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rikin\Desktop\Trainity\IMDB Movie Analysis (Project4)\"/>
    </mc:Choice>
  </mc:AlternateContent>
  <bookViews>
    <workbookView xWindow="0" yWindow="0" windowWidth="15144" windowHeight="9732"/>
  </bookViews>
  <sheets>
    <sheet name="IMDB_Movies" sheetId="1" r:id="rId1"/>
    <sheet name="TASK E" sheetId="6" r:id="rId2"/>
  </sheets>
  <externalReferences>
    <externalReference r:id="rId3"/>
  </externalReferences>
  <definedNames>
    <definedName name="_xlchart.0" hidden="1">IMDB_Movies!$AA$6</definedName>
    <definedName name="_xlchart.1" hidden="1">IMDB_Movies!$AA$7:$AA$26</definedName>
    <definedName name="_xlchart.10" hidden="1">IMDB_Movies!$X$7:$X$26</definedName>
    <definedName name="_xlchart.11" hidden="1">IMDB_Movies!$Y$6</definedName>
    <definedName name="_xlchart.12" hidden="1">IMDB_Movies!$Y$7:$Y$26</definedName>
    <definedName name="_xlchart.13" hidden="1">IMDB_Movies!$Z$6</definedName>
    <definedName name="_xlchart.14" hidden="1">IMDB_Movies!$Z$7:$Z$26</definedName>
    <definedName name="_xlchart.2" hidden="1">IMDB_Movies!$AB$6</definedName>
    <definedName name="_xlchart.3" hidden="1">IMDB_Movies!$AB$7:$AB$26</definedName>
    <definedName name="_xlchart.4" hidden="1">IMDB_Movies!$U$7:$U$26</definedName>
    <definedName name="_xlchart.5" hidden="1">IMDB_Movies!$V$6</definedName>
    <definedName name="_xlchart.6" hidden="1">IMDB_Movies!$V$7:$V$26</definedName>
    <definedName name="_xlchart.7" hidden="1">IMDB_Movies!$W$6</definedName>
    <definedName name="_xlchart.8" hidden="1">IMDB_Movies!$W$7:$W$26</definedName>
    <definedName name="_xlchart.9" hidden="1">IMDB_Movies!$X$6</definedName>
  </definedNames>
  <calcPr calcId="162913"/>
  <pivotCaches>
    <pivotCache cacheId="0" r:id="rId4"/>
  </pivotCaches>
</workbook>
</file>

<file path=xl/calcChain.xml><?xml version="1.0" encoding="utf-8"?>
<calcChain xmlns="http://schemas.openxmlformats.org/spreadsheetml/2006/main">
  <c r="AB58" i="1" l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57" i="1" a="1"/>
  <c r="AB57" i="1" s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57" i="1" a="1"/>
  <c r="X57" i="1" s="1"/>
  <c r="Y58" i="1" a="1"/>
  <c r="Y58" i="1" s="1"/>
  <c r="Y59" i="1" a="1"/>
  <c r="Y59" i="1" s="1"/>
  <c r="Y60" i="1" a="1"/>
  <c r="Y60" i="1" s="1"/>
  <c r="Y61" i="1" a="1"/>
  <c r="Y61" i="1" s="1"/>
  <c r="Y62" i="1" a="1"/>
  <c r="Y62" i="1" s="1"/>
  <c r="Y63" i="1" a="1"/>
  <c r="Y63" i="1" s="1"/>
  <c r="Y64" i="1" a="1"/>
  <c r="Y64" i="1" s="1"/>
  <c r="Y65" i="1" a="1"/>
  <c r="Y65" i="1" s="1"/>
  <c r="Y66" i="1" a="1"/>
  <c r="Y66" i="1" s="1"/>
  <c r="Y67" i="1" a="1"/>
  <c r="Y67" i="1" s="1"/>
  <c r="Y68" i="1" a="1"/>
  <c r="Y68" i="1" s="1"/>
  <c r="Y69" i="1" a="1"/>
  <c r="Y69" i="1" s="1"/>
  <c r="Y70" i="1" a="1"/>
  <c r="Y70" i="1" s="1"/>
  <c r="Y71" i="1" a="1"/>
  <c r="Y71" i="1" s="1"/>
  <c r="Y72" i="1" a="1"/>
  <c r="Y72" i="1" s="1"/>
  <c r="Y73" i="1" a="1"/>
  <c r="Y73" i="1" s="1"/>
  <c r="Y74" i="1" a="1"/>
  <c r="Y74" i="1" s="1"/>
  <c r="Y75" i="1" a="1"/>
  <c r="Y75" i="1" s="1"/>
  <c r="Y76" i="1" a="1"/>
  <c r="Y76" i="1" s="1"/>
  <c r="Y77" i="1" a="1"/>
  <c r="Y77" i="1" s="1"/>
  <c r="Y78" i="1" a="1"/>
  <c r="Y78" i="1" s="1"/>
  <c r="Y79" i="1" a="1"/>
  <c r="Y79" i="1" s="1"/>
  <c r="Y80" i="1" a="1"/>
  <c r="Y80" i="1" s="1"/>
  <c r="Y81" i="1" a="1"/>
  <c r="Y81" i="1" s="1"/>
  <c r="Y82" i="1" a="1"/>
  <c r="Y82" i="1" s="1"/>
  <c r="Y83" i="1" a="1"/>
  <c r="Y83" i="1" s="1"/>
  <c r="Y84" i="1" a="1"/>
  <c r="Y84" i="1" s="1"/>
  <c r="Y85" i="1" a="1"/>
  <c r="Y85" i="1" s="1"/>
  <c r="Y86" i="1" a="1"/>
  <c r="Y86" i="1" s="1"/>
  <c r="Y87" i="1" a="1"/>
  <c r="Y87" i="1" s="1"/>
  <c r="Y88" i="1" a="1"/>
  <c r="Y88" i="1" s="1"/>
  <c r="Y89" i="1" a="1"/>
  <c r="Y89" i="1" s="1"/>
  <c r="Y90" i="1" a="1"/>
  <c r="Y90" i="1" s="1"/>
  <c r="Y91" i="1" a="1"/>
  <c r="Y91" i="1" s="1"/>
  <c r="Y92" i="1" a="1"/>
  <c r="Y92" i="1" s="1"/>
  <c r="Y93" i="1" a="1"/>
  <c r="Y93" i="1" s="1"/>
  <c r="Y94" i="1" a="1"/>
  <c r="Y94" i="1" s="1"/>
  <c r="Y57" i="1" a="1"/>
  <c r="Y57" i="1" s="1"/>
  <c r="AA57" i="1" a="1"/>
  <c r="AA57" i="1" s="1"/>
  <c r="AA58" i="1" a="1"/>
  <c r="AA58" i="1" s="1"/>
  <c r="AA59" i="1" a="1"/>
  <c r="AA59" i="1" s="1"/>
  <c r="AA60" i="1" a="1"/>
  <c r="AA60" i="1" s="1"/>
  <c r="AA61" i="1" a="1"/>
  <c r="AA61" i="1" s="1"/>
  <c r="AA62" i="1" a="1"/>
  <c r="AA62" i="1" s="1"/>
  <c r="AA63" i="1" a="1"/>
  <c r="AA63" i="1" s="1"/>
  <c r="AA64" i="1" a="1"/>
  <c r="AA64" i="1" s="1"/>
  <c r="AA65" i="1" a="1"/>
  <c r="AA65" i="1" s="1"/>
  <c r="AA66" i="1" a="1"/>
  <c r="AA66" i="1" s="1"/>
  <c r="AA67" i="1" a="1"/>
  <c r="AA67" i="1" s="1"/>
  <c r="AA68" i="1" a="1"/>
  <c r="AA68" i="1" s="1"/>
  <c r="AA69" i="1" a="1"/>
  <c r="AA69" i="1" s="1"/>
  <c r="AA70" i="1" a="1"/>
  <c r="AA70" i="1" s="1"/>
  <c r="AA71" i="1" a="1"/>
  <c r="AA71" i="1" s="1"/>
  <c r="AA72" i="1" a="1"/>
  <c r="AA72" i="1" s="1"/>
  <c r="AA73" i="1" a="1"/>
  <c r="AA73" i="1" s="1"/>
  <c r="AA74" i="1" a="1"/>
  <c r="AA74" i="1" s="1"/>
  <c r="AA75" i="1" a="1"/>
  <c r="AA75" i="1" s="1"/>
  <c r="AA76" i="1" a="1"/>
  <c r="AA76" i="1" s="1"/>
  <c r="AA77" i="1" a="1"/>
  <c r="AA77" i="1" s="1"/>
  <c r="AA78" i="1" a="1"/>
  <c r="AA78" i="1" s="1"/>
  <c r="AA79" i="1" a="1"/>
  <c r="AA79" i="1" s="1"/>
  <c r="AA80" i="1" a="1"/>
  <c r="AA80" i="1" s="1"/>
  <c r="AA81" i="1" a="1"/>
  <c r="AA81" i="1" s="1"/>
  <c r="AA82" i="1" a="1"/>
  <c r="AA82" i="1" s="1"/>
  <c r="AA83" i="1" a="1"/>
  <c r="AA83" i="1" s="1"/>
  <c r="AA84" i="1" a="1"/>
  <c r="AA84" i="1" s="1"/>
  <c r="AA85" i="1" a="1"/>
  <c r="AA85" i="1" s="1"/>
  <c r="AA86" i="1" a="1"/>
  <c r="AA86" i="1" s="1"/>
  <c r="AA87" i="1" a="1"/>
  <c r="AA87" i="1" s="1"/>
  <c r="AA88" i="1" a="1"/>
  <c r="AA88" i="1" s="1"/>
  <c r="AA89" i="1" a="1"/>
  <c r="AA89" i="1" s="1"/>
  <c r="AA90" i="1" a="1"/>
  <c r="AA90" i="1" s="1"/>
  <c r="AA91" i="1" a="1"/>
  <c r="AA91" i="1" s="1"/>
  <c r="AA92" i="1" a="1"/>
  <c r="AA92" i="1" s="1"/>
  <c r="AA93" i="1" a="1"/>
  <c r="AA93" i="1" s="1"/>
  <c r="AA94" i="1" a="1"/>
  <c r="AA94" i="1" s="1"/>
  <c r="X7" i="1" a="1"/>
  <c r="X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7" i="1" a="1"/>
  <c r="AB7" i="1" s="1"/>
  <c r="AA8" i="1" a="1"/>
  <c r="AA8" i="1" s="1"/>
  <c r="AA9" i="1" a="1"/>
  <c r="AA9" i="1" s="1"/>
  <c r="AA10" i="1" a="1"/>
  <c r="AA10" i="1" s="1"/>
  <c r="AA11" i="1" a="1"/>
  <c r="AA11" i="1" s="1"/>
  <c r="AA12" i="1" a="1"/>
  <c r="AA12" i="1" s="1"/>
  <c r="AA13" i="1" a="1"/>
  <c r="AA13" i="1" s="1"/>
  <c r="AA14" i="1" a="1"/>
  <c r="AA14" i="1" s="1"/>
  <c r="AA15" i="1" a="1"/>
  <c r="AA15" i="1" s="1"/>
  <c r="AA16" i="1" a="1"/>
  <c r="AA16" i="1" s="1"/>
  <c r="AA17" i="1" a="1"/>
  <c r="AA17" i="1" s="1"/>
  <c r="AA18" i="1" a="1"/>
  <c r="AA18" i="1" s="1"/>
  <c r="AA19" i="1" a="1"/>
  <c r="AA19" i="1" s="1"/>
  <c r="AA20" i="1" a="1"/>
  <c r="AA20" i="1" s="1"/>
  <c r="AA21" i="1" a="1"/>
  <c r="AA21" i="1" s="1"/>
  <c r="AA22" i="1" a="1"/>
  <c r="AA22" i="1" s="1"/>
  <c r="AA23" i="1" a="1"/>
  <c r="AA23" i="1" s="1"/>
  <c r="AA24" i="1" a="1"/>
  <c r="AA24" i="1" s="1"/>
  <c r="AA25" i="1" a="1"/>
  <c r="AA25" i="1" s="1"/>
  <c r="AA26" i="1" a="1"/>
  <c r="AA26" i="1" s="1"/>
  <c r="AA7" i="1" a="1"/>
  <c r="AA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7" i="1" a="1"/>
  <c r="Z7" i="1" s="1"/>
  <c r="Y7" i="1" a="1"/>
  <c r="Y7" i="1" s="1"/>
  <c r="V17" i="1"/>
  <c r="W17" i="1"/>
  <c r="X17" i="1" a="1"/>
  <c r="X17" i="1" s="1"/>
  <c r="Y17" i="1" a="1"/>
  <c r="Y17" i="1" s="1"/>
  <c r="Y8" i="1" a="1"/>
  <c r="Y8" i="1" s="1"/>
  <c r="Y9" i="1" a="1"/>
  <c r="Y9" i="1" s="1"/>
  <c r="Y10" i="1" a="1"/>
  <c r="Y10" i="1" s="1"/>
  <c r="Y11" i="1" a="1"/>
  <c r="Y11" i="1" s="1"/>
  <c r="Y12" i="1" a="1"/>
  <c r="Y12" i="1" s="1"/>
  <c r="Y13" i="1" a="1"/>
  <c r="Y13" i="1" s="1"/>
  <c r="Y14" i="1" a="1"/>
  <c r="Y14" i="1" s="1"/>
  <c r="Y15" i="1" a="1"/>
  <c r="Y15" i="1" s="1"/>
  <c r="Y16" i="1" a="1"/>
  <c r="Y16" i="1" s="1"/>
  <c r="Y18" i="1" a="1"/>
  <c r="Y18" i="1" s="1"/>
  <c r="Y19" i="1" a="1"/>
  <c r="Y19" i="1" s="1"/>
  <c r="Y20" i="1" a="1"/>
  <c r="Y20" i="1" s="1"/>
  <c r="Y21" i="1" a="1"/>
  <c r="Y21" i="1" s="1"/>
  <c r="Y22" i="1" a="1"/>
  <c r="Y22" i="1" s="1"/>
  <c r="Y23" i="1" a="1"/>
  <c r="Y23" i="1" s="1"/>
  <c r="Y24" i="1" a="1"/>
  <c r="Y24" i="1" s="1"/>
  <c r="Y25" i="1" a="1"/>
  <c r="Y25" i="1" s="1"/>
  <c r="Y26" i="1" a="1"/>
  <c r="Y26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Q2" i="1"/>
  <c r="R2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Q11" i="1"/>
  <c r="R11" i="1" s="1"/>
  <c r="Q12" i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Q23" i="1"/>
  <c r="R23" i="1" s="1"/>
  <c r="Q24" i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Q35" i="1"/>
  <c r="R35" i="1" s="1"/>
  <c r="Q36" i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Q47" i="1"/>
  <c r="R47" i="1" s="1"/>
  <c r="Q48" i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Q59" i="1"/>
  <c r="R59" i="1" s="1"/>
  <c r="Q60" i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Q71" i="1"/>
  <c r="R71" i="1" s="1"/>
  <c r="Q72" i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Q83" i="1"/>
  <c r="R83" i="1" s="1"/>
  <c r="Q84" i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Q95" i="1"/>
  <c r="R95" i="1" s="1"/>
  <c r="Q96" i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Q107" i="1"/>
  <c r="R107" i="1" s="1"/>
  <c r="Q108" i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Q119" i="1"/>
  <c r="R119" i="1" s="1"/>
  <c r="Q120" i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Q131" i="1"/>
  <c r="R131" i="1" s="1"/>
  <c r="Q132" i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Q143" i="1"/>
  <c r="R143" i="1" s="1"/>
  <c r="Q144" i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Q155" i="1"/>
  <c r="R155" i="1" s="1"/>
  <c r="Q156" i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Q167" i="1"/>
  <c r="R167" i="1" s="1"/>
  <c r="Q168" i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Q179" i="1"/>
  <c r="R179" i="1" s="1"/>
  <c r="Q180" i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Q191" i="1"/>
  <c r="R191" i="1" s="1"/>
  <c r="Q192" i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Q203" i="1"/>
  <c r="R203" i="1" s="1"/>
  <c r="Q204" i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Q215" i="1"/>
  <c r="R215" i="1" s="1"/>
  <c r="Q216" i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Q227" i="1"/>
  <c r="R227" i="1" s="1"/>
  <c r="Q228" i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Q239" i="1"/>
  <c r="R239" i="1" s="1"/>
  <c r="Q240" i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Q251" i="1"/>
  <c r="R251" i="1" s="1"/>
  <c r="Q252" i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Q263" i="1"/>
  <c r="R263" i="1" s="1"/>
  <c r="Q264" i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Q275" i="1"/>
  <c r="R275" i="1" s="1"/>
  <c r="Q276" i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Q287" i="1"/>
  <c r="R287" i="1" s="1"/>
  <c r="Q288" i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Q299" i="1"/>
  <c r="R299" i="1" s="1"/>
  <c r="Q300" i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Q311" i="1"/>
  <c r="R311" i="1" s="1"/>
  <c r="Q312" i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4116" i="1"/>
  <c r="R4116" i="1" s="1"/>
  <c r="Q4117" i="1"/>
  <c r="R4117" i="1" s="1"/>
  <c r="Q4118" i="1"/>
  <c r="R4118" i="1" s="1"/>
  <c r="Q4119" i="1"/>
  <c r="R4119" i="1" s="1"/>
  <c r="Q4120" i="1"/>
  <c r="R4120" i="1" s="1"/>
  <c r="Q4121" i="1"/>
  <c r="R4121" i="1" s="1"/>
  <c r="Q4122" i="1"/>
  <c r="R4122" i="1" s="1"/>
  <c r="Q4123" i="1"/>
  <c r="R4123" i="1" s="1"/>
  <c r="Q4124" i="1"/>
  <c r="R4124" i="1" s="1"/>
  <c r="Q4125" i="1"/>
  <c r="R4125" i="1" s="1"/>
  <c r="Q4126" i="1"/>
  <c r="R4126" i="1" s="1"/>
  <c r="Q4127" i="1"/>
  <c r="R4127" i="1" s="1"/>
  <c r="Q4128" i="1"/>
  <c r="R4128" i="1" s="1"/>
  <c r="Q4129" i="1"/>
  <c r="R4129" i="1" s="1"/>
  <c r="Q4130" i="1"/>
  <c r="R4130" i="1" s="1"/>
  <c r="Q4131" i="1"/>
  <c r="R4131" i="1" s="1"/>
  <c r="Q4132" i="1"/>
  <c r="R4132" i="1" s="1"/>
  <c r="Q4133" i="1"/>
  <c r="R4133" i="1" s="1"/>
  <c r="Q4134" i="1"/>
  <c r="R4134" i="1" s="1"/>
  <c r="Q4135" i="1"/>
  <c r="R4135" i="1" s="1"/>
  <c r="Q4136" i="1"/>
  <c r="R4136" i="1" s="1"/>
  <c r="Q4137" i="1"/>
  <c r="R4137" i="1" s="1"/>
  <c r="Q4138" i="1"/>
  <c r="R4138" i="1" s="1"/>
  <c r="Q4139" i="1"/>
  <c r="R4139" i="1" s="1"/>
  <c r="Q4140" i="1"/>
  <c r="R4140" i="1" s="1"/>
  <c r="Q4141" i="1"/>
  <c r="R4141" i="1" s="1"/>
  <c r="Q4142" i="1"/>
  <c r="R4142" i="1" s="1"/>
  <c r="Q4143" i="1"/>
  <c r="R4143" i="1" s="1"/>
  <c r="Q4144" i="1"/>
  <c r="R4144" i="1" s="1"/>
  <c r="Q4145" i="1"/>
  <c r="R4145" i="1" s="1"/>
  <c r="Q4146" i="1"/>
  <c r="R4146" i="1" s="1"/>
  <c r="Q4147" i="1"/>
  <c r="R4147" i="1" s="1"/>
  <c r="Q4148" i="1"/>
  <c r="R4148" i="1" s="1"/>
  <c r="Q4149" i="1"/>
  <c r="R4149" i="1" s="1"/>
  <c r="Q4150" i="1"/>
  <c r="R4150" i="1" s="1"/>
  <c r="Q4151" i="1"/>
  <c r="R4151" i="1" s="1"/>
  <c r="Q4152" i="1"/>
  <c r="R4152" i="1" s="1"/>
  <c r="Q4153" i="1"/>
  <c r="R4153" i="1" s="1"/>
  <c r="Q4154" i="1"/>
  <c r="R4154" i="1" s="1"/>
  <c r="Q4155" i="1"/>
  <c r="R4155" i="1" s="1"/>
  <c r="Q4156" i="1"/>
  <c r="R4156" i="1" s="1"/>
  <c r="Q4157" i="1"/>
  <c r="R4157" i="1" s="1"/>
  <c r="Q4158" i="1"/>
  <c r="R4158" i="1" s="1"/>
  <c r="Q4159" i="1"/>
  <c r="R4159" i="1" s="1"/>
  <c r="Q4160" i="1"/>
  <c r="R4160" i="1" s="1"/>
  <c r="Q4161" i="1"/>
  <c r="R4161" i="1" s="1"/>
  <c r="Q4162" i="1"/>
  <c r="R4162" i="1" s="1"/>
  <c r="Q4163" i="1"/>
  <c r="R4163" i="1" s="1"/>
  <c r="Q4164" i="1"/>
  <c r="R4164" i="1" s="1"/>
  <c r="Q4165" i="1"/>
  <c r="R4165" i="1" s="1"/>
  <c r="Q4166" i="1"/>
  <c r="R4166" i="1" s="1"/>
  <c r="Q4167" i="1"/>
  <c r="R4167" i="1" s="1"/>
  <c r="Q4168" i="1"/>
  <c r="R4168" i="1" s="1"/>
  <c r="Q4169" i="1"/>
  <c r="R4169" i="1" s="1"/>
  <c r="Q4170" i="1"/>
  <c r="R4170" i="1" s="1"/>
  <c r="Q4171" i="1"/>
  <c r="R4171" i="1" s="1"/>
  <c r="Q4172" i="1"/>
  <c r="R4172" i="1" s="1"/>
  <c r="Q4173" i="1"/>
  <c r="R4173" i="1" s="1"/>
  <c r="Q4174" i="1"/>
  <c r="R4174" i="1" s="1"/>
  <c r="Q4175" i="1"/>
  <c r="R4175" i="1" s="1"/>
  <c r="Q4176" i="1"/>
  <c r="R4176" i="1" s="1"/>
  <c r="Q4177" i="1"/>
  <c r="R4177" i="1" s="1"/>
  <c r="Q4178" i="1"/>
  <c r="R4178" i="1" s="1"/>
  <c r="Q4179" i="1"/>
  <c r="R4179" i="1" s="1"/>
  <c r="Q4180" i="1"/>
  <c r="R4180" i="1" s="1"/>
  <c r="Q4181" i="1"/>
  <c r="R4181" i="1" s="1"/>
  <c r="Q4182" i="1"/>
  <c r="R4182" i="1" s="1"/>
  <c r="Q4183" i="1"/>
  <c r="R4183" i="1" s="1"/>
  <c r="Q4184" i="1"/>
  <c r="R4184" i="1" s="1"/>
  <c r="Q4185" i="1"/>
  <c r="R4185" i="1" s="1"/>
  <c r="Q4186" i="1"/>
  <c r="R4186" i="1" s="1"/>
  <c r="Q4187" i="1"/>
  <c r="R4187" i="1" s="1"/>
  <c r="Q4188" i="1"/>
  <c r="R4188" i="1" s="1"/>
  <c r="Q4189" i="1"/>
  <c r="R4189" i="1" s="1"/>
  <c r="Q4190" i="1"/>
  <c r="R4190" i="1" s="1"/>
  <c r="Q4191" i="1"/>
  <c r="R4191" i="1" s="1"/>
  <c r="Q4192" i="1"/>
  <c r="R4192" i="1" s="1"/>
  <c r="Q4193" i="1"/>
  <c r="R4193" i="1" s="1"/>
  <c r="Q4194" i="1"/>
  <c r="R4194" i="1" s="1"/>
  <c r="Q4195" i="1"/>
  <c r="R4195" i="1" s="1"/>
  <c r="Q4196" i="1"/>
  <c r="R4196" i="1" s="1"/>
  <c r="Q4197" i="1"/>
  <c r="R4197" i="1" s="1"/>
  <c r="Q4198" i="1"/>
  <c r="R4198" i="1" s="1"/>
  <c r="Q4199" i="1"/>
  <c r="R4199" i="1" s="1"/>
  <c r="Q4200" i="1"/>
  <c r="R4200" i="1" s="1"/>
  <c r="Q4201" i="1"/>
  <c r="R4201" i="1" s="1"/>
  <c r="Q4202" i="1"/>
  <c r="R4202" i="1" s="1"/>
  <c r="Q4203" i="1"/>
  <c r="R4203" i="1" s="1"/>
  <c r="Q4204" i="1"/>
  <c r="R4204" i="1" s="1"/>
  <c r="Q4205" i="1"/>
  <c r="R4205" i="1" s="1"/>
  <c r="Q4206" i="1"/>
  <c r="R4206" i="1" s="1"/>
  <c r="Q4207" i="1"/>
  <c r="R4207" i="1" s="1"/>
  <c r="Q4208" i="1"/>
  <c r="R4208" i="1" s="1"/>
  <c r="Q4209" i="1"/>
  <c r="R4209" i="1" s="1"/>
  <c r="Q4210" i="1"/>
  <c r="R4210" i="1" s="1"/>
  <c r="Q4211" i="1"/>
  <c r="R4211" i="1" s="1"/>
  <c r="Q4212" i="1"/>
  <c r="R4212" i="1" s="1"/>
  <c r="Q4213" i="1"/>
  <c r="R4213" i="1" s="1"/>
  <c r="Q4214" i="1"/>
  <c r="R4214" i="1" s="1"/>
  <c r="Q4215" i="1"/>
  <c r="R4215" i="1" s="1"/>
  <c r="Q4216" i="1"/>
  <c r="R4216" i="1" s="1"/>
  <c r="Q4217" i="1"/>
  <c r="R4217" i="1" s="1"/>
  <c r="Q4218" i="1"/>
  <c r="R4218" i="1" s="1"/>
  <c r="Q4219" i="1"/>
  <c r="R4219" i="1" s="1"/>
  <c r="Q4220" i="1"/>
  <c r="R4220" i="1" s="1"/>
  <c r="Q4221" i="1"/>
  <c r="R4221" i="1" s="1"/>
  <c r="Q4222" i="1"/>
  <c r="R4222" i="1" s="1"/>
  <c r="Q4223" i="1"/>
  <c r="R4223" i="1" s="1"/>
  <c r="Q4224" i="1"/>
  <c r="R4224" i="1" s="1"/>
  <c r="Q4225" i="1"/>
  <c r="R4225" i="1" s="1"/>
  <c r="Q4226" i="1"/>
  <c r="R4226" i="1" s="1"/>
  <c r="Q4227" i="1"/>
  <c r="R4227" i="1" s="1"/>
  <c r="Q4228" i="1"/>
  <c r="R4228" i="1" s="1"/>
  <c r="Q4229" i="1"/>
  <c r="R4229" i="1" s="1"/>
  <c r="Q4230" i="1"/>
  <c r="R4230" i="1" s="1"/>
  <c r="Q4231" i="1"/>
  <c r="R4231" i="1" s="1"/>
  <c r="Q4232" i="1"/>
  <c r="R4232" i="1" s="1"/>
  <c r="Q4233" i="1"/>
  <c r="R4233" i="1" s="1"/>
  <c r="Q4234" i="1"/>
  <c r="R4234" i="1" s="1"/>
  <c r="Q4235" i="1"/>
  <c r="R4235" i="1" s="1"/>
  <c r="Q4236" i="1"/>
  <c r="R4236" i="1" s="1"/>
  <c r="Q4237" i="1"/>
  <c r="R4237" i="1" s="1"/>
  <c r="Q4238" i="1"/>
  <c r="R4238" i="1" s="1"/>
  <c r="Q4239" i="1"/>
  <c r="R4239" i="1" s="1"/>
  <c r="Q4240" i="1"/>
  <c r="R4240" i="1" s="1"/>
  <c r="Q4241" i="1"/>
  <c r="R4241" i="1" s="1"/>
  <c r="Q4242" i="1"/>
  <c r="R4242" i="1" s="1"/>
  <c r="Q4243" i="1"/>
  <c r="R4243" i="1" s="1"/>
  <c r="Q4244" i="1"/>
  <c r="R4244" i="1" s="1"/>
  <c r="Q4245" i="1"/>
  <c r="R4245" i="1" s="1"/>
  <c r="Q4246" i="1"/>
  <c r="R4246" i="1" s="1"/>
  <c r="Q4247" i="1"/>
  <c r="R4247" i="1" s="1"/>
  <c r="Q4248" i="1"/>
  <c r="R4248" i="1" s="1"/>
  <c r="Q4249" i="1"/>
  <c r="R4249" i="1" s="1"/>
  <c r="Q4250" i="1"/>
  <c r="R4250" i="1" s="1"/>
  <c r="Q4251" i="1"/>
  <c r="R4251" i="1" s="1"/>
  <c r="Q4252" i="1"/>
  <c r="R4252" i="1" s="1"/>
  <c r="Q4253" i="1"/>
  <c r="R4253" i="1" s="1"/>
  <c r="Q4254" i="1"/>
  <c r="R4254" i="1" s="1"/>
  <c r="Q4255" i="1"/>
  <c r="R4255" i="1" s="1"/>
  <c r="Q4256" i="1"/>
  <c r="R4256" i="1" s="1"/>
  <c r="Q4257" i="1"/>
  <c r="R4257" i="1" s="1"/>
  <c r="Q4258" i="1"/>
  <c r="R4258" i="1" s="1"/>
  <c r="Q4259" i="1"/>
  <c r="R4259" i="1" s="1"/>
  <c r="Q4260" i="1"/>
  <c r="R4260" i="1" s="1"/>
  <c r="Q4261" i="1"/>
  <c r="R4261" i="1" s="1"/>
  <c r="Q4262" i="1"/>
  <c r="R4262" i="1" s="1"/>
  <c r="Q4263" i="1"/>
  <c r="R4263" i="1" s="1"/>
  <c r="Q4264" i="1"/>
  <c r="R4264" i="1" s="1"/>
  <c r="Q4265" i="1"/>
  <c r="R4265" i="1" s="1"/>
  <c r="Q4266" i="1"/>
  <c r="R4266" i="1" s="1"/>
  <c r="Q4267" i="1"/>
  <c r="R4267" i="1" s="1"/>
  <c r="Q4268" i="1"/>
  <c r="R4268" i="1" s="1"/>
  <c r="Q4269" i="1"/>
  <c r="R4269" i="1" s="1"/>
  <c r="Q4270" i="1"/>
  <c r="R4270" i="1" s="1"/>
  <c r="Q4271" i="1"/>
  <c r="R4271" i="1" s="1"/>
  <c r="Q4272" i="1"/>
  <c r="R4272" i="1" s="1"/>
  <c r="Q4273" i="1"/>
  <c r="R4273" i="1" s="1"/>
  <c r="Q4274" i="1"/>
  <c r="R4274" i="1" s="1"/>
  <c r="Q4275" i="1"/>
  <c r="R4275" i="1" s="1"/>
  <c r="Q4276" i="1"/>
  <c r="R4276" i="1" s="1"/>
  <c r="Q4277" i="1"/>
  <c r="R4277" i="1" s="1"/>
  <c r="Q4278" i="1"/>
  <c r="R4278" i="1" s="1"/>
  <c r="Q4279" i="1"/>
  <c r="R4279" i="1" s="1"/>
  <c r="Q4280" i="1"/>
  <c r="R4280" i="1" s="1"/>
  <c r="Q4281" i="1"/>
  <c r="R4281" i="1" s="1"/>
  <c r="Q4282" i="1"/>
  <c r="R4282" i="1" s="1"/>
  <c r="Q4283" i="1"/>
  <c r="R4283" i="1" s="1"/>
  <c r="Q4284" i="1"/>
  <c r="R4284" i="1" s="1"/>
  <c r="Q4285" i="1"/>
  <c r="R4285" i="1" s="1"/>
  <c r="Q4286" i="1"/>
  <c r="R4286" i="1" s="1"/>
  <c r="Q4287" i="1"/>
  <c r="R4287" i="1" s="1"/>
  <c r="Q4288" i="1"/>
  <c r="R4288" i="1" s="1"/>
  <c r="Q4289" i="1"/>
  <c r="R4289" i="1" s="1"/>
  <c r="Q4290" i="1"/>
  <c r="R4290" i="1" s="1"/>
  <c r="Q4291" i="1"/>
  <c r="R4291" i="1" s="1"/>
  <c r="Q4292" i="1"/>
  <c r="R4292" i="1" s="1"/>
  <c r="Q4293" i="1"/>
  <c r="R4293" i="1" s="1"/>
  <c r="Q4294" i="1"/>
  <c r="R4294" i="1" s="1"/>
  <c r="Q4295" i="1"/>
  <c r="R4295" i="1" s="1"/>
  <c r="Q4296" i="1"/>
  <c r="R4296" i="1" s="1"/>
  <c r="Q4297" i="1"/>
  <c r="R4297" i="1" s="1"/>
  <c r="Q4298" i="1"/>
  <c r="R4298" i="1" s="1"/>
  <c r="Q4299" i="1"/>
  <c r="R4299" i="1" s="1"/>
  <c r="Q4300" i="1"/>
  <c r="R4300" i="1" s="1"/>
  <c r="Q4301" i="1"/>
  <c r="R4301" i="1" s="1"/>
  <c r="Q4302" i="1"/>
  <c r="R4302" i="1" s="1"/>
  <c r="Q4303" i="1"/>
  <c r="R4303" i="1" s="1"/>
  <c r="Q4304" i="1"/>
  <c r="R4304" i="1" s="1"/>
  <c r="Q4305" i="1"/>
  <c r="R4305" i="1" s="1"/>
  <c r="Q4306" i="1"/>
  <c r="R4306" i="1" s="1"/>
  <c r="Q4307" i="1"/>
  <c r="R4307" i="1" s="1"/>
  <c r="Q4308" i="1"/>
  <c r="R4308" i="1" s="1"/>
  <c r="Q4309" i="1"/>
  <c r="R4309" i="1" s="1"/>
  <c r="Q4310" i="1"/>
  <c r="R4310" i="1" s="1"/>
  <c r="Q4311" i="1"/>
  <c r="R4311" i="1" s="1"/>
  <c r="Q4312" i="1"/>
  <c r="R4312" i="1" s="1"/>
  <c r="Q4313" i="1"/>
  <c r="R4313" i="1" s="1"/>
  <c r="Q4314" i="1"/>
  <c r="R4314" i="1" s="1"/>
  <c r="Q4315" i="1"/>
  <c r="R4315" i="1" s="1"/>
  <c r="Q4316" i="1"/>
  <c r="R4316" i="1" s="1"/>
  <c r="Q4317" i="1"/>
  <c r="R4317" i="1" s="1"/>
  <c r="Q4318" i="1"/>
  <c r="R4318" i="1" s="1"/>
  <c r="Q4319" i="1"/>
  <c r="R4319" i="1" s="1"/>
  <c r="Q4320" i="1"/>
  <c r="R4320" i="1" s="1"/>
  <c r="Q4321" i="1"/>
  <c r="R4321" i="1" s="1"/>
  <c r="Q4322" i="1"/>
  <c r="R4322" i="1" s="1"/>
  <c r="Q4323" i="1"/>
  <c r="R4323" i="1" s="1"/>
  <c r="Q4324" i="1"/>
  <c r="R4324" i="1" s="1"/>
  <c r="Q4325" i="1"/>
  <c r="R4325" i="1" s="1"/>
  <c r="Q4326" i="1"/>
  <c r="R4326" i="1" s="1"/>
  <c r="Q4327" i="1"/>
  <c r="R4327" i="1" s="1"/>
  <c r="Q4328" i="1"/>
  <c r="R4328" i="1" s="1"/>
  <c r="Q4329" i="1"/>
  <c r="R4329" i="1" s="1"/>
  <c r="Q4330" i="1"/>
  <c r="R4330" i="1" s="1"/>
  <c r="Q4331" i="1"/>
  <c r="R4331" i="1" s="1"/>
  <c r="Q4332" i="1"/>
  <c r="R4332" i="1" s="1"/>
  <c r="Q4333" i="1"/>
  <c r="R4333" i="1" s="1"/>
  <c r="Q4334" i="1"/>
  <c r="R4334" i="1" s="1"/>
  <c r="Q4335" i="1"/>
  <c r="R4335" i="1" s="1"/>
  <c r="Q4336" i="1"/>
  <c r="R4336" i="1" s="1"/>
  <c r="Q4337" i="1"/>
  <c r="R4337" i="1" s="1"/>
  <c r="Q4338" i="1"/>
  <c r="R4338" i="1" s="1"/>
  <c r="Q4339" i="1"/>
  <c r="R4339" i="1" s="1"/>
  <c r="Q4340" i="1"/>
  <c r="R4340" i="1" s="1"/>
  <c r="Q4341" i="1"/>
  <c r="R4341" i="1" s="1"/>
  <c r="Q4342" i="1"/>
  <c r="R4342" i="1" s="1"/>
  <c r="Q4343" i="1"/>
  <c r="R4343" i="1" s="1"/>
  <c r="Q4344" i="1"/>
  <c r="R4344" i="1" s="1"/>
  <c r="Q4345" i="1"/>
  <c r="R4345" i="1" s="1"/>
  <c r="Q4346" i="1"/>
  <c r="R4346" i="1" s="1"/>
  <c r="Q4347" i="1"/>
  <c r="R4347" i="1" s="1"/>
  <c r="Q4348" i="1"/>
  <c r="R4348" i="1" s="1"/>
  <c r="Q4349" i="1"/>
  <c r="R4349" i="1" s="1"/>
  <c r="Q4350" i="1"/>
  <c r="R4350" i="1" s="1"/>
  <c r="Q4351" i="1"/>
  <c r="R4351" i="1" s="1"/>
  <c r="Q4352" i="1"/>
  <c r="R4352" i="1" s="1"/>
  <c r="Q4353" i="1"/>
  <c r="R4353" i="1" s="1"/>
  <c r="Q4354" i="1"/>
  <c r="R4354" i="1" s="1"/>
  <c r="Q4355" i="1"/>
  <c r="R4355" i="1" s="1"/>
  <c r="Q4356" i="1"/>
  <c r="R4356" i="1" s="1"/>
  <c r="Q4357" i="1"/>
  <c r="R4357" i="1" s="1"/>
  <c r="Q4358" i="1"/>
  <c r="R4358" i="1" s="1"/>
  <c r="Q4359" i="1"/>
  <c r="R4359" i="1" s="1"/>
  <c r="Q4360" i="1"/>
  <c r="R4360" i="1" s="1"/>
  <c r="Q4361" i="1"/>
  <c r="R4361" i="1" s="1"/>
  <c r="Q4362" i="1"/>
  <c r="R4362" i="1" s="1"/>
  <c r="Q4363" i="1"/>
  <c r="R4363" i="1" s="1"/>
  <c r="Q4364" i="1"/>
  <c r="R4364" i="1" s="1"/>
  <c r="Q4365" i="1"/>
  <c r="R4365" i="1" s="1"/>
  <c r="Q4366" i="1"/>
  <c r="R4366" i="1" s="1"/>
  <c r="Q4367" i="1"/>
  <c r="R4367" i="1" s="1"/>
  <c r="Q4368" i="1"/>
  <c r="R4368" i="1" s="1"/>
  <c r="Q4369" i="1"/>
  <c r="R4369" i="1" s="1"/>
  <c r="Q4370" i="1"/>
  <c r="R4370" i="1" s="1"/>
  <c r="Q4371" i="1"/>
  <c r="R4371" i="1" s="1"/>
  <c r="Q4372" i="1"/>
  <c r="R4372" i="1" s="1"/>
  <c r="Q4373" i="1"/>
  <c r="R4373" i="1" s="1"/>
  <c r="Q4374" i="1"/>
  <c r="R4374" i="1" s="1"/>
  <c r="Q4375" i="1"/>
  <c r="R4375" i="1" s="1"/>
  <c r="Q4376" i="1"/>
  <c r="R4376" i="1" s="1"/>
  <c r="Q4377" i="1"/>
  <c r="R4377" i="1" s="1"/>
  <c r="Q4378" i="1"/>
  <c r="R4378" i="1" s="1"/>
  <c r="Q4379" i="1"/>
  <c r="R4379" i="1" s="1"/>
  <c r="Q4380" i="1"/>
  <c r="R4380" i="1" s="1"/>
  <c r="Q4381" i="1"/>
  <c r="R4381" i="1" s="1"/>
  <c r="Q4382" i="1"/>
  <c r="R4382" i="1" s="1"/>
  <c r="Q4383" i="1"/>
  <c r="R4383" i="1" s="1"/>
  <c r="Q4384" i="1"/>
  <c r="R4384" i="1" s="1"/>
  <c r="Q4385" i="1"/>
  <c r="R4385" i="1" s="1"/>
  <c r="Q4386" i="1"/>
  <c r="R4386" i="1" s="1"/>
  <c r="Q4387" i="1"/>
  <c r="R4387" i="1" s="1"/>
  <c r="Q4388" i="1"/>
  <c r="R4388" i="1" s="1"/>
  <c r="Q4389" i="1"/>
  <c r="R4389" i="1" s="1"/>
  <c r="Q4390" i="1"/>
  <c r="R4390" i="1" s="1"/>
  <c r="Q4391" i="1"/>
  <c r="R4391" i="1" s="1"/>
  <c r="Q4392" i="1"/>
  <c r="R4392" i="1" s="1"/>
  <c r="Q4393" i="1"/>
  <c r="R4393" i="1" s="1"/>
  <c r="Q4394" i="1"/>
  <c r="R4394" i="1" s="1"/>
  <c r="Q4395" i="1"/>
  <c r="R4395" i="1" s="1"/>
  <c r="Q4396" i="1"/>
  <c r="R4396" i="1" s="1"/>
  <c r="Q4397" i="1"/>
  <c r="R4397" i="1" s="1"/>
  <c r="Q4398" i="1"/>
  <c r="R4398" i="1" s="1"/>
  <c r="Q4399" i="1"/>
  <c r="R4399" i="1" s="1"/>
  <c r="Q4400" i="1"/>
  <c r="R4400" i="1" s="1"/>
  <c r="Q4401" i="1"/>
  <c r="R4401" i="1" s="1"/>
  <c r="Q4402" i="1"/>
  <c r="R4402" i="1" s="1"/>
  <c r="Q4403" i="1"/>
  <c r="R4403" i="1" s="1"/>
  <c r="Q4404" i="1"/>
  <c r="R4404" i="1" s="1"/>
  <c r="Q4405" i="1"/>
  <c r="R4405" i="1" s="1"/>
  <c r="Q4406" i="1"/>
  <c r="R4406" i="1" s="1"/>
  <c r="Q4407" i="1"/>
  <c r="R4407" i="1" s="1"/>
  <c r="Q4408" i="1"/>
  <c r="R4408" i="1" s="1"/>
  <c r="Q4409" i="1"/>
  <c r="R4409" i="1" s="1"/>
  <c r="Q4410" i="1"/>
  <c r="R4410" i="1" s="1"/>
  <c r="Q4411" i="1"/>
  <c r="R4411" i="1" s="1"/>
  <c r="Q4412" i="1"/>
  <c r="R4412" i="1" s="1"/>
  <c r="Q4413" i="1"/>
  <c r="R4413" i="1" s="1"/>
  <c r="Q4414" i="1"/>
  <c r="R4414" i="1" s="1"/>
  <c r="Q4415" i="1"/>
  <c r="R4415" i="1" s="1"/>
  <c r="Q4416" i="1"/>
  <c r="R4416" i="1" s="1"/>
  <c r="Q4417" i="1"/>
  <c r="R4417" i="1" s="1"/>
  <c r="Q4418" i="1"/>
  <c r="R4418" i="1" s="1"/>
  <c r="Q4419" i="1"/>
  <c r="R4419" i="1" s="1"/>
  <c r="Q4420" i="1"/>
  <c r="R4420" i="1" s="1"/>
  <c r="Q4421" i="1"/>
  <c r="R4421" i="1" s="1"/>
  <c r="Q4422" i="1"/>
  <c r="R4422" i="1" s="1"/>
  <c r="Q4423" i="1"/>
  <c r="R4423" i="1" s="1"/>
  <c r="Q4424" i="1"/>
  <c r="R4424" i="1" s="1"/>
  <c r="Q4425" i="1"/>
  <c r="R4425" i="1" s="1"/>
  <c r="Q4426" i="1"/>
  <c r="R4426" i="1" s="1"/>
  <c r="Q4427" i="1"/>
  <c r="R4427" i="1" s="1"/>
  <c r="Q4428" i="1"/>
  <c r="R4428" i="1" s="1"/>
  <c r="Q4429" i="1"/>
  <c r="R4429" i="1" s="1"/>
  <c r="Q4430" i="1"/>
  <c r="R4430" i="1" s="1"/>
  <c r="Q4431" i="1"/>
  <c r="R4431" i="1" s="1"/>
  <c r="Q4432" i="1"/>
  <c r="R4432" i="1" s="1"/>
  <c r="Q4433" i="1"/>
  <c r="R4433" i="1" s="1"/>
  <c r="Q4434" i="1"/>
  <c r="R4434" i="1" s="1"/>
  <c r="Q4435" i="1"/>
  <c r="R4435" i="1" s="1"/>
  <c r="Q4436" i="1"/>
  <c r="R4436" i="1" s="1"/>
  <c r="Q4437" i="1"/>
  <c r="R4437" i="1" s="1"/>
  <c r="Q4438" i="1"/>
  <c r="R4438" i="1" s="1"/>
  <c r="Q4439" i="1"/>
  <c r="R4439" i="1" s="1"/>
  <c r="Q4440" i="1"/>
  <c r="R4440" i="1" s="1"/>
  <c r="Q4441" i="1"/>
  <c r="R4441" i="1" s="1"/>
  <c r="Q4442" i="1"/>
  <c r="R4442" i="1" s="1"/>
  <c r="Q4443" i="1"/>
  <c r="R4443" i="1" s="1"/>
  <c r="Q4444" i="1"/>
  <c r="R4444" i="1" s="1"/>
  <c r="Q4445" i="1"/>
  <c r="R4445" i="1" s="1"/>
  <c r="Q4446" i="1"/>
  <c r="R4446" i="1" s="1"/>
  <c r="Q4447" i="1"/>
  <c r="R4447" i="1" s="1"/>
  <c r="Q4448" i="1"/>
  <c r="R4448" i="1" s="1"/>
  <c r="Q4449" i="1"/>
  <c r="R4449" i="1" s="1"/>
  <c r="Q4450" i="1"/>
  <c r="R4450" i="1" s="1"/>
  <c r="Q4451" i="1"/>
  <c r="R4451" i="1" s="1"/>
  <c r="Q4452" i="1"/>
  <c r="R4452" i="1" s="1"/>
  <c r="Q4453" i="1"/>
  <c r="R4453" i="1" s="1"/>
  <c r="Q4454" i="1"/>
  <c r="R4454" i="1" s="1"/>
  <c r="Q4455" i="1"/>
  <c r="R4455" i="1" s="1"/>
  <c r="Q4456" i="1"/>
  <c r="R4456" i="1" s="1"/>
  <c r="Q4457" i="1"/>
  <c r="R4457" i="1" s="1"/>
  <c r="Q4458" i="1"/>
  <c r="R4458" i="1" s="1"/>
  <c r="Q4459" i="1"/>
  <c r="R4459" i="1" s="1"/>
  <c r="Q4460" i="1"/>
  <c r="R4460" i="1" s="1"/>
  <c r="Q4461" i="1"/>
  <c r="R4461" i="1" s="1"/>
  <c r="Q4462" i="1"/>
  <c r="R4462" i="1" s="1"/>
  <c r="Q4463" i="1"/>
  <c r="R4463" i="1" s="1"/>
  <c r="Q4464" i="1"/>
  <c r="R4464" i="1" s="1"/>
  <c r="Q4465" i="1"/>
  <c r="R4465" i="1" s="1"/>
  <c r="Q4466" i="1"/>
  <c r="R4466" i="1" s="1"/>
  <c r="Q4467" i="1"/>
  <c r="R4467" i="1" s="1"/>
  <c r="Q4468" i="1"/>
  <c r="R4468" i="1" s="1"/>
  <c r="Q4469" i="1"/>
  <c r="R4469" i="1" s="1"/>
  <c r="Q4470" i="1"/>
  <c r="R4470" i="1" s="1"/>
  <c r="Q4471" i="1"/>
  <c r="R4471" i="1" s="1"/>
  <c r="Q4472" i="1"/>
  <c r="R4472" i="1" s="1"/>
  <c r="Q4473" i="1"/>
  <c r="R4473" i="1" s="1"/>
  <c r="Q4474" i="1"/>
  <c r="R4474" i="1" s="1"/>
  <c r="Q4475" i="1"/>
  <c r="R4475" i="1" s="1"/>
  <c r="Q4476" i="1"/>
  <c r="R4476" i="1" s="1"/>
  <c r="Q4477" i="1"/>
  <c r="R4477" i="1" s="1"/>
  <c r="Q4478" i="1"/>
  <c r="R4478" i="1" s="1"/>
  <c r="Q4479" i="1"/>
  <c r="R4479" i="1" s="1"/>
  <c r="Q4480" i="1"/>
  <c r="R4480" i="1" s="1"/>
  <c r="Q4481" i="1"/>
  <c r="R4481" i="1" s="1"/>
  <c r="Q4482" i="1"/>
  <c r="R4482" i="1" s="1"/>
  <c r="Q4483" i="1"/>
  <c r="R4483" i="1" s="1"/>
  <c r="Q4484" i="1"/>
  <c r="R4484" i="1" s="1"/>
  <c r="Q4485" i="1"/>
  <c r="R4485" i="1" s="1"/>
  <c r="Q4486" i="1"/>
  <c r="R4486" i="1" s="1"/>
  <c r="Q4487" i="1"/>
  <c r="R4487" i="1" s="1"/>
  <c r="Q4488" i="1"/>
  <c r="R4488" i="1" s="1"/>
  <c r="Q4489" i="1"/>
  <c r="R4489" i="1" s="1"/>
  <c r="Q4490" i="1"/>
  <c r="R4490" i="1" s="1"/>
  <c r="Q4491" i="1"/>
  <c r="R4491" i="1" s="1"/>
  <c r="Q4492" i="1"/>
  <c r="R4492" i="1" s="1"/>
  <c r="Q4493" i="1"/>
  <c r="R4493" i="1" s="1"/>
  <c r="Q4494" i="1"/>
  <c r="R4494" i="1" s="1"/>
  <c r="Q4495" i="1"/>
  <c r="R4495" i="1" s="1"/>
  <c r="Q4496" i="1"/>
  <c r="R4496" i="1" s="1"/>
  <c r="Q4497" i="1"/>
  <c r="R4497" i="1" s="1"/>
  <c r="Q4498" i="1"/>
  <c r="R4498" i="1" s="1"/>
  <c r="Q4499" i="1"/>
  <c r="R4499" i="1" s="1"/>
  <c r="Q4500" i="1"/>
  <c r="R4500" i="1" s="1"/>
  <c r="Q4501" i="1"/>
  <c r="R4501" i="1" s="1"/>
  <c r="Q4502" i="1"/>
  <c r="R4502" i="1" s="1"/>
  <c r="Q4503" i="1"/>
  <c r="R4503" i="1" s="1"/>
  <c r="Q4504" i="1"/>
  <c r="R4504" i="1" s="1"/>
  <c r="Q4505" i="1"/>
  <c r="R4505" i="1" s="1"/>
  <c r="Q4506" i="1"/>
  <c r="R4506" i="1" s="1"/>
  <c r="Q4507" i="1"/>
  <c r="R4507" i="1" s="1"/>
  <c r="Q4508" i="1"/>
  <c r="R4508" i="1" s="1"/>
  <c r="Q4509" i="1"/>
  <c r="R4509" i="1" s="1"/>
  <c r="Q4510" i="1"/>
  <c r="R4510" i="1" s="1"/>
  <c r="Q4511" i="1"/>
  <c r="R4511" i="1" s="1"/>
  <c r="Q4512" i="1"/>
  <c r="R4512" i="1" s="1"/>
  <c r="Q4513" i="1"/>
  <c r="R4513" i="1" s="1"/>
  <c r="Q4514" i="1"/>
  <c r="R4514" i="1" s="1"/>
  <c r="Q4515" i="1"/>
  <c r="R4515" i="1" s="1"/>
  <c r="Q4516" i="1"/>
  <c r="R4516" i="1" s="1"/>
  <c r="Q4517" i="1"/>
  <c r="R4517" i="1" s="1"/>
  <c r="Q4518" i="1"/>
  <c r="R4518" i="1" s="1"/>
  <c r="Q4519" i="1"/>
  <c r="R4519" i="1" s="1"/>
  <c r="Q4520" i="1"/>
  <c r="R4520" i="1" s="1"/>
  <c r="Q4521" i="1"/>
  <c r="R4521" i="1" s="1"/>
  <c r="Q4522" i="1"/>
  <c r="R4522" i="1" s="1"/>
  <c r="Q4523" i="1"/>
  <c r="R4523" i="1" s="1"/>
  <c r="Q4524" i="1"/>
  <c r="R4524" i="1" s="1"/>
  <c r="Q4525" i="1"/>
  <c r="R4525" i="1" s="1"/>
  <c r="Q4526" i="1"/>
  <c r="R4526" i="1" s="1"/>
  <c r="Q4527" i="1"/>
  <c r="R4527" i="1" s="1"/>
  <c r="Q4528" i="1"/>
  <c r="R4528" i="1" s="1"/>
  <c r="Q4529" i="1"/>
  <c r="R4529" i="1" s="1"/>
  <c r="Q4530" i="1"/>
  <c r="R4530" i="1" s="1"/>
  <c r="Q4531" i="1"/>
  <c r="R4531" i="1" s="1"/>
  <c r="Q4532" i="1"/>
  <c r="R4532" i="1" s="1"/>
  <c r="Q4533" i="1"/>
  <c r="R4533" i="1" s="1"/>
  <c r="Q4534" i="1"/>
  <c r="R4534" i="1" s="1"/>
  <c r="Q4535" i="1"/>
  <c r="R4535" i="1" s="1"/>
  <c r="Q4536" i="1"/>
  <c r="R4536" i="1" s="1"/>
  <c r="Q4537" i="1"/>
  <c r="R4537" i="1" s="1"/>
  <c r="Q4538" i="1"/>
  <c r="R4538" i="1" s="1"/>
  <c r="Q4539" i="1"/>
  <c r="R4539" i="1" s="1"/>
  <c r="Q4540" i="1"/>
  <c r="R4540" i="1" s="1"/>
  <c r="Q4541" i="1"/>
  <c r="R4541" i="1" s="1"/>
  <c r="Q4542" i="1"/>
  <c r="R4542" i="1" s="1"/>
  <c r="Q4543" i="1"/>
  <c r="R4543" i="1" s="1"/>
  <c r="Q4544" i="1"/>
  <c r="R4544" i="1" s="1"/>
  <c r="Q4545" i="1"/>
  <c r="R4545" i="1" s="1"/>
  <c r="Q4546" i="1"/>
  <c r="R4546" i="1" s="1"/>
  <c r="Q4547" i="1"/>
  <c r="R4547" i="1" s="1"/>
  <c r="Q4548" i="1"/>
  <c r="R4548" i="1" s="1"/>
  <c r="Q4549" i="1"/>
  <c r="R4549" i="1" s="1"/>
  <c r="Q4550" i="1"/>
  <c r="R4550" i="1" s="1"/>
  <c r="Q4551" i="1"/>
  <c r="R4551" i="1" s="1"/>
  <c r="Q4552" i="1"/>
  <c r="R4552" i="1" s="1"/>
  <c r="Q4553" i="1"/>
  <c r="R4553" i="1" s="1"/>
  <c r="Q4554" i="1"/>
  <c r="R4554" i="1" s="1"/>
  <c r="Q4555" i="1"/>
  <c r="R4555" i="1" s="1"/>
  <c r="Q4556" i="1"/>
  <c r="R4556" i="1" s="1"/>
  <c r="Q4557" i="1"/>
  <c r="R4557" i="1" s="1"/>
  <c r="Q4558" i="1"/>
  <c r="R4558" i="1" s="1"/>
  <c r="Q4559" i="1"/>
  <c r="R4559" i="1" s="1"/>
  <c r="Q4560" i="1"/>
  <c r="R4560" i="1" s="1"/>
  <c r="Q4561" i="1"/>
  <c r="R4561" i="1" s="1"/>
  <c r="Q4562" i="1"/>
  <c r="R4562" i="1" s="1"/>
  <c r="Q4563" i="1"/>
  <c r="R4563" i="1" s="1"/>
  <c r="Q4564" i="1"/>
  <c r="R4564" i="1" s="1"/>
  <c r="Q4565" i="1"/>
  <c r="R4565" i="1" s="1"/>
  <c r="Q4566" i="1"/>
  <c r="R4566" i="1" s="1"/>
  <c r="Q4567" i="1"/>
  <c r="R4567" i="1" s="1"/>
  <c r="Q4568" i="1"/>
  <c r="R4568" i="1" s="1"/>
  <c r="Q4569" i="1"/>
  <c r="R4569" i="1" s="1"/>
  <c r="Q4570" i="1"/>
  <c r="R4570" i="1" s="1"/>
  <c r="Q4571" i="1"/>
  <c r="R4571" i="1" s="1"/>
  <c r="Q4572" i="1"/>
  <c r="R4572" i="1" s="1"/>
  <c r="Q4573" i="1"/>
  <c r="R4573" i="1" s="1"/>
  <c r="Q4574" i="1"/>
  <c r="R4574" i="1" s="1"/>
  <c r="Q4575" i="1"/>
  <c r="R4575" i="1" s="1"/>
  <c r="Q4576" i="1"/>
  <c r="R4576" i="1" s="1"/>
  <c r="Q4577" i="1"/>
  <c r="R4577" i="1" s="1"/>
  <c r="Q4578" i="1"/>
  <c r="R4578" i="1" s="1"/>
  <c r="Q4579" i="1"/>
  <c r="R4579" i="1" s="1"/>
  <c r="Q4580" i="1"/>
  <c r="R4580" i="1" s="1"/>
  <c r="Q4581" i="1"/>
  <c r="R4581" i="1" s="1"/>
  <c r="Q4582" i="1"/>
  <c r="R4582" i="1" s="1"/>
  <c r="Q4583" i="1"/>
  <c r="R4583" i="1" s="1"/>
  <c r="Q4584" i="1"/>
  <c r="R4584" i="1" s="1"/>
  <c r="Q4585" i="1"/>
  <c r="R4585" i="1" s="1"/>
  <c r="Q4586" i="1"/>
  <c r="R4586" i="1" s="1"/>
  <c r="Q4587" i="1"/>
  <c r="R4587" i="1" s="1"/>
  <c r="Q4588" i="1"/>
  <c r="R4588" i="1" s="1"/>
  <c r="Q4589" i="1"/>
  <c r="R4589" i="1" s="1"/>
  <c r="Q4590" i="1"/>
  <c r="R4590" i="1" s="1"/>
  <c r="Q4591" i="1"/>
  <c r="R4591" i="1" s="1"/>
  <c r="Q4592" i="1"/>
  <c r="R4592" i="1" s="1"/>
  <c r="Q4593" i="1"/>
  <c r="R4593" i="1" s="1"/>
  <c r="Q4594" i="1"/>
  <c r="R4594" i="1" s="1"/>
  <c r="Q4595" i="1"/>
  <c r="R4595" i="1" s="1"/>
  <c r="Q4596" i="1"/>
  <c r="R4596" i="1" s="1"/>
  <c r="Q4597" i="1"/>
  <c r="R4597" i="1" s="1"/>
  <c r="Q4598" i="1"/>
  <c r="R4598" i="1" s="1"/>
  <c r="Q4599" i="1"/>
  <c r="R4599" i="1" s="1"/>
  <c r="Q4600" i="1"/>
  <c r="R4600" i="1" s="1"/>
  <c r="Q4601" i="1"/>
  <c r="R4601" i="1" s="1"/>
  <c r="Q4602" i="1"/>
  <c r="R4602" i="1" s="1"/>
  <c r="Q4603" i="1"/>
  <c r="R4603" i="1" s="1"/>
  <c r="Q4604" i="1"/>
  <c r="R4604" i="1" s="1"/>
  <c r="Q4605" i="1"/>
  <c r="R4605" i="1" s="1"/>
  <c r="Q4606" i="1"/>
  <c r="R4606" i="1" s="1"/>
  <c r="Q4607" i="1"/>
  <c r="R4607" i="1" s="1"/>
  <c r="Q4608" i="1"/>
  <c r="R4608" i="1" s="1"/>
  <c r="Q4609" i="1"/>
  <c r="R4609" i="1" s="1"/>
  <c r="Q4610" i="1"/>
  <c r="R4610" i="1" s="1"/>
  <c r="Q4611" i="1"/>
  <c r="R4611" i="1" s="1"/>
  <c r="Q4612" i="1"/>
  <c r="R4612" i="1" s="1"/>
  <c r="Q4613" i="1"/>
  <c r="R4613" i="1" s="1"/>
  <c r="Q4614" i="1"/>
  <c r="R4614" i="1" s="1"/>
  <c r="Q4615" i="1"/>
  <c r="R4615" i="1" s="1"/>
  <c r="Q4616" i="1"/>
  <c r="R4616" i="1" s="1"/>
  <c r="Q4617" i="1"/>
  <c r="R4617" i="1" s="1"/>
  <c r="Q4618" i="1"/>
  <c r="R4618" i="1" s="1"/>
  <c r="Q4619" i="1"/>
  <c r="R4619" i="1" s="1"/>
  <c r="Q4620" i="1"/>
  <c r="R4620" i="1" s="1"/>
  <c r="Q4621" i="1"/>
  <c r="R4621" i="1" s="1"/>
  <c r="Q4622" i="1"/>
  <c r="R4622" i="1" s="1"/>
  <c r="Q4623" i="1"/>
  <c r="R4623" i="1" s="1"/>
  <c r="Q4624" i="1"/>
  <c r="R4624" i="1" s="1"/>
  <c r="Q4625" i="1"/>
  <c r="R4625" i="1" s="1"/>
  <c r="Q4626" i="1"/>
  <c r="R4626" i="1" s="1"/>
  <c r="Q4627" i="1"/>
  <c r="R4627" i="1" s="1"/>
  <c r="Q4628" i="1"/>
  <c r="R4628" i="1" s="1"/>
  <c r="Q4629" i="1"/>
  <c r="R4629" i="1" s="1"/>
  <c r="Q4630" i="1"/>
  <c r="R4630" i="1" s="1"/>
  <c r="Q4631" i="1"/>
  <c r="R4631" i="1" s="1"/>
  <c r="Q4632" i="1"/>
  <c r="R4632" i="1" s="1"/>
  <c r="Q4633" i="1"/>
  <c r="R4633" i="1" s="1"/>
  <c r="Q4634" i="1"/>
  <c r="R4634" i="1" s="1"/>
  <c r="Q4635" i="1"/>
  <c r="R4635" i="1" s="1"/>
  <c r="Q4636" i="1"/>
  <c r="R4636" i="1" s="1"/>
  <c r="Q4637" i="1"/>
  <c r="R4637" i="1" s="1"/>
  <c r="Q4638" i="1"/>
  <c r="R4638" i="1" s="1"/>
  <c r="Q4639" i="1"/>
  <c r="R4639" i="1" s="1"/>
  <c r="Q4640" i="1"/>
  <c r="R4640" i="1" s="1"/>
  <c r="Q4641" i="1"/>
  <c r="R4641" i="1" s="1"/>
  <c r="Q4642" i="1"/>
  <c r="R4642" i="1" s="1"/>
  <c r="Q4643" i="1"/>
  <c r="R4643" i="1" s="1"/>
  <c r="Q4644" i="1"/>
  <c r="R4644" i="1" s="1"/>
  <c r="Q4645" i="1"/>
  <c r="R4645" i="1" s="1"/>
  <c r="Q4646" i="1"/>
  <c r="R4646" i="1" s="1"/>
  <c r="Q4647" i="1"/>
  <c r="R4647" i="1" s="1"/>
  <c r="Q4648" i="1"/>
  <c r="R4648" i="1" s="1"/>
  <c r="Q4649" i="1"/>
  <c r="R4649" i="1" s="1"/>
  <c r="Q4650" i="1"/>
  <c r="R4650" i="1" s="1"/>
  <c r="Q4651" i="1"/>
  <c r="R4651" i="1" s="1"/>
  <c r="Q4652" i="1"/>
  <c r="R4652" i="1" s="1"/>
  <c r="Q4653" i="1"/>
  <c r="R4653" i="1" s="1"/>
  <c r="Q4654" i="1"/>
  <c r="R4654" i="1" s="1"/>
  <c r="Q4655" i="1"/>
  <c r="R4655" i="1" s="1"/>
  <c r="Q4656" i="1"/>
  <c r="R4656" i="1" s="1"/>
  <c r="Q4657" i="1"/>
  <c r="R4657" i="1" s="1"/>
  <c r="Q4658" i="1"/>
  <c r="R4658" i="1" s="1"/>
  <c r="Q4659" i="1"/>
  <c r="R4659" i="1" s="1"/>
  <c r="Q4660" i="1"/>
  <c r="R4660" i="1" s="1"/>
  <c r="Q4661" i="1"/>
  <c r="R4661" i="1" s="1"/>
  <c r="Q4662" i="1"/>
  <c r="R4662" i="1" s="1"/>
  <c r="Q4663" i="1"/>
  <c r="R4663" i="1" s="1"/>
  <c r="Q4664" i="1"/>
  <c r="R4664" i="1" s="1"/>
  <c r="Q4665" i="1"/>
  <c r="R4665" i="1" s="1"/>
  <c r="Q4666" i="1"/>
  <c r="R4666" i="1" s="1"/>
  <c r="Q4667" i="1"/>
  <c r="R4667" i="1" s="1"/>
  <c r="Q4668" i="1"/>
  <c r="R4668" i="1" s="1"/>
  <c r="Q4669" i="1"/>
  <c r="R4669" i="1" s="1"/>
  <c r="Q4670" i="1"/>
  <c r="R4670" i="1" s="1"/>
  <c r="Q4671" i="1"/>
  <c r="R4671" i="1" s="1"/>
  <c r="Q4672" i="1"/>
  <c r="R4672" i="1" s="1"/>
  <c r="Q4673" i="1"/>
  <c r="R4673" i="1" s="1"/>
  <c r="Q4674" i="1"/>
  <c r="R4674" i="1" s="1"/>
  <c r="Q4675" i="1"/>
  <c r="R4675" i="1" s="1"/>
  <c r="Q4676" i="1"/>
  <c r="R4676" i="1" s="1"/>
  <c r="Q4677" i="1"/>
  <c r="R4677" i="1" s="1"/>
  <c r="Q4678" i="1"/>
  <c r="R4678" i="1" s="1"/>
  <c r="Q4679" i="1"/>
  <c r="R4679" i="1" s="1"/>
  <c r="Q4680" i="1"/>
  <c r="R4680" i="1" s="1"/>
  <c r="Q4681" i="1"/>
  <c r="R4681" i="1" s="1"/>
  <c r="Q4682" i="1"/>
  <c r="R4682" i="1" s="1"/>
  <c r="Q4683" i="1"/>
  <c r="R4683" i="1" s="1"/>
  <c r="Q4684" i="1"/>
  <c r="R4684" i="1" s="1"/>
  <c r="Q4685" i="1"/>
  <c r="R4685" i="1" s="1"/>
  <c r="Q4686" i="1"/>
  <c r="R4686" i="1" s="1"/>
  <c r="Q4687" i="1"/>
  <c r="R4687" i="1" s="1"/>
  <c r="Q4688" i="1"/>
  <c r="R4688" i="1" s="1"/>
  <c r="Q4689" i="1"/>
  <c r="R4689" i="1" s="1"/>
  <c r="Q4690" i="1"/>
  <c r="R4690" i="1" s="1"/>
  <c r="Q4691" i="1"/>
  <c r="R4691" i="1" s="1"/>
  <c r="Q4692" i="1"/>
  <c r="R4692" i="1" s="1"/>
  <c r="Q4693" i="1"/>
  <c r="R4693" i="1" s="1"/>
  <c r="Q4694" i="1"/>
  <c r="R4694" i="1" s="1"/>
  <c r="Q4695" i="1"/>
  <c r="R4695" i="1" s="1"/>
  <c r="Q4696" i="1"/>
  <c r="R4696" i="1" s="1"/>
  <c r="Q4697" i="1"/>
  <c r="R4697" i="1" s="1"/>
  <c r="Q4698" i="1"/>
  <c r="R4698" i="1" s="1"/>
  <c r="Q4699" i="1"/>
  <c r="R4699" i="1" s="1"/>
  <c r="Q4700" i="1"/>
  <c r="R4700" i="1" s="1"/>
  <c r="Q4701" i="1"/>
  <c r="R4701" i="1" s="1"/>
  <c r="Q4702" i="1"/>
  <c r="R4702" i="1" s="1"/>
  <c r="Q4703" i="1"/>
  <c r="R4703" i="1" s="1"/>
  <c r="Q4704" i="1"/>
  <c r="R4704" i="1" s="1"/>
  <c r="Q4705" i="1"/>
  <c r="R4705" i="1" s="1"/>
  <c r="Q4706" i="1"/>
  <c r="R4706" i="1" s="1"/>
  <c r="Q4707" i="1"/>
  <c r="R4707" i="1" s="1"/>
  <c r="Q4708" i="1"/>
  <c r="R4708" i="1" s="1"/>
  <c r="Q4709" i="1"/>
  <c r="R4709" i="1" s="1"/>
  <c r="Q4710" i="1"/>
  <c r="R4710" i="1" s="1"/>
  <c r="Q4711" i="1"/>
  <c r="R4711" i="1" s="1"/>
  <c r="Q4712" i="1"/>
  <c r="R4712" i="1" s="1"/>
  <c r="Q4713" i="1"/>
  <c r="R4713" i="1" s="1"/>
  <c r="Q4714" i="1"/>
  <c r="R4714" i="1" s="1"/>
  <c r="Q4715" i="1"/>
  <c r="R4715" i="1" s="1"/>
  <c r="Q4716" i="1"/>
  <c r="R4716" i="1" s="1"/>
  <c r="Q4717" i="1"/>
  <c r="R4717" i="1" s="1"/>
  <c r="Q4718" i="1"/>
  <c r="R4718" i="1" s="1"/>
  <c r="Q4719" i="1"/>
  <c r="R4719" i="1" s="1"/>
  <c r="Q4720" i="1"/>
  <c r="R4720" i="1" s="1"/>
  <c r="Q4721" i="1"/>
  <c r="R4721" i="1" s="1"/>
  <c r="Q4722" i="1"/>
  <c r="R4722" i="1" s="1"/>
  <c r="Q4723" i="1"/>
  <c r="R4723" i="1" s="1"/>
  <c r="Q4724" i="1"/>
  <c r="R4724" i="1" s="1"/>
  <c r="Q4725" i="1"/>
  <c r="R4725" i="1" s="1"/>
  <c r="Q4726" i="1"/>
  <c r="R4726" i="1" s="1"/>
  <c r="Q4727" i="1"/>
  <c r="R4727" i="1" s="1"/>
  <c r="Q4728" i="1"/>
  <c r="R4728" i="1" s="1"/>
  <c r="Q4729" i="1"/>
  <c r="R4729" i="1" s="1"/>
  <c r="Q4730" i="1"/>
  <c r="R4730" i="1" s="1"/>
  <c r="Q4731" i="1"/>
  <c r="R4731" i="1" s="1"/>
  <c r="Q4732" i="1"/>
  <c r="R4732" i="1" s="1"/>
  <c r="Q4733" i="1"/>
  <c r="R4733" i="1" s="1"/>
  <c r="Q4734" i="1"/>
  <c r="R4734" i="1" s="1"/>
  <c r="Q4735" i="1"/>
  <c r="R4735" i="1" s="1"/>
  <c r="Q4736" i="1"/>
  <c r="R4736" i="1" s="1"/>
  <c r="Q4737" i="1"/>
  <c r="R4737" i="1" s="1"/>
  <c r="Q4738" i="1"/>
  <c r="R4738" i="1" s="1"/>
  <c r="Q4739" i="1"/>
  <c r="R4739" i="1" s="1"/>
  <c r="Q4740" i="1"/>
  <c r="R4740" i="1" s="1"/>
  <c r="Q4741" i="1"/>
  <c r="R4741" i="1" s="1"/>
  <c r="Q4742" i="1"/>
  <c r="R4742" i="1" s="1"/>
  <c r="Q4743" i="1"/>
  <c r="R4743" i="1" s="1"/>
  <c r="Q4744" i="1"/>
  <c r="R4744" i="1" s="1"/>
  <c r="Q4745" i="1"/>
  <c r="R4745" i="1" s="1"/>
  <c r="Q4746" i="1"/>
  <c r="R4746" i="1" s="1"/>
  <c r="Q4747" i="1"/>
  <c r="R4747" i="1" s="1"/>
  <c r="Q4748" i="1"/>
  <c r="R4748" i="1" s="1"/>
  <c r="Q4749" i="1"/>
  <c r="R4749" i="1" s="1"/>
  <c r="Q4750" i="1"/>
  <c r="R4750" i="1" s="1"/>
  <c r="Q4751" i="1"/>
  <c r="R4751" i="1" s="1"/>
  <c r="Q4752" i="1"/>
  <c r="R4752" i="1" s="1"/>
  <c r="Q4753" i="1"/>
  <c r="R4753" i="1" s="1"/>
  <c r="Q4754" i="1"/>
  <c r="R4754" i="1" s="1"/>
  <c r="Q4755" i="1"/>
  <c r="R4755" i="1" s="1"/>
  <c r="Q4756" i="1"/>
  <c r="R4756" i="1" s="1"/>
  <c r="Q4757" i="1"/>
  <c r="R4757" i="1" s="1"/>
  <c r="Q4758" i="1"/>
  <c r="R4758" i="1" s="1"/>
  <c r="Q4759" i="1"/>
  <c r="R4759" i="1" s="1"/>
  <c r="Q4760" i="1"/>
  <c r="R4760" i="1" s="1"/>
  <c r="Q4761" i="1"/>
  <c r="R4761" i="1" s="1"/>
  <c r="Q4762" i="1"/>
  <c r="R4762" i="1" s="1"/>
  <c r="Q4763" i="1"/>
  <c r="R4763" i="1" s="1"/>
  <c r="Q4764" i="1"/>
  <c r="R4764" i="1" s="1"/>
  <c r="Q4765" i="1"/>
  <c r="R4765" i="1" s="1"/>
  <c r="Q4766" i="1"/>
  <c r="R4766" i="1" s="1"/>
  <c r="Q4767" i="1"/>
  <c r="R4767" i="1" s="1"/>
  <c r="Q4768" i="1"/>
  <c r="R4768" i="1" s="1"/>
  <c r="Q4769" i="1"/>
  <c r="R4769" i="1" s="1"/>
  <c r="Q4770" i="1"/>
  <c r="R4770" i="1" s="1"/>
  <c r="Q4771" i="1"/>
  <c r="R4771" i="1" s="1"/>
  <c r="Q4772" i="1"/>
  <c r="R4772" i="1" s="1"/>
  <c r="Q4773" i="1"/>
  <c r="R4773" i="1" s="1"/>
  <c r="Q4774" i="1"/>
  <c r="R4774" i="1" s="1"/>
  <c r="Q4775" i="1"/>
  <c r="R4775" i="1" s="1"/>
  <c r="Q4776" i="1"/>
  <c r="R4776" i="1" s="1"/>
  <c r="Q4777" i="1"/>
  <c r="R4777" i="1" s="1"/>
  <c r="Q4778" i="1"/>
  <c r="R4778" i="1" s="1"/>
  <c r="Q4779" i="1"/>
  <c r="R4779" i="1" s="1"/>
  <c r="Q4780" i="1"/>
  <c r="R4780" i="1" s="1"/>
  <c r="Q4781" i="1"/>
  <c r="R4781" i="1" s="1"/>
  <c r="Q4782" i="1"/>
  <c r="R4782" i="1" s="1"/>
  <c r="Q4783" i="1"/>
  <c r="R4783" i="1" s="1"/>
  <c r="Q4784" i="1"/>
  <c r="R4784" i="1" s="1"/>
  <c r="Q4785" i="1"/>
  <c r="R4785" i="1" s="1"/>
  <c r="Q4786" i="1"/>
  <c r="R4786" i="1" s="1"/>
  <c r="Q4787" i="1"/>
  <c r="R4787" i="1" s="1"/>
  <c r="Q4788" i="1"/>
  <c r="R4788" i="1" s="1"/>
  <c r="Q4789" i="1"/>
  <c r="R4789" i="1" s="1"/>
  <c r="Q4790" i="1"/>
  <c r="R4790" i="1" s="1"/>
  <c r="Q4791" i="1"/>
  <c r="R4791" i="1" s="1"/>
  <c r="Q4792" i="1"/>
  <c r="R4792" i="1" s="1"/>
  <c r="Q4793" i="1"/>
  <c r="R4793" i="1" s="1"/>
  <c r="Q4794" i="1"/>
  <c r="R4794" i="1" s="1"/>
  <c r="Q4795" i="1"/>
  <c r="R4795" i="1" s="1"/>
  <c r="Q4796" i="1"/>
  <c r="R4796" i="1" s="1"/>
  <c r="Q4797" i="1"/>
  <c r="R4797" i="1" s="1"/>
  <c r="Q4798" i="1"/>
  <c r="R4798" i="1" s="1"/>
  <c r="Q4799" i="1"/>
  <c r="R4799" i="1" s="1"/>
  <c r="Q4800" i="1"/>
  <c r="R4800" i="1" s="1"/>
  <c r="Q4801" i="1"/>
  <c r="R4801" i="1" s="1"/>
  <c r="Q4802" i="1"/>
  <c r="R4802" i="1" s="1"/>
  <c r="Q4803" i="1"/>
  <c r="R4803" i="1" s="1"/>
  <c r="Q4804" i="1"/>
  <c r="R4804" i="1" s="1"/>
  <c r="Q4805" i="1"/>
  <c r="R4805" i="1" s="1"/>
  <c r="Q4806" i="1"/>
  <c r="R4806" i="1" s="1"/>
  <c r="Q4807" i="1"/>
  <c r="R4807" i="1" s="1"/>
  <c r="Q4808" i="1"/>
  <c r="R4808" i="1" s="1"/>
  <c r="Q4809" i="1"/>
  <c r="R4809" i="1" s="1"/>
  <c r="Q4810" i="1"/>
  <c r="R4810" i="1" s="1"/>
  <c r="Q4811" i="1"/>
  <c r="R4811" i="1" s="1"/>
  <c r="Q4812" i="1"/>
  <c r="R4812" i="1" s="1"/>
  <c r="Q4813" i="1"/>
  <c r="R4813" i="1" s="1"/>
  <c r="Q4814" i="1"/>
  <c r="R4814" i="1" s="1"/>
  <c r="Q4815" i="1"/>
  <c r="R4815" i="1" s="1"/>
  <c r="Q4816" i="1"/>
  <c r="R4816" i="1" s="1"/>
  <c r="Q4817" i="1"/>
  <c r="R4817" i="1" s="1"/>
  <c r="Q4818" i="1"/>
  <c r="R4818" i="1" s="1"/>
  <c r="Q4819" i="1"/>
  <c r="R4819" i="1" s="1"/>
  <c r="Q4820" i="1"/>
  <c r="R4820" i="1" s="1"/>
  <c r="Q4821" i="1"/>
  <c r="R4821" i="1" s="1"/>
  <c r="Q4822" i="1"/>
  <c r="R4822" i="1" s="1"/>
  <c r="Q4823" i="1"/>
  <c r="Q4824" i="1"/>
  <c r="R4824" i="1" s="1"/>
  <c r="Q4825" i="1"/>
  <c r="R4825" i="1" s="1"/>
  <c r="Q4826" i="1"/>
  <c r="R4826" i="1" s="1"/>
  <c r="Q4827" i="1"/>
  <c r="R4827" i="1" s="1"/>
  <c r="Q4828" i="1"/>
  <c r="R4828" i="1" s="1"/>
  <c r="Q4829" i="1"/>
  <c r="R4829" i="1" s="1"/>
  <c r="Q4830" i="1"/>
  <c r="R4830" i="1" s="1"/>
  <c r="Q4831" i="1"/>
  <c r="R4831" i="1" s="1"/>
  <c r="Q4832" i="1"/>
  <c r="R4832" i="1" s="1"/>
  <c r="Q4833" i="1"/>
  <c r="R4833" i="1" s="1"/>
  <c r="Q4834" i="1"/>
  <c r="R4834" i="1" s="1"/>
  <c r="Q4835" i="1"/>
  <c r="R4835" i="1" s="1"/>
  <c r="Q4836" i="1"/>
  <c r="R4836" i="1" s="1"/>
  <c r="Q4837" i="1"/>
  <c r="R4837" i="1" s="1"/>
  <c r="Q4838" i="1"/>
  <c r="R4838" i="1" s="1"/>
  <c r="Q4839" i="1"/>
  <c r="R4839" i="1" s="1"/>
  <c r="Q4840" i="1"/>
  <c r="R4840" i="1" s="1"/>
  <c r="Q4841" i="1"/>
  <c r="R4841" i="1" s="1"/>
  <c r="Q4842" i="1"/>
  <c r="R4842" i="1" s="1"/>
  <c r="Q4843" i="1"/>
  <c r="R4843" i="1" s="1"/>
  <c r="Q4844" i="1"/>
  <c r="R4844" i="1" s="1"/>
  <c r="Q4845" i="1"/>
  <c r="R4845" i="1" s="1"/>
  <c r="Q4846" i="1"/>
  <c r="R4846" i="1" s="1"/>
  <c r="Q4847" i="1"/>
  <c r="R4847" i="1" s="1"/>
  <c r="Q4848" i="1"/>
  <c r="R4848" i="1" s="1"/>
  <c r="Q4849" i="1"/>
  <c r="R4849" i="1" s="1"/>
  <c r="Q4850" i="1"/>
  <c r="R4850" i="1" s="1"/>
  <c r="Q4851" i="1"/>
  <c r="R4851" i="1" s="1"/>
  <c r="Q4852" i="1"/>
  <c r="R4852" i="1" s="1"/>
  <c r="Q4853" i="1"/>
  <c r="R4853" i="1" s="1"/>
  <c r="Q4854" i="1"/>
  <c r="R4854" i="1" s="1"/>
  <c r="Q4855" i="1"/>
  <c r="R4855" i="1" s="1"/>
  <c r="Q4856" i="1"/>
  <c r="R4856" i="1" s="1"/>
  <c r="Q4857" i="1"/>
  <c r="R4857" i="1" s="1"/>
  <c r="Q4858" i="1"/>
  <c r="R4858" i="1" s="1"/>
  <c r="Q4859" i="1"/>
  <c r="R4859" i="1" s="1"/>
  <c r="Q4860" i="1"/>
  <c r="R4860" i="1" s="1"/>
  <c r="Q4861" i="1"/>
  <c r="R4861" i="1" s="1"/>
  <c r="Q4862" i="1"/>
  <c r="R4862" i="1" s="1"/>
  <c r="Q4863" i="1"/>
  <c r="R4863" i="1" s="1"/>
  <c r="Q4864" i="1"/>
  <c r="R4864" i="1" s="1"/>
  <c r="Q4865" i="1"/>
  <c r="R4865" i="1" s="1"/>
  <c r="Q4866" i="1"/>
  <c r="R4866" i="1" s="1"/>
  <c r="Q4867" i="1"/>
  <c r="R4867" i="1" s="1"/>
  <c r="Q4868" i="1"/>
  <c r="R4868" i="1" s="1"/>
  <c r="Q4869" i="1"/>
  <c r="R4869" i="1" s="1"/>
  <c r="Q4870" i="1"/>
  <c r="R4870" i="1" s="1"/>
  <c r="Q4871" i="1"/>
  <c r="R4871" i="1" s="1"/>
  <c r="Q4872" i="1"/>
  <c r="R4872" i="1" s="1"/>
  <c r="Q4873" i="1"/>
  <c r="R4873" i="1" s="1"/>
  <c r="Q4874" i="1"/>
  <c r="R4874" i="1" s="1"/>
  <c r="Q4875" i="1"/>
  <c r="R4875" i="1" s="1"/>
  <c r="Q4876" i="1"/>
  <c r="R4876" i="1" s="1"/>
  <c r="Q4877" i="1"/>
  <c r="R4877" i="1" s="1"/>
  <c r="Q4878" i="1"/>
  <c r="R4878" i="1" s="1"/>
  <c r="Q4879" i="1"/>
  <c r="R4879" i="1" s="1"/>
  <c r="Q4880" i="1"/>
  <c r="R4880" i="1" s="1"/>
  <c r="Q4881" i="1"/>
  <c r="R4881" i="1" s="1"/>
  <c r="Q4882" i="1"/>
  <c r="R4882" i="1" s="1"/>
  <c r="Q4883" i="1"/>
  <c r="R4883" i="1" s="1"/>
  <c r="Q4884" i="1"/>
  <c r="R4884" i="1" s="1"/>
  <c r="Q4885" i="1"/>
  <c r="R4885" i="1" s="1"/>
  <c r="Q4886" i="1"/>
  <c r="R4886" i="1" s="1"/>
  <c r="Q4887" i="1"/>
  <c r="R4887" i="1" s="1"/>
  <c r="Q4888" i="1"/>
  <c r="R4888" i="1" s="1"/>
  <c r="Q4889" i="1"/>
  <c r="R4889" i="1" s="1"/>
  <c r="Q4890" i="1"/>
  <c r="R4890" i="1" s="1"/>
  <c r="Q4891" i="1"/>
  <c r="R4891" i="1" s="1"/>
  <c r="Q4892" i="1"/>
  <c r="R4892" i="1" s="1"/>
  <c r="Q4893" i="1"/>
  <c r="R4893" i="1" s="1"/>
  <c r="Q4894" i="1"/>
  <c r="R4894" i="1" s="1"/>
  <c r="Q4895" i="1"/>
  <c r="R4895" i="1" s="1"/>
  <c r="Q4896" i="1"/>
  <c r="R4896" i="1" s="1"/>
  <c r="Q4897" i="1"/>
  <c r="R4897" i="1" s="1"/>
  <c r="Q4898" i="1"/>
  <c r="R4898" i="1" s="1"/>
  <c r="Q4899" i="1"/>
  <c r="R4899" i="1" s="1"/>
  <c r="Q4900" i="1"/>
  <c r="R4900" i="1" s="1"/>
  <c r="Q4901" i="1"/>
  <c r="R4901" i="1" s="1"/>
  <c r="Q4902" i="1"/>
  <c r="R4902" i="1" s="1"/>
  <c r="Q4903" i="1"/>
  <c r="R4903" i="1" s="1"/>
  <c r="Q4904" i="1"/>
  <c r="R4904" i="1" s="1"/>
  <c r="Q4905" i="1"/>
  <c r="R4905" i="1" s="1"/>
  <c r="Q4906" i="1"/>
  <c r="R4906" i="1" s="1"/>
  <c r="Q4907" i="1"/>
  <c r="R4907" i="1" s="1"/>
  <c r="Q4908" i="1"/>
  <c r="R4908" i="1" s="1"/>
  <c r="Q4909" i="1"/>
  <c r="R4909" i="1" s="1"/>
  <c r="Q4910" i="1"/>
  <c r="R4910" i="1" s="1"/>
  <c r="Q4911" i="1"/>
  <c r="R4911" i="1" s="1"/>
  <c r="Q4912" i="1"/>
  <c r="R4912" i="1" s="1"/>
  <c r="Q4913" i="1"/>
  <c r="R4913" i="1" s="1"/>
  <c r="Q4914" i="1"/>
  <c r="R4914" i="1" s="1"/>
  <c r="Q4915" i="1"/>
  <c r="R4915" i="1" s="1"/>
  <c r="R1044" i="1" l="1"/>
  <c r="R1032" i="1"/>
  <c r="R1020" i="1"/>
  <c r="R1008" i="1"/>
  <c r="R996" i="1"/>
  <c r="R984" i="1"/>
  <c r="R972" i="1"/>
  <c r="R960" i="1"/>
  <c r="R948" i="1"/>
  <c r="R936" i="1"/>
  <c r="R924" i="1"/>
  <c r="R912" i="1"/>
  <c r="R900" i="1"/>
  <c r="R888" i="1"/>
  <c r="R876" i="1"/>
  <c r="R864" i="1"/>
  <c r="R852" i="1"/>
  <c r="R840" i="1"/>
  <c r="R828" i="1"/>
  <c r="R816" i="1"/>
  <c r="R804" i="1"/>
  <c r="R792" i="1"/>
  <c r="R780" i="1"/>
  <c r="R768" i="1"/>
  <c r="R756" i="1"/>
  <c r="R744" i="1"/>
  <c r="R732" i="1"/>
  <c r="R720" i="1"/>
  <c r="R708" i="1"/>
  <c r="R696" i="1"/>
  <c r="R684" i="1"/>
  <c r="R672" i="1"/>
  <c r="R660" i="1"/>
  <c r="R648" i="1"/>
  <c r="R636" i="1"/>
  <c r="R624" i="1"/>
  <c r="R612" i="1"/>
  <c r="R600" i="1"/>
  <c r="R588" i="1"/>
  <c r="R576" i="1"/>
  <c r="R564" i="1"/>
  <c r="R552" i="1"/>
  <c r="R540" i="1"/>
  <c r="R528" i="1"/>
  <c r="R516" i="1"/>
  <c r="R504" i="1"/>
  <c r="R492" i="1"/>
  <c r="R480" i="1"/>
  <c r="R468" i="1"/>
  <c r="R456" i="1"/>
  <c r="R444" i="1"/>
  <c r="R432" i="1"/>
  <c r="R420" i="1"/>
  <c r="R408" i="1"/>
  <c r="R396" i="1"/>
  <c r="R384" i="1"/>
  <c r="R372" i="1"/>
  <c r="R360" i="1"/>
  <c r="R348" i="1"/>
  <c r="R336" i="1"/>
  <c r="R324" i="1"/>
  <c r="R312" i="1"/>
  <c r="R300" i="1"/>
  <c r="R288" i="1"/>
  <c r="R276" i="1"/>
  <c r="R264" i="1"/>
  <c r="R252" i="1"/>
  <c r="R240" i="1"/>
  <c r="R228" i="1"/>
  <c r="R216" i="1"/>
  <c r="R204" i="1"/>
  <c r="R192" i="1"/>
  <c r="R180" i="1"/>
  <c r="R168" i="1"/>
  <c r="R156" i="1"/>
  <c r="R144" i="1"/>
  <c r="R132" i="1"/>
  <c r="R120" i="1"/>
  <c r="R108" i="1"/>
  <c r="R96" i="1"/>
  <c r="R84" i="1"/>
  <c r="R72" i="1"/>
  <c r="R60" i="1"/>
  <c r="R48" i="1"/>
  <c r="R36" i="1"/>
  <c r="R24" i="1"/>
  <c r="R12" i="1"/>
  <c r="R4823" i="1"/>
  <c r="R310" i="1"/>
  <c r="R298" i="1"/>
  <c r="R286" i="1"/>
  <c r="R274" i="1"/>
  <c r="R262" i="1"/>
  <c r="R250" i="1"/>
  <c r="R238" i="1"/>
  <c r="R226" i="1"/>
  <c r="R214" i="1"/>
  <c r="R202" i="1"/>
  <c r="R190" i="1"/>
  <c r="R178" i="1"/>
  <c r="R166" i="1"/>
  <c r="R154" i="1"/>
  <c r="R142" i="1"/>
  <c r="R130" i="1"/>
  <c r="R118" i="1"/>
  <c r="R106" i="1"/>
  <c r="R94" i="1"/>
  <c r="R82" i="1"/>
  <c r="R70" i="1"/>
  <c r="R58" i="1"/>
  <c r="R46" i="1"/>
  <c r="R34" i="1"/>
  <c r="R22" i="1"/>
  <c r="R10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V1690" i="1" l="1"/>
  <c r="W1690" i="1" s="1"/>
  <c r="V1427" i="1"/>
  <c r="W1427" i="1" s="1"/>
  <c r="V225" i="1"/>
  <c r="W225" i="1" s="1"/>
  <c r="V482" i="1"/>
  <c r="W482" i="1" s="1"/>
  <c r="V751" i="1"/>
  <c r="W751" i="1" s="1"/>
  <c r="V1428" i="1"/>
  <c r="W1428" i="1" s="1"/>
  <c r="V1944" i="1"/>
  <c r="W1944" i="1" s="1"/>
  <c r="V1331" i="1"/>
  <c r="W1331" i="1" s="1"/>
  <c r="V1417" i="1"/>
  <c r="W1417" i="1" s="1"/>
  <c r="V359" i="1"/>
  <c r="W359" i="1" s="1"/>
  <c r="V1039" i="1"/>
  <c r="W1039" i="1" s="1"/>
  <c r="V2187" i="1"/>
  <c r="W2187" i="1" s="1"/>
  <c r="V1145" i="1"/>
  <c r="W1145" i="1" s="1"/>
  <c r="V2181" i="1"/>
  <c r="W2181" i="1" s="1"/>
  <c r="V1409" i="1"/>
  <c r="W1409" i="1" s="1"/>
  <c r="V426" i="1"/>
  <c r="W426" i="1" s="1"/>
  <c r="V1511" i="1"/>
  <c r="W1511" i="1" s="1"/>
  <c r="V2539" i="1"/>
  <c r="W2539" i="1" s="1"/>
  <c r="V304" i="1"/>
  <c r="W304" i="1" s="1"/>
  <c r="V2526" i="1"/>
  <c r="W2526" i="1" s="1"/>
  <c r="V1008" i="1"/>
  <c r="W1008" i="1" s="1"/>
  <c r="V2446" i="1"/>
  <c r="W2446" i="1" s="1"/>
  <c r="V2512" i="1"/>
  <c r="W2512" i="1" s="1"/>
  <c r="V479" i="1"/>
  <c r="W479" i="1" s="1"/>
  <c r="V752" i="1"/>
  <c r="W752" i="1" s="1"/>
  <c r="V1220" i="1"/>
  <c r="W1220" i="1" s="1"/>
  <c r="V2301" i="1"/>
  <c r="W2301" i="1" s="1"/>
  <c r="V1040" i="1"/>
  <c r="W1040" i="1" s="1"/>
  <c r="V2430" i="1"/>
  <c r="W2430" i="1" s="1"/>
  <c r="V832" i="1"/>
  <c r="W832" i="1" s="1"/>
  <c r="V753" i="1"/>
  <c r="W753" i="1" s="1"/>
  <c r="V309" i="1"/>
  <c r="W309" i="1" s="1"/>
  <c r="V1146" i="1"/>
  <c r="W1146" i="1" s="1"/>
  <c r="V1216" i="1"/>
  <c r="W1216" i="1" s="1"/>
  <c r="V2019" i="1"/>
  <c r="W2019" i="1" s="1"/>
  <c r="V427" i="1"/>
  <c r="W427" i="1" s="1"/>
  <c r="V1697" i="1"/>
  <c r="W1697" i="1" s="1"/>
  <c r="V483" i="1"/>
  <c r="W483" i="1" s="1"/>
  <c r="V196" i="1"/>
  <c r="W196" i="1" s="1"/>
  <c r="V428" i="1"/>
  <c r="W428" i="1" s="1"/>
  <c r="V2479" i="1"/>
  <c r="W2479" i="1" s="1"/>
  <c r="V1343" i="1"/>
  <c r="W1343" i="1" s="1"/>
  <c r="V407" i="1"/>
  <c r="W407" i="1" s="1"/>
  <c r="V2125" i="1"/>
  <c r="W2125" i="1" s="1"/>
  <c r="V1963" i="1"/>
  <c r="W1963" i="1" s="1"/>
  <c r="V2502" i="1"/>
  <c r="W2502" i="1" s="1"/>
  <c r="V2073" i="1"/>
  <c r="W2073" i="1" s="1"/>
  <c r="V2431" i="1"/>
  <c r="W2431" i="1" s="1"/>
  <c r="V1939" i="1"/>
  <c r="W1939" i="1" s="1"/>
  <c r="V1429" i="1"/>
  <c r="W1429" i="1" s="1"/>
  <c r="V138" i="1"/>
  <c r="W138" i="1" s="1"/>
  <c r="V1833" i="1"/>
  <c r="W1833" i="1" s="1"/>
  <c r="V1585" i="1"/>
  <c r="W1585" i="1" s="1"/>
  <c r="V2374" i="1"/>
  <c r="W2374" i="1" s="1"/>
  <c r="V2257" i="1"/>
  <c r="W2257" i="1" s="1"/>
  <c r="V1344" i="1"/>
  <c r="W1344" i="1" s="1"/>
  <c r="V1607" i="1"/>
  <c r="W1607" i="1" s="1"/>
  <c r="V2527" i="1"/>
  <c r="W2527" i="1" s="1"/>
  <c r="V631" i="1"/>
  <c r="W631" i="1" s="1"/>
  <c r="V2332" i="1"/>
  <c r="W2332" i="1" s="1"/>
  <c r="V2447" i="1"/>
  <c r="W2447" i="1" s="1"/>
  <c r="V632" i="1"/>
  <c r="W632" i="1" s="1"/>
  <c r="V2422" i="1"/>
  <c r="W2422" i="1" s="1"/>
  <c r="V2302" i="1"/>
  <c r="W2302" i="1" s="1"/>
  <c r="V754" i="1"/>
  <c r="W754" i="1" s="1"/>
  <c r="V1844" i="1"/>
  <c r="W1844" i="1" s="1"/>
  <c r="V262" i="1"/>
  <c r="W262" i="1" s="1"/>
  <c r="V2483" i="1"/>
  <c r="W2483" i="1" s="1"/>
  <c r="V310" i="1"/>
  <c r="W310" i="1" s="1"/>
  <c r="V947" i="1"/>
  <c r="W947" i="1" s="1"/>
  <c r="V1900" i="1"/>
  <c r="W1900" i="1" s="1"/>
  <c r="V1249" i="1"/>
  <c r="W1249" i="1" s="1"/>
  <c r="V263" i="1"/>
  <c r="W263" i="1" s="1"/>
  <c r="V1147" i="1"/>
  <c r="W1147" i="1" s="1"/>
  <c r="V755" i="1"/>
  <c r="W755" i="1" s="1"/>
  <c r="V351" i="1"/>
  <c r="W351" i="1" s="1"/>
  <c r="V557" i="1"/>
  <c r="W557" i="1" s="1"/>
  <c r="V1041" i="1"/>
  <c r="W1041" i="1" s="1"/>
  <c r="V2225" i="1"/>
  <c r="W2225" i="1" s="1"/>
  <c r="V2448" i="1"/>
  <c r="W2448" i="1" s="1"/>
  <c r="V1698" i="1"/>
  <c r="W1698" i="1" s="1"/>
  <c r="V429" i="1"/>
  <c r="W429" i="1" s="1"/>
  <c r="V1596" i="1"/>
  <c r="W1596" i="1" s="1"/>
  <c r="V122" i="1"/>
  <c r="W122" i="1" s="1"/>
  <c r="V756" i="1"/>
  <c r="W756" i="1" s="1"/>
  <c r="V2126" i="1"/>
  <c r="W2126" i="1" s="1"/>
  <c r="V663" i="1"/>
  <c r="W663" i="1" s="1"/>
  <c r="V163" i="1"/>
  <c r="W163" i="1" s="1"/>
  <c r="V430" i="1"/>
  <c r="W430" i="1" s="1"/>
  <c r="V538" i="1"/>
  <c r="W538" i="1" s="1"/>
  <c r="V1250" i="1"/>
  <c r="W1250" i="1" s="1"/>
  <c r="V1031" i="1"/>
  <c r="W1031" i="1" s="1"/>
  <c r="V114" i="1"/>
  <c r="W114" i="1" s="1"/>
  <c r="V106" i="1"/>
  <c r="W106" i="1" s="1"/>
  <c r="V298" i="1"/>
  <c r="W298" i="1" s="1"/>
  <c r="V1011" i="1"/>
  <c r="W1011" i="1" s="1"/>
  <c r="V1148" i="1"/>
  <c r="W1148" i="1" s="1"/>
  <c r="V948" i="1"/>
  <c r="W948" i="1" s="1"/>
  <c r="V651" i="1"/>
  <c r="W651" i="1" s="1"/>
  <c r="V115" i="1"/>
  <c r="W115" i="1" s="1"/>
  <c r="V1251" i="1"/>
  <c r="W1251" i="1" s="1"/>
  <c r="V558" i="1"/>
  <c r="W558" i="1" s="1"/>
  <c r="V1345" i="1"/>
  <c r="W1345" i="1" s="1"/>
  <c r="V757" i="1"/>
  <c r="W757" i="1" s="1"/>
  <c r="V850" i="1"/>
  <c r="W850" i="1" s="1"/>
  <c r="V360" i="1"/>
  <c r="W360" i="1" s="1"/>
  <c r="V2226" i="1"/>
  <c r="W2226" i="1" s="1"/>
  <c r="V1346" i="1"/>
  <c r="W1346" i="1" s="1"/>
  <c r="V264" i="1"/>
  <c r="W264" i="1" s="1"/>
  <c r="V559" i="1"/>
  <c r="W559" i="1" s="1"/>
  <c r="V1042" i="1"/>
  <c r="W1042" i="1" s="1"/>
  <c r="V164" i="1"/>
  <c r="W164" i="1" s="1"/>
  <c r="V758" i="1"/>
  <c r="W758" i="1" s="1"/>
  <c r="V949" i="1"/>
  <c r="W949" i="1" s="1"/>
  <c r="V2074" i="1"/>
  <c r="W2074" i="1" s="1"/>
  <c r="V1043" i="1"/>
  <c r="W1043" i="1" s="1"/>
  <c r="V1149" i="1"/>
  <c r="W1149" i="1" s="1"/>
  <c r="V361" i="1"/>
  <c r="W361" i="1" s="1"/>
  <c r="V759" i="1"/>
  <c r="W759" i="1" s="1"/>
  <c r="V472" i="1"/>
  <c r="W472" i="1" s="1"/>
  <c r="V1221" i="1"/>
  <c r="W1221" i="1" s="1"/>
  <c r="V1252" i="1"/>
  <c r="W1252" i="1" s="1"/>
  <c r="V645" i="1"/>
  <c r="W645" i="1" s="1"/>
  <c r="V2375" i="1"/>
  <c r="W2375" i="1" s="1"/>
  <c r="V1112" i="1"/>
  <c r="W1112" i="1" s="1"/>
  <c r="V937" i="1"/>
  <c r="W937" i="1" s="1"/>
  <c r="V1253" i="1"/>
  <c r="W1253" i="1" s="1"/>
  <c r="V1337" i="1"/>
  <c r="W1337" i="1" s="1"/>
  <c r="V1044" i="1"/>
  <c r="W1044" i="1" s="1"/>
  <c r="V1347" i="1"/>
  <c r="W1347" i="1" s="1"/>
  <c r="V760" i="1"/>
  <c r="W760" i="1" s="1"/>
  <c r="V1045" i="1"/>
  <c r="W1045" i="1" s="1"/>
  <c r="V1348" i="1"/>
  <c r="W1348" i="1" s="1"/>
  <c r="V1945" i="1"/>
  <c r="W1945" i="1" s="1"/>
  <c r="V1430" i="1"/>
  <c r="W1430" i="1" s="1"/>
  <c r="V1901" i="1"/>
  <c r="W1901" i="1" s="1"/>
  <c r="V1512" i="1"/>
  <c r="W1512" i="1" s="1"/>
  <c r="V226" i="1"/>
  <c r="W226" i="1" s="1"/>
  <c r="V2393" i="1"/>
  <c r="W2393" i="1" s="1"/>
  <c r="V1586" i="1"/>
  <c r="W1586" i="1" s="1"/>
  <c r="V179" i="1"/>
  <c r="W179" i="1" s="1"/>
  <c r="V664" i="1"/>
  <c r="W664" i="1" s="1"/>
  <c r="V2449" i="1"/>
  <c r="W2449" i="1" s="1"/>
  <c r="V1254" i="1"/>
  <c r="W1254" i="1" s="1"/>
  <c r="V1349" i="1"/>
  <c r="W1349" i="1" s="1"/>
  <c r="V2405" i="1"/>
  <c r="W2405" i="1" s="1"/>
  <c r="V1036" i="1"/>
  <c r="W1036" i="1" s="1"/>
  <c r="V665" i="1"/>
  <c r="W665" i="1" s="1"/>
  <c r="V918" i="1"/>
  <c r="W918" i="1" s="1"/>
  <c r="V2188" i="1"/>
  <c r="W2188" i="1" s="1"/>
  <c r="V484" i="1"/>
  <c r="W484" i="1" s="1"/>
  <c r="V1760" i="1"/>
  <c r="W1760" i="1" s="1"/>
  <c r="V1513" i="1"/>
  <c r="W1513" i="1" s="1"/>
  <c r="V2303" i="1"/>
  <c r="W2303" i="1" s="1"/>
  <c r="V560" i="1"/>
  <c r="W560" i="1" s="1"/>
  <c r="V1350" i="1"/>
  <c r="W1350" i="1" s="1"/>
  <c r="V2406" i="1"/>
  <c r="W2406" i="1" s="1"/>
  <c r="V2407" i="1"/>
  <c r="W2407" i="1" s="1"/>
  <c r="V824" i="1"/>
  <c r="W824" i="1" s="1"/>
  <c r="V178" i="1"/>
  <c r="W178" i="1" s="1"/>
  <c r="V2432" i="1"/>
  <c r="W2432" i="1" s="1"/>
  <c r="V950" i="1"/>
  <c r="W950" i="1" s="1"/>
  <c r="V2333" i="1"/>
  <c r="W2333" i="1" s="1"/>
  <c r="V2503" i="1"/>
  <c r="W2503" i="1" s="1"/>
  <c r="V626" i="1"/>
  <c r="W626" i="1" s="1"/>
  <c r="V2528" i="1"/>
  <c r="W2528" i="1" s="1"/>
  <c r="V1233" i="1"/>
  <c r="W1233" i="1" s="1"/>
  <c r="V761" i="1"/>
  <c r="W761" i="1" s="1"/>
  <c r="V748" i="1"/>
  <c r="W748" i="1" s="1"/>
  <c r="V1431" i="1"/>
  <c r="W1431" i="1" s="1"/>
  <c r="V180" i="1"/>
  <c r="W180" i="1" s="1"/>
  <c r="V431" i="1"/>
  <c r="W431" i="1" s="1"/>
  <c r="V265" i="1"/>
  <c r="W265" i="1" s="1"/>
  <c r="V1505" i="1"/>
  <c r="W1505" i="1" s="1"/>
  <c r="V485" i="1"/>
  <c r="W485" i="1" s="1"/>
  <c r="V2227" i="1"/>
  <c r="W2227" i="1" s="1"/>
  <c r="V851" i="1"/>
  <c r="W851" i="1" s="1"/>
  <c r="V150" i="1"/>
  <c r="W150" i="1" s="1"/>
  <c r="V2060" i="1"/>
  <c r="W2060" i="1" s="1"/>
  <c r="V266" i="1"/>
  <c r="W266" i="1" s="1"/>
  <c r="V1514" i="1"/>
  <c r="W1514" i="1" s="1"/>
  <c r="V666" i="1"/>
  <c r="W666" i="1" s="1"/>
  <c r="V951" i="1"/>
  <c r="W951" i="1" s="1"/>
  <c r="V151" i="1"/>
  <c r="W151" i="1" s="1"/>
  <c r="V561" i="1"/>
  <c r="W561" i="1" s="1"/>
  <c r="V1952" i="1"/>
  <c r="W1952" i="1" s="1"/>
  <c r="V296" i="1"/>
  <c r="W296" i="1" s="1"/>
  <c r="V1046" i="1"/>
  <c r="W1046" i="1" s="1"/>
  <c r="V952" i="1"/>
  <c r="W952" i="1" s="1"/>
  <c r="V2228" i="1"/>
  <c r="W2228" i="1" s="1"/>
  <c r="V1150" i="1"/>
  <c r="W1150" i="1" s="1"/>
  <c r="V123" i="1"/>
  <c r="W123" i="1" s="1"/>
  <c r="V1351" i="1"/>
  <c r="W1351" i="1" s="1"/>
  <c r="V1352" i="1"/>
  <c r="W1352" i="1" s="1"/>
  <c r="V1608" i="1"/>
  <c r="W1608" i="1" s="1"/>
  <c r="V2020" i="1"/>
  <c r="W2020" i="1" s="1"/>
  <c r="V1774" i="1"/>
  <c r="W1774" i="1" s="1"/>
  <c r="V197" i="1"/>
  <c r="W197" i="1" s="1"/>
  <c r="V311" i="1"/>
  <c r="W311" i="1" s="1"/>
  <c r="V1515" i="1"/>
  <c r="W1515" i="1" s="1"/>
  <c r="V953" i="1"/>
  <c r="W953" i="1" s="1"/>
  <c r="V1888" i="1"/>
  <c r="W1888" i="1" s="1"/>
  <c r="V486" i="1"/>
  <c r="W486" i="1" s="1"/>
  <c r="V1410" i="1"/>
  <c r="W1410" i="1" s="1"/>
  <c r="V1699" i="1"/>
  <c r="W1699" i="1" s="1"/>
  <c r="V2127" i="1"/>
  <c r="W2127" i="1" s="1"/>
  <c r="V852" i="1"/>
  <c r="W852" i="1" s="1"/>
  <c r="V667" i="1"/>
  <c r="W667" i="1" s="1"/>
  <c r="V124" i="1"/>
  <c r="W124" i="1" s="1"/>
  <c r="V1845" i="1"/>
  <c r="W1845" i="1" s="1"/>
  <c r="V1846" i="1"/>
  <c r="W1846" i="1" s="1"/>
  <c r="V1322" i="1"/>
  <c r="W1322" i="1" s="1"/>
  <c r="V1609" i="1"/>
  <c r="W1609" i="1" s="1"/>
  <c r="V1353" i="1"/>
  <c r="W1353" i="1" s="1"/>
  <c r="V1255" i="1"/>
  <c r="W1255" i="1" s="1"/>
  <c r="V2352" i="1"/>
  <c r="W2352" i="1" s="1"/>
  <c r="V487" i="1"/>
  <c r="W487" i="1" s="1"/>
  <c r="V1847" i="1"/>
  <c r="W1847" i="1" s="1"/>
  <c r="V668" i="1"/>
  <c r="W668" i="1" s="1"/>
  <c r="V2493" i="1"/>
  <c r="W2493" i="1" s="1"/>
  <c r="V1151" i="1"/>
  <c r="W1151" i="1" s="1"/>
  <c r="V853" i="1"/>
  <c r="W853" i="1" s="1"/>
  <c r="V1225" i="1"/>
  <c r="W1225" i="1" s="1"/>
  <c r="V954" i="1"/>
  <c r="W954" i="1" s="1"/>
  <c r="V2189" i="1"/>
  <c r="W2189" i="1" s="1"/>
  <c r="V2408" i="1"/>
  <c r="W2408" i="1" s="1"/>
  <c r="V1516" i="1"/>
  <c r="W1516" i="1" s="1"/>
  <c r="V2075" i="1"/>
  <c r="W2075" i="1" s="1"/>
  <c r="V1610" i="1"/>
  <c r="W1610" i="1" s="1"/>
  <c r="V2409" i="1"/>
  <c r="W2409" i="1" s="1"/>
  <c r="V2021" i="1"/>
  <c r="W2021" i="1" s="1"/>
  <c r="V1611" i="1"/>
  <c r="W1611" i="1" s="1"/>
  <c r="V1214" i="1"/>
  <c r="W1214" i="1" s="1"/>
  <c r="V562" i="1"/>
  <c r="W562" i="1" s="1"/>
  <c r="V198" i="1"/>
  <c r="W198" i="1" s="1"/>
  <c r="V2229" i="1"/>
  <c r="W2229" i="1" s="1"/>
  <c r="V165" i="1"/>
  <c r="W165" i="1" s="1"/>
  <c r="V1964" i="1"/>
  <c r="W1964" i="1" s="1"/>
  <c r="V1152" i="1"/>
  <c r="W1152" i="1" s="1"/>
  <c r="V181" i="1"/>
  <c r="W181" i="1" s="1"/>
  <c r="V2376" i="1"/>
  <c r="W2376" i="1" s="1"/>
  <c r="V227" i="1"/>
  <c r="W227" i="1" s="1"/>
  <c r="V2460" i="1"/>
  <c r="W2460" i="1" s="1"/>
  <c r="V1256" i="1"/>
  <c r="W1256" i="1" s="1"/>
  <c r="V1257" i="1"/>
  <c r="W1257" i="1" s="1"/>
  <c r="V432" i="1"/>
  <c r="W432" i="1" s="1"/>
  <c r="V2076" i="1"/>
  <c r="W2076" i="1" s="1"/>
  <c r="V762" i="1"/>
  <c r="W762" i="1" s="1"/>
  <c r="V728" i="1"/>
  <c r="W728" i="1" s="1"/>
  <c r="V362" i="1"/>
  <c r="W362" i="1" s="1"/>
  <c r="V352" i="1"/>
  <c r="W352" i="1" s="1"/>
  <c r="V669" i="1"/>
  <c r="W669" i="1" s="1"/>
  <c r="V563" i="1"/>
  <c r="W563" i="1" s="1"/>
  <c r="V1258" i="1"/>
  <c r="W1258" i="1" s="1"/>
  <c r="V2128" i="1"/>
  <c r="W2128" i="1" s="1"/>
  <c r="V542" i="1"/>
  <c r="W542" i="1" s="1"/>
  <c r="V854" i="1"/>
  <c r="W854" i="1" s="1"/>
  <c r="V763" i="1"/>
  <c r="W763" i="1" s="1"/>
  <c r="V1761" i="1"/>
  <c r="W1761" i="1" s="1"/>
  <c r="V195" i="1"/>
  <c r="W195" i="1" s="1"/>
  <c r="V825" i="1"/>
  <c r="W825" i="1" s="1"/>
  <c r="V945" i="1"/>
  <c r="W945" i="1" s="1"/>
  <c r="V2532" i="1"/>
  <c r="W2532" i="1" s="1"/>
  <c r="V253" i="1"/>
  <c r="W253" i="1" s="1"/>
  <c r="V2281" i="1"/>
  <c r="W2281" i="1" s="1"/>
  <c r="V408" i="1"/>
  <c r="W408" i="1" s="1"/>
  <c r="V955" i="1"/>
  <c r="W955" i="1" s="1"/>
  <c r="V1153" i="1"/>
  <c r="W1153" i="1" s="1"/>
  <c r="V539" i="1"/>
  <c r="W539" i="1" s="1"/>
  <c r="V633" i="1"/>
  <c r="W633" i="1" s="1"/>
  <c r="V956" i="1"/>
  <c r="W956" i="1" s="1"/>
  <c r="V564" i="1"/>
  <c r="W564" i="1" s="1"/>
  <c r="V1154" i="1"/>
  <c r="W1154" i="1" s="1"/>
  <c r="V565" i="1"/>
  <c r="W565" i="1" s="1"/>
  <c r="V1499" i="1"/>
  <c r="W1499" i="1" s="1"/>
  <c r="V473" i="1"/>
  <c r="W473" i="1" s="1"/>
  <c r="V1965" i="1"/>
  <c r="W1965" i="1" s="1"/>
  <c r="V1517" i="1"/>
  <c r="W1517" i="1" s="1"/>
  <c r="V1700" i="1"/>
  <c r="W1700" i="1" s="1"/>
  <c r="V433" i="1"/>
  <c r="W433" i="1" s="1"/>
  <c r="V855" i="1"/>
  <c r="W855" i="1" s="1"/>
  <c r="V1518" i="1"/>
  <c r="W1518" i="1" s="1"/>
  <c r="V1259" i="1"/>
  <c r="W1259" i="1" s="1"/>
  <c r="V312" i="1"/>
  <c r="W312" i="1" s="1"/>
  <c r="V1354" i="1"/>
  <c r="W1354" i="1" s="1"/>
  <c r="V1047" i="1"/>
  <c r="W1047" i="1" s="1"/>
  <c r="V2190" i="1"/>
  <c r="W2190" i="1" s="1"/>
  <c r="V1701" i="1"/>
  <c r="W1701" i="1" s="1"/>
  <c r="V217" i="1"/>
  <c r="W217" i="1" s="1"/>
  <c r="V670" i="1"/>
  <c r="W670" i="1" s="1"/>
  <c r="V1902" i="1"/>
  <c r="W1902" i="1" s="1"/>
  <c r="V422" i="1"/>
  <c r="W422" i="1" s="1"/>
  <c r="V2022" i="1"/>
  <c r="W2022" i="1" s="1"/>
  <c r="V1702" i="1"/>
  <c r="W1702" i="1" s="1"/>
  <c r="V1519" i="1"/>
  <c r="W1519" i="1" s="1"/>
  <c r="V654" i="1"/>
  <c r="W654" i="1" s="1"/>
  <c r="V299" i="1"/>
  <c r="W299" i="1" s="1"/>
  <c r="V2023" i="1"/>
  <c r="W2023" i="1" s="1"/>
  <c r="V166" i="1"/>
  <c r="W166" i="1" s="1"/>
  <c r="V2513" i="1"/>
  <c r="W2513" i="1" s="1"/>
  <c r="V2024" i="1"/>
  <c r="W2024" i="1" s="1"/>
  <c r="V257" i="1"/>
  <c r="W257" i="1" s="1"/>
  <c r="V228" i="1"/>
  <c r="W228" i="1" s="1"/>
  <c r="V856" i="1"/>
  <c r="W856" i="1" s="1"/>
  <c r="V1520" i="1"/>
  <c r="W1520" i="1" s="1"/>
  <c r="V1048" i="1"/>
  <c r="W1048" i="1" s="1"/>
  <c r="V1355" i="1"/>
  <c r="W1355" i="1" s="1"/>
  <c r="V1903" i="1"/>
  <c r="W1903" i="1" s="1"/>
  <c r="V1432" i="1"/>
  <c r="W1432" i="1" s="1"/>
  <c r="V2258" i="1"/>
  <c r="W2258" i="1" s="1"/>
  <c r="V764" i="1"/>
  <c r="W764" i="1" s="1"/>
  <c r="V1406" i="1"/>
  <c r="W1406" i="1" s="1"/>
  <c r="V434" i="1"/>
  <c r="W434" i="1" s="1"/>
  <c r="V2222" i="1"/>
  <c r="W2222" i="1" s="1"/>
  <c r="V1521" i="1"/>
  <c r="W1521" i="1" s="1"/>
  <c r="V566" i="1"/>
  <c r="W566" i="1" s="1"/>
  <c r="V567" i="1"/>
  <c r="W567" i="1" s="1"/>
  <c r="V915" i="1"/>
  <c r="W915" i="1" s="1"/>
  <c r="V568" i="1"/>
  <c r="W568" i="1" s="1"/>
  <c r="V435" i="1"/>
  <c r="W435" i="1" s="1"/>
  <c r="V2182" i="1"/>
  <c r="W2182" i="1" s="1"/>
  <c r="V267" i="1"/>
  <c r="W267" i="1" s="1"/>
  <c r="V765" i="1"/>
  <c r="W765" i="1" s="1"/>
  <c r="V1131" i="1"/>
  <c r="W1131" i="1" s="1"/>
  <c r="V569" i="1"/>
  <c r="W569" i="1" s="1"/>
  <c r="V570" i="1"/>
  <c r="W570" i="1" s="1"/>
  <c r="V1522" i="1"/>
  <c r="W1522" i="1" s="1"/>
  <c r="V733" i="1"/>
  <c r="W733" i="1" s="1"/>
  <c r="V766" i="1"/>
  <c r="W766" i="1" s="1"/>
  <c r="V1049" i="1"/>
  <c r="W1049" i="1" s="1"/>
  <c r="V2484" i="1"/>
  <c r="W2484" i="1" s="1"/>
  <c r="V436" i="1"/>
  <c r="W436" i="1" s="1"/>
  <c r="V1612" i="1"/>
  <c r="W1612" i="1" s="1"/>
  <c r="V152" i="1"/>
  <c r="W152" i="1" s="1"/>
  <c r="V268" i="1"/>
  <c r="W268" i="1" s="1"/>
  <c r="V488" i="1"/>
  <c r="W488" i="1" s="1"/>
  <c r="V313" i="1"/>
  <c r="W313" i="1" s="1"/>
  <c r="V957" i="1"/>
  <c r="W957" i="1" s="1"/>
  <c r="V1966" i="1"/>
  <c r="W1966" i="1" s="1"/>
  <c r="V1407" i="1"/>
  <c r="W1407" i="1" s="1"/>
  <c r="V2191" i="1"/>
  <c r="W2191" i="1" s="1"/>
  <c r="V2183" i="1"/>
  <c r="W2183" i="1" s="1"/>
  <c r="V1433" i="1"/>
  <c r="W1433" i="1" s="1"/>
  <c r="V1613" i="1"/>
  <c r="W1613" i="1" s="1"/>
  <c r="V2025" i="1"/>
  <c r="W2025" i="1" s="1"/>
  <c r="V857" i="1"/>
  <c r="W857" i="1" s="1"/>
  <c r="V2565" i="1"/>
  <c r="W2565" i="1" s="1"/>
  <c r="V2429" i="1"/>
  <c r="W2429" i="1" s="1"/>
  <c r="V958" i="1"/>
  <c r="W958" i="1" s="1"/>
  <c r="V767" i="1"/>
  <c r="W767" i="1" s="1"/>
  <c r="V1050" i="1"/>
  <c r="W1050" i="1" s="1"/>
  <c r="V1848" i="1"/>
  <c r="W1848" i="1" s="1"/>
  <c r="V1523" i="1"/>
  <c r="W1523" i="1" s="1"/>
  <c r="V2546" i="1"/>
  <c r="W2546" i="1" s="1"/>
  <c r="V1849" i="1"/>
  <c r="W1849" i="1" s="1"/>
  <c r="V1614" i="1"/>
  <c r="W1614" i="1" s="1"/>
  <c r="V2540" i="1"/>
  <c r="W2540" i="1" s="1"/>
  <c r="V1904" i="1"/>
  <c r="W1904" i="1" s="1"/>
  <c r="V2504" i="1"/>
  <c r="W2504" i="1" s="1"/>
  <c r="V1967" i="1"/>
  <c r="W1967" i="1" s="1"/>
  <c r="V2461" i="1"/>
  <c r="W2461" i="1" s="1"/>
  <c r="V2077" i="1"/>
  <c r="W2077" i="1" s="1"/>
  <c r="V2192" i="1"/>
  <c r="W2192" i="1" s="1"/>
  <c r="V2494" i="1"/>
  <c r="W2494" i="1" s="1"/>
  <c r="V2129" i="1"/>
  <c r="W2129" i="1" s="1"/>
  <c r="V671" i="1"/>
  <c r="W671" i="1" s="1"/>
  <c r="V1434" i="1"/>
  <c r="W1434" i="1" s="1"/>
  <c r="V672" i="1"/>
  <c r="W672" i="1" s="1"/>
  <c r="V437" i="1"/>
  <c r="W437" i="1" s="1"/>
  <c r="V673" i="1"/>
  <c r="W673" i="1" s="1"/>
  <c r="V959" i="1"/>
  <c r="W959" i="1" s="1"/>
  <c r="V1775" i="1"/>
  <c r="W1775" i="1" s="1"/>
  <c r="V1615" i="1"/>
  <c r="W1615" i="1" s="1"/>
  <c r="V314" i="1"/>
  <c r="W314" i="1" s="1"/>
  <c r="V2541" i="1"/>
  <c r="W2541" i="1" s="1"/>
  <c r="V2554" i="1"/>
  <c r="W2554" i="1" s="1"/>
  <c r="V2282" i="1"/>
  <c r="W2282" i="1" s="1"/>
  <c r="V1600" i="1"/>
  <c r="W1600" i="1" s="1"/>
  <c r="V768" i="1"/>
  <c r="W768" i="1" s="1"/>
  <c r="V1850" i="1"/>
  <c r="W1850" i="1" s="1"/>
  <c r="V1105" i="1"/>
  <c r="W1105" i="1" s="1"/>
  <c r="V571" i="1"/>
  <c r="W571" i="1" s="1"/>
  <c r="V1691" i="1"/>
  <c r="W1691" i="1" s="1"/>
  <c r="V674" i="1"/>
  <c r="W674" i="1" s="1"/>
  <c r="V1703" i="1"/>
  <c r="W1703" i="1" s="1"/>
  <c r="V153" i="1"/>
  <c r="W153" i="1" s="1"/>
  <c r="V1704" i="1"/>
  <c r="W1704" i="1" s="1"/>
  <c r="V1616" i="1"/>
  <c r="W1616" i="1" s="1"/>
  <c r="V919" i="1"/>
  <c r="W919" i="1" s="1"/>
  <c r="V1524" i="1"/>
  <c r="W1524" i="1" s="1"/>
  <c r="V572" i="1"/>
  <c r="W572" i="1" s="1"/>
  <c r="V2377" i="1"/>
  <c r="W2377" i="1" s="1"/>
  <c r="V2470" i="1"/>
  <c r="W2470" i="1" s="1"/>
  <c r="V1155" i="1"/>
  <c r="W1155" i="1" s="1"/>
  <c r="V2353" i="1"/>
  <c r="W2353" i="1" s="1"/>
  <c r="V2423" i="1"/>
  <c r="W2423" i="1" s="1"/>
  <c r="V489" i="1"/>
  <c r="W489" i="1" s="1"/>
  <c r="V2505" i="1"/>
  <c r="W2505" i="1" s="1"/>
  <c r="V675" i="1"/>
  <c r="W675" i="1" s="1"/>
  <c r="V1892" i="1"/>
  <c r="W1892" i="1" s="1"/>
  <c r="V190" i="1"/>
  <c r="W190" i="1" s="1"/>
  <c r="V2026" i="1"/>
  <c r="W2026" i="1" s="1"/>
  <c r="V676" i="1"/>
  <c r="W676" i="1" s="1"/>
  <c r="V353" i="1"/>
  <c r="W353" i="1" s="1"/>
  <c r="V1893" i="1"/>
  <c r="W1893" i="1" s="1"/>
  <c r="V573" i="1"/>
  <c r="W573" i="1" s="1"/>
  <c r="V297" i="1"/>
  <c r="W297" i="1" s="1"/>
  <c r="V1260" i="1"/>
  <c r="W1260" i="1" s="1"/>
  <c r="V2555" i="1"/>
  <c r="W2555" i="1" s="1"/>
  <c r="V2193" i="1"/>
  <c r="W2193" i="1" s="1"/>
  <c r="V315" i="1"/>
  <c r="W315" i="1" s="1"/>
  <c r="V769" i="1"/>
  <c r="W769" i="1" s="1"/>
  <c r="V1261" i="1"/>
  <c r="W1261" i="1" s="1"/>
  <c r="V125" i="1"/>
  <c r="W125" i="1" s="1"/>
  <c r="V1122" i="1"/>
  <c r="W1122" i="1" s="1"/>
  <c r="V269" i="1"/>
  <c r="W269" i="1" s="1"/>
  <c r="V1156" i="1"/>
  <c r="W1156" i="1" s="1"/>
  <c r="V1420" i="1"/>
  <c r="W1420" i="1" s="1"/>
  <c r="V920" i="1"/>
  <c r="W920" i="1" s="1"/>
  <c r="V677" i="1"/>
  <c r="W677" i="1" s="1"/>
  <c r="V1834" i="1"/>
  <c r="W1834" i="1" s="1"/>
  <c r="V737" i="1"/>
  <c r="W737" i="1" s="1"/>
  <c r="V1617" i="1"/>
  <c r="W1617" i="1" s="1"/>
  <c r="V858" i="1"/>
  <c r="W858" i="1" s="1"/>
  <c r="V1051" i="1"/>
  <c r="W1051" i="1" s="1"/>
  <c r="V734" i="1"/>
  <c r="W734" i="1" s="1"/>
  <c r="V412" i="1"/>
  <c r="W412" i="1" s="1"/>
  <c r="V552" i="1"/>
  <c r="W552" i="1" s="1"/>
  <c r="V300" i="1"/>
  <c r="W300" i="1" s="1"/>
  <c r="V1157" i="1"/>
  <c r="W1157" i="1" s="1"/>
  <c r="V438" i="1"/>
  <c r="W438" i="1" s="1"/>
  <c r="V543" i="1"/>
  <c r="W543" i="1" s="1"/>
  <c r="V355" i="1"/>
  <c r="W355" i="1" s="1"/>
  <c r="V221" i="1"/>
  <c r="W221" i="1" s="1"/>
  <c r="V770" i="1"/>
  <c r="W770" i="1" s="1"/>
  <c r="V193" i="1"/>
  <c r="W193" i="1" s="1"/>
  <c r="V1500" i="1"/>
  <c r="W1500" i="1" s="1"/>
  <c r="V859" i="1"/>
  <c r="W859" i="1" s="1"/>
  <c r="V199" i="1"/>
  <c r="W199" i="1" s="1"/>
  <c r="V1052" i="1"/>
  <c r="W1052" i="1" s="1"/>
  <c r="V1851" i="1"/>
  <c r="W1851" i="1" s="1"/>
  <c r="V1158" i="1"/>
  <c r="W1158" i="1" s="1"/>
  <c r="V574" i="1"/>
  <c r="W574" i="1" s="1"/>
  <c r="V2027" i="1"/>
  <c r="W2027" i="1" s="1"/>
  <c r="V1525" i="1"/>
  <c r="W1525" i="1" s="1"/>
  <c r="V1905" i="1"/>
  <c r="W1905" i="1" s="1"/>
  <c r="V110" i="1"/>
  <c r="W110" i="1" s="1"/>
  <c r="V1262" i="1"/>
  <c r="W1262" i="1" s="1"/>
  <c r="V1435" i="1"/>
  <c r="W1435" i="1" s="1"/>
  <c r="V2194" i="1"/>
  <c r="W2194" i="1" s="1"/>
  <c r="V1618" i="1"/>
  <c r="W1618" i="1" s="1"/>
  <c r="V1587" i="1"/>
  <c r="W1587" i="1" s="1"/>
  <c r="V1053" i="1"/>
  <c r="W1053" i="1" s="1"/>
  <c r="V316" i="1"/>
  <c r="W316" i="1" s="1"/>
  <c r="V960" i="1"/>
  <c r="W960" i="1" s="1"/>
  <c r="V1436" i="1"/>
  <c r="W1436" i="1" s="1"/>
  <c r="V2547" i="1"/>
  <c r="W2547" i="1" s="1"/>
  <c r="V2533" i="1"/>
  <c r="W2533" i="1" s="1"/>
  <c r="V2514" i="1"/>
  <c r="W2514" i="1" s="1"/>
  <c r="V1906" i="1"/>
  <c r="W1906" i="1" s="1"/>
  <c r="V2515" i="1"/>
  <c r="W2515" i="1" s="1"/>
  <c r="V1968" i="1"/>
  <c r="W1968" i="1" s="1"/>
  <c r="V2304" i="1"/>
  <c r="W2304" i="1" s="1"/>
  <c r="V2078" i="1"/>
  <c r="W2078" i="1" s="1"/>
  <c r="V439" i="1"/>
  <c r="W439" i="1" s="1"/>
  <c r="V423" i="1"/>
  <c r="W423" i="1" s="1"/>
  <c r="V575" i="1"/>
  <c r="W575" i="1" s="1"/>
  <c r="V771" i="1"/>
  <c r="W771" i="1" s="1"/>
  <c r="V678" i="1"/>
  <c r="W678" i="1" s="1"/>
  <c r="V2079" i="1"/>
  <c r="W2079" i="1" s="1"/>
  <c r="V1852" i="1"/>
  <c r="W1852" i="1" s="1"/>
  <c r="V356" i="1"/>
  <c r="W356" i="1" s="1"/>
  <c r="V1437" i="1"/>
  <c r="W1437" i="1" s="1"/>
  <c r="V679" i="1"/>
  <c r="W679" i="1" s="1"/>
  <c r="V921" i="1"/>
  <c r="W921" i="1" s="1"/>
  <c r="V1438" i="1"/>
  <c r="W1438" i="1" s="1"/>
  <c r="V2410" i="1"/>
  <c r="W2410" i="1" s="1"/>
  <c r="V229" i="1"/>
  <c r="W229" i="1" s="1"/>
  <c r="V1756" i="1"/>
  <c r="W1756" i="1" s="1"/>
  <c r="V907" i="1"/>
  <c r="W907" i="1" s="1"/>
  <c r="V1969" i="1"/>
  <c r="W1969" i="1" s="1"/>
  <c r="V1970" i="1"/>
  <c r="W1970" i="1" s="1"/>
  <c r="V167" i="1"/>
  <c r="W167" i="1" s="1"/>
  <c r="V961" i="1"/>
  <c r="W961" i="1" s="1"/>
  <c r="V490" i="1"/>
  <c r="W490" i="1" s="1"/>
  <c r="V491" i="1"/>
  <c r="W491" i="1" s="1"/>
  <c r="V1619" i="1"/>
  <c r="W1619" i="1" s="1"/>
  <c r="V363" i="1"/>
  <c r="W363" i="1" s="1"/>
  <c r="V1234" i="1"/>
  <c r="W1234" i="1" s="1"/>
  <c r="V2130" i="1"/>
  <c r="W2130" i="1" s="1"/>
  <c r="V2506" i="1"/>
  <c r="W2506" i="1" s="1"/>
  <c r="V2080" i="1"/>
  <c r="W2080" i="1" s="1"/>
  <c r="V1971" i="1"/>
  <c r="W1971" i="1" s="1"/>
  <c r="V860" i="1"/>
  <c r="W860" i="1" s="1"/>
  <c r="V680" i="1"/>
  <c r="W680" i="1" s="1"/>
  <c r="V576" i="1"/>
  <c r="W576" i="1" s="1"/>
  <c r="V2122" i="1"/>
  <c r="W2122" i="1" s="1"/>
  <c r="V1620" i="1"/>
  <c r="W1620" i="1" s="1"/>
  <c r="V772" i="1"/>
  <c r="W772" i="1" s="1"/>
  <c r="V222" i="1"/>
  <c r="W222" i="1" s="1"/>
  <c r="V1326" i="1"/>
  <c r="W1326" i="1" s="1"/>
  <c r="V1241" i="1"/>
  <c r="W1241" i="1" s="1"/>
  <c r="V416" i="1"/>
  <c r="W416" i="1" s="1"/>
  <c r="V1356" i="1"/>
  <c r="W1356" i="1" s="1"/>
  <c r="V317" i="1"/>
  <c r="W317" i="1" s="1"/>
  <c r="V750" i="1"/>
  <c r="W750" i="1" s="1"/>
  <c r="V861" i="1"/>
  <c r="W861" i="1" s="1"/>
  <c r="V126" i="1"/>
  <c r="W126" i="1" s="1"/>
  <c r="V318" i="1"/>
  <c r="W318" i="1" s="1"/>
  <c r="V1113" i="1"/>
  <c r="W1113" i="1" s="1"/>
  <c r="V544" i="1"/>
  <c r="W544" i="1" s="1"/>
  <c r="V182" i="1"/>
  <c r="W182" i="1" s="1"/>
  <c r="V577" i="1"/>
  <c r="W577" i="1" s="1"/>
  <c r="V252" i="1"/>
  <c r="W252" i="1" s="1"/>
  <c r="V578" i="1"/>
  <c r="W578" i="1" s="1"/>
  <c r="V773" i="1"/>
  <c r="W773" i="1" s="1"/>
  <c r="V440" i="1"/>
  <c r="W440" i="1" s="1"/>
  <c r="V1621" i="1"/>
  <c r="W1621" i="1" s="1"/>
  <c r="V833" i="1"/>
  <c r="W833" i="1" s="1"/>
  <c r="V2259" i="1"/>
  <c r="W2259" i="1" s="1"/>
  <c r="V1907" i="1"/>
  <c r="W1907" i="1" s="1"/>
  <c r="V659" i="1"/>
  <c r="W659" i="1" s="1"/>
  <c r="V2516" i="1"/>
  <c r="W2516" i="1" s="1"/>
  <c r="V218" i="1"/>
  <c r="W218" i="1" s="1"/>
  <c r="V862" i="1"/>
  <c r="W862" i="1" s="1"/>
  <c r="V168" i="1"/>
  <c r="W168" i="1" s="1"/>
  <c r="V1235" i="1"/>
  <c r="W1235" i="1" s="1"/>
  <c r="V1054" i="1"/>
  <c r="W1054" i="1" s="1"/>
  <c r="V1776" i="1"/>
  <c r="W1776" i="1" s="1"/>
  <c r="V1159" i="1"/>
  <c r="W1159" i="1" s="1"/>
  <c r="V230" i="1"/>
  <c r="W230" i="1" s="1"/>
  <c r="V1357" i="1"/>
  <c r="W1357" i="1" s="1"/>
  <c r="V2028" i="1"/>
  <c r="W2028" i="1" s="1"/>
  <c r="V441" i="1"/>
  <c r="W441" i="1" s="1"/>
  <c r="V2354" i="1"/>
  <c r="W2354" i="1" s="1"/>
  <c r="V2283" i="1"/>
  <c r="W2283" i="1" s="1"/>
  <c r="V1160" i="1"/>
  <c r="W1160" i="1" s="1"/>
  <c r="V1908" i="1"/>
  <c r="W1908" i="1" s="1"/>
  <c r="V1526" i="1"/>
  <c r="W1526" i="1" s="1"/>
  <c r="V2394" i="1"/>
  <c r="W2394" i="1" s="1"/>
  <c r="V2378" i="1"/>
  <c r="W2378" i="1" s="1"/>
  <c r="V2507" i="1"/>
  <c r="W2507" i="1" s="1"/>
  <c r="V2334" i="1"/>
  <c r="W2334" i="1" s="1"/>
  <c r="V1439" i="1"/>
  <c r="W1439" i="1" s="1"/>
  <c r="V2411" i="1"/>
  <c r="W2411" i="1" s="1"/>
  <c r="V681" i="1"/>
  <c r="W681" i="1" s="1"/>
  <c r="V908" i="1"/>
  <c r="W908" i="1" s="1"/>
  <c r="V1055" i="1"/>
  <c r="W1055" i="1" s="1"/>
  <c r="V154" i="1"/>
  <c r="W154" i="1" s="1"/>
  <c r="V2485" i="1"/>
  <c r="W2485" i="1" s="1"/>
  <c r="V270" i="1"/>
  <c r="W270" i="1" s="1"/>
  <c r="V2305" i="1"/>
  <c r="W2305" i="1" s="1"/>
  <c r="V169" i="1"/>
  <c r="W169" i="1" s="1"/>
  <c r="V346" i="1"/>
  <c r="W346" i="1" s="1"/>
  <c r="V170" i="1"/>
  <c r="W170" i="1" s="1"/>
  <c r="V579" i="1"/>
  <c r="W579" i="1" s="1"/>
  <c r="V1123" i="1"/>
  <c r="W1123" i="1" s="1"/>
  <c r="V1056" i="1"/>
  <c r="W1056" i="1" s="1"/>
  <c r="V2029" i="1"/>
  <c r="W2029" i="1" s="1"/>
  <c r="V364" i="1"/>
  <c r="W364" i="1" s="1"/>
  <c r="V580" i="1"/>
  <c r="W580" i="1" s="1"/>
  <c r="V682" i="1"/>
  <c r="W682" i="1" s="1"/>
  <c r="V2081" i="1"/>
  <c r="W2081" i="1" s="1"/>
  <c r="V1509" i="1"/>
  <c r="W1509" i="1" s="1"/>
  <c r="V2335" i="1"/>
  <c r="W2335" i="1" s="1"/>
  <c r="V1228" i="1"/>
  <c r="W1228" i="1" s="1"/>
  <c r="V2412" i="1"/>
  <c r="W2412" i="1" s="1"/>
  <c r="V365" i="1"/>
  <c r="W365" i="1" s="1"/>
  <c r="V939" i="1"/>
  <c r="W939" i="1" s="1"/>
  <c r="V1016" i="1"/>
  <c r="W1016" i="1" s="1"/>
  <c r="V425" i="1"/>
  <c r="W425" i="1" s="1"/>
  <c r="V492" i="1"/>
  <c r="W492" i="1" s="1"/>
  <c r="V271" i="1"/>
  <c r="W271" i="1" s="1"/>
  <c r="V2230" i="1"/>
  <c r="W2230" i="1" s="1"/>
  <c r="V2131" i="1"/>
  <c r="W2131" i="1" s="1"/>
  <c r="V2462" i="1"/>
  <c r="W2462" i="1" s="1"/>
  <c r="V581" i="1"/>
  <c r="W581" i="1" s="1"/>
  <c r="V1263" i="1"/>
  <c r="W1263" i="1" s="1"/>
  <c r="V1894" i="1"/>
  <c r="W1894" i="1" s="1"/>
  <c r="V2413" i="1"/>
  <c r="W2413" i="1" s="1"/>
  <c r="V319" i="1"/>
  <c r="W319" i="1" s="1"/>
  <c r="V2392" i="1"/>
  <c r="W2392" i="1" s="1"/>
  <c r="V2231" i="1"/>
  <c r="W2231" i="1" s="1"/>
  <c r="V2355" i="1"/>
  <c r="W2355" i="1" s="1"/>
  <c r="V1440" i="1"/>
  <c r="W1440" i="1" s="1"/>
  <c r="V442" i="1"/>
  <c r="W442" i="1" s="1"/>
  <c r="V683" i="1"/>
  <c r="W683" i="1" s="1"/>
  <c r="V652" i="1"/>
  <c r="W652" i="1" s="1"/>
  <c r="V634" i="1"/>
  <c r="W634" i="1" s="1"/>
  <c r="V774" i="1"/>
  <c r="W774" i="1" s="1"/>
  <c r="V1021" i="1"/>
  <c r="W1021" i="1" s="1"/>
  <c r="V684" i="1"/>
  <c r="W684" i="1" s="1"/>
  <c r="V1236" i="1"/>
  <c r="W1236" i="1" s="1"/>
  <c r="V320" i="1"/>
  <c r="W320" i="1" s="1"/>
  <c r="V1161" i="1"/>
  <c r="W1161" i="1" s="1"/>
  <c r="V1909" i="1"/>
  <c r="W1909" i="1" s="1"/>
  <c r="V685" i="1"/>
  <c r="W685" i="1" s="1"/>
  <c r="V1777" i="1"/>
  <c r="W1777" i="1" s="1"/>
  <c r="V646" i="1"/>
  <c r="W646" i="1" s="1"/>
  <c r="V1853" i="1"/>
  <c r="W1853" i="1" s="1"/>
  <c r="V2260" i="1"/>
  <c r="W2260" i="1" s="1"/>
  <c r="V2261" i="1"/>
  <c r="W2261" i="1" s="1"/>
  <c r="V2534" i="1"/>
  <c r="W2534" i="1" s="1"/>
  <c r="V863" i="1"/>
  <c r="W863" i="1" s="1"/>
  <c r="V1957" i="1"/>
  <c r="W1957" i="1" s="1"/>
  <c r="V1899" i="1"/>
  <c r="W1899" i="1" s="1"/>
  <c r="V2082" i="1"/>
  <c r="W2082" i="1" s="1"/>
  <c r="V139" i="1"/>
  <c r="W139" i="1" s="1"/>
  <c r="V366" i="1"/>
  <c r="W366" i="1" s="1"/>
  <c r="V582" i="1"/>
  <c r="W582" i="1" s="1"/>
  <c r="V735" i="1"/>
  <c r="W735" i="1" s="1"/>
  <c r="V583" i="1"/>
  <c r="W583" i="1" s="1"/>
  <c r="V2132" i="1"/>
  <c r="W2132" i="1" s="1"/>
  <c r="V1681" i="1"/>
  <c r="W1681" i="1" s="1"/>
  <c r="V254" i="1"/>
  <c r="W254" i="1" s="1"/>
  <c r="V775" i="1"/>
  <c r="W775" i="1" s="1"/>
  <c r="V1778" i="1"/>
  <c r="W1778" i="1" s="1"/>
  <c r="V413" i="1"/>
  <c r="W413" i="1" s="1"/>
  <c r="V474" i="1"/>
  <c r="W474" i="1" s="1"/>
  <c r="V1018" i="1"/>
  <c r="W1018" i="1" s="1"/>
  <c r="V1581" i="1"/>
  <c r="W1581" i="1" s="1"/>
  <c r="V2133" i="1"/>
  <c r="W2133" i="1" s="1"/>
  <c r="V1705" i="1"/>
  <c r="W1705" i="1" s="1"/>
  <c r="V1222" i="1"/>
  <c r="W1222" i="1" s="1"/>
  <c r="V2232" i="1"/>
  <c r="W2232" i="1" s="1"/>
  <c r="V1779" i="1"/>
  <c r="W1779" i="1" s="1"/>
  <c r="V2195" i="1"/>
  <c r="W2195" i="1" s="1"/>
  <c r="V1162" i="1"/>
  <c r="W1162" i="1" s="1"/>
  <c r="V864" i="1"/>
  <c r="W864" i="1" s="1"/>
  <c r="V1163" i="1"/>
  <c r="W1163" i="1" s="1"/>
  <c r="V2196" i="1"/>
  <c r="W2196" i="1" s="1"/>
  <c r="V1264" i="1"/>
  <c r="W1264" i="1" s="1"/>
  <c r="V367" i="1"/>
  <c r="W367" i="1" s="1"/>
  <c r="V834" i="1"/>
  <c r="W834" i="1" s="1"/>
  <c r="V1910" i="1"/>
  <c r="W1910" i="1" s="1"/>
  <c r="V1164" i="1"/>
  <c r="W1164" i="1" s="1"/>
  <c r="V1672" i="1"/>
  <c r="W1672" i="1" s="1"/>
  <c r="V1441" i="1"/>
  <c r="W1441" i="1" s="1"/>
  <c r="V2116" i="1"/>
  <c r="W2116" i="1" s="1"/>
  <c r="V231" i="1"/>
  <c r="W231" i="1" s="1"/>
  <c r="V1598" i="1"/>
  <c r="W1598" i="1" s="1"/>
  <c r="V1780" i="1"/>
  <c r="W1780" i="1" s="1"/>
  <c r="V183" i="1"/>
  <c r="W183" i="1" s="1"/>
  <c r="V1972" i="1"/>
  <c r="W1972" i="1" s="1"/>
  <c r="V846" i="1"/>
  <c r="W846" i="1" s="1"/>
  <c r="V962" i="1"/>
  <c r="W962" i="1" s="1"/>
  <c r="V1781" i="1"/>
  <c r="W1781" i="1" s="1"/>
  <c r="V194" i="1"/>
  <c r="W194" i="1" s="1"/>
  <c r="V232" i="1"/>
  <c r="W232" i="1" s="1"/>
  <c r="V2542" i="1"/>
  <c r="W2542" i="1" s="1"/>
  <c r="V2529" i="1"/>
  <c r="W2529" i="1" s="1"/>
  <c r="V2395" i="1"/>
  <c r="W2395" i="1" s="1"/>
  <c r="V1108" i="1"/>
  <c r="W1108" i="1" s="1"/>
  <c r="V233" i="1"/>
  <c r="W233" i="1" s="1"/>
  <c r="V2134" i="1"/>
  <c r="W2134" i="1" s="1"/>
  <c r="V2135" i="1"/>
  <c r="W2135" i="1" s="1"/>
  <c r="V545" i="1"/>
  <c r="W545" i="1" s="1"/>
  <c r="V910" i="1"/>
  <c r="W910" i="1" s="1"/>
  <c r="V1768" i="1"/>
  <c r="W1768" i="1" s="1"/>
  <c r="V305" i="1"/>
  <c r="W305" i="1" s="1"/>
  <c r="V1622" i="1"/>
  <c r="W1622" i="1" s="1"/>
  <c r="V2262" i="1"/>
  <c r="W2262" i="1" s="1"/>
  <c r="V865" i="1"/>
  <c r="W865" i="1" s="1"/>
  <c r="V2136" i="1"/>
  <c r="W2136" i="1" s="1"/>
  <c r="V2137" i="1"/>
  <c r="W2137" i="1" s="1"/>
  <c r="V1782" i="1"/>
  <c r="W1782" i="1" s="1"/>
  <c r="V1057" i="1"/>
  <c r="W1057" i="1" s="1"/>
  <c r="V1682" i="1"/>
  <c r="W1682" i="1" s="1"/>
  <c r="V2138" i="1"/>
  <c r="W2138" i="1" s="1"/>
  <c r="V2517" i="1"/>
  <c r="W2517" i="1" s="1"/>
  <c r="V1527" i="1"/>
  <c r="W1527" i="1" s="1"/>
  <c r="V1783" i="1"/>
  <c r="W1783" i="1" s="1"/>
  <c r="V2030" i="1"/>
  <c r="W2030" i="1" s="1"/>
  <c r="V1854" i="1"/>
  <c r="W1854" i="1" s="1"/>
  <c r="V1897" i="1"/>
  <c r="W1897" i="1" s="1"/>
  <c r="V2233" i="1"/>
  <c r="W2233" i="1" s="1"/>
  <c r="V2306" i="1"/>
  <c r="W2306" i="1" s="1"/>
  <c r="V2463" i="1"/>
  <c r="W2463" i="1" s="1"/>
  <c r="V1528" i="1"/>
  <c r="W1528" i="1" s="1"/>
  <c r="V1529" i="1"/>
  <c r="W1529" i="1" s="1"/>
  <c r="V2284" i="1"/>
  <c r="W2284" i="1" s="1"/>
  <c r="V1358" i="1"/>
  <c r="W1358" i="1" s="1"/>
  <c r="V2450" i="1"/>
  <c r="W2450" i="1" s="1"/>
  <c r="V1165" i="1"/>
  <c r="W1165" i="1" s="1"/>
  <c r="V1166" i="1"/>
  <c r="W1166" i="1" s="1"/>
  <c r="V963" i="1"/>
  <c r="W963" i="1" s="1"/>
  <c r="V493" i="1"/>
  <c r="W493" i="1" s="1"/>
  <c r="V354" i="1"/>
  <c r="W354" i="1" s="1"/>
  <c r="V584" i="1"/>
  <c r="W584" i="1" s="1"/>
  <c r="V866" i="1"/>
  <c r="W866" i="1" s="1"/>
  <c r="V1359" i="1"/>
  <c r="W1359" i="1" s="1"/>
  <c r="V1911" i="1"/>
  <c r="W1911" i="1" s="1"/>
  <c r="V1167" i="1"/>
  <c r="W1167" i="1" s="1"/>
  <c r="V1530" i="1"/>
  <c r="W1530" i="1" s="1"/>
  <c r="V2197" i="1"/>
  <c r="W2197" i="1" s="1"/>
  <c r="V116" i="1"/>
  <c r="W116" i="1" s="1"/>
  <c r="V347" i="1"/>
  <c r="W347" i="1" s="1"/>
  <c r="V443" i="1"/>
  <c r="W443" i="1" s="1"/>
  <c r="V2379" i="1"/>
  <c r="W2379" i="1" s="1"/>
  <c r="V414" i="1"/>
  <c r="W414" i="1" s="1"/>
  <c r="V357" i="1"/>
  <c r="W357" i="1" s="1"/>
  <c r="V1168" i="1"/>
  <c r="W1168" i="1" s="1"/>
  <c r="V2356" i="1"/>
  <c r="W2356" i="1" s="1"/>
  <c r="V2535" i="1"/>
  <c r="W2535" i="1" s="1"/>
  <c r="V1242" i="1"/>
  <c r="W1242" i="1" s="1"/>
  <c r="V686" i="1"/>
  <c r="W686" i="1" s="1"/>
  <c r="V964" i="1"/>
  <c r="W964" i="1" s="1"/>
  <c r="V1237" i="1"/>
  <c r="W1237" i="1" s="1"/>
  <c r="V234" i="1"/>
  <c r="W234" i="1" s="1"/>
  <c r="V838" i="1"/>
  <c r="W838" i="1" s="1"/>
  <c r="V729" i="1"/>
  <c r="W729" i="1" s="1"/>
  <c r="V1706" i="1"/>
  <c r="W1706" i="1" s="1"/>
  <c r="V1623" i="1"/>
  <c r="W1623" i="1" s="1"/>
  <c r="V965" i="1"/>
  <c r="W965" i="1" s="1"/>
  <c r="V2464" i="1"/>
  <c r="W2464" i="1" s="1"/>
  <c r="V1226" i="1"/>
  <c r="W1226" i="1" s="1"/>
  <c r="V966" i="1"/>
  <c r="W966" i="1" s="1"/>
  <c r="V1265" i="1"/>
  <c r="W1265" i="1" s="1"/>
  <c r="V1360" i="1"/>
  <c r="W1360" i="1" s="1"/>
  <c r="V2263" i="1"/>
  <c r="W2263" i="1" s="1"/>
  <c r="V2336" i="1"/>
  <c r="W2336" i="1" s="1"/>
  <c r="V1624" i="1"/>
  <c r="W1624" i="1" s="1"/>
  <c r="V2307" i="1"/>
  <c r="W2307" i="1" s="1"/>
  <c r="V127" i="1"/>
  <c r="W127" i="1" s="1"/>
  <c r="V2471" i="1"/>
  <c r="W2471" i="1" s="1"/>
  <c r="V2083" i="1"/>
  <c r="W2083" i="1" s="1"/>
  <c r="V2308" i="1"/>
  <c r="W2308" i="1" s="1"/>
  <c r="V776" i="1"/>
  <c r="W776" i="1" s="1"/>
  <c r="V417" i="1"/>
  <c r="W417" i="1" s="1"/>
  <c r="V2031" i="1"/>
  <c r="W2031" i="1" s="1"/>
  <c r="V1442" i="1"/>
  <c r="W1442" i="1" s="1"/>
  <c r="V1443" i="1"/>
  <c r="W1443" i="1" s="1"/>
  <c r="V555" i="1"/>
  <c r="W555" i="1" s="1"/>
  <c r="V475" i="1"/>
  <c r="W475" i="1" s="1"/>
  <c r="V1605" i="1"/>
  <c r="W1605" i="1" s="1"/>
  <c r="V1266" i="1"/>
  <c r="W1266" i="1" s="1"/>
  <c r="V1507" i="1"/>
  <c r="W1507" i="1" s="1"/>
  <c r="V1361" i="1"/>
  <c r="W1361" i="1" s="1"/>
  <c r="V687" i="1"/>
  <c r="W687" i="1" s="1"/>
  <c r="V469" i="1"/>
  <c r="W469" i="1" s="1"/>
  <c r="V867" i="1"/>
  <c r="W867" i="1" s="1"/>
  <c r="V1855" i="1"/>
  <c r="W1855" i="1" s="1"/>
  <c r="V585" i="1"/>
  <c r="W585" i="1" s="1"/>
  <c r="V235" i="1"/>
  <c r="W235" i="1" s="1"/>
  <c r="V2536" i="1"/>
  <c r="W2536" i="1" s="1"/>
  <c r="V494" i="1"/>
  <c r="W494" i="1" s="1"/>
  <c r="V1403" i="1"/>
  <c r="W1403" i="1" s="1"/>
  <c r="V635" i="1"/>
  <c r="W635" i="1" s="1"/>
  <c r="V301" i="1"/>
  <c r="W301" i="1" s="1"/>
  <c r="V495" i="1"/>
  <c r="W495" i="1" s="1"/>
  <c r="V688" i="1"/>
  <c r="W688" i="1" s="1"/>
  <c r="V1444" i="1"/>
  <c r="W1444" i="1" s="1"/>
  <c r="V321" i="1"/>
  <c r="W321" i="1" s="1"/>
  <c r="V586" i="1"/>
  <c r="W586" i="1" s="1"/>
  <c r="V496" i="1"/>
  <c r="W496" i="1" s="1"/>
  <c r="V2350" i="1"/>
  <c r="W2350" i="1" s="1"/>
  <c r="V844" i="1"/>
  <c r="W844" i="1" s="1"/>
  <c r="V1058" i="1"/>
  <c r="W1058" i="1" s="1"/>
  <c r="V1973" i="1"/>
  <c r="W1973" i="1" s="1"/>
  <c r="V636" i="1"/>
  <c r="W636" i="1" s="1"/>
  <c r="V140" i="1"/>
  <c r="W140" i="1" s="1"/>
  <c r="V2414" i="1"/>
  <c r="W2414" i="1" s="1"/>
  <c r="V444" i="1"/>
  <c r="W444" i="1" s="1"/>
  <c r="V1588" i="1"/>
  <c r="W1588" i="1" s="1"/>
  <c r="V967" i="1"/>
  <c r="W967" i="1" s="1"/>
  <c r="V835" i="1"/>
  <c r="W835" i="1" s="1"/>
  <c r="V627" i="1"/>
  <c r="W627" i="1" s="1"/>
  <c r="V1856" i="1"/>
  <c r="W1856" i="1" s="1"/>
  <c r="V968" i="1"/>
  <c r="W968" i="1" s="1"/>
  <c r="V868" i="1"/>
  <c r="W868" i="1" s="1"/>
  <c r="V117" i="1"/>
  <c r="W117" i="1" s="1"/>
  <c r="V2309" i="1"/>
  <c r="W2309" i="1" s="1"/>
  <c r="V777" i="1"/>
  <c r="W777" i="1" s="1"/>
  <c r="V2084" i="1"/>
  <c r="W2084" i="1" s="1"/>
  <c r="V272" i="1"/>
  <c r="W272" i="1" s="1"/>
  <c r="V2264" i="1"/>
  <c r="W2264" i="1" s="1"/>
  <c r="V273" i="1"/>
  <c r="W273" i="1" s="1"/>
  <c r="V2279" i="1"/>
  <c r="W2279" i="1" s="1"/>
  <c r="V1625" i="1"/>
  <c r="W1625" i="1" s="1"/>
  <c r="V1707" i="1"/>
  <c r="W1707" i="1" s="1"/>
  <c r="V1589" i="1"/>
  <c r="W1589" i="1" s="1"/>
  <c r="V368" i="1"/>
  <c r="W368" i="1" s="1"/>
  <c r="V322" i="1"/>
  <c r="W322" i="1" s="1"/>
  <c r="V2198" i="1"/>
  <c r="W2198" i="1" s="1"/>
  <c r="V1841" i="1"/>
  <c r="W1841" i="1" s="1"/>
  <c r="V2469" i="1"/>
  <c r="W2469" i="1" s="1"/>
  <c r="V1445" i="1"/>
  <c r="W1445" i="1" s="1"/>
  <c r="V2337" i="1"/>
  <c r="W2337" i="1" s="1"/>
  <c r="V1708" i="1"/>
  <c r="W1708" i="1" s="1"/>
  <c r="V200" i="1"/>
  <c r="W200" i="1" s="1"/>
  <c r="V1626" i="1"/>
  <c r="W1626" i="1" s="1"/>
  <c r="V1912" i="1"/>
  <c r="W1912" i="1" s="1"/>
  <c r="V1506" i="1"/>
  <c r="W1506" i="1" s="1"/>
  <c r="V1421" i="1"/>
  <c r="W1421" i="1" s="1"/>
  <c r="V155" i="1"/>
  <c r="W155" i="1" s="1"/>
  <c r="V1784" i="1"/>
  <c r="W1784" i="1" s="1"/>
  <c r="V118" i="1"/>
  <c r="W118" i="1" s="1"/>
  <c r="V637" i="1"/>
  <c r="W637" i="1" s="1"/>
  <c r="V840" i="1"/>
  <c r="W840" i="1" s="1"/>
  <c r="V1829" i="1"/>
  <c r="W1829" i="1" s="1"/>
  <c r="V497" i="1"/>
  <c r="W497" i="1" s="1"/>
  <c r="V1974" i="1"/>
  <c r="W1974" i="1" s="1"/>
  <c r="V1840" i="1"/>
  <c r="W1840" i="1" s="1"/>
  <c r="V1243" i="1"/>
  <c r="W1243" i="1" s="1"/>
  <c r="V935" i="1"/>
  <c r="W935" i="1" s="1"/>
  <c r="V1606" i="1"/>
  <c r="W1606" i="1" s="1"/>
  <c r="V848" i="1"/>
  <c r="W848" i="1" s="1"/>
  <c r="V1404" i="1"/>
  <c r="W1404" i="1" s="1"/>
  <c r="V236" i="1"/>
  <c r="W236" i="1" s="1"/>
  <c r="V1785" i="1"/>
  <c r="W1785" i="1" s="1"/>
  <c r="V2067" i="1"/>
  <c r="W2067" i="1" s="1"/>
  <c r="V1531" i="1"/>
  <c r="W1531" i="1" s="1"/>
  <c r="V2415" i="1"/>
  <c r="W2415" i="1" s="1"/>
  <c r="V1913" i="1"/>
  <c r="W1913" i="1" s="1"/>
  <c r="V1022" i="1"/>
  <c r="W1022" i="1" s="1"/>
  <c r="V587" i="1"/>
  <c r="W587" i="1" s="1"/>
  <c r="V1786" i="1"/>
  <c r="W1786" i="1" s="1"/>
  <c r="V1059" i="1"/>
  <c r="W1059" i="1" s="1"/>
  <c r="V2530" i="1"/>
  <c r="W2530" i="1" s="1"/>
  <c r="V1532" i="1"/>
  <c r="W1532" i="1" s="1"/>
  <c r="V274" i="1"/>
  <c r="W274" i="1" s="1"/>
  <c r="V2010" i="1"/>
  <c r="W2010" i="1" s="1"/>
  <c r="V869" i="1"/>
  <c r="W869" i="1" s="1"/>
  <c r="V829" i="1"/>
  <c r="W829" i="1" s="1"/>
  <c r="V870" i="1"/>
  <c r="W870" i="1" s="1"/>
  <c r="V1533" i="1"/>
  <c r="W1533" i="1" s="1"/>
  <c r="V689" i="1"/>
  <c r="W689" i="1" s="1"/>
  <c r="V1267" i="1"/>
  <c r="W1267" i="1" s="1"/>
  <c r="V1169" i="1"/>
  <c r="W1169" i="1" s="1"/>
  <c r="V1023" i="1"/>
  <c r="W1023" i="1" s="1"/>
  <c r="V2338" i="1"/>
  <c r="W2338" i="1" s="1"/>
  <c r="V323" i="1"/>
  <c r="W323" i="1" s="1"/>
  <c r="V1032" i="1"/>
  <c r="W1032" i="1" s="1"/>
  <c r="V826" i="1"/>
  <c r="W826" i="1" s="1"/>
  <c r="V1060" i="1"/>
  <c r="W1060" i="1" s="1"/>
  <c r="V922" i="1"/>
  <c r="W922" i="1" s="1"/>
  <c r="V1838" i="1"/>
  <c r="W1838" i="1" s="1"/>
  <c r="V2396" i="1"/>
  <c r="W2396" i="1" s="1"/>
  <c r="V324" i="1"/>
  <c r="W324" i="1" s="1"/>
  <c r="V969" i="1"/>
  <c r="W969" i="1" s="1"/>
  <c r="V1124" i="1"/>
  <c r="W1124" i="1" s="1"/>
  <c r="V1405" i="1"/>
  <c r="W1405" i="1" s="1"/>
  <c r="V2265" i="1"/>
  <c r="W2265" i="1" s="1"/>
  <c r="V410" i="1"/>
  <c r="W410" i="1" s="1"/>
  <c r="V445" i="1"/>
  <c r="W445" i="1" s="1"/>
  <c r="V446" i="1"/>
  <c r="W446" i="1" s="1"/>
  <c r="V2234" i="1"/>
  <c r="W2234" i="1" s="1"/>
  <c r="V2266" i="1"/>
  <c r="W2266" i="1" s="1"/>
  <c r="V588" i="1"/>
  <c r="W588" i="1" s="1"/>
  <c r="V1061" i="1"/>
  <c r="W1061" i="1" s="1"/>
  <c r="V1446" i="1"/>
  <c r="W1446" i="1" s="1"/>
  <c r="V2223" i="1"/>
  <c r="W2223" i="1" s="1"/>
  <c r="V1362" i="1"/>
  <c r="W1362" i="1" s="1"/>
  <c r="V2380" i="1"/>
  <c r="W2380" i="1" s="1"/>
  <c r="V2068" i="1"/>
  <c r="W2068" i="1" s="1"/>
  <c r="V2139" i="1"/>
  <c r="W2139" i="1" s="1"/>
  <c r="V2285" i="1"/>
  <c r="W2285" i="1" s="1"/>
  <c r="V2472" i="1"/>
  <c r="W2472" i="1" s="1"/>
  <c r="V2184" i="1"/>
  <c r="W2184" i="1" s="1"/>
  <c r="V1534" i="1"/>
  <c r="W1534" i="1" s="1"/>
  <c r="V1217" i="1"/>
  <c r="W1217" i="1" s="1"/>
  <c r="V1447" i="1"/>
  <c r="W1447" i="1" s="1"/>
  <c r="V2199" i="1"/>
  <c r="W2199" i="1" s="1"/>
  <c r="V1787" i="1"/>
  <c r="W1787" i="1" s="1"/>
  <c r="V871" i="1"/>
  <c r="W871" i="1" s="1"/>
  <c r="V2140" i="1"/>
  <c r="W2140" i="1" s="1"/>
  <c r="V778" i="1"/>
  <c r="W778" i="1" s="1"/>
  <c r="V872" i="1"/>
  <c r="W872" i="1" s="1"/>
  <c r="V749" i="1"/>
  <c r="W749" i="1" s="1"/>
  <c r="V348" i="1"/>
  <c r="W348" i="1" s="1"/>
  <c r="V873" i="1"/>
  <c r="W873" i="1" s="1"/>
  <c r="V1535" i="1"/>
  <c r="W1535" i="1" s="1"/>
  <c r="V219" i="1"/>
  <c r="W219" i="1" s="1"/>
  <c r="V1363" i="1"/>
  <c r="W1363" i="1" s="1"/>
  <c r="V1601" i="1"/>
  <c r="W1601" i="1" s="1"/>
  <c r="V1975" i="1"/>
  <c r="W1975" i="1" s="1"/>
  <c r="V2397" i="1"/>
  <c r="W2397" i="1" s="1"/>
  <c r="V1364" i="1"/>
  <c r="W1364" i="1" s="1"/>
  <c r="V498" i="1"/>
  <c r="W498" i="1" s="1"/>
  <c r="V2357" i="1"/>
  <c r="W2357" i="1" s="1"/>
  <c r="V1683" i="1"/>
  <c r="W1683" i="1" s="1"/>
  <c r="V1106" i="1"/>
  <c r="W1106" i="1" s="1"/>
  <c r="V2518" i="1"/>
  <c r="W2518" i="1" s="1"/>
  <c r="V1340" i="1"/>
  <c r="W1340" i="1" s="1"/>
  <c r="V1602" i="1"/>
  <c r="W1602" i="1" s="1"/>
  <c r="V369" i="1"/>
  <c r="W369" i="1" s="1"/>
  <c r="V2310" i="1"/>
  <c r="W2310" i="1" s="1"/>
  <c r="V2398" i="1"/>
  <c r="W2398" i="1" s="1"/>
  <c r="V2057" i="1"/>
  <c r="W2057" i="1" s="1"/>
  <c r="V1062" i="1"/>
  <c r="W1062" i="1" s="1"/>
  <c r="V111" i="1"/>
  <c r="W111" i="1" s="1"/>
  <c r="V589" i="1"/>
  <c r="W589" i="1" s="1"/>
  <c r="V2085" i="1"/>
  <c r="W2085" i="1" s="1"/>
  <c r="V2141" i="1"/>
  <c r="W2141" i="1" s="1"/>
  <c r="V1627" i="1"/>
  <c r="W1627" i="1" s="1"/>
  <c r="V2451" i="1"/>
  <c r="W2451" i="1" s="1"/>
  <c r="V2495" i="1"/>
  <c r="W2495" i="1" s="1"/>
  <c r="V2433" i="1"/>
  <c r="W2433" i="1" s="1"/>
  <c r="V690" i="1"/>
  <c r="W690" i="1" s="1"/>
  <c r="V2508" i="1"/>
  <c r="W2508" i="1" s="1"/>
  <c r="V1268" i="1"/>
  <c r="W1268" i="1" s="1"/>
  <c r="V1895" i="1"/>
  <c r="W1895" i="1" s="1"/>
  <c r="V156" i="1"/>
  <c r="W156" i="1" s="1"/>
  <c r="V1365" i="1"/>
  <c r="W1365" i="1" s="1"/>
  <c r="V1976" i="1"/>
  <c r="W1976" i="1" s="1"/>
  <c r="V938" i="1"/>
  <c r="W938" i="1" s="1"/>
  <c r="V553" i="1"/>
  <c r="W553" i="1" s="1"/>
  <c r="V546" i="1"/>
  <c r="W546" i="1" s="1"/>
  <c r="V201" i="1"/>
  <c r="W201" i="1" s="1"/>
  <c r="V1628" i="1"/>
  <c r="W1628" i="1" s="1"/>
  <c r="V1977" i="1"/>
  <c r="W1977" i="1" s="1"/>
  <c r="V2434" i="1"/>
  <c r="W2434" i="1" s="1"/>
  <c r="V656" i="1"/>
  <c r="W656" i="1" s="1"/>
  <c r="V141" i="1"/>
  <c r="W141" i="1" s="1"/>
  <c r="V2311" i="1"/>
  <c r="W2311" i="1" s="1"/>
  <c r="V2086" i="1"/>
  <c r="W2086" i="1" s="1"/>
  <c r="V874" i="1"/>
  <c r="W874" i="1" s="1"/>
  <c r="V1244" i="1"/>
  <c r="W1244" i="1" s="1"/>
  <c r="V2087" i="1"/>
  <c r="W2087" i="1" s="1"/>
  <c r="V1012" i="1"/>
  <c r="W1012" i="1" s="1"/>
  <c r="V1497" i="1"/>
  <c r="W1497" i="1" s="1"/>
  <c r="V237" i="1"/>
  <c r="W237" i="1" s="1"/>
  <c r="V936" i="1"/>
  <c r="W936" i="1" s="1"/>
  <c r="V325" i="1"/>
  <c r="W325" i="1" s="1"/>
  <c r="V1238" i="1"/>
  <c r="W1238" i="1" s="1"/>
  <c r="V1448" i="1"/>
  <c r="W1448" i="1" s="1"/>
  <c r="V1366" i="1"/>
  <c r="W1366" i="1" s="1"/>
  <c r="V499" i="1"/>
  <c r="W499" i="1" s="1"/>
  <c r="V1946" i="1"/>
  <c r="W1946" i="1" s="1"/>
  <c r="V2544" i="1"/>
  <c r="W2544" i="1" s="1"/>
  <c r="V1949" i="1"/>
  <c r="W1949" i="1" s="1"/>
  <c r="V1629" i="1"/>
  <c r="W1629" i="1" s="1"/>
  <c r="V306" i="1"/>
  <c r="W306" i="1" s="1"/>
  <c r="V1269" i="1"/>
  <c r="W1269" i="1" s="1"/>
  <c r="V875" i="1"/>
  <c r="W875" i="1" s="1"/>
  <c r="V1788" i="1"/>
  <c r="W1788" i="1" s="1"/>
  <c r="V691" i="1"/>
  <c r="W691" i="1" s="1"/>
  <c r="V2032" i="1"/>
  <c r="W2032" i="1" s="1"/>
  <c r="V447" i="1"/>
  <c r="W447" i="1" s="1"/>
  <c r="V500" i="1"/>
  <c r="W500" i="1" s="1"/>
  <c r="V2235" i="1"/>
  <c r="W2235" i="1" s="1"/>
  <c r="V2142" i="1"/>
  <c r="W2142" i="1" s="1"/>
  <c r="V1630" i="1"/>
  <c r="W1630" i="1" s="1"/>
  <c r="V1063" i="1"/>
  <c r="W1063" i="1" s="1"/>
  <c r="V1857" i="1"/>
  <c r="W1857" i="1" s="1"/>
  <c r="V779" i="1"/>
  <c r="W779" i="1" s="1"/>
  <c r="V2473" i="1"/>
  <c r="W2473" i="1" s="1"/>
  <c r="V1914" i="1"/>
  <c r="W1914" i="1" s="1"/>
  <c r="V1332" i="1"/>
  <c r="W1332" i="1" s="1"/>
  <c r="V1695" i="1"/>
  <c r="W1695" i="1" s="1"/>
  <c r="V1536" i="1"/>
  <c r="W1536" i="1" s="1"/>
  <c r="V2339" i="1"/>
  <c r="W2339" i="1" s="1"/>
  <c r="V590" i="1"/>
  <c r="W590" i="1" s="1"/>
  <c r="V692" i="1"/>
  <c r="W692" i="1" s="1"/>
  <c r="V1858" i="1"/>
  <c r="W1858" i="1" s="1"/>
  <c r="V1270" i="1"/>
  <c r="W1270" i="1" s="1"/>
  <c r="V326" i="1"/>
  <c r="W326" i="1" s="1"/>
  <c r="V1830" i="1"/>
  <c r="W1830" i="1" s="1"/>
  <c r="V275" i="1"/>
  <c r="W275" i="1" s="1"/>
  <c r="V420" i="1"/>
  <c r="W420" i="1" s="1"/>
  <c r="V780" i="1"/>
  <c r="W780" i="1" s="1"/>
  <c r="V1631" i="1"/>
  <c r="W1631" i="1" s="1"/>
  <c r="V2519" i="1"/>
  <c r="W2519" i="1" s="1"/>
  <c r="V638" i="1"/>
  <c r="W638" i="1" s="1"/>
  <c r="V370" i="1"/>
  <c r="W370" i="1" s="1"/>
  <c r="V1064" i="1"/>
  <c r="W1064" i="1" s="1"/>
  <c r="V276" i="1"/>
  <c r="W276" i="1" s="1"/>
  <c r="V644" i="1"/>
  <c r="W644" i="1" s="1"/>
  <c r="V2358" i="1"/>
  <c r="W2358" i="1" s="1"/>
  <c r="V1449" i="1"/>
  <c r="W1449" i="1" s="1"/>
  <c r="V970" i="1"/>
  <c r="W970" i="1" s="1"/>
  <c r="V1676" i="1"/>
  <c r="W1676" i="1" s="1"/>
  <c r="V591" i="1"/>
  <c r="W591" i="1" s="1"/>
  <c r="V2486" i="1"/>
  <c r="W2486" i="1" s="1"/>
  <c r="V294" i="1"/>
  <c r="W294" i="1" s="1"/>
  <c r="V1170" i="1"/>
  <c r="W1170" i="1" s="1"/>
  <c r="V946" i="1"/>
  <c r="W946" i="1" s="1"/>
  <c r="V1271" i="1"/>
  <c r="W1271" i="1" s="1"/>
  <c r="V501" i="1"/>
  <c r="W501" i="1" s="1"/>
  <c r="V592" i="1"/>
  <c r="W592" i="1" s="1"/>
  <c r="V1272" i="1"/>
  <c r="W1272" i="1" s="1"/>
  <c r="V220" i="1"/>
  <c r="W220" i="1" s="1"/>
  <c r="V2359" i="1"/>
  <c r="W2359" i="1" s="1"/>
  <c r="V1915" i="1"/>
  <c r="W1915" i="1" s="1"/>
  <c r="V1590" i="1"/>
  <c r="W1590" i="1" s="1"/>
  <c r="V781" i="1"/>
  <c r="W781" i="1" s="1"/>
  <c r="V1367" i="1"/>
  <c r="W1367" i="1" s="1"/>
  <c r="V191" i="1"/>
  <c r="W191" i="1" s="1"/>
  <c r="V1978" i="1"/>
  <c r="W1978" i="1" s="1"/>
  <c r="V1140" i="1"/>
  <c r="W1140" i="1" s="1"/>
  <c r="V1632" i="1"/>
  <c r="W1632" i="1" s="1"/>
  <c r="V2033" i="1"/>
  <c r="W2033" i="1" s="1"/>
  <c r="V742" i="1"/>
  <c r="W742" i="1" s="1"/>
  <c r="V971" i="1"/>
  <c r="W971" i="1" s="1"/>
  <c r="V327" i="1"/>
  <c r="W327" i="1" s="1"/>
  <c r="V1132" i="1"/>
  <c r="W1132" i="1" s="1"/>
  <c r="V371" i="1"/>
  <c r="W371" i="1" s="1"/>
  <c r="V2012" i="1"/>
  <c r="W2012" i="1" s="1"/>
  <c r="V2452" i="1"/>
  <c r="W2452" i="1" s="1"/>
  <c r="V1009" i="1"/>
  <c r="W1009" i="1" s="1"/>
  <c r="V655" i="1"/>
  <c r="W655" i="1" s="1"/>
  <c r="V647" i="1"/>
  <c r="W647" i="1" s="1"/>
  <c r="V328" i="1"/>
  <c r="W328" i="1" s="1"/>
  <c r="V1368" i="1"/>
  <c r="W1368" i="1" s="1"/>
  <c r="V2520" i="1"/>
  <c r="W2520" i="1" s="1"/>
  <c r="V1537" i="1"/>
  <c r="W1537" i="1" s="1"/>
  <c r="V1859" i="1"/>
  <c r="W1859" i="1" s="1"/>
  <c r="V448" i="1"/>
  <c r="W448" i="1" s="1"/>
  <c r="V738" i="1"/>
  <c r="W738" i="1" s="1"/>
  <c r="V1450" i="1"/>
  <c r="W1450" i="1" s="1"/>
  <c r="V1424" i="1"/>
  <c r="W1424" i="1" s="1"/>
  <c r="V693" i="1"/>
  <c r="W693" i="1" s="1"/>
  <c r="V1273" i="1"/>
  <c r="W1273" i="1" s="1"/>
  <c r="V1137" i="1"/>
  <c r="W1137" i="1" s="1"/>
  <c r="V694" i="1"/>
  <c r="W694" i="1" s="1"/>
  <c r="V1065" i="1"/>
  <c r="W1065" i="1" s="1"/>
  <c r="V1066" i="1"/>
  <c r="W1066" i="1" s="1"/>
  <c r="V1067" i="1"/>
  <c r="W1067" i="1" s="1"/>
  <c r="V1709" i="1"/>
  <c r="W1709" i="1" s="1"/>
  <c r="V876" i="1"/>
  <c r="W876" i="1" s="1"/>
  <c r="V695" i="1"/>
  <c r="W695" i="1" s="1"/>
  <c r="V2143" i="1"/>
  <c r="W2143" i="1" s="1"/>
  <c r="V2144" i="1"/>
  <c r="W2144" i="1" s="1"/>
  <c r="V1710" i="1"/>
  <c r="W1710" i="1" s="1"/>
  <c r="V1860" i="1"/>
  <c r="W1860" i="1" s="1"/>
  <c r="V277" i="1"/>
  <c r="W277" i="1" s="1"/>
  <c r="V547" i="1"/>
  <c r="W547" i="1" s="1"/>
  <c r="V307" i="1"/>
  <c r="W307" i="1" s="1"/>
  <c r="V877" i="1"/>
  <c r="W877" i="1" s="1"/>
  <c r="V184" i="1"/>
  <c r="W184" i="1" s="1"/>
  <c r="V593" i="1"/>
  <c r="W593" i="1" s="1"/>
  <c r="V372" i="1"/>
  <c r="W372" i="1" s="1"/>
  <c r="V171" i="1"/>
  <c r="W171" i="1" s="1"/>
  <c r="V481" i="1"/>
  <c r="W481" i="1" s="1"/>
  <c r="V845" i="1"/>
  <c r="W845" i="1" s="1"/>
  <c r="V1068" i="1"/>
  <c r="W1068" i="1" s="1"/>
  <c r="V905" i="1"/>
  <c r="W905" i="1" s="1"/>
  <c r="V1501" i="1"/>
  <c r="W1501" i="1" s="1"/>
  <c r="V2537" i="1"/>
  <c r="W2537" i="1" s="1"/>
  <c r="V878" i="1"/>
  <c r="W878" i="1" s="1"/>
  <c r="V2312" i="1"/>
  <c r="W2312" i="1" s="1"/>
  <c r="V1979" i="1"/>
  <c r="W1979" i="1" s="1"/>
  <c r="V2496" i="1"/>
  <c r="W2496" i="1" s="1"/>
  <c r="V648" i="1"/>
  <c r="W648" i="1" s="1"/>
  <c r="V1019" i="1"/>
  <c r="W1019" i="1" s="1"/>
  <c r="V696" i="1"/>
  <c r="W696" i="1" s="1"/>
  <c r="V594" i="1"/>
  <c r="W594" i="1" s="1"/>
  <c r="V502" i="1"/>
  <c r="W502" i="1" s="1"/>
  <c r="V736" i="1"/>
  <c r="W736" i="1" s="1"/>
  <c r="V2399" i="1"/>
  <c r="W2399" i="1" s="1"/>
  <c r="V1789" i="1"/>
  <c r="W1789" i="1" s="1"/>
  <c r="V409" i="1"/>
  <c r="W409" i="1" s="1"/>
  <c r="V1633" i="1"/>
  <c r="W1633" i="1" s="1"/>
  <c r="V782" i="1"/>
  <c r="W782" i="1" s="1"/>
  <c r="V1790" i="1"/>
  <c r="W1790" i="1" s="1"/>
  <c r="V783" i="1"/>
  <c r="W783" i="1" s="1"/>
  <c r="V1274" i="1"/>
  <c r="W1274" i="1" s="1"/>
  <c r="V424" i="1"/>
  <c r="W424" i="1" s="1"/>
  <c r="V595" i="1"/>
  <c r="W595" i="1" s="1"/>
  <c r="V841" i="1"/>
  <c r="W841" i="1" s="1"/>
  <c r="V202" i="1"/>
  <c r="W202" i="1" s="1"/>
  <c r="V743" i="1"/>
  <c r="W743" i="1" s="1"/>
  <c r="V329" i="1"/>
  <c r="W329" i="1" s="1"/>
  <c r="V1980" i="1"/>
  <c r="W1980" i="1" s="1"/>
  <c r="V2200" i="1"/>
  <c r="W2200" i="1" s="1"/>
  <c r="V1634" i="1"/>
  <c r="W1634" i="1" s="1"/>
  <c r="V2267" i="1"/>
  <c r="W2267" i="1" s="1"/>
  <c r="V660" i="1"/>
  <c r="W660" i="1" s="1"/>
  <c r="V2072" i="1"/>
  <c r="W2072" i="1" s="1"/>
  <c r="V2268" i="1"/>
  <c r="W2268" i="1" s="1"/>
  <c r="V1981" i="1"/>
  <c r="W1981" i="1" s="1"/>
  <c r="V784" i="1"/>
  <c r="W784" i="1" s="1"/>
  <c r="V1451" i="1"/>
  <c r="W1451" i="1" s="1"/>
  <c r="V1369" i="1"/>
  <c r="W1369" i="1" s="1"/>
  <c r="V1950" i="1"/>
  <c r="W1950" i="1" s="1"/>
  <c r="V1110" i="1"/>
  <c r="W1110" i="1" s="1"/>
  <c r="V2185" i="1"/>
  <c r="W2185" i="1" s="1"/>
  <c r="V2145" i="1"/>
  <c r="W2145" i="1" s="1"/>
  <c r="V503" i="1"/>
  <c r="W503" i="1" s="1"/>
  <c r="V836" i="1"/>
  <c r="W836" i="1" s="1"/>
  <c r="V1125" i="1"/>
  <c r="W1125" i="1" s="1"/>
  <c r="V596" i="1"/>
  <c r="W596" i="1" s="1"/>
  <c r="V1218" i="1"/>
  <c r="W1218" i="1" s="1"/>
  <c r="V2453" i="1"/>
  <c r="W2453" i="1" s="1"/>
  <c r="V1275" i="1"/>
  <c r="W1275" i="1" s="1"/>
  <c r="V1982" i="1"/>
  <c r="W1982" i="1" s="1"/>
  <c r="V972" i="1"/>
  <c r="W972" i="1" s="1"/>
  <c r="V2034" i="1"/>
  <c r="W2034" i="1" s="1"/>
  <c r="V1069" i="1"/>
  <c r="W1069" i="1" s="1"/>
  <c r="V1711" i="1"/>
  <c r="W1711" i="1" s="1"/>
  <c r="V1370" i="1"/>
  <c r="W1370" i="1" s="1"/>
  <c r="V2146" i="1"/>
  <c r="W2146" i="1" s="1"/>
  <c r="V278" i="1"/>
  <c r="W278" i="1" s="1"/>
  <c r="V2360" i="1"/>
  <c r="W2360" i="1" s="1"/>
  <c r="V2424" i="1"/>
  <c r="W2424" i="1" s="1"/>
  <c r="V923" i="1"/>
  <c r="W923" i="1" s="1"/>
  <c r="V1712" i="1"/>
  <c r="W1712" i="1" s="1"/>
  <c r="V879" i="1"/>
  <c r="W879" i="1" s="1"/>
  <c r="V1635" i="1"/>
  <c r="W1635" i="1" s="1"/>
  <c r="V2556" i="1"/>
  <c r="W2556" i="1" s="1"/>
  <c r="V373" i="1"/>
  <c r="W373" i="1" s="1"/>
  <c r="V330" i="1"/>
  <c r="W330" i="1" s="1"/>
  <c r="V597" i="1"/>
  <c r="W597" i="1" s="1"/>
  <c r="V1171" i="1"/>
  <c r="W1171" i="1" s="1"/>
  <c r="V1276" i="1"/>
  <c r="W1276" i="1" s="1"/>
  <c r="V471" i="1"/>
  <c r="W471" i="1" s="1"/>
  <c r="V1636" i="1"/>
  <c r="W1636" i="1" s="1"/>
  <c r="V1713" i="1"/>
  <c r="W1713" i="1" s="1"/>
  <c r="V1958" i="1"/>
  <c r="W1958" i="1" s="1"/>
  <c r="V2011" i="1"/>
  <c r="W2011" i="1" s="1"/>
  <c r="V1637" i="1"/>
  <c r="W1637" i="1" s="1"/>
  <c r="V2061" i="1"/>
  <c r="W2061" i="1" s="1"/>
  <c r="V374" i="1"/>
  <c r="W374" i="1" s="1"/>
  <c r="V744" i="1"/>
  <c r="W744" i="1" s="1"/>
  <c r="V880" i="1"/>
  <c r="W880" i="1" s="1"/>
  <c r="V2269" i="1"/>
  <c r="W2269" i="1" s="1"/>
  <c r="V1277" i="1"/>
  <c r="W1277" i="1" s="1"/>
  <c r="V203" i="1"/>
  <c r="W203" i="1" s="1"/>
  <c r="V2236" i="1"/>
  <c r="W2236" i="1" s="1"/>
  <c r="V1983" i="1"/>
  <c r="W1983" i="1" s="1"/>
  <c r="V1278" i="1"/>
  <c r="W1278" i="1" s="1"/>
  <c r="V1861" i="1"/>
  <c r="W1861" i="1" s="1"/>
  <c r="V598" i="1"/>
  <c r="W598" i="1" s="1"/>
  <c r="V1279" i="1"/>
  <c r="W1279" i="1" s="1"/>
  <c r="V1638" i="1"/>
  <c r="W1638" i="1" s="1"/>
  <c r="V449" i="1"/>
  <c r="W449" i="1" s="1"/>
  <c r="V1338" i="1"/>
  <c r="W1338" i="1" s="1"/>
  <c r="V973" i="1"/>
  <c r="W973" i="1" s="1"/>
  <c r="V1491" i="1"/>
  <c r="W1491" i="1" s="1"/>
  <c r="V785" i="1"/>
  <c r="W785" i="1" s="1"/>
  <c r="V1070" i="1"/>
  <c r="W1070" i="1" s="1"/>
  <c r="V1887" i="1"/>
  <c r="W1887" i="1" s="1"/>
  <c r="V2286" i="1"/>
  <c r="W2286" i="1" s="1"/>
  <c r="V1452" i="1"/>
  <c r="W1452" i="1" s="1"/>
  <c r="V1335" i="1"/>
  <c r="W1335" i="1" s="1"/>
  <c r="V2373" i="1"/>
  <c r="W2373" i="1" s="1"/>
  <c r="V1245" i="1"/>
  <c r="W1245" i="1" s="1"/>
  <c r="V2062" i="1"/>
  <c r="W2062" i="1" s="1"/>
  <c r="V1591" i="1"/>
  <c r="W1591" i="1" s="1"/>
  <c r="V2201" i="1"/>
  <c r="W2201" i="1" s="1"/>
  <c r="V1639" i="1"/>
  <c r="W1639" i="1" s="1"/>
  <c r="V1538" i="1"/>
  <c r="W1538" i="1" s="1"/>
  <c r="V2425" i="1"/>
  <c r="W2425" i="1" s="1"/>
  <c r="V1280" i="1"/>
  <c r="W1280" i="1" s="1"/>
  <c r="V697" i="1"/>
  <c r="W697" i="1" s="1"/>
  <c r="V1916" i="1"/>
  <c r="W1916" i="1" s="1"/>
  <c r="V1791" i="1"/>
  <c r="W1791" i="1" s="1"/>
  <c r="V2147" i="1"/>
  <c r="W2147" i="1" s="1"/>
  <c r="V974" i="1"/>
  <c r="W974" i="1" s="1"/>
  <c r="V1453" i="1"/>
  <c r="W1453" i="1" s="1"/>
  <c r="V1510" i="1"/>
  <c r="W1510" i="1" s="1"/>
  <c r="V2148" i="1"/>
  <c r="W2148" i="1" s="1"/>
  <c r="V121" i="1"/>
  <c r="W121" i="1" s="1"/>
  <c r="V279" i="1"/>
  <c r="W279" i="1" s="1"/>
  <c r="V1071" i="1"/>
  <c r="W1071" i="1" s="1"/>
  <c r="V2118" i="1"/>
  <c r="W2118" i="1" s="1"/>
  <c r="V1013" i="1"/>
  <c r="W1013" i="1" s="1"/>
  <c r="V2237" i="1"/>
  <c r="W2237" i="1" s="1"/>
  <c r="V975" i="1"/>
  <c r="W975" i="1" s="1"/>
  <c r="V238" i="1"/>
  <c r="W238" i="1" s="1"/>
  <c r="V204" i="1"/>
  <c r="W204" i="1" s="1"/>
  <c r="V1072" i="1"/>
  <c r="W1072" i="1" s="1"/>
  <c r="V421" i="1"/>
  <c r="W421" i="1" s="1"/>
  <c r="V1940" i="1"/>
  <c r="W1940" i="1" s="1"/>
  <c r="V1961" i="1"/>
  <c r="W1961" i="1" s="1"/>
  <c r="V1327" i="1"/>
  <c r="W1327" i="1" s="1"/>
  <c r="V730" i="1"/>
  <c r="W730" i="1" s="1"/>
  <c r="V375" i="1"/>
  <c r="W375" i="1" s="1"/>
  <c r="V639" i="1"/>
  <c r="W639" i="1" s="1"/>
  <c r="V1917" i="1"/>
  <c r="W1917" i="1" s="1"/>
  <c r="V599" i="1"/>
  <c r="W599" i="1" s="1"/>
  <c r="V1281" i="1"/>
  <c r="W1281" i="1" s="1"/>
  <c r="V1677" i="1"/>
  <c r="W1677" i="1" s="1"/>
  <c r="V1317" i="1"/>
  <c r="W1317" i="1" s="1"/>
  <c r="V2400" i="1"/>
  <c r="W2400" i="1" s="1"/>
  <c r="V2149" i="1"/>
  <c r="W2149" i="1" s="1"/>
  <c r="V239" i="1"/>
  <c r="W239" i="1" s="1"/>
  <c r="V2063" i="1"/>
  <c r="W2063" i="1" s="1"/>
  <c r="V1418" i="1"/>
  <c r="W1418" i="1" s="1"/>
  <c r="V1007" i="1"/>
  <c r="W1007" i="1" s="1"/>
  <c r="V1640" i="1"/>
  <c r="W1640" i="1" s="1"/>
  <c r="V2064" i="1"/>
  <c r="W2064" i="1" s="1"/>
  <c r="V1984" i="1"/>
  <c r="W1984" i="1" s="1"/>
  <c r="V2220" i="1"/>
  <c r="W2220" i="1" s="1"/>
  <c r="V1792" i="1"/>
  <c r="W1792" i="1" s="1"/>
  <c r="V2202" i="1"/>
  <c r="W2202" i="1" s="1"/>
  <c r="V2238" i="1"/>
  <c r="W2238" i="1" s="1"/>
  <c r="V1793" i="1"/>
  <c r="W1793" i="1" s="1"/>
  <c r="V976" i="1"/>
  <c r="W976" i="1" s="1"/>
  <c r="V1794" i="1"/>
  <c r="W1794" i="1" s="1"/>
  <c r="V2361" i="1"/>
  <c r="W2361" i="1" s="1"/>
  <c r="V1073" i="1"/>
  <c r="W1073" i="1" s="1"/>
  <c r="V1575" i="1"/>
  <c r="W1575" i="1" s="1"/>
  <c r="V1771" i="1"/>
  <c r="W1771" i="1" s="1"/>
  <c r="V1795" i="1"/>
  <c r="W1795" i="1" s="1"/>
  <c r="V1133" i="1"/>
  <c r="W1133" i="1" s="1"/>
  <c r="V450" i="1"/>
  <c r="W450" i="1" s="1"/>
  <c r="V786" i="1"/>
  <c r="W786" i="1" s="1"/>
  <c r="V1282" i="1"/>
  <c r="W1282" i="1" s="1"/>
  <c r="V739" i="1"/>
  <c r="W739" i="1" s="1"/>
  <c r="V827" i="1"/>
  <c r="W827" i="1" s="1"/>
  <c r="V2035" i="1"/>
  <c r="W2035" i="1" s="1"/>
  <c r="V2203" i="1"/>
  <c r="W2203" i="1" s="1"/>
  <c r="V1074" i="1"/>
  <c r="W1074" i="1" s="1"/>
  <c r="V1641" i="1"/>
  <c r="W1641" i="1" s="1"/>
  <c r="V1862" i="1"/>
  <c r="W1862" i="1" s="1"/>
  <c r="V280" i="1"/>
  <c r="W280" i="1" s="1"/>
  <c r="V1985" i="1"/>
  <c r="W1985" i="1" s="1"/>
  <c r="V1075" i="1"/>
  <c r="W1075" i="1" s="1"/>
  <c r="V2426" i="1"/>
  <c r="W2426" i="1" s="1"/>
  <c r="V787" i="1"/>
  <c r="W787" i="1" s="1"/>
  <c r="V698" i="1"/>
  <c r="W698" i="1" s="1"/>
  <c r="V788" i="1"/>
  <c r="W788" i="1" s="1"/>
  <c r="V2036" i="1"/>
  <c r="W2036" i="1" s="1"/>
  <c r="V699" i="1"/>
  <c r="W699" i="1" s="1"/>
  <c r="V1986" i="1"/>
  <c r="W1986" i="1" s="1"/>
  <c r="V2521" i="1"/>
  <c r="W2521" i="1" s="1"/>
  <c r="V2313" i="1"/>
  <c r="W2313" i="1" s="1"/>
  <c r="V924" i="1"/>
  <c r="W924" i="1" s="1"/>
  <c r="V1675" i="1"/>
  <c r="W1675" i="1" s="1"/>
  <c r="V1918" i="1"/>
  <c r="W1918" i="1" s="1"/>
  <c r="V1341" i="1"/>
  <c r="W1341" i="1" s="1"/>
  <c r="V1172" i="1"/>
  <c r="W1172" i="1" s="1"/>
  <c r="V1454" i="1"/>
  <c r="W1454" i="1" s="1"/>
  <c r="V640" i="1"/>
  <c r="W640" i="1" s="1"/>
  <c r="V1953" i="1"/>
  <c r="W1953" i="1" s="1"/>
  <c r="V906" i="1"/>
  <c r="W906" i="1" s="1"/>
  <c r="V1919" i="1"/>
  <c r="W1919" i="1" s="1"/>
  <c r="V600" i="1"/>
  <c r="W600" i="1" s="1"/>
  <c r="V1539" i="1"/>
  <c r="W1539" i="1" s="1"/>
  <c r="V1540" i="1"/>
  <c r="W1540" i="1" s="1"/>
  <c r="V977" i="1"/>
  <c r="W977" i="1" s="1"/>
  <c r="V2497" i="1"/>
  <c r="W2497" i="1" s="1"/>
  <c r="V2037" i="1"/>
  <c r="W2037" i="1" s="1"/>
  <c r="V2204" i="1"/>
  <c r="W2204" i="1" s="1"/>
  <c r="V2351" i="1"/>
  <c r="W2351" i="1" s="1"/>
  <c r="V1642" i="1"/>
  <c r="W1642" i="1" s="1"/>
  <c r="V2088" i="1"/>
  <c r="W2088" i="1" s="1"/>
  <c r="V2381" i="1"/>
  <c r="W2381" i="1" s="1"/>
  <c r="V2314" i="1"/>
  <c r="W2314" i="1" s="1"/>
  <c r="V881" i="1"/>
  <c r="W881" i="1" s="1"/>
  <c r="V2474" i="1"/>
  <c r="W2474" i="1" s="1"/>
  <c r="V2205" i="1"/>
  <c r="W2205" i="1" s="1"/>
  <c r="V925" i="1"/>
  <c r="W925" i="1" s="1"/>
  <c r="V2362" i="1"/>
  <c r="W2362" i="1" s="1"/>
  <c r="V1283" i="1"/>
  <c r="W1283" i="1" s="1"/>
  <c r="V2206" i="1"/>
  <c r="W2206" i="1" s="1"/>
  <c r="V2014" i="1"/>
  <c r="W2014" i="1" s="1"/>
  <c r="V1173" i="1"/>
  <c r="W1173" i="1" s="1"/>
  <c r="V2287" i="1"/>
  <c r="W2287" i="1" s="1"/>
  <c r="V1284" i="1"/>
  <c r="W1284" i="1" s="1"/>
  <c r="V2560" i="1"/>
  <c r="W2560" i="1" s="1"/>
  <c r="V259" i="1"/>
  <c r="W259" i="1" s="1"/>
  <c r="V1076" i="1"/>
  <c r="W1076" i="1" s="1"/>
  <c r="V882" i="1"/>
  <c r="W882" i="1" s="1"/>
  <c r="V2089" i="1"/>
  <c r="W2089" i="1" s="1"/>
  <c r="V1077" i="1"/>
  <c r="W1077" i="1" s="1"/>
  <c r="V2177" i="1"/>
  <c r="W2177" i="1" s="1"/>
  <c r="V1371" i="1"/>
  <c r="W1371" i="1" s="1"/>
  <c r="V2382" i="1"/>
  <c r="W2382" i="1" s="1"/>
  <c r="V1174" i="1"/>
  <c r="W1174" i="1" s="1"/>
  <c r="V1455" i="1"/>
  <c r="W1455" i="1" s="1"/>
  <c r="V2038" i="1"/>
  <c r="W2038" i="1" s="1"/>
  <c r="V1175" i="1"/>
  <c r="W1175" i="1" s="1"/>
  <c r="V700" i="1"/>
  <c r="W700" i="1" s="1"/>
  <c r="V1141" i="1"/>
  <c r="W1141" i="1" s="1"/>
  <c r="V2401" i="1"/>
  <c r="W2401" i="1" s="1"/>
  <c r="V1696" i="1"/>
  <c r="W1696" i="1" s="1"/>
  <c r="V415" i="1"/>
  <c r="W415" i="1" s="1"/>
  <c r="V978" i="1"/>
  <c r="W978" i="1" s="1"/>
  <c r="V601" i="1"/>
  <c r="W601" i="1" s="1"/>
  <c r="V1759" i="1"/>
  <c r="W1759" i="1" s="1"/>
  <c r="V548" i="1"/>
  <c r="W548" i="1" s="1"/>
  <c r="V1863" i="1"/>
  <c r="W1863" i="1" s="1"/>
  <c r="V2363" i="1"/>
  <c r="W2363" i="1" s="1"/>
  <c r="V376" i="1"/>
  <c r="W376" i="1" s="1"/>
  <c r="V1456" i="1"/>
  <c r="W1456" i="1" s="1"/>
  <c r="V2178" i="1"/>
  <c r="W2178" i="1" s="1"/>
  <c r="V979" i="1"/>
  <c r="W979" i="1" s="1"/>
  <c r="V2150" i="1"/>
  <c r="W2150" i="1" s="1"/>
  <c r="V451" i="1"/>
  <c r="W451" i="1" s="1"/>
  <c r="V2151" i="1"/>
  <c r="W2151" i="1" s="1"/>
  <c r="V657" i="1"/>
  <c r="W657" i="1" s="1"/>
  <c r="V2364" i="1"/>
  <c r="W2364" i="1" s="1"/>
  <c r="V2239" i="1"/>
  <c r="W2239" i="1" s="1"/>
  <c r="V980" i="1"/>
  <c r="W980" i="1" s="1"/>
  <c r="V2416" i="1"/>
  <c r="W2416" i="1" s="1"/>
  <c r="V1457" i="1"/>
  <c r="W1457" i="1" s="1"/>
  <c r="V452" i="1"/>
  <c r="W452" i="1" s="1"/>
  <c r="V2152" i="1"/>
  <c r="W2152" i="1" s="1"/>
  <c r="V2039" i="1"/>
  <c r="W2039" i="1" s="1"/>
  <c r="V653" i="1"/>
  <c r="W653" i="1" s="1"/>
  <c r="V1951" i="1"/>
  <c r="W1951" i="1" s="1"/>
  <c r="V1541" i="1"/>
  <c r="W1541" i="1" s="1"/>
  <c r="V1987" i="1"/>
  <c r="W1987" i="1" s="1"/>
  <c r="V1714" i="1"/>
  <c r="W1714" i="1" s="1"/>
  <c r="V1715" i="1"/>
  <c r="W1715" i="1" s="1"/>
  <c r="V1176" i="1"/>
  <c r="W1176" i="1" s="1"/>
  <c r="V2288" i="1"/>
  <c r="W2288" i="1" s="1"/>
  <c r="V2179" i="1"/>
  <c r="W2179" i="1" s="1"/>
  <c r="V916" i="1"/>
  <c r="W916" i="1" s="1"/>
  <c r="V883" i="1"/>
  <c r="W883" i="1" s="1"/>
  <c r="V884" i="1"/>
  <c r="W884" i="1" s="1"/>
  <c r="V842" i="1"/>
  <c r="W842" i="1" s="1"/>
  <c r="V1684" i="1"/>
  <c r="W1684" i="1" s="1"/>
  <c r="V1423" i="1"/>
  <c r="W1423" i="1" s="1"/>
  <c r="V701" i="1"/>
  <c r="W701" i="1" s="1"/>
  <c r="V260" i="1"/>
  <c r="W260" i="1" s="1"/>
  <c r="V1285" i="1"/>
  <c r="W1285" i="1" s="1"/>
  <c r="V1685" i="1"/>
  <c r="W1685" i="1" s="1"/>
  <c r="V1126" i="1"/>
  <c r="W1126" i="1" s="1"/>
  <c r="V1941" i="1"/>
  <c r="W1941" i="1" s="1"/>
  <c r="V1223" i="1"/>
  <c r="W1223" i="1" s="1"/>
  <c r="V1078" i="1"/>
  <c r="W1078" i="1" s="1"/>
  <c r="V1033" i="1"/>
  <c r="W1033" i="1" s="1"/>
  <c r="V789" i="1"/>
  <c r="W789" i="1" s="1"/>
  <c r="V2090" i="1"/>
  <c r="W2090" i="1" s="1"/>
  <c r="V2417" i="1"/>
  <c r="W2417" i="1" s="1"/>
  <c r="V1692" i="1"/>
  <c r="W1692" i="1" s="1"/>
  <c r="V281" i="1"/>
  <c r="W281" i="1" s="1"/>
  <c r="V1024" i="1"/>
  <c r="W1024" i="1" s="1"/>
  <c r="V1796" i="1"/>
  <c r="W1796" i="1" s="1"/>
  <c r="V240" i="1"/>
  <c r="W240" i="1" s="1"/>
  <c r="V1864" i="1"/>
  <c r="W1864" i="1" s="1"/>
  <c r="V1318" i="1"/>
  <c r="W1318" i="1" s="1"/>
  <c r="V1716" i="1"/>
  <c r="W1716" i="1" s="1"/>
  <c r="V2069" i="1"/>
  <c r="W2069" i="1" s="1"/>
  <c r="V1114" i="1"/>
  <c r="W1114" i="1" s="1"/>
  <c r="V1411" i="1"/>
  <c r="W1411" i="1" s="1"/>
  <c r="V2091" i="1"/>
  <c r="W2091" i="1" s="1"/>
  <c r="V308" i="1"/>
  <c r="W308" i="1" s="1"/>
  <c r="V1177" i="1"/>
  <c r="W1177" i="1" s="1"/>
  <c r="V1372" i="1"/>
  <c r="W1372" i="1" s="1"/>
  <c r="V790" i="1"/>
  <c r="W790" i="1" s="1"/>
  <c r="V1762" i="1"/>
  <c r="W1762" i="1" s="1"/>
  <c r="V1025" i="1"/>
  <c r="W1025" i="1" s="1"/>
  <c r="V791" i="1"/>
  <c r="W791" i="1" s="1"/>
  <c r="V1425" i="1"/>
  <c r="W1425" i="1" s="1"/>
  <c r="V702" i="1"/>
  <c r="W702" i="1" s="1"/>
  <c r="V792" i="1"/>
  <c r="W792" i="1" s="1"/>
  <c r="V703" i="1"/>
  <c r="W703" i="1" s="1"/>
  <c r="V793" i="1"/>
  <c r="W793" i="1" s="1"/>
  <c r="V2365" i="1"/>
  <c r="W2365" i="1" s="1"/>
  <c r="V282" i="1"/>
  <c r="W282" i="1" s="1"/>
  <c r="V1643" i="1"/>
  <c r="W1643" i="1" s="1"/>
  <c r="V377" i="1"/>
  <c r="W377" i="1" s="1"/>
  <c r="V1138" i="1"/>
  <c r="W1138" i="1" s="1"/>
  <c r="V2548" i="1"/>
  <c r="W2548" i="1" s="1"/>
  <c r="V1542" i="1"/>
  <c r="W1542" i="1" s="1"/>
  <c r="V1717" i="1"/>
  <c r="W1717" i="1" s="1"/>
  <c r="V1898" i="1"/>
  <c r="W1898" i="1" s="1"/>
  <c r="V2040" i="1"/>
  <c r="W2040" i="1" s="1"/>
  <c r="V794" i="1"/>
  <c r="W794" i="1" s="1"/>
  <c r="V1831" i="1"/>
  <c r="W1831" i="1" s="1"/>
  <c r="V540" i="1"/>
  <c r="W540" i="1" s="1"/>
  <c r="V418" i="1"/>
  <c r="W418" i="1" s="1"/>
  <c r="V912" i="1"/>
  <c r="W912" i="1" s="1"/>
  <c r="V940" i="1"/>
  <c r="W940" i="1" s="1"/>
  <c r="V453" i="1"/>
  <c r="W453" i="1" s="1"/>
  <c r="V1178" i="1"/>
  <c r="W1178" i="1" s="1"/>
  <c r="V795" i="1"/>
  <c r="W795" i="1" s="1"/>
  <c r="V1988" i="1"/>
  <c r="W1988" i="1" s="1"/>
  <c r="V1644" i="1"/>
  <c r="W1644" i="1" s="1"/>
  <c r="V981" i="1"/>
  <c r="W981" i="1" s="1"/>
  <c r="V172" i="1"/>
  <c r="W172" i="1" s="1"/>
  <c r="V476" i="1"/>
  <c r="W476" i="1" s="1"/>
  <c r="V1412" i="1"/>
  <c r="W1412" i="1" s="1"/>
  <c r="V2121" i="1"/>
  <c r="W2121" i="1" s="1"/>
  <c r="V1115" i="1"/>
  <c r="W1115" i="1" s="1"/>
  <c r="V745" i="1"/>
  <c r="W745" i="1" s="1"/>
  <c r="V504" i="1"/>
  <c r="W504" i="1" s="1"/>
  <c r="V1797" i="1"/>
  <c r="W1797" i="1" s="1"/>
  <c r="V283" i="1"/>
  <c r="W283" i="1" s="1"/>
  <c r="V2186" i="1"/>
  <c r="W2186" i="1" s="1"/>
  <c r="V1645" i="1"/>
  <c r="W1645" i="1" s="1"/>
  <c r="V1798" i="1"/>
  <c r="W1798" i="1" s="1"/>
  <c r="V1920" i="1"/>
  <c r="W1920" i="1" s="1"/>
  <c r="V349" i="1"/>
  <c r="W349" i="1" s="1"/>
  <c r="V1686" i="1"/>
  <c r="W1686" i="1" s="1"/>
  <c r="V142" i="1"/>
  <c r="W142" i="1" s="1"/>
  <c r="V2123" i="1"/>
  <c r="W2123" i="1" s="1"/>
  <c r="V1718" i="1"/>
  <c r="W1718" i="1" s="1"/>
  <c r="V1865" i="1"/>
  <c r="W1865" i="1" s="1"/>
  <c r="V1989" i="1"/>
  <c r="W1989" i="1" s="1"/>
  <c r="V1646" i="1"/>
  <c r="W1646" i="1" s="1"/>
  <c r="V1426" i="1"/>
  <c r="W1426" i="1" s="1"/>
  <c r="V1799" i="1"/>
  <c r="W1799" i="1" s="1"/>
  <c r="V185" i="1"/>
  <c r="W185" i="1" s="1"/>
  <c r="V1179" i="1"/>
  <c r="W1179" i="1" s="1"/>
  <c r="V2092" i="1"/>
  <c r="W2092" i="1" s="1"/>
  <c r="V913" i="1"/>
  <c r="W913" i="1" s="1"/>
  <c r="V982" i="1"/>
  <c r="W982" i="1" s="1"/>
  <c r="V1079" i="1"/>
  <c r="W1079" i="1" s="1"/>
  <c r="V1339" i="1"/>
  <c r="W1339" i="1" s="1"/>
  <c r="V2465" i="1"/>
  <c r="W2465" i="1" s="1"/>
  <c r="V2487" i="1"/>
  <c r="W2487" i="1" s="1"/>
  <c r="V885" i="1"/>
  <c r="W885" i="1" s="1"/>
  <c r="V241" i="1"/>
  <c r="W241" i="1" s="1"/>
  <c r="V642" i="1"/>
  <c r="W642" i="1" s="1"/>
  <c r="V649" i="1"/>
  <c r="W649" i="1" s="1"/>
  <c r="V302" i="1"/>
  <c r="W302" i="1" s="1"/>
  <c r="V661" i="1"/>
  <c r="W661" i="1" s="1"/>
  <c r="V1315" i="1"/>
  <c r="W1315" i="1" s="1"/>
  <c r="V1579" i="1"/>
  <c r="W1579" i="1" s="1"/>
  <c r="V284" i="1"/>
  <c r="W284" i="1" s="1"/>
  <c r="V1800" i="1"/>
  <c r="W1800" i="1" s="1"/>
  <c r="V1080" i="1"/>
  <c r="W1080" i="1" s="1"/>
  <c r="V1647" i="1"/>
  <c r="W1647" i="1" s="1"/>
  <c r="V223" i="1"/>
  <c r="W223" i="1" s="1"/>
  <c r="V2435" i="1"/>
  <c r="W2435" i="1" s="1"/>
  <c r="V1763" i="1"/>
  <c r="W1763" i="1" s="1"/>
  <c r="V1842" i="1"/>
  <c r="W1842" i="1" s="1"/>
  <c r="V2240" i="1"/>
  <c r="W2240" i="1" s="1"/>
  <c r="V1592" i="1"/>
  <c r="W1592" i="1" s="1"/>
  <c r="V1764" i="1"/>
  <c r="W1764" i="1" s="1"/>
  <c r="V2340" i="1"/>
  <c r="W2340" i="1" s="1"/>
  <c r="V1111" i="1"/>
  <c r="W1111" i="1" s="1"/>
  <c r="V1719" i="1"/>
  <c r="W1719" i="1" s="1"/>
  <c r="V796" i="1"/>
  <c r="W796" i="1" s="1"/>
  <c r="V1458" i="1"/>
  <c r="W1458" i="1" s="1"/>
  <c r="V1323" i="1"/>
  <c r="W1323" i="1" s="1"/>
  <c r="V1413" i="1"/>
  <c r="W1413" i="1" s="1"/>
  <c r="V2466" i="1"/>
  <c r="W2466" i="1" s="1"/>
  <c r="V1286" i="1"/>
  <c r="W1286" i="1" s="1"/>
  <c r="V549" i="1"/>
  <c r="W549" i="1" s="1"/>
  <c r="V1026" i="1"/>
  <c r="W1026" i="1" s="1"/>
  <c r="V917" i="1"/>
  <c r="W917" i="1" s="1"/>
  <c r="V1543" i="1"/>
  <c r="W1543" i="1" s="1"/>
  <c r="V731" i="1"/>
  <c r="W731" i="1" s="1"/>
  <c r="V1544" i="1"/>
  <c r="W1544" i="1" s="1"/>
  <c r="V1921" i="1"/>
  <c r="W1921" i="1" s="1"/>
  <c r="V2436" i="1"/>
  <c r="W2436" i="1" s="1"/>
  <c r="V378" i="1"/>
  <c r="W378" i="1" s="1"/>
  <c r="V1597" i="1"/>
  <c r="W1597" i="1" s="1"/>
  <c r="V1134" i="1"/>
  <c r="W1134" i="1" s="1"/>
  <c r="V186" i="1"/>
  <c r="W186" i="1" s="1"/>
  <c r="V1720" i="1"/>
  <c r="W1720" i="1" s="1"/>
  <c r="V1545" i="1"/>
  <c r="W1545" i="1" s="1"/>
  <c r="V411" i="1"/>
  <c r="W411" i="1" s="1"/>
  <c r="V1839" i="1"/>
  <c r="W1839" i="1" s="1"/>
  <c r="V797" i="1"/>
  <c r="W797" i="1" s="1"/>
  <c r="V1693" i="1"/>
  <c r="W1693" i="1" s="1"/>
  <c r="V1673" i="1"/>
  <c r="W1673" i="1" s="1"/>
  <c r="V379" i="1"/>
  <c r="W379" i="1" s="1"/>
  <c r="V1287" i="1"/>
  <c r="W1287" i="1" s="1"/>
  <c r="V1546" i="1"/>
  <c r="W1546" i="1" s="1"/>
  <c r="V983" i="1"/>
  <c r="W983" i="1" s="1"/>
  <c r="V1180" i="1"/>
  <c r="W1180" i="1" s="1"/>
  <c r="V1801" i="1"/>
  <c r="W1801" i="1" s="1"/>
  <c r="V2437" i="1"/>
  <c r="W2437" i="1" s="1"/>
  <c r="V2366" i="1"/>
  <c r="W2366" i="1" s="1"/>
  <c r="V798" i="1"/>
  <c r="W798" i="1" s="1"/>
  <c r="V1593" i="1"/>
  <c r="W1593" i="1" s="1"/>
  <c r="V2315" i="1"/>
  <c r="W2315" i="1" s="1"/>
  <c r="V2454" i="1"/>
  <c r="W2454" i="1" s="1"/>
  <c r="V358" i="1"/>
  <c r="W358" i="1" s="1"/>
  <c r="V2224" i="1"/>
  <c r="W2224" i="1" s="1"/>
  <c r="V2241" i="1"/>
  <c r="W2241" i="1" s="1"/>
  <c r="V1373" i="1"/>
  <c r="W1373" i="1" s="1"/>
  <c r="V2041" i="1"/>
  <c r="W2041" i="1" s="1"/>
  <c r="V1010" i="1"/>
  <c r="W1010" i="1" s="1"/>
  <c r="V1843" i="1"/>
  <c r="W1843" i="1" s="1"/>
  <c r="V554" i="1"/>
  <c r="W554" i="1" s="1"/>
  <c r="V926" i="1"/>
  <c r="W926" i="1" s="1"/>
  <c r="V2383" i="1"/>
  <c r="W2383" i="1" s="1"/>
  <c r="V1547" i="1"/>
  <c r="W1547" i="1" s="1"/>
  <c r="V886" i="1"/>
  <c r="W886" i="1" s="1"/>
  <c r="V1990" i="1"/>
  <c r="W1990" i="1" s="1"/>
  <c r="V2549" i="1"/>
  <c r="W2549" i="1" s="1"/>
  <c r="V2093" i="1"/>
  <c r="W2093" i="1" s="1"/>
  <c r="V1492" i="1"/>
  <c r="W1492" i="1" s="1"/>
  <c r="V2242" i="1"/>
  <c r="W2242" i="1" s="1"/>
  <c r="V1288" i="1"/>
  <c r="W1288" i="1" s="1"/>
  <c r="V454" i="1"/>
  <c r="W454" i="1" s="1"/>
  <c r="V1802" i="1"/>
  <c r="W1802" i="1" s="1"/>
  <c r="V1991" i="1"/>
  <c r="W1991" i="1" s="1"/>
  <c r="V331" i="1"/>
  <c r="W331" i="1" s="1"/>
  <c r="V2153" i="1"/>
  <c r="W2153" i="1" s="1"/>
  <c r="V2154" i="1"/>
  <c r="W2154" i="1" s="1"/>
  <c r="V740" i="1"/>
  <c r="W740" i="1" s="1"/>
  <c r="V1289" i="1"/>
  <c r="W1289" i="1" s="1"/>
  <c r="V455" i="1"/>
  <c r="W455" i="1" s="1"/>
  <c r="V2155" i="1"/>
  <c r="W2155" i="1" s="1"/>
  <c r="V1459" i="1"/>
  <c r="W1459" i="1" s="1"/>
  <c r="V1374" i="1"/>
  <c r="W1374" i="1" s="1"/>
  <c r="V1721" i="1"/>
  <c r="W1721" i="1" s="1"/>
  <c r="V1648" i="1"/>
  <c r="W1648" i="1" s="1"/>
  <c r="V1722" i="1"/>
  <c r="W1722" i="1" s="1"/>
  <c r="V2243" i="1"/>
  <c r="W2243" i="1" s="1"/>
  <c r="V1803" i="1"/>
  <c r="W1803" i="1" s="1"/>
  <c r="V2289" i="1"/>
  <c r="W2289" i="1" s="1"/>
  <c r="V1922" i="1"/>
  <c r="W1922" i="1" s="1"/>
  <c r="V704" i="1"/>
  <c r="W704" i="1" s="1"/>
  <c r="V1181" i="1"/>
  <c r="W1181" i="1" s="1"/>
  <c r="V1923" i="1"/>
  <c r="W1923" i="1" s="1"/>
  <c r="V1290" i="1"/>
  <c r="W1290" i="1" s="1"/>
  <c r="V285" i="1"/>
  <c r="W285" i="1" s="1"/>
  <c r="V1502" i="1"/>
  <c r="W1502" i="1" s="1"/>
  <c r="V1375" i="1"/>
  <c r="W1375" i="1" s="1"/>
  <c r="V505" i="1"/>
  <c r="W505" i="1" s="1"/>
  <c r="V506" i="1"/>
  <c r="W506" i="1" s="1"/>
  <c r="V2480" i="1"/>
  <c r="W2480" i="1" s="1"/>
  <c r="V1182" i="1"/>
  <c r="W1182" i="1" s="1"/>
  <c r="V1804" i="1"/>
  <c r="W1804" i="1" s="1"/>
  <c r="V984" i="1"/>
  <c r="W984" i="1" s="1"/>
  <c r="V332" i="1"/>
  <c r="W332" i="1" s="1"/>
  <c r="V1120" i="1"/>
  <c r="W1120" i="1" s="1"/>
  <c r="V2384" i="1"/>
  <c r="W2384" i="1" s="1"/>
  <c r="V2042" i="1"/>
  <c r="W2042" i="1" s="1"/>
  <c r="V550" i="1"/>
  <c r="W550" i="1" s="1"/>
  <c r="V2538" i="1"/>
  <c r="W2538" i="1" s="1"/>
  <c r="V507" i="1"/>
  <c r="W507" i="1" s="1"/>
  <c r="V2015" i="1"/>
  <c r="W2015" i="1" s="1"/>
  <c r="V2119" i="1"/>
  <c r="W2119" i="1" s="1"/>
  <c r="V2522" i="1"/>
  <c r="W2522" i="1" s="1"/>
  <c r="V2316" i="1"/>
  <c r="W2316" i="1" s="1"/>
  <c r="V602" i="1"/>
  <c r="W602" i="1" s="1"/>
  <c r="V2156" i="1"/>
  <c r="W2156" i="1" s="1"/>
  <c r="V1992" i="1"/>
  <c r="W1992" i="1" s="1"/>
  <c r="V603" i="1"/>
  <c r="W603" i="1" s="1"/>
  <c r="V799" i="1"/>
  <c r="W799" i="1" s="1"/>
  <c r="V2290" i="1"/>
  <c r="W2290" i="1" s="1"/>
  <c r="V604" i="1"/>
  <c r="W604" i="1" s="1"/>
  <c r="V2550" i="1"/>
  <c r="W2550" i="1" s="1"/>
  <c r="V2402" i="1"/>
  <c r="W2402" i="1" s="1"/>
  <c r="V1081" i="1"/>
  <c r="W1081" i="1" s="1"/>
  <c r="V1924" i="1"/>
  <c r="W1924" i="1" s="1"/>
  <c r="V2299" i="1"/>
  <c r="W2299" i="1" s="1"/>
  <c r="V1723" i="1"/>
  <c r="W1723" i="1" s="1"/>
  <c r="V2244" i="1"/>
  <c r="W2244" i="1" s="1"/>
  <c r="V1324" i="1"/>
  <c r="W1324" i="1" s="1"/>
  <c r="V1993" i="1"/>
  <c r="W1993" i="1" s="1"/>
  <c r="V705" i="1"/>
  <c r="W705" i="1" s="1"/>
  <c r="V2291" i="1"/>
  <c r="W2291" i="1" s="1"/>
  <c r="V1419" i="1"/>
  <c r="W1419" i="1" s="1"/>
  <c r="V605" i="1"/>
  <c r="W605" i="1" s="1"/>
  <c r="V1460" i="1"/>
  <c r="W1460" i="1" s="1"/>
  <c r="V2292" i="1"/>
  <c r="W2292" i="1" s="1"/>
  <c r="V1947" i="1"/>
  <c r="W1947" i="1" s="1"/>
  <c r="V1687" i="1"/>
  <c r="W1687" i="1" s="1"/>
  <c r="V1316" i="1"/>
  <c r="W1316" i="1" s="1"/>
  <c r="V1127" i="1"/>
  <c r="W1127" i="1" s="1"/>
  <c r="V205" i="1"/>
  <c r="W205" i="1" s="1"/>
  <c r="V2070" i="1"/>
  <c r="W2070" i="1" s="1"/>
  <c r="V1724" i="1"/>
  <c r="W1724" i="1" s="1"/>
  <c r="V2245" i="1"/>
  <c r="W2245" i="1" s="1"/>
  <c r="V1959" i="1"/>
  <c r="W1959" i="1" s="1"/>
  <c r="V1548" i="1"/>
  <c r="W1548" i="1" s="1"/>
  <c r="V1725" i="1"/>
  <c r="W1725" i="1" s="1"/>
  <c r="V2071" i="1"/>
  <c r="W2071" i="1" s="1"/>
  <c r="V606" i="1"/>
  <c r="W606" i="1" s="1"/>
  <c r="V1866" i="1"/>
  <c r="W1866" i="1" s="1"/>
  <c r="V839" i="1"/>
  <c r="W839" i="1" s="1"/>
  <c r="V1291" i="1"/>
  <c r="W1291" i="1" s="1"/>
  <c r="V2488" i="1"/>
  <c r="W2488" i="1" s="1"/>
  <c r="V2543" i="1"/>
  <c r="W2543" i="1" s="1"/>
  <c r="V1376" i="1"/>
  <c r="W1376" i="1" s="1"/>
  <c r="V1183" i="1"/>
  <c r="W1183" i="1" s="1"/>
  <c r="V2438" i="1"/>
  <c r="W2438" i="1" s="1"/>
  <c r="V1184" i="1"/>
  <c r="W1184" i="1" s="1"/>
  <c r="V2157" i="1"/>
  <c r="W2157" i="1" s="1"/>
  <c r="V1142" i="1"/>
  <c r="W1142" i="1" s="1"/>
  <c r="V286" i="1"/>
  <c r="W286" i="1" s="1"/>
  <c r="V1185" i="1"/>
  <c r="W1185" i="1" s="1"/>
  <c r="V1186" i="1"/>
  <c r="W1186" i="1" s="1"/>
  <c r="V1292" i="1"/>
  <c r="W1292" i="1" s="1"/>
  <c r="V173" i="1"/>
  <c r="W173" i="1" s="1"/>
  <c r="V1726" i="1"/>
  <c r="W1726" i="1" s="1"/>
  <c r="V2094" i="1"/>
  <c r="W2094" i="1" s="1"/>
  <c r="V2180" i="1"/>
  <c r="W2180" i="1" s="1"/>
  <c r="V551" i="1"/>
  <c r="W551" i="1" s="1"/>
  <c r="V1727" i="1"/>
  <c r="W1727" i="1" s="1"/>
  <c r="V380" i="1"/>
  <c r="W380" i="1" s="1"/>
  <c r="V1121" i="1"/>
  <c r="W1121" i="1" s="1"/>
  <c r="V1728" i="1"/>
  <c r="W1728" i="1" s="1"/>
  <c r="V1330" i="1"/>
  <c r="W1330" i="1" s="1"/>
  <c r="V1027" i="1"/>
  <c r="W1027" i="1" s="1"/>
  <c r="V1729" i="1"/>
  <c r="W1729" i="1" s="1"/>
  <c r="V1925" i="1"/>
  <c r="W1925" i="1" s="1"/>
  <c r="V1082" i="1"/>
  <c r="W1082" i="1" s="1"/>
  <c r="V2158" i="1"/>
  <c r="W2158" i="1" s="1"/>
  <c r="V1107" i="1"/>
  <c r="W1107" i="1" s="1"/>
  <c r="V1867" i="1"/>
  <c r="W1867" i="1" s="1"/>
  <c r="V1994" i="1"/>
  <c r="W1994" i="1" s="1"/>
  <c r="V1328" i="1"/>
  <c r="W1328" i="1" s="1"/>
  <c r="V2270" i="1"/>
  <c r="W2270" i="1" s="1"/>
  <c r="V2043" i="1"/>
  <c r="W2043" i="1" s="1"/>
  <c r="V706" i="1"/>
  <c r="W706" i="1" s="1"/>
  <c r="V1083" i="1"/>
  <c r="W1083" i="1" s="1"/>
  <c r="V707" i="1"/>
  <c r="W707" i="1" s="1"/>
  <c r="V1037" i="1"/>
  <c r="W1037" i="1" s="1"/>
  <c r="V2044" i="1"/>
  <c r="W2044" i="1" s="1"/>
  <c r="V2159" i="1"/>
  <c r="W2159" i="1" s="1"/>
  <c r="V2367" i="1"/>
  <c r="W2367" i="1" s="1"/>
  <c r="V192" i="1"/>
  <c r="W192" i="1" s="1"/>
  <c r="V128" i="1"/>
  <c r="W128" i="1" s="1"/>
  <c r="V1377" i="1"/>
  <c r="W1377" i="1" s="1"/>
  <c r="V2095" i="1"/>
  <c r="W2095" i="1" s="1"/>
  <c r="V1649" i="1"/>
  <c r="W1649" i="1" s="1"/>
  <c r="V1948" i="1"/>
  <c r="W1948" i="1" s="1"/>
  <c r="V2509" i="1"/>
  <c r="W2509" i="1" s="1"/>
  <c r="V381" i="1"/>
  <c r="W381" i="1" s="1"/>
  <c r="V1139" i="1"/>
  <c r="W1139" i="1" s="1"/>
  <c r="V658" i="1"/>
  <c r="W658" i="1" s="1"/>
  <c r="V1461" i="1"/>
  <c r="W1461" i="1" s="1"/>
  <c r="V1594" i="1"/>
  <c r="W1594" i="1" s="1"/>
  <c r="V480" i="1"/>
  <c r="W480" i="1" s="1"/>
  <c r="V2385" i="1"/>
  <c r="W2385" i="1" s="1"/>
  <c r="V1576" i="1"/>
  <c r="W1576" i="1" s="1"/>
  <c r="V2489" i="1"/>
  <c r="W2489" i="1" s="1"/>
  <c r="V148" i="1"/>
  <c r="W148" i="1" s="1"/>
  <c r="V333" i="1"/>
  <c r="W333" i="1" s="1"/>
  <c r="V1603" i="1"/>
  <c r="W1603" i="1" s="1"/>
  <c r="V1084" i="1"/>
  <c r="W1084" i="1" s="1"/>
  <c r="V1926" i="1"/>
  <c r="W1926" i="1" s="1"/>
  <c r="V1730" i="1"/>
  <c r="W1730" i="1" s="1"/>
  <c r="V1325" i="1"/>
  <c r="W1325" i="1" s="1"/>
  <c r="V800" i="1"/>
  <c r="W800" i="1" s="1"/>
  <c r="V1229" i="1"/>
  <c r="W1229" i="1" s="1"/>
  <c r="V1378" i="1"/>
  <c r="W1378" i="1" s="1"/>
  <c r="V1014" i="1"/>
  <c r="W1014" i="1" s="1"/>
  <c r="V1462" i="1"/>
  <c r="W1462" i="1" s="1"/>
  <c r="V1889" i="1"/>
  <c r="W1889" i="1" s="1"/>
  <c r="V1773" i="1"/>
  <c r="W1773" i="1" s="1"/>
  <c r="V741" i="1"/>
  <c r="W741" i="1" s="1"/>
  <c r="V708" i="1"/>
  <c r="W708" i="1" s="1"/>
  <c r="V2341" i="1"/>
  <c r="W2341" i="1" s="1"/>
  <c r="V801" i="1"/>
  <c r="W801" i="1" s="1"/>
  <c r="V2280" i="1"/>
  <c r="W2280" i="1" s="1"/>
  <c r="V2246" i="1"/>
  <c r="W2246" i="1" s="1"/>
  <c r="V1293" i="1"/>
  <c r="W1293" i="1" s="1"/>
  <c r="V2016" i="1"/>
  <c r="W2016" i="1" s="1"/>
  <c r="V1995" i="1"/>
  <c r="W1995" i="1" s="1"/>
  <c r="V334" i="1"/>
  <c r="W334" i="1" s="1"/>
  <c r="V2557" i="1"/>
  <c r="W2557" i="1" s="1"/>
  <c r="V1868" i="1"/>
  <c r="W1868" i="1" s="1"/>
  <c r="V2096" i="1"/>
  <c r="W2096" i="1" s="1"/>
  <c r="V1805" i="1"/>
  <c r="W1805" i="1" s="1"/>
  <c r="V746" i="1"/>
  <c r="W746" i="1" s="1"/>
  <c r="V2558" i="1"/>
  <c r="W2558" i="1" s="1"/>
  <c r="V2160" i="1"/>
  <c r="W2160" i="1" s="1"/>
  <c r="V1806" i="1"/>
  <c r="W1806" i="1" s="1"/>
  <c r="V1085" i="1"/>
  <c r="W1085" i="1" s="1"/>
  <c r="V382" i="1"/>
  <c r="W382" i="1" s="1"/>
  <c r="V1549" i="1"/>
  <c r="W1549" i="1" s="1"/>
  <c r="V1086" i="1"/>
  <c r="W1086" i="1" s="1"/>
  <c r="V1109" i="1"/>
  <c r="W1109" i="1" s="1"/>
  <c r="V1294" i="1"/>
  <c r="W1294" i="1" s="1"/>
  <c r="V1295" i="1"/>
  <c r="W1295" i="1" s="1"/>
  <c r="V1379" i="1"/>
  <c r="W1379" i="1" s="1"/>
  <c r="V1962" i="1"/>
  <c r="W1962" i="1" s="1"/>
  <c r="V2161" i="1"/>
  <c r="W2161" i="1" s="1"/>
  <c r="V2271" i="1"/>
  <c r="W2271" i="1" s="1"/>
  <c r="V1380" i="1"/>
  <c r="W1380" i="1" s="1"/>
  <c r="V1116" i="1"/>
  <c r="W1116" i="1" s="1"/>
  <c r="V1869" i="1"/>
  <c r="W1869" i="1" s="1"/>
  <c r="V1187" i="1"/>
  <c r="W1187" i="1" s="1"/>
  <c r="V1731" i="1"/>
  <c r="W1731" i="1" s="1"/>
  <c r="V1650" i="1"/>
  <c r="W1650" i="1" s="1"/>
  <c r="V927" i="1"/>
  <c r="W927" i="1" s="1"/>
  <c r="V2418" i="1"/>
  <c r="W2418" i="1" s="1"/>
  <c r="V1651" i="1"/>
  <c r="W1651" i="1" s="1"/>
  <c r="V837" i="1"/>
  <c r="W837" i="1" s="1"/>
  <c r="V2045" i="1"/>
  <c r="W2045" i="1" s="1"/>
  <c r="V1807" i="1"/>
  <c r="W1807" i="1" s="1"/>
  <c r="V456" i="1"/>
  <c r="W456" i="1" s="1"/>
  <c r="V2551" i="1"/>
  <c r="W2551" i="1" s="1"/>
  <c r="V2272" i="1"/>
  <c r="W2272" i="1" s="1"/>
  <c r="V2097" i="1"/>
  <c r="W2097" i="1" s="1"/>
  <c r="V1247" i="1"/>
  <c r="W1247" i="1" s="1"/>
  <c r="V1679" i="1"/>
  <c r="W1679" i="1" s="1"/>
  <c r="V1224" i="1"/>
  <c r="W1224" i="1" s="1"/>
  <c r="V802" i="1"/>
  <c r="W802" i="1" s="1"/>
  <c r="V2293" i="1"/>
  <c r="W2293" i="1" s="1"/>
  <c r="V641" i="1"/>
  <c r="W641" i="1" s="1"/>
  <c r="V803" i="1"/>
  <c r="W803" i="1" s="1"/>
  <c r="V2386" i="1"/>
  <c r="W2386" i="1" s="1"/>
  <c r="V804" i="1"/>
  <c r="W804" i="1" s="1"/>
  <c r="V2331" i="1"/>
  <c r="W2331" i="1" s="1"/>
  <c r="V1765" i="1"/>
  <c r="W1765" i="1" s="1"/>
  <c r="V1087" i="1"/>
  <c r="W1087" i="1" s="1"/>
  <c r="V1550" i="1"/>
  <c r="W1550" i="1" s="1"/>
  <c r="V1942" i="1"/>
  <c r="W1942" i="1" s="1"/>
  <c r="V1088" i="1"/>
  <c r="W1088" i="1" s="1"/>
  <c r="V1870" i="1"/>
  <c r="W1870" i="1" s="1"/>
  <c r="V2317" i="1"/>
  <c r="W2317" i="1" s="1"/>
  <c r="V607" i="1"/>
  <c r="W607" i="1" s="1"/>
  <c r="V1130" i="1"/>
  <c r="W1130" i="1" s="1"/>
  <c r="V1230" i="1"/>
  <c r="W1230" i="1" s="1"/>
  <c r="V1927" i="1"/>
  <c r="W1927" i="1" s="1"/>
  <c r="V2046" i="1"/>
  <c r="W2046" i="1" s="1"/>
  <c r="V1582" i="1"/>
  <c r="W1582" i="1" s="1"/>
  <c r="V2318" i="1"/>
  <c r="W2318" i="1" s="1"/>
  <c r="V1493" i="1"/>
  <c r="W1493" i="1" s="1"/>
  <c r="V2498" i="1"/>
  <c r="W2498" i="1" s="1"/>
  <c r="V650" i="1"/>
  <c r="W650" i="1" s="1"/>
  <c r="V1551" i="1"/>
  <c r="W1551" i="1" s="1"/>
  <c r="V2342" i="1"/>
  <c r="W2342" i="1" s="1"/>
  <c r="V2294" i="1"/>
  <c r="W2294" i="1" s="1"/>
  <c r="V1552" i="1"/>
  <c r="W1552" i="1" s="1"/>
  <c r="V1871" i="1"/>
  <c r="W1871" i="1" s="1"/>
  <c r="V2047" i="1"/>
  <c r="W2047" i="1" s="1"/>
  <c r="V2319" i="1"/>
  <c r="W2319" i="1" s="1"/>
  <c r="V1227" i="1"/>
  <c r="W1227" i="1" s="1"/>
  <c r="V1117" i="1"/>
  <c r="W1117" i="1" s="1"/>
  <c r="V2368" i="1"/>
  <c r="W2368" i="1" s="1"/>
  <c r="V1652" i="1"/>
  <c r="W1652" i="1" s="1"/>
  <c r="V1577" i="1"/>
  <c r="W1577" i="1" s="1"/>
  <c r="V1872" i="1"/>
  <c r="W1872" i="1" s="1"/>
  <c r="V383" i="1"/>
  <c r="W383" i="1" s="1"/>
  <c r="V1296" i="1"/>
  <c r="W1296" i="1" s="1"/>
  <c r="V1580" i="1"/>
  <c r="W1580" i="1" s="1"/>
  <c r="V928" i="1"/>
  <c r="W928" i="1" s="1"/>
  <c r="V629" i="1"/>
  <c r="W629" i="1" s="1"/>
  <c r="V1333" i="1"/>
  <c r="W1333" i="1" s="1"/>
  <c r="V1960" i="1"/>
  <c r="W1960" i="1" s="1"/>
  <c r="V335" i="1"/>
  <c r="W335" i="1" s="1"/>
  <c r="V1996" i="1"/>
  <c r="W1996" i="1" s="1"/>
  <c r="V805" i="1"/>
  <c r="W805" i="1" s="1"/>
  <c r="V1246" i="1"/>
  <c r="W1246" i="1" s="1"/>
  <c r="V2369" i="1"/>
  <c r="W2369" i="1" s="1"/>
  <c r="V242" i="1"/>
  <c r="W242" i="1" s="1"/>
  <c r="V1808" i="1"/>
  <c r="W1808" i="1" s="1"/>
  <c r="V806" i="1"/>
  <c r="W806" i="1" s="1"/>
  <c r="V2048" i="1"/>
  <c r="W2048" i="1" s="1"/>
  <c r="V1215" i="1"/>
  <c r="W1215" i="1" s="1"/>
  <c r="V1688" i="1"/>
  <c r="W1688" i="1" s="1"/>
  <c r="V2563" i="1"/>
  <c r="W2563" i="1" s="1"/>
  <c r="V1732" i="1"/>
  <c r="W1732" i="1" s="1"/>
  <c r="V709" i="1"/>
  <c r="W709" i="1" s="1"/>
  <c r="V941" i="1"/>
  <c r="W941" i="1" s="1"/>
  <c r="V1653" i="1"/>
  <c r="W1653" i="1" s="1"/>
  <c r="V384" i="1"/>
  <c r="W384" i="1" s="1"/>
  <c r="V2162" i="1"/>
  <c r="W2162" i="1" s="1"/>
  <c r="V1997" i="1"/>
  <c r="W1997" i="1" s="1"/>
  <c r="V2552" i="1"/>
  <c r="W2552" i="1" s="1"/>
  <c r="V1089" i="1"/>
  <c r="W1089" i="1" s="1"/>
  <c r="V2247" i="1"/>
  <c r="W2247" i="1" s="1"/>
  <c r="V1090" i="1"/>
  <c r="W1090" i="1" s="1"/>
  <c r="V1599" i="1"/>
  <c r="W1599" i="1" s="1"/>
  <c r="V929" i="1"/>
  <c r="W929" i="1" s="1"/>
  <c r="V1297" i="1"/>
  <c r="W1297" i="1" s="1"/>
  <c r="V2467" i="1"/>
  <c r="W2467" i="1" s="1"/>
  <c r="V942" i="1"/>
  <c r="W942" i="1" s="1"/>
  <c r="V2439" i="1"/>
  <c r="W2439" i="1" s="1"/>
  <c r="V2564" i="1"/>
  <c r="W2564" i="1" s="1"/>
  <c r="V1809" i="1"/>
  <c r="W1809" i="1" s="1"/>
  <c r="V1654" i="1"/>
  <c r="W1654" i="1" s="1"/>
  <c r="V930" i="1"/>
  <c r="W930" i="1" s="1"/>
  <c r="V887" i="1"/>
  <c r="W887" i="1" s="1"/>
  <c r="V2459" i="1"/>
  <c r="W2459" i="1" s="1"/>
  <c r="V2248" i="1"/>
  <c r="W2248" i="1" s="1"/>
  <c r="V1034" i="1"/>
  <c r="W1034" i="1" s="1"/>
  <c r="V2058" i="1"/>
  <c r="W2058" i="1" s="1"/>
  <c r="V1219" i="1"/>
  <c r="W1219" i="1" s="1"/>
  <c r="V2018" i="1"/>
  <c r="W2018" i="1" s="1"/>
  <c r="V830" i="1"/>
  <c r="W830" i="1" s="1"/>
  <c r="V2163" i="1"/>
  <c r="W2163" i="1" s="1"/>
  <c r="V2320" i="1"/>
  <c r="W2320" i="1" s="1"/>
  <c r="V1091" i="1"/>
  <c r="W1091" i="1" s="1"/>
  <c r="V1896" i="1"/>
  <c r="W1896" i="1" s="1"/>
  <c r="V385" i="1"/>
  <c r="W385" i="1" s="1"/>
  <c r="V1733" i="1"/>
  <c r="W1733" i="1" s="1"/>
  <c r="V1408" i="1"/>
  <c r="W1408" i="1" s="1"/>
  <c r="V1015" i="1"/>
  <c r="W1015" i="1" s="1"/>
  <c r="V1320" i="1"/>
  <c r="W1320" i="1" s="1"/>
  <c r="V2207" i="1"/>
  <c r="W2207" i="1" s="1"/>
  <c r="V1998" i="1"/>
  <c r="W1998" i="1" s="1"/>
  <c r="V1578" i="1"/>
  <c r="W1578" i="1" s="1"/>
  <c r="V1188" i="1"/>
  <c r="W1188" i="1" s="1"/>
  <c r="V1999" i="1"/>
  <c r="W1999" i="1" s="1"/>
  <c r="V1463" i="1"/>
  <c r="W1463" i="1" s="1"/>
  <c r="V828" i="1"/>
  <c r="W828" i="1" s="1"/>
  <c r="V2049" i="1"/>
  <c r="W2049" i="1" s="1"/>
  <c r="V2523" i="1"/>
  <c r="W2523" i="1" s="1"/>
  <c r="V2499" i="1"/>
  <c r="W2499" i="1" s="1"/>
  <c r="V985" i="1"/>
  <c r="W985" i="1" s="1"/>
  <c r="V986" i="1"/>
  <c r="W986" i="1" s="1"/>
  <c r="V2000" i="1"/>
  <c r="W2000" i="1" s="1"/>
  <c r="V1464" i="1"/>
  <c r="W1464" i="1" s="1"/>
  <c r="V1189" i="1"/>
  <c r="W1189" i="1" s="1"/>
  <c r="V2001" i="1"/>
  <c r="W2001" i="1" s="1"/>
  <c r="V2164" i="1"/>
  <c r="W2164" i="1" s="1"/>
  <c r="V2098" i="1"/>
  <c r="W2098" i="1" s="1"/>
  <c r="V747" i="1"/>
  <c r="W747" i="1" s="1"/>
  <c r="V1757" i="1"/>
  <c r="W1757" i="1" s="1"/>
  <c r="V807" i="1"/>
  <c r="W807" i="1" s="1"/>
  <c r="V1766" i="1"/>
  <c r="W1766" i="1" s="1"/>
  <c r="V1381" i="1"/>
  <c r="W1381" i="1" s="1"/>
  <c r="V2321" i="1"/>
  <c r="W2321" i="1" s="1"/>
  <c r="V2440" i="1"/>
  <c r="W2440" i="1" s="1"/>
  <c r="V1954" i="1"/>
  <c r="W1954" i="1" s="1"/>
  <c r="V608" i="1"/>
  <c r="W608" i="1" s="1"/>
  <c r="V987" i="1"/>
  <c r="W987" i="1" s="1"/>
  <c r="V909" i="1"/>
  <c r="W909" i="1" s="1"/>
  <c r="V2545" i="1"/>
  <c r="W2545" i="1" s="1"/>
  <c r="V2208" i="1"/>
  <c r="W2208" i="1" s="1"/>
  <c r="V1553" i="1"/>
  <c r="W1553" i="1" s="1"/>
  <c r="V508" i="1"/>
  <c r="W508" i="1" s="1"/>
  <c r="V2273" i="1"/>
  <c r="W2273" i="1" s="1"/>
  <c r="V1554" i="1"/>
  <c r="W1554" i="1" s="1"/>
  <c r="V2099" i="1"/>
  <c r="W2099" i="1" s="1"/>
  <c r="V2100" i="1"/>
  <c r="W2100" i="1" s="1"/>
  <c r="V1035" i="1"/>
  <c r="W1035" i="1" s="1"/>
  <c r="V1595" i="1"/>
  <c r="W1595" i="1" s="1"/>
  <c r="V1190" i="1"/>
  <c r="W1190" i="1" s="1"/>
  <c r="V1555" i="1"/>
  <c r="W1555" i="1" s="1"/>
  <c r="V336" i="1"/>
  <c r="W336" i="1" s="1"/>
  <c r="V2209" i="1"/>
  <c r="W2209" i="1" s="1"/>
  <c r="V643" i="1"/>
  <c r="W643" i="1" s="1"/>
  <c r="V1191" i="1"/>
  <c r="W1191" i="1" s="1"/>
  <c r="V1498" i="1"/>
  <c r="W1498" i="1" s="1"/>
  <c r="V2065" i="1"/>
  <c r="W2065" i="1" s="1"/>
  <c r="V1835" i="1"/>
  <c r="W1835" i="1" s="1"/>
  <c r="V1495" i="1"/>
  <c r="W1495" i="1" s="1"/>
  <c r="V1694" i="1"/>
  <c r="W1694" i="1" s="1"/>
  <c r="V2419" i="1"/>
  <c r="W2419" i="1" s="1"/>
  <c r="V1465" i="1"/>
  <c r="W1465" i="1" s="1"/>
  <c r="V1604" i="1"/>
  <c r="W1604" i="1" s="1"/>
  <c r="V2101" i="1"/>
  <c r="W2101" i="1" s="1"/>
  <c r="V1092" i="1"/>
  <c r="W1092" i="1" s="1"/>
  <c r="V847" i="1"/>
  <c r="W847" i="1" s="1"/>
  <c r="V2050" i="1"/>
  <c r="W2050" i="1" s="1"/>
  <c r="V1734" i="1"/>
  <c r="W1734" i="1" s="1"/>
  <c r="V1810" i="1"/>
  <c r="W1810" i="1" s="1"/>
  <c r="V1298" i="1"/>
  <c r="W1298" i="1" s="1"/>
  <c r="V477" i="1"/>
  <c r="W477" i="1" s="1"/>
  <c r="V509" i="1"/>
  <c r="W509" i="1" s="1"/>
  <c r="V1735" i="1"/>
  <c r="W1735" i="1" s="1"/>
  <c r="V1192" i="1"/>
  <c r="W1192" i="1" s="1"/>
  <c r="V1299" i="1"/>
  <c r="W1299" i="1" s="1"/>
  <c r="V843" i="1"/>
  <c r="W843" i="1" s="1"/>
  <c r="V1300" i="1"/>
  <c r="W1300" i="1" s="1"/>
  <c r="V988" i="1"/>
  <c r="W988" i="1" s="1"/>
  <c r="V1334" i="1"/>
  <c r="W1334" i="1" s="1"/>
  <c r="V2274" i="1"/>
  <c r="W2274" i="1" s="1"/>
  <c r="V1382" i="1"/>
  <c r="W1382" i="1" s="1"/>
  <c r="V1193" i="1"/>
  <c r="W1193" i="1" s="1"/>
  <c r="V2102" i="1"/>
  <c r="W2102" i="1" s="1"/>
  <c r="V457" i="1"/>
  <c r="W457" i="1" s="1"/>
  <c r="V1890" i="1"/>
  <c r="W1890" i="1" s="1"/>
  <c r="V1416" i="1"/>
  <c r="W1416" i="1" s="1"/>
  <c r="V849" i="1"/>
  <c r="W849" i="1" s="1"/>
  <c r="V1832" i="1"/>
  <c r="W1832" i="1" s="1"/>
  <c r="V1674" i="1"/>
  <c r="W1674" i="1" s="1"/>
  <c r="V2322" i="1"/>
  <c r="W2322" i="1" s="1"/>
  <c r="V2300" i="1"/>
  <c r="W2300" i="1" s="1"/>
  <c r="V1301" i="1"/>
  <c r="W1301" i="1" s="1"/>
  <c r="V609" i="1"/>
  <c r="W609" i="1" s="1"/>
  <c r="V1556" i="1"/>
  <c r="W1556" i="1" s="1"/>
  <c r="V732" i="1"/>
  <c r="W732" i="1" s="1"/>
  <c r="V710" i="1"/>
  <c r="W710" i="1" s="1"/>
  <c r="V2165" i="1"/>
  <c r="W2165" i="1" s="1"/>
  <c r="V1811" i="1"/>
  <c r="W1811" i="1" s="1"/>
  <c r="V1812" i="1"/>
  <c r="W1812" i="1" s="1"/>
  <c r="V2210" i="1"/>
  <c r="W2210" i="1" s="1"/>
  <c r="V2295" i="1"/>
  <c r="W2295" i="1" s="1"/>
  <c r="V1813" i="1"/>
  <c r="W1813" i="1" s="1"/>
  <c r="V470" i="1"/>
  <c r="W470" i="1" s="1"/>
  <c r="V989" i="1"/>
  <c r="W989" i="1" s="1"/>
  <c r="V630" i="1"/>
  <c r="W630" i="1" s="1"/>
  <c r="V808" i="1"/>
  <c r="W808" i="1" s="1"/>
  <c r="V1655" i="1"/>
  <c r="W1655" i="1" s="1"/>
  <c r="V888" i="1"/>
  <c r="W888" i="1" s="1"/>
  <c r="V1194" i="1"/>
  <c r="W1194" i="1" s="1"/>
  <c r="V1736" i="1"/>
  <c r="W1736" i="1" s="1"/>
  <c r="V1814" i="1"/>
  <c r="W1814" i="1" s="1"/>
  <c r="V337" i="1"/>
  <c r="W337" i="1" s="1"/>
  <c r="V386" i="1"/>
  <c r="W386" i="1" s="1"/>
  <c r="V610" i="1"/>
  <c r="W610" i="1" s="1"/>
  <c r="V206" i="1"/>
  <c r="W206" i="1" s="1"/>
  <c r="V1093" i="1"/>
  <c r="W1093" i="1" s="1"/>
  <c r="V711" i="1"/>
  <c r="W711" i="1" s="1"/>
  <c r="V510" i="1"/>
  <c r="W510" i="1" s="1"/>
  <c r="V990" i="1"/>
  <c r="W990" i="1" s="1"/>
  <c r="V1143" i="1"/>
  <c r="W1143" i="1" s="1"/>
  <c r="V1815" i="1"/>
  <c r="W1815" i="1" s="1"/>
  <c r="V2103" i="1"/>
  <c r="W2103" i="1" s="1"/>
  <c r="V1737" i="1"/>
  <c r="W1737" i="1" s="1"/>
  <c r="V2249" i="1"/>
  <c r="W2249" i="1" s="1"/>
  <c r="V2441" i="1"/>
  <c r="W2441" i="1" s="1"/>
  <c r="V2323" i="1"/>
  <c r="W2323" i="1" s="1"/>
  <c r="V511" i="1"/>
  <c r="W511" i="1" s="1"/>
  <c r="V1028" i="1"/>
  <c r="W1028" i="1" s="1"/>
  <c r="V1928" i="1"/>
  <c r="W1928" i="1" s="1"/>
  <c r="V2442" i="1"/>
  <c r="W2442" i="1" s="1"/>
  <c r="V1094" i="1"/>
  <c r="W1094" i="1" s="1"/>
  <c r="V1383" i="1"/>
  <c r="W1383" i="1" s="1"/>
  <c r="V1302" i="1"/>
  <c r="W1302" i="1" s="1"/>
  <c r="V255" i="1"/>
  <c r="W255" i="1" s="1"/>
  <c r="V1767" i="1"/>
  <c r="W1767" i="1" s="1"/>
  <c r="V387" i="1"/>
  <c r="W387" i="1" s="1"/>
  <c r="V1038" i="1"/>
  <c r="W1038" i="1" s="1"/>
  <c r="V1873" i="1"/>
  <c r="W1873" i="1" s="1"/>
  <c r="V1466" i="1"/>
  <c r="W1466" i="1" s="1"/>
  <c r="V1680" i="1"/>
  <c r="W1680" i="1" s="1"/>
  <c r="V1321" i="1"/>
  <c r="W1321" i="1" s="1"/>
  <c r="V628" i="1"/>
  <c r="W628" i="1" s="1"/>
  <c r="V1336" i="1"/>
  <c r="W1336" i="1" s="1"/>
  <c r="V1144" i="1"/>
  <c r="W1144" i="1" s="1"/>
  <c r="V1656" i="1"/>
  <c r="W1656" i="1" s="1"/>
  <c r="V1467" i="1"/>
  <c r="W1467" i="1" s="1"/>
  <c r="V809" i="1"/>
  <c r="W809" i="1" s="1"/>
  <c r="V1929" i="1"/>
  <c r="W1929" i="1" s="1"/>
  <c r="V1128" i="1"/>
  <c r="W1128" i="1" s="1"/>
  <c r="V889" i="1"/>
  <c r="W889" i="1" s="1"/>
  <c r="V1468" i="1"/>
  <c r="W1468" i="1" s="1"/>
  <c r="V1118" i="1"/>
  <c r="W1118" i="1" s="1"/>
  <c r="V1930" i="1"/>
  <c r="W1930" i="1" s="1"/>
  <c r="V1469" i="1"/>
  <c r="W1469" i="1" s="1"/>
  <c r="V129" i="1"/>
  <c r="W129" i="1" s="1"/>
  <c r="V1303" i="1"/>
  <c r="W1303" i="1" s="1"/>
  <c r="V2166" i="1"/>
  <c r="W2166" i="1" s="1"/>
  <c r="V1304" i="1"/>
  <c r="W1304" i="1" s="1"/>
  <c r="V258" i="1"/>
  <c r="W258" i="1" s="1"/>
  <c r="V1195" i="1"/>
  <c r="W1195" i="1" s="1"/>
  <c r="V2211" i="1"/>
  <c r="W2211" i="1" s="1"/>
  <c r="V1470" i="1"/>
  <c r="W1470" i="1" s="1"/>
  <c r="V1816" i="1"/>
  <c r="W1816" i="1" s="1"/>
  <c r="V931" i="1"/>
  <c r="W931" i="1" s="1"/>
  <c r="V1305" i="1"/>
  <c r="W1305" i="1" s="1"/>
  <c r="V2104" i="1"/>
  <c r="W2104" i="1" s="1"/>
  <c r="V1239" i="1"/>
  <c r="W1239" i="1" s="1"/>
  <c r="V1017" i="1"/>
  <c r="W1017" i="1" s="1"/>
  <c r="V890" i="1"/>
  <c r="W890" i="1" s="1"/>
  <c r="V1196" i="1"/>
  <c r="W1196" i="1" s="1"/>
  <c r="V1557" i="1"/>
  <c r="W1557" i="1" s="1"/>
  <c r="V1678" i="1"/>
  <c r="W1678" i="1" s="1"/>
  <c r="V1197" i="1"/>
  <c r="W1197" i="1" s="1"/>
  <c r="V1874" i="1"/>
  <c r="W1874" i="1" s="1"/>
  <c r="V2167" i="1"/>
  <c r="W2167" i="1" s="1"/>
  <c r="V2475" i="1"/>
  <c r="W2475" i="1" s="1"/>
  <c r="V1503" i="1"/>
  <c r="W1503" i="1" s="1"/>
  <c r="V1496" i="1"/>
  <c r="W1496" i="1" s="1"/>
  <c r="V712" i="1"/>
  <c r="W712" i="1" s="1"/>
  <c r="V2002" i="1"/>
  <c r="W2002" i="1" s="1"/>
  <c r="V1558" i="1"/>
  <c r="W1558" i="1" s="1"/>
  <c r="V1583" i="1"/>
  <c r="W1583" i="1" s="1"/>
  <c r="V2324" i="1"/>
  <c r="W2324" i="1" s="1"/>
  <c r="V1738" i="1"/>
  <c r="W1738" i="1" s="1"/>
  <c r="V130" i="1"/>
  <c r="W130" i="1" s="1"/>
  <c r="V2003" i="1"/>
  <c r="W2003" i="1" s="1"/>
  <c r="V2212" i="1"/>
  <c r="W2212" i="1" s="1"/>
  <c r="V2370" i="1"/>
  <c r="W2370" i="1" s="1"/>
  <c r="V1875" i="1"/>
  <c r="W1875" i="1" s="1"/>
  <c r="V2455" i="1"/>
  <c r="W2455" i="1" s="1"/>
  <c r="V512" i="1"/>
  <c r="W512" i="1" s="1"/>
  <c r="V1231" i="1"/>
  <c r="W1231" i="1" s="1"/>
  <c r="V911" i="1"/>
  <c r="W911" i="1" s="1"/>
  <c r="V2325" i="1"/>
  <c r="W2325" i="1" s="1"/>
  <c r="V611" i="1"/>
  <c r="W611" i="1" s="1"/>
  <c r="V2221" i="1"/>
  <c r="W2221" i="1" s="1"/>
  <c r="V1232" i="1"/>
  <c r="W1232" i="1" s="1"/>
  <c r="V303" i="1"/>
  <c r="W303" i="1" s="1"/>
  <c r="V1739" i="1"/>
  <c r="W1739" i="1" s="1"/>
  <c r="V943" i="1"/>
  <c r="W943" i="1" s="1"/>
  <c r="V1817" i="1"/>
  <c r="W1817" i="1" s="1"/>
  <c r="V810" i="1"/>
  <c r="W810" i="1" s="1"/>
  <c r="V1836" i="1"/>
  <c r="W1836" i="1" s="1"/>
  <c r="V2017" i="1"/>
  <c r="W2017" i="1" s="1"/>
  <c r="V2213" i="1"/>
  <c r="W2213" i="1" s="1"/>
  <c r="V1657" i="1"/>
  <c r="W1657" i="1" s="1"/>
  <c r="V1414" i="1"/>
  <c r="W1414" i="1" s="1"/>
  <c r="V2168" i="1"/>
  <c r="W2168" i="1" s="1"/>
  <c r="V811" i="1"/>
  <c r="W811" i="1" s="1"/>
  <c r="V207" i="1"/>
  <c r="W207" i="1" s="1"/>
  <c r="V1818" i="1"/>
  <c r="W1818" i="1" s="1"/>
  <c r="V2013" i="1"/>
  <c r="W2013" i="1" s="1"/>
  <c r="V1955" i="1"/>
  <c r="W1955" i="1" s="1"/>
  <c r="V1740" i="1"/>
  <c r="W1740" i="1" s="1"/>
  <c r="V1584" i="1"/>
  <c r="W1584" i="1" s="1"/>
  <c r="V713" i="1"/>
  <c r="W713" i="1" s="1"/>
  <c r="V1319" i="1"/>
  <c r="W1319" i="1" s="1"/>
  <c r="V2214" i="1"/>
  <c r="W2214" i="1" s="1"/>
  <c r="V1819" i="1"/>
  <c r="W1819" i="1" s="1"/>
  <c r="V991" i="1"/>
  <c r="W991" i="1" s="1"/>
  <c r="V1876" i="1"/>
  <c r="W1876" i="1" s="1"/>
  <c r="V1943" i="1"/>
  <c r="W1943" i="1" s="1"/>
  <c r="V2051" i="1"/>
  <c r="W2051" i="1" s="1"/>
  <c r="V1837" i="1"/>
  <c r="W1837" i="1" s="1"/>
  <c r="V1877" i="1"/>
  <c r="W1877" i="1" s="1"/>
  <c r="V1342" i="1"/>
  <c r="W1342" i="1" s="1"/>
  <c r="V1306" i="1"/>
  <c r="W1306" i="1" s="1"/>
  <c r="V1119" i="1"/>
  <c r="W1119" i="1" s="1"/>
  <c r="V2250" i="1"/>
  <c r="W2250" i="1" s="1"/>
  <c r="V1095" i="1"/>
  <c r="W1095" i="1" s="1"/>
  <c r="V1508" i="1"/>
  <c r="W1508" i="1" s="1"/>
  <c r="V1931" i="1"/>
  <c r="W1931" i="1" s="1"/>
  <c r="V1741" i="1"/>
  <c r="W1741" i="1" s="1"/>
  <c r="V1471" i="1"/>
  <c r="W1471" i="1" s="1"/>
  <c r="V1494" i="1"/>
  <c r="W1494" i="1" s="1"/>
  <c r="V2403" i="1"/>
  <c r="W2403" i="1" s="1"/>
  <c r="V714" i="1"/>
  <c r="W714" i="1" s="1"/>
  <c r="V1384" i="1"/>
  <c r="W1384" i="1" s="1"/>
  <c r="V1758" i="1"/>
  <c r="W1758" i="1" s="1"/>
  <c r="V2215" i="1"/>
  <c r="W2215" i="1" s="1"/>
  <c r="V1820" i="1"/>
  <c r="W1820" i="1" s="1"/>
  <c r="V541" i="1"/>
  <c r="W541" i="1" s="1"/>
  <c r="V2456" i="1"/>
  <c r="W2456" i="1" s="1"/>
  <c r="V1198" i="1"/>
  <c r="W1198" i="1" s="1"/>
  <c r="V1878" i="1"/>
  <c r="W1878" i="1" s="1"/>
  <c r="V1742" i="1"/>
  <c r="W1742" i="1" s="1"/>
  <c r="V2169" i="1"/>
  <c r="W2169" i="1" s="1"/>
  <c r="V2561" i="1"/>
  <c r="W2561" i="1" s="1"/>
  <c r="V1385" i="1"/>
  <c r="W1385" i="1" s="1"/>
  <c r="V478" i="1"/>
  <c r="W478" i="1" s="1"/>
  <c r="V1559" i="1"/>
  <c r="W1559" i="1" s="1"/>
  <c r="V2216" i="1"/>
  <c r="W2216" i="1" s="1"/>
  <c r="V1472" i="1"/>
  <c r="W1472" i="1" s="1"/>
  <c r="V1135" i="1"/>
  <c r="W1135" i="1" s="1"/>
  <c r="V1329" i="1"/>
  <c r="W1329" i="1" s="1"/>
  <c r="V2275" i="1"/>
  <c r="W2275" i="1" s="1"/>
  <c r="V2276" i="1"/>
  <c r="W2276" i="1" s="1"/>
  <c r="V2170" i="1"/>
  <c r="W2170" i="1" s="1"/>
  <c r="V1386" i="1"/>
  <c r="W1386" i="1" s="1"/>
  <c r="V932" i="1"/>
  <c r="W932" i="1" s="1"/>
  <c r="V1473" i="1"/>
  <c r="W1473" i="1" s="1"/>
  <c r="V1199" i="1"/>
  <c r="W1199" i="1" s="1"/>
  <c r="V513" i="1"/>
  <c r="W513" i="1" s="1"/>
  <c r="V1474" i="1"/>
  <c r="W1474" i="1" s="1"/>
  <c r="V2387" i="1"/>
  <c r="W2387" i="1" s="1"/>
  <c r="V2124" i="1"/>
  <c r="W2124" i="1" s="1"/>
  <c r="V1821" i="1"/>
  <c r="W1821" i="1" s="1"/>
  <c r="V2066" i="1"/>
  <c r="W2066" i="1" s="1"/>
  <c r="V1248" i="1"/>
  <c r="W1248" i="1" s="1"/>
  <c r="V1307" i="1"/>
  <c r="W1307" i="1" s="1"/>
  <c r="V419" i="1"/>
  <c r="W419" i="1" s="1"/>
  <c r="V2059" i="1"/>
  <c r="W2059" i="1" s="1"/>
  <c r="V1200" i="1"/>
  <c r="W1200" i="1" s="1"/>
  <c r="V514" i="1"/>
  <c r="W514" i="1" s="1"/>
  <c r="V1201" i="1"/>
  <c r="W1201" i="1" s="1"/>
  <c r="V2404" i="1"/>
  <c r="W2404" i="1" s="1"/>
  <c r="V1202" i="1"/>
  <c r="W1202" i="1" s="1"/>
  <c r="V662" i="1"/>
  <c r="W662" i="1" s="1"/>
  <c r="V1029" i="1"/>
  <c r="W1029" i="1" s="1"/>
  <c r="V1136" i="1"/>
  <c r="W1136" i="1" s="1"/>
  <c r="V992" i="1"/>
  <c r="W992" i="1" s="1"/>
  <c r="V891" i="1"/>
  <c r="W891" i="1" s="1"/>
  <c r="V715" i="1"/>
  <c r="W715" i="1" s="1"/>
  <c r="V2427" i="1"/>
  <c r="W2427" i="1" s="1"/>
  <c r="V1203" i="1"/>
  <c r="W1203" i="1" s="1"/>
  <c r="V2052" i="1"/>
  <c r="W2052" i="1" s="1"/>
  <c r="V1204" i="1"/>
  <c r="W1204" i="1" s="1"/>
  <c r="V2120" i="1"/>
  <c r="W2120" i="1" s="1"/>
  <c r="V1387" i="1"/>
  <c r="W1387" i="1" s="1"/>
  <c r="V1769" i="1"/>
  <c r="W1769" i="1" s="1"/>
  <c r="V612" i="1"/>
  <c r="W612" i="1" s="1"/>
  <c r="V1879" i="1"/>
  <c r="W1879" i="1" s="1"/>
  <c r="V2004" i="1"/>
  <c r="W2004" i="1" s="1"/>
  <c r="V1388" i="1"/>
  <c r="W1388" i="1" s="1"/>
  <c r="V1415" i="1"/>
  <c r="W1415" i="1" s="1"/>
  <c r="V1240" i="1"/>
  <c r="W1240" i="1" s="1"/>
  <c r="V174" i="1"/>
  <c r="W174" i="1" s="1"/>
  <c r="V1772" i="1"/>
  <c r="W1772" i="1" s="1"/>
  <c r="V1891" i="1"/>
  <c r="W1891" i="1" s="1"/>
  <c r="V1822" i="1"/>
  <c r="W1822" i="1" s="1"/>
  <c r="V914" i="1"/>
  <c r="W914" i="1" s="1"/>
  <c r="V2481" i="1"/>
  <c r="W2481" i="1" s="1"/>
  <c r="V2053" i="1"/>
  <c r="W2053" i="1" s="1"/>
  <c r="V1560" i="1"/>
  <c r="W1560" i="1" s="1"/>
  <c r="V812" i="1"/>
  <c r="W812" i="1" s="1"/>
  <c r="V1658" i="1"/>
  <c r="W1658" i="1" s="1"/>
  <c r="V2171" i="1"/>
  <c r="W2171" i="1" s="1"/>
  <c r="V2105" i="1"/>
  <c r="W2105" i="1" s="1"/>
  <c r="V1823" i="1"/>
  <c r="W1823" i="1" s="1"/>
  <c r="V993" i="1"/>
  <c r="W993" i="1" s="1"/>
  <c r="V1689" i="1"/>
  <c r="W1689" i="1" s="1"/>
  <c r="V1096" i="1"/>
  <c r="W1096" i="1" s="1"/>
  <c r="V1205" i="1"/>
  <c r="W1205" i="1" s="1"/>
  <c r="V1561" i="1"/>
  <c r="W1561" i="1" s="1"/>
  <c r="V716" i="1"/>
  <c r="W716" i="1" s="1"/>
  <c r="V2343" i="1"/>
  <c r="W2343" i="1" s="1"/>
  <c r="V1562" i="1"/>
  <c r="W1562" i="1" s="1"/>
  <c r="V2005" i="1"/>
  <c r="W2005" i="1" s="1"/>
  <c r="V1206" i="1"/>
  <c r="W1206" i="1" s="1"/>
  <c r="V1097" i="1"/>
  <c r="W1097" i="1" s="1"/>
  <c r="V2476" i="1"/>
  <c r="W2476" i="1" s="1"/>
  <c r="V1932" i="1"/>
  <c r="W1932" i="1" s="1"/>
  <c r="V1743" i="1"/>
  <c r="W1743" i="1" s="1"/>
  <c r="V2251" i="1"/>
  <c r="W2251" i="1" s="1"/>
  <c r="V2566" i="1"/>
  <c r="W2566" i="1" s="1"/>
  <c r="V515" i="1"/>
  <c r="W515" i="1" s="1"/>
  <c r="V1308" i="1"/>
  <c r="W1308" i="1" s="1"/>
  <c r="V1389" i="1"/>
  <c r="W1389" i="1" s="1"/>
  <c r="V2006" i="1"/>
  <c r="W2006" i="1" s="1"/>
  <c r="V1563" i="1"/>
  <c r="W1563" i="1" s="1"/>
  <c r="V1744" i="1"/>
  <c r="W1744" i="1" s="1"/>
  <c r="V338" i="1"/>
  <c r="W338" i="1" s="1"/>
  <c r="V1933" i="1"/>
  <c r="W1933" i="1" s="1"/>
  <c r="V1475" i="1"/>
  <c r="W1475" i="1" s="1"/>
  <c r="V1390" i="1"/>
  <c r="W1390" i="1" s="1"/>
  <c r="V2490" i="1"/>
  <c r="W2490" i="1" s="1"/>
  <c r="V1880" i="1"/>
  <c r="W1880" i="1" s="1"/>
  <c r="V2054" i="1"/>
  <c r="W2054" i="1" s="1"/>
  <c r="V1659" i="1"/>
  <c r="W1659" i="1" s="1"/>
  <c r="V813" i="1"/>
  <c r="W813" i="1" s="1"/>
  <c r="V1660" i="1"/>
  <c r="W1660" i="1" s="1"/>
  <c r="V350" i="1"/>
  <c r="W350" i="1" s="1"/>
  <c r="V2252" i="1"/>
  <c r="W2252" i="1" s="1"/>
  <c r="V2344" i="1"/>
  <c r="W2344" i="1" s="1"/>
  <c r="V1476" i="1"/>
  <c r="W1476" i="1" s="1"/>
  <c r="V1391" i="1"/>
  <c r="W1391" i="1" s="1"/>
  <c r="V1745" i="1"/>
  <c r="W1745" i="1" s="1"/>
  <c r="V994" i="1"/>
  <c r="W994" i="1" s="1"/>
  <c r="V1020" i="1"/>
  <c r="W1020" i="1" s="1"/>
  <c r="V2443" i="1"/>
  <c r="W2443" i="1" s="1"/>
  <c r="V458" i="1"/>
  <c r="W458" i="1" s="1"/>
  <c r="V2444" i="1"/>
  <c r="W2444" i="1" s="1"/>
  <c r="V2253" i="1"/>
  <c r="W2253" i="1" s="1"/>
  <c r="V1309" i="1"/>
  <c r="W1309" i="1" s="1"/>
  <c r="V2117" i="1"/>
  <c r="W2117" i="1" s="1"/>
  <c r="V1030" i="1"/>
  <c r="W1030" i="1" s="1"/>
  <c r="V256" i="1"/>
  <c r="W256" i="1" s="1"/>
  <c r="V1477" i="1"/>
  <c r="W1477" i="1" s="1"/>
  <c r="V814" i="1"/>
  <c r="W814" i="1" s="1"/>
  <c r="V892" i="1"/>
  <c r="W892" i="1" s="1"/>
  <c r="V1956" i="1"/>
  <c r="W1956" i="1" s="1"/>
  <c r="V2217" i="1"/>
  <c r="W2217" i="1" s="1"/>
  <c r="V944" i="1"/>
  <c r="W944" i="1" s="1"/>
  <c r="V295" i="1"/>
  <c r="W295" i="1" s="1"/>
  <c r="V459" i="1"/>
  <c r="W459" i="1" s="1"/>
  <c r="V1770" i="1"/>
  <c r="W1770" i="1" s="1"/>
  <c r="V815" i="1"/>
  <c r="W815" i="1" s="1"/>
  <c r="V1661" i="1"/>
  <c r="W1661" i="1" s="1"/>
  <c r="V388" i="1"/>
  <c r="W388" i="1" s="1"/>
  <c r="V1422" i="1"/>
  <c r="W1422" i="1" s="1"/>
  <c r="V261" i="1"/>
  <c r="W261" i="1" s="1"/>
  <c r="V893" i="1"/>
  <c r="W893" i="1" s="1"/>
  <c r="V717" i="1"/>
  <c r="W717" i="1" s="1"/>
  <c r="V389" i="1"/>
  <c r="W389" i="1" s="1"/>
  <c r="V1746" i="1"/>
  <c r="W1746" i="1" s="1"/>
  <c r="V613" i="1"/>
  <c r="W613" i="1" s="1"/>
  <c r="V1747" i="1"/>
  <c r="W1747" i="1" s="1"/>
  <c r="V1207" i="1"/>
  <c r="W1207" i="1" s="1"/>
  <c r="V1564" i="1"/>
  <c r="W1564" i="1" s="1"/>
  <c r="V243" i="1"/>
  <c r="W243" i="1" s="1"/>
  <c r="V614" i="1"/>
  <c r="W614" i="1" s="1"/>
  <c r="V516" i="1"/>
  <c r="W516" i="1" s="1"/>
  <c r="V143" i="1"/>
  <c r="W143" i="1" s="1"/>
  <c r="V718" i="1"/>
  <c r="W718" i="1" s="1"/>
  <c r="V615" i="1"/>
  <c r="W615" i="1" s="1"/>
  <c r="V816" i="1"/>
  <c r="W816" i="1" s="1"/>
  <c r="V149" i="1"/>
  <c r="W149" i="1" s="1"/>
  <c r="V1478" i="1"/>
  <c r="W1478" i="1" s="1"/>
  <c r="V517" i="1"/>
  <c r="W517" i="1" s="1"/>
  <c r="V1662" i="1"/>
  <c r="W1662" i="1" s="1"/>
  <c r="V933" i="1"/>
  <c r="W933" i="1" s="1"/>
  <c r="V208" i="1"/>
  <c r="W208" i="1" s="1"/>
  <c r="V244" i="1"/>
  <c r="W244" i="1" s="1"/>
  <c r="V1392" i="1"/>
  <c r="W1392" i="1" s="1"/>
  <c r="V339" i="1"/>
  <c r="W339" i="1" s="1"/>
  <c r="V894" i="1"/>
  <c r="W894" i="1" s="1"/>
  <c r="V2254" i="1"/>
  <c r="W2254" i="1" s="1"/>
  <c r="V1565" i="1"/>
  <c r="W1565" i="1" s="1"/>
  <c r="V518" i="1"/>
  <c r="W518" i="1" s="1"/>
  <c r="V616" i="1"/>
  <c r="W616" i="1" s="1"/>
  <c r="V2255" i="1"/>
  <c r="W2255" i="1" s="1"/>
  <c r="V617" i="1"/>
  <c r="W617" i="1" s="1"/>
  <c r="V519" i="1"/>
  <c r="W519" i="1" s="1"/>
  <c r="V1393" i="1"/>
  <c r="W1393" i="1" s="1"/>
  <c r="V1310" i="1"/>
  <c r="W1310" i="1" s="1"/>
  <c r="V520" i="1"/>
  <c r="W520" i="1" s="1"/>
  <c r="V1311" i="1"/>
  <c r="W1311" i="1" s="1"/>
  <c r="V934" i="1"/>
  <c r="W934" i="1" s="1"/>
  <c r="V157" i="1"/>
  <c r="W157" i="1" s="1"/>
  <c r="V1663" i="1"/>
  <c r="W1663" i="1" s="1"/>
  <c r="V1566" i="1"/>
  <c r="W1566" i="1" s="1"/>
  <c r="V2477" i="1"/>
  <c r="W2477" i="1" s="1"/>
  <c r="V2172" i="1"/>
  <c r="W2172" i="1" s="1"/>
  <c r="V2256" i="1"/>
  <c r="W2256" i="1" s="1"/>
  <c r="V2524" i="1"/>
  <c r="W2524" i="1" s="1"/>
  <c r="V995" i="1"/>
  <c r="W995" i="1" s="1"/>
  <c r="V2420" i="1"/>
  <c r="W2420" i="1" s="1"/>
  <c r="V1479" i="1"/>
  <c r="W1479" i="1" s="1"/>
  <c r="V719" i="1"/>
  <c r="W719" i="1" s="1"/>
  <c r="V521" i="1"/>
  <c r="W521" i="1" s="1"/>
  <c r="V996" i="1"/>
  <c r="W996" i="1" s="1"/>
  <c r="V158" i="1"/>
  <c r="W158" i="1" s="1"/>
  <c r="V831" i="1"/>
  <c r="W831" i="1" s="1"/>
  <c r="V817" i="1"/>
  <c r="W817" i="1" s="1"/>
  <c r="V1394" i="1"/>
  <c r="W1394" i="1" s="1"/>
  <c r="V997" i="1"/>
  <c r="W997" i="1" s="1"/>
  <c r="V2106" i="1"/>
  <c r="W2106" i="1" s="1"/>
  <c r="V245" i="1"/>
  <c r="W245" i="1" s="1"/>
  <c r="V144" i="1"/>
  <c r="W144" i="1" s="1"/>
  <c r="V390" i="1"/>
  <c r="W390" i="1" s="1"/>
  <c r="V2296" i="1"/>
  <c r="W2296" i="1" s="1"/>
  <c r="V460" i="1"/>
  <c r="W460" i="1" s="1"/>
  <c r="V1934" i="1"/>
  <c r="W1934" i="1" s="1"/>
  <c r="V246" i="1"/>
  <c r="W246" i="1" s="1"/>
  <c r="V1881" i="1"/>
  <c r="W1881" i="1" s="1"/>
  <c r="V818" i="1"/>
  <c r="W818" i="1" s="1"/>
  <c r="V112" i="1"/>
  <c r="W112" i="1" s="1"/>
  <c r="V618" i="1"/>
  <c r="W618" i="1" s="1"/>
  <c r="V391" i="1"/>
  <c r="W391" i="1" s="1"/>
  <c r="V119" i="1"/>
  <c r="W119" i="1" s="1"/>
  <c r="V1824" i="1"/>
  <c r="W1824" i="1" s="1"/>
  <c r="V522" i="1"/>
  <c r="W522" i="1" s="1"/>
  <c r="V159" i="1"/>
  <c r="W159" i="1" s="1"/>
  <c r="V2297" i="1"/>
  <c r="W2297" i="1" s="1"/>
  <c r="V340" i="1"/>
  <c r="W340" i="1" s="1"/>
  <c r="V209" i="1"/>
  <c r="W209" i="1" s="1"/>
  <c r="V1748" i="1"/>
  <c r="W1748" i="1" s="1"/>
  <c r="V107" i="1"/>
  <c r="W107" i="1" s="1"/>
  <c r="V104" i="1"/>
  <c r="W104" i="1" s="1"/>
  <c r="V1749" i="1"/>
  <c r="W1749" i="1" s="1"/>
  <c r="V145" i="1"/>
  <c r="W145" i="1" s="1"/>
  <c r="V619" i="1"/>
  <c r="W619" i="1" s="1"/>
  <c r="V1664" i="1"/>
  <c r="W1664" i="1" s="1"/>
  <c r="V998" i="1"/>
  <c r="W998" i="1" s="1"/>
  <c r="V1395" i="1"/>
  <c r="W1395" i="1" s="1"/>
  <c r="V1396" i="1"/>
  <c r="W1396" i="1" s="1"/>
  <c r="V1098" i="1"/>
  <c r="W1098" i="1" s="1"/>
  <c r="V392" i="1"/>
  <c r="W392" i="1" s="1"/>
  <c r="V1480" i="1"/>
  <c r="W1480" i="1" s="1"/>
  <c r="V819" i="1"/>
  <c r="W819" i="1" s="1"/>
  <c r="V1208" i="1"/>
  <c r="W1208" i="1" s="1"/>
  <c r="V1567" i="1"/>
  <c r="W1567" i="1" s="1"/>
  <c r="V247" i="1"/>
  <c r="W247" i="1" s="1"/>
  <c r="V1099" i="1"/>
  <c r="W1099" i="1" s="1"/>
  <c r="V2457" i="1"/>
  <c r="W2457" i="1" s="1"/>
  <c r="V2298" i="1"/>
  <c r="W2298" i="1" s="1"/>
  <c r="V1750" i="1"/>
  <c r="W1750" i="1" s="1"/>
  <c r="V2525" i="1"/>
  <c r="W2525" i="1" s="1"/>
  <c r="V1209" i="1"/>
  <c r="W1209" i="1" s="1"/>
  <c r="V2491" i="1"/>
  <c r="W2491" i="1" s="1"/>
  <c r="V1312" i="1"/>
  <c r="W1312" i="1" s="1"/>
  <c r="V523" i="1"/>
  <c r="W523" i="1" s="1"/>
  <c r="V1935" i="1"/>
  <c r="W1935" i="1" s="1"/>
  <c r="V131" i="1"/>
  <c r="W131" i="1" s="1"/>
  <c r="V393" i="1"/>
  <c r="W393" i="1" s="1"/>
  <c r="V461" i="1"/>
  <c r="W461" i="1" s="1"/>
  <c r="V2055" i="1"/>
  <c r="W2055" i="1" s="1"/>
  <c r="V210" i="1"/>
  <c r="W210" i="1" s="1"/>
  <c r="V2007" i="1"/>
  <c r="W2007" i="1" s="1"/>
  <c r="V187" i="1"/>
  <c r="W187" i="1" s="1"/>
  <c r="V1751" i="1"/>
  <c r="W1751" i="1" s="1"/>
  <c r="V102" i="1"/>
  <c r="W102" i="1" s="1"/>
  <c r="V1210" i="1"/>
  <c r="W1210" i="1" s="1"/>
  <c r="V1481" i="1"/>
  <c r="W1481" i="1" s="1"/>
  <c r="V2492" i="1"/>
  <c r="W2492" i="1" s="1"/>
  <c r="V103" i="1"/>
  <c r="W103" i="1" s="1"/>
  <c r="V462" i="1"/>
  <c r="W462" i="1" s="1"/>
  <c r="V248" i="1"/>
  <c r="W248" i="1" s="1"/>
  <c r="V113" i="1"/>
  <c r="W113" i="1" s="1"/>
  <c r="V2388" i="1"/>
  <c r="W2388" i="1" s="1"/>
  <c r="V2173" i="1"/>
  <c r="W2173" i="1" s="1"/>
  <c r="V2531" i="1"/>
  <c r="W2531" i="1" s="1"/>
  <c r="V1504" i="1"/>
  <c r="W1504" i="1" s="1"/>
  <c r="V1568" i="1"/>
  <c r="W1568" i="1" s="1"/>
  <c r="V211" i="1"/>
  <c r="W211" i="1" s="1"/>
  <c r="V2174" i="1"/>
  <c r="W2174" i="1" s="1"/>
  <c r="V1882" i="1"/>
  <c r="W1882" i="1" s="1"/>
  <c r="V212" i="1"/>
  <c r="W212" i="1" s="1"/>
  <c r="V999" i="1"/>
  <c r="W999" i="1" s="1"/>
  <c r="V1569" i="1"/>
  <c r="W1569" i="1" s="1"/>
  <c r="V895" i="1"/>
  <c r="W895" i="1" s="1"/>
  <c r="V820" i="1"/>
  <c r="W820" i="1" s="1"/>
  <c r="V1883" i="1"/>
  <c r="W1883" i="1" s="1"/>
  <c r="V341" i="1"/>
  <c r="W341" i="1" s="1"/>
  <c r="V524" i="1"/>
  <c r="W524" i="1" s="1"/>
  <c r="V2056" i="1"/>
  <c r="W2056" i="1" s="1"/>
  <c r="V2326" i="1"/>
  <c r="W2326" i="1" s="1"/>
  <c r="V2500" i="1"/>
  <c r="W2500" i="1" s="1"/>
  <c r="V287" i="1"/>
  <c r="W287" i="1" s="1"/>
  <c r="V1665" i="1"/>
  <c r="W1665" i="1" s="1"/>
  <c r="V1752" i="1"/>
  <c r="W1752" i="1" s="1"/>
  <c r="V1936" i="1"/>
  <c r="W1936" i="1" s="1"/>
  <c r="V525" i="1"/>
  <c r="W525" i="1" s="1"/>
  <c r="V526" i="1"/>
  <c r="W526" i="1" s="1"/>
  <c r="V394" i="1"/>
  <c r="W394" i="1" s="1"/>
  <c r="V896" i="1"/>
  <c r="W896" i="1" s="1"/>
  <c r="V288" i="1"/>
  <c r="W288" i="1" s="1"/>
  <c r="V249" i="1"/>
  <c r="W249" i="1" s="1"/>
  <c r="V720" i="1"/>
  <c r="W720" i="1" s="1"/>
  <c r="V395" i="1"/>
  <c r="W395" i="1" s="1"/>
  <c r="V146" i="1"/>
  <c r="W146" i="1" s="1"/>
  <c r="V620" i="1"/>
  <c r="W620" i="1" s="1"/>
  <c r="V289" i="1"/>
  <c r="W289" i="1" s="1"/>
  <c r="V2107" i="1"/>
  <c r="W2107" i="1" s="1"/>
  <c r="V621" i="1"/>
  <c r="W621" i="1" s="1"/>
  <c r="V105" i="1"/>
  <c r="W105" i="1" s="1"/>
  <c r="V396" i="1"/>
  <c r="W396" i="1" s="1"/>
  <c r="V290" i="1"/>
  <c r="W290" i="1" s="1"/>
  <c r="V1884" i="1"/>
  <c r="W1884" i="1" s="1"/>
  <c r="V2175" i="1"/>
  <c r="W2175" i="1" s="1"/>
  <c r="V463" i="1"/>
  <c r="W463" i="1" s="1"/>
  <c r="V1397" i="1"/>
  <c r="W1397" i="1" s="1"/>
  <c r="V622" i="1"/>
  <c r="W622" i="1" s="1"/>
  <c r="V108" i="1"/>
  <c r="W108" i="1" s="1"/>
  <c r="V1570" i="1"/>
  <c r="W1570" i="1" s="1"/>
  <c r="V160" i="1"/>
  <c r="W160" i="1" s="1"/>
  <c r="V132" i="1"/>
  <c r="W132" i="1" s="1"/>
  <c r="V1825" i="1"/>
  <c r="W1825" i="1" s="1"/>
  <c r="V161" i="1"/>
  <c r="W161" i="1" s="1"/>
  <c r="V2108" i="1"/>
  <c r="W2108" i="1" s="1"/>
  <c r="V1398" i="1"/>
  <c r="W1398" i="1" s="1"/>
  <c r="V133" i="1"/>
  <c r="W133" i="1" s="1"/>
  <c r="V2421" i="1"/>
  <c r="W2421" i="1" s="1"/>
  <c r="V2510" i="1"/>
  <c r="W2510" i="1" s="1"/>
  <c r="V134" i="1"/>
  <c r="W134" i="1" s="1"/>
  <c r="V1571" i="1"/>
  <c r="W1571" i="1" s="1"/>
  <c r="V1572" i="1"/>
  <c r="W1572" i="1" s="1"/>
  <c r="V821" i="1"/>
  <c r="W821" i="1" s="1"/>
  <c r="V464" i="1"/>
  <c r="W464" i="1" s="1"/>
  <c r="V397" i="1"/>
  <c r="W397" i="1" s="1"/>
  <c r="V342" i="1"/>
  <c r="W342" i="1" s="1"/>
  <c r="V398" i="1"/>
  <c r="W398" i="1" s="1"/>
  <c r="V2389" i="1"/>
  <c r="W2389" i="1" s="1"/>
  <c r="V135" i="1"/>
  <c r="W135" i="1" s="1"/>
  <c r="V2511" i="1"/>
  <c r="W2511" i="1" s="1"/>
  <c r="V1000" i="1"/>
  <c r="W1000" i="1" s="1"/>
  <c r="V2109" i="1"/>
  <c r="W2109" i="1" s="1"/>
  <c r="V721" i="1"/>
  <c r="W721" i="1" s="1"/>
  <c r="V250" i="1"/>
  <c r="W250" i="1" s="1"/>
  <c r="V527" i="1"/>
  <c r="W527" i="1" s="1"/>
  <c r="V291" i="1"/>
  <c r="W291" i="1" s="1"/>
  <c r="V1001" i="1"/>
  <c r="W1001" i="1" s="1"/>
  <c r="V1753" i="1"/>
  <c r="W1753" i="1" s="1"/>
  <c r="V1399" i="1"/>
  <c r="W1399" i="1" s="1"/>
  <c r="V1211" i="1"/>
  <c r="W1211" i="1" s="1"/>
  <c r="V213" i="1"/>
  <c r="W213" i="1" s="1"/>
  <c r="V2345" i="1"/>
  <c r="W2345" i="1" s="1"/>
  <c r="V136" i="1"/>
  <c r="W136" i="1" s="1"/>
  <c r="V175" i="1"/>
  <c r="W175" i="1" s="1"/>
  <c r="V2110" i="1"/>
  <c r="W2110" i="1" s="1"/>
  <c r="V2371" i="1"/>
  <c r="W2371" i="1" s="1"/>
  <c r="V1212" i="1"/>
  <c r="W1212" i="1" s="1"/>
  <c r="V722" i="1"/>
  <c r="W722" i="1" s="1"/>
  <c r="V1666" i="1"/>
  <c r="W1666" i="1" s="1"/>
  <c r="V1100" i="1"/>
  <c r="W1100" i="1" s="1"/>
  <c r="V528" i="1"/>
  <c r="W528" i="1" s="1"/>
  <c r="V529" i="1"/>
  <c r="W529" i="1" s="1"/>
  <c r="V137" i="1"/>
  <c r="W137" i="1" s="1"/>
  <c r="V2327" i="1"/>
  <c r="W2327" i="1" s="1"/>
  <c r="V1667" i="1"/>
  <c r="W1667" i="1" s="1"/>
  <c r="V399" i="1"/>
  <c r="W399" i="1" s="1"/>
  <c r="V623" i="1"/>
  <c r="W623" i="1" s="1"/>
  <c r="V897" i="1"/>
  <c r="W897" i="1" s="1"/>
  <c r="V251" i="1"/>
  <c r="W251" i="1" s="1"/>
  <c r="V530" i="1"/>
  <c r="W530" i="1" s="1"/>
  <c r="V214" i="1"/>
  <c r="W214" i="1" s="1"/>
  <c r="V2277" i="1"/>
  <c r="W2277" i="1" s="1"/>
  <c r="V343" i="1"/>
  <c r="W343" i="1" s="1"/>
  <c r="V1573" i="1"/>
  <c r="W1573" i="1" s="1"/>
  <c r="V1826" i="1"/>
  <c r="W1826" i="1" s="1"/>
  <c r="V1668" i="1"/>
  <c r="W1668" i="1" s="1"/>
  <c r="V1937" i="1"/>
  <c r="W1937" i="1" s="1"/>
  <c r="V224" i="1"/>
  <c r="W224" i="1" s="1"/>
  <c r="V344" i="1"/>
  <c r="W344" i="1" s="1"/>
  <c r="V1101" i="1"/>
  <c r="W1101" i="1" s="1"/>
  <c r="V1885" i="1"/>
  <c r="W1885" i="1" s="1"/>
  <c r="V2328" i="1"/>
  <c r="W2328" i="1" s="1"/>
  <c r="V822" i="1"/>
  <c r="W822" i="1" s="1"/>
  <c r="V2329" i="1"/>
  <c r="W2329" i="1" s="1"/>
  <c r="V465" i="1"/>
  <c r="W465" i="1" s="1"/>
  <c r="V400" i="1"/>
  <c r="W400" i="1" s="1"/>
  <c r="V176" i="1"/>
  <c r="W176" i="1" s="1"/>
  <c r="V531" i="1"/>
  <c r="W531" i="1" s="1"/>
  <c r="V532" i="1"/>
  <c r="W532" i="1" s="1"/>
  <c r="V2111" i="1"/>
  <c r="W2111" i="1" s="1"/>
  <c r="V2553" i="1"/>
  <c r="W2553" i="1" s="1"/>
  <c r="V215" i="1"/>
  <c r="W215" i="1" s="1"/>
  <c r="V2176" i="1"/>
  <c r="W2176" i="1" s="1"/>
  <c r="V2112" i="1"/>
  <c r="W2112" i="1" s="1"/>
  <c r="V2330" i="1"/>
  <c r="W2330" i="1" s="1"/>
  <c r="V1754" i="1"/>
  <c r="W1754" i="1" s="1"/>
  <c r="V2218" i="1"/>
  <c r="W2218" i="1" s="1"/>
  <c r="V1938" i="1"/>
  <c r="W1938" i="1" s="1"/>
  <c r="V2468" i="1"/>
  <c r="W2468" i="1" s="1"/>
  <c r="V533" i="1"/>
  <c r="W533" i="1" s="1"/>
  <c r="V2008" i="1"/>
  <c r="W2008" i="1" s="1"/>
  <c r="V1755" i="1"/>
  <c r="W1755" i="1" s="1"/>
  <c r="V534" i="1"/>
  <c r="W534" i="1" s="1"/>
  <c r="V1400" i="1"/>
  <c r="W1400" i="1" s="1"/>
  <c r="V1482" i="1"/>
  <c r="W1482" i="1" s="1"/>
  <c r="V1483" i="1"/>
  <c r="W1483" i="1" s="1"/>
  <c r="V109" i="1"/>
  <c r="W109" i="1" s="1"/>
  <c r="V1669" i="1"/>
  <c r="W1669" i="1" s="1"/>
  <c r="V2501" i="1"/>
  <c r="W2501" i="1" s="1"/>
  <c r="V2346" i="1"/>
  <c r="W2346" i="1" s="1"/>
  <c r="V2482" i="1"/>
  <c r="W2482" i="1" s="1"/>
  <c r="V345" i="1"/>
  <c r="W345" i="1" s="1"/>
  <c r="V1102" i="1"/>
  <c r="W1102" i="1" s="1"/>
  <c r="V1484" i="1"/>
  <c r="W1484" i="1" s="1"/>
  <c r="V535" i="1"/>
  <c r="W535" i="1" s="1"/>
  <c r="V536" i="1"/>
  <c r="W536" i="1" s="1"/>
  <c r="V1670" i="1"/>
  <c r="W1670" i="1" s="1"/>
  <c r="V2478" i="1"/>
  <c r="W2478" i="1" s="1"/>
  <c r="V723" i="1"/>
  <c r="W723" i="1" s="1"/>
  <c r="V2347" i="1"/>
  <c r="W2347" i="1" s="1"/>
  <c r="V401" i="1"/>
  <c r="W401" i="1" s="1"/>
  <c r="V216" i="1"/>
  <c r="W216" i="1" s="1"/>
  <c r="V1002" i="1"/>
  <c r="W1002" i="1" s="1"/>
  <c r="V898" i="1"/>
  <c r="W898" i="1" s="1"/>
  <c r="V1003" i="1"/>
  <c r="W1003" i="1" s="1"/>
  <c r="V1485" i="1"/>
  <c r="W1485" i="1" s="1"/>
  <c r="V466" i="1"/>
  <c r="W466" i="1" s="1"/>
  <c r="V467" i="1"/>
  <c r="W467" i="1" s="1"/>
  <c r="V899" i="1"/>
  <c r="W899" i="1" s="1"/>
  <c r="V1313" i="1"/>
  <c r="W1313" i="1" s="1"/>
  <c r="V624" i="1"/>
  <c r="W624" i="1" s="1"/>
  <c r="V2348" i="1"/>
  <c r="W2348" i="1" s="1"/>
  <c r="V724" i="1"/>
  <c r="W724" i="1" s="1"/>
  <c r="V1827" i="1"/>
  <c r="W1827" i="1" s="1"/>
  <c r="V1828" i="1"/>
  <c r="W1828" i="1" s="1"/>
  <c r="V900" i="1"/>
  <c r="W900" i="1" s="1"/>
  <c r="V188" i="1"/>
  <c r="W188" i="1" s="1"/>
  <c r="V2428" i="1"/>
  <c r="W2428" i="1" s="1"/>
  <c r="V1574" i="1"/>
  <c r="W1574" i="1" s="1"/>
  <c r="V725" i="1"/>
  <c r="W725" i="1" s="1"/>
  <c r="V2458" i="1"/>
  <c r="W2458" i="1" s="1"/>
  <c r="V2219" i="1"/>
  <c r="W2219" i="1" s="1"/>
  <c r="V1486" i="1"/>
  <c r="W1486" i="1" s="1"/>
  <c r="V625" i="1"/>
  <c r="W625" i="1" s="1"/>
  <c r="V2113" i="1"/>
  <c r="W2113" i="1" s="1"/>
  <c r="V402" i="1"/>
  <c r="W402" i="1" s="1"/>
  <c r="V468" i="1"/>
  <c r="W468" i="1" s="1"/>
  <c r="V2278" i="1"/>
  <c r="W2278" i="1" s="1"/>
  <c r="V403" i="1"/>
  <c r="W403" i="1" s="1"/>
  <c r="V2562" i="1"/>
  <c r="W2562" i="1" s="1"/>
  <c r="V147" i="1"/>
  <c r="W147" i="1" s="1"/>
  <c r="V2445" i="1"/>
  <c r="W2445" i="1" s="1"/>
  <c r="V292" i="1"/>
  <c r="W292" i="1" s="1"/>
  <c r="V162" i="1"/>
  <c r="W162" i="1" s="1"/>
  <c r="V1886" i="1"/>
  <c r="W1886" i="1" s="1"/>
  <c r="V404" i="1"/>
  <c r="W404" i="1" s="1"/>
  <c r="V1103" i="1"/>
  <c r="W1103" i="1" s="1"/>
  <c r="V901" i="1"/>
  <c r="W901" i="1" s="1"/>
  <c r="V537" i="1"/>
  <c r="W537" i="1" s="1"/>
  <c r="V189" i="1"/>
  <c r="W189" i="1" s="1"/>
  <c r="V2009" i="1"/>
  <c r="W2009" i="1" s="1"/>
  <c r="V405" i="1"/>
  <c r="W405" i="1" s="1"/>
  <c r="V1213" i="1"/>
  <c r="W1213" i="1" s="1"/>
  <c r="V2390" i="1"/>
  <c r="W2390" i="1" s="1"/>
  <c r="V1004" i="1"/>
  <c r="W1004" i="1" s="1"/>
  <c r="V120" i="1"/>
  <c r="W120" i="1" s="1"/>
  <c r="V902" i="1"/>
  <c r="W902" i="1" s="1"/>
  <c r="V903" i="1"/>
  <c r="W903" i="1" s="1"/>
  <c r="V2559" i="1"/>
  <c r="W2559" i="1" s="1"/>
  <c r="V823" i="1"/>
  <c r="W823" i="1" s="1"/>
  <c r="V904" i="1"/>
  <c r="W904" i="1" s="1"/>
  <c r="V2391" i="1"/>
  <c r="W2391" i="1" s="1"/>
  <c r="V1005" i="1"/>
  <c r="W1005" i="1" s="1"/>
  <c r="V177" i="1"/>
  <c r="W177" i="1" s="1"/>
  <c r="V1314" i="1"/>
  <c r="W1314" i="1" s="1"/>
  <c r="V1487" i="1"/>
  <c r="W1487" i="1" s="1"/>
  <c r="V2114" i="1"/>
  <c r="W2114" i="1" s="1"/>
  <c r="V726" i="1"/>
  <c r="W726" i="1" s="1"/>
  <c r="V727" i="1"/>
  <c r="W727" i="1" s="1"/>
  <c r="V1006" i="1"/>
  <c r="W1006" i="1" s="1"/>
  <c r="V2115" i="1"/>
  <c r="W2115" i="1" s="1"/>
  <c r="V1488" i="1"/>
  <c r="W1488" i="1" s="1"/>
  <c r="V1104" i="1"/>
  <c r="W1104" i="1" s="1"/>
  <c r="V1401" i="1"/>
  <c r="W1401" i="1" s="1"/>
  <c r="V2349" i="1"/>
  <c r="W2349" i="1" s="1"/>
  <c r="V1489" i="1"/>
  <c r="W1489" i="1" s="1"/>
  <c r="V1129" i="1"/>
  <c r="W1129" i="1" s="1"/>
  <c r="V2372" i="1"/>
  <c r="W2372" i="1" s="1"/>
  <c r="V1671" i="1"/>
  <c r="W1671" i="1" s="1"/>
  <c r="V1402" i="1"/>
  <c r="W1402" i="1" s="1"/>
  <c r="V293" i="1"/>
  <c r="W293" i="1" s="1"/>
  <c r="V406" i="1"/>
  <c r="W406" i="1" s="1"/>
  <c r="V1490" i="1"/>
  <c r="W1490" i="1" s="1"/>
  <c r="V556" i="1"/>
  <c r="W556" i="1" s="1"/>
  <c r="W94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57" i="1"/>
  <c r="V41" i="1"/>
  <c r="V42" i="1"/>
  <c r="V40" i="1"/>
  <c r="V38" i="1"/>
  <c r="V39" i="1"/>
  <c r="W12" i="1"/>
  <c r="W13" i="1"/>
  <c r="W14" i="1"/>
  <c r="W15" i="1"/>
  <c r="W16" i="1"/>
  <c r="W18" i="1"/>
  <c r="W19" i="1"/>
  <c r="W20" i="1"/>
  <c r="W21" i="1"/>
  <c r="W22" i="1"/>
  <c r="W23" i="1"/>
  <c r="W24" i="1"/>
  <c r="W25" i="1"/>
  <c r="W26" i="1"/>
  <c r="W11" i="1"/>
  <c r="W10" i="1"/>
  <c r="W9" i="1"/>
  <c r="W7" i="1"/>
  <c r="W8" i="1"/>
  <c r="V23" i="1"/>
  <c r="V26" i="1"/>
  <c r="V25" i="1"/>
  <c r="V24" i="1"/>
  <c r="V22" i="1"/>
  <c r="V21" i="1"/>
  <c r="V20" i="1"/>
  <c r="V19" i="1"/>
  <c r="V18" i="1"/>
  <c r="V16" i="1"/>
  <c r="V15" i="1"/>
  <c r="V14" i="1"/>
  <c r="V13" i="1"/>
  <c r="V12" i="1"/>
  <c r="V11" i="1"/>
  <c r="V10" i="1"/>
  <c r="V9" i="1"/>
  <c r="V8" i="1"/>
  <c r="V7" i="1"/>
  <c r="X2349" i="1" l="1"/>
  <c r="X1005" i="1"/>
  <c r="X1003" i="1"/>
  <c r="X2174" i="1"/>
  <c r="X1002" i="1"/>
  <c r="X2346" i="1"/>
  <c r="X288" i="1"/>
  <c r="X996" i="1"/>
  <c r="X2213" i="1"/>
  <c r="X1490" i="1"/>
  <c r="X724" i="1"/>
  <c r="X2218" i="1"/>
  <c r="X528" i="1"/>
  <c r="X2108" i="1"/>
  <c r="X2531" i="1"/>
  <c r="X1396" i="1"/>
  <c r="X521" i="1"/>
  <c r="X934" i="1"/>
  <c r="X893" i="1"/>
  <c r="X994" i="1"/>
  <c r="X2490" i="1"/>
  <c r="X2251" i="1"/>
  <c r="X1096" i="1"/>
  <c r="X1822" i="1"/>
  <c r="X2120" i="1"/>
  <c r="X2404" i="1"/>
  <c r="X1474" i="1"/>
  <c r="X2216" i="1"/>
  <c r="X2215" i="1"/>
  <c r="X1119" i="1"/>
  <c r="X713" i="1"/>
  <c r="X2017" i="1"/>
  <c r="X1231" i="1"/>
  <c r="X2002" i="1"/>
  <c r="X1017" i="1"/>
  <c r="X1303" i="1"/>
  <c r="X1144" i="1"/>
  <c r="X1383" i="1"/>
  <c r="X1143" i="1"/>
  <c r="X888" i="1"/>
  <c r="X710" i="1"/>
  <c r="X457" i="1"/>
  <c r="X509" i="1"/>
  <c r="X1694" i="1"/>
  <c r="X1035" i="1"/>
  <c r="X1954" i="1"/>
  <c r="X1464" i="1"/>
  <c r="X1998" i="1"/>
  <c r="X2018" i="1"/>
  <c r="X942" i="1"/>
  <c r="X1653" i="1"/>
  <c r="X1246" i="1"/>
  <c r="X1577" i="1"/>
  <c r="X650" i="1"/>
  <c r="X1088" i="1"/>
  <c r="X1224" i="1"/>
  <c r="X927" i="1"/>
  <c r="X1294" i="1"/>
  <c r="X1868" i="1"/>
  <c r="X1773" i="1"/>
  <c r="X333" i="1"/>
  <c r="X1948" i="1"/>
  <c r="X706" i="1"/>
  <c r="X1330" i="1"/>
  <c r="X1185" i="1"/>
  <c r="X1866" i="1"/>
  <c r="X1687" i="1"/>
  <c r="X2299" i="1"/>
  <c r="X2316" i="1"/>
  <c r="X1804" i="1"/>
  <c r="X1922" i="1"/>
  <c r="X1887" i="1"/>
  <c r="X1000" i="1"/>
  <c r="X817" i="1"/>
  <c r="X176" i="1"/>
  <c r="X556" i="1"/>
  <c r="X400" i="1"/>
  <c r="X524" i="1"/>
  <c r="X157" i="1"/>
  <c r="X1880" i="1"/>
  <c r="X914" i="1"/>
  <c r="X1472" i="1"/>
  <c r="X1103" i="1"/>
  <c r="X2501" i="1"/>
  <c r="X343" i="1"/>
  <c r="X398" i="1"/>
  <c r="X896" i="1"/>
  <c r="X187" i="1"/>
  <c r="X2297" i="1"/>
  <c r="X894" i="1"/>
  <c r="X406" i="1"/>
  <c r="X404" i="1"/>
  <c r="X2348" i="1"/>
  <c r="X1754" i="1"/>
  <c r="X2277" i="1"/>
  <c r="X161" i="1"/>
  <c r="X1883" i="1"/>
  <c r="X2173" i="1"/>
  <c r="X2007" i="1"/>
  <c r="X1750" i="1"/>
  <c r="X1395" i="1"/>
  <c r="X159" i="1"/>
  <c r="X2296" i="1"/>
  <c r="X719" i="1"/>
  <c r="X1311" i="1"/>
  <c r="X339" i="1"/>
  <c r="X143" i="1"/>
  <c r="X261" i="1"/>
  <c r="X814" i="1"/>
  <c r="X1745" i="1"/>
  <c r="X1390" i="1"/>
  <c r="X1743" i="1"/>
  <c r="X1689" i="1"/>
  <c r="X1891" i="1"/>
  <c r="X1204" i="1"/>
  <c r="X1201" i="1"/>
  <c r="X513" i="1"/>
  <c r="X1559" i="1"/>
  <c r="X1758" i="1"/>
  <c r="X1306" i="1"/>
  <c r="X1584" i="1"/>
  <c r="X1836" i="1"/>
  <c r="X512" i="1"/>
  <c r="X712" i="1"/>
  <c r="X1239" i="1"/>
  <c r="X129" i="1"/>
  <c r="X1336" i="1"/>
  <c r="X1094" i="1"/>
  <c r="X990" i="1"/>
  <c r="X1655" i="1"/>
  <c r="X732" i="1"/>
  <c r="X2102" i="1"/>
  <c r="X477" i="1"/>
  <c r="X1495" i="1"/>
  <c r="X1652" i="1"/>
  <c r="X1102" i="1"/>
  <c r="X1481" i="1"/>
  <c r="X2482" i="1"/>
  <c r="X1827" i="1"/>
  <c r="X1398" i="1"/>
  <c r="X340" i="1"/>
  <c r="X2566" i="1"/>
  <c r="X1202" i="1"/>
  <c r="X1319" i="1"/>
  <c r="X2115" i="1"/>
  <c r="X401" i="1"/>
  <c r="X465" i="1"/>
  <c r="X1399" i="1"/>
  <c r="X290" i="1"/>
  <c r="X341" i="1"/>
  <c r="X2525" i="1"/>
  <c r="X460" i="1"/>
  <c r="X718" i="1"/>
  <c r="X892" i="1"/>
  <c r="X1006" i="1"/>
  <c r="X903" i="1"/>
  <c r="X625" i="1"/>
  <c r="X1669" i="1"/>
  <c r="X1100" i="1"/>
  <c r="X1753" i="1"/>
  <c r="X396" i="1"/>
  <c r="X293" i="1"/>
  <c r="X902" i="1"/>
  <c r="X1486" i="1"/>
  <c r="X723" i="1"/>
  <c r="X2330" i="1"/>
  <c r="X214" i="1"/>
  <c r="X397" i="1"/>
  <c r="X105" i="1"/>
  <c r="X820" i="1"/>
  <c r="X210" i="1"/>
  <c r="X998" i="1"/>
  <c r="X390" i="1"/>
  <c r="X520" i="1"/>
  <c r="X516" i="1"/>
  <c r="X1422" i="1"/>
  <c r="X1477" i="1"/>
  <c r="X1391" i="1"/>
  <c r="X1475" i="1"/>
  <c r="X1932" i="1"/>
  <c r="X993" i="1"/>
  <c r="X1772" i="1"/>
  <c r="X2052" i="1"/>
  <c r="X514" i="1"/>
  <c r="X1199" i="1"/>
  <c r="X2455" i="1"/>
  <c r="X1493" i="1"/>
  <c r="X2009" i="1"/>
  <c r="X1397" i="1"/>
  <c r="X904" i="1"/>
  <c r="X402" i="1"/>
  <c r="X2389" i="1"/>
  <c r="X2347" i="1"/>
  <c r="X2329" i="1"/>
  <c r="X342" i="1"/>
  <c r="X394" i="1"/>
  <c r="X727" i="1"/>
  <c r="X1886" i="1"/>
  <c r="X624" i="1"/>
  <c r="X109" i="1"/>
  <c r="X822" i="1"/>
  <c r="X1666" i="1"/>
  <c r="X1001" i="1"/>
  <c r="X1825" i="1"/>
  <c r="X526" i="1"/>
  <c r="X2388" i="1"/>
  <c r="X2298" i="1"/>
  <c r="X522" i="1"/>
  <c r="X1479" i="1"/>
  <c r="X1392" i="1"/>
  <c r="X1402" i="1"/>
  <c r="X726" i="1"/>
  <c r="X120" i="1"/>
  <c r="X162" i="1"/>
  <c r="X2219" i="1"/>
  <c r="X1313" i="1"/>
  <c r="X2478" i="1"/>
  <c r="X1483" i="1"/>
  <c r="X1034" i="1"/>
  <c r="X284" i="1"/>
  <c r="X532" i="1"/>
  <c r="X1104" i="1"/>
  <c r="X1938" i="1"/>
  <c r="X1504" i="1"/>
  <c r="X1569" i="1"/>
  <c r="X248" i="1"/>
  <c r="X461" i="1"/>
  <c r="X1099" i="1"/>
  <c r="X619" i="1"/>
  <c r="X119" i="1"/>
  <c r="X245" i="1"/>
  <c r="X995" i="1"/>
  <c r="X1393" i="1"/>
  <c r="X1579" i="1"/>
  <c r="X1937" i="1"/>
  <c r="X819" i="1"/>
  <c r="X537" i="1"/>
  <c r="X901" i="1"/>
  <c r="X529" i="1"/>
  <c r="X1098" i="1"/>
  <c r="X615" i="1"/>
  <c r="X1020" i="1"/>
  <c r="X1820" i="1"/>
  <c r="X2113" i="1"/>
  <c r="X1671" i="1"/>
  <c r="X292" i="1"/>
  <c r="X1670" i="1"/>
  <c r="X1885" i="1"/>
  <c r="X1212" i="1"/>
  <c r="X160" i="1"/>
  <c r="X2390" i="1"/>
  <c r="X725" i="1"/>
  <c r="X536" i="1"/>
  <c r="X1400" i="1"/>
  <c r="X215" i="1"/>
  <c r="X1101" i="1"/>
  <c r="X897" i="1"/>
  <c r="X2371" i="1"/>
  <c r="X250" i="1"/>
  <c r="X1572" i="1"/>
  <c r="X1570" i="1"/>
  <c r="X289" i="1"/>
  <c r="X1752" i="1"/>
  <c r="X999" i="1"/>
  <c r="X462" i="1"/>
  <c r="X393" i="1"/>
  <c r="X247" i="1"/>
  <c r="X145" i="1"/>
  <c r="X391" i="1"/>
  <c r="X2106" i="1"/>
  <c r="X2524" i="1"/>
  <c r="X519" i="1"/>
  <c r="X933" i="1"/>
  <c r="X1564" i="1"/>
  <c r="X815" i="1"/>
  <c r="X2117" i="1"/>
  <c r="X2252" i="1"/>
  <c r="X1744" i="1"/>
  <c r="X1206" i="1"/>
  <c r="X2171" i="1"/>
  <c r="X1415" i="1"/>
  <c r="X715" i="1"/>
  <c r="X419" i="1"/>
  <c r="X1386" i="1"/>
  <c r="X2169" i="1"/>
  <c r="X1494" i="1"/>
  <c r="X2051" i="1"/>
  <c r="X1818" i="1"/>
  <c r="X1739" i="1"/>
  <c r="X2212" i="1"/>
  <c r="X2167" i="1"/>
  <c r="X1816" i="1"/>
  <c r="X1468" i="1"/>
  <c r="X554" i="1"/>
  <c r="X2510" i="1"/>
  <c r="X2468" i="1"/>
  <c r="X216" i="1"/>
  <c r="X1884" i="1"/>
  <c r="X1934" i="1"/>
  <c r="X717" i="1"/>
  <c r="X1205" i="1"/>
  <c r="X2250" i="1"/>
  <c r="X2559" i="1"/>
  <c r="X1004" i="1"/>
  <c r="X899" i="1"/>
  <c r="X2176" i="1"/>
  <c r="X527" i="1"/>
  <c r="X2107" i="1"/>
  <c r="X1487" i="1"/>
  <c r="X467" i="1"/>
  <c r="X1129" i="1"/>
  <c r="X1213" i="1"/>
  <c r="X1574" i="1"/>
  <c r="X535" i="1"/>
  <c r="X2553" i="1"/>
  <c r="X623" i="1"/>
  <c r="X721" i="1"/>
  <c r="X1571" i="1"/>
  <c r="X620" i="1"/>
  <c r="X1665" i="1"/>
  <c r="X212" i="1"/>
  <c r="X103" i="1"/>
  <c r="X131" i="1"/>
  <c r="X1567" i="1"/>
  <c r="X1749" i="1"/>
  <c r="X618" i="1"/>
  <c r="X997" i="1"/>
  <c r="X2256" i="1"/>
  <c r="X617" i="1"/>
  <c r="X1662" i="1"/>
  <c r="X1207" i="1"/>
  <c r="X1770" i="1"/>
  <c r="X1309" i="1"/>
  <c r="X350" i="1"/>
  <c r="X1563" i="1"/>
  <c r="X2005" i="1"/>
  <c r="X1658" i="1"/>
  <c r="X1388" i="1"/>
  <c r="X891" i="1"/>
  <c r="X1307" i="1"/>
  <c r="X2170" i="1"/>
  <c r="X1742" i="1"/>
  <c r="X1471" i="1"/>
  <c r="X1943" i="1"/>
  <c r="X207" i="1"/>
  <c r="X303" i="1"/>
  <c r="X2003" i="1"/>
  <c r="X1874" i="1"/>
  <c r="X188" i="1"/>
  <c r="X2500" i="1"/>
  <c r="X1828" i="1"/>
  <c r="X823" i="1"/>
  <c r="X1573" i="1"/>
  <c r="X1751" i="1"/>
  <c r="X1387" i="1"/>
  <c r="X2114" i="1"/>
  <c r="X2458" i="1"/>
  <c r="X1482" i="1"/>
  <c r="X251" i="1"/>
  <c r="X821" i="1"/>
  <c r="X1936" i="1"/>
  <c r="X2372" i="1"/>
  <c r="X2445" i="1"/>
  <c r="X1314" i="1"/>
  <c r="X147" i="1"/>
  <c r="X466" i="1"/>
  <c r="X534" i="1"/>
  <c r="X344" i="1"/>
  <c r="X2110" i="1"/>
  <c r="X108" i="1"/>
  <c r="X1489" i="1"/>
  <c r="X177" i="1"/>
  <c r="X405" i="1"/>
  <c r="X2562" i="1"/>
  <c r="X2428" i="1"/>
  <c r="X1485" i="1"/>
  <c r="X1484" i="1"/>
  <c r="X1755" i="1"/>
  <c r="X2111" i="1"/>
  <c r="X224" i="1"/>
  <c r="X399" i="1"/>
  <c r="X175" i="1"/>
  <c r="X2109" i="1"/>
  <c r="X134" i="1"/>
  <c r="X622" i="1"/>
  <c r="X146" i="1"/>
  <c r="X287" i="1"/>
  <c r="X1882" i="1"/>
  <c r="X2492" i="1"/>
  <c r="X1935" i="1"/>
  <c r="X1876" i="1"/>
  <c r="X2008" i="1"/>
  <c r="X523" i="1"/>
  <c r="X2477" i="1"/>
  <c r="X1478" i="1"/>
  <c r="X295" i="1"/>
  <c r="X813" i="1"/>
  <c r="X2343" i="1"/>
  <c r="X1560" i="1"/>
  <c r="X1879" i="1"/>
  <c r="X1136" i="1"/>
  <c r="X2066" i="1"/>
  <c r="X2275" i="1"/>
  <c r="X1198" i="1"/>
  <c r="X1931" i="1"/>
  <c r="X991" i="1"/>
  <c r="X2168" i="1"/>
  <c r="X2221" i="1"/>
  <c r="X1738" i="1"/>
  <c r="X1678" i="1"/>
  <c r="X1195" i="1"/>
  <c r="X1929" i="1"/>
  <c r="X387" i="1"/>
  <c r="X2249" i="1"/>
  <c r="X337" i="1"/>
  <c r="X2210" i="1"/>
  <c r="X1832" i="1"/>
  <c r="X843" i="1"/>
  <c r="X2101" i="1"/>
  <c r="X336" i="1"/>
  <c r="X2545" i="1"/>
  <c r="X2098" i="1"/>
  <c r="X1463" i="1"/>
  <c r="X1091" i="1"/>
  <c r="X1654" i="1"/>
  <c r="X2552" i="1"/>
  <c r="X806" i="1"/>
  <c r="X1580" i="1"/>
  <c r="X1552" i="1"/>
  <c r="X1130" i="1"/>
  <c r="X803" i="1"/>
  <c r="X2045" i="1"/>
  <c r="X2161" i="1"/>
  <c r="X2558" i="1"/>
  <c r="X801" i="1"/>
  <c r="X1730" i="1"/>
  <c r="X658" i="1"/>
  <c r="X2044" i="1"/>
  <c r="X1082" i="1"/>
  <c r="X1726" i="1"/>
  <c r="X2543" i="1"/>
  <c r="X2070" i="1"/>
  <c r="X1993" i="1"/>
  <c r="X603" i="1"/>
  <c r="X2384" i="1"/>
  <c r="X1290" i="1"/>
  <c r="X1459" i="1"/>
  <c r="X2242" i="1"/>
  <c r="X2041" i="1"/>
  <c r="X1180" i="1"/>
  <c r="X186" i="1"/>
  <c r="X1286" i="1"/>
  <c r="X1842" i="1"/>
  <c r="X649" i="1"/>
  <c r="X185" i="1"/>
  <c r="X1798" i="1"/>
  <c r="X981" i="1"/>
  <c r="X2040" i="1"/>
  <c r="X792" i="1"/>
  <c r="X1114" i="1"/>
  <c r="X789" i="1"/>
  <c r="X842" i="1"/>
  <c r="X653" i="1"/>
  <c r="X2150" i="1"/>
  <c r="X1696" i="1"/>
  <c r="X2089" i="1"/>
  <c r="X925" i="1"/>
  <c r="X977" i="1"/>
  <c r="X1675" i="1"/>
  <c r="X1985" i="1"/>
  <c r="X1133" i="1"/>
  <c r="X2220" i="1"/>
  <c r="X1281" i="1"/>
  <c r="X238" i="1"/>
  <c r="X2147" i="1"/>
  <c r="X2373" i="1"/>
  <c r="X1279" i="1"/>
  <c r="X2061" i="1"/>
  <c r="X403" i="1"/>
  <c r="X395" i="1"/>
  <c r="X616" i="1"/>
  <c r="X613" i="1"/>
  <c r="X2444" i="1"/>
  <c r="X1389" i="1"/>
  <c r="X1401" i="1"/>
  <c r="X2391" i="1"/>
  <c r="X189" i="1"/>
  <c r="X2278" i="1"/>
  <c r="X900" i="1"/>
  <c r="X898" i="1"/>
  <c r="X345" i="1"/>
  <c r="X533" i="1"/>
  <c r="X531" i="1"/>
  <c r="X1668" i="1"/>
  <c r="X2327" i="1"/>
  <c r="X2345" i="1"/>
  <c r="X2511" i="1"/>
  <c r="X2421" i="1"/>
  <c r="X463" i="1"/>
  <c r="X136" i="1"/>
  <c r="X818" i="1"/>
  <c r="X1826" i="1"/>
  <c r="X137" i="1"/>
  <c r="X213" i="1"/>
  <c r="X135" i="1"/>
  <c r="X133" i="1"/>
  <c r="X2175" i="1"/>
  <c r="X249" i="1"/>
  <c r="X2056" i="1"/>
  <c r="X1568" i="1"/>
  <c r="X102" i="1"/>
  <c r="X2491" i="1"/>
  <c r="X392" i="1"/>
  <c r="X209" i="1"/>
  <c r="X246" i="1"/>
  <c r="X158" i="1"/>
  <c r="X1663" i="1"/>
  <c r="X1565" i="1"/>
  <c r="X816" i="1"/>
  <c r="X389" i="1"/>
  <c r="X2217" i="1"/>
  <c r="X2443" i="1"/>
  <c r="X2054" i="1"/>
  <c r="X515" i="1"/>
  <c r="X1561" i="1"/>
  <c r="X2481" i="1"/>
  <c r="X1769" i="1"/>
  <c r="X662" i="1"/>
  <c r="X2124" i="1"/>
  <c r="X1135" i="1"/>
  <c r="X541" i="1"/>
  <c r="X1095" i="1"/>
  <c r="X2214" i="1"/>
  <c r="X1657" i="1"/>
  <c r="X2325" i="1"/>
  <c r="X1583" i="1"/>
  <c r="X1196" i="1"/>
  <c r="X1304" i="1"/>
  <c r="X1467" i="1"/>
  <c r="X255" i="1"/>
  <c r="X2103" i="1"/>
  <c r="X1736" i="1"/>
  <c r="X1811" i="1"/>
  <c r="X1416" i="1"/>
  <c r="X1192" i="1"/>
  <c r="X1465" i="1"/>
  <c r="X1190" i="1"/>
  <c r="X987" i="1"/>
  <c r="X1667" i="1"/>
  <c r="X107" i="1"/>
  <c r="X468" i="1"/>
  <c r="X1488" i="1"/>
  <c r="X1211" i="1"/>
  <c r="X1209" i="1"/>
  <c r="X2254" i="1"/>
  <c r="X1956" i="1"/>
  <c r="X2387" i="1"/>
  <c r="X911" i="1"/>
  <c r="X1558" i="1"/>
  <c r="X890" i="1"/>
  <c r="X2166" i="1"/>
  <c r="X1656" i="1"/>
  <c r="X1302" i="1"/>
  <c r="X1815" i="1"/>
  <c r="X1194" i="1"/>
  <c r="X2165" i="1"/>
  <c r="X1890" i="1"/>
  <c r="X1735" i="1"/>
  <c r="X2419" i="1"/>
  <c r="X1595" i="1"/>
  <c r="X608" i="1"/>
  <c r="X1189" i="1"/>
  <c r="X1578" i="1"/>
  <c r="X830" i="1"/>
  <c r="X2439" i="1"/>
  <c r="X384" i="1"/>
  <c r="X2369" i="1"/>
  <c r="X1872" i="1"/>
  <c r="X1551" i="1"/>
  <c r="X1870" i="1"/>
  <c r="X802" i="1"/>
  <c r="X2418" i="1"/>
  <c r="X1295" i="1"/>
  <c r="X2096" i="1"/>
  <c r="X741" i="1"/>
  <c r="X1603" i="1"/>
  <c r="X2509" i="1"/>
  <c r="X1083" i="1"/>
  <c r="X1027" i="1"/>
  <c r="X1186" i="1"/>
  <c r="X839" i="1"/>
  <c r="X1316" i="1"/>
  <c r="X1723" i="1"/>
  <c r="X602" i="1"/>
  <c r="X984" i="1"/>
  <c r="X704" i="1"/>
  <c r="X1289" i="1"/>
  <c r="X2549" i="1"/>
  <c r="X2224" i="1"/>
  <c r="X1287" i="1"/>
  <c r="X378" i="1"/>
  <c r="X1323" i="1"/>
  <c r="X223" i="1"/>
  <c r="X885" i="1"/>
  <c r="X1646" i="1"/>
  <c r="X283" i="1"/>
  <c r="X795" i="1"/>
  <c r="X1542" i="1"/>
  <c r="X791" i="1"/>
  <c r="X1318" i="1"/>
  <c r="X1223" i="1"/>
  <c r="X916" i="1"/>
  <c r="X452" i="1"/>
  <c r="X1456" i="1"/>
  <c r="X700" i="1"/>
  <c r="X259" i="1"/>
  <c r="X881" i="1"/>
  <c r="X600" i="1"/>
  <c r="X2521" i="1"/>
  <c r="X1641" i="1"/>
  <c r="X1575" i="1"/>
  <c r="X1640" i="1"/>
  <c r="X639" i="1"/>
  <c r="X1013" i="1"/>
  <c r="X697" i="1"/>
  <c r="X2286" i="1"/>
  <c r="X1278" i="1"/>
  <c r="X1958" i="1"/>
  <c r="X1712" i="1"/>
  <c r="X1275" i="1"/>
  <c r="X1451" i="1"/>
  <c r="X720" i="1"/>
  <c r="X2326" i="1"/>
  <c r="X211" i="1"/>
  <c r="X1210" i="1"/>
  <c r="X1312" i="1"/>
  <c r="X1480" i="1"/>
  <c r="X1748" i="1"/>
  <c r="X1881" i="1"/>
  <c r="X831" i="1"/>
  <c r="X1566" i="1"/>
  <c r="X518" i="1"/>
  <c r="X149" i="1"/>
  <c r="X1746" i="1"/>
  <c r="X944" i="1"/>
  <c r="X458" i="1"/>
  <c r="X1659" i="1"/>
  <c r="X1308" i="1"/>
  <c r="X716" i="1"/>
  <c r="X2053" i="1"/>
  <c r="X612" i="1"/>
  <c r="X1029" i="1"/>
  <c r="X1821" i="1"/>
  <c r="X1329" i="1"/>
  <c r="X2456" i="1"/>
  <c r="X1508" i="1"/>
  <c r="X1819" i="1"/>
  <c r="X1414" i="1"/>
  <c r="X611" i="1"/>
  <c r="X2324" i="1"/>
  <c r="X1557" i="1"/>
  <c r="X258" i="1"/>
  <c r="X809" i="1"/>
  <c r="X1767" i="1"/>
  <c r="X1737" i="1"/>
  <c r="X1814" i="1"/>
  <c r="X1812" i="1"/>
  <c r="X849" i="1"/>
  <c r="X1299" i="1"/>
  <c r="X1604" i="1"/>
  <c r="X1555" i="1"/>
  <c r="X909" i="1"/>
  <c r="X2164" i="1"/>
  <c r="X1999" i="1"/>
  <c r="X2320" i="1"/>
  <c r="X1809" i="1"/>
  <c r="X1997" i="1"/>
  <c r="X1808" i="1"/>
  <c r="X1296" i="1"/>
  <c r="X2294" i="1"/>
  <c r="X607" i="1"/>
  <c r="X641" i="1"/>
  <c r="X837" i="1"/>
  <c r="X1962" i="1"/>
  <c r="X746" i="1"/>
  <c r="X2341" i="1"/>
  <c r="X1926" i="1"/>
  <c r="X1139" i="1"/>
  <c r="X1037" i="1"/>
  <c r="X1925" i="1"/>
  <c r="X173" i="1"/>
  <c r="X2488" i="1"/>
  <c r="X205" i="1"/>
  <c r="X1324" i="1"/>
  <c r="X1992" i="1"/>
  <c r="X1120" i="1"/>
  <c r="X1923" i="1"/>
  <c r="X2155" i="1"/>
  <c r="X1492" i="1"/>
  <c r="X1373" i="1"/>
  <c r="X983" i="1"/>
  <c r="X1134" i="1"/>
  <c r="X2466" i="1"/>
  <c r="X1763" i="1"/>
  <c r="X642" i="1"/>
  <c r="X1799" i="1"/>
  <c r="X1645" i="1"/>
  <c r="X1644" i="1"/>
  <c r="X1898" i="1"/>
  <c r="X702" i="1"/>
  <c r="X2069" i="1"/>
  <c r="X1033" i="1"/>
  <c r="X884" i="1"/>
  <c r="X2039" i="1"/>
  <c r="X2001" i="1"/>
  <c r="X1188" i="1"/>
  <c r="X2163" i="1"/>
  <c r="X2564" i="1"/>
  <c r="X2162" i="1"/>
  <c r="X242" i="1"/>
  <c r="X383" i="1"/>
  <c r="X2342" i="1"/>
  <c r="X2317" i="1"/>
  <c r="X2293" i="1"/>
  <c r="X1651" i="1"/>
  <c r="X1379" i="1"/>
  <c r="X1805" i="1"/>
  <c r="X708" i="1"/>
  <c r="X1084" i="1"/>
  <c r="X381" i="1"/>
  <c r="X707" i="1"/>
  <c r="X1729" i="1"/>
  <c r="X1292" i="1"/>
  <c r="X1291" i="1"/>
  <c r="X1127" i="1"/>
  <c r="X2244" i="1"/>
  <c r="X2156" i="1"/>
  <c r="X332" i="1"/>
  <c r="X1181" i="1"/>
  <c r="X455" i="1"/>
  <c r="X2093" i="1"/>
  <c r="X2241" i="1"/>
  <c r="X1546" i="1"/>
  <c r="X1597" i="1"/>
  <c r="X1413" i="1"/>
  <c r="X2435" i="1"/>
  <c r="X241" i="1"/>
  <c r="X1426" i="1"/>
  <c r="X2186" i="1"/>
  <c r="X1988" i="1"/>
  <c r="X1717" i="1"/>
  <c r="X1425" i="1"/>
  <c r="X1716" i="1"/>
  <c r="X1078" i="1"/>
  <c r="X883" i="1"/>
  <c r="X2152" i="1"/>
  <c r="X2178" i="1"/>
  <c r="X1141" i="1"/>
  <c r="X1076" i="1"/>
  <c r="X2474" i="1"/>
  <c r="X1539" i="1"/>
  <c r="X2313" i="1"/>
  <c r="X1862" i="1"/>
  <c r="X1771" i="1"/>
  <c r="X2064" i="1"/>
  <c r="X1917" i="1"/>
  <c r="X2237" i="1"/>
  <c r="X1916" i="1"/>
  <c r="X1452" i="1"/>
  <c r="X1861" i="1"/>
  <c r="X2011" i="1"/>
  <c r="X879" i="1"/>
  <c r="X1982" i="1"/>
  <c r="X1369" i="1"/>
  <c r="X743" i="1"/>
  <c r="X2399" i="1"/>
  <c r="X1501" i="1"/>
  <c r="X277" i="1"/>
  <c r="X1137" i="1"/>
  <c r="X647" i="1"/>
  <c r="X1140" i="1"/>
  <c r="X1271" i="1"/>
  <c r="X1064" i="1"/>
  <c r="X692" i="1"/>
  <c r="X2142" i="1"/>
  <c r="X2544" i="1"/>
  <c r="X1244" i="1"/>
  <c r="X938" i="1"/>
  <c r="X2141" i="1"/>
  <c r="X1106" i="1"/>
  <c r="X348" i="1"/>
  <c r="X2472" i="1"/>
  <c r="X446" i="1"/>
  <c r="X826" i="1"/>
  <c r="X2010" i="1"/>
  <c r="X1785" i="1"/>
  <c r="X637" i="1"/>
  <c r="X2469" i="1"/>
  <c r="X2084" i="1"/>
  <c r="X2414" i="1"/>
  <c r="X495" i="1"/>
  <c r="X1361" i="1"/>
  <c r="X2083" i="1"/>
  <c r="X965" i="1"/>
  <c r="X1168" i="1"/>
  <c r="X866" i="1"/>
  <c r="X2463" i="1"/>
  <c r="X1782" i="1"/>
  <c r="X233" i="1"/>
  <c r="X1780" i="1"/>
  <c r="X1163" i="1"/>
  <c r="X413" i="1"/>
  <c r="X1899" i="1"/>
  <c r="X320" i="1"/>
  <c r="X2392" i="1"/>
  <c r="X1016" i="1"/>
  <c r="X1056" i="1"/>
  <c r="X681" i="1"/>
  <c r="X441" i="1"/>
  <c r="X659" i="1"/>
  <c r="X1113" i="1"/>
  <c r="X1620" i="1"/>
  <c r="X491" i="1"/>
  <c r="X679" i="1"/>
  <c r="X1968" i="1"/>
  <c r="X2194" i="1"/>
  <c r="X859" i="1"/>
  <c r="X734" i="1"/>
  <c r="X125" i="1"/>
  <c r="X2026" i="1"/>
  <c r="X1524" i="1"/>
  <c r="X832" i="1"/>
  <c r="X202" i="1"/>
  <c r="X736" i="1"/>
  <c r="X905" i="1"/>
  <c r="X1860" i="1"/>
  <c r="X1273" i="1"/>
  <c r="X655" i="1"/>
  <c r="X1978" i="1"/>
  <c r="X946" i="1"/>
  <c r="X370" i="1"/>
  <c r="X590" i="1"/>
  <c r="X2235" i="1"/>
  <c r="X1946" i="1"/>
  <c r="X874" i="1"/>
  <c r="X1976" i="1"/>
  <c r="X2085" i="1"/>
  <c r="X1683" i="1"/>
  <c r="X749" i="1"/>
  <c r="X2285" i="1"/>
  <c r="X445" i="1"/>
  <c r="X1032" i="1"/>
  <c r="X274" i="1"/>
  <c r="X236" i="1"/>
  <c r="X118" i="1"/>
  <c r="X1841" i="1"/>
  <c r="X777" i="1"/>
  <c r="X140" i="1"/>
  <c r="X301" i="1"/>
  <c r="X1507" i="1"/>
  <c r="X2471" i="1"/>
  <c r="X1623" i="1"/>
  <c r="X357" i="1"/>
  <c r="X584" i="1"/>
  <c r="X2306" i="1"/>
  <c r="X2137" i="1"/>
  <c r="X1108" i="1"/>
  <c r="X1598" i="1"/>
  <c r="X864" i="1"/>
  <c r="X1778" i="1"/>
  <c r="X1957" i="1"/>
  <c r="X1236" i="1"/>
  <c r="X319" i="1"/>
  <c r="X939" i="1"/>
  <c r="X1123" i="1"/>
  <c r="X2411" i="1"/>
  <c r="X2028" i="1"/>
  <c r="X1907" i="1"/>
  <c r="X318" i="1"/>
  <c r="X2122" i="1"/>
  <c r="X490" i="1"/>
  <c r="X1437" i="1"/>
  <c r="X2515" i="1"/>
  <c r="X1435" i="1"/>
  <c r="X1500" i="1"/>
  <c r="X1051" i="1"/>
  <c r="X1261" i="1"/>
  <c r="X190" i="1"/>
  <c r="X919" i="1"/>
  <c r="X2282" i="1"/>
  <c r="X2129" i="1"/>
  <c r="X1523" i="1"/>
  <c r="X2191" i="1"/>
  <c r="X766" i="1"/>
  <c r="X567" i="1"/>
  <c r="X1520" i="1"/>
  <c r="X2022" i="1"/>
  <c r="X855" i="1"/>
  <c r="X596" i="1"/>
  <c r="X740" i="1"/>
  <c r="X1990" i="1"/>
  <c r="X358" i="1"/>
  <c r="X379" i="1"/>
  <c r="X2436" i="1"/>
  <c r="X1458" i="1"/>
  <c r="X1647" i="1"/>
  <c r="X2487" i="1"/>
  <c r="X1989" i="1"/>
  <c r="X1797" i="1"/>
  <c r="X1178" i="1"/>
  <c r="X2548" i="1"/>
  <c r="X1025" i="1"/>
  <c r="X1864" i="1"/>
  <c r="X1941" i="1"/>
  <c r="X2179" i="1"/>
  <c r="X1457" i="1"/>
  <c r="X376" i="1"/>
  <c r="X1175" i="1"/>
  <c r="X2560" i="1"/>
  <c r="X2314" i="1"/>
  <c r="X1919" i="1"/>
  <c r="X1986" i="1"/>
  <c r="X1074" i="1"/>
  <c r="X1073" i="1"/>
  <c r="X1007" i="1"/>
  <c r="X375" i="1"/>
  <c r="X2118" i="1"/>
  <c r="X1280" i="1"/>
  <c r="X1983" i="1"/>
  <c r="X1713" i="1"/>
  <c r="X923" i="1"/>
  <c r="X693" i="1"/>
  <c r="X410" i="1"/>
  <c r="X126" i="1"/>
  <c r="X856" i="1"/>
  <c r="X1125" i="1"/>
  <c r="X2100" i="1"/>
  <c r="X2440" i="1"/>
  <c r="X2000" i="1"/>
  <c r="X2207" i="1"/>
  <c r="X1219" i="1"/>
  <c r="X2467" i="1"/>
  <c r="X941" i="1"/>
  <c r="X805" i="1"/>
  <c r="X2498" i="1"/>
  <c r="X1942" i="1"/>
  <c r="X1679" i="1"/>
  <c r="X1650" i="1"/>
  <c r="X1109" i="1"/>
  <c r="X2557" i="1"/>
  <c r="X1889" i="1"/>
  <c r="X148" i="1"/>
  <c r="X1649" i="1"/>
  <c r="X2043" i="1"/>
  <c r="X1728" i="1"/>
  <c r="X286" i="1"/>
  <c r="X606" i="1"/>
  <c r="X1947" i="1"/>
  <c r="X1924" i="1"/>
  <c r="X2522" i="1"/>
  <c r="X1182" i="1"/>
  <c r="X2289" i="1"/>
  <c r="X2154" i="1"/>
  <c r="X886" i="1"/>
  <c r="X2454" i="1"/>
  <c r="X1673" i="1"/>
  <c r="X1921" i="1"/>
  <c r="X796" i="1"/>
  <c r="X1080" i="1"/>
  <c r="X2465" i="1"/>
  <c r="X1865" i="1"/>
  <c r="X504" i="1"/>
  <c r="X453" i="1"/>
  <c r="X1138" i="1"/>
  <c r="X1762" i="1"/>
  <c r="X240" i="1"/>
  <c r="X1126" i="1"/>
  <c r="X2288" i="1"/>
  <c r="X2416" i="1"/>
  <c r="X2363" i="1"/>
  <c r="X2038" i="1"/>
  <c r="X1284" i="1"/>
  <c r="X2381" i="1"/>
  <c r="X906" i="1"/>
  <c r="X699" i="1"/>
  <c r="X2203" i="1"/>
  <c r="X2361" i="1"/>
  <c r="X1418" i="1"/>
  <c r="X730" i="1"/>
  <c r="X1071" i="1"/>
  <c r="X2425" i="1"/>
  <c r="X1070" i="1"/>
  <c r="X2236" i="1"/>
  <c r="X1636" i="1"/>
  <c r="X2424" i="1"/>
  <c r="X1218" i="1"/>
  <c r="X1981" i="1"/>
  <c r="X595" i="1"/>
  <c r="X594" i="1"/>
  <c r="X845" i="1"/>
  <c r="X2144" i="1"/>
  <c r="X1424" i="1"/>
  <c r="X2519" i="1"/>
  <c r="X2265" i="1"/>
  <c r="X1421" i="1"/>
  <c r="X478" i="1"/>
  <c r="X1384" i="1"/>
  <c r="X1342" i="1"/>
  <c r="X1740" i="1"/>
  <c r="X810" i="1"/>
  <c r="X1496" i="1"/>
  <c r="X2104" i="1"/>
  <c r="X1469" i="1"/>
  <c r="X628" i="1"/>
  <c r="X2442" i="1"/>
  <c r="X510" i="1"/>
  <c r="X808" i="1"/>
  <c r="X1556" i="1"/>
  <c r="X1193" i="1"/>
  <c r="X1298" i="1"/>
  <c r="X1835" i="1"/>
  <c r="X2099" i="1"/>
  <c r="X2321" i="1"/>
  <c r="X986" i="1"/>
  <c r="X1320" i="1"/>
  <c r="X2058" i="1"/>
  <c r="X1297" i="1"/>
  <c r="X709" i="1"/>
  <c r="X1996" i="1"/>
  <c r="X2368" i="1"/>
  <c r="X1550" i="1"/>
  <c r="X1247" i="1"/>
  <c r="X1731" i="1"/>
  <c r="X1086" i="1"/>
  <c r="X334" i="1"/>
  <c r="X1462" i="1"/>
  <c r="X2489" i="1"/>
  <c r="X2095" i="1"/>
  <c r="X2270" i="1"/>
  <c r="X1121" i="1"/>
  <c r="X1142" i="1"/>
  <c r="X2071" i="1"/>
  <c r="X2292" i="1"/>
  <c r="X1081" i="1"/>
  <c r="X2119" i="1"/>
  <c r="X2480" i="1"/>
  <c r="X1803" i="1"/>
  <c r="X2153" i="1"/>
  <c r="X1547" i="1"/>
  <c r="X2315" i="1"/>
  <c r="X1693" i="1"/>
  <c r="X1544" i="1"/>
  <c r="X1719" i="1"/>
  <c r="X1800" i="1"/>
  <c r="X1339" i="1"/>
  <c r="X1718" i="1"/>
  <c r="X745" i="1"/>
  <c r="X940" i="1"/>
  <c r="X377" i="1"/>
  <c r="X790" i="1"/>
  <c r="X1796" i="1"/>
  <c r="X1685" i="1"/>
  <c r="X2287" i="1"/>
  <c r="X1631" i="1"/>
  <c r="X2263" i="1"/>
  <c r="X2112" i="1"/>
  <c r="X2328" i="1"/>
  <c r="X530" i="1"/>
  <c r="X722" i="1"/>
  <c r="X291" i="1"/>
  <c r="X464" i="1"/>
  <c r="X132" i="1"/>
  <c r="X621" i="1"/>
  <c r="X525" i="1"/>
  <c r="X895" i="1"/>
  <c r="X113" i="1"/>
  <c r="X2055" i="1"/>
  <c r="X2457" i="1"/>
  <c r="X1664" i="1"/>
  <c r="X1824" i="1"/>
  <c r="X144" i="1"/>
  <c r="X2420" i="1"/>
  <c r="X1310" i="1"/>
  <c r="X244" i="1"/>
  <c r="X614" i="1"/>
  <c r="X388" i="1"/>
  <c r="X256" i="1"/>
  <c r="X1476" i="1"/>
  <c r="X1933" i="1"/>
  <c r="X2476" i="1"/>
  <c r="X1823" i="1"/>
  <c r="X174" i="1"/>
  <c r="X1203" i="1"/>
  <c r="X1200" i="1"/>
  <c r="X1473" i="1"/>
  <c r="X1385" i="1"/>
  <c r="X714" i="1"/>
  <c r="X1877" i="1"/>
  <c r="X1955" i="1"/>
  <c r="X1817" i="1"/>
  <c r="X1875" i="1"/>
  <c r="X1503" i="1"/>
  <c r="X1305" i="1"/>
  <c r="X1930" i="1"/>
  <c r="X1321" i="1"/>
  <c r="X1928" i="1"/>
  <c r="X711" i="1"/>
  <c r="X630" i="1"/>
  <c r="X609" i="1"/>
  <c r="X1382" i="1"/>
  <c r="X1810" i="1"/>
  <c r="X2065" i="1"/>
  <c r="X1554" i="1"/>
  <c r="X1381" i="1"/>
  <c r="X985" i="1"/>
  <c r="X1015" i="1"/>
  <c r="X929" i="1"/>
  <c r="X1732" i="1"/>
  <c r="X335" i="1"/>
  <c r="X1117" i="1"/>
  <c r="X2318" i="1"/>
  <c r="X1087" i="1"/>
  <c r="X2097" i="1"/>
  <c r="X1187" i="1"/>
  <c r="X1549" i="1"/>
  <c r="X1995" i="1"/>
  <c r="X1014" i="1"/>
  <c r="X1576" i="1"/>
  <c r="X1377" i="1"/>
  <c r="X1328" i="1"/>
  <c r="X380" i="1"/>
  <c r="X2157" i="1"/>
  <c r="X1725" i="1"/>
  <c r="X1460" i="1"/>
  <c r="X2402" i="1"/>
  <c r="X2015" i="1"/>
  <c r="X506" i="1"/>
  <c r="X2243" i="1"/>
  <c r="X331" i="1"/>
  <c r="X2383" i="1"/>
  <c r="X1593" i="1"/>
  <c r="X797" i="1"/>
  <c r="X731" i="1"/>
  <c r="X1111" i="1"/>
  <c r="X1079" i="1"/>
  <c r="X2123" i="1"/>
  <c r="X1115" i="1"/>
  <c r="X912" i="1"/>
  <c r="X1643" i="1"/>
  <c r="X1372" i="1"/>
  <c r="X1024" i="1"/>
  <c r="X1285" i="1"/>
  <c r="X1715" i="1"/>
  <c r="X827" i="1"/>
  <c r="X656" i="1"/>
  <c r="X1506" i="1"/>
  <c r="X1360" i="1"/>
  <c r="X208" i="1"/>
  <c r="X243" i="1"/>
  <c r="X1661" i="1"/>
  <c r="X1030" i="1"/>
  <c r="X2344" i="1"/>
  <c r="X338" i="1"/>
  <c r="X1097" i="1"/>
  <c r="X2105" i="1"/>
  <c r="X1240" i="1"/>
  <c r="X2427" i="1"/>
  <c r="X2059" i="1"/>
  <c r="X932" i="1"/>
  <c r="X2561" i="1"/>
  <c r="X2403" i="1"/>
  <c r="X1837" i="1"/>
  <c r="X2013" i="1"/>
  <c r="X943" i="1"/>
  <c r="X2370" i="1"/>
  <c r="X2475" i="1"/>
  <c r="X931" i="1"/>
  <c r="X1118" i="1"/>
  <c r="X1680" i="1"/>
  <c r="X1028" i="1"/>
  <c r="X1093" i="1"/>
  <c r="X989" i="1"/>
  <c r="X1301" i="1"/>
  <c r="X2274" i="1"/>
  <c r="X1734" i="1"/>
  <c r="X1498" i="1"/>
  <c r="X2273" i="1"/>
  <c r="X1766" i="1"/>
  <c r="X2499" i="1"/>
  <c r="X1408" i="1"/>
  <c r="X2248" i="1"/>
  <c r="X1599" i="1"/>
  <c r="X2563" i="1"/>
  <c r="X1960" i="1"/>
  <c r="X1227" i="1"/>
  <c r="X1582" i="1"/>
  <c r="X1765" i="1"/>
  <c r="X2272" i="1"/>
  <c r="X1869" i="1"/>
  <c r="X382" i="1"/>
  <c r="X2016" i="1"/>
  <c r="X1378" i="1"/>
  <c r="X2385" i="1"/>
  <c r="X128" i="1"/>
  <c r="X1994" i="1"/>
  <c r="X1727" i="1"/>
  <c r="X1184" i="1"/>
  <c r="X1548" i="1"/>
  <c r="X605" i="1"/>
  <c r="X2550" i="1"/>
  <c r="X507" i="1"/>
  <c r="X505" i="1"/>
  <c r="X1722" i="1"/>
  <c r="X1991" i="1"/>
  <c r="X926" i="1"/>
  <c r="X798" i="1"/>
  <c r="X1839" i="1"/>
  <c r="X1543" i="1"/>
  <c r="X2340" i="1"/>
  <c r="X982" i="1"/>
  <c r="X142" i="1"/>
  <c r="X2121" i="1"/>
  <c r="X418" i="1"/>
  <c r="X282" i="1"/>
  <c r="X1177" i="1"/>
  <c r="X281" i="1"/>
  <c r="X260" i="1"/>
  <c r="X1714" i="1"/>
  <c r="X2364" i="1"/>
  <c r="X1759" i="1"/>
  <c r="X2382" i="1"/>
  <c r="X2014" i="1"/>
  <c r="X2351" i="1"/>
  <c r="X1454" i="1"/>
  <c r="X698" i="1"/>
  <c r="X739" i="1"/>
  <c r="X1793" i="1"/>
  <c r="X2149" i="1"/>
  <c r="X1940" i="1"/>
  <c r="X2148" i="1"/>
  <c r="X2201" i="1"/>
  <c r="X973" i="1"/>
  <c r="X2269" i="1"/>
  <c r="X1171" i="1"/>
  <c r="X2146" i="1"/>
  <c r="X305" i="1"/>
  <c r="X1853" i="1"/>
  <c r="X2462" i="1"/>
  <c r="X1466" i="1"/>
  <c r="X511" i="1"/>
  <c r="X206" i="1"/>
  <c r="X470" i="1"/>
  <c r="X2300" i="1"/>
  <c r="X1334" i="1"/>
  <c r="X2050" i="1"/>
  <c r="X1191" i="1"/>
  <c r="X508" i="1"/>
  <c r="X807" i="1"/>
  <c r="X2523" i="1"/>
  <c r="X1733" i="1"/>
  <c r="X2459" i="1"/>
  <c r="X1090" i="1"/>
  <c r="X1688" i="1"/>
  <c r="X1333" i="1"/>
  <c r="X2319" i="1"/>
  <c r="X2046" i="1"/>
  <c r="X2331" i="1"/>
  <c r="X2551" i="1"/>
  <c r="X1116" i="1"/>
  <c r="X1085" i="1"/>
  <c r="X1293" i="1"/>
  <c r="X1229" i="1"/>
  <c r="X480" i="1"/>
  <c r="X192" i="1"/>
  <c r="X1867" i="1"/>
  <c r="X551" i="1"/>
  <c r="X2438" i="1"/>
  <c r="X1959" i="1"/>
  <c r="X1419" i="1"/>
  <c r="X604" i="1"/>
  <c r="X2538" i="1"/>
  <c r="X1375" i="1"/>
  <c r="X1648" i="1"/>
  <c r="X1802" i="1"/>
  <c r="X2366" i="1"/>
  <c r="X411" i="1"/>
  <c r="X917" i="1"/>
  <c r="X1764" i="1"/>
  <c r="X1315" i="1"/>
  <c r="X913" i="1"/>
  <c r="X1686" i="1"/>
  <c r="X1412" i="1"/>
  <c r="X540" i="1"/>
  <c r="X2365" i="1"/>
  <c r="X308" i="1"/>
  <c r="X1692" i="1"/>
  <c r="X701" i="1"/>
  <c r="X1987" i="1"/>
  <c r="X657" i="1"/>
  <c r="X601" i="1"/>
  <c r="X1371" i="1"/>
  <c r="X2206" i="1"/>
  <c r="X2204" i="1"/>
  <c r="X1172" i="1"/>
  <c r="X787" i="1"/>
  <c r="X1282" i="1"/>
  <c r="X2238" i="1"/>
  <c r="X2400" i="1"/>
  <c r="X421" i="1"/>
  <c r="X1510" i="1"/>
  <c r="X1591" i="1"/>
  <c r="X1338" i="1"/>
  <c r="X880" i="1"/>
  <c r="X597" i="1"/>
  <c r="X1370" i="1"/>
  <c r="X503" i="1"/>
  <c r="X2267" i="1"/>
  <c r="X1790" i="1"/>
  <c r="X2496" i="1"/>
  <c r="X593" i="1"/>
  <c r="X1709" i="1"/>
  <c r="X1859" i="1"/>
  <c r="X327" i="1"/>
  <c r="X2359" i="1"/>
  <c r="X970" i="1"/>
  <c r="X1768" i="1"/>
  <c r="X1470" i="1"/>
  <c r="X889" i="1"/>
  <c r="X1873" i="1"/>
  <c r="X2323" i="1"/>
  <c r="X610" i="1"/>
  <c r="X1813" i="1"/>
  <c r="X2322" i="1"/>
  <c r="X988" i="1"/>
  <c r="X847" i="1"/>
  <c r="X643" i="1"/>
  <c r="X1553" i="1"/>
  <c r="X1757" i="1"/>
  <c r="X2049" i="1"/>
  <c r="X385" i="1"/>
  <c r="X887" i="1"/>
  <c r="X2247" i="1"/>
  <c r="X1215" i="1"/>
  <c r="X629" i="1"/>
  <c r="X2047" i="1"/>
  <c r="X1927" i="1"/>
  <c r="X804" i="1"/>
  <c r="X456" i="1"/>
  <c r="X1380" i="1"/>
  <c r="X1806" i="1"/>
  <c r="X2246" i="1"/>
  <c r="X800" i="1"/>
  <c r="X1594" i="1"/>
  <c r="X2367" i="1"/>
  <c r="X1107" i="1"/>
  <c r="X2180" i="1"/>
  <c r="X1183" i="1"/>
  <c r="X2245" i="1"/>
  <c r="X2291" i="1"/>
  <c r="X2290" i="1"/>
  <c r="X550" i="1"/>
  <c r="X1502" i="1"/>
  <c r="X1721" i="1"/>
  <c r="X454" i="1"/>
  <c r="X1843" i="1"/>
  <c r="X2437" i="1"/>
  <c r="X1545" i="1"/>
  <c r="X1026" i="1"/>
  <c r="X1592" i="1"/>
  <c r="X661" i="1"/>
  <c r="X2092" i="1"/>
  <c r="X349" i="1"/>
  <c r="X476" i="1"/>
  <c r="X1831" i="1"/>
  <c r="X793" i="1"/>
  <c r="X2091" i="1"/>
  <c r="X2417" i="1"/>
  <c r="X1423" i="1"/>
  <c r="X1541" i="1"/>
  <c r="X2151" i="1"/>
  <c r="X978" i="1"/>
  <c r="X2177" i="1"/>
  <c r="X1283" i="1"/>
  <c r="X2037" i="1"/>
  <c r="X1341" i="1"/>
  <c r="X2426" i="1"/>
  <c r="X786" i="1"/>
  <c r="X2202" i="1"/>
  <c r="X1317" i="1"/>
  <c r="X1072" i="1"/>
  <c r="X1453" i="1"/>
  <c r="X2062" i="1"/>
  <c r="X449" i="1"/>
  <c r="X744" i="1"/>
  <c r="X330" i="1"/>
  <c r="X1711" i="1"/>
  <c r="X2145" i="1"/>
  <c r="X1634" i="1"/>
  <c r="X782" i="1"/>
  <c r="X1979" i="1"/>
  <c r="X184" i="1"/>
  <c r="X1067" i="1"/>
  <c r="X1537" i="1"/>
  <c r="X971" i="1"/>
  <c r="X220" i="1"/>
  <c r="X1449" i="1"/>
  <c r="X1830" i="1"/>
  <c r="X779" i="1"/>
  <c r="X1269" i="1"/>
  <c r="X237" i="1"/>
  <c r="X1628" i="1"/>
  <c r="X2433" i="1"/>
  <c r="X369" i="1"/>
  <c r="X1363" i="1"/>
  <c r="X1447" i="1"/>
  <c r="X1061" i="1"/>
  <c r="X2396" i="1"/>
  <c r="X1533" i="1"/>
  <c r="X1913" i="1"/>
  <c r="X1974" i="1"/>
  <c r="X200" i="1"/>
  <c r="X2279" i="1"/>
  <c r="X835" i="1"/>
  <c r="X586" i="1"/>
  <c r="X1855" i="1"/>
  <c r="X2031" i="1"/>
  <c r="X1265" i="1"/>
  <c r="X686" i="1"/>
  <c r="X1530" i="1"/>
  <c r="X1358" i="1"/>
  <c r="X2517" i="1"/>
  <c r="X910" i="1"/>
  <c r="X962" i="1"/>
  <c r="X834" i="1"/>
  <c r="X2133" i="1"/>
  <c r="X582" i="1"/>
  <c r="X1777" i="1"/>
  <c r="X442" i="1"/>
  <c r="X1432" i="1"/>
  <c r="X1208" i="1"/>
  <c r="X104" i="1"/>
  <c r="X112" i="1"/>
  <c r="X1394" i="1"/>
  <c r="X2172" i="1"/>
  <c r="X2255" i="1"/>
  <c r="X517" i="1"/>
  <c r="X1747" i="1"/>
  <c r="X459" i="1"/>
  <c r="X2253" i="1"/>
  <c r="X1660" i="1"/>
  <c r="X2006" i="1"/>
  <c r="X1562" i="1"/>
  <c r="X812" i="1"/>
  <c r="X2004" i="1"/>
  <c r="X992" i="1"/>
  <c r="X1248" i="1"/>
  <c r="X2276" i="1"/>
  <c r="X1878" i="1"/>
  <c r="X1741" i="1"/>
  <c r="X811" i="1"/>
  <c r="X1232" i="1"/>
  <c r="X130" i="1"/>
  <c r="X1197" i="1"/>
  <c r="X2211" i="1"/>
  <c r="X1128" i="1"/>
  <c r="X1038" i="1"/>
  <c r="X2441" i="1"/>
  <c r="X386" i="1"/>
  <c r="X2295" i="1"/>
  <c r="X1674" i="1"/>
  <c r="X1300" i="1"/>
  <c r="X1092" i="1"/>
  <c r="X2209" i="1"/>
  <c r="X2208" i="1"/>
  <c r="X747" i="1"/>
  <c r="X828" i="1"/>
  <c r="X1896" i="1"/>
  <c r="X930" i="1"/>
  <c r="X1089" i="1"/>
  <c r="X2048" i="1"/>
  <c r="X928" i="1"/>
  <c r="X1871" i="1"/>
  <c r="X1230" i="1"/>
  <c r="X2386" i="1"/>
  <c r="X1807" i="1"/>
  <c r="X2271" i="1"/>
  <c r="X2160" i="1"/>
  <c r="X2280" i="1"/>
  <c r="X1325" i="1"/>
  <c r="X1461" i="1"/>
  <c r="X2159" i="1"/>
  <c r="X2158" i="1"/>
  <c r="X2094" i="1"/>
  <c r="X1376" i="1"/>
  <c r="X1724" i="1"/>
  <c r="X705" i="1"/>
  <c r="X799" i="1"/>
  <c r="X2042" i="1"/>
  <c r="X285" i="1"/>
  <c r="X1374" i="1"/>
  <c r="X1288" i="1"/>
  <c r="X1010" i="1"/>
  <c r="X1801" i="1"/>
  <c r="X1720" i="1"/>
  <c r="X549" i="1"/>
  <c r="X2240" i="1"/>
  <c r="X302" i="1"/>
  <c r="X1179" i="1"/>
  <c r="X1920" i="1"/>
  <c r="X172" i="1"/>
  <c r="X794" i="1"/>
  <c r="X703" i="1"/>
  <c r="X1411" i="1"/>
  <c r="X2090" i="1"/>
  <c r="X1684" i="1"/>
  <c r="X1951" i="1"/>
  <c r="X451" i="1"/>
  <c r="X415" i="1"/>
  <c r="X1077" i="1"/>
  <c r="X2362" i="1"/>
  <c r="X2497" i="1"/>
  <c r="X1918" i="1"/>
  <c r="X1075" i="1"/>
  <c r="X450" i="1"/>
  <c r="X1792" i="1"/>
  <c r="X577" i="1"/>
  <c r="X2556" i="1"/>
  <c r="X2034" i="1"/>
  <c r="X1110" i="1"/>
  <c r="X1980" i="1"/>
  <c r="X409" i="1"/>
  <c r="X878" i="1"/>
  <c r="X307" i="1"/>
  <c r="X1065" i="1"/>
  <c r="X1368" i="1"/>
  <c r="X2033" i="1"/>
  <c r="X592" i="1"/>
  <c r="X644" i="1"/>
  <c r="X1270" i="1"/>
  <c r="X1063" i="1"/>
  <c r="X1629" i="1"/>
  <c r="X1012" i="1"/>
  <c r="X546" i="1"/>
  <c r="X2451" i="1"/>
  <c r="X1340" i="1"/>
  <c r="X1535" i="1"/>
  <c r="X1534" i="1"/>
  <c r="X2266" i="1"/>
  <c r="X922" i="1"/>
  <c r="X829" i="1"/>
  <c r="X1531" i="1"/>
  <c r="X1829" i="1"/>
  <c r="X2337" i="1"/>
  <c r="X2264" i="1"/>
  <c r="X1588" i="1"/>
  <c r="X1444" i="1"/>
  <c r="X469" i="1"/>
  <c r="X776" i="1"/>
  <c r="X1226" i="1"/>
  <c r="X2535" i="1"/>
  <c r="X1911" i="1"/>
  <c r="X1529" i="1"/>
  <c r="X1682" i="1"/>
  <c r="X2135" i="1"/>
  <c r="X1972" i="1"/>
  <c r="X1264" i="1"/>
  <c r="X1018" i="1"/>
  <c r="X139" i="1"/>
  <c r="X1909" i="1"/>
  <c r="X2355" i="1"/>
  <c r="X492" i="1"/>
  <c r="X364" i="1"/>
  <c r="X1055" i="1"/>
  <c r="X2283" i="1"/>
  <c r="X218" i="1"/>
  <c r="X182" i="1"/>
  <c r="X222" i="1"/>
  <c r="X363" i="1"/>
  <c r="X1438" i="1"/>
  <c r="X2078" i="1"/>
  <c r="X1587" i="1"/>
  <c r="X1052" i="1"/>
  <c r="X552" i="1"/>
  <c r="X269" i="1"/>
  <c r="X353" i="1"/>
  <c r="X2377" i="1"/>
  <c r="X1586" i="1"/>
  <c r="X309" i="1"/>
  <c r="X2493" i="1"/>
  <c r="X2230" i="1"/>
  <c r="X682" i="1"/>
  <c r="X2485" i="1"/>
  <c r="X1908" i="1"/>
  <c r="X168" i="1"/>
  <c r="X252" i="1"/>
  <c r="X1241" i="1"/>
  <c r="X2130" i="1"/>
  <c r="X229" i="1"/>
  <c r="X423" i="1"/>
  <c r="X316" i="1"/>
  <c r="X1158" i="1"/>
  <c r="X1157" i="1"/>
  <c r="X1420" i="1"/>
  <c r="X573" i="1"/>
  <c r="X1155" i="1"/>
  <c r="X571" i="1"/>
  <c r="X673" i="1"/>
  <c r="X1904" i="1"/>
  <c r="X857" i="1"/>
  <c r="X152" i="1"/>
  <c r="X267" i="1"/>
  <c r="X2258" i="1"/>
  <c r="X2023" i="1"/>
  <c r="X1047" i="1"/>
  <c r="X565" i="1"/>
  <c r="X945" i="1"/>
  <c r="X362" i="1"/>
  <c r="X1964" i="1"/>
  <c r="X2408" i="1"/>
  <c r="X1353" i="1"/>
  <c r="X1888" i="1"/>
  <c r="X664" i="1"/>
  <c r="X858" i="1"/>
  <c r="X1677" i="1"/>
  <c r="X204" i="1"/>
  <c r="X974" i="1"/>
  <c r="X1245" i="1"/>
  <c r="X1638" i="1"/>
  <c r="X374" i="1"/>
  <c r="X373" i="1"/>
  <c r="X1069" i="1"/>
  <c r="X2185" i="1"/>
  <c r="X2200" i="1"/>
  <c r="X1633" i="1"/>
  <c r="X2312" i="1"/>
  <c r="X877" i="1"/>
  <c r="X1066" i="1"/>
  <c r="X2520" i="1"/>
  <c r="X742" i="1"/>
  <c r="X1272" i="1"/>
  <c r="X2358" i="1"/>
  <c r="X326" i="1"/>
  <c r="X1857" i="1"/>
  <c r="X306" i="1"/>
  <c r="X1497" i="1"/>
  <c r="X201" i="1"/>
  <c r="X2495" i="1"/>
  <c r="X1602" i="1"/>
  <c r="X219" i="1"/>
  <c r="X1217" i="1"/>
  <c r="X588" i="1"/>
  <c r="X1838" i="1"/>
  <c r="X870" i="1"/>
  <c r="X2415" i="1"/>
  <c r="X497" i="1"/>
  <c r="X1708" i="1"/>
  <c r="X273" i="1"/>
  <c r="X967" i="1"/>
  <c r="X321" i="1"/>
  <c r="X867" i="1"/>
  <c r="X417" i="1"/>
  <c r="X966" i="1"/>
  <c r="X1242" i="1"/>
  <c r="X1167" i="1"/>
  <c r="X2284" i="1"/>
  <c r="X2138" i="1"/>
  <c r="X545" i="1"/>
  <c r="X846" i="1"/>
  <c r="X367" i="1"/>
  <c r="X1581" i="1"/>
  <c r="X366" i="1"/>
  <c r="X685" i="1"/>
  <c r="X1440" i="1"/>
  <c r="X271" i="1"/>
  <c r="X580" i="1"/>
  <c r="X154" i="1"/>
  <c r="X1160" i="1"/>
  <c r="X862" i="1"/>
  <c r="X1326" i="1"/>
  <c r="X1234" i="1"/>
  <c r="X2410" i="1"/>
  <c r="X439" i="1"/>
  <c r="X1053" i="1"/>
  <c r="X1851" i="1"/>
  <c r="X300" i="1"/>
  <c r="X1156" i="1"/>
  <c r="X1893" i="1"/>
  <c r="X2470" i="1"/>
  <c r="X1105" i="1"/>
  <c r="X437" i="1"/>
  <c r="X2540" i="1"/>
  <c r="X2025" i="1"/>
  <c r="X1612" i="1"/>
  <c r="X2182" i="1"/>
  <c r="X299" i="1"/>
  <c r="X825" i="1"/>
  <c r="X2189" i="1"/>
  <c r="X1698" i="1"/>
  <c r="X1617" i="1"/>
  <c r="X979" i="1"/>
  <c r="X2401" i="1"/>
  <c r="X882" i="1"/>
  <c r="X2205" i="1"/>
  <c r="X1540" i="1"/>
  <c r="X924" i="1"/>
  <c r="X280" i="1"/>
  <c r="X1795" i="1"/>
  <c r="X1984" i="1"/>
  <c r="X599" i="1"/>
  <c r="X975" i="1"/>
  <c r="X1791" i="1"/>
  <c r="X1335" i="1"/>
  <c r="X598" i="1"/>
  <c r="X1637" i="1"/>
  <c r="X1635" i="1"/>
  <c r="X972" i="1"/>
  <c r="X1950" i="1"/>
  <c r="X329" i="1"/>
  <c r="X1789" i="1"/>
  <c r="X2537" i="1"/>
  <c r="X547" i="1"/>
  <c r="X694" i="1"/>
  <c r="X328" i="1"/>
  <c r="X1632" i="1"/>
  <c r="X501" i="1"/>
  <c r="X276" i="1"/>
  <c r="X1858" i="1"/>
  <c r="X1630" i="1"/>
  <c r="X1949" i="1"/>
  <c r="X2087" i="1"/>
  <c r="X553" i="1"/>
  <c r="X1627" i="1"/>
  <c r="X2518" i="1"/>
  <c r="X873" i="1"/>
  <c r="X2184" i="1"/>
  <c r="X2234" i="1"/>
  <c r="X1060" i="1"/>
  <c r="X869" i="1"/>
  <c r="X2067" i="1"/>
  <c r="X840" i="1"/>
  <c r="X1445" i="1"/>
  <c r="X272" i="1"/>
  <c r="X444" i="1"/>
  <c r="X688" i="1"/>
  <c r="X687" i="1"/>
  <c r="X2308" i="1"/>
  <c r="X2464" i="1"/>
  <c r="X2356" i="1"/>
  <c r="X1359" i="1"/>
  <c r="X1528" i="1"/>
  <c r="X1057" i="1"/>
  <c r="X2134" i="1"/>
  <c r="X183" i="1"/>
  <c r="X2196" i="1"/>
  <c r="X474" i="1"/>
  <c r="X2082" i="1"/>
  <c r="X1161" i="1"/>
  <c r="X2231" i="1"/>
  <c r="X425" i="1"/>
  <c r="X2029" i="1"/>
  <c r="X908" i="1"/>
  <c r="X2354" i="1"/>
  <c r="X2516" i="1"/>
  <c r="X544" i="1"/>
  <c r="X772" i="1"/>
  <c r="X1619" i="1"/>
  <c r="X921" i="1"/>
  <c r="X2304" i="1"/>
  <c r="X1618" i="1"/>
  <c r="X199" i="1"/>
  <c r="X412" i="1"/>
  <c r="X1122" i="1"/>
  <c r="X676" i="1"/>
  <c r="X572" i="1"/>
  <c r="X768" i="1"/>
  <c r="X2453" i="1"/>
  <c r="X784" i="1"/>
  <c r="X841" i="1"/>
  <c r="X502" i="1"/>
  <c r="X1068" i="1"/>
  <c r="X1710" i="1"/>
  <c r="X1009" i="1"/>
  <c r="X191" i="1"/>
  <c r="X1170" i="1"/>
  <c r="X638" i="1"/>
  <c r="X2339" i="1"/>
  <c r="X500" i="1"/>
  <c r="X499" i="1"/>
  <c r="X2086" i="1"/>
  <c r="X1365" i="1"/>
  <c r="X589" i="1"/>
  <c r="X2357" i="1"/>
  <c r="X872" i="1"/>
  <c r="X2139" i="1"/>
  <c r="X323" i="1"/>
  <c r="X1532" i="1"/>
  <c r="X1404" i="1"/>
  <c r="X1784" i="1"/>
  <c r="X2198" i="1"/>
  <c r="X2309" i="1"/>
  <c r="X636" i="1"/>
  <c r="X635" i="1"/>
  <c r="X1266" i="1"/>
  <c r="X127" i="1"/>
  <c r="X1706" i="1"/>
  <c r="X414" i="1"/>
  <c r="X354" i="1"/>
  <c r="X2233" i="1"/>
  <c r="X2136" i="1"/>
  <c r="X2395" i="1"/>
  <c r="X231" i="1"/>
  <c r="X1162" i="1"/>
  <c r="X775" i="1"/>
  <c r="X863" i="1"/>
  <c r="X684" i="1"/>
  <c r="X2413" i="1"/>
  <c r="X365" i="1"/>
  <c r="X579" i="1"/>
  <c r="X1439" i="1"/>
  <c r="X1357" i="1"/>
  <c r="X2259" i="1"/>
  <c r="X576" i="1"/>
  <c r="X961" i="1"/>
  <c r="X356" i="1"/>
  <c r="X1906" i="1"/>
  <c r="X1262" i="1"/>
  <c r="X193" i="1"/>
  <c r="X769" i="1"/>
  <c r="X1892" i="1"/>
  <c r="X1616" i="1"/>
  <c r="X2554" i="1"/>
  <c r="X2494" i="1"/>
  <c r="X1848" i="1"/>
  <c r="X1407" i="1"/>
  <c r="X733" i="1"/>
  <c r="X566" i="1"/>
  <c r="X422" i="1"/>
  <c r="X433" i="1"/>
  <c r="X1153" i="1"/>
  <c r="X542" i="1"/>
  <c r="X1256" i="1"/>
  <c r="X1611" i="1"/>
  <c r="X667" i="1"/>
  <c r="X2020" i="1"/>
  <c r="X151" i="1"/>
  <c r="X431" i="1"/>
  <c r="X178" i="1"/>
  <c r="X665" i="1"/>
  <c r="X1901" i="1"/>
  <c r="X2375" i="1"/>
  <c r="X164" i="1"/>
  <c r="X115" i="1"/>
  <c r="X668" i="1"/>
  <c r="X2452" i="1"/>
  <c r="X1367" i="1"/>
  <c r="X294" i="1"/>
  <c r="X1536" i="1"/>
  <c r="X447" i="1"/>
  <c r="X1366" i="1"/>
  <c r="X2311" i="1"/>
  <c r="X156" i="1"/>
  <c r="X111" i="1"/>
  <c r="X498" i="1"/>
  <c r="X778" i="1"/>
  <c r="X2068" i="1"/>
  <c r="X2338" i="1"/>
  <c r="X2530" i="1"/>
  <c r="X848" i="1"/>
  <c r="X155" i="1"/>
  <c r="X322" i="1"/>
  <c r="X117" i="1"/>
  <c r="X1973" i="1"/>
  <c r="X1403" i="1"/>
  <c r="X1605" i="1"/>
  <c r="X2307" i="1"/>
  <c r="X729" i="1"/>
  <c r="X2379" i="1"/>
  <c r="X493" i="1"/>
  <c r="X1897" i="1"/>
  <c r="X865" i="1"/>
  <c r="X2529" i="1"/>
  <c r="X2116" i="1"/>
  <c r="X2195" i="1"/>
  <c r="X254" i="1"/>
  <c r="X2534" i="1"/>
  <c r="X1021" i="1"/>
  <c r="X1894" i="1"/>
  <c r="X2412" i="1"/>
  <c r="X170" i="1"/>
  <c r="X2334" i="1"/>
  <c r="X230" i="1"/>
  <c r="X833" i="1"/>
  <c r="X861" i="1"/>
  <c r="X680" i="1"/>
  <c r="X167" i="1"/>
  <c r="X1852" i="1"/>
  <c r="X2514" i="1"/>
  <c r="X110" i="1"/>
  <c r="X1704" i="1"/>
  <c r="X1430" i="1"/>
  <c r="X1176" i="1"/>
  <c r="X980" i="1"/>
  <c r="X1863" i="1"/>
  <c r="X1455" i="1"/>
  <c r="X2088" i="1"/>
  <c r="X1953" i="1"/>
  <c r="X2036" i="1"/>
  <c r="X2035" i="1"/>
  <c r="X1794" i="1"/>
  <c r="X2063" i="1"/>
  <c r="X1327" i="1"/>
  <c r="X279" i="1"/>
  <c r="X1538" i="1"/>
  <c r="X785" i="1"/>
  <c r="X203" i="1"/>
  <c r="X471" i="1"/>
  <c r="X2360" i="1"/>
  <c r="X2268" i="1"/>
  <c r="X424" i="1"/>
  <c r="X696" i="1"/>
  <c r="X481" i="1"/>
  <c r="X2143" i="1"/>
  <c r="X1450" i="1"/>
  <c r="X2012" i="1"/>
  <c r="X781" i="1"/>
  <c r="X2486" i="1"/>
  <c r="X1695" i="1"/>
  <c r="X2032" i="1"/>
  <c r="X1448" i="1"/>
  <c r="X141" i="1"/>
  <c r="X1895" i="1"/>
  <c r="X1062" i="1"/>
  <c r="X1364" i="1"/>
  <c r="X2140" i="1"/>
  <c r="X2380" i="1"/>
  <c r="X1405" i="1"/>
  <c r="X1023" i="1"/>
  <c r="X1059" i="1"/>
  <c r="X1606" i="1"/>
  <c r="X368" i="1"/>
  <c r="X868" i="1"/>
  <c r="X1058" i="1"/>
  <c r="X494" i="1"/>
  <c r="X475" i="1"/>
  <c r="X1624" i="1"/>
  <c r="X838" i="1"/>
  <c r="X443" i="1"/>
  <c r="X963" i="1"/>
  <c r="X1854" i="1"/>
  <c r="X2262" i="1"/>
  <c r="X2542" i="1"/>
  <c r="X1441" i="1"/>
  <c r="X1779" i="1"/>
  <c r="X1681" i="1"/>
  <c r="X2261" i="1"/>
  <c r="X774" i="1"/>
  <c r="X1263" i="1"/>
  <c r="X1228" i="1"/>
  <c r="X346" i="1"/>
  <c r="X2507" i="1"/>
  <c r="X1159" i="1"/>
  <c r="X1621" i="1"/>
  <c r="X750" i="1"/>
  <c r="X860" i="1"/>
  <c r="X1970" i="1"/>
  <c r="X2079" i="1"/>
  <c r="X2533" i="1"/>
  <c r="X153" i="1"/>
  <c r="X257" i="1"/>
  <c r="X408" i="1"/>
  <c r="X666" i="1"/>
  <c r="X2239" i="1"/>
  <c r="X548" i="1"/>
  <c r="X1174" i="1"/>
  <c r="X1173" i="1"/>
  <c r="X1642" i="1"/>
  <c r="X640" i="1"/>
  <c r="X788" i="1"/>
  <c r="X976" i="1"/>
  <c r="X239" i="1"/>
  <c r="X1961" i="1"/>
  <c r="X121" i="1"/>
  <c r="X1639" i="1"/>
  <c r="X1491" i="1"/>
  <c r="X1277" i="1"/>
  <c r="X1276" i="1"/>
  <c r="X278" i="1"/>
  <c r="X2072" i="1"/>
  <c r="X1274" i="1"/>
  <c r="X1019" i="1"/>
  <c r="X171" i="1"/>
  <c r="X695" i="1"/>
  <c r="X738" i="1"/>
  <c r="X371" i="1"/>
  <c r="X1590" i="1"/>
  <c r="X591" i="1"/>
  <c r="X780" i="1"/>
  <c r="X1332" i="1"/>
  <c r="X691" i="1"/>
  <c r="X1238" i="1"/>
  <c r="X1268" i="1"/>
  <c r="X2057" i="1"/>
  <c r="X2397" i="1"/>
  <c r="X871" i="1"/>
  <c r="X1362" i="1"/>
  <c r="X1124" i="1"/>
  <c r="X1169" i="1"/>
  <c r="X1786" i="1"/>
  <c r="X935" i="1"/>
  <c r="X1589" i="1"/>
  <c r="X968" i="1"/>
  <c r="X844" i="1"/>
  <c r="X2536" i="1"/>
  <c r="X555" i="1"/>
  <c r="X2336" i="1"/>
  <c r="X234" i="1"/>
  <c r="X347" i="1"/>
  <c r="X1166" i="1"/>
  <c r="X2030" i="1"/>
  <c r="X1622" i="1"/>
  <c r="X232" i="1"/>
  <c r="X1672" i="1"/>
  <c r="X2232" i="1"/>
  <c r="X2132" i="1"/>
  <c r="X2260" i="1"/>
  <c r="X634" i="1"/>
  <c r="X581" i="1"/>
  <c r="X2335" i="1"/>
  <c r="X169" i="1"/>
  <c r="X2378" i="1"/>
  <c r="X1776" i="1"/>
  <c r="X678" i="1"/>
  <c r="X1703" i="1"/>
  <c r="X958" i="1"/>
  <c r="X2024" i="1"/>
  <c r="X2281" i="1"/>
  <c r="X1514" i="1"/>
  <c r="X1945" i="1"/>
  <c r="X836" i="1"/>
  <c r="X660" i="1"/>
  <c r="X783" i="1"/>
  <c r="X648" i="1"/>
  <c r="X372" i="1"/>
  <c r="X876" i="1"/>
  <c r="X448" i="1"/>
  <c r="X1132" i="1"/>
  <c r="X1915" i="1"/>
  <c r="X1676" i="1"/>
  <c r="X420" i="1"/>
  <c r="X1914" i="1"/>
  <c r="X1788" i="1"/>
  <c r="X325" i="1"/>
  <c r="X2434" i="1"/>
  <c r="X2508" i="1"/>
  <c r="X2398" i="1"/>
  <c r="X1975" i="1"/>
  <c r="X1787" i="1"/>
  <c r="X2223" i="1"/>
  <c r="X969" i="1"/>
  <c r="X1267" i="1"/>
  <c r="X587" i="1"/>
  <c r="X1243" i="1"/>
  <c r="X1912" i="1"/>
  <c r="X1707" i="1"/>
  <c r="X1856" i="1"/>
  <c r="X2350" i="1"/>
  <c r="X235" i="1"/>
  <c r="X1443" i="1"/>
  <c r="X1237" i="1"/>
  <c r="X116" i="1"/>
  <c r="X1165" i="1"/>
  <c r="X1783" i="1"/>
  <c r="X194" i="1"/>
  <c r="X1164" i="1"/>
  <c r="X1222" i="1"/>
  <c r="X583" i="1"/>
  <c r="X652" i="1"/>
  <c r="X1509" i="1"/>
  <c r="X2305" i="1"/>
  <c r="X2394" i="1"/>
  <c r="X1054" i="1"/>
  <c r="X773" i="1"/>
  <c r="X1356" i="1"/>
  <c r="X2080" i="1"/>
  <c r="X907" i="1"/>
  <c r="X771" i="1"/>
  <c r="X1436" i="1"/>
  <c r="X2027" i="1"/>
  <c r="X543" i="1"/>
  <c r="X677" i="1"/>
  <c r="X1260" i="1"/>
  <c r="X2423" i="1"/>
  <c r="X674" i="1"/>
  <c r="X1775" i="1"/>
  <c r="X1967" i="1"/>
  <c r="X2429" i="1"/>
  <c r="X488" i="1"/>
  <c r="X1131" i="1"/>
  <c r="X1406" i="1"/>
  <c r="X2513" i="1"/>
  <c r="X1701" i="1"/>
  <c r="X473" i="1"/>
  <c r="X253" i="1"/>
  <c r="X669" i="1"/>
  <c r="X181" i="1"/>
  <c r="X2075" i="1"/>
  <c r="X2352" i="1"/>
  <c r="X1410" i="1"/>
  <c r="X123" i="1"/>
  <c r="X266" i="1"/>
  <c r="X761" i="1"/>
  <c r="X1350" i="1"/>
  <c r="X1254" i="1"/>
  <c r="X1045" i="1"/>
  <c r="X472" i="1"/>
  <c r="X1346" i="1"/>
  <c r="X163" i="1"/>
  <c r="X275" i="1"/>
  <c r="X2473" i="1"/>
  <c r="X875" i="1"/>
  <c r="X936" i="1"/>
  <c r="X1977" i="1"/>
  <c r="X690" i="1"/>
  <c r="X2310" i="1"/>
  <c r="X1601" i="1"/>
  <c r="X2199" i="1"/>
  <c r="X1446" i="1"/>
  <c r="X324" i="1"/>
  <c r="X689" i="1"/>
  <c r="X1022" i="1"/>
  <c r="X1840" i="1"/>
  <c r="X1626" i="1"/>
  <c r="X1625" i="1"/>
  <c r="X627" i="1"/>
  <c r="X496" i="1"/>
  <c r="X585" i="1"/>
  <c r="X1442" i="1"/>
  <c r="X964" i="1"/>
  <c r="X2197" i="1"/>
  <c r="X2450" i="1"/>
  <c r="X1527" i="1"/>
  <c r="X1781" i="1"/>
  <c r="X1910" i="1"/>
  <c r="X1705" i="1"/>
  <c r="X735" i="1"/>
  <c r="X646" i="1"/>
  <c r="X683" i="1"/>
  <c r="X2131" i="1"/>
  <c r="X2081" i="1"/>
  <c r="X270" i="1"/>
  <c r="X1526" i="1"/>
  <c r="X1235" i="1"/>
  <c r="X578" i="1"/>
  <c r="X416" i="1"/>
  <c r="X2506" i="1"/>
  <c r="X1756" i="1"/>
  <c r="X575" i="1"/>
  <c r="X960" i="1"/>
  <c r="X574" i="1"/>
  <c r="X438" i="1"/>
  <c r="X920" i="1"/>
  <c r="X297" i="1"/>
  <c r="X2353" i="1"/>
  <c r="X1691" i="1"/>
  <c r="X959" i="1"/>
  <c r="X2504" i="1"/>
  <c r="X2565" i="1"/>
  <c r="X268" i="1"/>
  <c r="X765" i="1"/>
  <c r="X764" i="1"/>
  <c r="X166" i="1"/>
  <c r="X2190" i="1"/>
  <c r="X1499" i="1"/>
  <c r="X2532" i="1"/>
  <c r="X352" i="1"/>
  <c r="X1152" i="1"/>
  <c r="X1516" i="1"/>
  <c r="X1255" i="1"/>
  <c r="X486" i="1"/>
  <c r="X1150" i="1"/>
  <c r="X2060" i="1"/>
  <c r="X1233" i="1"/>
  <c r="X560" i="1"/>
  <c r="X2449" i="1"/>
  <c r="X760" i="1"/>
  <c r="X759" i="1"/>
  <c r="X2226" i="1"/>
  <c r="X1905" i="1"/>
  <c r="X221" i="1"/>
  <c r="X737" i="1"/>
  <c r="X2193" i="1"/>
  <c r="X2505" i="1"/>
  <c r="X314" i="1"/>
  <c r="X2077" i="1"/>
  <c r="X767" i="1"/>
  <c r="X957" i="1"/>
  <c r="X570" i="1"/>
  <c r="X2222" i="1"/>
  <c r="X670" i="1"/>
  <c r="X1517" i="1"/>
  <c r="X1258" i="1"/>
  <c r="X227" i="1"/>
  <c r="X2409" i="1"/>
  <c r="X2127" i="1"/>
  <c r="X1352" i="1"/>
  <c r="X1431" i="1"/>
  <c r="X2407" i="1"/>
  <c r="X2405" i="1"/>
  <c r="X1252" i="1"/>
  <c r="X559" i="1"/>
  <c r="X948" i="1"/>
  <c r="X440" i="1"/>
  <c r="X317" i="1"/>
  <c r="X1971" i="1"/>
  <c r="X1969" i="1"/>
  <c r="X2547" i="1"/>
  <c r="X1525" i="1"/>
  <c r="X355" i="1"/>
  <c r="X1834" i="1"/>
  <c r="X2555" i="1"/>
  <c r="X489" i="1"/>
  <c r="X1615" i="1"/>
  <c r="X2461" i="1"/>
  <c r="X313" i="1"/>
  <c r="X569" i="1"/>
  <c r="X434" i="1"/>
  <c r="X217" i="1"/>
  <c r="X1965" i="1"/>
  <c r="X563" i="1"/>
  <c r="X2376" i="1"/>
  <c r="X1610" i="1"/>
  <c r="X487" i="1"/>
  <c r="X1699" i="1"/>
  <c r="X1351" i="1"/>
  <c r="X748" i="1"/>
  <c r="X2406" i="1"/>
  <c r="X1349" i="1"/>
  <c r="X1348" i="1"/>
  <c r="X1221" i="1"/>
  <c r="X1690" i="1"/>
  <c r="X2228" i="1"/>
  <c r="X150" i="1"/>
  <c r="X2528" i="1"/>
  <c r="X2303" i="1"/>
  <c r="X1347" i="1"/>
  <c r="X228" i="1"/>
  <c r="X1847" i="1"/>
  <c r="X663" i="1"/>
  <c r="X1354" i="1"/>
  <c r="X1154" i="1"/>
  <c r="X728" i="1"/>
  <c r="X165" i="1"/>
  <c r="X1609" i="1"/>
  <c r="X953" i="1"/>
  <c r="X952" i="1"/>
  <c r="X851" i="1"/>
  <c r="X626" i="1"/>
  <c r="X1513" i="1"/>
  <c r="X179" i="1"/>
  <c r="X1044" i="1"/>
  <c r="X1149" i="1"/>
  <c r="X850" i="1"/>
  <c r="X114" i="1"/>
  <c r="X310" i="1"/>
  <c r="X1607" i="1"/>
  <c r="X1963" i="1"/>
  <c r="X1146" i="1"/>
  <c r="X1008" i="1"/>
  <c r="X1417" i="1"/>
  <c r="X951" i="1"/>
  <c r="X2126" i="1"/>
  <c r="X1850" i="1"/>
  <c r="X672" i="1"/>
  <c r="X1614" i="1"/>
  <c r="X1613" i="1"/>
  <c r="X436" i="1"/>
  <c r="X435" i="1"/>
  <c r="X1903" i="1"/>
  <c r="X654" i="1"/>
  <c r="X312" i="1"/>
  <c r="X564" i="1"/>
  <c r="X195" i="1"/>
  <c r="X762" i="1"/>
  <c r="X2229" i="1"/>
  <c r="X954" i="1"/>
  <c r="X1322" i="1"/>
  <c r="X1515" i="1"/>
  <c r="X1046" i="1"/>
  <c r="X2227" i="1"/>
  <c r="X2503" i="1"/>
  <c r="X1760" i="1"/>
  <c r="X1337" i="1"/>
  <c r="X1043" i="1"/>
  <c r="X757" i="1"/>
  <c r="X1031" i="1"/>
  <c r="X2448" i="1"/>
  <c r="X2483" i="1"/>
  <c r="X1344" i="1"/>
  <c r="X2125" i="1"/>
  <c r="X2526" i="1"/>
  <c r="X1331" i="1"/>
  <c r="X1596" i="1"/>
  <c r="X1434" i="1"/>
  <c r="X1849" i="1"/>
  <c r="X1433" i="1"/>
  <c r="X2484" i="1"/>
  <c r="X568" i="1"/>
  <c r="X1355" i="1"/>
  <c r="X1519" i="1"/>
  <c r="X1259" i="1"/>
  <c r="X956" i="1"/>
  <c r="X1761" i="1"/>
  <c r="X2076" i="1"/>
  <c r="X198" i="1"/>
  <c r="X1225" i="1"/>
  <c r="X1846" i="1"/>
  <c r="X311" i="1"/>
  <c r="X296" i="1"/>
  <c r="X485" i="1"/>
  <c r="X2333" i="1"/>
  <c r="X484" i="1"/>
  <c r="X2393" i="1"/>
  <c r="X1253" i="1"/>
  <c r="X2074" i="1"/>
  <c r="X1345" i="1"/>
  <c r="X1250" i="1"/>
  <c r="X2225" i="1"/>
  <c r="X262" i="1"/>
  <c r="X2257" i="1"/>
  <c r="X407" i="1"/>
  <c r="X753" i="1"/>
  <c r="X304" i="1"/>
  <c r="X1944" i="1"/>
  <c r="X1600" i="1"/>
  <c r="X671" i="1"/>
  <c r="X2546" i="1"/>
  <c r="X2183" i="1"/>
  <c r="X1049" i="1"/>
  <c r="X915" i="1"/>
  <c r="X1048" i="1"/>
  <c r="X1702" i="1"/>
  <c r="X1518" i="1"/>
  <c r="X633" i="1"/>
  <c r="X763" i="1"/>
  <c r="X432" i="1"/>
  <c r="X562" i="1"/>
  <c r="X853" i="1"/>
  <c r="X1845" i="1"/>
  <c r="X197" i="1"/>
  <c r="X1952" i="1"/>
  <c r="X1505" i="1"/>
  <c r="X950" i="1"/>
  <c r="X2188" i="1"/>
  <c r="X226" i="1"/>
  <c r="X937" i="1"/>
  <c r="X949" i="1"/>
  <c r="X558" i="1"/>
  <c r="X538" i="1"/>
  <c r="X1041" i="1"/>
  <c r="X1844" i="1"/>
  <c r="X2374" i="1"/>
  <c r="X1343" i="1"/>
  <c r="X2539" i="1"/>
  <c r="X1428" i="1"/>
  <c r="X2019" i="1"/>
  <c r="X539" i="1"/>
  <c r="X854" i="1"/>
  <c r="X1257" i="1"/>
  <c r="X1214" i="1"/>
  <c r="X1151" i="1"/>
  <c r="X124" i="1"/>
  <c r="X1774" i="1"/>
  <c r="X561" i="1"/>
  <c r="X265" i="1"/>
  <c r="X2432" i="1"/>
  <c r="X918" i="1"/>
  <c r="X1512" i="1"/>
  <c r="X1112" i="1"/>
  <c r="X758" i="1"/>
  <c r="X1251" i="1"/>
  <c r="X430" i="1"/>
  <c r="X557" i="1"/>
  <c r="X754" i="1"/>
  <c r="X1585" i="1"/>
  <c r="X2479" i="1"/>
  <c r="X2430" i="1"/>
  <c r="X1511" i="1"/>
  <c r="X751" i="1"/>
  <c r="X351" i="1"/>
  <c r="X2302" i="1"/>
  <c r="X1833" i="1"/>
  <c r="X428" i="1"/>
  <c r="X1040" i="1"/>
  <c r="X426" i="1"/>
  <c r="X482" i="1"/>
  <c r="X770" i="1"/>
  <c r="X315" i="1"/>
  <c r="X675" i="1"/>
  <c r="X2541" i="1"/>
  <c r="X2192" i="1"/>
  <c r="X1050" i="1"/>
  <c r="X1966" i="1"/>
  <c r="X1522" i="1"/>
  <c r="X1521" i="1"/>
  <c r="X1902" i="1"/>
  <c r="X1700" i="1"/>
  <c r="X955" i="1"/>
  <c r="X2128" i="1"/>
  <c r="X2460" i="1"/>
  <c r="X2021" i="1"/>
  <c r="X852" i="1"/>
  <c r="X1608" i="1"/>
  <c r="X180" i="1"/>
  <c r="X824" i="1"/>
  <c r="X1036" i="1"/>
  <c r="X645" i="1"/>
  <c r="X1042" i="1"/>
  <c r="X2422" i="1"/>
  <c r="X225" i="1"/>
  <c r="X2512" i="1"/>
  <c r="X651" i="1"/>
  <c r="X755" i="1"/>
  <c r="X138" i="1"/>
  <c r="X196" i="1"/>
  <c r="X2301" i="1"/>
  <c r="X1409" i="1"/>
  <c r="X1147" i="1"/>
  <c r="X632" i="1"/>
  <c r="X1429" i="1"/>
  <c r="X483" i="1"/>
  <c r="X1220" i="1"/>
  <c r="X2181" i="1"/>
  <c r="X1427" i="1"/>
  <c r="X264" i="1"/>
  <c r="X1148" i="1"/>
  <c r="X756" i="1"/>
  <c r="X263" i="1"/>
  <c r="X2447" i="1"/>
  <c r="X1939" i="1"/>
  <c r="X1697" i="1"/>
  <c r="X752" i="1"/>
  <c r="X1145" i="1"/>
  <c r="X1011" i="1"/>
  <c r="X122" i="1"/>
  <c r="X1249" i="1"/>
  <c r="X2332" i="1"/>
  <c r="X2431" i="1"/>
  <c r="X427" i="1"/>
  <c r="X479" i="1"/>
  <c r="X2187" i="1"/>
  <c r="X298" i="1"/>
  <c r="X1900" i="1"/>
  <c r="X631" i="1"/>
  <c r="X2073" i="1"/>
  <c r="X1039" i="1"/>
  <c r="X361" i="1"/>
  <c r="X360" i="1"/>
  <c r="X106" i="1"/>
  <c r="X429" i="1"/>
  <c r="X947" i="1"/>
  <c r="X2527" i="1"/>
  <c r="X2502" i="1"/>
  <c r="X1216" i="1"/>
  <c r="X2446" i="1"/>
  <c r="X359" i="1"/>
</calcChain>
</file>

<file path=xl/sharedStrings.xml><?xml version="1.0" encoding="utf-8"?>
<sst xmlns="http://schemas.openxmlformats.org/spreadsheetml/2006/main" count="45643" uniqueCount="13374">
  <si>
    <t>director_name</t>
  </si>
  <si>
    <t>duration</t>
  </si>
  <si>
    <t>gross</t>
  </si>
  <si>
    <t>genres</t>
  </si>
  <si>
    <t>movie_title</t>
  </si>
  <si>
    <t>movie_imdb_link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</si>
  <si>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</si>
  <si>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</si>
  <si>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</si>
  <si>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</si>
  <si>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</si>
  <si>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</si>
  <si>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</si>
  <si>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http://www.imdb.com/title/tt0499549/?ref_=fn_tt_tt_1</t>
  </si>
  <si>
    <t>English</t>
  </si>
  <si>
    <t>USA</t>
  </si>
  <si>
    <t>Gore Verbinski</t>
  </si>
  <si>
    <t>Action|Adventure|Fantasy</t>
  </si>
  <si>
    <t>http://www.imdb.com/title/tt0449088/?ref_=fn_tt_tt_1</t>
  </si>
  <si>
    <t>Sam Mendes</t>
  </si>
  <si>
    <t>Action|Adventure|Thriller</t>
  </si>
  <si>
    <t>http://www.imdb.com/title/tt2379713/?ref_=fn_tt_tt_1</t>
  </si>
  <si>
    <t>UK</t>
  </si>
  <si>
    <t>Christopher Nolan</t>
  </si>
  <si>
    <t>Action|Thriller</t>
  </si>
  <si>
    <t>Joseph Gordon-Levitt</t>
  </si>
  <si>
    <t>http://www.imdb.com/title/tt1345836/?ref_=fn_tt_tt_1</t>
  </si>
  <si>
    <t>Documentary</t>
  </si>
  <si>
    <t>Andrew Stanton</t>
  </si>
  <si>
    <t>Action|Adventure|Sci-Fi</t>
  </si>
  <si>
    <t>http://www.imdb.com/title/tt0401729/?ref_=fn_tt_tt_1</t>
  </si>
  <si>
    <t>Sam Raimi</t>
  </si>
  <si>
    <t>Action|Adventure|Romance</t>
  </si>
  <si>
    <t>http://www.imdb.com/title/tt0413300/?ref_=fn_tt_tt_1</t>
  </si>
  <si>
    <t>Nathan Greno</t>
  </si>
  <si>
    <t>Adventure|Animation|Comedy|Family|Fantasy|Musical|Romance</t>
  </si>
  <si>
    <t>http://www.imdb.com/title/tt0398286/?ref_=fn_tt_tt_1</t>
  </si>
  <si>
    <t>Joss Whedon</t>
  </si>
  <si>
    <t>http://www.imdb.com/title/tt2395427/?ref_=fn_tt_tt_1</t>
  </si>
  <si>
    <t>David Yates</t>
  </si>
  <si>
    <t>Adventure|Family|Fantasy|Mystery</t>
  </si>
  <si>
    <t>http://www.imdb.com/title/tt0417741/?ref_=fn_tt_tt_1</t>
  </si>
  <si>
    <t>Zack Snyder</t>
  </si>
  <si>
    <t>http://www.imdb.com/title/tt2975590/?ref_=fn_tt_tt_1</t>
  </si>
  <si>
    <t>Bryan Singer</t>
  </si>
  <si>
    <t>Kevin Spacey</t>
  </si>
  <si>
    <t>http://www.imdb.com/title/tt0348150/?ref_=fn_tt_tt_1</t>
  </si>
  <si>
    <t>Marc Forster</t>
  </si>
  <si>
    <t>Mathieu Amalric</t>
  </si>
  <si>
    <t>Action|Adventure</t>
  </si>
  <si>
    <t>http://www.imdb.com/title/tt0830515/?ref_=fn_tt_tt_1</t>
  </si>
  <si>
    <t>http://www.imdb.com/title/tt0383574/?ref_=fn_tt_tt_1</t>
  </si>
  <si>
    <t>Action|Adventure|Western</t>
  </si>
  <si>
    <t>http://www.imdb.com/title/tt1210819/?ref_=fn_tt_tt_1</t>
  </si>
  <si>
    <t>http://www.imdb.com/title/tt0770828/?ref_=fn_tt_tt_1</t>
  </si>
  <si>
    <t>Andrew Adamson</t>
  </si>
  <si>
    <t>Action|Adventure|Family|Fantasy</t>
  </si>
  <si>
    <t>http://www.imdb.com/title/tt0499448/?ref_=fn_tt_tt_1</t>
  </si>
  <si>
    <t>http://www.imdb.com/title/tt0848228/?ref_=fn_tt_tt_1</t>
  </si>
  <si>
    <t>Rob Marshall</t>
  </si>
  <si>
    <t>http://www.imdb.com/title/tt1298650/?ref_=fn_tt_tt_1</t>
  </si>
  <si>
    <t>Barry Sonnenfeld</t>
  </si>
  <si>
    <t>Action|Adventure|Comedy|Family|Fantasy|Sci-Fi</t>
  </si>
  <si>
    <t>http://www.imdb.com/title/tt1409024/?ref_=fn_tt_tt_1</t>
  </si>
  <si>
    <t>Peter Jackson</t>
  </si>
  <si>
    <t>Adventure|Fantasy</t>
  </si>
  <si>
    <t>http://www.imdb.com/title/tt2310332/?ref_=fn_tt_tt_1</t>
  </si>
  <si>
    <t>New Zealand</t>
  </si>
  <si>
    <t>Marc Webb</t>
  </si>
  <si>
    <t>http://www.imdb.com/title/tt0948470/?ref_=fn_tt_tt_1</t>
  </si>
  <si>
    <t>Ridley Scott</t>
  </si>
  <si>
    <t>Action|Adventure|Drama|History</t>
  </si>
  <si>
    <t>http://www.imdb.com/title/tt0955308/?ref_=fn_tt_tt_1</t>
  </si>
  <si>
    <t>http://www.imdb.com/title/tt1170358/?ref_=fn_tt_tt_1</t>
  </si>
  <si>
    <t>Chris Weitz</t>
  </si>
  <si>
    <t>Adventure|Family|Fantasy</t>
  </si>
  <si>
    <t>http://www.imdb.com/title/tt0385752/?ref_=fn_tt_tt_1</t>
  </si>
  <si>
    <t>Action|Adventure|Drama|Romance</t>
  </si>
  <si>
    <t>http://www.imdb.com/title/tt0360717/?ref_=fn_tt_tt_1</t>
  </si>
  <si>
    <t>Drama|Romance</t>
  </si>
  <si>
    <t>http://www.imdb.com/title/tt0120338/?ref_=fn_tt_tt_1</t>
  </si>
  <si>
    <t>Anthony Russo</t>
  </si>
  <si>
    <t>http://www.imdb.com/title/tt3498820/?ref_=fn_tt_tt_1</t>
  </si>
  <si>
    <t>Peter Berg</t>
  </si>
  <si>
    <t>Action|Adventure|Sci-Fi|Thriller</t>
  </si>
  <si>
    <t>http://www.imdb.com/title/tt1440129/?ref_=fn_tt_tt_1</t>
  </si>
  <si>
    <t>Colin Trevorrow</t>
  </si>
  <si>
    <t>http://www.imdb.com/title/tt0369610/?ref_=fn_tt_tt_1</t>
  </si>
  <si>
    <t>http://www.imdb.com/title/tt1074638/?ref_=fn_tt_tt_1</t>
  </si>
  <si>
    <t>Action|Adventure|Fantasy|Romance</t>
  </si>
  <si>
    <t>http://www.imdb.com/title/tt0316654/?ref_=fn_tt_tt_1</t>
  </si>
  <si>
    <t>Shane Black</t>
  </si>
  <si>
    <t>Jon Favreau</t>
  </si>
  <si>
    <t>http://www.imdb.com/title/tt1300854/?ref_=fn_tt_tt_1</t>
  </si>
  <si>
    <t>Tim Burton</t>
  </si>
  <si>
    <t>http://www.imdb.com/title/tt1014759/?ref_=fn_tt_tt_1</t>
  </si>
  <si>
    <t>Brett Ratner</t>
  </si>
  <si>
    <t>Action|Adventure|Fantasy|Sci-Fi|Thriller</t>
  </si>
  <si>
    <t>http://www.imdb.com/title/tt0376994/?ref_=fn_tt_tt_1</t>
  </si>
  <si>
    <t>Canada</t>
  </si>
  <si>
    <t>Dan Scanlon</t>
  </si>
  <si>
    <t>Adventure|Animation|Comedy|Family|Fantasy</t>
  </si>
  <si>
    <t>Steve Buscemi</t>
  </si>
  <si>
    <t>http://www.imdb.com/title/tt1453405/?ref_=fn_tt_tt_1</t>
  </si>
  <si>
    <t>Michael Bay</t>
  </si>
  <si>
    <t>http://www.imdb.com/title/tt1055369/?ref_=fn_tt_tt_1</t>
  </si>
  <si>
    <t>http://www.imdb.com/title/tt2109248/?ref_=fn_tt_tt_1</t>
  </si>
  <si>
    <t>http://www.imdb.com/title/tt1623205/?ref_=fn_tt_tt_1</t>
  </si>
  <si>
    <t>http://www.imdb.com/title/tt1872181/?ref_=fn_tt_tt_1</t>
  </si>
  <si>
    <t>Joseph Kosinski</t>
  </si>
  <si>
    <t>http://www.imdb.com/title/tt1104001/?ref_=fn_tt_tt_1</t>
  </si>
  <si>
    <t>John Lasseter</t>
  </si>
  <si>
    <t>Adventure|Animation|Comedy|Family|Sport</t>
  </si>
  <si>
    <t>http://www.imdb.com/title/tt1216475/?ref_=fn_tt_tt_1</t>
  </si>
  <si>
    <t>Martin Campbell</t>
  </si>
  <si>
    <t>http://www.imdb.com/title/tt1133985/?ref_=fn_tt_tt_1</t>
  </si>
  <si>
    <t>Lee Unkrich</t>
  </si>
  <si>
    <t>Tom Hanks</t>
  </si>
  <si>
    <t>http://www.imdb.com/title/tt0435761/?ref_=fn_tt_tt_1</t>
  </si>
  <si>
    <t>McG</t>
  </si>
  <si>
    <t>http://www.imdb.com/title/tt0438488/?ref_=fn_tt_tt_1</t>
  </si>
  <si>
    <t>James Wan</t>
  </si>
  <si>
    <t>Action|Crime|Thriller</t>
  </si>
  <si>
    <t>http://www.imdb.com/title/tt2820852/?ref_=fn_tt_tt_1</t>
  </si>
  <si>
    <t>Action|Adventure|Horror|Sci-Fi|Thriller</t>
  </si>
  <si>
    <t>http://www.imdb.com/title/tt0816711/?ref_=fn_tt_tt_1</t>
  </si>
  <si>
    <t>http://www.imdb.com/title/tt1877832/?ref_=fn_tt_tt_1</t>
  </si>
  <si>
    <t>J.J. Abrams</t>
  </si>
  <si>
    <t>http://www.imdb.com/title/tt1408101/?ref_=fn_tt_tt_1</t>
  </si>
  <si>
    <t>http://www.imdb.com/title/tt1351685/?ref_=fn_tt_tt_1</t>
  </si>
  <si>
    <t>Baz Luhrmann</t>
  </si>
  <si>
    <t>http://www.imdb.com/title/tt1343092/?ref_=fn_tt_tt_1</t>
  </si>
  <si>
    <t>Australia</t>
  </si>
  <si>
    <t>Mike Newell</t>
  </si>
  <si>
    <t>http://www.imdb.com/title/tt0473075/?ref_=fn_tt_tt_1</t>
  </si>
  <si>
    <t>Guillermo del Toro</t>
  </si>
  <si>
    <t>http://www.imdb.com/title/tt1663662/?ref_=fn_tt_tt_1</t>
  </si>
  <si>
    <t>http://www.imdb.com/title/tt1399103/?ref_=fn_tt_tt_1</t>
  </si>
  <si>
    <t>Steven Spielberg</t>
  </si>
  <si>
    <t>http://www.imdb.com/title/tt0367882/?ref_=fn_tt_tt_1</t>
  </si>
  <si>
    <t>Peter Sohn</t>
  </si>
  <si>
    <t>http://www.imdb.com/title/tt1979388/?ref_=fn_tt_tt_1</t>
  </si>
  <si>
    <t>Mark Andrews</t>
  </si>
  <si>
    <t>http://www.imdb.com/title/tt1217209/?ref_=fn_tt_tt_1</t>
  </si>
  <si>
    <t>Justin Lin</t>
  </si>
  <si>
    <t>http://www.imdb.com/title/tt2660888/?ref_=fn_tt_tt_1</t>
  </si>
  <si>
    <t>Adventure|Animation|Family|Sci-Fi</t>
  </si>
  <si>
    <t>Jeff Garlin</t>
  </si>
  <si>
    <t>http://www.imdb.com/title/tt0910970/?ref_=fn_tt_tt_1</t>
  </si>
  <si>
    <t>Action|Comedy|Crime|Thriller</t>
  </si>
  <si>
    <t>http://www.imdb.com/title/tt0293564/?ref_=fn_tt_tt_1</t>
  </si>
  <si>
    <t>Roland Emmerich</t>
  </si>
  <si>
    <t>Tom McCarthy</t>
  </si>
  <si>
    <t>http://www.imdb.com/title/tt1190080/?ref_=fn_tt_tt_1</t>
  </si>
  <si>
    <t>Robert Zemeckis</t>
  </si>
  <si>
    <t>Animation|Drama|Family|Fantasy</t>
  </si>
  <si>
    <t>http://www.imdb.com/title/tt1067106/?ref_=fn_tt_tt_1</t>
  </si>
  <si>
    <t>Lana Wachowski</t>
  </si>
  <si>
    <t>http://www.imdb.com/title/tt1617661/?ref_=fn_tt_tt_1</t>
  </si>
  <si>
    <t>http://www.imdb.com/title/tt0918940/?ref_=fn_tt_tt_1</t>
  </si>
  <si>
    <t>http://www.imdb.com/title/tt0363771/?ref_=fn_tt_tt_1</t>
  </si>
  <si>
    <t>http://www.imdb.com/title/tt3385516/?ref_=fn_tt_tt_1</t>
  </si>
  <si>
    <t>Action|Crime|Drama|Thriller</t>
  </si>
  <si>
    <t>http://www.imdb.com/title/tt0468569/?ref_=fn_tt_tt_1</t>
  </si>
  <si>
    <t>Pete Docter</t>
  </si>
  <si>
    <t>Adventure|Animation|Comedy|Family</t>
  </si>
  <si>
    <t>http://www.imdb.com/title/tt1049413/?ref_=fn_tt_tt_1</t>
  </si>
  <si>
    <t>Rob Letterman</t>
  </si>
  <si>
    <t>Action|Adventure|Animation|Comedy|Family|Sci-Fi</t>
  </si>
  <si>
    <t>Stephen Colbert</t>
  </si>
  <si>
    <t>http://www.imdb.com/title/tt0892782/?ref_=fn_tt_tt_1</t>
  </si>
  <si>
    <t>http://www.imdb.com/title/tt0371746/?ref_=fn_tt_tt_1</t>
  </si>
  <si>
    <t>Martin Scorsese</t>
  </si>
  <si>
    <t>Adventure|Drama|Family|Mystery</t>
  </si>
  <si>
    <t>http://www.imdb.com/title/tt0970179/?ref_=fn_tt_tt_1</t>
  </si>
  <si>
    <t>Action|Comedy|Sci-Fi|Western</t>
  </si>
  <si>
    <t>http://www.imdb.com/title/tt0120891/?ref_=fn_tt_tt_1</t>
  </si>
  <si>
    <t>Rob Cohen</t>
  </si>
  <si>
    <t>Action|Adventure|Fantasy|Horror|Thriller</t>
  </si>
  <si>
    <t>http://www.imdb.com/title/tt0859163/?ref_=fn_tt_tt_1</t>
  </si>
  <si>
    <t>David Ayer</t>
  </si>
  <si>
    <t>Action|Adventure|Comedy|Sci-Fi</t>
  </si>
  <si>
    <t>http://www.imdb.com/title/tt1386697/?ref_=fn_tt_tt_1</t>
  </si>
  <si>
    <t>Tom Shadyac</t>
  </si>
  <si>
    <t>Comedy|Family|Fantasy</t>
  </si>
  <si>
    <t>http://www.imdb.com/title/tt0413099/?ref_=fn_tt_tt_1</t>
  </si>
  <si>
    <t>Doug Liman</t>
  </si>
  <si>
    <t>http://www.imdb.com/title/tt1631867/?ref_=fn_tt_tt_1</t>
  </si>
  <si>
    <t>Kevin Reynolds</t>
  </si>
  <si>
    <t>http://www.imdb.com/title/tt0114898/?ref_=fn_tt_tt_1</t>
  </si>
  <si>
    <t>Stephen Sommers</t>
  </si>
  <si>
    <t>http://www.imdb.com/title/tt1046173/?ref_=fn_tt_tt_1</t>
  </si>
  <si>
    <t>Adventure|Animation|Comedy|Drama|Family|Fantasy</t>
  </si>
  <si>
    <t>http://www.imdb.com/title/tt2096673/?ref_=fn_tt_tt_1</t>
  </si>
  <si>
    <t>Adventure|Drama|Family|Fantasy</t>
  </si>
  <si>
    <t>http://www.imdb.com/title/tt3040964/?ref_=fn_tt_tt_1</t>
  </si>
  <si>
    <t>http://www.imdb.com/title/tt1228705/?ref_=fn_tt_tt_1</t>
  </si>
  <si>
    <t>Rupert Sanders</t>
  </si>
  <si>
    <t>Action|Adventure|Drama|Fantasy</t>
  </si>
  <si>
    <t>http://www.imdb.com/title/tt1735898/?ref_=fn_tt_tt_1</t>
  </si>
  <si>
    <t>Robert Stromberg</t>
  </si>
  <si>
    <t>Action|Adventure|Family|Fantasy|Romance</t>
  </si>
  <si>
    <t>Angelina Jolie Pitt</t>
  </si>
  <si>
    <t>http://www.imdb.com/title/tt1587310/?ref_=fn_tt_tt_1</t>
  </si>
  <si>
    <t>Matt Reeves</t>
  </si>
  <si>
    <t>Action|Adventure|Drama|Sci-Fi</t>
  </si>
  <si>
    <t>http://www.imdb.com/title/tt2103281/?ref_=fn_tt_tt_1</t>
  </si>
  <si>
    <t>Roland JoffÃ©</t>
  </si>
  <si>
    <t>Action|Adventure|Romance|Sci-Fi</t>
  </si>
  <si>
    <t>http://www.imdb.com/title/tt1321869/?ref_=fn_tt_tt_1</t>
  </si>
  <si>
    <t>Belgium</t>
  </si>
  <si>
    <t>Carl Rinsch</t>
  </si>
  <si>
    <t>http://www.imdb.com/title/tt1335975/?ref_=fn_tt_tt_1</t>
  </si>
  <si>
    <t>http://www.imdb.com/title/tt1843866/?ref_=fn_tt_tt_1</t>
  </si>
  <si>
    <t>Mike Mitchell</t>
  </si>
  <si>
    <t>http://www.imdb.com/title/tt0892791/?ref_=fn_tt_tt_1</t>
  </si>
  <si>
    <t>Brad Bird</t>
  </si>
  <si>
    <t>Action|Adventure|Family|Mystery|Sci-Fi</t>
  </si>
  <si>
    <t>http://www.imdb.com/title/tt1964418/?ref_=fn_tt_tt_1</t>
  </si>
  <si>
    <t>Don Hall</t>
  </si>
  <si>
    <t>Action|Adventure|Animation|Comedy|Drama|Family|Sci-Fi</t>
  </si>
  <si>
    <t>http://www.imdb.com/title/tt2245084/?ref_=fn_tt_tt_1</t>
  </si>
  <si>
    <t>Rich Moore</t>
  </si>
  <si>
    <t>Adventure|Animation|Comedy|Family|Sci-Fi</t>
  </si>
  <si>
    <t>http://www.imdb.com/title/tt1772341/?ref_=fn_tt_tt_1</t>
  </si>
  <si>
    <t>Adventure|Animation|Family|Fantasy</t>
  </si>
  <si>
    <t>http://www.imdb.com/title/tt0338348/?ref_=fn_tt_tt_1</t>
  </si>
  <si>
    <t>http://www.imdb.com/title/tt1628841/?ref_=fn_tt_tt_1</t>
  </si>
  <si>
    <t>Dean DeBlois</t>
  </si>
  <si>
    <t>http://www.imdb.com/title/tt0892769/?ref_=fn_tt_tt_1</t>
  </si>
  <si>
    <t>Jonathan Mostow</t>
  </si>
  <si>
    <t>Action|Sci-Fi</t>
  </si>
  <si>
    <t>http://www.imdb.com/title/tt0181852/?ref_=fn_tt_tt_1</t>
  </si>
  <si>
    <t>James Gunn</t>
  </si>
  <si>
    <t>http://www.imdb.com/title/tt2015381/?ref_=fn_tt_tt_1</t>
  </si>
  <si>
    <t>Adventure|Drama|Sci-Fi</t>
  </si>
  <si>
    <t>http://www.imdb.com/title/tt0816692/?ref_=fn_tt_tt_1</t>
  </si>
  <si>
    <t>http://www.imdb.com/title/tt1375666/?ref_=fn_tt_tt_1</t>
  </si>
  <si>
    <t>Hideaki Anno</t>
  </si>
  <si>
    <t>Action|Adventure|Drama|Horror|Sci-Fi</t>
  </si>
  <si>
    <t>http://www.imdb.com/title/tt4262980/?ref_=fn_tt_tt_1</t>
  </si>
  <si>
    <t>Japanese</t>
  </si>
  <si>
    <t>Japan</t>
  </si>
  <si>
    <t>http://www.imdb.com/title/tt0903624/?ref_=fn_tt_tt_1</t>
  </si>
  <si>
    <t>http://www.imdb.com/title/tt0232500/?ref_=fn_tt_tt_1</t>
  </si>
  <si>
    <t>David Fincher</t>
  </si>
  <si>
    <t>Drama|Fantasy|Romance</t>
  </si>
  <si>
    <t>http://www.imdb.com/title/tt0421715/?ref_=fn_tt_tt_1</t>
  </si>
  <si>
    <t>Matthew Vaughn</t>
  </si>
  <si>
    <t>http://www.imdb.com/title/tt1270798/?ref_=fn_tt_tt_1</t>
  </si>
  <si>
    <t>Francis Lawrence</t>
  </si>
  <si>
    <t>Adventure|Sci-Fi</t>
  </si>
  <si>
    <t>http://www.imdb.com/title/tt1951266/?ref_=fn_tt_tt_1</t>
  </si>
  <si>
    <t>Jon Turteltaub</t>
  </si>
  <si>
    <t>http://www.imdb.com/title/tt0963966/?ref_=fn_tt_tt_1</t>
  </si>
  <si>
    <t>Wolfgang Petersen</t>
  </si>
  <si>
    <t>Action|Adventure|Drama|Thriller</t>
  </si>
  <si>
    <t>http://www.imdb.com/title/tt0409182/?ref_=fn_tt_tt_1</t>
  </si>
  <si>
    <t>James Bobin</t>
  </si>
  <si>
    <t>http://www.imdb.com/title/tt2567026/?ref_=fn_tt_tt_1</t>
  </si>
  <si>
    <t>Chris Miller</t>
  </si>
  <si>
    <t>http://www.imdb.com/title/tt0413267/?ref_=fn_tt_tt_1</t>
  </si>
  <si>
    <t>Duncan Jones</t>
  </si>
  <si>
    <t>http://www.imdb.com/title/tt0803096/?ref_=fn_tt_tt_1</t>
  </si>
  <si>
    <t>Alan Taylor</t>
  </si>
  <si>
    <t>http://www.imdb.com/title/tt1340138/?ref_=fn_tt_tt_1</t>
  </si>
  <si>
    <t>Michael Apted</t>
  </si>
  <si>
    <t>http://www.imdb.com/title/tt0980970/?ref_=fn_tt_tt_1</t>
  </si>
  <si>
    <t>Action|Drama|History|Romance|War</t>
  </si>
  <si>
    <t>http://www.imdb.com/title/tt0213149/?ref_=fn_tt_tt_1</t>
  </si>
  <si>
    <t>Zack Ward</t>
  </si>
  <si>
    <t>http://www.imdb.com/title/tt0418279/?ref_=fn_tt_tt_1</t>
  </si>
  <si>
    <t>Oliver Stone</t>
  </si>
  <si>
    <t>Action|Adventure|Biography|Drama|History|Romance|War</t>
  </si>
  <si>
    <t>http://www.imdb.com/title/tt0346491/?ref_=fn_tt_tt_1</t>
  </si>
  <si>
    <t>Germany</t>
  </si>
  <si>
    <t>http://www.imdb.com/title/tt0373889/?ref_=fn_tt_tt_1</t>
  </si>
  <si>
    <t>http://www.imdb.com/title/tt0330373/?ref_=fn_tt_tt_1</t>
  </si>
  <si>
    <t>Action|Drama</t>
  </si>
  <si>
    <t>http://www.imdb.com/title/tt0448157/?ref_=fn_tt_tt_1</t>
  </si>
  <si>
    <t>Drama|Horror|Sci-Fi</t>
  </si>
  <si>
    <t>http://www.imdb.com/title/tt0480249/?ref_=fn_tt_tt_1</t>
  </si>
  <si>
    <t>Adventure|Comedy|Family|Fantasy</t>
  </si>
  <si>
    <t>http://www.imdb.com/title/tt0367594/?ref_=fn_tt_tt_1</t>
  </si>
  <si>
    <t>Animation|Comedy|Family|Fantasy</t>
  </si>
  <si>
    <t>http://www.imdb.com/title/tt0382932/?ref_=fn_tt_tt_1</t>
  </si>
  <si>
    <t>http://www.imdb.com/title/tt0372784/?ref_=fn_tt_tt_1</t>
  </si>
  <si>
    <t>Eric Darnell</t>
  </si>
  <si>
    <t>Action|Adventure|Animation|Comedy|Family</t>
  </si>
  <si>
    <t>http://www.imdb.com/title/tt0479952/?ref_=fn_tt_tt_1</t>
  </si>
  <si>
    <t>Shawn Levy</t>
  </si>
  <si>
    <t>http://www.imdb.com/title/tt1078912/?ref_=fn_tt_tt_1</t>
  </si>
  <si>
    <t>Gavin Hood</t>
  </si>
  <si>
    <t>http://www.imdb.com/title/tt0458525/?ref_=fn_tt_tt_1</t>
  </si>
  <si>
    <t>http://www.imdb.com/title/tt0242653/?ref_=fn_tt_tt_1</t>
  </si>
  <si>
    <t>Chris Buck</t>
  </si>
  <si>
    <t>Adventure|Animation|Comedy|Family|Fantasy|Musical</t>
  </si>
  <si>
    <t>http://www.imdb.com/title/tt2294629/?ref_=fn_tt_tt_1</t>
  </si>
  <si>
    <t>http://www.imdb.com/title/tt0234215/?ref_=fn_tt_tt_1</t>
  </si>
  <si>
    <t>http://www.imdb.com/title/tt1981115/?ref_=fn_tt_tt_1</t>
  </si>
  <si>
    <t>George Miller</t>
  </si>
  <si>
    <t>http://www.imdb.com/title/tt1392190/?ref_=fn_tt_tt_1</t>
  </si>
  <si>
    <t>Ron Howard</t>
  </si>
  <si>
    <t>Mystery|Thriller</t>
  </si>
  <si>
    <t>http://www.imdb.com/title/tt0808151/?ref_=fn_tt_tt_1</t>
  </si>
  <si>
    <t>Kenneth Branagh</t>
  </si>
  <si>
    <t>http://www.imdb.com/title/tt0800369/?ref_=fn_tt_tt_1</t>
  </si>
  <si>
    <t>Byron Howard</t>
  </si>
  <si>
    <t>Adventure|Animation|Comedy|Drama|Family</t>
  </si>
  <si>
    <t>http://www.imdb.com/title/tt0397892/?ref_=fn_tt_tt_1</t>
  </si>
  <si>
    <t>Hoyt Yeatman</t>
  </si>
  <si>
    <t>Action|Adventure|Animation|Comedy|Family|Fantasy|Sci-Fi</t>
  </si>
  <si>
    <t>http://www.imdb.com/title/tt0436339/?ref_=fn_tt_tt_1</t>
  </si>
  <si>
    <t>Jonathan Liebesman</t>
  </si>
  <si>
    <t>http://www.imdb.com/title/tt1646987/?ref_=fn_tt_tt_1</t>
  </si>
  <si>
    <t>Comedy|Fantasy|Horror</t>
  </si>
  <si>
    <t>http://www.imdb.com/title/tt1077368/?ref_=fn_tt_tt_1</t>
  </si>
  <si>
    <t>Christopher McQuarrie</t>
  </si>
  <si>
    <t>http://www.imdb.com/title/tt2381249/?ref_=fn_tt_tt_1</t>
  </si>
  <si>
    <t>China</t>
  </si>
  <si>
    <t>Joe Johnston</t>
  </si>
  <si>
    <t>Drama|Fantasy|Horror|Thriller</t>
  </si>
  <si>
    <t>http://www.imdb.com/title/tt0780653/?ref_=fn_tt_tt_1</t>
  </si>
  <si>
    <t>Steve Hickner</t>
  </si>
  <si>
    <t>http://www.imdb.com/title/tt0389790/?ref_=fn_tt_tt_1</t>
  </si>
  <si>
    <t>Jennifer Yuh Nelson</t>
  </si>
  <si>
    <t>http://www.imdb.com/title/tt1302011/?ref_=fn_tt_tt_1</t>
  </si>
  <si>
    <t>M. Night Shyamalan</t>
  </si>
  <si>
    <t>http://www.imdb.com/title/tt0938283/?ref_=fn_tt_tt_1</t>
  </si>
  <si>
    <t>http://www.imdb.com/title/tt0317919/?ref_=fn_tt_tt_1</t>
  </si>
  <si>
    <t>Action|Drama|Thriller</t>
  </si>
  <si>
    <t>http://www.imdb.com/title/tt2334879/?ref_=fn_tt_tt_1</t>
  </si>
  <si>
    <t>Simon Wells</t>
  </si>
  <si>
    <t>http://www.imdb.com/title/tt1305591/?ref_=fn_tt_tt_1</t>
  </si>
  <si>
    <t>David Bowers</t>
  </si>
  <si>
    <t>http://www.imdb.com/title/tt0424095/?ref_=fn_tt_tt_1</t>
  </si>
  <si>
    <t>Joe Wright</t>
  </si>
  <si>
    <t>http://www.imdb.com/title/tt3332064/?ref_=fn_tt_tt_1</t>
  </si>
  <si>
    <t>Rob Minkoff</t>
  </si>
  <si>
    <t>http://www.imdb.com/title/tt0864835/?ref_=fn_tt_tt_1</t>
  </si>
  <si>
    <t>Adventure</t>
  </si>
  <si>
    <t>http://www.imdb.com/title/tt0332452/?ref_=fn_tt_tt_1</t>
  </si>
  <si>
    <t>http://www.imdb.com/title/tt1277953/?ref_=fn_tt_tt_1</t>
  </si>
  <si>
    <t>Lee Tamahori</t>
  </si>
  <si>
    <t>http://www.imdb.com/title/tt0246460/?ref_=fn_tt_tt_1</t>
  </si>
  <si>
    <t>Paul Feig</t>
  </si>
  <si>
    <t>Action|Comedy|Fantasy|Sci-Fi</t>
  </si>
  <si>
    <t>http://www.imdb.com/title/tt1289401/?ref_=fn_tt_tt_1</t>
  </si>
  <si>
    <t>http://www.imdb.com/title/tt0120591/?ref_=fn_tt_tt_1</t>
  </si>
  <si>
    <t>Action|Adventure|Comedy|Family|Fantasy|Mystery|Sci-Fi</t>
  </si>
  <si>
    <t>http://www.imdb.com/title/tt0120912/?ref_=fn_tt_tt_1</t>
  </si>
  <si>
    <t>Action|Adventure|Animation|Fantasy</t>
  </si>
  <si>
    <t>http://www.imdb.com/title/tt0442933/?ref_=fn_tt_tt_1</t>
  </si>
  <si>
    <t>Alessandro Carloni</t>
  </si>
  <si>
    <t>http://www.imdb.com/title/tt2267968/?ref_=fn_tt_tt_1</t>
  </si>
  <si>
    <t>http://www.imdb.com/title/tt1229238/?ref_=fn_tt_tt_1</t>
  </si>
  <si>
    <t>Peter Ramsey</t>
  </si>
  <si>
    <t>http://www.imdb.com/title/tt1446192/?ref_=fn_tt_tt_1</t>
  </si>
  <si>
    <t>Dean Parisot</t>
  </si>
  <si>
    <t>Comedy|Crime</t>
  </si>
  <si>
    <t>http://www.imdb.com/title/tt0369441/?ref_=fn_tt_tt_1</t>
  </si>
  <si>
    <t>Edward Zwick</t>
  </si>
  <si>
    <t>Tony Goldwyn</t>
  </si>
  <si>
    <t>Action|Drama|History|War</t>
  </si>
  <si>
    <t>http://www.imdb.com/title/tt0325710/?ref_=fn_tt_tt_1</t>
  </si>
  <si>
    <t>Action|Adventure|Drama</t>
  </si>
  <si>
    <t>http://www.imdb.com/title/tt1528100/?ref_=fn_tt_tt_1</t>
  </si>
  <si>
    <t>Leonard Nimoy</t>
  </si>
  <si>
    <t>http://www.imdb.com/title/tt0796366/?ref_=fn_tt_tt_1</t>
  </si>
  <si>
    <t>http://www.imdb.com/title/tt0145487/?ref_=fn_tt_tt_1</t>
  </si>
  <si>
    <t>Action|Adventure|Animation|Comedy|Family|Fantasy</t>
  </si>
  <si>
    <t>http://www.imdb.com/title/tt1646971/?ref_=fn_tt_tt_1</t>
  </si>
  <si>
    <t>Alex Proyas</t>
  </si>
  <si>
    <t>http://www.imdb.com/title/tt2404233/?ref_=fn_tt_tt_1</t>
  </si>
  <si>
    <t>http://www.imdb.com/title/tt0382992/?ref_=fn_tt_tt_1</t>
  </si>
  <si>
    <t>Action|Drama|Mystery|Sci-Fi</t>
  </si>
  <si>
    <t>http://www.imdb.com/title/tt0409459/?ref_=fn_tt_tt_1</t>
  </si>
  <si>
    <t>Richard Donner</t>
  </si>
  <si>
    <t>http://www.imdb.com/title/tt0122151/?ref_=fn_tt_tt_1</t>
  </si>
  <si>
    <t>Ang Lee</t>
  </si>
  <si>
    <t>http://www.imdb.com/title/tt0286716/?ref_=fn_tt_tt_1</t>
  </si>
  <si>
    <t>Jon M. Chu</t>
  </si>
  <si>
    <t>http://www.imdb.com/title/tt1583421/?ref_=fn_tt_tt_1</t>
  </si>
  <si>
    <t>Breck Eisner</t>
  </si>
  <si>
    <t>Action|Adventure|Comedy|Thriller</t>
  </si>
  <si>
    <t>http://www.imdb.com/title/tt0318649/?ref_=fn_tt_tt_1</t>
  </si>
  <si>
    <t>Hironobu Sakaguchi</t>
  </si>
  <si>
    <t>Action|Adventure|Animation|Fantasy|Romance|Sci-Fi</t>
  </si>
  <si>
    <t>http://www.imdb.com/title/tt0173840/?ref_=fn_tt_tt_1</t>
  </si>
  <si>
    <t>http://www.imdb.com/title/tt0458339/?ref_=fn_tt_tt_1</t>
  </si>
  <si>
    <t>http://www.imdb.com/title/tt0143145/?ref_=fn_tt_tt_1</t>
  </si>
  <si>
    <t>Peter Weir</t>
  </si>
  <si>
    <t>Action|Adventure|Drama|History|War</t>
  </si>
  <si>
    <t>http://www.imdb.com/title/tt0311113/?ref_=fn_tt_tt_1</t>
  </si>
  <si>
    <t>Bill Condon</t>
  </si>
  <si>
    <t>Adventure|Drama|Fantasy|Romance</t>
  </si>
  <si>
    <t>http://www.imdb.com/title/tt1673434/?ref_=fn_tt_tt_1</t>
  </si>
  <si>
    <t>Animation|Comedy|Family|Musical</t>
  </si>
  <si>
    <t>http://www.imdb.com/title/tt1402488/?ref_=fn_tt_tt_1</t>
  </si>
  <si>
    <t>Louis Leterrier</t>
  </si>
  <si>
    <t>http://www.imdb.com/title/tt0800080/?ref_=fn_tt_tt_1</t>
  </si>
  <si>
    <t>Action|Crime|Drama|Mystery|Thriller</t>
  </si>
  <si>
    <t>http://www.imdb.com/title/tt0086759/?ref_=fn_tt_tt_1</t>
  </si>
  <si>
    <t>http://www.imdb.com/title/tt3691740/?ref_=fn_tt_tt_1</t>
  </si>
  <si>
    <t>Alejandro G. IÃ±Ã¡rritu</t>
  </si>
  <si>
    <t>Adventure|Drama|Thriller|Western</t>
  </si>
  <si>
    <t>http://www.imdb.com/title/tt1663202/?ref_=fn_tt_tt_1</t>
  </si>
  <si>
    <t>David Soren</t>
  </si>
  <si>
    <t>http://www.imdb.com/title/tt1860353/?ref_=fn_tt_tt_1</t>
  </si>
  <si>
    <t>Adventure|Animation|Comedy|Family|Western</t>
  </si>
  <si>
    <t>http://www.imdb.com/title/tt1192628/?ref_=fn_tt_tt_1</t>
  </si>
  <si>
    <t>http://www.imdb.com/title/tt1911658/?ref_=fn_tt_tt_1</t>
  </si>
  <si>
    <t>Paul Greengrass</t>
  </si>
  <si>
    <t>Action|Mystery|Thriller</t>
  </si>
  <si>
    <t>http://www.imdb.com/title/tt0440963/?ref_=fn_tt_tt_1</t>
  </si>
  <si>
    <t>Mark Osborne</t>
  </si>
  <si>
    <t>http://www.imdb.com/title/tt0441773/?ref_=fn_tt_tt_1</t>
  </si>
  <si>
    <t>Peyton Reed</t>
  </si>
  <si>
    <t>http://www.imdb.com/title/tt0478970/?ref_=fn_tt_tt_1</t>
  </si>
  <si>
    <t>Adventure|Sci-Fi|Thriller</t>
  </si>
  <si>
    <t>http://www.imdb.com/title/tt1951264/?ref_=fn_tt_tt_1</t>
  </si>
  <si>
    <t>Tim Johnson</t>
  </si>
  <si>
    <t>Adventure|Animation|Comedy|Family|Fantasy|Sci-Fi</t>
  </si>
  <si>
    <t>http://www.imdb.com/title/tt2224026/?ref_=fn_tt_tt_1</t>
  </si>
  <si>
    <t>http://www.imdb.com/title/tt0407304/?ref_=fn_tt_tt_1</t>
  </si>
  <si>
    <t>http://www.imdb.com/title/tt0172156/?ref_=fn_tt_tt_1</t>
  </si>
  <si>
    <t>http://www.imdb.com/title/tt0448694/?ref_=fn_tt_tt_1</t>
  </si>
  <si>
    <t>Phillip Noyce</t>
  </si>
  <si>
    <t>Action|Crime|Mystery|Thriller</t>
  </si>
  <si>
    <t>http://www.imdb.com/title/tt0944835/?ref_=fn_tt_tt_1</t>
  </si>
  <si>
    <t>Darren Aronofsky</t>
  </si>
  <si>
    <t>http://www.imdb.com/title/tt1959490/?ref_=fn_tt_tt_1</t>
  </si>
  <si>
    <t>Action|Adventure|Family|Mystery</t>
  </si>
  <si>
    <t>http://www.imdb.com/title/tt0983193/?ref_=fn_tt_tt_1</t>
  </si>
  <si>
    <t>Alfonso CuarÃ³n</t>
  </si>
  <si>
    <t>http://www.imdb.com/title/tt0304141/?ref_=fn_tt_tt_1</t>
  </si>
  <si>
    <t>Adventure|Drama|Romance|War</t>
  </si>
  <si>
    <t>http://www.imdb.com/title/tt0455824/?ref_=fn_tt_tt_1</t>
  </si>
  <si>
    <t>http://www.imdb.com/title/tt1815862/?ref_=fn_tt_tt_1</t>
  </si>
  <si>
    <t>Eric Leighton</t>
  </si>
  <si>
    <t>Adventure|Animation|Family|Thriller</t>
  </si>
  <si>
    <t>http://www.imdb.com/title/tt0130623/?ref_=fn_tt_tt_1</t>
  </si>
  <si>
    <t>Matt Birch</t>
  </si>
  <si>
    <t>Action|Fantasy</t>
  </si>
  <si>
    <t>http://www.imdb.com/title/tt1680310/?ref_=fn_tt_tt_1</t>
  </si>
  <si>
    <t>http://www.imdb.com/title/tt2692250/?ref_=fn_tt_tt_1</t>
  </si>
  <si>
    <t>Tom McGrath</t>
  </si>
  <si>
    <t>Action|Animation|Comedy|Family|Sci-Fi</t>
  </si>
  <si>
    <t>http://www.imdb.com/title/tt1001526/?ref_=fn_tt_tt_1</t>
  </si>
  <si>
    <t>Chris Columbus</t>
  </si>
  <si>
    <t>http://www.imdb.com/title/tt0241527/?ref_=fn_tt_tt_1</t>
  </si>
  <si>
    <t>Robert Schwentke</t>
  </si>
  <si>
    <t>Action|Comedy|Fantasy</t>
  </si>
  <si>
    <t>http://www.imdb.com/title/tt0790736/?ref_=fn_tt_tt_1</t>
  </si>
  <si>
    <t>http://www.imdb.com/title/tt0325980/?ref_=fn_tt_tt_1</t>
  </si>
  <si>
    <t>Fantasy</t>
  </si>
  <si>
    <t>http://www.imdb.com/title/tt1571403/?ref_=fn_tt_tt_1</t>
  </si>
  <si>
    <t>http://www.imdb.com/title/tt1951265/?ref_=fn_tt_tt_1</t>
  </si>
  <si>
    <t>http://www.imdb.com/title/tt0382625/?ref_=fn_tt_tt_1</t>
  </si>
  <si>
    <t>Carlos Saldanha</t>
  </si>
  <si>
    <t>Adventure|Animation|Comedy|Family|Musical</t>
  </si>
  <si>
    <t>http://www.imdb.com/title/tt2357291/?ref_=fn_tt_tt_1</t>
  </si>
  <si>
    <t>http://www.imdb.com/title/tt0290334/?ref_=fn_tt_tt_1</t>
  </si>
  <si>
    <t>http://www.imdb.com/title/tt1596343/?ref_=fn_tt_tt_1</t>
  </si>
  <si>
    <t>Guy Ritchie</t>
  </si>
  <si>
    <t>Action|Adventure|Crime|Mystery|Thriller</t>
  </si>
  <si>
    <t>http://www.imdb.com/title/tt1515091/?ref_=fn_tt_tt_1</t>
  </si>
  <si>
    <t>http://www.imdb.com/title/tt0800320/?ref_=fn_tt_tt_1</t>
  </si>
  <si>
    <t>Paul Verhoeven</t>
  </si>
  <si>
    <t>http://www.imdb.com/title/tt0100802/?ref_=fn_tt_tt_1</t>
  </si>
  <si>
    <t>John McTiernan</t>
  </si>
  <si>
    <t>Action|Adventure|History</t>
  </si>
  <si>
    <t>http://www.imdb.com/title/tt0120657/?ref_=fn_tt_tt_1</t>
  </si>
  <si>
    <t>Tony Gilroy</t>
  </si>
  <si>
    <t>http://www.imdb.com/title/tt1194173/?ref_=fn_tt_tt_1</t>
  </si>
  <si>
    <t>Joel Schumacher</t>
  </si>
  <si>
    <t>Action</t>
  </si>
  <si>
    <t>http://www.imdb.com/title/tt0118688/?ref_=fn_tt_tt_1</t>
  </si>
  <si>
    <t>http://www.imdb.com/title/tt0170016/?ref_=fn_tt_tt_1</t>
  </si>
  <si>
    <t>http://www.imdb.com/title/tt0319262/?ref_=fn_tt_tt_1</t>
  </si>
  <si>
    <t>John Woo</t>
  </si>
  <si>
    <t>http://www.imdb.com/title/tt0120755/?ref_=fn_tt_tt_1</t>
  </si>
  <si>
    <t>http://www.imdb.com/title/tt0177971/?ref_=fn_tt_tt_1</t>
  </si>
  <si>
    <t>Tim Story</t>
  </si>
  <si>
    <t>http://www.imdb.com/title/tt0486576/?ref_=fn_tt_tt_1</t>
  </si>
  <si>
    <t>Adventure|Drama|Fantasy</t>
  </si>
  <si>
    <t>http://www.imdb.com/title/tt0454876/?ref_=fn_tt_tt_1</t>
  </si>
  <si>
    <t>Mark Steven Johnson</t>
  </si>
  <si>
    <t>Action|Fantasy|Thriller</t>
  </si>
  <si>
    <t>http://www.imdb.com/title/tt0259324/?ref_=fn_tt_tt_1</t>
  </si>
  <si>
    <t>http://www.imdb.com/title/tt4196776/?ref_=fn_tt_tt_1</t>
  </si>
  <si>
    <t>Action|Adventure|Comedy|Crime</t>
  </si>
  <si>
    <t>http://www.imdb.com/title/tt0305357/?ref_=fn_tt_tt_1</t>
  </si>
  <si>
    <t>Adventure|Mystery|Sci-Fi</t>
  </si>
  <si>
    <t>http://www.imdb.com/title/tt1446714/?ref_=fn_tt_tt_1</t>
  </si>
  <si>
    <t>http://www.imdb.com/title/tt0243585/?ref_=fn_tt_tt_1</t>
  </si>
  <si>
    <t>Neill Blomkamp</t>
  </si>
  <si>
    <t>Action|Drama|Sci-Fi|Thriller</t>
  </si>
  <si>
    <t>http://www.imdb.com/title/tt1535108/?ref_=fn_tt_tt_1</t>
  </si>
  <si>
    <t>David Twohy</t>
  </si>
  <si>
    <t>http://www.imdb.com/title/tt0296572/?ref_=fn_tt_tt_1</t>
  </si>
  <si>
    <t>JosÃ© Padilha</t>
  </si>
  <si>
    <t>Action|Crime|Sci-Fi|Thriller</t>
  </si>
  <si>
    <t>http://www.imdb.com/title/tt1234721/?ref_=fn_tt_tt_1</t>
  </si>
  <si>
    <t>Action|Family|Sport</t>
  </si>
  <si>
    <t>http://www.imdb.com/title/tt0811080/?ref_=fn_tt_tt_1</t>
  </si>
  <si>
    <t>James L. Brooks</t>
  </si>
  <si>
    <t>Comedy|Drama|Romance</t>
  </si>
  <si>
    <t>http://www.imdb.com/title/tt1341188/?ref_=fn_tt_tt_1</t>
  </si>
  <si>
    <t>James Mangold</t>
  </si>
  <si>
    <t>Action|Comedy|Romance</t>
  </si>
  <si>
    <t>http://www.imdb.com/title/tt1013743/?ref_=fn_tt_tt_1</t>
  </si>
  <si>
    <t>Action|Adventure|Mystery|Sci-Fi</t>
  </si>
  <si>
    <t>http://www.imdb.com/title/tt1483013/?ref_=fn_tt_tt_1</t>
  </si>
  <si>
    <t>George Lucas</t>
  </si>
  <si>
    <t>http://www.imdb.com/title/tt0121766/?ref_=fn_tt_tt_1</t>
  </si>
  <si>
    <t>http://www.imdb.com/title/tt0121765/?ref_=fn_tt_tt_1</t>
  </si>
  <si>
    <t>http://www.imdb.com/title/tt0198781/?ref_=fn_tt_tt_1</t>
  </si>
  <si>
    <t>http://www.imdb.com/title/tt1430132/?ref_=fn_tt_tt_1</t>
  </si>
  <si>
    <t>http://www.imdb.com/title/tt0120915/?ref_=fn_tt_tt_1</t>
  </si>
  <si>
    <t>Kirk De Micco</t>
  </si>
  <si>
    <t>http://www.imdb.com/title/tt0481499/?ref_=fn_tt_tt_1</t>
  </si>
  <si>
    <t>FrÃ©dÃ©ric Forestier</t>
  </si>
  <si>
    <t>http://www.imdb.com/title/tt0463872/?ref_=fn_tt_tt_1</t>
  </si>
  <si>
    <t>French</t>
  </si>
  <si>
    <t>France</t>
  </si>
  <si>
    <t>Action|Drama|War</t>
  </si>
  <si>
    <t>http://www.imdb.com/title/tt0245562/?ref_=fn_tt_tt_1</t>
  </si>
  <si>
    <t>Cedric Nicolas-Troyan</t>
  </si>
  <si>
    <t>http://www.imdb.com/title/tt2381991/?ref_=fn_tt_tt_1</t>
  </si>
  <si>
    <t>http://www.imdb.com/title/tt1291150/?ref_=fn_tt_tt_1</t>
  </si>
  <si>
    <t>Adventure|Drama|Sci-Fi|Thriller</t>
  </si>
  <si>
    <t>http://www.imdb.com/title/tt1454468/?ref_=fn_tt_tt_1</t>
  </si>
  <si>
    <t>Roger Donaldson</t>
  </si>
  <si>
    <t>Grant Heslov</t>
  </si>
  <si>
    <t>http://www.imdb.com/title/tt0118928/?ref_=fn_tt_tt_1</t>
  </si>
  <si>
    <t>Dave Green</t>
  </si>
  <si>
    <t>http://www.imdb.com/title/tt3949660/?ref_=fn_tt_tt_1</t>
  </si>
  <si>
    <t>Josh Trank</t>
  </si>
  <si>
    <t>Tim Blake Nelson</t>
  </si>
  <si>
    <t>Tim Heidecker</t>
  </si>
  <si>
    <t>http://www.imdb.com/title/tt1502712/?ref_=fn_tt_tt_1</t>
  </si>
  <si>
    <t>Action|Adventure|Comedy|Family|Fantasy</t>
  </si>
  <si>
    <t>http://www.imdb.com/title/tt0477347/?ref_=fn_tt_tt_1</t>
  </si>
  <si>
    <t>Brad Peyton</t>
  </si>
  <si>
    <t>http://www.imdb.com/title/tt2126355/?ref_=fn_tt_tt_1</t>
  </si>
  <si>
    <t>Roger Spottiswoode</t>
  </si>
  <si>
    <t>http://www.imdb.com/title/tt0120347/?ref_=fn_tt_tt_1</t>
  </si>
  <si>
    <t>http://www.imdb.com/title/tt0187393/?ref_=fn_tt_tt_1</t>
  </si>
  <si>
    <t>Steven Soderbergh</t>
  </si>
  <si>
    <t>Crime|Thriller</t>
  </si>
  <si>
    <t>http://www.imdb.com/title/tt0349903/?ref_=fn_tt_tt_1</t>
  </si>
  <si>
    <t>Action|Comedy|Crime|Romance|Thriller</t>
  </si>
  <si>
    <t>http://www.imdb.com/title/tt0356910/?ref_=fn_tt_tt_1</t>
  </si>
  <si>
    <t>http://www.imdb.com/title/tt2908446/?ref_=fn_tt_tt_1</t>
  </si>
  <si>
    <t>Biography|Drama</t>
  </si>
  <si>
    <t>http://www.imdb.com/title/tt0338751/?ref_=fn_tt_tt_1</t>
  </si>
  <si>
    <t>http://www.imdb.com/title/tt1320261/?ref_=fn_tt_tt_1</t>
  </si>
  <si>
    <t>Michel Gondry</t>
  </si>
  <si>
    <t>Action|Comedy|Crime|Sci-Fi|Thriller</t>
  </si>
  <si>
    <t>http://www.imdb.com/title/tt0990407/?ref_=fn_tt_tt_1</t>
  </si>
  <si>
    <t>Action|Adventure|Crime</t>
  </si>
  <si>
    <t>http://www.imdb.com/title/tt0084967/?ref_=fn_tt_tt_1</t>
  </si>
  <si>
    <t>Noam Murro</t>
  </si>
  <si>
    <t>Action|Drama|Fantasy|War</t>
  </si>
  <si>
    <t>http://www.imdb.com/title/tt1253863/?ref_=fn_tt_tt_1</t>
  </si>
  <si>
    <t>Raja Gosnell</t>
  </si>
  <si>
    <t>http://www.imdb.com/title/tt0472181/?ref_=fn_tt_tt_1</t>
  </si>
  <si>
    <t>Will Finn</t>
  </si>
  <si>
    <t>Animation|Comedy|Family|Music|Western</t>
  </si>
  <si>
    <t>http://www.imdb.com/title/tt0299172/?ref_=fn_tt_tt_1</t>
  </si>
  <si>
    <t>Action|Adventure|Mystery|Sci-Fi|Thriller</t>
  </si>
  <si>
    <t>http://www.imdb.com/title/tt3410834/?ref_=fn_tt_tt_1</t>
  </si>
  <si>
    <t>Action|Drama|Sci-Fi|Sport</t>
  </si>
  <si>
    <t>http://www.imdb.com/title/tt0433035/?ref_=fn_tt_tt_1</t>
  </si>
  <si>
    <t>http://www.imdb.com/title/tt2017020/?ref_=fn_tt_tt_1</t>
  </si>
  <si>
    <t>Jan de Bont</t>
  </si>
  <si>
    <t>Action|Crime|Romance|Thriller</t>
  </si>
  <si>
    <t>http://www.imdb.com/title/tt0120179/?ref_=fn_tt_tt_1</t>
  </si>
  <si>
    <t>http://www.imdb.com/title/tt1731141/?ref_=fn_tt_tt_1</t>
  </si>
  <si>
    <t>Len Wiseman</t>
  </si>
  <si>
    <t>http://www.imdb.com/title/tt0337978/?ref_=fn_tt_tt_1</t>
  </si>
  <si>
    <t>http://www.imdb.com/title/tt0120737/?ref_=fn_tt_tt_1</t>
  </si>
  <si>
    <t>Frank Coraci</t>
  </si>
  <si>
    <t>Action|Adventure|Comedy</t>
  </si>
  <si>
    <t>http://www.imdb.com/title/tt0327437/?ref_=fn_tt_tt_1</t>
  </si>
  <si>
    <t>Michael Mann</t>
  </si>
  <si>
    <t>Biography|Drama|Sport</t>
  </si>
  <si>
    <t>http://www.imdb.com/title/tt0248667/?ref_=fn_tt_tt_1</t>
  </si>
  <si>
    <t>Bo Welch</t>
  </si>
  <si>
    <t>http://www.imdb.com/title/tt0312528/?ref_=fn_tt_tt_1</t>
  </si>
  <si>
    <t>Action|Mystery|Sci-Fi|Thriller</t>
  </si>
  <si>
    <t>http://www.imdb.com/title/tt0343818/?ref_=fn_tt_tt_1</t>
  </si>
  <si>
    <t>http://www.imdb.com/title/tt0320661/?ref_=fn_tt_tt_1</t>
  </si>
  <si>
    <t>http://www.imdb.com/title/tt0164912/?ref_=fn_tt_tt_1</t>
  </si>
  <si>
    <t>Ron Clements</t>
  </si>
  <si>
    <t>Animation|Family|Fantasy|Musical|Romance</t>
  </si>
  <si>
    <t>http://www.imdb.com/title/tt0780521/?ref_=fn_tt_tt_1</t>
  </si>
  <si>
    <t>http://www.imdb.com/title/tt3659388/?ref_=fn_tt_tt_1</t>
  </si>
  <si>
    <t>Comedy</t>
  </si>
  <si>
    <t>Action|Adventure|Romance|Sci-Fi|Thriller</t>
  </si>
  <si>
    <t>http://www.imdb.com/title/tt0399201/?ref_=fn_tt_tt_1</t>
  </si>
  <si>
    <t>Peter Chelsom</t>
  </si>
  <si>
    <t>Warren Beatty</t>
  </si>
  <si>
    <t>Comedy|Romance</t>
  </si>
  <si>
    <t>http://www.imdb.com/title/tt0141907/?ref_=fn_tt_tt_1</t>
  </si>
  <si>
    <t>New Line</t>
  </si>
  <si>
    <t>Dominic Sena</t>
  </si>
  <si>
    <t>Robert Duvall</t>
  </si>
  <si>
    <t>http://www.imdb.com/title/tt0187078/?ref_=fn_tt_tt_1</t>
  </si>
  <si>
    <t>Action|Drama|Romance</t>
  </si>
  <si>
    <t>http://www.imdb.com/title/tt0172495/?ref_=fn_tt_tt_1</t>
  </si>
  <si>
    <t>http://www.imdb.com/title/tt0181689/?ref_=fn_tt_tt_1</t>
  </si>
  <si>
    <t>http://www.imdb.com/title/tt0295297/?ref_=fn_tt_tt_1</t>
  </si>
  <si>
    <t>http://www.imdb.com/title/tt0381061/?ref_=fn_tt_tt_1</t>
  </si>
  <si>
    <t>http://www.imdb.com/title/tt0133152/?ref_=fn_tt_tt_1</t>
  </si>
  <si>
    <t>http://www.imdb.com/title/tt0103064/?ref_=fn_tt_tt_1</t>
  </si>
  <si>
    <t>Biography|Crime|Drama|History|Romance</t>
  </si>
  <si>
    <t>http://www.imdb.com/title/tt1152836/?ref_=fn_tt_tt_1</t>
  </si>
  <si>
    <t>Biography|Crime|Drama</t>
  </si>
  <si>
    <t>Denzel Washington</t>
  </si>
  <si>
    <t>RZA</t>
  </si>
  <si>
    <t>http://www.imdb.com/title/tt0765429/?ref_=fn_tt_tt_1</t>
  </si>
  <si>
    <t>Action|Comedy|Thriller</t>
  </si>
  <si>
    <t>http://www.imdb.com/title/tt0111503/?ref_=fn_tt_tt_1</t>
  </si>
  <si>
    <t>Tony Scott</t>
  </si>
  <si>
    <t>http://www.imdb.com/title/tt1111422/?ref_=fn_tt_tt_1</t>
  </si>
  <si>
    <t>Paul Weitz</t>
  </si>
  <si>
    <t>http://www.imdb.com/title/tt0970866/?ref_=fn_tt_tt_1</t>
  </si>
  <si>
    <t>Adam McKay</t>
  </si>
  <si>
    <t>Action|Comedy|Crime</t>
  </si>
  <si>
    <t>http://www.imdb.com/title/tt1386588/?ref_=fn_tt_tt_1</t>
  </si>
  <si>
    <t>Chuck Russell</t>
  </si>
  <si>
    <t>Action|Drama|Mystery|Thriller</t>
  </si>
  <si>
    <t>http://www.imdb.com/title/tt0116213/?ref_=fn_tt_tt_1</t>
  </si>
  <si>
    <t>Quentin Tarantino</t>
  </si>
  <si>
    <t>Drama|Western</t>
  </si>
  <si>
    <t>http://www.imdb.com/title/tt1853728/?ref_=fn_tt_tt_1</t>
  </si>
  <si>
    <t>Gary Trousdale</t>
  </si>
  <si>
    <t>Jason Alexander</t>
  </si>
  <si>
    <t>Animation|Drama|Family|Musical|Romance</t>
  </si>
  <si>
    <t>http://www.imdb.com/title/tt0116583/?ref_=fn_tt_tt_1</t>
  </si>
  <si>
    <t>Mark Dindal</t>
  </si>
  <si>
    <t>http://www.imdb.com/title/tt0120917/?ref_=fn_tt_tt_1</t>
  </si>
  <si>
    <t>Simon West</t>
  </si>
  <si>
    <t>Sylvester Stallone</t>
  </si>
  <si>
    <t>http://www.imdb.com/title/tt1764651/?ref_=fn_tt_tt_1</t>
  </si>
  <si>
    <t>Action|Adventure|Comedy|Family|Mystery</t>
  </si>
  <si>
    <t>http://www.imdb.com/title/tt0368891/?ref_=fn_tt_tt_1</t>
  </si>
  <si>
    <t>Stefen Fangmeier</t>
  </si>
  <si>
    <t>http://www.imdb.com/title/tt0449010/?ref_=fn_tt_tt_1</t>
  </si>
  <si>
    <t>Spike Jonze</t>
  </si>
  <si>
    <t>http://www.imdb.com/title/tt0386117/?ref_=fn_tt_tt_1</t>
  </si>
  <si>
    <t>Chris Wedge</t>
  </si>
  <si>
    <t>http://www.imdb.com/title/tt0848537/?ref_=fn_tt_tt_1</t>
  </si>
  <si>
    <t>Florian Henckel von Donnersmarck</t>
  </si>
  <si>
    <t>Action|Romance|Thriller</t>
  </si>
  <si>
    <t>http://www.imdb.com/title/tt1243957/?ref_=fn_tt_tt_1</t>
  </si>
  <si>
    <t>Peter Hyams</t>
  </si>
  <si>
    <t>Action|Fantasy|Horror|Mystery</t>
  </si>
  <si>
    <t>http://www.imdb.com/title/tt0146675/?ref_=fn_tt_tt_1</t>
  </si>
  <si>
    <t>Adventure|Drama|Thriller</t>
  </si>
  <si>
    <t>http://www.imdb.com/title/tt0450259/?ref_=fn_tt_tt_1</t>
  </si>
  <si>
    <t>Biography|Comedy|Crime|Drama</t>
  </si>
  <si>
    <t>http://www.imdb.com/title/tt0993846/?ref_=fn_tt_tt_1</t>
  </si>
  <si>
    <t>http://www.imdb.com/title/tt0112462/?ref_=fn_tt_tt_1</t>
  </si>
  <si>
    <t>Action|Sci-Fi|War</t>
  </si>
  <si>
    <t>http://www.imdb.com/title/tt0120201/?ref_=fn_tt_tt_1</t>
  </si>
  <si>
    <t>Tom Tykwer</t>
  </si>
  <si>
    <t>Drama|Sci-Fi</t>
  </si>
  <si>
    <t>http://www.imdb.com/title/tt1371111/?ref_=fn_tt_tt_1</t>
  </si>
  <si>
    <t>Action|Adventure|Animation|Family|Fantasy</t>
  </si>
  <si>
    <t>http://www.imdb.com/title/tt1219342/?ref_=fn_tt_tt_1</t>
  </si>
  <si>
    <t>Pitof</t>
  </si>
  <si>
    <t>Action|Crime|Fantasy|Romance|Thriller</t>
  </si>
  <si>
    <t>http://www.imdb.com/title/tt0327554/?ref_=fn_tt_tt_1</t>
  </si>
  <si>
    <t>http://www.imdb.com/title/tt1267297/?ref_=fn_tt_tt_1</t>
  </si>
  <si>
    <t>http://www.imdb.com/title/tt0133240/?ref_=fn_tt_tt_1</t>
  </si>
  <si>
    <t>Brad Silberling</t>
  </si>
  <si>
    <t>Adventure|Comedy|Sci-Fi</t>
  </si>
  <si>
    <t>http://www.imdb.com/title/tt0457400/?ref_=fn_tt_tt_1</t>
  </si>
  <si>
    <t>Patrick Hughes</t>
  </si>
  <si>
    <t>http://www.imdb.com/title/tt2333784/?ref_=fn_tt_tt_1</t>
  </si>
  <si>
    <t>Ericson Core</t>
  </si>
  <si>
    <t>Action|Crime|Sport|Thriller</t>
  </si>
  <si>
    <t>http://www.imdb.com/title/tt2058673/?ref_=fn_tt_tt_1</t>
  </si>
  <si>
    <t>Lawrence Guterman</t>
  </si>
  <si>
    <t>http://www.imdb.com/title/tt0362165/?ref_=fn_tt_tt_1</t>
  </si>
  <si>
    <t>Action|Adventure|Biography|Drama|History|Thriller</t>
  </si>
  <si>
    <t>http://www.imdb.com/title/tt1390411/?ref_=fn_tt_tt_1</t>
  </si>
  <si>
    <t>Ron Underwood</t>
  </si>
  <si>
    <t>Action|Comedy|Sci-Fi</t>
  </si>
  <si>
    <t>http://www.imdb.com/title/tt0180052/?ref_=fn_tt_tt_1</t>
  </si>
  <si>
    <t>Action|Drama|Thriller|War</t>
  </si>
  <si>
    <t>http://www.imdb.com/title/tt0947810/?ref_=fn_tt_tt_1</t>
  </si>
  <si>
    <t>Steve Martino</t>
  </si>
  <si>
    <t>Bill Melendez</t>
  </si>
  <si>
    <t>http://www.imdb.com/title/tt2452042/?ref_=fn_tt_tt_1</t>
  </si>
  <si>
    <t>David Mamet</t>
  </si>
  <si>
    <t>Drama|Mystery|Thriller</t>
  </si>
  <si>
    <t>http://www.imdb.com/title/tt0120176/?ref_=fn_tt_tt_1</t>
  </si>
  <si>
    <t>Action|Adventure|Fantasy|Thriller</t>
  </si>
  <si>
    <t>http://www.imdb.com/title/tt0209163/?ref_=fn_tt_tt_1</t>
  </si>
  <si>
    <t>Crime|Drama</t>
  </si>
  <si>
    <t>http://www.imdb.com/title/tt0217505/?ref_=fn_tt_tt_1</t>
  </si>
  <si>
    <t>Yimou Zhang</t>
  </si>
  <si>
    <t>Drama|History|Romance|War</t>
  </si>
  <si>
    <t>http://www.imdb.com/title/tt1410063/?ref_=fn_tt_tt_1</t>
  </si>
  <si>
    <t>Mandarin</t>
  </si>
  <si>
    <t>Ash Brannon</t>
  </si>
  <si>
    <t>Animation|Comedy|Family|Sport</t>
  </si>
  <si>
    <t>http://www.imdb.com/title/tt0423294/?ref_=fn_tt_tt_1</t>
  </si>
  <si>
    <t>Frank Oz</t>
  </si>
  <si>
    <t>Comedy|Sci-Fi|Thriller</t>
  </si>
  <si>
    <t>http://www.imdb.com/title/tt0327162/?ref_=fn_tt_tt_1</t>
  </si>
  <si>
    <t>Drama|History|War</t>
  </si>
  <si>
    <t>http://www.imdb.com/title/tt0265086/?ref_=fn_tt_tt_1</t>
  </si>
  <si>
    <t>Jay Roach</t>
  </si>
  <si>
    <t>http://www.imdb.com/title/tt1790886/?ref_=fn_tt_tt_1</t>
  </si>
  <si>
    <t>Luc Besson</t>
  </si>
  <si>
    <t>http://www.imdb.com/title/tt0119116/?ref_=fn_tt_tt_1</t>
  </si>
  <si>
    <t>Michael Patrick King</t>
  </si>
  <si>
    <t>http://www.imdb.com/title/tt1261945/?ref_=fn_tt_tt_1</t>
  </si>
  <si>
    <t>Bibo Bergeron</t>
  </si>
  <si>
    <t>Adventure|Animation|Comedy|Family|Romance</t>
  </si>
  <si>
    <t>http://www.imdb.com/title/tt0138749/?ref_=fn_tt_tt_1</t>
  </si>
  <si>
    <t>http://www.imdb.com/title/tt1667889/?ref_=fn_tt_tt_1</t>
  </si>
  <si>
    <t>Drama|Family|Fantasy|Romance</t>
  </si>
  <si>
    <t>http://www.imdb.com/title/tt1661199/?ref_=fn_tt_tt_1</t>
  </si>
  <si>
    <t>Drama|Fantasy|Thriller</t>
  </si>
  <si>
    <t>http://www.imdb.com/title/tt0380510/?ref_=fn_tt_tt_1</t>
  </si>
  <si>
    <t>http://www.imdb.com/title/tt0266543/?ref_=fn_tt_tt_1</t>
  </si>
  <si>
    <t>http://www.imdb.com/title/tt0167260/?ref_=fn_tt_tt_1</t>
  </si>
  <si>
    <t>http://www.imdb.com/title/tt0167261/?ref_=fn_tt_tt_1</t>
  </si>
  <si>
    <t>Sergey Bodrov</t>
  </si>
  <si>
    <t>http://www.imdb.com/title/tt1121096/?ref_=fn_tt_tt_1</t>
  </si>
  <si>
    <t>http://www.imdb.com/title/tt0146316/?ref_=fn_tt_tt_1</t>
  </si>
  <si>
    <t>Wally Pfister</t>
  </si>
  <si>
    <t>Drama|Mystery|Romance|Sci-Fi|Thriller</t>
  </si>
  <si>
    <t>http://www.imdb.com/title/tt2209764/?ref_=fn_tt_tt_1</t>
  </si>
  <si>
    <t>http://www.imdb.com/title/tt0163025/?ref_=fn_tt_tt_1</t>
  </si>
  <si>
    <t>Rupert Wyatt</t>
  </si>
  <si>
    <t>http://www.imdb.com/title/tt1318514/?ref_=fn_tt_tt_1</t>
  </si>
  <si>
    <t>Mark Waters</t>
  </si>
  <si>
    <t>http://www.imdb.com/title/tt0416236/?ref_=fn_tt_tt_1</t>
  </si>
  <si>
    <t>John Moore</t>
  </si>
  <si>
    <t>http://www.imdb.com/title/tt1606378/?ref_=fn_tt_tt_1</t>
  </si>
  <si>
    <t>John Lee Hancock</t>
  </si>
  <si>
    <t>Drama|History|War|Western</t>
  </si>
  <si>
    <t>http://www.imdb.com/title/tt0318974/?ref_=fn_tt_tt_1</t>
  </si>
  <si>
    <t>Action|Adventure|Animation|Family</t>
  </si>
  <si>
    <t>http://www.imdb.com/title/tt0317705/?ref_=fn_tt_tt_1</t>
  </si>
  <si>
    <t>Renny Harlin</t>
  </si>
  <si>
    <t>http://www.imdb.com/title/tt0112760/?ref_=fn_tt_tt_1</t>
  </si>
  <si>
    <t>http://www.imdb.com/title/tt0814255/?ref_=fn_tt_tt_1</t>
  </si>
  <si>
    <t>Adventure|Comedy|Family|Mystery|Sci-Fi</t>
  </si>
  <si>
    <t>http://www.imdb.com/title/tt0119654/?ref_=fn_tt_tt_1</t>
  </si>
  <si>
    <t>http://www.imdb.com/title/tt0120363/?ref_=fn_tt_tt_1</t>
  </si>
  <si>
    <t>http://www.imdb.com/title/tt0477080/?ref_=fn_tt_tt_1</t>
  </si>
  <si>
    <t>http://www.imdb.com/title/tt0266915/?ref_=fn_tt_tt_1</t>
  </si>
  <si>
    <t>Drama|Fantasy|Horror|Mystery|Thriller</t>
  </si>
  <si>
    <t>http://www.imdb.com/title/tt0161081/?ref_=fn_tt_tt_1</t>
  </si>
  <si>
    <t>Phil Lord</t>
  </si>
  <si>
    <t>Animation|Comedy|Family|Sci-Fi</t>
  </si>
  <si>
    <t>http://www.imdb.com/title/tt0844471/?ref_=fn_tt_tt_1</t>
  </si>
  <si>
    <t>http://www.imdb.com/title/tt1080016/?ref_=fn_tt_tt_1</t>
  </si>
  <si>
    <t>Ben Stiller</t>
  </si>
  <si>
    <t>Adventure|Comedy|Drama|Fantasy|Romance</t>
  </si>
  <si>
    <t>http://www.imdb.com/title/tt0359950/?ref_=fn_tt_tt_1</t>
  </si>
  <si>
    <t>Action|Adventure|Comedy|Crime|Thriller</t>
  </si>
  <si>
    <t>http://www.imdb.com/title/tt0160127/?ref_=fn_tt_tt_1</t>
  </si>
  <si>
    <t>Crime|Drama|Thriller</t>
  </si>
  <si>
    <t>http://www.imdb.com/title/tt0407887/?ref_=fn_tt_tt_1</t>
  </si>
  <si>
    <t>Tony Bancroft</t>
  </si>
  <si>
    <t>Adventure|Animation|Family|Fantasy|Musical|War</t>
  </si>
  <si>
    <t>http://www.imdb.com/title/tt0120762/?ref_=fn_tt_tt_1</t>
  </si>
  <si>
    <t>Action|Comedy</t>
  </si>
  <si>
    <t>http://www.imdb.com/title/tt0942385/?ref_=fn_tt_tt_1</t>
  </si>
  <si>
    <t>Crime|Drama|Mystery|Thriller</t>
  </si>
  <si>
    <t>http://www.imdb.com/title/tt1568346/?ref_=fn_tt_tt_1</t>
  </si>
  <si>
    <t>http://www.imdb.com/title/tt0112864/?ref_=fn_tt_tt_1</t>
  </si>
  <si>
    <t>http://www.imdb.com/title/tt0988045/?ref_=fn_tt_tt_1</t>
  </si>
  <si>
    <t>Timur Bekmambetov</t>
  </si>
  <si>
    <t>Adventure|Drama|History</t>
  </si>
  <si>
    <t>http://www.imdb.com/title/tt2638144/?ref_=fn_tt_tt_1</t>
  </si>
  <si>
    <t>Action|Adventure|Animation|Family|Fantasy|Sci-Fi</t>
  </si>
  <si>
    <t>http://www.imdb.com/title/tt0230011/?ref_=fn_tt_tt_1</t>
  </si>
  <si>
    <t>Walt Becker</t>
  </si>
  <si>
    <t>Adventure|Animation|Comedy|Family|Fantasy|Music</t>
  </si>
  <si>
    <t>http://www.imdb.com/title/tt2974918/?ref_=fn_tt_tt_1</t>
  </si>
  <si>
    <t>Drama|History|Thriller|War</t>
  </si>
  <si>
    <t>http://www.imdb.com/title/tt0985699/?ref_=fn_tt_tt_1</t>
  </si>
  <si>
    <t>Dennis Dugan</t>
  </si>
  <si>
    <t>http://www.imdb.com/title/tt0960144/?ref_=fn_tt_tt_1</t>
  </si>
  <si>
    <t>Action|Animation|Comedy|Sci-Fi</t>
  </si>
  <si>
    <t>http://www.imdb.com/title/tt2120120/?ref_=fn_tt_tt_1</t>
  </si>
  <si>
    <t>http://www.imdb.com/title/tt0212720/?ref_=fn_tt_tt_1</t>
  </si>
  <si>
    <t>Comedy|Family|Fantasy|Horror|Mystery</t>
  </si>
  <si>
    <t>http://www.imdb.com/title/tt0338094/?ref_=fn_tt_tt_1</t>
  </si>
  <si>
    <t>Drama|Mystery|Sci-Fi|Thriller</t>
  </si>
  <si>
    <t>http://www.imdb.com/title/tt0118884/?ref_=fn_tt_tt_1</t>
  </si>
  <si>
    <t>Action|Horror|Sci-Fi|Thriller</t>
  </si>
  <si>
    <t>http://www.imdb.com/title/tt0164052/?ref_=fn_tt_tt_1</t>
  </si>
  <si>
    <t>Sydney Pollack</t>
  </si>
  <si>
    <t>Crime|Mystery|Thriller</t>
  </si>
  <si>
    <t>http://www.imdb.com/title/tt0373926/?ref_=fn_tt_tt_1</t>
  </si>
  <si>
    <t>Aboriginal</t>
  </si>
  <si>
    <t>Thor Freudenthal</t>
  </si>
  <si>
    <t>http://www.imdb.com/title/tt1854564/?ref_=fn_tt_tt_1</t>
  </si>
  <si>
    <t>http://www.imdb.com/title/tt0325703/?ref_=fn_tt_tt_1</t>
  </si>
  <si>
    <t>Action|Adventure|Comedy|Crime|Mystery|Thriller</t>
  </si>
  <si>
    <t>http://www.imdb.com/title/tt3110958/?ref_=fn_tt_tt_1</t>
  </si>
  <si>
    <t>http://www.imdb.com/title/tt0120053/?ref_=fn_tt_tt_1</t>
  </si>
  <si>
    <t>http://www.imdb.com/title/tt0266987/?ref_=fn_tt_tt_1</t>
  </si>
  <si>
    <t>Brian De Palma</t>
  </si>
  <si>
    <t>http://www.imdb.com/title/tt0183523/?ref_=fn_tt_tt_1</t>
  </si>
  <si>
    <t>http://www.imdb.com/title/tt1436562/?ref_=fn_tt_tt_1</t>
  </si>
  <si>
    <t>Comedy|Drama|Sci-Fi</t>
  </si>
  <si>
    <t>http://www.imdb.com/title/tt0182789/?ref_=fn_tt_tt_1</t>
  </si>
  <si>
    <t>Mick Jackson</t>
  </si>
  <si>
    <t>http://www.imdb.com/title/tt0120461/?ref_=fn_tt_tt_1</t>
  </si>
  <si>
    <t>Alan J. Pakula</t>
  </si>
  <si>
    <t>http://www.imdb.com/title/tt0118972/?ref_=fn_tt_tt_1</t>
  </si>
  <si>
    <t>Kathryn Bigelow</t>
  </si>
  <si>
    <t>http://www.imdb.com/title/tt0267626/?ref_=fn_tt_tt_1</t>
  </si>
  <si>
    <t>John Milius</t>
  </si>
  <si>
    <t>http://www.imdb.com/title/tt0082198/?ref_=fn_tt_tt_1</t>
  </si>
  <si>
    <t>http://www.imdb.com/title/tt0352248/?ref_=fn_tt_tt_1</t>
  </si>
  <si>
    <t>Andrey Konchalovskiy</t>
  </si>
  <si>
    <t>Action|Family|Fantasy|Musical</t>
  </si>
  <si>
    <t>Richard E. Grant</t>
  </si>
  <si>
    <t>http://www.imdb.com/title/tt1041804/?ref_=fn_tt_tt_1</t>
  </si>
  <si>
    <t>Gary Ross</t>
  </si>
  <si>
    <t>Drama|History|Sport</t>
  </si>
  <si>
    <t>http://www.imdb.com/title/tt0329575/?ref_=fn_tt_tt_1</t>
  </si>
  <si>
    <t>http://www.imdb.com/title/tt0117998/?ref_=fn_tt_tt_1</t>
  </si>
  <si>
    <t>Adventure|Drama|Romance</t>
  </si>
  <si>
    <t>http://www.imdb.com/title/tt0162222/?ref_=fn_tt_tt_1</t>
  </si>
  <si>
    <t>Animation|Comedy|Family|Music|Romance</t>
  </si>
  <si>
    <t>http://www.imdb.com/title/tt0366548/?ref_=fn_tt_tt_1</t>
  </si>
  <si>
    <t>http://www.imdb.com/title/tt0372183/?ref_=fn_tt_tt_1</t>
  </si>
  <si>
    <t>http://www.imdb.com/title/tt0118571/?ref_=fn_tt_tt_1</t>
  </si>
  <si>
    <t>http://www.imdb.com/title/tt0240772/?ref_=fn_tt_tt_1</t>
  </si>
  <si>
    <t>Paul W.S. Anderson</t>
  </si>
  <si>
    <t>http://www.imdb.com/title/tt1509767/?ref_=fn_tt_tt_1</t>
  </si>
  <si>
    <t>Genndy Tartakovsky</t>
  </si>
  <si>
    <t>http://www.imdb.com/title/tt0837562/?ref_=fn_tt_tt_1</t>
  </si>
  <si>
    <t>Kevin Lima</t>
  </si>
  <si>
    <t>Animation|Comedy|Family|Fantasy|Musical|Romance</t>
  </si>
  <si>
    <t>http://www.imdb.com/title/tt0461770/?ref_=fn_tt_tt_1</t>
  </si>
  <si>
    <t>Crime|Drama|Horror|Mystery|Thriller</t>
  </si>
  <si>
    <t>http://www.imdb.com/title/tt2243973/?ref_=fn_tt_tt_1</t>
  </si>
  <si>
    <t>Daniel Espinosa</t>
  </si>
  <si>
    <t>http://www.imdb.com/title/tt1599348/?ref_=fn_tt_tt_1</t>
  </si>
  <si>
    <t>Adventure|Comedy|Family</t>
  </si>
  <si>
    <t>http://www.imdb.com/title/tt0211181/?ref_=fn_tt_tt_1</t>
  </si>
  <si>
    <t>http://www.imdb.com/title/tt0471042/?ref_=fn_tt_tt_1</t>
  </si>
  <si>
    <t>Nancy Meyers</t>
  </si>
  <si>
    <t>http://www.imdb.com/title/tt0457939/?ref_=fn_tt_tt_1</t>
  </si>
  <si>
    <t>http://www.imdb.com/title/tt0120660/?ref_=fn_tt_tt_1</t>
  </si>
  <si>
    <t>http://www.imdb.com/title/tt1230414/?ref_=fn_tt_tt_1</t>
  </si>
  <si>
    <t>http://www.imdb.com/title/tt0496806/?ref_=fn_tt_tt_1</t>
  </si>
  <si>
    <t>Roger Allers</t>
  </si>
  <si>
    <t>http://www.imdb.com/title/tt0400717/?ref_=fn_tt_tt_1</t>
  </si>
  <si>
    <t>Neil Burger</t>
  </si>
  <si>
    <t>http://www.imdb.com/title/tt1840309/?ref_=fn_tt_tt_1</t>
  </si>
  <si>
    <t>Jean-Jacques Annaud</t>
  </si>
  <si>
    <t>http://www.imdb.com/title/tt0215750/?ref_=fn_tt_tt_1</t>
  </si>
  <si>
    <t>http://www.imdb.com/title/tt0327850/?ref_=fn_tt_tt_1</t>
  </si>
  <si>
    <t>Action|Adventure|Comedy|Fantasy</t>
  </si>
  <si>
    <t>http://www.imdb.com/title/tt0107362/?ref_=fn_tt_tt_1</t>
  </si>
  <si>
    <t>http://www.imdb.com/title/tt0397535/?ref_=fn_tt_tt_1</t>
  </si>
  <si>
    <t>http://www.imdb.com/title/tt0463985/?ref_=fn_tt_tt_1</t>
  </si>
  <si>
    <t>Sarah Smith</t>
  </si>
  <si>
    <t>http://www.imdb.com/title/tt1430607/?ref_=fn_tt_tt_1</t>
  </si>
  <si>
    <t>Martin Brest</t>
  </si>
  <si>
    <t>http://www.imdb.com/title/tt0119643/?ref_=fn_tt_tt_1</t>
  </si>
  <si>
    <t>Andrew Davis</t>
  </si>
  <si>
    <t>http://www.imdb.com/title/tt0233469/?ref_=fn_tt_tt_1</t>
  </si>
  <si>
    <t>Bob Fosse</t>
  </si>
  <si>
    <t>Comedy|Drama|Music|Musical</t>
  </si>
  <si>
    <t>http://www.imdb.com/title/tt0078754/?ref_=fn_tt_tt_1</t>
  </si>
  <si>
    <t>Tarsem Singh</t>
  </si>
  <si>
    <t>Adventure|Comedy|Drama|Family|Fantasy</t>
  </si>
  <si>
    <t>http://www.imdb.com/title/tt1667353/?ref_=fn_tt_tt_1</t>
  </si>
  <si>
    <t>Edgar Wright</t>
  </si>
  <si>
    <t>Action|Comedy|Fantasy|Romance</t>
  </si>
  <si>
    <t>http://www.imdb.com/title/tt0446029/?ref_=fn_tt_tt_1</t>
  </si>
  <si>
    <t>Jon Amiel</t>
  </si>
  <si>
    <t>http://www.imdb.com/title/tt0298814/?ref_=fn_tt_tt_1</t>
  </si>
  <si>
    <t>Peter Segal</t>
  </si>
  <si>
    <t>Comedy|Romance|Sci-Fi</t>
  </si>
  <si>
    <t>http://www.imdb.com/title/tt0144528/?ref_=fn_tt_tt_1</t>
  </si>
  <si>
    <t>Adventure|Comedy|Mystery</t>
  </si>
  <si>
    <t>http://www.imdb.com/title/tt0267913/?ref_=fn_tt_tt_1</t>
  </si>
  <si>
    <t>Pete Travis</t>
  </si>
  <si>
    <t>http://www.imdb.com/title/tt1343727/?ref_=fn_tt_tt_1</t>
  </si>
  <si>
    <t>Comedy|Drama|Fantasy|Romance</t>
  </si>
  <si>
    <t>http://www.imdb.com/title/tt0389860/?ref_=fn_tt_tt_1</t>
  </si>
  <si>
    <t>George A. Romero</t>
  </si>
  <si>
    <t>http://www.imdb.com/title/tt0083767/?ref_=fn_tt_tt_1</t>
  </si>
  <si>
    <t>Action|Comedy|Family|Fantasy</t>
  </si>
  <si>
    <t>http://www.imdb.com/title/tt1287468/?ref_=fn_tt_tt_1</t>
  </si>
  <si>
    <t>http://www.imdb.com/title/tt0489099/?ref_=fn_tt_tt_1</t>
  </si>
  <si>
    <t>Action|Adventure|Fantasy|Horror|Sci-Fi</t>
  </si>
  <si>
    <t>Seth MacFarlane</t>
  </si>
  <si>
    <t>http://www.imdb.com/title/tt0411477/?ref_=fn_tt_tt_1</t>
  </si>
  <si>
    <t>Crime|Drama|History|Mystery|Thriller</t>
  </si>
  <si>
    <t>http://www.imdb.com/title/tt0443706/?ref_=fn_tt_tt_1</t>
  </si>
  <si>
    <t>http://www.imdb.com/title/tt0216216/?ref_=fn_tt_tt_1</t>
  </si>
  <si>
    <t>Comedy|Drama</t>
  </si>
  <si>
    <t>http://www.imdb.com/title/tt0315327/?ref_=fn_tt_tt_1</t>
  </si>
  <si>
    <t>http://www.imdb.com/title/tt1320253/?ref_=fn_tt_tt_1</t>
  </si>
  <si>
    <t>http://www.imdb.com/title/tt0117060/?ref_=fn_tt_tt_1</t>
  </si>
  <si>
    <t>http://www.imdb.com/title/tt1392170/?ref_=fn_tt_tt_1</t>
  </si>
  <si>
    <t>Todd Phillips</t>
  </si>
  <si>
    <t>http://www.imdb.com/title/tt1411697/?ref_=fn_tt_tt_1</t>
  </si>
  <si>
    <t>http://www.imdb.com/title/tt0103776/?ref_=fn_tt_tt_1</t>
  </si>
  <si>
    <t>http://www.imdb.com/title/tt0327084/?ref_=fn_tt_tt_1</t>
  </si>
  <si>
    <t>Adventure|Animation|Comedy|Drama|Family|Fantasy|Sci-Fi</t>
  </si>
  <si>
    <t>http://www.imdb.com/title/tt0275847/?ref_=fn_tt_tt_1</t>
  </si>
  <si>
    <t>Gary Winick</t>
  </si>
  <si>
    <t>http://www.imdb.com/title/tt0413895/?ref_=fn_tt_tt_1</t>
  </si>
  <si>
    <t>Mimi Leder</t>
  </si>
  <si>
    <t>Action|Drama|Romance|Sci-Fi|Thriller</t>
  </si>
  <si>
    <t>http://www.imdb.com/title/tt0120647/?ref_=fn_tt_tt_1</t>
  </si>
  <si>
    <t>http://www.imdb.com/title/tt1821694/?ref_=fn_tt_tt_1</t>
  </si>
  <si>
    <t>Comedy|Crime|Sport</t>
  </si>
  <si>
    <t>http://www.imdb.com/title/tt0398165/?ref_=fn_tt_tt_1</t>
  </si>
  <si>
    <t>http://www.imdb.com/title/tt1615918/?ref_=fn_tt_tt_1</t>
  </si>
  <si>
    <t>http://www.imdb.com/title/tt2191701/?ref_=fn_tt_tt_1</t>
  </si>
  <si>
    <t>http://www.imdb.com/title/tt0425061/?ref_=fn_tt_tt_1</t>
  </si>
  <si>
    <t>Paul Michael Glaser</t>
  </si>
  <si>
    <t>http://www.imdb.com/title/tt0337741/?ref_=fn_tt_tt_1</t>
  </si>
  <si>
    <t>http://www.imdb.com/title/tt1130884/?ref_=fn_tt_tt_1</t>
  </si>
  <si>
    <t>Seth Gordon</t>
  </si>
  <si>
    <t>http://www.imdb.com/title/tt0369436/?ref_=fn_tt_tt_1</t>
  </si>
  <si>
    <t>http://www.imdb.com/title/tt0358082/?ref_=fn_tt_tt_1</t>
  </si>
  <si>
    <t>http://www.imdb.com/title/tt0119094/?ref_=fn_tt_tt_1</t>
  </si>
  <si>
    <t>Adam Shankman</t>
  </si>
  <si>
    <t>Comedy|Family|Fantasy|Romance</t>
  </si>
  <si>
    <t>http://www.imdb.com/title/tt0960731/?ref_=fn_tt_tt_1</t>
  </si>
  <si>
    <t>http://www.imdb.com/title/tt0257044/?ref_=fn_tt_tt_1</t>
  </si>
  <si>
    <t>http://www.imdb.com/title/tt1564367/?ref_=fn_tt_tt_1</t>
  </si>
  <si>
    <t>Action|Adventure|Crime|Drama|Sci-Fi|Thriller</t>
  </si>
  <si>
    <t>http://www.imdb.com/title/tt3322312/?ref_=fn_tt_tt_1</t>
  </si>
  <si>
    <t>http://www.imdb.com/title/tt0118880/?ref_=fn_tt_tt_1</t>
  </si>
  <si>
    <t>D.J. Caruso</t>
  </si>
  <si>
    <t>http://www.imdb.com/title/tt1059786/?ref_=fn_tt_tt_1</t>
  </si>
  <si>
    <t>Anthony Minghella</t>
  </si>
  <si>
    <t>Adventure|Drama|History|Romance|War</t>
  </si>
  <si>
    <t>http://www.imdb.com/title/tt0159365/?ref_=fn_tt_tt_1</t>
  </si>
  <si>
    <t>Albert Hughes</t>
  </si>
  <si>
    <t>http://www.imdb.com/title/tt1037705/?ref_=fn_tt_tt_1</t>
  </si>
  <si>
    <t>Les Mayfield</t>
  </si>
  <si>
    <t>Comedy|Family|Sci-Fi</t>
  </si>
  <si>
    <t>http://www.imdb.com/title/tt0119137/?ref_=fn_tt_tt_1</t>
  </si>
  <si>
    <t>Fantasy|Horror|Mystery|Thriller</t>
  </si>
  <si>
    <t>http://www.imdb.com/title/tt0171363/?ref_=fn_tt_tt_1</t>
  </si>
  <si>
    <t>Joe Pytka</t>
  </si>
  <si>
    <t>Adventure|Animation|Comedy|Family|Fantasy|Sci-Fi|Sport</t>
  </si>
  <si>
    <t>http://www.imdb.com/title/tt0117705/?ref_=fn_tt_tt_1</t>
  </si>
  <si>
    <t>Adventure|Comedy|Crime|Family|Mystery</t>
  </si>
  <si>
    <t>http://www.imdb.com/title/tt0383216/?ref_=fn_tt_tt_1</t>
  </si>
  <si>
    <t>Scott Derrickson</t>
  </si>
  <si>
    <t>Drama|Sci-Fi|Thriller</t>
  </si>
  <si>
    <t>http://www.imdb.com/title/tt0970416/?ref_=fn_tt_tt_1</t>
  </si>
  <si>
    <t>Action|Crime|Mystery|Romance|Thriller</t>
  </si>
  <si>
    <t>http://www.imdb.com/title/tt0118883/?ref_=fn_tt_tt_1</t>
  </si>
  <si>
    <t>http://www.imdb.com/title/tt2713180/?ref_=fn_tt_tt_1</t>
  </si>
  <si>
    <t>Ivan Reitman</t>
  </si>
  <si>
    <t>Action|Adventure|Comedy|Romance</t>
  </si>
  <si>
    <t>http://www.imdb.com/title/tt0120828/?ref_=fn_tt_tt_1</t>
  </si>
  <si>
    <t>Eric Brevig</t>
  </si>
  <si>
    <t>http://www.imdb.com/title/tt1302067/?ref_=fn_tt_tt_1</t>
  </si>
  <si>
    <t>Kelly Asbury</t>
  </si>
  <si>
    <t>Adventure|Animation|Family|Western</t>
  </si>
  <si>
    <t>http://www.imdb.com/title/tt0166813/?ref_=fn_tt_tt_1</t>
  </si>
  <si>
    <t>Comedy|Family|Romance</t>
  </si>
  <si>
    <t>http://www.imdb.com/title/tt1222817/?ref_=fn_tt_tt_1</t>
  </si>
  <si>
    <t>Stephen Hopkins</t>
  </si>
  <si>
    <t>Action|Adventure|Family|Sci-Fi|Thriller</t>
  </si>
  <si>
    <t>http://www.imdb.com/title/tt0120738/?ref_=fn_tt_tt_1</t>
  </si>
  <si>
    <t>Jonathan Demme</t>
  </si>
  <si>
    <t>http://www.imdb.com/title/tt0368008/?ref_=fn_tt_tt_1</t>
  </si>
  <si>
    <t>Henry Jaglom</t>
  </si>
  <si>
    <t>http://www.imdb.com/title/tt0119033/?ref_=fn_tt_tt_1</t>
  </si>
  <si>
    <t>http://www.imdb.com/title/tt2510894/?ref_=fn_tt_tt_1</t>
  </si>
  <si>
    <t>http://www.imdb.com/title/tt0057733/?ref_=fn_tt_tt_1</t>
  </si>
  <si>
    <t>James Algar</t>
  </si>
  <si>
    <t>Animation|Family|Fantasy|Music</t>
  </si>
  <si>
    <t>http://www.imdb.com/title/tt0120910/?ref_=fn_tt_tt_1</t>
  </si>
  <si>
    <t>http://www.imdb.com/title/tt0268695/?ref_=fn_tt_tt_1</t>
  </si>
  <si>
    <t>Action|Adventure|Family|Fantasy|Thriller</t>
  </si>
  <si>
    <t>http://www.imdb.com/title/tt0120751/?ref_=fn_tt_tt_1</t>
  </si>
  <si>
    <t>http://www.imdb.com/title/tt0244244/?ref_=fn_tt_tt_1</t>
  </si>
  <si>
    <t>http://www.imdb.com/title/tt0386140/?ref_=fn_tt_tt_1</t>
  </si>
  <si>
    <t>Spanish</t>
  </si>
  <si>
    <t>Vincent Ward</t>
  </si>
  <si>
    <t>http://www.imdb.com/title/tt0120889/?ref_=fn_tt_tt_1</t>
  </si>
  <si>
    <t>Steven Brill</t>
  </si>
  <si>
    <t>Comedy|Fantasy</t>
  </si>
  <si>
    <t>http://www.imdb.com/title/tt0185431/?ref_=fn_tt_tt_1</t>
  </si>
  <si>
    <t>Terry Gilliam</t>
  </si>
  <si>
    <t>Action|Adventure|Comedy|Fantasy|Thriller</t>
  </si>
  <si>
    <t>http://www.imdb.com/title/tt0355295/?ref_=fn_tt_tt_1</t>
  </si>
  <si>
    <t>http://www.imdb.com/title/tt0116996/?ref_=fn_tt_tt_1</t>
  </si>
  <si>
    <t>Lucile Hadzihalilovic</t>
  </si>
  <si>
    <t>Drama|Horror|Mystery|Sci-Fi</t>
  </si>
  <si>
    <t>http://www.imdb.com/title/tt4291590/?ref_=fn_tt_tt_1</t>
  </si>
  <si>
    <t>http://www.imdb.com/title/tt0119051/?ref_=fn_tt_tt_1</t>
  </si>
  <si>
    <t>Action|Sci-Fi|Thriller</t>
  </si>
  <si>
    <t>http://www.imdb.com/title/tt0986263/?ref_=fn_tt_tt_1</t>
  </si>
  <si>
    <t>Drama|History|Thriller</t>
  </si>
  <si>
    <t>http://www.imdb.com/title/tt0146309/?ref_=fn_tt_tt_1</t>
  </si>
  <si>
    <t>http://www.imdb.com/title/tt0116040/?ref_=fn_tt_tt_1</t>
  </si>
  <si>
    <t>Barry Cook</t>
  </si>
  <si>
    <t>Adventure|Animation|Family</t>
  </si>
  <si>
    <t>http://www.imdb.com/title/tt1762399/?ref_=fn_tt_tt_1</t>
  </si>
  <si>
    <t>Roger Christian</t>
  </si>
  <si>
    <t>http://www.imdb.com/title/tt0185183/?ref_=fn_tt_tt_1</t>
  </si>
  <si>
    <t>Joe Dante</t>
  </si>
  <si>
    <t>http://www.imdb.com/title/tt0318155/?ref_=fn_tt_tt_1</t>
  </si>
  <si>
    <t>Drama|Musical|Romance</t>
  </si>
  <si>
    <t>Andrea Di Stefano</t>
  </si>
  <si>
    <t>http://www.imdb.com/title/tt0875034/?ref_=fn_tt_tt_1</t>
  </si>
  <si>
    <t>http://www.imdb.com/title/tt0300556/?ref_=fn_tt_tt_1</t>
  </si>
  <si>
    <t>Kevin Costner</t>
  </si>
  <si>
    <t>http://www.imdb.com/title/tt0119925/?ref_=fn_tt_tt_1</t>
  </si>
  <si>
    <t>Adam Goldberg</t>
  </si>
  <si>
    <t>http://www.imdb.com/title/tt0120595/?ref_=fn_tt_tt_1</t>
  </si>
  <si>
    <t>http://www.imdb.com/title/tt1618442/?ref_=fn_tt_tt_1</t>
  </si>
  <si>
    <t>Antony Hoffman</t>
  </si>
  <si>
    <t>http://www.imdb.com/title/tt0199753/?ref_=fn_tt_tt_1</t>
  </si>
  <si>
    <t>http://www.imdb.com/title/tt0344854/?ref_=fn_tt_tt_1</t>
  </si>
  <si>
    <t>Jacques Perrin</t>
  </si>
  <si>
    <t>Documentary|Drama</t>
  </si>
  <si>
    <t>http://www.imdb.com/title/tt0765128/?ref_=fn_tt_tt_1</t>
  </si>
  <si>
    <t>http://www.imdb.com/title/tt0318081/?ref_=fn_tt_tt_1</t>
  </si>
  <si>
    <t>Action|Adventure|Drama|History|Romance</t>
  </si>
  <si>
    <t>http://www.imdb.com/title/tt1921064/?ref_=fn_tt_tt_1</t>
  </si>
  <si>
    <t>AndrÃ©s Couturier</t>
  </si>
  <si>
    <t>Animation|Family</t>
  </si>
  <si>
    <t>http://www.imdb.com/title/tt4057916/?ref_=fn_tt_tt_1</t>
  </si>
  <si>
    <t>Mexico</t>
  </si>
  <si>
    <t>http://www.imdb.com/title/tt0268978/?ref_=fn_tt_tt_1</t>
  </si>
  <si>
    <t>Adventure|Animation|Drama|Family|Musical</t>
  </si>
  <si>
    <t>http://www.imdb.com/title/tt0110357/?ref_=fn_tt_tt_1</t>
  </si>
  <si>
    <t>http://www.imdb.com/title/tt1397514/?ref_=fn_tt_tt_1</t>
  </si>
  <si>
    <t>Cody Cameron</t>
  </si>
  <si>
    <t>Animation|Comedy|Family|Fantasy|Sci-Fi</t>
  </si>
  <si>
    <t>http://www.imdb.com/title/tt1985966/?ref_=fn_tt_tt_1</t>
  </si>
  <si>
    <t>http://www.imdb.com/title/tt0289765/?ref_=fn_tt_tt_1</t>
  </si>
  <si>
    <t>http://www.imdb.com/title/tt0317648/?ref_=fn_tt_tt_1</t>
  </si>
  <si>
    <t>http://www.imdb.com/title/tt0810913/?ref_=fn_tt_tt_1</t>
  </si>
  <si>
    <t>John Singleton</t>
  </si>
  <si>
    <t>http://www.imdb.com/title/tt0322259/?ref_=fn_tt_tt_1</t>
  </si>
  <si>
    <t>Adventure|Animation|Drama|Family|Fantasy</t>
  </si>
  <si>
    <t>http://www.imdb.com/title/tt1754656/?ref_=fn_tt_tt_1</t>
  </si>
  <si>
    <t>Oliver Hirschbiegel</t>
  </si>
  <si>
    <t>Sci-Fi|Thriller</t>
  </si>
  <si>
    <t>http://www.imdb.com/title/tt0427392/?ref_=fn_tt_tt_1</t>
  </si>
  <si>
    <t>Des McAnuff</t>
  </si>
  <si>
    <t>http://www.imdb.com/title/tt0131704/?ref_=fn_tt_tt_1</t>
  </si>
  <si>
    <t>Yarrow Cheney</t>
  </si>
  <si>
    <t>Animation|Comedy|Family</t>
  </si>
  <si>
    <t>Albert Brooks</t>
  </si>
  <si>
    <t>http://www.imdb.com/title/tt2709768/?ref_=fn_tt_tt_1</t>
  </si>
  <si>
    <t>Stephen Norrington</t>
  </si>
  <si>
    <t>http://www.imdb.com/title/tt0311429/?ref_=fn_tt_tt_1</t>
  </si>
  <si>
    <t>Pierre Coffin</t>
  </si>
  <si>
    <t>http://www.imdb.com/title/tt1690953/?ref_=fn_tt_tt_1</t>
  </si>
  <si>
    <t>http://www.imdb.com/title/tt0116629/?ref_=fn_tt_tt_1</t>
  </si>
  <si>
    <t>http://www.imdb.com/title/tt0119567/?ref_=fn_tt_tt_1</t>
  </si>
  <si>
    <t>http://www.imdb.com/title/tt0351283/?ref_=fn_tt_tt_1</t>
  </si>
  <si>
    <t>http://www.imdb.com/title/tt0206634/?ref_=fn_tt_tt_1</t>
  </si>
  <si>
    <t>http://www.imdb.com/title/tt0120903/?ref_=fn_tt_tt_1</t>
  </si>
  <si>
    <t>Action|Crime|Fantasy|Thriller</t>
  </si>
  <si>
    <t>http://www.imdb.com/title/tt0493464/?ref_=fn_tt_tt_1</t>
  </si>
  <si>
    <t>http://www.imdb.com/title/tt0117500/?ref_=fn_tt_tt_1</t>
  </si>
  <si>
    <t>http://www.imdb.com/title/tt0438097/?ref_=fn_tt_tt_1</t>
  </si>
  <si>
    <t>http://www.imdb.com/title/tt0343660/?ref_=fn_tt_tt_1</t>
  </si>
  <si>
    <t>Comedy|Drama|Family|Music|Musical|Romance</t>
  </si>
  <si>
    <t>http://www.imdb.com/title/tt0427327/?ref_=fn_tt_tt_1</t>
  </si>
  <si>
    <t>Horror|Mystery|Thriller</t>
  </si>
  <si>
    <t>http://www.imdb.com/title/tt0204313/?ref_=fn_tt_tt_1</t>
  </si>
  <si>
    <t>David Kellogg</t>
  </si>
  <si>
    <t>Action|Adventure|Comedy|Family|Sci-Fi</t>
  </si>
  <si>
    <t>http://www.imdb.com/title/tt0141369/?ref_=fn_tt_tt_1</t>
  </si>
  <si>
    <t>http://www.imdb.com/title/tt1670345/?ref_=fn_tt_tt_1</t>
  </si>
  <si>
    <t>http://www.imdb.com/title/tt1375670/?ref_=fn_tt_tt_1</t>
  </si>
  <si>
    <t>http://www.imdb.com/title/tt0362227/?ref_=fn_tt_tt_1</t>
  </si>
  <si>
    <t>http://www.imdb.com/title/tt3489184/?ref_=fn_tt_tt_1</t>
  </si>
  <si>
    <t>Comedy|Family</t>
  </si>
  <si>
    <t>http://www.imdb.com/title/tt0785006/?ref_=fn_tt_tt_1</t>
  </si>
  <si>
    <t>http://www.imdb.com/title/tt0190865/?ref_=fn_tt_tt_1</t>
  </si>
  <si>
    <t>Mike Nichols</t>
  </si>
  <si>
    <t>Biography|Comedy|Drama|History</t>
  </si>
  <si>
    <t>http://www.imdb.com/title/tt0472062/?ref_=fn_tt_tt_1</t>
  </si>
  <si>
    <t>http://www.imdb.com/title/tt0307453/?ref_=fn_tt_tt_1</t>
  </si>
  <si>
    <t>Drama|Music|Musical</t>
  </si>
  <si>
    <t>http://www.imdb.com/title/tt0443489/?ref_=fn_tt_tt_1</t>
  </si>
  <si>
    <t>Crime|Drama|Mystery</t>
  </si>
  <si>
    <t>http://www.imdb.com/title/tt0874936/?ref_=fn_tt_tt_1</t>
  </si>
  <si>
    <t>F. Gary Gray</t>
  </si>
  <si>
    <t>Comedy|Crime|Music</t>
  </si>
  <si>
    <t>http://www.imdb.com/title/tt0377471/?ref_=fn_tt_tt_1</t>
  </si>
  <si>
    <t>http://www.imdb.com/title/tt0408306/?ref_=fn_tt_tt_1</t>
  </si>
  <si>
    <t>Antoine Fuqua</t>
  </si>
  <si>
    <t>http://www.imdb.com/title/tt0314353/?ref_=fn_tt_tt_1</t>
  </si>
  <si>
    <t>Robert Luketic</t>
  </si>
  <si>
    <t>Action|Comedy|Romance|Thriller</t>
  </si>
  <si>
    <t>http://www.imdb.com/title/tt1103153/?ref_=fn_tt_tt_1</t>
  </si>
  <si>
    <t>http://www.imdb.com/title/tt1638355/?ref_=fn_tt_tt_1</t>
  </si>
  <si>
    <t>http://www.imdb.com/title/tt0371246/?ref_=fn_tt_tt_1</t>
  </si>
  <si>
    <t>Gil Kenan</t>
  </si>
  <si>
    <t>Animation|Comedy|Family|Fantasy|Mystery</t>
  </si>
  <si>
    <t>http://www.imdb.com/title/tt0385880/?ref_=fn_tt_tt_1</t>
  </si>
  <si>
    <t>Barry Levinson</t>
  </si>
  <si>
    <t>Comedy|Crime|Drama|Romance</t>
  </si>
  <si>
    <t>http://www.imdb.com/title/tt0219965/?ref_=fn_tt_tt_1</t>
  </si>
  <si>
    <t>Jerry Zucker</t>
  </si>
  <si>
    <t>Action|Adventure|Romance|Thriller</t>
  </si>
  <si>
    <t>http://www.imdb.com/title/tt0113071/?ref_=fn_tt_tt_1</t>
  </si>
  <si>
    <t>Andy Tennant</t>
  </si>
  <si>
    <t>Drama|History|Romance</t>
  </si>
  <si>
    <t>http://www.imdb.com/title/tt0166485/?ref_=fn_tt_tt_1</t>
  </si>
  <si>
    <t>Action|Drama|Fantasy|Romance</t>
  </si>
  <si>
    <t>http://www.imdb.com/title/tt1253864/?ref_=fn_tt_tt_1</t>
  </si>
  <si>
    <t>Florent-Emilio Siri</t>
  </si>
  <si>
    <t>http://www.imdb.com/title/tt0340163/?ref_=fn_tt_tt_1</t>
  </si>
  <si>
    <t>Don Bluth</t>
  </si>
  <si>
    <t>Action|Adventure|Animation|Family|Sci-Fi</t>
  </si>
  <si>
    <t>http://www.imdb.com/title/tt0120913/?ref_=fn_tt_tt_1</t>
  </si>
  <si>
    <t>Ron Shelton</t>
  </si>
  <si>
    <t>http://www.imdb.com/title/tt0329717/?ref_=fn_tt_tt_1</t>
  </si>
  <si>
    <t>Action|Drama|Sci-Fi</t>
  </si>
  <si>
    <t>http://www.imdb.com/title/tt0120157/?ref_=fn_tt_tt_1</t>
  </si>
  <si>
    <t>Drama|Horror|Sci-Fi|Thriller</t>
  </si>
  <si>
    <t>http://www.imdb.com/title/tt0806203/?ref_=fn_tt_tt_1</t>
  </si>
  <si>
    <t>Henry Selick</t>
  </si>
  <si>
    <t>Animation|Comedy|Fantasy</t>
  </si>
  <si>
    <t>http://www.imdb.com/title/tt0166276/?ref_=fn_tt_tt_1</t>
  </si>
  <si>
    <t>http://www.imdb.com/title/tt0377062/?ref_=fn_tt_tt_1</t>
  </si>
  <si>
    <t>http://www.imdb.com/title/tt0217869/?ref_=fn_tt_tt_1</t>
  </si>
  <si>
    <t>Kyle Balda</t>
  </si>
  <si>
    <t>http://www.imdb.com/title/tt2293640/?ref_=fn_tt_tt_1</t>
  </si>
  <si>
    <t>http://www.imdb.com/title/tt0978764/?ref_=fn_tt_tt_1</t>
  </si>
  <si>
    <t>http://www.imdb.com/title/tt0120832/?ref_=fn_tt_tt_1</t>
  </si>
  <si>
    <t>http://www.imdb.com/title/tt0120184/?ref_=fn_tt_tt_1</t>
  </si>
  <si>
    <t>Clay Kaytis</t>
  </si>
  <si>
    <t>Action|Animation|Comedy|Family</t>
  </si>
  <si>
    <t>http://www.imdb.com/title/tt1985949/?ref_=fn_tt_tt_1</t>
  </si>
  <si>
    <t>Action|Adventure|Comedy|Romance|Thriller</t>
  </si>
  <si>
    <t>http://www.imdb.com/title/tt0770752/?ref_=fn_tt_tt_1</t>
  </si>
  <si>
    <t>Judd Apatow</t>
  </si>
  <si>
    <t>http://www.imdb.com/title/tt1201167/?ref_=fn_tt_tt_1</t>
  </si>
  <si>
    <t>http://www.imdb.com/title/tt0431197/?ref_=fn_tt_tt_1</t>
  </si>
  <si>
    <t>Action|Comedy|Sport</t>
  </si>
  <si>
    <t>http://www.imdb.com/title/tt0415306/?ref_=fn_tt_tt_1</t>
  </si>
  <si>
    <t>Steve Carr</t>
  </si>
  <si>
    <t>http://www.imdb.com/title/tt0240462/?ref_=fn_tt_tt_1</t>
  </si>
  <si>
    <t>Mel Gibson</t>
  </si>
  <si>
    <t>Biography|Drama|History|War</t>
  </si>
  <si>
    <t>http://www.imdb.com/title/tt0112573/?ref_=fn_tt_tt_1</t>
  </si>
  <si>
    <t>http://www.imdb.com/title/tt0418763/?ref_=fn_tt_tt_1</t>
  </si>
  <si>
    <t>David Silverman</t>
  </si>
  <si>
    <t>Adventure|Animation|Comedy</t>
  </si>
  <si>
    <t>http://www.imdb.com/title/tt0462538/?ref_=fn_tt_tt_1</t>
  </si>
  <si>
    <t>Frank Darabont</t>
  </si>
  <si>
    <t>http://www.imdb.com/title/tt0268995/?ref_=fn_tt_tt_1</t>
  </si>
  <si>
    <t>Action|Drama|Sport</t>
  </si>
  <si>
    <t>http://www.imdb.com/title/tt0132245/?ref_=fn_tt_tt_1</t>
  </si>
  <si>
    <t>Adventure|Drama|Family</t>
  </si>
  <si>
    <t>http://www.imdb.com/title/tt0338512/?ref_=fn_tt_tt_1</t>
  </si>
  <si>
    <t>Drama|Mystery|Romance|Thriller</t>
  </si>
  <si>
    <t>http://www.imdb.com/title/tt0368447/?ref_=fn_tt_tt_1</t>
  </si>
  <si>
    <t>Betty Thomas</t>
  </si>
  <si>
    <t>http://www.imdb.com/title/tt0118998/?ref_=fn_tt_tt_1</t>
  </si>
  <si>
    <t>http://www.imdb.com/title/tt0286106/?ref_=fn_tt_tt_1</t>
  </si>
  <si>
    <t>Adventure|Animation|Comedy|Family|Fantasy|Romance</t>
  </si>
  <si>
    <t>http://www.imdb.com/title/tt0298148/?ref_=fn_tt_tt_1</t>
  </si>
  <si>
    <t>http://www.imdb.com/title/tt0317219/?ref_=fn_tt_tt_1</t>
  </si>
  <si>
    <t>Garry Marshall</t>
  </si>
  <si>
    <t>http://www.imdb.com/title/tt0163187/?ref_=fn_tt_tt_1</t>
  </si>
  <si>
    <t>http://www.imdb.com/title/tt0295701/?ref_=fn_tt_tt_1</t>
  </si>
  <si>
    <t>Paul Tibbitt</t>
  </si>
  <si>
    <t>http://www.imdb.com/title/tt2279373/?ref_=fn_tt_tt_1</t>
  </si>
  <si>
    <t>http://www.imdb.com/title/tt0117438/?ref_=fn_tt_tt_1</t>
  </si>
  <si>
    <t>Adventure|Drama|War</t>
  </si>
  <si>
    <t>http://www.imdb.com/title/tt0361748/?ref_=fn_tt_tt_1</t>
  </si>
  <si>
    <t>http://www.imdb.com/title/tt0102057/?ref_=fn_tt_tt_1</t>
  </si>
  <si>
    <t>http://www.imdb.com/title/tt0099423/?ref_=fn_tt_tt_1</t>
  </si>
  <si>
    <t>Clark Johnson</t>
  </si>
  <si>
    <t>Action|Adventure|Crime|Thriller</t>
  </si>
  <si>
    <t>http://www.imdb.com/title/tt0257076/?ref_=fn_tt_tt_1</t>
  </si>
  <si>
    <t>Adventure|Drama|Fantasy|Mystery|Thriller</t>
  </si>
  <si>
    <t>http://www.imdb.com/title/tt2647544/?ref_=fn_tt_tt_1</t>
  </si>
  <si>
    <t>Cameron Crowe</t>
  </si>
  <si>
    <t>Fantasy|Mystery|Romance|Sci-Fi|Thriller</t>
  </si>
  <si>
    <t>http://www.imdb.com/title/tt0259711/?ref_=fn_tt_tt_1</t>
  </si>
  <si>
    <t>Drama|Fantasy|Mystery|Thriller</t>
  </si>
  <si>
    <t>http://www.imdb.com/title/tt0452637/?ref_=fn_tt_tt_1</t>
  </si>
  <si>
    <t>http://www.imdb.com/title/tt0370263/?ref_=fn_tt_tt_1</t>
  </si>
  <si>
    <t>Animation|Comedy|Family|Fantasy|Music</t>
  </si>
  <si>
    <t>http://www.imdb.com/title/tt1231580/?ref_=fn_tt_tt_1</t>
  </si>
  <si>
    <t>Randall Wallace</t>
  </si>
  <si>
    <t>http://www.imdb.com/title/tt0277434/?ref_=fn_tt_tt_1</t>
  </si>
  <si>
    <t>http://www.imdb.com/title/tt2302755/?ref_=fn_tt_tt_1</t>
  </si>
  <si>
    <t>Jonathan Frakes</t>
  </si>
  <si>
    <t>http://www.imdb.com/title/tt0120844/?ref_=fn_tt_tt_1</t>
  </si>
  <si>
    <t>http://www.imdb.com/title/tt1217613/?ref_=fn_tt_tt_1</t>
  </si>
  <si>
    <t>http://www.imdb.com/title/tt0319061/?ref_=fn_tt_tt_1</t>
  </si>
  <si>
    <t>Drama|Horror|Romance|Thriller</t>
  </si>
  <si>
    <t>http://www.imdb.com/title/tt0111742/?ref_=fn_tt_tt_1</t>
  </si>
  <si>
    <t>Drama|War</t>
  </si>
  <si>
    <t>http://www.imdb.com/title/tt1568911/?ref_=fn_tt_tt_1</t>
  </si>
  <si>
    <t>George Clooney</t>
  </si>
  <si>
    <t>http://www.imdb.com/title/tt2177771/?ref_=fn_tt_tt_1</t>
  </si>
  <si>
    <t>Todd Graff</t>
  </si>
  <si>
    <t>http://www.imdb.com/title/tt0096754/?ref_=fn_tt_tt_1</t>
  </si>
  <si>
    <t>Drama</t>
  </si>
  <si>
    <t>http://www.imdb.com/title/tt1027718/?ref_=fn_tt_tt_1</t>
  </si>
  <si>
    <t>Gary Shore</t>
  </si>
  <si>
    <t>Action|Drama|Fantasy|Horror|War</t>
  </si>
  <si>
    <t>http://www.imdb.com/title/tt0829150/?ref_=fn_tt_tt_1</t>
  </si>
  <si>
    <t>http://www.imdb.com/title/tt0133952/?ref_=fn_tt_tt_1</t>
  </si>
  <si>
    <t>Adventure|Family|Fantasy|Romance</t>
  </si>
  <si>
    <t>http://www.imdb.com/title/tt0486655/?ref_=fn_tt_tt_1</t>
  </si>
  <si>
    <t>Adventure|Biography|Drama|History|War</t>
  </si>
  <si>
    <t>http://www.imdb.com/title/tt0120102/?ref_=fn_tt_tt_1</t>
  </si>
  <si>
    <t>http://www.imdb.com/title/tt1578275/?ref_=fn_tt_tt_1</t>
  </si>
  <si>
    <t>http://www.imdb.com/title/tt0280486/?ref_=fn_tt_tt_1</t>
  </si>
  <si>
    <t>Andrzej Bartkowiak</t>
  </si>
  <si>
    <t>Action|Adventure|Horror|Sci-Fi</t>
  </si>
  <si>
    <t>Dexter Fletcher</t>
  </si>
  <si>
    <t>http://www.imdb.com/title/tt0419706/?ref_=fn_tt_tt_1</t>
  </si>
  <si>
    <t>Tate Taylor</t>
  </si>
  <si>
    <t>http://www.imdb.com/title/tt0297181/?ref_=fn_tt_tt_1</t>
  </si>
  <si>
    <t>MÃ¥ns MÃ¥rlind</t>
  </si>
  <si>
    <t>Action|Fantasy|Horror</t>
  </si>
  <si>
    <t>http://www.imdb.com/title/tt1496025/?ref_=fn_tt_tt_1</t>
  </si>
  <si>
    <t>Comedy|Drama|Musical|Romance</t>
  </si>
  <si>
    <t>http://www.imdb.com/title/tt1336608/?ref_=fn_tt_tt_1</t>
  </si>
  <si>
    <t>Gregory Hoblit</t>
  </si>
  <si>
    <t>http://www.imdb.com/title/tt0251114/?ref_=fn_tt_tt_1</t>
  </si>
  <si>
    <t>Gary McKendry</t>
  </si>
  <si>
    <t>http://www.imdb.com/title/tt1448755/?ref_=fn_tt_tt_1</t>
  </si>
  <si>
    <t>Action|Sci-Fi|Sport</t>
  </si>
  <si>
    <t>http://www.imdb.com/title/tt0246894/?ref_=fn_tt_tt_1</t>
  </si>
  <si>
    <t>Wych Kaosayananda</t>
  </si>
  <si>
    <t>http://www.imdb.com/title/tt0308208/?ref_=fn_tt_tt_1</t>
  </si>
  <si>
    <t>Mikael Salomon</t>
  </si>
  <si>
    <t>http://www.imdb.com/title/tt0120696/?ref_=fn_tt_tt_1</t>
  </si>
  <si>
    <t>Bobby Farrelly</t>
  </si>
  <si>
    <t>Action|Adventure|Animation|Comedy|Crime|Family|Fantasy</t>
  </si>
  <si>
    <t>http://www.imdb.com/title/tt0181739/?ref_=fn_tt_tt_1</t>
  </si>
  <si>
    <t>Adventure|Animation|Family|Fantasy|Musical</t>
  </si>
  <si>
    <t>http://www.imdb.com/title/tt0884726/?ref_=fn_tt_tt_1</t>
  </si>
  <si>
    <t>http://www.imdb.com/title/tt2717822/?ref_=fn_tt_tt_1</t>
  </si>
  <si>
    <t>Kerry Conran</t>
  </si>
  <si>
    <t>http://www.imdb.com/title/tt0346156/?ref_=fn_tt_tt_1</t>
  </si>
  <si>
    <t>Michael Caton-Jones</t>
  </si>
  <si>
    <t>http://www.imdb.com/title/tt0430912/?ref_=fn_tt_tt_1</t>
  </si>
  <si>
    <t>Mikael HÃ¥fstrÃ¶m</t>
  </si>
  <si>
    <t>Action|Crime|Mystery|Sci-Fi|Thriller</t>
  </si>
  <si>
    <t>http://www.imdb.com/title/tt1211956/?ref_=fn_tt_tt_1</t>
  </si>
  <si>
    <t>http://www.imdb.com/title/tt1043726/?ref_=fn_tt_tt_1</t>
  </si>
  <si>
    <t>Phil Alden Robinson</t>
  </si>
  <si>
    <t>http://www.imdb.com/title/tt0164184/?ref_=fn_tt_tt_1</t>
  </si>
  <si>
    <t>David Slade</t>
  </si>
  <si>
    <t>http://www.imdb.com/title/tt1325004/?ref_=fn_tt_tt_1</t>
  </si>
  <si>
    <t>http://www.imdb.com/title/tt0227445/?ref_=fn_tt_tt_1</t>
  </si>
  <si>
    <t>http://www.imdb.com/title/tt1323594/?ref_=fn_tt_tt_1</t>
  </si>
  <si>
    <t>Joseph Ruben</t>
  </si>
  <si>
    <t>Action|Comedy|Crime|Drama|Thriller</t>
  </si>
  <si>
    <t>http://www.imdb.com/title/tt0113845/?ref_=fn_tt_tt_1</t>
  </si>
  <si>
    <t>http://www.imdb.com/title/tt2637276/?ref_=fn_tt_tt_1</t>
  </si>
  <si>
    <t>Alejandro AmenÃ¡bar</t>
  </si>
  <si>
    <t>Adventure|Drama|History|Romance</t>
  </si>
  <si>
    <t>http://www.imdb.com/title/tt1186830/?ref_=fn_tt_tt_1</t>
  </si>
  <si>
    <t>Spain</t>
  </si>
  <si>
    <t>Kinka Usher</t>
  </si>
  <si>
    <t>http://www.imdb.com/title/tt0132347/?ref_=fn_tt_tt_1</t>
  </si>
  <si>
    <t>http://www.imdb.com/title/tt0480687/?ref_=fn_tt_tt_1</t>
  </si>
  <si>
    <t>Biography|Drama|Thriller</t>
  </si>
  <si>
    <t>http://www.imdb.com/title/tt0140352/?ref_=fn_tt_tt_1</t>
  </si>
  <si>
    <t>Craig Gillespie</t>
  </si>
  <si>
    <t>Action|Drama|History|Thriller</t>
  </si>
  <si>
    <t>http://www.imdb.com/title/tt2025690/?ref_=fn_tt_tt_1</t>
  </si>
  <si>
    <t>http://www.imdb.com/title/tt0758774/?ref_=fn_tt_tt_1</t>
  </si>
  <si>
    <t>http://www.imdb.com/title/tt0427152/?ref_=fn_tt_tt_1</t>
  </si>
  <si>
    <t>http://www.imdb.com/title/tt1611224/?ref_=fn_tt_tt_1</t>
  </si>
  <si>
    <t>http://www.imdb.com/title/tt0137494/?ref_=fn_tt_tt_1</t>
  </si>
  <si>
    <t>http://www.imdb.com/title/tt1828327/?ref_=fn_tt_tt_1</t>
  </si>
  <si>
    <t>Rob Bowman</t>
  </si>
  <si>
    <t>http://www.imdb.com/title/tt0120902/?ref_=fn_tt_tt_1</t>
  </si>
  <si>
    <t>Doug Lefler</t>
  </si>
  <si>
    <t>Action|Adventure|Fantasy|War</t>
  </si>
  <si>
    <t>http://www.imdb.com/title/tt0462396/?ref_=fn_tt_tt_1</t>
  </si>
  <si>
    <t>http://www.imdb.com/title/tt0120815/?ref_=fn_tt_tt_1</t>
  </si>
  <si>
    <t>Scott Waugh</t>
  </si>
  <si>
    <t>http://www.imdb.com/title/tt2369135/?ref_=fn_tt_tt_1</t>
  </si>
  <si>
    <t>Comedy|Fantasy|Romance</t>
  </si>
  <si>
    <t>http://www.imdb.com/title/tt0207201/?ref_=fn_tt_tt_1</t>
  </si>
  <si>
    <t>http://www.imdb.com/title/tt0268380/?ref_=fn_tt_tt_1</t>
  </si>
  <si>
    <t>Lawrence Kasdan</t>
  </si>
  <si>
    <t>http://www.imdb.com/title/tt0285531/?ref_=fn_tt_tt_1</t>
  </si>
  <si>
    <t>http://www.imdb.com/title/tt0443272/?ref_=fn_tt_tt_1</t>
  </si>
  <si>
    <t>http://www.imdb.com/title/tt0133093/?ref_=fn_tt_tt_1</t>
  </si>
  <si>
    <t>http://www.imdb.com/title/tt0112384/?ref_=fn_tt_tt_1</t>
  </si>
  <si>
    <t>Michael Lembeck</t>
  </si>
  <si>
    <t>http://www.imdb.com/title/tt0304669/?ref_=fn_tt_tt_1</t>
  </si>
  <si>
    <t>Tom Hooper</t>
  </si>
  <si>
    <t>http://www.imdb.com/title/tt1707386/?ref_=fn_tt_tt_1</t>
  </si>
  <si>
    <t>Nora Ephron</t>
  </si>
  <si>
    <t>http://www.imdb.com/title/tt0128853/?ref_=fn_tt_tt_1</t>
  </si>
  <si>
    <t>http://www.imdb.com/title/tt0838283/?ref_=fn_tt_tt_1</t>
  </si>
  <si>
    <t>Action|Adventure|Comedy|Romance|Thriller|Western</t>
  </si>
  <si>
    <t>http://www.imdb.com/title/tt0120746/?ref_=fn_tt_tt_1</t>
  </si>
  <si>
    <t>Matt Walsh</t>
  </si>
  <si>
    <t>http://www.imdb.com/title/tt1231583/?ref_=fn_tt_tt_1</t>
  </si>
  <si>
    <t>Biography|Drama|Sport|War</t>
  </si>
  <si>
    <t>http://www.imdb.com/title/tt1809398/?ref_=fn_tt_tt_1</t>
  </si>
  <si>
    <t>Clint Eastwood</t>
  </si>
  <si>
    <t>http://www.imdb.com/title/tt0186566/?ref_=fn_tt_tt_1</t>
  </si>
  <si>
    <t>http://www.imdb.com/title/tt0106582/?ref_=fn_tt_tt_1</t>
  </si>
  <si>
    <t>http://www.imdb.com/title/tt0115759/?ref_=fn_tt_tt_1</t>
  </si>
  <si>
    <t>http://www.imdb.com/title/tt0219854/?ref_=fn_tt_tt_1</t>
  </si>
  <si>
    <t>http://www.imdb.com/title/tt0469641/?ref_=fn_tt_tt_1</t>
  </si>
  <si>
    <t>http://www.imdb.com/title/tt0304415/?ref_=fn_tt_tt_1</t>
  </si>
  <si>
    <t>Larry Charles</t>
  </si>
  <si>
    <t>http://www.imdb.com/title/tt1645170/?ref_=fn_tt_tt_1</t>
  </si>
  <si>
    <t>Stanley Kubrick</t>
  </si>
  <si>
    <t>http://www.imdb.com/title/tt0120663/?ref_=fn_tt_tt_1</t>
  </si>
  <si>
    <t>Will Gluck</t>
  </si>
  <si>
    <t>Comedy|Drama|Family|Musical</t>
  </si>
  <si>
    <t>http://www.imdb.com/title/tt1823664/?ref_=fn_tt_tt_1</t>
  </si>
  <si>
    <t>Glenn Ficarra</t>
  </si>
  <si>
    <t>http://www.imdb.com/title/tt2381941/?ref_=fn_tt_tt_1</t>
  </si>
  <si>
    <t>http://www.imdb.com/title/tt1596350/?ref_=fn_tt_tt_1</t>
  </si>
  <si>
    <t>David S. Goyer</t>
  </si>
  <si>
    <t>Action|Adventure|Fantasy|Horror|Sci-Fi|Thriller</t>
  </si>
  <si>
    <t>http://www.imdb.com/title/tt0359013/?ref_=fn_tt_tt_1</t>
  </si>
  <si>
    <t>http://www.imdb.com/title/tt0087985/?ref_=fn_tt_tt_1</t>
  </si>
  <si>
    <t>http://www.imdb.com/title/tt0119942/?ref_=fn_tt_tt_1</t>
  </si>
  <si>
    <t>http://www.imdb.com/title/tt1855325/?ref_=fn_tt_tt_1</t>
  </si>
  <si>
    <t>http://www.imdb.com/title/tt0452608/?ref_=fn_tt_tt_1</t>
  </si>
  <si>
    <t>http://www.imdb.com/title/tt0116908/?ref_=fn_tt_tt_1</t>
  </si>
  <si>
    <t>Taylor Hackford</t>
  </si>
  <si>
    <t>http://www.imdb.com/title/tt0228750/?ref_=fn_tt_tt_1</t>
  </si>
  <si>
    <t>http://www.imdb.com/title/tt0406375/?ref_=fn_tt_tt_1</t>
  </si>
  <si>
    <t>http://www.imdb.com/title/tt0137523/?ref_=fn_tt_tt_1</t>
  </si>
  <si>
    <t>Drama|Sport</t>
  </si>
  <si>
    <t>http://www.imdb.com/title/tt0758794/?ref_=fn_tt_tt_1</t>
  </si>
  <si>
    <t>http://www.imdb.com/title/tt3877200/?ref_=fn_tt_tt_1</t>
  </si>
  <si>
    <t>Michael Lehmann</t>
  </si>
  <si>
    <t>http://www.imdb.com/title/tt0102070/?ref_=fn_tt_tt_1</t>
  </si>
  <si>
    <t>Michael Moore</t>
  </si>
  <si>
    <t>http://www.imdb.com/title/tt0219952/?ref_=fn_tt_tt_1</t>
  </si>
  <si>
    <t>Stuart Beattie</t>
  </si>
  <si>
    <t>Action|Fantasy|Sci-Fi|Thriller</t>
  </si>
  <si>
    <t>http://www.imdb.com/title/tt1418377/?ref_=fn_tt_tt_1</t>
  </si>
  <si>
    <t>Roman Polanski</t>
  </si>
  <si>
    <t>http://www.imdb.com/title/tt0380599/?ref_=fn_tt_tt_1</t>
  </si>
  <si>
    <t>http://www.imdb.com/title/tt0357277/?ref_=fn_tt_tt_1</t>
  </si>
  <si>
    <t>Frank Miller</t>
  </si>
  <si>
    <t>http://www.imdb.com/title/tt0458481/?ref_=fn_tt_tt_1</t>
  </si>
  <si>
    <t>Drama|Mystery|Romance</t>
  </si>
  <si>
    <t>http://www.imdb.com/title/tt0156934/?ref_=fn_tt_tt_1</t>
  </si>
  <si>
    <t>Baltasar KormÃ¡kur</t>
  </si>
  <si>
    <t>Adventure|Biography|Drama|History|Sport|Thriller</t>
  </si>
  <si>
    <t>http://www.imdb.com/title/tt2719848/?ref_=fn_tt_tt_1</t>
  </si>
  <si>
    <t>Crime|Drama|Fantasy</t>
  </si>
  <si>
    <t>http://www.imdb.com/title/tt0396171/?ref_=fn_tt_tt_1</t>
  </si>
  <si>
    <t>http://www.imdb.com/title/tt0295178/?ref_=fn_tt_tt_1</t>
  </si>
  <si>
    <t>http://www.imdb.com/title/tt0375568/?ref_=fn_tt_tt_1</t>
  </si>
  <si>
    <t>Hong Kong</t>
  </si>
  <si>
    <t>http://www.imdb.com/title/tt0107290/?ref_=fn_tt_tt_1</t>
  </si>
  <si>
    <t>Adventure|Biography|Crime|Drama|Western</t>
  </si>
  <si>
    <t>http://www.imdb.com/title/tt0111756/?ref_=fn_tt_tt_1</t>
  </si>
  <si>
    <t>http://www.imdb.com/title/tt0109444/?ref_=fn_tt_tt_1</t>
  </si>
  <si>
    <t>Daniel Lee</t>
  </si>
  <si>
    <t>http://www.imdb.com/title/tt3672840/?ref_=fn_tt_tt_1</t>
  </si>
  <si>
    <t>Keenen Ivory Wayans</t>
  </si>
  <si>
    <t>http://www.imdb.com/title/tt0430304/?ref_=fn_tt_tt_1</t>
  </si>
  <si>
    <t>Action|War</t>
  </si>
  <si>
    <t>http://www.imdb.com/title/tt0141926/?ref_=fn_tt_tt_1</t>
  </si>
  <si>
    <t>Rob Reiner</t>
  </si>
  <si>
    <t>http://www.imdb.com/title/tt0112346/?ref_=fn_tt_tt_1</t>
  </si>
  <si>
    <t>Marco Schnabel</t>
  </si>
  <si>
    <t>Comedy|Romance|Sport</t>
  </si>
  <si>
    <t>http://www.imdb.com/title/tt0811138/?ref_=fn_tt_tt_1</t>
  </si>
  <si>
    <t>Demian Lichtenstein</t>
  </si>
  <si>
    <t>http://www.imdb.com/title/tt0233142/?ref_=fn_tt_tt_1</t>
  </si>
  <si>
    <t>Crime|Drama|Mystery|Thriller|Western</t>
  </si>
  <si>
    <t>http://www.imdb.com/title/tt3460252/?ref_=fn_tt_tt_1</t>
  </si>
  <si>
    <t>Josh Gordon</t>
  </si>
  <si>
    <t>Comedy|Sport</t>
  </si>
  <si>
    <t>http://www.imdb.com/title/tt0445934/?ref_=fn_tt_tt_1</t>
  </si>
  <si>
    <t>Tim Hill</t>
  </si>
  <si>
    <t>http://www.imdb.com/title/tt1411704/?ref_=fn_tt_tt_1</t>
  </si>
  <si>
    <t>http://www.imdb.com/title/tt0416449/?ref_=fn_tt_tt_1</t>
  </si>
  <si>
    <t>http://www.imdb.com/title/tt0290002/?ref_=fn_tt_tt_1</t>
  </si>
  <si>
    <t>David Frankel</t>
  </si>
  <si>
    <t>Comedy|Drama|Family</t>
  </si>
  <si>
    <t>http://www.imdb.com/title/tt0822832/?ref_=fn_tt_tt_1</t>
  </si>
  <si>
    <t>Crime|Drama|Fantasy|Mystery</t>
  </si>
  <si>
    <t>http://www.imdb.com/title/tt0120689/?ref_=fn_tt_tt_1</t>
  </si>
  <si>
    <t>http://www.imdb.com/title/tt0486946/?ref_=fn_tt_tt_1</t>
  </si>
  <si>
    <t>http://www.imdb.com/title/tt0371606/?ref_=fn_tt_tt_1</t>
  </si>
  <si>
    <t>http://www.imdb.com/title/tt2267998/?ref_=fn_tt_tt_1</t>
  </si>
  <si>
    <t>http://www.imdb.com/title/tt0258463/?ref_=fn_tt_tt_1</t>
  </si>
  <si>
    <t>http://www.imdb.com/title/tt0113189/?ref_=fn_tt_tt_1</t>
  </si>
  <si>
    <t>http://www.imdb.com/title/tt0144214/?ref_=fn_tt_tt_1</t>
  </si>
  <si>
    <t>http://www.imdb.com/title/tt0120382/?ref_=fn_tt_tt_1</t>
  </si>
  <si>
    <t>Brenda Chapman</t>
  </si>
  <si>
    <t>Adventure|Animation|Biography|Drama|Family|Fantasy|Musical</t>
  </si>
  <si>
    <t>http://www.imdb.com/title/tt0120794/?ref_=fn_tt_tt_1</t>
  </si>
  <si>
    <t>http://www.imdb.com/title/tt0317303/?ref_=fn_tt_tt_1</t>
  </si>
  <si>
    <t>http://www.imdb.com/title/tt1272878/?ref_=fn_tt_tt_1</t>
  </si>
  <si>
    <t>http://www.imdb.com/title/tt0239395/?ref_=fn_tt_tt_1</t>
  </si>
  <si>
    <t>http://www.imdb.com/title/tt0317740/?ref_=fn_tt_tt_1</t>
  </si>
  <si>
    <t>Marc Lawrence</t>
  </si>
  <si>
    <t>http://www.imdb.com/title/tt0313737/?ref_=fn_tt_tt_1</t>
  </si>
  <si>
    <t>Woody Allen</t>
  </si>
  <si>
    <t>http://www.imdb.com/title/tt0120587/?ref_=fn_tt_tt_1</t>
  </si>
  <si>
    <t>Peter Billingsley</t>
  </si>
  <si>
    <t>http://www.imdb.com/title/tt1078940/?ref_=fn_tt_tt_1</t>
  </si>
  <si>
    <t>http://www.imdb.com/title/tt0099371/?ref_=fn_tt_tt_1</t>
  </si>
  <si>
    <t>http://www.imdb.com/title/tt0452598/?ref_=fn_tt_tt_1</t>
  </si>
  <si>
    <t>Wes Ball</t>
  </si>
  <si>
    <t>http://www.imdb.com/title/tt4046784/?ref_=fn_tt_tt_1</t>
  </si>
  <si>
    <t>Ryan Murphy</t>
  </si>
  <si>
    <t>http://www.imdb.com/title/tt0879870/?ref_=fn_tt_tt_1</t>
  </si>
  <si>
    <t>http://www.imdb.com/title/tt0218967/?ref_=fn_tt_tt_1</t>
  </si>
  <si>
    <t>http://www.imdb.com/title/tt1245526/?ref_=fn_tt_tt_1</t>
  </si>
  <si>
    <t>http://www.imdb.com/title/tt0146838/?ref_=fn_tt_tt_1</t>
  </si>
  <si>
    <t>Robert Redford</t>
  </si>
  <si>
    <t>Drama|Romance|Western</t>
  </si>
  <si>
    <t>http://www.imdb.com/title/tt0119314/?ref_=fn_tt_tt_1</t>
  </si>
  <si>
    <t>http://www.imdb.com/title/tt0369339/?ref_=fn_tt_tt_1</t>
  </si>
  <si>
    <t>http://www.imdb.com/title/tt0277296/?ref_=fn_tt_tt_1</t>
  </si>
  <si>
    <t>Jay Russell</t>
  </si>
  <si>
    <t>http://www.imdb.com/title/tt0349710/?ref_=fn_tt_tt_1</t>
  </si>
  <si>
    <t>http://www.imdb.com/title/tt0790724/?ref_=fn_tt_tt_1</t>
  </si>
  <si>
    <t>http://www.imdb.com/title/tt0149261/?ref_=fn_tt_tt_1</t>
  </si>
  <si>
    <t>Kenny Ortega</t>
  </si>
  <si>
    <t>Documentary|Music</t>
  </si>
  <si>
    <t>http://www.imdb.com/title/tt1477715/?ref_=fn_tt_tt_1</t>
  </si>
  <si>
    <t>Drama|Thriller</t>
  </si>
  <si>
    <t>http://www.imdb.com/title/tt1598778/?ref_=fn_tt_tt_1</t>
  </si>
  <si>
    <t>David McNally</t>
  </si>
  <si>
    <t>http://www.imdb.com/title/tt0257568/?ref_=fn_tt_tt_1</t>
  </si>
  <si>
    <t>Animation|Family|Fantasy</t>
  </si>
  <si>
    <t>http://www.imdb.com/title/tt0327597/?ref_=fn_tt_tt_1</t>
  </si>
  <si>
    <t>http://www.imdb.com/title/tt0949731/?ref_=fn_tt_tt_1</t>
  </si>
  <si>
    <t>http://www.imdb.com/title/tt0328107/?ref_=fn_tt_tt_1</t>
  </si>
  <si>
    <t>Brian Robbins</t>
  </si>
  <si>
    <t>http://www.imdb.com/title/tt0393735/?ref_=fn_tt_tt_1</t>
  </si>
  <si>
    <t>http://www.imdb.com/title/tt0335438/?ref_=fn_tt_tt_1</t>
  </si>
  <si>
    <t>Brian Levant</t>
  </si>
  <si>
    <t>http://www.imdb.com/title/tt0116705/?ref_=fn_tt_tt_1</t>
  </si>
  <si>
    <t>Action|Fantasy|Horror|Sci-Fi</t>
  </si>
  <si>
    <t>http://www.imdb.com/title/tt0167190/?ref_=fn_tt_tt_1</t>
  </si>
  <si>
    <t>Steven Zaillian</t>
  </si>
  <si>
    <t>http://www.imdb.com/title/tt0120633/?ref_=fn_tt_tt_1</t>
  </si>
  <si>
    <t>Chris Butler</t>
  </si>
  <si>
    <t>http://www.imdb.com/title/tt1623288/?ref_=fn_tt_tt_1</t>
  </si>
  <si>
    <t>http://www.imdb.com/title/tt0119395/?ref_=fn_tt_tt_1</t>
  </si>
  <si>
    <t>http://www.imdb.com/title/tt0338337/?ref_=fn_tt_tt_1</t>
  </si>
  <si>
    <t>Jon Avnet</t>
  </si>
  <si>
    <t>http://www.imdb.com/title/tt0118055/?ref_=fn_tt_tt_1</t>
  </si>
  <si>
    <t>Sam Fell</t>
  </si>
  <si>
    <t>http://www.imdb.com/title/tt0420238/?ref_=fn_tt_tt_1</t>
  </si>
  <si>
    <t>http://www.imdb.com/title/tt0790772/?ref_=fn_tt_tt_1</t>
  </si>
  <si>
    <t>Kevin Donovan</t>
  </si>
  <si>
    <t>http://www.imdb.com/title/tt0290095/?ref_=fn_tt_tt_1</t>
  </si>
  <si>
    <t>Geoff Murphy</t>
  </si>
  <si>
    <t>http://www.imdb.com/title/tt0114781/?ref_=fn_tt_tt_1</t>
  </si>
  <si>
    <t>http://www.imdb.com/title/tt1205537/?ref_=fn_tt_tt_1</t>
  </si>
  <si>
    <t>David O. Russell</t>
  </si>
  <si>
    <t>Biography|Comedy|Drama</t>
  </si>
  <si>
    <t>http://www.imdb.com/title/tt2446980/?ref_=fn_tt_tt_1</t>
  </si>
  <si>
    <t>Babak Najafi</t>
  </si>
  <si>
    <t>http://www.imdb.com/title/tt3300542/?ref_=fn_tt_tt_1</t>
  </si>
  <si>
    <t>Jean-Pierre Jeunet</t>
  </si>
  <si>
    <t>Action|Horror|Sci-Fi</t>
  </si>
  <si>
    <t>http://www.imdb.com/title/tt0118583/?ref_=fn_tt_tt_1</t>
  </si>
  <si>
    <t>http://www.imdb.com/title/tt0822854/?ref_=fn_tt_tt_1</t>
  </si>
  <si>
    <t>Graham Annable</t>
  </si>
  <si>
    <t>http://www.imdb.com/title/tt0787474/?ref_=fn_tt_tt_1</t>
  </si>
  <si>
    <t>Griffin Dunne</t>
  </si>
  <si>
    <t>http://www.imdb.com/title/tt0120791/?ref_=fn_tt_tt_1</t>
  </si>
  <si>
    <t>http://www.imdb.com/title/tt1490017/?ref_=fn_tt_tt_1</t>
  </si>
  <si>
    <t>John Pasquin</t>
  </si>
  <si>
    <t>http://www.imdb.com/title/tt0385307/?ref_=fn_tt_tt_1</t>
  </si>
  <si>
    <t>http://www.imdb.com/title/tt0253556/?ref_=fn_tt_tt_1</t>
  </si>
  <si>
    <t>Ruben Fleischer</t>
  </si>
  <si>
    <t>http://www.imdb.com/title/tt1321870/?ref_=fn_tt_tt_1</t>
  </si>
  <si>
    <t>Harold Ramis</t>
  </si>
  <si>
    <t>Adventure|Comedy</t>
  </si>
  <si>
    <t>http://www.imdb.com/title/tt1045778/?ref_=fn_tt_tt_1</t>
  </si>
  <si>
    <t>Biography|Drama|History|Sport</t>
  </si>
  <si>
    <t>http://www.imdb.com/title/tt1057500/?ref_=fn_tt_tt_1</t>
  </si>
  <si>
    <t>Kevin Macdonald</t>
  </si>
  <si>
    <t>http://www.imdb.com/title/tt0473705/?ref_=fn_tt_tt_1</t>
  </si>
  <si>
    <t>Comedy|Crime|Romance|Thriller</t>
  </si>
  <si>
    <t>http://www.imdb.com/title/tt1135487/?ref_=fn_tt_tt_1</t>
  </si>
  <si>
    <t>Donald Petrie</t>
  </si>
  <si>
    <t>http://www.imdb.com/title/tt0120764/?ref_=fn_tt_tt_1</t>
  </si>
  <si>
    <t>http://www.imdb.com/title/tt0443632/?ref_=fn_tt_tt_1</t>
  </si>
  <si>
    <t>Jorge Blanco</t>
  </si>
  <si>
    <t>http://www.imdb.com/title/tt0762125/?ref_=fn_tt_tt_1</t>
  </si>
  <si>
    <t>Stuart Baird</t>
  </si>
  <si>
    <t>http://www.imdb.com/title/tt0253754/?ref_=fn_tt_tt_1</t>
  </si>
  <si>
    <t>Joel Coen</t>
  </si>
  <si>
    <t>Comedy|Crime|Romance</t>
  </si>
  <si>
    <t>http://www.imdb.com/title/tt0138524/?ref_=fn_tt_tt_1</t>
  </si>
  <si>
    <t>Robert Lorenz</t>
  </si>
  <si>
    <t>http://www.imdb.com/title/tt2083383/?ref_=fn_tt_tt_1</t>
  </si>
  <si>
    <t>http://www.imdb.com/title/tt1226273/?ref_=fn_tt_tt_1</t>
  </si>
  <si>
    <t>Horror|Mystery|Sci-Fi|Thriller</t>
  </si>
  <si>
    <t>http://www.imdb.com/title/tt0120004/?ref_=fn_tt_tt_1</t>
  </si>
  <si>
    <t>http://www.imdb.com/title/tt0289848/?ref_=fn_tt_tt_1</t>
  </si>
  <si>
    <t>http://www.imdb.com/title/tt1034331/?ref_=fn_tt_tt_1</t>
  </si>
  <si>
    <t>Harold Becker</t>
  </si>
  <si>
    <t>http://www.imdb.com/title/tt0120749/?ref_=fn_tt_tt_1</t>
  </si>
  <si>
    <t>Biography|Drama|Music</t>
  </si>
  <si>
    <t>http://www.imdb.com/title/tt0821642/?ref_=fn_tt_tt_1</t>
  </si>
  <si>
    <t>Drama|Fantasy|Sport</t>
  </si>
  <si>
    <t>http://www.imdb.com/title/tt0146984/?ref_=fn_tt_tt_1</t>
  </si>
  <si>
    <t>Adventure|Comedy|Drama|Music</t>
  </si>
  <si>
    <t>http://www.imdb.com/title/tt0181875/?ref_=fn_tt_tt_1</t>
  </si>
  <si>
    <t>Ben Falcone</t>
  </si>
  <si>
    <t>http://www.imdb.com/title/tt0455499/?ref_=fn_tt_tt_1</t>
  </si>
  <si>
    <t>http://www.imdb.com/title/tt0329774/?ref_=fn_tt_tt_1</t>
  </si>
  <si>
    <t>Scott Stewart</t>
  </si>
  <si>
    <t>Action|Fantasy|Horror|Sci-Fi|Thriller</t>
  </si>
  <si>
    <t>http://www.imdb.com/title/tt0822847/?ref_=fn_tt_tt_1</t>
  </si>
  <si>
    <t>Patrick Gilmore</t>
  </si>
  <si>
    <t>Adventure|Animation|Comedy|Drama|Family|Fantasy|Romance</t>
  </si>
  <si>
    <t>http://www.imdb.com/title/tt0165982/?ref_=fn_tt_tt_1</t>
  </si>
  <si>
    <t>Horror|Sci-Fi|Thriller</t>
  </si>
  <si>
    <t>http://www.imdb.com/title/tt0119081/?ref_=fn_tt_tt_1</t>
  </si>
  <si>
    <t>Drama|Fantasy|Mystery|Romance|Thriller</t>
  </si>
  <si>
    <t>http://www.imdb.com/title/tt0259288/?ref_=fn_tt_tt_1</t>
  </si>
  <si>
    <t>http://www.imdb.com/title/tt0387877/?ref_=fn_tt_tt_1</t>
  </si>
  <si>
    <t>Tony Bill</t>
  </si>
  <si>
    <t>Action|Adventure|Drama|History|Romance|War</t>
  </si>
  <si>
    <t>http://www.imdb.com/title/tt0454824/?ref_=fn_tt_tt_1</t>
  </si>
  <si>
    <t>Rod Lurie</t>
  </si>
  <si>
    <t>http://www.imdb.com/title/tt0272020/?ref_=fn_tt_tt_1</t>
  </si>
  <si>
    <t>Walter Hill</t>
  </si>
  <si>
    <t>http://www.imdb.com/title/tt0134983/?ref_=fn_tt_tt_1</t>
  </si>
  <si>
    <t>Akiva Goldsman</t>
  </si>
  <si>
    <t>Drama|Fantasy|Mystery|Romance</t>
  </si>
  <si>
    <t>http://www.imdb.com/title/tt1837709/?ref_=fn_tt_tt_1</t>
  </si>
  <si>
    <t>Harald Zwart</t>
  </si>
  <si>
    <t>Fantasy|Horror|Mystery|Romance</t>
  </si>
  <si>
    <t>http://www.imdb.com/title/tt1538403/?ref_=fn_tt_tt_1</t>
  </si>
  <si>
    <t>Adventure|Comedy|Family|Romance|Sci-Fi</t>
  </si>
  <si>
    <t>http://www.imdb.com/title/tt0765476/?ref_=fn_tt_tt_1</t>
  </si>
  <si>
    <t>Walter Salles</t>
  </si>
  <si>
    <t>Drama|Horror|Thriller</t>
  </si>
  <si>
    <t>http://www.imdb.com/title/tt0382628/?ref_=fn_tt_tt_1</t>
  </si>
  <si>
    <t>http://www.imdb.com/title/tt0131369/?ref_=fn_tt_tt_1</t>
  </si>
  <si>
    <t>Iain Softley</t>
  </si>
  <si>
    <t>http://www.imdb.com/title/tt0494238/?ref_=fn_tt_tt_1</t>
  </si>
  <si>
    <t>http://www.imdb.com/title/tt0831887/?ref_=fn_tt_tt_1</t>
  </si>
  <si>
    <t>David Koepp</t>
  </si>
  <si>
    <t>Action|Comedy|Mystery|Romance</t>
  </si>
  <si>
    <t>http://www.imdb.com/title/tt3045616/?ref_=fn_tt_tt_1</t>
  </si>
  <si>
    <t>Uwe Boll</t>
  </si>
  <si>
    <t>http://www.imdb.com/title/tt0460780/?ref_=fn_tt_tt_1</t>
  </si>
  <si>
    <t>http://www.imdb.com/title/tt0294357/?ref_=fn_tt_tt_1</t>
  </si>
  <si>
    <t>Pou-Soi Cheang</t>
  </si>
  <si>
    <t>http://www.imdb.com/title/tt4591310/?ref_=fn_tt_tt_1</t>
  </si>
  <si>
    <t>John Dahl</t>
  </si>
  <si>
    <t>http://www.imdb.com/title/tt0326905/?ref_=fn_tt_tt_1</t>
  </si>
  <si>
    <t>Filipino</t>
  </si>
  <si>
    <t>Tim Miller</t>
  </si>
  <si>
    <t>Action|Adventure|Comedy|Romance|Sci-Fi</t>
  </si>
  <si>
    <t>http://www.imdb.com/title/tt1431045/?ref_=fn_tt_tt_1</t>
  </si>
  <si>
    <t>Stephen Herek</t>
  </si>
  <si>
    <t>http://www.imdb.com/title/tt0120701/?ref_=fn_tt_tt_1</t>
  </si>
  <si>
    <t>Action|Biography|Drama|History|Thriller|War</t>
  </si>
  <si>
    <t>http://www.imdb.com/title/tt2179136/?ref_=fn_tt_tt_1</t>
  </si>
  <si>
    <t>Adventure|Comedy|Family|Fantasy|Horror</t>
  </si>
  <si>
    <t>http://www.imdb.com/title/tt1051904/?ref_=fn_tt_tt_1</t>
  </si>
  <si>
    <t>http://www.imdb.com/title/tt0115341/?ref_=fn_tt_tt_1</t>
  </si>
  <si>
    <t>http://www.imdb.com/title/tt0425123/?ref_=fn_tt_tt_1</t>
  </si>
  <si>
    <t>Comedy|Family|Romance|Sci-Fi</t>
  </si>
  <si>
    <t>http://www.imdb.com/title/tt0158622/?ref_=fn_tt_tt_1</t>
  </si>
  <si>
    <t>Peter MacDonald</t>
  </si>
  <si>
    <t>Action|Adventure|Thriller|War</t>
  </si>
  <si>
    <t>http://www.imdb.com/title/tt0095956/?ref_=fn_tt_tt_1</t>
  </si>
  <si>
    <t>Malcolm Goodwin</t>
  </si>
  <si>
    <t>Comedy|Drama|Romance|Sport</t>
  </si>
  <si>
    <t>http://www.imdb.com/title/tt0379865/?ref_=fn_tt_tt_1</t>
  </si>
  <si>
    <t>Comedy|Western</t>
  </si>
  <si>
    <t>http://www.imdb.com/title/tt2479478/?ref_=fn_tt_tt_1</t>
  </si>
  <si>
    <t>http://www.imdb.com/title/tt1314228/?ref_=fn_tt_tt_1</t>
  </si>
  <si>
    <t>http://www.imdb.com/title/tt2234155/?ref_=fn_tt_tt_1</t>
  </si>
  <si>
    <t>http://www.imdb.com/title/tt1220634/?ref_=fn_tt_tt_1</t>
  </si>
  <si>
    <t>Anthony Hemingway</t>
  </si>
  <si>
    <t>Nate Parker</t>
  </si>
  <si>
    <t>http://www.imdb.com/title/tt0485985/?ref_=fn_tt_tt_1</t>
  </si>
  <si>
    <t>http://www.imdb.com/title/tt0159206/?ref_=fn_tt_tt_1</t>
  </si>
  <si>
    <t>http://www.imdb.com/title/tt0118971/?ref_=fn_tt_tt_1</t>
  </si>
  <si>
    <t>Sean Anders</t>
  </si>
  <si>
    <t>http://www.imdb.com/title/tt1232200/?ref_=fn_tt_tt_1</t>
  </si>
  <si>
    <t>http://www.imdb.com/title/tt0116136/?ref_=fn_tt_tt_1</t>
  </si>
  <si>
    <t>Action|Comedy|Crime|Drama</t>
  </si>
  <si>
    <t>http://www.imdb.com/title/tt0367479/?ref_=fn_tt_tt_1</t>
  </si>
  <si>
    <t>Mark Neveldine</t>
  </si>
  <si>
    <t>http://www.imdb.com/title/tt1071875/?ref_=fn_tt_tt_1</t>
  </si>
  <si>
    <t>John Madden</t>
  </si>
  <si>
    <t>Drama|Music|Romance|War</t>
  </si>
  <si>
    <t>http://www.imdb.com/title/tt0238112/?ref_=fn_tt_tt_1</t>
  </si>
  <si>
    <t>http://www.imdb.com/title/tt1986770/?ref_=fn_tt_tt_1</t>
  </si>
  <si>
    <t>Action|Comedy|Drama|Family|Thriller</t>
  </si>
  <si>
    <t>http://www.imdb.com/title/tt0395699/?ref_=fn_tt_tt_1</t>
  </si>
  <si>
    <t>Kevin Bray</t>
  </si>
  <si>
    <t>Action|Crime</t>
  </si>
  <si>
    <t>http://www.imdb.com/title/tt0351977/?ref_=fn_tt_tt_1</t>
  </si>
  <si>
    <t>http://www.imdb.com/title/tt0109830/?ref_=fn_tt_tt_1</t>
  </si>
  <si>
    <t>http://www.imdb.com/title/tt0952640/?ref_=fn_tt_tt_1</t>
  </si>
  <si>
    <t>http://www.imdb.com/title/tt0212338/?ref_=fn_tt_tt_1</t>
  </si>
  <si>
    <t>Mike Gabriel</t>
  </si>
  <si>
    <t>Adventure|Animation|Drama|Family|History|Musical|Romance</t>
  </si>
  <si>
    <t>http://www.imdb.com/title/tt0114148/?ref_=fn_tt_tt_1</t>
  </si>
  <si>
    <t>Action|Adventure|Drama|Romance|Sci-Fi</t>
  </si>
  <si>
    <t>http://www.imdb.com/title/tt0078346/?ref_=fn_tt_tt_1</t>
  </si>
  <si>
    <t>http://www.imdb.com/title/tt0117218/?ref_=fn_tt_tt_1</t>
  </si>
  <si>
    <t>http://www.imdb.com/title/tt0386588/?ref_=fn_tt_tt_1</t>
  </si>
  <si>
    <t>Sam Weisman</t>
  </si>
  <si>
    <t>Action|Adventure|Comedy|Family|Romance</t>
  </si>
  <si>
    <t>http://www.imdb.com/title/tt0119190/?ref_=fn_tt_tt_1</t>
  </si>
  <si>
    <t>Jesse Dylan</t>
  </si>
  <si>
    <t>http://www.imdb.com/title/tt0328828/?ref_=fn_tt_tt_1</t>
  </si>
  <si>
    <t>http://www.imdb.com/title/tt1535109/?ref_=fn_tt_tt_1</t>
  </si>
  <si>
    <t>http://www.imdb.com/title/tt1279935/?ref_=fn_tt_tt_1</t>
  </si>
  <si>
    <t>http://www.imdb.com/title/tt0112642/?ref_=fn_tt_tt_1</t>
  </si>
  <si>
    <t>http://www.imdb.com/title/tt0455944/?ref_=fn_tt_tt_1</t>
  </si>
  <si>
    <t>Wayne Wang</t>
  </si>
  <si>
    <t>http://www.imdb.com/title/tt0252076/?ref_=fn_tt_tt_1</t>
  </si>
  <si>
    <t>http://www.imdb.com/title/tt0112740/?ref_=fn_tt_tt_1</t>
  </si>
  <si>
    <t>Gabriele Muccino</t>
  </si>
  <si>
    <t>http://www.imdb.com/title/tt0454921/?ref_=fn_tt_tt_1</t>
  </si>
  <si>
    <t>http://www.imdb.com/title/tt0408790/?ref_=fn_tt_tt_1</t>
  </si>
  <si>
    <t>http://www.imdb.com/title/tt0109635/?ref_=fn_tt_tt_1</t>
  </si>
  <si>
    <t>http://www.imdb.com/title/tt0120632/?ref_=fn_tt_tt_1</t>
  </si>
  <si>
    <t>http://www.imdb.com/title/tt0266697/?ref_=fn_tt_tt_1</t>
  </si>
  <si>
    <t>http://www.imdb.com/title/tt0131325/?ref_=fn_tt_tt_1</t>
  </si>
  <si>
    <t>http://www.imdb.com/title/tt0118480/?ref_=fn_tt_tt_1</t>
  </si>
  <si>
    <t>http://www.imdb.com/title/tt0378194/?ref_=fn_tt_tt_1</t>
  </si>
  <si>
    <t>http://www.imdb.com/title/tt0098439/?ref_=fn_tt_tt_1</t>
  </si>
  <si>
    <t>http://www.imdb.com/title/tt0104070/?ref_=fn_tt_tt_1</t>
  </si>
  <si>
    <t>Tom Dey</t>
  </si>
  <si>
    <t>Jason Connery</t>
  </si>
  <si>
    <t>Action|Adventure|Comedy|Western</t>
  </si>
  <si>
    <t>http://www.imdb.com/title/tt0184894/?ref_=fn_tt_tt_1</t>
  </si>
  <si>
    <t>http://www.imdb.com/title/tt0116253/?ref_=fn_tt_tt_1</t>
  </si>
  <si>
    <t>http://www.imdb.com/title/tt1396218/?ref_=fn_tt_tt_1</t>
  </si>
  <si>
    <t>http://www.imdb.com/title/tt0865556/?ref_=fn_tt_tt_1</t>
  </si>
  <si>
    <t>Jimmy Hayward</t>
  </si>
  <si>
    <t>http://www.imdb.com/title/tt1621039/?ref_=fn_tt_tt_1</t>
  </si>
  <si>
    <t>Charles S. Dutton</t>
  </si>
  <si>
    <t>http://www.imdb.com/title/tt0103644/?ref_=fn_tt_tt_1</t>
  </si>
  <si>
    <t>Alan Parker</t>
  </si>
  <si>
    <t>Biography|Drama|History|Musical</t>
  </si>
  <si>
    <t>http://www.imdb.com/title/tt0116250/?ref_=fn_tt_tt_1</t>
  </si>
  <si>
    <t>John Frankenheimer</t>
  </si>
  <si>
    <t>http://www.imdb.com/title/tt0122690/?ref_=fn_tt_tt_1</t>
  </si>
  <si>
    <t>Adventure|Drama|Horror|Thriller</t>
  </si>
  <si>
    <t>http://www.imdb.com/title/tt0116409/?ref_=fn_tt_tt_1</t>
  </si>
  <si>
    <t>Paul King</t>
  </si>
  <si>
    <t>http://www.imdb.com/title/tt1109624/?ref_=fn_tt_tt_1</t>
  </si>
  <si>
    <t>Akiva Schaffer</t>
  </si>
  <si>
    <t>http://www.imdb.com/title/tt1298649/?ref_=fn_tt_tt_1</t>
  </si>
  <si>
    <t>William Friedkin</t>
  </si>
  <si>
    <t>http://www.imdb.com/title/tt0269347/?ref_=fn_tt_tt_1</t>
  </si>
  <si>
    <t>http://www.imdb.com/title/tt0128278/?ref_=fn_tt_tt_1</t>
  </si>
  <si>
    <t>http://www.imdb.com/title/tt0338466/?ref_=fn_tt_tt_1</t>
  </si>
  <si>
    <t>Kent Alterman</t>
  </si>
  <si>
    <t>http://www.imdb.com/title/tt0839980/?ref_=fn_tt_tt_1</t>
  </si>
  <si>
    <t>Peter Lord</t>
  </si>
  <si>
    <t>http://www.imdb.com/title/tt1430626/?ref_=fn_tt_tt_1</t>
  </si>
  <si>
    <t>http://www.imdb.com/title/tt0824747/?ref_=fn_tt_tt_1</t>
  </si>
  <si>
    <t>http://www.imdb.com/title/tt0115857/?ref_=fn_tt_tt_1</t>
  </si>
  <si>
    <t>Action|Drama|Sport|Thriller</t>
  </si>
  <si>
    <t>http://www.imdb.com/title/tt0116277/?ref_=fn_tt_tt_1</t>
  </si>
  <si>
    <t>Drama|Musical|Romance|Thriller</t>
  </si>
  <si>
    <t>http://www.imdb.com/title/tt0293508/?ref_=fn_tt_tt_1</t>
  </si>
  <si>
    <t>Shekhar Kapur</t>
  </si>
  <si>
    <t>http://www.imdb.com/title/tt0414055/?ref_=fn_tt_tt_1</t>
  </si>
  <si>
    <t>Karyn Kusama</t>
  </si>
  <si>
    <t>http://www.imdb.com/title/tt0402022/?ref_=fn_tt_tt_1</t>
  </si>
  <si>
    <t>Ron Maxwell</t>
  </si>
  <si>
    <t>http://www.imdb.com/title/tt0279111/?ref_=fn_tt_tt_1</t>
  </si>
  <si>
    <t>Robert Butler</t>
  </si>
  <si>
    <t>http://www.imdb.com/title/tt0120390/?ref_=fn_tt_tt_1</t>
  </si>
  <si>
    <t>Karey Kirkpatrick</t>
  </si>
  <si>
    <t>Comedy|Drama|Family|Fantasy</t>
  </si>
  <si>
    <t>http://www.imdb.com/title/tt0780567/?ref_=fn_tt_tt_1</t>
  </si>
  <si>
    <t>Adventure|Comedy|Crime|Family|Musical</t>
  </si>
  <si>
    <t>http://www.imdb.com/title/tt2281587/?ref_=fn_tt_tt_1</t>
  </si>
  <si>
    <t>http://www.imdb.com/title/tt0167456/?ref_=fn_tt_tt_1</t>
  </si>
  <si>
    <t>Steve Antin</t>
  </si>
  <si>
    <t>Drama|Music|Musical|Romance</t>
  </si>
  <si>
    <t>http://www.imdb.com/title/tt1126591/?ref_=fn_tt_tt_1</t>
  </si>
  <si>
    <t>Drama|Mystery|Romance|War</t>
  </si>
  <si>
    <t>http://www.imdb.com/title/tt0344510/?ref_=fn_tt_tt_1</t>
  </si>
  <si>
    <t>Crime|Drama|Romance</t>
  </si>
  <si>
    <t>http://www.imdb.com/title/tt0056193/?ref_=fn_tt_tt_1</t>
  </si>
  <si>
    <t>Jim Gillespie</t>
  </si>
  <si>
    <t>Crime|Horror|Mystery|Thriller</t>
  </si>
  <si>
    <t>http://www.imdb.com/title/tt0160184/?ref_=fn_tt_tt_1</t>
  </si>
  <si>
    <t>http://www.imdb.com/title/tt0187738/?ref_=fn_tt_tt_1</t>
  </si>
  <si>
    <t>http://www.imdb.com/title/tt0814314/?ref_=fn_tt_tt_1</t>
  </si>
  <si>
    <t>http://www.imdb.com/title/tt1308729/?ref_=fn_tt_tt_1</t>
  </si>
  <si>
    <t>Francis Ford Coppola</t>
  </si>
  <si>
    <t>http://www.imdb.com/title/tt0099674/?ref_=fn_tt_tt_1</t>
  </si>
  <si>
    <t>http://www.imdb.com/title/tt0368709/?ref_=fn_tt_tt_1</t>
  </si>
  <si>
    <t>http://www.imdb.com/title/tt0463034/?ref_=fn_tt_tt_1</t>
  </si>
  <si>
    <t>Richard Lester</t>
  </si>
  <si>
    <t>http://www.imdb.com/title/tt0081573/?ref_=fn_tt_tt_1</t>
  </si>
  <si>
    <t>http://www.imdb.com/title/tt0299930/?ref_=fn_tt_tt_1</t>
  </si>
  <si>
    <t>http://www.imdb.com/title/tt0405676/?ref_=fn_tt_tt_1</t>
  </si>
  <si>
    <t>http://www.imdb.com/title/tt0162650/?ref_=fn_tt_tt_1</t>
  </si>
  <si>
    <t>Adventure|Animation|Drama|Family|Fantasy|Musical|Mystery|Romance</t>
  </si>
  <si>
    <t>http://www.imdb.com/title/tt0118617/?ref_=fn_tt_tt_1</t>
  </si>
  <si>
    <t>http://www.imdb.com/title/tt0203009/?ref_=fn_tt_tt_1</t>
  </si>
  <si>
    <t>http://www.imdb.com/title/tt0249478/?ref_=fn_tt_tt_1</t>
  </si>
  <si>
    <t>Scott Cooper</t>
  </si>
  <si>
    <t>http://www.imdb.com/title/tt1355683/?ref_=fn_tt_tt_1</t>
  </si>
  <si>
    <t>http://www.imdb.com/title/tt0418689/?ref_=fn_tt_tt_1</t>
  </si>
  <si>
    <t>http://www.imdb.com/title/tt1197624/?ref_=fn_tt_tt_1</t>
  </si>
  <si>
    <t>Robert Rodriguez</t>
  </si>
  <si>
    <t>Action|Horror|Thriller</t>
  </si>
  <si>
    <t>http://www.imdb.com/title/tt0462322/?ref_=fn_tt_tt_1</t>
  </si>
  <si>
    <t>Drama|History|Horror</t>
  </si>
  <si>
    <t>http://www.imdb.com/title/tt0120603/?ref_=fn_tt_tt_1</t>
  </si>
  <si>
    <t>Curtis Hanson</t>
  </si>
  <si>
    <t>Drama|Romance|Sport</t>
  </si>
  <si>
    <t>http://www.imdb.com/title/tt0338216/?ref_=fn_tt_tt_1</t>
  </si>
  <si>
    <t>http://www.imdb.com/title/tt0264464/?ref_=fn_tt_tt_1</t>
  </si>
  <si>
    <t>http://www.imdb.com/title/tt1790885/?ref_=fn_tt_tt_1</t>
  </si>
  <si>
    <t>http://www.imdb.com/title/tt0452594/?ref_=fn_tt_tt_1</t>
  </si>
  <si>
    <t>Phyllida Lloyd</t>
  </si>
  <si>
    <t>Comedy|Family|Musical|Romance</t>
  </si>
  <si>
    <t>http://www.imdb.com/title/tt0795421/?ref_=fn_tt_tt_1</t>
  </si>
  <si>
    <t>http://www.imdb.com/title/tt0817230/?ref_=fn_tt_tt_1</t>
  </si>
  <si>
    <t>Jay Chandrasekhar</t>
  </si>
  <si>
    <t>http://www.imdb.com/title/tt0377818/?ref_=fn_tt_tt_1</t>
  </si>
  <si>
    <t>Terrence Malick</t>
  </si>
  <si>
    <t>http://www.imdb.com/title/tt0120863/?ref_=fn_tt_tt_1</t>
  </si>
  <si>
    <t>David Dobkin</t>
  </si>
  <si>
    <t>http://www.imdb.com/title/tt1488555/?ref_=fn_tt_tt_1</t>
  </si>
  <si>
    <t>Milos Forman</t>
  </si>
  <si>
    <t>http://www.imdb.com/title/tt0125664/?ref_=fn_tt_tt_1</t>
  </si>
  <si>
    <t>http://www.imdb.com/title/tt0112641/?ref_=fn_tt_tt_1</t>
  </si>
  <si>
    <t>Pierre Morel</t>
  </si>
  <si>
    <t>http://www.imdb.com/title/tt1179034/?ref_=fn_tt_tt_1</t>
  </si>
  <si>
    <t>Paul Hunter</t>
  </si>
  <si>
    <t>http://www.imdb.com/title/tt0245803/?ref_=fn_tt_tt_1</t>
  </si>
  <si>
    <t>http://www.imdb.com/title/tt0183505/?ref_=fn_tt_tt_1</t>
  </si>
  <si>
    <t>Steve Oedekerk</t>
  </si>
  <si>
    <t>http://www.imdb.com/title/tt0414853/?ref_=fn_tt_tt_1</t>
  </si>
  <si>
    <t>John Whitesell</t>
  </si>
  <si>
    <t>http://www.imdb.com/title/tt0790604/?ref_=fn_tt_tt_1</t>
  </si>
  <si>
    <t>http://www.imdb.com/title/tt1259571/?ref_=fn_tt_tt_1</t>
  </si>
  <si>
    <t>http://www.imdb.com/title/tt0126029/?ref_=fn_tt_tt_1</t>
  </si>
  <si>
    <t>George Nolfi</t>
  </si>
  <si>
    <t>Romance|Sci-Fi|Thriller</t>
  </si>
  <si>
    <t>Jon Stewart</t>
  </si>
  <si>
    <t>http://www.imdb.com/title/tt1385826/?ref_=fn_tt_tt_1</t>
  </si>
  <si>
    <t>http://www.imdb.com/title/tt0102798/?ref_=fn_tt_tt_1</t>
  </si>
  <si>
    <t>Bonnie Hunt</t>
  </si>
  <si>
    <t>http://www.imdb.com/title/tt0116695/?ref_=fn_tt_tt_1</t>
  </si>
  <si>
    <t>http://www.imdb.com/title/tt1637725/?ref_=fn_tt_tt_1</t>
  </si>
  <si>
    <t>http://www.imdb.com/title/tt0119822/?ref_=fn_tt_tt_1</t>
  </si>
  <si>
    <t>Biography|Comedy|Drama|Romance</t>
  </si>
  <si>
    <t>http://www.imdb.com/title/tt0129290/?ref_=fn_tt_tt_1</t>
  </si>
  <si>
    <t>http://www.imdb.com/title/tt1229340/?ref_=fn_tt_tt_1</t>
  </si>
  <si>
    <t>http://www.imdb.com/title/tt0280590/?ref_=fn_tt_tt_1</t>
  </si>
  <si>
    <t>Mystery|Sci-Fi|Thriller</t>
  </si>
  <si>
    <t>http://www.imdb.com/title/tt1650062/?ref_=fn_tt_tt_1</t>
  </si>
  <si>
    <t>http://www.imdb.com/title/tt0195685/?ref_=fn_tt_tt_1</t>
  </si>
  <si>
    <t>http://www.imdb.com/title/tt0251127/?ref_=fn_tt_tt_1</t>
  </si>
  <si>
    <t>http://www.imdb.com/title/tt2294449/?ref_=fn_tt_tt_1</t>
  </si>
  <si>
    <t>Neil Jordan</t>
  </si>
  <si>
    <t>Drama|Fantasy|Horror</t>
  </si>
  <si>
    <t>http://www.imdb.com/title/tt0110148/?ref_=fn_tt_tt_1</t>
  </si>
  <si>
    <t>http://www.imdb.com/title/tt1068680/?ref_=fn_tt_tt_1</t>
  </si>
  <si>
    <t>Rawson Marshall Thurber</t>
  </si>
  <si>
    <t>http://www.imdb.com/title/tt1489889/?ref_=fn_tt_tt_1</t>
  </si>
  <si>
    <t>http://www.imdb.com/title/tt0120686/?ref_=fn_tt_tt_1</t>
  </si>
  <si>
    <t>http://www.imdb.com/title/tt1528854/?ref_=fn_tt_tt_1</t>
  </si>
  <si>
    <t>Adventure|Comedy|Drama|Fantasy|Musical</t>
  </si>
  <si>
    <t>http://www.imdb.com/title/tt2180411/?ref_=fn_tt_tt_1</t>
  </si>
  <si>
    <t>Spike Lee</t>
  </si>
  <si>
    <t>http://www.imdb.com/title/tt0454848/?ref_=fn_tt_tt_1</t>
  </si>
  <si>
    <t>Brian Helgeland</t>
  </si>
  <si>
    <t>Bill Duke</t>
  </si>
  <si>
    <t>http://www.imdb.com/title/tt0120784/?ref_=fn_tt_tt_1</t>
  </si>
  <si>
    <t>Frank Marshall</t>
  </si>
  <si>
    <t>http://www.imdb.com/title/tt0112715/?ref_=fn_tt_tt_1</t>
  </si>
  <si>
    <t>http://www.imdb.com/title/tt1389137/?ref_=fn_tt_tt_1</t>
  </si>
  <si>
    <t>http://www.imdb.com/title/tt0448011/?ref_=fn_tt_tt_1</t>
  </si>
  <si>
    <t>http://www.imdb.com/title/tt0427229/?ref_=fn_tt_tt_1</t>
  </si>
  <si>
    <t>Hideo Nakata</t>
  </si>
  <si>
    <t>Horror|Mystery</t>
  </si>
  <si>
    <t>http://www.imdb.com/title/tt0377109/?ref_=fn_tt_tt_1</t>
  </si>
  <si>
    <t>http://www.imdb.com/title/tt1570728/?ref_=fn_tt_tt_1</t>
  </si>
  <si>
    <t>Peter Hewitt</t>
  </si>
  <si>
    <t>http://www.imdb.com/title/tt0356634/?ref_=fn_tt_tt_1</t>
  </si>
  <si>
    <t>Joe Roth</t>
  </si>
  <si>
    <t>http://www.imdb.com/title/tt0388419/?ref_=fn_tt_tt_1</t>
  </si>
  <si>
    <t>Bennett Miller</t>
  </si>
  <si>
    <t>http://www.imdb.com/title/tt1210166/?ref_=fn_tt_tt_1</t>
  </si>
  <si>
    <t>http://www.imdb.com/title/tt0114069/?ref_=fn_tt_tt_1</t>
  </si>
  <si>
    <t>Jaume Collet-Serra</t>
  </si>
  <si>
    <t>http://www.imdb.com/title/tt2024469/?ref_=fn_tt_tt_1</t>
  </si>
  <si>
    <t>Andy Fickman</t>
  </si>
  <si>
    <t>Action|Adventure|Family|Fantasy|Sci-Fi|Thriller</t>
  </si>
  <si>
    <t>http://www.imdb.com/title/tt1075417/?ref_=fn_tt_tt_1</t>
  </si>
  <si>
    <t>James McTeigue</t>
  </si>
  <si>
    <t>http://www.imdb.com/title/tt0434409/?ref_=fn_tt_tt_1</t>
  </si>
  <si>
    <t>http://www.imdb.com/title/tt0300471/?ref_=fn_tt_tt_1</t>
  </si>
  <si>
    <t>http://www.imdb.com/title/tt4192812/?ref_=fn_tt_tt_1</t>
  </si>
  <si>
    <t>Matthew O'Callaghan</t>
  </si>
  <si>
    <t>http://www.imdb.com/title/tt0381971/?ref_=fn_tt_tt_1</t>
  </si>
  <si>
    <t>Angela Robinson</t>
  </si>
  <si>
    <t>Adventure|Comedy|Family|Fantasy|Romance|Sport</t>
  </si>
  <si>
    <t>http://www.imdb.com/title/tt0400497/?ref_=fn_tt_tt_1</t>
  </si>
  <si>
    <t>Gary Fleder</t>
  </si>
  <si>
    <t>http://www.imdb.com/title/tt0260866/?ref_=fn_tt_tt_1</t>
  </si>
  <si>
    <t>Tommy Wirkola</t>
  </si>
  <si>
    <t>http://www.imdb.com/title/tt1428538/?ref_=fn_tt_tt_1</t>
  </si>
  <si>
    <t>Adrian Lyne</t>
  </si>
  <si>
    <t>http://www.imdb.com/title/tt0250797/?ref_=fn_tt_tt_1</t>
  </si>
  <si>
    <t>http://www.imdb.com/title/tt1464540/?ref_=fn_tt_tt_1</t>
  </si>
  <si>
    <t>Stephen Gaghan</t>
  </si>
  <si>
    <t>http://www.imdb.com/title/tt0365737/?ref_=fn_tt_tt_1</t>
  </si>
  <si>
    <t>http://www.imdb.com/title/tt4172430/?ref_=fn_tt_tt_1</t>
  </si>
  <si>
    <t>Jorge R. GutiÃ©rrez</t>
  </si>
  <si>
    <t>http://www.imdb.com/title/tt2262227/?ref_=fn_tt_tt_1</t>
  </si>
  <si>
    <t>Richard Loncraine</t>
  </si>
  <si>
    <t>http://www.imdb.com/title/tt0408345/?ref_=fn_tt_tt_1</t>
  </si>
  <si>
    <t>http://www.imdb.com/title/tt0118548/?ref_=fn_tt_tt_1</t>
  </si>
  <si>
    <t>http://www.imdb.com/title/tt0119173/?ref_=fn_tt_tt_1</t>
  </si>
  <si>
    <t>http://www.imdb.com/title/tt0119174/?ref_=fn_tt_tt_1</t>
  </si>
  <si>
    <t>Christophe Gans</t>
  </si>
  <si>
    <t>Adventure|Horror|Mystery</t>
  </si>
  <si>
    <t>http://www.imdb.com/title/tt0384537/?ref_=fn_tt_tt_1</t>
  </si>
  <si>
    <t>Howard Deutch</t>
  </si>
  <si>
    <t>http://www.imdb.com/title/tt0191397/?ref_=fn_tt_tt_1</t>
  </si>
  <si>
    <t>Jon Hurwitz</t>
  </si>
  <si>
    <t>http://www.imdb.com/title/tt1605630/?ref_=fn_tt_tt_1</t>
  </si>
  <si>
    <t>http://www.imdb.com/title/tt0120768/?ref_=fn_tt_tt_1</t>
  </si>
  <si>
    <t>Steven Quale</t>
  </si>
  <si>
    <t>http://www.imdb.com/title/tt2106361/?ref_=fn_tt_tt_1</t>
  </si>
  <si>
    <t>John Landis</t>
  </si>
  <si>
    <t>http://www.imdb.com/title/tt0109254/?ref_=fn_tt_tt_1</t>
  </si>
  <si>
    <t>http://www.imdb.com/title/tt0099700/?ref_=fn_tt_tt_1</t>
  </si>
  <si>
    <t>http://www.imdb.com/title/tt1872194/?ref_=fn_tt_tt_1</t>
  </si>
  <si>
    <t>http://www.imdb.com/title/tt0119874/?ref_=fn_tt_tt_1</t>
  </si>
  <si>
    <t>Alexander Witt</t>
  </si>
  <si>
    <t>http://www.imdb.com/title/tt0318627/?ref_=fn_tt_tt_1</t>
  </si>
  <si>
    <t>Beeban Kidron</t>
  </si>
  <si>
    <t>http://www.imdb.com/title/tt0317198/?ref_=fn_tt_tt_1</t>
  </si>
  <si>
    <t>Carl Franklin</t>
  </si>
  <si>
    <t>Crime|Drama|Romance|Thriller</t>
  </si>
  <si>
    <t>http://www.imdb.com/title/tt0313443/?ref_=fn_tt_tt_1</t>
  </si>
  <si>
    <t>Steven Seagal</t>
  </si>
  <si>
    <t>Joan Chen</t>
  </si>
  <si>
    <t>http://www.imdb.com/title/tt0110725/?ref_=fn_tt_tt_1</t>
  </si>
  <si>
    <t>http://www.imdb.com/title/tt0424774/?ref_=fn_tt_tt_1</t>
  </si>
  <si>
    <t>Danny Boyle</t>
  </si>
  <si>
    <t>http://www.imdb.com/title/tt0163978/?ref_=fn_tt_tt_1</t>
  </si>
  <si>
    <t>http://www.imdb.com/title/tt0350028/?ref_=fn_tt_tt_1</t>
  </si>
  <si>
    <t>http://www.imdb.com/title/tt1186367/?ref_=fn_tt_tt_1</t>
  </si>
  <si>
    <t>http://www.imdb.com/title/tt0126916/?ref_=fn_tt_tt_1</t>
  </si>
  <si>
    <t>http://www.imdb.com/title/tt0108967/?ref_=fn_tt_tt_1</t>
  </si>
  <si>
    <t>Andrew Bergman</t>
  </si>
  <si>
    <t>Comedy|Crime|Drama|Thriller</t>
  </si>
  <si>
    <t>http://www.imdb.com/title/tt0117765/?ref_=fn_tt_tt_1</t>
  </si>
  <si>
    <t>http://www.imdb.com/title/tt1392197/?ref_=fn_tt_tt_1</t>
  </si>
  <si>
    <t>Drama|Fantasy</t>
  </si>
  <si>
    <t>http://www.imdb.com/title/tt1212419/?ref_=fn_tt_tt_1</t>
  </si>
  <si>
    <t>Barbet Schroeder</t>
  </si>
  <si>
    <t>http://www.imdb.com/title/tt0264935/?ref_=fn_tt_tt_1</t>
  </si>
  <si>
    <t>http://www.imdb.com/title/tt0112401/?ref_=fn_tt_tt_1</t>
  </si>
  <si>
    <t>Peter Webber</t>
  </si>
  <si>
    <t>http://www.imdb.com/title/tt0367959/?ref_=fn_tt_tt_1</t>
  </si>
  <si>
    <t>http://www.imdb.com/title/tt0160916/?ref_=fn_tt_tt_1</t>
  </si>
  <si>
    <t>Andrew Niccol</t>
  </si>
  <si>
    <t>http://www.imdb.com/title/tt1517260/?ref_=fn_tt_tt_1</t>
  </si>
  <si>
    <t>http://www.imdb.com/title/tt0264395/?ref_=fn_tt_tt_1</t>
  </si>
  <si>
    <t>http://www.imdb.com/title/tt0309377/?ref_=fn_tt_tt_1</t>
  </si>
  <si>
    <t>http://www.imdb.com/title/tt0963178/?ref_=fn_tt_tt_1</t>
  </si>
  <si>
    <t>John Carpenter</t>
  </si>
  <si>
    <t>http://www.imdb.com/title/tt0116225/?ref_=fn_tt_tt_1</t>
  </si>
  <si>
    <t>http://www.imdb.com/title/tt2355844/?ref_=fn_tt_tt_1</t>
  </si>
  <si>
    <t>http://www.imdb.com/title/tt0129167/?ref_=fn_tt_tt_1</t>
  </si>
  <si>
    <t>Wes Anderson</t>
  </si>
  <si>
    <t>Adventure|Comedy|Drama</t>
  </si>
  <si>
    <t>http://www.imdb.com/title/tt0362270/?ref_=fn_tt_tt_1</t>
  </si>
  <si>
    <t>Action|Biography|Drama|History|War</t>
  </si>
  <si>
    <t>http://www.imdb.com/title/tt1124037/?ref_=fn_tt_tt_1</t>
  </si>
  <si>
    <t>http://www.imdb.com/title/tt0289992/?ref_=fn_tt_tt_1</t>
  </si>
  <si>
    <t>http://www.imdb.com/title/tt0331933/?ref_=fn_tt_tt_1</t>
  </si>
  <si>
    <t>http://www.imdb.com/title/tt2199571/?ref_=fn_tt_tt_1</t>
  </si>
  <si>
    <t>David Cronenberg</t>
  </si>
  <si>
    <t>http://www.imdb.com/title/tt0765443/?ref_=fn_tt_tt_1</t>
  </si>
  <si>
    <t>John Stockwell</t>
  </si>
  <si>
    <t>http://www.imdb.com/title/tt0378109/?ref_=fn_tt_tt_1</t>
  </si>
  <si>
    <t>http://www.imdb.com/title/tt0151137/?ref_=fn_tt_tt_1</t>
  </si>
  <si>
    <t>David Gordon Green</t>
  </si>
  <si>
    <t>Adventure|Comedy|Fantasy</t>
  </si>
  <si>
    <t>http://www.imdb.com/title/tt1240982/?ref_=fn_tt_tt_1</t>
  </si>
  <si>
    <t>Jim Sheridan</t>
  </si>
  <si>
    <t>http://www.imdb.com/title/tt1462041/?ref_=fn_tt_tt_1</t>
  </si>
  <si>
    <t>Costa-Gavras</t>
  </si>
  <si>
    <t>http://www.imdb.com/title/tt0119592/?ref_=fn_tt_tt_1</t>
  </si>
  <si>
    <t>Patrick Read Johnson</t>
  </si>
  <si>
    <t>Adventure|Comedy|Crime|Drama|Family</t>
  </si>
  <si>
    <t>http://www.imdb.com/title/tt0109190/?ref_=fn_tt_tt_1</t>
  </si>
  <si>
    <t>http://www.imdb.com/title/tt0114345/?ref_=fn_tt_tt_1</t>
  </si>
  <si>
    <t>http://www.imdb.com/title/tt0977855/?ref_=fn_tt_tt_1</t>
  </si>
  <si>
    <t>http://www.imdb.com/title/tt2189221/?ref_=fn_tt_tt_1</t>
  </si>
  <si>
    <t>Action|Biography|Crime|Drama|Thriller</t>
  </si>
  <si>
    <t>http://www.imdb.com/title/tt0421054/?ref_=fn_tt_tt_1</t>
  </si>
  <si>
    <t>http://www.imdb.com/title/tt0113451/?ref_=fn_tt_tt_1</t>
  </si>
  <si>
    <t>http://www.imdb.com/title/tt1034032/?ref_=fn_tt_tt_1</t>
  </si>
  <si>
    <t>Richard LaGravenese</t>
  </si>
  <si>
    <t>http://www.imdb.com/title/tt1559547/?ref_=fn_tt_tt_1</t>
  </si>
  <si>
    <t>Danny DeVito</t>
  </si>
  <si>
    <t>http://www.imdb.com/title/tt0266452/?ref_=fn_tt_tt_1</t>
  </si>
  <si>
    <t>http://www.imdb.com/title/tt1608290/?ref_=fn_tt_tt_1</t>
  </si>
  <si>
    <t>George Armitage</t>
  </si>
  <si>
    <t>Andrew Wilson</t>
  </si>
  <si>
    <t>http://www.imdb.com/title/tt0315824/?ref_=fn_tt_tt_1</t>
  </si>
  <si>
    <t>Comedy|Sci-Fi</t>
  </si>
  <si>
    <t>http://www.imdb.com/title/tt0181151/?ref_=fn_tt_tt_1</t>
  </si>
  <si>
    <t>Patrick Lussier</t>
  </si>
  <si>
    <t>http://www.imdb.com/title/tt1502404/?ref_=fn_tt_tt_1</t>
  </si>
  <si>
    <t>http://www.imdb.com/title/tt0891592/?ref_=fn_tt_tt_1</t>
  </si>
  <si>
    <t>James Wong</t>
  </si>
  <si>
    <t>http://www.imdb.com/title/tt0267804/?ref_=fn_tt_tt_1</t>
  </si>
  <si>
    <t>Drama|Romance|Sci-Fi</t>
  </si>
  <si>
    <t>http://www.imdb.com/title/tt3006802/?ref_=fn_tt_tt_1</t>
  </si>
  <si>
    <t>Action|Adventure|Comedy|Crime|Music|Mystery</t>
  </si>
  <si>
    <t>http://www.imdb.com/title/tt0098987/?ref_=fn_tt_tt_1</t>
  </si>
  <si>
    <t>Richard Curtis</t>
  </si>
  <si>
    <t>Comedy|Drama|Music</t>
  </si>
  <si>
    <t>http://www.imdb.com/title/tt1131729/?ref_=fn_tt_tt_1</t>
  </si>
  <si>
    <t>http://www.imdb.com/title/tt0181865/?ref_=fn_tt_tt_1</t>
  </si>
  <si>
    <t>http://www.imdb.com/title/tt0097576/?ref_=fn_tt_tt_1</t>
  </si>
  <si>
    <t>http://www.imdb.com/title/tt1781769/?ref_=fn_tt_tt_1</t>
  </si>
  <si>
    <t>Action|Crime|Drama|Sci-Fi|Thriller</t>
  </si>
  <si>
    <t>http://www.imdb.com/title/tt1823672/?ref_=fn_tt_tt_1</t>
  </si>
  <si>
    <t>http://www.imdb.com/title/tt0145681/?ref_=fn_tt_tt_1</t>
  </si>
  <si>
    <t>http://www.imdb.com/title/tt0258000/?ref_=fn_tt_tt_1</t>
  </si>
  <si>
    <t>Horror|Thriller</t>
  </si>
  <si>
    <t>http://www.imdb.com/title/tt0473553/?ref_=fn_tt_tt_1</t>
  </si>
  <si>
    <t>Action|Adventure|Comedy|Drama|War</t>
  </si>
  <si>
    <t>http://www.imdb.com/title/tt0120188/?ref_=fn_tt_tt_1</t>
  </si>
  <si>
    <t>http://www.imdb.com/title/tt1014763/?ref_=fn_tt_tt_1</t>
  </si>
  <si>
    <t>Czech Republic</t>
  </si>
  <si>
    <t>http://www.imdb.com/title/tt0250687/?ref_=fn_tt_tt_1</t>
  </si>
  <si>
    <t>Drama|Mystery|Sci-Fi</t>
  </si>
  <si>
    <t>http://www.imdb.com/title/tt0272152/?ref_=fn_tt_tt_1</t>
  </si>
  <si>
    <t>http://www.imdb.com/title/tt0035423/?ref_=fn_tt_tt_1</t>
  </si>
  <si>
    <t>http://www.imdb.com/title/tt0230030/?ref_=fn_tt_tt_1</t>
  </si>
  <si>
    <t>Crime|Drama|Music</t>
  </si>
  <si>
    <t>http://www.imdb.com/title/tt0087089/?ref_=fn_tt_tt_1</t>
  </si>
  <si>
    <t>Adventure|Crime|Drama|Western</t>
  </si>
  <si>
    <t>http://www.imdb.com/title/tt0381849/?ref_=fn_tt_tt_1</t>
  </si>
  <si>
    <t>Olivier Megaton</t>
  </si>
  <si>
    <t>http://www.imdb.com/title/tt2446042/?ref_=fn_tt_tt_1</t>
  </si>
  <si>
    <t>http://www.imdb.com/title/tt0120780/?ref_=fn_tt_tt_1</t>
  </si>
  <si>
    <t>Comedy|Drama|Thriller</t>
  </si>
  <si>
    <t>http://www.imdb.com/title/tt0115798/?ref_=fn_tt_tt_1</t>
  </si>
  <si>
    <t>Deepa Mehta</t>
  </si>
  <si>
    <t>Drama|Romance|War</t>
  </si>
  <si>
    <t>http://www.imdb.com/title/tt0150433/?ref_=fn_tt_tt_1</t>
  </si>
  <si>
    <t>Hindi</t>
  </si>
  <si>
    <t>India</t>
  </si>
  <si>
    <t>Action|Comedy|Crime|Music|Romance|Thriller</t>
  </si>
  <si>
    <t>http://www.imdb.com/title/tt0099422/?ref_=fn_tt_tt_1</t>
  </si>
  <si>
    <t>Crime|Romance|Thriller</t>
  </si>
  <si>
    <t>http://www.imdb.com/title/tt0155267/?ref_=fn_tt_tt_1</t>
  </si>
  <si>
    <t>Penny Marshall</t>
  </si>
  <si>
    <t>http://www.imdb.com/title/tt0200027/?ref_=fn_tt_tt_1</t>
  </si>
  <si>
    <t>Ted Kotcheff</t>
  </si>
  <si>
    <t>http://www.imdb.com/title/tt0083944/?ref_=fn_tt_tt_1</t>
  </si>
  <si>
    <t>Andrei Tarkovsky</t>
  </si>
  <si>
    <t>http://www.imdb.com/title/tt0069293/?ref_=fn_tt_tt_1</t>
  </si>
  <si>
    <t>Russian</t>
  </si>
  <si>
    <t>Soviet Union</t>
  </si>
  <si>
    <t>Paul Bolger</t>
  </si>
  <si>
    <t>http://www.imdb.com/title/tt0308353/?ref_=fn_tt_tt_1</t>
  </si>
  <si>
    <t>Stephen Frears</t>
  </si>
  <si>
    <t>http://www.imdb.com/title/tt0117002/?ref_=fn_tt_tt_1</t>
  </si>
  <si>
    <t>P.J. Hogan</t>
  </si>
  <si>
    <t>http://www.imdb.com/title/tt0119738/?ref_=fn_tt_tt_1</t>
  </si>
  <si>
    <t>http://www.imdb.com/title/tt0265029/?ref_=fn_tt_tt_1</t>
  </si>
  <si>
    <t>http://www.imdb.com/title/tt0278504/?ref_=fn_tt_tt_1</t>
  </si>
  <si>
    <t>Action|Adventure|Drama|Sci-Fi|Thriller</t>
  </si>
  <si>
    <t>http://www.imdb.com/title/tt0117731/?ref_=fn_tt_tt_1</t>
  </si>
  <si>
    <t>Action|Drama|Fantasy|Thriller|Western</t>
  </si>
  <si>
    <t>http://www.imdb.com/title/tt1075747/?ref_=fn_tt_tt_1</t>
  </si>
  <si>
    <t>Action|Drama|Mystery|Thriller|War</t>
  </si>
  <si>
    <t>http://www.imdb.com/title/tt0115956/?ref_=fn_tt_tt_1</t>
  </si>
  <si>
    <t>http://www.imdb.com/title/tt0119528/?ref_=fn_tt_tt_1</t>
  </si>
  <si>
    <t>Brad Furman</t>
  </si>
  <si>
    <t>Biography|Crime|Drama|Thriller</t>
  </si>
  <si>
    <t>http://www.imdb.com/title/tt1355631/?ref_=fn_tt_tt_1</t>
  </si>
  <si>
    <t>Terence Young</t>
  </si>
  <si>
    <t>http://www.imdb.com/title/tt0084132/?ref_=fn_tt_tt_1</t>
  </si>
  <si>
    <t>South Korea</t>
  </si>
  <si>
    <t>http://www.imdb.com/title/tt0109813/?ref_=fn_tt_tt_1</t>
  </si>
  <si>
    <t>http://www.imdb.com/title/tt1397280/?ref_=fn_tt_tt_1</t>
  </si>
  <si>
    <t>David Zucker</t>
  </si>
  <si>
    <t>http://www.imdb.com/title/tt0306047/?ref_=fn_tt_tt_1</t>
  </si>
  <si>
    <t>Action|Comedy|Crime|Romance</t>
  </si>
  <si>
    <t>http://www.imdb.com/title/tt0212346/?ref_=fn_tt_tt_1</t>
  </si>
  <si>
    <t>Action|Adventure|Family|Fantasy|Sci-Fi</t>
  </si>
  <si>
    <t>http://www.imdb.com/title/tt0373051/?ref_=fn_tt_tt_1</t>
  </si>
  <si>
    <t>http://www.imdb.com/title/tt0368933/?ref_=fn_tt_tt_1</t>
  </si>
  <si>
    <t>http://www.imdb.com/title/tt0107798/?ref_=fn_tt_tt_1</t>
  </si>
  <si>
    <t>http://www.imdb.com/title/tt0109446/?ref_=fn_tt_tt_1</t>
  </si>
  <si>
    <t>http://www.imdb.com/title/tt0825232/?ref_=fn_tt_tt_1</t>
  </si>
  <si>
    <t>http://www.imdb.com/title/tt0105112/?ref_=fn_tt_tt_1</t>
  </si>
  <si>
    <t>http://www.imdb.com/title/tt0369735/?ref_=fn_tt_tt_1</t>
  </si>
  <si>
    <t>Denis Villeneuve</t>
  </si>
  <si>
    <t>http://www.imdb.com/title/tt1392214/?ref_=fn_tt_tt_1</t>
  </si>
  <si>
    <t>http://www.imdb.com/title/tt0139654/?ref_=fn_tt_tt_1</t>
  </si>
  <si>
    <t>http://www.imdb.com/title/tt0177789/?ref_=fn_tt_tt_1</t>
  </si>
  <si>
    <t>http://www.imdb.com/title/tt0257106/?ref_=fn_tt_tt_1</t>
  </si>
  <si>
    <t>Adventure|Comedy|Family|Musical</t>
  </si>
  <si>
    <t>http://www.imdb.com/title/tt1204342/?ref_=fn_tt_tt_1</t>
  </si>
  <si>
    <t>Action|Horror</t>
  </si>
  <si>
    <t>http://www.imdb.com/title/tt0120611/?ref_=fn_tt_tt_1</t>
  </si>
  <si>
    <t>Thomas Carter</t>
  </si>
  <si>
    <t>http://www.imdb.com/title/tt0393162/?ref_=fn_tt_tt_1</t>
  </si>
  <si>
    <t>Roger Michell</t>
  </si>
  <si>
    <t>http://www.imdb.com/title/tt0264472/?ref_=fn_tt_tt_1</t>
  </si>
  <si>
    <t>Luis Llosa</t>
  </si>
  <si>
    <t>Action|Adventure|Horror|Thriller</t>
  </si>
  <si>
    <t>http://www.imdb.com/title/tt0118615/?ref_=fn_tt_tt_1</t>
  </si>
  <si>
    <t>Comedy|Drama|Music|Romance</t>
  </si>
  <si>
    <t>http://www.imdb.com/title/tt0200550/?ref_=fn_tt_tt_1</t>
  </si>
  <si>
    <t>http://www.imdb.com/title/tt0314331/?ref_=fn_tt_tt_1</t>
  </si>
  <si>
    <t>http://www.imdb.com/title/tt0120623/?ref_=fn_tt_tt_1</t>
  </si>
  <si>
    <t>http://www.imdb.com/title/tt0120681/?ref_=fn_tt_tt_1</t>
  </si>
  <si>
    <t>Action|Crime|Drama|Romance|Thriller</t>
  </si>
  <si>
    <t>http://www.imdb.com/title/tt0111255/?ref_=fn_tt_tt_1</t>
  </si>
  <si>
    <t>Peru</t>
  </si>
  <si>
    <t>http://www.imdb.com/title/tt0117918/?ref_=fn_tt_tt_1</t>
  </si>
  <si>
    <t>Melville Shavelson</t>
  </si>
  <si>
    <t>http://www.imdb.com/title/tt0063829/?ref_=fn_tt_tt_1</t>
  </si>
  <si>
    <t>Comedy|Family|Romance|Sport</t>
  </si>
  <si>
    <t>http://www.imdb.com/title/tt0384642/?ref_=fn_tt_tt_1</t>
  </si>
  <si>
    <t>Garth Jennings</t>
  </si>
  <si>
    <t>http://www.imdb.com/title/tt0371724/?ref_=fn_tt_tt_1</t>
  </si>
  <si>
    <t>Joel Zwick</t>
  </si>
  <si>
    <t>http://www.imdb.com/title/tt0396592/?ref_=fn_tt_tt_1</t>
  </si>
  <si>
    <t>Russell Mulcahy</t>
  </si>
  <si>
    <t>http://www.imdb.com/title/tt0432021/?ref_=fn_tt_tt_1</t>
  </si>
  <si>
    <t>http://www.imdb.com/title/tt1086772/?ref_=fn_tt_tt_1</t>
  </si>
  <si>
    <t>http://www.imdb.com/title/tt0408985/?ref_=fn_tt_tt_1</t>
  </si>
  <si>
    <t>http://www.imdb.com/title/tt0110997/?ref_=fn_tt_tt_1</t>
  </si>
  <si>
    <t>Drama|Family|Fantasy</t>
  </si>
  <si>
    <t>http://www.imdb.com/title/tt0113419/?ref_=fn_tt_tt_1</t>
  </si>
  <si>
    <t>http://www.imdb.com/title/tt1615065/?ref_=fn_tt_tt_1</t>
  </si>
  <si>
    <t>David R. Ellis</t>
  </si>
  <si>
    <t>http://www.imdb.com/title/tt0337921/?ref_=fn_tt_tt_1</t>
  </si>
  <si>
    <t>Peter Howitt</t>
  </si>
  <si>
    <t>http://www.imdb.com/title/tt0274166/?ref_=fn_tt_tt_1</t>
  </si>
  <si>
    <t>John A. Davis</t>
  </si>
  <si>
    <t>http://www.imdb.com/title/tt0429589/?ref_=fn_tt_tt_1</t>
  </si>
  <si>
    <t>David Lynch</t>
  </si>
  <si>
    <t>http://www.imdb.com/title/tt0087182/?ref_=fn_tt_tt_1</t>
  </si>
  <si>
    <t>Julie Taymor</t>
  </si>
  <si>
    <t>Drama|Fantasy|Musical|Romance</t>
  </si>
  <si>
    <t>http://www.imdb.com/title/tt0445922/?ref_=fn_tt_tt_1</t>
  </si>
  <si>
    <t>http://www.imdb.com/title/tt0959337/?ref_=fn_tt_tt_1</t>
  </si>
  <si>
    <t>http://www.imdb.com/title/tt0450232/?ref_=fn_tt_tt_1</t>
  </si>
  <si>
    <t>Mathieu Kassovitz</t>
  </si>
  <si>
    <t>http://www.imdb.com/title/tt0364970/?ref_=fn_tt_tt_1</t>
  </si>
  <si>
    <t>John Gray</t>
  </si>
  <si>
    <t>http://www.imdb.com/title/tt0116421/?ref_=fn_tt_tt_1</t>
  </si>
  <si>
    <t>http://www.imdb.com/title/tt0117108/?ref_=fn_tt_tt_1</t>
  </si>
  <si>
    <t>John Schultz</t>
  </si>
  <si>
    <t>Adventure|Comedy|Family|Fantasy|Sci-Fi</t>
  </si>
  <si>
    <t>http://www.imdb.com/title/tt0775552/?ref_=fn_tt_tt_1</t>
  </si>
  <si>
    <t>Sean Penn</t>
  </si>
  <si>
    <t>http://www.imdb.com/title/tt0237572/?ref_=fn_tt_tt_1</t>
  </si>
  <si>
    <t>Susan Stroman</t>
  </si>
  <si>
    <t>Comedy|Musical</t>
  </si>
  <si>
    <t>http://www.imdb.com/title/tt0395251/?ref_=fn_tt_tt_1</t>
  </si>
  <si>
    <t>Simon Wincer</t>
  </si>
  <si>
    <t>http://www.imdb.com/title/tt0117331/?ref_=fn_tt_tt_1</t>
  </si>
  <si>
    <t>Billy Bob Thornton</t>
  </si>
  <si>
    <t>http://www.imdb.com/title/tt0149624/?ref_=fn_tt_tt_1</t>
  </si>
  <si>
    <t>Biography|Drama|History</t>
  </si>
  <si>
    <t>http://www.imdb.com/title/tt0113987/?ref_=fn_tt_tt_1</t>
  </si>
  <si>
    <t>http://www.imdb.com/title/tt1139328/?ref_=fn_tt_tt_1</t>
  </si>
  <si>
    <t>http://www.imdb.com/title/tt0118956/?ref_=fn_tt_tt_1</t>
  </si>
  <si>
    <t>Action|Crime|Drama|Thriller|War</t>
  </si>
  <si>
    <t>http://www.imdb.com/title/tt1046997/?ref_=fn_tt_tt_1</t>
  </si>
  <si>
    <t>http://www.imdb.com/title/tt0473444/?ref_=fn_tt_tt_1</t>
  </si>
  <si>
    <t>Danny Pang</t>
  </si>
  <si>
    <t>http://www.imdb.com/title/tt0814022/?ref_=fn_tt_tt_1</t>
  </si>
  <si>
    <t>Comedy|Crime|Thriller</t>
  </si>
  <si>
    <t>http://www.imdb.com/title/tt0246464/?ref_=fn_tt_tt_1</t>
  </si>
  <si>
    <t>http://www.imdb.com/title/tt0484740/?ref_=fn_tt_tt_1</t>
  </si>
  <si>
    <t>Drama|Fantasy|Horror|Mystery</t>
  </si>
  <si>
    <t>http://www.imdb.com/title/tt2521668/?ref_=fn_tt_tt_1</t>
  </si>
  <si>
    <t>George P. Cosmatos</t>
  </si>
  <si>
    <t>http://www.imdb.com/title/tt0120107/?ref_=fn_tt_tt_1</t>
  </si>
  <si>
    <t>Oliver Parker</t>
  </si>
  <si>
    <t>http://www.imdb.com/title/tt1634122/?ref_=fn_tt_tt_1</t>
  </si>
  <si>
    <t>Lawrence Kasanoff</t>
  </si>
  <si>
    <t>Action|Animation|Comedy|Family|Fantasy</t>
  </si>
  <si>
    <t>http://www.imdb.com/title/tt0249516/?ref_=fn_tt_tt_1</t>
  </si>
  <si>
    <t>Ben Affleck</t>
  </si>
  <si>
    <t>Biography|Drama|History|Thriller</t>
  </si>
  <si>
    <t>http://www.imdb.com/title/tt1024648/?ref_=fn_tt_tt_1</t>
  </si>
  <si>
    <t>Action|Adventure|Crime|Drama|Mystery|Thriller</t>
  </si>
  <si>
    <t>http://www.imdb.com/title/tt0106977/?ref_=fn_tt_tt_1</t>
  </si>
  <si>
    <t>http://www.imdb.com/title/tt1038919/?ref_=fn_tt_tt_1</t>
  </si>
  <si>
    <t>http://www.imdb.com/title/tt0117665/?ref_=fn_tt_tt_1</t>
  </si>
  <si>
    <t>http://www.imdb.com/title/tt0089880/?ref_=fn_tt_tt_1</t>
  </si>
  <si>
    <t>Brian Gibson</t>
  </si>
  <si>
    <t>http://www.imdb.com/title/tt0116731/?ref_=fn_tt_tt_1</t>
  </si>
  <si>
    <t>Norman Ferguson</t>
  </si>
  <si>
    <t>Animation|Family|Fantasy|Musical</t>
  </si>
  <si>
    <t>http://www.imdb.com/title/tt0032910/?ref_=fn_tt_tt_1</t>
  </si>
  <si>
    <t>Michael Cimino</t>
  </si>
  <si>
    <t>Adventure|Drama|Western</t>
  </si>
  <si>
    <t>http://www.imdb.com/title/tt0080855/?ref_=fn_tt_tt_1</t>
  </si>
  <si>
    <t>http://www.imdb.com/title/tt0401855/?ref_=fn_tt_tt_1</t>
  </si>
  <si>
    <t>Paul McGuigan</t>
  </si>
  <si>
    <t>http://www.imdb.com/title/tt1976009/?ref_=fn_tt_tt_1</t>
  </si>
  <si>
    <t>Gus Van Sant</t>
  </si>
  <si>
    <t>http://www.imdb.com/title/tt0181536/?ref_=fn_tt_tt_1</t>
  </si>
  <si>
    <t>http://www.imdb.com/title/tt0191754/?ref_=fn_tt_tt_1</t>
  </si>
  <si>
    <t>http://www.imdb.com/title/tt0342258/?ref_=fn_tt_tt_1</t>
  </si>
  <si>
    <t>Roger Kumble</t>
  </si>
  <si>
    <t>http://www.imdb.com/title/tt0253867/?ref_=fn_tt_tt_1</t>
  </si>
  <si>
    <t>http://www.imdb.com/title/tt0106918/?ref_=fn_tt_tt_1</t>
  </si>
  <si>
    <t>Burr Steers</t>
  </si>
  <si>
    <t>http://www.imdb.com/title/tt1438254/?ref_=fn_tt_tt_1</t>
  </si>
  <si>
    <t>http://www.imdb.com/title/tt0472399/?ref_=fn_tt_tt_1</t>
  </si>
  <si>
    <t>http://www.imdb.com/title/tt1232829/?ref_=fn_tt_tt_1</t>
  </si>
  <si>
    <t>http://www.imdb.com/title/tt0125439/?ref_=fn_tt_tt_1</t>
  </si>
  <si>
    <t>http://www.imdb.com/title/tt0120630/?ref_=fn_tt_tt_1</t>
  </si>
  <si>
    <t>John Hamburg</t>
  </si>
  <si>
    <t>http://www.imdb.com/title/tt0343135/?ref_=fn_tt_tt_1</t>
  </si>
  <si>
    <t>Reginald Hudlin</t>
  </si>
  <si>
    <t>http://www.imdb.com/title/tt0103859/?ref_=fn_tt_tt_1</t>
  </si>
  <si>
    <t>http://www.imdb.com/title/tt2404463/?ref_=fn_tt_tt_1</t>
  </si>
  <si>
    <t>Joseph L. Mankiewicz</t>
  </si>
  <si>
    <t>Biography|Drama|History|Romance</t>
  </si>
  <si>
    <t>http://www.imdb.com/title/tt0056937/?ref_=fn_tt_tt_1</t>
  </si>
  <si>
    <t>http://www.imdb.com/title/tt1648179/?ref_=fn_tt_tt_1</t>
  </si>
  <si>
    <t>http://www.imdb.com/title/tt0257756/?ref_=fn_tt_tt_1</t>
  </si>
  <si>
    <t>Barbra Streisand</t>
  </si>
  <si>
    <t>http://www.imdb.com/title/tt0117057/?ref_=fn_tt_tt_1</t>
  </si>
  <si>
    <t>Mark Pellington</t>
  </si>
  <si>
    <t>Drama|Horror|Mystery|Thriller</t>
  </si>
  <si>
    <t>http://www.imdb.com/title/tt0265349/?ref_=fn_tt_tt_1</t>
  </si>
  <si>
    <t>http://www.imdb.com/title/tt0889583/?ref_=fn_tt_tt_1</t>
  </si>
  <si>
    <t>John Glen</t>
  </si>
  <si>
    <t>http://www.imdb.com/title/tt0097742/?ref_=fn_tt_tt_1</t>
  </si>
  <si>
    <t>Catherine Hardwicke</t>
  </si>
  <si>
    <t>http://www.imdb.com/title/tt1486185/?ref_=fn_tt_tt_1</t>
  </si>
  <si>
    <t>John Herzfeld</t>
  </si>
  <si>
    <t>http://www.imdb.com/title/tt0179626/?ref_=fn_tt_tt_1</t>
  </si>
  <si>
    <t>Annabel Jankel</t>
  </si>
  <si>
    <t>http://www.imdb.com/title/tt0108255/?ref_=fn_tt_tt_1</t>
  </si>
  <si>
    <t>http://www.imdb.com/title/tt0399295/?ref_=fn_tt_tt_1</t>
  </si>
  <si>
    <t>http://www.imdb.com/title/tt0299977/?ref_=fn_tt_tt_1</t>
  </si>
  <si>
    <t>Julie Anne Robinson</t>
  </si>
  <si>
    <t>http://www.imdb.com/title/tt1598828/?ref_=fn_tt_tt_1</t>
  </si>
  <si>
    <t>Evan Goldberg</t>
  </si>
  <si>
    <t>http://www.imdb.com/title/tt2788710/?ref_=fn_tt_tt_1</t>
  </si>
  <si>
    <t>Sngmoo Lee</t>
  </si>
  <si>
    <t>Action|Fantasy|Western</t>
  </si>
  <si>
    <t>http://www.imdb.com/title/tt1032751/?ref_=fn_tt_tt_1</t>
  </si>
  <si>
    <t>Comedy|War</t>
  </si>
  <si>
    <t>http://www.imdb.com/title/tt0055689/?ref_=fn_tt_tt_1</t>
  </si>
  <si>
    <t>Dany Boon</t>
  </si>
  <si>
    <t>http://www.imdb.com/title/tt1149361/?ref_=fn_tt_tt_1</t>
  </si>
  <si>
    <t>Drama|Music</t>
  </si>
  <si>
    <t>http://www.imdb.com/title/tt0298203/?ref_=fn_tt_tt_1</t>
  </si>
  <si>
    <t>Jamel Debbouze</t>
  </si>
  <si>
    <t>http://www.imdb.com/title/tt1220911/?ref_=fn_tt_tt_1</t>
  </si>
  <si>
    <t>http://www.imdb.com/title/tt0183790/?ref_=fn_tt_tt_1</t>
  </si>
  <si>
    <t>Gordon Chan</t>
  </si>
  <si>
    <t>http://www.imdb.com/title/tt0288045/?ref_=fn_tt_tt_1</t>
  </si>
  <si>
    <t>http://www.imdb.com/title/tt0167404/?ref_=fn_tt_tt_1</t>
  </si>
  <si>
    <t>Asger Leth</t>
  </si>
  <si>
    <t>http://www.imdb.com/title/tt1568338/?ref_=fn_tt_tt_1</t>
  </si>
  <si>
    <t>http://www.imdb.com/title/tt1053810/?ref_=fn_tt_tt_1</t>
  </si>
  <si>
    <t>John G. Avildsen</t>
  </si>
  <si>
    <t>Action|Drama|Family|Sport</t>
  </si>
  <si>
    <t>http://www.imdb.com/title/tt0087538/?ref_=fn_tt_tt_1</t>
  </si>
  <si>
    <t>http://www.imdb.com/title/tt1800241/?ref_=fn_tt_tt_1</t>
  </si>
  <si>
    <t>Anne Fletcher</t>
  </si>
  <si>
    <t>http://www.imdb.com/title/tt1041829/?ref_=fn_tt_tt_1</t>
  </si>
  <si>
    <t>Bruce Beresford</t>
  </si>
  <si>
    <t>Bruce Campbell</t>
  </si>
  <si>
    <t>http://www.imdb.com/title/tt0150377/?ref_=fn_tt_tt_1</t>
  </si>
  <si>
    <t>http://www.imdb.com/title/tt0096874/?ref_=fn_tt_tt_1</t>
  </si>
  <si>
    <t>http://www.imdb.com/title/tt2872732/?ref_=fn_tt_tt_1</t>
  </si>
  <si>
    <t>Sam Taylor-Johnson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</si>
  <si>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</si>
  <si>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</si>
  <si>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</si>
  <si>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</si>
  <si>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Action|Biography|Drama|Thriller|War</t>
  </si>
  <si>
    <t>http://www.imdb.com/title/tt1091191/?ref_=fn_tt_tt_1</t>
  </si>
  <si>
    <t>Lori Petty</t>
  </si>
  <si>
    <t>Comedy|Drama|Sport</t>
  </si>
  <si>
    <t>http://www.imdb.com/title/tt0104694/?ref_=fn_tt_tt_1</t>
  </si>
  <si>
    <t>http://www.imdb.com/title/tt3065204/?ref_=fn_tt_tt_1</t>
  </si>
  <si>
    <t>http://www.imdb.com/title/tt1285016/?ref_=fn_tt_tt_1</t>
  </si>
  <si>
    <t>Ken Kwapis</t>
  </si>
  <si>
    <t>http://www.imdb.com/title/tt1001508/?ref_=fn_tt_tt_1</t>
  </si>
  <si>
    <t>http://www.imdb.com/title/tt0362120/?ref_=fn_tt_tt_1</t>
  </si>
  <si>
    <t>Wes Craven</t>
  </si>
  <si>
    <t>http://www.imdb.com/title/tt0134084/?ref_=fn_tt_tt_1</t>
  </si>
  <si>
    <t>Adventure|Comedy|Sci-Fi|Western</t>
  </si>
  <si>
    <t>http://www.imdb.com/title/tt0099088/?ref_=fn_tt_tt_1</t>
  </si>
  <si>
    <t>Etan Cohen</t>
  </si>
  <si>
    <t>http://www.imdb.com/title/tt2561572/?ref_=fn_tt_tt_1</t>
  </si>
  <si>
    <t>Fantasy|Horror|Romance</t>
  </si>
  <si>
    <t>http://www.imdb.com/title/tt0103874/?ref_=fn_tt_tt_1</t>
  </si>
  <si>
    <t>Biography|Drama|Romance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</si>
  <si>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</si>
  <si>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</si>
  <si>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</si>
  <si>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</si>
  <si>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http://www.imdb.com/title/tt0397313/?ref_=fn_tt_tt_1</t>
  </si>
  <si>
    <t>http://www.imdb.com/title/tt2361509/?ref_=fn_tt_tt_1</t>
  </si>
  <si>
    <t>http://www.imdb.com/title/tt2869728/?ref_=fn_tt_tt_1</t>
  </si>
  <si>
    <t>Action|Adventure|Drama|Romance|War</t>
  </si>
  <si>
    <t>http://www.imdb.com/title/tt0104691/?ref_=fn_tt_tt_1</t>
  </si>
  <si>
    <t>http://www.imdb.com/title/tt0350258/?ref_=fn_tt_tt_1</t>
  </si>
  <si>
    <t>http://www.imdb.com/title/tt0401792/?ref_=fn_tt_tt_1</t>
  </si>
  <si>
    <t>http://www.imdb.com/title/tt0443274/?ref_=fn_tt_tt_1</t>
  </si>
  <si>
    <t>http://www.imdb.com/title/tt1155056/?ref_=fn_tt_tt_1</t>
  </si>
  <si>
    <t>http://www.imdb.com/title/tt0256380/?ref_=fn_tt_tt_1</t>
  </si>
  <si>
    <t>http://www.imdb.com/title/tt0102138/?ref_=fn_tt_tt_1</t>
  </si>
  <si>
    <t>http://www.imdb.com/title/tt0421729/?ref_=fn_tt_tt_1</t>
  </si>
  <si>
    <t>Adventure|Comedy|Crime|Romance</t>
  </si>
  <si>
    <t>http://www.imdb.com/title/tt0236493/?ref_=fn_tt_tt_1</t>
  </si>
  <si>
    <t>Comedy|Drama|Family|Fantasy|Romance</t>
  </si>
  <si>
    <t>http://www.imdb.com/title/tt0974661/?ref_=fn_tt_tt_1</t>
  </si>
  <si>
    <t>Nick Cassavetes</t>
  </si>
  <si>
    <t>http://www.imdb.com/title/tt2203939/?ref_=fn_tt_tt_1</t>
  </si>
  <si>
    <t>Horror</t>
  </si>
  <si>
    <t>http://www.imdb.com/title/tt1144884/?ref_=fn_tt_tt_1</t>
  </si>
  <si>
    <t>http://www.imdb.com/title/tt3682448/?ref_=fn_tt_tt_1</t>
  </si>
  <si>
    <t>http://www.imdb.com/title/tt0159273/?ref_=fn_tt_tt_1</t>
  </si>
  <si>
    <t>Nicholas Stoller</t>
  </si>
  <si>
    <t>Comedy|Music</t>
  </si>
  <si>
    <t>http://www.imdb.com/title/tt1226229/?ref_=fn_tt_tt_1</t>
  </si>
  <si>
    <t>http://www.imdb.com/title/tt0358135/?ref_=fn_tt_tt_1</t>
  </si>
  <si>
    <t>http://www.imdb.com/title/tt0122718/?ref_=fn_tt_tt_1</t>
  </si>
  <si>
    <t>Mark A.Z. DippÃ©</t>
  </si>
  <si>
    <t>Michael Jai White</t>
  </si>
  <si>
    <t>http://www.imdb.com/title/tt0120177/?ref_=fn_tt_tt_1</t>
  </si>
  <si>
    <t>Action|Adventure|Drama|Romance|Thriller</t>
  </si>
  <si>
    <t>http://www.imdb.com/title/tt0245844/?ref_=fn_tt_tt_1</t>
  </si>
  <si>
    <t>http://www.imdb.com/title/tt1189340/?ref_=fn_tt_tt_1</t>
  </si>
  <si>
    <t>http://www.imdb.com/title/tt1401152/?ref_=fn_tt_tt_1</t>
  </si>
  <si>
    <t>http://www.imdb.com/title/tt0482571/?ref_=fn_tt_tt_1</t>
  </si>
  <si>
    <t>http://www.imdb.com/title/tt2170439/?ref_=fn_tt_tt_1</t>
  </si>
  <si>
    <t>Cal Brunker</t>
  </si>
  <si>
    <t>http://www.imdb.com/title/tt0765446/?ref_=fn_tt_tt_1</t>
  </si>
  <si>
    <t>http://www.imdb.com/title/tt0472043/?ref_=fn_tt_tt_1</t>
  </si>
  <si>
    <t>Maya</t>
  </si>
  <si>
    <t>http://www.imdb.com/title/tt0093428/?ref_=fn_tt_tt_1</t>
  </si>
  <si>
    <t>NimrÃ³d Antal</t>
  </si>
  <si>
    <t>http://www.imdb.com/title/tt1424381/?ref_=fn_tt_tt_1</t>
  </si>
  <si>
    <t>http://www.imdb.com/title/tt0091396/?ref_=fn_tt_tt_1</t>
  </si>
  <si>
    <t>http://www.imdb.com/title/tt0363988/?ref_=fn_tt_tt_1</t>
  </si>
  <si>
    <t>Alejandro Agresti</t>
  </si>
  <si>
    <t>http://www.imdb.com/title/tt0410297/?ref_=fn_tt_tt_1</t>
  </si>
  <si>
    <t>http://www.imdb.com/title/tt0397101/?ref_=fn_tt_tt_1</t>
  </si>
  <si>
    <t>Peter Hedges</t>
  </si>
  <si>
    <t>http://www.imdb.com/title/tt1462769/?ref_=fn_tt_tt_1</t>
  </si>
  <si>
    <t>Paul Weiland</t>
  </si>
  <si>
    <t>http://www.imdb.com/title/tt0866439/?ref_=fn_tt_tt_1</t>
  </si>
  <si>
    <t>Biography|Drama|Music|Musical</t>
  </si>
  <si>
    <t>http://www.imdb.com/title/tt1742044/?ref_=fn_tt_tt_1</t>
  </si>
  <si>
    <t>http://www.imdb.com/title/tt0119978/?ref_=fn_tt_tt_1</t>
  </si>
  <si>
    <t>http://www.imdb.com/title/tt0348836/?ref_=fn_tt_tt_1</t>
  </si>
  <si>
    <t>Drama|History</t>
  </si>
  <si>
    <t>http://www.imdb.com/title/tt0118607/?ref_=fn_tt_tt_1</t>
  </si>
  <si>
    <t>http://www.imdb.com/title/tt0104839/?ref_=fn_tt_tt_1</t>
  </si>
  <si>
    <t>Colin Strause</t>
  </si>
  <si>
    <t>http://www.imdb.com/title/tt0758730/?ref_=fn_tt_tt_1</t>
  </si>
  <si>
    <t>http://www.imdb.com/title/tt0110989/?ref_=fn_tt_tt_1</t>
  </si>
  <si>
    <t>http://www.imdb.com/title/tt0174480/?ref_=fn_tt_tt_1</t>
  </si>
  <si>
    <t>Comedy|Music|Romance</t>
  </si>
  <si>
    <t>http://www.imdb.com/title/tt0758766/?ref_=fn_tt_tt_1</t>
  </si>
  <si>
    <t>Greg Mottola</t>
  </si>
  <si>
    <t>http://www.imdb.com/title/tt1092026/?ref_=fn_tt_tt_1</t>
  </si>
  <si>
    <t>http://www.imdb.com/title/tt1694020/?ref_=fn_tt_tt_1</t>
  </si>
  <si>
    <t>http://www.imdb.com/title/tt1262416/?ref_=fn_tt_tt_1</t>
  </si>
  <si>
    <t>http://www.imdb.com/title/tt0134273/?ref_=fn_tt_tt_1</t>
  </si>
  <si>
    <t>http://www.imdb.com/title/tt0101761/?ref_=fn_tt_tt_1</t>
  </si>
  <si>
    <t>Jake Kasdan</t>
  </si>
  <si>
    <t>Nat Faxon</t>
  </si>
  <si>
    <t>http://www.imdb.com/title/tt1956620/?ref_=fn_tt_tt_1</t>
  </si>
  <si>
    <t>Diane Keaton</t>
  </si>
  <si>
    <t>http://www.imdb.com/title/tt0162983/?ref_=fn_tt_tt_1</t>
  </si>
  <si>
    <t>http://www.imdb.com/title/tt1622979/?ref_=fn_tt_tt_1</t>
  </si>
  <si>
    <t>Kelly Makin</t>
  </si>
  <si>
    <t>http://www.imdb.com/title/tt0130121/?ref_=fn_tt_tt_1</t>
  </si>
  <si>
    <t>http://www.imdb.com/title/tt0223897/?ref_=fn_tt_tt_1</t>
  </si>
  <si>
    <t>http://www.imdb.com/title/tt0332047/?ref_=fn_tt_tt_1</t>
  </si>
  <si>
    <t>http://www.imdb.com/title/tt0169414/?ref_=fn_tt_tt_1</t>
  </si>
  <si>
    <t>http://www.imdb.com/title/tt0817538/?ref_=fn_tt_tt_1</t>
  </si>
  <si>
    <t>http://www.imdb.com/title/tt2557490/?ref_=fn_tt_tt_1</t>
  </si>
  <si>
    <t>Action|Adventure|Crime|Fantasy|Mystery|Thriller</t>
  </si>
  <si>
    <t>http://www.imdb.com/title/tt0111143/?ref_=fn_tt_tt_1</t>
  </si>
  <si>
    <t>Stephen Daldry</t>
  </si>
  <si>
    <t>Adventure|Drama|Mystery</t>
  </si>
  <si>
    <t>http://www.imdb.com/title/tt0477302/?ref_=fn_tt_tt_1</t>
  </si>
  <si>
    <t>http://www.imdb.com/title/tt1126618/?ref_=fn_tt_tt_1</t>
  </si>
  <si>
    <t>Biography|Crime|Drama|Music</t>
  </si>
  <si>
    <t>http://www.imdb.com/title/tt0430308/?ref_=fn_tt_tt_1</t>
  </si>
  <si>
    <t>Christian Duguay</t>
  </si>
  <si>
    <t>http://www.imdb.com/title/tt0160009/?ref_=fn_tt_tt_1</t>
  </si>
  <si>
    <t>http://www.imdb.com/title/tt0294870/?ref_=fn_tt_tt_1</t>
  </si>
  <si>
    <t>Crime|Drama|Horror|Thriller</t>
  </si>
  <si>
    <t>http://www.imdb.com/title/tt0163983/?ref_=fn_tt_tt_1</t>
  </si>
  <si>
    <t>http://www.imdb.com/title/tt0129280/?ref_=fn_tt_tt_1</t>
  </si>
  <si>
    <t>http://www.imdb.com/title/tt0116654/?ref_=fn_tt_tt_1</t>
  </si>
  <si>
    <t>http://www.imdb.com/title/tt0246544/?ref_=fn_tt_tt_1</t>
  </si>
  <si>
    <t>Justin Chadwick</t>
  </si>
  <si>
    <t>http://www.imdb.com/title/tt0467200/?ref_=fn_tt_tt_1</t>
  </si>
  <si>
    <t>Pat O'Connor</t>
  </si>
  <si>
    <t>http://www.imdb.com/title/tt0230838/?ref_=fn_tt_tt_1</t>
  </si>
  <si>
    <t>http://www.imdb.com/title/tt0444682/?ref_=fn_tt_tt_1</t>
  </si>
  <si>
    <t>http://www.imdb.com/title/tt0070379/?ref_=fn_tt_tt_1</t>
  </si>
  <si>
    <t>http://www.imdb.com/title/tt0110971/?ref_=fn_tt_tt_1</t>
  </si>
  <si>
    <t>http://www.imdb.com/title/tt1657507/?ref_=fn_tt_tt_1</t>
  </si>
  <si>
    <t>Frederik Du Chau</t>
  </si>
  <si>
    <t>Adventure|Animation|Comedy|Drama|Family|Fantasy|Musical</t>
  </si>
  <si>
    <t>http://www.imdb.com/title/tt0120800/?ref_=fn_tt_tt_1</t>
  </si>
  <si>
    <t>http://www.imdb.com/title/tt0269095/?ref_=fn_tt_tt_1</t>
  </si>
  <si>
    <t>Irwin Winkler</t>
  </si>
  <si>
    <t>http://www.imdb.com/title/tt0132512/?ref_=fn_tt_tt_1</t>
  </si>
  <si>
    <t>Joseph Kahn</t>
  </si>
  <si>
    <t>http://www.imdb.com/title/tt0329691/?ref_=fn_tt_tt_1</t>
  </si>
  <si>
    <t>http://www.imdb.com/title/tt0115907/?ref_=fn_tt_tt_1</t>
  </si>
  <si>
    <t>http://www.imdb.com/title/tt0114436/?ref_=fn_tt_tt_1</t>
  </si>
  <si>
    <t>Sofia Coppola</t>
  </si>
  <si>
    <t>http://www.imdb.com/title/tt0422720/?ref_=fn_tt_tt_1</t>
  </si>
  <si>
    <t>http://www.imdb.com/title/tt0113552/?ref_=fn_tt_tt_1</t>
  </si>
  <si>
    <t>Stephen Kay</t>
  </si>
  <si>
    <t>http://www.imdb.com/title/tt0208988/?ref_=fn_tt_tt_1</t>
  </si>
  <si>
    <t>J.A. Bayona</t>
  </si>
  <si>
    <t>http://www.imdb.com/title/tt1649419/?ref_=fn_tt_tt_1</t>
  </si>
  <si>
    <t>Elaine May</t>
  </si>
  <si>
    <t>Action|Adventure|Comedy|Music|Thriller</t>
  </si>
  <si>
    <t>http://www.imdb.com/title/tt0093278/?ref_=fn_tt_tt_1</t>
  </si>
  <si>
    <t>Adventure|Animation|Comedy|Crime|Family</t>
  </si>
  <si>
    <t>http://www.imdb.com/title/tt0432283/?ref_=fn_tt_tt_1</t>
  </si>
  <si>
    <t>http://www.imdb.com/title/tt0282687/?ref_=fn_tt_tt_1</t>
  </si>
  <si>
    <t>Comedy|Romance|Sci-Fi|Thriller</t>
  </si>
  <si>
    <t>http://www.imdb.com/title/tt0104850/?ref_=fn_tt_tt_1</t>
  </si>
  <si>
    <t>http://www.imdb.com/title/tt0211915/?ref_=fn_tt_tt_1</t>
  </si>
  <si>
    <t>Dennie Gordon</t>
  </si>
  <si>
    <t>Bob Saget</t>
  </si>
  <si>
    <t>Comedy|Crime|Family|Romance</t>
  </si>
  <si>
    <t>http://www.imdb.com/title/tt0363282/?ref_=fn_tt_tt_1</t>
  </si>
  <si>
    <t>Charles Shyer</t>
  </si>
  <si>
    <t>http://www.imdb.com/title/tt0375173/?ref_=fn_tt_tt_1</t>
  </si>
  <si>
    <t>http://www.imdb.com/title/tt1430615/?ref_=fn_tt_tt_1</t>
  </si>
  <si>
    <t>Ulu Grosbard</t>
  </si>
  <si>
    <t>http://www.imdb.com/title/tt0120646/?ref_=fn_tt_tt_1</t>
  </si>
  <si>
    <t>William Malone</t>
  </si>
  <si>
    <t>Crime|Horror|Thriller</t>
  </si>
  <si>
    <t>http://www.imdb.com/title/tt0295254/?ref_=fn_tt_tt_1</t>
  </si>
  <si>
    <t>http://www.imdb.com/title/tt0450405/?ref_=fn_tt_tt_1</t>
  </si>
  <si>
    <t>http://www.imdb.com/title/tt0266489/?ref_=fn_tt_tt_1</t>
  </si>
  <si>
    <t>Malcolm D. Lee</t>
  </si>
  <si>
    <t>http://www.imdb.com/title/tt1111948/?ref_=fn_tt_tt_1</t>
  </si>
  <si>
    <t>Jerry Jameson</t>
  </si>
  <si>
    <t>http://www.imdb.com/title/tt0081400/?ref_=fn_tt_tt_1</t>
  </si>
  <si>
    <t>Mic Rodgers</t>
  </si>
  <si>
    <t>http://www.imdb.com/title/tt0176269/?ref_=fn_tt_tt_1</t>
  </si>
  <si>
    <t>Christian Alvart</t>
  </si>
  <si>
    <t>Action|Horror|Mystery|Sci-Fi|Thriller</t>
  </si>
  <si>
    <t>http://www.imdb.com/title/tt1188729/?ref_=fn_tt_tt_1</t>
  </si>
  <si>
    <t>http://www.imdb.com/title/tt0160399/?ref_=fn_tt_tt_1</t>
  </si>
  <si>
    <t>http://www.imdb.com/title/tt0283160/?ref_=fn_tt_tt_1</t>
  </si>
  <si>
    <t>Jean-Marie PoirÃ©</t>
  </si>
  <si>
    <t>Comedy|Fantasy|Sci-Fi</t>
  </si>
  <si>
    <t>http://www.imdb.com/title/tt0189192/?ref_=fn_tt_tt_1</t>
  </si>
  <si>
    <t>http://www.imdb.com/title/tt0448134/?ref_=fn_tt_tt_1</t>
  </si>
  <si>
    <t>John Gatins</t>
  </si>
  <si>
    <t>http://www.imdb.com/title/tt0763831/?ref_=fn_tt_tt_1</t>
  </si>
  <si>
    <t>Marc F. Adler</t>
  </si>
  <si>
    <t>Adventure|Animation|Comedy|Fantasy|Romance</t>
  </si>
  <si>
    <t>http://www.imdb.com/title/tt0361500/?ref_=fn_tt_tt_1</t>
  </si>
  <si>
    <t>http://www.imdb.com/title/tt2515034/?ref_=fn_tt_tt_1</t>
  </si>
  <si>
    <t>Geoffrey Sax</t>
  </si>
  <si>
    <t>Action|Adventure|Family|Thriller</t>
  </si>
  <si>
    <t>http://www.imdb.com/title/tt0457495/?ref_=fn_tt_tt_1</t>
  </si>
  <si>
    <t>http://www.imdb.com/title/tt0486822/?ref_=fn_tt_tt_1</t>
  </si>
  <si>
    <t>http://www.imdb.com/title/tt0113243/?ref_=fn_tt_tt_1</t>
  </si>
  <si>
    <t>Richard Shepard</t>
  </si>
  <si>
    <t>Adventure|Comedy|Drama|Romance|Thriller|War</t>
  </si>
  <si>
    <t>http://www.imdb.com/title/tt0455782/?ref_=fn_tt_tt_1</t>
  </si>
  <si>
    <t>http://www.imdb.com/title/tt0110074/?ref_=fn_tt_tt_1</t>
  </si>
  <si>
    <t>Peter Ho-Sun Chan</t>
  </si>
  <si>
    <t>http://www.imdb.com/title/tt0913968/?ref_=fn_tt_tt_1</t>
  </si>
  <si>
    <t>http://www.imdb.com/title/tt0374089/?ref_=fn_tt_tt_1</t>
  </si>
  <si>
    <t>Kazakh</t>
  </si>
  <si>
    <t>Joon-ho Bong</t>
  </si>
  <si>
    <t>http://www.imdb.com/title/tt1706620/?ref_=fn_tt_tt_1</t>
  </si>
  <si>
    <t>Adventure|Animation|Comedy|Fantasy|Music|Romance</t>
  </si>
  <si>
    <t>http://www.imdb.com/title/tt0961097/?ref_=fn_tt_tt_1</t>
  </si>
  <si>
    <t>Jeff Nathanson</t>
  </si>
  <si>
    <t>http://www.imdb.com/title/tt0357054/?ref_=fn_tt_tt_1</t>
  </si>
  <si>
    <t>Action|Drama|Fantasy</t>
  </si>
  <si>
    <t>http://www.imdb.com/title/tt0109506/?ref_=fn_tt_tt_1</t>
  </si>
  <si>
    <t>S.S. Rajamouli</t>
  </si>
  <si>
    <t>Action|Adventure|Drama|Fantasy|War</t>
  </si>
  <si>
    <t>http://www.imdb.com/title/tt2631186/?ref_=fn_tt_tt_1</t>
  </si>
  <si>
    <t>Telugu</t>
  </si>
  <si>
    <t>Drama|Fantasy|Romance|Sci-Fi</t>
  </si>
  <si>
    <t>http://www.imdb.com/title/tt0452694/?ref_=fn_tt_tt_1</t>
  </si>
  <si>
    <t>http://www.imdb.com/title/tt0490084/?ref_=fn_tt_tt_1</t>
  </si>
  <si>
    <t>Animation|Comedy|Family|Horror|Sci-Fi</t>
  </si>
  <si>
    <t>http://www.imdb.com/title/tt1142977/?ref_=fn_tt_tt_1</t>
  </si>
  <si>
    <t>http://www.imdb.com/title/tt0379786/?ref_=fn_tt_tt_1</t>
  </si>
  <si>
    <t>Biography|Drama|Romance|Sport</t>
  </si>
  <si>
    <t>http://www.imdb.com/title/tt0312329/?ref_=fn_tt_tt_1</t>
  </si>
  <si>
    <t>http://www.imdb.com/title/tt0086393/?ref_=fn_tt_tt_1</t>
  </si>
  <si>
    <t>http://www.imdb.com/title/tt1661382/?ref_=fn_tt_tt_1</t>
  </si>
  <si>
    <t>http://www.imdb.com/title/tt0425637/?ref_=fn_tt_tt_1</t>
  </si>
  <si>
    <t>http://www.imdb.com/title/tt0256415/?ref_=fn_tt_tt_1</t>
  </si>
  <si>
    <t>http://www.imdb.com/title/tt1142988/?ref_=fn_tt_tt_1</t>
  </si>
  <si>
    <t>Jonathan Lynn</t>
  </si>
  <si>
    <t>http://www.imdb.com/title/tt0117608/?ref_=fn_tt_tt_1</t>
  </si>
  <si>
    <t>http://www.imdb.com/title/tt0287717/?ref_=fn_tt_tt_1</t>
  </si>
  <si>
    <t>David Carson</t>
  </si>
  <si>
    <t>http://www.imdb.com/title/tt0111280/?ref_=fn_tt_tt_1</t>
  </si>
  <si>
    <t>Kar-Wai Wong</t>
  </si>
  <si>
    <t>Action|Biography|Drama</t>
  </si>
  <si>
    <t>http://www.imdb.com/title/tt1462900/?ref_=fn_tt_tt_1</t>
  </si>
  <si>
    <t>http://www.imdb.com/title/tt1067583/?ref_=fn_tt_tt_1</t>
  </si>
  <si>
    <t>http://www.imdb.com/title/tt0115082/?ref_=fn_tt_tt_1</t>
  </si>
  <si>
    <t>Yuefeng Song</t>
  </si>
  <si>
    <t>http://www.imdb.com/title/tt2911342/?ref_=fn_tt_tt_1</t>
  </si>
  <si>
    <t>Norman Jewison</t>
  </si>
  <si>
    <t>http://www.imdb.com/title/tt0174856/?ref_=fn_tt_tt_1</t>
  </si>
  <si>
    <t>http://www.imdb.com/title/tt0278435/?ref_=fn_tt_tt_1</t>
  </si>
  <si>
    <t>David Mirkin</t>
  </si>
  <si>
    <t>http://www.imdb.com/title/tt0125022/?ref_=fn_tt_tt_1</t>
  </si>
  <si>
    <t>http://www.imdb.com/title/tt3450650/?ref_=fn_tt_tt_1</t>
  </si>
  <si>
    <t>Luis Mandoki</t>
  </si>
  <si>
    <t>http://www.imdb.com/title/tt0225071/?ref_=fn_tt_tt_1</t>
  </si>
  <si>
    <t>http://www.imdb.com/title/tt0279889/?ref_=fn_tt_tt_1</t>
  </si>
  <si>
    <t>http://www.imdb.com/title/tt0142688/?ref_=fn_tt_tt_1</t>
  </si>
  <si>
    <t>http://www.imdb.com/title/tt0116259/?ref_=fn_tt_tt_1</t>
  </si>
  <si>
    <t>http://www.imdb.com/title/tt0202470/?ref_=fn_tt_tt_1</t>
  </si>
  <si>
    <t>Lee Daniels</t>
  </si>
  <si>
    <t>http://www.imdb.com/title/tt0929632/?ref_=fn_tt_tt_1</t>
  </si>
  <si>
    <t>Adventure|Drama</t>
  </si>
  <si>
    <t>http://www.imdb.com/title/tt0118158/?ref_=fn_tt_tt_1</t>
  </si>
  <si>
    <t>Horror|Mystery|Sci-Fi</t>
  </si>
  <si>
    <t>http://www.imdb.com/title/tt0084787/?ref_=fn_tt_tt_1</t>
  </si>
  <si>
    <t>http://www.imdb.com/title/tt1411250/?ref_=fn_tt_tt_1</t>
  </si>
  <si>
    <t>Jeb Stuart</t>
  </si>
  <si>
    <t>http://www.imdb.com/title/tt0119210/?ref_=fn_tt_tt_1</t>
  </si>
  <si>
    <t>Steve Miner</t>
  </si>
  <si>
    <t>Action|Adventure|Drama|Thriller|Western</t>
  </si>
  <si>
    <t>http://www.imdb.com/title/tt0193560/?ref_=fn_tt_tt_1</t>
  </si>
  <si>
    <t>Adventure|Family|Fantasy|Sci-Fi</t>
  </si>
  <si>
    <t>http://www.imdb.com/title/tt0970411/?ref_=fn_tt_tt_1</t>
  </si>
  <si>
    <t>Paul Thomas Anderson</t>
  </si>
  <si>
    <t>http://www.imdb.com/title/tt1560747/?ref_=fn_tt_tt_1</t>
  </si>
  <si>
    <t>David Leland</t>
  </si>
  <si>
    <t>Adventure|Comedy|History|Romance</t>
  </si>
  <si>
    <t>http://www.imdb.com/title/tt0437954/?ref_=fn_tt_tt_1</t>
  </si>
  <si>
    <t>Italy</t>
  </si>
  <si>
    <t>http://www.imdb.com/title/tt0469903/?ref_=fn_tt_tt_1</t>
  </si>
  <si>
    <t>J Blakeson</t>
  </si>
  <si>
    <t>http://www.imdb.com/title/tt2304933/?ref_=fn_tt_tt_1</t>
  </si>
  <si>
    <t>Ryan Coogler</t>
  </si>
  <si>
    <t>http://www.imdb.com/title/tt3076658/?ref_=fn_tt_tt_1</t>
  </si>
  <si>
    <t>http://www.imdb.com/title/tt0840361/?ref_=fn_tt_tt_1</t>
  </si>
  <si>
    <t>Kirk Jones</t>
  </si>
  <si>
    <t>http://www.imdb.com/title/tt1586265/?ref_=fn_tt_tt_1</t>
  </si>
  <si>
    <t>Ethan Coen</t>
  </si>
  <si>
    <t>http://www.imdb.com/title/tt0887883/?ref_=fn_tt_tt_1</t>
  </si>
  <si>
    <t>Jennifer Flackett</t>
  </si>
  <si>
    <t>http://www.imdb.com/title/tt0410377/?ref_=fn_tt_tt_1</t>
  </si>
  <si>
    <t>Action|Biography|Drama|Sport</t>
  </si>
  <si>
    <t>http://www.imdb.com/title/tt1979320/?ref_=fn_tt_tt_1</t>
  </si>
  <si>
    <t>http://www.imdb.com/title/tt0175880/?ref_=fn_tt_tt_1</t>
  </si>
  <si>
    <t>Kevin Smith</t>
  </si>
  <si>
    <t>http://www.imdb.com/title/tt1385867/?ref_=fn_tt_tt_1</t>
  </si>
  <si>
    <t>Christian Ditter</t>
  </si>
  <si>
    <t>http://www.imdb.com/title/tt1292566/?ref_=fn_tt_tt_1</t>
  </si>
  <si>
    <t>Charles Martin Smith</t>
  </si>
  <si>
    <t>Drama|Family</t>
  </si>
  <si>
    <t>http://www.imdb.com/title/tt1564349/?ref_=fn_tt_tt_1</t>
  </si>
  <si>
    <t>http://www.imdb.com/title/tt1099212/?ref_=fn_tt_tt_1</t>
  </si>
  <si>
    <t>http://www.imdb.com/title/tt0251160/?ref_=fn_tt_tt_1</t>
  </si>
  <si>
    <t>http://www.imdb.com/title/tt0181316/?ref_=fn_tt_tt_1</t>
  </si>
  <si>
    <t>http://www.imdb.com/title/tt1723121/?ref_=fn_tt_tt_1</t>
  </si>
  <si>
    <t>Fedor Bondarchuk</t>
  </si>
  <si>
    <t>http://www.imdb.com/title/tt0972558/?ref_=fn_tt_tt_1</t>
  </si>
  <si>
    <t>Russia</t>
  </si>
  <si>
    <t>http://www.imdb.com/title/tt0118771/?ref_=fn_tt_tt_1</t>
  </si>
  <si>
    <t>Irvin Kershner</t>
  </si>
  <si>
    <t>http://www.imdb.com/title/tt0086006/?ref_=fn_tt_tt_1</t>
  </si>
  <si>
    <t>Steve Pink</t>
  </si>
  <si>
    <t>http://www.imdb.com/title/tt1231587/?ref_=fn_tt_tt_1</t>
  </si>
  <si>
    <t>http://www.imdb.com/title/tt2978462/?ref_=fn_tt_tt_1</t>
  </si>
  <si>
    <t>Action|Adventure|Crime|Drama|Family|Fantasy|Romance|Thriller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</si>
  <si>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</si>
  <si>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</si>
  <si>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</si>
  <si>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</si>
  <si>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Scott Hicks</t>
  </si>
  <si>
    <t>http://www.imdb.com/title/tt0120834/?ref_=fn_tt_tt_1</t>
  </si>
  <si>
    <t>http://www.imdb.com/title/tt1161864/?ref_=fn_tt_tt_1</t>
  </si>
  <si>
    <t>http://www.imdb.com/title/tt0119177/?ref_=fn_tt_tt_1</t>
  </si>
  <si>
    <t>Biography|Comedy|Romance</t>
  </si>
  <si>
    <t>http://www.imdb.com/title/tt0141399/?ref_=fn_tt_tt_1</t>
  </si>
  <si>
    <t>http://www.imdb.com/title/tt0482603/?ref_=fn_tt_tt_1</t>
  </si>
  <si>
    <t>Chris Rock</t>
  </si>
  <si>
    <t>http://www.imdb.com/title/tt0325537/?ref_=fn_tt_tt_1</t>
  </si>
  <si>
    <t>http://www.imdb.com/title/tt1119646/?ref_=fn_tt_tt_1</t>
  </si>
  <si>
    <t>Wilson Yip</t>
  </si>
  <si>
    <t>Action|Biography|Drama|History</t>
  </si>
  <si>
    <t>http://www.imdb.com/title/tt2888046/?ref_=fn_tt_tt_1</t>
  </si>
  <si>
    <t>Cantonese</t>
  </si>
  <si>
    <t>http://www.imdb.com/title/tt0145660/?ref_=fn_tt_tt_1</t>
  </si>
  <si>
    <t>http://www.imdb.com/title/tt0096895/?ref_=fn_tt_tt_1</t>
  </si>
  <si>
    <t>Biography|Drama|War</t>
  </si>
  <si>
    <t>http://www.imdb.com/title/tt1316616/?ref_=fn_tt_tt_1</t>
  </si>
  <si>
    <t>http://www.imdb.com/title/tt0104714/?ref_=fn_tt_tt_1</t>
  </si>
  <si>
    <t>http://www.imdb.com/title/tt0878804/?ref_=fn_tt_tt_1</t>
  </si>
  <si>
    <t>http://www.imdb.com/title/tt4085584/?ref_=fn_tt_tt_1</t>
  </si>
  <si>
    <t>http://www.imdb.com/title/tt0227538/?ref_=fn_tt_tt_1</t>
  </si>
  <si>
    <t>http://www.imdb.com/title/tt1499658/?ref_=fn_tt_tt_1</t>
  </si>
  <si>
    <t>http://www.imdb.com/title/tt1403865/?ref_=fn_tt_tt_1</t>
  </si>
  <si>
    <t>http://www.imdb.com/title/tt0458352/?ref_=fn_tt_tt_1</t>
  </si>
  <si>
    <t>Robert Wise</t>
  </si>
  <si>
    <t>http://www.imdb.com/title/tt0079945/?ref_=fn_tt_tt_1</t>
  </si>
  <si>
    <t>http://www.imdb.com/title/tt2024432/?ref_=fn_tt_tt_1</t>
  </si>
  <si>
    <t>http://www.imdb.com/title/tt0101540/?ref_=fn_tt_tt_1</t>
  </si>
  <si>
    <t>http://www.imdb.com/title/tt0478087/?ref_=fn_tt_tt_1</t>
  </si>
  <si>
    <t>http://www.imdb.com/title/tt3152624/?ref_=fn_tt_tt_1</t>
  </si>
  <si>
    <t>Kevin Rodney Sullivan</t>
  </si>
  <si>
    <t>http://www.imdb.com/title/tt0372237/?ref_=fn_tt_tt_1</t>
  </si>
  <si>
    <t>http://www.imdb.com/title/tt0116209/?ref_=fn_tt_tt_1</t>
  </si>
  <si>
    <t>http://www.imdb.com/title/tt0119488/?ref_=fn_tt_tt_1</t>
  </si>
  <si>
    <t>Adventure|Comedy|Family|Sci-Fi</t>
  </si>
  <si>
    <t>http://www.imdb.com/title/tt0405325/?ref_=fn_tt_tt_1</t>
  </si>
  <si>
    <t>http://www.imdb.com/title/tt0119360/?ref_=fn_tt_tt_1</t>
  </si>
  <si>
    <t>http://www.imdb.com/title/tt0114508/?ref_=fn_tt_tt_1</t>
  </si>
  <si>
    <t>http://www.imdb.com/title/tt0087800/?ref_=fn_tt_tt_1</t>
  </si>
  <si>
    <t>http://www.imdb.com/title/tt0209958/?ref_=fn_tt_tt_1</t>
  </si>
  <si>
    <t>http://www.imdb.com/title/tt0120744/?ref_=fn_tt_tt_1</t>
  </si>
  <si>
    <t>Biography|Drama|Family|History|Sport</t>
  </si>
  <si>
    <t>http://www.imdb.com/title/tt1028576/?ref_=fn_tt_tt_1</t>
  </si>
  <si>
    <t>Kevin Munroe</t>
  </si>
  <si>
    <t>http://www.imdb.com/title/tt0453556/?ref_=fn_tt_tt_1</t>
  </si>
  <si>
    <t>Michael Tollin</t>
  </si>
  <si>
    <t>http://www.imdb.com/title/tt0316465/?ref_=fn_tt_tt_1</t>
  </si>
  <si>
    <t>http://www.imdb.com/title/tt1632708/?ref_=fn_tt_tt_1</t>
  </si>
  <si>
    <t>http://www.imdb.com/title/tt4438848/?ref_=fn_tt_tt_1</t>
  </si>
  <si>
    <t>Biography|Comedy|Drama|History|Music</t>
  </si>
  <si>
    <t>http://www.imdb.com/title/tt2140373/?ref_=fn_tt_tt_1</t>
  </si>
  <si>
    <t>http://www.imdb.com/title/tt0104797/?ref_=fn_tt_tt_1</t>
  </si>
  <si>
    <t>http://www.imdb.com/title/tt1758830/?ref_=fn_tt_tt_1</t>
  </si>
  <si>
    <t>http://www.imdb.com/title/tt0976238/?ref_=fn_tt_tt_1</t>
  </si>
  <si>
    <t>Patrick Tatopoulos</t>
  </si>
  <si>
    <t>http://www.imdb.com/title/tt0834001/?ref_=fn_tt_tt_1</t>
  </si>
  <si>
    <t>http://www.imdb.com/title/tt0762114/?ref_=fn_tt_tt_1</t>
  </si>
  <si>
    <t>http://www.imdb.com/title/tt0437863/?ref_=fn_tt_tt_1</t>
  </si>
  <si>
    <t>Gary David Goldberg</t>
  </si>
  <si>
    <t>http://www.imdb.com/title/tt0417001/?ref_=fn_tt_tt_1</t>
  </si>
  <si>
    <t>http://www.imdb.com/title/tt0119008/?ref_=fn_tt_tt_1</t>
  </si>
  <si>
    <t>http://www.imdb.com/title/tt0120804/?ref_=fn_tt_tt_1</t>
  </si>
  <si>
    <t>Tobe Hooper</t>
  </si>
  <si>
    <t>Fantasy|Horror</t>
  </si>
  <si>
    <t>http://www.imdb.com/title/tt0084516/?ref_=fn_tt_tt_1</t>
  </si>
  <si>
    <t>http://www.imdb.com/title/tt0335245/?ref_=fn_tt_tt_1</t>
  </si>
  <si>
    <t>http://www.imdb.com/title/tt0467197/?ref_=fn_tt_tt_1</t>
  </si>
  <si>
    <t>http://www.imdb.com/title/tt1637688/?ref_=fn_tt_tt_1</t>
  </si>
  <si>
    <t>Alan Poul</t>
  </si>
  <si>
    <t>http://www.imdb.com/title/tt1212436/?ref_=fn_tt_tt_1</t>
  </si>
  <si>
    <t>Luke Greenfield</t>
  </si>
  <si>
    <t>http://www.imdb.com/title/tt0491152/?ref_=fn_tt_tt_1</t>
  </si>
  <si>
    <t>http://www.imdb.com/title/tt2368645/?ref_=fn_tt_tt_1</t>
  </si>
  <si>
    <t>Gil Junger</t>
  </si>
  <si>
    <t>http://www.imdb.com/title/tt0265087/?ref_=fn_tt_tt_1</t>
  </si>
  <si>
    <t>Michael Ritchie</t>
  </si>
  <si>
    <t>Comedy|Drama|Family|Sport</t>
  </si>
  <si>
    <t>http://www.imdb.com/title/tt0074174/?ref_=fn_tt_tt_1</t>
  </si>
  <si>
    <t>Steven E. de Souza</t>
  </si>
  <si>
    <t>http://www.imdb.com/title/tt0111301/?ref_=fn_tt_tt_1</t>
  </si>
  <si>
    <t>http://www.imdb.com/title/tt0253474/?ref_=fn_tt_tt_1</t>
  </si>
  <si>
    <t>http://www.imdb.com/title/tt0762121/?ref_=fn_tt_tt_1</t>
  </si>
  <si>
    <t>http://www.imdb.com/title/tt0397065/?ref_=fn_tt_tt_1</t>
  </si>
  <si>
    <t>http://www.imdb.com/title/tt0376541/?ref_=fn_tt_tt_1</t>
  </si>
  <si>
    <t>http://www.imdb.com/title/tt1616195/?ref_=fn_tt_tt_1</t>
  </si>
  <si>
    <t>Alexandre Aja</t>
  </si>
  <si>
    <t>http://www.imdb.com/title/tt0790686/?ref_=fn_tt_tt_1</t>
  </si>
  <si>
    <t>Michael Rymer</t>
  </si>
  <si>
    <t>http://www.imdb.com/title/tt0238546/?ref_=fn_tt_tt_1</t>
  </si>
  <si>
    <t>http://www.imdb.com/title/tt0100403/?ref_=fn_tt_tt_1</t>
  </si>
  <si>
    <t>http://www.imdb.com/title/tt0880578/?ref_=fn_tt_tt_1</t>
  </si>
  <si>
    <t>Hugh Wilson</t>
  </si>
  <si>
    <t>Comedy|Drama|Romance|Sci-Fi</t>
  </si>
  <si>
    <t>http://www.imdb.com/title/tt0124298/?ref_=fn_tt_tt_1</t>
  </si>
  <si>
    <t>Mike Hodges</t>
  </si>
  <si>
    <t>http://www.imdb.com/title/tt0080745/?ref_=fn_tt_tt_1</t>
  </si>
  <si>
    <t>http://www.imdb.com/title/tt0300051/?ref_=fn_tt_tt_1</t>
  </si>
  <si>
    <t>http://www.imdb.com/title/tt1712170/?ref_=fn_tt_tt_1</t>
  </si>
  <si>
    <t>http://www.imdb.com/title/tt0119668/?ref_=fn_tt_tt_1</t>
  </si>
  <si>
    <t>Scott Mann</t>
  </si>
  <si>
    <t>http://www.imdb.com/title/tt3276924/?ref_=fn_tt_tt_1</t>
  </si>
  <si>
    <t>Susanna White</t>
  </si>
  <si>
    <t>http://www.imdb.com/title/tt1415283/?ref_=fn_tt_tt_1</t>
  </si>
  <si>
    <t>Frank Whaley</t>
  </si>
  <si>
    <t>http://www.imdb.com/title/tt0104427/?ref_=fn_tt_tt_1</t>
  </si>
  <si>
    <t>Chris Carter</t>
  </si>
  <si>
    <t>http://www.imdb.com/title/tt0443701/?ref_=fn_tt_tt_1</t>
  </si>
  <si>
    <t>Tommy O'Haver</t>
  </si>
  <si>
    <t>http://www.imdb.com/title/tt0327679/?ref_=fn_tt_tt_1</t>
  </si>
  <si>
    <t>Peter Landesman</t>
  </si>
  <si>
    <t>http://www.imdb.com/title/tt3322364/?ref_=fn_tt_tt_1</t>
  </si>
  <si>
    <t>http://www.imdb.com/title/tt1600195/?ref_=fn_tt_tt_1</t>
  </si>
  <si>
    <t>Gary Chapman</t>
  </si>
  <si>
    <t>Adventure|Animation|Comedy|Family|War</t>
  </si>
  <si>
    <t>http://www.imdb.com/title/tt0361089/?ref_=fn_tt_tt_1</t>
  </si>
  <si>
    <t>http://www.imdb.com/title/tt0185014/?ref_=fn_tt_tt_1</t>
  </si>
  <si>
    <t>Craig Mazin</t>
  </si>
  <si>
    <t>Action|Comedy|Sci-Fi|Thriller</t>
  </si>
  <si>
    <t>http://www.imdb.com/title/tt0426592/?ref_=fn_tt_tt_1</t>
  </si>
  <si>
    <t>Allen Hughes</t>
  </si>
  <si>
    <t>http://www.imdb.com/title/tt1235522/?ref_=fn_tt_tt_1</t>
  </si>
  <si>
    <t>Comedy|Horror</t>
  </si>
  <si>
    <t>http://www.imdb.com/title/tt0257516/?ref_=fn_tt_tt_1</t>
  </si>
  <si>
    <t>http://www.imdb.com/title/tt1547234/?ref_=fn_tt_tt_1</t>
  </si>
  <si>
    <t>http://www.imdb.com/title/tt2967224/?ref_=fn_tt_tt_1</t>
  </si>
  <si>
    <t>http://www.imdb.com/title/tt0240510/?ref_=fn_tt_tt_1</t>
  </si>
  <si>
    <t>http://www.imdb.com/title/tt1904996/?ref_=fn_tt_tt_1</t>
  </si>
  <si>
    <t>http://www.imdb.com/title/tt0360201/?ref_=fn_tt_tt_1</t>
  </si>
  <si>
    <t>http://www.imdb.com/title/tt0492389/?ref_=fn_tt_tt_1</t>
  </si>
  <si>
    <t>Kimble Rendall</t>
  </si>
  <si>
    <t>http://www.imdb.com/title/tt1438173/?ref_=fn_tt_tt_1</t>
  </si>
  <si>
    <t>Peter Yates</t>
  </si>
  <si>
    <t>http://www.imdb.com/title/tt0085811/?ref_=fn_tt_tt_1</t>
  </si>
  <si>
    <t>Drama|Thriller|War</t>
  </si>
  <si>
    <t>http://www.imdb.com/title/tt0891527/?ref_=fn_tt_tt_1</t>
  </si>
  <si>
    <t>http://www.imdb.com/title/tt0099587/?ref_=fn_tt_tt_1</t>
  </si>
  <si>
    <t>http://www.imdb.com/title/tt0841046/?ref_=fn_tt_tt_1</t>
  </si>
  <si>
    <t>Lasse HallstrÃ¶m</t>
  </si>
  <si>
    <t>http://www.imdb.com/title/tt0120824/?ref_=fn_tt_tt_1</t>
  </si>
  <si>
    <t>Action|Western</t>
  </si>
  <si>
    <t>http://www.imdb.com/title/tt0244000/?ref_=fn_tt_tt_1</t>
  </si>
  <si>
    <t>Jean-Marc VallÃ©e</t>
  </si>
  <si>
    <t>http://www.imdb.com/title/tt0962736/?ref_=fn_tt_tt_1</t>
  </si>
  <si>
    <t>http://www.imdb.com/title/tt0365929/?ref_=fn_tt_tt_1</t>
  </si>
  <si>
    <t>http://www.imdb.com/title/tt0478304/?ref_=fn_tt_tt_1</t>
  </si>
  <si>
    <t>Hark Tsui</t>
  </si>
  <si>
    <t>http://www.imdb.com/title/tt0120724/?ref_=fn_tt_tt_1</t>
  </si>
  <si>
    <t>Aruba</t>
  </si>
  <si>
    <t>http://www.imdb.com/title/tt1742334/?ref_=fn_tt_tt_1</t>
  </si>
  <si>
    <t>http://www.imdb.com/title/tt0304711/?ref_=fn_tt_tt_1</t>
  </si>
  <si>
    <t>Lexi Alexander</t>
  </si>
  <si>
    <t>http://www.imdb.com/title/tt0450314/?ref_=fn_tt_tt_1</t>
  </si>
  <si>
    <t>Action|Adventure|Family|Sci-Fi</t>
  </si>
  <si>
    <t>http://www.imdb.com/title/tt0383060/?ref_=fn_tt_tt_1</t>
  </si>
  <si>
    <t>Adventure|Biography|Drama|Thriller</t>
  </si>
  <si>
    <t>http://www.imdb.com/title/tt3488710/?ref_=fn_tt_tt_1</t>
  </si>
  <si>
    <t>Ronny Yu</t>
  </si>
  <si>
    <t>http://www.imdb.com/title/tt0120479/?ref_=fn_tt_tt_1</t>
  </si>
  <si>
    <t>http://www.imdb.com/title/tt0401445/?ref_=fn_tt_tt_1</t>
  </si>
  <si>
    <t>http://www.imdb.com/title/tt1474684/?ref_=fn_tt_tt_1</t>
  </si>
  <si>
    <t>http://www.imdb.com/title/tt0105211/?ref_=fn_tt_tt_1</t>
  </si>
  <si>
    <t>http://www.imdb.com/title/tt0106469/?ref_=fn_tt_tt_1</t>
  </si>
  <si>
    <t>Bille August</t>
  </si>
  <si>
    <t>http://www.imdb.com/title/tt0120152/?ref_=fn_tt_tt_1</t>
  </si>
  <si>
    <t>Denmark</t>
  </si>
  <si>
    <t>http://www.imdb.com/title/tt0280665/?ref_=fn_tt_tt_1</t>
  </si>
  <si>
    <t>Moustapha Akkad</t>
  </si>
  <si>
    <t>http://www.imdb.com/title/tt0081059/?ref_=fn_tt_tt_1</t>
  </si>
  <si>
    <t>Libya</t>
  </si>
  <si>
    <t>Jean-Paul Rappeneau</t>
  </si>
  <si>
    <t>http://www.imdb.com/title/tt0113362/?ref_=fn_tt_tt_1</t>
  </si>
  <si>
    <t>Drama|Romance|War|Western</t>
  </si>
  <si>
    <t>http://www.imdb.com/title/tt0134154/?ref_=fn_tt_tt_1</t>
  </si>
  <si>
    <t>http://www.imdb.com/title/tt1164999/?ref_=fn_tt_tt_1</t>
  </si>
  <si>
    <t>Joachim RÃ¸nning</t>
  </si>
  <si>
    <t>Action|Comedy|Crime|Western</t>
  </si>
  <si>
    <t>http://www.imdb.com/title/tt0416496/?ref_=fn_tt_tt_1</t>
  </si>
  <si>
    <t>Tony Kaye</t>
  </si>
  <si>
    <t>http://www.imdb.com/title/tt0490087/?ref_=fn_tt_tt_1</t>
  </si>
  <si>
    <t>http://www.imdb.com/title/tt1790864/?ref_=fn_tt_tt_1</t>
  </si>
  <si>
    <t>Ken Scott</t>
  </si>
  <si>
    <t>http://www.imdb.com/title/tt2358925/?ref_=fn_tt_tt_1</t>
  </si>
  <si>
    <t>http://www.imdb.com/title/tt0106226/?ref_=fn_tt_tt_1</t>
  </si>
  <si>
    <t>http://www.imdb.com/title/tt0414993/?ref_=fn_tt_tt_1</t>
  </si>
  <si>
    <t>Hugh Johnson</t>
  </si>
  <si>
    <t>Action|Adventure|Comedy|Drama|Thriller</t>
  </si>
  <si>
    <t>http://www.imdb.com/title/tt0163579/?ref_=fn_tt_tt_1</t>
  </si>
  <si>
    <t>http://www.imdb.com/title/tt1656186/?ref_=fn_tt_tt_1</t>
  </si>
  <si>
    <t>Hayao Miyazaki</t>
  </si>
  <si>
    <t>http://www.imdb.com/title/tt0876563/?ref_=fn_tt_tt_1</t>
  </si>
  <si>
    <t>George Tillman Jr.</t>
  </si>
  <si>
    <t>http://www.imdb.com/title/tt2726560/?ref_=fn_tt_tt_1</t>
  </si>
  <si>
    <t>Rand Ravich</t>
  </si>
  <si>
    <t>http://www.imdb.com/title/tt0138304/?ref_=fn_tt_tt_1</t>
  </si>
  <si>
    <t>Hugh Hudson</t>
  </si>
  <si>
    <t>http://www.imdb.com/title/tt0167203/?ref_=fn_tt_tt_1</t>
  </si>
  <si>
    <t>http://www.imdb.com/title/tt1540128/?ref_=fn_tt_tt_1</t>
  </si>
  <si>
    <t>http://www.imdb.com/title/tt2304771/?ref_=fn_tt_tt_1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</si>
  <si>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</si>
  <si>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</si>
  <si>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</si>
  <si>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</si>
  <si>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Jeremy Degruson</t>
  </si>
  <si>
    <t>http://www.imdb.com/title/tt3148834/?ref_=fn_tt_tt_1</t>
  </si>
  <si>
    <t>Chris Gorak</t>
  </si>
  <si>
    <t>http://www.imdb.com/title/tt1093357/?ref_=fn_tt_tt_1</t>
  </si>
  <si>
    <t>Scott Speer</t>
  </si>
  <si>
    <t>Drama|Music|Romance</t>
  </si>
  <si>
    <t>http://www.imdb.com/title/tt1800741/?ref_=fn_tt_tt_1</t>
  </si>
  <si>
    <t>Action|Adventure|Crime|Drama|Thriller</t>
  </si>
  <si>
    <t>http://www.imdb.com/title/tt0417148/?ref_=fn_tt_tt_1</t>
  </si>
  <si>
    <t>Joe Charbanic</t>
  </si>
  <si>
    <t>http://www.imdb.com/title/tt0204626/?ref_=fn_tt_tt_1</t>
  </si>
  <si>
    <t>Jonathan Hensleigh</t>
  </si>
  <si>
    <t>http://www.imdb.com/title/tt0330793/?ref_=fn_tt_tt_1</t>
  </si>
  <si>
    <t>Danny Cannon</t>
  </si>
  <si>
    <t>http://www.imdb.com/title/tt0380389/?ref_=fn_tt_tt_1</t>
  </si>
  <si>
    <t>Boaz Yakin</t>
  </si>
  <si>
    <t>http://www.imdb.com/title/tt1656190/?ref_=fn_tt_tt_1</t>
  </si>
  <si>
    <t>http://www.imdb.com/title/tt0120797/?ref_=fn_tt_tt_1</t>
  </si>
  <si>
    <t>Richard Marquand</t>
  </si>
  <si>
    <t>http://www.imdb.com/title/tt0086190/?ref_=fn_tt_tt_1</t>
  </si>
  <si>
    <t>Neil Marshall</t>
  </si>
  <si>
    <t>http://www.imdb.com/title/tt0483607/?ref_=fn_tt_tt_1</t>
  </si>
  <si>
    <t>http://www.imdb.com/title/tt0976051/?ref_=fn_tt_tt_1</t>
  </si>
  <si>
    <t>David Wain</t>
  </si>
  <si>
    <t>http://www.imdb.com/title/tt1655460/?ref_=fn_tt_tt_1</t>
  </si>
  <si>
    <t>http://www.imdb.com/title/tt0319343/?ref_=fn_tt_tt_1</t>
  </si>
  <si>
    <t>http://www.imdb.com/title/tt0117333/?ref_=fn_tt_tt_1</t>
  </si>
  <si>
    <t>Adventure|Comedy|Family|Sport</t>
  </si>
  <si>
    <t>http://www.imdb.com/title/tt0281373/?ref_=fn_tt_tt_1</t>
  </si>
  <si>
    <t>Comedy|Drama|Fantasy</t>
  </si>
  <si>
    <t>http://www.imdb.com/title/tt0096061/?ref_=fn_tt_tt_1</t>
  </si>
  <si>
    <t>Jared Hess</t>
  </si>
  <si>
    <t>Comedy|Family|Sport</t>
  </si>
  <si>
    <t>http://www.imdb.com/title/tt0457510/?ref_=fn_tt_tt_1</t>
  </si>
  <si>
    <t>http://www.imdb.com/title/tt1478338/?ref_=fn_tt_tt_1</t>
  </si>
  <si>
    <t>http://www.imdb.com/title/tt1245492/?ref_=fn_tt_tt_1</t>
  </si>
  <si>
    <t>Rupert Wainwright</t>
  </si>
  <si>
    <t>http://www.imdb.com/title/tt0145531/?ref_=fn_tt_tt_1</t>
  </si>
  <si>
    <t>http://www.imdb.com/title/tt0203019/?ref_=fn_tt_tt_1</t>
  </si>
  <si>
    <t>John Luessenhop</t>
  </si>
  <si>
    <t>http://www.imdb.com/title/tt1135084/?ref_=fn_tt_tt_1</t>
  </si>
  <si>
    <t>Justin Zackham</t>
  </si>
  <si>
    <t>http://www.imdb.com/title/tt1931435/?ref_=fn_tt_tt_1</t>
  </si>
  <si>
    <t>http://www.imdb.com/title/tt1464174/?ref_=fn_tt_tt_1</t>
  </si>
  <si>
    <t>http://www.imdb.com/title/tt0945513/?ref_=fn_tt_tt_1</t>
  </si>
  <si>
    <t>http://www.imdb.com/title/tt0106246/?ref_=fn_tt_tt_1</t>
  </si>
  <si>
    <t>http://www.imdb.com/title/tt0481369/?ref_=fn_tt_tt_1</t>
  </si>
  <si>
    <t>Action|Adventure|Drama|Family</t>
  </si>
  <si>
    <t>http://www.imdb.com/title/tt1981107/?ref_=fn_tt_tt_1</t>
  </si>
  <si>
    <t>Action|Comedy|War</t>
  </si>
  <si>
    <t>http://www.imdb.com/title/tt0078723/?ref_=fn_tt_tt_1</t>
  </si>
  <si>
    <t>Drama|Family|Sport</t>
  </si>
  <si>
    <t>http://www.imdb.com/title/tt0418647/?ref_=fn_tt_tt_1</t>
  </si>
  <si>
    <t>http://www.imdb.com/title/tt0399146/?ref_=fn_tt_tt_1</t>
  </si>
  <si>
    <t>http://www.imdb.com/title/tt0388482/?ref_=fn_tt_tt_1</t>
  </si>
  <si>
    <t>Action|Thriller|Western</t>
  </si>
  <si>
    <t>http://www.imdb.com/title/tt0114214/?ref_=fn_tt_tt_1</t>
  </si>
  <si>
    <t>http://www.imdb.com/title/tt0323033/?ref_=fn_tt_tt_1</t>
  </si>
  <si>
    <t>Ireland</t>
  </si>
  <si>
    <t>http://www.imdb.com/title/tt0163988/?ref_=fn_tt_tt_1</t>
  </si>
  <si>
    <t>Miguel Sapochnik</t>
  </si>
  <si>
    <t>http://www.imdb.com/title/tt1053424/?ref_=fn_tt_tt_1</t>
  </si>
  <si>
    <t>Hyung-rae Shim</t>
  </si>
  <si>
    <t>Action|Drama|Fantasy|Horror|Thriller</t>
  </si>
  <si>
    <t>http://www.imdb.com/title/tt0372873/?ref_=fn_tt_tt_1</t>
  </si>
  <si>
    <t>http://www.imdb.com/title/tt0115725/?ref_=fn_tt_tt_1</t>
  </si>
  <si>
    <t>Don Scardino</t>
  </si>
  <si>
    <t>http://www.imdb.com/title/tt0790628/?ref_=fn_tt_tt_1</t>
  </si>
  <si>
    <t>Animation|Comedy|Family|Fantasy|Musical</t>
  </si>
  <si>
    <t>http://www.imdb.com/title/tt0118829/?ref_=fn_tt_tt_1</t>
  </si>
  <si>
    <t>Tim Robbins</t>
  </si>
  <si>
    <t>http://www.imdb.com/title/tt0150216/?ref_=fn_tt_tt_1</t>
  </si>
  <si>
    <t>http://www.imdb.com/title/tt0452624/?ref_=fn_tt_tt_1</t>
  </si>
  <si>
    <t>Tom Reeve</t>
  </si>
  <si>
    <t>Action|Adventure|Comedy|Fantasy|Romance</t>
  </si>
  <si>
    <t>http://www.imdb.com/title/tt0306892/?ref_=fn_tt_tt_1</t>
  </si>
  <si>
    <t>http://www.imdb.com/title/tt0078788/?ref_=fn_tt_tt_1</t>
  </si>
  <si>
    <t>Nanette Burstein</t>
  </si>
  <si>
    <t>http://www.imdb.com/title/tt1322312/?ref_=fn_tt_tt_1</t>
  </si>
  <si>
    <t>http://www.imdb.com/title/tt0113862/?ref_=fn_tt_tt_1</t>
  </si>
  <si>
    <t>Ariel Vromen</t>
  </si>
  <si>
    <t>Action|Crime|Drama|Mystery|Sci-Fi|Thriller</t>
  </si>
  <si>
    <t>http://www.imdb.com/title/tt3014866/?ref_=fn_tt_tt_1</t>
  </si>
  <si>
    <t>http://www.imdb.com/title/tt0089755/?ref_=fn_tt_tt_1</t>
  </si>
  <si>
    <t>http://www.imdb.com/title/tt1907668/?ref_=fn_tt_tt_1</t>
  </si>
  <si>
    <t>Lewis Gilbert</t>
  </si>
  <si>
    <t>http://www.imdb.com/title/tt0079574/?ref_=fn_tt_tt_1</t>
  </si>
  <si>
    <t>Adventure|Comedy|Crime|Drama</t>
  </si>
  <si>
    <t>http://www.imdb.com/title/tt2278388/?ref_=fn_tt_tt_1</t>
  </si>
  <si>
    <t>Drama|Mystery</t>
  </si>
  <si>
    <t>http://www.imdb.com/title/tt0252501/?ref_=fn_tt_tt_1</t>
  </si>
  <si>
    <t>Comedy|Fantasy|Horror|Thriller</t>
  </si>
  <si>
    <t>http://www.imdb.com/title/tt0099052/?ref_=fn_tt_tt_1</t>
  </si>
  <si>
    <t>Crime|Drama|Mystery|Sci-Fi|Thriller</t>
  </si>
  <si>
    <t>http://www.imdb.com/title/tt0186151/?ref_=fn_tt_tt_1</t>
  </si>
  <si>
    <t>John Francis Daley</t>
  </si>
  <si>
    <t>http://www.imdb.com/title/tt1524930/?ref_=fn_tt_tt_1</t>
  </si>
  <si>
    <t>http://www.imdb.com/title/tt0113161/?ref_=fn_tt_tt_1</t>
  </si>
  <si>
    <t>Comedy|Crime|Musical</t>
  </si>
  <si>
    <t>http://www.imdb.com/title/tt0299658/?ref_=fn_tt_tt_1</t>
  </si>
  <si>
    <t>Joey Lauren Adams</t>
  </si>
  <si>
    <t>http://www.imdb.com/title/tt0142342/?ref_=fn_tt_tt_1</t>
  </si>
  <si>
    <t>J.B. Rogers</t>
  </si>
  <si>
    <t>http://www.imdb.com/title/tt0252866/?ref_=fn_tt_tt_1</t>
  </si>
  <si>
    <t>http://www.imdb.com/title/tt0114709/?ref_=fn_tt_tt_1</t>
  </si>
  <si>
    <t>http://www.imdb.com/title/tt0111257/?ref_=fn_tt_tt_1</t>
  </si>
  <si>
    <t>Michael Sucsy</t>
  </si>
  <si>
    <t>http://www.imdb.com/title/tt1606389/?ref_=fn_tt_tt_1</t>
  </si>
  <si>
    <t>Tom Vaughan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</si>
  <si>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</si>
  <si>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</si>
  <si>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</si>
  <si>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</si>
  <si>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</si>
  <si>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http://www.imdb.com/title/tt0101272/?ref_=fn_tt_tt_1</t>
  </si>
  <si>
    <t>http://www.imdb.com/title/tt0112281/?ref_=fn_tt_tt_1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</si>
  <si>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</si>
  <si>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</si>
  <si>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</si>
  <si>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</si>
  <si>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South Africa</t>
  </si>
  <si>
    <t>Stephen Hillenburg</t>
  </si>
  <si>
    <t>http://www.imdb.com/title/tt0345950/?ref_=fn_tt_tt_1</t>
  </si>
  <si>
    <t>http://www.imdb.com/title/tt0327056/?ref_=fn_tt_tt_1</t>
  </si>
  <si>
    <t>http://www.imdb.com/title/tt0405159/?ref_=fn_tt_tt_1</t>
  </si>
  <si>
    <t>http://www.imdb.com/title/tt0122933/?ref_=fn_tt_tt_1</t>
  </si>
  <si>
    <t>http://www.imdb.com/title/tt0332280/?ref_=fn_tt_tt_1</t>
  </si>
  <si>
    <t>http://www.imdb.com/title/tt0988595/?ref_=fn_tt_tt_1</t>
  </si>
  <si>
    <t>Comedy|Drama|Family|Music|Romance</t>
  </si>
  <si>
    <t>http://www.imdb.com/title/tt1114677/?ref_=fn_tt_tt_1</t>
  </si>
  <si>
    <t>Stig Bergqvist</t>
  </si>
  <si>
    <t>http://www.imdb.com/title/tt0213203/?ref_=fn_tt_tt_1</t>
  </si>
  <si>
    <t>http://www.imdb.com/title/tt0102713/?ref_=fn_tt_tt_1</t>
  </si>
  <si>
    <t>http://www.imdb.com/title/tt0110322/?ref_=fn_tt_tt_1</t>
  </si>
  <si>
    <t>Jason Reitman</t>
  </si>
  <si>
    <t>http://www.imdb.com/title/tt1193138/?ref_=fn_tt_tt_1</t>
  </si>
  <si>
    <t>Alexander Payne</t>
  </si>
  <si>
    <t>http://www.imdb.com/title/tt0257360/?ref_=fn_tt_tt_1</t>
  </si>
  <si>
    <t>Jonathan Levine</t>
  </si>
  <si>
    <t>Comedy|Horror|Romance</t>
  </si>
  <si>
    <t>http://www.imdb.com/title/tt1588173/?ref_=fn_tt_tt_1</t>
  </si>
  <si>
    <t>Rian Johnson</t>
  </si>
  <si>
    <t>http://www.imdb.com/title/tt1276104/?ref_=fn_tt_tt_1</t>
  </si>
  <si>
    <t>http://www.imdb.com/title/tt0231775/?ref_=fn_tt_tt_1</t>
  </si>
  <si>
    <t>Chris Noonan</t>
  </si>
  <si>
    <t>http://www.imdb.com/title/tt0112431/?ref_=fn_tt_tt_1</t>
  </si>
  <si>
    <t>http://www.imdb.com/title/tt1535438/?ref_=fn_tt_tt_1</t>
  </si>
  <si>
    <t>http://www.imdb.com/title/tt0800039/?ref_=fn_tt_tt_1</t>
  </si>
  <si>
    <t>http://www.imdb.com/title/tt0758745/?ref_=fn_tt_tt_1</t>
  </si>
  <si>
    <t>http://www.imdb.com/title/tt0430105/?ref_=fn_tt_tt_1</t>
  </si>
  <si>
    <t>Michael McCullers</t>
  </si>
  <si>
    <t>http://www.imdb.com/title/tt0871426/?ref_=fn_tt_tt_1</t>
  </si>
  <si>
    <t>Forest Whitaker</t>
  </si>
  <si>
    <t>http://www.imdb.com/title/tt0119313/?ref_=fn_tt_tt_1</t>
  </si>
  <si>
    <t>http://www.imdb.com/title/tt0901476/?ref_=fn_tt_tt_1</t>
  </si>
  <si>
    <t>http://www.imdb.com/title/tt0364751/?ref_=fn_tt_tt_1</t>
  </si>
  <si>
    <t>http://www.imdb.com/title/tt0337563/?ref_=fn_tt_tt_1</t>
  </si>
  <si>
    <t>http://www.imdb.com/title/tt1605783/?ref_=fn_tt_tt_1</t>
  </si>
  <si>
    <t>Peter Lepeniotis</t>
  </si>
  <si>
    <t>http://www.imdb.com/title/tt1821658/?ref_=fn_tt_tt_1</t>
  </si>
  <si>
    <t>Ted Demme</t>
  </si>
  <si>
    <t>http://www.imdb.com/title/tt0221027/?ref_=fn_tt_tt_1</t>
  </si>
  <si>
    <t>http://www.imdb.com/title/tt0139462/?ref_=fn_tt_tt_1</t>
  </si>
  <si>
    <t>William Shatner</t>
  </si>
  <si>
    <t>http://www.imdb.com/title/tt0098382/?ref_=fn_tt_tt_1</t>
  </si>
  <si>
    <t>Comedy|Family|Fantasy|Sport</t>
  </si>
  <si>
    <t>http://www.imdb.com/title/tt0308506/?ref_=fn_tt_tt_1</t>
  </si>
  <si>
    <t>http://www.imdb.com/title/tt0110622/?ref_=fn_tt_tt_1</t>
  </si>
  <si>
    <t>http://www.imdb.com/title/tt0090264/?ref_=fn_tt_tt_1</t>
  </si>
  <si>
    <t>Steve Box</t>
  </si>
  <si>
    <t>Animation|Comedy|Family|Mystery|Sci-Fi</t>
  </si>
  <si>
    <t>http://www.imdb.com/title/tt0312004/?ref_=fn_tt_tt_1</t>
  </si>
  <si>
    <t>http://www.imdb.com/title/tt0431308/?ref_=fn_tt_tt_1</t>
  </si>
  <si>
    <t>Adventure|Comedy|Drama|Family|Sport</t>
  </si>
  <si>
    <t>http://www.imdb.com/title/tt0376105/?ref_=fn_tt_tt_1</t>
  </si>
  <si>
    <t>http://www.imdb.com/title/tt0783233/?ref_=fn_tt_tt_1</t>
  </si>
  <si>
    <t>http://www.imdb.com/title/tt0892318/?ref_=fn_tt_tt_1</t>
  </si>
  <si>
    <t>http://www.imdb.com/title/tt0096933/?ref_=fn_tt_tt_1</t>
  </si>
  <si>
    <t>http://www.imdb.com/title/tt0383010/?ref_=fn_tt_tt_1</t>
  </si>
  <si>
    <t>Animation|Drama|Family|Fantasy|Musical|Romance</t>
  </si>
  <si>
    <t>http://www.imdb.com/title/tt0121164/?ref_=fn_tt_tt_1</t>
  </si>
  <si>
    <t>James Gartner</t>
  </si>
  <si>
    <t>http://www.imdb.com/title/tt0385726/?ref_=fn_tt_tt_1</t>
  </si>
  <si>
    <t>http://www.imdb.com/title/tt3397884/?ref_=fn_tt_tt_1</t>
  </si>
  <si>
    <t>http://www.imdb.com/title/tt1798684/?ref_=fn_tt_tt_1</t>
  </si>
  <si>
    <t>http://www.imdb.com/title/tt1127180/?ref_=fn_tt_tt_1</t>
  </si>
  <si>
    <t>Lee Toland Krieger</t>
  </si>
  <si>
    <t>http://www.imdb.com/title/tt1655441/?ref_=fn_tt_tt_1</t>
  </si>
  <si>
    <t>Tim McCanlies</t>
  </si>
  <si>
    <t>http://www.imdb.com/title/tt0327137/?ref_=fn_tt_tt_1</t>
  </si>
  <si>
    <t>http://www.imdb.com/title/tt1193631/?ref_=fn_tt_tt_1</t>
  </si>
  <si>
    <t>http://www.imdb.com/title/tt0300532/?ref_=fn_tt_tt_1</t>
  </si>
  <si>
    <t>http://www.imdb.com/title/tt0420223/?ref_=fn_tt_tt_1</t>
  </si>
  <si>
    <t>http://www.imdb.com/title/tt0389722/?ref_=fn_tt_tt_1</t>
  </si>
  <si>
    <t>Drew Goddard</t>
  </si>
  <si>
    <t>http://www.imdb.com/title/tt1259521/?ref_=fn_tt_tt_1</t>
  </si>
  <si>
    <t>Jason Friedberg</t>
  </si>
  <si>
    <t>http://www.imdb.com/title/tt1073498/?ref_=fn_tt_tt_1</t>
  </si>
  <si>
    <t>http://www.imdb.com/title/tt0095631/?ref_=fn_tt_tt_1</t>
  </si>
  <si>
    <t>http://www.imdb.com/title/tt0093894/?ref_=fn_tt_tt_1</t>
  </si>
  <si>
    <t>Comedy|Horror|Musical|Sci-Fi</t>
  </si>
  <si>
    <t>http://www.imdb.com/title/tt0091419/?ref_=fn_tt_tt_1</t>
  </si>
  <si>
    <t>http://www.imdb.com/title/tt0993842/?ref_=fn_tt_tt_1</t>
  </si>
  <si>
    <t>http://www.imdb.com/title/tt4428038/?ref_=fn_tt_tt_1</t>
  </si>
  <si>
    <t>John R. Leonetti</t>
  </si>
  <si>
    <t>http://www.imdb.com/title/tt0119707/?ref_=fn_tt_tt_1</t>
  </si>
  <si>
    <t>http://www.imdb.com/title/tt1583420/?ref_=fn_tt_tt_1</t>
  </si>
  <si>
    <t>Kimberly Peirce</t>
  </si>
  <si>
    <t>http://www.imdb.com/title/tt1939659/?ref_=fn_tt_tt_1</t>
  </si>
  <si>
    <t>Liz Friedlander</t>
  </si>
  <si>
    <t>http://www.imdb.com/title/tt0446046/?ref_=fn_tt_tt_1</t>
  </si>
  <si>
    <t>http://www.imdb.com/title/tt0387199/?ref_=fn_tt_tt_1</t>
  </si>
  <si>
    <t>Phil Joanou</t>
  </si>
  <si>
    <t>Crime|Drama|Sport</t>
  </si>
  <si>
    <t>http://www.imdb.com/title/tt0421206/?ref_=fn_tt_tt_1</t>
  </si>
  <si>
    <t>http://www.imdb.com/title/tt0161083/?ref_=fn_tt_tt_1</t>
  </si>
  <si>
    <t>Shane Acker</t>
  </si>
  <si>
    <t>Action|Adventure|Animation|Drama|Mystery|Sci-Fi|Thriller</t>
  </si>
  <si>
    <t>http://www.imdb.com/title/tt0472033/?ref_=fn_tt_tt_1</t>
  </si>
  <si>
    <t>http://www.imdb.com/title/tt2053463/?ref_=fn_tt_tt_1</t>
  </si>
  <si>
    <t>Martha Coolidge</t>
  </si>
  <si>
    <t>http://www.imdb.com/title/tt0337697/?ref_=fn_tt_tt_1</t>
  </si>
  <si>
    <t>Stephen J. Anderson</t>
  </si>
  <si>
    <t>http://www.imdb.com/title/tt1449283/?ref_=fn_tt_tt_1</t>
  </si>
  <si>
    <t>Troy Miller</t>
  </si>
  <si>
    <t>http://www.imdb.com/title/tt0329028/?ref_=fn_tt_tt_1</t>
  </si>
  <si>
    <t>http://www.imdb.com/title/tt0118798/?ref_=fn_tt_tt_1</t>
  </si>
  <si>
    <t>http://www.imdb.com/title/tt2473602/?ref_=fn_tt_tt_1</t>
  </si>
  <si>
    <t>http://www.imdb.com/title/tt0120776/?ref_=fn_tt_tt_1</t>
  </si>
  <si>
    <t>Brett Leonard</t>
  </si>
  <si>
    <t>http://www.imdb.com/title/tt0114857/?ref_=fn_tt_tt_1</t>
  </si>
  <si>
    <t>http://www.imdb.com/title/tt0465624/?ref_=fn_tt_tt_1</t>
  </si>
  <si>
    <t>http://www.imdb.com/title/tt2377322/?ref_=fn_tt_tt_1</t>
  </si>
  <si>
    <t>Alister Grierson</t>
  </si>
  <si>
    <t>http://www.imdb.com/title/tt0881320/?ref_=fn_tt_tt_1</t>
  </si>
  <si>
    <t>Nick Hurran</t>
  </si>
  <si>
    <t>http://www.imdb.com/title/tt0361841/?ref_=fn_tt_tt_1</t>
  </si>
  <si>
    <t>http://www.imdb.com/title/tt1195478/?ref_=fn_tt_tt_1</t>
  </si>
  <si>
    <t>Charles Stone III</t>
  </si>
  <si>
    <t>http://www.imdb.com/title/tt0339412/?ref_=fn_tt_tt_1</t>
  </si>
  <si>
    <t>Paul Haggis</t>
  </si>
  <si>
    <t>http://www.imdb.com/title/tt1458175/?ref_=fn_tt_tt_1</t>
  </si>
  <si>
    <t>Kurt Wimmer</t>
  </si>
  <si>
    <t>http://www.imdb.com/title/tt0370032/?ref_=fn_tt_tt_1</t>
  </si>
  <si>
    <t>Jean-FranÃ§ois Richet</t>
  </si>
  <si>
    <t>http://www.imdb.com/title/tt0398712/?ref_=fn_tt_tt_1</t>
  </si>
  <si>
    <t>http://www.imdb.com/title/tt0120008/?ref_=fn_tt_tt_1</t>
  </si>
  <si>
    <t>Kevin Hooks</t>
  </si>
  <si>
    <t>Action|Adventure|Crime|Drama|Romance</t>
  </si>
  <si>
    <t>http://www.imdb.com/title/tt0116320/?ref_=fn_tt_tt_1</t>
  </si>
  <si>
    <t>Ellory Elkayem</t>
  </si>
  <si>
    <t>Action|Comedy|Horror</t>
  </si>
  <si>
    <t>http://www.imdb.com/title/tt0271367/?ref_=fn_tt_tt_1</t>
  </si>
  <si>
    <t>http://www.imdb.com/title/tt0758752/?ref_=fn_tt_tt_1</t>
  </si>
  <si>
    <t>http://www.imdb.com/title/tt0411061/?ref_=fn_tt_tt_1</t>
  </si>
  <si>
    <t>Niki Caro</t>
  </si>
  <si>
    <t>http://www.imdb.com/title/tt0395972/?ref_=fn_tt_tt_1</t>
  </si>
  <si>
    <t>http://www.imdb.com/title/tt0327247/?ref_=fn_tt_tt_1</t>
  </si>
  <si>
    <t>Vincenzo Natali</t>
  </si>
  <si>
    <t>David Hewlett</t>
  </si>
  <si>
    <t>http://www.imdb.com/title/tt1017460/?ref_=fn_tt_tt_1</t>
  </si>
  <si>
    <t>Willard Huyck</t>
  </si>
  <si>
    <t>http://www.imdb.com/title/tt0091225/?ref_=fn_tt_tt_1</t>
  </si>
  <si>
    <t>Gavin O'Connor</t>
  </si>
  <si>
    <t>http://www.imdb.com/title/tt0482572/?ref_=fn_tt_tt_1</t>
  </si>
  <si>
    <t>Bruce Hunt</t>
  </si>
  <si>
    <t>Adventure|Horror|Thriller</t>
  </si>
  <si>
    <t>http://www.imdb.com/title/tt0402901/?ref_=fn_tt_tt_1</t>
  </si>
  <si>
    <t>http://www.imdb.com/title/tt0318283/?ref_=fn_tt_tt_1</t>
  </si>
  <si>
    <t>http://www.imdb.com/title/tt0324554/?ref_=fn_tt_tt_1</t>
  </si>
  <si>
    <t>http://www.imdb.com/title/tt1438176/?ref_=fn_tt_tt_1</t>
  </si>
  <si>
    <t>http://www.imdb.com/title/tt0402399/?ref_=fn_tt_tt_1</t>
  </si>
  <si>
    <t>Chris Roberts</t>
  </si>
  <si>
    <t>http://www.imdb.com/title/tt0131646/?ref_=fn_tt_tt_1</t>
  </si>
  <si>
    <t>http://www.imdb.com/title/tt0120710/?ref_=fn_tt_tt_1</t>
  </si>
  <si>
    <t>http://www.imdb.com/title/tt1098327/?ref_=fn_tt_tt_1</t>
  </si>
  <si>
    <t>Jee-woon Kim</t>
  </si>
  <si>
    <t>http://www.imdb.com/title/tt1549920/?ref_=fn_tt_tt_1</t>
  </si>
  <si>
    <t>Nick Hamm</t>
  </si>
  <si>
    <t>http://www.imdb.com/title/tt0335121/?ref_=fn_tt_tt_1</t>
  </si>
  <si>
    <t>Andy Cadiff</t>
  </si>
  <si>
    <t>http://www.imdb.com/title/tt0360139/?ref_=fn_tt_tt_1</t>
  </si>
  <si>
    <t>Mike Disa</t>
  </si>
  <si>
    <t>http://www.imdb.com/title/tt0844993/?ref_=fn_tt_tt_1</t>
  </si>
  <si>
    <t>http://www.imdb.com/title/tt0350261/?ref_=fn_tt_tt_1</t>
  </si>
  <si>
    <t>Adventure|Fantasy|Mystery</t>
  </si>
  <si>
    <t>http://www.imdb.com/title/tt1054606/?ref_=fn_tt_tt_1</t>
  </si>
  <si>
    <t>Richard J. Lewis</t>
  </si>
  <si>
    <t>Atom Egoyan</t>
  </si>
  <si>
    <t>Paul Gross</t>
  </si>
  <si>
    <t>http://www.imdb.com/title/tt1423894/?ref_=fn_tt_tt_1</t>
  </si>
  <si>
    <t>http://www.imdb.com/title/tt3561180/?ref_=fn_tt_tt_1</t>
  </si>
  <si>
    <t>Icelandic</t>
  </si>
  <si>
    <t>Iceland</t>
  </si>
  <si>
    <t>http://www.imdb.com/title/tt2364841/?ref_=fn_tt_tt_1</t>
  </si>
  <si>
    <t>http://www.imdb.com/title/tt0218817/?ref_=fn_tt_tt_1</t>
  </si>
  <si>
    <t>http://www.imdb.com/title/tt0097441/?ref_=fn_tt_tt_1</t>
  </si>
  <si>
    <t>Sergio Leone</t>
  </si>
  <si>
    <t>http://www.imdb.com/title/tt0087843/?ref_=fn_tt_tt_1</t>
  </si>
  <si>
    <t>Niels Arden Oplev</t>
  </si>
  <si>
    <t>http://www.imdb.com/title/tt2101341/?ref_=fn_tt_tt_1</t>
  </si>
  <si>
    <t>Michael Radford</t>
  </si>
  <si>
    <t>http://www.imdb.com/title/tt0379889/?ref_=fn_tt_tt_1</t>
  </si>
  <si>
    <t>http://www.imdb.com/title/tt0281820/?ref_=fn_tt_tt_1</t>
  </si>
  <si>
    <t>Steve Boyum</t>
  </si>
  <si>
    <t>Action|Drama|Romance|Sport</t>
  </si>
  <si>
    <t>http://www.imdb.com/title/tt0403016/?ref_=fn_tt_tt_1</t>
  </si>
  <si>
    <t>http://www.imdb.com/title/tt0482546/?ref_=fn_tt_tt_1</t>
  </si>
  <si>
    <t>Kaige Chen</t>
  </si>
  <si>
    <t>http://www.imdb.com/title/tt0417976/?ref_=fn_tt_tt_1</t>
  </si>
  <si>
    <t>Corey Yuen</t>
  </si>
  <si>
    <t>http://www.imdb.com/title/tt0398913/?ref_=fn_tt_tt_1</t>
  </si>
  <si>
    <t>Andrew Dominik</t>
  </si>
  <si>
    <t>Biography|Crime|Drama|History|Western</t>
  </si>
  <si>
    <t>http://www.imdb.com/title/tt0443680/?ref_=fn_tt_tt_1</t>
  </si>
  <si>
    <t>Li Zhang</t>
  </si>
  <si>
    <t>http://www.imdb.com/title/tt1772230/?ref_=fn_tt_tt_1</t>
  </si>
  <si>
    <t>Laurent Tirard</t>
  </si>
  <si>
    <t>http://www.imdb.com/title/tt1264904/?ref_=fn_tt_tt_1</t>
  </si>
  <si>
    <t>http://www.imdb.com/title/tt2231253/?ref_=fn_tt_tt_1</t>
  </si>
  <si>
    <t>Action|Biography|Crime|Drama</t>
  </si>
  <si>
    <t>http://www.imdb.com/title/tt1586752/?ref_=fn_tt_tt_1</t>
  </si>
  <si>
    <t>Reinhard Klooss</t>
  </si>
  <si>
    <t>http://www.imdb.com/title/tt1620449/?ref_=fn_tt_tt_1</t>
  </si>
  <si>
    <t>German</t>
  </si>
  <si>
    <t>http://www.imdb.com/title/tt0438859/?ref_=fn_tt_tt_1</t>
  </si>
  <si>
    <t>FrÃ©dÃ©ric Auburtin</t>
  </si>
  <si>
    <t>http://www.imdb.com/title/tt2814362/?ref_=fn_tt_tt_1</t>
  </si>
  <si>
    <t>Olivier Dahan</t>
  </si>
  <si>
    <t>http://www.imdb.com/title/tt2095649/?ref_=fn_tt_tt_1</t>
  </si>
  <si>
    <t>Switzerland</t>
  </si>
  <si>
    <t>Maksim Fadeev</t>
  </si>
  <si>
    <t>Adventure|Animation|Fantasy</t>
  </si>
  <si>
    <t>http://www.imdb.com/title/tt4075322/?ref_=fn_tt_tt_1</t>
  </si>
  <si>
    <t>Liliana Cavani</t>
  </si>
  <si>
    <t>http://www.imdb.com/title/tt0265651/?ref_=fn_tt_tt_1</t>
  </si>
  <si>
    <t>Greg Tiernan</t>
  </si>
  <si>
    <t>Adventure|Animation|Comedy|Fantasy</t>
  </si>
  <si>
    <t>http://www.imdb.com/title/tt1700841/?ref_=fn_tt_tt_1</t>
  </si>
  <si>
    <t>Elizabeth Banks</t>
  </si>
  <si>
    <t>http://www.imdb.com/title/tt2848292/?ref_=fn_tt_tt_1</t>
  </si>
  <si>
    <t>Biography|Drama|Music|Romance</t>
  </si>
  <si>
    <t>http://www.imdb.com/title/tt0358273/?ref_=fn_tt_tt_1</t>
  </si>
  <si>
    <t>Adventure|Drama|Mystery|Sci-Fi|Thriller</t>
  </si>
  <si>
    <t>http://www.imdb.com/title/tt3148266/?ref_=fn_tt_tt_1</t>
  </si>
  <si>
    <t>Edward Norton</t>
  </si>
  <si>
    <t>http://www.imdb.com/title/tt0171433/?ref_=fn_tt_tt_1</t>
  </si>
  <si>
    <t>http://www.imdb.com/title/tt0118755/?ref_=fn_tt_tt_1</t>
  </si>
  <si>
    <t>http://www.imdb.com/title/tt0870111/?ref_=fn_tt_tt_1</t>
  </si>
  <si>
    <t>Biography|Comedy|Crime|Drama|Romance|Thriller</t>
  </si>
  <si>
    <t>http://www.imdb.com/title/tt0270288/?ref_=fn_tt_tt_1</t>
  </si>
  <si>
    <t>http://www.imdb.com/title/tt0261289/?ref_=fn_tt_tt_1</t>
  </si>
  <si>
    <t>http://www.imdb.com/title/tt2702724/?ref_=fn_tt_tt_1</t>
  </si>
  <si>
    <t>Richard Attenborough</t>
  </si>
  <si>
    <t>http://www.imdb.com/title/tt0092804/?ref_=fn_tt_tt_1</t>
  </si>
  <si>
    <t>http://www.imdb.com/title/tt0140397/?ref_=fn_tt_tt_1</t>
  </si>
  <si>
    <t>Don Mancini</t>
  </si>
  <si>
    <t>http://www.imdb.com/title/tt0387575/?ref_=fn_tt_tt_1</t>
  </si>
  <si>
    <t>Romania</t>
  </si>
  <si>
    <t>John Maybury</t>
  </si>
  <si>
    <t>http://www.imdb.com/title/tt0366627/?ref_=fn_tt_tt_1</t>
  </si>
  <si>
    <t>http://www.imdb.com/title/tt0103639/?ref_=fn_tt_tt_1</t>
  </si>
  <si>
    <t>Biography|Crime|Drama|History|Music</t>
  </si>
  <si>
    <t>http://www.imdb.com/title/tt1398426/?ref_=fn_tt_tt_1</t>
  </si>
  <si>
    <t>http://www.imdb.com/title/tt0087469/?ref_=fn_tt_tt_1</t>
  </si>
  <si>
    <t>Igor Kovalyov</t>
  </si>
  <si>
    <t>Adventure|Animation|Comedy|Drama|Family|Musical</t>
  </si>
  <si>
    <t>http://www.imdb.com/title/tt0134067/?ref_=fn_tt_tt_1</t>
  </si>
  <si>
    <t>http://www.imdb.com/title/tt0164334/?ref_=fn_tt_tt_1</t>
  </si>
  <si>
    <t>Biography|Comedy|Drama|Music|Romance</t>
  </si>
  <si>
    <t>http://www.imdb.com/title/tt4136084/?ref_=fn_tt_tt_1</t>
  </si>
  <si>
    <t>http://www.imdb.com/title/tt0285823/?ref_=fn_tt_tt_1</t>
  </si>
  <si>
    <t>http://www.imdb.com/title/tt0095016/?ref_=fn_tt_tt_1</t>
  </si>
  <si>
    <t>http://www.imdb.com/title/tt0430922/?ref_=fn_tt_tt_1</t>
  </si>
  <si>
    <t>http://www.imdb.com/title/tt1596363/?ref_=fn_tt_tt_1</t>
  </si>
  <si>
    <t>http://www.imdb.com/title/tt1127896/?ref_=fn_tt_tt_1</t>
  </si>
  <si>
    <t>http://www.imdb.com/title/tt0349825/?ref_=fn_tt_tt_1</t>
  </si>
  <si>
    <t>http://www.imdb.com/title/tt0363547/?ref_=fn_tt_tt_1</t>
  </si>
  <si>
    <t>http://www.imdb.com/title/tt0209475/?ref_=fn_tt_tt_1</t>
  </si>
  <si>
    <t>Shinji Aramaki</t>
  </si>
  <si>
    <t>Adventure|Animation|Sci-Fi</t>
  </si>
  <si>
    <t>http://www.imdb.com/title/tt2668134/?ref_=fn_tt_tt_1</t>
  </si>
  <si>
    <t>http://www.imdb.com/title/tt0265666/?ref_=fn_tt_tt_1</t>
  </si>
  <si>
    <t>http://www.imdb.com/title/tt0309698/?ref_=fn_tt_tt_1</t>
  </si>
  <si>
    <t>http://www.imdb.com/title/tt1204975/?ref_=fn_tt_tt_1</t>
  </si>
  <si>
    <t>http://www.imdb.com/title/tt0082398/?ref_=fn_tt_tt_1</t>
  </si>
  <si>
    <t>http://www.imdb.com/title/tt0240890/?ref_=fn_tt_tt_1</t>
  </si>
  <si>
    <t>http://www.imdb.com/title/tt0111438/?ref_=fn_tt_tt_1</t>
  </si>
  <si>
    <t>http://www.imdb.com/title/tt0196229/?ref_=fn_tt_tt_1</t>
  </si>
  <si>
    <t>Drama|Romance|Thriller</t>
  </si>
  <si>
    <t>http://www.imdb.com/title/tt1702439/?ref_=fn_tt_tt_1</t>
  </si>
  <si>
    <t>http://www.imdb.com/title/tt0107120/?ref_=fn_tt_tt_1</t>
  </si>
  <si>
    <t>http://www.imdb.com/title/tt0481141/?ref_=fn_tt_tt_1</t>
  </si>
  <si>
    <t>http://www.imdb.com/title/tt1250777/?ref_=fn_tt_tt_1</t>
  </si>
  <si>
    <t>http://www.imdb.com/title/tt1622547/?ref_=fn_tt_tt_1</t>
  </si>
  <si>
    <t>Action|Fantasy|Horror|Thriller</t>
  </si>
  <si>
    <t>http://www.imdb.com/title/tt0219653/?ref_=fn_tt_tt_1</t>
  </si>
  <si>
    <t>Miguel Arteta</t>
  </si>
  <si>
    <t>http://www.imdb.com/title/tt1698641/?ref_=fn_tt_tt_1</t>
  </si>
  <si>
    <t>http://www.imdb.com/title/tt0414387/?ref_=fn_tt_tt_1</t>
  </si>
  <si>
    <t>http://www.imdb.com/title/tt0083658/?ref_=fn_tt_tt_1</t>
  </si>
  <si>
    <t>Adventure|Biography</t>
  </si>
  <si>
    <t>http://www.imdb.com/title/tt0114287/?ref_=fn_tt_tt_1</t>
  </si>
  <si>
    <t>http://www.imdb.com/title/tt2172934/?ref_=fn_tt_tt_1</t>
  </si>
  <si>
    <t>James Gray</t>
  </si>
  <si>
    <t>http://www.imdb.com/title/tt0498399/?ref_=fn_tt_tt_1</t>
  </si>
  <si>
    <t>Janusz Kaminski</t>
  </si>
  <si>
    <t>http://www.imdb.com/title/tt0160484/?ref_=fn_tt_tt_1</t>
  </si>
  <si>
    <t>http://www.imdb.com/title/tt0301727/?ref_=fn_tt_tt_1</t>
  </si>
  <si>
    <t>http://www.imdb.com/title/tt0397078/?ref_=fn_tt_tt_1</t>
  </si>
  <si>
    <t>http://www.imdb.com/title/tt0134618/?ref_=fn_tt_tt_1</t>
  </si>
  <si>
    <t>Action|Comedy|Family</t>
  </si>
  <si>
    <t>http://www.imdb.com/title/tt1273678/?ref_=fn_tt_tt_1</t>
  </si>
  <si>
    <t>http://www.imdb.com/title/tt0120133/?ref_=fn_tt_tt_1</t>
  </si>
  <si>
    <t>http://www.imdb.com/title/tt0228333/?ref_=fn_tt_tt_1</t>
  </si>
  <si>
    <t>http://www.imdb.com/title/tt1018765/?ref_=fn_tt_tt_1</t>
  </si>
  <si>
    <t>Action|Horror|Romance</t>
  </si>
  <si>
    <t>http://www.imdb.com/title/tt1374989/?ref_=fn_tt_tt_1</t>
  </si>
  <si>
    <t>http://www.imdb.com/title/tt0119485/?ref_=fn_tt_tt_1</t>
  </si>
  <si>
    <t>Robert B. Weide</t>
  </si>
  <si>
    <t>http://www.imdb.com/title/tt0455538/?ref_=fn_tt_tt_1</t>
  </si>
  <si>
    <t>Jeff Wadlow</t>
  </si>
  <si>
    <t>http://www.imdb.com/title/tt1650554/?ref_=fn_tt_tt_1</t>
  </si>
  <si>
    <t>AgustÃ­n DÃ­az Yanes</t>
  </si>
  <si>
    <t>Adventure|Drama|History|Romance|Thriller|War</t>
  </si>
  <si>
    <t>http://www.imdb.com/title/tt0395119/?ref_=fn_tt_tt_1</t>
  </si>
  <si>
    <t>Camille Delamarre</t>
  </si>
  <si>
    <t>http://www.imdb.com/title/tt1430612/?ref_=fn_tt_tt_1</t>
  </si>
  <si>
    <t>http://www.imdb.com/title/tt0086034/?ref_=fn_tt_tt_1</t>
  </si>
  <si>
    <t>http://www.imdb.com/title/tt0478311/?ref_=fn_tt_tt_1</t>
  </si>
  <si>
    <t>http://www.imdb.com/title/tt1078588/?ref_=fn_tt_tt_1</t>
  </si>
  <si>
    <t>http://www.imdb.com/title/tt0494652/?ref_=fn_tt_tt_1</t>
  </si>
  <si>
    <t>David Lean</t>
  </si>
  <si>
    <t>http://www.imdb.com/title/tt0087892/?ref_=fn_tt_tt_1</t>
  </si>
  <si>
    <t>Richard Eyre</t>
  </si>
  <si>
    <t>http://www.imdb.com/title/tt0465551/?ref_=fn_tt_tt_1</t>
  </si>
  <si>
    <t>http://www.imdb.com/title/tt0804522/?ref_=fn_tt_tt_1</t>
  </si>
  <si>
    <t>Crime|Drama|Sci-Fi|Thriller</t>
  </si>
  <si>
    <t>http://www.imdb.com/title/tt4422836/?ref_=fn_tt_tt_1</t>
  </si>
  <si>
    <t>Nicholas Meyer</t>
  </si>
  <si>
    <t>http://www.imdb.com/title/tt0102975/?ref_=fn_tt_tt_1</t>
  </si>
  <si>
    <t>Callie Khouri</t>
  </si>
  <si>
    <t>http://www.imdb.com/title/tt0279778/?ref_=fn_tt_tt_1</t>
  </si>
  <si>
    <t>http://www.imdb.com/title/tt0119468/?ref_=fn_tt_tt_1</t>
  </si>
  <si>
    <t>Action|Comedy|Crime|Music</t>
  </si>
  <si>
    <t>http://www.imdb.com/title/tt0080455/?ref_=fn_tt_tt_1</t>
  </si>
  <si>
    <t>Sanaa Hamri</t>
  </si>
  <si>
    <t>Comedy|Drama|Family|Romance</t>
  </si>
  <si>
    <t>http://www.imdb.com/title/tt1018785/?ref_=fn_tt_tt_1</t>
  </si>
  <si>
    <t>http://www.imdb.com/title/tt1710396/?ref_=fn_tt_tt_1</t>
  </si>
  <si>
    <t>http://www.imdb.com/title/tt0276751/?ref_=fn_tt_tt_1</t>
  </si>
  <si>
    <t>http://www.imdb.com/title/tt0139414/?ref_=fn_tt_tt_1</t>
  </si>
  <si>
    <t>http://www.imdb.com/title/tt0425210/?ref_=fn_tt_tt_1</t>
  </si>
  <si>
    <t>Philip Kaufman</t>
  </si>
  <si>
    <t>http://www.imdb.com/title/tt0086197/?ref_=fn_tt_tt_1</t>
  </si>
  <si>
    <t>http://www.imdb.com/title/tt1521197/?ref_=fn_tt_tt_1</t>
  </si>
  <si>
    <t>http://www.imdb.com/title/tt0088323/?ref_=fn_tt_tt_1</t>
  </si>
  <si>
    <t>West Germany</t>
  </si>
  <si>
    <t>Action|Drama|Fantasy|Mystery|Sci-Fi|Thriller</t>
  </si>
  <si>
    <t>http://www.imdb.com/title/tt0118929/?ref_=fn_tt_tt_1</t>
  </si>
  <si>
    <t>Saul Dibb</t>
  </si>
  <si>
    <t>http://www.imdb.com/title/tt0864761/?ref_=fn_tt_tt_1</t>
  </si>
  <si>
    <t>Jackie Gleason</t>
  </si>
  <si>
    <t>http://www.imdb.com/title/tt0042114/?ref_=fn_tt_tt_1</t>
  </si>
  <si>
    <t>Walter Murch</t>
  </si>
  <si>
    <t>Adventure|Family|Fantasy|Horror|Mystery</t>
  </si>
  <si>
    <t>http://www.imdb.com/title/tt0089908/?ref_=fn_tt_tt_1</t>
  </si>
  <si>
    <t>Richard Linklater</t>
  </si>
  <si>
    <t>Action|Crime|Drama|History|Western</t>
  </si>
  <si>
    <t>http://www.imdb.com/title/tt0120769/?ref_=fn_tt_tt_1</t>
  </si>
  <si>
    <t>http://www.imdb.com/title/tt0795351/?ref_=fn_tt_tt_1</t>
  </si>
  <si>
    <t>E. Elias Merhige</t>
  </si>
  <si>
    <t>http://www.imdb.com/title/tt0324127/?ref_=fn_tt_tt_1</t>
  </si>
  <si>
    <t>Menno Meyjes</t>
  </si>
  <si>
    <t>http://www.imdb.com/title/tt0415965/?ref_=fn_tt_tt_1</t>
  </si>
  <si>
    <t>http://www.imdb.com/title/tt1517489/?ref_=fn_tt_tt_1</t>
  </si>
  <si>
    <t>Jodie Foster</t>
  </si>
  <si>
    <t>http://www.imdb.com/title/tt2241351/?ref_=fn_tt_tt_1</t>
  </si>
  <si>
    <t>http://www.imdb.com/title/tt0227984/?ref_=fn_tt_tt_1</t>
  </si>
  <si>
    <t>Comedy|Crime|Drama</t>
  </si>
  <si>
    <t>http://www.imdb.com/title/tt0155711/?ref_=fn_tt_tt_1</t>
  </si>
  <si>
    <t>http://www.imdb.com/title/tt0297284/?ref_=fn_tt_tt_1</t>
  </si>
  <si>
    <t>http://www.imdb.com/title/tt0486674/?ref_=fn_tt_tt_1</t>
  </si>
  <si>
    <t>http://www.imdb.com/title/tt0340376/?ref_=fn_tt_tt_1</t>
  </si>
  <si>
    <t>http://www.imdb.com/title/tt0475331/?ref_=fn_tt_tt_1</t>
  </si>
  <si>
    <t>http://www.imdb.com/title/tt1114740/?ref_=fn_tt_tt_1</t>
  </si>
  <si>
    <t>Comedy|Family|Fantasy|Music|Romance</t>
  </si>
  <si>
    <t>http://www.imdb.com/title/tt0322330/?ref_=fn_tt_tt_1</t>
  </si>
  <si>
    <t>http://www.imdb.com/title/tt0405422/?ref_=fn_tt_tt_1</t>
  </si>
  <si>
    <t>http://www.imdb.com/title/tt0138097/?ref_=fn_tt_tt_1</t>
  </si>
  <si>
    <t>Scott Frank</t>
  </si>
  <si>
    <t>http://www.imdb.com/title/tt0365907/?ref_=fn_tt_tt_1</t>
  </si>
  <si>
    <t>http://www.imdb.com/title/tt0099938/?ref_=fn_tt_tt_1</t>
  </si>
  <si>
    <t>http://www.imdb.com/title/tt0910936/?ref_=fn_tt_tt_1</t>
  </si>
  <si>
    <t>http://www.imdb.com/title/tt0120631/?ref_=fn_tt_tt_1</t>
  </si>
  <si>
    <t>http://www.imdb.com/title/tt0316356/?ref_=fn_tt_tt_1</t>
  </si>
  <si>
    <t>http://www.imdb.com/title/tt0099582/?ref_=fn_tt_tt_1</t>
  </si>
  <si>
    <t>Rob McElhenney</t>
  </si>
  <si>
    <t>http://www.imdb.com/title/tt0472954/?ref_=fn_tt_tt_1</t>
  </si>
  <si>
    <t>http://www.imdb.com/title/tt0075784/?ref_=fn_tt_tt_1</t>
  </si>
  <si>
    <t>http://www.imdb.com/title/tt0421239/?ref_=fn_tt_tt_1</t>
  </si>
  <si>
    <t>http://www.imdb.com/title/tt0309593/?ref_=fn_tt_tt_1</t>
  </si>
  <si>
    <t>Adventure|Comedy|Crime|Music</t>
  </si>
  <si>
    <t>http://www.imdb.com/title/tt0190590/?ref_=fn_tt_tt_1</t>
  </si>
  <si>
    <t>http://www.imdb.com/title/tt1038686/?ref_=fn_tt_tt_1</t>
  </si>
  <si>
    <t>http://www.imdb.com/title/tt1980209/?ref_=fn_tt_tt_1</t>
  </si>
  <si>
    <t>http://www.imdb.com/title/tt0385267/?ref_=fn_tt_tt_1</t>
  </si>
  <si>
    <t>Action|Adventure|Comedy|Sci-Fi|Thriller</t>
  </si>
  <si>
    <t>http://www.imdb.com/title/tt0157472/?ref_=fn_tt_tt_1</t>
  </si>
  <si>
    <t>Action|Crime|Drama|Western</t>
  </si>
  <si>
    <t>http://www.imdb.com/title/tt0090022/?ref_=fn_tt_tt_1</t>
  </si>
  <si>
    <t>http://www.imdb.com/title/tt0765010/?ref_=fn_tt_tt_1</t>
  </si>
  <si>
    <t>Kevin Allen</t>
  </si>
  <si>
    <t>Action|Adventure|Comedy|Family|Romance|Sci-Fi</t>
  </si>
  <si>
    <t>http://www.imdb.com/title/tt0358349/?ref_=fn_tt_tt_1</t>
  </si>
  <si>
    <t>http://www.imdb.com/title/tt1598822/?ref_=fn_tt_tt_1</t>
  </si>
  <si>
    <t>Michael Cristofer</t>
  </si>
  <si>
    <t>http://www.imdb.com/title/tt0218922/?ref_=fn_tt_tt_1</t>
  </si>
  <si>
    <t>http://www.imdb.com/title/tt1486192/?ref_=fn_tt_tt_1</t>
  </si>
  <si>
    <t>http://www.imdb.com/title/tt0361925/?ref_=fn_tt_tt_1</t>
  </si>
  <si>
    <t>Andrew Morahan</t>
  </si>
  <si>
    <t>Action|Fantasy|Romance|Sci-Fi</t>
  </si>
  <si>
    <t>Mario Van Peebles</t>
  </si>
  <si>
    <t>http://www.imdb.com/title/tt0110027/?ref_=fn_tt_tt_1</t>
  </si>
  <si>
    <t>Bob Rafelson</t>
  </si>
  <si>
    <t>http://www.imdb.com/title/tt0115710/?ref_=fn_tt_tt_1</t>
  </si>
  <si>
    <t>Michael Cohn</t>
  </si>
  <si>
    <t>http://www.imdb.com/title/tt0119227/?ref_=fn_tt_tt_1</t>
  </si>
  <si>
    <t>Comedy|Crime|Mystery|Romance</t>
  </si>
  <si>
    <t>http://www.imdb.com/title/tt0256524/?ref_=fn_tt_tt_1</t>
  </si>
  <si>
    <t>http://www.imdb.com/title/tt1137470/?ref_=fn_tt_tt_1</t>
  </si>
  <si>
    <t>Alan Shapiro</t>
  </si>
  <si>
    <t>Adventure|Family</t>
  </si>
  <si>
    <t>http://www.imdb.com/title/tt0116322/?ref_=fn_tt_tt_1</t>
  </si>
  <si>
    <t>http://www.imdb.com/title/tt2140379/?ref_=fn_tt_tt_1</t>
  </si>
  <si>
    <t>Fernando Meirelles</t>
  </si>
  <si>
    <t>http://www.imdb.com/title/tt0387131/?ref_=fn_tt_tt_1</t>
  </si>
  <si>
    <t>http://www.imdb.com/title/tt0335345/?ref_=fn_tt_tt_1</t>
  </si>
  <si>
    <t>Aramaic</t>
  </si>
  <si>
    <t>http://www.imdb.com/title/tt0107614/?ref_=fn_tt_tt_1</t>
  </si>
  <si>
    <t>http://www.imdb.com/title/tt0095953/?ref_=fn_tt_tt_1</t>
  </si>
  <si>
    <t>http://www.imdb.com/title/tt1205489/?ref_=fn_tt_tt_1</t>
  </si>
  <si>
    <t>http://www.imdb.com/title/tt1175491/?ref_=fn_tt_tt_1</t>
  </si>
  <si>
    <t>http://www.imdb.com/title/tt0936501/?ref_=fn_tt_tt_1</t>
  </si>
  <si>
    <t>Michael Hoffman</t>
  </si>
  <si>
    <t>http://www.imdb.com/title/tt1972779/?ref_=fn_tt_tt_1</t>
  </si>
  <si>
    <t>Action|Drama|Music|Romance</t>
  </si>
  <si>
    <t>http://www.imdb.com/title/tt0103855/?ref_=fn_tt_tt_1</t>
  </si>
  <si>
    <t>http://www.imdb.com/title/tt0108052/?ref_=fn_tt_tt_1</t>
  </si>
  <si>
    <t>http://www.imdb.com/title/tt1454029/?ref_=fn_tt_tt_1</t>
  </si>
  <si>
    <t>http://www.imdb.com/title/tt1837703/?ref_=fn_tt_tt_1</t>
  </si>
  <si>
    <t>Adventure|Comedy|Family|Fantasy|Horror|Mystery</t>
  </si>
  <si>
    <t>http://www.imdb.com/title/tt0331632/?ref_=fn_tt_tt_1</t>
  </si>
  <si>
    <t>Oleg Stepchenko</t>
  </si>
  <si>
    <t>Adventure|Fantasy|Mystery|Thriller</t>
  </si>
  <si>
    <t>http://www.imdb.com/title/tt1224378/?ref_=fn_tt_tt_1</t>
  </si>
  <si>
    <t>http://www.imdb.com/title/tt0329101/?ref_=fn_tt_tt_1</t>
  </si>
  <si>
    <t>Michael Winterbottom</t>
  </si>
  <si>
    <t>http://www.imdb.com/title/tt2967008/?ref_=fn_tt_tt_1</t>
  </si>
  <si>
    <t>http://www.imdb.com/title/tt0268397/?ref_=fn_tt_tt_1</t>
  </si>
  <si>
    <t>http://www.imdb.com/title/tt1060277/?ref_=fn_tt_tt_1</t>
  </si>
  <si>
    <t>Michael Pressman</t>
  </si>
  <si>
    <t>http://www.imdb.com/title/tt0103060/?ref_=fn_tt_tt_1</t>
  </si>
  <si>
    <t>http://www.imdb.com/title/tt0094226/?ref_=fn_tt_tt_1</t>
  </si>
  <si>
    <t>http://www.imdb.com/title/tt0477348/?ref_=fn_tt_tt_1</t>
  </si>
  <si>
    <t>http://www.imdb.com/title/tt1408253/?ref_=fn_tt_tt_1</t>
  </si>
  <si>
    <t>Sharon Maguire</t>
  </si>
  <si>
    <t>http://www.imdb.com/title/tt0243155/?ref_=fn_tt_tt_1</t>
  </si>
  <si>
    <t>http://www.imdb.com/title/tt0241303/?ref_=fn_tt_tt_1</t>
  </si>
  <si>
    <t>Charles Herman-Wurmfeld</t>
  </si>
  <si>
    <t>http://www.imdb.com/title/tt0333780/?ref_=fn_tt_tt_1</t>
  </si>
  <si>
    <t>http://www.imdb.com/title/tt1047540/?ref_=fn_tt_tt_1</t>
  </si>
  <si>
    <t>http://www.imdb.com/title/tt1411238/?ref_=fn_tt_tt_1</t>
  </si>
  <si>
    <t>Action|Biography|Drama|History|Romance|Western</t>
  </si>
  <si>
    <t>http://www.imdb.com/title/tt0108358/?ref_=fn_tt_tt_1</t>
  </si>
  <si>
    <t>http://www.imdb.com/title/tt0165929/?ref_=fn_tt_tt_1</t>
  </si>
  <si>
    <t>Fantasy|Horror|Mystery</t>
  </si>
  <si>
    <t>http://www.imdb.com/title/tt0075005/?ref_=fn_tt_tt_1</t>
  </si>
  <si>
    <t>http://www.imdb.com/title/tt0414982/?ref_=fn_tt_tt_1</t>
  </si>
  <si>
    <t>http://www.imdb.com/title/tt1327194/?ref_=fn_tt_tt_1</t>
  </si>
  <si>
    <t>Gabor Csupo</t>
  </si>
  <si>
    <t>http://www.imdb.com/title/tt0398808/?ref_=fn_tt_tt_1</t>
  </si>
  <si>
    <t>Biography|Drama|Family</t>
  </si>
  <si>
    <t>http://www.imdb.com/title/tt0308644/?ref_=fn_tt_tt_1</t>
  </si>
  <si>
    <t>Tyler Perry</t>
  </si>
  <si>
    <t>http://www.imdb.com/title/tt2609758/?ref_=fn_tt_tt_1</t>
  </si>
  <si>
    <t>Joe Carnahan</t>
  </si>
  <si>
    <t>http://www.imdb.com/title/tt1601913/?ref_=fn_tt_tt_1</t>
  </si>
  <si>
    <t>John Polson</t>
  </si>
  <si>
    <t>http://www.imdb.com/title/tt0382077/?ref_=fn_tt_tt_1</t>
  </si>
  <si>
    <t>http://www.imdb.com/title/tt0357413/?ref_=fn_tt_tt_1</t>
  </si>
  <si>
    <t>http://www.imdb.com/title/tt0099685/?ref_=fn_tt_tt_1</t>
  </si>
  <si>
    <t>Action|Adventure|Comedy|Crime|Family|Romance|Thriller</t>
  </si>
  <si>
    <t>http://www.imdb.com/title/tt0313911/?ref_=fn_tt_tt_1</t>
  </si>
  <si>
    <t>http://www.imdb.com/title/tt0396752/?ref_=fn_tt_tt_1</t>
  </si>
  <si>
    <t>http://www.imdb.com/title/tt0086250/?ref_=fn_tt_tt_1</t>
  </si>
  <si>
    <t>http://www.imdb.com/title/tt0119807/?ref_=fn_tt_tt_1</t>
  </si>
  <si>
    <t>Bernardo Bertolucci</t>
  </si>
  <si>
    <t>http://www.imdb.com/title/tt0093389/?ref_=fn_tt_tt_1</t>
  </si>
  <si>
    <t>http://www.imdb.com/title/tt1524137/?ref_=fn_tt_tt_1</t>
  </si>
  <si>
    <t>http://www.imdb.com/title/tt0119695/?ref_=fn_tt_tt_1</t>
  </si>
  <si>
    <t>http://www.imdb.com/title/tt0469494/?ref_=fn_tt_tt_1</t>
  </si>
  <si>
    <t>Cathy Malkasian</t>
  </si>
  <si>
    <t>http://www.imdb.com/title/tt0282120/?ref_=fn_tt_tt_1</t>
  </si>
  <si>
    <t>John Eng</t>
  </si>
  <si>
    <t>http://www.imdb.com/title/tt0337711/?ref_=fn_tt_tt_1</t>
  </si>
  <si>
    <t>http://www.imdb.com/title/tt0279493/?ref_=fn_tt_tt_1</t>
  </si>
  <si>
    <t>http://www.imdb.com/title/tt0403508/?ref_=fn_tt_tt_1</t>
  </si>
  <si>
    <t>Chris Nahon</t>
  </si>
  <si>
    <t>http://www.imdb.com/title/tt0271027/?ref_=fn_tt_tt_1</t>
  </si>
  <si>
    <t>Fred Wolf</t>
  </si>
  <si>
    <t>http://www.imdb.com/title/tt0852713/?ref_=fn_tt_tt_1</t>
  </si>
  <si>
    <t>Bille Woodruff</t>
  </si>
  <si>
    <t>http://www.imdb.com/title/tt0388500/?ref_=fn_tt_tt_1</t>
  </si>
  <si>
    <t>http://www.imdb.com/title/tt1647668/?ref_=fn_tt_tt_1</t>
  </si>
  <si>
    <t>http://www.imdb.com/title/tt0435651/?ref_=fn_tt_tt_1</t>
  </si>
  <si>
    <t>http://www.imdb.com/title/tt0286788/?ref_=fn_tt_tt_1</t>
  </si>
  <si>
    <t>Victor Salva</t>
  </si>
  <si>
    <t>http://www.imdb.com/title/tt0301470/?ref_=fn_tt_tt_1</t>
  </si>
  <si>
    <t>Mark Helfrich</t>
  </si>
  <si>
    <t>http://www.imdb.com/title/tt0452625/?ref_=fn_tt_tt_1</t>
  </si>
  <si>
    <t>http://www.imdb.com/title/tt0306685/?ref_=fn_tt_tt_1</t>
  </si>
  <si>
    <t>http://www.imdb.com/title/tt0274558/?ref_=fn_tt_tt_1</t>
  </si>
  <si>
    <t>http://www.imdb.com/title/tt0454945/?ref_=fn_tt_tt_1</t>
  </si>
  <si>
    <t>Steve Bendelack</t>
  </si>
  <si>
    <t>http://www.imdb.com/title/tt0453451/?ref_=fn_tt_tt_1</t>
  </si>
  <si>
    <t>Dwight H. Little</t>
  </si>
  <si>
    <t>http://www.imdb.com/title/tt0366174/?ref_=fn_tt_tt_1</t>
  </si>
  <si>
    <t>Guillaume Canet</t>
  </si>
  <si>
    <t>http://www.imdb.com/title/tt1747958/?ref_=fn_tt_tt_1</t>
  </si>
  <si>
    <t>Kirsten Sheridan</t>
  </si>
  <si>
    <t>http://www.imdb.com/title/tt0426931/?ref_=fn_tt_tt_1</t>
  </si>
  <si>
    <t>http://www.imdb.com/title/tt0127536/?ref_=fn_tt_tt_1</t>
  </si>
  <si>
    <t>Comedy|Fantasy|Horror|Romance</t>
  </si>
  <si>
    <t>http://www.imdb.com/title/tt0144120/?ref_=fn_tt_tt_1</t>
  </si>
  <si>
    <t>Richard Fleischer</t>
  </si>
  <si>
    <t>http://www.imdb.com/title/tt0066473/?ref_=fn_tt_tt_1</t>
  </si>
  <si>
    <t>Bob Spiers</t>
  </si>
  <si>
    <t>Comedy|Family|Music</t>
  </si>
  <si>
    <t>http://www.imdb.com/title/tt0120185/?ref_=fn_tt_tt_1</t>
  </si>
  <si>
    <t>http://www.imdb.com/title/tt1366344/?ref_=fn_tt_tt_1</t>
  </si>
  <si>
    <t>Damien Dante Wayans</t>
  </si>
  <si>
    <t>Action|Comedy|Music</t>
  </si>
  <si>
    <t>http://www.imdb.com/title/tt1153706/?ref_=fn_tt_tt_1</t>
  </si>
  <si>
    <t>http://www.imdb.com/title/tt0111161/?ref_=fn_tt_tt_1</t>
  </si>
  <si>
    <t>Adventure|Comedy|Crime</t>
  </si>
  <si>
    <t>http://www.imdb.com/title/tt0231402/?ref_=fn_tt_tt_1</t>
  </si>
  <si>
    <t>http://www.imdb.com/title/tt0116778/?ref_=fn_tt_tt_1</t>
  </si>
  <si>
    <t>http://www.imdb.com/title/tt2039393/?ref_=fn_tt_tt_1</t>
  </si>
  <si>
    <t>John Wells</t>
  </si>
  <si>
    <t>http://www.imdb.com/title/tt1322269/?ref_=fn_tt_tt_1</t>
  </si>
  <si>
    <t>Tim Fywell</t>
  </si>
  <si>
    <t>http://www.imdb.com/title/tt0396652/?ref_=fn_tt_tt_1</t>
  </si>
  <si>
    <t>Nigel Cole</t>
  </si>
  <si>
    <t>http://www.imdb.com/title/tt0391304/?ref_=fn_tt_tt_1</t>
  </si>
  <si>
    <t>Biography|Comedy|Drama|Sport</t>
  </si>
  <si>
    <t>http://www.imdb.com/title/tt1083452/?ref_=fn_tt_tt_1</t>
  </si>
  <si>
    <t>http://www.imdb.com/title/tt0124718/?ref_=fn_tt_tt_1</t>
  </si>
  <si>
    <t>Jeremy Leven</t>
  </si>
  <si>
    <t>http://www.imdb.com/title/tt0112883/?ref_=fn_tt_tt_1</t>
  </si>
  <si>
    <t>http://www.imdb.com/title/tt0983983/?ref_=fn_tt_tt_1</t>
  </si>
  <si>
    <t>http://www.imdb.com/title/tt0989757/?ref_=fn_tt_tt_1</t>
  </si>
  <si>
    <t>Sylvain White</t>
  </si>
  <si>
    <t>http://www.imdb.com/title/tt0480255/?ref_=fn_tt_tt_1</t>
  </si>
  <si>
    <t>Troy Nixey</t>
  </si>
  <si>
    <t>Fantasy|Horror|Thriller</t>
  </si>
  <si>
    <t>http://www.imdb.com/title/tt1270761/?ref_=fn_tt_tt_1</t>
  </si>
  <si>
    <t>Philip G. Atwell</t>
  </si>
  <si>
    <t>http://www.imdb.com/title/tt0499556/?ref_=fn_tt_tt_1</t>
  </si>
  <si>
    <t>Comedy|Drama|Romance|Thriller</t>
  </si>
  <si>
    <t>http://www.imdb.com/title/tt0272338/?ref_=fn_tt_tt_1</t>
  </si>
  <si>
    <t>Jeff Schaffer</t>
  </si>
  <si>
    <t>http://www.imdb.com/title/tt0356150/?ref_=fn_tt_tt_1</t>
  </si>
  <si>
    <t>Don Michael Paul</t>
  </si>
  <si>
    <t>http://www.imdb.com/title/tt0297162/?ref_=fn_tt_tt_1</t>
  </si>
  <si>
    <t>Adventure|Comedy|Family|Romance</t>
  </si>
  <si>
    <t>http://www.imdb.com/title/tt0488658/?ref_=fn_tt_tt_1</t>
  </si>
  <si>
    <t>James Bridges</t>
  </si>
  <si>
    <t>http://www.imdb.com/title/tt0094799/?ref_=fn_tt_tt_1</t>
  </si>
  <si>
    <t>Steve Barron</t>
  </si>
  <si>
    <t>Adventure|Family|Fantasy|Musical</t>
  </si>
  <si>
    <t>http://www.imdb.com/title/tt0115472/?ref_=fn_tt_tt_1</t>
  </si>
  <si>
    <t>Italian</t>
  </si>
  <si>
    <t>Bill Paxton</t>
  </si>
  <si>
    <t>http://www.imdb.com/title/tt0388980/?ref_=fn_tt_tt_1</t>
  </si>
  <si>
    <t>Richard Kelly</t>
  </si>
  <si>
    <t>http://www.imdb.com/title/tt0362478/?ref_=fn_tt_tt_1</t>
  </si>
  <si>
    <t>Carter Smith</t>
  </si>
  <si>
    <t>http://www.imdb.com/title/tt0963794/?ref_=fn_tt_tt_1</t>
  </si>
  <si>
    <t>John Schlesinger</t>
  </si>
  <si>
    <t>http://www.imdb.com/title/tt0156841/?ref_=fn_tt_tt_1</t>
  </si>
  <si>
    <t>http://www.imdb.com/title/tt0872230/?ref_=fn_tt_tt_1</t>
  </si>
  <si>
    <t>http://www.imdb.com/title/tt0265208/?ref_=fn_tt_tt_1</t>
  </si>
  <si>
    <t>Ringo Lam</t>
  </si>
  <si>
    <t>http://www.imdb.com/title/tt0117011/?ref_=fn_tt_tt_1</t>
  </si>
  <si>
    <t>Bruce McCulloch</t>
  </si>
  <si>
    <t>http://www.imdb.com/title/tt0265808/?ref_=fn_tt_tt_1</t>
  </si>
  <si>
    <t>Biography|Crime|Drama|History|Thriller</t>
  </si>
  <si>
    <t>http://www.imdb.com/title/tt3569230/?ref_=fn_tt_tt_1</t>
  </si>
  <si>
    <t>Jorma Taccone</t>
  </si>
  <si>
    <t>http://www.imdb.com/title/tt0787475/?ref_=fn_tt_tt_1</t>
  </si>
  <si>
    <t>http://www.imdb.com/title/tt1633356/?ref_=fn_tt_tt_1</t>
  </si>
  <si>
    <t>http://www.imdb.com/title/tt0145653/?ref_=fn_tt_tt_1</t>
  </si>
  <si>
    <t>http://www.imdb.com/title/tt2223990/?ref_=fn_tt_tt_1</t>
  </si>
  <si>
    <t>http://www.imdb.com/title/tt0089489/?ref_=fn_tt_tt_1</t>
  </si>
  <si>
    <t>Action|Animation|Comedy|Family|Fantasy|Sci-Fi</t>
  </si>
  <si>
    <t>http://www.imdb.com/title/tt0175058/?ref_=fn_tt_tt_1</t>
  </si>
  <si>
    <t>Crime|Drama|History</t>
  </si>
  <si>
    <t>http://www.imdb.com/title/tt0968264/?ref_=fn_tt_tt_1</t>
  </si>
  <si>
    <t>http://www.imdb.com/title/tt0355702/?ref_=fn_tt_tt_1</t>
  </si>
  <si>
    <t>Patricia Riggen</t>
  </si>
  <si>
    <t>http://www.imdb.com/title/tt2006295/?ref_=fn_tt_tt_1</t>
  </si>
  <si>
    <t>Chile</t>
  </si>
  <si>
    <t>http://www.imdb.com/title/tt0090728/?ref_=fn_tt_tt_1</t>
  </si>
  <si>
    <t>Pascal Chaumeil</t>
  </si>
  <si>
    <t>http://www.imdb.com/title/tt1986843/?ref_=fn_tt_tt_1</t>
  </si>
  <si>
    <t>http://www.imdb.com/title/tt1291584/?ref_=fn_tt_tt_1</t>
  </si>
  <si>
    <t>Biography|Drama|Thriller|War</t>
  </si>
  <si>
    <t>http://www.imdb.com/title/tt0117039/?ref_=fn_tt_tt_1</t>
  </si>
  <si>
    <t>http://www.imdb.com/title/tt0107007/?ref_=fn_tt_tt_1</t>
  </si>
  <si>
    <t>http://www.imdb.com/title/tt0489281/?ref_=fn_tt_tt_1</t>
  </si>
  <si>
    <t>Drama|Music|Mystery|Romance|Thriller</t>
  </si>
  <si>
    <t>http://www.imdb.com/title/tt0267248/?ref_=fn_tt_tt_1</t>
  </si>
  <si>
    <t>Jonathan Kaplan</t>
  </si>
  <si>
    <t>http://www.imdb.com/title/tt0120620/?ref_=fn_tt_tt_1</t>
  </si>
  <si>
    <t>Ole Bornedal</t>
  </si>
  <si>
    <t>http://www.imdb.com/title/tt0431021/?ref_=fn_tt_tt_1</t>
  </si>
  <si>
    <t>Richard Benjamin</t>
  </si>
  <si>
    <t>http://www.imdb.com/title/tt0117104/?ref_=fn_tt_tt_1</t>
  </si>
  <si>
    <t>http://www.imdb.com/title/tt0999913/?ref_=fn_tt_tt_1</t>
  </si>
  <si>
    <t>http://www.imdb.com/title/tt0462338/?ref_=fn_tt_tt_1</t>
  </si>
  <si>
    <t>Craig R. Baxley</t>
  </si>
  <si>
    <t>http://www.imdb.com/title/tt0102984/?ref_=fn_tt_tt_1</t>
  </si>
  <si>
    <t>John Hillcoat</t>
  </si>
  <si>
    <t>http://www.imdb.com/title/tt0898367/?ref_=fn_tt_tt_1</t>
  </si>
  <si>
    <t>John Guillermin</t>
  </si>
  <si>
    <t>http://www.imdb.com/title/tt0088103/?ref_=fn_tt_tt_1</t>
  </si>
  <si>
    <t>Marcos Siega</t>
  </si>
  <si>
    <t>http://www.imdb.com/title/tt0373416/?ref_=fn_tt_tt_1</t>
  </si>
  <si>
    <t>http://www.imdb.com/title/tt0239949/?ref_=fn_tt_tt_1</t>
  </si>
  <si>
    <t>http://www.imdb.com/title/tt0412080/?ref_=fn_tt_tt_1</t>
  </si>
  <si>
    <t>Rachel Talalay</t>
  </si>
  <si>
    <t>http://www.imdb.com/title/tt0114614/?ref_=fn_tt_tt_1</t>
  </si>
  <si>
    <t>Jeffrey W. Byrd</t>
  </si>
  <si>
    <t>http://www.imdb.com/title/tt0388183/?ref_=fn_tt_tt_1</t>
  </si>
  <si>
    <t>http://www.imdb.com/title/tt0861689/?ref_=fn_tt_tt_1</t>
  </si>
  <si>
    <t>Action|Adventure|Fantasy|Horror</t>
  </si>
  <si>
    <t>http://www.imdb.com/title/tt0383222/?ref_=fn_tt_tt_1</t>
  </si>
  <si>
    <t>http://www.imdb.com/title/tt1692486/?ref_=fn_tt_tt_1</t>
  </si>
  <si>
    <t>http://www.imdb.com/title/tt0373450/?ref_=fn_tt_tt_1</t>
  </si>
  <si>
    <t>http://www.imdb.com/title/tt1792647/?ref_=fn_tt_tt_1</t>
  </si>
  <si>
    <t>Robert Towne</t>
  </si>
  <si>
    <t>http://www.imdb.com/title/tt0119934/?ref_=fn_tt_tt_1</t>
  </si>
  <si>
    <t>http://www.imdb.com/title/tt1175506/?ref_=fn_tt_tt_1</t>
  </si>
  <si>
    <t>Giuseppe Tornatore</t>
  </si>
  <si>
    <t>Crime|Drama|Mystery|Romance</t>
  </si>
  <si>
    <t>http://www.imdb.com/title/tt1924396/?ref_=fn_tt_tt_1</t>
  </si>
  <si>
    <t>Werner Herzog</t>
  </si>
  <si>
    <t>http://www.imdb.com/title/tt1095217/?ref_=fn_tt_tt_1</t>
  </si>
  <si>
    <t>Ben Stassen</t>
  </si>
  <si>
    <t>http://www.imdb.com/title/tt1230204/?ref_=fn_tt_tt_1</t>
  </si>
  <si>
    <t>http://www.imdb.com/title/tt1440232/?ref_=fn_tt_tt_1</t>
  </si>
  <si>
    <t>http://www.imdb.com/title/tt1125929/?ref_=fn_tt_tt_1</t>
  </si>
  <si>
    <t>JÃ©rÃ´me Deschamps</t>
  </si>
  <si>
    <t>http://www.imdb.com/title/tt1239462/?ref_=fn_tt_tt_1</t>
  </si>
  <si>
    <t>Inna Evlannikova</t>
  </si>
  <si>
    <t>http://www.imdb.com/title/tt1272051/?ref_=fn_tt_tt_1</t>
  </si>
  <si>
    <t>http://www.imdb.com/title/tt2193215/?ref_=fn_tt_tt_1</t>
  </si>
  <si>
    <t>Jonathan English</t>
  </si>
  <si>
    <t>Action|Adventure|History|Romance</t>
  </si>
  <si>
    <t>http://www.imdb.com/title/tt1233301/?ref_=fn_tt_tt_1</t>
  </si>
  <si>
    <t>Sergey Bondarchuk</t>
  </si>
  <si>
    <t>http://www.imdb.com/title/tt0066549/?ref_=fn_tt_tt_1</t>
  </si>
  <si>
    <t>Teddy Chan</t>
  </si>
  <si>
    <t>http://www.imdb.com/title/tt2952602/?ref_=fn_tt_tt_1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</si>
  <si>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</si>
  <si>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</si>
  <si>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</si>
  <si>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</si>
  <si>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</si>
  <si>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Kevin Williamson</t>
  </si>
  <si>
    <t>http://www.imdb.com/title/tt0120082/?ref_=fn_tt_tt_1</t>
  </si>
  <si>
    <t>Action|Drama|Western</t>
  </si>
  <si>
    <t>http://www.imdb.com/title/tt2140037/?ref_=fn_tt_tt_1</t>
  </si>
  <si>
    <t>http://www.imdb.com/title/tt2239832/?ref_=fn_tt_tt_1</t>
  </si>
  <si>
    <t>http://www.imdb.com/title/tt0190138/?ref_=fn_tt_tt_1</t>
  </si>
  <si>
    <t>Herbert Ross</t>
  </si>
  <si>
    <t>http://www.imdb.com/title/tt0087277/?ref_=fn_tt_tt_1</t>
  </si>
  <si>
    <t>http://www.imdb.com/title/tt0302886/?ref_=fn_tt_tt_1</t>
  </si>
  <si>
    <t>http://www.imdb.com/title/tt0101889/?ref_=fn_tt_tt_1</t>
  </si>
  <si>
    <t>http://www.imdb.com/title/tt0130018/?ref_=fn_tt_tt_1</t>
  </si>
  <si>
    <t>http://www.imdb.com/title/tt0122459/?ref_=fn_tt_tt_1</t>
  </si>
  <si>
    <t>http://www.imdb.com/title/tt1007028/?ref_=fn_tt_tt_1</t>
  </si>
  <si>
    <t>Neil LaBute</t>
  </si>
  <si>
    <t>http://www.imdb.com/title/tt0171580/?ref_=fn_tt_tt_1</t>
  </si>
  <si>
    <t>http://www.imdb.com/title/tt1234548/?ref_=fn_tt_tt_1</t>
  </si>
  <si>
    <t>George Gallo</t>
  </si>
  <si>
    <t>http://www.imdb.com/title/tt0238948/?ref_=fn_tt_tt_1</t>
  </si>
  <si>
    <t>http://www.imdb.com/title/tt0172493/?ref_=fn_tt_tt_1</t>
  </si>
  <si>
    <t>http://www.imdb.com/title/tt0335559/?ref_=fn_tt_tt_1</t>
  </si>
  <si>
    <t>Adventure|Comedy|Family|Fantasy|Music|Sci-Fi</t>
  </si>
  <si>
    <t>http://www.imdb.com/title/tt0158811/?ref_=fn_tt_tt_1</t>
  </si>
  <si>
    <t>Sidney Lumet</t>
  </si>
  <si>
    <t>Adventure|Family|Fantasy|Music|Musical</t>
  </si>
  <si>
    <t>http://www.imdb.com/title/tt0078504/?ref_=fn_tt_tt_1</t>
  </si>
  <si>
    <t>http://www.imdb.com/title/tt0217756/?ref_=fn_tt_tt_1</t>
  </si>
  <si>
    <t>http://www.imdb.com/title/tt0196857/?ref_=fn_tt_tt_1</t>
  </si>
  <si>
    <t>Douglas McGrath</t>
  </si>
  <si>
    <t>http://www.imdb.com/title/tt1742650/?ref_=fn_tt_tt_1</t>
  </si>
  <si>
    <t>http://www.imdb.com/title/tt0464154/?ref_=fn_tt_tt_1</t>
  </si>
  <si>
    <t>http://www.imdb.com/title/tt0363473/?ref_=fn_tt_tt_1</t>
  </si>
  <si>
    <t>http://www.imdb.com/title/tt0120645/?ref_=fn_tt_tt_1</t>
  </si>
  <si>
    <t>Richard Williams</t>
  </si>
  <si>
    <t>Action|Adventure|Animation|Comedy|Fantasy</t>
  </si>
  <si>
    <t>http://www.imdb.com/title/tt0112389/?ref_=fn_tt_tt_1</t>
  </si>
  <si>
    <t>Mary McGuckian</t>
  </si>
  <si>
    <t>http://www.imdb.com/title/tt0356443/?ref_=fn_tt_tt_1</t>
  </si>
  <si>
    <t>http://www.imdb.com/title/tt1433108/?ref_=fn_tt_tt_1</t>
  </si>
  <si>
    <t>http://www.imdb.com/title/tt0347149/?ref_=fn_tt_tt_1</t>
  </si>
  <si>
    <t>Adventure|Comedy|Horror|Sci-Fi</t>
  </si>
  <si>
    <t>http://www.imdb.com/title/tt1156398/?ref_=fn_tt_tt_1</t>
  </si>
  <si>
    <t>http://www.imdb.com/title/tt0120484/?ref_=fn_tt_tt_1</t>
  </si>
  <si>
    <t>http://www.imdb.com/title/tt0080684/?ref_=fn_tt_tt_1</t>
  </si>
  <si>
    <t>http://www.imdb.com/title/tt0112442/?ref_=fn_tt_tt_1</t>
  </si>
  <si>
    <t>http://www.imdb.com/title/tt0102510/?ref_=fn_tt_tt_1</t>
  </si>
  <si>
    <t>http://www.imdb.com/title/tt0195714/?ref_=fn_tt_tt_1</t>
  </si>
  <si>
    <t>http://www.imdb.com/title/tt1124035/?ref_=fn_tt_tt_1</t>
  </si>
  <si>
    <t>Horror|Sci-Fi</t>
  </si>
  <si>
    <t>http://www.imdb.com/title/tt0134847/?ref_=fn_tt_tt_1</t>
  </si>
  <si>
    <t>http://www.imdb.com/title/tt0244970/?ref_=fn_tt_tt_1</t>
  </si>
  <si>
    <t>http://www.imdb.com/title/tt1798709/?ref_=fn_tt_tt_1</t>
  </si>
  <si>
    <t>http://www.imdb.com/title/tt0206314/?ref_=fn_tt_tt_1</t>
  </si>
  <si>
    <t>Jonathan Newman</t>
  </si>
  <si>
    <t>http://www.imdb.com/title/tt1376213/?ref_=fn_tt_tt_1</t>
  </si>
  <si>
    <t>http://www.imdb.com/title/tt0149691/?ref_=fn_tt_tt_1</t>
  </si>
  <si>
    <t>Michael Dinner</t>
  </si>
  <si>
    <t>http://www.imdb.com/title/tt0198386/?ref_=fn_tt_tt_1</t>
  </si>
  <si>
    <t>http://www.imdb.com/title/tt1506999/?ref_=fn_tt_tt_1</t>
  </si>
  <si>
    <t>Joseph Sargent</t>
  </si>
  <si>
    <t>http://www.imdb.com/title/tt0093300/?ref_=fn_tt_tt_1</t>
  </si>
  <si>
    <t>Jerry Zaks</t>
  </si>
  <si>
    <t>http://www.imdb.com/title/tt0116999/?ref_=fn_tt_tt_1</t>
  </si>
  <si>
    <t>Fred Durst</t>
  </si>
  <si>
    <t>Biography|Comedy|Drama|Family|Sport</t>
  </si>
  <si>
    <t>http://www.imdb.com/title/tt1091751/?ref_=fn_tt_tt_1</t>
  </si>
  <si>
    <t>http://www.imdb.com/title/tt0172396/?ref_=fn_tt_tt_1</t>
  </si>
  <si>
    <t>Action|Crime|Drama|Thriller|Western</t>
  </si>
  <si>
    <t>http://www.imdb.com/title/tt0102005/?ref_=fn_tt_tt_1</t>
  </si>
  <si>
    <t>http://www.imdb.com/title/tt0478134/?ref_=fn_tt_tt_1</t>
  </si>
  <si>
    <t>Anne Fontaine</t>
  </si>
  <si>
    <t>http://www.imdb.com/title/tt1035736/?ref_=fn_tt_tt_1</t>
  </si>
  <si>
    <t>Jon Cassar</t>
  </si>
  <si>
    <t>http://www.imdb.com/title/tt2271563/?ref_=fn_tt_tt_1</t>
  </si>
  <si>
    <t>http://www.imdb.com/title/tt1179258/?ref_=fn_tt_tt_1</t>
  </si>
  <si>
    <t>http://www.imdb.com/title/tt2397255/?ref_=fn_tt_tt_1</t>
  </si>
  <si>
    <t>Mira Nair</t>
  </si>
  <si>
    <t>http://www.imdb.com/title/tt0241025/?ref_=fn_tt_tt_1</t>
  </si>
  <si>
    <t>Action|Drama|History</t>
  </si>
  <si>
    <t>http://www.imdb.com/title/tt1403130/?ref_=fn_tt_tt_1</t>
  </si>
  <si>
    <t>http://www.imdb.com/title/tt0450385/?ref_=fn_tt_tt_1</t>
  </si>
  <si>
    <t>Mel Brooks</t>
  </si>
  <si>
    <t>http://www.imdb.com/title/tt0094012/?ref_=fn_tt_tt_1</t>
  </si>
  <si>
    <t>Russell Crowe</t>
  </si>
  <si>
    <t>http://www.imdb.com/title/tt3007512/?ref_=fn_tt_tt_1</t>
  </si>
  <si>
    <t>Drama|Fantasy|Romance|Thriller</t>
  </si>
  <si>
    <t>http://www.imdb.com/title/tt0099653/?ref_=fn_tt_tt_1</t>
  </si>
  <si>
    <t>http://www.imdb.com/title/tt0129387/?ref_=fn_tt_tt_1</t>
  </si>
  <si>
    <t>http://www.imdb.com/title/tt0111070/?ref_=fn_tt_tt_1</t>
  </si>
  <si>
    <t>http://www.imdb.com/title/tt0265662/?ref_=fn_tt_tt_1</t>
  </si>
  <si>
    <t>http://www.imdb.com/title/tt0492956/?ref_=fn_tt_tt_1</t>
  </si>
  <si>
    <t>http://www.imdb.com/title/tt0112579/?ref_=fn_tt_tt_1</t>
  </si>
  <si>
    <t>http://www.imdb.com/title/tt0255798/?ref_=fn_tt_tt_1</t>
  </si>
  <si>
    <t>http://www.imdb.com/title/tt0083987/?ref_=fn_tt_tt_1</t>
  </si>
  <si>
    <t>http://www.imdb.com/title/tt2980648/?ref_=fn_tt_tt_1</t>
  </si>
  <si>
    <t>http://www.imdb.com/title/tt0113957/?ref_=fn_tt_tt_1</t>
  </si>
  <si>
    <t>Jessie Nelson</t>
  </si>
  <si>
    <t>http://www.imdb.com/title/tt0277027/?ref_=fn_tt_tt_1</t>
  </si>
  <si>
    <t>Christopher Spencer</t>
  </si>
  <si>
    <t>http://www.imdb.com/title/tt3210686/?ref_=fn_tt_tt_1</t>
  </si>
  <si>
    <t>http://www.imdb.com/title/tt0320691/?ref_=fn_tt_tt_1</t>
  </si>
  <si>
    <t>http://www.imdb.com/title/tt0398017/?ref_=fn_tt_tt_1</t>
  </si>
  <si>
    <t>http://www.imdb.com/title/tt1130080/?ref_=fn_tt_tt_1</t>
  </si>
  <si>
    <t>http://www.imdb.com/title/tt0108101/?ref_=fn_tt_tt_1</t>
  </si>
  <si>
    <t>Mike Bigelow</t>
  </si>
  <si>
    <t>http://www.imdb.com/title/tt0367652/?ref_=fn_tt_tt_1</t>
  </si>
  <si>
    <t>http://www.imdb.com/title/tt2387559/?ref_=fn_tt_tt_1</t>
  </si>
  <si>
    <t>Thriller</t>
  </si>
  <si>
    <t>http://www.imdb.com/title/tt1995390/?ref_=fn_tt_tt_1</t>
  </si>
  <si>
    <t>http://www.imdb.com/title/tt0239948/?ref_=fn_tt_tt_1</t>
  </si>
  <si>
    <t>http://www.imdb.com/title/tt2023453/?ref_=fn_tt_tt_1</t>
  </si>
  <si>
    <t>http://www.imdb.com/title/tt0162677/?ref_=fn_tt_tt_1</t>
  </si>
  <si>
    <t>http://www.imdb.com/title/tt0261392/?ref_=fn_tt_tt_1</t>
  </si>
  <si>
    <t>Daniel Sackheim</t>
  </si>
  <si>
    <t>http://www.imdb.com/title/tt0221218/?ref_=fn_tt_tt_1</t>
  </si>
  <si>
    <t>Comedy|Mystery</t>
  </si>
  <si>
    <t>http://www.imdb.com/title/tt0475290/?ref_=fn_tt_tt_1</t>
  </si>
  <si>
    <t>Harry Elfont</t>
  </si>
  <si>
    <t>http://www.imdb.com/title/tt0236348/?ref_=fn_tt_tt_1</t>
  </si>
  <si>
    <t>http://www.imdb.com/title/tt2312718/?ref_=fn_tt_tt_1</t>
  </si>
  <si>
    <t>Uli Edel</t>
  </si>
  <si>
    <t>http://www.imdb.com/title/tt0192255/?ref_=fn_tt_tt_1</t>
  </si>
  <si>
    <t>http://www.imdb.com/title/tt0356721/?ref_=fn_tt_tt_1</t>
  </si>
  <si>
    <t>Fred Dekker</t>
  </si>
  <si>
    <t>http://www.imdb.com/title/tt0107978/?ref_=fn_tt_tt_1</t>
  </si>
  <si>
    <t>Brian Trenchard-Smith</t>
  </si>
  <si>
    <t>http://www.imdb.com/title/tt0263728/?ref_=fn_tt_tt_1</t>
  </si>
  <si>
    <t>Blake Edwards</t>
  </si>
  <si>
    <t>Comedy|Drama|Musical|Romance|War</t>
  </si>
  <si>
    <t>http://www.imdb.com/title/tt0065611/?ref_=fn_tt_tt_1</t>
  </si>
  <si>
    <t>http://www.imdb.com/title/tt0160236/?ref_=fn_tt_tt_1</t>
  </si>
  <si>
    <t>http://www.imdb.com/title/tt2938956/?ref_=fn_tt_tt_1</t>
  </si>
  <si>
    <t>Laurence Dunmore</t>
  </si>
  <si>
    <t>http://www.imdb.com/title/tt0375920/?ref_=fn_tt_tt_1</t>
  </si>
  <si>
    <t>http://www.imdb.com/title/tt0389557/?ref_=fn_tt_tt_1</t>
  </si>
  <si>
    <t>Dutch</t>
  </si>
  <si>
    <t>Netherlands</t>
  </si>
  <si>
    <t>Christian Carion</t>
  </si>
  <si>
    <t>Drama|History|Music|Romance|War</t>
  </si>
  <si>
    <t>http://www.imdb.com/title/tt0424205/?ref_=fn_tt_tt_1</t>
  </si>
  <si>
    <t>David Palmer</t>
  </si>
  <si>
    <t>http://www.imdb.com/title/tt2097307/?ref_=fn_tt_tt_1</t>
  </si>
  <si>
    <t>http://www.imdb.com/title/tt0951216/?ref_=fn_tt_tt_1</t>
  </si>
  <si>
    <t>Rowan Joffe</t>
  </si>
  <si>
    <t>http://www.imdb.com/title/tt1726592/?ref_=fn_tt_tt_1</t>
  </si>
  <si>
    <t>http://www.imdb.com/title/tt0076740/?ref_=fn_tt_tt_1</t>
  </si>
  <si>
    <t>John Curran</t>
  </si>
  <si>
    <t>http://www.imdb.com/title/tt1423995/?ref_=fn_tt_tt_1</t>
  </si>
  <si>
    <t>Comedy|History</t>
  </si>
  <si>
    <t>http://www.imdb.com/title/tt0796335/?ref_=fn_tt_tt_1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</si>
  <si>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</si>
  <si>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</si>
  <si>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</si>
  <si>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</si>
  <si>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Juan JosÃ© Campanella</t>
  </si>
  <si>
    <t>Adventure|Animation|Family|Sport</t>
  </si>
  <si>
    <t>http://www.imdb.com/title/tt1634003/?ref_=fn_tt_tt_1</t>
  </si>
  <si>
    <t>http://www.imdb.com/title/tt1859650/?ref_=fn_tt_tt_1</t>
  </si>
  <si>
    <t>http://www.imdb.com/title/tt0083943/?ref_=fn_tt_tt_1</t>
  </si>
  <si>
    <t>Trey Parker</t>
  </si>
  <si>
    <t>Animation|Comedy|Fantasy|Musical</t>
  </si>
  <si>
    <t>http://www.imdb.com/title/tt0158983/?ref_=fn_tt_tt_1</t>
  </si>
  <si>
    <t>http://www.imdb.com/title/tt0795368/?ref_=fn_tt_tt_1</t>
  </si>
  <si>
    <t>Stuart Gillard</t>
  </si>
  <si>
    <t>http://www.imdb.com/title/tt0108308/?ref_=fn_tt_tt_1</t>
  </si>
  <si>
    <t>http://www.imdb.com/title/tt0180734/?ref_=fn_tt_tt_1</t>
  </si>
  <si>
    <t>http://www.imdb.com/title/tt1045658/?ref_=fn_tt_tt_1</t>
  </si>
  <si>
    <t>http://www.imdb.com/title/tt0463998/?ref_=fn_tt_tt_1</t>
  </si>
  <si>
    <t>http://www.imdb.com/title/tt1405500/?ref_=fn_tt_tt_1</t>
  </si>
  <si>
    <t>http://www.imdb.com/title/tt0293662/?ref_=fn_tt_tt_1</t>
  </si>
  <si>
    <t>http://www.imdb.com/title/tt1023111/?ref_=fn_tt_tt_1</t>
  </si>
  <si>
    <t>Katt Shea</t>
  </si>
  <si>
    <t>http://www.imdb.com/title/tt0144814/?ref_=fn_tt_tt_1</t>
  </si>
  <si>
    <t>http://www.imdb.com/title/tt1176740/?ref_=fn_tt_tt_1</t>
  </si>
  <si>
    <t>Joshua Michael Stern</t>
  </si>
  <si>
    <t>http://www.imdb.com/title/tt1027862/?ref_=fn_tt_tt_1</t>
  </si>
  <si>
    <t>http://www.imdb.com/title/tt0179098/?ref_=fn_tt_tt_1</t>
  </si>
  <si>
    <t>Tomas Alfredson</t>
  </si>
  <si>
    <t>http://www.imdb.com/title/tt1340800/?ref_=fn_tt_tt_1</t>
  </si>
  <si>
    <t>John Duigan</t>
  </si>
  <si>
    <t>http://www.imdb.com/title/tt0143746/?ref_=fn_tt_tt_1</t>
  </si>
  <si>
    <t>http://www.imdb.com/title/tt1321860/?ref_=fn_tt_tt_1</t>
  </si>
  <si>
    <t>Colin Higgins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</si>
  <si>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</si>
  <si>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</si>
  <si>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</si>
  <si>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</si>
  <si>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http://www.imdb.com/title/tt0075860/?ref_=fn_tt_tt_1</t>
  </si>
  <si>
    <t>Jim Sonzero</t>
  </si>
  <si>
    <t>http://www.imdb.com/title/tt0454919/?ref_=fn_tt_tt_1</t>
  </si>
  <si>
    <t>http://www.imdb.com/title/tt0092644/?ref_=fn_tt_tt_1</t>
  </si>
  <si>
    <t>http://www.imdb.com/title/tt0305669/?ref_=fn_tt_tt_1</t>
  </si>
  <si>
    <t>http://www.imdb.com/title/tt0102926/?ref_=fn_tt_tt_1</t>
  </si>
  <si>
    <t>Penelope Spheeris</t>
  </si>
  <si>
    <t>http://www.imdb.com/title/tt0105793/?ref_=fn_tt_tt_1</t>
  </si>
  <si>
    <t>Jeff Tremaine</t>
  </si>
  <si>
    <t>Action|Comedy|Documentary</t>
  </si>
  <si>
    <t>http://www.imdb.com/title/tt1116184/?ref_=fn_tt_tt_1</t>
  </si>
  <si>
    <t>Jeannot Szwarc</t>
  </si>
  <si>
    <t>http://www.imdb.com/title/tt0077766/?ref_=fn_tt_tt_1</t>
  </si>
  <si>
    <t>Adventure|Comedy|Drama|Family|Romance</t>
  </si>
  <si>
    <t>http://www.imdb.com/title/tt1014775/?ref_=fn_tt_tt_1</t>
  </si>
  <si>
    <t>http://www.imdb.com/title/tt1457767/?ref_=fn_tt_tt_1</t>
  </si>
  <si>
    <t>http://www.imdb.com/title/tt0368578/?ref_=fn_tt_tt_1</t>
  </si>
  <si>
    <t>http://www.imdb.com/title/tt2103254/?ref_=fn_tt_tt_1</t>
  </si>
  <si>
    <t>http://www.imdb.com/title/tt0332379/?ref_=fn_tt_tt_1</t>
  </si>
  <si>
    <t>http://www.imdb.com/title/tt0113855/?ref_=fn_tt_tt_1</t>
  </si>
  <si>
    <t>http://www.imdb.com/title/tt0381707/?ref_=fn_tt_tt_1</t>
  </si>
  <si>
    <t>http://www.imdb.com/title/tt1033575/?ref_=fn_tt_tt_1</t>
  </si>
  <si>
    <t>Adventure|Comedy|Drama|Family|Mystery</t>
  </si>
  <si>
    <t>http://www.imdb.com/title/tt0311289/?ref_=fn_tt_tt_1</t>
  </si>
  <si>
    <t>Drama|Family|Music|Romance</t>
  </si>
  <si>
    <t>http://www.imdb.com/title/tt1294226/?ref_=fn_tt_tt_1</t>
  </si>
  <si>
    <t>Steve McQueen</t>
  </si>
  <si>
    <t>http://www.imdb.com/title/tt2024544/?ref_=fn_tt_tt_1</t>
  </si>
  <si>
    <t>http://www.imdb.com/title/tt0303933/?ref_=fn_tt_tt_1</t>
  </si>
  <si>
    <t>http://www.imdb.com/title/tt1391137/?ref_=fn_tt_tt_1</t>
  </si>
  <si>
    <t>Fantasy|Romance</t>
  </si>
  <si>
    <t>http://www.imdb.com/title/tt0099487/?ref_=fn_tt_tt_1</t>
  </si>
  <si>
    <t>Thea Sharrock</t>
  </si>
  <si>
    <t>http://www.imdb.com/title/tt2674426/?ref_=fn_tt_tt_1</t>
  </si>
  <si>
    <t>http://www.imdb.com/title/tt2215285/?ref_=fn_tt_tt_1</t>
  </si>
  <si>
    <t>http://www.imdb.com/title/tt0067116/?ref_=fn_tt_tt_1</t>
  </si>
  <si>
    <t>Jon Lucas</t>
  </si>
  <si>
    <t>http://www.imdb.com/title/tt4651520/?ref_=fn_tt_tt_1</t>
  </si>
  <si>
    <t>Aaron Seltzer</t>
  </si>
  <si>
    <t>http://www.imdb.com/title/tt0466342/?ref_=fn_tt_tt_1</t>
  </si>
  <si>
    <t>Robin Budd</t>
  </si>
  <si>
    <t>http://www.imdb.com/title/tt0280030/?ref_=fn_tt_tt_1</t>
  </si>
  <si>
    <t>Ava DuVernay</t>
  </si>
  <si>
    <t>http://www.imdb.com/title/tt1020072/?ref_=fn_tt_tt_1</t>
  </si>
  <si>
    <t>Steve Trenbirth</t>
  </si>
  <si>
    <t>Adventure|Animation|Family|Musical</t>
  </si>
  <si>
    <t>http://www.imdb.com/title/tt0283426/?ref_=fn_tt_tt_1</t>
  </si>
  <si>
    <t>http://www.imdb.com/title/tt0357507/?ref_=fn_tt_tt_1</t>
  </si>
  <si>
    <t>Mennan Yapo</t>
  </si>
  <si>
    <t>http://www.imdb.com/title/tt0477071/?ref_=fn_tt_tt_1</t>
  </si>
  <si>
    <t>Jun Falkenstein</t>
  </si>
  <si>
    <t>Animation|Comedy|Drama|Family|Musical</t>
  </si>
  <si>
    <t>http://www.imdb.com/title/tt0220099/?ref_=fn_tt_tt_1</t>
  </si>
  <si>
    <t>http://www.imdb.com/title/tt1148204/?ref_=fn_tt_tt_1</t>
  </si>
  <si>
    <t>http://www.imdb.com/title/tt3369806/?ref_=fn_tt_tt_1</t>
  </si>
  <si>
    <t>http://www.imdb.com/title/tt1319598/?ref_=fn_tt_tt_1</t>
  </si>
  <si>
    <t>http://www.imdb.com/title/tt0799949/?ref_=fn_tt_tt_1</t>
  </si>
  <si>
    <t>Biography|Crime|Drama|History</t>
  </si>
  <si>
    <t>http://www.imdb.com/title/tt1895587/?ref_=fn_tt_tt_1</t>
  </si>
  <si>
    <t>http://www.imdb.com/title/tt0947802/?ref_=fn_tt_tt_1</t>
  </si>
  <si>
    <t>Takashi Shimizu</t>
  </si>
  <si>
    <t>http://www.imdb.com/title/tt0433386/?ref_=fn_tt_tt_1</t>
  </si>
  <si>
    <t>http://www.imdb.com/title/tt0120703/?ref_=fn_tt_tt_1</t>
  </si>
  <si>
    <t>Adventure|Comedy|Fantasy|Music|Sci-Fi</t>
  </si>
  <si>
    <t>http://www.imdb.com/title/tt0101452/?ref_=fn_tt_tt_1</t>
  </si>
  <si>
    <t>http://www.imdb.com/title/tt0483726/?ref_=fn_tt_tt_1</t>
  </si>
  <si>
    <t>Gary Nelson</t>
  </si>
  <si>
    <t>http://www.imdb.com/title/tt0078869/?ref_=fn_tt_tt_1</t>
  </si>
  <si>
    <t>Anton Corbijn</t>
  </si>
  <si>
    <t>http://www.imdb.com/title/tt1440728/?ref_=fn_tt_tt_1</t>
  </si>
  <si>
    <t>Gregory Nava</t>
  </si>
  <si>
    <t>http://www.imdb.com/title/tt0120094/?ref_=fn_tt_tt_1</t>
  </si>
  <si>
    <t>http://www.imdb.com/title/tt1666186/?ref_=fn_tt_tt_1</t>
  </si>
  <si>
    <t>http://www.imdb.com/title/tt0449467/?ref_=fn_tt_tt_1</t>
  </si>
  <si>
    <t>http://www.imdb.com/title/tt1371150/?ref_=fn_tt_tt_1</t>
  </si>
  <si>
    <t>John Patrick Shanley</t>
  </si>
  <si>
    <t>http://www.imdb.com/title/tt0918927/?ref_=fn_tt_tt_1</t>
  </si>
  <si>
    <t>http://www.imdb.com/title/tt0372588/?ref_=fn_tt_tt_1</t>
  </si>
  <si>
    <t>http://www.imdb.com/title/tt1572315/?ref_=fn_tt_tt_1</t>
  </si>
  <si>
    <t>http://www.imdb.com/title/tt0112722/?ref_=fn_tt_tt_1</t>
  </si>
  <si>
    <t>http://www.imdb.com/title/tt0795461/?ref_=fn_tt_tt_1</t>
  </si>
  <si>
    <t>Joshua Logan</t>
  </si>
  <si>
    <t>Comedy|Drama|Musical|Romance|Western</t>
  </si>
  <si>
    <t>http://www.imdb.com/title/tt0064782/?ref_=fn_tt_tt_1</t>
  </si>
  <si>
    <t>http://www.imdb.com/title/tt1013753/?ref_=fn_tt_tt_1</t>
  </si>
  <si>
    <t>Action|Adventure|Drama|Mystery</t>
  </si>
  <si>
    <t>http://www.imdb.com/title/tt3231054/?ref_=fn_tt_tt_1</t>
  </si>
  <si>
    <t>Steve Beck</t>
  </si>
  <si>
    <t>http://www.imdb.com/title/tt0288477/?ref_=fn_tt_tt_1</t>
  </si>
  <si>
    <t>Todd Strauss-Schulson</t>
  </si>
  <si>
    <t>http://www.imdb.com/title/tt1268799/?ref_=fn_tt_tt_1</t>
  </si>
  <si>
    <t>John McNaughton</t>
  </si>
  <si>
    <t>http://www.imdb.com/title/tt0120890/?ref_=fn_tt_tt_1</t>
  </si>
  <si>
    <t>Nelson McCormick</t>
  </si>
  <si>
    <t>http://www.imdb.com/title/tt0814335/?ref_=fn_tt_tt_1</t>
  </si>
  <si>
    <t>http://www.imdb.com/title/tt1226753/?ref_=fn_tt_tt_1</t>
  </si>
  <si>
    <t>http://www.imdb.com/title/tt0146882/?ref_=fn_tt_tt_1</t>
  </si>
  <si>
    <t>Eric Valette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</si>
  <si>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</si>
  <si>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</si>
  <si>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</si>
  <si>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</si>
  <si>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http://www.imdb.com/title/tt1414382/?ref_=fn_tt_tt_1</t>
  </si>
  <si>
    <t>http://www.imdb.com/title/tt0421073/?ref_=fn_tt_tt_1</t>
  </si>
  <si>
    <t>http://www.imdb.com/title/tt1213663/?ref_=fn_tt_tt_1</t>
  </si>
  <si>
    <t>Andrew Fleming</t>
  </si>
  <si>
    <t>Comedy|Crime|Family|Mystery|Romance|Thriller</t>
  </si>
  <si>
    <t>http://www.imdb.com/title/tt0479500/?ref_=fn_tt_tt_1</t>
  </si>
  <si>
    <t>Michael Spierig</t>
  </si>
  <si>
    <t>http://www.imdb.com/title/tt0433362/?ref_=fn_tt_tt_1</t>
  </si>
  <si>
    <t>Jim Field Smith</t>
  </si>
  <si>
    <t>http://www.imdb.com/title/tt0815236/?ref_=fn_tt_tt_1</t>
  </si>
  <si>
    <t>Thomas Bezucha</t>
  </si>
  <si>
    <t>http://www.imdb.com/title/tt1067774/?ref_=fn_tt_tt_1</t>
  </si>
  <si>
    <t>Hungary</t>
  </si>
  <si>
    <t>William Brent Bell</t>
  </si>
  <si>
    <t>http://www.imdb.com/title/tt0441796/?ref_=fn_tt_tt_1</t>
  </si>
  <si>
    <t>Action|Adventure|Drama|Romance|Western</t>
  </si>
  <si>
    <t>http://www.imdb.com/title/tt0102744/?ref_=fn_tt_tt_1</t>
  </si>
  <si>
    <t>Anthony Bell</t>
  </si>
  <si>
    <t>http://www.imdb.com/title/tt1213012/?ref_=fn_tt_tt_1</t>
  </si>
  <si>
    <t>http://www.imdb.com/title/tt0475944/?ref_=fn_tt_tt_1</t>
  </si>
  <si>
    <t>Jessica Bendinger</t>
  </si>
  <si>
    <t>http://www.imdb.com/title/tt0430634/?ref_=fn_tt_tt_1</t>
  </si>
  <si>
    <t>http://www.imdb.com/title/tt1100119/?ref_=fn_tt_tt_1</t>
  </si>
  <si>
    <t>http://www.imdb.com/title/tt0114681/?ref_=fn_tt_tt_1</t>
  </si>
  <si>
    <t>Henry Joost</t>
  </si>
  <si>
    <t>Adventure|Crime|Mystery|Sci-Fi|Thriller</t>
  </si>
  <si>
    <t>http://www.imdb.com/title/tt3531824/?ref_=fn_tt_tt_1</t>
  </si>
  <si>
    <t>Ed Harris</t>
  </si>
  <si>
    <t>Crime|Drama|Western</t>
  </si>
  <si>
    <t>http://www.imdb.com/title/tt0800308/?ref_=fn_tt_tt_1</t>
  </si>
  <si>
    <t>http://www.imdb.com/title/tt0120877/?ref_=fn_tt_tt_1</t>
  </si>
  <si>
    <t>Alfred Hitchcock</t>
  </si>
  <si>
    <t>http://www.imdb.com/title/tt0054215/?ref_=fn_tt_tt_1</t>
  </si>
  <si>
    <t>http://www.imdb.com/title/tt1046163/?ref_=fn_tt_tt_1</t>
  </si>
  <si>
    <t>Shana Feste</t>
  </si>
  <si>
    <t>http://www.imdb.com/title/tt2318092/?ref_=fn_tt_tt_1</t>
  </si>
  <si>
    <t>http://www.imdb.com/title/tt0791304/?ref_=fn_tt_tt_1</t>
  </si>
  <si>
    <t>Steve Rash</t>
  </si>
  <si>
    <t>http://www.imdb.com/title/tt0083254/?ref_=fn_tt_tt_1</t>
  </si>
  <si>
    <t>Adventure|Comedy|Drama|Fantasy</t>
  </si>
  <si>
    <t>http://www.imdb.com/title/tt0089457/?ref_=fn_tt_tt_1</t>
  </si>
  <si>
    <t>http://www.imdb.com/title/tt0124879/?ref_=fn_tt_tt_1</t>
  </si>
  <si>
    <t>Mike Binder</t>
  </si>
  <si>
    <t>http://www.imdb.com/title/tt0490204/?ref_=fn_tt_tt_1</t>
  </si>
  <si>
    <t>Adventure|Biography|Drama</t>
  </si>
  <si>
    <t>http://www.imdb.com/title/tt0758758/?ref_=fn_tt_tt_1</t>
  </si>
  <si>
    <t>http://www.imdb.com/title/tt0462519/?ref_=fn_tt_tt_1</t>
  </si>
  <si>
    <t>Michael J. Bassett</t>
  </si>
  <si>
    <t>Adventure|Drama|Horror|Mystery|Thriller</t>
  </si>
  <si>
    <t>http://www.imdb.com/title/tt0938330/?ref_=fn_tt_tt_1</t>
  </si>
  <si>
    <t>Crime|Fantasy|Horror</t>
  </si>
  <si>
    <t>http://www.imdb.com/title/tt0116367/?ref_=fn_tt_tt_1</t>
  </si>
  <si>
    <t>Frank Nissen</t>
  </si>
  <si>
    <t>Animation|Family|Fantasy|Mystery</t>
  </si>
  <si>
    <t>http://www.imdb.com/title/tt0407121/?ref_=fn_tt_tt_1</t>
  </si>
  <si>
    <t>http://www.imdb.com/title/tt0113321/?ref_=fn_tt_tt_1</t>
  </si>
  <si>
    <t>Stephen Chow</t>
  </si>
  <si>
    <t>Action|Comedy|Crime|Fantasy</t>
  </si>
  <si>
    <t>http://www.imdb.com/title/tt0373074/?ref_=fn_tt_tt_1</t>
  </si>
  <si>
    <t>http://www.imdb.com/title/tt0118315/?ref_=fn_tt_tt_1</t>
  </si>
  <si>
    <t>Peter Hastings</t>
  </si>
  <si>
    <t>Comedy|Family|Music|Musical</t>
  </si>
  <si>
    <t>http://www.imdb.com/title/tt0276033/?ref_=fn_tt_tt_1</t>
  </si>
  <si>
    <t>http://www.imdb.com/title/tt0419887/?ref_=fn_tt_tt_1</t>
  </si>
  <si>
    <t>Dari</t>
  </si>
  <si>
    <t>http://www.imdb.com/title/tt0315733/?ref_=fn_tt_tt_1</t>
  </si>
  <si>
    <t>Paul Abascal</t>
  </si>
  <si>
    <t>http://www.imdb.com/title/tt0338325/?ref_=fn_tt_tt_1</t>
  </si>
  <si>
    <t>Chris Koch</t>
  </si>
  <si>
    <t>http://www.imdb.com/title/tt0295289/?ref_=fn_tt_tt_1</t>
  </si>
  <si>
    <t>Amy Heckerling</t>
  </si>
  <si>
    <t>http://www.imdb.com/title/tt0217630/?ref_=fn_tt_tt_1</t>
  </si>
  <si>
    <t>Crime|Documentary|News</t>
  </si>
  <si>
    <t>http://www.imdb.com/title/tt1232207/?ref_=fn_tt_tt_1</t>
  </si>
  <si>
    <t>George Stevens</t>
  </si>
  <si>
    <t>http://www.imdb.com/title/tt0059245/?ref_=fn_tt_tt_1</t>
  </si>
  <si>
    <t>Billy Ray</t>
  </si>
  <si>
    <t>http://www.imdb.com/title/tt1741273/?ref_=fn_tt_tt_1</t>
  </si>
  <si>
    <t>http://www.imdb.com/title/tt1213644/?ref_=fn_tt_tt_1</t>
  </si>
  <si>
    <t>http://www.imdb.com/title/tt0913354/?ref_=fn_tt_tt_1</t>
  </si>
  <si>
    <t>http://www.imdb.com/title/tt0120483/?ref_=fn_tt_tt_1</t>
  </si>
  <si>
    <t>Mark Mylod</t>
  </si>
  <si>
    <t>http://www.imdb.com/title/tt0770703/?ref_=fn_tt_tt_1</t>
  </si>
  <si>
    <t>James Mather</t>
  </si>
  <si>
    <t>http://www.imdb.com/title/tt1592525/?ref_=fn_tt_tt_1</t>
  </si>
  <si>
    <t>http://www.imdb.com/title/tt0326856/?ref_=fn_tt_tt_1</t>
  </si>
  <si>
    <t>http://www.imdb.com/title/tt1121931/?ref_=fn_tt_tt_1</t>
  </si>
  <si>
    <t>http://www.imdb.com/title/tt0109348/?ref_=fn_tt_tt_1</t>
  </si>
  <si>
    <t>Michael O. Sajbel</t>
  </si>
  <si>
    <t>http://www.imdb.com/title/tt0430431/?ref_=fn_tt_tt_1</t>
  </si>
  <si>
    <t>Drama|Mystery|Romance|Thriller|War</t>
  </si>
  <si>
    <t>http://www.imdb.com/title/tt0258068/?ref_=fn_tt_tt_1</t>
  </si>
  <si>
    <t>http://www.imdb.com/title/tt0384680/?ref_=fn_tt_tt_1</t>
  </si>
  <si>
    <t>Action|Crime|Drama|Sport</t>
  </si>
  <si>
    <t>http://www.imdb.com/title/tt0281322/?ref_=fn_tt_tt_1</t>
  </si>
  <si>
    <t>http://www.imdb.com/title/tt0995039/?ref_=fn_tt_tt_1</t>
  </si>
  <si>
    <t>Nick Gomez</t>
  </si>
  <si>
    <t>http://www.imdb.com/title/tt1160368/?ref_=fn_tt_tt_1</t>
  </si>
  <si>
    <t>http://www.imdb.com/title/tt1228987/?ref_=fn_tt_tt_1</t>
  </si>
  <si>
    <t>Charles T. Kanganis</t>
  </si>
  <si>
    <t>http://www.imdb.com/title/tt0109015/?ref_=fn_tt_tt_1</t>
  </si>
  <si>
    <t>http://www.imdb.com/title/tt0799934/?ref_=fn_tt_tt_1</t>
  </si>
  <si>
    <t>Christopher Guest</t>
  </si>
  <si>
    <t>Comedy|Drama|Music|War</t>
  </si>
  <si>
    <t>http://www.imdb.com/title/tt0413015/?ref_=fn_tt_tt_1</t>
  </si>
  <si>
    <t>http://www.imdb.com/title/tt1712261/?ref_=fn_tt_tt_1</t>
  </si>
  <si>
    <t>http://www.imdb.com/title/tt0118954/?ref_=fn_tt_tt_1</t>
  </si>
  <si>
    <t>Damon Santostefano</t>
  </si>
  <si>
    <t>http://www.imdb.com/title/tt0144640/?ref_=fn_tt_tt_1</t>
  </si>
  <si>
    <t>http://www.imdb.com/title/tt2503944/?ref_=fn_tt_tt_1</t>
  </si>
  <si>
    <t>http://www.imdb.com/title/tt0098625/?ref_=fn_tt_tt_1</t>
  </si>
  <si>
    <t>Comedy|Musical|Romance</t>
  </si>
  <si>
    <t>http://www.imdb.com/title/tt0116242/?ref_=fn_tt_tt_1</t>
  </si>
  <si>
    <t>http://www.imdb.com/title/tt0804461/?ref_=fn_tt_tt_1</t>
  </si>
  <si>
    <t>http://www.imdb.com/title/tt0780511/?ref_=fn_tt_tt_1</t>
  </si>
  <si>
    <t>Bob Clark</t>
  </si>
  <si>
    <t>http://www.imdb.com/title/tt0270846/?ref_=fn_tt_tt_1</t>
  </si>
  <si>
    <t>http://www.imdb.com/title/tt0399327/?ref_=fn_tt_tt_1</t>
  </si>
  <si>
    <t>http://www.imdb.com/title/tt0462229/?ref_=fn_tt_tt_1</t>
  </si>
  <si>
    <t>http://www.imdb.com/title/tt0345074/?ref_=fn_tt_tt_1</t>
  </si>
  <si>
    <t>Comedy|Drama|Music|Musical|Romance</t>
  </si>
  <si>
    <t>http://www.imdb.com/title/tt0065054/?ref_=fn_tt_tt_1</t>
  </si>
  <si>
    <t>Comedy|Crime|Drama|Mystery|Romance</t>
  </si>
  <si>
    <t>http://www.imdb.com/title/tt1791528/?ref_=fn_tt_tt_1</t>
  </si>
  <si>
    <t>Dave Borthwick</t>
  </si>
  <si>
    <t>http://www.imdb.com/title/tt0763304/?ref_=fn_tt_tt_1</t>
  </si>
  <si>
    <t>Benson Lee</t>
  </si>
  <si>
    <t>http://www.imdb.com/title/tt1532958/?ref_=fn_tt_tt_1</t>
  </si>
  <si>
    <t>http://www.imdb.com/title/tt1714204/?ref_=fn_tt_tt_1</t>
  </si>
  <si>
    <t>http://www.imdb.com/title/tt1190617/?ref_=fn_tt_tt_1</t>
  </si>
  <si>
    <t>http://www.imdb.com/title/tt2002718/?ref_=fn_tt_tt_1</t>
  </si>
  <si>
    <t>Glen Morgan</t>
  </si>
  <si>
    <t>http://www.imdb.com/title/tt0310357/?ref_=fn_tt_tt_1</t>
  </si>
  <si>
    <t>http://www.imdb.com/title/tt0489282/?ref_=fn_tt_tt_1</t>
  </si>
  <si>
    <t>Mike Leigh</t>
  </si>
  <si>
    <t>Biography|Comedy|Drama|History|Music|Musical</t>
  </si>
  <si>
    <t>http://www.imdb.com/title/tt0151568/?ref_=fn_tt_tt_1</t>
  </si>
  <si>
    <t>Alejandro Monteverde</t>
  </si>
  <si>
    <t>http://www.imdb.com/title/tt1810683/?ref_=fn_tt_tt_1</t>
  </si>
  <si>
    <t>http://www.imdb.com/title/tt1571222/?ref_=fn_tt_tt_1</t>
  </si>
  <si>
    <t>Animation|Drama|Mystery|Sci-Fi|Thriller</t>
  </si>
  <si>
    <t>http://www.imdb.com/title/tt0405296/?ref_=fn_tt_tt_1</t>
  </si>
  <si>
    <t>http://www.imdb.com/title/tt1629757/?ref_=fn_tt_tt_1</t>
  </si>
  <si>
    <t>http://www.imdb.com/title/tt0369226/?ref_=fn_tt_tt_1</t>
  </si>
  <si>
    <t>http://www.imdb.com/title/tt0976222/?ref_=fn_tt_tt_1</t>
  </si>
  <si>
    <t>Jonathan Glazer</t>
  </si>
  <si>
    <t>http://www.imdb.com/title/tt0337876/?ref_=fn_tt_tt_1</t>
  </si>
  <si>
    <t>J.C. Chandor</t>
  </si>
  <si>
    <t>http://www.imdb.com/title/tt2937898/?ref_=fn_tt_tt_1</t>
  </si>
  <si>
    <t>http://www.imdb.com/title/tt1092082/?ref_=fn_tt_tt_1</t>
  </si>
  <si>
    <t>Marc Abraham</t>
  </si>
  <si>
    <t>http://www.imdb.com/title/tt1054588/?ref_=fn_tt_tt_1</t>
  </si>
  <si>
    <t>Todd Haynes</t>
  </si>
  <si>
    <t>http://www.imdb.com/title/tt0368794/?ref_=fn_tt_tt_1</t>
  </si>
  <si>
    <t>Mabrouk El Mechri</t>
  </si>
  <si>
    <t>http://www.imdb.com/title/tt1366365/?ref_=fn_tt_tt_1</t>
  </si>
  <si>
    <t>Adventure|Comedy|Drama|Romance</t>
  </si>
  <si>
    <t>http://www.imdb.com/title/tt0844286/?ref_=fn_tt_tt_1</t>
  </si>
  <si>
    <t>Charlie Kaufman</t>
  </si>
  <si>
    <t>http://www.imdb.com/title/tt0383028/?ref_=fn_tt_tt_1</t>
  </si>
  <si>
    <t>http://www.imdb.com/title/tt0119698/?ref_=fn_tt_tt_1</t>
  </si>
  <si>
    <t>Comedy|Drama|Mystery|Romance|Thriller|War</t>
  </si>
  <si>
    <t>http://www.imdb.com/title/tt0310778/?ref_=fn_tt_tt_1</t>
  </si>
  <si>
    <t>Nancy Walker</t>
  </si>
  <si>
    <t>Biography|Comedy|Musical</t>
  </si>
  <si>
    <t>http://www.imdb.com/title/tt0080492/?ref_=fn_tt_tt_1</t>
  </si>
  <si>
    <t>http://www.imdb.com/title/tt0421238/?ref_=fn_tt_tt_1</t>
  </si>
  <si>
    <t>Angelo Pizzo</t>
  </si>
  <si>
    <t>http://www.imdb.com/title/tt3719896/?ref_=fn_tt_tt_1</t>
  </si>
  <si>
    <t>http://www.imdb.com/title/tt0266747/?ref_=fn_tt_tt_1</t>
  </si>
  <si>
    <t>http://www.imdb.com/title/tt0238380/?ref_=fn_tt_tt_1</t>
  </si>
  <si>
    <t>http://www.imdb.com/title/tt0889588/?ref_=fn_tt_tt_1</t>
  </si>
  <si>
    <t>http://www.imdb.com/title/tt0138946/?ref_=fn_tt_tt_1</t>
  </si>
  <si>
    <t>Matthew Diamond</t>
  </si>
  <si>
    <t>http://www.imdb.com/title/tt1520498/?ref_=fn_tt_tt_1</t>
  </si>
  <si>
    <t>http://www.imdb.com/title/tt3707106/?ref_=fn_tt_tt_1</t>
  </si>
  <si>
    <t>Katsuhiro Ã”tomo</t>
  </si>
  <si>
    <t>Action|Adventure|Animation|Family|Sci-Fi|Thriller</t>
  </si>
  <si>
    <t>http://www.imdb.com/title/tt0348121/?ref_=fn_tt_tt_1</t>
  </si>
  <si>
    <t>David Anspaugh</t>
  </si>
  <si>
    <t>http://www.imdb.com/title/tt0354595/?ref_=fn_tt_tt_1</t>
  </si>
  <si>
    <t>Andrew Jarecki</t>
  </si>
  <si>
    <t>Crime|Drama|Mystery|Romance|Thriller</t>
  </si>
  <si>
    <t>http://www.imdb.com/title/tt1175709/?ref_=fn_tt_tt_1</t>
  </si>
  <si>
    <t>http://www.imdb.com/title/tt0110944/?ref_=fn_tt_tt_1</t>
  </si>
  <si>
    <t>http://www.imdb.com/title/tt0940709/?ref_=fn_tt_tt_1</t>
  </si>
  <si>
    <t>Comedy|Family|Fantasy|Sci-Fi</t>
  </si>
  <si>
    <t>http://www.imdb.com/title/tt0120882/?ref_=fn_tt_tt_1</t>
  </si>
  <si>
    <t>Action|Comedy|Crime|Fantasy|Horror|Mystery|Sci-Fi|Thriller</t>
  </si>
  <si>
    <t>http://www.imdb.com/title/tt1013860/?ref_=fn_tt_tt_1</t>
  </si>
  <si>
    <t>Daniel Algrant</t>
  </si>
  <si>
    <t>http://www.imdb.com/title/tt0274711/?ref_=fn_tt_tt_1</t>
  </si>
  <si>
    <t>http://www.imdb.com/title/tt1274300/?ref_=fn_tt_tt_1</t>
  </si>
  <si>
    <t>http://www.imdb.com/title/tt3319920/?ref_=fn_tt_tt_1</t>
  </si>
  <si>
    <t>Jane Clark</t>
  </si>
  <si>
    <t>Romance|Short</t>
  </si>
  <si>
    <t>http://www.imdb.com/title/tt1128219/?ref_=fn_tt_tt_1</t>
  </si>
  <si>
    <t>Sammo Kam-Bo Hung</t>
  </si>
  <si>
    <t>http://www.imdb.com/title/tt0882978/?ref_=fn_tt_tt_1</t>
  </si>
  <si>
    <t>Mike Barker</t>
  </si>
  <si>
    <t>http://www.imdb.com/title/tt0489664/?ref_=fn_tt_tt_1</t>
  </si>
  <si>
    <t>Wayne Thornley</t>
  </si>
  <si>
    <t>http://www.imdb.com/title/tt1488181/?ref_=fn_tt_tt_1</t>
  </si>
  <si>
    <t>Gnana Rajasekaran</t>
  </si>
  <si>
    <t>http://www.imdb.com/title/tt3037162/?ref_=fn_tt_tt_1</t>
  </si>
  <si>
    <t>Tom Walsh</t>
  </si>
  <si>
    <t>Animation</t>
  </si>
  <si>
    <t>http://www.imdb.com/title/tt1134666/?ref_=fn_tt_tt_1</t>
  </si>
  <si>
    <t>Jonathan Jakubowicz</t>
  </si>
  <si>
    <t>http://www.imdb.com/title/tt1781827/?ref_=fn_tt_tt_1</t>
  </si>
  <si>
    <t>Panama</t>
  </si>
  <si>
    <t>http://www.imdb.com/title/tt3247714/?ref_=fn_tt_tt_1</t>
  </si>
  <si>
    <t>Scott Walker</t>
  </si>
  <si>
    <t>http://www.imdb.com/title/tt2005374/?ref_=fn_tt_tt_1</t>
  </si>
  <si>
    <t>http://www.imdb.com/title/tt0446755/?ref_=fn_tt_tt_1</t>
  </si>
  <si>
    <t>http://www.imdb.com/title/tt0765432/?ref_=fn_tt_tt_1</t>
  </si>
  <si>
    <t>http://www.imdb.com/title/tt0099348/?ref_=fn_tt_tt_1</t>
  </si>
  <si>
    <t>http://www.imdb.com/title/tt1284575/?ref_=fn_tt_tt_1</t>
  </si>
  <si>
    <t>http://www.imdb.com/title/tt0098273/?ref_=fn_tt_tt_1</t>
  </si>
  <si>
    <t>Mark Rosman</t>
  </si>
  <si>
    <t>http://www.imdb.com/title/tt0356470/?ref_=fn_tt_tt_1</t>
  </si>
  <si>
    <t>http://www.imdb.com/title/tt0117571/?ref_=fn_tt_tt_1</t>
  </si>
  <si>
    <t>http://www.imdb.com/title/tt0245674/?ref_=fn_tt_tt_1</t>
  </si>
  <si>
    <t>Drama|Horror</t>
  </si>
  <si>
    <t>http://www.imdb.com/title/tt0081505/?ref_=fn_tt_tt_1</t>
  </si>
  <si>
    <t>http://www.imdb.com/title/tt0088763/?ref_=fn_tt_tt_1</t>
  </si>
  <si>
    <t>http://www.imdb.com/title/tt0185371/?ref_=fn_tt_tt_1</t>
  </si>
  <si>
    <t>http://www.imdb.com/title/tt1385912/?ref_=fn_tt_tt_1</t>
  </si>
  <si>
    <t>Rob Hawk</t>
  </si>
  <si>
    <t>http://www.imdb.com/title/tt4280822/?ref_=fn_tt_tt_1</t>
  </si>
  <si>
    <t>http://www.imdb.com/title/tt0889573/?ref_=fn_tt_tt_1</t>
  </si>
  <si>
    <t>http://www.imdb.com/title/tt0305711/?ref_=fn_tt_tt_1</t>
  </si>
  <si>
    <t>http://www.imdb.com/title/tt1270262/?ref_=fn_tt_tt_1</t>
  </si>
  <si>
    <t>Comedy|Drama|Reality-TV|Romance</t>
  </si>
  <si>
    <t>Britt Allcroft</t>
  </si>
  <si>
    <t>http://www.imdb.com/title/tt0205461/?ref_=fn_tt_tt_1</t>
  </si>
  <si>
    <t>http://www.imdb.com/title/tt0455407/?ref_=fn_tt_tt_1</t>
  </si>
  <si>
    <t>http://www.imdb.com/title/tt0245429/?ref_=fn_tt_tt_1</t>
  </si>
  <si>
    <t>Alan Yuen</t>
  </si>
  <si>
    <t>http://www.imdb.com/title/tt3341072/?ref_=fn_tt_tt_1</t>
  </si>
  <si>
    <t>http://www.imdb.com/title/tt0086993/?ref_=fn_tt_tt_1</t>
  </si>
  <si>
    <t>Brian Percival</t>
  </si>
  <si>
    <t>http://www.imdb.com/title/tt0816442/?ref_=fn_tt_tt_1</t>
  </si>
  <si>
    <t>Adventure|Comedy|Romance</t>
  </si>
  <si>
    <t>http://www.imdb.com/title/tt1135985/?ref_=fn_tt_tt_1</t>
  </si>
  <si>
    <t>Anand Tucker</t>
  </si>
  <si>
    <t>http://www.imdb.com/title/tt1216492/?ref_=fn_tt_tt_1</t>
  </si>
  <si>
    <t>Anthony Mann</t>
  </si>
  <si>
    <t>http://www.imdb.com/title/tt0058085/?ref_=fn_tt_tt_1</t>
  </si>
  <si>
    <t>Michael Dowse</t>
  </si>
  <si>
    <t>http://www.imdb.com/title/tt0810922/?ref_=fn_tt_tt_1</t>
  </si>
  <si>
    <t>Daniel Barnz</t>
  </si>
  <si>
    <t>http://www.imdb.com/title/tt1870529/?ref_=fn_tt_tt_1</t>
  </si>
  <si>
    <t>Emile Ardolino</t>
  </si>
  <si>
    <t>Family|Fantasy|Music</t>
  </si>
  <si>
    <t>http://www.imdb.com/title/tt0107719/?ref_=fn_tt_tt_1</t>
  </si>
  <si>
    <t>Robert Altman</t>
  </si>
  <si>
    <t>Crime|Drama|Music|Thriller</t>
  </si>
  <si>
    <t>http://www.imdb.com/title/tt0116745/?ref_=fn_tt_tt_1</t>
  </si>
  <si>
    <t>James Schamus</t>
  </si>
  <si>
    <t>http://www.imdb.com/title/tt4193394/?ref_=fn_tt_tt_1</t>
  </si>
  <si>
    <t>Hebrew</t>
  </si>
  <si>
    <t>Andrew Douglas</t>
  </si>
  <si>
    <t>http://www.imdb.com/title/tt0384806/?ref_=fn_tt_tt_1</t>
  </si>
  <si>
    <t>http://www.imdb.com/title/tt0268126/?ref_=fn_tt_tt_1</t>
  </si>
  <si>
    <t>http://www.imdb.com/title/tt0418819/?ref_=fn_tt_tt_1</t>
  </si>
  <si>
    <t>http://www.imdb.com/title/tt2957680/?ref_=fn_tt_tt_1</t>
  </si>
  <si>
    <t>Chinese</t>
  </si>
  <si>
    <t>http://www.imdb.com/title/tt0120669/?ref_=fn_tt_tt_1</t>
  </si>
  <si>
    <t>Ricky Gervais</t>
  </si>
  <si>
    <t>http://www.imdb.com/title/tt1058017/?ref_=fn_tt_tt_1</t>
  </si>
  <si>
    <t>http://www.imdb.com/title/tt2004420/?ref_=fn_tt_tt_1</t>
  </si>
  <si>
    <t>http://www.imdb.com/title/tt0110475/?ref_=fn_tt_tt_1</t>
  </si>
  <si>
    <t>http://www.imdb.com/title/tt0094737/?ref_=fn_tt_tt_1</t>
  </si>
  <si>
    <t>http://www.imdb.com/title/tt0443453/?ref_=fn_tt_tt_1</t>
  </si>
  <si>
    <t>http://www.imdb.com/title/tt0250494/?ref_=fn_tt_tt_1</t>
  </si>
  <si>
    <t>http://www.imdb.com/title/tt0088170/?ref_=fn_tt_tt_1</t>
  </si>
  <si>
    <t>http://www.imdb.com/title/tt0404032/?ref_=fn_tt_tt_1</t>
  </si>
  <si>
    <t>http://www.imdb.com/title/tt0205000/?ref_=fn_tt_tt_1</t>
  </si>
  <si>
    <t>Vic Armstrong</t>
  </si>
  <si>
    <t>Action|Drama|Fantasy|Mystery|Thriller</t>
  </si>
  <si>
    <t>http://www.imdb.com/title/tt2467046/?ref_=fn_tt_tt_1</t>
  </si>
  <si>
    <t>http://www.imdb.com/title/tt0356680/?ref_=fn_tt_tt_1</t>
  </si>
  <si>
    <t>http://www.imdb.com/title/tt0337579/?ref_=fn_tt_tt_1</t>
  </si>
  <si>
    <t>Terry Zwigoff</t>
  </si>
  <si>
    <t>http://www.imdb.com/title/tt0307987/?ref_=fn_tt_tt_1</t>
  </si>
  <si>
    <t>http://www.imdb.com/title/tt0118655/?ref_=fn_tt_tt_1</t>
  </si>
  <si>
    <t>http://www.imdb.com/title/tt3760922/?ref_=fn_tt_tt_1</t>
  </si>
  <si>
    <t>http://www.imdb.com/title/tt1650043/?ref_=fn_tt_tt_1</t>
  </si>
  <si>
    <t>http://www.imdb.com/title/tt0093773/?ref_=fn_tt_tt_1</t>
  </si>
  <si>
    <t>Biography|Drama|History|Music</t>
  </si>
  <si>
    <t>http://www.imdb.com/title/tt0086879/?ref_=fn_tt_tt_1</t>
  </si>
  <si>
    <t>http://www.imdb.com/title/tt0926129/?ref_=fn_tt_tt_1</t>
  </si>
  <si>
    <t>http://www.imdb.com/title/tt0377092/?ref_=fn_tt_tt_1</t>
  </si>
  <si>
    <t>Audrey Wells</t>
  </si>
  <si>
    <t>http://www.imdb.com/title/tt0328589/?ref_=fn_tt_tt_1</t>
  </si>
  <si>
    <t>http://www.imdb.com/title/tt0280707/?ref_=fn_tt_tt_1</t>
  </si>
  <si>
    <t>http://www.imdb.com/title/tt0362359/?ref_=fn_tt_tt_1</t>
  </si>
  <si>
    <t>http://www.imdb.com/title/tt0091738/?ref_=fn_tt_tt_1</t>
  </si>
  <si>
    <t>http://www.imdb.com/title/tt2562232/?ref_=fn_tt_tt_1</t>
  </si>
  <si>
    <t>http://www.imdb.com/title/tt2334873/?ref_=fn_tt_tt_1</t>
  </si>
  <si>
    <t>http://www.imdb.com/title/tt0475276/?ref_=fn_tt_tt_1</t>
  </si>
  <si>
    <t>http://www.imdb.com/title/tt0322589/?ref_=fn_tt_tt_1</t>
  </si>
  <si>
    <t>Rick Friedberg</t>
  </si>
  <si>
    <t>http://www.imdb.com/title/tt0117723/?ref_=fn_tt_tt_1</t>
  </si>
  <si>
    <t>http://www.imdb.com/title/tt0080749/?ref_=fn_tt_tt_1</t>
  </si>
  <si>
    <t>Sean McNamara</t>
  </si>
  <si>
    <t>Biography|Drama|Family|Sport</t>
  </si>
  <si>
    <t>http://www.imdb.com/title/tt1596346/?ref_=fn_tt_tt_1</t>
  </si>
  <si>
    <t>Comedy|Drama|War</t>
  </si>
  <si>
    <t>http://www.imdb.com/title/tt0065528/?ref_=fn_tt_tt_1</t>
  </si>
  <si>
    <t>Jody Hill</t>
  </si>
  <si>
    <t>http://www.imdb.com/title/tt1197628/?ref_=fn_tt_tt_1</t>
  </si>
  <si>
    <t>http://www.imdb.com/title/tt0087078/?ref_=fn_tt_tt_1</t>
  </si>
  <si>
    <t>http://www.imdb.com/title/tt0081398/?ref_=fn_tt_tt_1</t>
  </si>
  <si>
    <t>Brandon Camp</t>
  </si>
  <si>
    <t>http://www.imdb.com/title/tt0899106/?ref_=fn_tt_tt_1</t>
  </si>
  <si>
    <t>http://www.imdb.com/title/tt0090357/?ref_=fn_tt_tt_1</t>
  </si>
  <si>
    <t>Kevin Tancharoen</t>
  </si>
  <si>
    <t>http://www.imdb.com/title/tt1016075/?ref_=fn_tt_tt_1</t>
  </si>
  <si>
    <t>http://www.imdb.com/title/tt1542344/?ref_=fn_tt_tt_1</t>
  </si>
  <si>
    <t>http://www.imdb.com/title/tt0196216/?ref_=fn_tt_tt_1</t>
  </si>
  <si>
    <t>Nicholas Hytner</t>
  </si>
  <si>
    <t>http://www.imdb.com/title/tt0210616/?ref_=fn_tt_tt_1</t>
  </si>
  <si>
    <t>http://www.imdb.com/title/tt2279339/?ref_=fn_tt_tt_1</t>
  </si>
  <si>
    <t>Bart Freundlich</t>
  </si>
  <si>
    <t>http://www.imdb.com/title/tt0337917/?ref_=fn_tt_tt_1</t>
  </si>
  <si>
    <t>http://www.imdb.com/title/tt0264796/?ref_=fn_tt_tt_1</t>
  </si>
  <si>
    <t>http://www.imdb.com/title/tt2080374/?ref_=fn_tt_tt_1</t>
  </si>
  <si>
    <t>http://www.imdb.com/title/tt1032815/?ref_=fn_tt_tt_1</t>
  </si>
  <si>
    <t>http://www.imdb.com/title/tt0403702/?ref_=fn_tt_tt_1</t>
  </si>
  <si>
    <t>William A. Fraker</t>
  </si>
  <si>
    <t>http://www.imdb.com/title/tt0082648/?ref_=fn_tt_tt_1</t>
  </si>
  <si>
    <t>John Boorman</t>
  </si>
  <si>
    <t>http://www.imdb.com/title/tt0236784/?ref_=fn_tt_tt_1</t>
  </si>
  <si>
    <t>http://www.imdb.com/title/tt0082085/?ref_=fn_tt_tt_1</t>
  </si>
  <si>
    <t>Courtney Solomon</t>
  </si>
  <si>
    <t>http://www.imdb.com/title/tt2167202/?ref_=fn_tt_tt_1</t>
  </si>
  <si>
    <t>http://www.imdb.com/title/tt0119349/?ref_=fn_tt_tt_1</t>
  </si>
  <si>
    <t>http://www.imdb.com/title/tt2465146/?ref_=fn_tt_tt_1</t>
  </si>
  <si>
    <t>Jeff Kanew</t>
  </si>
  <si>
    <t>http://www.imdb.com/title/tt0098519/?ref_=fn_tt_tt_1</t>
  </si>
  <si>
    <t>IstvÃ¡n SzabÃ³</t>
  </si>
  <si>
    <t>http://www.imdb.com/title/tt0340012/?ref_=fn_tt_tt_1</t>
  </si>
  <si>
    <t>http://www.imdb.com/title/tt0091635/?ref_=fn_tt_tt_1</t>
  </si>
  <si>
    <t>Matthew Robbins</t>
  </si>
  <si>
    <t>http://www.imdb.com/title/tt0082288/?ref_=fn_tt_tt_1</t>
  </si>
  <si>
    <t>http://www.imdb.com/title/tt0824758/?ref_=fn_tt_tt_1</t>
  </si>
  <si>
    <t>http://www.imdb.com/title/tt0109707/?ref_=fn_tt_tt_1</t>
  </si>
  <si>
    <t>http://www.imdb.com/title/tt1967545/?ref_=fn_tt_tt_1</t>
  </si>
  <si>
    <t>http://www.imdb.com/title/tt0416044/?ref_=fn_tt_tt_1</t>
  </si>
  <si>
    <t>Mongolian</t>
  </si>
  <si>
    <t>http://www.imdb.com/title/tt1032755/?ref_=fn_tt_tt_1</t>
  </si>
  <si>
    <t>Hal Needham</t>
  </si>
  <si>
    <t>http://www.imdb.com/title/tt0084316/?ref_=fn_tt_tt_1</t>
  </si>
  <si>
    <t>http://www.imdb.com/title/tt0116477/?ref_=fn_tt_tt_1</t>
  </si>
  <si>
    <t>http://www.imdb.com/title/tt1071812/?ref_=fn_tt_tt_1</t>
  </si>
  <si>
    <t>Jeff Nichols</t>
  </si>
  <si>
    <t>http://www.imdb.com/title/tt2649554/?ref_=fn_tt_tt_1</t>
  </si>
  <si>
    <t>Greece</t>
  </si>
  <si>
    <t>http://www.imdb.com/title/tt0313792/?ref_=fn_tt_tt_1</t>
  </si>
  <si>
    <t>Jonathan Teplitzky</t>
  </si>
  <si>
    <t>Biography|Drama|Romance|War</t>
  </si>
  <si>
    <t>http://www.imdb.com/title/tt2058107/?ref_=fn_tt_tt_1</t>
  </si>
  <si>
    <t>http://www.imdb.com/title/tt1842530/?ref_=fn_tt_tt_1</t>
  </si>
  <si>
    <t>Michael Haneke</t>
  </si>
  <si>
    <t>http://www.imdb.com/title/tt1149362/?ref_=fn_tt_tt_1</t>
  </si>
  <si>
    <t>http://www.imdb.com/title/tt4517738/?ref_=fn_tt_tt_1</t>
  </si>
  <si>
    <t>Mike Marvin</t>
  </si>
  <si>
    <t>Action|Horror|Romance|Sci-Fi|Thriller</t>
  </si>
  <si>
    <t>http://www.imdb.com/title/tt0092240/?ref_=fn_tt_tt_1</t>
  </si>
  <si>
    <t>http://www.imdb.com/title/tt0235737/?ref_=fn_tt_tt_1</t>
  </si>
  <si>
    <t>Music</t>
  </si>
  <si>
    <t>http://www.imdb.com/title/tt2172935/?ref_=fn_tt_tt_1</t>
  </si>
  <si>
    <t>Gregor Jordan</t>
  </si>
  <si>
    <t>http://www.imdb.com/title/tt0865554/?ref_=fn_tt_tt_1</t>
  </si>
  <si>
    <t>http://www.imdb.com/title/tt1321865/?ref_=fn_tt_tt_1</t>
  </si>
  <si>
    <t>Tran Anh Hung</t>
  </si>
  <si>
    <t>http://www.imdb.com/title/tt1024744/?ref_=fn_tt_tt_1</t>
  </si>
  <si>
    <t>Lance Hool</t>
  </si>
  <si>
    <t>Action|Drama|History|Romance|War|Western</t>
  </si>
  <si>
    <t>http://www.imdb.com/title/tt0120775/?ref_=fn_tt_tt_1</t>
  </si>
  <si>
    <t>http://www.imdb.com/title/tt0088993/?ref_=fn_tt_tt_1</t>
  </si>
  <si>
    <t>http://www.imdb.com/title/tt3212232/?ref_=fn_tt_tt_1</t>
  </si>
  <si>
    <t>Christian Volckman</t>
  </si>
  <si>
    <t>Action|Animation|Sci-Fi|Thriller</t>
  </si>
  <si>
    <t>http://www.imdb.com/title/tt0386741/?ref_=fn_tt_tt_1</t>
  </si>
  <si>
    <t>http://www.imdb.com/title/tt0089893/?ref_=fn_tt_tt_1</t>
  </si>
  <si>
    <t>Rodrigo CortÃ©s</t>
  </si>
  <si>
    <t>http://www.imdb.com/title/tt1748179/?ref_=fn_tt_tt_1</t>
  </si>
  <si>
    <t>http://www.imdb.com/title/tt0829482/?ref_=fn_tt_tt_1</t>
  </si>
  <si>
    <t>http://www.imdb.com/title/tt1142800/?ref_=fn_tt_tt_1</t>
  </si>
  <si>
    <t>David Hayter</t>
  </si>
  <si>
    <t>http://www.imdb.com/title/tt1403241/?ref_=fn_tt_tt_1</t>
  </si>
  <si>
    <t>http://www.imdb.com/title/tt1023481/?ref_=fn_tt_tt_1</t>
  </si>
  <si>
    <t>Cory Edwards</t>
  </si>
  <si>
    <t>Action|Animation|Comedy|Crime|Family</t>
  </si>
  <si>
    <t>http://www.imdb.com/title/tt0443536/?ref_=fn_tt_tt_1</t>
  </si>
  <si>
    <t>Terry George</t>
  </si>
  <si>
    <t>http://www.imdb.com/title/tt0395169/?ref_=fn_tt_tt_1</t>
  </si>
  <si>
    <t>Xavier Gens</t>
  </si>
  <si>
    <t>http://www.imdb.com/title/tt0465494/?ref_=fn_tt_tt_1</t>
  </si>
  <si>
    <t>Kasi Lemmons</t>
  </si>
  <si>
    <t>Drama|Family|Music|Musical</t>
  </si>
  <si>
    <t>Vondie Curtis-Hall</t>
  </si>
  <si>
    <t>http://www.imdb.com/title/tt1425922/?ref_=fn_tt_tt_1</t>
  </si>
  <si>
    <t>Brian A Miller</t>
  </si>
  <si>
    <t>http://www.imdb.com/title/tt1085492/?ref_=fn_tt_tt_1</t>
  </si>
  <si>
    <t>Matt Dillon</t>
  </si>
  <si>
    <t>http://www.imdb.com/title/tt0164003/?ref_=fn_tt_tt_1</t>
  </si>
  <si>
    <t>http://www.imdb.com/title/tt0230600/?ref_=fn_tt_tt_1</t>
  </si>
  <si>
    <t>http://www.imdb.com/title/tt0090605/?ref_=fn_tt_tt_1</t>
  </si>
  <si>
    <t>George Cukor</t>
  </si>
  <si>
    <t>Drama|Family|Musical|Romance</t>
  </si>
  <si>
    <t>http://www.imdb.com/title/tt0058385/?ref_=fn_tt_tt_1</t>
  </si>
  <si>
    <t>http://www.imdb.com/title/tt0119345/?ref_=fn_tt_tt_1</t>
  </si>
  <si>
    <t>http://www.imdb.com/title/tt1924435/?ref_=fn_tt_tt_1</t>
  </si>
  <si>
    <t>http://www.imdb.com/title/tt0375063/?ref_=fn_tt_tt_1</t>
  </si>
  <si>
    <t>http://www.imdb.com/title/tt0486551/?ref_=fn_tt_tt_1</t>
  </si>
  <si>
    <t>http://www.imdb.com/title/tt0077651/?ref_=fn_tt_tt_1</t>
  </si>
  <si>
    <t>John Hoffman</t>
  </si>
  <si>
    <t>Comedy|Drama|Family|Fantasy|Sci-Fi</t>
  </si>
  <si>
    <t>http://www.imdb.com/title/tt0326900/?ref_=fn_tt_tt_1</t>
  </si>
  <si>
    <t>http://www.imdb.com/title/tt2083355/?ref_=fn_tt_tt_1</t>
  </si>
  <si>
    <t>http://www.imdb.com/title/tt0475394/?ref_=fn_tt_tt_1</t>
  </si>
  <si>
    <t>Kevin Greutert</t>
  </si>
  <si>
    <t>http://www.imdb.com/title/tt1477076/?ref_=fn_tt_tt_1</t>
  </si>
  <si>
    <t>http://www.imdb.com/title/tt0243736/?ref_=fn_tt_tt_1</t>
  </si>
  <si>
    <t>John Fortenberry</t>
  </si>
  <si>
    <t>http://www.imdb.com/title/tt0120770/?ref_=fn_tt_tt_1</t>
  </si>
  <si>
    <t>http://www.imdb.com/title/tt1152398/?ref_=fn_tt_tt_1</t>
  </si>
  <si>
    <t>http://www.imdb.com/title/tt0454841/?ref_=fn_tt_tt_1</t>
  </si>
  <si>
    <t>http://www.imdb.com/title/tt0325258/?ref_=fn_tt_tt_1</t>
  </si>
  <si>
    <t>http://www.imdb.com/title/tt2097298/?ref_=fn_tt_tt_1</t>
  </si>
  <si>
    <t>Erik White</t>
  </si>
  <si>
    <t>http://www.imdb.com/title/tt0979434/?ref_=fn_tt_tt_1</t>
  </si>
  <si>
    <t>Chris Robinson</t>
  </si>
  <si>
    <t>Comedy|Crime|Drama|Music|Romance</t>
  </si>
  <si>
    <t>http://www.imdb.com/title/tt0466856/?ref_=fn_tt_tt_1</t>
  </si>
  <si>
    <t>Jason Moore</t>
  </si>
  <si>
    <t>http://www.imdb.com/title/tt1981677/?ref_=fn_tt_tt_1</t>
  </si>
  <si>
    <t>http://www.imdb.com/title/tt0234829/?ref_=fn_tt_tt_1</t>
  </si>
  <si>
    <t>http://www.imdb.com/title/tt0120324/?ref_=fn_tt_tt_1</t>
  </si>
  <si>
    <t>Robert Harmon</t>
  </si>
  <si>
    <t>http://www.imdb.com/title/tt0283632/?ref_=fn_tt_tt_1</t>
  </si>
  <si>
    <t>Trent Cooper</t>
  </si>
  <si>
    <t>http://www.imdb.com/title/tt0462395/?ref_=fn_tt_tt_1</t>
  </si>
  <si>
    <t>Gary Halvorson</t>
  </si>
  <si>
    <t>Adventure|Comedy|Family|Fantasy|Musical</t>
  </si>
  <si>
    <t>http://www.imdb.com/title/tt0159421/?ref_=fn_tt_tt_1</t>
  </si>
  <si>
    <t>http://www.imdb.com/title/tt1210042/?ref_=fn_tt_tt_1</t>
  </si>
  <si>
    <t>Nicholas Ray</t>
  </si>
  <si>
    <t>http://www.imdb.com/title/tt0056800/?ref_=fn_tt_tt_1</t>
  </si>
  <si>
    <t>Fede Alvarez</t>
  </si>
  <si>
    <t>http://www.imdb.com/title/tt1288558/?ref_=fn_tt_tt_1</t>
  </si>
  <si>
    <t>http://www.imdb.com/title/tt0865559/?ref_=fn_tt_tt_1</t>
  </si>
  <si>
    <t>http://www.imdb.com/title/tt0465142/?ref_=fn_tt_tt_1</t>
  </si>
  <si>
    <t>Sidney J. Furie</t>
  </si>
  <si>
    <t>http://www.imdb.com/title/tt0094074/?ref_=fn_tt_tt_1</t>
  </si>
  <si>
    <t>Ian Iqbal Rashid</t>
  </si>
  <si>
    <t>http://www.imdb.com/title/tt0770810/?ref_=fn_tt_tt_1</t>
  </si>
  <si>
    <t>Wayne Kramer</t>
  </si>
  <si>
    <t>http://www.imdb.com/title/tt0404390/?ref_=fn_tt_tt_1</t>
  </si>
  <si>
    <t>Rowdy Herrington</t>
  </si>
  <si>
    <t>http://www.imdb.com/title/tt0375104/?ref_=fn_tt_tt_1</t>
  </si>
  <si>
    <t>Jim Goddard</t>
  </si>
  <si>
    <t>Adventure|Crime|Drama|Romance</t>
  </si>
  <si>
    <t>http://www.imdb.com/title/tt0091934/?ref_=fn_tt_tt_1</t>
  </si>
  <si>
    <t>http://www.imdb.com/title/tt0443543/?ref_=fn_tt_tt_1</t>
  </si>
  <si>
    <t>Noel Marshall</t>
  </si>
  <si>
    <t>http://www.imdb.com/title/tt0083001/?ref_=fn_tt_tt_1</t>
  </si>
  <si>
    <t>http://www.imdb.com/title/tt0312549/?ref_=fn_tt_tt_1</t>
  </si>
  <si>
    <t>http://www.imdb.com/title/tt2515030/?ref_=fn_tt_tt_1</t>
  </si>
  <si>
    <t>Comedy|Mystery|Sci-Fi|Thriller</t>
  </si>
  <si>
    <t>http://www.imdb.com/title/tt0405336/?ref_=fn_tt_tt_1</t>
  </si>
  <si>
    <t>Guillaume Ivernel</t>
  </si>
  <si>
    <t>http://www.imdb.com/title/tt0944834/?ref_=fn_tt_tt_1</t>
  </si>
  <si>
    <t>Jack Smight</t>
  </si>
  <si>
    <t>Sci-Fi</t>
  </si>
  <si>
    <t>http://www.imdb.com/title/tt0075909/?ref_=fn_tt_tt_1</t>
  </si>
  <si>
    <t>Todd Lincoln</t>
  </si>
  <si>
    <t>http://www.imdb.com/title/tt1433822/?ref_=fn_tt_tt_1</t>
  </si>
  <si>
    <t>Howard Zieff</t>
  </si>
  <si>
    <t>http://www.imdb.com/title/tt0102492/?ref_=fn_tt_tt_1</t>
  </si>
  <si>
    <t>Steven Shainberg</t>
  </si>
  <si>
    <t>http://www.imdb.com/title/tt0422295/?ref_=fn_tt_tt_1</t>
  </si>
  <si>
    <t>http://www.imdb.com/title/tt0094291/?ref_=fn_tt_tt_1</t>
  </si>
  <si>
    <t>http://www.imdb.com/title/tt0114388/?ref_=fn_tt_tt_1</t>
  </si>
  <si>
    <t>Julian Jarrold</t>
  </si>
  <si>
    <t>http://www.imdb.com/title/tt0416508/?ref_=fn_tt_tt_1</t>
  </si>
  <si>
    <t>Joe Nussbaum</t>
  </si>
  <si>
    <t>http://www.imdb.com/title/tt0815244/?ref_=fn_tt_tt_1</t>
  </si>
  <si>
    <t>Vadim Perelman</t>
  </si>
  <si>
    <t>http://www.imdb.com/title/tt0315983/?ref_=fn_tt_tt_1</t>
  </si>
  <si>
    <t>http://www.imdb.com/title/tt0097165/?ref_=fn_tt_tt_1</t>
  </si>
  <si>
    <t>Peter Farrelly</t>
  </si>
  <si>
    <t>http://www.imdb.com/title/tt0109686/?ref_=fn_tt_tt_1</t>
  </si>
  <si>
    <t>http://www.imdb.com/title/tt0098635/?ref_=fn_tt_tt_1</t>
  </si>
  <si>
    <t>http://www.imdb.com/title/tt0084855/?ref_=fn_tt_tt_1</t>
  </si>
  <si>
    <t>http://www.imdb.com/title/tt0215129/?ref_=fn_tt_tt_1</t>
  </si>
  <si>
    <t>http://www.imdb.com/title/tt0139699/?ref_=fn_tt_tt_1</t>
  </si>
  <si>
    <t>Michel Hazanavicius</t>
  </si>
  <si>
    <t>http://www.imdb.com/title/tt1655442/?ref_=fn_tt_tt_1</t>
  </si>
  <si>
    <t>http://www.imdb.com/title/tt1139668/?ref_=fn_tt_tt_1</t>
  </si>
  <si>
    <t>http://www.imdb.com/title/tt1748122/?ref_=fn_tt_tt_1</t>
  </si>
  <si>
    <t>http://www.imdb.com/title/tt0420294/?ref_=fn_tt_tt_1</t>
  </si>
  <si>
    <t>Cyrus Nowrasteh</t>
  </si>
  <si>
    <t>http://www.imdb.com/title/tt1002563/?ref_=fn_tt_tt_1</t>
  </si>
  <si>
    <t>Perry Andelin Blake</t>
  </si>
  <si>
    <t>http://www.imdb.com/title/tt0295427/?ref_=fn_tt_tt_1</t>
  </si>
  <si>
    <t>Drama|Fantasy|War</t>
  </si>
  <si>
    <t>http://www.imdb.com/title/tt0457430/?ref_=fn_tt_tt_1</t>
  </si>
  <si>
    <t>http://www.imdb.com/title/tt3513704/?ref_=fn_tt_tt_1</t>
  </si>
  <si>
    <t>Action|Comedy|Crime|Family</t>
  </si>
  <si>
    <t>http://www.imdb.com/title/tt0250720/?ref_=fn_tt_tt_1</t>
  </si>
  <si>
    <t>http://www.imdb.com/title/tt0255819/?ref_=fn_tt_tt_1</t>
  </si>
  <si>
    <t>Christian E. Christiansen</t>
  </si>
  <si>
    <t>http://www.imdb.com/title/tt1265990/?ref_=fn_tt_tt_1</t>
  </si>
  <si>
    <t>http://www.imdb.com/title/tt0245686/?ref_=fn_tt_tt_1</t>
  </si>
  <si>
    <t>Sheldon Lettich</t>
  </si>
  <si>
    <t>http://www.imdb.com/title/tt0101764/?ref_=fn_tt_tt_1</t>
  </si>
  <si>
    <t>Joe Cornish</t>
  </si>
  <si>
    <t>Action|Comedy|Mystery</t>
  </si>
  <si>
    <t>http://www.imdb.com/title/tt0425112/?ref_=fn_tt_tt_1</t>
  </si>
  <si>
    <t>Diane English</t>
  </si>
  <si>
    <t>http://www.imdb.com/title/tt0430770/?ref_=fn_tt_tt_1</t>
  </si>
  <si>
    <t>http://www.imdb.com/title/tt0497465/?ref_=fn_tt_tt_1</t>
  </si>
  <si>
    <t>Peter Flinth</t>
  </si>
  <si>
    <t>http://www.imdb.com/title/tt0837106/?ref_=fn_tt_tt_1</t>
  </si>
  <si>
    <t>Swedish</t>
  </si>
  <si>
    <t>Sweden</t>
  </si>
  <si>
    <t>Robert Iscove</t>
  </si>
  <si>
    <t>http://www.imdb.com/title/tt0204175/?ref_=fn_tt_tt_1</t>
  </si>
  <si>
    <t>Peter Kosminsky</t>
  </si>
  <si>
    <t>http://www.imdb.com/title/tt0283139/?ref_=fn_tt_tt_1</t>
  </si>
  <si>
    <t>http://www.imdb.com/title/tt1131734/?ref_=fn_tt_tt_1</t>
  </si>
  <si>
    <t>Comedy|Crime|Mystery</t>
  </si>
  <si>
    <t>http://www.imdb.com/title/tt0186045/?ref_=fn_tt_tt_1</t>
  </si>
  <si>
    <t>http://www.imdb.com/title/tt0093818/?ref_=fn_tt_tt_1</t>
  </si>
  <si>
    <t>Allen Coulter</t>
  </si>
  <si>
    <t>http://www.imdb.com/title/tt1403981/?ref_=fn_tt_tt_1</t>
  </si>
  <si>
    <t>Clare Kilner</t>
  </si>
  <si>
    <t>http://www.imdb.com/title/tt0319524/?ref_=fn_tt_tt_1</t>
  </si>
  <si>
    <t>http://www.imdb.com/title/tt0095687/?ref_=fn_tt_tt_1</t>
  </si>
  <si>
    <t>http://www.imdb.com/title/tt0107818/?ref_=fn_tt_tt_1</t>
  </si>
  <si>
    <t>Josef Rusnak</t>
  </si>
  <si>
    <t>http://www.imdb.com/title/tt0139809/?ref_=fn_tt_tt_1</t>
  </si>
  <si>
    <t>Lance Rivera</t>
  </si>
  <si>
    <t>http://www.imdb.com/title/tt0380277/?ref_=fn_tt_tt_1</t>
  </si>
  <si>
    <t>Ronald Neame</t>
  </si>
  <si>
    <t>http://www.imdb.com/title/tt0079550/?ref_=fn_tt_tt_1</t>
  </si>
  <si>
    <t>Bruce Paltrow</t>
  </si>
  <si>
    <t>http://www.imdb.com/title/tt0134630/?ref_=fn_tt_tt_1</t>
  </si>
  <si>
    <t>http://www.imdb.com/title/tt0278823/?ref_=fn_tt_tt_1</t>
  </si>
  <si>
    <t>Adam Rifkin</t>
  </si>
  <si>
    <t>http://www.imdb.com/title/tt0165710/?ref_=fn_tt_tt_1</t>
  </si>
  <si>
    <t>http://www.imdb.com/title/tt0091203/?ref_=fn_tt_tt_1</t>
  </si>
  <si>
    <t>Susanne Bier</t>
  </si>
  <si>
    <t>http://www.imdb.com/title/tt0469623/?ref_=fn_tt_tt_1</t>
  </si>
  <si>
    <t>Kenneth Johnson</t>
  </si>
  <si>
    <t>Action|Crime|Sci-Fi</t>
  </si>
  <si>
    <t>http://www.imdb.com/title/tt0120207/?ref_=fn_tt_tt_1</t>
  </si>
  <si>
    <t>http://www.imdb.com/title/tt1951181/?ref_=fn_tt_tt_1</t>
  </si>
  <si>
    <t>James Ivory</t>
  </si>
  <si>
    <t>http://www.imdb.com/title/tt0384686/?ref_=fn_tt_tt_1</t>
  </si>
  <si>
    <t>http://www.imdb.com/title/tt1924429/?ref_=fn_tt_tt_1</t>
  </si>
  <si>
    <t>Jessy Terrero</t>
  </si>
  <si>
    <t>http://www.imdb.com/title/tt0367085/?ref_=fn_tt_tt_1</t>
  </si>
  <si>
    <t>http://www.imdb.com/title/tt1064932/?ref_=fn_tt_tt_1</t>
  </si>
  <si>
    <t>Vicente Amorim</t>
  </si>
  <si>
    <t>http://www.imdb.com/title/tt0436364/?ref_=fn_tt_tt_1</t>
  </si>
  <si>
    <t>Gaspar NoÃ©</t>
  </si>
  <si>
    <t>http://www.imdb.com/title/tt1191111/?ref_=fn_tt_tt_1</t>
  </si>
  <si>
    <t>http://www.imdb.com/title/tt1545106/?ref_=fn_tt_tt_1</t>
  </si>
  <si>
    <t>http://www.imdb.com/title/tt1028532/?ref_=fn_tt_tt_1</t>
  </si>
  <si>
    <t>JÃ©rÃ´me Salle</t>
  </si>
  <si>
    <t>http://www.imdb.com/title/tt2249221/?ref_=fn_tt_tt_1</t>
  </si>
  <si>
    <t>Tommy Lee Jones</t>
  </si>
  <si>
    <t>http://www.imdb.com/title/tt2398231/?ref_=fn_tt_tt_1</t>
  </si>
  <si>
    <t>Jesse Vaughan</t>
  </si>
  <si>
    <t>http://www.imdb.com/title/tt0247444/?ref_=fn_tt_tt_1</t>
  </si>
  <si>
    <t>http://www.imdb.com/title/tt1958961/?ref_=fn_tt_tt_1</t>
  </si>
  <si>
    <t>Norway</t>
  </si>
  <si>
    <t>http://www.imdb.com/title/tt0273435/?ref_=fn_tt_tt_1</t>
  </si>
  <si>
    <t>William Bindley</t>
  </si>
  <si>
    <t>http://www.imdb.com/title/tt0206113/?ref_=fn_tt_tt_1</t>
  </si>
  <si>
    <t>Wayne Beach</t>
  </si>
  <si>
    <t>http://www.imdb.com/title/tt0376196/?ref_=fn_tt_tt_1</t>
  </si>
  <si>
    <t>GÃ©rard Krawczyk</t>
  </si>
  <si>
    <t>http://www.imdb.com/title/tt0281364/?ref_=fn_tt_tt_1</t>
  </si>
  <si>
    <t>Comedy|Horror|Sci-Fi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</si>
  <si>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</si>
  <si>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</si>
  <si>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</si>
  <si>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</si>
  <si>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</si>
  <si>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http://www.imdb.com/title/tt0092099/?ref_=fn_tt_tt_1</t>
  </si>
  <si>
    <t>http://www.imdb.com/title/tt0190332/?ref_=fn_tt_tt_1</t>
  </si>
  <si>
    <t>Taiwan</t>
  </si>
  <si>
    <t>http://www.imdb.com/title/tt0169547/?ref_=fn_tt_tt_1</t>
  </si>
  <si>
    <t>http://www.imdb.com/title/tt1504320/?ref_=fn_tt_tt_1</t>
  </si>
  <si>
    <t>http://www.imdb.com/title/tt0096320/?ref_=fn_tt_tt_1</t>
  </si>
  <si>
    <t>http://www.imdb.com/title/tt3921180/?ref_=fn_tt_tt_1</t>
  </si>
  <si>
    <t>Udayan Prasad</t>
  </si>
  <si>
    <t>http://www.imdb.com/title/tt0954990/?ref_=fn_tt_tt_1</t>
  </si>
  <si>
    <t>http://www.imdb.com/title/tt0088939/?ref_=fn_tt_tt_1</t>
  </si>
  <si>
    <t>JK Youn</t>
  </si>
  <si>
    <t>Action|Comedy|Drama|Thriller</t>
  </si>
  <si>
    <t>http://www.imdb.com/title/tt1153040/?ref_=fn_tt_tt_1</t>
  </si>
  <si>
    <t>Korean</t>
  </si>
  <si>
    <t>Morten Tyldum</t>
  </si>
  <si>
    <t>http://www.imdb.com/title/tt2084970/?ref_=fn_tt_tt_1</t>
  </si>
  <si>
    <t>http://www.imdb.com/title/tt0081375/?ref_=fn_tt_tt_1</t>
  </si>
  <si>
    <t>http://www.imdb.com/title/tt0080549/?ref_=fn_tt_tt_1</t>
  </si>
  <si>
    <t>http://www.imdb.com/title/tt1196141/?ref_=fn_tt_tt_1</t>
  </si>
  <si>
    <t>AndrÃ©s Muschietti</t>
  </si>
  <si>
    <t>http://www.imdb.com/title/tt2023587/?ref_=fn_tt_tt_1</t>
  </si>
  <si>
    <t>http://www.imdb.com/title/tt0085995/?ref_=fn_tt_tt_1</t>
  </si>
  <si>
    <t>http://www.imdb.com/title/tt3063516/?ref_=fn_tt_tt_1</t>
  </si>
  <si>
    <t>http://www.imdb.com/title/tt0436697/?ref_=fn_tt_tt_1</t>
  </si>
  <si>
    <t>http://www.imdb.com/title/tt0094721/?ref_=fn_tt_tt_1</t>
  </si>
  <si>
    <t>http://www.imdb.com/title/tt0906108/?ref_=fn_tt_tt_1</t>
  </si>
  <si>
    <t>Gillian Armstrong</t>
  </si>
  <si>
    <t>Drama|Family|Romance</t>
  </si>
  <si>
    <t>http://www.imdb.com/title/tt0110367/?ref_=fn_tt_tt_1</t>
  </si>
  <si>
    <t>James Watkins</t>
  </si>
  <si>
    <t>http://www.imdb.com/title/tt1596365/?ref_=fn_tt_tt_1</t>
  </si>
  <si>
    <t>http://www.imdb.com/title/tt0455857/?ref_=fn_tt_tt_1</t>
  </si>
  <si>
    <t>http://www.imdb.com/title/tt0265298/?ref_=fn_tt_tt_1</t>
  </si>
  <si>
    <t>http://www.imdb.com/title/tt0077416/?ref_=fn_tt_tt_1</t>
  </si>
  <si>
    <t>http://www.imdb.com/title/tt0120885/?ref_=fn_tt_tt_1</t>
  </si>
  <si>
    <t>Jim Fall</t>
  </si>
  <si>
    <t>Adventure|Comedy|Family|Music|Romance</t>
  </si>
  <si>
    <t>http://www.imdb.com/title/tt0306841/?ref_=fn_tt_tt_1</t>
  </si>
  <si>
    <t>Ric Roman Waugh</t>
  </si>
  <si>
    <t>http://www.imdb.com/title/tt0882977/?ref_=fn_tt_tt_1</t>
  </si>
  <si>
    <t>Michael Dougherty</t>
  </si>
  <si>
    <t>http://www.imdb.com/title/tt3850590/?ref_=fn_tt_tt_1</t>
  </si>
  <si>
    <t>http://www.imdb.com/title/tt0133751/?ref_=fn_tt_tt_1</t>
  </si>
  <si>
    <t>http://www.imdb.com/title/tt0108551/?ref_=fn_tt_tt_1</t>
  </si>
  <si>
    <t>http://www.imdb.com/title/tt0118887/?ref_=fn_tt_tt_1</t>
  </si>
  <si>
    <t>Joel Gallen</t>
  </si>
  <si>
    <t>http://www.imdb.com/title/tt0277371/?ref_=fn_tt_tt_1</t>
  </si>
  <si>
    <t>http://www.imdb.com/title/tt1855199/?ref_=fn_tt_tt_1</t>
  </si>
  <si>
    <t>http://www.imdb.com/title/tt0192614/?ref_=fn_tt_tt_1</t>
  </si>
  <si>
    <t>James Marsh</t>
  </si>
  <si>
    <t>http://www.imdb.com/title/tt2980516/?ref_=fn_tt_tt_1</t>
  </si>
  <si>
    <t>http://www.imdb.com/title/tt0328099/?ref_=fn_tt_tt_1</t>
  </si>
  <si>
    <t>Matt Williams</t>
  </si>
  <si>
    <t>http://www.imdb.com/title/tt0198021/?ref_=fn_tt_tt_1</t>
  </si>
  <si>
    <t>http://www.imdb.com/title/tt0056172/?ref_=fn_tt_tt_1</t>
  </si>
  <si>
    <t>Rob Zombie</t>
  </si>
  <si>
    <t>http://www.imdb.com/title/tt1311067/?ref_=fn_tt_tt_1</t>
  </si>
  <si>
    <t>http://www.imdb.com/title/tt2305051/?ref_=fn_tt_tt_1</t>
  </si>
  <si>
    <t>Dennis Iliadis</t>
  </si>
  <si>
    <t>http://www.imdb.com/title/tt0844708/?ref_=fn_tt_tt_1</t>
  </si>
  <si>
    <t>http://www.imdb.com/title/tt0372532/?ref_=fn_tt_tt_1</t>
  </si>
  <si>
    <t>Rick Rosenthal</t>
  </si>
  <si>
    <t>Comedy|Horror|Thriller</t>
  </si>
  <si>
    <t>http://www.imdb.com/title/tt0220506/?ref_=fn_tt_tt_1</t>
  </si>
  <si>
    <t>http://www.imdb.com/title/tt0093779/?ref_=fn_tt_tt_1</t>
  </si>
  <si>
    <t>http://www.imdb.com/title/tt0427309/?ref_=fn_tt_tt_1</t>
  </si>
  <si>
    <t>Nicolas Winding Refn</t>
  </si>
  <si>
    <t>http://www.imdb.com/title/tt0780504/?ref_=fn_tt_tt_1</t>
  </si>
  <si>
    <t>Sara Sugarman</t>
  </si>
  <si>
    <t>Comedy|Family|Music|Romance</t>
  </si>
  <si>
    <t>http://www.imdb.com/title/tt0361467/?ref_=fn_tt_tt_1</t>
  </si>
  <si>
    <t>http://www.imdb.com/title/tt0120772/?ref_=fn_tt_tt_1</t>
  </si>
  <si>
    <t>Juan Carlos Fresnadillo</t>
  </si>
  <si>
    <t>http://www.imdb.com/title/tt0463854/?ref_=fn_tt_tt_1</t>
  </si>
  <si>
    <t>http://www.imdb.com/title/tt2247476/?ref_=fn_tt_tt_1</t>
  </si>
  <si>
    <t>http://www.imdb.com/title/tt0317132/?ref_=fn_tt_tt_1</t>
  </si>
  <si>
    <t>Gina Prince-Bythewood</t>
  </si>
  <si>
    <t>http://www.imdb.com/title/tt0199725/?ref_=fn_tt_tt_1</t>
  </si>
  <si>
    <t>http://www.imdb.com/title/tt0119229/?ref_=fn_tt_tt_1</t>
  </si>
  <si>
    <t>Phil Traill</t>
  </si>
  <si>
    <t>http://www.imdb.com/title/tt0881891/?ref_=fn_tt_tt_1</t>
  </si>
  <si>
    <t>Joe Berlinger</t>
  </si>
  <si>
    <t>Adventure|Fantasy|Horror|Mystery|Thriller</t>
  </si>
  <si>
    <t>http://www.imdb.com/title/tt0229260/?ref_=fn_tt_tt_1</t>
  </si>
  <si>
    <t>http://www.imdb.com/title/tt0115963/?ref_=fn_tt_tt_1</t>
  </si>
  <si>
    <t>http://www.imdb.com/title/tt0416320/?ref_=fn_tt_tt_1</t>
  </si>
  <si>
    <t>Elizabeth Allen Rosenbaum</t>
  </si>
  <si>
    <t>http://www.imdb.com/title/tt0493949/?ref_=fn_tt_tt_1</t>
  </si>
  <si>
    <t>http://www.imdb.com/title/tt0107943/?ref_=fn_tt_tt_1</t>
  </si>
  <si>
    <t>http://www.imdb.com/title/tt0118749/?ref_=fn_tt_tt_1</t>
  </si>
  <si>
    <t>http://www.imdb.com/title/tt0107711/?ref_=fn_tt_tt_1</t>
  </si>
  <si>
    <t>Michael Mayer</t>
  </si>
  <si>
    <t>http://www.imdb.com/title/tt0434215/?ref_=fn_tt_tt_1</t>
  </si>
  <si>
    <t>Martin Weisz</t>
  </si>
  <si>
    <t>http://www.imdb.com/title/tt0800069/?ref_=fn_tt_tt_1</t>
  </si>
  <si>
    <t>John Ottman</t>
  </si>
  <si>
    <t>http://www.imdb.com/title/tt0192731/?ref_=fn_tt_tt_1</t>
  </si>
  <si>
    <t>http://www.imdb.com/title/tt0283084/?ref_=fn_tt_tt_1</t>
  </si>
  <si>
    <t>John Bonito</t>
  </si>
  <si>
    <t>http://www.imdb.com/title/tt0419946/?ref_=fn_tt_tt_1</t>
  </si>
  <si>
    <t>Peter Atencio</t>
  </si>
  <si>
    <t>http://www.imdb.com/title/tt4139124/?ref_=fn_tt_tt_1</t>
  </si>
  <si>
    <t>http://www.imdb.com/title/tt1555064/?ref_=fn_tt_tt_1</t>
  </si>
  <si>
    <t>Official site</t>
  </si>
  <si>
    <t>David Nutter</t>
  </si>
  <si>
    <t>http://www.imdb.com/title/tt0134619/?ref_=fn_tt_tt_1</t>
  </si>
  <si>
    <t>Derek Cianfrance</t>
  </si>
  <si>
    <t>http://www.imdb.com/title/tt1817273/?ref_=fn_tt_tt_1</t>
  </si>
  <si>
    <t>http://www.imdb.com/title/tt2402157/?ref_=fn_tt_tt_1</t>
  </si>
  <si>
    <t>Stephan Elliott</t>
  </si>
  <si>
    <t>http://www.imdb.com/title/tt0120662/?ref_=fn_tt_tt_1</t>
  </si>
  <si>
    <t>http://www.imdb.com/title/tt0887912/?ref_=fn_tt_tt_1</t>
  </si>
  <si>
    <t>Mark L. Lester</t>
  </si>
  <si>
    <t>http://www.imdb.com/title/tt0087262/?ref_=fn_tt_tt_1</t>
  </si>
  <si>
    <t>http://www.imdb.com/title/tt1764234/?ref_=fn_tt_tt_1</t>
  </si>
  <si>
    <t>http://www.imdb.com/title/tt1972571/?ref_=fn_tt_tt_1</t>
  </si>
  <si>
    <t>Tom Green</t>
  </si>
  <si>
    <t>http://www.imdb.com/title/tt0240515/?ref_=fn_tt_tt_1</t>
  </si>
  <si>
    <t>Mike Nawrocki</t>
  </si>
  <si>
    <t>http://www.imdb.com/title/tt0475998/?ref_=fn_tt_tt_1</t>
  </si>
  <si>
    <t>Catherine Owens</t>
  </si>
  <si>
    <t>http://www.imdb.com/title/tt0892375/?ref_=fn_tt_tt_1</t>
  </si>
  <si>
    <t>Douglas Aarniokoski</t>
  </si>
  <si>
    <t>http://www.imdb.com/title/tt0144964/?ref_=fn_tt_tt_1</t>
  </si>
  <si>
    <t>Bryan Barber</t>
  </si>
  <si>
    <t>Crime|Drama|Musical|Romance</t>
  </si>
  <si>
    <t>http://www.imdb.com/title/tt0417225/?ref_=fn_tt_tt_1</t>
  </si>
  <si>
    <t>Lone Scherfig</t>
  </si>
  <si>
    <t>http://www.imdb.com/title/tt1563738/?ref_=fn_tt_tt_1</t>
  </si>
  <si>
    <t>Drew Barrymore</t>
  </si>
  <si>
    <t>http://www.imdb.com/title/tt1172233/?ref_=fn_tt_tt_1</t>
  </si>
  <si>
    <t>Brian Koppelman</t>
  </si>
  <si>
    <t>http://www.imdb.com/title/tt0211465/?ref_=fn_tt_tt_1</t>
  </si>
  <si>
    <t>James Foley</t>
  </si>
  <si>
    <t>http://www.imdb.com/title/tt0310910/?ref_=fn_tt_tt_1</t>
  </si>
  <si>
    <t>http://www.imdb.com/title/tt0164108/?ref_=fn_tt_tt_1</t>
  </si>
  <si>
    <t>http://www.imdb.com/title/tt0352277/?ref_=fn_tt_tt_1</t>
  </si>
  <si>
    <t>http://www.imdb.com/title/tt0097965/?ref_=fn_tt_tt_1</t>
  </si>
  <si>
    <t>Steve Gomer</t>
  </si>
  <si>
    <t>http://www.imdb.com/title/tt0120598/?ref_=fn_tt_tt_1</t>
  </si>
  <si>
    <t>http://www.imdb.com/title/tt1258972/?ref_=fn_tt_tt_1</t>
  </si>
  <si>
    <t>http://www.imdb.com/title/tt0119304/?ref_=fn_tt_tt_1</t>
  </si>
  <si>
    <t>Mark Piznarski</t>
  </si>
  <si>
    <t>http://www.imdb.com/title/tt0195778/?ref_=fn_tt_tt_1</t>
  </si>
  <si>
    <t>http://www.imdb.com/title/tt0088846/?ref_=fn_tt_tt_1</t>
  </si>
  <si>
    <t>Family|Music|Romance</t>
  </si>
  <si>
    <t>http://www.imdb.com/title/tt0361696/?ref_=fn_tt_tt_1</t>
  </si>
  <si>
    <t>Drama|Fantasy|Mystery|Sci-Fi</t>
  </si>
  <si>
    <t>http://www.imdb.com/title/tt0281432/?ref_=fn_tt_tt_1</t>
  </si>
  <si>
    <t>http://www.imdb.com/title/tt0118715/?ref_=fn_tt_tt_1</t>
  </si>
  <si>
    <t>Craig Brewer</t>
  </si>
  <si>
    <t>http://www.imdb.com/title/tt0462200/?ref_=fn_tt_tt_1</t>
  </si>
  <si>
    <t>http://www.imdb.com/title/tt0279331/?ref_=fn_tt_tt_1</t>
  </si>
  <si>
    <t>Biography|Drama|History|Thriller|War</t>
  </si>
  <si>
    <t>http://www.imdb.com/title/tt0829459/?ref_=fn_tt_tt_1</t>
  </si>
  <si>
    <t>David Raynr</t>
  </si>
  <si>
    <t>http://www.imdb.com/title/tt0202402/?ref_=fn_tt_tt_1</t>
  </si>
  <si>
    <t>Mort Nathan</t>
  </si>
  <si>
    <t>http://www.imdb.com/title/tt0285462/?ref_=fn_tt_tt_1</t>
  </si>
  <si>
    <t>http://www.imdb.com/title/tt0278500/?ref_=fn_tt_tt_1</t>
  </si>
  <si>
    <t>Dan Curtis</t>
  </si>
  <si>
    <t>http://www.imdb.com/title/tt0140340/?ref_=fn_tt_tt_1</t>
  </si>
  <si>
    <t>Wil Shriner</t>
  </si>
  <si>
    <t>http://www.imdb.com/title/tt0453494/?ref_=fn_tt_tt_1</t>
  </si>
  <si>
    <t>Martin McDonagh</t>
  </si>
  <si>
    <t>http://www.imdb.com/title/tt0780536/?ref_=fn_tt_tt_1</t>
  </si>
  <si>
    <t>Tina Gordon Chism</t>
  </si>
  <si>
    <t>http://www.imdb.com/title/tt1699755/?ref_=fn_tt_tt_1</t>
  </si>
  <si>
    <t>Peter Cattaneo</t>
  </si>
  <si>
    <t>http://www.imdb.com/title/tt1031969/?ref_=fn_tt_tt_1</t>
  </si>
  <si>
    <t>Vicky Jenson</t>
  </si>
  <si>
    <t>http://www.imdb.com/title/tt1142433/?ref_=fn_tt_tt_1</t>
  </si>
  <si>
    <t>http://www.imdb.com/title/tt2091473/?ref_=fn_tt_tt_1</t>
  </si>
  <si>
    <t>http://www.imdb.com/title/tt1178663/?ref_=fn_tt_tt_1</t>
  </si>
  <si>
    <t>Mary Lambert</t>
  </si>
  <si>
    <t>http://www.imdb.com/title/tt0163676/?ref_=fn_tt_tt_1</t>
  </si>
  <si>
    <t>Adventure|Crime|Drama|Mystery|Western</t>
  </si>
  <si>
    <t>http://www.imdb.com/title/tt0419294/?ref_=fn_tt_tt_1</t>
  </si>
  <si>
    <t>Peter Kassovitz</t>
  </si>
  <si>
    <t>http://www.imdb.com/title/tt0120716/?ref_=fn_tt_tt_1</t>
  </si>
  <si>
    <t>Corbin Bernsen</t>
  </si>
  <si>
    <t>http://www.imdb.com/title/tt0373469/?ref_=fn_tt_tt_1</t>
  </si>
  <si>
    <t>Rodman Flender</t>
  </si>
  <si>
    <t>http://www.imdb.com/title/tt0138510/?ref_=fn_tt_tt_1</t>
  </si>
  <si>
    <t>http://www.imdb.com/title/tt0166924/?ref_=fn_tt_tt_1</t>
  </si>
  <si>
    <t>Katja von Garnier</t>
  </si>
  <si>
    <t>Drama|Fantasy|Horror|Romance</t>
  </si>
  <si>
    <t>http://www.imdb.com/title/tt0397044/?ref_=fn_tt_tt_1</t>
  </si>
  <si>
    <t>http://www.imdb.com/title/tt1182350/?ref_=fn_tt_tt_1</t>
  </si>
  <si>
    <t>Mark Romanek</t>
  </si>
  <si>
    <t>http://www.imdb.com/title/tt1334260/?ref_=fn_tt_tt_1</t>
  </si>
  <si>
    <t>http://www.imdb.com/title/tt0488352/?ref_=fn_tt_tt_1</t>
  </si>
  <si>
    <t>Brad Anderson</t>
  </si>
  <si>
    <t>http://www.imdb.com/title/tt0800241/?ref_=fn_tt_tt_1</t>
  </si>
  <si>
    <t>Michael Chapman</t>
  </si>
  <si>
    <t>http://www.imdb.com/title/tt0090848/?ref_=fn_tt_tt_1</t>
  </si>
  <si>
    <t>Antonio Banderas</t>
  </si>
  <si>
    <t>http://www.imdb.com/title/tt0142201/?ref_=fn_tt_tt_1</t>
  </si>
  <si>
    <t>http://www.imdb.com/title/tt0808279/?ref_=fn_tt_tt_1</t>
  </si>
  <si>
    <t>Khalil Sullins</t>
  </si>
  <si>
    <t>http://www.imdb.com/title/tt3153582/?ref_=fn_tt_tt_1</t>
  </si>
  <si>
    <t>Cambodia</t>
  </si>
  <si>
    <t>http://www.imdb.com/title/tt0165773/?ref_=fn_tt_tt_1</t>
  </si>
  <si>
    <t>Fritz Lang</t>
  </si>
  <si>
    <t>http://www.imdb.com/title/tt0017136/?ref_=fn_tt_tt_1</t>
  </si>
  <si>
    <t>http://www.imdb.com/title/tt0414852/?ref_=fn_tt_tt_1</t>
  </si>
  <si>
    <t>http://www.imdb.com/title/tt0114660/?ref_=fn_tt_tt_1</t>
  </si>
  <si>
    <t>Hsiao-Hsien Hou</t>
  </si>
  <si>
    <t>http://www.imdb.com/title/tt3508840/?ref_=fn_tt_tt_1</t>
  </si>
  <si>
    <t>Comedy|Crime|Drama|Thriller|War</t>
  </si>
  <si>
    <t>http://www.imdb.com/title/tt0252299/?ref_=fn_tt_tt_1</t>
  </si>
  <si>
    <t>Andrey Zvyagintsev</t>
  </si>
  <si>
    <t>http://www.imdb.com/title/tt0376968/?ref_=fn_tt_tt_1</t>
  </si>
  <si>
    <t>Tony Jaa</t>
  </si>
  <si>
    <t>http://www.imdb.com/title/tt0785035/?ref_=fn_tt_tt_1</t>
  </si>
  <si>
    <t>Thai</t>
  </si>
  <si>
    <t>Thailand</t>
  </si>
  <si>
    <t>Action|Adventure|Drama|History|Thriller|War</t>
  </si>
  <si>
    <t>http://www.imdb.com/title/tt1020558/?ref_=fn_tt_tt_1</t>
  </si>
  <si>
    <t>http://www.imdb.com/title/tt0117653/?ref_=fn_tt_tt_1</t>
  </si>
  <si>
    <t>RyÃ»hei Kitamura</t>
  </si>
  <si>
    <t>http://www.imdb.com/title/tt0805570/?ref_=fn_tt_tt_1</t>
  </si>
  <si>
    <t>Darrell Roodt</t>
  </si>
  <si>
    <t>http://www.imdb.com/title/tt1551641/?ref_=fn_tt_tt_1</t>
  </si>
  <si>
    <t>Dito Montiel</t>
  </si>
  <si>
    <t>http://www.imdb.com/title/tt1535612/?ref_=fn_tt_tt_1</t>
  </si>
  <si>
    <t>Stefan Ruzowitzky</t>
  </si>
  <si>
    <t>Action|Comedy|Drama|War</t>
  </si>
  <si>
    <t>http://www.imdb.com/title/tt0252223/?ref_=fn_tt_tt_1</t>
  </si>
  <si>
    <t>Jake Paltrow</t>
  </si>
  <si>
    <t>Comedy|Drama|Fantasy|Music|Romance</t>
  </si>
  <si>
    <t>http://www.imdb.com/title/tt0484111/?ref_=fn_tt_tt_1</t>
  </si>
  <si>
    <t>Juraj Jakubisko</t>
  </si>
  <si>
    <t>Biography|Drama|Fantasy|History</t>
  </si>
  <si>
    <t>http://www.imdb.com/title/tt0469640/?ref_=fn_tt_tt_1</t>
  </si>
  <si>
    <t>Slovakia</t>
  </si>
  <si>
    <t>Anthony Silverston</t>
  </si>
  <si>
    <t>http://www.imdb.com/title/tt1487931/?ref_=fn_tt_tt_1</t>
  </si>
  <si>
    <t>Gabe IbÃ¡Ã±ez</t>
  </si>
  <si>
    <t>http://www.imdb.com/title/tt1971325/?ref_=fn_tt_tt_1</t>
  </si>
  <si>
    <t>Bulgaria</t>
  </si>
  <si>
    <t>Gerry Lively</t>
  </si>
  <si>
    <t>http://www.imdb.com/title/tt0406728/?ref_=fn_tt_tt_1</t>
  </si>
  <si>
    <t>Daniele Luchetti</t>
  </si>
  <si>
    <t>Biography</t>
  </si>
  <si>
    <t>http://www.imdb.com/title/tt3856124/?ref_=fn_tt_tt_1</t>
  </si>
  <si>
    <t>Tung-Shing Yee</t>
  </si>
  <si>
    <t>http://www.imdb.com/title/tt1075419/?ref_=fn_tt_tt_1</t>
  </si>
  <si>
    <t>Julien Temple</t>
  </si>
  <si>
    <t>http://www.imdb.com/title/tt0210217/?ref_=fn_tt_tt_1</t>
  </si>
  <si>
    <t>http://www.imdb.com/title/tt0107048/?ref_=fn_tt_tt_1</t>
  </si>
  <si>
    <t>Gregory Jacobs</t>
  </si>
  <si>
    <t>http://www.imdb.com/title/tt2268016/?ref_=fn_tt_tt_1</t>
  </si>
  <si>
    <t>http://www.imdb.com/title/tt0117509/?ref_=fn_tt_tt_1</t>
  </si>
  <si>
    <t>Gilles Paquet-Brenner</t>
  </si>
  <si>
    <t>http://www.imdb.com/title/tt1668200/?ref_=fn_tt_tt_1</t>
  </si>
  <si>
    <t>Peter Cousens</t>
  </si>
  <si>
    <t>Drama|Family|Music</t>
  </si>
  <si>
    <t>http://www.imdb.com/title/tt2584018/?ref_=fn_tt_tt_1</t>
  </si>
  <si>
    <t>http://www.imdb.com/title/tt0105695/?ref_=fn_tt_tt_1</t>
  </si>
  <si>
    <t>Lars von Trier</t>
  </si>
  <si>
    <t>http://www.imdb.com/title/tt0342735/?ref_=fn_tt_tt_1</t>
  </si>
  <si>
    <t>http://www.imdb.com/title/tt1010048/?ref_=fn_tt_tt_1</t>
  </si>
  <si>
    <t>http://www.imdb.com/title/tt0093010/?ref_=fn_tt_tt_1</t>
  </si>
  <si>
    <t>http://www.imdb.com/title/tt0100405/?ref_=fn_tt_tt_1</t>
  </si>
  <si>
    <t>John Blanchard</t>
  </si>
  <si>
    <t>http://www.imdb.com/title/tt0691996/?ref_=fn_tt_tt_1</t>
  </si>
  <si>
    <t>John Cornell</t>
  </si>
  <si>
    <t>http://www.imdb.com/title/tt0092493/?ref_=fn_tt_tt_1</t>
  </si>
  <si>
    <t>Vidhu Vinod Chopra</t>
  </si>
  <si>
    <t>http://www.imdb.com/title/tt2503954/?ref_=fn_tt_tt_1</t>
  </si>
  <si>
    <t>http://www.imdb.com/title/tt0096969/?ref_=fn_tt_tt_1</t>
  </si>
  <si>
    <t>http://www.imdb.com/title/tt0106611/?ref_=fn_tt_tt_1</t>
  </si>
  <si>
    <t>http://www.imdb.com/title/tt1179891/?ref_=fn_tt_tt_1</t>
  </si>
  <si>
    <t>http://www.imdb.com/title/tt0775539/?ref_=fn_tt_tt_1</t>
  </si>
  <si>
    <t>http://www.imdb.com/title/tt0076752/?ref_=fn_tt_tt_1</t>
  </si>
  <si>
    <t>http://www.imdb.com/title/tt0426697/?ref_=fn_tt_tt_1</t>
  </si>
  <si>
    <t>Jamie Blanks</t>
  </si>
  <si>
    <t>http://www.imdb.com/title/tt0146336/?ref_=fn_tt_tt_1</t>
  </si>
  <si>
    <t>http://www.imdb.com/title/tt1885265/?ref_=fn_tt_tt_1</t>
  </si>
  <si>
    <t>Randal Kleiser</t>
  </si>
  <si>
    <t>http://www.imdb.com/title/tt0103247/?ref_=fn_tt_tt_1</t>
  </si>
  <si>
    <t>http://www.imdb.com/title/tt0167427/?ref_=fn_tt_tt_1</t>
  </si>
  <si>
    <t>http://www.imdb.com/title/tt1007029/?ref_=fn_tt_tt_1</t>
  </si>
  <si>
    <t>http://www.imdb.com/title/tt0298388/?ref_=fn_tt_tt_1</t>
  </si>
  <si>
    <t>http://www.imdb.com/title/tt0107840/?ref_=fn_tt_tt_1</t>
  </si>
  <si>
    <t>http://www.imdb.com/title/tt0278295/?ref_=fn_tt_tt_1</t>
  </si>
  <si>
    <t>http://www.imdb.com/title/tt0114825/?ref_=fn_tt_tt_1</t>
  </si>
  <si>
    <t>http://www.imdb.com/title/tt0076009/?ref_=fn_tt_tt_1</t>
  </si>
  <si>
    <t>http://www.imdb.com/title/tt0429573/?ref_=fn_tt_tt_1</t>
  </si>
  <si>
    <t>http://www.imdb.com/title/tt0270980/?ref_=fn_tt_tt_1</t>
  </si>
  <si>
    <t>Adventure|Mystery|Thriller</t>
  </si>
  <si>
    <t>http://www.imdb.com/title/tt0971209/?ref_=fn_tt_tt_1</t>
  </si>
  <si>
    <t>Rick Famuyiwa</t>
  </si>
  <si>
    <t>http://www.imdb.com/title/tt1305583/?ref_=fn_tt_tt_1</t>
  </si>
  <si>
    <t>Alan Cohn</t>
  </si>
  <si>
    <t>http://www.imdb.com/title/tt0118301/?ref_=fn_tt_tt_1</t>
  </si>
  <si>
    <t>Franco Zeffirelli</t>
  </si>
  <si>
    <t>http://www.imdb.com/title/tt0120857/?ref_=fn_tt_tt_1</t>
  </si>
  <si>
    <t>Tom Holland</t>
  </si>
  <si>
    <t>http://www.imdb.com/title/tt0117894/?ref_=fn_tt_tt_1</t>
  </si>
  <si>
    <t>http://www.imdb.com/title/tt0076451/?ref_=fn_tt_tt_1</t>
  </si>
  <si>
    <t>http://www.imdb.com/title/tt0109504/?ref_=fn_tt_tt_1</t>
  </si>
  <si>
    <t>http://www.imdb.com/title/tt0770772/?ref_=fn_tt_tt_1</t>
  </si>
  <si>
    <t>James Isaac</t>
  </si>
  <si>
    <t>http://www.imdb.com/title/tt0211443/?ref_=fn_tt_tt_1</t>
  </si>
  <si>
    <t>Emilio Estevez</t>
  </si>
  <si>
    <t>http://www.imdb.com/title/tt0308055/?ref_=fn_tt_tt_1</t>
  </si>
  <si>
    <t>Comedy|Mystery|Romance</t>
  </si>
  <si>
    <t>http://www.imdb.com/title/tt0192111/?ref_=fn_tt_tt_1</t>
  </si>
  <si>
    <t>Josh Schwartz</t>
  </si>
  <si>
    <t>http://www.imdb.com/title/tt1663143/?ref_=fn_tt_tt_1</t>
  </si>
  <si>
    <t>Julian Schnabel</t>
  </si>
  <si>
    <t>http://www.imdb.com/title/tt0401383/?ref_=fn_tt_tt_1</t>
  </si>
  <si>
    <t>Todd Field</t>
  </si>
  <si>
    <t>http://www.imdb.com/title/tt0404203/?ref_=fn_tt_tt_1</t>
  </si>
  <si>
    <t>Davis Guggenheim</t>
  </si>
  <si>
    <t>http://www.imdb.com/title/tt0176783/?ref_=fn_tt_tt_1</t>
  </si>
  <si>
    <t>http://www.imdb.com/title/tt0120613/?ref_=fn_tt_tt_1</t>
  </si>
  <si>
    <t>http://www.imdb.com/title/tt0437232/?ref_=fn_tt_tt_1</t>
  </si>
  <si>
    <t>Stephen Carpenter</t>
  </si>
  <si>
    <t>http://www.imdb.com/title/tt0218619/?ref_=fn_tt_tt_1</t>
  </si>
  <si>
    <t>http://www.imdb.com/title/tt0113463/?ref_=fn_tt_tt_1</t>
  </si>
  <si>
    <t>http://www.imdb.com/title/tt0808244/?ref_=fn_tt_tt_1</t>
  </si>
  <si>
    <t>James Fargo</t>
  </si>
  <si>
    <t>http://www.imdb.com/title/tt0077296/?ref_=fn_tt_tt_1</t>
  </si>
  <si>
    <t>Iran</t>
  </si>
  <si>
    <t>http://www.imdb.com/title/tt2473794/?ref_=fn_tt_tt_1</t>
  </si>
  <si>
    <t>Alain Resnais</t>
  </si>
  <si>
    <t>http://www.imdb.com/title/tt1156143/?ref_=fn_tt_tt_1</t>
  </si>
  <si>
    <t>Biography|Crime|Drama|War</t>
  </si>
  <si>
    <t>http://www.imdb.com/title/tt0280653/?ref_=fn_tt_tt_1</t>
  </si>
  <si>
    <t>Chao-Bin Su</t>
  </si>
  <si>
    <t>http://www.imdb.com/title/tt1460743/?ref_=fn_tt_tt_1</t>
  </si>
  <si>
    <t>http://www.imdb.com/title/tt0981072/?ref_=fn_tt_tt_1</t>
  </si>
  <si>
    <t>Kenneth Lonergan</t>
  </si>
  <si>
    <t>http://www.imdb.com/title/tt0466893/?ref_=fn_tt_tt_1</t>
  </si>
  <si>
    <t>Bo Zenga</t>
  </si>
  <si>
    <t>http://www.imdb.com/title/tt1185266/?ref_=fn_tt_tt_1</t>
  </si>
  <si>
    <t>http://www.imdb.com/title/tt0817177/?ref_=fn_tt_tt_1</t>
  </si>
  <si>
    <t>http://www.imdb.com/title/tt0388795/?ref_=fn_tt_tt_1</t>
  </si>
  <si>
    <t>http://www.imdb.com/title/tt0112697/?ref_=fn_tt_tt_1</t>
  </si>
  <si>
    <t>http://www.imdb.com/title/tt0297884/?ref_=fn_tt_tt_1</t>
  </si>
  <si>
    <t>http://www.imdb.com/title/tt2637294/?ref_=fn_tt_tt_1</t>
  </si>
  <si>
    <t>http://www.imdb.com/title/tt0092337/?ref_=fn_tt_tt_1</t>
  </si>
  <si>
    <t>Polish</t>
  </si>
  <si>
    <t>Poland</t>
  </si>
  <si>
    <t>http://www.imdb.com/title/tt0180073/?ref_=fn_tt_tt_1</t>
  </si>
  <si>
    <t>http://www.imdb.com/title/tt1931533/?ref_=fn_tt_tt_1</t>
  </si>
  <si>
    <t>Crime|Drama|Music|Mystery|Thriller</t>
  </si>
  <si>
    <t>http://www.imdb.com/title/tt0182000/?ref_=fn_tt_tt_1</t>
  </si>
  <si>
    <t>http://www.imdb.com/title/tt4048942/?ref_=fn_tt_tt_1</t>
  </si>
  <si>
    <t>http://www.imdb.com/title/tt0363163/?ref_=fn_tt_tt_1</t>
  </si>
  <si>
    <t>http://www.imdb.com/title/tt0369702/?ref_=fn_tt_tt_1</t>
  </si>
  <si>
    <t>http://www.imdb.com/title/tt1441395/?ref_=fn_tt_tt_1</t>
  </si>
  <si>
    <t>Biography|Comedy|Drama|War</t>
  </si>
  <si>
    <t>http://www.imdb.com/title/tt0093105/?ref_=fn_tt_tt_1</t>
  </si>
  <si>
    <t>http://www.imdb.com/title/tt1584131/?ref_=fn_tt_tt_1</t>
  </si>
  <si>
    <t>http://www.imdb.com/title/tt1702443/?ref_=fn_tt_tt_1</t>
  </si>
  <si>
    <t>http://www.imdb.com/title/tt0947798/?ref_=fn_tt_tt_1</t>
  </si>
  <si>
    <t>http://www.imdb.com/title/tt0071562/?ref_=fn_tt_tt_1</t>
  </si>
  <si>
    <t>http://www.imdb.com/title/tt0206275/?ref_=fn_tt_tt_1</t>
  </si>
  <si>
    <t>http://www.imdb.com/title/tt0095742/?ref_=fn_tt_tt_1</t>
  </si>
  <si>
    <t>http://www.imdb.com/title/tt4257926/?ref_=fn_tt_tt_1</t>
  </si>
  <si>
    <t>Danny Leiner</t>
  </si>
  <si>
    <t>http://www.imdb.com/title/tt0242423/?ref_=fn_tt_tt_1</t>
  </si>
  <si>
    <t>Christopher Cain</t>
  </si>
  <si>
    <t>http://www.imdb.com/title/tt0096487/?ref_=fn_tt_tt_1</t>
  </si>
  <si>
    <t>Theodore Melfi</t>
  </si>
  <si>
    <t>http://www.imdb.com/title/tt2170593/?ref_=fn_tt_tt_1</t>
  </si>
  <si>
    <t>http://www.imdb.com/title/tt1826590/?ref_=fn_tt_tt_1</t>
  </si>
  <si>
    <t>http://www.imdb.com/title/tt0147800/?ref_=fn_tt_tt_1</t>
  </si>
  <si>
    <t>Ed Decter</t>
  </si>
  <si>
    <t>http://www.imdb.com/title/tt0241760/?ref_=fn_tt_tt_1</t>
  </si>
  <si>
    <t>Gene Quintano</t>
  </si>
  <si>
    <t>http://www.imdb.com/title/tt0107659/?ref_=fn_tt_tt_1</t>
  </si>
  <si>
    <t>http://www.imdb.com/title/tt4052882/?ref_=fn_tt_tt_1</t>
  </si>
  <si>
    <t>Eric Bress</t>
  </si>
  <si>
    <t>http://www.imdb.com/title/tt0289879/?ref_=fn_tt_tt_1</t>
  </si>
  <si>
    <t>http://www.imdb.com/title/tt0184907/?ref_=fn_tt_tt_1</t>
  </si>
  <si>
    <t>Preston A. Whitmore II</t>
  </si>
  <si>
    <t>http://www.imdb.com/title/tt0937375/?ref_=fn_tt_tt_1</t>
  </si>
  <si>
    <t>Comedy|Crime|Family|Sci-Fi</t>
  </si>
  <si>
    <t>http://www.imdb.com/title/tt0118665/?ref_=fn_tt_tt_1</t>
  </si>
  <si>
    <t>Kirk Wong</t>
  </si>
  <si>
    <t>http://www.imdb.com/title/tt0120609/?ref_=fn_tt_tt_1</t>
  </si>
  <si>
    <t>Bronwen Hughes</t>
  </si>
  <si>
    <t>http://www.imdb.com/title/tt0116493/?ref_=fn_tt_tt_1</t>
  </si>
  <si>
    <t>John Lafia</t>
  </si>
  <si>
    <t>http://www.imdb.com/title/tt0099253/?ref_=fn_tt_tt_1</t>
  </si>
  <si>
    <t>Sam Miller</t>
  </si>
  <si>
    <t>http://www.imdb.com/title/tt2011159/?ref_=fn_tt_tt_1</t>
  </si>
  <si>
    <t>http://www.imdb.com/title/tt0884328/?ref_=fn_tt_tt_1</t>
  </si>
  <si>
    <t>Alex Garland</t>
  </si>
  <si>
    <t>http://www.imdb.com/title/tt0470752/?ref_=fn_tt_tt_1</t>
  </si>
  <si>
    <t>http://www.imdb.com/title/tt0120601/?ref_=fn_tt_tt_1</t>
  </si>
  <si>
    <t>Mark Brown</t>
  </si>
  <si>
    <t>http://www.imdb.com/title/tt0269341/?ref_=fn_tt_tt_1</t>
  </si>
  <si>
    <t>Adventure|Family|Sci-Fi</t>
  </si>
  <si>
    <t>http://www.imdb.com/title/tt2183034/?ref_=fn_tt_tt_1</t>
  </si>
  <si>
    <t>http://www.imdb.com/title/tt0250224/?ref_=fn_tt_tt_1</t>
  </si>
  <si>
    <t>http://www.imdb.com/title/tt0498380/?ref_=fn_tt_tt_1</t>
  </si>
  <si>
    <t>Michael Polish</t>
  </si>
  <si>
    <t>http://www.imdb.com/title/tt0469263/?ref_=fn_tt_tt_1</t>
  </si>
  <si>
    <t>Daisy von Scherler Mayer</t>
  </si>
  <si>
    <t>http://www.imdb.com/title/tt0120531/?ref_=fn_tt_tt_1</t>
  </si>
  <si>
    <t>Lenny Abrahamson</t>
  </si>
  <si>
    <t>http://www.imdb.com/title/tt3170832/?ref_=fn_tt_tt_1</t>
  </si>
  <si>
    <t>http://www.imdb.com/title/tt0120654/?ref_=fn_tt_tt_1</t>
  </si>
  <si>
    <t>John Waters</t>
  </si>
  <si>
    <t>http://www.imdb.com/title/tt0111127/?ref_=fn_tt_tt_1</t>
  </si>
  <si>
    <t>http://www.imdb.com/title/tt0144168/?ref_=fn_tt_tt_1</t>
  </si>
  <si>
    <t>http://www.imdb.com/title/tt1639008/?ref_=fn_tt_tt_1</t>
  </si>
  <si>
    <t>Craig Bolotin</t>
  </si>
  <si>
    <t>http://www.imdb.com/title/tt0172726/?ref_=fn_tt_tt_1</t>
  </si>
  <si>
    <t>Mark Christopher</t>
  </si>
  <si>
    <t>http://www.imdb.com/title/tt0120577/?ref_=fn_tt_tt_1</t>
  </si>
  <si>
    <t>Blair Hayes</t>
  </si>
  <si>
    <t>Adventure|Comedy|Romance|Sci-Fi</t>
  </si>
  <si>
    <t>http://www.imdb.com/title/tt0258470/?ref_=fn_tt_tt_1</t>
  </si>
  <si>
    <t>Jez Butterworth</t>
  </si>
  <si>
    <t>http://www.imdb.com/title/tt0188453/?ref_=fn_tt_tt_1</t>
  </si>
  <si>
    <t>http://www.imdb.com/title/tt1711425/?ref_=fn_tt_tt_1</t>
  </si>
  <si>
    <t>Olivier Assayas</t>
  </si>
  <si>
    <t>http://www.imdb.com/title/tt0401711/?ref_=fn_tt_tt_1</t>
  </si>
  <si>
    <t>http://www.imdb.com/title/tt0416185/?ref_=fn_tt_tt_1</t>
  </si>
  <si>
    <t>http://www.imdb.com/title/tt1814621/?ref_=fn_tt_tt_1</t>
  </si>
  <si>
    <t>Patrice Leconte</t>
  </si>
  <si>
    <t>http://www.imdb.com/title/tt0191636/?ref_=fn_tt_tt_1</t>
  </si>
  <si>
    <t>http://www.imdb.com/title/tt1352824/?ref_=fn_tt_tt_1</t>
  </si>
  <si>
    <t>Paul Mazursky</t>
  </si>
  <si>
    <t>http://www.imdb.com/title/tt0116269/?ref_=fn_tt_tt_1</t>
  </si>
  <si>
    <t>http://www.imdb.com/title/tt0419749/?ref_=fn_tt_tt_1</t>
  </si>
  <si>
    <t>Stephen Chbosky</t>
  </si>
  <si>
    <t>http://www.imdb.com/title/tt1659337/?ref_=fn_tt_tt_1</t>
  </si>
  <si>
    <t>Jon Hess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</si>
  <si>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</si>
  <si>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</si>
  <si>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</si>
  <si>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</si>
  <si>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http://www.imdb.com/title/tt1478964/?ref_=fn_tt_tt_1</t>
  </si>
  <si>
    <t>http://www.imdb.com/title/tt1714209/?ref_=fn_tt_tt_1</t>
  </si>
  <si>
    <t>Bosnian</t>
  </si>
  <si>
    <t>http://www.imdb.com/title/tt1911644/?ref_=fn_tt_tt_1</t>
  </si>
  <si>
    <t>John H. Lee</t>
  </si>
  <si>
    <t>http://www.imdb.com/title/tt4939066/?ref_=fn_tt_tt_1</t>
  </si>
  <si>
    <t>John Stainton</t>
  </si>
  <si>
    <t>Action|Adventure|Comedy|Family</t>
  </si>
  <si>
    <t>http://www.imdb.com/title/tt0305396/?ref_=fn_tt_tt_1</t>
  </si>
  <si>
    <t>Biography|Comedy|Crime|Drama|Romance</t>
  </si>
  <si>
    <t>http://www.imdb.com/title/tt1045772/?ref_=fn_tt_tt_1</t>
  </si>
  <si>
    <t>http://www.imdb.com/title/tt0082484/?ref_=fn_tt_tt_1</t>
  </si>
  <si>
    <t>None</t>
  </si>
  <si>
    <t>http://www.imdb.com/title/tt0168786/?ref_=fn_tt_tt_1</t>
  </si>
  <si>
    <t>http://www.imdb.com/title/tt0283530/?ref_=fn_tt_tt_1</t>
  </si>
  <si>
    <t>http://www.imdb.com/title/tt0108399/?ref_=fn_tt_tt_1</t>
  </si>
  <si>
    <t>Benedek Fliegauf</t>
  </si>
  <si>
    <t>http://www.imdb.com/title/tt1216520/?ref_=fn_tt_tt_1</t>
  </si>
  <si>
    <t>http://www.imdb.com/title/tt0104348/?ref_=fn_tt_tt_1</t>
  </si>
  <si>
    <t>http://www.imdb.com/title/tt0954947/?ref_=fn_tt_tt_1</t>
  </si>
  <si>
    <t>Paul Schrader</t>
  </si>
  <si>
    <t>http://www.imdb.com/title/tt0083722/?ref_=fn_tt_tt_1</t>
  </si>
  <si>
    <t>Stewart Hendler</t>
  </si>
  <si>
    <t>http://www.imdb.com/title/tt1232783/?ref_=fn_tt_tt_1</t>
  </si>
  <si>
    <t>John Cromwell</t>
  </si>
  <si>
    <t>http://www.imdb.com/title/tt0029442/?ref_=fn_tt_tt_1</t>
  </si>
  <si>
    <t>http://www.imdb.com/title/tt0805564/?ref_=fn_tt_tt_1</t>
  </si>
  <si>
    <t>Mark Herman</t>
  </si>
  <si>
    <t>http://www.imdb.com/title/tt0914798/?ref_=fn_tt_tt_1</t>
  </si>
  <si>
    <t>Crime|Drama|Musical</t>
  </si>
  <si>
    <t>http://www.imdb.com/title/tt0168629/?ref_=fn_tt_tt_1</t>
  </si>
  <si>
    <t>http://www.imdb.com/title/tt0119843/?ref_=fn_tt_tt_1</t>
  </si>
  <si>
    <t>Abel Ferrara</t>
  </si>
  <si>
    <t>Vincent Gallo</t>
  </si>
  <si>
    <t>http://www.imdb.com/title/tt0116378/?ref_=fn_tt_tt_1</t>
  </si>
  <si>
    <t>http://www.imdb.com/title/tt1294213/?ref_=fn_tt_tt_1</t>
  </si>
  <si>
    <t>Ethan Maniquis</t>
  </si>
  <si>
    <t>http://www.imdb.com/title/tt0985694/?ref_=fn_tt_tt_1</t>
  </si>
  <si>
    <t>George Hickenlooper</t>
  </si>
  <si>
    <t>http://www.imdb.com/title/tt1194417/?ref_=fn_tt_tt_1</t>
  </si>
  <si>
    <t>http://www.imdb.com/title/tt0095489/?ref_=fn_tt_tt_1</t>
  </si>
  <si>
    <t>Je-kyu Kang</t>
  </si>
  <si>
    <t>http://www.imdb.com/title/tt0386064/?ref_=fn_tt_tt_1</t>
  </si>
  <si>
    <t>William Dear</t>
  </si>
  <si>
    <t>http://www.imdb.com/title/tt0473102/?ref_=fn_tt_tt_1</t>
  </si>
  <si>
    <t>http://www.imdb.com/title/tt0070047/?ref_=fn_tt_tt_1</t>
  </si>
  <si>
    <t>http://www.imdb.com/title/tt0073195/?ref_=fn_tt_tt_1</t>
  </si>
  <si>
    <t>http://www.imdb.com/title/tt0163651/?ref_=fn_tt_tt_1</t>
  </si>
  <si>
    <t>StÃ©phane Aubier</t>
  </si>
  <si>
    <t>Animation|Comedy|Crime|Drama|Family</t>
  </si>
  <si>
    <t>http://www.imdb.com/title/tt1816518/?ref_=fn_tt_tt_1</t>
  </si>
  <si>
    <t>Action|Adventure|Comedy|Fantasy|Mystery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</si>
  <si>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</si>
  <si>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</si>
  <si>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</si>
  <si>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</si>
  <si>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</si>
  <si>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John Badham</t>
  </si>
  <si>
    <t>http://www.imdb.com/title/tt0086567/?ref_=fn_tt_tt_1</t>
  </si>
  <si>
    <t>http://www.imdb.com/title/tt0090329/?ref_=fn_tt_tt_1</t>
  </si>
  <si>
    <t>Mike McCoy</t>
  </si>
  <si>
    <t>Action|Adventure|Drama|Thriller|War</t>
  </si>
  <si>
    <t>http://www.imdb.com/title/tt1591479/?ref_=fn_tt_tt_1</t>
  </si>
  <si>
    <t>Crime|Drama|Music|Romance</t>
  </si>
  <si>
    <t>http://www.imdb.com/title/tt0462590/?ref_=fn_tt_tt_1</t>
  </si>
  <si>
    <t>Mike Judge</t>
  </si>
  <si>
    <t>Adventure|Animation|Comedy|Crime</t>
  </si>
  <si>
    <t>http://www.imdb.com/title/tt0115641/?ref_=fn_tt_tt_1</t>
  </si>
  <si>
    <t>http://www.imdb.com/title/tt0119396/?ref_=fn_tt_tt_1</t>
  </si>
  <si>
    <t>http://www.imdb.com/title/tt0481536/?ref_=fn_tt_tt_1</t>
  </si>
  <si>
    <t>http://www.imdb.com/title/tt1706593/?ref_=fn_tt_tt_1</t>
  </si>
  <si>
    <t>http://www.imdb.com/title/tt0086619/?ref_=fn_tt_tt_1</t>
  </si>
  <si>
    <t>Adventure|Comedy|Fantasy|Sci-Fi</t>
  </si>
  <si>
    <t>http://www.imdb.com/title/tt0081633/?ref_=fn_tt_tt_1</t>
  </si>
  <si>
    <t>Tamra Davis</t>
  </si>
  <si>
    <t>http://www.imdb.com/title/tt0275022/?ref_=fn_tt_tt_1</t>
  </si>
  <si>
    <t>Nima Nourizadeh</t>
  </si>
  <si>
    <t>http://www.imdb.com/title/tt1636826/?ref_=fn_tt_tt_1</t>
  </si>
  <si>
    <t>Franklin J. Schaffner</t>
  </si>
  <si>
    <t>http://www.imdb.com/title/tt0066206/?ref_=fn_tt_tt_1</t>
  </si>
  <si>
    <t>http://www.imdb.com/title/tt0265459/?ref_=fn_tt_tt_1</t>
  </si>
  <si>
    <t>John Erick Dowdle</t>
  </si>
  <si>
    <t>http://www.imdb.com/title/tt1082868/?ref_=fn_tt_tt_1</t>
  </si>
  <si>
    <t>David Moreau</t>
  </si>
  <si>
    <t>http://www.imdb.com/title/tt0406759/?ref_=fn_tt_tt_1</t>
  </si>
  <si>
    <t>Christopher Erskin</t>
  </si>
  <si>
    <t>http://www.imdb.com/title/tt0359517/?ref_=fn_tt_tt_1</t>
  </si>
  <si>
    <t>http://www.imdb.com/title/tt0278488/?ref_=fn_tt_tt_1</t>
  </si>
  <si>
    <t>Brian Henson</t>
  </si>
  <si>
    <t>Comedy|Drama|Family|Fantasy|Musical</t>
  </si>
  <si>
    <t>http://www.imdb.com/title/tt0104940/?ref_=fn_tt_tt_1</t>
  </si>
  <si>
    <t>http://www.imdb.com/title/tt0120679/?ref_=fn_tt_tt_1</t>
  </si>
  <si>
    <t>Dan Cutforth</t>
  </si>
  <si>
    <t>http://www.imdb.com/title/tt2215719/?ref_=fn_tt_tt_1</t>
  </si>
  <si>
    <t>Josh Boone</t>
  </si>
  <si>
    <t>http://www.imdb.com/title/tt2582846/?ref_=fn_tt_tt_1</t>
  </si>
  <si>
    <t>http://www.imdb.com/title/tt0128442/?ref_=fn_tt_tt_1</t>
  </si>
  <si>
    <t>http://www.imdb.com/title/tt2784678/?ref_=fn_tt_tt_1</t>
  </si>
  <si>
    <t>http://www.imdb.com/title/tt0079758/?ref_=fn_tt_tt_1</t>
  </si>
  <si>
    <t>http://www.imdb.com/title/tt0164181/?ref_=fn_tt_tt_1</t>
  </si>
  <si>
    <t>Action|Adventure|Biography|Drama|History</t>
  </si>
  <si>
    <t>http://www.imdb.com/title/tt1442449/?ref_=fn_tt_tt_1</t>
  </si>
  <si>
    <t>http://www.imdb.com/title/tt2431286/?ref_=fn_tt_tt_1</t>
  </si>
  <si>
    <t>http://www.imdb.com/title/tt0365885/?ref_=fn_tt_tt_1</t>
  </si>
  <si>
    <t>http://www.imdb.com/title/tt0077269/?ref_=fn_tt_tt_1</t>
  </si>
  <si>
    <t>http://www.imdb.com/title/tt0429591/?ref_=fn_tt_tt_1</t>
  </si>
  <si>
    <t>Jake Schreier</t>
  </si>
  <si>
    <t>http://www.imdb.com/title/tt3622592/?ref_=fn_tt_tt_1</t>
  </si>
  <si>
    <t>Cheryl Dunye</t>
  </si>
  <si>
    <t>http://www.imdb.com/title/tt0332712/?ref_=fn_tt_tt_1</t>
  </si>
  <si>
    <t>http://www.imdb.com/title/tt1821549/?ref_=fn_tt_tt_1</t>
  </si>
  <si>
    <t>Ernest R. Dickerson</t>
  </si>
  <si>
    <t>http://www.imdb.com/title/tt0114608/?ref_=fn_tt_tt_1</t>
  </si>
  <si>
    <t>Comedy|Crime|Family</t>
  </si>
  <si>
    <t>http://www.imdb.com/title/tt0273799/?ref_=fn_tt_tt_1</t>
  </si>
  <si>
    <t>http://www.imdb.com/title/tt1625346/?ref_=fn_tt_tt_1</t>
  </si>
  <si>
    <t>http://www.imdb.com/title/tt0479884/?ref_=fn_tt_tt_1</t>
  </si>
  <si>
    <t>Lionel C. Martin</t>
  </si>
  <si>
    <t>http://www.imdb.com/title/tt0119326/?ref_=fn_tt_tt_1</t>
  </si>
  <si>
    <t>http://www.imdb.com/title/tt0120722/?ref_=fn_tt_tt_1</t>
  </si>
  <si>
    <t>http://www.imdb.com/title/tt1407061/?ref_=fn_tt_tt_1</t>
  </si>
  <si>
    <t>http://www.imdb.com/title/tt1084950/?ref_=fn_tt_tt_1</t>
  </si>
  <si>
    <t>http://www.imdb.com/title/tt0082934/?ref_=fn_tt_tt_1</t>
  </si>
  <si>
    <t>http://www.imdb.com/title/tt0335119/?ref_=fn_tt_tt_1</t>
  </si>
  <si>
    <t>Adventure|Drama|Thriller|War</t>
  </si>
  <si>
    <t>http://www.imdb.com/title/tt0082096/?ref_=fn_tt_tt_1</t>
  </si>
  <si>
    <t>Wallace Wolodarsky</t>
  </si>
  <si>
    <t>http://www.imdb.com/title/tt0279781/?ref_=fn_tt_tt_1</t>
  </si>
  <si>
    <t>http://www.imdb.com/title/tt2194499/?ref_=fn_tt_tt_1</t>
  </si>
  <si>
    <t>http://www.imdb.com/title/tt0385004/?ref_=fn_tt_tt_1</t>
  </si>
  <si>
    <t>Nicholas Jarecki</t>
  </si>
  <si>
    <t>http://www.imdb.com/title/tt1764183/?ref_=fn_tt_tt_1</t>
  </si>
  <si>
    <t>Dean Israelite</t>
  </si>
  <si>
    <t>http://www.imdb.com/title/tt2436386/?ref_=fn_tt_tt_1</t>
  </si>
  <si>
    <t>Darnell Martin</t>
  </si>
  <si>
    <t>http://www.imdb.com/title/tt1042877/?ref_=fn_tt_tt_1</t>
  </si>
  <si>
    <t>Scott Alexander</t>
  </si>
  <si>
    <t>http://www.imdb.com/title/tt0156323/?ref_=fn_tt_tt_1</t>
  </si>
  <si>
    <t>Stuart Gordon</t>
  </si>
  <si>
    <t>http://www.imdb.com/title/tt0106950/?ref_=fn_tt_tt_1</t>
  </si>
  <si>
    <t>http://www.imdb.com/title/tt0470765/?ref_=fn_tt_tt_1</t>
  </si>
  <si>
    <t>http://www.imdb.com/title/tt0120533/?ref_=fn_tt_tt_1</t>
  </si>
  <si>
    <t>http://www.imdb.com/title/tt0439289/?ref_=fn_tt_tt_1</t>
  </si>
  <si>
    <t>http://www.imdb.com/title/tt0339034/?ref_=fn_tt_tt_1</t>
  </si>
  <si>
    <t>http://www.imdb.com/title/tt0116414/?ref_=fn_tt_tt_1</t>
  </si>
  <si>
    <t>Jane Campion</t>
  </si>
  <si>
    <t>http://www.imdb.com/title/tt0199626/?ref_=fn_tt_tt_1</t>
  </si>
  <si>
    <t>http://www.imdb.com/title/tt1103275/?ref_=fn_tt_tt_1</t>
  </si>
  <si>
    <t>Fred Schepisi</t>
  </si>
  <si>
    <t>http://www.imdb.com/title/tt0253200/?ref_=fn_tt_tt_1</t>
  </si>
  <si>
    <t>Comedy|Drama|Horror|Sci-Fi</t>
  </si>
  <si>
    <t>http://www.imdb.com/title/tt0468492/?ref_=fn_tt_tt_1</t>
  </si>
  <si>
    <t>Adventure|Crime|Thriller</t>
  </si>
  <si>
    <t>http://www.imdb.com/title/tt0082958/?ref_=fn_tt_tt_1</t>
  </si>
  <si>
    <t>Antonia Bird</t>
  </si>
  <si>
    <t>http://www.imdb.com/title/tt0129332/?ref_=fn_tt_tt_1</t>
  </si>
  <si>
    <t>Jon Poll</t>
  </si>
  <si>
    <t>http://www.imdb.com/title/tt0423977/?ref_=fn_tt_tt_1</t>
  </si>
  <si>
    <t>Paolo Sorrentino</t>
  </si>
  <si>
    <t>http://www.imdb.com/title/tt2358891/?ref_=fn_tt_tt_1</t>
  </si>
  <si>
    <t>Peter Care</t>
  </si>
  <si>
    <t>http://www.imdb.com/title/tt0238924/?ref_=fn_tt_tt_1</t>
  </si>
  <si>
    <t>Chan-wook Park</t>
  </si>
  <si>
    <t>Harmony Korine</t>
  </si>
  <si>
    <t>http://www.imdb.com/title/tt1682180/?ref_=fn_tt_tt_1</t>
  </si>
  <si>
    <t>http://www.imdb.com/title/tt0212712/?ref_=fn_tt_tt_1</t>
  </si>
  <si>
    <t>Ira Sachs</t>
  </si>
  <si>
    <t>http://www.imdb.com/title/tt0804505/?ref_=fn_tt_tt_1</t>
  </si>
  <si>
    <t>Carroll Ballard</t>
  </si>
  <si>
    <t>http://www.imdb.com/title/tt0361715/?ref_=fn_tt_tt_1</t>
  </si>
  <si>
    <t>http://www.imdb.com/title/tt1235796/?ref_=fn_tt_tt_1</t>
  </si>
  <si>
    <t>Takeshi Kitano</t>
  </si>
  <si>
    <t>http://www.imdb.com/title/tt0222851/?ref_=fn_tt_tt_1</t>
  </si>
  <si>
    <t>http://www.imdb.com/title/tt0271259/?ref_=fn_tt_tt_1</t>
  </si>
  <si>
    <t>http://www.imdb.com/title/tt0118901/?ref_=fn_tt_tt_1</t>
  </si>
  <si>
    <t>http://www.imdb.com/title/tt0815178/?ref_=fn_tt_tt_1</t>
  </si>
  <si>
    <t>http://www.imdb.com/title/tt1730687/?ref_=fn_tt_tt_1</t>
  </si>
  <si>
    <t>Marco Kreuzpaintner</t>
  </si>
  <si>
    <t>http://www.imdb.com/title/tt0399095/?ref_=fn_tt_tt_1</t>
  </si>
  <si>
    <t>Lajos Koltai</t>
  </si>
  <si>
    <t>http://www.imdb.com/title/tt0367082/?ref_=fn_tt_tt_1</t>
  </si>
  <si>
    <t>Hungarian</t>
  </si>
  <si>
    <t>Alan Rudolph</t>
  </si>
  <si>
    <t>http://www.imdb.com/title/tt0120618/?ref_=fn_tt_tt_1</t>
  </si>
  <si>
    <t>http://www.imdb.com/title/tt1428556/?ref_=fn_tt_tt_1</t>
  </si>
  <si>
    <t>Mystery|Romance|Sci-Fi|Thriller</t>
  </si>
  <si>
    <t>http://www.imdb.com/title/tt0284978/?ref_=fn_tt_tt_1</t>
  </si>
  <si>
    <t>Chuan Lu</t>
  </si>
  <si>
    <t>http://www.imdb.com/title/tt1124052/?ref_=fn_tt_tt_1</t>
  </si>
  <si>
    <t>Lijun Sun</t>
  </si>
  <si>
    <t>http://www.imdb.com/title/tt1876517/?ref_=fn_tt_tt_1</t>
  </si>
  <si>
    <t>Takashi Yamazaki</t>
  </si>
  <si>
    <t>http://www.imdb.com/title/tt1477109/?ref_=fn_tt_tt_1</t>
  </si>
  <si>
    <t>http://www.imdb.com/title/tt1486193/?ref_=fn_tt_tt_1</t>
  </si>
  <si>
    <t>Georgia</t>
  </si>
  <si>
    <t>Christopher Smith</t>
  </si>
  <si>
    <t>Fantasy|Mystery|Thriller</t>
  </si>
  <si>
    <t>http://www.imdb.com/title/tt1187064/?ref_=fn_tt_tt_1</t>
  </si>
  <si>
    <t>Timothy Hines</t>
  </si>
  <si>
    <t>http://www.imdb.com/title/tt3453052/?ref_=fn_tt_tt_1</t>
  </si>
  <si>
    <t>http://www.imdb.com/title/tt1929263/?ref_=fn_tt_tt_1</t>
  </si>
  <si>
    <t>http://www.imdb.com/title/tt0208092/?ref_=fn_tt_tt_1</t>
  </si>
  <si>
    <t>David Winters</t>
  </si>
  <si>
    <t>Family|Musical</t>
  </si>
  <si>
    <t>http://www.imdb.com/title/tt2598580/?ref_=fn_tt_tt_1</t>
  </si>
  <si>
    <t>http://www.imdb.com/title/tt0098084/?ref_=fn_tt_tt_1</t>
  </si>
  <si>
    <t>Akira Kurosawa</t>
  </si>
  <si>
    <t>http://www.imdb.com/title/tt0107474/?ref_=fn_tt_tt_1</t>
  </si>
  <si>
    <t>Jamie Thraves</t>
  </si>
  <si>
    <t>http://www.imdb.com/title/tt1034302/?ref_=fn_tt_tt_1</t>
  </si>
  <si>
    <t>Mabel Cheung</t>
  </si>
  <si>
    <t>http://www.imdb.com/title/tt3682770/?ref_=fn_tt_tt_1</t>
  </si>
  <si>
    <t>http://www.imdb.com/title/tt0087363/?ref_=fn_tt_tt_1</t>
  </si>
  <si>
    <t>http://www.imdb.com/title/tt0076759/?ref_=fn_tt_tt_1</t>
  </si>
  <si>
    <t>Dan Mazer</t>
  </si>
  <si>
    <t>http://www.imdb.com/title/tt1860213/?ref_=fn_tt_tt_1</t>
  </si>
  <si>
    <t>http://www.imdb.com/title/tt0059113/?ref_=fn_tt_tt_1</t>
  </si>
  <si>
    <t>Adventure|Crime|Drama|Mystery|Thriller</t>
  </si>
  <si>
    <t>http://www.imdb.com/title/tt1921149/?ref_=fn_tt_tt_1</t>
  </si>
  <si>
    <t>Portuguese</t>
  </si>
  <si>
    <t>http://www.imdb.com/title/tt0962726/?ref_=fn_tt_tt_1</t>
  </si>
  <si>
    <t>http://www.imdb.com/title/tt0964517/?ref_=fn_tt_tt_1</t>
  </si>
  <si>
    <t>http://www.imdb.com/title/tt0493430/?ref_=fn_tt_tt_1</t>
  </si>
  <si>
    <t>http://www.imdb.com/title/tt0104952/?ref_=fn_tt_tt_1</t>
  </si>
  <si>
    <t>R.J. Cutler</t>
  </si>
  <si>
    <t>Drama|Fantasy|Music|Romance</t>
  </si>
  <si>
    <t>http://www.imdb.com/title/tt1355630/?ref_=fn_tt_tt_1</t>
  </si>
  <si>
    <t>http://www.imdb.com/title/tt2968804/?ref_=fn_tt_tt_1</t>
  </si>
  <si>
    <t>David S. Ward</t>
  </si>
  <si>
    <t>http://www.imdb.com/title/tt0097815/?ref_=fn_tt_tt_1</t>
  </si>
  <si>
    <t>http://www.imdb.com/title/tt0964587/?ref_=fn_tt_tt_1</t>
  </si>
  <si>
    <t>http://www.imdb.com/title/tt0183649/?ref_=fn_tt_tt_1</t>
  </si>
  <si>
    <t>http://www.imdb.com/title/tt0281358/?ref_=fn_tt_tt_1</t>
  </si>
  <si>
    <t>http://www.imdb.com/title/tt0112818/?ref_=fn_tt_tt_1</t>
  </si>
  <si>
    <t>http://www.imdb.com/title/tt0139134/?ref_=fn_tt_tt_1</t>
  </si>
  <si>
    <t>http://www.imdb.com/title/tt1233227/?ref_=fn_tt_tt_1</t>
  </si>
  <si>
    <t>http://www.imdb.com/title/tt0082517/?ref_=fn_tt_tt_1</t>
  </si>
  <si>
    <t>http://www.imdb.com/title/tt0416212/?ref_=fn_tt_tt_1</t>
  </si>
  <si>
    <t>Rob Pritts</t>
  </si>
  <si>
    <t>http://www.imdb.com/title/tt0250310/?ref_=fn_tt_tt_1</t>
  </si>
  <si>
    <t>http://www.imdb.com/title/tt0105217/?ref_=fn_tt_tt_1</t>
  </si>
  <si>
    <t>http://www.imdb.com/title/tt0077531/?ref_=fn_tt_tt_1</t>
  </si>
  <si>
    <t>http://www.imdb.com/title/tt0091276/?ref_=fn_tt_tt_1</t>
  </si>
  <si>
    <t>John Crowley</t>
  </si>
  <si>
    <t>http://www.imdb.com/title/tt2381111/?ref_=fn_tt_tt_1</t>
  </si>
  <si>
    <t>Adventure|Drama|History|War</t>
  </si>
  <si>
    <t>http://www.imdb.com/title/tt0072684/?ref_=fn_tt_tt_1</t>
  </si>
  <si>
    <t>Brendan Malloy</t>
  </si>
  <si>
    <t>http://www.imdb.com/title/tt0253798/?ref_=fn_tt_tt_1</t>
  </si>
  <si>
    <t>http://www.imdb.com/title/tt0213790/?ref_=fn_tt_tt_1</t>
  </si>
  <si>
    <t>Dustin Hoffman</t>
  </si>
  <si>
    <t>http://www.imdb.com/title/tt1441951/?ref_=fn_tt_tt_1</t>
  </si>
  <si>
    <t>Gregory Poirier</t>
  </si>
  <si>
    <t>http://www.imdb.com/title/tt0246989/?ref_=fn_tt_tt_1</t>
  </si>
  <si>
    <t>http://www.imdb.com/title/tt0264616/?ref_=fn_tt_tt_1</t>
  </si>
  <si>
    <t>Simon Curtis</t>
  </si>
  <si>
    <t>http://www.imdb.com/title/tt2404425/?ref_=fn_tt_tt_1</t>
  </si>
  <si>
    <t>http://www.imdb.com/title/tt0362269/?ref_=fn_tt_tt_1</t>
  </si>
  <si>
    <t>http://www.imdb.com/title/tt0106308/?ref_=fn_tt_tt_1</t>
  </si>
  <si>
    <t>Dewey Nicks</t>
  </si>
  <si>
    <t>http://www.imdb.com/title/tt0240900/?ref_=fn_tt_tt_1</t>
  </si>
  <si>
    <t>http://www.imdb.com/title/tt0108550/?ref_=fn_tt_tt_1</t>
  </si>
  <si>
    <t>Philip Saville</t>
  </si>
  <si>
    <t>http://www.imdb.com/title/tt0377992/?ref_=fn_tt_tt_1</t>
  </si>
  <si>
    <t>http://www.imdb.com/title/tt0383694/?ref_=fn_tt_tt_1</t>
  </si>
  <si>
    <t>http://www.imdb.com/title/tt0280720/?ref_=fn_tt_tt_1</t>
  </si>
  <si>
    <t>http://www.imdb.com/title/tt0114113/?ref_=fn_tt_tt_1</t>
  </si>
  <si>
    <t>http://www.imdb.com/title/tt2042568/?ref_=fn_tt_tt_1</t>
  </si>
  <si>
    <t>http://www.imdb.com/title/tt0184791/?ref_=fn_tt_tt_1</t>
  </si>
  <si>
    <t>William A. Graham</t>
  </si>
  <si>
    <t>http://www.imdb.com/title/tt0102782/?ref_=fn_tt_tt_1</t>
  </si>
  <si>
    <t>Martin Ritt</t>
  </si>
  <si>
    <t>http://www.imdb.com/title/tt0066090/?ref_=fn_tt_tt_1</t>
  </si>
  <si>
    <t>John Turturro</t>
  </si>
  <si>
    <t>http://www.imdb.com/title/tt0368222/?ref_=fn_tt_tt_1</t>
  </si>
  <si>
    <t>Agnieszka Holland</t>
  </si>
  <si>
    <t>http://www.imdb.com/title/tt0424908/?ref_=fn_tt_tt_1</t>
  </si>
  <si>
    <t>http://www.imdb.com/title/tt1233192/?ref_=fn_tt_tt_1</t>
  </si>
  <si>
    <t>David Hackl</t>
  </si>
  <si>
    <t>http://www.imdb.com/title/tt1132626/?ref_=fn_tt_tt_1</t>
  </si>
  <si>
    <t>Giuliano Montaldo</t>
  </si>
  <si>
    <t>http://www.imdb.com/title/tt0065895/?ref_=fn_tt_tt_1</t>
  </si>
  <si>
    <t>Lisa Azuelos</t>
  </si>
  <si>
    <t>http://www.imdb.com/title/tt1592873/?ref_=fn_tt_tt_1</t>
  </si>
  <si>
    <t>Ray Lawrence</t>
  </si>
  <si>
    <t>http://www.imdb.com/title/tt0382765/?ref_=fn_tt_tt_1</t>
  </si>
  <si>
    <t>Karan Johar</t>
  </si>
  <si>
    <t>http://www.imdb.com/title/tt0449999/?ref_=fn_tt_tt_1</t>
  </si>
  <si>
    <t>http://www.imdb.com/title/tt0122541/?ref_=fn_tt_tt_1</t>
  </si>
  <si>
    <t>Ruairi Robinson</t>
  </si>
  <si>
    <t>http://www.imdb.com/title/tt1709143/?ref_=fn_tt_tt_1</t>
  </si>
  <si>
    <t>Jaume BalaguerÃ³</t>
  </si>
  <si>
    <t>http://www.imdb.com/title/tt0273517/?ref_=fn_tt_tt_1</t>
  </si>
  <si>
    <t>http://www.imdb.com/title/tt0062622/?ref_=fn_tt_tt_1</t>
  </si>
  <si>
    <t>Family|Sci-Fi</t>
  </si>
  <si>
    <t>http://www.imdb.com/title/tt0083866/?ref_=fn_tt_tt_1</t>
  </si>
  <si>
    <t>Jon Kasdan</t>
  </si>
  <si>
    <t>http://www.imdb.com/title/tt0419843/?ref_=fn_tt_tt_1</t>
  </si>
  <si>
    <t>LÃ©a Pool</t>
  </si>
  <si>
    <t>http://www.imdb.com/title/tt0313300/?ref_=fn_tt_tt_1</t>
  </si>
  <si>
    <t>Floyd Mutrux</t>
  </si>
  <si>
    <t>http://www.imdb.com/title/tt0108320/?ref_=fn_tt_tt_1</t>
  </si>
  <si>
    <t>http://www.imdb.com/title/tt4051832/?ref_=fn_tt_tt_1</t>
  </si>
  <si>
    <t>Sajid Khan</t>
  </si>
  <si>
    <t>http://www.imdb.com/title/tt1573072/?ref_=fn_tt_tt_1</t>
  </si>
  <si>
    <t>Drama|History|Romance|Western</t>
  </si>
  <si>
    <t>http://www.imdb.com/title/tt0473700/?ref_=fn_tt_tt_1</t>
  </si>
  <si>
    <t>Dean Wright</t>
  </si>
  <si>
    <t>http://www.imdb.com/title/tt1566501/?ref_=fn_tt_tt_1</t>
  </si>
  <si>
    <t>Eric Lartigau</t>
  </si>
  <si>
    <t>http://www.imdb.com/title/tt3547740/?ref_=fn_tt_tt_1</t>
  </si>
  <si>
    <t>http://www.imdb.com/title/tt0119217/?ref_=fn_tt_tt_1</t>
  </si>
  <si>
    <t>Shintaro Shimosawa</t>
  </si>
  <si>
    <t>http://www.imdb.com/title/tt3658772/?ref_=fn_tt_tt_1</t>
  </si>
  <si>
    <t>Darren Lynn Bousman</t>
  </si>
  <si>
    <t>Leigh Whannell</t>
  </si>
  <si>
    <t>http://www.imdb.com/title/tt0489270/?ref_=fn_tt_tt_1</t>
  </si>
  <si>
    <t>http://www.imdb.com/title/tt0083131/?ref_=fn_tt_tt_1</t>
  </si>
  <si>
    <t>http://www.imdb.com/title/tt0204946/?ref_=fn_tt_tt_1</t>
  </si>
  <si>
    <t>James DeMonaco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</si>
  <si>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</si>
  <si>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</si>
  <si>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</si>
  <si>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</si>
  <si>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</si>
  <si>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</si>
  <si>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Ken Annakin</t>
  </si>
  <si>
    <t>http://www.imdb.com/title/tt0056197/?ref_=fn_tt_tt_1</t>
  </si>
  <si>
    <t>http://www.imdb.com/title/tt0104868/?ref_=fn_tt_tt_1</t>
  </si>
  <si>
    <t>http://www.imdb.com/title/tt0391198/?ref_=fn_tt_tt_1</t>
  </si>
  <si>
    <t>http://www.imdb.com/title/tt0116483/?ref_=fn_tt_tt_1</t>
  </si>
  <si>
    <t>http://www.imdb.com/title/tt0263488/?ref_=fn_tt_tt_1</t>
  </si>
  <si>
    <t>Adventure|Comedy|Music|Sci-Fi</t>
  </si>
  <si>
    <t>http://www.imdb.com/title/tt0096928/?ref_=fn_tt_tt_1</t>
  </si>
  <si>
    <t>Carol Reed</t>
  </si>
  <si>
    <t>Drama|Family|Musical</t>
  </si>
  <si>
    <t>http://www.imdb.com/title/tt0063385/?ref_=fn_tt_tt_1</t>
  </si>
  <si>
    <t>http://www.imdb.com/title/tt1412386/?ref_=fn_tt_tt_1</t>
  </si>
  <si>
    <t>Chuck Sheetz</t>
  </si>
  <si>
    <t>http://www.imdb.com/title/tt0265632/?ref_=fn_tt_tt_1</t>
  </si>
  <si>
    <t>http://www.imdb.com/title/tt0089530/?ref_=fn_tt_tt_1</t>
  </si>
  <si>
    <t>http://www.imdb.com/title/tt0088944/?ref_=fn_tt_tt_1</t>
  </si>
  <si>
    <t>http://www.imdb.com/title/tt3882082/?ref_=fn_tt_tt_1</t>
  </si>
  <si>
    <t>http://www.imdb.com/title/tt1314655/?ref_=fn_tt_tt_1</t>
  </si>
  <si>
    <t>Marcus Raboy</t>
  </si>
  <si>
    <t>http://www.imdb.com/title/tt0293815/?ref_=fn_tt_tt_1</t>
  </si>
  <si>
    <t>http://www.imdb.com/title/tt3195644/?ref_=fn_tt_tt_1</t>
  </si>
  <si>
    <t>Michael Schultz</t>
  </si>
  <si>
    <t>Action|Comedy|Drama|Music</t>
  </si>
  <si>
    <t>http://www.imdb.com/title/tt0089461/?ref_=fn_tt_tt_1</t>
  </si>
  <si>
    <t>http://www.imdb.com/title/tt0104692/?ref_=fn_tt_tt_1</t>
  </si>
  <si>
    <t>Peter Sollett</t>
  </si>
  <si>
    <t>http://www.imdb.com/title/tt0981227/?ref_=fn_tt_tt_1</t>
  </si>
  <si>
    <t>http://www.imdb.com/title/tt0120655/?ref_=fn_tt_tt_1</t>
  </si>
  <si>
    <t>Bob Dolman</t>
  </si>
  <si>
    <t>http://www.imdb.com/title/tt0280460/?ref_=fn_tt_tt_1</t>
  </si>
  <si>
    <t>Fantasy|Horror|Sci-Fi</t>
  </si>
  <si>
    <t>http://www.imdb.com/title/tt0086491/?ref_=fn_tt_tt_1</t>
  </si>
  <si>
    <t>http://www.imdb.com/title/tt0098206/?ref_=fn_tt_tt_1</t>
  </si>
  <si>
    <t>http://www.imdb.com/title/tt0110399/?ref_=fn_tt_tt_1</t>
  </si>
  <si>
    <t>http://www.imdb.com/title/tt0283026/?ref_=fn_tt_tt_1</t>
  </si>
  <si>
    <t>Greg Coolidge</t>
  </si>
  <si>
    <t>http://www.imdb.com/title/tt0424993/?ref_=fn_tt_tt_1</t>
  </si>
  <si>
    <t>http://www.imdb.com/title/tt0127723/?ref_=fn_tt_tt_1</t>
  </si>
  <si>
    <t>http://www.imdb.com/title/tt0086066/?ref_=fn_tt_tt_1</t>
  </si>
  <si>
    <t>David Lowery</t>
  </si>
  <si>
    <t>http://www.imdb.com/title/tt2788732/?ref_=fn_tt_tt_1</t>
  </si>
  <si>
    <t>http://www.imdb.com/title/tt0085407/?ref_=fn_tt_tt_1</t>
  </si>
  <si>
    <t>CiarÃ¡n Foy</t>
  </si>
  <si>
    <t>http://www.imdb.com/title/tt2752772/?ref_=fn_tt_tt_1</t>
  </si>
  <si>
    <t>Salim Akil</t>
  </si>
  <si>
    <t>http://www.imdb.com/title/tt1876451/?ref_=fn_tt_tt_1</t>
  </si>
  <si>
    <t>http://www.imdb.com/title/tt0242998/?ref_=fn_tt_tt_1</t>
  </si>
  <si>
    <t>Olatunde Osunsanmi</t>
  </si>
  <si>
    <t>http://www.imdb.com/title/tt1220198/?ref_=fn_tt_tt_1</t>
  </si>
  <si>
    <t>http://www.imdb.com/title/tt0420087/?ref_=fn_tt_tt_1</t>
  </si>
  <si>
    <t>Leon Ichaso</t>
  </si>
  <si>
    <t>http://www.imdb.com/title/tt0107079/?ref_=fn_tt_tt_1</t>
  </si>
  <si>
    <t>Joseph Zito</t>
  </si>
  <si>
    <t>http://www.imdb.com/title/tt0089348/?ref_=fn_tt_tt_1</t>
  </si>
  <si>
    <t>http://www.imdb.com/title/tt0403455/?ref_=fn_tt_tt_1</t>
  </si>
  <si>
    <t>http://www.imdb.com/title/tt0128445/?ref_=fn_tt_tt_1</t>
  </si>
  <si>
    <t>http://www.imdb.com/title/tt1564585/?ref_=fn_tt_tt_1</t>
  </si>
  <si>
    <t>http://www.imdb.com/title/tt2555736/?ref_=fn_tt_tt_1</t>
  </si>
  <si>
    <t>Patricia Rozema</t>
  </si>
  <si>
    <t>http://www.imdb.com/title/tt0846308/?ref_=fn_tt_tt_1</t>
  </si>
  <si>
    <t>http://www.imdb.com/title/tt0380623/?ref_=fn_tt_tt_1</t>
  </si>
  <si>
    <t>http://www.imdb.com/title/tt0100168/?ref_=fn_tt_tt_1</t>
  </si>
  <si>
    <t>http://www.imdb.com/title/tt0240468/?ref_=fn_tt_tt_1</t>
  </si>
  <si>
    <t>http://www.imdb.com/title/tt0100814/?ref_=fn_tt_tt_1</t>
  </si>
  <si>
    <t>Rob Schmidt</t>
  </si>
  <si>
    <t>http://www.imdb.com/title/tt0295700/?ref_=fn_tt_tt_1</t>
  </si>
  <si>
    <t>Western</t>
  </si>
  <si>
    <t>http://www.imdb.com/title/tt0081071/?ref_=fn_tt_tt_1</t>
  </si>
  <si>
    <t>http://www.imdb.com/title/tt0142192/?ref_=fn_tt_tt_1</t>
  </si>
  <si>
    <t>http://www.imdb.com/title/tt1935179/?ref_=fn_tt_tt_1</t>
  </si>
  <si>
    <t>Robert Ben Garant</t>
  </si>
  <si>
    <t>http://www.imdb.com/title/tt0499554/?ref_=fn_tt_tt_1</t>
  </si>
  <si>
    <t>Morgan Spurlock</t>
  </si>
  <si>
    <t>http://www.imdb.com/title/tt2515086/?ref_=fn_tt_tt_1</t>
  </si>
  <si>
    <t>Neal Brennan</t>
  </si>
  <si>
    <t>http://www.imdb.com/title/tt1092633/?ref_=fn_tt_tt_1</t>
  </si>
  <si>
    <t>Tuck Tucker</t>
  </si>
  <si>
    <t>http://www.imdb.com/title/tt0314166/?ref_=fn_tt_tt_1</t>
  </si>
  <si>
    <t>http://www.imdb.com/title/tt1655420/?ref_=fn_tt_tt_1</t>
  </si>
  <si>
    <t>http://www.imdb.com/title/tt0365485/?ref_=fn_tt_tt_1</t>
  </si>
  <si>
    <t>Theodore Witcher</t>
  </si>
  <si>
    <t>http://www.imdb.com/title/tt0119572/?ref_=fn_tt_tt_1</t>
  </si>
  <si>
    <t>Joel Edgerton</t>
  </si>
  <si>
    <t>http://www.imdb.com/title/tt4178092/?ref_=fn_tt_tt_1</t>
  </si>
  <si>
    <t>Jim Hanon</t>
  </si>
  <si>
    <t>http://www.imdb.com/title/tt0399862/?ref_=fn_tt_tt_1</t>
  </si>
  <si>
    <t>http://www.imdb.com/title/tt0192071/?ref_=fn_tt_tt_1</t>
  </si>
  <si>
    <t>http://www.imdb.com/title/tt0151804/?ref_=fn_tt_tt_1</t>
  </si>
  <si>
    <t>Michael Patrick Jann</t>
  </si>
  <si>
    <t>Comedy|Romance|Thriller</t>
  </si>
  <si>
    <t>http://www.imdb.com/title/tt0157503/?ref_=fn_tt_tt_1</t>
  </si>
  <si>
    <t>Biography|Crime|Drama|Romance</t>
  </si>
  <si>
    <t>http://www.imdb.com/title/tt1126590/?ref_=fn_tt_tt_1</t>
  </si>
  <si>
    <t>http://www.imdb.com/title/tt0124198/?ref_=fn_tt_tt_1</t>
  </si>
  <si>
    <t>http://www.imdb.com/title/tt0368975/?ref_=fn_tt_tt_1</t>
  </si>
  <si>
    <t>http://www.imdb.com/title/tt0086984/?ref_=fn_tt_tt_1</t>
  </si>
  <si>
    <t>http://www.imdb.com/title/tt1470023/?ref_=fn_tt_tt_1</t>
  </si>
  <si>
    <t>http://www.imdb.com/title/tt0301199/?ref_=fn_tt_tt_1</t>
  </si>
  <si>
    <t>http://www.imdb.com/title/tt1333125/?ref_=fn_tt_tt_1</t>
  </si>
  <si>
    <t>Jeff Lowell</t>
  </si>
  <si>
    <t>http://www.imdb.com/title/tt0785007/?ref_=fn_tt_tt_1</t>
  </si>
  <si>
    <t>Lorene Scafaria</t>
  </si>
  <si>
    <t>Adventure|Comedy|Drama|Romance|Sci-Fi</t>
  </si>
  <si>
    <t>http://www.imdb.com/title/tt1307068/?ref_=fn_tt_tt_1</t>
  </si>
  <si>
    <t>http://www.imdb.com/title/tt1477837/?ref_=fn_tt_tt_1</t>
  </si>
  <si>
    <t>http://www.imdb.com/title/tt0460627/?ref_=fn_tt_tt_1</t>
  </si>
  <si>
    <t>http://www.imdb.com/title/tt0120586/?ref_=fn_tt_tt_1</t>
  </si>
  <si>
    <t>Marcus Dunstan</t>
  </si>
  <si>
    <t>http://www.imdb.com/title/tt1748227/?ref_=fn_tt_tt_1</t>
  </si>
  <si>
    <t>Timothy BjÃ¶rklund</t>
  </si>
  <si>
    <t>http://www.imdb.com/title/tt0350194/?ref_=fn_tt_tt_1</t>
  </si>
  <si>
    <t>FranÃ§ois Girard</t>
  </si>
  <si>
    <t>Drama|Music|Mystery|Romance</t>
  </si>
  <si>
    <t>http://www.imdb.com/title/tt0120802/?ref_=fn_tt_tt_1</t>
  </si>
  <si>
    <t>http://www.imdb.com/title/tt0166896/?ref_=fn_tt_tt_1</t>
  </si>
  <si>
    <t>Scott Kalvert</t>
  </si>
  <si>
    <t>Action|Crime|Drama</t>
  </si>
  <si>
    <t>http://www.imdb.com/title/tt0231448/?ref_=fn_tt_tt_1</t>
  </si>
  <si>
    <t>Jason Bateman</t>
  </si>
  <si>
    <t>http://www.imdb.com/title/tt2170299/?ref_=fn_tt_tt_1</t>
  </si>
  <si>
    <t>David Schwimmer</t>
  </si>
  <si>
    <t>http://www.imdb.com/title/tt0425413/?ref_=fn_tt_tt_1</t>
  </si>
  <si>
    <t>Allan Arkush</t>
  </si>
  <si>
    <t>http://www.imdb.com/title/tt0082507/?ref_=fn_tt_tt_1</t>
  </si>
  <si>
    <t>http://www.imdb.com/title/tt2883434/?ref_=fn_tt_tt_1</t>
  </si>
  <si>
    <t>Eric Bross</t>
  </si>
  <si>
    <t>http://www.imdb.com/title/tt0279286/?ref_=fn_tt_tt_1</t>
  </si>
  <si>
    <t>Adventure|Biography|Drama|War</t>
  </si>
  <si>
    <t>http://www.imdb.com/title/tt0462504/?ref_=fn_tt_tt_1</t>
  </si>
  <si>
    <t>Dan Fogelman</t>
  </si>
  <si>
    <t>http://www.imdb.com/title/tt1772288/?ref_=fn_tt_tt_1</t>
  </si>
  <si>
    <t>Jay Duplass</t>
  </si>
  <si>
    <t>http://www.imdb.com/title/tt1588334/?ref_=fn_tt_tt_1</t>
  </si>
  <si>
    <t>Luca Guadagnino</t>
  </si>
  <si>
    <t>http://www.imdb.com/title/tt1226236/?ref_=fn_tt_tt_1</t>
  </si>
  <si>
    <t>John Putch</t>
  </si>
  <si>
    <t>http://www.imdb.com/title/tt1985017/?ref_=fn_tt_tt_1</t>
  </si>
  <si>
    <t>Peter Medak</t>
  </si>
  <si>
    <t>http://www.imdb.com/title/tt0107983/?ref_=fn_tt_tt_1</t>
  </si>
  <si>
    <t>http://www.imdb.com/title/tt0165854/?ref_=fn_tt_tt_1</t>
  </si>
  <si>
    <t>http://www.imdb.com/title/tt0375679/?ref_=fn_tt_tt_1</t>
  </si>
  <si>
    <t>Terence Davies</t>
  </si>
  <si>
    <t>http://www.imdb.com/title/tt0200720/?ref_=fn_tt_tt_1</t>
  </si>
  <si>
    <t>Harley Cokeliss</t>
  </si>
  <si>
    <t>http://www.imdb.com/title/tt0093483/?ref_=fn_tt_tt_1</t>
  </si>
  <si>
    <t>http://www.imdb.com/title/tt0438315/?ref_=fn_tt_tt_1</t>
  </si>
  <si>
    <t>Tom Brady</t>
  </si>
  <si>
    <t>http://www.imdb.com/title/tt1411664/?ref_=fn_tt_tt_1</t>
  </si>
  <si>
    <t>http://www.imdb.com/title/tt0215545/?ref_=fn_tt_tt_1</t>
  </si>
  <si>
    <t>Jason Zada</t>
  </si>
  <si>
    <t>http://www.imdb.com/title/tt3387542/?ref_=fn_tt_tt_1</t>
  </si>
  <si>
    <t>http://www.imdb.com/title/tt0083113/?ref_=fn_tt_tt_1</t>
  </si>
  <si>
    <t>Noah Baumbach</t>
  </si>
  <si>
    <t>http://www.imdb.com/title/tt1791682/?ref_=fn_tt_tt_1</t>
  </si>
  <si>
    <t>http://www.imdb.com/title/tt1554091/?ref_=fn_tt_tt_1</t>
  </si>
  <si>
    <t>http://www.imdb.com/title/tt0278731/?ref_=fn_tt_tt_1</t>
  </si>
  <si>
    <t>Eric Blakeney</t>
  </si>
  <si>
    <t>http://www.imdb.com/title/tt0171356/?ref_=fn_tt_tt_1</t>
  </si>
  <si>
    <t>http://www.imdb.com/title/tt0309912/?ref_=fn_tt_tt_1</t>
  </si>
  <si>
    <t>http://www.imdb.com/title/tt1491044/?ref_=fn_tt_tt_1</t>
  </si>
  <si>
    <t>Rakesh Roshan</t>
  </si>
  <si>
    <t>http://www.imdb.com/title/tt0432637/?ref_=fn_tt_tt_1</t>
  </si>
  <si>
    <t>http://www.imdb.com/title/tt0173716/?ref_=fn_tt_tt_1</t>
  </si>
  <si>
    <t>http://www.imdb.com/title/tt1726669/?ref_=fn_tt_tt_1</t>
  </si>
  <si>
    <t>Derrick Borte</t>
  </si>
  <si>
    <t>http://www.imdb.com/title/tt1285309/?ref_=fn_tt_tt_1</t>
  </si>
  <si>
    <t>Richard Kwietniowski</t>
  </si>
  <si>
    <t>http://www.imdb.com/title/tt0285861/?ref_=fn_tt_tt_1</t>
  </si>
  <si>
    <t>Bob Odenkirk</t>
  </si>
  <si>
    <t>http://www.imdb.com/title/tt0784972/?ref_=fn_tt_tt_1</t>
  </si>
  <si>
    <t>http://www.imdb.com/title/tt0765120/?ref_=fn_tt_tt_1</t>
  </si>
  <si>
    <t>http://www.imdb.com/title/tt0120709/?ref_=fn_tt_tt_1</t>
  </si>
  <si>
    <t>http://www.imdb.com/title/tt0291502/?ref_=fn_tt_tt_1</t>
  </si>
  <si>
    <t>Joshua Seftel</t>
  </si>
  <si>
    <t>http://www.imdb.com/title/tt0884224/?ref_=fn_tt_tt_1</t>
  </si>
  <si>
    <t>http://www.imdb.com/title/tt0286112/?ref_=fn_tt_tt_1</t>
  </si>
  <si>
    <t>http://www.imdb.com/title/tt0330099/?ref_=fn_tt_tt_1</t>
  </si>
  <si>
    <t>Claude Chabrol</t>
  </si>
  <si>
    <t>http://www.imdb.com/title/tt0120018/?ref_=fn_tt_tt_1</t>
  </si>
  <si>
    <t>http://www.imdb.com/title/tt2752688/?ref_=fn_tt_tt_1</t>
  </si>
  <si>
    <t>Bigas Luna</t>
  </si>
  <si>
    <t>http://www.imdb.com/title/tt0129923/?ref_=fn_tt_tt_1</t>
  </si>
  <si>
    <t>Ralph Fiennes</t>
  </si>
  <si>
    <t>http://www.imdb.com/title/tt1372686/?ref_=fn_tt_tt_1</t>
  </si>
  <si>
    <t>Dan Harris</t>
  </si>
  <si>
    <t>http://www.imdb.com/title/tt0373024/?ref_=fn_tt_tt_1</t>
  </si>
  <si>
    <t>Mel Smith</t>
  </si>
  <si>
    <t>Action|Comedy|Drama</t>
  </si>
  <si>
    <t>http://www.imdb.com/title/tt0253126/?ref_=fn_tt_tt_1</t>
  </si>
  <si>
    <t>Bobcat Goldthwait</t>
  </si>
  <si>
    <t>http://www.imdb.com/title/tt1262981/?ref_=fn_tt_tt_1</t>
  </si>
  <si>
    <t>http://www.imdb.com/title/tt0464196/?ref_=fn_tt_tt_1</t>
  </si>
  <si>
    <t>http://www.imdb.com/title/tt0443496/?ref_=fn_tt_tt_1</t>
  </si>
  <si>
    <t>Jake Scott</t>
  </si>
  <si>
    <t>http://www.imdb.com/title/tt1183923/?ref_=fn_tt_tt_1</t>
  </si>
  <si>
    <t>Alan Metter</t>
  </si>
  <si>
    <t>http://www.imdb.com/title/tt0110857/?ref_=fn_tt_tt_1</t>
  </si>
  <si>
    <t>http://www.imdb.com/title/tt1210039/?ref_=fn_tt_tt_1</t>
  </si>
  <si>
    <t>Rafa Lara</t>
  </si>
  <si>
    <t>http://www.imdb.com/title/tt2553908/?ref_=fn_tt_tt_1</t>
  </si>
  <si>
    <t>http://www.imdb.com/title/tt2113659/?ref_=fn_tt_tt_1</t>
  </si>
  <si>
    <t>Arthur Hiller</t>
  </si>
  <si>
    <t>http://www.imdb.com/title/tt0118577/?ref_=fn_tt_tt_1</t>
  </si>
  <si>
    <t>Michael Meredith</t>
  </si>
  <si>
    <t>http://www.imdb.com/title/tt1007018/?ref_=fn_tt_tt_1</t>
  </si>
  <si>
    <t>Julio DePietro</t>
  </si>
  <si>
    <t>http://www.imdb.com/title/tt1247662/?ref_=fn_tt_tt_1</t>
  </si>
  <si>
    <t>Katherine Dieckmann</t>
  </si>
  <si>
    <t>http://www.imdb.com/title/tt1220220/?ref_=fn_tt_tt_1</t>
  </si>
  <si>
    <t>http://www.imdb.com/title/tt1128071/?ref_=fn_tt_tt_1</t>
  </si>
  <si>
    <t>Kim Farrant</t>
  </si>
  <si>
    <t>http://www.imdb.com/title/tt2325977/?ref_=fn_tt_tt_1</t>
  </si>
  <si>
    <t>http://www.imdb.com/title/tt1210071/?ref_=fn_tt_tt_1</t>
  </si>
  <si>
    <t>Scott Marshall</t>
  </si>
  <si>
    <t>http://www.imdb.com/title/tt0887719/?ref_=fn_tt_tt_1</t>
  </si>
  <si>
    <t>Ãlex de la Iglesia</t>
  </si>
  <si>
    <t>http://www.imdb.com/title/tt0488604/?ref_=fn_tt_tt_1</t>
  </si>
  <si>
    <t>Andrew Traucki</t>
  </si>
  <si>
    <t>http://www.imdb.com/title/tt1320291/?ref_=fn_tt_tt_1</t>
  </si>
  <si>
    <t>Michael Clancy</t>
  </si>
  <si>
    <t>http://www.imdb.com/title/tt0349416/?ref_=fn_tt_tt_1</t>
  </si>
  <si>
    <t>http://www.imdb.com/title/tt0496436/?ref_=fn_tt_tt_1</t>
  </si>
  <si>
    <t>Robert Adetuyi</t>
  </si>
  <si>
    <t>http://www.imdb.com/title/tt1568139/?ref_=fn_tt_tt_1</t>
  </si>
  <si>
    <t>Kari Skogland</t>
  </si>
  <si>
    <t>http://www.imdb.com/title/tt1097643/?ref_=fn_tt_tt_1</t>
  </si>
  <si>
    <t>Taedong Park</t>
  </si>
  <si>
    <t>Adventure|Animation</t>
  </si>
  <si>
    <t>http://www.imdb.com/title/tt2722786/?ref_=fn_tt_tt_1</t>
  </si>
  <si>
    <t>http://www.imdb.com/title/tt0479341/?ref_=fn_tt_tt_1</t>
  </si>
  <si>
    <t>Benedikt Erlingsson</t>
  </si>
  <si>
    <t>http://www.imdb.com/title/tt3074732/?ref_=fn_tt_tt_1</t>
  </si>
  <si>
    <t>Gurinder Chadha</t>
  </si>
  <si>
    <t>Comedy|Drama|Horror|Romance</t>
  </si>
  <si>
    <t>http://www.imdb.com/title/tt1319716/?ref_=fn_tt_tt_1</t>
  </si>
  <si>
    <t>http://www.imdb.com/title/tt1147687/?ref_=fn_tt_tt_1</t>
  </si>
  <si>
    <t>Vic Sarin</t>
  </si>
  <si>
    <t>http://www.imdb.com/title/tt0213985/?ref_=fn_tt_tt_1</t>
  </si>
  <si>
    <t>Jim Issa</t>
  </si>
  <si>
    <t>http://www.imdb.com/title/tt1070781/?ref_=fn_tt_tt_1</t>
  </si>
  <si>
    <t>http://www.imdb.com/title/tt0901487/?ref_=fn_tt_tt_1</t>
  </si>
  <si>
    <t>http://www.imdb.com/title/tt1913166/?ref_=fn_tt_tt_1</t>
  </si>
  <si>
    <t>William Phillips</t>
  </si>
  <si>
    <t>Action|Comedy|Drama|Western</t>
  </si>
  <si>
    <t>http://www.imdb.com/title/tt1376195/?ref_=fn_tt_tt_1</t>
  </si>
  <si>
    <t>http://www.imdb.com/title/tt1091722/?ref_=fn_tt_tt_1</t>
  </si>
  <si>
    <t>Andy Garcia</t>
  </si>
  <si>
    <t>http://www.imdb.com/title/tt0343996/?ref_=fn_tt_tt_1</t>
  </si>
  <si>
    <t>http://www.imdb.com/title/tt0195945/?ref_=fn_tt_tt_1</t>
  </si>
  <si>
    <t>Sarik Andreasyan</t>
  </si>
  <si>
    <t>http://www.imdb.com/title/tt2923316/?ref_=fn_tt_tt_1</t>
  </si>
  <si>
    <t>http://www.imdb.com/title/tt0062512/?ref_=fn_tt_tt_1</t>
  </si>
  <si>
    <t>Julian Gilbey</t>
  </si>
  <si>
    <t>http://www.imdb.com/title/tt2556874/?ref_=fn_tt_tt_1</t>
  </si>
  <si>
    <t>http://www.imdb.com/title/tt1602620/?ref_=fn_tt_tt_1</t>
  </si>
  <si>
    <t>Gary Sherman</t>
  </si>
  <si>
    <t>http://www.imdb.com/title/tt0095889/?ref_=fn_tt_tt_1</t>
  </si>
  <si>
    <t>Valeri Milev</t>
  </si>
  <si>
    <t>http://www.imdb.com/title/tt1612319/?ref_=fn_tt_tt_1</t>
  </si>
  <si>
    <t>Stanley Kramer</t>
  </si>
  <si>
    <t>http://www.imdb.com/title/tt0057193/?ref_=fn_tt_tt_1</t>
  </si>
  <si>
    <t>Pedro AlmodÃ³var</t>
  </si>
  <si>
    <t>Comedy|Crime|Drama|Mystery</t>
  </si>
  <si>
    <t>http://www.imdb.com/title/tt0441909/?ref_=fn_tt_tt_1</t>
  </si>
  <si>
    <t>Gerald Potterton</t>
  </si>
  <si>
    <t>Adventure|Animation|Fantasy|Horror|Sci-Fi</t>
  </si>
  <si>
    <t>http://www.imdb.com/title/tt0082509/?ref_=fn_tt_tt_1</t>
  </si>
  <si>
    <t>http://www.imdb.com/title/tt1161418/?ref_=fn_tt_tt_1</t>
  </si>
  <si>
    <t>http://www.imdb.com/title/tt0114279/?ref_=fn_tt_tt_1</t>
  </si>
  <si>
    <t>http://www.imdb.com/title/tt1694021/?ref_=fn_tt_tt_1</t>
  </si>
  <si>
    <t>Anurag Basu</t>
  </si>
  <si>
    <t>Action|Drama|Romance|Thriller</t>
  </si>
  <si>
    <t>http://www.imdb.com/title/tt1198101/?ref_=fn_tt_tt_1</t>
  </si>
  <si>
    <t>http://www.imdb.com/title/tt1527186/?ref_=fn_tt_tt_1</t>
  </si>
  <si>
    <t>Kriv Stenders</t>
  </si>
  <si>
    <t>Biography|Comedy|Drama|Family|Romance</t>
  </si>
  <si>
    <t>http://www.imdb.com/title/tt0803061/?ref_=fn_tt_tt_1</t>
  </si>
  <si>
    <t>Yash Chopra</t>
  </si>
  <si>
    <t>http://www.imdb.com/title/tt2176013/?ref_=fn_tt_tt_1</t>
  </si>
  <si>
    <t>http://www.imdb.com/title/tt0078748/?ref_=fn_tt_tt_1</t>
  </si>
  <si>
    <t>http://www.imdb.com/title/tt0072271/?ref_=fn_tt_tt_1</t>
  </si>
  <si>
    <t>Floria Sigismondi</t>
  </si>
  <si>
    <t>http://www.imdb.com/title/tt1017451/?ref_=fn_tt_tt_1</t>
  </si>
  <si>
    <t>http://www.imdb.com/title/tt0067093/?ref_=fn_tt_tt_1</t>
  </si>
  <si>
    <t>http://www.imdb.com/title/tt0059800/?ref_=fn_tt_tt_1</t>
  </si>
  <si>
    <t>http://www.imdb.com/title/tt1701990/?ref_=fn_tt_tt_1</t>
  </si>
  <si>
    <t>Ferzan Ozpetek</t>
  </si>
  <si>
    <t>http://www.imdb.com/title/tt1405810/?ref_=fn_tt_tt_1</t>
  </si>
  <si>
    <t>http://www.imdb.com/title/tt0117603/?ref_=fn_tt_tt_1</t>
  </si>
  <si>
    <t>http://www.imdb.com/title/tt0168501/?ref_=fn_tt_tt_1</t>
  </si>
  <si>
    <t>http://www.imdb.com/title/tt0094862/?ref_=fn_tt_tt_1</t>
  </si>
  <si>
    <t>http://www.imdb.com/title/tt0386032/?ref_=fn_tt_tt_1</t>
  </si>
  <si>
    <t>http://www.imdb.com/title/tt2975578/?ref_=fn_tt_tt_1</t>
  </si>
  <si>
    <t>Kris Isacsson</t>
  </si>
  <si>
    <t>http://www.imdb.com/title/tt0186975/?ref_=fn_tt_tt_1</t>
  </si>
  <si>
    <t>http://www.imdb.com/title/tt0366551/?ref_=fn_tt_tt_1</t>
  </si>
  <si>
    <t>http://www.imdb.com/title/tt0208874/?ref_=fn_tt_tt_1</t>
  </si>
  <si>
    <t>Ben Younger</t>
  </si>
  <si>
    <t>http://www.imdb.com/title/tt0181984/?ref_=fn_tt_tt_1</t>
  </si>
  <si>
    <t>http://www.imdb.com/title/tt0086465/?ref_=fn_tt_tt_1</t>
  </si>
  <si>
    <t>http://www.imdb.com/title/tt0454082/?ref_=fn_tt_tt_1</t>
  </si>
  <si>
    <t>Daniel Taplitz</t>
  </si>
  <si>
    <t>http://www.imdb.com/title/tt0349169/?ref_=fn_tt_tt_1</t>
  </si>
  <si>
    <t>Action|Biography|Drama|History|Romance|War</t>
  </si>
  <si>
    <t>http://www.imdb.com/title/tt0097499/?ref_=fn_tt_tt_1</t>
  </si>
  <si>
    <t>Tamara Jenkins</t>
  </si>
  <si>
    <t>http://www.imdb.com/title/tt0775529/?ref_=fn_tt_tt_1</t>
  </si>
  <si>
    <t>Linda Mendoza</t>
  </si>
  <si>
    <t>http://www.imdb.com/title/tt0323572/?ref_=fn_tt_tt_1</t>
  </si>
  <si>
    <t>http://www.imdb.com/title/tt0202677/?ref_=fn_tt_tt_1</t>
  </si>
  <si>
    <t>http://www.imdb.com/title/tt0280760/?ref_=fn_tt_tt_1</t>
  </si>
  <si>
    <t>Hart Bochner</t>
  </si>
  <si>
    <t>http://www.imdb.com/title/tt0110759/?ref_=fn_tt_tt_1</t>
  </si>
  <si>
    <t>http://www.imdb.com/title/tt0482629/?ref_=fn_tt_tt_1</t>
  </si>
  <si>
    <t>http://www.imdb.com/title/tt0092325/?ref_=fn_tt_tt_1</t>
  </si>
  <si>
    <t>Stewart Raffill</t>
  </si>
  <si>
    <t>http://www.imdb.com/title/tt0087451/?ref_=fn_tt_tt_1</t>
  </si>
  <si>
    <t>http://www.imdb.com/title/tt0441007/?ref_=fn_tt_tt_1</t>
  </si>
  <si>
    <t>http://www.imdb.com/title/tt0427968/?ref_=fn_tt_tt_1</t>
  </si>
  <si>
    <t>http://www.imdb.com/title/tt1104733/?ref_=fn_tt_tt_1</t>
  </si>
  <si>
    <t>http://www.imdb.com/title/tt0120879/?ref_=fn_tt_tt_1</t>
  </si>
  <si>
    <t>Hong-jin Na</t>
  </si>
  <si>
    <t>http://www.imdb.com/title/tt5215952/?ref_=fn_tt_tt_1</t>
  </si>
  <si>
    <t>http://www.imdb.com/title/tt1922612/?ref_=fn_tt_tt_1</t>
  </si>
  <si>
    <t>Chatrichalerm Yukol</t>
  </si>
  <si>
    <t>http://www.imdb.com/title/tt0290879/?ref_=fn_tt_tt_1</t>
  </si>
  <si>
    <t>Dario Argento</t>
  </si>
  <si>
    <t>http://www.imdb.com/title/tt0100827/?ref_=fn_tt_tt_1</t>
  </si>
  <si>
    <t>Eric Lavaine</t>
  </si>
  <si>
    <t>http://www.imdb.com/title/tt3202120/?ref_=fn_tt_tt_1</t>
  </si>
  <si>
    <t>http://www.imdb.com/title/tt0286261/?ref_=fn_tt_tt_1</t>
  </si>
  <si>
    <t>Marc Forby</t>
  </si>
  <si>
    <t>http://www.imdb.com/title/tt1185344/?ref_=fn_tt_tt_1</t>
  </si>
  <si>
    <t>http://www.imdb.com/title/tt0420835/?ref_=fn_tt_tt_1</t>
  </si>
  <si>
    <t>Ole Christian Madsen</t>
  </si>
  <si>
    <t>http://www.imdb.com/title/tt0920458/?ref_=fn_tt_tt_1</t>
  </si>
  <si>
    <t>Danish</t>
  </si>
  <si>
    <t>Meiert Avis</t>
  </si>
  <si>
    <t>http://www.imdb.com/title/tt0434424/?ref_=fn_tt_tt_1</t>
  </si>
  <si>
    <t>http://www.imdb.com/title/tt1259574/?ref_=fn_tt_tt_1</t>
  </si>
  <si>
    <t>AndrÃ© TÃ©chinÃ©</t>
  </si>
  <si>
    <t>http://www.imdb.com/title/tt1183672/?ref_=fn_tt_tt_1</t>
  </si>
  <si>
    <t>Emily Young</t>
  </si>
  <si>
    <t>http://www.imdb.com/title/tt1068678/?ref_=fn_tt_tt_1</t>
  </si>
  <si>
    <t>Peter Faiman</t>
  </si>
  <si>
    <t>http://www.imdb.com/title/tt0090555/?ref_=fn_tt_tt_1</t>
  </si>
  <si>
    <t>Martyn Pick</t>
  </si>
  <si>
    <t>Action|Animation|Fantasy|Horror|Mystery|Sci-Fi|Thriller</t>
  </si>
  <si>
    <t>http://www.imdb.com/title/tt1679332/?ref_=fn_tt_tt_1</t>
  </si>
  <si>
    <t>Roland Suso Richter</t>
  </si>
  <si>
    <t>http://www.imdb.com/title/tt0325596/?ref_=fn_tt_tt_1</t>
  </si>
  <si>
    <t>Jeremy Sims</t>
  </si>
  <si>
    <t>http://www.imdb.com/title/tt1418646/?ref_=fn_tt_tt_1</t>
  </si>
  <si>
    <t>MaÃ¯wenn</t>
  </si>
  <si>
    <t>http://www.imdb.com/title/tt1661420/?ref_=fn_tt_tt_1</t>
  </si>
  <si>
    <t>Joby Harold</t>
  </si>
  <si>
    <t>http://www.imdb.com/title/tt0211933/?ref_=fn_tt_tt_1</t>
  </si>
  <si>
    <t>Action|Adventure|Animation|Drama|Fantasy|Sci-Fi</t>
  </si>
  <si>
    <t>http://www.imdb.com/title/tt0458290/?ref_=fn_tt_tt_1</t>
  </si>
  <si>
    <t>Ekachai Uekrongtham</t>
  </si>
  <si>
    <t>http://www.imdb.com/title/tt1641841/?ref_=fn_tt_tt_1</t>
  </si>
  <si>
    <t>http://www.imdb.com/title/tt0093437/?ref_=fn_tt_tt_1</t>
  </si>
  <si>
    <t>http://www.imdb.com/title/tt1263670/?ref_=fn_tt_tt_1</t>
  </si>
  <si>
    <t>Mark Rydell</t>
  </si>
  <si>
    <t>http://www.imdb.com/title/tt0079826/?ref_=fn_tt_tt_1</t>
  </si>
  <si>
    <t>David E. Talbert</t>
  </si>
  <si>
    <t>http://www.imdb.com/title/tt1171222/?ref_=fn_tt_tt_1</t>
  </si>
  <si>
    <t>Roger Vadim</t>
  </si>
  <si>
    <t>http://www.imdb.com/title/tt0062711/?ref_=fn_tt_tt_1</t>
  </si>
  <si>
    <t>Nils Gaup</t>
  </si>
  <si>
    <t>http://www.imdb.com/title/tt0099816/?ref_=fn_tt_tt_1</t>
  </si>
  <si>
    <t>http://www.imdb.com/title/tt0126886/?ref_=fn_tt_tt_1</t>
  </si>
  <si>
    <t>http://www.imdb.com/title/tt0433416/?ref_=fn_tt_tt_1</t>
  </si>
  <si>
    <t>Ari Sandel</t>
  </si>
  <si>
    <t>http://www.imdb.com/title/tt1666801/?ref_=fn_tt_tt_1</t>
  </si>
  <si>
    <t>http://www.imdb.com/title/tt0118589/?ref_=fn_tt_tt_1</t>
  </si>
  <si>
    <t>Tom Elkins</t>
  </si>
  <si>
    <t>http://www.imdb.com/title/tt1457765/?ref_=fn_tt_tt_1</t>
  </si>
  <si>
    <t>Woo-Suk Kang</t>
  </si>
  <si>
    <t>http://www.imdb.com/title/tt0387596/?ref_=fn_tt_tt_1</t>
  </si>
  <si>
    <t>http://www.imdb.com/title/tt0810784/?ref_=fn_tt_tt_1</t>
  </si>
  <si>
    <t>http://www.imdb.com/title/tt1188996/?ref_=fn_tt_tt_1</t>
  </si>
  <si>
    <t>http://www.imdb.com/title/tt2017038/?ref_=fn_tt_tt_1</t>
  </si>
  <si>
    <t>John Sayles</t>
  </si>
  <si>
    <t>http://www.imdb.com/title/tt0164085/?ref_=fn_tt_tt_1</t>
  </si>
  <si>
    <t>Vipul Amrutlal Shah</t>
  </si>
  <si>
    <t>http://www.imdb.com/title/tt0795434/?ref_=fn_tt_tt_1</t>
  </si>
  <si>
    <t>Ken Loach</t>
  </si>
  <si>
    <t>http://www.imdb.com/title/tt0460989/?ref_=fn_tt_tt_1</t>
  </si>
  <si>
    <t>Ayan Mukerji</t>
  </si>
  <si>
    <t>http://www.imdb.com/title/tt2178470/?ref_=fn_tt_tt_1</t>
  </si>
  <si>
    <t>Mervyn LeRoy</t>
  </si>
  <si>
    <t>http://www.imdb.com/title/tt0043949/?ref_=fn_tt_tt_1</t>
  </si>
  <si>
    <t>Horror|Musical|Sci-Fi</t>
  </si>
  <si>
    <t>http://www.imdb.com/title/tt0963194/?ref_=fn_tt_tt_1</t>
  </si>
  <si>
    <t>Serdar Akar</t>
  </si>
  <si>
    <t>http://www.imdb.com/title/tt0493264/?ref_=fn_tt_tt_1</t>
  </si>
  <si>
    <t>Arabic</t>
  </si>
  <si>
    <t>Turkey</t>
  </si>
  <si>
    <t>http://www.imdb.com/title/tt0110912/?ref_=fn_tt_tt_1</t>
  </si>
  <si>
    <t>James Frawley</t>
  </si>
  <si>
    <t>http://www.imdb.com/title/tt0079588/?ref_=fn_tt_tt_1</t>
  </si>
  <si>
    <t>Dan Gilroy</t>
  </si>
  <si>
    <t>http://www.imdb.com/title/tt2872718/?ref_=fn_tt_tt_1</t>
  </si>
  <si>
    <t>http://www.imdb.com/title/tt0331953/?ref_=fn_tt_tt_1</t>
  </si>
  <si>
    <t>Biography|Drama|Family|Musical|Romance</t>
  </si>
  <si>
    <t>http://www.imdb.com/title/tt0059742/?ref_=fn_tt_tt_1</t>
  </si>
  <si>
    <t>http://www.imdb.com/title/tt0088161/?ref_=fn_tt_tt_1</t>
  </si>
  <si>
    <t>Jonathan Dayton</t>
  </si>
  <si>
    <t>http://www.imdb.com/title/tt0449059/?ref_=fn_tt_tt_1</t>
  </si>
  <si>
    <t>http://www.imdb.com/title/tt0092005/?ref_=fn_tt_tt_1</t>
  </si>
  <si>
    <t>http://www.imdb.com/title/tt0289043/?ref_=fn_tt_tt_1</t>
  </si>
  <si>
    <t>Chris Stokes</t>
  </si>
  <si>
    <t>http://www.imdb.com/title/tt0365957/?ref_=fn_tt_tt_1</t>
  </si>
  <si>
    <t>Don Siegel</t>
  </si>
  <si>
    <t>http://www.imdb.com/title/tt0079116/?ref_=fn_tt_tt_1</t>
  </si>
  <si>
    <t>http://www.imdb.com/title/tt0297037/?ref_=fn_tt_tt_1</t>
  </si>
  <si>
    <t>Martin Lawrence</t>
  </si>
  <si>
    <t>Comedy|Crime|Drama|Romance|Thriller</t>
  </si>
  <si>
    <t>http://www.imdb.com/title/tt0117891/?ref_=fn_tt_tt_1</t>
  </si>
  <si>
    <t>http://www.imdb.com/title/tt1306980/?ref_=fn_tt_tt_1</t>
  </si>
  <si>
    <t>Masayuki Ochiai</t>
  </si>
  <si>
    <t>http://www.imdb.com/title/tt0482599/?ref_=fn_tt_tt_1</t>
  </si>
  <si>
    <t>Tom Gormican</t>
  </si>
  <si>
    <t>http://www.imdb.com/title/tt1800246/?ref_=fn_tt_tt_1</t>
  </si>
  <si>
    <t>Ken Shapiro</t>
  </si>
  <si>
    <t>http://www.imdb.com/title/tt0082763/?ref_=fn_tt_tt_1</t>
  </si>
  <si>
    <t>Justin Tipping</t>
  </si>
  <si>
    <t>http://www.imdb.com/title/tt4254584/?ref_=fn_tt_tt_1</t>
  </si>
  <si>
    <t>http://www.imdb.com/title/tt0107616/?ref_=fn_tt_tt_1</t>
  </si>
  <si>
    <t>Peter R. Hunt</t>
  </si>
  <si>
    <t>http://www.imdb.com/title/tt0064757/?ref_=fn_tt_tt_1</t>
  </si>
  <si>
    <t>http://www.imdb.com/title/tt4474310/?ref_=fn_tt_tt_1</t>
  </si>
  <si>
    <t>http://www.imdb.com/title/tt0111686/?ref_=fn_tt_tt_1</t>
  </si>
  <si>
    <t>http://www.imdb.com/title/tt0164114/?ref_=fn_tt_tt_1</t>
  </si>
  <si>
    <t>Doug Atchison</t>
  </si>
  <si>
    <t>http://www.imdb.com/title/tt0437800/?ref_=fn_tt_tt_1</t>
  </si>
  <si>
    <t>http://www.imdb.com/title/tt0120693/?ref_=fn_tt_tt_1</t>
  </si>
  <si>
    <t>Jonas Elmer</t>
  </si>
  <si>
    <t>http://www.imdb.com/title/tt1095174/?ref_=fn_tt_tt_1</t>
  </si>
  <si>
    <t>Mary Harron</t>
  </si>
  <si>
    <t>http://www.imdb.com/title/tt0144084/?ref_=fn_tt_tt_1</t>
  </si>
  <si>
    <t>http://www.imdb.com/title/tt0279113/?ref_=fn_tt_tt_1</t>
  </si>
  <si>
    <t>Erik Canuel</t>
  </si>
  <si>
    <t>http://www.imdb.com/title/tt0479647/?ref_=fn_tt_tt_1</t>
  </si>
  <si>
    <t>Troy Duffy</t>
  </si>
  <si>
    <t>http://www.imdb.com/title/tt1300851/?ref_=fn_tt_tt_1</t>
  </si>
  <si>
    <t>http://www.imdb.com/title/tt0896923/?ref_=fn_tt_tt_1</t>
  </si>
  <si>
    <t>Nicole Holofcener</t>
  </si>
  <si>
    <t>http://www.imdb.com/title/tt2390361/?ref_=fn_tt_tt_1</t>
  </si>
  <si>
    <t>http://www.imdb.com/title/tt1282140/?ref_=fn_tt_tt_1</t>
  </si>
  <si>
    <t>Matty Rich</t>
  </si>
  <si>
    <t>http://www.imdb.com/title/tt0110137/?ref_=fn_tt_tt_1</t>
  </si>
  <si>
    <t>http://www.imdb.com/title/tt0189998/?ref_=fn_tt_tt_1</t>
  </si>
  <si>
    <t>http://www.imdb.com/title/tt1604171/?ref_=fn_tt_tt_1</t>
  </si>
  <si>
    <t>http://www.imdb.com/title/tt0117283/?ref_=fn_tt_tt_1</t>
  </si>
  <si>
    <t>http://www.imdb.com/title/tt0165831/?ref_=fn_tt_tt_1</t>
  </si>
  <si>
    <t>Fina Torres</t>
  </si>
  <si>
    <t>http://www.imdb.com/title/tt0206420/?ref_=fn_tt_tt_1</t>
  </si>
  <si>
    <t>http://www.imdb.com/title/tt0104454/?ref_=fn_tt_tt_1</t>
  </si>
  <si>
    <t>Adventure|Drama|Fantasy|Mystery</t>
  </si>
  <si>
    <t>http://www.imdb.com/title/tt5016504/?ref_=fn_tt_tt_1</t>
  </si>
  <si>
    <t>Duke Johnson</t>
  </si>
  <si>
    <t>Animation|Comedy|Drama|Romance</t>
  </si>
  <si>
    <t>http://www.imdb.com/title/tt2401878/?ref_=fn_tt_tt_1</t>
  </si>
  <si>
    <t>http://www.imdb.com/title/tt1431181/?ref_=fn_tt_tt_1</t>
  </si>
  <si>
    <t>FranÃ§ois Ozon</t>
  </si>
  <si>
    <t>Comedy|Crime|Musical|Romance</t>
  </si>
  <si>
    <t>http://www.imdb.com/title/tt0283832/?ref_=fn_tt_tt_1</t>
  </si>
  <si>
    <t>http://www.imdb.com/title/tt0102915/?ref_=fn_tt_tt_1</t>
  </si>
  <si>
    <t>http://www.imdb.com/title/tt0118863/?ref_=fn_tt_tt_1</t>
  </si>
  <si>
    <t>Anna Boden</t>
  </si>
  <si>
    <t>http://www.imdb.com/title/tt0804497/?ref_=fn_tt_tt_1</t>
  </si>
  <si>
    <t>http://www.imdb.com/title/tt1371155/?ref_=fn_tt_tt_1</t>
  </si>
  <si>
    <t>http://www.imdb.com/title/tt0829098/?ref_=fn_tt_tt_1</t>
  </si>
  <si>
    <t>Steve James</t>
  </si>
  <si>
    <t>http://www.imdb.com/title/tt0119937/?ref_=fn_tt_tt_1</t>
  </si>
  <si>
    <t>Michael Winner</t>
  </si>
  <si>
    <t>http://www.imdb.com/title/tt0086582/?ref_=fn_tt_tt_1</t>
  </si>
  <si>
    <t>Tomm Moore</t>
  </si>
  <si>
    <t>http://www.imdb.com/title/tt0485601/?ref_=fn_tt_tt_1</t>
  </si>
  <si>
    <t>John Carney</t>
  </si>
  <si>
    <t>http://www.imdb.com/title/tt1980929/?ref_=fn_tt_tt_1</t>
  </si>
  <si>
    <t>David Jacobson</t>
  </si>
  <si>
    <t>http://www.imdb.com/title/tt0398027/?ref_=fn_tt_tt_1</t>
  </si>
  <si>
    <t>Michael Corrente</t>
  </si>
  <si>
    <t>http://www.imdb.com/title/tt0283503/?ref_=fn_tt_tt_1</t>
  </si>
  <si>
    <t>Edward Hall</t>
  </si>
  <si>
    <t>http://www.imdb.com/title/tt2241676/?ref_=fn_tt_tt_1</t>
  </si>
  <si>
    <t>Keith Gordon</t>
  </si>
  <si>
    <t>Comedy|Crime|Musical|Mystery</t>
  </si>
  <si>
    <t>http://www.imdb.com/title/tt0314676/?ref_=fn_tt_tt_1</t>
  </si>
  <si>
    <t>http://www.imdb.com/title/tt0119494/?ref_=fn_tt_tt_1</t>
  </si>
  <si>
    <t>Andrew Currie</t>
  </si>
  <si>
    <t>http://www.imdb.com/title/tt0457572/?ref_=fn_tt_tt_1</t>
  </si>
  <si>
    <t>http://www.imdb.com/title/tt0373445/?ref_=fn_tt_tt_1</t>
  </si>
  <si>
    <t>http://www.imdb.com/title/tt1235189/?ref_=fn_tt_tt_1</t>
  </si>
  <si>
    <t>Marc SchÃ¶lermann</t>
  </si>
  <si>
    <t>http://www.imdb.com/title/tt0964539/?ref_=fn_tt_tt_1</t>
  </si>
  <si>
    <t>http://www.imdb.com/title/tt1238834/?ref_=fn_tt_tt_1</t>
  </si>
  <si>
    <t>Robert Moresco</t>
  </si>
  <si>
    <t>http://www.imdb.com/title/tt0360323/?ref_=fn_tt_tt_1</t>
  </si>
  <si>
    <t>Thomas Vinterberg</t>
  </si>
  <si>
    <t>http://www.imdb.com/title/tt0342272/?ref_=fn_tt_tt_1</t>
  </si>
  <si>
    <t>Claudia Llosa</t>
  </si>
  <si>
    <t>http://www.imdb.com/title/tt2494384/?ref_=fn_tt_tt_1</t>
  </si>
  <si>
    <t>Action|Animation|Sci-Fi</t>
  </si>
  <si>
    <t>http://www.imdb.com/title/tt0094625/?ref_=fn_tt_tt_1</t>
  </si>
  <si>
    <t>http://www.imdb.com/title/tt0473188/?ref_=fn_tt_tt_1</t>
  </si>
  <si>
    <t>Charles BinamÃ©</t>
  </si>
  <si>
    <t>http://www.imdb.com/title/tt0460505/?ref_=fn_tt_tt_1</t>
  </si>
  <si>
    <t>Keith Parmer</t>
  </si>
  <si>
    <t>http://www.imdb.com/title/tt2112277/?ref_=fn_tt_tt_1</t>
  </si>
  <si>
    <t>http://www.imdb.com/title/tt2102502/?ref_=fn_tt_tt_1</t>
  </si>
  <si>
    <t>Ol Parker</t>
  </si>
  <si>
    <t>http://www.imdb.com/title/tt0421994/?ref_=fn_tt_tt_1</t>
  </si>
  <si>
    <t>http://www.imdb.com/title/tt4196848/?ref_=fn_tt_tt_1</t>
  </si>
  <si>
    <t>http://www.imdb.com/title/tt0324133/?ref_=fn_tt_tt_1</t>
  </si>
  <si>
    <t>James Nunn</t>
  </si>
  <si>
    <t>http://www.imdb.com/title/tt2628316/?ref_=fn_tt_tt_1</t>
  </si>
  <si>
    <t>David Webb Peoples</t>
  </si>
  <si>
    <t>http://www.imdb.com/title/tt0094764/?ref_=fn_tt_tt_1</t>
  </si>
  <si>
    <t>Michael Winnick</t>
  </si>
  <si>
    <t>http://www.imdb.com/title/tt4060866/?ref_=fn_tt_tt_1</t>
  </si>
  <si>
    <t>http://www.imdb.com/title/tt0097239/?ref_=fn_tt_tt_1</t>
  </si>
  <si>
    <t>http://www.imdb.com/title/tt0120169/?ref_=fn_tt_tt_1</t>
  </si>
  <si>
    <t>Stanley Tong</t>
  </si>
  <si>
    <t>http://www.imdb.com/title/tt0113326/?ref_=fn_tt_tt_1</t>
  </si>
  <si>
    <t>David Oelhoffen</t>
  </si>
  <si>
    <t>Drama|War|Western</t>
  </si>
  <si>
    <t>http://www.imdb.com/title/tt2936180/?ref_=fn_tt_tt_1</t>
  </si>
  <si>
    <t>http://www.imdb.com/title/tt0427944/?ref_=fn_tt_tt_1</t>
  </si>
  <si>
    <t>Eli Roth</t>
  </si>
  <si>
    <t>http://www.imdb.com/title/tt0498353/?ref_=fn_tt_tt_1</t>
  </si>
  <si>
    <t>http://www.imdb.com/title/tt1174732/?ref_=fn_tt_tt_1</t>
  </si>
  <si>
    <t>http://www.imdb.com/title/tt0338427/?ref_=fn_tt_tt_1</t>
  </si>
  <si>
    <t>Tony Richardson</t>
  </si>
  <si>
    <t>http://www.imdb.com/title/tt0087428/?ref_=fn_tt_tt_1</t>
  </si>
  <si>
    <t>http://www.imdb.com/title/tt0272207/?ref_=fn_tt_tt_1</t>
  </si>
  <si>
    <t>http://www.imdb.com/title/tt0263734/?ref_=fn_tt_tt_1</t>
  </si>
  <si>
    <t>Charles Robert Carner</t>
  </si>
  <si>
    <t>http://www.imdb.com/title/tt1001562/?ref_=fn_tt_tt_1</t>
  </si>
  <si>
    <t>Russell Holt</t>
  </si>
  <si>
    <t>http://www.imdb.com/title/tt0410454/?ref_=fn_tt_tt_1</t>
  </si>
  <si>
    <t>http://www.imdb.com/title/tt1225822/?ref_=fn_tt_tt_1</t>
  </si>
  <si>
    <t>http://www.imdb.com/title/tt0319829/?ref_=fn_tt_tt_1</t>
  </si>
  <si>
    <t>Claude Miller</t>
  </si>
  <si>
    <t>http://www.imdb.com/title/tt0269329/?ref_=fn_tt_tt_1</t>
  </si>
  <si>
    <t>Drama|Romance|Sci-Fi|Thriller</t>
  </si>
  <si>
    <t>http://www.imdb.com/title/tt0345061/?ref_=fn_tt_tt_1</t>
  </si>
  <si>
    <t>Sacha Bennett</t>
  </si>
  <si>
    <t>http://www.imdb.com/title/tt1772422/?ref_=fn_tt_tt_1</t>
  </si>
  <si>
    <t>Rodrigo GarcÃ­a</t>
  </si>
  <si>
    <t>http://www.imdb.com/title/tt1602098/?ref_=fn_tt_tt_1</t>
  </si>
  <si>
    <t>Jeta Amata</t>
  </si>
  <si>
    <t>http://www.imdb.com/title/tt2147225/?ref_=fn_tt_tt_1</t>
  </si>
  <si>
    <t>Nigeria</t>
  </si>
  <si>
    <t>Siddharth Anand</t>
  </si>
  <si>
    <t>http://www.imdb.com/title/tt0833553/?ref_=fn_tt_tt_1</t>
  </si>
  <si>
    <t>Vincent Paronnaud</t>
  </si>
  <si>
    <t>Animation|Biography|Drama|War</t>
  </si>
  <si>
    <t>http://www.imdb.com/title/tt0808417/?ref_=fn_tt_tt_1</t>
  </si>
  <si>
    <t>Adventure|Fantasy|Thriller</t>
  </si>
  <si>
    <t>http://www.imdb.com/title/tt1085779/?ref_=fn_tt_tt_1</t>
  </si>
  <si>
    <t>Dennis Gansel</t>
  </si>
  <si>
    <t>http://www.imdb.com/title/tt1063669/?ref_=fn_tt_tt_1</t>
  </si>
  <si>
    <t>http://www.imdb.com/title/tt1974419/?ref_=fn_tt_tt_1</t>
  </si>
  <si>
    <t>Daniel Barber</t>
  </si>
  <si>
    <t>http://www.imdb.com/title/tt1289406/?ref_=fn_tt_tt_1</t>
  </si>
  <si>
    <t>Robert Marcarelli</t>
  </si>
  <si>
    <t>http://www.imdb.com/title/tt0203408/?ref_=fn_tt_tt_1</t>
  </si>
  <si>
    <t>http://www.imdb.com/title/tt0467406/?ref_=fn_tt_tt_1</t>
  </si>
  <si>
    <t>Ernie Barbarash</t>
  </si>
  <si>
    <t>http://www.imdb.com/title/tt3488328/?ref_=fn_tt_tt_1</t>
  </si>
  <si>
    <t>Guy Hamilton</t>
  </si>
  <si>
    <t>http://www.imdb.com/title/tt0066995/?ref_=fn_tt_tt_1</t>
  </si>
  <si>
    <t>http://www.imdb.com/title/tt0068646/?ref_=fn_tt_tt_1</t>
  </si>
  <si>
    <t>http://www.imdb.com/title/tt0085549/?ref_=fn_tt_tt_1</t>
  </si>
  <si>
    <t>http://www.imdb.com/title/tt1022603/?ref_=fn_tt_tt_1</t>
  </si>
  <si>
    <t>http://www.imdb.com/title/tt0107822/?ref_=fn_tt_tt_1</t>
  </si>
  <si>
    <t>http://www.imdb.com/title/tt1915581/?ref_=fn_tt_tt_1</t>
  </si>
  <si>
    <t>http://www.imdb.com/title/tt0282209/?ref_=fn_tt_tt_1</t>
  </si>
  <si>
    <t>http://www.imdb.com/title/tt0070328/?ref_=fn_tt_tt_1</t>
  </si>
  <si>
    <t>http://www.imdb.com/title/tt0156812/?ref_=fn_tt_tt_1</t>
  </si>
  <si>
    <t>Adam Brooks</t>
  </si>
  <si>
    <t>http://www.imdb.com/title/tt0832266/?ref_=fn_tt_tt_1</t>
  </si>
  <si>
    <t>http://www.imdb.com/title/tt1640484/?ref_=fn_tt_tt_1</t>
  </si>
  <si>
    <t>http://www.imdb.com/title/tt0433383/?ref_=fn_tt_tt_1</t>
  </si>
  <si>
    <t>http://www.imdb.com/title/tt0379725/?ref_=fn_tt_tt_1</t>
  </si>
  <si>
    <t>http://www.imdb.com/title/tt0112851/?ref_=fn_tt_tt_1</t>
  </si>
  <si>
    <t>http://www.imdb.com/title/tt2802850/?ref_=fn_tt_tt_1</t>
  </si>
  <si>
    <t>Michael Anderson</t>
  </si>
  <si>
    <t>http://www.imdb.com/title/tt0074812/?ref_=fn_tt_tt_1</t>
  </si>
  <si>
    <t>http://www.imdb.com/title/tt0071807/?ref_=fn_tt_tt_1</t>
  </si>
  <si>
    <t>http://www.imdb.com/title/tt0094612/?ref_=fn_tt_tt_1</t>
  </si>
  <si>
    <t>http://www.imdb.com/title/tt0435625/?ref_=fn_tt_tt_1</t>
  </si>
  <si>
    <t>Don Kempf</t>
  </si>
  <si>
    <t>Documentary|Sport</t>
  </si>
  <si>
    <t>http://www.imdb.com/title/tt0245280/?ref_=fn_tt_tt_1</t>
  </si>
  <si>
    <t>Matt Bettinelli-Olpin</t>
  </si>
  <si>
    <t>http://www.imdb.com/title/tt2752758/?ref_=fn_tt_tt_1</t>
  </si>
  <si>
    <t>http://www.imdb.com/title/tt0116324/?ref_=fn_tt_tt_1</t>
  </si>
  <si>
    <t>Crime|Horror</t>
  </si>
  <si>
    <t>http://www.imdb.com/title/tt0395584/?ref_=fn_tt_tt_1</t>
  </si>
  <si>
    <t>http://www.imdb.com/title/tt0118276/?ref_=fn_tt_tt_1</t>
  </si>
  <si>
    <t>http://www.imdb.com/title/tt3850214/?ref_=fn_tt_tt_1</t>
  </si>
  <si>
    <t>http://www.imdb.com/title/tt0160401/?ref_=fn_tt_tt_1</t>
  </si>
  <si>
    <t>http://www.imdb.com/title/tt0251736/?ref_=fn_tt_tt_1</t>
  </si>
  <si>
    <t>Sharron Miller</t>
  </si>
  <si>
    <t>http://www.imdb.com/title/tt0072626/?ref_=fn_tt_tt_1</t>
  </si>
  <si>
    <t>http://www.imdb.com/title/tt1019452/?ref_=fn_tt_tt_1</t>
  </si>
  <si>
    <t>Aaron Schneider</t>
  </si>
  <si>
    <t>http://www.imdb.com/title/tt1194263/?ref_=fn_tt_tt_1</t>
  </si>
  <si>
    <t>http://www.imdb.com/title/tt0098622/?ref_=fn_tt_tt_1</t>
  </si>
  <si>
    <t>http://www.imdb.com/title/tt3125324/?ref_=fn_tt_tt_1</t>
  </si>
  <si>
    <t>Tom Ford</t>
  </si>
  <si>
    <t>http://www.imdb.com/title/tt1315981/?ref_=fn_tt_tt_1</t>
  </si>
  <si>
    <t>http://www.imdb.com/title/tt0095497/?ref_=fn_tt_tt_1</t>
  </si>
  <si>
    <t>http://www.imdb.com/title/tt0125971/?ref_=fn_tt_tt_1</t>
  </si>
  <si>
    <t>http://www.imdb.com/title/tt0361411/?ref_=fn_tt_tt_1</t>
  </si>
  <si>
    <t>Adventure|Biography|Drama|History</t>
  </si>
  <si>
    <t>http://www.imdb.com/title/tt0252444/?ref_=fn_tt_tt_1</t>
  </si>
  <si>
    <t>http://www.imdb.com/title/tt0785077/?ref_=fn_tt_tt_1</t>
  </si>
  <si>
    <t>Tony Maylam</t>
  </si>
  <si>
    <t>Action|Crime|Horror|Sci-Fi|Thriller</t>
  </si>
  <si>
    <t>http://www.imdb.com/title/tt0105459/?ref_=fn_tt_tt_1</t>
  </si>
  <si>
    <t>http://www.imdb.com/title/tt1592154/?ref_=fn_tt_tt_1</t>
  </si>
  <si>
    <t>Mitch Davis</t>
  </si>
  <si>
    <t>http://www.imdb.com/title/tt0250371/?ref_=fn_tt_tt_1</t>
  </si>
  <si>
    <t>http://www.imdb.com/title/tt0204993/?ref_=fn_tt_tt_1</t>
  </si>
  <si>
    <t>http://www.imdb.com/title/tt0420332/?ref_=fn_tt_tt_1</t>
  </si>
  <si>
    <t>http://www.imdb.com/title/tt1012804/?ref_=fn_tt_tt_1</t>
  </si>
  <si>
    <t>Katie Aselton</t>
  </si>
  <si>
    <t>http://www.imdb.com/title/tt1336617/?ref_=fn_tt_tt_1</t>
  </si>
  <si>
    <t>Kevin Brodie</t>
  </si>
  <si>
    <t>http://www.imdb.com/title/tt0160216/?ref_=fn_tt_tt_1</t>
  </si>
  <si>
    <t>http://www.imdb.com/title/tt0298744/?ref_=fn_tt_tt_1</t>
  </si>
  <si>
    <t>http://www.imdb.com/title/tt0432402/?ref_=fn_tt_tt_1</t>
  </si>
  <si>
    <t>Lynne Ramsay</t>
  </si>
  <si>
    <t>http://www.imdb.com/title/tt1242460/?ref_=fn_tt_tt_1</t>
  </si>
  <si>
    <t>John Stephenson</t>
  </si>
  <si>
    <t>http://www.imdb.com/title/tt2739338/?ref_=fn_tt_tt_1</t>
  </si>
  <si>
    <t>Tim Chambers</t>
  </si>
  <si>
    <t>http://www.imdb.com/title/tt1034324/?ref_=fn_tt_tt_1</t>
  </si>
  <si>
    <t>http://www.imdb.com/title/tt0085868/?ref_=fn_tt_tt_1</t>
  </si>
  <si>
    <t>http://www.imdb.com/title/tt1121977/?ref_=fn_tt_tt_1</t>
  </si>
  <si>
    <t>Dick Richards</t>
  </si>
  <si>
    <t>http://www.imdb.com/title/tt0076175/?ref_=fn_tt_tt_1</t>
  </si>
  <si>
    <t>http://www.imdb.com/title/tt0108500/?ref_=fn_tt_tt_1</t>
  </si>
  <si>
    <t>http://www.imdb.com/title/tt1421051/?ref_=fn_tt_tt_1</t>
  </si>
  <si>
    <t>Bob Gosse</t>
  </si>
  <si>
    <t>http://www.imdb.com/title/tt1220628/?ref_=fn_tt_tt_1</t>
  </si>
  <si>
    <t>Alex Zamm</t>
  </si>
  <si>
    <t>http://www.imdb.com/title/tt0118836/?ref_=fn_tt_tt_1</t>
  </si>
  <si>
    <t>Spencer Susser</t>
  </si>
  <si>
    <t>http://www.imdb.com/title/tt1403177/?ref_=fn_tt_tt_1</t>
  </si>
  <si>
    <t>http://www.imdb.com/title/tt2402105/?ref_=fn_tt_tt_1</t>
  </si>
  <si>
    <t>http://www.imdb.com/title/tt0302674/?ref_=fn_tt_tt_1</t>
  </si>
  <si>
    <t>Thaddeus O'Sullivan</t>
  </si>
  <si>
    <t>http://www.imdb.com/title/tt0301390/?ref_=fn_tt_tt_1</t>
  </si>
  <si>
    <t>http://www.imdb.com/title/tt1658801/?ref_=fn_tt_tt_1</t>
  </si>
  <si>
    <t>Shari Springer Berman</t>
  </si>
  <si>
    <t>http://www.imdb.com/title/tt1361313/?ref_=fn_tt_tt_1</t>
  </si>
  <si>
    <t>Aleksey German</t>
  </si>
  <si>
    <t>http://www.imdb.com/title/tt2328813/?ref_=fn_tt_tt_1</t>
  </si>
  <si>
    <t>Stephen Milburn Anderson</t>
  </si>
  <si>
    <t>http://www.imdb.com/title/tt1106860/?ref_=fn_tt_tt_1</t>
  </si>
  <si>
    <t>http://www.imdb.com/title/tt0419256/?ref_=fn_tt_tt_1</t>
  </si>
  <si>
    <t>http://www.imdb.com/title/tt0144117/?ref_=fn_tt_tt_1</t>
  </si>
  <si>
    <t>David Lam</t>
  </si>
  <si>
    <t>http://www.imdb.com/title/tt3469440/?ref_=fn_tt_tt_1</t>
  </si>
  <si>
    <t>Comedy|Fantasy|Horror|Mystery</t>
  </si>
  <si>
    <t>http://www.imdb.com/title/tt1756851/?ref_=fn_tt_tt_1</t>
  </si>
  <si>
    <t>Vladlen Barbe</t>
  </si>
  <si>
    <t>http://www.imdb.com/title/tt2243621/?ref_=fn_tt_tt_1</t>
  </si>
  <si>
    <t>Richard Rich</t>
  </si>
  <si>
    <t>Action|Adventure|Animation|Comedy|Drama|Family|Fantasy|Thriller</t>
  </si>
  <si>
    <t>http://www.imdb.com/title/tt4061848/?ref_=fn_tt_tt_1</t>
  </si>
  <si>
    <t>http://www.imdb.com/title/tt0089767/?ref_=fn_tt_tt_1</t>
  </si>
  <si>
    <t>Robert C. Cooper</t>
  </si>
  <si>
    <t>Action|Adventure|Drama|Fantasy|Sci-Fi</t>
  </si>
  <si>
    <t>http://www.imdb.com/title/tt0942903/?ref_=fn_tt_tt_1</t>
  </si>
  <si>
    <t>http://www.imdb.com/title/tt0106677/?ref_=fn_tt_tt_1</t>
  </si>
  <si>
    <t>http://www.imdb.com/title/tt0810900/?ref_=fn_tt_tt_1</t>
  </si>
  <si>
    <t>Kim Nguyen</t>
  </si>
  <si>
    <t>http://www.imdb.com/title/tt4412528/?ref_=fn_tt_tt_1</t>
  </si>
  <si>
    <t>Jackie Earle Haley</t>
  </si>
  <si>
    <t>http://www.imdb.com/title/tt3687310/?ref_=fn_tt_tt_1</t>
  </si>
  <si>
    <t>Max FÃ¤rberbÃ¶ck</t>
  </si>
  <si>
    <t>http://www.imdb.com/title/tt0130444/?ref_=fn_tt_tt_1</t>
  </si>
  <si>
    <t>Arie Posin</t>
  </si>
  <si>
    <t>http://www.imdb.com/title/tt0406650/?ref_=fn_tt_tt_1</t>
  </si>
  <si>
    <t>Damian Nieman</t>
  </si>
  <si>
    <t>http://www.imdb.com/title/tt0323939/?ref_=fn_tt_tt_1</t>
  </si>
  <si>
    <t>Mark Tonderai</t>
  </si>
  <si>
    <t>http://www.imdb.com/title/tt1582507/?ref_=fn_tt_tt_1</t>
  </si>
  <si>
    <t>Drama|Mystery|War</t>
  </si>
  <si>
    <t>http://www.imdb.com/title/tt1255953/?ref_=fn_tt_tt_1</t>
  </si>
  <si>
    <t>http://www.imdb.com/title/tt0323807/?ref_=fn_tt_tt_1</t>
  </si>
  <si>
    <t>Ian Fitzgibbon</t>
  </si>
  <si>
    <t>Action|Comedy|Crime|Drama|Romance|Thriller</t>
  </si>
  <si>
    <t>http://www.imdb.com/title/tt1003034/?ref_=fn_tt_tt_1</t>
  </si>
  <si>
    <t>http://www.imdb.com/title/tt0861739/?ref_=fn_tt_tt_1</t>
  </si>
  <si>
    <t>Brazil</t>
  </si>
  <si>
    <t>http://www.imdb.com/title/tt3322940/?ref_=fn_tt_tt_1</t>
  </si>
  <si>
    <t>Rachel Perkins</t>
  </si>
  <si>
    <t>Comedy|Drama|Musical</t>
  </si>
  <si>
    <t>http://www.imdb.com/title/tt1148165/?ref_=fn_tt_tt_1</t>
  </si>
  <si>
    <t>http://www.imdb.com/title/tt0101507/?ref_=fn_tt_tt_1</t>
  </si>
  <si>
    <t>Luis Valdez</t>
  </si>
  <si>
    <t>http://www.imdb.com/title/tt0093378/?ref_=fn_tt_tt_1</t>
  </si>
  <si>
    <t>Alan Alda</t>
  </si>
  <si>
    <t>http://www.imdb.com/title/tt0082405/?ref_=fn_tt_tt_1</t>
  </si>
  <si>
    <t>Mystery|Romance|Thriller</t>
  </si>
  <si>
    <t>http://www.imdb.com/title/tt0080661/?ref_=fn_tt_tt_1</t>
  </si>
  <si>
    <t>Adventure|Comedy|Drama|Family</t>
  </si>
  <si>
    <t>http://www.imdb.com/title/tt0106223/?ref_=fn_tt_tt_1</t>
  </si>
  <si>
    <t>http://www.imdb.com/title/tt0139239/?ref_=fn_tt_tt_1</t>
  </si>
  <si>
    <t>http://www.imdb.com/title/tt0436331/?ref_=fn_tt_tt_1</t>
  </si>
  <si>
    <t>http://www.imdb.com/title/tt0066769/?ref_=fn_tt_tt_1</t>
  </si>
  <si>
    <t>Louis Morneau</t>
  </si>
  <si>
    <t>http://www.imdb.com/title/tt0200469/?ref_=fn_tt_tt_1</t>
  </si>
  <si>
    <t>Caroline Link</t>
  </si>
  <si>
    <t>http://www.imdb.com/title/tt0161860/?ref_=fn_tt_tt_1</t>
  </si>
  <si>
    <t>http://www.imdb.com/title/tt1723811/?ref_=fn_tt_tt_1</t>
  </si>
  <si>
    <t>http://www.imdb.com/title/tt0375912/?ref_=fn_tt_tt_1</t>
  </si>
  <si>
    <t>Sterling Van Wagenen</t>
  </si>
  <si>
    <t>http://www.imdb.com/title/tt0457530/?ref_=fn_tt_tt_1</t>
  </si>
  <si>
    <t>Zal Batmanglij</t>
  </si>
  <si>
    <t>http://www.imdb.com/title/tt1869716/?ref_=fn_tt_tt_1</t>
  </si>
  <si>
    <t>http://www.imdb.com/title/tt0359423/?ref_=fn_tt_tt_1</t>
  </si>
  <si>
    <t>Hans Petter Moland</t>
  </si>
  <si>
    <t>http://www.imdb.com/title/tt0168446/?ref_=fn_tt_tt_1</t>
  </si>
  <si>
    <t>Oren Moverman</t>
  </si>
  <si>
    <t>http://www.imdb.com/title/tt0790712/?ref_=fn_tt_tt_1</t>
  </si>
  <si>
    <t>Ian Sharp</t>
  </si>
  <si>
    <t>Action|Adventure|Drama|Western</t>
  </si>
  <si>
    <t>http://www.imdb.com/title/tt1414378/?ref_=fn_tt_tt_1</t>
  </si>
  <si>
    <t>http://www.imdb.com/title/tt0421082/?ref_=fn_tt_tt_1</t>
  </si>
  <si>
    <t>http://www.imdb.com/title/tt0088247/?ref_=fn_tt_tt_1</t>
  </si>
  <si>
    <t>Wolfgang Becker</t>
  </si>
  <si>
    <t>http://www.imdb.com/title/tt0301357/?ref_=fn_tt_tt_1</t>
  </si>
  <si>
    <t>http://www.imdb.com/title/tt1226271/?ref_=fn_tt_tt_1</t>
  </si>
  <si>
    <t>Dan O'Bannon</t>
  </si>
  <si>
    <t>http://www.imdb.com/title/tt0089907/?ref_=fn_tt_tt_1</t>
  </si>
  <si>
    <t>http://www.imdb.com/title/tt2049116/?ref_=fn_tt_tt_1</t>
  </si>
  <si>
    <t>http://www.imdb.com/title/tt0113749/?ref_=fn_tt_tt_1</t>
  </si>
  <si>
    <t>Musical|Romance</t>
  </si>
  <si>
    <t>http://www.imdb.com/title/tt0077631/?ref_=fn_tt_tt_1</t>
  </si>
  <si>
    <t>http://www.imdb.com/title/tt0091763/?ref_=fn_tt_tt_1</t>
  </si>
  <si>
    <t>Documentary|Drama|War</t>
  </si>
  <si>
    <t>http://www.imdb.com/title/tt0361596/?ref_=fn_tt_tt_1</t>
  </si>
  <si>
    <t>George Roy Hill</t>
  </si>
  <si>
    <t>Biography|Crime|Drama|Western</t>
  </si>
  <si>
    <t>http://www.imdb.com/title/tt0064115/?ref_=fn_tt_tt_1</t>
  </si>
  <si>
    <t>Robert Stevenson</t>
  </si>
  <si>
    <t>Comedy|Family|Fantasy|Musical</t>
  </si>
  <si>
    <t>http://www.imdb.com/title/tt0058331/?ref_=fn_tt_tt_1</t>
  </si>
  <si>
    <t>http://www.imdb.com/title/tt0081283/?ref_=fn_tt_tt_1</t>
  </si>
  <si>
    <t>Jerome Robbins</t>
  </si>
  <si>
    <t>Crime|Drama|Musical|Romance|Thriller</t>
  </si>
  <si>
    <t>http://www.imdb.com/title/tt0055614/?ref_=fn_tt_tt_1</t>
  </si>
  <si>
    <t>http://www.imdb.com/title/tt0080487/?ref_=fn_tt_tt_1</t>
  </si>
  <si>
    <t>Gary Hardwick</t>
  </si>
  <si>
    <t>http://www.imdb.com/title/tt0250274/?ref_=fn_tt_tt_1</t>
  </si>
  <si>
    <t>http://www.imdb.com/title/tt0161100/?ref_=fn_tt_tt_1</t>
  </si>
  <si>
    <t>http://www.imdb.com/title/tt0114814/?ref_=fn_tt_tt_1</t>
  </si>
  <si>
    <t>Fantasy|Horror|Romance|Thriller</t>
  </si>
  <si>
    <t>http://www.imdb.com/title/tt0097981/?ref_=fn_tt_tt_1</t>
  </si>
  <si>
    <t>http://www.imdb.com/title/tt0283111/?ref_=fn_tt_tt_1</t>
  </si>
  <si>
    <t>http://www.imdb.com/title/tt1125849/?ref_=fn_tt_tt_1</t>
  </si>
  <si>
    <t>King Vidor</t>
  </si>
  <si>
    <t>http://www.imdb.com/title/tt0038499/?ref_=fn_tt_tt_1</t>
  </si>
  <si>
    <t>http://www.imdb.com/title/tt0218839/?ref_=fn_tt_tt_1</t>
  </si>
  <si>
    <t>http://www.imdb.com/title/tt0082340/?ref_=fn_tt_tt_1</t>
  </si>
  <si>
    <t>Ossie Davis</t>
  </si>
  <si>
    <t>http://www.imdb.com/title/tt0096054/?ref_=fn_tt_tt_1</t>
  </si>
  <si>
    <t>Fred Savage</t>
  </si>
  <si>
    <t>http://www.imdb.com/title/tt0462244/?ref_=fn_tt_tt_1</t>
  </si>
  <si>
    <t>http://www.imdb.com/title/tt0117786/?ref_=fn_tt_tt_1</t>
  </si>
  <si>
    <t>http://www.imdb.com/title/tt0310281/?ref_=fn_tt_tt_1</t>
  </si>
  <si>
    <t>http://www.imdb.com/title/tt0095690/?ref_=fn_tt_tt_1</t>
  </si>
  <si>
    <t>http://www.imdb.com/title/tt3910804/?ref_=fn_tt_tt_1</t>
  </si>
  <si>
    <t>http://www.imdb.com/title/tt0120148/?ref_=fn_tt_tt_1</t>
  </si>
  <si>
    <t>Rusty Cundieff</t>
  </si>
  <si>
    <t>http://www.imdb.com/title/tt0114609/?ref_=fn_tt_tt_1</t>
  </si>
  <si>
    <t>http://www.imdb.com/title/tt0455590/?ref_=fn_tt_tt_1</t>
  </si>
  <si>
    <t>Dominique Othenin-Girard</t>
  </si>
  <si>
    <t>http://www.imdb.com/title/tt0097474/?ref_=fn_tt_tt_1</t>
  </si>
  <si>
    <t>http://www.imdb.com/title/tt1704573/?ref_=fn_tt_tt_1</t>
  </si>
  <si>
    <t>Jean-Jacques Mantello</t>
  </si>
  <si>
    <t>Adventure|Documentary|Short</t>
  </si>
  <si>
    <t>http://www.imdb.com/title/tt0996382/?ref_=fn_tt_tt_1</t>
  </si>
  <si>
    <t>http://www.imdb.com/title/tt0183659/?ref_=fn_tt_tt_1</t>
  </si>
  <si>
    <t>Risa Bramon Garcia</t>
  </si>
  <si>
    <t>http://www.imdb.com/title/tt0137338/?ref_=fn_tt_tt_1</t>
  </si>
  <si>
    <t>Brian Klugman</t>
  </si>
  <si>
    <t>http://www.imdb.com/title/tt1840417/?ref_=fn_tt_tt_1</t>
  </si>
  <si>
    <t>Matt Piedmont</t>
  </si>
  <si>
    <t>http://www.imdb.com/title/tt1702425/?ref_=fn_tt_tt_1</t>
  </si>
  <si>
    <t>Raymond De Felitta</t>
  </si>
  <si>
    <t>http://www.imdb.com/title/tt1174730/?ref_=fn_tt_tt_1</t>
  </si>
  <si>
    <t>John Michael McDonagh</t>
  </si>
  <si>
    <t>http://www.imdb.com/title/tt1540133/?ref_=fn_tt_tt_1</t>
  </si>
  <si>
    <t>Deb Hagan</t>
  </si>
  <si>
    <t>http://www.imdb.com/title/tt0844671/?ref_=fn_tt_tt_1</t>
  </si>
  <si>
    <t>http://www.imdb.com/title/tt0159097/?ref_=fn_tt_tt_1</t>
  </si>
  <si>
    <t>http://www.imdb.com/title/tt0147004/?ref_=fn_tt_tt_1</t>
  </si>
  <si>
    <t>Zach Cregger</t>
  </si>
  <si>
    <t>http://www.imdb.com/title/tt1151922/?ref_=fn_tt_tt_1</t>
  </si>
  <si>
    <t>Zach Braff</t>
  </si>
  <si>
    <t>http://www.imdb.com/title/tt2870708/?ref_=fn_tt_tt_1</t>
  </si>
  <si>
    <t>Mark Tarlov</t>
  </si>
  <si>
    <t>http://www.imdb.com/title/tt0145893/?ref_=fn_tt_tt_1</t>
  </si>
  <si>
    <t>http://www.imdb.com/title/tt0412253/?ref_=fn_tt_tt_1</t>
  </si>
  <si>
    <t>John Cameron Mitchell</t>
  </si>
  <si>
    <t>http://www.imdb.com/title/tt0248845/?ref_=fn_tt_tt_1</t>
  </si>
  <si>
    <t>http://www.imdb.com/title/tt0107750/?ref_=fn_tt_tt_1</t>
  </si>
  <si>
    <t>Jon Knautz</t>
  </si>
  <si>
    <t>http://www.imdb.com/title/tt3432552/?ref_=fn_tt_tt_1</t>
  </si>
  <si>
    <t>http://www.imdb.com/title/tt0323944/?ref_=fn_tt_tt_1</t>
  </si>
  <si>
    <t>David Atkins</t>
  </si>
  <si>
    <t>http://www.imdb.com/title/tt0234354/?ref_=fn_tt_tt_1</t>
  </si>
  <si>
    <t>Patrick Stettner</t>
  </si>
  <si>
    <t>http://www.imdb.com/title/tt0270259/?ref_=fn_tt_tt_1</t>
  </si>
  <si>
    <t>Sam Peckinpah</t>
  </si>
  <si>
    <t>http://www.imdb.com/title/tt0065214/?ref_=fn_tt_tt_1</t>
  </si>
  <si>
    <t>http://www.imdb.com/title/tt1082886/?ref_=fn_tt_tt_1</t>
  </si>
  <si>
    <t>Michael Crichton</t>
  </si>
  <si>
    <t>Adventure|Crime|Drama|Thriller</t>
  </si>
  <si>
    <t>http://www.imdb.com/title/tt0079240/?ref_=fn_tt_tt_1</t>
  </si>
  <si>
    <t>http://www.imdb.com/title/tt0300214/?ref_=fn_tt_tt_1</t>
  </si>
  <si>
    <t>Sylvio Tabet</t>
  </si>
  <si>
    <t>http://www.imdb.com/title/tt0101412/?ref_=fn_tt_tt_1</t>
  </si>
  <si>
    <t>Rick Bieber</t>
  </si>
  <si>
    <t>http://www.imdb.com/title/tt1130964/?ref_=fn_tt_tt_1</t>
  </si>
  <si>
    <t>http://www.imdb.com/title/tt0322289/?ref_=fn_tt_tt_1</t>
  </si>
  <si>
    <t>http://www.imdb.com/title/tt1226232/?ref_=fn_tt_tt_1</t>
  </si>
  <si>
    <t>http://www.imdb.com/title/tt1541995/?ref_=fn_tt_tt_1</t>
  </si>
  <si>
    <t>http://www.imdb.com/title/tt0457308/?ref_=fn_tt_tt_1</t>
  </si>
  <si>
    <t>http://www.imdb.com/title/tt0246134/?ref_=fn_tt_tt_1</t>
  </si>
  <si>
    <t>Fred Zinnemann</t>
  </si>
  <si>
    <t>http://www.imdb.com/title/tt0076245/?ref_=fn_tt_tt_1</t>
  </si>
  <si>
    <t>S.R. Bindler</t>
  </si>
  <si>
    <t>http://www.imdb.com/title/tt0976247/?ref_=fn_tt_tt_1</t>
  </si>
  <si>
    <t>http://www.imdb.com/title/tt0841119/?ref_=fn_tt_tt_1</t>
  </si>
  <si>
    <t>Greg Marcks</t>
  </si>
  <si>
    <t>http://www.imdb.com/title/tt0331811/?ref_=fn_tt_tt_1</t>
  </si>
  <si>
    <t>Perry Lang</t>
  </si>
  <si>
    <t>http://www.imdb.com/title/tt0110490/?ref_=fn_tt_tt_1</t>
  </si>
  <si>
    <t>Jake Goldberger</t>
  </si>
  <si>
    <t>http://www.imdb.com/title/tt1281374/?ref_=fn_tt_tt_1</t>
  </si>
  <si>
    <t>http://www.imdb.com/title/tt1667310/?ref_=fn_tt_tt_1</t>
  </si>
  <si>
    <t>http://www.imdb.com/title/tt1014774/?ref_=fn_tt_tt_1</t>
  </si>
  <si>
    <t>William Kaufman</t>
  </si>
  <si>
    <t>http://www.imdb.com/title/tt1575694/?ref_=fn_tt_tt_1</t>
  </si>
  <si>
    <t>http://www.imdb.com/title/tt1366312/?ref_=fn_tt_tt_1</t>
  </si>
  <si>
    <t>http://www.imdb.com/title/tt0086541/?ref_=fn_tt_tt_1</t>
  </si>
  <si>
    <t>CÃ©dric Klapisch</t>
  </si>
  <si>
    <t>http://www.imdb.com/title/tt0283900/?ref_=fn_tt_tt_1</t>
  </si>
  <si>
    <t>Kate Barker-Froyland</t>
  </si>
  <si>
    <t>http://www.imdb.com/title/tt2182972/?ref_=fn_tt_tt_1</t>
  </si>
  <si>
    <t>Martin Koolhoven</t>
  </si>
  <si>
    <t>http://www.imdb.com/title/tt0795441/?ref_=fn_tt_tt_1</t>
  </si>
  <si>
    <t>Charles Matthau</t>
  </si>
  <si>
    <t>http://www.imdb.com/title/tt0938305/?ref_=fn_tt_tt_1</t>
  </si>
  <si>
    <t>Thriller|War</t>
  </si>
  <si>
    <t>http://www.imdb.com/title/tt0059825/?ref_=fn_tt_tt_1</t>
  </si>
  <si>
    <t>Christopher M. Bessette</t>
  </si>
  <si>
    <t>http://www.imdb.com/title/tt1772408/?ref_=fn_tt_tt_1</t>
  </si>
  <si>
    <t>Prachya Pinkaew</t>
  </si>
  <si>
    <t>http://www.imdb.com/title/tt0427954/?ref_=fn_tt_tt_1</t>
  </si>
  <si>
    <t>Gary Sinyor</t>
  </si>
  <si>
    <t>http://www.imdb.com/title/tt0120210/?ref_=fn_tt_tt_1</t>
  </si>
  <si>
    <t>http://www.imdb.com/title/tt1220617/?ref_=fn_tt_tt_1</t>
  </si>
  <si>
    <t>http://www.imdb.com/title/tt0286499/?ref_=fn_tt_tt_1</t>
  </si>
  <si>
    <t>http://www.imdb.com/title/tt0286179/?ref_=fn_tt_tt_1</t>
  </si>
  <si>
    <t>Action|Sport</t>
  </si>
  <si>
    <t>http://www.imdb.com/title/tt0473024/?ref_=fn_tt_tt_1</t>
  </si>
  <si>
    <t>Ashish R. Mohan</t>
  </si>
  <si>
    <t>http://www.imdb.com/title/tt2166214/?ref_=fn_tt_tt_1</t>
  </si>
  <si>
    <t>http://www.imdb.com/title/tt1245112/?ref_=fn_tt_tt_1</t>
  </si>
  <si>
    <t>Musical</t>
  </si>
  <si>
    <t>http://www.imdb.com/title/tt1303803/?ref_=fn_tt_tt_1</t>
  </si>
  <si>
    <t>http://www.imdb.com/title/tt0070735/?ref_=fn_tt_tt_1</t>
  </si>
  <si>
    <t>http://www.imdb.com/title/tt0082158/?ref_=fn_tt_tt_1</t>
  </si>
  <si>
    <t>Darren Grant</t>
  </si>
  <si>
    <t>http://www.imdb.com/title/tt0422093/?ref_=fn_tt_tt_1</t>
  </si>
  <si>
    <t>http://www.imdb.com/title/tt0117631/?ref_=fn_tt_tt_1</t>
  </si>
  <si>
    <t>http://www.imdb.com/title/tt2229499/?ref_=fn_tt_tt_1</t>
  </si>
  <si>
    <t>Mystery|Western</t>
  </si>
  <si>
    <t>http://www.imdb.com/title/tt0068699/?ref_=fn_tt_tt_1</t>
  </si>
  <si>
    <t>http://www.imdb.com/title/tt0162346/?ref_=fn_tt_tt_1</t>
  </si>
  <si>
    <t>http://www.imdb.com/title/tt0280778/?ref_=fn_tt_tt_1</t>
  </si>
  <si>
    <t>William Sachs</t>
  </si>
  <si>
    <t>http://www.imdb.com/title/tt0080771/?ref_=fn_tt_tt_1</t>
  </si>
  <si>
    <t>Christophe Barratier</t>
  </si>
  <si>
    <t>http://www.imdb.com/title/tt0372824/?ref_=fn_tt_tt_1</t>
  </si>
  <si>
    <t>Ã‰mile Gaudreault</t>
  </si>
  <si>
    <t>http://www.imdb.com/title/tt0330602/?ref_=fn_tt_tt_1</t>
  </si>
  <si>
    <t>James Cox</t>
  </si>
  <si>
    <t>http://www.imdb.com/title/tt0335563/?ref_=fn_tt_tt_1</t>
  </si>
  <si>
    <t>http://www.imdb.com/title/tt0097216/?ref_=fn_tt_tt_1</t>
  </si>
  <si>
    <t>James Toback</t>
  </si>
  <si>
    <t>http://www.imdb.com/title/tt0242508/?ref_=fn_tt_tt_1</t>
  </si>
  <si>
    <t>Aki KaurismÃ¤ki</t>
  </si>
  <si>
    <t>http://www.imdb.com/title/tt1508675/?ref_=fn_tt_tt_1</t>
  </si>
  <si>
    <t>Finland</t>
  </si>
  <si>
    <t>http://www.imdb.com/title/tt0290673/?ref_=fn_tt_tt_1</t>
  </si>
  <si>
    <t>Hitoshi Matsumoto</t>
  </si>
  <si>
    <t>http://www.imdb.com/title/tt2914838/?ref_=fn_tt_tt_1</t>
  </si>
  <si>
    <t>Rakeysh Omprakash Mehra</t>
  </si>
  <si>
    <t>Comedy|Drama|History|Romance</t>
  </si>
  <si>
    <t>http://www.imdb.com/title/tt0405508/?ref_=fn_tt_tt_1</t>
  </si>
  <si>
    <t>Collin Schiffli</t>
  </si>
  <si>
    <t>http://www.imdb.com/title/tt3297554/?ref_=fn_tt_tt_1</t>
  </si>
  <si>
    <t>George Ratliff</t>
  </si>
  <si>
    <t>http://www.imdb.com/title/tt1251743/?ref_=fn_tt_tt_1</t>
  </si>
  <si>
    <t>http://www.imdb.com/title/tt0811106/?ref_=fn_tt_tt_1</t>
  </si>
  <si>
    <t>Shane Meadows</t>
  </si>
  <si>
    <t>http://www.imdb.com/title/tt0202559/?ref_=fn_tt_tt_1</t>
  </si>
  <si>
    <t>http://www.imdb.com/title/tt1614989/?ref_=fn_tt_tt_1</t>
  </si>
  <si>
    <t>Norwegian</t>
  </si>
  <si>
    <t>Jon Wright</t>
  </si>
  <si>
    <t>Comedy|Horror|Sci-Fi|Thriller</t>
  </si>
  <si>
    <t>http://www.imdb.com/title/tt1525366/?ref_=fn_tt_tt_1</t>
  </si>
  <si>
    <t>Michael McGowan</t>
  </si>
  <si>
    <t>http://www.imdb.com/title/tt0384488/?ref_=fn_tt_tt_1</t>
  </si>
  <si>
    <t>Liv Ullmann</t>
  </si>
  <si>
    <t>http://www.imdb.com/title/tt2667960/?ref_=fn_tt_tt_1</t>
  </si>
  <si>
    <t>http://www.imdb.com/title/tt0081534/?ref_=fn_tt_tt_1</t>
  </si>
  <si>
    <t>Rohan Sippy</t>
  </si>
  <si>
    <t>http://www.imdb.com/title/tt1618430/?ref_=fn_tt_tt_1</t>
  </si>
  <si>
    <t>http://www.imdb.com/title/tt2226417/?ref_=fn_tt_tt_1</t>
  </si>
  <si>
    <t>http://www.imdb.com/title/tt0432348/?ref_=fn_tt_tt_1</t>
  </si>
  <si>
    <t>Dan Trachtenberg</t>
  </si>
  <si>
    <t>Drama|Horror|Mystery|Sci-Fi|Thriller</t>
  </si>
  <si>
    <t>http://www.imdb.com/title/tt1179933/?ref_=fn_tt_tt_1</t>
  </si>
  <si>
    <t>Comedy|Documentary</t>
  </si>
  <si>
    <t>http://www.imdb.com/title/tt0322802/?ref_=fn_tt_tt_1</t>
  </si>
  <si>
    <t>David F. Sandberg</t>
  </si>
  <si>
    <t>http://www.imdb.com/title/tt4786282/?ref_=fn_tt_tt_1</t>
  </si>
  <si>
    <t>http://www.imdb.com/title/tt1778304/?ref_=fn_tt_tt_1</t>
  </si>
  <si>
    <t>Stiles White</t>
  </si>
  <si>
    <t>http://www.imdb.com/title/tt1204977/?ref_=fn_tt_tt_1</t>
  </si>
  <si>
    <t>http://www.imdb.com/title/tt0093629/?ref_=fn_tt_tt_1</t>
  </si>
  <si>
    <t>Eugenio Derbez</t>
  </si>
  <si>
    <t>http://www.imdb.com/title/tt2378281/?ref_=fn_tt_tt_1</t>
  </si>
  <si>
    <t>http://www.imdb.com/title/tt2109184/?ref_=fn_tt_tt_1</t>
  </si>
  <si>
    <t>Henry Koster</t>
  </si>
  <si>
    <t>http://www.imdb.com/title/tt0046247/?ref_=fn_tt_tt_1</t>
  </si>
  <si>
    <t>http://www.imdb.com/title/tt0072081/?ref_=fn_tt_tt_1</t>
  </si>
  <si>
    <t>http://www.imdb.com/title/tt0101917/?ref_=fn_tt_tt_1</t>
  </si>
  <si>
    <t>Patty Jenkins</t>
  </si>
  <si>
    <t>http://www.imdb.com/title/tt0340855/?ref_=fn_tt_tt_1</t>
  </si>
  <si>
    <t>Adventure|Drama|Family|Fantasy|Sci-Fi</t>
  </si>
  <si>
    <t>http://www.imdb.com/title/tt0046672/?ref_=fn_tt_tt_1</t>
  </si>
  <si>
    <t>Christopher Landon</t>
  </si>
  <si>
    <t>http://www.imdb.com/title/tt2473682/?ref_=fn_tt_tt_1</t>
  </si>
  <si>
    <t>http://www.imdb.com/title/tt0080678/?ref_=fn_tt_tt_1</t>
  </si>
  <si>
    <t>http://www.imdb.com/title/tt0790636/?ref_=fn_tt_tt_1</t>
  </si>
  <si>
    <t>David Gelb</t>
  </si>
  <si>
    <t>http://www.imdb.com/title/tt2918436/?ref_=fn_tt_tt_1</t>
  </si>
  <si>
    <t>http://www.imdb.com/title/tt0209144/?ref_=fn_tt_tt_1</t>
  </si>
  <si>
    <t>Mike Flanagan</t>
  </si>
  <si>
    <t>http://www.imdb.com/title/tt2388715/?ref_=fn_tt_tt_1</t>
  </si>
  <si>
    <t>http://www.imdb.com/title/tt0424345/?ref_=fn_tt_tt_1</t>
  </si>
  <si>
    <t>http://www.imdb.com/title/tt0249462/?ref_=fn_tt_tt_1</t>
  </si>
  <si>
    <t>http://www.imdb.com/title/tt1727388/?ref_=fn_tt_tt_1</t>
  </si>
  <si>
    <t>George Jackson</t>
  </si>
  <si>
    <t>http://www.imdb.com/title/tt0102065/?ref_=fn_tt_tt_1</t>
  </si>
  <si>
    <t>Adventure|Drama|Family|Romance|Western</t>
  </si>
  <si>
    <t>http://www.imdb.com/title/tt0084296/?ref_=fn_tt_tt_1</t>
  </si>
  <si>
    <t>Maurice Joyce</t>
  </si>
  <si>
    <t>http://www.imdb.com/title/tt0187819/?ref_=fn_tt_tt_1</t>
  </si>
  <si>
    <t>http://www.imdb.com/title/tt0118632/?ref_=fn_tt_tt_1</t>
  </si>
  <si>
    <t>Frank Perry</t>
  </si>
  <si>
    <t>http://www.imdb.com/title/tt0082766/?ref_=fn_tt_tt_1</t>
  </si>
  <si>
    <t>Jesse Peretz</t>
  </si>
  <si>
    <t>http://www.imdb.com/title/tt1637706/?ref_=fn_tt_tt_1</t>
  </si>
  <si>
    <t>http://www.imdb.com/title/tt3499096/?ref_=fn_tt_tt_1</t>
  </si>
  <si>
    <t>Ice Cube</t>
  </si>
  <si>
    <t>http://www.imdb.com/title/tt0119905/?ref_=fn_tt_tt_1</t>
  </si>
  <si>
    <t>http://www.imdb.com/title/tt2870612/?ref_=fn_tt_tt_1</t>
  </si>
  <si>
    <t>http://www.imdb.com/title/tt2205401/?ref_=fn_tt_tt_1</t>
  </si>
  <si>
    <t>http://www.imdb.com/title/tt0119080/?ref_=fn_tt_tt_1</t>
  </si>
  <si>
    <t>Richard Glatzer</t>
  </si>
  <si>
    <t>http://www.imdb.com/title/tt3316960/?ref_=fn_tt_tt_1</t>
  </si>
  <si>
    <t>Michael Curtiz</t>
  </si>
  <si>
    <t>http://www.imdb.com/title/tt0046949/?ref_=fn_tt_tt_1</t>
  </si>
  <si>
    <t>Bruce Malmuth</t>
  </si>
  <si>
    <t>http://www.imdb.com/title/tt0082817/?ref_=fn_tt_tt_1</t>
  </si>
  <si>
    <t>Rob Hedden</t>
  </si>
  <si>
    <t>Adventure|Horror</t>
  </si>
  <si>
    <t>http://www.imdb.com/title/tt0097388/?ref_=fn_tt_tt_1</t>
  </si>
  <si>
    <t>http://www.imdb.com/title/tt0259446/?ref_=fn_tt_tt_1</t>
  </si>
  <si>
    <t>http://www.imdb.com/title/tt2101441/?ref_=fn_tt_tt_1</t>
  </si>
  <si>
    <t>Joe Chappelle</t>
  </si>
  <si>
    <t>http://www.imdb.com/title/tt0113253/?ref_=fn_tt_tt_1</t>
  </si>
  <si>
    <t>http://www.imdb.com/title/tt0245574/?ref_=fn_tt_tt_1</t>
  </si>
  <si>
    <t>http://www.imdb.com/title/tt0365748/?ref_=fn_tt_tt_1</t>
  </si>
  <si>
    <t>Mickey Liddell</t>
  </si>
  <si>
    <t>http://www.imdb.com/title/tt1045655/?ref_=fn_tt_tt_1</t>
  </si>
  <si>
    <t>http://www.imdb.com/title/tt0116905/?ref_=fn_tt_tt_1</t>
  </si>
  <si>
    <t>http://www.imdb.com/title/tt0095271/?ref_=fn_tt_tt_1</t>
  </si>
  <si>
    <t>Fred Walton</t>
  </si>
  <si>
    <t>http://www.imdb.com/title/tt0090655/?ref_=fn_tt_tt_1</t>
  </si>
  <si>
    <t>http://www.imdb.com/title/tt0083833/?ref_=fn_tt_tt_1</t>
  </si>
  <si>
    <t>Steve Carver</t>
  </si>
  <si>
    <t>http://www.imdb.com/title/tt0085862/?ref_=fn_tt_tt_1</t>
  </si>
  <si>
    <t>Gonzalo LÃ³pez-Gallego</t>
  </si>
  <si>
    <t>http://www.imdb.com/title/tt1772240/?ref_=fn_tt_tt_1</t>
  </si>
  <si>
    <t>Christine Jeffs</t>
  </si>
  <si>
    <t>http://www.imdb.com/title/tt0862846/?ref_=fn_tt_tt_1</t>
  </si>
  <si>
    <t>http://www.imdb.com/title/tt1781922/?ref_=fn_tt_tt_1</t>
  </si>
  <si>
    <t>Don Coscarelli</t>
  </si>
  <si>
    <t>http://www.imdb.com/title/tt0083630/?ref_=fn_tt_tt_1</t>
  </si>
  <si>
    <t>http://www.imdb.com/title/tt0053290/?ref_=fn_tt_tt_1</t>
  </si>
  <si>
    <t>Michael Tiddes</t>
  </si>
  <si>
    <t>http://www.imdb.com/title/tt4667094/?ref_=fn_tt_tt_1</t>
  </si>
  <si>
    <t>http://www.imdb.com/title/tt0795438/?ref_=fn_tt_tt_1</t>
  </si>
  <si>
    <t>Frank Borzage</t>
  </si>
  <si>
    <t>http://www.imdb.com/title/tt0022879/?ref_=fn_tt_tt_1</t>
  </si>
  <si>
    <t>http://www.imdb.com/title/tt4871980/?ref_=fn_tt_tt_1</t>
  </si>
  <si>
    <t>Mamoru Hosoda</t>
  </si>
  <si>
    <t>http://www.imdb.com/title/tt0259974/?ref_=fn_tt_tt_1</t>
  </si>
  <si>
    <t>Brian Dannelly</t>
  </si>
  <si>
    <t>http://www.imdb.com/title/tt0332375/?ref_=fn_tt_tt_1</t>
  </si>
  <si>
    <t>Denys Arcand</t>
  </si>
  <si>
    <t>http://www.imdb.com/title/tt0338135/?ref_=fn_tt_tt_1</t>
  </si>
  <si>
    <t>http://www.imdb.com/title/tt0075147/?ref_=fn_tt_tt_1</t>
  </si>
  <si>
    <t>J.S. Cardone</t>
  </si>
  <si>
    <t>http://www.imdb.com/title/tt0245120/?ref_=fn_tt_tt_1</t>
  </si>
  <si>
    <t>http://www.imdb.com/title/tt0077572/?ref_=fn_tt_tt_1</t>
  </si>
  <si>
    <t>Jay Levey</t>
  </si>
  <si>
    <t>http://www.imdb.com/title/tt0098546/?ref_=fn_tt_tt_1</t>
  </si>
  <si>
    <t>Nicholaus Goossen</t>
  </si>
  <si>
    <t>http://www.imdb.com/title/tt0456554/?ref_=fn_tt_tt_1</t>
  </si>
  <si>
    <t>http://www.imdb.com/title/tt0120831/?ref_=fn_tt_tt_1</t>
  </si>
  <si>
    <t>http://www.imdb.com/title/tt0064116/?ref_=fn_tt_tt_1</t>
  </si>
  <si>
    <t>http://www.imdb.com/title/tt0227005/?ref_=fn_tt_tt_1</t>
  </si>
  <si>
    <t>http://www.imdb.com/title/tt1182345/?ref_=fn_tt_tt_1</t>
  </si>
  <si>
    <t>http://www.imdb.com/title/tt0415949/?ref_=fn_tt_tt_1</t>
  </si>
  <si>
    <t>Ronan Chapalain</t>
  </si>
  <si>
    <t>http://www.imdb.com/title/tt1529567/?ref_=fn_tt_tt_1</t>
  </si>
  <si>
    <t>http://www.imdb.com/title/tt0120255/?ref_=fn_tt_tt_1</t>
  </si>
  <si>
    <t>Xavier Beauvois</t>
  </si>
  <si>
    <t>http://www.imdb.com/title/tt1588337/?ref_=fn_tt_tt_1</t>
  </si>
  <si>
    <t>Randall Miller</t>
  </si>
  <si>
    <t>http://www.imdb.com/title/tt0914797/?ref_=fn_tt_tt_1</t>
  </si>
  <si>
    <t>Jerry Belson</t>
  </si>
  <si>
    <t>Comedy|Music|Sci-Fi</t>
  </si>
  <si>
    <t>http://www.imdb.com/title/tt0084171/?ref_=fn_tt_tt_1</t>
  </si>
  <si>
    <t>Biography|Crime|Drama|Romance|Thriller</t>
  </si>
  <si>
    <t>http://www.imdb.com/title/tt0110005/?ref_=fn_tt_tt_1</t>
  </si>
  <si>
    <t>http://www.imdb.com/title/tt4337690/?ref_=fn_tt_tt_1</t>
  </si>
  <si>
    <t>Dan Rush</t>
  </si>
  <si>
    <t>http://www.imdb.com/title/tt1531663/?ref_=fn_tt_tt_1</t>
  </si>
  <si>
    <t>Comedy|Crime|Drama|Mystery|Thriller</t>
  </si>
  <si>
    <t>http://www.imdb.com/title/tt0120906/?ref_=fn_tt_tt_1</t>
  </si>
  <si>
    <t>http://www.imdb.com/title/tt0361862/?ref_=fn_tt_tt_1</t>
  </si>
  <si>
    <t>http://www.imdb.com/title/tt0102307/?ref_=fn_tt_tt_1</t>
  </si>
  <si>
    <t>Michael Cuesta</t>
  </si>
  <si>
    <t>Biography|Crime|Drama|Mystery|Thriller</t>
  </si>
  <si>
    <t>http://www.imdb.com/title/tt1216491/?ref_=fn_tt_tt_1</t>
  </si>
  <si>
    <t>http://www.imdb.com/title/tt0935075/?ref_=fn_tt_tt_1</t>
  </si>
  <si>
    <t>Fenton Bailey</t>
  </si>
  <si>
    <t>http://www.imdb.com/title/tt0320244/?ref_=fn_tt_tt_1</t>
  </si>
  <si>
    <t>Jeremy Saulnier</t>
  </si>
  <si>
    <t>Crime|Horror|Music|Thriller</t>
  </si>
  <si>
    <t>http://www.imdb.com/title/tt4062536/?ref_=fn_tt_tt_1</t>
  </si>
  <si>
    <t>Billy Kent</t>
  </si>
  <si>
    <t>http://www.imdb.com/title/tt0422861/?ref_=fn_tt_tt_1</t>
  </si>
  <si>
    <t>James Manera</t>
  </si>
  <si>
    <t>http://www.imdb.com/title/tt2800038/?ref_=fn_tt_tt_1</t>
  </si>
  <si>
    <t>http://www.imdb.com/title/tt0115734/?ref_=fn_tt_tt_1</t>
  </si>
  <si>
    <t>http://www.imdb.com/title/tt0115495/?ref_=fn_tt_tt_1</t>
  </si>
  <si>
    <t>Feroz Abbas Khan</t>
  </si>
  <si>
    <t>http://www.imdb.com/title/tt0459293/?ref_=fn_tt_tt_1</t>
  </si>
  <si>
    <t>Errol Morris</t>
  </si>
  <si>
    <t>Crime|Documentary|War</t>
  </si>
  <si>
    <t>http://www.imdb.com/title/tt0896866/?ref_=fn_tt_tt_1</t>
  </si>
  <si>
    <t>Dennis Hopper</t>
  </si>
  <si>
    <t>http://www.imdb.com/title/tt0081291/?ref_=fn_tt_tt_1</t>
  </si>
  <si>
    <t>Eli Craig</t>
  </si>
  <si>
    <t>http://www.imdb.com/title/tt1465522/?ref_=fn_tt_tt_1</t>
  </si>
  <si>
    <t>Nicholas Fackler</t>
  </si>
  <si>
    <t>http://www.imdb.com/title/tt1150947/?ref_=fn_tt_tt_1</t>
  </si>
  <si>
    <t>Richard Wallace</t>
  </si>
  <si>
    <t>http://www.imdb.com/title/tt0039927/?ref_=fn_tt_tt_1</t>
  </si>
  <si>
    <t>Morgan J. Freeman</t>
  </si>
  <si>
    <t>http://www.imdb.com/title/tt0126261/?ref_=fn_tt_tt_1</t>
  </si>
  <si>
    <t>Matthew Hastings</t>
  </si>
  <si>
    <t>http://www.imdb.com/title/tt0357585/?ref_=fn_tt_tt_1</t>
  </si>
  <si>
    <t>http://www.imdb.com/title/tt3567288/?ref_=fn_tt_tt_1</t>
  </si>
  <si>
    <t>Crime|Thriller|War</t>
  </si>
  <si>
    <t>http://www.imdb.com/title/tt0937237/?ref_=fn_tt_tt_1</t>
  </si>
  <si>
    <t>Klaus Menzel</t>
  </si>
  <si>
    <t>http://www.imdb.com/title/tt0305632/?ref_=fn_tt_tt_1</t>
  </si>
  <si>
    <t>http://www.imdb.com/title/tt0830900/?ref_=fn_tt_tt_1</t>
  </si>
  <si>
    <t>Oren Peli</t>
  </si>
  <si>
    <t>http://www.imdb.com/title/tt1519461/?ref_=fn_tt_tt_1</t>
  </si>
  <si>
    <t>http://www.imdb.com/title/tt1437358/?ref_=fn_tt_tt_1</t>
  </si>
  <si>
    <t>Paul Andrew Williams</t>
  </si>
  <si>
    <t>Comedy|Crime|Horror|Thriller</t>
  </si>
  <si>
    <t>http://www.imdb.com/title/tt0465430/?ref_=fn_tt_tt_1</t>
  </si>
  <si>
    <t>http://www.imdb.com/title/tt1079444/?ref_=fn_tt_tt_1</t>
  </si>
  <si>
    <t>Animation|Comedy</t>
  </si>
  <si>
    <t>http://www.imdb.com/title/tt0488539/?ref_=fn_tt_tt_1</t>
  </si>
  <si>
    <t>Jim Amatulli</t>
  </si>
  <si>
    <t>http://www.imdb.com/title/tt1131732/?ref_=fn_tt_tt_1</t>
  </si>
  <si>
    <t>http://www.imdb.com/title/tt0491738/?ref_=fn_tt_tt_1</t>
  </si>
  <si>
    <t>William H. Macy</t>
  </si>
  <si>
    <t>http://www.imdb.com/title/tt1798243/?ref_=fn_tt_tt_1</t>
  </si>
  <si>
    <t>Barrett Esposito</t>
  </si>
  <si>
    <t>http://www.imdb.com/title/tt1460798/?ref_=fn_tt_tt_1</t>
  </si>
  <si>
    <t>http://www.imdb.com/title/tt3703148/?ref_=fn_tt_tt_1</t>
  </si>
  <si>
    <t>http://www.imdb.com/title/tt2063015/?ref_=fn_tt_tt_1</t>
  </si>
  <si>
    <t>http://www.imdb.com/title/tt1274586/?ref_=fn_tt_tt_1</t>
  </si>
  <si>
    <t>Bahamas</t>
  </si>
  <si>
    <t>Vicky Jewson</t>
  </si>
  <si>
    <t>http://www.imdb.com/title/tt1554921/?ref_=fn_tt_tt_1</t>
  </si>
  <si>
    <t>http://www.imdb.com/title/tt0077294/?ref_=fn_tt_tt_1</t>
  </si>
  <si>
    <t>Marc Bennett</t>
  </si>
  <si>
    <t>http://www.imdb.com/title/tt1717210/?ref_=fn_tt_tt_1</t>
  </si>
  <si>
    <t>Mike Mayhall</t>
  </si>
  <si>
    <t>Family</t>
  </si>
  <si>
    <t>http://www.imdb.com/title/tt4453560/?ref_=fn_tt_tt_1</t>
  </si>
  <si>
    <t>http://www.imdb.com/title/tt3838992/?ref_=fn_tt_tt_1</t>
  </si>
  <si>
    <t>Stanton Barrett</t>
  </si>
  <si>
    <t>http://www.imdb.com/title/tt4511566/?ref_=fn_tt_tt_1</t>
  </si>
  <si>
    <t>JirÃ­ Menzel</t>
  </si>
  <si>
    <t>Comedy|Drama|Romance|War</t>
  </si>
  <si>
    <t>http://www.imdb.com/title/tt0284363/?ref_=fn_tt_tt_1</t>
  </si>
  <si>
    <t>Czech</t>
  </si>
  <si>
    <t>Fatih Akin</t>
  </si>
  <si>
    <t>http://www.imdb.com/title/tt1244668/?ref_=fn_tt_tt_1</t>
  </si>
  <si>
    <t>http://www.imdb.com/title/tt0117666/?ref_=fn_tt_tt_1</t>
  </si>
  <si>
    <t>Nick Murphy</t>
  </si>
  <si>
    <t>http://www.imdb.com/title/tt1687901/?ref_=fn_tt_tt_1</t>
  </si>
  <si>
    <t>http://www.imdb.com/title/tt0450278/?ref_=fn_tt_tt_1</t>
  </si>
  <si>
    <t>http://www.imdb.com/title/tt0423409/?ref_=fn_tt_tt_1</t>
  </si>
  <si>
    <t>http://www.imdb.com/title/tt1675192/?ref_=fn_tt_tt_1</t>
  </si>
  <si>
    <t>Frank LaLoggia</t>
  </si>
  <si>
    <t>http://www.imdb.com/title/tt0095484/?ref_=fn_tt_tt_1</t>
  </si>
  <si>
    <t>Jeremy Brock</t>
  </si>
  <si>
    <t>http://www.imdb.com/title/tt0446687/?ref_=fn_tt_tt_1</t>
  </si>
  <si>
    <t>Scott Foley</t>
  </si>
  <si>
    <t>http://www.imdb.com/title/tt2980708/?ref_=fn_tt_tt_1</t>
  </si>
  <si>
    <t>http://www.imdb.com/title/tt0092076/?ref_=fn_tt_tt_1</t>
  </si>
  <si>
    <t>Biography|Drama|Romance|Western</t>
  </si>
  <si>
    <t>http://www.imdb.com/title/tt0070518/?ref_=fn_tt_tt_1</t>
  </si>
  <si>
    <t>http://www.imdb.com/title/tt1602613/?ref_=fn_tt_tt_1</t>
  </si>
  <si>
    <t>Christophe Ali</t>
  </si>
  <si>
    <t>http://www.imdb.com/title/tt0451673/?ref_=fn_tt_tt_1</t>
  </si>
  <si>
    <t>Gabriela Tagliavini</t>
  </si>
  <si>
    <t>http://www.imdb.com/title/tt1547090/?ref_=fn_tt_tt_1</t>
  </si>
  <si>
    <t>Shekar</t>
  </si>
  <si>
    <t>http://www.imdb.com/title/tt3099638/?ref_=fn_tt_tt_1</t>
  </si>
  <si>
    <t>Kannada</t>
  </si>
  <si>
    <t>Shona Auerbach</t>
  </si>
  <si>
    <t>http://www.imdb.com/title/tt0377752/?ref_=fn_tt_tt_1</t>
  </si>
  <si>
    <t>Leonard Farlinger</t>
  </si>
  <si>
    <t>http://www.imdb.com/title/tt0903131/?ref_=fn_tt_tt_1</t>
  </si>
  <si>
    <t>Michel Leclerc</t>
  </si>
  <si>
    <t>http://www.imdb.com/title/tt1646974/?ref_=fn_tt_tt_1</t>
  </si>
  <si>
    <t>Analeine Cal y Mayor</t>
  </si>
  <si>
    <t>http://www.imdb.com/title/tt2091427/?ref_=fn_tt_tt_1</t>
  </si>
  <si>
    <t>Tom Kalin</t>
  </si>
  <si>
    <t>http://www.imdb.com/title/tt0379976/?ref_=fn_tt_tt_1</t>
  </si>
  <si>
    <t>Robert Sarkies</t>
  </si>
  <si>
    <t>http://www.imdb.com/title/tt0839938/?ref_=fn_tt_tt_1</t>
  </si>
  <si>
    <t>http://www.imdb.com/title/tt0087928/?ref_=fn_tt_tt_1</t>
  </si>
  <si>
    <t>http://www.imdb.com/title/tt0080453/?ref_=fn_tt_tt_1</t>
  </si>
  <si>
    <t>http://www.imdb.com/title/tt0109831/?ref_=fn_tt_tt_1</t>
  </si>
  <si>
    <t>http://www.imdb.com/title/tt0083929/?ref_=fn_tt_tt_1</t>
  </si>
  <si>
    <t>John Huston</t>
  </si>
  <si>
    <t>http://www.imdb.com/title/tt0049513/?ref_=fn_tt_tt_1</t>
  </si>
  <si>
    <t>http://www.imdb.com/title/tt0307901/?ref_=fn_tt_tt_1</t>
  </si>
  <si>
    <t>http://www.imdb.com/title/tt3516878/?ref_=fn_tt_tt_1</t>
  </si>
  <si>
    <t>http://www.imdb.com/title/tt0115736/?ref_=fn_tt_tt_1</t>
  </si>
  <si>
    <t>http://www.imdb.com/title/tt0180093/?ref_=fn_tt_tt_1</t>
  </si>
  <si>
    <t>Walter Lang</t>
  </si>
  <si>
    <t>http://www.imdb.com/title/tt0038116/?ref_=fn_tt_tt_1</t>
  </si>
  <si>
    <t>Carlos Saura</t>
  </si>
  <si>
    <t>Drama|Musical</t>
  </si>
  <si>
    <t>http://www.imdb.com/title/tt0120274/?ref_=fn_tt_tt_1</t>
  </si>
  <si>
    <t>http://www.imdb.com/title/tt0091886/?ref_=fn_tt_tt_1</t>
  </si>
  <si>
    <t>Andrew Erwin</t>
  </si>
  <si>
    <t>Alex Kendrick</t>
  </si>
  <si>
    <t>http://www.imdb.com/title/tt3014666/?ref_=fn_tt_tt_1</t>
  </si>
  <si>
    <t>http://www.imdb.com/title/tt0246578/?ref_=fn_tt_tt_1</t>
  </si>
  <si>
    <t>Beto GÃ³mez</t>
  </si>
  <si>
    <t>Adventure|Comedy|Western</t>
  </si>
  <si>
    <t>http://www.imdb.com/title/tt0461336/?ref_=fn_tt_tt_1</t>
  </si>
  <si>
    <t>Mike van Diem</t>
  </si>
  <si>
    <t>http://www.imdb.com/title/tt0119448/?ref_=fn_tt_tt_1</t>
  </si>
  <si>
    <t>Jonas Ã…kerlund</t>
  </si>
  <si>
    <t>http://www.imdb.com/title/tt0283003/?ref_=fn_tt_tt_1</t>
  </si>
  <si>
    <t>Todd Solondz</t>
  </si>
  <si>
    <t>http://www.imdb.com/title/tt0808526/?ref_=fn_tt_tt_1</t>
  </si>
  <si>
    <t>http://www.imdb.com/title/tt0451094/?ref_=fn_tt_tt_1</t>
  </si>
  <si>
    <t>RenÃ© FÃ©ret</t>
  </si>
  <si>
    <t>http://www.imdb.com/title/tt1653911/?ref_=fn_tt_tt_1</t>
  </si>
  <si>
    <t>Barry Skolnick</t>
  </si>
  <si>
    <t>http://www.imdb.com/title/tt0291341/?ref_=fn_tt_tt_1</t>
  </si>
  <si>
    <t>Johnnie To</t>
  </si>
  <si>
    <t>http://www.imdb.com/title/tt0796212/?ref_=fn_tt_tt_1</t>
  </si>
  <si>
    <t>Mateo Gil</t>
  </si>
  <si>
    <t>http://www.imdb.com/title/tt1629705/?ref_=fn_tt_tt_1</t>
  </si>
  <si>
    <t>Lukas Moodysson</t>
  </si>
  <si>
    <t>http://www.imdb.com/title/tt0300140/?ref_=fn_tt_tt_1</t>
  </si>
  <si>
    <t>Agnieszka Wojtowicz-Vosloo</t>
  </si>
  <si>
    <t>http://www.imdb.com/title/tt0838247/?ref_=fn_tt_tt_1</t>
  </si>
  <si>
    <t>Kabir Sadanand</t>
  </si>
  <si>
    <t>http://www.imdb.com/title/tt3683702/?ref_=fn_tt_tt_1</t>
  </si>
  <si>
    <t>http://www.imdb.com/title/tt0073486/?ref_=fn_tt_tt_1</t>
  </si>
  <si>
    <t>Peter DeLuise</t>
  </si>
  <si>
    <t>http://www.imdb.com/title/tt4386242/?ref_=fn_tt_tt_1</t>
  </si>
  <si>
    <t>http://www.imdb.com/title/tt0075222/?ref_=fn_tt_tt_1</t>
  </si>
  <si>
    <t>Raja Menon</t>
  </si>
  <si>
    <t>Action|Drama|History|Thriller|War</t>
  </si>
  <si>
    <t>http://www.imdb.com/title/tt4387040/?ref_=fn_tt_tt_1</t>
  </si>
  <si>
    <t>http://www.imdb.com/title/tt0088727/?ref_=fn_tt_tt_1</t>
  </si>
  <si>
    <t>http://www.imdb.com/title/tt2295722/?ref_=fn_tt_tt_1</t>
  </si>
  <si>
    <t>Nick Love</t>
  </si>
  <si>
    <t>http://www.imdb.com/title/tt0857190/?ref_=fn_tt_tt_1</t>
  </si>
  <si>
    <t>http://www.imdb.com/title/tt0203119/?ref_=fn_tt_tt_1</t>
  </si>
  <si>
    <t>http://www.imdb.com/title/tt1291652/?ref_=fn_tt_tt_1</t>
  </si>
  <si>
    <t>http://www.imdb.com/title/tt0298228/?ref_=fn_tt_tt_1</t>
  </si>
  <si>
    <t>R. Balki</t>
  </si>
  <si>
    <t>http://www.imdb.com/title/tt1532957/?ref_=fn_tt_tt_1</t>
  </si>
  <si>
    <t>Ivan Engler</t>
  </si>
  <si>
    <t>http://www.imdb.com/title/tt0381940/?ref_=fn_tt_tt_1</t>
  </si>
  <si>
    <t>http://www.imdb.com/title/tt0475293/?ref_=fn_tt_tt_1</t>
  </si>
  <si>
    <t>http://www.imdb.com/title/tt5574490/?ref_=fn_tt_tt_1</t>
  </si>
  <si>
    <t>http://www.imdb.com/title/tt0119574/?ref_=fn_tt_tt_1</t>
  </si>
  <si>
    <t>Fantasy|Thriller</t>
  </si>
  <si>
    <t>http://www.imdb.com/title/tt0403358/?ref_=fn_tt_tt_1</t>
  </si>
  <si>
    <t>http://www.imdb.com/title/tt0104036/?ref_=fn_tt_tt_1</t>
  </si>
  <si>
    <t>http://www.imdb.com/title/tt0084522/?ref_=fn_tt_tt_1</t>
  </si>
  <si>
    <t>http://www.imdb.com/title/tt1134854/?ref_=fn_tt_tt_1</t>
  </si>
  <si>
    <t>Drama|Horror|Mystery</t>
  </si>
  <si>
    <t>http://www.imdb.com/title/tt0063350/?ref_=fn_tt_tt_1</t>
  </si>
  <si>
    <t>http://www.imdb.com/title/tt0335266/?ref_=fn_tt_tt_1</t>
  </si>
  <si>
    <t>http://www.imdb.com/title/tt0075686/?ref_=fn_tt_tt_1</t>
  </si>
  <si>
    <t>Cecil B. DeMille</t>
  </si>
  <si>
    <t>http://www.imdb.com/title/tt0044672/?ref_=fn_tt_tt_1</t>
  </si>
  <si>
    <t>http://www.imdb.com/title/tt0285742/?ref_=fn_tt_tt_1</t>
  </si>
  <si>
    <t>Henry Hobson</t>
  </si>
  <si>
    <t>http://www.imdb.com/title/tt1881002/?ref_=fn_tt_tt_1</t>
  </si>
  <si>
    <t>Mike Figgis</t>
  </si>
  <si>
    <t>http://www.imdb.com/title/tt0113627/?ref_=fn_tt_tt_1</t>
  </si>
  <si>
    <t>Duane Journey</t>
  </si>
  <si>
    <t>http://www.imdb.com/title/tt2081194/?ref_=fn_tt_tt_1</t>
  </si>
  <si>
    <t>Billy Wilder</t>
  </si>
  <si>
    <t>http://www.imdb.com/title/tt0071524/?ref_=fn_tt_tt_1</t>
  </si>
  <si>
    <t>http://www.imdb.com/title/tt3181822/?ref_=fn_tt_tt_1</t>
  </si>
  <si>
    <t>http://www.imdb.com/title/tt0049875/?ref_=fn_tt_tt_1</t>
  </si>
  <si>
    <t>Lisa Cholodenko</t>
  </si>
  <si>
    <t>http://www.imdb.com/title/tt0842926/?ref_=fn_tt_tt_1</t>
  </si>
  <si>
    <t>http://www.imdb.com/title/tt0096256/?ref_=fn_tt_tt_1</t>
  </si>
  <si>
    <t>John Sturges</t>
  </si>
  <si>
    <t>Adventure|Drama|History|Thriller|War</t>
  </si>
  <si>
    <t>http://www.imdb.com/title/tt0057115/?ref_=fn_tt_tt_1</t>
  </si>
  <si>
    <t>William Arntz</t>
  </si>
  <si>
    <t>Comedy|Documentary|Drama|Fantasy|Mystery|Sci-Fi</t>
  </si>
  <si>
    <t>http://www.imdb.com/title/tt0399877/?ref_=fn_tt_tt_1</t>
  </si>
  <si>
    <t>Ed Gass-Donnelly</t>
  </si>
  <si>
    <t>http://www.imdb.com/title/tt2034139/?ref_=fn_tt_tt_1</t>
  </si>
  <si>
    <t>http://www.imdb.com/title/tt1065073/?ref_=fn_tt_tt_1</t>
  </si>
  <si>
    <t>http://www.imdb.com/title/tt0457513/?ref_=fn_tt_tt_1</t>
  </si>
  <si>
    <t>DJ Pooh</t>
  </si>
  <si>
    <t>http://www.imdb.com/title/tt0290332/?ref_=fn_tt_tt_1</t>
  </si>
  <si>
    <t>http://www.imdb.com/title/tt0199290/?ref_=fn_tt_tt_1</t>
  </si>
  <si>
    <t>Crime|Drama|Fantasy|Romance</t>
  </si>
  <si>
    <t>http://www.imdb.com/title/tt0318374/?ref_=fn_tt_tt_1</t>
  </si>
  <si>
    <t>http://www.imdb.com/title/tt0055184/?ref_=fn_tt_tt_1</t>
  </si>
  <si>
    <t>http://www.imdb.com/title/tt0448075/?ref_=fn_tt_tt_1</t>
  </si>
  <si>
    <t>James Melkonian</t>
  </si>
  <si>
    <t>http://www.imdb.com/title/tt0110189/?ref_=fn_tt_tt_1</t>
  </si>
  <si>
    <t>http://www.imdb.com/title/tt0464141/?ref_=fn_tt_tt_1</t>
  </si>
  <si>
    <t>http://www.imdb.com/title/tt2828996/?ref_=fn_tt_tt_1</t>
  </si>
  <si>
    <t>Roger Avary</t>
  </si>
  <si>
    <t>http://www.imdb.com/title/tt0292644/?ref_=fn_tt_tt_1</t>
  </si>
  <si>
    <t>http://www.imdb.com/title/tt0065112/?ref_=fn_tt_tt_1</t>
  </si>
  <si>
    <t>http://www.imdb.com/title/tt0454987/?ref_=fn_tt_tt_1</t>
  </si>
  <si>
    <t>Allison Anders</t>
  </si>
  <si>
    <t>http://www.imdb.com/title/tt0113101/?ref_=fn_tt_tt_1</t>
  </si>
  <si>
    <t>http://www.imdb.com/title/tt0274812/?ref_=fn_tt_tt_1</t>
  </si>
  <si>
    <t>Rick de Oliveira</t>
  </si>
  <si>
    <t>http://www.imdb.com/title/tt0360916/?ref_=fn_tt_tt_1</t>
  </si>
  <si>
    <t>http://www.imdb.com/title/tt0096219/?ref_=fn_tt_tt_1</t>
  </si>
  <si>
    <t>http://www.imdb.com/title/tt0118111/?ref_=fn_tt_tt_1</t>
  </si>
  <si>
    <t>Jeff Franklin</t>
  </si>
  <si>
    <t>http://www.imdb.com/title/tt0188863/?ref_=fn_tt_tt_1</t>
  </si>
  <si>
    <t>http://www.imdb.com/title/tt0796375/?ref_=fn_tt_tt_1</t>
  </si>
  <si>
    <t>Mike Mills</t>
  </si>
  <si>
    <t>http://www.imdb.com/title/tt0318761/?ref_=fn_tt_tt_1</t>
  </si>
  <si>
    <t>Action|Crime|Horror|Thriller</t>
  </si>
  <si>
    <t>http://www.imdb.com/title/tt0873886/?ref_=fn_tt_tt_1</t>
  </si>
  <si>
    <t>Dave McKean</t>
  </si>
  <si>
    <t>http://www.imdb.com/title/tt0366780/?ref_=fn_tt_tt_1</t>
  </si>
  <si>
    <t>Ron Fricke</t>
  </si>
  <si>
    <t>http://www.imdb.com/title/tt0770802/?ref_=fn_tt_tt_1</t>
  </si>
  <si>
    <t>Ruggero Deodato</t>
  </si>
  <si>
    <t>http://www.imdb.com/title/tt0092615/?ref_=fn_tt_tt_1</t>
  </si>
  <si>
    <t>Gavin Wiesen</t>
  </si>
  <si>
    <t>http://www.imdb.com/title/tt1645080/?ref_=fn_tt_tt_1</t>
  </si>
  <si>
    <t>Mora Stephens</t>
  </si>
  <si>
    <t>http://www.imdb.com/title/tt3346224/?ref_=fn_tt_tt_1</t>
  </si>
  <si>
    <t>Mars Callahan</t>
  </si>
  <si>
    <t>http://www.imdb.com/title/tt0273982/?ref_=fn_tt_tt_1</t>
  </si>
  <si>
    <t>http://www.imdb.com/title/tt0126859/?ref_=fn_tt_tt_1</t>
  </si>
  <si>
    <t>Leos Carax</t>
  </si>
  <si>
    <t>http://www.imdb.com/title/tt2076220/?ref_=fn_tt_tt_1</t>
  </si>
  <si>
    <t>http://www.imdb.com/title/tt2382396/?ref_=fn_tt_tt_1</t>
  </si>
  <si>
    <t>Stefan Schwartz</t>
  </si>
  <si>
    <t>http://www.imdb.com/title/tt0120122/?ref_=fn_tt_tt_1</t>
  </si>
  <si>
    <t>http://www.imdb.com/title/tt0095904/?ref_=fn_tt_tt_1</t>
  </si>
  <si>
    <t>Comedy|Horror|Mystery</t>
  </si>
  <si>
    <t>http://www.imdb.com/title/tt0206226/?ref_=fn_tt_tt_1</t>
  </si>
  <si>
    <t>http://www.imdb.com/title/tt0156639/?ref_=fn_tt_tt_1</t>
  </si>
  <si>
    <t>Jorge RamÃ­rez SuÃ¡rez</t>
  </si>
  <si>
    <t>http://www.imdb.com/title/tt2876428/?ref_=fn_tt_tt_1</t>
  </si>
  <si>
    <t>http://www.imdb.com/title/tt1529572/?ref_=fn_tt_tt_1</t>
  </si>
  <si>
    <t>http://www.imdb.com/title/tt0218182/?ref_=fn_tt_tt_1</t>
  </si>
  <si>
    <t>http://www.imdb.com/title/tt0122906/?ref_=fn_tt_tt_1</t>
  </si>
  <si>
    <t>http://www.imdb.com/title/tt2103267/?ref_=fn_tt_tt_1</t>
  </si>
  <si>
    <t>Dan Ireland</t>
  </si>
  <si>
    <t>http://www.imdb.com/title/tt0120878/?ref_=fn_tt_tt_1</t>
  </si>
  <si>
    <t>Fernando LeÃ³n de Aranoa</t>
  </si>
  <si>
    <t>http://www.imdb.com/title/tt0319769/?ref_=fn_tt_tt_1</t>
  </si>
  <si>
    <t>Jim Mickle</t>
  </si>
  <si>
    <t>http://www.imdb.com/title/tt1464580/?ref_=fn_tt_tt_1</t>
  </si>
  <si>
    <t>http://www.imdb.com/title/tt1252374/?ref_=fn_tt_tt_1</t>
  </si>
  <si>
    <t>http://www.imdb.com/title/tt0119502/?ref_=fn_tt_tt_1</t>
  </si>
  <si>
    <t>Karim AÃ¯nouz</t>
  </si>
  <si>
    <t>http://www.imdb.com/title/tt2199543/?ref_=fn_tt_tt_1</t>
  </si>
  <si>
    <t>Sam Levinson</t>
  </si>
  <si>
    <t>http://www.imdb.com/title/tt1719071/?ref_=fn_tt_tt_1</t>
  </si>
  <si>
    <t>http://www.imdb.com/title/tt1422136/?ref_=fn_tt_tt_1</t>
  </si>
  <si>
    <t>http://www.imdb.com/title/tt0298482/?ref_=fn_tt_tt_1</t>
  </si>
  <si>
    <t>Aleksandr Veledinskiy</t>
  </si>
  <si>
    <t>http://www.imdb.com/title/tt3155604/?ref_=fn_tt_tt_1</t>
  </si>
  <si>
    <t>Peter H. Hunt</t>
  </si>
  <si>
    <t>Drama|Family|History|Musical</t>
  </si>
  <si>
    <t>http://www.imdb.com/title/tt0068156/?ref_=fn_tt_tt_1</t>
  </si>
  <si>
    <t>Ruba Nadda</t>
  </si>
  <si>
    <t>http://www.imdb.com/title/tt1844203/?ref_=fn_tt_tt_1</t>
  </si>
  <si>
    <t>Howard Hughes</t>
  </si>
  <si>
    <t>http://www.imdb.com/title/tt0020960/?ref_=fn_tt_tt_1</t>
  </si>
  <si>
    <t>Edward Burns</t>
  </si>
  <si>
    <t>http://www.imdb.com/title/tt0491109/?ref_=fn_tt_tt_1</t>
  </si>
  <si>
    <t>http://www.imdb.com/title/tt3533916/?ref_=fn_tt_tt_1</t>
  </si>
  <si>
    <t>Sean Byrne</t>
  </si>
  <si>
    <t>http://www.imdb.com/title/tt1316536/?ref_=fn_tt_tt_1</t>
  </si>
  <si>
    <t>http://www.imdb.com/title/tt1854582/?ref_=fn_tt_tt_1</t>
  </si>
  <si>
    <t>Mark Griffiths</t>
  </si>
  <si>
    <t>http://www.imdb.com/title/tt2395247/?ref_=fn_tt_tt_1</t>
  </si>
  <si>
    <t>Bruce Macdonald</t>
  </si>
  <si>
    <t>Adventure|Biography|Drama|Romance</t>
  </si>
  <si>
    <t>http://www.imdb.com/title/tt2414822/?ref_=fn_tt_tt_1</t>
  </si>
  <si>
    <t>http://www.imdb.com/title/tt0060665/?ref_=fn_tt_tt_1</t>
  </si>
  <si>
    <t>http://www.imdb.com/title/tt0074958/?ref_=fn_tt_tt_1</t>
  </si>
  <si>
    <t>Victor Fleming</t>
  </si>
  <si>
    <t>http://www.imdb.com/title/tt0031381/?ref_=fn_tt_tt_1</t>
  </si>
  <si>
    <t>Richard Raymond</t>
  </si>
  <si>
    <t>http://www.imdb.com/title/tt2403393/?ref_=fn_tt_tt_1</t>
  </si>
  <si>
    <t>Adventure|War|Western</t>
  </si>
  <si>
    <t>http://www.imdb.com/title/tt0059418/?ref_=fn_tt_tt_1</t>
  </si>
  <si>
    <t>Alan Jacobs</t>
  </si>
  <si>
    <t>http://www.imdb.com/title/tt1056477/?ref_=fn_tt_tt_1</t>
  </si>
  <si>
    <t>George Sidney</t>
  </si>
  <si>
    <t>Biography|Comedy|Musical|Romance|Western</t>
  </si>
  <si>
    <t>http://www.imdb.com/title/tt0042200/?ref_=fn_tt_tt_1</t>
  </si>
  <si>
    <t>Christopher Morris</t>
  </si>
  <si>
    <t>http://www.imdb.com/title/tt1341167/?ref_=fn_tt_tt_1</t>
  </si>
  <si>
    <t>Andrucha Waddington</t>
  </si>
  <si>
    <t>http://www.imdb.com/title/tt0373747/?ref_=fn_tt_tt_1</t>
  </si>
  <si>
    <t>Peter Stebbings</t>
  </si>
  <si>
    <t>http://www.imdb.com/title/tt1303828/?ref_=fn_tt_tt_1</t>
  </si>
  <si>
    <t>Vincente Minnelli</t>
  </si>
  <si>
    <t>Adventure|Comedy|Musical|Romance</t>
  </si>
  <si>
    <t>http://www.imdb.com/title/tt0040694/?ref_=fn_tt_tt_1</t>
  </si>
  <si>
    <t>Dagur KÃ¡ri</t>
  </si>
  <si>
    <t>http://www.imdb.com/title/tt0808285/?ref_=fn_tt_tt_1</t>
  </si>
  <si>
    <t>http://www.imdb.com/title/tt0464049/?ref_=fn_tt_tt_1</t>
  </si>
  <si>
    <t>http://www.imdb.com/title/tt0068098/?ref_=fn_tt_tt_1</t>
  </si>
  <si>
    <t>http://www.imdb.com/title/tt0064665/?ref_=fn_tt_tt_1</t>
  </si>
  <si>
    <t>http://www.imdb.com/title/tt0119164/?ref_=fn_tt_tt_1</t>
  </si>
  <si>
    <t>Jim Abrahams</t>
  </si>
  <si>
    <t>http://www.imdb.com/title/tt0080339/?ref_=fn_tt_tt_1</t>
  </si>
  <si>
    <t>Kevin Carraway</t>
  </si>
  <si>
    <t>http://www.imdb.com/title/tt4340720/?ref_=fn_tt_tt_1</t>
  </si>
  <si>
    <t>http://www.imdb.com/title/tt0113118/?ref_=fn_tt_tt_1</t>
  </si>
  <si>
    <t>http://www.imdb.com/title/tt0107554/?ref_=fn_tt_tt_1</t>
  </si>
  <si>
    <t>http://www.imdb.com/title/tt3228904/?ref_=fn_tt_tt_1</t>
  </si>
  <si>
    <t>Michael Gornick</t>
  </si>
  <si>
    <t>http://www.imdb.com/title/tt0092796/?ref_=fn_tt_tt_1</t>
  </si>
  <si>
    <t>Comedy|Drama|Romance|Western</t>
  </si>
  <si>
    <t>http://www.imdb.com/title/tt0065446/?ref_=fn_tt_tt_1</t>
  </si>
  <si>
    <t>Richard Brooks</t>
  </si>
  <si>
    <t>http://www.imdb.com/title/tt0061809/?ref_=fn_tt_tt_1</t>
  </si>
  <si>
    <t>http://www.imdb.com/title/tt0053131/?ref_=fn_tt_tt_1</t>
  </si>
  <si>
    <t>http://www.imdb.com/title/tt0060490/?ref_=fn_tt_tt_1</t>
  </si>
  <si>
    <t>http://www.imdb.com/title/tt0068611/?ref_=fn_tt_tt_1</t>
  </si>
  <si>
    <t>Robert Eggers</t>
  </si>
  <si>
    <t>http://www.imdb.com/title/tt4263482/?ref_=fn_tt_tt_1</t>
  </si>
  <si>
    <t>Michael Martin</t>
  </si>
  <si>
    <t>http://www.imdb.com/title/tt0131436/?ref_=fn_tt_tt_1</t>
  </si>
  <si>
    <t>http://www.imdb.com/title/tt0117628/?ref_=fn_tt_tt_1</t>
  </si>
  <si>
    <t>http://www.imdb.com/title/tt0120684/?ref_=fn_tt_tt_1</t>
  </si>
  <si>
    <t>http://www.imdb.com/title/tt1305806/?ref_=fn_tt_tt_1</t>
  </si>
  <si>
    <t>Argentina</t>
  </si>
  <si>
    <t>Gideon Raff</t>
  </si>
  <si>
    <t>http://www.imdb.com/title/tt1015474/?ref_=fn_tt_tt_1</t>
  </si>
  <si>
    <t>http://www.imdb.com/title/tt0092991/?ref_=fn_tt_tt_1</t>
  </si>
  <si>
    <t>Louis C.K.</t>
  </si>
  <si>
    <t>Action|Adventure|Comedy|Musical</t>
  </si>
  <si>
    <t>http://www.imdb.com/title/tt0258038/?ref_=fn_tt_tt_1</t>
  </si>
  <si>
    <t>Anthony C. Ferrante</t>
  </si>
  <si>
    <t>http://www.imdb.com/title/tt2724064/?ref_=fn_tt_tt_1</t>
  </si>
  <si>
    <t>Salvador Carrasco</t>
  </si>
  <si>
    <t>http://www.imdb.com/title/tt0175996/?ref_=fn_tt_tt_1</t>
  </si>
  <si>
    <t>AndrÃ© Ã˜vredal</t>
  </si>
  <si>
    <t>Comedy|Drama|Fantasy|Horror</t>
  </si>
  <si>
    <t>http://www.imdb.com/title/tt1740707/?ref_=fn_tt_tt_1</t>
  </si>
  <si>
    <t>Robert Cary</t>
  </si>
  <si>
    <t>http://www.imdb.com/title/tt0480251/?ref_=fn_tt_tt_1</t>
  </si>
  <si>
    <t>Adam Rapp</t>
  </si>
  <si>
    <t>http://www.imdb.com/title/tt0380817/?ref_=fn_tt_tt_1</t>
  </si>
  <si>
    <t>http://www.imdb.com/title/tt0367631/?ref_=fn_tt_tt_1</t>
  </si>
  <si>
    <t>Warren P. Sonoda</t>
  </si>
  <si>
    <t>Action|Biography|Crime|Drama|Family|Fantasy</t>
  </si>
  <si>
    <t>http://www.imdb.com/title/tt3103166/?ref_=fn_tt_tt_1</t>
  </si>
  <si>
    <t>Amanda Gusack</t>
  </si>
  <si>
    <t>http://www.imdb.com/title/tt1074191/?ref_=fn_tt_tt_1</t>
  </si>
  <si>
    <t>Avi Nesher</t>
  </si>
  <si>
    <t>Robert Townsend</t>
  </si>
  <si>
    <t>http://www.imdb.com/title/tt0138862/?ref_=fn_tt_tt_1</t>
  </si>
  <si>
    <t>http://www.imdb.com/title/tt5116280/?ref_=fn_tt_tt_1</t>
  </si>
  <si>
    <t>Charles Adelman</t>
  </si>
  <si>
    <t>http://www.imdb.com/title/tt1002561/?ref_=fn_tt_tt_1</t>
  </si>
  <si>
    <t>Jay Oliva</t>
  </si>
  <si>
    <t>Action|Animation|Crime|Sci-Fi|Thriller</t>
  </si>
  <si>
    <t>http://www.imdb.com/title/tt2166834/?ref_=fn_tt_tt_1</t>
  </si>
  <si>
    <t>Charles Ferguson</t>
  </si>
  <si>
    <t>http://www.imdb.com/title/tt5001130/?ref_=fn_tt_tt_1</t>
  </si>
  <si>
    <t>http://www.imdb.com/title/tt2379386/?ref_=fn_tt_tt_1</t>
  </si>
  <si>
    <t>Mark Young</t>
  </si>
  <si>
    <t>http://www.imdb.com/title/tt2761578/?ref_=fn_tt_tt_1</t>
  </si>
  <si>
    <t>Daniel Petrie Jr.</t>
  </si>
  <si>
    <t>http://www.imdb.com/title/tt2073661/?ref_=fn_tt_tt_1</t>
  </si>
  <si>
    <t>Antonio Simoncini</t>
  </si>
  <si>
    <t>http://www.imdb.com/title/tt1800337/?ref_=fn_tt_tt_1</t>
  </si>
  <si>
    <t>http://www.imdb.com/title/tt0076141/?ref_=fn_tt_tt_1</t>
  </si>
  <si>
    <t>Luc Jacquet</t>
  </si>
  <si>
    <t>http://www.imdb.com/title/tt0428803/?ref_=fn_tt_tt_1</t>
  </si>
  <si>
    <t>http://www.imdb.com/title/tt1615147/?ref_=fn_tt_tt_1</t>
  </si>
  <si>
    <t>Eldar Rapaport</t>
  </si>
  <si>
    <t>http://www.imdb.com/title/tt1753460/?ref_=fn_tt_tt_1</t>
  </si>
  <si>
    <t>Clark Gregg</t>
  </si>
  <si>
    <t>http://www.imdb.com/title/tt1024715/?ref_=fn_tt_tt_1</t>
  </si>
  <si>
    <t>Damien Chazelle</t>
  </si>
  <si>
    <t>http://www.imdb.com/title/tt2582802/?ref_=fn_tt_tt_1</t>
  </si>
  <si>
    <t>http://www.imdb.com/title/tt0317248/?ref_=fn_tt_tt_1</t>
  </si>
  <si>
    <t>Justin Kerrigan</t>
  </si>
  <si>
    <t>http://www.imdb.com/title/tt0188674/?ref_=fn_tt_tt_1</t>
  </si>
  <si>
    <t>Nathan Frankowski</t>
  </si>
  <si>
    <t>http://www.imdb.com/title/tt1850418/?ref_=fn_tt_tt_1</t>
  </si>
  <si>
    <t>Karen Moncrieff</t>
  </si>
  <si>
    <t>http://www.imdb.com/title/tt0783238/?ref_=fn_tt_tt_1</t>
  </si>
  <si>
    <t>http://www.imdb.com/title/tt2106476/?ref_=fn_tt_tt_1</t>
  </si>
  <si>
    <t>http://www.imdb.com/title/tt0085334/?ref_=fn_tt_tt_1</t>
  </si>
  <si>
    <t>http://www.imdb.com/title/tt0482463/?ref_=fn_tt_tt_1</t>
  </si>
  <si>
    <t>http://www.imdb.com/title/tt0083739/?ref_=fn_tt_tt_1</t>
  </si>
  <si>
    <t>Jennifer Finnigan</t>
  </si>
  <si>
    <t>http://www.imdb.com/title/tt2796678/?ref_=fn_tt_tt_1</t>
  </si>
  <si>
    <t>Eric Styles</t>
  </si>
  <si>
    <t>http://www.imdb.com/title/tt0144178/?ref_=fn_tt_tt_1</t>
  </si>
  <si>
    <t>Laurent Cantet</t>
  </si>
  <si>
    <t>http://www.imdb.com/title/tt1068646/?ref_=fn_tt_tt_1</t>
  </si>
  <si>
    <t>http://www.imdb.com/title/tt0063522/?ref_=fn_tt_tt_1</t>
  </si>
  <si>
    <t>John Ford</t>
  </si>
  <si>
    <t>http://www.imdb.com/title/tt0056217/?ref_=fn_tt_tt_1</t>
  </si>
  <si>
    <t>Max Mayer</t>
  </si>
  <si>
    <t>http://www.imdb.com/title/tt1185836/?ref_=fn_tt_tt_1</t>
  </si>
  <si>
    <t>Joshua Marston</t>
  </si>
  <si>
    <t>http://www.imdb.com/title/tt0390221/?ref_=fn_tt_tt_1</t>
  </si>
  <si>
    <t>Colombia</t>
  </si>
  <si>
    <t>http://www.imdb.com/title/tt1532503/?ref_=fn_tt_tt_1</t>
  </si>
  <si>
    <t>John Gulager</t>
  </si>
  <si>
    <t>Action|Comedy|Horror|Thriller</t>
  </si>
  <si>
    <t>http://www.imdb.com/title/tt0426459/?ref_=fn_tt_tt_1</t>
  </si>
  <si>
    <t>http://www.imdb.com/title/tt0077975/?ref_=fn_tt_tt_1</t>
  </si>
  <si>
    <t>http://www.imdb.com/title/tt0058150/?ref_=fn_tt_tt_1</t>
  </si>
  <si>
    <t>Brandon Cronenberg</t>
  </si>
  <si>
    <t>http://www.imdb.com/title/tt2099556/?ref_=fn_tt_tt_1</t>
  </si>
  <si>
    <t>Frank Capra</t>
  </si>
  <si>
    <t>http://www.imdb.com/title/tt0038650/?ref_=fn_tt_tt_1</t>
  </si>
  <si>
    <t>http://www.imdb.com/title/tt0117951/?ref_=fn_tt_tt_1</t>
  </si>
  <si>
    <t>http://www.imdb.com/title/tt0236388/?ref_=fn_tt_tt_1</t>
  </si>
  <si>
    <t>Tod Williams</t>
  </si>
  <si>
    <t>http://www.imdb.com/title/tt1536044/?ref_=fn_tt_tt_1</t>
  </si>
  <si>
    <t>http://www.imdb.com/title/tt0166396/?ref_=fn_tt_tt_1</t>
  </si>
  <si>
    <t>Crime|Documentary|Drama</t>
  </si>
  <si>
    <t>http://www.imdb.com/title/tt0310793/?ref_=fn_tt_tt_1</t>
  </si>
  <si>
    <t>http://www.imdb.com/title/tt3125472/?ref_=fn_tt_tt_1</t>
  </si>
  <si>
    <t>Jack Sholder</t>
  </si>
  <si>
    <t>http://www.imdb.com/title/tt0089686/?ref_=fn_tt_tt_1</t>
  </si>
  <si>
    <t>http://www.imdb.com/title/tt0091867/?ref_=fn_tt_tt_1</t>
  </si>
  <si>
    <t>http://www.imdb.com/title/tt2184339/?ref_=fn_tt_tt_1</t>
  </si>
  <si>
    <t>http://www.imdb.com/title/tt1922777/?ref_=fn_tt_tt_1</t>
  </si>
  <si>
    <t>Biography|Comedy|Documentary</t>
  </si>
  <si>
    <t>http://www.imdb.com/title/tt0327036/?ref_=fn_tt_tt_1</t>
  </si>
  <si>
    <t>http://www.imdb.com/title/tt0051459/?ref_=fn_tt_tt_1</t>
  </si>
  <si>
    <t>Ted Post</t>
  </si>
  <si>
    <t>http://www.imdb.com/title/tt0065462/?ref_=fn_tt_tt_1</t>
  </si>
  <si>
    <t>http://www.imdb.com/title/tt0118570/?ref_=fn_tt_tt_1</t>
  </si>
  <si>
    <t>Kunihiko Yuyama</t>
  </si>
  <si>
    <t>http://www.imdb.com/title/tt0235679/?ref_=fn_tt_tt_1</t>
  </si>
  <si>
    <t>Tom McLoughlin</t>
  </si>
  <si>
    <t>http://www.imdb.com/title/tt0091080/?ref_=fn_tt_tt_1</t>
  </si>
  <si>
    <t>http://www.imdb.com/title/tt0050212/?ref_=fn_tt_tt_1</t>
  </si>
  <si>
    <t>http://www.imdb.com/title/tt0100666/?ref_=fn_tt_tt_1</t>
  </si>
  <si>
    <t>Comedy|Thriller</t>
  </si>
  <si>
    <t>http://www.imdb.com/title/tt0074512/?ref_=fn_tt_tt_1</t>
  </si>
  <si>
    <t>http://www.imdb.com/title/tt0053604/?ref_=fn_tt_tt_1</t>
  </si>
  <si>
    <t>Adam Marcus</t>
  </si>
  <si>
    <t>http://www.imdb.com/title/tt0107254/?ref_=fn_tt_tt_1</t>
  </si>
  <si>
    <t>http://www.imdb.com/title/tt0061107/?ref_=fn_tt_tt_1</t>
  </si>
  <si>
    <t>Comedy|Documentary|Music</t>
  </si>
  <si>
    <t>http://www.imdb.com/title/tt0425598/?ref_=fn_tt_tt_1</t>
  </si>
  <si>
    <t>John Maclean</t>
  </si>
  <si>
    <t>http://www.imdb.com/title/tt3205376/?ref_=fn_tt_tt_1</t>
  </si>
  <si>
    <t>http://www.imdb.com/title/tt0089444/?ref_=fn_tt_tt_1</t>
  </si>
  <si>
    <t>Benny Boom</t>
  </si>
  <si>
    <t>http://www.imdb.com/title/tt1097013/?ref_=fn_tt_tt_1</t>
  </si>
  <si>
    <t>http://www.imdb.com/title/tt0053793/?ref_=fn_tt_tt_1</t>
  </si>
  <si>
    <t>http://www.imdb.com/title/tt0055031/?ref_=fn_tt_tt_1</t>
  </si>
  <si>
    <t>http://www.imdb.com/title/tt0160298/?ref_=fn_tt_tt_1</t>
  </si>
  <si>
    <t>Seth Green</t>
  </si>
  <si>
    <t>http://www.imdb.com/title/tt0437745/?ref_=fn_tt_tt_1</t>
  </si>
  <si>
    <t>Howard Hawks</t>
  </si>
  <si>
    <t>Action|Adventure|Romance|Western</t>
  </si>
  <si>
    <t>http://www.imdb.com/title/tt0040724/?ref_=fn_tt_tt_1</t>
  </si>
  <si>
    <t>Nnegest LikkÃ©</t>
  </si>
  <si>
    <t>http://www.imdb.com/title/tt0490196/?ref_=fn_tt_tt_1</t>
  </si>
  <si>
    <t>http://www.imdb.com/title/tt2209418/?ref_=fn_tt_tt_1</t>
  </si>
  <si>
    <t>Christopher Leitch</t>
  </si>
  <si>
    <t>http://www.imdb.com/title/tt0094118/?ref_=fn_tt_tt_1</t>
  </si>
  <si>
    <t>http://www.imdb.com/title/tt0095863/?ref_=fn_tt_tt_1</t>
  </si>
  <si>
    <t>http://www.imdb.com/title/tt0399901/?ref_=fn_tt_tt_1</t>
  </si>
  <si>
    <t>Patricia Cardoso</t>
  </si>
  <si>
    <t>http://www.imdb.com/title/tt0296166/?ref_=fn_tt_tt_1</t>
  </si>
  <si>
    <t>http://www.imdb.com/title/tt3458030/?ref_=fn_tt_tt_1</t>
  </si>
  <si>
    <t>http://www.imdb.com/title/tt0240200/?ref_=fn_tt_tt_1</t>
  </si>
  <si>
    <t>Damien O'Donnell</t>
  </si>
  <si>
    <t>http://www.imdb.com/title/tt0166175/?ref_=fn_tt_tt_1</t>
  </si>
  <si>
    <t>Peter M. Cohen</t>
  </si>
  <si>
    <t>http://www.imdb.com/title/tt0174336/?ref_=fn_tt_tt_1</t>
  </si>
  <si>
    <t>Crime|Drama|History|Romance</t>
  </si>
  <si>
    <t>http://www.imdb.com/title/tt0116743/?ref_=fn_tt_tt_1</t>
  </si>
  <si>
    <t>http://www.imdb.com/title/tt0878835/?ref_=fn_tt_tt_1</t>
  </si>
  <si>
    <t>Mel Stuart</t>
  </si>
  <si>
    <t>Family|Fantasy|Musical</t>
  </si>
  <si>
    <t>http://www.imdb.com/title/tt0067992/?ref_=fn_tt_tt_1</t>
  </si>
  <si>
    <t>Anthony Hickox</t>
  </si>
  <si>
    <t>http://www.imdb.com/title/tt0108517/?ref_=fn_tt_tt_1</t>
  </si>
  <si>
    <t>Tom Schulman</t>
  </si>
  <si>
    <t>http://www.imdb.com/title/tt0118541/?ref_=fn_tt_tt_1</t>
  </si>
  <si>
    <t>http://www.imdb.com/title/tt0077405/?ref_=fn_tt_tt_1</t>
  </si>
  <si>
    <t>Jill Sprecher</t>
  </si>
  <si>
    <t>http://www.imdb.com/title/tt0268690/?ref_=fn_tt_tt_1</t>
  </si>
  <si>
    <t>Darren Stein</t>
  </si>
  <si>
    <t>http://www.imdb.com/title/tt0155776/?ref_=fn_tt_tt_1</t>
  </si>
  <si>
    <t>http://www.imdb.com/title/tt0115632/?ref_=fn_tt_tt_1</t>
  </si>
  <si>
    <t>http://www.imdb.com/title/tt2347569/?ref_=fn_tt_tt_1</t>
  </si>
  <si>
    <t>http://www.imdb.com/title/tt0468565/?ref_=fn_tt_tt_1</t>
  </si>
  <si>
    <t>Zulu</t>
  </si>
  <si>
    <t>http://www.imdb.com/title/tt0147612/?ref_=fn_tt_tt_1</t>
  </si>
  <si>
    <t>http://www.imdb.com/title/tt0337996/?ref_=fn_tt_tt_1</t>
  </si>
  <si>
    <t>Comedy|Drama|Horror</t>
  </si>
  <si>
    <t>http://www.imdb.com/title/tt3099498/?ref_=fn_tt_tt_1</t>
  </si>
  <si>
    <t>http://www.imdb.com/title/tt0364569/?ref_=fn_tt_tt_1</t>
  </si>
  <si>
    <t>David Nixon</t>
  </si>
  <si>
    <t>http://www.imdb.com/title/tt1462054/?ref_=fn_tt_tt_1</t>
  </si>
  <si>
    <t>Jason Eisener</t>
  </si>
  <si>
    <t>http://www.imdb.com/title/tt1640459/?ref_=fn_tt_tt_1</t>
  </si>
  <si>
    <t>Enrique Begne</t>
  </si>
  <si>
    <t>http://www.imdb.com/title/tt3367294/?ref_=fn_tt_tt_1</t>
  </si>
  <si>
    <t>Matthew Bright</t>
  </si>
  <si>
    <t>http://www.imdb.com/title/tt0116361/?ref_=fn_tt_tt_1</t>
  </si>
  <si>
    <t>Michael Landon Jr.</t>
  </si>
  <si>
    <t>Drama|Family|Western</t>
  </si>
  <si>
    <t>http://www.imdb.com/title/tt0785025/?ref_=fn_tt_tt_1</t>
  </si>
  <si>
    <t>Andrea Arnold</t>
  </si>
  <si>
    <t>http://www.imdb.com/title/tt1232776/?ref_=fn_tt_tt_1</t>
  </si>
  <si>
    <t>Whit Stillman</t>
  </si>
  <si>
    <t>http://www.imdb.com/title/tt1667307/?ref_=fn_tt_tt_1</t>
  </si>
  <si>
    <t>http://www.imdb.com/title/tt0156205/?ref_=fn_tt_tt_1</t>
  </si>
  <si>
    <t>Leslye Headland</t>
  </si>
  <si>
    <t>http://www.imdb.com/title/tt1920849/?ref_=fn_tt_tt_1</t>
  </si>
  <si>
    <t>Comedy|Drama|Horror|Sci-Fi|Thriller</t>
  </si>
  <si>
    <t>http://www.imdb.com/title/tt4877736/?ref_=fn_tt_tt_1</t>
  </si>
  <si>
    <t>Bobby Roth</t>
  </si>
  <si>
    <t>http://www.imdb.com/title/tt0403118/?ref_=fn_tt_tt_1</t>
  </si>
  <si>
    <t>http://www.imdb.com/title/tt1855401/?ref_=fn_tt_tt_1</t>
  </si>
  <si>
    <t>http://www.imdb.com/title/tt0118327/?ref_=fn_tt_tt_1</t>
  </si>
  <si>
    <t>http://www.imdb.com/title/tt0420206/?ref_=fn_tt_tt_1</t>
  </si>
  <si>
    <t>Kate Connor</t>
  </si>
  <si>
    <t>http://www.imdb.com/title/tt1282046/?ref_=fn_tt_tt_1</t>
  </si>
  <si>
    <t>Deon Taylor</t>
  </si>
  <si>
    <t>http://www.imdb.com/title/tt1148200/?ref_=fn_tt_tt_1</t>
  </si>
  <si>
    <t>http://www.imdb.com/title/tt0162236/?ref_=fn_tt_tt_1</t>
  </si>
  <si>
    <t>http://www.imdb.com/title/tt1535616/?ref_=fn_tt_tt_1</t>
  </si>
  <si>
    <t>Conor McPherson</t>
  </si>
  <si>
    <t>Drama|Horror|Romance</t>
  </si>
  <si>
    <t>http://www.imdb.com/title/tt1346961/?ref_=fn_tt_tt_1</t>
  </si>
  <si>
    <t>Will Canon</t>
  </si>
  <si>
    <t>http://www.imdb.com/title/tt1841642/?ref_=fn_tt_tt_1</t>
  </si>
  <si>
    <t>Philip Zlotorynski</t>
  </si>
  <si>
    <t>http://www.imdb.com/title/tt0385890/?ref_=fn_tt_tt_1</t>
  </si>
  <si>
    <t>Lance Kawas</t>
  </si>
  <si>
    <t>http://www.imdb.com/title/tt1390404/?ref_=fn_tt_tt_1</t>
  </si>
  <si>
    <t>Francesca Gregorini</t>
  </si>
  <si>
    <t>http://www.imdb.com/title/tt1151410/?ref_=fn_tt_tt_1</t>
  </si>
  <si>
    <t>Marcio Garcia</t>
  </si>
  <si>
    <t>http://www.imdb.com/title/tt1922679/?ref_=fn_tt_tt_1</t>
  </si>
  <si>
    <t>http://www.imdb.com/title/tt2398249/?ref_=fn_tt_tt_1</t>
  </si>
  <si>
    <t>Craig Moss</t>
  </si>
  <si>
    <t>http://www.imdb.com/title/tt2417650/?ref_=fn_tt_tt_1</t>
  </si>
  <si>
    <t>http://www.imdb.com/title/tt1754264/?ref_=fn_tt_tt_1</t>
  </si>
  <si>
    <t>http://www.imdb.com/title/tt0062138/?ref_=fn_tt_tt_1</t>
  </si>
  <si>
    <t>Paolo Monico</t>
  </si>
  <si>
    <t>http://www.imdb.com/title/tt1252289/?ref_=fn_tt_tt_1</t>
  </si>
  <si>
    <t>Youssef Delara</t>
  </si>
  <si>
    <t>http://www.imdb.com/title/tt2229377/?ref_=fn_tt_tt_1</t>
  </si>
  <si>
    <t>Darin Scott</t>
  </si>
  <si>
    <t>http://www.imdb.com/title/tt1327601/?ref_=fn_tt_tt_1</t>
  </si>
  <si>
    <t>Christian Sesma</t>
  </si>
  <si>
    <t>http://www.imdb.com/title/tt2048865/?ref_=fn_tt_tt_1</t>
  </si>
  <si>
    <t>Monte Hellman</t>
  </si>
  <si>
    <t>Adventure|Crime|Drama</t>
  </si>
  <si>
    <t>http://www.imdb.com/title/tt0095354/?ref_=fn_tt_tt_1</t>
  </si>
  <si>
    <t>Brian Caunter</t>
  </si>
  <si>
    <t>Action|Adventure|Crime|Drama</t>
  </si>
  <si>
    <t>http://www.imdb.com/title/tt1085382/?ref_=fn_tt_tt_1</t>
  </si>
  <si>
    <t>Chris D'Arienzo</t>
  </si>
  <si>
    <t>http://www.imdb.com/title/tt0482461/?ref_=fn_tt_tt_1</t>
  </si>
  <si>
    <t>http://www.imdb.com/title/tt0140888/?ref_=fn_tt_tt_1</t>
  </si>
  <si>
    <t>http://www.imdb.com/title/tt0055312/?ref_=fn_tt_tt_1</t>
  </si>
  <si>
    <t>Isaac Florentine</t>
  </si>
  <si>
    <t>http://www.imdb.com/title/tt3511596/?ref_=fn_tt_tt_1</t>
  </si>
  <si>
    <t>http://www.imdb.com/title/tt0439478/?ref_=fn_tt_tt_1</t>
  </si>
  <si>
    <t>http://www.imdb.com/title/tt2837336/?ref_=fn_tt_tt_1</t>
  </si>
  <si>
    <t>Heidi Ewing</t>
  </si>
  <si>
    <t>http://www.imdb.com/title/tt1152822/?ref_=fn_tt_tt_1</t>
  </si>
  <si>
    <t>http://www.imdb.com/title/tt0338095/?ref_=fn_tt_tt_1</t>
  </si>
  <si>
    <t>Leon Ford</t>
  </si>
  <si>
    <t>http://www.imdb.com/title/tt1509803/?ref_=fn_tt_tt_1</t>
  </si>
  <si>
    <t>Hank Braxtan</t>
  </si>
  <si>
    <t>http://www.imdb.com/title/tt3551400/?ref_=fn_tt_tt_1</t>
  </si>
  <si>
    <t>http://www.imdb.com/title/tt0410097/?ref_=fn_tt_tt_1</t>
  </si>
  <si>
    <t>http://www.imdb.com/title/tt0053291/?ref_=fn_tt_tt_1</t>
  </si>
  <si>
    <t>John Carl Buechler</t>
  </si>
  <si>
    <t>http://www.imdb.com/title/tt0095179/?ref_=fn_tt_tt_1</t>
  </si>
  <si>
    <t>http://www.imdb.com/title/tt0032138/?ref_=fn_tt_tt_1</t>
  </si>
  <si>
    <t>http://www.imdb.com/title/tt0072431/?ref_=fn_tt_tt_1</t>
  </si>
  <si>
    <t>http://www.imdb.com/title/tt0848557/?ref_=fn_tt_tt_1</t>
  </si>
  <si>
    <t>Rajkumar Hirani</t>
  </si>
  <si>
    <t>http://www.imdb.com/title/tt0456144/?ref_=fn_tt_tt_1</t>
  </si>
  <si>
    <t>Victor Nunez</t>
  </si>
  <si>
    <t>http://www.imdb.com/title/tt0120402/?ref_=fn_tt_tt_1</t>
  </si>
  <si>
    <t>Adventure|Family|Sport</t>
  </si>
  <si>
    <t>http://www.imdb.com/title/tt0078872/?ref_=fn_tt_tt_1</t>
  </si>
  <si>
    <t>Rohit Jugraj</t>
  </si>
  <si>
    <t>Romance</t>
  </si>
  <si>
    <t>http://www.imdb.com/title/tt4080386/?ref_=fn_tt_tt_1</t>
  </si>
  <si>
    <t>Panjabi</t>
  </si>
  <si>
    <t>ThorbjÃ¸rn Christoffersen</t>
  </si>
  <si>
    <t>Action|Adventure|Animation|Comedy|Sci-Fi</t>
  </si>
  <si>
    <t>http://www.imdb.com/title/tt1095423/?ref_=fn_tt_tt_1</t>
  </si>
  <si>
    <t>http://www.imdb.com/title/tt0057007/?ref_=fn_tt_tt_1</t>
  </si>
  <si>
    <t>Alex van Warmerdam</t>
  </si>
  <si>
    <t>http://www.imdb.com/title/tt0116729/?ref_=fn_tt_tt_1</t>
  </si>
  <si>
    <t>Drama|Fantasy|Romance|War</t>
  </si>
  <si>
    <t>http://www.imdb.com/title/tt0035959/?ref_=fn_tt_tt_1</t>
  </si>
  <si>
    <t>http://www.imdb.com/title/tt0071230/?ref_=fn_tt_tt_1</t>
  </si>
  <si>
    <t>http://www.imdb.com/title/tt0087298/?ref_=fn_tt_tt_1</t>
  </si>
  <si>
    <t>Pawel Pawlikowski</t>
  </si>
  <si>
    <t>http://www.imdb.com/title/tt2718492/?ref_=fn_tt_tt_1</t>
  </si>
  <si>
    <t>http://www.imdb.com/title/tt0093512/?ref_=fn_tt_tt_1</t>
  </si>
  <si>
    <t>Frank Sebastiano</t>
  </si>
  <si>
    <t>http://www.imdb.com/title/tt0453453/?ref_=fn_tt_tt_1</t>
  </si>
  <si>
    <t>Stacy Peralta</t>
  </si>
  <si>
    <t>Documentary|History|Sport</t>
  </si>
  <si>
    <t>http://www.imdb.com/title/tt0389326/?ref_=fn_tt_tt_1</t>
  </si>
  <si>
    <t>Nacho Vigalondo</t>
  </si>
  <si>
    <t>http://www.imdb.com/title/tt0480669/?ref_=fn_tt_tt_1</t>
  </si>
  <si>
    <t>Hao Ning</t>
  </si>
  <si>
    <t>http://www.imdb.com/title/tt0851515/?ref_=fn_tt_tt_1</t>
  </si>
  <si>
    <t>Tony Giglio</t>
  </si>
  <si>
    <t>http://www.imdb.com/title/tt0857295/?ref_=fn_tt_tt_1</t>
  </si>
  <si>
    <t>Stanley Donen</t>
  </si>
  <si>
    <t>http://www.imdb.com/title/tt0045152/?ref_=fn_tt_tt_1</t>
  </si>
  <si>
    <t>Joe Cross</t>
  </si>
  <si>
    <t>http://www.imdb.com/title/tt1227378/?ref_=fn_tt_tt_1</t>
  </si>
  <si>
    <t>http://www.imdb.com/title/tt2243537/?ref_=fn_tt_tt_1</t>
  </si>
  <si>
    <t>Dinesh D'Souza</t>
  </si>
  <si>
    <t>http://www.imdb.com/title/tt2247692/?ref_=fn_tt_tt_1</t>
  </si>
  <si>
    <t>http://www.imdb.com/title/tt0117887/?ref_=fn_tt_tt_1</t>
  </si>
  <si>
    <t>Tommy Lee Wallace</t>
  </si>
  <si>
    <t>http://www.imdb.com/title/tt0085636/?ref_=fn_tt_tt_1</t>
  </si>
  <si>
    <t>Don Taylor</t>
  </si>
  <si>
    <t>http://www.imdb.com/title/tt0067065/?ref_=fn_tt_tt_1</t>
  </si>
  <si>
    <t>http://www.imdb.com/title/tt0057163/?ref_=fn_tt_tt_1</t>
  </si>
  <si>
    <t>Leslie Small</t>
  </si>
  <si>
    <t>http://www.imdb.com/title/tt2609912/?ref_=fn_tt_tt_1</t>
  </si>
  <si>
    <t>http://www.imdb.com/title/tt0102494/?ref_=fn_tt_tt_1</t>
  </si>
  <si>
    <t>http://www.imdb.com/title/tt0333766/?ref_=fn_tt_tt_1</t>
  </si>
  <si>
    <t>http://www.imdb.com/title/tt0112471/?ref_=fn_tt_tt_1</t>
  </si>
  <si>
    <t>Ã‰ric Tessier</t>
  </si>
  <si>
    <t>Action|Drama|Horror|Thriller</t>
  </si>
  <si>
    <t>http://www.imdb.com/title/tt0380732/?ref_=fn_tt_tt_1</t>
  </si>
  <si>
    <t>Alison Maclean</t>
  </si>
  <si>
    <t>http://www.imdb.com/title/tt0186253/?ref_=fn_tt_tt_1</t>
  </si>
  <si>
    <t>Alice Wu</t>
  </si>
  <si>
    <t>http://www.imdb.com/title/tt0384504/?ref_=fn_tt_tt_1</t>
  </si>
  <si>
    <t>Sarah Gavron</t>
  </si>
  <si>
    <t>http://www.imdb.com/title/tt0940585/?ref_=fn_tt_tt_1</t>
  </si>
  <si>
    <t>Comedy|Crime|Drama|Sci-Fi</t>
  </si>
  <si>
    <t>http://www.imdb.com/title/tt1990314/?ref_=fn_tt_tt_1</t>
  </si>
  <si>
    <t>Isabel Coixet</t>
  </si>
  <si>
    <t>http://www.imdb.com/title/tt0314412/?ref_=fn_tt_tt_1</t>
  </si>
  <si>
    <t>James Ponsoldt</t>
  </si>
  <si>
    <t>http://www.imdb.com/title/tt1714206/?ref_=fn_tt_tt_1</t>
  </si>
  <si>
    <t>Comedy|Family|Musical|Romance|Short</t>
  </si>
  <si>
    <t>http://www.imdb.com/title/tt0283465/?ref_=fn_tt_tt_1</t>
  </si>
  <si>
    <t>Comedy|Documentary|War</t>
  </si>
  <si>
    <t>http://www.imdb.com/title/tt0815241/?ref_=fn_tt_tt_1</t>
  </si>
  <si>
    <t>Joshua Tickell</t>
  </si>
  <si>
    <t>http://www.imdb.com/title/tt1294164/?ref_=fn_tt_tt_1</t>
  </si>
  <si>
    <t>Tim Boxell</t>
  </si>
  <si>
    <t>http://www.imdb.com/title/tt0472200/?ref_=fn_tt_tt_1</t>
  </si>
  <si>
    <t>Michael D. Sellers</t>
  </si>
  <si>
    <t>http://www.imdb.com/title/tt0465407/?ref_=fn_tt_tt_1</t>
  </si>
  <si>
    <t>Reed Cowan</t>
  </si>
  <si>
    <t>http://www.imdb.com/title/tt1484522/?ref_=fn_tt_tt_1</t>
  </si>
  <si>
    <t>James Dodson</t>
  </si>
  <si>
    <t>http://www.imdb.com/title/tt1049405/?ref_=fn_tt_tt_1</t>
  </si>
  <si>
    <t>http://www.imdb.com/title/tt0187696/?ref_=fn_tt_tt_1</t>
  </si>
  <si>
    <t>Alex Rivera</t>
  </si>
  <si>
    <t>http://www.imdb.com/title/tt0804529/?ref_=fn_tt_tt_1</t>
  </si>
  <si>
    <t>http://www.imdb.com/title/tt1512235/?ref_=fn_tt_tt_1</t>
  </si>
  <si>
    <t>John Murlowski</t>
  </si>
  <si>
    <t>http://www.imdb.com/title/tt1663628/?ref_=fn_tt_tt_1</t>
  </si>
  <si>
    <t>Benni Diez</t>
  </si>
  <si>
    <t>http://www.imdb.com/title/tt3300572/?ref_=fn_tt_tt_1</t>
  </si>
  <si>
    <t>Danny Perez</t>
  </si>
  <si>
    <t>http://www.imdb.com/title/tt3333870/?ref_=fn_tt_tt_1</t>
  </si>
  <si>
    <t>http://www.imdb.com/title/tt0116404/?ref_=fn_tt_tt_1</t>
  </si>
  <si>
    <t>Robby Henson</t>
  </si>
  <si>
    <t>http://www.imdb.com/title/tt0486028/?ref_=fn_tt_tt_1</t>
  </si>
  <si>
    <t>http://www.imdb.com/title/tt0387808/?ref_=fn_tt_tt_1</t>
  </si>
  <si>
    <t>Zackary Adler</t>
  </si>
  <si>
    <t>http://www.imdb.com/title/tt2945796/?ref_=fn_tt_tt_1</t>
  </si>
  <si>
    <t>http://www.imdb.com/title/tt0480025/?ref_=fn_tt_tt_1</t>
  </si>
  <si>
    <t>Dominic Burns</t>
  </si>
  <si>
    <t>http://www.imdb.com/title/tt2040578/?ref_=fn_tt_tt_1</t>
  </si>
  <si>
    <t>http://www.imdb.com/title/tt0036628/?ref_=fn_tt_tt_1</t>
  </si>
  <si>
    <t>Carmen Marron</t>
  </si>
  <si>
    <t>http://www.imdb.com/title/tt1307926/?ref_=fn_tt_tt_1</t>
  </si>
  <si>
    <t>http://www.imdb.com/title/tt0118925/?ref_=fn_tt_tt_1</t>
  </si>
  <si>
    <t>http://www.imdb.com/title/tt0044030/?ref_=fn_tt_tt_1</t>
  </si>
  <si>
    <t>http://www.imdb.com/title/tt1470020/?ref_=fn_tt_tt_1</t>
  </si>
  <si>
    <t>Jason Stone</t>
  </si>
  <si>
    <t>http://www.imdb.com/title/tt1666335/?ref_=fn_tt_tt_1</t>
  </si>
  <si>
    <t>Jerry Rees</t>
  </si>
  <si>
    <t>http://www.imdb.com/title/tt0092695/?ref_=fn_tt_tt_1</t>
  </si>
  <si>
    <t>http://www.imdb.com/title/tt0032455/?ref_=fn_tt_tt_1</t>
  </si>
  <si>
    <t>Jaco Booyens</t>
  </si>
  <si>
    <t>http://www.imdb.com/title/tt3111864/?ref_=fn_tt_tt_1</t>
  </si>
  <si>
    <t>http://www.imdb.com/title/tt0083972/?ref_=fn_tt_tt_1</t>
  </si>
  <si>
    <t>Danny Steinmann</t>
  </si>
  <si>
    <t>http://www.imdb.com/title/tt0089173/?ref_=fn_tt_tt_1</t>
  </si>
  <si>
    <t>http://www.imdb.com/title/tt0810928/?ref_=fn_tt_tt_1</t>
  </si>
  <si>
    <t>Jon Gunn</t>
  </si>
  <si>
    <t>http://www.imdb.com/title/tt4056738/?ref_=fn_tt_tt_1</t>
  </si>
  <si>
    <t>Hayley Cloake</t>
  </si>
  <si>
    <t>http://www.imdb.com/title/tt1086841/?ref_=fn_tt_tt_1</t>
  </si>
  <si>
    <t>Tay Garnett</t>
  </si>
  <si>
    <t>http://www.imdb.com/title/tt0038213/?ref_=fn_tt_tt_1</t>
  </si>
  <si>
    <t>Shyam Madiraju</t>
  </si>
  <si>
    <t>http://www.imdb.com/title/tt3032282/?ref_=fn_tt_tt_1</t>
  </si>
  <si>
    <t>Harmage Singh Kalirai</t>
  </si>
  <si>
    <t>http://www.imdb.com/title/tt0449000/?ref_=fn_tt_tt_1</t>
  </si>
  <si>
    <t>Rita Merson</t>
  </si>
  <si>
    <t>http://www.imdb.com/title/tt1995477/?ref_=fn_tt_tt_1</t>
  </si>
  <si>
    <t>http://www.imdb.com/title/tt0816539/?ref_=fn_tt_tt_1</t>
  </si>
  <si>
    <t>William Wyler</t>
  </si>
  <si>
    <t>http://www.imdb.com/title/tt0036868/?ref_=fn_tt_tt_1</t>
  </si>
  <si>
    <t>Larry Clark</t>
  </si>
  <si>
    <t>http://www.imdb.com/title/tt0242193/?ref_=fn_tt_tt_1</t>
  </si>
  <si>
    <t>Petter NÃ¦ss</t>
  </si>
  <si>
    <t>http://www.imdb.com/title/tt0279064/?ref_=fn_tt_tt_1</t>
  </si>
  <si>
    <t>Robert Fontaine</t>
  </si>
  <si>
    <t>http://www.imdb.com/title/tt2460506/?ref_=fn_tt_tt_1</t>
  </si>
  <si>
    <t>http://www.imdb.com/title/tt1038988/?ref_=fn_tt_tt_1</t>
  </si>
  <si>
    <t>http://www.imdb.com/title/tt1675312/?ref_=fn_tt_tt_1</t>
  </si>
  <si>
    <t>Dan Perri</t>
  </si>
  <si>
    <t>Comedy|Drama|Mystery|Romance|Thriller</t>
  </si>
  <si>
    <t>http://www.imdb.com/title/tt2317796/?ref_=fn_tt_tt_1</t>
  </si>
  <si>
    <t>Neil Mcenery-West</t>
  </si>
  <si>
    <t>http://www.imdb.com/title/tt3561236/?ref_=fn_tt_tt_1</t>
  </si>
  <si>
    <t>Anthony O'Brien</t>
  </si>
  <si>
    <t>http://www.imdb.com/title/tt2215673/?ref_=fn_tt_tt_1</t>
  </si>
  <si>
    <t>http://www.imdb.com/title/tt0057076/?ref_=fn_tt_tt_1</t>
  </si>
  <si>
    <t>Michael Herz</t>
  </si>
  <si>
    <t>Action|Comedy|Horror|Sci-Fi</t>
  </si>
  <si>
    <t>http://www.imdb.com/title/tt0098503/?ref_=fn_tt_tt_1</t>
  </si>
  <si>
    <t>http://www.imdb.com/title/tt0094484/?ref_=fn_tt_tt_1</t>
  </si>
  <si>
    <t>http://www.imdb.com/title/tt0070707/?ref_=fn_tt_tt_1</t>
  </si>
  <si>
    <t>David Robert Mitchell</t>
  </si>
  <si>
    <t>http://www.imdb.com/title/tt3235888/?ref_=fn_tt_tt_1</t>
  </si>
  <si>
    <t>http://www.imdb.com/title/tt0068555/?ref_=fn_tt_tt_1</t>
  </si>
  <si>
    <t>Robert Mulligan</t>
  </si>
  <si>
    <t>http://www.imdb.com/title/tt0056592/?ref_=fn_tt_tt_1</t>
  </si>
  <si>
    <t>http://www.imdb.com/title/tt0082694/?ref_=fn_tt_tt_1</t>
  </si>
  <si>
    <t>Chia-Liang Liu</t>
  </si>
  <si>
    <t>http://www.imdb.com/title/tt0111512/?ref_=fn_tt_tt_1</t>
  </si>
  <si>
    <t>http://www.imdb.com/title/tt0171804/?ref_=fn_tt_tt_1</t>
  </si>
  <si>
    <t>Chris Kentis</t>
  </si>
  <si>
    <t>http://www.imdb.com/title/tt1767382/?ref_=fn_tt_tt_1</t>
  </si>
  <si>
    <t>http://www.imdb.com/title/tt0405094/?ref_=fn_tt_tt_1</t>
  </si>
  <si>
    <t>http://www.imdb.com/title/tt1630036/?ref_=fn_tt_tt_1</t>
  </si>
  <si>
    <t>Robert Rossen</t>
  </si>
  <si>
    <t>http://www.imdb.com/title/tt0054997/?ref_=fn_tt_tt_1</t>
  </si>
  <si>
    <t>Jack Conway</t>
  </si>
  <si>
    <t>Adventure|Drama|Romance|Western</t>
  </si>
  <si>
    <t>http://www.imdb.com/title/tt0032273/?ref_=fn_tt_tt_1</t>
  </si>
  <si>
    <t>Sylvain Chomet</t>
  </si>
  <si>
    <t>Animation|Comedy|Drama</t>
  </si>
  <si>
    <t>http://www.imdb.com/title/tt0286244/?ref_=fn_tt_tt_1</t>
  </si>
  <si>
    <t>Chris Eyre</t>
  </si>
  <si>
    <t>http://www.imdb.com/title/tt0120321/?ref_=fn_tt_tt_1</t>
  </si>
  <si>
    <t>http://www.imdb.com/title/tt0305206/?ref_=fn_tt_tt_1</t>
  </si>
  <si>
    <t>http://www.imdb.com/title/tt0381681/?ref_=fn_tt_tt_1</t>
  </si>
  <si>
    <t>http://www.imdb.com/title/tt0245712/?ref_=fn_tt_tt_1</t>
  </si>
  <si>
    <t>http://www.imdb.com/title/tt0328538/?ref_=fn_tt_tt_1</t>
  </si>
  <si>
    <t>Elia Kazan</t>
  </si>
  <si>
    <t>http://www.imdb.com/title/tt0039416/?ref_=fn_tt_tt_1</t>
  </si>
  <si>
    <t>Debra Granik</t>
  </si>
  <si>
    <t>http://www.imdb.com/title/tt1399683/?ref_=fn_tt_tt_1</t>
  </si>
  <si>
    <t>Adventure|Documentary|Drama|Sport</t>
  </si>
  <si>
    <t>http://www.imdb.com/title/tt0379557/?ref_=fn_tt_tt_1</t>
  </si>
  <si>
    <t>Henry King</t>
  </si>
  <si>
    <t>http://www.imdb.com/title/tt0029852/?ref_=fn_tt_tt_1</t>
  </si>
  <si>
    <t>Miranda July</t>
  </si>
  <si>
    <t>http://www.imdb.com/title/tt0415978/?ref_=fn_tt_tt_1</t>
  </si>
  <si>
    <t>Crime|Documentary</t>
  </si>
  <si>
    <t>http://www.imdb.com/title/tt1645089/?ref_=fn_tt_tt_1</t>
  </si>
  <si>
    <t>Max Joseph</t>
  </si>
  <si>
    <t>http://www.imdb.com/title/tt3787590/?ref_=fn_tt_tt_1</t>
  </si>
  <si>
    <t>Jim Jarmusch</t>
  </si>
  <si>
    <t>http://www.imdb.com/title/tt0165798/?ref_=fn_tt_tt_1</t>
  </si>
  <si>
    <t>http://www.imdb.com/title/tt0433387/?ref_=fn_tt_tt_1</t>
  </si>
  <si>
    <t>http://www.imdb.com/title/tt3268668/?ref_=fn_tt_tt_1</t>
  </si>
  <si>
    <t>http://www.imdb.com/title/tt0290212/?ref_=fn_tt_tt_1</t>
  </si>
  <si>
    <t>Kevin Tenney</t>
  </si>
  <si>
    <t>http://www.imdb.com/title/tt0090327/?ref_=fn_tt_tt_1</t>
  </si>
  <si>
    <t>http://www.imdb.com/title/tt0194624/?ref_=fn_tt_tt_1</t>
  </si>
  <si>
    <t>http://www.imdb.com/title/tt0367027/?ref_=fn_tt_tt_1</t>
  </si>
  <si>
    <t>Animation|Biography|Documentary|Drama|History|War</t>
  </si>
  <si>
    <t>http://www.imdb.com/title/tt1185616/?ref_=fn_tt_tt_1</t>
  </si>
  <si>
    <t>Israel</t>
  </si>
  <si>
    <t>Gary Rogers</t>
  </si>
  <si>
    <t>http://www.imdb.com/title/tt0349159/?ref_=fn_tt_tt_1</t>
  </si>
  <si>
    <t>Documentary|War</t>
  </si>
  <si>
    <t>http://www.imdb.com/title/tt0912593/?ref_=fn_tt_tt_1</t>
  </si>
  <si>
    <t>Marielle Heller</t>
  </si>
  <si>
    <t>http://www.imdb.com/title/tt3172532/?ref_=fn_tt_tt_1</t>
  </si>
  <si>
    <t>http://www.imdb.com/title/tt0212662/?ref_=fn_tt_tt_1</t>
  </si>
  <si>
    <t>David Sington</t>
  </si>
  <si>
    <t>Documentary|History</t>
  </si>
  <si>
    <t>http://www.imdb.com/title/tt0925248/?ref_=fn_tt_tt_1</t>
  </si>
  <si>
    <t>Kelly Reichardt</t>
  </si>
  <si>
    <t>http://www.imdb.com/title/tt1518812/?ref_=fn_tt_tt_1</t>
  </si>
  <si>
    <t>Biography|Documentary|History</t>
  </si>
  <si>
    <t>http://www.imdb.com/title/tt0418753/?ref_=fn_tt_tt_1</t>
  </si>
  <si>
    <t>Bob Giraldi</t>
  </si>
  <si>
    <t>http://www.imdb.com/title/tt0229340/?ref_=fn_tt_tt_1</t>
  </si>
  <si>
    <t>http://www.imdb.com/title/tt0118866/?ref_=fn_tt_tt_1</t>
  </si>
  <si>
    <t>Huck Botko</t>
  </si>
  <si>
    <t>http://www.imdb.com/title/tt1695994/?ref_=fn_tt_tt_1</t>
  </si>
  <si>
    <t>http://www.imdb.com/title/tt0090095/?ref_=fn_tt_tt_1</t>
  </si>
  <si>
    <t>David Duchovny</t>
  </si>
  <si>
    <t>http://www.imdb.com/title/tt0372334/?ref_=fn_tt_tt_1</t>
  </si>
  <si>
    <t>Mitchell Lichtenstein</t>
  </si>
  <si>
    <t>http://www.imdb.com/title/tt0780622/?ref_=fn_tt_tt_1</t>
  </si>
  <si>
    <t>Lance Mungia</t>
  </si>
  <si>
    <t>Action|Adventure|Comedy|Drama|Music|Sci-Fi</t>
  </si>
  <si>
    <t>http://www.imdb.com/title/tt0118736/?ref_=fn_tt_tt_1</t>
  </si>
  <si>
    <t>Kundan Shah</t>
  </si>
  <si>
    <t>http://www.imdb.com/title/tt0249588/?ref_=fn_tt_tt_1</t>
  </si>
  <si>
    <t>Biography|Comedy|Drama|Music</t>
  </si>
  <si>
    <t>http://www.imdb.com/title/tt0388139/?ref_=fn_tt_tt_1</t>
  </si>
  <si>
    <t>Hue Rhodes</t>
  </si>
  <si>
    <t>http://www.imdb.com/title/tt1276105/?ref_=fn_tt_tt_1</t>
  </si>
  <si>
    <t>http://www.imdb.com/title/tt0120391/?ref_=fn_tt_tt_1</t>
  </si>
  <si>
    <t>http://www.imdb.com/title/tt3018070/?ref_=fn_tt_tt_1</t>
  </si>
  <si>
    <t>http://www.imdb.com/title/tt0796264/?ref_=fn_tt_tt_1</t>
  </si>
  <si>
    <t>Jugal Hansraj</t>
  </si>
  <si>
    <t>Animation|Comedy|Family|Romance</t>
  </si>
  <si>
    <t>http://www.imdb.com/title/tt1050739/?ref_=fn_tt_tt_1</t>
  </si>
  <si>
    <t>Danny Provenzano</t>
  </si>
  <si>
    <t>http://www.imdb.com/title/tt0338497/?ref_=fn_tt_tt_1</t>
  </si>
  <si>
    <t>Bill Muir</t>
  </si>
  <si>
    <t>http://www.imdb.com/title/tt1390539/?ref_=fn_tt_tt_1</t>
  </si>
  <si>
    <t>http://www.imdb.com/title/tt2474024/?ref_=fn_tt_tt_1</t>
  </si>
  <si>
    <t>http://www.imdb.com/title/tt1105512/?ref_=fn_tt_tt_1</t>
  </si>
  <si>
    <t>Brian Yuzna</t>
  </si>
  <si>
    <t>Horror|Romance|Sci-Fi</t>
  </si>
  <si>
    <t>http://www.imdb.com/title/tt0107953/?ref_=fn_tt_tt_1</t>
  </si>
  <si>
    <t>Hunter Richards</t>
  </si>
  <si>
    <t>http://www.imdb.com/title/tt0449061/?ref_=fn_tt_tt_1</t>
  </si>
  <si>
    <t>Laurie Collyer</t>
  </si>
  <si>
    <t>http://www.imdb.com/title/tt0423169/?ref_=fn_tt_tt_1</t>
  </si>
  <si>
    <t>Aaron Hann</t>
  </si>
  <si>
    <t>http://www.imdb.com/title/tt3118452/?ref_=fn_tt_tt_1</t>
  </si>
  <si>
    <t>http://www.imdb.com/title/tt1020530/?ref_=fn_tt_tt_1</t>
  </si>
  <si>
    <t>http://www.imdb.com/title/tt2226519/?ref_=fn_tt_tt_1</t>
  </si>
  <si>
    <t>Phil Claydon</t>
  </si>
  <si>
    <t>Action|Comedy|Fantasy|Horror</t>
  </si>
  <si>
    <t>http://www.imdb.com/title/tt1020885/?ref_=fn_tt_tt_1</t>
  </si>
  <si>
    <t>Ralph Ziman</t>
  </si>
  <si>
    <t>http://www.imdb.com/title/tt0783532/?ref_=fn_tt_tt_1</t>
  </si>
  <si>
    <t>John Simpson</t>
  </si>
  <si>
    <t>http://www.imdb.com/title/tt0363095/?ref_=fn_tt_tt_1</t>
  </si>
  <si>
    <t>Colin Minihan</t>
  </si>
  <si>
    <t>http://www.imdb.com/title/tt1703199/?ref_=fn_tt_tt_1</t>
  </si>
  <si>
    <t>Conor McMahon</t>
  </si>
  <si>
    <t>http://www.imdb.com/title/tt2126362/?ref_=fn_tt_tt_1</t>
  </si>
  <si>
    <t>Chris Shadley</t>
  </si>
  <si>
    <t>http://www.imdb.com/title/tt0959329/?ref_=fn_tt_tt_1</t>
  </si>
  <si>
    <t>Simon Napier-Bell</t>
  </si>
  <si>
    <t>http://www.imdb.com/title/tt4704314/?ref_=fn_tt_tt_1</t>
  </si>
  <si>
    <t>http://www.imdb.com/title/tt0066808/?ref_=fn_tt_tt_1</t>
  </si>
  <si>
    <t>Simon Yin</t>
  </si>
  <si>
    <t>http://www.imdb.com/title/tt1734586/?ref_=fn_tt_tt_1</t>
  </si>
  <si>
    <t>Jeff Crook</t>
  </si>
  <si>
    <t>http://www.imdb.com/title/tt0796355/?ref_=fn_tt_tt_1</t>
  </si>
  <si>
    <t>http://www.imdb.com/title/tt0098948/?ref_=fn_tt_tt_1</t>
  </si>
  <si>
    <t>Orson Welles</t>
  </si>
  <si>
    <t>Crime|Drama|Film-Noir|Mystery|Thriller</t>
  </si>
  <si>
    <t>http://www.imdb.com/title/tt0040525/?ref_=fn_tt_tt_1</t>
  </si>
  <si>
    <t>Dave Payne</t>
  </si>
  <si>
    <t>http://www.imdb.com/title/tt1090671/?ref_=fn_tt_tt_1</t>
  </si>
  <si>
    <t>http://www.imdb.com/title/tt0165361/?ref_=fn_tt_tt_1</t>
  </si>
  <si>
    <t>http://www.imdb.com/title/tt1272886/?ref_=fn_tt_tt_1</t>
  </si>
  <si>
    <t>Brad Copeland</t>
  </si>
  <si>
    <t>http://www.imdb.com/title/tt2234025/?ref_=fn_tt_tt_1</t>
  </si>
  <si>
    <t>Paul Bunnell</t>
  </si>
  <si>
    <t>Comedy|Fantasy|Musical|Sci-Fi</t>
  </si>
  <si>
    <t>http://www.imdb.com/title/tt1754633/?ref_=fn_tt_tt_1</t>
  </si>
  <si>
    <t>Phil Morrison</t>
  </si>
  <si>
    <t>http://www.imdb.com/title/tt1462901/?ref_=fn_tt_tt_1</t>
  </si>
  <si>
    <t>Harald Reinl</t>
  </si>
  <si>
    <t>http://www.imdb.com/title/tt0062235/?ref_=fn_tt_tt_1</t>
  </si>
  <si>
    <t>http://www.imdb.com/title/tt2024506/?ref_=fn_tt_tt_1</t>
  </si>
  <si>
    <t>http://www.imdb.com/title/tt0060438/?ref_=fn_tt_tt_1</t>
  </si>
  <si>
    <t>http://www.imdb.com/title/tt0850669/?ref_=fn_tt_tt_1</t>
  </si>
  <si>
    <t>Tanner Beard</t>
  </si>
  <si>
    <t>Action|Adventure|History|Western</t>
  </si>
  <si>
    <t>http://www.imdb.com/title/tt1220217/?ref_=fn_tt_tt_1</t>
  </si>
  <si>
    <t>Scott Dow</t>
  </si>
  <si>
    <t>http://www.imdb.com/title/tt3499458/?ref_=fn_tt_tt_1</t>
  </si>
  <si>
    <t>Derick Martini</t>
  </si>
  <si>
    <t>http://www.imdb.com/title/tt1772261/?ref_=fn_tt_tt_1</t>
  </si>
  <si>
    <t>Jerry Dugan</t>
  </si>
  <si>
    <t>http://www.imdb.com/title/tt4416518/?ref_=fn_tt_tt_1</t>
  </si>
  <si>
    <t>Tim Hunter</t>
  </si>
  <si>
    <t>http://www.imdb.com/title/tt0091860/?ref_=fn_tt_tt_1</t>
  </si>
  <si>
    <t>http://www.imdb.com/title/tt0322659/?ref_=fn_tt_tt_1</t>
  </si>
  <si>
    <t>http://www.imdb.com/title/tt3528666/?ref_=fn_tt_tt_1</t>
  </si>
  <si>
    <t>http://www.imdb.com/title/tt1462758/?ref_=fn_tt_tt_1</t>
  </si>
  <si>
    <t>Richard Ayoade</t>
  </si>
  <si>
    <t>http://www.imdb.com/title/tt1440292/?ref_=fn_tt_tt_1</t>
  </si>
  <si>
    <t>Documentary|Drama|History|News</t>
  </si>
  <si>
    <t>http://www.imdb.com/title/tt2486682/?ref_=fn_tt_tt_1</t>
  </si>
  <si>
    <t>Egypt</t>
  </si>
  <si>
    <t>http://www.imdb.com/title/tt0486751/?ref_=fn_tt_tt_1</t>
  </si>
  <si>
    <t>Remo</t>
  </si>
  <si>
    <t>http://www.imdb.com/title/tt2321163/?ref_=fn_tt_tt_1</t>
  </si>
  <si>
    <t>Biography|Crime|Documentary|History|Thriller</t>
  </si>
  <si>
    <t>http://www.imdb.com/title/tt1155592/?ref_=fn_tt_tt_1</t>
  </si>
  <si>
    <t>John Laing</t>
  </si>
  <si>
    <t>http://www.imdb.com/title/tt4519006/?ref_=fn_tt_tt_1</t>
  </si>
  <si>
    <t>Jamal Hill</t>
  </si>
  <si>
    <t>http://www.imdb.com/title/tt3262990/?ref_=fn_tt_tt_1</t>
  </si>
  <si>
    <t>Daniel Stamm</t>
  </si>
  <si>
    <t>http://www.imdb.com/title/tt1320244/?ref_=fn_tt_tt_1</t>
  </si>
  <si>
    <t>http://www.imdb.com/title/tt1266029/?ref_=fn_tt_tt_1</t>
  </si>
  <si>
    <t>http://www.imdb.com/title/tt0044081/?ref_=fn_tt_tt_1</t>
  </si>
  <si>
    <t>http://www.imdb.com/title/tt0057012/?ref_=fn_tt_tt_1</t>
  </si>
  <si>
    <t>Carlos Carrera</t>
  </si>
  <si>
    <t>http://www.imdb.com/title/tt0313196/?ref_=fn_tt_tt_1</t>
  </si>
  <si>
    <t>Benh Zeitlin</t>
  </si>
  <si>
    <t>http://www.imdb.com/title/tt2125435/?ref_=fn_tt_tt_1</t>
  </si>
  <si>
    <t>J. Lee Thompson</t>
  </si>
  <si>
    <t>http://www.imdb.com/title/tt0069768/?ref_=fn_tt_tt_1</t>
  </si>
  <si>
    <t>Maggie Greenwald</t>
  </si>
  <si>
    <t>http://www.imdb.com/title/tt0210299/?ref_=fn_tt_tt_1</t>
  </si>
  <si>
    <t>Vera Farmiga</t>
  </si>
  <si>
    <t>http://www.imdb.com/title/tt1562568/?ref_=fn_tt_tt_1</t>
  </si>
  <si>
    <t>Vijay Chandar</t>
  </si>
  <si>
    <t>http://www.imdb.com/title/tt3566698/?ref_=fn_tt_tt_1</t>
  </si>
  <si>
    <t>Tamil</t>
  </si>
  <si>
    <t>http://www.imdb.com/title/tt1743720/?ref_=fn_tt_tt_1</t>
  </si>
  <si>
    <t>Jonathan Wacks</t>
  </si>
  <si>
    <t>http://www.imdb.com/title/tt0106792/?ref_=fn_tt_tt_1</t>
  </si>
  <si>
    <t>Khyentse Norbu</t>
  </si>
  <si>
    <t>http://www.imdb.com/title/tt0378906/?ref_=fn_tt_tt_1</t>
  </si>
  <si>
    <t>Dzongkha</t>
  </si>
  <si>
    <t>http://www.imdb.com/title/tt0061747/?ref_=fn_tt_tt_1</t>
  </si>
  <si>
    <t>Crime|Drama|Film-Noir</t>
  </si>
  <si>
    <t>http://www.imdb.com/title/tt0044533/?ref_=fn_tt_tt_1</t>
  </si>
  <si>
    <t>Tony Krantz</t>
  </si>
  <si>
    <t>http://www.imdb.com/title/tt0822858/?ref_=fn_tt_tt_1</t>
  </si>
  <si>
    <t>Mitchell Altieri</t>
  </si>
  <si>
    <t>http://www.imdb.com/title/tt4058122/?ref_=fn_tt_tt_1</t>
  </si>
  <si>
    <t>W.D. Hogan</t>
  </si>
  <si>
    <t>http://www.imdb.com/title/tt2645670/?ref_=fn_tt_tt_1</t>
  </si>
  <si>
    <t>Corey Grant</t>
  </si>
  <si>
    <t>http://www.imdb.com/title/tt1653002/?ref_=fn_tt_tt_1</t>
  </si>
  <si>
    <t>http://www.imdb.com/title/tt0130827/?ref_=fn_tt_tt_1</t>
  </si>
  <si>
    <t>Lucky McKee</t>
  </si>
  <si>
    <t>http://www.imdb.com/title/tt0303361/?ref_=fn_tt_tt_1</t>
  </si>
  <si>
    <t>Richard Boddington</t>
  </si>
  <si>
    <t>http://www.imdb.com/title/tt2475846/?ref_=fn_tt_tt_1</t>
  </si>
  <si>
    <t>David Hunt</t>
  </si>
  <si>
    <t>http://www.imdb.com/title/tt2100573/?ref_=fn_tt_tt_1</t>
  </si>
  <si>
    <t>http://www.imdb.com/title/tt0796307/?ref_=fn_tt_tt_1</t>
  </si>
  <si>
    <t>http://www.imdb.com/title/tt0068408/?ref_=fn_tt_tt_1</t>
  </si>
  <si>
    <t>http://www.imdb.com/title/tt0247425/?ref_=fn_tt_tt_1</t>
  </si>
  <si>
    <t>Steven R. Monroe</t>
  </si>
  <si>
    <t>http://www.imdb.com/title/tt1242432/?ref_=fn_tt_tt_1</t>
  </si>
  <si>
    <t>Mark Illsley</t>
  </si>
  <si>
    <t>http://www.imdb.com/title/tt0162360/?ref_=fn_tt_tt_1</t>
  </si>
  <si>
    <t>http://www.imdb.com/title/tt0382189/?ref_=fn_tt_tt_1</t>
  </si>
  <si>
    <t>Ritesh Batra</t>
  </si>
  <si>
    <t>http://www.imdb.com/title/tt2350496/?ref_=fn_tt_tt_1</t>
  </si>
  <si>
    <t>Sally Potter</t>
  </si>
  <si>
    <t>http://www.imdb.com/title/tt0381717/?ref_=fn_tt_tt_1</t>
  </si>
  <si>
    <t>http://www.imdb.com/title/tt0030993/?ref_=fn_tt_tt_1</t>
  </si>
  <si>
    <t>http://www.imdb.com/title/tt0045793/?ref_=fn_tt_tt_1</t>
  </si>
  <si>
    <t>http://www.imdb.com/title/tt0041866/?ref_=fn_tt_tt_1</t>
  </si>
  <si>
    <t>Brad J. Silverman</t>
  </si>
  <si>
    <t>http://www.imdb.com/title/tt2349460/?ref_=fn_tt_tt_1</t>
  </si>
  <si>
    <t>Dave Meyers</t>
  </si>
  <si>
    <t>http://www.imdb.com/title/tt0166195/?ref_=fn_tt_tt_1</t>
  </si>
  <si>
    <t>David M. Matthews</t>
  </si>
  <si>
    <t>http://www.imdb.com/title/tt1289419/?ref_=fn_tt_tt_1</t>
  </si>
  <si>
    <t>Nadine Labaki</t>
  </si>
  <si>
    <t>http://www.imdb.com/title/tt0825236/?ref_=fn_tt_tt_1</t>
  </si>
  <si>
    <t>LluÃ­s QuÃ­lez</t>
  </si>
  <si>
    <t>http://www.imdb.com/title/tt2872724/?ref_=fn_tt_tt_1</t>
  </si>
  <si>
    <t>http://www.imdb.com/title/tt0476643/?ref_=fn_tt_tt_1</t>
  </si>
  <si>
    <t>http://www.imdb.com/title/tt0071360/?ref_=fn_tt_tt_1</t>
  </si>
  <si>
    <t>Romesh Sharma</t>
  </si>
  <si>
    <t>http://www.imdb.com/title/tt0442764/?ref_=fn_tt_tt_1</t>
  </si>
  <si>
    <t>FranÃ§ois Truffaut</t>
  </si>
  <si>
    <t>http://www.imdb.com/title/tt0064990/?ref_=fn_tt_tt_1</t>
  </si>
  <si>
    <t>http://www.imdb.com/title/tt0322700/?ref_=fn_tt_tt_1</t>
  </si>
  <si>
    <t>Travis Zariwny</t>
  </si>
  <si>
    <t>http://www.imdb.com/title/tt3832096/?ref_=fn_tt_tt_1</t>
  </si>
  <si>
    <t>Adrienne Shelly</t>
  </si>
  <si>
    <t>http://www.imdb.com/title/tt0473308/?ref_=fn_tt_tt_1</t>
  </si>
  <si>
    <t>Newt Arnold</t>
  </si>
  <si>
    <t>http://www.imdb.com/title/tt0092675/?ref_=fn_tt_tt_1</t>
  </si>
  <si>
    <t>http://www.imdb.com/title/tt0031679/?ref_=fn_tt_tt_1</t>
  </si>
  <si>
    <t>http://www.imdb.com/title/tt0113540/?ref_=fn_tt_tt_1</t>
  </si>
  <si>
    <t>http://www.imdb.com/title/tt0367089/?ref_=fn_tt_tt_1</t>
  </si>
  <si>
    <t>http://www.imdb.com/title/tt0264761/?ref_=fn_tt_tt_1</t>
  </si>
  <si>
    <t>http://www.imdb.com/title/tt3082898/?ref_=fn_tt_tt_1</t>
  </si>
  <si>
    <t>Film-Noir|Mystery|Romance|Thriller</t>
  </si>
  <si>
    <t>http://www.imdb.com/title/tt0038109/?ref_=fn_tt_tt_1</t>
  </si>
  <si>
    <t>http://www.imdb.com/title/tt0109759/?ref_=fn_tt_tt_1</t>
  </si>
  <si>
    <t>http://www.imdb.com/title/tt0118789/?ref_=fn_tt_tt_1</t>
  </si>
  <si>
    <t>http://www.imdb.com/title/tt1591095/?ref_=fn_tt_tt_1</t>
  </si>
  <si>
    <t>Alex Cox</t>
  </si>
  <si>
    <t>Comedy|Crime|Sci-Fi|Thriller</t>
  </si>
  <si>
    <t>http://www.imdb.com/title/tt0087995/?ref_=fn_tt_tt_1</t>
  </si>
  <si>
    <t>FabiÃ¡n Bielinsky</t>
  </si>
  <si>
    <t>http://www.imdb.com/title/tt0247586/?ref_=fn_tt_tt_1</t>
  </si>
  <si>
    <t>Dror Moreh</t>
  </si>
  <si>
    <t>http://www.imdb.com/title/tt2309788/?ref_=fn_tt_tt_1</t>
  </si>
  <si>
    <t>Rebecca Miller</t>
  </si>
  <si>
    <t>http://www.imdb.com/title/tt0357110/?ref_=fn_tt_tt_1</t>
  </si>
  <si>
    <t>Maggie Carey</t>
  </si>
  <si>
    <t>http://www.imdb.com/title/tt1758795/?ref_=fn_tt_tt_1</t>
  </si>
  <si>
    <t>http://www.imdb.com/title/tt0110265/?ref_=fn_tt_tt_1</t>
  </si>
  <si>
    <t>Henry Bean</t>
  </si>
  <si>
    <t>http://www.imdb.com/title/tt0247199/?ref_=fn_tt_tt_1</t>
  </si>
  <si>
    <t>http://www.imdb.com/title/tt0453548/?ref_=fn_tt_tt_1</t>
  </si>
  <si>
    <t>Simeon Rice</t>
  </si>
  <si>
    <t>http://www.imdb.com/title/tt3139764/?ref_=fn_tt_tt_1</t>
  </si>
  <si>
    <t>http://www.imdb.com/title/tt0261983/?ref_=fn_tt_tt_1</t>
  </si>
  <si>
    <t>http://www.imdb.com/title/tt0391229/?ref_=fn_tt_tt_1</t>
  </si>
  <si>
    <t>Qasim Basir</t>
  </si>
  <si>
    <t>http://www.imdb.com/title/tt1450328/?ref_=fn_tt_tt_1</t>
  </si>
  <si>
    <t>Adam Green</t>
  </si>
  <si>
    <t>http://www.imdb.com/title/tt0422401/?ref_=fn_tt_tt_1</t>
  </si>
  <si>
    <t>Charles Chaplin</t>
  </si>
  <si>
    <t>http://www.imdb.com/title/tt0027977/?ref_=fn_tt_tt_1</t>
  </si>
  <si>
    <t>Pete Jones</t>
  </si>
  <si>
    <t>http://www.imdb.com/title/tt0286162/?ref_=fn_tt_tt_1</t>
  </si>
  <si>
    <t>http://www.imdb.com/title/tt0489235/?ref_=fn_tt_tt_1</t>
  </si>
  <si>
    <t>http://www.imdb.com/title/tt0436742/?ref_=fn_tt_tt_1</t>
  </si>
  <si>
    <t>Adam Carolla</t>
  </si>
  <si>
    <t>http://www.imdb.com/title/tt3110770/?ref_=fn_tt_tt_1</t>
  </si>
  <si>
    <t>http://www.imdb.com/title/tt0395543/?ref_=fn_tt_tt_1</t>
  </si>
  <si>
    <t>http://www.imdb.com/title/tt1562847/?ref_=fn_tt_tt_1</t>
  </si>
  <si>
    <t>Bruce McDonald</t>
  </si>
  <si>
    <t>http://www.imdb.com/title/tt1226681/?ref_=fn_tt_tt_1</t>
  </si>
  <si>
    <t>James Mottern</t>
  </si>
  <si>
    <t>http://www.imdb.com/title/tt1087527/?ref_=fn_tt_tt_1</t>
  </si>
  <si>
    <t>Jaime Zevallos</t>
  </si>
  <si>
    <t>http://www.imdb.com/title/tt2265431/?ref_=fn_tt_tt_1</t>
  </si>
  <si>
    <t>http://www.imdb.com/title/tt1731697/?ref_=fn_tt_tt_1</t>
  </si>
  <si>
    <t>Gerard Johnstone</t>
  </si>
  <si>
    <t>http://www.imdb.com/title/tt3504048/?ref_=fn_tt_tt_1</t>
  </si>
  <si>
    <t>Robert Greenwald</t>
  </si>
  <si>
    <t>http://www.imdb.com/title/tt0473107/?ref_=fn_tt_tt_1</t>
  </si>
  <si>
    <t>David Ray</t>
  </si>
  <si>
    <t>http://www.imdb.com/title/tt0475271/?ref_=fn_tt_tt_1</t>
  </si>
  <si>
    <t>Dave Rodriguez</t>
  </si>
  <si>
    <t>http://www.imdb.com/title/tt1639397/?ref_=fn_tt_tt_1</t>
  </si>
  <si>
    <t>Nae Caranfil</t>
  </si>
  <si>
    <t>http://www.imdb.com/title/tt2017486/?ref_=fn_tt_tt_1</t>
  </si>
  <si>
    <t>David Winning</t>
  </si>
  <si>
    <t>http://www.imdb.com/title/tt3626436/?ref_=fn_tt_tt_1</t>
  </si>
  <si>
    <t>Frank Lotito</t>
  </si>
  <si>
    <t>http://www.imdb.com/title/tt1105355/?ref_=fn_tt_tt_1</t>
  </si>
  <si>
    <t>Timothy Woodward Jr.</t>
  </si>
  <si>
    <t>http://www.imdb.com/title/tt3781616/?ref_=fn_tt_tt_1</t>
  </si>
  <si>
    <t>Tara Subkoff</t>
  </si>
  <si>
    <t>http://www.imdb.com/title/tt3526286/?ref_=fn_tt_tt_1</t>
  </si>
  <si>
    <t>Russell Friedenberg</t>
  </si>
  <si>
    <t>http://www.imdb.com/title/tt1236254/?ref_=fn_tt_tt_1</t>
  </si>
  <si>
    <t>William Cottrell</t>
  </si>
  <si>
    <t>http://www.imdb.com/title/tt0029583/?ref_=fn_tt_tt_1</t>
  </si>
  <si>
    <t>http://www.imdb.com/title/tt0300270/?ref_=fn_tt_tt_1</t>
  </si>
  <si>
    <t>http://www.imdb.com/title/tt0063592/?ref_=fn_tt_tt_1</t>
  </si>
  <si>
    <t>Adventure|Comedy|Horror</t>
  </si>
  <si>
    <t>http://www.imdb.com/title/tt0374639/?ref_=fn_tt_tt_1</t>
  </si>
  <si>
    <t>Alex Ranarivelo</t>
  </si>
  <si>
    <t>http://www.imdb.com/title/tt4063178/?ref_=fn_tt_tt_1</t>
  </si>
  <si>
    <t>http://www.imdb.com/title/tt2577172/?ref_=fn_tt_tt_1</t>
  </si>
  <si>
    <t>http://www.imdb.com/title/tt3230082/?ref_=fn_tt_tt_1</t>
  </si>
  <si>
    <t>http://www.imdb.com/title/tt0464054/?ref_=fn_tt_tt_1</t>
  </si>
  <si>
    <t>Leslie H. Martinson</t>
  </si>
  <si>
    <t>http://www.imdb.com/title/tt0060153/?ref_=fn_tt_tt_1</t>
  </si>
  <si>
    <t>http://www.imdb.com/title/tt0120735/?ref_=fn_tt_tt_1</t>
  </si>
  <si>
    <t>Robert M. Young</t>
  </si>
  <si>
    <t>http://www.imdb.com/title/tt3551840/?ref_=fn_tt_tt_1</t>
  </si>
  <si>
    <t>Action|Crime|Drama|Mystery</t>
  </si>
  <si>
    <t>http://www.imdb.com/title/tt0068135/?ref_=fn_tt_tt_1</t>
  </si>
  <si>
    <t>http://www.imdb.com/title/tt0154420/?ref_=fn_tt_tt_1</t>
  </si>
  <si>
    <t>http://www.imdb.com/title/tt0117958/?ref_=fn_tt_tt_1</t>
  </si>
  <si>
    <t>Ham Tran</t>
  </si>
  <si>
    <t>http://www.imdb.com/title/tt0433398/?ref_=fn_tt_tt_1</t>
  </si>
  <si>
    <t>Vietnamese</t>
  </si>
  <si>
    <t>Rich Cowan</t>
  </si>
  <si>
    <t>http://www.imdb.com/title/tt0190255/?ref_=fn_tt_tt_1</t>
  </si>
  <si>
    <t>Boris Rodriguez</t>
  </si>
  <si>
    <t>http://www.imdb.com/title/tt1480658/?ref_=fn_tt_tt_1</t>
  </si>
  <si>
    <t>http://www.imdb.com/title/tt0112173/?ref_=fn_tt_tt_1</t>
  </si>
  <si>
    <t>http://www.imdb.com/title/tt2640460/?ref_=fn_tt_tt_1</t>
  </si>
  <si>
    <t>Kyrgyzstan</t>
  </si>
  <si>
    <t>Paul Donovan</t>
  </si>
  <si>
    <t>http://www.imdb.com/title/tt0087130/?ref_=fn_tt_tt_1</t>
  </si>
  <si>
    <t>Jonathan Kesselman</t>
  </si>
  <si>
    <t>http://www.imdb.com/title/tt0317640/?ref_=fn_tt_tt_1</t>
  </si>
  <si>
    <t>Arjun Sablok</t>
  </si>
  <si>
    <t>http://www.imdb.com/title/tt0470869/?ref_=fn_tt_tt_1</t>
  </si>
  <si>
    <t>http://www.imdb.com/title/tt1498870/?ref_=fn_tt_tt_1</t>
  </si>
  <si>
    <t>Tyler Oliver</t>
  </si>
  <si>
    <t>Horror|Romance|Thriller</t>
  </si>
  <si>
    <t>http://www.imdb.com/title/tt1147684/?ref_=fn_tt_tt_1</t>
  </si>
  <si>
    <t>Drama|Film-Noir|Mystery|Thriller</t>
  </si>
  <si>
    <t>http://www.imdb.com/title/tt0032976/?ref_=fn_tt_tt_1</t>
  </si>
  <si>
    <t>http://www.imdb.com/title/tt0082418/?ref_=fn_tt_tt_1</t>
  </si>
  <si>
    <t>Drama|Film-Noir</t>
  </si>
  <si>
    <t>http://www.imdb.com/title/tt0037884/?ref_=fn_tt_tt_1</t>
  </si>
  <si>
    <t>Douglas Cheek</t>
  </si>
  <si>
    <t>http://www.imdb.com/title/tt0087015/?ref_=fn_tt_tt_1</t>
  </si>
  <si>
    <t>http://www.imdb.com/title/tt1869425/?ref_=fn_tt_tt_1</t>
  </si>
  <si>
    <t>Deryck Broom</t>
  </si>
  <si>
    <t>http://www.imdb.com/title/tt1212022/?ref_=fn_tt_tt_1</t>
  </si>
  <si>
    <t>Henry Hathaway</t>
  </si>
  <si>
    <t>Crime|Film-Noir|Thriller</t>
  </si>
  <si>
    <t>http://www.imdb.com/title/tt0046126/?ref_=fn_tt_tt_1</t>
  </si>
  <si>
    <t>http://www.imdb.com/title/tt0033729/?ref_=fn_tt_tt_1</t>
  </si>
  <si>
    <t>http://www.imdb.com/title/tt3846642/?ref_=fn_tt_tt_1</t>
  </si>
  <si>
    <t>http://www.imdb.com/title/tt3104930/?ref_=fn_tt_tt_1</t>
  </si>
  <si>
    <t>http://www.imdb.com/title/tt0098724/?ref_=fn_tt_tt_1</t>
  </si>
  <si>
    <t>http://www.imdb.com/title/tt0387564/?ref_=fn_tt_tt_1</t>
  </si>
  <si>
    <t>http://www.imdb.com/title/tt0247745/?ref_=fn_tt_tt_1</t>
  </si>
  <si>
    <t>Giovanni Zelko</t>
  </si>
  <si>
    <t>http://www.imdb.com/title/tt1681370/?ref_=fn_tt_tt_1</t>
  </si>
  <si>
    <t>Claudia Sainte-Luce</t>
  </si>
  <si>
    <t>http://www.imdb.com/title/tt2414046/?ref_=fn_tt_tt_1</t>
  </si>
  <si>
    <t>http://www.imdb.com/title/tt0265343/?ref_=fn_tt_tt_1</t>
  </si>
  <si>
    <t>http://www.imdb.com/title/tt0203230/?ref_=fn_tt_tt_1</t>
  </si>
  <si>
    <t>http://www.imdb.com/title/tt0048750/?ref_=fn_tt_tt_1</t>
  </si>
  <si>
    <t>Jamie Babbit</t>
  </si>
  <si>
    <t>http://www.imdb.com/title/tt0179116/?ref_=fn_tt_tt_1</t>
  </si>
  <si>
    <t>David Boyd</t>
  </si>
  <si>
    <t>http://www.imdb.com/title/tt2051894/?ref_=fn_tt_tt_1</t>
  </si>
  <si>
    <t>http://www.imdb.com/title/tt0105236/?ref_=fn_tt_tt_1</t>
  </si>
  <si>
    <t>http://www.imdb.com/title/tt0032264/?ref_=fn_tt_tt_1</t>
  </si>
  <si>
    <t>http://www.imdb.com/title/tt0060196/?ref_=fn_tt_tt_1</t>
  </si>
  <si>
    <t>Anna Muylaert</t>
  </si>
  <si>
    <t>http://www.imdb.com/title/tt3742378/?ref_=fn_tt_tt_1</t>
  </si>
  <si>
    <t>Steve Taylor</t>
  </si>
  <si>
    <t>http://www.imdb.com/title/tt1758575/?ref_=fn_tt_tt_1</t>
  </si>
  <si>
    <t>Kurt Voss</t>
  </si>
  <si>
    <t>http://www.imdb.com/title/tt0283323/?ref_=fn_tt_tt_1</t>
  </si>
  <si>
    <t>http://www.imdb.com/title/tt2035599/?ref_=fn_tt_tt_1</t>
  </si>
  <si>
    <t>James David Pasternak</t>
  </si>
  <si>
    <t>http://www.imdb.com/title/tt0976025/?ref_=fn_tt_tt_1</t>
  </si>
  <si>
    <t>Laurent Bouhnik</t>
  </si>
  <si>
    <t>http://www.imdb.com/title/tt1879030/?ref_=fn_tt_tt_1</t>
  </si>
  <si>
    <t>Tom Sanchez</t>
  </si>
  <si>
    <t>http://www.imdb.com/title/tt1349485/?ref_=fn_tt_tt_1</t>
  </si>
  <si>
    <t>David Caffrey</t>
  </si>
  <si>
    <t>http://www.imdb.com/title/tt0338075/?ref_=fn_tt_tt_1</t>
  </si>
  <si>
    <t>Adam Jay Epstein</t>
  </si>
  <si>
    <t>http://www.imdb.com/title/tt0806147/?ref_=fn_tt_tt_1</t>
  </si>
  <si>
    <t>Action|Adventure|Romance|War</t>
  </si>
  <si>
    <t>http://www.imdb.com/title/tt0027438/?ref_=fn_tt_tt_1</t>
  </si>
  <si>
    <t>Justin Thomas Ostensen</t>
  </si>
  <si>
    <t>http://www.imdb.com/title/tt1641388/?ref_=fn_tt_tt_1</t>
  </si>
  <si>
    <t>Brenton Spencer</t>
  </si>
  <si>
    <t>Action|Horror|Mystery|Thriller</t>
  </si>
  <si>
    <t>http://www.imdb.com/title/tt2180333/?ref_=fn_tt_tt_1</t>
  </si>
  <si>
    <t>Adventure|Comedy|Sport</t>
  </si>
  <si>
    <t>http://www.imdb.com/title/tt0106233/?ref_=fn_tt_tt_1</t>
  </si>
  <si>
    <t>http://www.imdb.com/title/tt0065579/?ref_=fn_tt_tt_1</t>
  </si>
  <si>
    <t>Jay Alaimo</t>
  </si>
  <si>
    <t>http://www.imdb.com/title/tt1943014/?ref_=fn_tt_tt_1</t>
  </si>
  <si>
    <t>Dylan Bank</t>
  </si>
  <si>
    <t>http://www.imdb.com/title/tt2622294/?ref_=fn_tt_tt_1</t>
  </si>
  <si>
    <t>Rob McKittrick</t>
  </si>
  <si>
    <t>http://www.imdb.com/title/tt0348333/?ref_=fn_tt_tt_1</t>
  </si>
  <si>
    <t>http://www.imdb.com/title/tt0419677/?ref_=fn_tt_tt_1</t>
  </si>
  <si>
    <t>http://www.imdb.com/title/tt4460878/?ref_=fn_tt_tt_1</t>
  </si>
  <si>
    <t>Jeff Burr</t>
  </si>
  <si>
    <t>http://www.imdb.com/title/tt0091671/?ref_=fn_tt_tt_1</t>
  </si>
  <si>
    <t>Harry Gantz</t>
  </si>
  <si>
    <t>http://www.imdb.com/title/tt0304692/?ref_=fn_tt_tt_1</t>
  </si>
  <si>
    <t>Guy Maddin</t>
  </si>
  <si>
    <t>Comedy|Horror|Musical</t>
  </si>
  <si>
    <t>http://www.imdb.com/title/tt0293113/?ref_=fn_tt_tt_1</t>
  </si>
  <si>
    <t>Regardt van den Bergh</t>
  </si>
  <si>
    <t>http://www.imdb.com/title/tt0850667/?ref_=fn_tt_tt_1</t>
  </si>
  <si>
    <t>Panos Cosmatos</t>
  </si>
  <si>
    <t>http://www.imdb.com/title/tt1534085/?ref_=fn_tt_tt_1</t>
  </si>
  <si>
    <t>Gareth Evans</t>
  </si>
  <si>
    <t>http://www.imdb.com/title/tt1899353/?ref_=fn_tt_tt_1</t>
  </si>
  <si>
    <t>Indonesian</t>
  </si>
  <si>
    <t>Indonesia</t>
  </si>
  <si>
    <t>Matthew R. Anderson</t>
  </si>
  <si>
    <t>http://www.imdb.com/title/tt0923653/?ref_=fn_tt_tt_1</t>
  </si>
  <si>
    <t>Joe Marino</t>
  </si>
  <si>
    <t>http://www.imdb.com/title/tt3043194/?ref_=fn_tt_tt_1</t>
  </si>
  <si>
    <t>http://www.imdb.com/title/tt0034583/?ref_=fn_tt_tt_1</t>
  </si>
  <si>
    <t>http://www.imdb.com/title/tt0816556/?ref_=fn_tt_tt_1</t>
  </si>
  <si>
    <t>Shimit Amin</t>
  </si>
  <si>
    <t>http://www.imdb.com/title/tt1434447/?ref_=fn_tt_tt_1</t>
  </si>
  <si>
    <t>Douglas Trumbull</t>
  </si>
  <si>
    <t>http://www.imdb.com/title/tt0067756/?ref_=fn_tt_tt_1</t>
  </si>
  <si>
    <t>http://www.imdb.com/title/tt0075148/?ref_=fn_tt_tt_1</t>
  </si>
  <si>
    <t>Mona Fastvold</t>
  </si>
  <si>
    <t>http://www.imdb.com/title/tt2723576/?ref_=fn_tt_tt_1</t>
  </si>
  <si>
    <t>Adventure|Comedy|History</t>
  </si>
  <si>
    <t>http://www.imdb.com/title/tt0057590/?ref_=fn_tt_tt_1</t>
  </si>
  <si>
    <t>Levan Gabriadze</t>
  </si>
  <si>
    <t>http://www.imdb.com/title/tt3713166/?ref_=fn_tt_tt_1</t>
  </si>
  <si>
    <t>http://www.imdb.com/title/tt0075314/?ref_=fn_tt_tt_1</t>
  </si>
  <si>
    <t>http://www.imdb.com/title/tt0082533/?ref_=fn_tt_tt_1</t>
  </si>
  <si>
    <t>http://www.imdb.com/title/tt0055928/?ref_=fn_tt_tt_1</t>
  </si>
  <si>
    <t>Bradley Parker</t>
  </si>
  <si>
    <t>http://www.imdb.com/title/tt1991245/?ref_=fn_tt_tt_1</t>
  </si>
  <si>
    <t>Clive Barker</t>
  </si>
  <si>
    <t>http://www.imdb.com/title/tt0093177/?ref_=fn_tt_tt_1</t>
  </si>
  <si>
    <t>Harold Cronk</t>
  </si>
  <si>
    <t>http://www.imdb.com/title/tt4824308/?ref_=fn_tt_tt_1</t>
  </si>
  <si>
    <t>http://www.imdb.com/title/tt0384286/?ref_=fn_tt_tt_1</t>
  </si>
  <si>
    <t>Takao Okawara</t>
  </si>
  <si>
    <t>http://www.imdb.com/title/tt0188640/?ref_=fn_tt_tt_1</t>
  </si>
  <si>
    <t>http://www.imdb.com/title/tt1120985/?ref_=fn_tt_tt_1</t>
  </si>
  <si>
    <t>Duncan Tucker</t>
  </si>
  <si>
    <t>http://www.imdb.com/title/tt0407265/?ref_=fn_tt_tt_1</t>
  </si>
  <si>
    <t>http://www.imdb.com/title/tt1560985/?ref_=fn_tt_tt_1</t>
  </si>
  <si>
    <t>Russ Meyer</t>
  </si>
  <si>
    <t>http://www.imdb.com/title/tt0065466/?ref_=fn_tt_tt_1</t>
  </si>
  <si>
    <t>Robert D. Webb</t>
  </si>
  <si>
    <t>http://www.imdb.com/title/tt0049452/?ref_=fn_tt_tt_1</t>
  </si>
  <si>
    <t>http://www.imdb.com/title/tt0497116/?ref_=fn_tt_tt_1</t>
  </si>
  <si>
    <t>Allan Dwan</t>
  </si>
  <si>
    <t>Action|Drama|Romance|War</t>
  </si>
  <si>
    <t>http://www.imdb.com/title/tt0041841/?ref_=fn_tt_tt_1</t>
  </si>
  <si>
    <t>Biography|Documentary|Music</t>
  </si>
  <si>
    <t>http://www.imdb.com/title/tt0893382/?ref_=fn_tt_tt_1</t>
  </si>
  <si>
    <t>http://www.imdb.com/title/tt2403021/?ref_=fn_tt_tt_1</t>
  </si>
  <si>
    <t>Andrew Steggall</t>
  </si>
  <si>
    <t>http://www.imdb.com/title/tt2248739/?ref_=fn_tt_tt_1</t>
  </si>
  <si>
    <t>Ben Lewin</t>
  </si>
  <si>
    <t>http://www.imdb.com/title/tt1866249/?ref_=fn_tt_tt_1</t>
  </si>
  <si>
    <t>Robert Kenner</t>
  </si>
  <si>
    <t>http://www.imdb.com/title/tt1286537/?ref_=fn_tt_tt_1</t>
  </si>
  <si>
    <t>http://www.imdb.com/title/tt1720182/?ref_=fn_tt_tt_1</t>
  </si>
  <si>
    <t>http://www.imdb.com/title/tt0119778/?ref_=fn_tt_tt_1</t>
  </si>
  <si>
    <t>Craig Johnson</t>
  </si>
  <si>
    <t>http://www.imdb.com/title/tt1571249/?ref_=fn_tt_tt_1</t>
  </si>
  <si>
    <t>Sean Durkin</t>
  </si>
  <si>
    <t>http://www.imdb.com/title/tt1441326/?ref_=fn_tt_tt_1</t>
  </si>
  <si>
    <t>Gillian Robespierre</t>
  </si>
  <si>
    <t>http://www.imdb.com/title/tt2910274/?ref_=fn_tt_tt_1</t>
  </si>
  <si>
    <t>Courtney Hunt</t>
  </si>
  <si>
    <t>http://www.imdb.com/title/tt0978759/?ref_=fn_tt_tt_1</t>
  </si>
  <si>
    <t>Morgan Neville</t>
  </si>
  <si>
    <t>http://www.imdb.com/title/tt2396566/?ref_=fn_tt_tt_1</t>
  </si>
  <si>
    <t>http://www.imdb.com/title/tt0124179/?ref_=fn_tt_tt_1</t>
  </si>
  <si>
    <t>http://www.imdb.com/title/tt0118113/?ref_=fn_tt_tt_1</t>
  </si>
  <si>
    <t>Chris Paine</t>
  </si>
  <si>
    <t>http://www.imdb.com/title/tt0489037/?ref_=fn_tt_tt_1</t>
  </si>
  <si>
    <t>Greg Berlanti</t>
  </si>
  <si>
    <t>http://www.imdb.com/title/tt0222850/?ref_=fn_tt_tt_1</t>
  </si>
  <si>
    <t>Comedy|Fantasy|Mystery</t>
  </si>
  <si>
    <t>http://www.imdb.com/title/tt0281686/?ref_=fn_tt_tt_1</t>
  </si>
  <si>
    <t>Marc Levin</t>
  </si>
  <si>
    <t>http://www.imdb.com/title/tt0139615/?ref_=fn_tt_tt_1</t>
  </si>
  <si>
    <t>Richard Dutcher</t>
  </si>
  <si>
    <t>http://www.imdb.com/title/tt0268200/?ref_=fn_tt_tt_1</t>
  </si>
  <si>
    <t>Khalid Mohamed</t>
  </si>
  <si>
    <t>http://www.imdb.com/title/tt0248012/?ref_=fn_tt_tt_1</t>
  </si>
  <si>
    <t>http://www.imdb.com/title/tt0124819/?ref_=fn_tt_tt_1</t>
  </si>
  <si>
    <t>http://www.imdb.com/title/tt0299458/?ref_=fn_tt_tt_1</t>
  </si>
  <si>
    <t>Finn Taylor</t>
  </si>
  <si>
    <t>http://www.imdb.com/title/tt0119019/?ref_=fn_tt_tt_1</t>
  </si>
  <si>
    <t>http://www.imdb.com/title/tt0290145/?ref_=fn_tt_tt_1</t>
  </si>
  <si>
    <t>JosÃ© Luis Valenzuela</t>
  </si>
  <si>
    <t>http://www.imdb.com/title/tt0160498/?ref_=fn_tt_tt_1</t>
  </si>
  <si>
    <t>Gia Coppola</t>
  </si>
  <si>
    <t>http://www.imdb.com/title/tt2479800/?ref_=fn_tt_tt_1</t>
  </si>
  <si>
    <t>Scandar Copti</t>
  </si>
  <si>
    <t>http://www.imdb.com/title/tt1077262/?ref_=fn_tt_tt_1</t>
  </si>
  <si>
    <t>Goran Dukic</t>
  </si>
  <si>
    <t>http://www.imdb.com/title/tt0477139/?ref_=fn_tt_tt_1</t>
  </si>
  <si>
    <t>Mike Cahill</t>
  </si>
  <si>
    <t>http://www.imdb.com/title/tt2884206/?ref_=fn_tt_tt_1</t>
  </si>
  <si>
    <t>Efram Potelle</t>
  </si>
  <si>
    <t>http://www.imdb.com/title/tt0357470/?ref_=fn_tt_tt_1</t>
  </si>
  <si>
    <t>Joshua Oppenheimer</t>
  </si>
  <si>
    <t>Biography|Crime|Documentary|History</t>
  </si>
  <si>
    <t>http://www.imdb.com/title/tt2375605/?ref_=fn_tt_tt_1</t>
  </si>
  <si>
    <t>Alex Gibney</t>
  </si>
  <si>
    <t>http://www.imdb.com/title/tt0854678/?ref_=fn_tt_tt_1</t>
  </si>
  <si>
    <t>Paul Crowder</t>
  </si>
  <si>
    <t>http://www.imdb.com/title/tt0489247/?ref_=fn_tt_tt_1</t>
  </si>
  <si>
    <t>Rohit Jagessar</t>
  </si>
  <si>
    <t>http://www.imdb.com/title/tt0428609/?ref_=fn_tt_tt_1</t>
  </si>
  <si>
    <t>http://www.imdb.com/title/tt0233699/?ref_=fn_tt_tt_1</t>
  </si>
  <si>
    <t>Anthony Powell</t>
  </si>
  <si>
    <t>Adventure|Biography|Documentary|Drama</t>
  </si>
  <si>
    <t>http://www.imdb.com/title/tt2361700/?ref_=fn_tt_tt_1</t>
  </si>
  <si>
    <t>Kief Davidson</t>
  </si>
  <si>
    <t>http://www.imdb.com/title/tt3214286/?ref_=fn_tt_tt_1</t>
  </si>
  <si>
    <t>Johnny Remo</t>
  </si>
  <si>
    <t>http://www.imdb.com/title/tt1907639/?ref_=fn_tt_tt_1</t>
  </si>
  <si>
    <t>Vivek Agnihotri</t>
  </si>
  <si>
    <t>http://www.imdb.com/title/tt0454431/?ref_=fn_tt_tt_1</t>
  </si>
  <si>
    <t>Ti West</t>
  </si>
  <si>
    <t>Lena Dunham</t>
  </si>
  <si>
    <t>http://www.imdb.com/title/tt1172994/?ref_=fn_tt_tt_1</t>
  </si>
  <si>
    <t>Nick Tomnay</t>
  </si>
  <si>
    <t>http://www.imdb.com/title/tt1334553/?ref_=fn_tt_tt_1</t>
  </si>
  <si>
    <t>http://www.imdb.com/title/tt0120813/?ref_=fn_tt_tt_1</t>
  </si>
  <si>
    <t>Nickolas Perry</t>
  </si>
  <si>
    <t>http://www.imdb.com/title/tt0155197/?ref_=fn_tt_tt_1</t>
  </si>
  <si>
    <t>Dan Zukovic</t>
  </si>
  <si>
    <t>http://www.imdb.com/title/tt0161743/?ref_=fn_tt_tt_1</t>
  </si>
  <si>
    <t>http://www.imdb.com/title/tt0181836/?ref_=fn_tt_tt_1</t>
  </si>
  <si>
    <t>Becky Smith</t>
  </si>
  <si>
    <t>http://www.imdb.com/title/tt1130087/?ref_=fn_tt_tt_1</t>
  </si>
  <si>
    <t>Eric Nicholas</t>
  </si>
  <si>
    <t>http://www.imdb.com/title/tt0472259/?ref_=fn_tt_tt_1</t>
  </si>
  <si>
    <t>Benjamin Dickinson</t>
  </si>
  <si>
    <t>http://www.imdb.com/title/tt3277624/?ref_=fn_tt_tt_1</t>
  </si>
  <si>
    <t>Hal Haberman</t>
  </si>
  <si>
    <t>http://www.imdb.com/title/tt0479162/?ref_=fn_tt_tt_1</t>
  </si>
  <si>
    <t>http://www.imdb.com/title/tt0124137/?ref_=fn_tt_tt_1</t>
  </si>
  <si>
    <t>A. Raven Cruz</t>
  </si>
  <si>
    <t>Action|Adventure|Comedy|Fantasy|Sci-Fi</t>
  </si>
  <si>
    <t>http://www.imdb.com/title/tt0401462/?ref_=fn_tt_tt_1</t>
  </si>
  <si>
    <t>http://www.imdb.com/title/tt0487156/?ref_=fn_tt_tt_1</t>
  </si>
  <si>
    <t>http://www.imdb.com/title/tt0271020/?ref_=fn_tt_tt_1</t>
  </si>
  <si>
    <t>Amat Escalante</t>
  </si>
  <si>
    <t>http://www.imdb.com/title/tt2852376/?ref_=fn_tt_tt_1</t>
  </si>
  <si>
    <t>Wajahat Rauf</t>
  </si>
  <si>
    <t>http://www.imdb.com/title/tt4590482/?ref_=fn_tt_tt_1</t>
  </si>
  <si>
    <t>Urdu</t>
  </si>
  <si>
    <t>Pakistan</t>
  </si>
  <si>
    <t>Katherine Brooks</t>
  </si>
  <si>
    <t>http://www.imdb.com/title/tt0323120/?ref_=fn_tt_tt_1</t>
  </si>
  <si>
    <t>David Cross</t>
  </si>
  <si>
    <t>http://www.imdb.com/title/tt3145220/?ref_=fn_tt_tt_1</t>
  </si>
  <si>
    <t>Randall Rubin</t>
  </si>
  <si>
    <t>http://www.imdb.com/title/tt0425151/?ref_=fn_tt_tt_1</t>
  </si>
  <si>
    <t>Robert Bennett</t>
  </si>
  <si>
    <t>http://www.imdb.com/title/tt1414361/?ref_=fn_tt_tt_1</t>
  </si>
  <si>
    <t>http://www.imdb.com/title/tt0060816/?ref_=fn_tt_tt_1</t>
  </si>
  <si>
    <t>Mary Pat Kelly</t>
  </si>
  <si>
    <t>http://www.imdb.com/title/tt0393616/?ref_=fn_tt_tt_1</t>
  </si>
  <si>
    <t>http://www.imdb.com/title/tt1014806/?ref_=fn_tt_tt_1</t>
  </si>
  <si>
    <t>Charlie Levi</t>
  </si>
  <si>
    <t>http://www.imdb.com/title/tt0867270/?ref_=fn_tt_tt_1</t>
  </si>
  <si>
    <t>Kevin Hamedani</t>
  </si>
  <si>
    <t>http://www.imdb.com/title/tt1134674/?ref_=fn_tt_tt_1</t>
  </si>
  <si>
    <t>David DeCoteau</t>
  </si>
  <si>
    <t>http://www.imdb.com/title/tt2149137/?ref_=fn_tt_tt_1</t>
  </si>
  <si>
    <t>Mikel Rueda</t>
  </si>
  <si>
    <t>http://www.imdb.com/title/tt3289362/?ref_=fn_tt_tt_1</t>
  </si>
  <si>
    <t>Stefan C. Schaefer</t>
  </si>
  <si>
    <t>http://www.imdb.com/title/tt1679248/?ref_=fn_tt_tt_1</t>
  </si>
  <si>
    <t>Michael Taliferro</t>
  </si>
  <si>
    <t>http://www.imdb.com/title/tt0826751/?ref_=fn_tt_tt_1</t>
  </si>
  <si>
    <t>http://www.imdb.com/title/tt3359872/?ref_=fn_tt_tt_1</t>
  </si>
  <si>
    <t>http://www.imdb.com/title/tt1930294/?ref_=fn_tt_tt_1</t>
  </si>
  <si>
    <t>Robert Heath</t>
  </si>
  <si>
    <t>http://www.imdb.com/title/tt1838722/?ref_=fn_tt_tt_1</t>
  </si>
  <si>
    <t>D. Stevens</t>
  </si>
  <si>
    <t>http://www.imdb.com/title/tt0825728/?ref_=fn_tt_tt_1</t>
  </si>
  <si>
    <t>Jeffrey St. Jules</t>
  </si>
  <si>
    <t>Drama|Musical|Sci-Fi</t>
  </si>
  <si>
    <t>http://www.imdb.com/title/tt2655734/?ref_=fn_tt_tt_1</t>
  </si>
  <si>
    <t>Robert Hall</t>
  </si>
  <si>
    <t>http://www.imdb.com/title/tt2165765/?ref_=fn_tt_tt_1</t>
  </si>
  <si>
    <t>K. King</t>
  </si>
  <si>
    <t>http://www.imdb.com/title/tt2446502/?ref_=fn_tt_tt_1</t>
  </si>
  <si>
    <t>Jonathan Meyers</t>
  </si>
  <si>
    <t>http://www.imdb.com/title/tt1604100/?ref_=fn_tt_tt_1</t>
  </si>
  <si>
    <t>Ralph Nelson</t>
  </si>
  <si>
    <t>http://www.imdb.com/title/tt0062794/?ref_=fn_tt_tt_1</t>
  </si>
  <si>
    <t>Blair Erickson</t>
  </si>
  <si>
    <t>http://www.imdb.com/title/tt2011276/?ref_=fn_tt_tt_1</t>
  </si>
  <si>
    <t>http://www.imdb.com/title/tt0156196/?ref_=fn_tt_tt_1</t>
  </si>
  <si>
    <t>Allison Burnett</t>
  </si>
  <si>
    <t>http://www.imdb.com/title/tt2505294/?ref_=fn_tt_tt_1</t>
  </si>
  <si>
    <t>Richard Schenkman</t>
  </si>
  <si>
    <t>http://www.imdb.com/title/tt0825346/?ref_=fn_tt_tt_1</t>
  </si>
  <si>
    <t>Sanjay Rawal</t>
  </si>
  <si>
    <t>Documentary|News</t>
  </si>
  <si>
    <t>http://www.imdb.com/title/tt2141739/?ref_=fn_tt_tt_1</t>
  </si>
  <si>
    <t>http://www.imdb.com/title/tt0047296/?ref_=fn_tt_tt_1</t>
  </si>
  <si>
    <t>Kat Coiro</t>
  </si>
  <si>
    <t>http://www.imdb.com/title/tt1726589/?ref_=fn_tt_tt_1</t>
  </si>
  <si>
    <t>Cristian Mungiu</t>
  </si>
  <si>
    <t>http://www.imdb.com/title/tt1032846/?ref_=fn_tt_tt_1</t>
  </si>
  <si>
    <t>Romanian</t>
  </si>
  <si>
    <t>Brian Dorton</t>
  </si>
  <si>
    <t>http://www.imdb.com/title/tt3034146/?ref_=fn_tt_tt_1</t>
  </si>
  <si>
    <t>http://www.imdb.com/title/tt0424136/?ref_=fn_tt_tt_1</t>
  </si>
  <si>
    <t>http://www.imdb.com/title/tt0414951/?ref_=fn_tt_tt_1</t>
  </si>
  <si>
    <t>Maryam Keshavarz</t>
  </si>
  <si>
    <t>http://www.imdb.com/title/tt1684628/?ref_=fn_tt_tt_1</t>
  </si>
  <si>
    <t>Persian</t>
  </si>
  <si>
    <t>http://www.imdb.com/title/tt2334649/?ref_=fn_tt_tt_1</t>
  </si>
  <si>
    <t>Ramaa Mosley</t>
  </si>
  <si>
    <t>Comedy|Fantasy|Thriller</t>
  </si>
  <si>
    <t>http://www.imdb.com/title/tt1935902/?ref_=fn_tt_tt_1</t>
  </si>
  <si>
    <t>Animation|Drama|Family</t>
  </si>
  <si>
    <t>http://www.imdb.com/title/tt0034492/?ref_=fn_tt_tt_1</t>
  </si>
  <si>
    <t>http://www.imdb.com/title/tt0814130/?ref_=fn_tt_tt_1</t>
  </si>
  <si>
    <t>C. Jay Cox</t>
  </si>
  <si>
    <t>http://www.imdb.com/title/tt0345551/?ref_=fn_tt_tt_1</t>
  </si>
  <si>
    <t>Mariette Monpierre</t>
  </si>
  <si>
    <t>http://www.imdb.com/title/tt1852001/?ref_=fn_tt_tt_1</t>
  </si>
  <si>
    <t>Tommy Oliver</t>
  </si>
  <si>
    <t>http://www.imdb.com/title/tt2388621/?ref_=fn_tt_tt_1</t>
  </si>
  <si>
    <t>Jamie Travis</t>
  </si>
  <si>
    <t>http://www.imdb.com/title/tt1996264/?ref_=fn_tt_tt_1</t>
  </si>
  <si>
    <t>http://www.imdb.com/title/tt1405365/?ref_=fn_tt_tt_1</t>
  </si>
  <si>
    <t>Rich Christiano</t>
  </si>
  <si>
    <t>Drama|Fantasy|Sci-Fi</t>
  </si>
  <si>
    <t>http://www.imdb.com/title/tt0295725/?ref_=fn_tt_tt_1</t>
  </si>
  <si>
    <t>http://www.imdb.com/title/tt0490166/?ref_=fn_tt_tt_1</t>
  </si>
  <si>
    <t>Action|Comedy|Drama|Sci-Fi</t>
  </si>
  <si>
    <t>http://www.imdb.com/title/tt4733536/?ref_=fn_tt_tt_1</t>
  </si>
  <si>
    <t>Natalie Bible'</t>
  </si>
  <si>
    <t>http://www.imdb.com/title/tt2311428/?ref_=fn_tt_tt_1</t>
  </si>
  <si>
    <t>Asghar Farhadi</t>
  </si>
  <si>
    <t>http://www.imdb.com/title/tt1832382/?ref_=fn_tt_tt_1</t>
  </si>
  <si>
    <t>Justin Molotnikov</t>
  </si>
  <si>
    <t>http://www.imdb.com/title/tt1349478/?ref_=fn_tt_tt_1</t>
  </si>
  <si>
    <t>http://www.imdb.com/title/tt0114906/?ref_=fn_tt_tt_1</t>
  </si>
  <si>
    <t>http://www.imdb.com/title/tt0108000/?ref_=fn_tt_tt_1</t>
  </si>
  <si>
    <t>http://www.imdb.com/title/tt0316188/?ref_=fn_tt_tt_1</t>
  </si>
  <si>
    <t>Georg Wilhelm Pabst</t>
  </si>
  <si>
    <t>http://www.imdb.com/title/tt0018737/?ref_=fn_tt_tt_1</t>
  </si>
  <si>
    <t>Daniel Davila</t>
  </si>
  <si>
    <t>http://www.imdb.com/title/tt0870118/?ref_=fn_tt_tt_1</t>
  </si>
  <si>
    <t>Jorge Gaggero</t>
  </si>
  <si>
    <t>http://www.imdb.com/title/tt0356453/?ref_=fn_tt_tt_1</t>
  </si>
  <si>
    <t>http://www.imdb.com/title/tt0158583/?ref_=fn_tt_tt_1</t>
  </si>
  <si>
    <t>Michael Burke</t>
  </si>
  <si>
    <t>http://www.imdb.com/title/tt0339419/?ref_=fn_tt_tt_1</t>
  </si>
  <si>
    <t>Catherine Jelski</t>
  </si>
  <si>
    <t>http://www.imdb.com/title/tt0186719/?ref_=fn_tt_tt_1</t>
  </si>
  <si>
    <t>Shane Dawson</t>
  </si>
  <si>
    <t>http://www.imdb.com/title/tt3569356/?ref_=fn_tt_tt_1</t>
  </si>
  <si>
    <t>http://www.imdb.com/title/tt1278340/?ref_=fn_tt_tt_1</t>
  </si>
  <si>
    <t>Ryan Little</t>
  </si>
  <si>
    <t>Action|Adventure|Drama|War</t>
  </si>
  <si>
    <t>http://www.imdb.com/title/tt0373283/?ref_=fn_tt_tt_1</t>
  </si>
  <si>
    <t>Clark Baker</t>
  </si>
  <si>
    <t>Horror|Sci-Fi|Short|Thriller</t>
  </si>
  <si>
    <t>http://www.imdb.com/title/tt2164708/?ref_=fn_tt_tt_1</t>
  </si>
  <si>
    <t>http://www.imdb.com/title/tt0069704/?ref_=fn_tt_tt_1</t>
  </si>
  <si>
    <t>http://www.imdb.com/title/tt0815181/?ref_=fn_tt_tt_1</t>
  </si>
  <si>
    <t>Matt Maiellaro</t>
  </si>
  <si>
    <t>Action|Adventure|Animation|Comedy|Fantasy|Sci-Fi</t>
  </si>
  <si>
    <t>http://www.imdb.com/title/tt0455326/?ref_=fn_tt_tt_1</t>
  </si>
  <si>
    <t>http://www.imdb.com/title/tt1862079/?ref_=fn_tt_tt_1</t>
  </si>
  <si>
    <t>http://www.imdb.com/title/tt1999192/?ref_=fn_tt_tt_1</t>
  </si>
  <si>
    <t>Ben Wheatley</t>
  </si>
  <si>
    <t>http://www.imdb.com/title/tt1788391/?ref_=fn_tt_tt_1</t>
  </si>
  <si>
    <t>http://www.imdb.com/title/tt1594562/?ref_=fn_tt_tt_1</t>
  </si>
  <si>
    <t>http://www.imdb.com/title/tt0065571/?ref_=fn_tt_tt_1</t>
  </si>
  <si>
    <t>http://www.imdb.com/title/tt0308411/?ref_=fn_tt_tt_1</t>
  </si>
  <si>
    <t>Oliver Blackburn</t>
  </si>
  <si>
    <t>http://www.imdb.com/title/tt0988849/?ref_=fn_tt_tt_1</t>
  </si>
  <si>
    <t>http://www.imdb.com/title/tt0490076/?ref_=fn_tt_tt_1</t>
  </si>
  <si>
    <t>Christopher Hutson</t>
  </si>
  <si>
    <t>http://www.imdb.com/title/tt0997143/?ref_=fn_tt_tt_1</t>
  </si>
  <si>
    <t>Thriller|Western</t>
  </si>
  <si>
    <t>http://www.imdb.com/title/tt0044706/?ref_=fn_tt_tt_1</t>
  </si>
  <si>
    <t>Documentary|Drama|Sport</t>
  </si>
  <si>
    <t>http://www.imdb.com/title/tt0110057/?ref_=fn_tt_tt_1</t>
  </si>
  <si>
    <t>David LaChapelle</t>
  </si>
  <si>
    <t>http://www.imdb.com/title/tt0436724/?ref_=fn_tt_tt_1</t>
  </si>
  <si>
    <t>http://www.imdb.com/title/tt2983582/?ref_=fn_tt_tt_1</t>
  </si>
  <si>
    <t>http://www.imdb.com/title/tt0242587/?ref_=fn_tt_tt_1</t>
  </si>
  <si>
    <t>Caryn Waechter</t>
  </si>
  <si>
    <t>http://www.imdb.com/title/tt1015471/?ref_=fn_tt_tt_1</t>
  </si>
  <si>
    <t>Emily Dell</t>
  </si>
  <si>
    <t>http://www.imdb.com/title/tt0964179/?ref_=fn_tt_tt_1</t>
  </si>
  <si>
    <t>Ryan Fleck</t>
  </si>
  <si>
    <t>http://www.imdb.com/title/tt0468489/?ref_=fn_tt_tt_1</t>
  </si>
  <si>
    <t>Jennifer Wynne Farmer</t>
  </si>
  <si>
    <t>http://www.imdb.com/title/tt0133117/?ref_=fn_tt_tt_1</t>
  </si>
  <si>
    <t>Christopher Scott Cherot</t>
  </si>
  <si>
    <t>http://www.imdb.com/title/tt0126938/?ref_=fn_tt_tt_1</t>
  </si>
  <si>
    <t>H.M. Coakley</t>
  </si>
  <si>
    <t>http://www.imdb.com/title/tt4044464/?ref_=fn_tt_tt_1</t>
  </si>
  <si>
    <t>Randy Moore</t>
  </si>
  <si>
    <t>http://www.imdb.com/title/tt2187884/?ref_=fn_tt_tt_1</t>
  </si>
  <si>
    <t>Chris Atkins</t>
  </si>
  <si>
    <t>http://www.imdb.com/title/tt1510934/?ref_=fn_tt_tt_1</t>
  </si>
  <si>
    <t>Bill Benenson</t>
  </si>
  <si>
    <t>http://www.imdb.com/title/tt2139721/?ref_=fn_tt_tt_1</t>
  </si>
  <si>
    <t>Ryan Smith</t>
  </si>
  <si>
    <t>http://www.imdb.com/title/tt1799508/?ref_=fn_tt_tt_1</t>
  </si>
  <si>
    <t>Travis Romero</t>
  </si>
  <si>
    <t>http://www.imdb.com/title/tt2380301/?ref_=fn_tt_tt_1</t>
  </si>
  <si>
    <t>Anna Mastro</t>
  </si>
  <si>
    <t>http://www.imdb.com/title/tt2016335/?ref_=fn_tt_tt_1</t>
  </si>
  <si>
    <t>Mark Sandrich</t>
  </si>
  <si>
    <t>http://www.imdb.com/title/tt0027125/?ref_=fn_tt_tt_1</t>
  </si>
  <si>
    <t>Daniel Myrick</t>
  </si>
  <si>
    <t>http://www.imdb.com/title/tt0185937/?ref_=fn_tt_tt_1</t>
  </si>
  <si>
    <t>Michael Wadleigh</t>
  </si>
  <si>
    <t>Documentary|History|Music</t>
  </si>
  <si>
    <t>http://www.imdb.com/title/tt0066580/?ref_=fn_tt_tt_1</t>
  </si>
  <si>
    <t>http://www.imdb.com/title/tt0076257/?ref_=fn_tt_tt_1</t>
  </si>
  <si>
    <t>http://www.imdb.com/title/tt0243415/?ref_=fn_tt_tt_1</t>
  </si>
  <si>
    <t>Gene Teigland</t>
  </si>
  <si>
    <t>http://www.imdb.com/title/tt1074931/?ref_=fn_tt_tt_1</t>
  </si>
  <si>
    <t>Scott Ziehl</t>
  </si>
  <si>
    <t>http://www.imdb.com/title/tt0149964/?ref_=fn_tt_tt_1</t>
  </si>
  <si>
    <t>Richard Montoya</t>
  </si>
  <si>
    <t>http://www.imdb.com/title/tt2052015/?ref_=fn_tt_tt_1</t>
  </si>
  <si>
    <t>Johanna Schwartz</t>
  </si>
  <si>
    <t>http://www.imdb.com/title/tt4333662/?ref_=fn_tt_tt_1</t>
  </si>
  <si>
    <t>William Gazecki</t>
  </si>
  <si>
    <t>http://www.imdb.com/title/tt0331225/?ref_=fn_tt_tt_1</t>
  </si>
  <si>
    <t>Lance McDaniel</t>
  </si>
  <si>
    <t>http://www.imdb.com/title/tt3130704/?ref_=fn_tt_tt_1</t>
  </si>
  <si>
    <t>Thomas Lilti</t>
  </si>
  <si>
    <t>http://www.imdb.com/title/tt5078326/?ref_=fn_tt_tt_1</t>
  </si>
  <si>
    <t>Michael Walker</t>
  </si>
  <si>
    <t>http://www.imdb.com/title/tt2263814/?ref_=fn_tt_tt_1</t>
  </si>
  <si>
    <t>http://www.imdb.com/title/tt0058182/?ref_=fn_tt_tt_1</t>
  </si>
  <si>
    <t>U. Roberto Romano</t>
  </si>
  <si>
    <t>http://www.imdb.com/title/tt1981703/?ref_=fn_tt_tt_1</t>
  </si>
  <si>
    <t>Amy Holden Jones</t>
  </si>
  <si>
    <t>http://www.imdb.com/title/tt0085871/?ref_=fn_tt_tt_1</t>
  </si>
  <si>
    <t>Blaz Zavrsnik</t>
  </si>
  <si>
    <t>http://www.imdb.com/title/tt4374230/?ref_=fn_tt_tt_1</t>
  </si>
  <si>
    <t>Slovenian</t>
  </si>
  <si>
    <t>Slovenia</t>
  </si>
  <si>
    <t>http://www.imdb.com/title/tt1129423/?ref_=fn_tt_tt_1</t>
  </si>
  <si>
    <t>Pan Nalin</t>
  </si>
  <si>
    <t>Biography|Documentary|Drama</t>
  </si>
  <si>
    <t>http://www.imdb.com/title/tt2768766/?ref_=fn_tt_tt_1</t>
  </si>
  <si>
    <t>Joe Camp</t>
  </si>
  <si>
    <t>Adventure|Family|Romance</t>
  </si>
  <si>
    <t>http://www.imdb.com/title/tt0071206/?ref_=fn_tt_tt_1</t>
  </si>
  <si>
    <t>Adventure|Biography|Drama|Horror|Thriller</t>
  </si>
  <si>
    <t>http://www.imdb.com/title/tt0374102/?ref_=fn_tt_tt_1</t>
  </si>
  <si>
    <t>http://www.imdb.com/title/tt1692084/?ref_=fn_tt_tt_1</t>
  </si>
  <si>
    <t>John 'Bud' Cardos</t>
  </si>
  <si>
    <t>http://www.imdb.com/title/tt0076271/?ref_=fn_tt_tt_1</t>
  </si>
  <si>
    <t>Marilyn Agrelo</t>
  </si>
  <si>
    <t>Documentary|Family|Music</t>
  </si>
  <si>
    <t>http://www.imdb.com/title/tt0438205/?ref_=fn_tt_tt_1</t>
  </si>
  <si>
    <t>http://www.imdb.com/title/tt0340377/?ref_=fn_tt_tt_1</t>
  </si>
  <si>
    <t>Brian Baugh</t>
  </si>
  <si>
    <t>http://www.imdb.com/title/tt1270286/?ref_=fn_tt_tt_1</t>
  </si>
  <si>
    <t>Patrick Creadon</t>
  </si>
  <si>
    <t>http://www.imdb.com/title/tt0492506/?ref_=fn_tt_tt_1</t>
  </si>
  <si>
    <t>Barry W. Blaustein</t>
  </si>
  <si>
    <t>Biography|Documentary|Sport</t>
  </si>
  <si>
    <t>http://www.imdb.com/title/tt0218043/?ref_=fn_tt_tt_1</t>
  </si>
  <si>
    <t>Kurt Hale</t>
  </si>
  <si>
    <t>http://www.imdb.com/title/tt0306069/?ref_=fn_tt_tt_1</t>
  </si>
  <si>
    <t>Siddiq Barmak</t>
  </si>
  <si>
    <t>http://www.imdb.com/title/tt0368913/?ref_=fn_tt_tt_1</t>
  </si>
  <si>
    <t>Afghanistan</t>
  </si>
  <si>
    <t>Joseph Dorman</t>
  </si>
  <si>
    <t>http://www.imdb.com/title/tt1976608/?ref_=fn_tt_tt_1</t>
  </si>
  <si>
    <t>Greg Harrison</t>
  </si>
  <si>
    <t>http://www.imdb.com/title/tt0212974/?ref_=fn_tt_tt_1</t>
  </si>
  <si>
    <t>http://www.imdb.com/title/tt0341540/?ref_=fn_tt_tt_1</t>
  </si>
  <si>
    <t>http://www.imdb.com/title/tt0162830/?ref_=fn_tt_tt_1</t>
  </si>
  <si>
    <t>Jacob Aaron Estes</t>
  </si>
  <si>
    <t>http://www.imdb.com/title/tt0377091/?ref_=fn_tt_tt_1</t>
  </si>
  <si>
    <t>http://www.imdb.com/title/tt0119338/?ref_=fn_tt_tt_1</t>
  </si>
  <si>
    <t>Eric Schaeffer</t>
  </si>
  <si>
    <t>http://www.imdb.com/title/tt0244094/?ref_=fn_tt_tt_1</t>
  </si>
  <si>
    <t>Neema Barnette</t>
  </si>
  <si>
    <t>http://www.imdb.com/title/tt0326806/?ref_=fn_tt_tt_1</t>
  </si>
  <si>
    <t>http://www.imdb.com/title/tt0385056/?ref_=fn_tt_tt_1</t>
  </si>
  <si>
    <t>Joe Swanberg</t>
  </si>
  <si>
    <t>http://www.imdb.com/title/tt2265398/?ref_=fn_tt_tt_1</t>
  </si>
  <si>
    <t>Molly Bernstein</t>
  </si>
  <si>
    <t>http://www.imdb.com/title/tt2654360/?ref_=fn_tt_tt_1</t>
  </si>
  <si>
    <t>http://www.imdb.com/title/tt0047478/?ref_=fn_tt_tt_1</t>
  </si>
  <si>
    <t>Marius A. Markevicius</t>
  </si>
  <si>
    <t>http://www.imdb.com/title/tt1606829/?ref_=fn_tt_tt_1</t>
  </si>
  <si>
    <t>Tom DiCillo</t>
  </si>
  <si>
    <t>http://www.imdb.com/title/tt0104567/?ref_=fn_tt_tt_1</t>
  </si>
  <si>
    <t>http://www.imdb.com/title/tt0843850/?ref_=fn_tt_tt_1</t>
  </si>
  <si>
    <t>Quentin Dupieux</t>
  </si>
  <si>
    <t>http://www.imdb.com/title/tt1612774/?ref_=fn_tt_tt_1</t>
  </si>
  <si>
    <t>http://www.imdb.com/title/tt0893346/?ref_=fn_tt_tt_1</t>
  </si>
  <si>
    <t>Alex Smith</t>
  </si>
  <si>
    <t>http://www.imdb.com/title/tt0266971/?ref_=fn_tt_tt_1</t>
  </si>
  <si>
    <t>Gareth Edwards</t>
  </si>
  <si>
    <t>http://www.imdb.com/title/tt1470827/?ref_=fn_tt_tt_1</t>
  </si>
  <si>
    <t>Jonathan Parker</t>
  </si>
  <si>
    <t>http://www.imdb.com/title/tt0377043/?ref_=fn_tt_tt_1</t>
  </si>
  <si>
    <t>Sol Tryon</t>
  </si>
  <si>
    <t>http://www.imdb.com/title/tt0489212/?ref_=fn_tt_tt_1</t>
  </si>
  <si>
    <t>Alex Craig Mann</t>
  </si>
  <si>
    <t>http://www.imdb.com/title/tt1865346/?ref_=fn_tt_tt_1</t>
  </si>
  <si>
    <t>http://www.imdb.com/title/tt0843270/?ref_=fn_tt_tt_1</t>
  </si>
  <si>
    <t>Stephen Kijak</t>
  </si>
  <si>
    <t>http://www.imdb.com/title/tt0486541/?ref_=fn_tt_tt_1</t>
  </si>
  <si>
    <t>http://www.imdb.com/title/tt0228277/?ref_=fn_tt_tt_1</t>
  </si>
  <si>
    <t>http://www.imdb.com/title/tt3297330/?ref_=fn_tt_tt_1</t>
  </si>
  <si>
    <t>Daston Kalili</t>
  </si>
  <si>
    <t>http://www.imdb.com/title/tt0455556/?ref_=fn_tt_tt_1</t>
  </si>
  <si>
    <t>http://www.imdb.com/title/tt2825768/?ref_=fn_tt_tt_1</t>
  </si>
  <si>
    <t>http://www.imdb.com/title/tt1937264/?ref_=fn_tt_tt_1</t>
  </si>
  <si>
    <t>Michael Hoffman Jr.</t>
  </si>
  <si>
    <t>http://www.imdb.com/title/tt1884318/?ref_=fn_tt_tt_1</t>
  </si>
  <si>
    <t>Patrick Gilles</t>
  </si>
  <si>
    <t>History</t>
  </si>
  <si>
    <t>http://www.imdb.com/title/tt3417110/?ref_=fn_tt_tt_1</t>
  </si>
  <si>
    <t>Georgia Hilton</t>
  </si>
  <si>
    <t>http://www.imdb.com/title/tt2909932/?ref_=fn_tt_tt_1</t>
  </si>
  <si>
    <t>Jack Heller</t>
  </si>
  <si>
    <t>http://www.imdb.com/title/tt1631707/?ref_=fn_tt_tt_1</t>
  </si>
  <si>
    <t>Fernando Baez Mella</t>
  </si>
  <si>
    <t>http://www.imdb.com/title/tt2275671/?ref_=fn_tt_tt_1</t>
  </si>
  <si>
    <t>Dominican Republic</t>
  </si>
  <si>
    <t>Warren Sheppard</t>
  </si>
  <si>
    <t>Action|Romance|Sport</t>
  </si>
  <si>
    <t>http://www.imdb.com/title/tt3152288/?ref_=fn_tt_tt_1</t>
  </si>
  <si>
    <t>Horror|Musical</t>
  </si>
  <si>
    <t>http://www.imdb.com/title/tt3892618/?ref_=fn_tt_tt_1</t>
  </si>
  <si>
    <t>Justin Paul Miller</t>
  </si>
  <si>
    <t>Comedy|Mystery|Thriller</t>
  </si>
  <si>
    <t>http://www.imdb.com/title/tt2190180/?ref_=fn_tt_tt_1</t>
  </si>
  <si>
    <t>Joel Paul Reisig</t>
  </si>
  <si>
    <t>http://www.imdb.com/title/tt4062896/?ref_=fn_tt_tt_1</t>
  </si>
  <si>
    <t>Catherine Gund</t>
  </si>
  <si>
    <t>Action|Biography|Documentary|Sport</t>
  </si>
  <si>
    <t>http://www.imdb.com/title/tt2246526/?ref_=fn_tt_tt_1</t>
  </si>
  <si>
    <t>Luke Dye</t>
  </si>
  <si>
    <t>http://www.imdb.com/title/tt3846442/?ref_=fn_tt_tt_1</t>
  </si>
  <si>
    <t>http://www.imdb.com/title/tt0090190/?ref_=fn_tt_tt_1</t>
  </si>
  <si>
    <t>http://www.imdb.com/title/tt0102989/?ref_=fn_tt_tt_1</t>
  </si>
  <si>
    <t>http://www.imdb.com/title/tt0280491/?ref_=fn_tt_tt_1</t>
  </si>
  <si>
    <t>Alec Asten</t>
  </si>
  <si>
    <t>http://www.imdb.com/title/tt2111292/?ref_=fn_tt_tt_1</t>
  </si>
  <si>
    <t>Hans Canosa</t>
  </si>
  <si>
    <t>http://www.imdb.com/title/tt0435623/?ref_=fn_tt_tt_1</t>
  </si>
  <si>
    <t>Lloyd Kaufman</t>
  </si>
  <si>
    <t>http://www.imdb.com/title/tt0462485/?ref_=fn_tt_tt_1</t>
  </si>
  <si>
    <t>Matthew Watts</t>
  </si>
  <si>
    <t>http://www.imdb.com/title/tt2112209/?ref_=fn_tt_tt_1</t>
  </si>
  <si>
    <t>Lloyd Bacon</t>
  </si>
  <si>
    <t>http://www.imdb.com/title/tt0024034/?ref_=fn_tt_tt_1</t>
  </si>
  <si>
    <t>Joe Kenemore</t>
  </si>
  <si>
    <t>http://www.imdb.com/title/tt4273494/?ref_=fn_tt_tt_1</t>
  </si>
  <si>
    <t>http://www.imdb.com/title/tt0100142/?ref_=fn_tt_tt_1</t>
  </si>
  <si>
    <t>Kay Pollak</t>
  </si>
  <si>
    <t>http://www.imdb.com/title/tt0382330/?ref_=fn_tt_tt_1</t>
  </si>
  <si>
    <t>Eric England</t>
  </si>
  <si>
    <t>http://www.imdb.com/title/tt1958007/?ref_=fn_tt_tt_1</t>
  </si>
  <si>
    <t>http://www.imdb.com/title/tt0374900/?ref_=fn_tt_tt_1</t>
  </si>
  <si>
    <t>http://www.imdb.com/title/tt2359024/?ref_=fn_tt_tt_1</t>
  </si>
  <si>
    <t>http://www.imdb.com/title/tt1179904/?ref_=fn_tt_tt_1</t>
  </si>
  <si>
    <t>http://www.imdb.com/title/tt0275309/?ref_=fn_tt_tt_1</t>
  </si>
  <si>
    <t>http://www.imdb.com/title/tt0071853/?ref_=fn_tt_tt_1</t>
  </si>
  <si>
    <t>http://www.imdb.com/title/tt0451176/?ref_=fn_tt_tt_1</t>
  </si>
  <si>
    <t>Sue Corcoran</t>
  </si>
  <si>
    <t>Comedy|Fantasy|Horror|Musical</t>
  </si>
  <si>
    <t>http://www.imdb.com/title/tt0396041/?ref_=fn_tt_tt_1</t>
  </si>
  <si>
    <t>Drama|Fantasy|Sci-Fi|Thriller</t>
  </si>
  <si>
    <t>http://www.imdb.com/title/tt0813715/?ref_=fn_tt_tt_1</t>
  </si>
  <si>
    <t>Jonathan Caouette</t>
  </si>
  <si>
    <t>Biography|Documentary</t>
  </si>
  <si>
    <t>http://www.imdb.com/title/tt0390538/?ref_=fn_tt_tt_1</t>
  </si>
  <si>
    <t>Ray Griggs</t>
  </si>
  <si>
    <t>http://www.imdb.com/title/tt1560957/?ref_=fn_tt_tt_1</t>
  </si>
  <si>
    <t>Matt Jackson</t>
  </si>
  <si>
    <t>http://www.imdb.com/title/tt2403415/?ref_=fn_tt_tt_1</t>
  </si>
  <si>
    <t>Lucio Fulci</t>
  </si>
  <si>
    <t>http://www.imdb.com/title/tt0082307/?ref_=fn_tt_tt_1</t>
  </si>
  <si>
    <t>Brendon Small</t>
  </si>
  <si>
    <t>http://www.imdb.com/title/tt0197159/?ref_=fn_tt_tt_1</t>
  </si>
  <si>
    <t>http://www.imdb.com/title/tt1033643/?ref_=fn_tt_tt_1</t>
  </si>
  <si>
    <t>Paul Fox</t>
  </si>
  <si>
    <t>http://www.imdb.com/title/tt0402249/?ref_=fn_tt_tt_1</t>
  </si>
  <si>
    <t>http://www.imdb.com/title/tt0091578/?ref_=fn_tt_tt_1</t>
  </si>
  <si>
    <t>Ari Kirschenbaum</t>
  </si>
  <si>
    <t>http://www.imdb.com/title/tt0299863/?ref_=fn_tt_tt_1</t>
  </si>
  <si>
    <t>Cassandra Nicolaou</t>
  </si>
  <si>
    <t>http://www.imdb.com/title/tt0414510/?ref_=fn_tt_tt_1</t>
  </si>
  <si>
    <t>Ingmar Bergman</t>
  </si>
  <si>
    <t>http://www.imdb.com/title/tt0069467/?ref_=fn_tt_tt_1</t>
  </si>
  <si>
    <t>D.W. Griffith</t>
  </si>
  <si>
    <t>http://www.imdb.com/title/tt0006864/?ref_=fn_tt_tt_1</t>
  </si>
  <si>
    <t>Roger Nygard</t>
  </si>
  <si>
    <t>http://www.imdb.com/title/tt0120370/?ref_=fn_tt_tt_1</t>
  </si>
  <si>
    <t>Harry Beaumont</t>
  </si>
  <si>
    <t>http://www.imdb.com/title/tt0019729/?ref_=fn_tt_tt_1</t>
  </si>
  <si>
    <t>http://www.imdb.com/title/tt0083907/?ref_=fn_tt_tt_1</t>
  </si>
  <si>
    <t>Franck Khalfoun</t>
  </si>
  <si>
    <t>http://www.imdb.com/title/tt2103217/?ref_=fn_tt_tt_1</t>
  </si>
  <si>
    <t>Mor Loushy</t>
  </si>
  <si>
    <t>http://www.imdb.com/title/tt3457376/?ref_=fn_tt_tt_1</t>
  </si>
  <si>
    <t>Henry Alex Rubin</t>
  </si>
  <si>
    <t>http://www.imdb.com/title/tt0436613/?ref_=fn_tt_tt_1</t>
  </si>
  <si>
    <t>Sam Firstenberg</t>
  </si>
  <si>
    <t>http://www.imdb.com/title/tt0092548/?ref_=fn_tt_tt_1</t>
  </si>
  <si>
    <t>Doug Block</t>
  </si>
  <si>
    <t>http://www.imdb.com/title/tt0468442/?ref_=fn_tt_tt_1</t>
  </si>
  <si>
    <t>http://www.imdb.com/title/tt2070791/?ref_=fn_tt_tt_1</t>
  </si>
  <si>
    <t>Chad Kapper</t>
  </si>
  <si>
    <t>http://www.imdb.com/title/tt4162992/?ref_=fn_tt_tt_1</t>
  </si>
  <si>
    <t>http://www.imdb.com/title/tt0050083/?ref_=fn_tt_tt_1</t>
  </si>
  <si>
    <t>Paul Fierlinger</t>
  </si>
  <si>
    <t>Animation|Drama</t>
  </si>
  <si>
    <t>http://www.imdb.com/title/tt0843358/?ref_=fn_tt_tt_1</t>
  </si>
  <si>
    <t>http://www.imdb.com/title/tt0025316/?ref_=fn_tt_tt_1</t>
  </si>
  <si>
    <t>Yorgos Lanthimos</t>
  </si>
  <si>
    <t>http://www.imdb.com/title/tt1379182/?ref_=fn_tt_tt_1</t>
  </si>
  <si>
    <t>Greek</t>
  </si>
  <si>
    <t>Lauren Lazin</t>
  </si>
  <si>
    <t>http://www.imdb.com/title/tt0343121/?ref_=fn_tt_tt_1</t>
  </si>
  <si>
    <t>http://www.imdb.com/title/tt0161023/?ref_=fn_tt_tt_1</t>
  </si>
  <si>
    <t>Gregory Widen</t>
  </si>
  <si>
    <t>Action|Fantasy|Horror|Mystery|Thriller</t>
  </si>
  <si>
    <t>http://www.imdb.com/title/tt0114194/?ref_=fn_tt_tt_1</t>
  </si>
  <si>
    <t>http://www.imdb.com/title/tt0115856/?ref_=fn_tt_tt_1</t>
  </si>
  <si>
    <t>http://www.imdb.com/title/tt0311648/?ref_=fn_tt_tt_1</t>
  </si>
  <si>
    <t>Niall Johnson</t>
  </si>
  <si>
    <t>http://www.imdb.com/title/tt0118717/?ref_=fn_tt_tt_1</t>
  </si>
  <si>
    <t>http://www.imdb.com/title/tt0468526/?ref_=fn_tt_tt_1</t>
  </si>
  <si>
    <t>http://www.imdb.com/title/tt1152850/?ref_=fn_tt_tt_1</t>
  </si>
  <si>
    <t>Eric Mendelsohn</t>
  </si>
  <si>
    <t>http://www.imdb.com/title/tt1314190/?ref_=fn_tt_tt_1</t>
  </si>
  <si>
    <t>Jean-Luc Godard</t>
  </si>
  <si>
    <t>http://www.imdb.com/title/tt0059592/?ref_=fn_tt_tt_1</t>
  </si>
  <si>
    <t>Florence Ayisi</t>
  </si>
  <si>
    <t>http://www.imdb.com/title/tt0474361/?ref_=fn_tt_tt_1</t>
  </si>
  <si>
    <t>Cameroon</t>
  </si>
  <si>
    <t>http://www.imdb.com/title/tt0221809/?ref_=fn_tt_tt_1</t>
  </si>
  <si>
    <t>Michael Roemer</t>
  </si>
  <si>
    <t>http://www.imdb.com/title/tt0058414/?ref_=fn_tt_tt_1</t>
  </si>
  <si>
    <t>http://www.imdb.com/title/tt0128214/?ref_=fn_tt_tt_1</t>
  </si>
  <si>
    <t>Eddie O'Flaherty</t>
  </si>
  <si>
    <t>http://www.imdb.com/title/tt0366444/?ref_=fn_tt_tt_1</t>
  </si>
  <si>
    <t>Babar Ahmed</t>
  </si>
  <si>
    <t>http://www.imdb.com/title/tt0421237/?ref_=fn_tt_tt_1</t>
  </si>
  <si>
    <t>John D. Hancock</t>
  </si>
  <si>
    <t>http://www.imdb.com/title/tt2912776/?ref_=fn_tt_tt_1</t>
  </si>
  <si>
    <t>Paul Bartel</t>
  </si>
  <si>
    <t>Action|Comedy|Sci-Fi|Sport</t>
  </si>
  <si>
    <t>http://www.imdb.com/title/tt0072856/?ref_=fn_tt_tt_1</t>
  </si>
  <si>
    <t>Bruce Dellis</t>
  </si>
  <si>
    <t>http://www.imdb.com/title/tt1241226/?ref_=fn_tt_tt_1</t>
  </si>
  <si>
    <t>Pece Dingo</t>
  </si>
  <si>
    <t>http://www.imdb.com/title/tt0100146/?ref_=fn_tt_tt_1</t>
  </si>
  <si>
    <t>Jerome Elston Scott</t>
  </si>
  <si>
    <t>http://www.imdb.com/title/tt0393049/?ref_=fn_tt_tt_1</t>
  </si>
  <si>
    <t>Ã‰tienne Faure</t>
  </si>
  <si>
    <t>http://www.imdb.com/title/tt3904272/?ref_=fn_tt_tt_1</t>
  </si>
  <si>
    <t>Herb Freed</t>
  </si>
  <si>
    <t>http://www.imdb.com/title/tt0082467/?ref_=fn_tt_tt_1</t>
  </si>
  <si>
    <t>Jack Perez</t>
  </si>
  <si>
    <t>Comedy|Crime|Drama|Horror|Mystery|Thriller</t>
  </si>
  <si>
    <t>http://www.imdb.com/title/tt1568341/?ref_=fn_tt_tt_1</t>
  </si>
  <si>
    <t>Craig Zobel</t>
  </si>
  <si>
    <t>http://www.imdb.com/title/tt1971352/?ref_=fn_tt_tt_1</t>
  </si>
  <si>
    <t>http://www.imdb.com/title/tt0118842/?ref_=fn_tt_tt_1</t>
  </si>
  <si>
    <t>http://www.imdb.com/title/tt0258273/?ref_=fn_tt_tt_1</t>
  </si>
  <si>
    <t>Ken Del Conte</t>
  </si>
  <si>
    <t>Action|Adventure|Mystery|Romance|Thriller</t>
  </si>
  <si>
    <t>http://www.imdb.com/title/tt1328873/?ref_=fn_tt_tt_1</t>
  </si>
  <si>
    <t>http://www.imdb.com/title/tt0280477/?ref_=fn_tt_tt_1</t>
  </si>
  <si>
    <t>Maria Maggenti</t>
  </si>
  <si>
    <t>http://www.imdb.com/title/tt0113416/?ref_=fn_tt_tt_1</t>
  </si>
  <si>
    <t>http://www.imdb.com/title/tt0200530/?ref_=fn_tt_tt_1</t>
  </si>
  <si>
    <t>Piyush Dinker Pandya</t>
  </si>
  <si>
    <t>http://www.imdb.com/title/tt0203289/?ref_=fn_tt_tt_1</t>
  </si>
  <si>
    <t>Daniel Columbie</t>
  </si>
  <si>
    <t>http://www.imdb.com/title/tt3976258/?ref_=fn_tt_tt_1</t>
  </si>
  <si>
    <t>http://www.imdb.com/title/tt0123755/?ref_=fn_tt_tt_1</t>
  </si>
  <si>
    <t>Emma-Kate Croghan</t>
  </si>
  <si>
    <t>http://www.imdb.com/title/tt0116931/?ref_=fn_tt_tt_1</t>
  </si>
  <si>
    <t>Bill Plympton</t>
  </si>
  <si>
    <t>Animation|Comedy|Drama|Fantasy|Sci-Fi</t>
  </si>
  <si>
    <t>http://www.imdb.com/title/tt0119346/?ref_=fn_tt_tt_1</t>
  </si>
  <si>
    <t>http://www.imdb.com/title/tt0368089/?ref_=fn_tt_tt_1</t>
  </si>
  <si>
    <t>Drake Doremus</t>
  </si>
  <si>
    <t>http://www.imdb.com/title/tt1758692/?ref_=fn_tt_tt_1</t>
  </si>
  <si>
    <t>Al Franklin</t>
  </si>
  <si>
    <t>http://www.imdb.com/title/tt1991199/?ref_=fn_tt_tt_1</t>
  </si>
  <si>
    <t>http://www.imdb.com/title/tt0173390/?ref_=fn_tt_tt_1</t>
  </si>
  <si>
    <t>Michael Kang</t>
  </si>
  <si>
    <t>http://www.imdb.com/title/tt0436607/?ref_=fn_tt_tt_1</t>
  </si>
  <si>
    <t>http://www.imdb.com/title/tt2292959/?ref_=fn_tt_tt_1</t>
  </si>
  <si>
    <t>http://www.imdb.com/title/tt3428912/?ref_=fn_tt_tt_1</t>
  </si>
  <si>
    <t>Lori Silverbush</t>
  </si>
  <si>
    <t>http://www.imdb.com/title/tt0389235/?ref_=fn_tt_tt_1</t>
  </si>
  <si>
    <t>http://www.imdb.com/title/tt0952682/?ref_=fn_tt_tt_1</t>
  </si>
  <si>
    <t>Stuart Hazeldine</t>
  </si>
  <si>
    <t>http://www.imdb.com/title/tt1258197/?ref_=fn_tt_tt_1</t>
  </si>
  <si>
    <t>Hilary Brougher</t>
  </si>
  <si>
    <t>http://www.imdb.com/title/tt0127302/?ref_=fn_tt_tt_1</t>
  </si>
  <si>
    <t>Rachel Goldenberg</t>
  </si>
  <si>
    <t>http://www.imdb.com/title/tt1270792/?ref_=fn_tt_tt_1</t>
  </si>
  <si>
    <t>http://www.imdb.com/title/tt1360826/?ref_=fn_tt_tt_1</t>
  </si>
  <si>
    <t>Jamin Winans</t>
  </si>
  <si>
    <t>Action|Drama|Fantasy|Sci-Fi</t>
  </si>
  <si>
    <t>http://www.imdb.com/title/tt1071804/?ref_=fn_tt_tt_1</t>
  </si>
  <si>
    <t>Tom Seidman</t>
  </si>
  <si>
    <t>http://www.imdb.com/title/tt1640714/?ref_=fn_tt_tt_1</t>
  </si>
  <si>
    <t>Jason Naumann</t>
  </si>
  <si>
    <t>Comedy|Short</t>
  </si>
  <si>
    <t>http://www.imdb.com/title/tt1003002/?ref_=fn_tt_tt_1</t>
  </si>
  <si>
    <t>Matt Cimber</t>
  </si>
  <si>
    <t>http://www.imdb.com/title/tt0082122/?ref_=fn_tt_tt_1</t>
  </si>
  <si>
    <t>Sam Martin</t>
  </si>
  <si>
    <t>http://www.imdb.com/title/tt3564748/?ref_=fn_tt_tt_1</t>
  </si>
  <si>
    <t>Andrew Hyatt</t>
  </si>
  <si>
    <t>http://www.imdb.com/title/tt2363439/?ref_=fn_tt_tt_1</t>
  </si>
  <si>
    <t>http://www.imdb.com/title/tt3421204/?ref_=fn_tt_tt_1</t>
  </si>
  <si>
    <t>Kristin Rizzo</t>
  </si>
  <si>
    <t>http://www.imdb.com/title/tt2559658/?ref_=fn_tt_tt_1</t>
  </si>
  <si>
    <t>http://www.imdb.com/title/tt0015624/?ref_=fn_tt_tt_1</t>
  </si>
  <si>
    <t>Ward Roberts</t>
  </si>
  <si>
    <t>http://www.imdb.com/title/tt0469690/?ref_=fn_tt_tt_1</t>
  </si>
  <si>
    <t>Zoran Lisinac</t>
  </si>
  <si>
    <t>http://www.imdb.com/title/tt2290113/?ref_=fn_tt_tt_1</t>
  </si>
  <si>
    <t>http://www.imdb.com/title/tt1172570/?ref_=fn_tt_tt_1</t>
  </si>
  <si>
    <t>James O'Brien</t>
  </si>
  <si>
    <t>Adventure|Drama|Fantasy|Thriller|Western</t>
  </si>
  <si>
    <t>http://www.imdb.com/title/tt3210710/?ref_=fn_tt_tt_1</t>
  </si>
  <si>
    <t>Tom Putnam</t>
  </si>
  <si>
    <t>http://www.imdb.com/title/tt1781784/?ref_=fn_tt_tt_1</t>
  </si>
  <si>
    <t>Jon Shear</t>
  </si>
  <si>
    <t>http://www.imdb.com/title/tt0182508/?ref_=fn_tt_tt_1</t>
  </si>
  <si>
    <t>Al Silliman Jr.</t>
  </si>
  <si>
    <t>http://www.imdb.com/title/tt0168192/?ref_=fn_tt_tt_1</t>
  </si>
  <si>
    <t>EugÃ¨ne LouriÃ©</t>
  </si>
  <si>
    <t>Adventure|Horror|Sci-Fi</t>
  </si>
  <si>
    <t>http://www.imdb.com/title/tt0045546/?ref_=fn_tt_tt_1</t>
  </si>
  <si>
    <t>http://www.imdb.com/title/tt0079501/?ref_=fn_tt_tt_1</t>
  </si>
  <si>
    <t>http://www.imdb.com/title/tt0117802/?ref_=fn_tt_tt_1</t>
  </si>
  <si>
    <t>http://www.imdb.com/title/tt0058461/?ref_=fn_tt_tt_1</t>
  </si>
  <si>
    <t>Lowell Sherman</t>
  </si>
  <si>
    <t>Comedy|Drama|History|Musical|Romance</t>
  </si>
  <si>
    <t>http://www.imdb.com/title/tt0024548/?ref_=fn_tt_tt_1</t>
  </si>
  <si>
    <t>Maurizio Benazzo</t>
  </si>
  <si>
    <t>http://www.imdb.com/title/tt0420723/?ref_=fn_tt_tt_1</t>
  </si>
  <si>
    <t>David G. Evans</t>
  </si>
  <si>
    <t>http://www.imdb.com/title/tt1544600/?ref_=fn_tt_tt_1</t>
  </si>
  <si>
    <t>http://www.imdb.com/title/tt1211890/?ref_=fn_tt_tt_1</t>
  </si>
  <si>
    <t>http://www.imdb.com/title/tt1517177/?ref_=fn_tt_tt_1</t>
  </si>
  <si>
    <t>Sherman Alexie</t>
  </si>
  <si>
    <t>http://www.imdb.com/title/tt0303313/?ref_=fn_tt_tt_1</t>
  </si>
  <si>
    <t>Justin Dillon</t>
  </si>
  <si>
    <t>http://www.imdb.com/title/tt1301130/?ref_=fn_tt_tt_1</t>
  </si>
  <si>
    <t>Stevan Mena</t>
  </si>
  <si>
    <t>http://www.imdb.com/title/tt0388230/?ref_=fn_tt_tt_1</t>
  </si>
  <si>
    <t>http://www.imdb.com/title/tt2690560/?ref_=fn_tt_tt_1</t>
  </si>
  <si>
    <t>http://www.imdb.com/title/tt1152827/?ref_=fn_tt_tt_1</t>
  </si>
  <si>
    <t>http://www.imdb.com/title/tt0923600/?ref_=fn_tt_tt_1</t>
  </si>
  <si>
    <t>Livingston Oden</t>
  </si>
  <si>
    <t>Comedy|Horror|Mystery|Thriller</t>
  </si>
  <si>
    <t>http://www.imdb.com/title/tt3565836/?ref_=fn_tt_tt_1</t>
  </si>
  <si>
    <t>Chris Marker</t>
  </si>
  <si>
    <t>http://www.imdb.com/title/tt0437123/?ref_=fn_tt_tt_1</t>
  </si>
  <si>
    <t>Carl Theodor Dreyer</t>
  </si>
  <si>
    <t>http://www.imdb.com/title/tt0048452/?ref_=fn_tt_tt_1</t>
  </si>
  <si>
    <t>Marianna Palka</t>
  </si>
  <si>
    <t>http://www.imdb.com/title/tt0944101/?ref_=fn_tt_tt_1</t>
  </si>
  <si>
    <t>http://www.imdb.com/title/tt0756683/?ref_=fn_tt_tt_1</t>
  </si>
  <si>
    <t>Ricki Stern</t>
  </si>
  <si>
    <t>http://www.imdb.com/title/tt0446055/?ref_=fn_tt_tt_1</t>
  </si>
  <si>
    <t>Nadia Tass</t>
  </si>
  <si>
    <t>http://www.imdb.com/title/tt0412366/?ref_=fn_tt_tt_1</t>
  </si>
  <si>
    <t>James Kerwin</t>
  </si>
  <si>
    <t>Drama|Music|Mystery|Romance|Sci-Fi</t>
  </si>
  <si>
    <t>http://www.imdb.com/title/tt0448182/?ref_=fn_tt_tt_1</t>
  </si>
  <si>
    <t>C. Fraser Press</t>
  </si>
  <si>
    <t>http://www.imdb.com/title/tt1989646/?ref_=fn_tt_tt_1</t>
  </si>
  <si>
    <t>Rania Attieh</t>
  </si>
  <si>
    <t>http://www.imdb.com/title/tt3666210/?ref_=fn_tt_tt_1</t>
  </si>
  <si>
    <t>Sharon Greytak</t>
  </si>
  <si>
    <t>http://www.imdb.com/title/tt1702455/?ref_=fn_tt_tt_1</t>
  </si>
  <si>
    <t>Majid Majidi</t>
  </si>
  <si>
    <t>http://www.imdb.com/title/tt0118849/?ref_=fn_tt_tt_1</t>
  </si>
  <si>
    <t>Andrew Haigh</t>
  </si>
  <si>
    <t>http://www.imdb.com/title/tt1714210/?ref_=fn_tt_tt_1</t>
  </si>
  <si>
    <t>http://www.imdb.com/title/tt0091939/?ref_=fn_tt_tt_1</t>
  </si>
  <si>
    <t>Cary Bell</t>
  </si>
  <si>
    <t>http://www.imdb.com/title/tt2421956/?ref_=fn_tt_tt_1</t>
  </si>
  <si>
    <t>Nicolae Constantin Tanase</t>
  </si>
  <si>
    <t>http://www.imdb.com/title/tt4707756/?ref_=fn_tt_tt_1</t>
  </si>
  <si>
    <t>http://www.imdb.com/title/tt1549572/?ref_=fn_tt_tt_1</t>
  </si>
  <si>
    <t>Melvin Van Peebles</t>
  </si>
  <si>
    <t>http://www.imdb.com/title/tt0067810/?ref_=fn_tt_tt_1</t>
  </si>
  <si>
    <t>Ken Roht</t>
  </si>
  <si>
    <t>http://www.imdb.com/title/tt3581098/?ref_=fn_tt_tt_1</t>
  </si>
  <si>
    <t>http://www.imdb.com/title/tt0271219/?ref_=fn_tt_tt_1</t>
  </si>
  <si>
    <t>http://www.imdb.com/title/tt0907657/?ref_=fn_tt_tt_1</t>
  </si>
  <si>
    <t>Robinson Devor</t>
  </si>
  <si>
    <t>http://www.imdb.com/title/tt0217894/?ref_=fn_tt_tt_1</t>
  </si>
  <si>
    <t>Michel Orion Scott</t>
  </si>
  <si>
    <t>http://www.imdb.com/title/tt1333668/?ref_=fn_tt_tt_1</t>
  </si>
  <si>
    <t>Pat Holden</t>
  </si>
  <si>
    <t>http://www.imdb.com/title/tt1743993/?ref_=fn_tt_tt_1</t>
  </si>
  <si>
    <t>Eric Bugbee</t>
  </si>
  <si>
    <t>http://www.imdb.com/title/tt1934172/?ref_=fn_tt_tt_1</t>
  </si>
  <si>
    <t>http://www.imdb.com/title/tt0059026/?ref_=fn_tt_tt_1</t>
  </si>
  <si>
    <t>Dena Seidel</t>
  </si>
  <si>
    <t>Adventure|Documentary</t>
  </si>
  <si>
    <t>http://www.imdb.com/title/tt2780714/?ref_=fn_tt_tt_1</t>
  </si>
  <si>
    <t>Deborah Anderson</t>
  </si>
  <si>
    <t>http://www.imdb.com/title/tt2403815/?ref_=fn_tt_tt_1</t>
  </si>
  <si>
    <t>Sara Newens</t>
  </si>
  <si>
    <t>http://www.imdb.com/title/tt4219836/?ref_=fn_tt_tt_1</t>
  </si>
  <si>
    <t>http://www.imdb.com/title/tt0098213/?ref_=fn_tt_tt_1</t>
  </si>
  <si>
    <t>Sai Varadan</t>
  </si>
  <si>
    <t>http://www.imdb.com/title/tt2125430/?ref_=fn_tt_tt_1</t>
  </si>
  <si>
    <t>http://www.imdb.com/title/tt1748207/?ref_=fn_tt_tt_1</t>
  </si>
  <si>
    <t>Andrew Berends</t>
  </si>
  <si>
    <t>http://www.imdb.com/title/tt0488873/?ref_=fn_tt_tt_1</t>
  </si>
  <si>
    <t>Lynn Shelton</t>
  </si>
  <si>
    <t>http://www.imdb.com/title/tt1742336/?ref_=fn_tt_tt_1</t>
  </si>
  <si>
    <t>Valentine</t>
  </si>
  <si>
    <t>http://www.imdb.com/title/tt4607906/?ref_=fn_tt_tt_1</t>
  </si>
  <si>
    <t>http://www.imdb.com/title/tt0796314/?ref_=fn_tt_tt_1</t>
  </si>
  <si>
    <t>http://www.imdb.com/title/tt0058701/?ref_=fn_tt_tt_1</t>
  </si>
  <si>
    <t>http://www.imdb.com/title/tt4196450/?ref_=fn_tt_tt_1</t>
  </si>
  <si>
    <t>Nathan Smith Jones</t>
  </si>
  <si>
    <t>http://www.imdb.com/title/tt0339921/?ref_=fn_tt_tt_1</t>
  </si>
  <si>
    <t>http://www.imdb.com/title/tt0805526/?ref_=fn_tt_tt_1</t>
  </si>
  <si>
    <t>Travis Cluff</t>
  </si>
  <si>
    <t>http://www.imdb.com/title/tt2309260/?ref_=fn_tt_tt_1</t>
  </si>
  <si>
    <t>http://www.imdb.com/title/tt0074486/?ref_=fn_tt_tt_1</t>
  </si>
  <si>
    <t>Harry F. Millarde</t>
  </si>
  <si>
    <t>http://www.imdb.com/title/tt0011549/?ref_=fn_tt_tt_1</t>
  </si>
  <si>
    <t>http://www.imdb.com/title/tt0093200/?ref_=fn_tt_tt_1</t>
  </si>
  <si>
    <t>http://www.imdb.com/title/tt0119670/?ref_=fn_tt_tt_1</t>
  </si>
  <si>
    <t>Jamaa Fanaka</t>
  </si>
  <si>
    <t>http://www.imdb.com/title/tt0079709/?ref_=fn_tt_tt_1</t>
  </si>
  <si>
    <t>Larry Blamire</t>
  </si>
  <si>
    <t>http://www.imdb.com/title/tt0307109/?ref_=fn_tt_tt_1</t>
  </si>
  <si>
    <t>Stephen Langford</t>
  </si>
  <si>
    <t>http://www.imdb.com/title/tt3109200/?ref_=fn_tt_tt_1</t>
  </si>
  <si>
    <t>E.L. Katz</t>
  </si>
  <si>
    <t>Comedy|Crime|Drama|Horror|Thriller</t>
  </si>
  <si>
    <t>http://www.imdb.com/title/tt2389182/?ref_=fn_tt_tt_1</t>
  </si>
  <si>
    <t>Lisanne Pajot</t>
  </si>
  <si>
    <t>http://www.imdb.com/title/tt1942884/?ref_=fn_tt_tt_1</t>
  </si>
  <si>
    <t>Dan Reed</t>
  </si>
  <si>
    <t>http://www.imdb.com/title/tt0480011/?ref_=fn_tt_tt_1</t>
  </si>
  <si>
    <t>John Reinhardt</t>
  </si>
  <si>
    <t>http://www.imdb.com/title/tt0040671/?ref_=fn_tt_tt_1</t>
  </si>
  <si>
    <t>Patrick Ryan Sims</t>
  </si>
  <si>
    <t>http://www.imdb.com/title/tt2343473/?ref_=fn_tt_tt_1</t>
  </si>
  <si>
    <t>Laslo Benedek</t>
  </si>
  <si>
    <t>http://www.imdb.com/title/tt0066141/?ref_=fn_tt_tt_1</t>
  </si>
  <si>
    <t>Jason Miller</t>
  </si>
  <si>
    <t>http://www.imdb.com/title/tt3072636/?ref_=fn_tt_tt_1</t>
  </si>
  <si>
    <t>Sut Jhally</t>
  </si>
  <si>
    <t>http://www.imdb.com/title/tt0428959/?ref_=fn_tt_tt_1</t>
  </si>
  <si>
    <t>http://www.imdb.com/title/tt0138704/?ref_=fn_tt_tt_1</t>
  </si>
  <si>
    <t>Julie Davis</t>
  </si>
  <si>
    <t>http://www.imdb.com/title/tt0130019/?ref_=fn_tt_tt_1</t>
  </si>
  <si>
    <t>Myles Berkowitz</t>
  </si>
  <si>
    <t>http://www.imdb.com/title/tt0138987/?ref_=fn_tt_tt_1</t>
  </si>
  <si>
    <t>Brett Piper</t>
  </si>
  <si>
    <t>http://www.imdb.com/title/tt2319456/?ref_=fn_tt_tt_1</t>
  </si>
  <si>
    <t>Comedy|Documentary|Drama</t>
  </si>
  <si>
    <t>http://www.imdb.com/title/tt0390521/?ref_=fn_tt_tt_1</t>
  </si>
  <si>
    <t>Brandon Trost</t>
  </si>
  <si>
    <t>http://www.imdb.com/title/tt1296373/?ref_=fn_tt_tt_1</t>
  </si>
  <si>
    <t>http://www.imdb.com/title/tt2955096/?ref_=fn_tt_tt_1</t>
  </si>
  <si>
    <t>Joseph Green</t>
  </si>
  <si>
    <t>http://www.imdb.com/title/tt0052646/?ref_=fn_tt_tt_1</t>
  </si>
  <si>
    <t>Wade Gasque</t>
  </si>
  <si>
    <t>http://www.imdb.com/title/tt2866824/?ref_=fn_tt_tt_1</t>
  </si>
  <si>
    <t>Daniel Schechter</t>
  </si>
  <si>
    <t>http://www.imdb.com/title/tt1874789/?ref_=fn_tt_tt_1</t>
  </si>
  <si>
    <t>http://www.imdb.com/title/tt1610996/?ref_=fn_tt_tt_1</t>
  </si>
  <si>
    <t>http://www.imdb.com/title/tt0112585/?ref_=fn_tt_tt_1</t>
  </si>
  <si>
    <t>Matt Johnson</t>
  </si>
  <si>
    <t>http://www.imdb.com/title/tt2334896/?ref_=fn_tt_tt_1</t>
  </si>
  <si>
    <t>Bruno Barreto</t>
  </si>
  <si>
    <t>http://www.imdb.com/title/tt0085575/?ref_=fn_tt_tt_1</t>
  </si>
  <si>
    <t>http://www.imdb.com/title/tt1570989/?ref_=fn_tt_tt_1</t>
  </si>
  <si>
    <t>Terron R. Parsons</t>
  </si>
  <si>
    <t>Crime|Drama|Horror</t>
  </si>
  <si>
    <t>http://www.imdb.com/title/tt1861343/?ref_=fn_tt_tt_1</t>
  </si>
  <si>
    <t>Daniel Mellitz</t>
  </si>
  <si>
    <t>http://www.imdb.com/title/tt0381053/?ref_=fn_tt_tt_1</t>
  </si>
  <si>
    <t>Jem Cohen</t>
  </si>
  <si>
    <t>http://www.imdb.com/title/tt4462082/?ref_=fn_tt_tt_1</t>
  </si>
  <si>
    <t>Andrew Leman</t>
  </si>
  <si>
    <t>http://www.imdb.com/title/tt0478988/?ref_=fn_tt_tt_1</t>
  </si>
  <si>
    <t>Dave Carroll</t>
  </si>
  <si>
    <t>http://www.imdb.com/title/tt2181837/?ref_=fn_tt_tt_1</t>
  </si>
  <si>
    <t>William Eubank</t>
  </si>
  <si>
    <t>http://www.imdb.com/title/tt2910814/?ref_=fn_tt_tt_1</t>
  </si>
  <si>
    <t>Patrick Meaney</t>
  </si>
  <si>
    <t>http://www.imdb.com/title/tt2294916/?ref_=fn_tt_tt_1</t>
  </si>
  <si>
    <t>Chad Hartigan</t>
  </si>
  <si>
    <t>http://www.imdb.com/title/tt1798291/?ref_=fn_tt_tt_1</t>
  </si>
  <si>
    <t>http://www.imdb.com/title/tt1524083/?ref_=fn_tt_tt_1</t>
  </si>
  <si>
    <t>http://www.imdb.com/title/tt0262432/?ref_=fn_tt_tt_1</t>
  </si>
  <si>
    <t>Kevin Jordan</t>
  </si>
  <si>
    <t>http://www.imdb.com/title/tt0162348/?ref_=fn_tt_tt_1</t>
  </si>
  <si>
    <t>Kirk Loudon</t>
  </si>
  <si>
    <t>http://www.imdb.com/title/tt3157318/?ref_=fn_tt_tt_1</t>
  </si>
  <si>
    <t>Travis Legge</t>
  </si>
  <si>
    <t>http://www.imdb.com/title/tt1716760/?ref_=fn_tt_tt_1</t>
  </si>
  <si>
    <t>http://www.imdb.com/title/tt0077838/?ref_=fn_tt_tt_1</t>
  </si>
  <si>
    <t>Collin Joseph Neal</t>
  </si>
  <si>
    <t>http://www.imdb.com/title/tt2442662/?ref_=fn_tt_tt_1</t>
  </si>
  <si>
    <t>Bradley Rust Gray</t>
  </si>
  <si>
    <t>http://www.imdb.com/title/tt1294161/?ref_=fn_tt_tt_1</t>
  </si>
  <si>
    <t>Mike Bruce</t>
  </si>
  <si>
    <t>http://www.imdb.com/title/tt1073221/?ref_=fn_tt_tt_1</t>
  </si>
  <si>
    <t>Andrew Bujalski</t>
  </si>
  <si>
    <t>http://www.imdb.com/title/tt0446747/?ref_=fn_tt_tt_1</t>
  </si>
  <si>
    <t>Damir Catic</t>
  </si>
  <si>
    <t>http://www.imdb.com/title/tt2469216/?ref_=fn_tt_tt_1</t>
  </si>
  <si>
    <t>http://www.imdb.com/title/tt1489167/?ref_=fn_tt_tt_1</t>
  </si>
  <si>
    <t>http://www.imdb.com/title/tt0109445/?ref_=fn_tt_tt_1</t>
  </si>
  <si>
    <t>James Bidgood</t>
  </si>
  <si>
    <t>http://www.imdb.com/title/tt0067580/?ref_=fn_tt_tt_1</t>
  </si>
  <si>
    <t>http://www.imdb.com/title/tt0327753/?ref_=fn_tt_tt_1</t>
  </si>
  <si>
    <t>http://www.imdb.com/title/tt0119361/?ref_=fn_tt_tt_1</t>
  </si>
  <si>
    <t>Eric Eason</t>
  </si>
  <si>
    <t>http://www.imdb.com/title/tt0298050/?ref_=fn_tt_tt_1</t>
  </si>
  <si>
    <t>http://www.imdb.com/title/tt1337057/?ref_=fn_tt_tt_1</t>
  </si>
  <si>
    <t>http://www.imdb.com/title/tt0102943/?ref_=fn_tt_tt_1</t>
  </si>
  <si>
    <t>Joseph Mazzella</t>
  </si>
  <si>
    <t>http://www.imdb.com/title/tt2759066/?ref_=fn_tt_tt_1</t>
  </si>
  <si>
    <t>http://www.imdb.com/title/tt2375036/?ref_=fn_tt_tt_1</t>
  </si>
  <si>
    <t>http://www.imdb.com/title/tt0425027/?ref_=fn_tt_tt_1</t>
  </si>
  <si>
    <t>Marcus Nispel</t>
  </si>
  <si>
    <t>http://www.imdb.com/title/tt1945044/?ref_=fn_tt_tt_1</t>
  </si>
  <si>
    <t>Brandon Landers</t>
  </si>
  <si>
    <t>http://www.imdb.com/title/tt1781935/?ref_=fn_tt_tt_1</t>
  </si>
  <si>
    <t>http://www.imdb.com/title/tt0436689/?ref_=fn_tt_tt_1</t>
  </si>
  <si>
    <t>Jim Chuchu</t>
  </si>
  <si>
    <t>http://www.imdb.com/title/tt3973612/?ref_=fn_tt_tt_1</t>
  </si>
  <si>
    <t>Swahili</t>
  </si>
  <si>
    <t>Kenya</t>
  </si>
  <si>
    <t>Daryl Wein</t>
  </si>
  <si>
    <t>http://www.imdb.com/title/tt1247644/?ref_=fn_tt_tt_1</t>
  </si>
  <si>
    <t>Jason Trost</t>
  </si>
  <si>
    <t>http://www.imdb.com/title/tt1836212/?ref_=fn_tt_tt_1</t>
  </si>
  <si>
    <t>Comedy|Crime|Horror</t>
  </si>
  <si>
    <t>http://www.imdb.com/title/tt0069089/?ref_=fn_tt_tt_1</t>
  </si>
  <si>
    <t>http://www.imdb.com/title/tt0388838/?ref_=fn_tt_tt_1</t>
  </si>
  <si>
    <t>Jafar Panahi</t>
  </si>
  <si>
    <t>http://www.imdb.com/title/tt0255094/?ref_=fn_tt_tt_1</t>
  </si>
  <si>
    <t>Ivan Kavanagh</t>
  </si>
  <si>
    <t>http://www.imdb.com/title/tt1235811/?ref_=fn_tt_tt_1</t>
  </si>
  <si>
    <t>Kiyoshi Kurosawa</t>
  </si>
  <si>
    <t>http://www.imdb.com/title/tt0123948/?ref_=fn_tt_tt_1</t>
  </si>
  <si>
    <t>Tadeo Garcia</t>
  </si>
  <si>
    <t>http://www.imdb.com/title/tt0390323/?ref_=fn_tt_tt_1</t>
  </si>
  <si>
    <t>Thomas L. Phillips</t>
  </si>
  <si>
    <t>http://www.imdb.com/title/tt2049518/?ref_=fn_tt_tt_1</t>
  </si>
  <si>
    <t>Ash Baron-Cohen</t>
  </si>
  <si>
    <t>http://www.imdb.com/title/tt0109266/?ref_=fn_tt_tt_1</t>
  </si>
  <si>
    <t>Shane Carruth</t>
  </si>
  <si>
    <t>http://www.imdb.com/title/tt0390384/?ref_=fn_tt_tt_1</t>
  </si>
  <si>
    <t>Neill Dela Llana</t>
  </si>
  <si>
    <t>http://www.imdb.com/title/tt0428303/?ref_=fn_tt_tt_1</t>
  </si>
  <si>
    <t>Philippines</t>
  </si>
  <si>
    <t>http://www.imdb.com/title/tt0104815/?ref_=fn_tt_tt_1</t>
  </si>
  <si>
    <t>Anthony Vallone</t>
  </si>
  <si>
    <t>http://www.imdb.com/title/tt0430371/?ref_=fn_tt_tt_1</t>
  </si>
  <si>
    <t>http://www.imdb.com/title/tt1880418/?ref_=fn_tt_tt_1</t>
  </si>
  <si>
    <t>Scott Smith</t>
  </si>
  <si>
    <t>http://www.imdb.com/title/tt3000844/?ref_=fn_tt_tt_1</t>
  </si>
  <si>
    <t>http://www.imdb.com/title/tt2071645/?ref_=fn_tt_tt_1</t>
  </si>
  <si>
    <t>Benjamin Roberds</t>
  </si>
  <si>
    <t>http://www.imdb.com/title/tt2107644/?ref_=fn_tt_tt_1</t>
  </si>
  <si>
    <t>Daniel Hsia</t>
  </si>
  <si>
    <t>http://www.imdb.com/title/tt2070597/?ref_=fn_tt_tt_1</t>
  </si>
  <si>
    <t>http://www.imdb.com/title/tt0378407/?ref_=fn_tt_tt_1</t>
  </si>
  <si>
    <t>Median</t>
  </si>
  <si>
    <t>https://www.imdb.com/title/tt1563069/?ref_=tt_ov_sr</t>
  </si>
  <si>
    <t>Brad Wright</t>
  </si>
  <si>
    <t>Anthony Yerkovich</t>
  </si>
  <si>
    <t>Nell Scovell</t>
  </si>
  <si>
    <t>Anne Bjørnstad</t>
  </si>
  <si>
    <t>Frank Lupo</t>
  </si>
  <si>
    <t>Bryan Fuller</t>
  </si>
  <si>
    <t>Sol Saks</t>
  </si>
  <si>
    <t>Daniel Cerone</t>
  </si>
  <si>
    <t>Alex Kurtzman</t>
  </si>
  <si>
    <t>Jack Burditt</t>
  </si>
  <si>
    <t>Harry Williams</t>
  </si>
  <si>
    <t>Tom Hertz</t>
  </si>
  <si>
    <t>Darren Star</t>
  </si>
  <si>
    <t>Bruce Helford</t>
  </si>
  <si>
    <t>Chris Lang</t>
  </si>
  <si>
    <t>R. D. Wingfield</t>
  </si>
  <si>
    <t>Adam Milch</t>
  </si>
  <si>
    <t xml:space="preserve">
Rockne S. O'Bannon</t>
  </si>
  <si>
    <t>Ronald D. Moore</t>
  </si>
  <si>
    <t>Fabrice Gobert</t>
  </si>
  <si>
    <t>Edward Montagne</t>
  </si>
  <si>
    <t>Greg Bailey</t>
  </si>
  <si>
    <t>Bonnie Turner</t>
  </si>
  <si>
    <t>Bill Lawrence</t>
  </si>
  <si>
    <t>James LaRosa</t>
  </si>
  <si>
    <t>Neil Cross</t>
  </si>
  <si>
    <t>Jenna Bans</t>
  </si>
  <si>
    <t>Doug Ellin</t>
  </si>
  <si>
    <t>Baltasar Kormákur</t>
  </si>
  <si>
    <t>Travis Fickett</t>
  </si>
  <si>
    <t>Craig Sweeny</t>
  </si>
  <si>
    <t>Nick Park</t>
  </si>
  <si>
    <t>Craig McCracken</t>
  </si>
  <si>
    <t>Matthew Parkhill</t>
  </si>
  <si>
    <t>Arleen Sorkin</t>
  </si>
  <si>
    <t>Kenneth Biller</t>
  </si>
  <si>
    <t>SallyAnn Salsano</t>
  </si>
  <si>
    <t>John Bellucci</t>
  </si>
  <si>
    <t>Eoghan O'Donnell</t>
  </si>
  <si>
    <t>Jill Blotevogel</t>
  </si>
  <si>
    <t>Michael Piller</t>
  </si>
  <si>
    <t>Robert Littell</t>
  </si>
  <si>
    <t>Craig Piligian</t>
  </si>
  <si>
    <t>Krzysztof Kieślowski</t>
  </si>
  <si>
    <t>Wiktor Piątkowski</t>
  </si>
  <si>
    <t>Steven S. DeKnight</t>
  </si>
  <si>
    <t>Tom Edge</t>
  </si>
  <si>
    <t>Hart Hanson</t>
  </si>
  <si>
    <t>William J. Bell</t>
  </si>
  <si>
    <t>John Rogers</t>
  </si>
  <si>
    <t>Sam Catlin</t>
  </si>
  <si>
    <t>Coky Giedroyc</t>
  </si>
  <si>
    <t>Noah Hawley</t>
  </si>
  <si>
    <t>Joel Surnow</t>
  </si>
  <si>
    <t>Roberto Saviano</t>
  </si>
  <si>
    <t>Tom Harper</t>
  </si>
  <si>
    <t>Rob Thomas</t>
  </si>
  <si>
    <t xml:space="preserve"> Jim O'Hanlon</t>
  </si>
  <si>
    <t xml:space="preserve">Gordon Anderson </t>
  </si>
  <si>
    <t>Nancy Miller</t>
  </si>
  <si>
    <t>Steve Franks</t>
  </si>
  <si>
    <t>Barbie Kligman</t>
  </si>
  <si>
    <t>Kevin Sullivan</t>
  </si>
  <si>
    <t>Jonathan Lisco</t>
  </si>
  <si>
    <t>Steve Marmel</t>
  </si>
  <si>
    <t>Larry Gelbart</t>
  </si>
  <si>
    <t>Robert King</t>
  </si>
  <si>
    <t>Russell T Davies</t>
  </si>
  <si>
    <t>James Lee Barrett</t>
  </si>
  <si>
    <t>Clyde Phillips</t>
  </si>
  <si>
    <t>Andrew Cosby</t>
  </si>
  <si>
    <t>David Angell</t>
  </si>
  <si>
    <t>William Hale</t>
  </si>
  <si>
    <t>Lodge Kerrigan</t>
  </si>
  <si>
    <t>Greg McLean</t>
  </si>
  <si>
    <t>Ira Ungerleider</t>
  </si>
  <si>
    <t>Tim Kring</t>
  </si>
  <si>
    <t>Eric Kripke</t>
  </si>
  <si>
    <t>Sally Wainwright</t>
  </si>
  <si>
    <t>Crime</t>
  </si>
  <si>
    <t>Film-Noir</t>
  </si>
  <si>
    <t>Mystery</t>
  </si>
  <si>
    <t>Short</t>
  </si>
  <si>
    <t>Sport</t>
  </si>
  <si>
    <t>War</t>
  </si>
  <si>
    <t>News</t>
  </si>
  <si>
    <t>Reality-TV</t>
  </si>
  <si>
    <t>genres2</t>
  </si>
  <si>
    <t>genres3</t>
  </si>
  <si>
    <t>genres4</t>
  </si>
  <si>
    <t>genres1</t>
  </si>
  <si>
    <t>1) TASK A ( GENRE ANALYSIS)</t>
  </si>
  <si>
    <t>Genre</t>
  </si>
  <si>
    <t>No. Of Movies</t>
  </si>
  <si>
    <t>Mean IMDB</t>
  </si>
  <si>
    <t>Mode IMDB</t>
  </si>
  <si>
    <t>Max IMDB</t>
  </si>
  <si>
    <t>Min IMDB</t>
  </si>
  <si>
    <t>STD. DEV IMDB</t>
  </si>
  <si>
    <t>Median IMDB</t>
  </si>
  <si>
    <t>2) TASK B ( DURATION ANALYSIS)</t>
  </si>
  <si>
    <t>Mean</t>
  </si>
  <si>
    <t>Mode</t>
  </si>
  <si>
    <t>Standar Deviation</t>
  </si>
  <si>
    <t>Variance</t>
  </si>
  <si>
    <t>Descriptive Stats</t>
  </si>
  <si>
    <t>Values.</t>
  </si>
  <si>
    <t>3) TASK C ( LANGUAGE ANALYSIS)</t>
  </si>
  <si>
    <t>Language</t>
  </si>
  <si>
    <t>No. of Movies</t>
  </si>
  <si>
    <t>4) TASK D ( DIRECTOR ANALYSIS)</t>
  </si>
  <si>
    <t>Name of Director</t>
  </si>
  <si>
    <t>Percetile IMDB</t>
  </si>
  <si>
    <t>Avg. IMDB score</t>
  </si>
  <si>
    <t>Director's Avg. IMDB Score</t>
  </si>
  <si>
    <t>New_Gross</t>
  </si>
  <si>
    <t>Profit</t>
  </si>
  <si>
    <t>Corelation</t>
  </si>
  <si>
    <t>BUDGET ANALYSIS</t>
  </si>
  <si>
    <t>Tarnation </t>
  </si>
  <si>
    <t>My Date with Drew </t>
  </si>
  <si>
    <t>A Plague So Pleasant </t>
  </si>
  <si>
    <t>The Mongol King </t>
  </si>
  <si>
    <t>Clean </t>
  </si>
  <si>
    <t>Primer </t>
  </si>
  <si>
    <t>Cavite </t>
  </si>
  <si>
    <t>El Mariachi </t>
  </si>
  <si>
    <t>Newlyweds </t>
  </si>
  <si>
    <t>Pink Flamingos </t>
  </si>
  <si>
    <t>The Circle </t>
  </si>
  <si>
    <t>Tin Can Man </t>
  </si>
  <si>
    <t>The Touch </t>
  </si>
  <si>
    <t>London </t>
  </si>
  <si>
    <t>Paranormal Activity </t>
  </si>
  <si>
    <t>The Puffy Chair </t>
  </si>
  <si>
    <t>Stories of Our Lives </t>
  </si>
  <si>
    <t>Breaking Upwards </t>
  </si>
  <si>
    <t>The Ridges </t>
  </si>
  <si>
    <t>Eraserhead </t>
  </si>
  <si>
    <t>Dude, Where's My Dog?! </t>
  </si>
  <si>
    <t>Flywheel </t>
  </si>
  <si>
    <t>All Superheroes Must Die </t>
  </si>
  <si>
    <t>Dry Spell </t>
  </si>
  <si>
    <t>Slacker </t>
  </si>
  <si>
    <t>Manito </t>
  </si>
  <si>
    <t>The Brothers McMullen </t>
  </si>
  <si>
    <t>In the Company of Men </t>
  </si>
  <si>
    <t>Dutch Kills </t>
  </si>
  <si>
    <t>Pink Narcissus </t>
  </si>
  <si>
    <t>The Legend of God's Gun </t>
  </si>
  <si>
    <t>Marilyn Hotchkiss' Ballroom Dancing and Charm School </t>
  </si>
  <si>
    <t>The Lost Skeleton of Cadavra </t>
  </si>
  <si>
    <t>Smiling Fish &amp; Goat on Fire </t>
  </si>
  <si>
    <t>Raymond Did It </t>
  </si>
  <si>
    <t>This Is Martin Bonner </t>
  </si>
  <si>
    <t>George Washington </t>
  </si>
  <si>
    <t>A True Story </t>
  </si>
  <si>
    <t>Osama </t>
  </si>
  <si>
    <t>Counting </t>
  </si>
  <si>
    <t>The Call of Cthulhu </t>
  </si>
  <si>
    <t>Bending Steel </t>
  </si>
  <si>
    <t>The Image Revolution </t>
  </si>
  <si>
    <t>Run, Hide, Die </t>
  </si>
  <si>
    <t>The Blair Witch Project </t>
  </si>
  <si>
    <t>Pi </t>
  </si>
  <si>
    <t>20 Dates </t>
  </si>
  <si>
    <t>The FP </t>
  </si>
  <si>
    <t>Hayride </t>
  </si>
  <si>
    <t>Her Cry: La Llorona Investigation </t>
  </si>
  <si>
    <t>The Brain That Wouldn't Die </t>
  </si>
  <si>
    <t>Super Size Me </t>
  </si>
  <si>
    <t>Tiny Furniture </t>
  </si>
  <si>
    <t>Peace, Propaganda &amp; the Promised Land </t>
  </si>
  <si>
    <t>Happy Christmas </t>
  </si>
  <si>
    <t>Absentia </t>
  </si>
  <si>
    <t>Queen Crab </t>
  </si>
  <si>
    <t>Dawn of the Crescent Moon </t>
  </si>
  <si>
    <t>The Texas Chain Saw Massacre </t>
  </si>
  <si>
    <t>Grave Encounters </t>
  </si>
  <si>
    <t>Windsor Drive </t>
  </si>
  <si>
    <t>Everything Put Together </t>
  </si>
  <si>
    <t>Gory Gory Hallelujah </t>
  </si>
  <si>
    <t>The Stewardesses </t>
  </si>
  <si>
    <t>Another Earth </t>
  </si>
  <si>
    <t>Facing the Giants </t>
  </si>
  <si>
    <t>The Gallows </t>
  </si>
  <si>
    <t>Over the Hill to the Poorhouse </t>
  </si>
  <si>
    <t>Hollywood Shuffle </t>
  </si>
  <si>
    <t>Penitentiary </t>
  </si>
  <si>
    <t>Indie Game: The Movie </t>
  </si>
  <si>
    <t>Echo Dr. </t>
  </si>
  <si>
    <t>The Past is a Grotesque Animal </t>
  </si>
  <si>
    <t>Tiger Orange </t>
  </si>
  <si>
    <t>The Work and the Story </t>
  </si>
  <si>
    <t>Night of the Living Dead </t>
  </si>
  <si>
    <t>Weekend </t>
  </si>
  <si>
    <t>The Blood of My Brother </t>
  </si>
  <si>
    <t>A Dog's Breakfast </t>
  </si>
  <si>
    <t>Une Femme MariÃ©e </t>
  </si>
  <si>
    <t>An American in Hollywood </t>
  </si>
  <si>
    <t>Your Sister's Sister </t>
  </si>
  <si>
    <t>Romantic Schemer </t>
  </si>
  <si>
    <t>Fight to the Finish </t>
  </si>
  <si>
    <t>November </t>
  </si>
  <si>
    <t>The Case of the Grinning Cat </t>
  </si>
  <si>
    <t>Tadpole </t>
  </si>
  <si>
    <t>A Charlie Brown Christmas </t>
  </si>
  <si>
    <t>Antarctic Edge: 70° South </t>
  </si>
  <si>
    <t>Aroused </t>
  </si>
  <si>
    <t>Top Spin </t>
  </si>
  <si>
    <t>Nothing But a Man </t>
  </si>
  <si>
    <t>The Horse Boy </t>
  </si>
  <si>
    <t>Roger &amp; Me </t>
  </si>
  <si>
    <t>The World Is Mine </t>
  </si>
  <si>
    <t>She's Gotta Have It </t>
  </si>
  <si>
    <t>Children of Heaven </t>
  </si>
  <si>
    <t>Butterfly Girl </t>
  </si>
  <si>
    <t>Once </t>
  </si>
  <si>
    <t>Wendy and Lucy </t>
  </si>
  <si>
    <t>Fighting Tommy Riley </t>
  </si>
  <si>
    <t>Mad Max </t>
  </si>
  <si>
    <t>Swingers </t>
  </si>
  <si>
    <t>A Fistful of Dollars </t>
  </si>
  <si>
    <t>She Done Him Wrong </t>
  </si>
  <si>
    <t>Short Cut to Nirvana: Kumbh Mela </t>
  </si>
  <si>
    <t>The Grace Card </t>
  </si>
  <si>
    <t>Middle of Nowhere </t>
  </si>
  <si>
    <t>The Business of Fancydancing </t>
  </si>
  <si>
    <t>Call + Response </t>
  </si>
  <si>
    <t>Malevolence </t>
  </si>
  <si>
    <t>The Man from Earth </t>
  </si>
  <si>
    <t>The Trials of Darryl Hunt </t>
  </si>
  <si>
    <t>An American Girl Holiday </t>
  </si>
  <si>
    <t>Theresa Is a Mother </t>
  </si>
  <si>
    <t>Archaeology of a Woman </t>
  </si>
  <si>
    <t>Perfect Cowboy </t>
  </si>
  <si>
    <t>Cheap Thrills </t>
  </si>
  <si>
    <t>Sanctuary; Quite a Conundrum </t>
  </si>
  <si>
    <t>The Beast from 20,000 Fathoms </t>
  </si>
  <si>
    <t>Metropolitan </t>
  </si>
  <si>
    <t>Burn </t>
  </si>
  <si>
    <t>Urbania </t>
  </si>
  <si>
    <t>Monty Python and the Holy Grail </t>
  </si>
  <si>
    <t>Clerks </t>
  </si>
  <si>
    <t>Little Big Top </t>
  </si>
  <si>
    <t>The Big Parade </t>
  </si>
  <si>
    <t>Graduation Day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</si>
  <si>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</si>
  <si>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</si>
  <si>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</si>
  <si>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</si>
  <si>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</si>
  <si>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</si>
  <si>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Love and Other Catastrophes </t>
  </si>
  <si>
    <t>I Married a Strange Person! </t>
  </si>
  <si>
    <t>Like Crazy </t>
  </si>
  <si>
    <t>Sugar Town </t>
  </si>
  <si>
    <t>The Canyons </t>
  </si>
  <si>
    <t>The Sticky Fingers of Time </t>
  </si>
  <si>
    <t>Rust </t>
  </si>
  <si>
    <t>The Christmas Bunny </t>
  </si>
  <si>
    <t>UnDivided </t>
  </si>
  <si>
    <t>The Frozen </t>
  </si>
  <si>
    <t>Horse Camp </t>
  </si>
  <si>
    <t>Give Me Shelter </t>
  </si>
  <si>
    <t>Along the Roadside </t>
  </si>
  <si>
    <t>Western Religion </t>
  </si>
  <si>
    <t>Shooting the Warwicks </t>
  </si>
  <si>
    <t>Compliance </t>
  </si>
  <si>
    <t>Death Calls </t>
  </si>
  <si>
    <t>Halloween </t>
  </si>
  <si>
    <t>When the Cat's Away </t>
  </si>
  <si>
    <t>Pieces of April </t>
  </si>
  <si>
    <t>Old Joy </t>
  </si>
  <si>
    <t>3 Backyards </t>
  </si>
  <si>
    <t>Pierrot le Fou </t>
  </si>
  <si>
    <t>Ayurveda: Art of Being </t>
  </si>
  <si>
    <t>First Love, Last Rites </t>
  </si>
  <si>
    <t>Death Race 2000 </t>
  </si>
  <si>
    <t>Locker 13 </t>
  </si>
  <si>
    <t>Anderson's Cross </t>
  </si>
  <si>
    <t>Some Guy Who Kills People </t>
  </si>
  <si>
    <t>Amidst the Devil's Wings </t>
  </si>
  <si>
    <t>Teeth and Blood </t>
  </si>
  <si>
    <t>Tumbleweeds </t>
  </si>
  <si>
    <t>It Happened One Night </t>
  </si>
  <si>
    <t>Alien Zone </t>
  </si>
  <si>
    <t>Housebound </t>
  </si>
  <si>
    <t>American Ninja 2: The Confrontation </t>
  </si>
  <si>
    <t>Rotor DR1 </t>
  </si>
  <si>
    <t>12 Angry Men </t>
  </si>
  <si>
    <t>Royal Kill </t>
  </si>
  <si>
    <t>Cube </t>
  </si>
  <si>
    <t>Trekkies </t>
  </si>
  <si>
    <t>The Evil Dead </t>
  </si>
  <si>
    <t>The Broadway Melody </t>
  </si>
  <si>
    <t>Intolerance: Love's Struggle Throughout the Ages </t>
  </si>
  <si>
    <t>Starsuckers </t>
  </si>
  <si>
    <t>They Will Have to Kill Us First </t>
  </si>
  <si>
    <t>Napoleon Dynamite </t>
  </si>
  <si>
    <t>QuinceaÃ±era </t>
  </si>
  <si>
    <t>I Want Your Money </t>
  </si>
  <si>
    <t>The Beyond </t>
  </si>
  <si>
    <t>Cries &amp; Whispers </t>
  </si>
  <si>
    <t>Filly Brown </t>
  </si>
  <si>
    <t>42nd Street </t>
  </si>
  <si>
    <t>Straight Out of Brooklyn </t>
  </si>
  <si>
    <t>Conversations with Other Women </t>
  </si>
  <si>
    <t>Mutual Friends </t>
  </si>
  <si>
    <t>Rise of the Entrepreneur: The Search for a Better Way </t>
  </si>
  <si>
    <t>Censored Voices </t>
  </si>
  <si>
    <t>The Toxic Avenger </t>
  </si>
  <si>
    <t>Mean Streets </t>
  </si>
  <si>
    <t>May </t>
  </si>
  <si>
    <t>The Perfect Host </t>
  </si>
  <si>
    <t>ZMD: Zombies of Mass Destruction </t>
  </si>
  <si>
    <t>London to Brighton </t>
  </si>
  <si>
    <t>A Separation </t>
  </si>
  <si>
    <t>Kill List </t>
  </si>
  <si>
    <t>Julija in alfa Romeo </t>
  </si>
  <si>
    <t>Fireproof </t>
  </si>
  <si>
    <t>Benji </t>
  </si>
  <si>
    <t>Open Water </t>
  </si>
  <si>
    <t>Kingdom of the Spiders </t>
  </si>
  <si>
    <t>The Station Agent </t>
  </si>
  <si>
    <t>Beyond the Mat </t>
  </si>
  <si>
    <t>The Singles Ward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</si>
  <si>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</si>
  <si>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</si>
  <si>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</si>
  <si>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</si>
  <si>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</si>
  <si>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</si>
  <si>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</si>
  <si>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</si>
  <si>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</si>
  <si>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Deceptive Practice: The Mysteries and Mentors of Ricky Jay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</si>
  <si>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</si>
  <si>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</si>
  <si>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</si>
  <si>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</si>
  <si>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</si>
  <si>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</si>
  <si>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</si>
  <si>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Living Wake </t>
  </si>
  <si>
    <t>Detention of the Dead </t>
  </si>
  <si>
    <t>Scott Walker: 30 Century Man </t>
  </si>
  <si>
    <t>Insomnia Manica </t>
  </si>
  <si>
    <t>The Outrageous Sophie Tucker </t>
  </si>
  <si>
    <t>Girls Gone Dead </t>
  </si>
  <si>
    <t>Enter Nowhere </t>
  </si>
  <si>
    <t>The King of Najayo </t>
  </si>
  <si>
    <t>Alleluia! The Devil's Carnival </t>
  </si>
  <si>
    <t>Rodeo Girl </t>
  </si>
  <si>
    <t>Born to Fly: Elizabeth Streb vs. Gravity </t>
  </si>
  <si>
    <t>The Little Ponderosa Zoo </t>
  </si>
  <si>
    <t>Diamond Ruff </t>
  </si>
  <si>
    <t>Poultrygeist: Night of the Chicken Dead </t>
  </si>
  <si>
    <t>Love in the Time of Monsters </t>
  </si>
  <si>
    <t>The Dark Hours </t>
  </si>
  <si>
    <t>Bizarre </t>
  </si>
  <si>
    <t>Sweet Sweetback's Baadasssss Song </t>
  </si>
  <si>
    <t>Love Letters </t>
  </si>
  <si>
    <t>Faith Connections </t>
  </si>
  <si>
    <t>A Hard Day's Night </t>
  </si>
  <si>
    <t>The Harvest/La Cosecha </t>
  </si>
  <si>
    <t>4 Months, 3 Weeks and 2 Days </t>
  </si>
  <si>
    <t>Not Cool </t>
  </si>
  <si>
    <t>Woodstock </t>
  </si>
  <si>
    <t>Mercy Streets </t>
  </si>
  <si>
    <t>Arnolds Park </t>
  </si>
  <si>
    <t>Broken Vessels </t>
  </si>
  <si>
    <t>Light from the Darkroom </t>
  </si>
  <si>
    <t>The Maid's Room </t>
  </si>
  <si>
    <t>Top Hat </t>
  </si>
  <si>
    <t>Treachery </t>
  </si>
  <si>
    <t>Stake Land </t>
  </si>
  <si>
    <t>Hav Plenty </t>
  </si>
  <si>
    <t>The Hadza: Last of the First </t>
  </si>
  <si>
    <t>After </t>
  </si>
  <si>
    <t>The Kentucky Fried Movie </t>
  </si>
  <si>
    <t>My Beautiful Laundrette </t>
  </si>
  <si>
    <t>Dead Man's Shoes </t>
  </si>
  <si>
    <t>Hoop Dreams </t>
  </si>
  <si>
    <t>L.I.E. </t>
  </si>
  <si>
    <t>Half Nelson </t>
  </si>
  <si>
    <t>Naturally Native </t>
  </si>
  <si>
    <t>Walter </t>
  </si>
  <si>
    <t>Iraq for Sale: The War Profiteers </t>
  </si>
  <si>
    <t>Aqua Teen Hunger Force Colon Movie Film for Theaters </t>
  </si>
  <si>
    <t>Safety Not Guaranteed </t>
  </si>
  <si>
    <t>The Innkeepers </t>
  </si>
  <si>
    <t>The Conformist </t>
  </si>
  <si>
    <t>Interview with the Assassin </t>
  </si>
  <si>
    <t>All the Boys Love Mandy Lane </t>
  </si>
  <si>
    <t>Bled </t>
  </si>
  <si>
    <t>High Noon </t>
  </si>
  <si>
    <t>Adulterers </t>
  </si>
  <si>
    <t>Crop Circles: Quest for Truth </t>
  </si>
  <si>
    <t>American Graffiti </t>
  </si>
  <si>
    <t>Saints and Soldiers </t>
  </si>
  <si>
    <t>A Farewell to Arms </t>
  </si>
  <si>
    <t>Enter the Dangerous Mind </t>
  </si>
  <si>
    <t>Welcome to the Dollhouse </t>
  </si>
  <si>
    <t>Ruby in Paradise </t>
  </si>
  <si>
    <t>Raising Victor Vargas </t>
  </si>
  <si>
    <t>Live-In Maid </t>
  </si>
  <si>
    <t>Deterrence </t>
  </si>
  <si>
    <t>The Mudge Boy </t>
  </si>
  <si>
    <t>Dead Snow </t>
  </si>
  <si>
    <t>Psycho </t>
  </si>
  <si>
    <t>Time Changer </t>
  </si>
  <si>
    <t>The Hammer </t>
  </si>
  <si>
    <t>Latter Days </t>
  </si>
  <si>
    <t>For a Good Time, Call... </t>
  </si>
  <si>
    <t>Harrison Montgomery </t>
  </si>
  <si>
    <t>Sling Blade </t>
  </si>
  <si>
    <t>Beyond the Valley of the Dolls </t>
  </si>
  <si>
    <t>The House of the Devil </t>
  </si>
  <si>
    <t>The Quiet </t>
  </si>
  <si>
    <t>Fruitvale Station </t>
  </si>
  <si>
    <t>The Brass Teapot </t>
  </si>
  <si>
    <t>Elza </t>
  </si>
  <si>
    <t>Donkey Punch </t>
  </si>
  <si>
    <t>Show Me </t>
  </si>
  <si>
    <t>On the Waterfront </t>
  </si>
  <si>
    <t>Food Chains </t>
  </si>
  <si>
    <t>L!fe Happens </t>
  </si>
  <si>
    <t>Casablanca </t>
  </si>
  <si>
    <t>Banshee Chapter </t>
  </si>
  <si>
    <t>Ask Me Anything </t>
  </si>
  <si>
    <t>Hard Candy </t>
  </si>
  <si>
    <t>Lock, Stock and Two Smoking Barrels </t>
  </si>
  <si>
    <t>Rocky </t>
  </si>
  <si>
    <t>And Then Came Love </t>
  </si>
  <si>
    <t>American Hero </t>
  </si>
  <si>
    <t>Solaris </t>
  </si>
  <si>
    <t>The Fog </t>
  </si>
  <si>
    <t>Sharknado </t>
  </si>
  <si>
    <t>Taxman </t>
  </si>
  <si>
    <t>Man on Wire </t>
  </si>
  <si>
    <t>The Lunchbox </t>
  </si>
  <si>
    <t>Yes </t>
  </si>
  <si>
    <t>Kissing Jessica Stein </t>
  </si>
  <si>
    <t>The Hebrew Hammer </t>
  </si>
  <si>
    <t>Silent Running </t>
  </si>
  <si>
    <t>Tom Jones </t>
  </si>
  <si>
    <t>Unfriended </t>
  </si>
  <si>
    <t>The Howling </t>
  </si>
  <si>
    <t>Chernobyl Diaries </t>
  </si>
  <si>
    <t>Hellraiser </t>
  </si>
  <si>
    <t>Cry_Wolf </t>
  </si>
  <si>
    <t>Transamerica </t>
  </si>
  <si>
    <t>The Devil Inside </t>
  </si>
  <si>
    <t>Love Me Tender </t>
  </si>
  <si>
    <t>Sands of Iwo Jima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</si>
  <si>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</si>
  <si>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</si>
  <si>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</si>
  <si>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</si>
  <si>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</si>
  <si>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</si>
  <si>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</si>
  <si>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</si>
  <si>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</si>
  <si>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</si>
  <si>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</si>
  <si>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</si>
  <si>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</si>
  <si>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Dream with the Fishes </t>
  </si>
  <si>
    <t>Blue Car </t>
  </si>
  <si>
    <t>Luminarias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</si>
  <si>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</si>
  <si>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</si>
  <si>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</si>
  <si>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</si>
  <si>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</si>
  <si>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</si>
  <si>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A Lego Brickumentary </t>
  </si>
  <si>
    <t>Hardflip </t>
  </si>
  <si>
    <t>Safe Men </t>
  </si>
  <si>
    <t>Speedway Junky </t>
  </si>
  <si>
    <t>The Specials </t>
  </si>
  <si>
    <t>16 to Life </t>
  </si>
  <si>
    <t>Alone with Her </t>
  </si>
  <si>
    <t>Creative Control </t>
  </si>
  <si>
    <t>Special </t>
  </si>
  <si>
    <t>The Helix... Loaded </t>
  </si>
  <si>
    <t>In Her Line of Fire </t>
  </si>
  <si>
    <t>Heli </t>
  </si>
  <si>
    <t>Karachi se Lahore </t>
  </si>
  <si>
    <t>Loving Annabelle </t>
  </si>
  <si>
    <t>Hits </t>
  </si>
  <si>
    <t>Jimmy and Judy </t>
  </si>
  <si>
    <t>Frat Party </t>
  </si>
  <si>
    <t>Proud </t>
  </si>
  <si>
    <t>Childless </t>
  </si>
  <si>
    <t>Snow White: A Deadly Summer </t>
  </si>
  <si>
    <t>My Last Day Without You </t>
  </si>
  <si>
    <t>Steppin: The Movie </t>
  </si>
  <si>
    <t>Doc Holliday's Revenge </t>
  </si>
  <si>
    <t>Truth or Die </t>
  </si>
  <si>
    <t>The Pet </t>
  </si>
  <si>
    <t>Bang Bang Baby </t>
  </si>
  <si>
    <t>Fear Clinic </t>
  </si>
  <si>
    <t>Zombie Hunter </t>
  </si>
  <si>
    <t>A Fine Step </t>
  </si>
  <si>
    <t>1982 </t>
  </si>
  <si>
    <t>The Sisterhood of Night </t>
  </si>
  <si>
    <t>To Save a Life </t>
  </si>
  <si>
    <t>The Cure </t>
  </si>
  <si>
    <t>Blue Ruin </t>
  </si>
  <si>
    <t>Bloodsport </t>
  </si>
  <si>
    <t>From a Whisper to a Scream </t>
  </si>
  <si>
    <t>Beyond the Black Rainbow </t>
  </si>
  <si>
    <t>The Raid: Redemption </t>
  </si>
  <si>
    <t>The Dead Undead </t>
  </si>
  <si>
    <t>The Vatican Exorcisms </t>
  </si>
  <si>
    <t>The Sleepwalker </t>
  </si>
  <si>
    <t>Dr. No </t>
  </si>
  <si>
    <t>Departure </t>
  </si>
  <si>
    <t>Chicken Tikka Masala </t>
  </si>
  <si>
    <t>Sex, Lies, and Videotape </t>
  </si>
  <si>
    <t>Saw </t>
  </si>
  <si>
    <t>Super Troopers </t>
  </si>
  <si>
    <t>You Can Count on Me </t>
  </si>
  <si>
    <t>The Trouble with Harry </t>
  </si>
  <si>
    <t>But I'm a Cheerleader </t>
  </si>
  <si>
    <t>Home Run </t>
  </si>
  <si>
    <t>Reservoir Dogs </t>
  </si>
  <si>
    <t>The Good, the Bad and the Ugly </t>
  </si>
  <si>
    <t>Blue Like Jazz </t>
  </si>
  <si>
    <t>Down and Out with the Dolls </t>
  </si>
  <si>
    <t>Pink Ribbons, Inc. </t>
  </si>
  <si>
    <t>Certifiably Jonathan </t>
  </si>
  <si>
    <t>The Knife of Don Juan </t>
  </si>
  <si>
    <t>The Charge of the Light Brigade </t>
  </si>
  <si>
    <t>Below Zero </t>
  </si>
  <si>
    <t>Crowsnest </t>
  </si>
  <si>
    <t>Cotton Comes to Harlem </t>
  </si>
  <si>
    <t>The Wicked Within </t>
  </si>
  <si>
    <t>Bleeding Hearts </t>
  </si>
  <si>
    <t>The Woman Chaser </t>
  </si>
  <si>
    <t>The Walking Deceased </t>
  </si>
  <si>
    <t>The Ballad of Gregorio Cortez </t>
  </si>
  <si>
    <t>Friday the 13th Part 2 </t>
  </si>
  <si>
    <t>The Lost Weekend </t>
  </si>
  <si>
    <t>C.H.U.D. </t>
  </si>
  <si>
    <t>Niagara </t>
  </si>
  <si>
    <t>How Green Was My Valley </t>
  </si>
  <si>
    <t>Rebecca </t>
  </si>
  <si>
    <t>Prison </t>
  </si>
  <si>
    <t>Caramel </t>
  </si>
  <si>
    <t>The Celebration </t>
  </si>
  <si>
    <t>Trees Lounge </t>
  </si>
  <si>
    <t>The Basket </t>
  </si>
  <si>
    <t>The 41-Year-Old Virgin Who Knocked Up Sarah Marshall and Felt Superbad About It </t>
  </si>
  <si>
    <t>Forget Me Not </t>
  </si>
  <si>
    <t>The Algerian </t>
  </si>
  <si>
    <t>The Amazing Catfish </t>
  </si>
  <si>
    <t>Taxi Driver </t>
  </si>
  <si>
    <t>Batman: The Movie </t>
  </si>
  <si>
    <t xml:space="preserve">Stargate SG-1             </t>
  </si>
  <si>
    <t>One to Another </t>
  </si>
  <si>
    <t>The Holy Girl </t>
  </si>
  <si>
    <t>Incident at Loch Ness </t>
  </si>
  <si>
    <t>House at the End of the Drive </t>
  </si>
  <si>
    <t>Queen of the Mountains </t>
  </si>
  <si>
    <t>Lake Mungo </t>
  </si>
  <si>
    <t>Da Sweet Blood of Jesus </t>
  </si>
  <si>
    <t>Shalako </t>
  </si>
  <si>
    <t xml:space="preserve">Miami Vice             </t>
  </si>
  <si>
    <t>The Tooth Fairy </t>
  </si>
  <si>
    <t>Psycho Beach Party </t>
  </si>
  <si>
    <t>Boynton Beach Club </t>
  </si>
  <si>
    <t>This Is England </t>
  </si>
  <si>
    <t>[Rec] </t>
  </si>
  <si>
    <t>Thirteen </t>
  </si>
  <si>
    <t>Waltz with Bashir </t>
  </si>
  <si>
    <t>The Missing Person </t>
  </si>
  <si>
    <t>The Square </t>
  </si>
  <si>
    <t>The Greatest Movie Ever Sold </t>
  </si>
  <si>
    <t>The Bubble </t>
  </si>
  <si>
    <t>Mr. Smith Goes to Washington </t>
  </si>
  <si>
    <t>Kids </t>
  </si>
  <si>
    <t>The Squid and the Whale </t>
  </si>
  <si>
    <t>Buffalo '66 </t>
  </si>
  <si>
    <t>Insidious </t>
  </si>
  <si>
    <t>Repo Man </t>
  </si>
  <si>
    <t>Nine Queens </t>
  </si>
  <si>
    <t>The Ballad of Jack and Rose </t>
  </si>
  <si>
    <t>The To Do List </t>
  </si>
  <si>
    <t>Killing Zoe </t>
  </si>
  <si>
    <t>The Believer </t>
  </si>
  <si>
    <t>Unsullied </t>
  </si>
  <si>
    <t>Session 9 </t>
  </si>
  <si>
    <t>I Want Someone to Eat Cheese With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</si>
  <si>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</si>
  <si>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</si>
  <si>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</si>
  <si>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</si>
  <si>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</si>
  <si>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</si>
  <si>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</si>
  <si>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Pontypool </t>
  </si>
  <si>
    <t>Me You and Five Bucks </t>
  </si>
  <si>
    <t>Wal-Mart: The High Cost of Low Price </t>
  </si>
  <si>
    <t>Fetching Cody </t>
  </si>
  <si>
    <t>Once Upon a Time in Queens </t>
  </si>
  <si>
    <t>Mutant World </t>
  </si>
  <si>
    <t>Checkmate </t>
  </si>
  <si>
    <t>#Horror </t>
  </si>
  <si>
    <t>Eddie: The Sleepwalking Cannibal </t>
  </si>
  <si>
    <t>Neal 'N' Nikki </t>
  </si>
  <si>
    <t>Q </t>
  </si>
  <si>
    <t>Chocolate: Deep Dark Secrets </t>
  </si>
  <si>
    <t>The Jimmy Show </t>
  </si>
  <si>
    <t>Journey from the Fall </t>
  </si>
  <si>
    <t>She Wore a Yellow Ribbon </t>
  </si>
  <si>
    <t>The Conversation </t>
  </si>
  <si>
    <t>Mississippi Mermaid </t>
  </si>
  <si>
    <t>Dracula: Pages from a Virgin's Diary </t>
  </si>
  <si>
    <t>Boom Town </t>
  </si>
  <si>
    <t>You Can't Take It with You </t>
  </si>
  <si>
    <t>From Here to Eternity </t>
  </si>
  <si>
    <t>I Love Your Work </t>
  </si>
  <si>
    <t>Spellbound </t>
  </si>
  <si>
    <t>Conquest of the Planet of the Apes </t>
  </si>
  <si>
    <t>In the Bedroom </t>
  </si>
  <si>
    <t>Happy, Texas </t>
  </si>
  <si>
    <t>My Summer of Love </t>
  </si>
  <si>
    <t>Amigo </t>
  </si>
  <si>
    <t>Living Dark: The Story of Ted the Caver </t>
  </si>
  <si>
    <t>Def-Con 4 </t>
  </si>
  <si>
    <t>Murderball </t>
  </si>
  <si>
    <t>A Nightmare on Elm Street </t>
  </si>
  <si>
    <t>The French Connection </t>
  </si>
  <si>
    <t>Friday the 13th: The Final Chapter </t>
  </si>
  <si>
    <t>The Last Exorcism </t>
  </si>
  <si>
    <t>A Streetcar Named Desire </t>
  </si>
  <si>
    <t>Dr. Strangelove or: How I Learned to Stop Worrying and Love the Bomb </t>
  </si>
  <si>
    <t>El crimen del padre Amaro </t>
  </si>
  <si>
    <t>Beasts of the Southern Wild </t>
  </si>
  <si>
    <t>Battle for the Planet of the Apes </t>
  </si>
  <si>
    <t>Songcatcher </t>
  </si>
  <si>
    <t>Ed and His Dead Mother </t>
  </si>
  <si>
    <t>Travelers and Magicians </t>
  </si>
  <si>
    <t>Hang 'Em High </t>
  </si>
  <si>
    <t>Sublime </t>
  </si>
  <si>
    <t>Independence Daysaster </t>
  </si>
  <si>
    <t>Dysfunctional Friends </t>
  </si>
  <si>
    <t>Closure </t>
  </si>
  <si>
    <t>East Is East </t>
  </si>
  <si>
    <t>River's Edge </t>
  </si>
  <si>
    <t>Northfork </t>
  </si>
  <si>
    <t>Brotherly Love </t>
  </si>
  <si>
    <t>The Marine 4: Moving Target </t>
  </si>
  <si>
    <t>Lolita </t>
  </si>
  <si>
    <t>Hit and Run </t>
  </si>
  <si>
    <t>The Proposition </t>
  </si>
  <si>
    <t>Y Tu MamÃ¡ TambiÃ©n </t>
  </si>
  <si>
    <t>Desert Blue </t>
  </si>
  <si>
    <t>Spun </t>
  </si>
  <si>
    <t>A Man for All Seasons </t>
  </si>
  <si>
    <t>The History Boys </t>
  </si>
  <si>
    <t>Frenzy </t>
  </si>
  <si>
    <t>The Secret in Their Eyes </t>
  </si>
  <si>
    <t>Dreaming of Joseph Lees </t>
  </si>
  <si>
    <t>Diary of the Dead </t>
  </si>
  <si>
    <t>My Life Without Me </t>
  </si>
  <si>
    <t>From Russia with Love 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</si>
  <si>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</si>
  <si>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</si>
  <si>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</si>
  <si>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</si>
  <si>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</si>
  <si>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</si>
  <si>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</si>
  <si>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</si>
  <si>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</si>
  <si>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</si>
  <si>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</si>
  <si>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Smoke Signals </t>
  </si>
  <si>
    <t>Amores Perros </t>
  </si>
  <si>
    <t>Gentleman's Agreement </t>
  </si>
  <si>
    <t>Winter's Bone </t>
  </si>
  <si>
    <t>Alexander's Ragtime Band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</si>
  <si>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</si>
  <si>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</si>
  <si>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</si>
  <si>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</si>
  <si>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</si>
  <si>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</si>
  <si>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</si>
  <si>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The Book of Mormon Movie, Volume 1: The Journey </t>
  </si>
  <si>
    <t>No End in Sight </t>
  </si>
  <si>
    <t>The Diary of a Teenage Girl </t>
  </si>
  <si>
    <t>In the Shadow of the Moon </t>
  </si>
  <si>
    <t>Inside Deep Throat </t>
  </si>
  <si>
    <t>Six-String Samurai </t>
  </si>
  <si>
    <t>Return of the Living Dead III </t>
  </si>
  <si>
    <t>Sherrybaby </t>
  </si>
  <si>
    <t>Gangster's Paradise: Jerusalema </t>
  </si>
  <si>
    <t>Freeze Frame </t>
  </si>
  <si>
    <t>Nine Dead </t>
  </si>
  <si>
    <t>To Be Frank, Sinatra at 100 </t>
  </si>
  <si>
    <t>Bananas </t>
  </si>
  <si>
    <t>Rockaway </t>
  </si>
  <si>
    <t>No Man's Land: The Rise of Reeker </t>
  </si>
  <si>
    <t>Small Apartments </t>
  </si>
  <si>
    <t>Coffee Town </t>
  </si>
  <si>
    <t>The Ghastly Love of Johnny X </t>
  </si>
  <si>
    <t>Straight A's </t>
  </si>
  <si>
    <t>A Funny Thing Happened on the Way to the Forum </t>
  </si>
  <si>
    <t>Slacker Uprising </t>
  </si>
  <si>
    <t>The Legend of Hell's Gate: An American Conspiracy </t>
  </si>
  <si>
    <t>The Curse of Downers Grove </t>
  </si>
  <si>
    <t>Shark Lake </t>
  </si>
  <si>
    <t>Against the Wild </t>
  </si>
  <si>
    <t>I Spit on Your Grave </t>
  </si>
  <si>
    <t>Foolish </t>
  </si>
  <si>
    <t>Waitress </t>
  </si>
  <si>
    <t>Exotica </t>
  </si>
  <si>
    <t>Trucker </t>
  </si>
  <si>
    <t>Growing Up Smith </t>
  </si>
  <si>
    <t>Wind Walkers </t>
  </si>
  <si>
    <t>Snow White and the Seven Dwarfs </t>
  </si>
  <si>
    <t>The Dog Lover </t>
  </si>
  <si>
    <t>Seven Samurai </t>
  </si>
  <si>
    <t>Bloody Sunday </t>
  </si>
  <si>
    <t>The Best Years of Our Lives </t>
  </si>
  <si>
    <t>Mi America </t>
  </si>
  <si>
    <t>Lies in Plain Sight </t>
  </si>
  <si>
    <t>Sharkskin </t>
  </si>
  <si>
    <t>The Timber </t>
  </si>
  <si>
    <t>The Valley of Decision </t>
  </si>
  <si>
    <t>Out of the Blue </t>
  </si>
  <si>
    <t>Human Traffic </t>
  </si>
  <si>
    <t>A Nightmare on Elm Street 2: Freddy's Revenge </t>
  </si>
  <si>
    <t>High Tension </t>
  </si>
  <si>
    <t>Friday the 13th: A New Beginning </t>
  </si>
  <si>
    <t>The Last Sin Eater </t>
  </si>
  <si>
    <t>Impact Point </t>
  </si>
  <si>
    <t>Fantasia </t>
  </si>
  <si>
    <t>Show Boat </t>
  </si>
  <si>
    <t xml:space="preserve">Buffy the Vampire Slayer             </t>
  </si>
  <si>
    <t>The Crying Game </t>
  </si>
  <si>
    <t>Rosemary's Baby </t>
  </si>
  <si>
    <t>The Brave Little Toaster </t>
  </si>
  <si>
    <t>Do You Believe? </t>
  </si>
  <si>
    <t>The Toxic Avenger Part II </t>
  </si>
  <si>
    <t>The Lady from Shanghai </t>
  </si>
  <si>
    <t>Bathing Beauty </t>
  </si>
  <si>
    <t>Get on the Bus </t>
  </si>
  <si>
    <t>Thr3e </t>
  </si>
  <si>
    <t>Always Woodstock </t>
  </si>
  <si>
    <t>Go for It! </t>
  </si>
  <si>
    <t>Yours, Mine and Ours </t>
  </si>
  <si>
    <t>The Cottage </t>
  </si>
  <si>
    <t>Mean Machine </t>
  </si>
  <si>
    <t>Among Giants </t>
  </si>
  <si>
    <t>Jason Goes to Hell: The Final Friday </t>
  </si>
  <si>
    <t>Fat, Sick &amp; Nearly Dead </t>
  </si>
  <si>
    <t>A Haunted House </t>
  </si>
  <si>
    <t>2016: Obama's America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</si>
  <si>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</si>
  <si>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</si>
  <si>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</si>
  <si>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</si>
  <si>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</si>
  <si>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</si>
  <si>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</si>
  <si>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</si>
  <si>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</si>
  <si>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The Spectacular Now </t>
  </si>
  <si>
    <t>Religulous </t>
  </si>
  <si>
    <t>Fuel </t>
  </si>
  <si>
    <t>Valley of the Heart's Delight </t>
  </si>
  <si>
    <t>Eye of the Dolphin </t>
  </si>
  <si>
    <t>8: The Mormon Proposition </t>
  </si>
  <si>
    <t>Sleep Dealer </t>
  </si>
  <si>
    <t>Super </t>
  </si>
  <si>
    <t>Christmas Mail </t>
  </si>
  <si>
    <t>Stung </t>
  </si>
  <si>
    <t>The Rise of the Krays </t>
  </si>
  <si>
    <t>Alien Uprising </t>
  </si>
  <si>
    <t>8 Days </t>
  </si>
  <si>
    <t>Jack Brooks: Monster Slayer </t>
  </si>
  <si>
    <t>The Lords of Salem </t>
  </si>
  <si>
    <t>All the Real Girls </t>
  </si>
  <si>
    <t>Yesterday Was a Lie </t>
  </si>
  <si>
    <t>Singin' in the Rain </t>
  </si>
  <si>
    <t>Pinocchio </t>
  </si>
  <si>
    <t>Blazing Saddles </t>
  </si>
  <si>
    <t>Maurice </t>
  </si>
  <si>
    <t>Timecrimes </t>
  </si>
  <si>
    <t>Timber Falls </t>
  </si>
  <si>
    <t>Airborne </t>
  </si>
  <si>
    <t>A Guy Named Joe </t>
  </si>
  <si>
    <t>The Dress </t>
  </si>
  <si>
    <t>Donovan's Reef </t>
  </si>
  <si>
    <t>The Wraith </t>
  </si>
  <si>
    <t>Summer Storm </t>
  </si>
  <si>
    <t>Ulee's Gold </t>
  </si>
  <si>
    <t>The Black Stallion </t>
  </si>
  <si>
    <t>Before Sunset </t>
  </si>
  <si>
    <t>The Omen </t>
  </si>
  <si>
    <t>Tristram Shandy: A Cock and Bull Story </t>
  </si>
  <si>
    <t>Friday the 13th Part VII: The New Blood </t>
  </si>
  <si>
    <t>The Wizard of Oz </t>
  </si>
  <si>
    <t>Young Frankenstein </t>
  </si>
  <si>
    <t>Beer League </t>
  </si>
  <si>
    <t>Some Like It Hot </t>
  </si>
  <si>
    <t>Central Station </t>
  </si>
  <si>
    <t>Pocketful of Miracles </t>
  </si>
  <si>
    <t xml:space="preserve">Sabrina, the Teenage Witch             </t>
  </si>
  <si>
    <t>Excessive Force </t>
  </si>
  <si>
    <t>Hey Arnold! The Movie </t>
  </si>
  <si>
    <t>Halloween 5 </t>
  </si>
  <si>
    <t>Don Jon </t>
  </si>
  <si>
    <t>The Awakening </t>
  </si>
  <si>
    <t>The Sweeney </t>
  </si>
  <si>
    <t>Shooting Fish </t>
  </si>
  <si>
    <t>Pootie Tang </t>
  </si>
  <si>
    <t>Choke </t>
  </si>
  <si>
    <t>Maria Full of Grace </t>
  </si>
  <si>
    <t>Animal House </t>
  </si>
  <si>
    <t>Goldfinger </t>
  </si>
  <si>
    <t>The Original Kings of Comedy </t>
  </si>
  <si>
    <t>Paranormal Activity 2 </t>
  </si>
  <si>
    <t>Waking Ned Devine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</si>
  <si>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</si>
  <si>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</si>
  <si>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</si>
  <si>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</si>
  <si>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</si>
  <si>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</si>
  <si>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</si>
  <si>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Jason Lives: Friday the 13th Part VI </t>
  </si>
  <si>
    <t>The Bridge on the River Kwai </t>
  </si>
  <si>
    <t>Spaced Invaders </t>
  </si>
  <si>
    <t>The Apartment </t>
  </si>
  <si>
    <t>Dave Chappelle's Block Party </t>
  </si>
  <si>
    <t>Krush Groove </t>
  </si>
  <si>
    <t>Next Day Air </t>
  </si>
  <si>
    <t>Elmer Gantry </t>
  </si>
  <si>
    <t>Judgment at Nuremberg </t>
  </si>
  <si>
    <t>Red River </t>
  </si>
  <si>
    <t>Phat Girlz </t>
  </si>
  <si>
    <t>Before Midnight </t>
  </si>
  <si>
    <t>Teen Wolf Too </t>
  </si>
  <si>
    <t>Phantasm II </t>
  </si>
  <si>
    <t>Real Women Have Curves </t>
  </si>
  <si>
    <t>Whipped </t>
  </si>
  <si>
    <t>Kama Sutra: A Tale of Love </t>
  </si>
  <si>
    <t>Willy Wonka &amp; the Chocolate Factory </t>
  </si>
  <si>
    <t>Warlock: The Armageddon </t>
  </si>
  <si>
    <t>8 Heads in a Duffel Bag </t>
  </si>
  <si>
    <t>Days of Heaven </t>
  </si>
  <si>
    <t>Tsotsi </t>
  </si>
  <si>
    <t>Happiness </t>
  </si>
  <si>
    <t>DysFunktional Family </t>
  </si>
  <si>
    <t>Tusk </t>
  </si>
  <si>
    <t>Oldboy </t>
  </si>
  <si>
    <t>Hobo with a Shotgun </t>
  </si>
  <si>
    <t>Compadres </t>
  </si>
  <si>
    <t>Freeway </t>
  </si>
  <si>
    <t>Love's Abiding Joy </t>
  </si>
  <si>
    <t>Bachelorette </t>
  </si>
  <si>
    <t>Tim and Eric's Billion Dollar Movie </t>
  </si>
  <si>
    <t>Fort McCoy </t>
  </si>
  <si>
    <t>Just Looking </t>
  </si>
  <si>
    <t>The Divide </t>
  </si>
  <si>
    <t>Demonic </t>
  </si>
  <si>
    <t>My Big Fat Independent Movie </t>
  </si>
  <si>
    <t>The Deported </t>
  </si>
  <si>
    <t>Tanner Hall </t>
  </si>
  <si>
    <t>Open Road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</si>
  <si>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</si>
  <si>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</si>
  <si>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</si>
  <si>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</si>
  <si>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Something Wicked </t>
  </si>
  <si>
    <t>AWOL-72 </t>
  </si>
  <si>
    <t>Iguana </t>
  </si>
  <si>
    <t>Chicago Overcoat </t>
  </si>
  <si>
    <t>Close Range </t>
  </si>
  <si>
    <t>Amnesiac </t>
  </si>
  <si>
    <t>Freakonomics </t>
  </si>
  <si>
    <t>Unnatural </t>
  </si>
  <si>
    <t>Sardaar Ji </t>
  </si>
  <si>
    <t>Buried </t>
  </si>
  <si>
    <t>Waiting... </t>
  </si>
  <si>
    <t>The Horror Network Vol. 1 </t>
  </si>
  <si>
    <t>Crazy Stone </t>
  </si>
  <si>
    <t>Girl House </t>
  </si>
  <si>
    <t>It's a Wonderful Life </t>
  </si>
  <si>
    <t>The Cooler </t>
  </si>
  <si>
    <t>The Man Who Shot Liberty Valance </t>
  </si>
  <si>
    <t>Beginners </t>
  </si>
  <si>
    <t>Feast </t>
  </si>
  <si>
    <t>Antiviral </t>
  </si>
  <si>
    <t>Sur le seuil </t>
  </si>
  <si>
    <t>Tycoon </t>
  </si>
  <si>
    <t>The Lazarus Effect </t>
  </si>
  <si>
    <t>Whiplash </t>
  </si>
  <si>
    <t>City of God </t>
  </si>
  <si>
    <t>Bella </t>
  </si>
  <si>
    <t>The Opposite Sex </t>
  </si>
  <si>
    <t>Basquiat </t>
  </si>
  <si>
    <t>The Orphanage </t>
  </si>
  <si>
    <t>High Anxiety </t>
  </si>
  <si>
    <t>Day One </t>
  </si>
  <si>
    <t>The Virginity Hit </t>
  </si>
  <si>
    <t>Lords of London </t>
  </si>
  <si>
    <t>Day of the Dead </t>
  </si>
  <si>
    <t>The Descent </t>
  </si>
  <si>
    <t>Gerry </t>
  </si>
  <si>
    <t>The Man from Snowy River </t>
  </si>
  <si>
    <t>The Kids Are All Right </t>
  </si>
  <si>
    <t>Defendor </t>
  </si>
  <si>
    <t>The Full Monty </t>
  </si>
  <si>
    <t>Airplane! </t>
  </si>
  <si>
    <t>Friday </t>
  </si>
  <si>
    <t>Menace II Society </t>
  </si>
  <si>
    <t>Creepshow 2 </t>
  </si>
  <si>
    <t>In Cold Blood </t>
  </si>
  <si>
    <t>The Nun's Story </t>
  </si>
  <si>
    <t>Harper </t>
  </si>
  <si>
    <t>The Witch </t>
  </si>
  <si>
    <t>I Got the Hook Up </t>
  </si>
  <si>
    <t>She's the One </t>
  </si>
  <si>
    <t>Gods and Monsters </t>
  </si>
  <si>
    <t>La otra conquista </t>
  </si>
  <si>
    <t>Ira &amp; Abby </t>
  </si>
  <si>
    <t>Winter Passing </t>
  </si>
  <si>
    <t>D.E.B.S. </t>
  </si>
  <si>
    <t>The Masked Saint </t>
  </si>
  <si>
    <t>The Betrayed 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</si>
  <si>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</si>
  <si>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</si>
  <si>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</si>
  <si>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</si>
  <si>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</si>
  <si>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</si>
  <si>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Margin Call </t>
  </si>
  <si>
    <t>Trainspotting </t>
  </si>
  <si>
    <t>Jawbreaker </t>
  </si>
  <si>
    <t>Letters to God </t>
  </si>
  <si>
    <t>Antibirth </t>
  </si>
  <si>
    <t>Run Lola Run </t>
  </si>
  <si>
    <t>Blue Valentine </t>
  </si>
  <si>
    <t>Bend It Like Beckham </t>
  </si>
  <si>
    <t>Leaving Las Vegas </t>
  </si>
  <si>
    <t>Midnight Cowboy </t>
  </si>
  <si>
    <t>Evil Dead II </t>
  </si>
  <si>
    <t>Womb </t>
  </si>
  <si>
    <t>The Pirate </t>
  </si>
  <si>
    <t>The Ballad of Cable Hogue </t>
  </si>
  <si>
    <t>Annie Get Your Gun </t>
  </si>
  <si>
    <t>Network </t>
  </si>
  <si>
    <t>Major Dundee </t>
  </si>
  <si>
    <t>The Good Heart </t>
  </si>
  <si>
    <t>The Hunt </t>
  </si>
  <si>
    <t>Saint John of Las Vegas </t>
  </si>
  <si>
    <t>Le Havre </t>
  </si>
  <si>
    <t>Hell's Angels </t>
  </si>
  <si>
    <t>Gone with the Wind </t>
  </si>
  <si>
    <t>Larry the Cable Guy: Health Inspector </t>
  </si>
  <si>
    <t>Imaginary Heroes </t>
  </si>
  <si>
    <t>Flashdance </t>
  </si>
  <si>
    <t>Elite Squad </t>
  </si>
  <si>
    <t>Layer Cake </t>
  </si>
  <si>
    <t>The Return of the Living Dead </t>
  </si>
  <si>
    <t>Winter in Wartime </t>
  </si>
  <si>
    <t>Grabbers </t>
  </si>
  <si>
    <t>Saw II </t>
  </si>
  <si>
    <t>Shaun of the Dead </t>
  </si>
  <si>
    <t>Of Gods and Men </t>
  </si>
  <si>
    <t>Soul Kitchen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</si>
  <si>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</si>
  <si>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</si>
  <si>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</si>
  <si>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</si>
  <si>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</si>
  <si>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</si>
  <si>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The Front Page </t>
  </si>
  <si>
    <t>The Boy Next Door </t>
  </si>
  <si>
    <t>Trapeze </t>
  </si>
  <si>
    <t>They Live </t>
  </si>
  <si>
    <t>The Great Escape </t>
  </si>
  <si>
    <t>Boyhood </t>
  </si>
  <si>
    <t>Scoop </t>
  </si>
  <si>
    <t>The Wash </t>
  </si>
  <si>
    <t>The Misfits </t>
  </si>
  <si>
    <t>The Night Listener </t>
  </si>
  <si>
    <t>A Haunted House 2 </t>
  </si>
  <si>
    <t>The Rules of Attraction </t>
  </si>
  <si>
    <t>Topaz </t>
  </si>
  <si>
    <t>Four Rooms </t>
  </si>
  <si>
    <t>Secretary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</si>
  <si>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</si>
  <si>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</si>
  <si>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</si>
  <si>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</si>
  <si>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</si>
  <si>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</si>
  <si>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</si>
  <si>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</si>
  <si>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</si>
  <si>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</si>
  <si>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</si>
  <si>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</si>
  <si>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The Big Tease </t>
  </si>
  <si>
    <t>Buen DÃ­a, RamÃ³n </t>
  </si>
  <si>
    <t>The Velocity of Gary </t>
  </si>
  <si>
    <t>Mondays in the Sun </t>
  </si>
  <si>
    <t>The Last Time I Committed Suicide </t>
  </si>
  <si>
    <t>Futuro Beach </t>
  </si>
  <si>
    <t>Another Happy Day </t>
  </si>
  <si>
    <t>A Lonely Place to Die </t>
  </si>
  <si>
    <t>The Geographer Drank His Globe Away </t>
  </si>
  <si>
    <t>1776 </t>
  </si>
  <si>
    <t>Inescapable </t>
  </si>
  <si>
    <t>Purple Violets </t>
  </si>
  <si>
    <t>The Veil </t>
  </si>
  <si>
    <t>No Vacancy </t>
  </si>
  <si>
    <t>How to Fall in Love </t>
  </si>
  <si>
    <t>The Perfect Wave </t>
  </si>
  <si>
    <t>Desert Dancer </t>
  </si>
  <si>
    <t>A Christmas Story </t>
  </si>
  <si>
    <t>Bowling for Columbine </t>
  </si>
  <si>
    <t>Friday the 13th Part III </t>
  </si>
  <si>
    <t>The Second Mother </t>
  </si>
  <si>
    <t>The Signal </t>
  </si>
  <si>
    <t>High School Musical </t>
  </si>
  <si>
    <t>Night Watch </t>
  </si>
  <si>
    <t>Class of 1984 </t>
  </si>
  <si>
    <t>One Flew Over the Cuckoo's Nest </t>
  </si>
  <si>
    <t>R.L. Stine's Monsterville: The Cabinet of Souls </t>
  </si>
  <si>
    <t>Silent Movie </t>
  </si>
  <si>
    <t>Airlift </t>
  </si>
  <si>
    <t>Family Plot </t>
  </si>
  <si>
    <t>An Education </t>
  </si>
  <si>
    <t>Control </t>
  </si>
  <si>
    <t>A Nightmare on Elm Street 3: Dream Warriors </t>
  </si>
  <si>
    <t>Monster </t>
  </si>
  <si>
    <t>The Players Club </t>
  </si>
  <si>
    <t>Police Academy </t>
  </si>
  <si>
    <t>The Blue Lagoon </t>
  </si>
  <si>
    <t>Four Weddings and a Funeral </t>
  </si>
  <si>
    <t>Fast Times at Ridgemont High </t>
  </si>
  <si>
    <t>Moby Dick </t>
  </si>
  <si>
    <t>Bound </t>
  </si>
  <si>
    <t>Requiem for a Dream </t>
  </si>
  <si>
    <t>Salvador </t>
  </si>
  <si>
    <t>Donnie Darko </t>
  </si>
  <si>
    <t>Character </t>
  </si>
  <si>
    <t>After.Life </t>
  </si>
  <si>
    <t>Falcon Rising </t>
  </si>
  <si>
    <t>Cargo </t>
  </si>
  <si>
    <t>Hansel &amp; Gretel Get Baked </t>
  </si>
  <si>
    <t>Zipper </t>
  </si>
  <si>
    <t>Thirteen Conversations About One Thing </t>
  </si>
  <si>
    <t>The Names of Love </t>
  </si>
  <si>
    <t>Savage Grace </t>
  </si>
  <si>
    <t>Pat Garrett &amp; Billy the Kid </t>
  </si>
  <si>
    <t>Lady in White </t>
  </si>
  <si>
    <t>The Texas Chainsaw Massacre 2 </t>
  </si>
  <si>
    <t>Without Men </t>
  </si>
  <si>
    <t>Treading Water </t>
  </si>
  <si>
    <t>Good Bye Lenin! </t>
  </si>
  <si>
    <t>Hostel </t>
  </si>
  <si>
    <t>Only God Forgives </t>
  </si>
  <si>
    <t>Mother and Child </t>
  </si>
  <si>
    <t>Lights Out </t>
  </si>
  <si>
    <t>Time Bandits </t>
  </si>
  <si>
    <t>O </t>
  </si>
  <si>
    <t>The Gift </t>
  </si>
  <si>
    <t>The Joneses </t>
  </si>
  <si>
    <t>Rosewater </t>
  </si>
  <si>
    <t>Severance </t>
  </si>
  <si>
    <t>Motherhood </t>
  </si>
  <si>
    <t>The Good Girl </t>
  </si>
  <si>
    <t>The Wave </t>
  </si>
  <si>
    <t>My Dog Skip </t>
  </si>
  <si>
    <t>Remember Me, My Love </t>
  </si>
  <si>
    <t>Bernie </t>
  </si>
  <si>
    <t>Mambo Italiano </t>
  </si>
  <si>
    <t>Wonderland </t>
  </si>
  <si>
    <t>Insidious: Chapter 2 </t>
  </si>
  <si>
    <t>Jackass: The Movie </t>
  </si>
  <si>
    <t>Paranormal Activity 3 </t>
  </si>
  <si>
    <t>Ouija </t>
  </si>
  <si>
    <t>Instructions Not Included </t>
  </si>
  <si>
    <t>Paranormal Activity 4 </t>
  </si>
  <si>
    <t>The Robe </t>
  </si>
  <si>
    <t>The Return of the Pink Panther </t>
  </si>
  <si>
    <t>20,000 Leagues Under the Sea </t>
  </si>
  <si>
    <t>Paranormal Activity: The Marked Ones </t>
  </si>
  <si>
    <t>The Elephant Man </t>
  </si>
  <si>
    <t>Dallas Buyers Club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</si>
  <si>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</si>
  <si>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</si>
  <si>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</si>
  <si>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</si>
  <si>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</si>
  <si>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</si>
  <si>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</si>
  <si>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Mommie Dearest </t>
  </si>
  <si>
    <t>Our Idiot Brother </t>
  </si>
  <si>
    <t>As Above, So Below </t>
  </si>
  <si>
    <t>Addicted </t>
  </si>
  <si>
    <t>Still Alice </t>
  </si>
  <si>
    <t>The Egyptian </t>
  </si>
  <si>
    <t>Nighthawks </t>
  </si>
  <si>
    <t>Friday the 13th Part VIII: Jason Takes Manhattan </t>
  </si>
  <si>
    <t>My Big Fat Greek Wedding </t>
  </si>
  <si>
    <t>Spring Breakers </t>
  </si>
  <si>
    <t>Halloween: The Curse of Michael Myers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</si>
  <si>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</si>
  <si>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</si>
  <si>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</si>
  <si>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</si>
  <si>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</si>
  <si>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</si>
  <si>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</si>
  <si>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No Escape </t>
  </si>
  <si>
    <t>Solomon and Sheba </t>
  </si>
  <si>
    <t>Fifty Shades of Black </t>
  </si>
  <si>
    <t>The Perfect Match </t>
  </si>
  <si>
    <t>Digimon: The Movie </t>
  </si>
  <si>
    <t>Saved! </t>
  </si>
  <si>
    <t>Robin and Marian </t>
  </si>
  <si>
    <t>The Forsaken </t>
  </si>
  <si>
    <t>Force 10 from Navarone </t>
  </si>
  <si>
    <t>UHF </t>
  </si>
  <si>
    <t>Slums of Beverly Hills </t>
  </si>
  <si>
    <t>Once Upon a Time in the West </t>
  </si>
  <si>
    <t>Made </t>
  </si>
  <si>
    <t>Moon </t>
  </si>
  <si>
    <t>Sea Rex 3D: Journey to a Prehistoric World </t>
  </si>
  <si>
    <t>The Sweet Hereafter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</si>
  <si>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</si>
  <si>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</si>
  <si>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</si>
  <si>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</si>
  <si>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</si>
  <si>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</si>
  <si>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</si>
  <si>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</si>
  <si>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</si>
  <si>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</si>
  <si>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</si>
  <si>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</si>
  <si>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</si>
  <si>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</si>
  <si>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Albino Alligator </t>
  </si>
  <si>
    <t>Lovely, Still </t>
  </si>
  <si>
    <t>Decoys </t>
  </si>
  <si>
    <t>The Visit </t>
  </si>
  <si>
    <t>Redacted </t>
  </si>
  <si>
    <t>Fascination </t>
  </si>
  <si>
    <t>Area 51 </t>
  </si>
  <si>
    <t>Sleep Tight </t>
  </si>
  <si>
    <t>Dead Like Me: Life After Death </t>
  </si>
  <si>
    <t>Rudderless </t>
  </si>
  <si>
    <t>We Have Your Husband 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</si>
  <si>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</si>
  <si>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</si>
  <si>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</si>
  <si>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</si>
  <si>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</si>
  <si>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</si>
  <si>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Take Shelter </t>
  </si>
  <si>
    <t>Let's Kill Ward's Wife </t>
  </si>
  <si>
    <t>All Hat </t>
  </si>
  <si>
    <t>Moms' Night Out </t>
  </si>
  <si>
    <t>The Last Exorcism Part II </t>
  </si>
  <si>
    <t>Chain of Command </t>
  </si>
  <si>
    <t>Chain Letter </t>
  </si>
  <si>
    <t>Closer to the Moon </t>
  </si>
  <si>
    <t xml:space="preserve">Space: Above and Beyond             </t>
  </si>
  <si>
    <t>God's Not Dead 2 </t>
  </si>
  <si>
    <t>Somewhere in Time </t>
  </si>
  <si>
    <t>The Ten </t>
  </si>
  <si>
    <t>L'auberge espagnole </t>
  </si>
  <si>
    <t>The Sting </t>
  </si>
  <si>
    <t>Chariots of Fire </t>
  </si>
  <si>
    <t>Diary of a Mad Black Woman </t>
  </si>
  <si>
    <t>Shine </t>
  </si>
  <si>
    <t>High Plains Drifter </t>
  </si>
  <si>
    <t>Iris </t>
  </si>
  <si>
    <t>The Chorus </t>
  </si>
  <si>
    <t>Harvard Man </t>
  </si>
  <si>
    <t>R100 </t>
  </si>
  <si>
    <t>Miss Julie </t>
  </si>
  <si>
    <t>Sunshine State </t>
  </si>
  <si>
    <t>Crossover </t>
  </si>
  <si>
    <t>[Rec] 2 </t>
  </si>
  <si>
    <t>Videodrome </t>
  </si>
  <si>
    <t>Metropolis </t>
  </si>
  <si>
    <t>Two Can Play That Game </t>
  </si>
  <si>
    <t>Snatch </t>
  </si>
  <si>
    <t>Madea's Family Reunion </t>
  </si>
  <si>
    <t>Movie 43 </t>
  </si>
  <si>
    <t>Fifty Dead Men Walking </t>
  </si>
  <si>
    <t>Richard III </t>
  </si>
  <si>
    <t>Ta Ra Rum Pum </t>
  </si>
  <si>
    <t>The Godfather </t>
  </si>
  <si>
    <t>Rabbit-Proof Fence </t>
  </si>
  <si>
    <t>Boyz n the Hood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</si>
  <si>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</si>
  <si>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</si>
  <si>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</si>
  <si>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</si>
  <si>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</si>
  <si>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</si>
  <si>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</si>
  <si>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</si>
  <si>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</si>
  <si>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</si>
  <si>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</si>
  <si>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</si>
  <si>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Van Wilder: Party Liaison </t>
  </si>
  <si>
    <t>The Wrestler </t>
  </si>
  <si>
    <t>Best in Show </t>
  </si>
  <si>
    <t>Escape from New York </t>
  </si>
  <si>
    <t>Daddy Day Camp </t>
  </si>
  <si>
    <t>Mystic Pizza </t>
  </si>
  <si>
    <t>Tales from the Hood </t>
  </si>
  <si>
    <t>The Last King of Scotland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</si>
  <si>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</si>
  <si>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</si>
  <si>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</si>
  <si>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</si>
  <si>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</si>
  <si>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</si>
  <si>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</si>
  <si>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</si>
  <si>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</si>
  <si>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</si>
  <si>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</si>
  <si>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</si>
  <si>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</si>
  <si>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</si>
  <si>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</si>
  <si>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</si>
  <si>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The Great Train Robbery </t>
  </si>
  <si>
    <t>Beastmaster 2: Through the Portal of Time </t>
  </si>
  <si>
    <t>The 5th Quarter </t>
  </si>
  <si>
    <t>The Greatest </t>
  </si>
  <si>
    <t>Snow Flower and the Secret Fan </t>
  </si>
  <si>
    <t>Come Early Morning </t>
  </si>
  <si>
    <t>Lucky Break </t>
  </si>
  <si>
    <t>Surfer, Dude </t>
  </si>
  <si>
    <t>11:14 </t>
  </si>
  <si>
    <t>A Shine of Rainbows </t>
  </si>
  <si>
    <t>The Hit List </t>
  </si>
  <si>
    <t>Song One </t>
  </si>
  <si>
    <t>Freaky Deaky </t>
  </si>
  <si>
    <t>Saint Ralph </t>
  </si>
  <si>
    <t>Eve's Bayou </t>
  </si>
  <si>
    <t>The Barbarian Invasions </t>
  </si>
  <si>
    <t>Whale Rider </t>
  </si>
  <si>
    <t>3 Strikes </t>
  </si>
  <si>
    <t>Torn Curtain </t>
  </si>
  <si>
    <t>House of D </t>
  </si>
  <si>
    <t>The Green Inferno </t>
  </si>
  <si>
    <t>Maniac </t>
  </si>
  <si>
    <t>Police Academy: Mission to Moscow </t>
  </si>
  <si>
    <t>The Wild Bunch </t>
  </si>
  <si>
    <t>My Week with Marilyn </t>
  </si>
  <si>
    <t>Mr. Holland's Opus </t>
  </si>
  <si>
    <t>Crash </t>
  </si>
  <si>
    <t>Eulogy </t>
  </si>
  <si>
    <t>The Secret of Kells </t>
  </si>
  <si>
    <t>Thank You for Smoking </t>
  </si>
  <si>
    <t>Annabelle </t>
  </si>
  <si>
    <t>Bran Nue Dae </t>
  </si>
  <si>
    <t>La Bamba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</si>
  <si>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</si>
  <si>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</si>
  <si>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</si>
  <si>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</si>
  <si>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</si>
  <si>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</si>
  <si>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Shame </t>
  </si>
  <si>
    <t>The Work and the Glory II: American Zion </t>
  </si>
  <si>
    <t>The East </t>
  </si>
  <si>
    <t>A Home at the End of the World </t>
  </si>
  <si>
    <t>Aberdeen </t>
  </si>
  <si>
    <t>The Messenger </t>
  </si>
  <si>
    <t>Tracker </t>
  </si>
  <si>
    <t>The Terminator </t>
  </si>
  <si>
    <t>School Daze </t>
  </si>
  <si>
    <t>College </t>
  </si>
  <si>
    <t>Do the Right Thing </t>
  </si>
  <si>
    <t>Jumping the Broom </t>
  </si>
  <si>
    <t>The Train </t>
  </si>
  <si>
    <t>The Chumscrubber </t>
  </si>
  <si>
    <t>Shade </t>
  </si>
  <si>
    <t>Incendies </t>
  </si>
  <si>
    <t>Pale Rider </t>
  </si>
  <si>
    <t>Dazed and Confused </t>
  </si>
  <si>
    <t>House at the End of the Street </t>
  </si>
  <si>
    <t>End of Watch </t>
  </si>
  <si>
    <t>Things to Do in Denver When You're Dead </t>
  </si>
  <si>
    <t>Automata </t>
  </si>
  <si>
    <t>A Nightmare on Elm Street 4: The Dream Master </t>
  </si>
  <si>
    <t>The Last Days on Mars </t>
  </si>
  <si>
    <t>Crazy Heart </t>
  </si>
  <si>
    <t>On Her Majesty's Secret Service </t>
  </si>
  <si>
    <t>American Psycho </t>
  </si>
  <si>
    <t>The Neon Demon </t>
  </si>
  <si>
    <t>The Piano </t>
  </si>
  <si>
    <t>Magic Mike </t>
  </si>
  <si>
    <t>Live and Let Die </t>
  </si>
  <si>
    <t>Capote </t>
  </si>
  <si>
    <t>Desperado </t>
  </si>
  <si>
    <t>Action Jackson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</si>
  <si>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</si>
  <si>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</si>
  <si>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</si>
  <si>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</si>
  <si>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</si>
  <si>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</si>
  <si>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</si>
  <si>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</si>
  <si>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</si>
  <si>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</si>
  <si>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</si>
  <si>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</si>
  <si>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</si>
  <si>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Who's Your Caddy? </t>
  </si>
  <si>
    <t>Split Second </t>
  </si>
  <si>
    <t>The Other Side of Heaven 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</si>
  <si>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</si>
  <si>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</si>
  <si>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</si>
  <si>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</si>
  <si>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</si>
  <si>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</si>
  <si>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</si>
  <si>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</si>
  <si>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Losin' It </t>
  </si>
  <si>
    <t>Somewhere </t>
  </si>
  <si>
    <t>Hesher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</si>
  <si>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</si>
  <si>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</si>
  <si>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</si>
  <si>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</si>
  <si>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</si>
  <si>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</si>
  <si>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</si>
  <si>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</si>
  <si>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</si>
  <si>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</si>
  <si>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Alpha and Omega 4: The Legend of the Saw Toothed Cave </t>
  </si>
  <si>
    <t>High School Musical 2 </t>
  </si>
  <si>
    <t>Criminal Activities </t>
  </si>
  <si>
    <t>Nowhere in Africa </t>
  </si>
  <si>
    <t>Ghost World </t>
  </si>
  <si>
    <t>Bottle Rocket </t>
  </si>
  <si>
    <t>Monsoon Wedding </t>
  </si>
  <si>
    <t>Made in Dagenham </t>
  </si>
  <si>
    <t>Diamonds Are Forever </t>
  </si>
  <si>
    <t>Jab Tak Hai Jaan </t>
  </si>
  <si>
    <t>Persepolis </t>
  </si>
  <si>
    <t>Harry Brown </t>
  </si>
  <si>
    <t>Melancholia </t>
  </si>
  <si>
    <t>Cypher </t>
  </si>
  <si>
    <t>American History X </t>
  </si>
  <si>
    <t>Driving Miss Daisy </t>
  </si>
  <si>
    <t>Soul Food </t>
  </si>
  <si>
    <t>Rumble in the Bronx </t>
  </si>
  <si>
    <t>The Hotel New Hampshire </t>
  </si>
  <si>
    <t>Narc </t>
  </si>
  <si>
    <t>Men with Brooms </t>
  </si>
  <si>
    <t>Witless Protection </t>
  </si>
  <si>
    <t>The Work and the Glory </t>
  </si>
  <si>
    <t>Code 46 </t>
  </si>
  <si>
    <t>Outside Bet </t>
  </si>
  <si>
    <t>Black November </t>
  </si>
  <si>
    <t>The Omega Code </t>
  </si>
  <si>
    <t>Juno </t>
  </si>
  <si>
    <t>Pound of Flesh </t>
  </si>
  <si>
    <t>500 Days of Summer </t>
  </si>
  <si>
    <t>Good Night, and Good Luck. </t>
  </si>
  <si>
    <t>Get Low </t>
  </si>
  <si>
    <t>Quo Vadis </t>
  </si>
  <si>
    <t>Far from Men </t>
  </si>
  <si>
    <t>Julia </t>
  </si>
  <si>
    <t>Imagine Me &amp; You </t>
  </si>
  <si>
    <t>Creepshow </t>
  </si>
  <si>
    <t>Top Cat Begins </t>
  </si>
  <si>
    <t>The Karate Kid </t>
  </si>
  <si>
    <t>The Ruins </t>
  </si>
  <si>
    <t>Hot Fuzz </t>
  </si>
  <si>
    <t>The Exorcist </t>
  </si>
  <si>
    <t>Jaws </t>
  </si>
  <si>
    <t>Fortress </t>
  </si>
  <si>
    <t>The Life Before Her Eyes </t>
  </si>
  <si>
    <t>Spider </t>
  </si>
  <si>
    <t>The Good Guy </t>
  </si>
  <si>
    <t>Boiler Room </t>
  </si>
  <si>
    <t>PCU </t>
  </si>
  <si>
    <t>Election </t>
  </si>
  <si>
    <t>Silmido </t>
  </si>
  <si>
    <t>Limbo </t>
  </si>
  <si>
    <t>Pulp Fiction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</si>
  <si>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</si>
  <si>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</si>
  <si>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</si>
  <si>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</si>
  <si>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</si>
  <si>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</si>
  <si>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</si>
  <si>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</si>
  <si>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</si>
  <si>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</si>
  <si>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</si>
  <si>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</si>
  <si>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Much Ado About Nothing </t>
  </si>
  <si>
    <t>New Nightmare </t>
  </si>
  <si>
    <t>Drive Me Crazy </t>
  </si>
  <si>
    <t>Half Baked </t>
  </si>
  <si>
    <t>New in Town </t>
  </si>
  <si>
    <t>Bon Cop Bad Cop </t>
  </si>
  <si>
    <t>The Boondock Saints II: All Saints Day </t>
  </si>
  <si>
    <t>Enough Said </t>
  </si>
  <si>
    <t>Easy A </t>
  </si>
  <si>
    <t>Shadow of the Vampire </t>
  </si>
  <si>
    <t>Prom </t>
  </si>
  <si>
    <t>The Pallbearer </t>
  </si>
  <si>
    <t>Held Up </t>
  </si>
  <si>
    <t>Woman on Top </t>
  </si>
  <si>
    <t>Anomalisa </t>
  </si>
  <si>
    <t>8 Women </t>
  </si>
  <si>
    <t>Showdown in Little Tokyo </t>
  </si>
  <si>
    <t>Clay Pigeons </t>
  </si>
  <si>
    <t>It's Kind of a Funny Story </t>
  </si>
  <si>
    <t>When Did You Last See Your Father? </t>
  </si>
  <si>
    <t>Prefontaine </t>
  </si>
  <si>
    <t>The Wicked Lady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</si>
  <si>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</si>
  <si>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</si>
  <si>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</si>
  <si>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</si>
  <si>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</si>
  <si>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</si>
  <si>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</si>
  <si>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</si>
  <si>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</si>
  <si>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Aloft </t>
  </si>
  <si>
    <t>The Rocket: The Legend of Rocket Richard </t>
  </si>
  <si>
    <t>Swelter </t>
  </si>
  <si>
    <t>Mr. Church </t>
  </si>
  <si>
    <t>Code of Honor </t>
  </si>
  <si>
    <t>Extract </t>
  </si>
  <si>
    <t>Albert Nobbs </t>
  </si>
  <si>
    <t>A Nightmare on Elm Street 5: The Dream Child </t>
  </si>
  <si>
    <t>Duel in the Sun </t>
  </si>
  <si>
    <t>Sunshine Cleaning </t>
  </si>
  <si>
    <t>The Beastmaster </t>
  </si>
  <si>
    <t>Not Easily Broken </t>
  </si>
  <si>
    <t>The Real Cancun </t>
  </si>
  <si>
    <t>House of Sand </t>
  </si>
  <si>
    <t>March of the Penguins </t>
  </si>
  <si>
    <t>Hustle &amp; Flow </t>
  </si>
  <si>
    <t>The Prophecy </t>
  </si>
  <si>
    <t>Footloose </t>
  </si>
  <si>
    <t>Mr. Turner </t>
  </si>
  <si>
    <t>Loaded Weapon 1 </t>
  </si>
  <si>
    <t>The Sound of Music </t>
  </si>
  <si>
    <t>Valley of the Wolves: Iraq </t>
  </si>
  <si>
    <t>The City of Your Final Destination </t>
  </si>
  <si>
    <t>Anatomy </t>
  </si>
  <si>
    <t>The Vatican Tapes </t>
  </si>
  <si>
    <t>Thinner </t>
  </si>
  <si>
    <t>Swimfan </t>
  </si>
  <si>
    <t>Red Dog </t>
  </si>
  <si>
    <t>The Way of the Gun </t>
  </si>
  <si>
    <t>The Rose </t>
  </si>
  <si>
    <t>Baggage Claim </t>
  </si>
  <si>
    <t>The DUFF </t>
  </si>
  <si>
    <t>Bright Star </t>
  </si>
  <si>
    <t>Repo! The Genetic Opera </t>
  </si>
  <si>
    <t>Nightcrawler </t>
  </si>
  <si>
    <t>Freddy's Dead: The Final Nightmare </t>
  </si>
  <si>
    <t>Maggie </t>
  </si>
  <si>
    <t>Club Dread </t>
  </si>
  <si>
    <t>Awake </t>
  </si>
  <si>
    <t>Men of War </t>
  </si>
  <si>
    <t>A Scanner Darkly </t>
  </si>
  <si>
    <t>Two Lovers and a Bear </t>
  </si>
  <si>
    <t>Crocodile Dundee </t>
  </si>
  <si>
    <t>The I Inside </t>
  </si>
  <si>
    <t>Amour </t>
  </si>
  <si>
    <t>Death at a Funeral </t>
  </si>
  <si>
    <t>Stay Alive </t>
  </si>
  <si>
    <t>55 Days at Peking </t>
  </si>
  <si>
    <t>Silent Trigger </t>
  </si>
  <si>
    <t>The Upside of Anger </t>
  </si>
  <si>
    <t>Nick and Norah's Infinite Playlist </t>
  </si>
  <si>
    <t>Rushmore </t>
  </si>
  <si>
    <t>Black or White </t>
  </si>
  <si>
    <t>The Limey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</si>
  <si>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</si>
  <si>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</si>
  <si>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</si>
  <si>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</si>
  <si>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</si>
  <si>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</si>
  <si>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</si>
  <si>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</si>
  <si>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</si>
  <si>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Black Christmas </t>
  </si>
  <si>
    <t>Henry V </t>
  </si>
  <si>
    <t>Igby Goes Down </t>
  </si>
  <si>
    <t>The Ice Pirates </t>
  </si>
  <si>
    <t>Gracie </t>
  </si>
  <si>
    <t>Trust the Man </t>
  </si>
  <si>
    <t>Hamlet 2 </t>
  </si>
  <si>
    <t>Glee: The 3D Concert Movie </t>
  </si>
  <si>
    <t>Two Evil Eyes </t>
  </si>
  <si>
    <t>All or Nothing </t>
  </si>
  <si>
    <t>Princess Kaiulani </t>
  </si>
  <si>
    <t>Undiscovered </t>
  </si>
  <si>
    <t>Veronika Decides to Die </t>
  </si>
  <si>
    <t>Beneath Hill 60 </t>
  </si>
  <si>
    <t>Skin Trade </t>
  </si>
  <si>
    <t>Barbarella </t>
  </si>
  <si>
    <t>The Haunting in Connecticut 2: Ghosts of Georgia </t>
  </si>
  <si>
    <t>All Is Lost </t>
  </si>
  <si>
    <t>Logan's Run </t>
  </si>
  <si>
    <t>March or Die </t>
  </si>
  <si>
    <t>Sliding Doors </t>
  </si>
  <si>
    <t>Salvation Boulevard </t>
  </si>
  <si>
    <t>Memento </t>
  </si>
  <si>
    <t>The Great Beauty </t>
  </si>
  <si>
    <t>Heavy Metal </t>
  </si>
  <si>
    <t>It's a Mad, Mad, Mad, Mad World </t>
  </si>
  <si>
    <t>Next Friday </t>
  </si>
  <si>
    <t>You Only Live Twice </t>
  </si>
  <si>
    <t>Re-Kill </t>
  </si>
  <si>
    <t>Trust </t>
  </si>
  <si>
    <t>The Triplets of Belleville </t>
  </si>
  <si>
    <t>Ernest &amp; Celestine </t>
  </si>
  <si>
    <t>The Lost City </t>
  </si>
  <si>
    <t>The Queen </t>
  </si>
  <si>
    <t>The Spanish Prisoner </t>
  </si>
  <si>
    <t>Precious </t>
  </si>
  <si>
    <t>Goal! The Dream Begins </t>
  </si>
  <si>
    <t>Topsy-Turvy </t>
  </si>
  <si>
    <t>By the Sea </t>
  </si>
  <si>
    <t>Private Benjamin </t>
  </si>
  <si>
    <t>Cop Land </t>
  </si>
  <si>
    <t>Sarah's Key </t>
  </si>
  <si>
    <t>The Sea Inside </t>
  </si>
  <si>
    <t>Screwed </t>
  </si>
  <si>
    <t>Brother </t>
  </si>
  <si>
    <t>In the Land of Women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</si>
  <si>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</si>
  <si>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</si>
  <si>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</si>
  <si>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</si>
  <si>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</si>
  <si>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</si>
  <si>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</si>
  <si>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</si>
  <si>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The Longest Day </t>
  </si>
  <si>
    <t>The Mighty Ducks </t>
  </si>
  <si>
    <t>The Grudge </t>
  </si>
  <si>
    <t>Jeepers Creepers </t>
  </si>
  <si>
    <t>Bill &amp; Ted's Excellent Adventure </t>
  </si>
  <si>
    <t>Oliver! </t>
  </si>
  <si>
    <t>The Best Exotic Marigold Hotel </t>
  </si>
  <si>
    <t>Commando </t>
  </si>
  <si>
    <t>The Boy </t>
  </si>
  <si>
    <t>Devil </t>
  </si>
  <si>
    <t>Insidious: Chapter 3 </t>
  </si>
  <si>
    <t>The Last Dragon </t>
  </si>
  <si>
    <t>The Lawnmower Man </t>
  </si>
  <si>
    <t>Dogma </t>
  </si>
  <si>
    <t>The Banger Sisters </t>
  </si>
  <si>
    <t>Twilight Zone: The Movie </t>
  </si>
  <si>
    <t>A Low Down Dirty Shame </t>
  </si>
  <si>
    <t>Can't Hardly Wait </t>
  </si>
  <si>
    <t>The Outsiders </t>
  </si>
  <si>
    <t>The Dead Zone </t>
  </si>
  <si>
    <t>Sinister 2 </t>
  </si>
  <si>
    <t>Valentine </t>
  </si>
  <si>
    <t>The Fourth Kind </t>
  </si>
  <si>
    <t>A Prairie Home Companion </t>
  </si>
  <si>
    <t>Sugar Hill </t>
  </si>
  <si>
    <t>Invasion U.S.A. </t>
  </si>
  <si>
    <t>Skyline </t>
  </si>
  <si>
    <t>The Second Best Exotic Marigold Hotel </t>
  </si>
  <si>
    <t>Kit Kittredge: An American Girl </t>
  </si>
  <si>
    <t>Mo' Better Blues </t>
  </si>
  <si>
    <t>Kung Pow: Enter the Fist </t>
  </si>
  <si>
    <t>The Long Riders </t>
  </si>
  <si>
    <t>Mud </t>
  </si>
  <si>
    <t>Reno 911!: Miami </t>
  </si>
  <si>
    <t>One Direction: This Is Us </t>
  </si>
  <si>
    <t>The Matador </t>
  </si>
  <si>
    <t>Love Jones </t>
  </si>
  <si>
    <t>End of the Spear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</si>
  <si>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</si>
  <si>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</si>
  <si>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</si>
  <si>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</si>
  <si>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</si>
  <si>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</si>
  <si>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</si>
  <si>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</si>
  <si>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Over Her Dead Body </t>
  </si>
  <si>
    <t>Seeking a Friend for the End of the World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</si>
  <si>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</si>
  <si>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</si>
  <si>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</si>
  <si>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</si>
  <si>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</si>
  <si>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</si>
  <si>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Heartbeeps </t>
  </si>
  <si>
    <t>Rescue Dawn </t>
  </si>
  <si>
    <t>Danny Collins </t>
  </si>
  <si>
    <t>Jeff, Who Lives at Home </t>
  </si>
  <si>
    <t>I Am Love </t>
  </si>
  <si>
    <t>Atlas Shrugged II: The Strike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</si>
  <si>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</si>
  <si>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</si>
  <si>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</si>
  <si>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</si>
  <si>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</si>
  <si>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</si>
  <si>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While We're Young </t>
  </si>
  <si>
    <t>A Better Life </t>
  </si>
  <si>
    <t>Gun Shy </t>
  </si>
  <si>
    <t>Nicholas Nickleby </t>
  </si>
  <si>
    <t>The Iceman </t>
  </si>
  <si>
    <t>Krrish </t>
  </si>
  <si>
    <t>Cecil B. DeMented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</si>
  <si>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</si>
  <si>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</si>
  <si>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</si>
  <si>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</si>
  <si>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</si>
  <si>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</si>
  <si>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</si>
  <si>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High Heels and Low Lifes </t>
  </si>
  <si>
    <t>Edmond </t>
  </si>
  <si>
    <t>Cinco de Mayo, La Batalla </t>
  </si>
  <si>
    <t>Elsa &amp; Fred </t>
  </si>
  <si>
    <t>An Alan Smithee Film: Burn Hollywood Burn </t>
  </si>
  <si>
    <t>The Open Road </t>
  </si>
  <si>
    <t>Strangerland </t>
  </si>
  <si>
    <t>Blonde Ambition </t>
  </si>
  <si>
    <t>The Oxford Murders </t>
  </si>
  <si>
    <t>White Noise 2: The Light </t>
  </si>
  <si>
    <t>You Got Served: Beat the World </t>
  </si>
  <si>
    <t>Jungle Shuffle </t>
  </si>
  <si>
    <t>Adam Resurrected </t>
  </si>
  <si>
    <t>Of Horses and Men 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</si>
  <si>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</si>
  <si>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</si>
  <si>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</si>
  <si>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</si>
  <si>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</si>
  <si>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</si>
  <si>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</si>
  <si>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American Heist </t>
  </si>
  <si>
    <t>Plastic </t>
  </si>
  <si>
    <t>Into the Grizzly Maze </t>
  </si>
  <si>
    <t>The Runaways </t>
  </si>
  <si>
    <t>Detention </t>
  </si>
  <si>
    <t>Another Year </t>
  </si>
  <si>
    <t>The Blood of Heroes </t>
  </si>
  <si>
    <t>Hostel: Part II </t>
  </si>
  <si>
    <t>Chairman of the Board </t>
  </si>
  <si>
    <t>The Damned United </t>
  </si>
  <si>
    <t>Henry &amp; Me </t>
  </si>
  <si>
    <t>Faith Like Potatoes </t>
  </si>
  <si>
    <t>The Birth of a Nation </t>
  </si>
  <si>
    <t>Machete </t>
  </si>
  <si>
    <t>Cruel Intentions </t>
  </si>
  <si>
    <t>E.T. the Extra-Terrestrial </t>
  </si>
  <si>
    <t>There Goes My Baby </t>
  </si>
  <si>
    <t>Poltergeist III </t>
  </si>
  <si>
    <t>Darkness </t>
  </si>
  <si>
    <t>Poltergeist </t>
  </si>
  <si>
    <t>Saw V </t>
  </si>
  <si>
    <t>For Greater Glory: The True Story of Cristiada </t>
  </si>
  <si>
    <t>Forsaken </t>
  </si>
  <si>
    <t>Texas Chainsaw 3D </t>
  </si>
  <si>
    <t>Dragon Hunters </t>
  </si>
  <si>
    <t>Welcome to the Sticks </t>
  </si>
  <si>
    <t>3 Men and a Baby </t>
  </si>
  <si>
    <t>Jason X </t>
  </si>
  <si>
    <t>Chloe </t>
  </si>
  <si>
    <t>American Pie </t>
  </si>
  <si>
    <t>Star Trek II: The Wrath of Khan </t>
  </si>
  <si>
    <t>Gremlins </t>
  </si>
  <si>
    <t>Star Wars: Episode IV - A New Hope </t>
  </si>
  <si>
    <t>Doctor Zhivago </t>
  </si>
  <si>
    <t>High School Musical 3: Senior Year </t>
  </si>
  <si>
    <t>My Cousin Vinny </t>
  </si>
  <si>
    <t>If I Stay </t>
  </si>
  <si>
    <t>Major League </t>
  </si>
  <si>
    <t>A Walk to Remember </t>
  </si>
  <si>
    <t>Dead Man Walking </t>
  </si>
  <si>
    <t>Saw VI </t>
  </si>
  <si>
    <t>History of the World: Part I </t>
  </si>
  <si>
    <t>The Secret Life of Bees </t>
  </si>
  <si>
    <t>Corky Romano </t>
  </si>
  <si>
    <t>F.I.S.T. </t>
  </si>
  <si>
    <t>Brooklyn </t>
  </si>
  <si>
    <t>Barry Lyndon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</si>
  <si>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</si>
  <si>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</si>
  <si>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</si>
  <si>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</si>
  <si>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</si>
  <si>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</si>
  <si>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</si>
  <si>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Slackers </t>
  </si>
  <si>
    <t>What's Eating Gilbert Grape </t>
  </si>
  <si>
    <t>Vera Drake </t>
  </si>
  <si>
    <t>The Guru </t>
  </si>
  <si>
    <t>The Perez Family </t>
  </si>
  <si>
    <t>Inside Llewyn Davis </t>
  </si>
  <si>
    <t>Return to the Blue Lagoon </t>
  </si>
  <si>
    <t>The Molly Maguires </t>
  </si>
  <si>
    <t>Copying Beethoven </t>
  </si>
  <si>
    <t>LOL </t>
  </si>
  <si>
    <t>September Dawn </t>
  </si>
  <si>
    <t>La Famille BÃ©lier </t>
  </si>
  <si>
    <t>Misconduct </t>
  </si>
  <si>
    <t>Tremors </t>
  </si>
  <si>
    <t>Killer Joe </t>
  </si>
  <si>
    <t>Alien </t>
  </si>
  <si>
    <t>Darkness Falls </t>
  </si>
  <si>
    <t>One Man's Hero </t>
  </si>
  <si>
    <t>Opal Dream </t>
  </si>
  <si>
    <t>The Remains of the Day </t>
  </si>
  <si>
    <t>Pet Sematary </t>
  </si>
  <si>
    <t>The Cry of the Owl </t>
  </si>
  <si>
    <t>Dirty Grandpa </t>
  </si>
  <si>
    <t>Romeo Is Bleeding </t>
  </si>
  <si>
    <t>Madadayo </t>
  </si>
  <si>
    <t>Seed of Chucky </t>
  </si>
  <si>
    <t>Sorcerer </t>
  </si>
  <si>
    <t>An American Carol </t>
  </si>
  <si>
    <t>The White Ribbon </t>
  </si>
  <si>
    <t>Sideways </t>
  </si>
  <si>
    <t>District B13 </t>
  </si>
  <si>
    <t>Tea with Mussolini </t>
  </si>
  <si>
    <t>Reign of Assassins </t>
  </si>
  <si>
    <t>Clueless </t>
  </si>
  <si>
    <t>Lars and the Real Girl </t>
  </si>
  <si>
    <t>Think Like a Man </t>
  </si>
  <si>
    <t>Barbershop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</si>
  <si>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</si>
  <si>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</si>
  <si>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</si>
  <si>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</si>
  <si>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</si>
  <si>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</si>
  <si>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</si>
  <si>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</si>
  <si>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</si>
  <si>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</si>
  <si>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</si>
  <si>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</si>
  <si>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</si>
  <si>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</si>
  <si>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</si>
  <si>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</si>
  <si>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</si>
  <si>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</si>
  <si>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</si>
  <si>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</si>
  <si>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</si>
  <si>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</si>
  <si>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</si>
  <si>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</si>
  <si>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</si>
  <si>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</si>
  <si>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>Philomena </t>
  </si>
  <si>
    <t>The Boys from Brazil </t>
  </si>
  <si>
    <t>Aquamarine </t>
  </si>
  <si>
    <t>Paper Towns </t>
  </si>
  <si>
    <t>Nebraska </t>
  </si>
  <si>
    <t>Max Keeble's Big Move </t>
  </si>
  <si>
    <t>Young Adult </t>
  </si>
  <si>
    <t>Crank </t>
  </si>
  <si>
    <t>Living Out Loud </t>
  </si>
  <si>
    <t>The Postman Always Rings Twice </t>
  </si>
  <si>
    <t>Sorority Boys </t>
  </si>
  <si>
    <t>About Time </t>
  </si>
  <si>
    <t>Arbitrage </t>
  </si>
  <si>
    <t>Project Almanac </t>
  </si>
  <si>
    <t>Cadillac Records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</si>
  <si>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</si>
  <si>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</si>
  <si>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</si>
  <si>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</si>
  <si>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</si>
  <si>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</si>
  <si>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</si>
  <si>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</si>
  <si>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</si>
  <si>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</si>
  <si>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</si>
  <si>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Dangerous Lives of Altar Boys </t>
  </si>
  <si>
    <t>Stoker </t>
  </si>
  <si>
    <t>2046 </t>
  </si>
  <si>
    <t>Married Life </t>
  </si>
  <si>
    <t>Duma </t>
  </si>
  <si>
    <t>Ondine </t>
  </si>
  <si>
    <t>Welcome to Collinwood </t>
  </si>
  <si>
    <t>Critical Care </t>
  </si>
  <si>
    <t>Trade </t>
  </si>
  <si>
    <t>Breakfast of Champions </t>
  </si>
  <si>
    <t>City of Life and Death </t>
  </si>
  <si>
    <t>Space Battleship Yamato </t>
  </si>
  <si>
    <t>Triangle </t>
  </si>
  <si>
    <t>10 Days in a Madhouse </t>
  </si>
  <si>
    <t>Heaven Is for Real </t>
  </si>
  <si>
    <t>Dancin' It's On </t>
  </si>
  <si>
    <t>A Tale of Three Cities </t>
  </si>
  <si>
    <t>Drive Hard </t>
  </si>
  <si>
    <t>Raising Cain </t>
  </si>
  <si>
    <t>Invaders from Mars </t>
  </si>
  <si>
    <t>Brighton Rock </t>
  </si>
  <si>
    <t>2001: A Space Odyssey </t>
  </si>
  <si>
    <t>Happy Gilmore </t>
  </si>
  <si>
    <t>Employee of the Month </t>
  </si>
  <si>
    <t>My Name Is Khan </t>
  </si>
  <si>
    <t>The Hole </t>
  </si>
  <si>
    <t>Deadfall </t>
  </si>
  <si>
    <t>Mad Max Beyond Thunderdome </t>
  </si>
  <si>
    <t>The Ides of March </t>
  </si>
  <si>
    <t>About Last Night </t>
  </si>
  <si>
    <t>Quest for Fire </t>
  </si>
  <si>
    <t>Antwone Fisher </t>
  </si>
  <si>
    <t>The Emperor's Club </t>
  </si>
  <si>
    <t>Glengarry Glen Ross </t>
  </si>
  <si>
    <t>The Boy in the Striped Pajamas </t>
  </si>
  <si>
    <t>The Funeral </t>
  </si>
  <si>
    <t>The Land Before Time </t>
  </si>
  <si>
    <t>The Perfect Game </t>
  </si>
  <si>
    <t>The Blue Butterfly </t>
  </si>
  <si>
    <t>Wrong Turn </t>
  </si>
  <si>
    <t>Operation Chromite </t>
  </si>
  <si>
    <t>Dancer in the Dark </t>
  </si>
  <si>
    <t>Tae Guk Gi: The Brotherhood of War </t>
  </si>
  <si>
    <t>Half Past Dead </t>
  </si>
  <si>
    <t>I Can Do Bad All by Myself </t>
  </si>
  <si>
    <t>The Last Station </t>
  </si>
  <si>
    <t>Enter the Void </t>
  </si>
  <si>
    <t>The Iron Lady </t>
  </si>
  <si>
    <t>Good Morning, Vietnam </t>
  </si>
  <si>
    <t>Justin Bieber: Never Say Never </t>
  </si>
  <si>
    <t>Black Swan </t>
  </si>
  <si>
    <t>The Godfather: Part II </t>
  </si>
  <si>
    <t>Save the Last Dance </t>
  </si>
  <si>
    <t>Miracles from Heaven </t>
  </si>
  <si>
    <t>Dude, Where's My Car? </t>
  </si>
  <si>
    <t>Young Guns </t>
  </si>
  <si>
    <t>St. Vincent </t>
  </si>
  <si>
    <t>The New Guy </t>
  </si>
  <si>
    <t>The Butterfly Effect </t>
  </si>
  <si>
    <t>Snow Day </t>
  </si>
  <si>
    <t>This Christmas </t>
  </si>
  <si>
    <t>The Big Hit </t>
  </si>
  <si>
    <t>Harriet the Spy </t>
  </si>
  <si>
    <t>Child's Play 2 </t>
  </si>
  <si>
    <t>Being John Malkovich </t>
  </si>
  <si>
    <t>Earth to Echo </t>
  </si>
  <si>
    <t>The Astronaut Farmer </t>
  </si>
  <si>
    <t>Woo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</si>
  <si>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</si>
  <si>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</si>
  <si>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</si>
  <si>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</si>
  <si>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</si>
  <si>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</si>
  <si>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</si>
  <si>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</si>
  <si>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</si>
  <si>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</si>
  <si>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</si>
  <si>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</si>
  <si>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Faithful </t>
  </si>
  <si>
    <t>Find Me Guilty </t>
  </si>
  <si>
    <t>The Perks of Being a Wallflower </t>
  </si>
  <si>
    <t>Infamous </t>
  </si>
  <si>
    <t>Attack the Block </t>
  </si>
  <si>
    <t>In the Land of Blood and Honey </t>
  </si>
  <si>
    <t>The Call </t>
  </si>
  <si>
    <t>The Crocodile Hunter: Collision Course </t>
  </si>
  <si>
    <t>I Love You Phillip Morris </t>
  </si>
  <si>
    <t>True Romance </t>
  </si>
  <si>
    <t>The Killer Inside Me </t>
  </si>
  <si>
    <t>Tales from the Crypt: Demon Knight </t>
  </si>
  <si>
    <t>Phone Booth </t>
  </si>
  <si>
    <t>Army of Darkness </t>
  </si>
  <si>
    <t>The Man with the Golden Gun </t>
  </si>
  <si>
    <t>Super Hybrid </t>
  </si>
  <si>
    <t>No Good Deed </t>
  </si>
  <si>
    <t>The Last Godfather </t>
  </si>
  <si>
    <t>The Duchess </t>
  </si>
  <si>
    <t>The Best Offer </t>
  </si>
  <si>
    <t>Pan's Labyrinth </t>
  </si>
  <si>
    <t>Far from Heaven </t>
  </si>
  <si>
    <t>Quills </t>
  </si>
  <si>
    <t>Downfall </t>
  </si>
  <si>
    <t>St. Trinian's </t>
  </si>
  <si>
    <t>Stonewall </t>
  </si>
  <si>
    <t>The Color of Money </t>
  </si>
  <si>
    <t>First Blood </t>
  </si>
  <si>
    <t>The Possession </t>
  </si>
  <si>
    <t>Dangerous Liaisons </t>
  </si>
  <si>
    <t>Renaissance </t>
  </si>
  <si>
    <t>Red Lights </t>
  </si>
  <si>
    <t>Beverly Hills Cop </t>
  </si>
  <si>
    <t>The Imitation Game </t>
  </si>
  <si>
    <t>Because of Winn-Dixie </t>
  </si>
  <si>
    <t>Urban Legends: Final Cut </t>
  </si>
  <si>
    <t>Fatal Attraction </t>
  </si>
  <si>
    <t>Pretty Woman </t>
  </si>
  <si>
    <t>Born on the Fourth of July </t>
  </si>
  <si>
    <t>Stomp the Yard </t>
  </si>
  <si>
    <t>The Spy Who Loved Me </t>
  </si>
  <si>
    <t>Urban Legend </t>
  </si>
  <si>
    <t>White Fang </t>
  </si>
  <si>
    <t>Superstar </t>
  </si>
  <si>
    <t>Jonah: A VeggieTales Movie </t>
  </si>
  <si>
    <t>Poetic Justice </t>
  </si>
  <si>
    <t>All About the Benjamins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</si>
  <si>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</si>
  <si>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</si>
  <si>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</si>
  <si>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</si>
  <si>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</si>
  <si>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</si>
  <si>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New York, New York </t>
  </si>
  <si>
    <t>Crooklyn </t>
  </si>
  <si>
    <t>Bobby </t>
  </si>
  <si>
    <t>Head Over Heels </t>
  </si>
  <si>
    <t>Fun Size </t>
  </si>
  <si>
    <t>A Walk on the Moon </t>
  </si>
  <si>
    <t>Catch a Fire </t>
  </si>
  <si>
    <t>Soul Survivors </t>
  </si>
  <si>
    <t>Jefferson in Paris </t>
  </si>
  <si>
    <t>Caravans </t>
  </si>
  <si>
    <t>Margaret </t>
  </si>
  <si>
    <t>Flipped </t>
  </si>
  <si>
    <t>Brokeback Mountain </t>
  </si>
  <si>
    <t>Hot Tub Time Machine 2 </t>
  </si>
  <si>
    <t>Crazy/Beautiful </t>
  </si>
  <si>
    <t>Das Boot </t>
  </si>
  <si>
    <t>An Ideal Husband </t>
  </si>
  <si>
    <t>Sphinx </t>
  </si>
  <si>
    <t>An Everlasting Piece </t>
  </si>
  <si>
    <t>The Other End of the Line </t>
  </si>
  <si>
    <t>Highway </t>
  </si>
  <si>
    <t>Manderlay </t>
  </si>
  <si>
    <t>Unforgiven </t>
  </si>
  <si>
    <t>Romeo + Juliet </t>
  </si>
  <si>
    <t>Freedom </t>
  </si>
  <si>
    <t>Groundhog Day </t>
  </si>
  <si>
    <t>Magic Mike XXL </t>
  </si>
  <si>
    <t>The Thing </t>
  </si>
  <si>
    <t>Notes on a Scandal </t>
  </si>
  <si>
    <t>Flawless </t>
  </si>
  <si>
    <t>The Constant Gardener </t>
  </si>
  <si>
    <t>King's Ransom </t>
  </si>
  <si>
    <t>Into the Wild </t>
  </si>
  <si>
    <t>A Dangerous Method </t>
  </si>
  <si>
    <t>Scream </t>
  </si>
  <si>
    <t>The Devil's Double </t>
  </si>
  <si>
    <t>Land of the Dead </t>
  </si>
  <si>
    <t>Predator </t>
  </si>
  <si>
    <t>United 93 </t>
  </si>
  <si>
    <t>The Hills Have Eyes </t>
  </si>
  <si>
    <t>Wall Street </t>
  </si>
  <si>
    <t>House of Sand and Fog </t>
  </si>
  <si>
    <t>The Artist </t>
  </si>
  <si>
    <t>Double Impact </t>
  </si>
  <si>
    <t>Duets </t>
  </si>
  <si>
    <t>Detroit Rock City </t>
  </si>
  <si>
    <t>Good </t>
  </si>
  <si>
    <t>Top Gun </t>
  </si>
  <si>
    <t>Crouching Tiger, Hidden Dragon </t>
  </si>
  <si>
    <t>American Beauty </t>
  </si>
  <si>
    <t>The King's Speech </t>
  </si>
  <si>
    <t>Twins </t>
  </si>
  <si>
    <t>The Color Purple </t>
  </si>
  <si>
    <t>Diary of a Wimpy Kid </t>
  </si>
  <si>
    <t>National Lampoon's Vacation </t>
  </si>
  <si>
    <t>Bad Grandpa </t>
  </si>
  <si>
    <t>Beetlejuice </t>
  </si>
  <si>
    <t>Why Did I Get Married? </t>
  </si>
  <si>
    <t>Little Women </t>
  </si>
  <si>
    <t>When a Stranger Calls </t>
  </si>
  <si>
    <t>Big Fat Liar </t>
  </si>
  <si>
    <t>The Deer Hunter </t>
  </si>
  <si>
    <t>Wag the Dog </t>
  </si>
  <si>
    <t>Snitch </t>
  </si>
  <si>
    <t>Krampus </t>
  </si>
  <si>
    <t>The Faculty </t>
  </si>
  <si>
    <t>The Skulls </t>
  </si>
  <si>
    <t>The Theory of Everything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</si>
  <si>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</si>
  <si>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</si>
  <si>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</si>
  <si>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</si>
  <si>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</si>
  <si>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</si>
  <si>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</si>
  <si>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</si>
  <si>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</si>
  <si>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</si>
  <si>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</si>
  <si>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</si>
  <si>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</si>
  <si>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</si>
  <si>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</si>
  <si>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</si>
  <si>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</si>
  <si>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</si>
  <si>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</si>
  <si>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</si>
  <si>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Boogie Nights </t>
  </si>
  <si>
    <t>Nowhere to Run </t>
  </si>
  <si>
    <t>Flicka </t>
  </si>
  <si>
    <t>The Hills Have Eyes II </t>
  </si>
  <si>
    <t>Tuck Everlasting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</si>
  <si>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</si>
  <si>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</si>
  <si>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</si>
  <si>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</si>
  <si>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</si>
  <si>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</si>
  <si>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</si>
  <si>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</si>
  <si>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</si>
  <si>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</si>
  <si>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</si>
  <si>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</si>
  <si>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</si>
  <si>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</si>
  <si>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</si>
  <si>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</si>
  <si>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</si>
  <si>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</si>
  <si>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</si>
  <si>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</si>
  <si>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</si>
  <si>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</si>
  <si>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</si>
  <si>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</si>
  <si>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</si>
  <si>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</si>
  <si>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</si>
  <si>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</si>
  <si>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Whatever It Takes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</si>
  <si>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</si>
  <si>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</si>
  <si>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</si>
  <si>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</si>
  <si>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</si>
  <si>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</si>
  <si>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</si>
  <si>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</si>
  <si>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</si>
  <si>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</si>
  <si>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</si>
  <si>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</si>
  <si>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Mulholland Drive </t>
  </si>
  <si>
    <t>Never Let Me Go </t>
  </si>
  <si>
    <t>Transsiberian </t>
  </si>
  <si>
    <t>The Clan of the Cave Bear </t>
  </si>
  <si>
    <t>Crazy in Alabama </t>
  </si>
  <si>
    <t>Funny Games </t>
  </si>
  <si>
    <t>The Assassin </t>
  </si>
  <si>
    <t>Buffalo Soldiers </t>
  </si>
  <si>
    <t>The Midnight Meat Train </t>
  </si>
  <si>
    <t>Winnie Mandela </t>
  </si>
  <si>
    <t>The Son of No One </t>
  </si>
  <si>
    <t>The Good Night </t>
  </si>
  <si>
    <t>Dungeons &amp; Dragons: Wrath of the Dragon God </t>
  </si>
  <si>
    <t>Chiamatemi Francesco - Il Papa della gente </t>
  </si>
  <si>
    <t>Shinjuku Incident </t>
  </si>
  <si>
    <t>Pandaemonium </t>
  </si>
  <si>
    <t>Slumdog Millionaire </t>
  </si>
  <si>
    <t>Broken Horses </t>
  </si>
  <si>
    <t>Cool Runnings </t>
  </si>
  <si>
    <t>My Bloody Valentine </t>
  </si>
  <si>
    <t>The Lucky Ones </t>
  </si>
  <si>
    <t>Seven Psychopaths </t>
  </si>
  <si>
    <t>Ex Machina </t>
  </si>
  <si>
    <t>Solitary Man </t>
  </si>
  <si>
    <t>Casino Jack </t>
  </si>
  <si>
    <t>Jindabyne </t>
  </si>
  <si>
    <t>Aimee &amp; Jaguar </t>
  </si>
  <si>
    <t>10 Cloverfield Lane </t>
  </si>
  <si>
    <t>25th Hour </t>
  </si>
  <si>
    <t xml:space="preserve">Deadline Gallipoli             </t>
  </si>
  <si>
    <t>Silver Medallist </t>
  </si>
  <si>
    <t>The Lion of Judah </t>
  </si>
  <si>
    <t>Wasabi </t>
  </si>
  <si>
    <t>Vicky Cristina Barcelona </t>
  </si>
  <si>
    <t>Slow Burn </t>
  </si>
  <si>
    <t>Slither </t>
  </si>
  <si>
    <t>The Yellow Handkerchief </t>
  </si>
  <si>
    <t>Elling </t>
  </si>
  <si>
    <t>Road Trip </t>
  </si>
  <si>
    <t>Juwanna Mann </t>
  </si>
  <si>
    <t>Crocodile Dundee II </t>
  </si>
  <si>
    <t>A Passage to India </t>
  </si>
  <si>
    <t>The Box </t>
  </si>
  <si>
    <t>MoliÃ¨re </t>
  </si>
  <si>
    <t>Left Behind </t>
  </si>
  <si>
    <t>The Illusionist </t>
  </si>
  <si>
    <t>Dumb &amp; Dumber </t>
  </si>
  <si>
    <t>When Harry Met Sally... </t>
  </si>
  <si>
    <t>The Verdict </t>
  </si>
  <si>
    <t>Varsity Blues </t>
  </si>
  <si>
    <t>The Unborn </t>
  </si>
  <si>
    <t>Moonrise Kingdom </t>
  </si>
  <si>
    <t>The Texas Chainsaw Massacre: The Beginning </t>
  </si>
  <si>
    <t>The Master of Disguise </t>
  </si>
  <si>
    <t>Baby Boy </t>
  </si>
  <si>
    <t>The Roommate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</si>
  <si>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</si>
  <si>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</si>
  <si>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</si>
  <si>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</si>
  <si>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</si>
  <si>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</si>
  <si>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</si>
  <si>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The Thirteenth Floor </t>
  </si>
  <si>
    <t>Meteor </t>
  </si>
  <si>
    <t>Hollywood Ending </t>
  </si>
  <si>
    <t>Highlander </t>
  </si>
  <si>
    <t>Things We Lost in the Fire </t>
  </si>
  <si>
    <t>Steel </t>
  </si>
  <si>
    <t>The Immigrant </t>
  </si>
  <si>
    <t>The White Countess </t>
  </si>
  <si>
    <t>Soul Plane </t>
  </si>
  <si>
    <t>Vamps </t>
  </si>
  <si>
    <t>Hachi: A Dog's Tale </t>
  </si>
  <si>
    <t>Zulu </t>
  </si>
  <si>
    <t>The Homesman </t>
  </si>
  <si>
    <t>Not Another Teen Movie </t>
  </si>
  <si>
    <t>Malibu's Most Wanted </t>
  </si>
  <si>
    <t>The Princess Bride </t>
  </si>
  <si>
    <t>A Mighty Heart </t>
  </si>
  <si>
    <t>10 Things I Hate About You </t>
  </si>
  <si>
    <t>Sorority Row </t>
  </si>
  <si>
    <t>Oscar and Lucinda </t>
  </si>
  <si>
    <t>On the Line </t>
  </si>
  <si>
    <t>Adore </t>
  </si>
  <si>
    <t>PokÃ©mon 3: The Movie </t>
  </si>
  <si>
    <t>Dead Poets Society </t>
  </si>
  <si>
    <t>My Girl </t>
  </si>
  <si>
    <t>Sense and Sensibility </t>
  </si>
  <si>
    <t>Becoming Jane </t>
  </si>
  <si>
    <t>Sydney White </t>
  </si>
  <si>
    <t>The Women </t>
  </si>
  <si>
    <t>Fur: An Imaginary Portrait of Diane Arbus </t>
  </si>
  <si>
    <t>Red Dawn </t>
  </si>
  <si>
    <t>Midnight in Paris </t>
  </si>
  <si>
    <t>Bridge to Terabithia </t>
  </si>
  <si>
    <t>Jeepers Creepers II </t>
  </si>
  <si>
    <t>A Perfect Plan </t>
  </si>
  <si>
    <t>Stone Cold </t>
  </si>
  <si>
    <t>To Rome with Love </t>
  </si>
  <si>
    <t>Teenage Mutant Ninja Turtles III </t>
  </si>
  <si>
    <t>Away We Go </t>
  </si>
  <si>
    <t>Star Trek III: The Search for Spock </t>
  </si>
  <si>
    <t>Deuce Bigalow: Male Gigolo </t>
  </si>
  <si>
    <t>The Family Stone </t>
  </si>
  <si>
    <t>Austin Powers: International Man of Mystery </t>
  </si>
  <si>
    <t>Mean Girls </t>
  </si>
  <si>
    <t>Love the Coopers </t>
  </si>
  <si>
    <t>9½ Weeks </t>
  </si>
  <si>
    <t>The Others </t>
  </si>
  <si>
    <t>My Fair Lady </t>
  </si>
  <si>
    <t>I Know What You Did Last Summer </t>
  </si>
  <si>
    <t>Let's Be Cops </t>
  </si>
  <si>
    <t>Good Boy! </t>
  </si>
  <si>
    <t>The Best Man Holiday </t>
  </si>
  <si>
    <t>Smokin' Aces </t>
  </si>
  <si>
    <t>40 Days and 40 Nights </t>
  </si>
  <si>
    <t>A Night at the Roxbury </t>
  </si>
  <si>
    <t>Beastly </t>
  </si>
  <si>
    <t>Dickie Roberts: Former Child Star </t>
  </si>
  <si>
    <t>McFarland, USA </t>
  </si>
  <si>
    <t>Pitch Perfect </t>
  </si>
  <si>
    <t>A Simple Plan </t>
  </si>
  <si>
    <t>They </t>
  </si>
  <si>
    <t>The Adventures of Elmo in Grouchland </t>
  </si>
  <si>
    <t>Brooklyn's Finest </t>
  </si>
  <si>
    <t>Evil Dead </t>
  </si>
  <si>
    <t>My Life in Ruins </t>
  </si>
  <si>
    <t>Superman IV: The Quest for Peace </t>
  </si>
  <si>
    <t>Running Scared </t>
  </si>
  <si>
    <t>Shanghai Surprise </t>
  </si>
  <si>
    <t>Roar </t>
  </si>
  <si>
    <t>Veronica Guerin </t>
  </si>
  <si>
    <t>Escobar: Paradise Lost </t>
  </si>
  <si>
    <t>Southland Tales </t>
  </si>
  <si>
    <t>Damnation Alley </t>
  </si>
  <si>
    <t>The Apparition </t>
  </si>
  <si>
    <t>The Woman in Black </t>
  </si>
  <si>
    <t>The Lizzie McGuire Movie </t>
  </si>
  <si>
    <t>The Shallows </t>
  </si>
  <si>
    <t>The Visual Bible: The Gospel of John </t>
  </si>
  <si>
    <t>Road House </t>
  </si>
  <si>
    <t>Sparkle </t>
  </si>
  <si>
    <t>Subway </t>
  </si>
  <si>
    <t>Kickboxer: Vengeance </t>
  </si>
  <si>
    <t>Hoodwinked! </t>
  </si>
  <si>
    <t>Hotel Rwanda </t>
  </si>
  <si>
    <t>Black Nativity </t>
  </si>
  <si>
    <t>City of Ghosts </t>
  </si>
  <si>
    <t>Beerfest </t>
  </si>
  <si>
    <t>Joe Dirt </t>
  </si>
  <si>
    <t>Red Sonja </t>
  </si>
  <si>
    <t>Street Fighter: The Legend of Chun-Li </t>
  </si>
  <si>
    <t>Glory </t>
  </si>
  <si>
    <t>The Merchant of Venice </t>
  </si>
  <si>
    <t>1911 </t>
  </si>
  <si>
    <t>Star Wars: Episode V - The Empire Strikes Back </t>
  </si>
  <si>
    <t>Raiders of the Lost Ark </t>
  </si>
  <si>
    <t>Home Alone 2: Lost in New York </t>
  </si>
  <si>
    <t>Mortal Kombat </t>
  </si>
  <si>
    <t>Just Married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</si>
  <si>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</si>
  <si>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</si>
  <si>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</si>
  <si>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</si>
  <si>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</si>
  <si>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Barbershop 2: Back in Business </t>
  </si>
  <si>
    <t>Bad Santa </t>
  </si>
  <si>
    <t>My Big Fat Greek Wedding 2 </t>
  </si>
  <si>
    <t>Amadeus </t>
  </si>
  <si>
    <t>Under the Tuscan Sun </t>
  </si>
  <si>
    <t>Peggy Sue Got Married </t>
  </si>
  <si>
    <t>Birdman or (The Unexpected Virtue of Ignorance) </t>
  </si>
  <si>
    <t>Blue Jasmine </t>
  </si>
  <si>
    <t>Spy Hard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</si>
  <si>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</si>
  <si>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</si>
  <si>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</si>
  <si>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</si>
  <si>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</si>
  <si>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</si>
  <si>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</si>
  <si>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</si>
  <si>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</si>
  <si>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</si>
  <si>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</si>
  <si>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Catch That Kid </t>
  </si>
  <si>
    <t>Life as a House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</si>
  <si>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</si>
  <si>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</si>
  <si>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</si>
  <si>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</si>
  <si>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</si>
  <si>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</si>
  <si>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</si>
  <si>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</si>
  <si>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</si>
  <si>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Being Julia </t>
  </si>
  <si>
    <t>Dragonslayer </t>
  </si>
  <si>
    <t>Ed Wood </t>
  </si>
  <si>
    <t>Labor Day </t>
  </si>
  <si>
    <t>RocknRolla </t>
  </si>
  <si>
    <t>Hamlet </t>
  </si>
  <si>
    <t>Midnight Special </t>
  </si>
  <si>
    <t>Anything Else </t>
  </si>
  <si>
    <t>The Railway Man </t>
  </si>
  <si>
    <t>The Salton Sea </t>
  </si>
  <si>
    <t>The Informers </t>
  </si>
  <si>
    <t>I Come with the Rain </t>
  </si>
  <si>
    <t>I Am Wrath </t>
  </si>
  <si>
    <t>Wolves </t>
  </si>
  <si>
    <t>The Prince </t>
  </si>
  <si>
    <t>Home Alone </t>
  </si>
  <si>
    <t>Baby Geniuses </t>
  </si>
  <si>
    <t>The Mist </t>
  </si>
  <si>
    <t>Cat People </t>
  </si>
  <si>
    <t>Baahubali: The Beginning </t>
  </si>
  <si>
    <t>Fear and Loathing in Las Vegas </t>
  </si>
  <si>
    <t>The Invention of Lying </t>
  </si>
  <si>
    <t>Aliens </t>
  </si>
  <si>
    <t>The Young Messiah </t>
  </si>
  <si>
    <t>Heist </t>
  </si>
  <si>
    <t>Without a Paddle </t>
  </si>
  <si>
    <t>Dumb and Dumberer: When Harry Met Lloyd </t>
  </si>
  <si>
    <t>Sausage Party </t>
  </si>
  <si>
    <t>Bad Boys </t>
  </si>
  <si>
    <t>The Silence of the Lambs </t>
  </si>
  <si>
    <t>A Very Harold &amp; Kumar 3D Christmas </t>
  </si>
  <si>
    <t>From Dusk Till Dawn </t>
  </si>
  <si>
    <t>Sea of Love </t>
  </si>
  <si>
    <t>The Shining </t>
  </si>
  <si>
    <t>Back to the Future </t>
  </si>
  <si>
    <t>House on Haunted Hill </t>
  </si>
  <si>
    <t>The Switch </t>
  </si>
  <si>
    <t>Thomas and the Magic Railroad </t>
  </si>
  <si>
    <t>Spirited Away </t>
  </si>
  <si>
    <t>The Book Thief </t>
  </si>
  <si>
    <t>Sex Drive </t>
  </si>
  <si>
    <t>Leap Year </t>
  </si>
  <si>
    <t>The Fall of the Roman Empire </t>
  </si>
  <si>
    <t>The Nutcracker </t>
  </si>
  <si>
    <t>Kansas City </t>
  </si>
  <si>
    <t>The Amityville Horror </t>
  </si>
  <si>
    <t>Adaptation. </t>
  </si>
  <si>
    <t>American Dreamz </t>
  </si>
  <si>
    <t>Letters from Iwo Jima </t>
  </si>
  <si>
    <t>The Painted Veil </t>
  </si>
  <si>
    <t>Close Encounters of the Third Kind </t>
  </si>
  <si>
    <t>Coco Before Chanel </t>
  </si>
  <si>
    <t>Secret in Their Eyes </t>
  </si>
  <si>
    <t>This Is Where I Leave You </t>
  </si>
  <si>
    <t>Gosford Park </t>
  </si>
  <si>
    <t>Trollhunter </t>
  </si>
  <si>
    <t>Conan the Barbarian </t>
  </si>
  <si>
    <t>17 Again </t>
  </si>
  <si>
    <t>Disturbia </t>
  </si>
  <si>
    <t>Hackers </t>
  </si>
  <si>
    <t>Flash Gordon </t>
  </si>
  <si>
    <t>Takers </t>
  </si>
  <si>
    <t>Dodgeball: A True Underdog Story </t>
  </si>
  <si>
    <t>Assault on Precinct 13 </t>
  </si>
  <si>
    <t>What a Girl Wants </t>
  </si>
  <si>
    <t>She's the Man </t>
  </si>
  <si>
    <t>Bad Lieutenant: Port of Call New Orleans </t>
  </si>
  <si>
    <t>The Waterboy </t>
  </si>
  <si>
    <t>The Rookie </t>
  </si>
  <si>
    <t>Never Back Down </t>
  </si>
  <si>
    <t>Tinker Tailor Soldier Spy </t>
  </si>
  <si>
    <t>Pulse </t>
  </si>
  <si>
    <t>Wayne's World </t>
  </si>
  <si>
    <t>Jackass 3D </t>
  </si>
  <si>
    <t>Jaws 2 </t>
  </si>
  <si>
    <t>Beverly Hills Chihuahua </t>
  </si>
  <si>
    <t>The Conjuring </t>
  </si>
  <si>
    <t>Tammy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</si>
  <si>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</si>
  <si>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</si>
  <si>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</si>
  <si>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</si>
  <si>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</si>
  <si>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</si>
  <si>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</si>
  <si>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</si>
  <si>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</si>
  <si>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</si>
  <si>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</si>
  <si>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</si>
  <si>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</si>
  <si>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</si>
  <si>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</si>
  <si>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</si>
  <si>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Max </t>
  </si>
  <si>
    <t>Epic Movie </t>
  </si>
  <si>
    <t>Spotlight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</si>
  <si>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</si>
  <si>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</si>
  <si>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</si>
  <si>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</si>
  <si>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</si>
  <si>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</si>
  <si>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</si>
  <si>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</si>
  <si>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Doubt </t>
  </si>
  <si>
    <t>Copycat </t>
  </si>
  <si>
    <t>Scary Movie 5 </t>
  </si>
  <si>
    <t>Paint Your Wagon </t>
  </si>
  <si>
    <t>Milk </t>
  </si>
  <si>
    <t>Risen </t>
  </si>
  <si>
    <t>Wild Things </t>
  </si>
  <si>
    <t>The Debt </t>
  </si>
  <si>
    <t>High Fidelity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</si>
  <si>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</si>
  <si>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</si>
  <si>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</si>
  <si>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</si>
  <si>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</si>
  <si>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</si>
  <si>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</si>
  <si>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</si>
  <si>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</si>
  <si>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</si>
  <si>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Quigley Down Under </t>
  </si>
  <si>
    <t>Alpha and Omega </t>
  </si>
  <si>
    <t>The Covenant </t>
  </si>
  <si>
    <t>To Die For </t>
  </si>
  <si>
    <t>Nerve </t>
  </si>
  <si>
    <t>Vampires </t>
  </si>
  <si>
    <t>Endless Love </t>
  </si>
  <si>
    <t>Georgia Rule </t>
  </si>
  <si>
    <t>Under the Rainbow </t>
  </si>
  <si>
    <t>Ladyhawke </t>
  </si>
  <si>
    <t>Reign Over Me </t>
  </si>
  <si>
    <t>School for Scoundrels </t>
  </si>
  <si>
    <t>Silent Hill: Revelation 3D </t>
  </si>
  <si>
    <t>Pooh's Heffalump Movie </t>
  </si>
  <si>
    <t>Home for the Holidays </t>
  </si>
  <si>
    <t>Kung Fu Hustle </t>
  </si>
  <si>
    <t>The Kite Runner </t>
  </si>
  <si>
    <t>21 Grams </t>
  </si>
  <si>
    <t>Paparazzi </t>
  </si>
  <si>
    <t>A Guy Thing </t>
  </si>
  <si>
    <t>Loser </t>
  </si>
  <si>
    <t>The Greatest Story Ever Told </t>
  </si>
  <si>
    <t>The Man Who Knew Too Little </t>
  </si>
  <si>
    <t>What's Your Number? </t>
  </si>
  <si>
    <t>Lockout </t>
  </si>
  <si>
    <t>Crank: High Voltage </t>
  </si>
  <si>
    <t>Bullets Over Broadway </t>
  </si>
  <si>
    <t>One Night with the King </t>
  </si>
  <si>
    <t>Undisputed </t>
  </si>
  <si>
    <t>Ghost Town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</si>
  <si>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</si>
  <si>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</si>
  <si>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</si>
  <si>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</si>
  <si>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</si>
  <si>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</si>
  <si>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</si>
  <si>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</si>
  <si>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</si>
  <si>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</si>
  <si>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</si>
  <si>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Superbabies: Baby Geniuses 2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</si>
  <si>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</si>
  <si>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</si>
  <si>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</si>
  <si>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</si>
  <si>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</si>
  <si>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</si>
  <si>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>Machete Kills </t>
  </si>
  <si>
    <t>Strange Wilderness </t>
  </si>
  <si>
    <t>Little Boy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</si>
  <si>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</si>
  <si>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</si>
  <si>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</si>
  <si>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</si>
  <si>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</si>
  <si>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</si>
  <si>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</si>
  <si>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</si>
  <si>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</si>
  <si>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</si>
  <si>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Bon voyage </t>
  </si>
  <si>
    <t>Can't Stop the Music </t>
  </si>
  <si>
    <t>Courage </t>
  </si>
  <si>
    <t>Marci X </t>
  </si>
  <si>
    <t>Equilibrium </t>
  </si>
  <si>
    <t>The Oogieloves in the Big Balloon Adventure </t>
  </si>
  <si>
    <t>The Game of Their Lives </t>
  </si>
  <si>
    <t>Rapa Nui </t>
  </si>
  <si>
    <t>Dylan Dog: Dead of Night </t>
  </si>
  <si>
    <t>The Tempest </t>
  </si>
  <si>
    <t>Shattered </t>
  </si>
  <si>
    <t>Zambezia </t>
  </si>
  <si>
    <t>Dwegons and Leprechauns </t>
  </si>
  <si>
    <t>Hands of Stone </t>
  </si>
  <si>
    <t>Survivor </t>
  </si>
  <si>
    <t>The Baader Meinhof Complex </t>
  </si>
  <si>
    <t>Bad Teacher </t>
  </si>
  <si>
    <t>A Cinderella Story </t>
  </si>
  <si>
    <t>Thir13en Ghosts </t>
  </si>
  <si>
    <t>The Crazies </t>
  </si>
  <si>
    <t>The Exorcism of Emily Rose </t>
  </si>
  <si>
    <t>Prom Night </t>
  </si>
  <si>
    <t>Mongol: The Rise of Genghis Khan </t>
  </si>
  <si>
    <t>Megaforce </t>
  </si>
  <si>
    <t>Superbad </t>
  </si>
  <si>
    <t>Saw 3D: The Final Chapter </t>
  </si>
  <si>
    <t>My Stepmother Is an Alien </t>
  </si>
  <si>
    <t>Trance </t>
  </si>
  <si>
    <t>Mama </t>
  </si>
  <si>
    <t>The Marine </t>
  </si>
  <si>
    <t>De-Lovely </t>
  </si>
  <si>
    <t>Boat Trip </t>
  </si>
  <si>
    <t>Idle Hands </t>
  </si>
  <si>
    <t>Khumba </t>
  </si>
  <si>
    <t>Vampire in Brooklyn </t>
  </si>
  <si>
    <t>The Claim </t>
  </si>
  <si>
    <t>5 Days of War </t>
  </si>
  <si>
    <t>Friday After Next </t>
  </si>
  <si>
    <t>The Contender </t>
  </si>
  <si>
    <t>DOA: Dead or Alive </t>
  </si>
  <si>
    <t>The Royal Tenenbaums </t>
  </si>
  <si>
    <t>We Own the Night </t>
  </si>
  <si>
    <t>The Informant! </t>
  </si>
  <si>
    <t>Black Book </t>
  </si>
  <si>
    <t>Firefox </t>
  </si>
  <si>
    <t>South Park: Bigger Longer &amp; Uncut </t>
  </si>
  <si>
    <t>Hardball </t>
  </si>
  <si>
    <t>Silver Linings Playbook </t>
  </si>
  <si>
    <t>Freedom Writers </t>
  </si>
  <si>
    <t>The Transporter </t>
  </si>
  <si>
    <t>The Rage: Carrie 2 </t>
  </si>
  <si>
    <t>Swing Vote </t>
  </si>
  <si>
    <t>Moonlight Mile </t>
  </si>
  <si>
    <t>Molly </t>
  </si>
  <si>
    <t>The Beaver </t>
  </si>
  <si>
    <t>Everybody's Fine </t>
  </si>
  <si>
    <t>Synecdoche, New York </t>
  </si>
  <si>
    <t>Diary of a Wimpy Kid: Rodrick Rules </t>
  </si>
  <si>
    <t>Crocodile Dundee in Los Angeles </t>
  </si>
  <si>
    <t>My Fellow Americans </t>
  </si>
  <si>
    <t>Arlington Road </t>
  </si>
  <si>
    <t>Fair Game </t>
  </si>
  <si>
    <t>Open Range </t>
  </si>
  <si>
    <t>Blood and Wine </t>
  </si>
  <si>
    <t>Schindler's List </t>
  </si>
  <si>
    <t>Ghost </t>
  </si>
  <si>
    <t>The Santa Clause </t>
  </si>
  <si>
    <t>The Game Plan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</si>
  <si>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</si>
  <si>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</si>
  <si>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</si>
  <si>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</si>
  <si>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</si>
  <si>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</si>
  <si>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</si>
  <si>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</si>
  <si>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Shadowlands </t>
  </si>
  <si>
    <t>Deuce Bigalow: European Gigolo </t>
  </si>
  <si>
    <t>Saving Silverman </t>
  </si>
  <si>
    <t>Diary of a Wimpy Kid: Dog Days </t>
  </si>
  <si>
    <t>Summer of Sam </t>
  </si>
  <si>
    <t>Jay and Silent Bob Strike Back </t>
  </si>
  <si>
    <t>Hail, Caesar! </t>
  </si>
  <si>
    <t>Josie and the Pussycats </t>
  </si>
  <si>
    <t>Homefront </t>
  </si>
  <si>
    <t>The Little Vampire </t>
  </si>
  <si>
    <t>I Heart Huckabees </t>
  </si>
  <si>
    <t>Megiddo: The Omega Code 2 </t>
  </si>
  <si>
    <t>Dudley Do-Right </t>
  </si>
  <si>
    <t>Joyeux Noel </t>
  </si>
  <si>
    <t>Mad Money </t>
  </si>
  <si>
    <t>Before I Go to Sleep </t>
  </si>
  <si>
    <t>Stone </t>
  </si>
  <si>
    <t>Out of the Furnace </t>
  </si>
  <si>
    <t>Underdogs </t>
  </si>
  <si>
    <t>Lakeview Terrace </t>
  </si>
  <si>
    <t>The Weather Man </t>
  </si>
  <si>
    <t>12 Rounds </t>
  </si>
  <si>
    <t>Willard </t>
  </si>
  <si>
    <t>People I Know </t>
  </si>
  <si>
    <t>Dances with Wolves </t>
  </si>
  <si>
    <t>Tootsie </t>
  </si>
  <si>
    <t>You Will Meet a Tall Dark Stranger </t>
  </si>
  <si>
    <t>Get Over It </t>
  </si>
  <si>
    <t>Glitter </t>
  </si>
  <si>
    <t>The Death and Life of Bobby Z </t>
  </si>
  <si>
    <t>The Water Diviner </t>
  </si>
  <si>
    <t>Spaceballs </t>
  </si>
  <si>
    <t>The Crow </t>
  </si>
  <si>
    <t>Black Water Transit </t>
  </si>
  <si>
    <t>Chasing Liberty </t>
  </si>
  <si>
    <t>The Statement </t>
  </si>
  <si>
    <t>The Last Emperor </t>
  </si>
  <si>
    <t>Eddie the Eagle </t>
  </si>
  <si>
    <t>Beyond the Sea </t>
  </si>
  <si>
    <t>The Naked Gun 2½: The Smell of Fear </t>
  </si>
  <si>
    <t>Final Destination </t>
  </si>
  <si>
    <t>Pitch Black </t>
  </si>
  <si>
    <t>Someone Like You... </t>
  </si>
  <si>
    <t>Her </t>
  </si>
  <si>
    <t>Joy Ride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</si>
  <si>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</si>
  <si>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</si>
  <si>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</si>
  <si>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</si>
  <si>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</si>
  <si>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</si>
  <si>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</si>
  <si>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</si>
  <si>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ChÃ©ri </t>
  </si>
  <si>
    <t>Vanity Fair </t>
  </si>
  <si>
    <t>Bodyguards and Assassins </t>
  </si>
  <si>
    <t>There's Something About Mary </t>
  </si>
  <si>
    <t>Take Me Home Tonight </t>
  </si>
  <si>
    <t>Step Up 2: The Streets </t>
  </si>
  <si>
    <t>Recess: School's Out </t>
  </si>
  <si>
    <t>RoboCop 3 </t>
  </si>
  <si>
    <t>Zombieland </t>
  </si>
  <si>
    <t>Universal Soldier: The Return </t>
  </si>
  <si>
    <t>United Passions </t>
  </si>
  <si>
    <t>The Rugrats Movie </t>
  </si>
  <si>
    <t>Captain Alatriste: The Spanish Musketeer </t>
  </si>
  <si>
    <t>Rocky Balboa </t>
  </si>
  <si>
    <t>Scream 2 </t>
  </si>
  <si>
    <t>Think Like a Man Too </t>
  </si>
  <si>
    <t>The Whole Nine Yards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</si>
  <si>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</si>
  <si>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</si>
  <si>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</si>
  <si>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</si>
  <si>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</si>
  <si>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</si>
  <si>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</si>
  <si>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</si>
  <si>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</si>
  <si>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</si>
  <si>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</si>
  <si>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</si>
  <si>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</si>
  <si>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</si>
  <si>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</si>
  <si>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Meet the Deedles </t>
  </si>
  <si>
    <t>The Bridge of San Luis Rey </t>
  </si>
  <si>
    <t>Faster </t>
  </si>
  <si>
    <t>Howl's Moving Castle </t>
  </si>
  <si>
    <t>The Yards </t>
  </si>
  <si>
    <t>Hitman </t>
  </si>
  <si>
    <t>Gossip </t>
  </si>
  <si>
    <t>Eastern Promises </t>
  </si>
  <si>
    <t>The Infiltrator </t>
  </si>
  <si>
    <t>Cellular </t>
  </si>
  <si>
    <t>The Odd Life of Timothy Green </t>
  </si>
  <si>
    <t>The Shadow </t>
  </si>
  <si>
    <t>The Hunting Party </t>
  </si>
  <si>
    <t>Nomad: The Warrior </t>
  </si>
  <si>
    <t>A Monster in Paris </t>
  </si>
  <si>
    <t>The Grand Budapest Hotel </t>
  </si>
  <si>
    <t>Speed </t>
  </si>
  <si>
    <t>Mystic River </t>
  </si>
  <si>
    <t>Up in the Air </t>
  </si>
  <si>
    <t>The Age of Adaline </t>
  </si>
  <si>
    <t>Little Shop of Horrors </t>
  </si>
  <si>
    <t>Fled </t>
  </si>
  <si>
    <t>Godsend </t>
  </si>
  <si>
    <t>The Good Thief </t>
  </si>
  <si>
    <t>Joyful Noise </t>
  </si>
  <si>
    <t>Return to Oz </t>
  </si>
  <si>
    <t>What Just Happened </t>
  </si>
  <si>
    <t>Shakespeare in Love </t>
  </si>
  <si>
    <t>Mrs. Doubtfire </t>
  </si>
  <si>
    <t>Rain Man </t>
  </si>
  <si>
    <t>Taken </t>
  </si>
  <si>
    <t>The Bodyguard </t>
  </si>
  <si>
    <t>The Help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</si>
  <si>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</si>
  <si>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</si>
  <si>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</si>
  <si>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</si>
  <si>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</si>
  <si>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Chocolat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</si>
  <si>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</si>
  <si>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</si>
  <si>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</si>
  <si>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</si>
  <si>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</si>
  <si>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</si>
  <si>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Finding Neverland </t>
  </si>
  <si>
    <t>A Madea Christmas </t>
  </si>
  <si>
    <t>The Grey </t>
  </si>
  <si>
    <t>Goodfellas </t>
  </si>
  <si>
    <t>Nanny McPhee </t>
  </si>
  <si>
    <t>Scarface </t>
  </si>
  <si>
    <t>Nothing to Lose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</si>
  <si>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</si>
  <si>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</si>
  <si>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</si>
  <si>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</si>
  <si>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</si>
  <si>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</si>
  <si>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</si>
  <si>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</si>
  <si>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</si>
  <si>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</si>
  <si>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</si>
  <si>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Good Luck Chuck </t>
  </si>
  <si>
    <t>The Hours </t>
  </si>
  <si>
    <t>Mr. Bean's Holiday </t>
  </si>
  <si>
    <t>Anacondas: The Hunt for the Blood Orchid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</si>
  <si>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</si>
  <si>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</si>
  <si>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</si>
  <si>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</si>
  <si>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</si>
  <si>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</si>
  <si>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The Gambler </t>
  </si>
  <si>
    <t>August: Osage County </t>
  </si>
  <si>
    <t>He Got Game </t>
  </si>
  <si>
    <t>Don Juan DeMarco </t>
  </si>
  <si>
    <t>Dear John </t>
  </si>
  <si>
    <t>The Losers </t>
  </si>
  <si>
    <t>Don't Be Afraid of the Dark </t>
  </si>
  <si>
    <t>War </t>
  </si>
  <si>
    <t>Punch-Drunk Love </t>
  </si>
  <si>
    <t>EuroTrip </t>
  </si>
  <si>
    <t>Bright Lights, Big City </t>
  </si>
  <si>
    <t>The Adventures of Pinocchio </t>
  </si>
  <si>
    <t>The Next Best Thing </t>
  </si>
  <si>
    <t>My Soul to Take </t>
  </si>
  <si>
    <t>The Girl Next Door </t>
  </si>
  <si>
    <t>Maximum Risk </t>
  </si>
  <si>
    <t>Stealing Harvard </t>
  </si>
  <si>
    <t>Shark Night 3D </t>
  </si>
  <si>
    <t>Angela's Ashes </t>
  </si>
  <si>
    <t>Draft Day </t>
  </si>
  <si>
    <t>Lifeforce </t>
  </si>
  <si>
    <t>The Conspirator </t>
  </si>
  <si>
    <t>Lords of Dogtown </t>
  </si>
  <si>
    <t>Big Trouble in Little China </t>
  </si>
  <si>
    <t>Warrior </t>
  </si>
  <si>
    <t>Gettysburg </t>
  </si>
  <si>
    <t>Stop-Loss </t>
  </si>
  <si>
    <t>Abandon </t>
  </si>
  <si>
    <t>Brokedown Palace </t>
  </si>
  <si>
    <t>Mrs. Winterbourne </t>
  </si>
  <si>
    <t>Straw Dogs </t>
  </si>
  <si>
    <t>The Hoax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</si>
  <si>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</si>
  <si>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</si>
  <si>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</si>
  <si>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</si>
  <si>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</si>
  <si>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</si>
  <si>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Blindness </t>
  </si>
  <si>
    <t>BloodRayne </t>
  </si>
  <si>
    <t>Carnage </t>
  </si>
  <si>
    <t>Where the Truth Lies </t>
  </si>
  <si>
    <t>Without Limits </t>
  </si>
  <si>
    <t>Me and Orson Welles </t>
  </si>
  <si>
    <t>Little White Lies </t>
  </si>
  <si>
    <t>Love Ranch 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</si>
  <si>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</si>
  <si>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</si>
  <si>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</si>
  <si>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</si>
  <si>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</si>
  <si>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</si>
  <si>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</si>
  <si>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On the Road </t>
  </si>
  <si>
    <t>Star Trek IV: The Voyage Home </t>
  </si>
  <si>
    <t>Jane Got a Gun </t>
  </si>
  <si>
    <t>The Men Who Stare at Goats </t>
  </si>
  <si>
    <t>The Adventurer: The Curse of the Midas Box </t>
  </si>
  <si>
    <t>1408 </t>
  </si>
  <si>
    <t>Darling Lili </t>
  </si>
  <si>
    <t>The Transporter Refueled </t>
  </si>
  <si>
    <t>Michael Clayton </t>
  </si>
  <si>
    <t>Babel </t>
  </si>
  <si>
    <t>Disaster Movie </t>
  </si>
  <si>
    <t>Three Kingdoms: Resurrection of the Dragon </t>
  </si>
  <si>
    <t>The Bounty </t>
  </si>
  <si>
    <t>Honey </t>
  </si>
  <si>
    <t>Arn: The Knight Templar </t>
  </si>
  <si>
    <t>All the Queen's Men </t>
  </si>
  <si>
    <t>The Golden Child </t>
  </si>
  <si>
    <t>The Fighter </t>
  </si>
  <si>
    <t>The Perfect Man </t>
  </si>
  <si>
    <t>As It Is in Heaven </t>
  </si>
  <si>
    <t>W. </t>
  </si>
  <si>
    <t>Blood Ties </t>
  </si>
  <si>
    <t>Flipper </t>
  </si>
  <si>
    <t>Fat Albert </t>
  </si>
  <si>
    <t>Sunshine </t>
  </si>
  <si>
    <t>The First Wives Club </t>
  </si>
  <si>
    <t>Splice </t>
  </si>
  <si>
    <t>Dawn of the Dead </t>
  </si>
  <si>
    <t>Paul Blart: Mall Cop </t>
  </si>
  <si>
    <t>Freaky Friday </t>
  </si>
  <si>
    <t>The 40-Year-Old Virgin </t>
  </si>
  <si>
    <t>Kindergarten Cop </t>
  </si>
  <si>
    <t>Ever After: A Cinderella Story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</si>
  <si>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</si>
  <si>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</si>
  <si>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</si>
  <si>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</si>
  <si>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</si>
  <si>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</si>
  <si>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</si>
  <si>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</si>
  <si>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</si>
  <si>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</si>
  <si>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</si>
  <si>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</si>
  <si>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The Raven </t>
  </si>
  <si>
    <t>Welcome to Mooseport </t>
  </si>
  <si>
    <t>Highlander: The Final Dimension </t>
  </si>
  <si>
    <t>Snow White: A Tale of Terror </t>
  </si>
  <si>
    <t>The Curse of the Jade Scorpion </t>
  </si>
  <si>
    <t>Accidental Love </t>
  </si>
  <si>
    <t>Self/less </t>
  </si>
  <si>
    <t>The Best of Me </t>
  </si>
  <si>
    <t>Viy </t>
  </si>
  <si>
    <t>Bridget Jones's Diary </t>
  </si>
  <si>
    <t>Anchorman: The Legend of Ron Burgundy </t>
  </si>
  <si>
    <t>Agent Cody Banks </t>
  </si>
  <si>
    <t>Unaccompanied Minors </t>
  </si>
  <si>
    <t>The 33 </t>
  </si>
  <si>
    <t>Delivery Man </t>
  </si>
  <si>
    <t>Philadelphia </t>
  </si>
  <si>
    <t>Little Children </t>
  </si>
  <si>
    <t>That Thing You Do! </t>
  </si>
  <si>
    <t>Micmacs </t>
  </si>
  <si>
    <t>The English Patient </t>
  </si>
  <si>
    <t>Closer </t>
  </si>
  <si>
    <t>Krull </t>
  </si>
  <si>
    <t>The Running Man </t>
  </si>
  <si>
    <t>Timecop </t>
  </si>
  <si>
    <t>How to Lose Friends &amp; Alienate People </t>
  </si>
  <si>
    <t>Divine Secrets of the Ya-Ya Sisterhood </t>
  </si>
  <si>
    <t>Kiss the Girls </t>
  </si>
  <si>
    <t>The Blues Brothers </t>
  </si>
  <si>
    <t>Lake Placid </t>
  </si>
  <si>
    <t>Lucky Number Slevin </t>
  </si>
  <si>
    <t>The Right Stuff </t>
  </si>
  <si>
    <t>The NeverEnding Story </t>
  </si>
  <si>
    <t>Dark City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</si>
  <si>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</si>
  <si>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</si>
  <si>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</si>
  <si>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</si>
  <si>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</si>
  <si>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</si>
  <si>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Mindhunters </t>
  </si>
  <si>
    <t>The Magic Flute </t>
  </si>
  <si>
    <t>Pineapple Express </t>
  </si>
  <si>
    <t>Kingpin </t>
  </si>
  <si>
    <t>One Missed Call </t>
  </si>
  <si>
    <t>Armored </t>
  </si>
  <si>
    <t>Fight Valley </t>
  </si>
  <si>
    <t>The Frozen Ground </t>
  </si>
  <si>
    <t>Octopussy </t>
  </si>
  <si>
    <t>Rendition </t>
  </si>
  <si>
    <t>Star Trek V: The Final Frontier </t>
  </si>
  <si>
    <t>Laws of Attraction </t>
  </si>
  <si>
    <t>Walk the Line </t>
  </si>
  <si>
    <t>Mumford </t>
  </si>
  <si>
    <t>Aladdin </t>
  </si>
  <si>
    <t>Straight Outta Compton </t>
  </si>
  <si>
    <t>Indiana Jones and the Temple of Doom </t>
  </si>
  <si>
    <t>Die Hard </t>
  </si>
  <si>
    <t>Role Models </t>
  </si>
  <si>
    <t>The Big Short </t>
  </si>
  <si>
    <t>Miracle </t>
  </si>
  <si>
    <t>Last Vegas </t>
  </si>
  <si>
    <t>For Your Eyes Only </t>
  </si>
  <si>
    <t>Serendipity </t>
  </si>
  <si>
    <t>Zoolander </t>
  </si>
  <si>
    <t>Safe Haven </t>
  </si>
  <si>
    <t>Hocus Pocus </t>
  </si>
  <si>
    <t>No Reservations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</si>
  <si>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</si>
  <si>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</si>
  <si>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</si>
  <si>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</si>
  <si>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</si>
  <si>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</si>
  <si>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</si>
  <si>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Lost Souls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</si>
  <si>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</si>
  <si>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</si>
  <si>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</si>
  <si>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</si>
  <si>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</si>
  <si>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</si>
  <si>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</si>
  <si>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</si>
  <si>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Kick-Ass 2 </t>
  </si>
  <si>
    <t>Brick Mansions </t>
  </si>
  <si>
    <t>Formula 51 </t>
  </si>
  <si>
    <t>A Walk Among the Tombstones </t>
  </si>
  <si>
    <t>The Fifth Estate </t>
  </si>
  <si>
    <t>Michael Collins </t>
  </si>
  <si>
    <t>The Princess and the Cobbler </t>
  </si>
  <si>
    <t>Beverly Hills Cop II </t>
  </si>
  <si>
    <t>The Blind Side </t>
  </si>
  <si>
    <t>Stigmata </t>
  </si>
  <si>
    <t>The Notebook </t>
  </si>
  <si>
    <t>Pitch Perfect 2 </t>
  </si>
  <si>
    <t>The Borrowers </t>
  </si>
  <si>
    <t>Confessions of a Dangerous Mind </t>
  </si>
  <si>
    <t>Serving Sara </t>
  </si>
  <si>
    <t>The Boss </t>
  </si>
  <si>
    <t>Cry Freedom </t>
  </si>
  <si>
    <t>The Jacket </t>
  </si>
  <si>
    <t>Florence Foster Jenkins </t>
  </si>
  <si>
    <t>Once Upon a Time in Mexico </t>
  </si>
  <si>
    <t>Obitaemyy ostrov </t>
  </si>
  <si>
    <t>Dark Water </t>
  </si>
  <si>
    <t>Kill Bill: Vol. 1 </t>
  </si>
  <si>
    <t>Kill Bill: Vol. 2 </t>
  </si>
  <si>
    <t>Coach Carter </t>
  </si>
  <si>
    <t>Unknown </t>
  </si>
  <si>
    <t>The Living Daylights </t>
  </si>
  <si>
    <t>Fever Pitch </t>
  </si>
  <si>
    <t>New York Minute </t>
  </si>
  <si>
    <t>The Hudsucker Proxy </t>
  </si>
  <si>
    <t>Paul Blart: Mall Cop 2 </t>
  </si>
  <si>
    <t>Must Love Dogs </t>
  </si>
  <si>
    <t>The Nativity Story </t>
  </si>
  <si>
    <t>House of Wax </t>
  </si>
  <si>
    <t>Midnight in the Garden of Good and Evil </t>
  </si>
  <si>
    <t>The X Files: I Want to Believe </t>
  </si>
  <si>
    <t>Bait </t>
  </si>
  <si>
    <t>The Age of Innocence </t>
  </si>
  <si>
    <t>Big Momma's House </t>
  </si>
  <si>
    <t>The Darkest Hour </t>
  </si>
  <si>
    <t>Safe </t>
  </si>
  <si>
    <t>Doomsday </t>
  </si>
  <si>
    <t>Bogus </t>
  </si>
  <si>
    <t>The Incredible Burt Wonderstone </t>
  </si>
  <si>
    <t>American Pie 2 </t>
  </si>
  <si>
    <t>Toy Story </t>
  </si>
  <si>
    <t>The Vow </t>
  </si>
  <si>
    <t>Remember the Titans </t>
  </si>
  <si>
    <t>The Hunt for Red October </t>
  </si>
  <si>
    <t>Lee Daniels' The Butler </t>
  </si>
  <si>
    <t>Ace Ventura: When Nature Calls </t>
  </si>
  <si>
    <t>District 9 </t>
  </si>
  <si>
    <t>The SpongeBob SquarePants Movie </t>
  </si>
  <si>
    <t>Million Dollar Baby </t>
  </si>
  <si>
    <t>Analyze This </t>
  </si>
  <si>
    <t>27 Dresses </t>
  </si>
  <si>
    <t>Hannah Montana: The Movie </t>
  </si>
  <si>
    <t>Rugrats in Paris: The Movie </t>
  </si>
  <si>
    <t>The Prince of Tides </t>
  </si>
  <si>
    <t>Legends of the Fall </t>
  </si>
  <si>
    <t>About Schmidt </t>
  </si>
  <si>
    <t>Looper </t>
  </si>
  <si>
    <t>Down to Earth </t>
  </si>
  <si>
    <t>Babe </t>
  </si>
  <si>
    <t>Hope Springs </t>
  </si>
  <si>
    <t>Forgetting Sarah Marshall </t>
  </si>
  <si>
    <t>Baby Mama </t>
  </si>
  <si>
    <t>Hope Floats </t>
  </si>
  <si>
    <t>Bride Wars </t>
  </si>
  <si>
    <t>Blow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</si>
  <si>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</si>
  <si>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</si>
  <si>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</si>
  <si>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</si>
  <si>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</si>
  <si>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</si>
  <si>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</si>
  <si>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</si>
  <si>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Sicario </t>
  </si>
  <si>
    <t>Southpaw </t>
  </si>
  <si>
    <t>Drag Me to Hell </t>
  </si>
  <si>
    <t>Secondhand Lions </t>
  </si>
  <si>
    <t>Step Up 3D </t>
  </si>
  <si>
    <t>Blue Crush </t>
  </si>
  <si>
    <t>The Cabin in the Woods </t>
  </si>
  <si>
    <t>Meet the Spartans </t>
  </si>
  <si>
    <t>Midnight Run </t>
  </si>
  <si>
    <t>Hanna </t>
  </si>
  <si>
    <t>Mortal Kombat: Annihilation </t>
  </si>
  <si>
    <t>Larry Crowne </t>
  </si>
  <si>
    <t>Carrie </t>
  </si>
  <si>
    <t>Take the Lead </t>
  </si>
  <si>
    <t>Gridiron Gang </t>
  </si>
  <si>
    <t>9 </t>
  </si>
  <si>
    <t>Side Effects </t>
  </si>
  <si>
    <t>Winnie the Pooh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</si>
  <si>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</si>
  <si>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</si>
  <si>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</si>
  <si>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</si>
  <si>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</si>
  <si>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</si>
  <si>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</si>
  <si>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The Five-Year Engagement </t>
  </si>
  <si>
    <t>Mr 3000 </t>
  </si>
  <si>
    <t>Ultraviolet </t>
  </si>
  <si>
    <t>The Replacement Killers </t>
  </si>
  <si>
    <t>Eight Legged Freaks </t>
  </si>
  <si>
    <t>Love &amp; Other Drugs </t>
  </si>
  <si>
    <t>88 Minutes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</si>
  <si>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</si>
  <si>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</si>
  <si>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</si>
  <si>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</si>
  <si>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</si>
  <si>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</si>
  <si>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</si>
  <si>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</si>
  <si>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Hoodwinked Too! Hood vs. Evil </t>
  </si>
  <si>
    <t>An Unfinished Life </t>
  </si>
  <si>
    <t>Runner Runner </t>
  </si>
  <si>
    <t>Antitrust </t>
  </si>
  <si>
    <t>Once Upon a Time in America </t>
  </si>
  <si>
    <t>Dead Man Down </t>
  </si>
  <si>
    <t>Miss Potter </t>
  </si>
  <si>
    <t>The Assassination of Jesse James by the Coward Robert Ford </t>
  </si>
  <si>
    <t>Wild Card </t>
  </si>
  <si>
    <t>Machine Gun Preacher </t>
  </si>
  <si>
    <t>The Color of Freedom </t>
  </si>
  <si>
    <t>Grace of Monaco </t>
  </si>
  <si>
    <t>A Warrior's Tail </t>
  </si>
  <si>
    <t>Ripley's Game </t>
  </si>
  <si>
    <t>Keeping the Faith </t>
  </si>
  <si>
    <t>Taking Woodstock </t>
  </si>
  <si>
    <t>Harlock: Space Pirate </t>
  </si>
  <si>
    <t>Identity </t>
  </si>
  <si>
    <t>Kick-Ass </t>
  </si>
  <si>
    <t>Knocked Up </t>
  </si>
  <si>
    <t>My Sister's Keeper </t>
  </si>
  <si>
    <t>Star Trek VI: The Undiscovered Country </t>
  </si>
  <si>
    <t>About a Boy </t>
  </si>
  <si>
    <t>Anonymous </t>
  </si>
  <si>
    <t>The Passion of the Christ </t>
  </si>
  <si>
    <t>Freddy vs. Jason </t>
  </si>
  <si>
    <t>Jimmy Neutron: Boy Genius </t>
  </si>
  <si>
    <t>Hide and Seek </t>
  </si>
  <si>
    <t>Cradle 2 the Grave </t>
  </si>
  <si>
    <t>August Rush </t>
  </si>
  <si>
    <t>A Lot Like Love </t>
  </si>
  <si>
    <t>Legend </t>
  </si>
  <si>
    <t>The Glass House </t>
  </si>
  <si>
    <t>The Tigger Movie </t>
  </si>
  <si>
    <t>Team America: World Police </t>
  </si>
  <si>
    <t>Simon Birch </t>
  </si>
  <si>
    <t>The Quiet American </t>
  </si>
  <si>
    <t>Steve Jobs </t>
  </si>
  <si>
    <t>The Corruptor </t>
  </si>
  <si>
    <t>Get Shorty </t>
  </si>
  <si>
    <t>Headhunters </t>
  </si>
  <si>
    <t>Hero </t>
  </si>
  <si>
    <t>Wimbledon </t>
  </si>
  <si>
    <t>Out of Africa </t>
  </si>
  <si>
    <t>Flight </t>
  </si>
  <si>
    <t>Hearts in Atlantis </t>
  </si>
  <si>
    <t>Arachnophobia </t>
  </si>
  <si>
    <t>Frequency </t>
  </si>
  <si>
    <t>Vacation </t>
  </si>
  <si>
    <t>Extraordinary Measures </t>
  </si>
  <si>
    <t>eXistenZ </t>
  </si>
  <si>
    <t>Cleopatra </t>
  </si>
  <si>
    <t>Apocalypse Now </t>
  </si>
  <si>
    <t>Criminal </t>
  </si>
  <si>
    <t>The Mothman Prophecies </t>
  </si>
  <si>
    <t>Licence to Kill </t>
  </si>
  <si>
    <t>The Master </t>
  </si>
  <si>
    <t>The Tree of Life </t>
  </si>
  <si>
    <t>Bandidas </t>
  </si>
  <si>
    <t>The Reader </t>
  </si>
  <si>
    <t>Phenomenon </t>
  </si>
  <si>
    <t>Scrooged </t>
  </si>
  <si>
    <t>Nacho Libre </t>
  </si>
  <si>
    <t>This Is the End </t>
  </si>
  <si>
    <t>Men of Honor </t>
  </si>
  <si>
    <t>Big Mommas: Like Father, Like Son </t>
  </si>
  <si>
    <t>Source Code </t>
  </si>
  <si>
    <t>Alive </t>
  </si>
  <si>
    <t>The Number 23 </t>
  </si>
  <si>
    <t>Dreamer: Inspired by a True Story </t>
  </si>
  <si>
    <t>A History of Violence </t>
  </si>
  <si>
    <t>Transporter 2 </t>
  </si>
  <si>
    <t>The Quick and the Dead </t>
  </si>
  <si>
    <t>Repo Men </t>
  </si>
  <si>
    <t>Cats Don't Dance </t>
  </si>
  <si>
    <t>Cradle Will Rock </t>
  </si>
  <si>
    <t>The Good German </t>
  </si>
  <si>
    <t>George and the Dragon </t>
  </si>
  <si>
    <t>Going the Distance </t>
  </si>
  <si>
    <t>30 Days of Night </t>
  </si>
  <si>
    <t>Are We There Yet? </t>
  </si>
  <si>
    <t>Star Wars: Episode VI - Return of the Jedi </t>
  </si>
  <si>
    <t>Bridesmaids </t>
  </si>
  <si>
    <t>Pandorum </t>
  </si>
  <si>
    <t>Austin Powers: The Spy Who Shagged Me </t>
  </si>
  <si>
    <t>The Cell </t>
  </si>
  <si>
    <t>Malcolm X </t>
  </si>
  <si>
    <t>The Benchwarmers </t>
  </si>
  <si>
    <t>Resident Evil </t>
  </si>
  <si>
    <t>Exit Wounds </t>
  </si>
  <si>
    <t>Step Up Revolution </t>
  </si>
  <si>
    <t>Snakes on a Plane </t>
  </si>
  <si>
    <t>The Watcher </t>
  </si>
  <si>
    <t>The Punisher </t>
  </si>
  <si>
    <t>Elf </t>
  </si>
  <si>
    <t>The Young and Prodigious T.S. Spivet </t>
  </si>
  <si>
    <t>Se7en </t>
  </si>
  <si>
    <t>Gran Torino </t>
  </si>
  <si>
    <t>Bringing Down the House </t>
  </si>
  <si>
    <t>The Man </t>
  </si>
  <si>
    <t>The Mexican </t>
  </si>
  <si>
    <t>Reindeer Games </t>
  </si>
  <si>
    <t>TMNT </t>
  </si>
  <si>
    <t>The Maze Runner </t>
  </si>
  <si>
    <t>Chill Factor </t>
  </si>
  <si>
    <t>Ponyo </t>
  </si>
  <si>
    <t>The Longest Ride </t>
  </si>
  <si>
    <t>The Astronaut's Wife </t>
  </si>
  <si>
    <t>I Dreamed of Africa </t>
  </si>
  <si>
    <t>Thunder and the House of Magic </t>
  </si>
  <si>
    <t>Moonraker </t>
  </si>
  <si>
    <t>Summer Catch </t>
  </si>
  <si>
    <t xml:space="preserve">Lilyhammer             </t>
  </si>
  <si>
    <t>Big Daddy </t>
  </si>
  <si>
    <t>Dredd </t>
  </si>
  <si>
    <t>Hotel for Dogs </t>
  </si>
  <si>
    <t>Killer Elite </t>
  </si>
  <si>
    <t>The Last Legion </t>
  </si>
  <si>
    <t>Beyond Borders </t>
  </si>
  <si>
    <t>Garfield </t>
  </si>
  <si>
    <t>From Hell </t>
  </si>
  <si>
    <t>Johnny English </t>
  </si>
  <si>
    <t>Revolutionary Road </t>
  </si>
  <si>
    <t>Dumb and Dumber To </t>
  </si>
  <si>
    <t>The Intern </t>
  </si>
  <si>
    <t>The Count of Monte Cristo </t>
  </si>
  <si>
    <t>The Other Boleyn Girl </t>
  </si>
  <si>
    <t>Star Trek: Generations </t>
  </si>
  <si>
    <t>Heartbreakers </t>
  </si>
  <si>
    <t>Creed </t>
  </si>
  <si>
    <t>The Hangover </t>
  </si>
  <si>
    <t>Batman </t>
  </si>
  <si>
    <t>Lethal Weapon 3 </t>
  </si>
  <si>
    <t>Spy Kids </t>
  </si>
  <si>
    <t>Horrible Bosses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</si>
  <si>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</si>
  <si>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</si>
  <si>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</si>
  <si>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</si>
  <si>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</si>
  <si>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</si>
  <si>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</si>
  <si>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L.A. Confidential </t>
  </si>
  <si>
    <t>Sky High </t>
  </si>
  <si>
    <t>In &amp; Out </t>
  </si>
  <si>
    <t>Species </t>
  </si>
  <si>
    <t>The Man in the Iron Mask </t>
  </si>
  <si>
    <t>Secretariat </t>
  </si>
  <si>
    <t>Radio </t>
  </si>
  <si>
    <t>Friends with Benefits </t>
  </si>
  <si>
    <t>Neighbors 2: Sorority Rising </t>
  </si>
  <si>
    <t>Saving Mr. Banks </t>
  </si>
  <si>
    <t>This Is 40 </t>
  </si>
  <si>
    <t>Old Dogs </t>
  </si>
  <si>
    <t>Underworld: Rise of the Lycans </t>
  </si>
  <si>
    <t>License to Wed </t>
  </si>
  <si>
    <t>Donnie Brasco </t>
  </si>
  <si>
    <t>The Ladykillers </t>
  </si>
  <si>
    <t>Max Payne </t>
  </si>
  <si>
    <t>The Back-up Plan </t>
  </si>
  <si>
    <t>Something Borrowed </t>
  </si>
  <si>
    <t>Street Fighter </t>
  </si>
  <si>
    <t>The Pianist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</si>
  <si>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</si>
  <si>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</si>
  <si>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</si>
  <si>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</si>
  <si>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</si>
  <si>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</si>
  <si>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</si>
  <si>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</si>
  <si>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Nanny McPhee Returns </t>
  </si>
  <si>
    <t>Hoffa </t>
  </si>
  <si>
    <t>Ella Enchanted </t>
  </si>
  <si>
    <t>Concussion </t>
  </si>
  <si>
    <t>Abduction </t>
  </si>
  <si>
    <t>Valiant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</si>
  <si>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</si>
  <si>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</si>
  <si>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</si>
  <si>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</si>
  <si>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</si>
  <si>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</si>
  <si>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</si>
  <si>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</si>
  <si>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</si>
  <si>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</si>
  <si>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</si>
  <si>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</si>
  <si>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</si>
  <si>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</si>
  <si>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</si>
  <si>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Knock Off </t>
  </si>
  <si>
    <t>Sabotage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</si>
  <si>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</si>
  <si>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</si>
  <si>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</si>
  <si>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</si>
  <si>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</si>
  <si>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</si>
  <si>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</si>
  <si>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</si>
  <si>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</si>
  <si>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Lion of the Desert </t>
  </si>
  <si>
    <t>Ride with the Devil </t>
  </si>
  <si>
    <t>Unfinished Business </t>
  </si>
  <si>
    <t>The Fountain </t>
  </si>
  <si>
    <t>Stolen </t>
  </si>
  <si>
    <t>Playing for Keeps </t>
  </si>
  <si>
    <t>Mandela: Long Walk to Freedom </t>
  </si>
  <si>
    <t>Reds </t>
  </si>
  <si>
    <t>Snow Dogs </t>
  </si>
  <si>
    <t>The Big Wedding </t>
  </si>
  <si>
    <t>1941 </t>
  </si>
  <si>
    <t>Dragon Wars: D-War </t>
  </si>
  <si>
    <t>Warm Bodies </t>
  </si>
  <si>
    <t>Little Black Book </t>
  </si>
  <si>
    <t>The Next Three Days </t>
  </si>
  <si>
    <t>North Country </t>
  </si>
  <si>
    <t>Howard the Duck </t>
  </si>
  <si>
    <t>Frost/Nixon </t>
  </si>
  <si>
    <t>The Wedding Planner </t>
  </si>
  <si>
    <t>Welcome Home, Roscoe Jenkins </t>
  </si>
  <si>
    <t>The Bridges of Madison County </t>
  </si>
  <si>
    <t>The Best Little Whorehouse in Texas </t>
  </si>
  <si>
    <t>School of Rock </t>
  </si>
  <si>
    <t>Ghost Ship </t>
  </si>
  <si>
    <t>The Country Bears </t>
  </si>
  <si>
    <t>See Spot Run </t>
  </si>
  <si>
    <t>Exiled </t>
  </si>
  <si>
    <t>What Happens in Vegas </t>
  </si>
  <si>
    <t>Head of State </t>
  </si>
  <si>
    <t>Hall Pass </t>
  </si>
  <si>
    <t>Amistad </t>
  </si>
  <si>
    <t>Raise the Titanic </t>
  </si>
  <si>
    <t>John Q </t>
  </si>
  <si>
    <t>Breakdown </t>
  </si>
  <si>
    <t>Never Say Never Again </t>
  </si>
  <si>
    <t>Hot Tub Time Machine </t>
  </si>
  <si>
    <t>Dolphin Tale 2 </t>
  </si>
  <si>
    <t>A Man Apart </t>
  </si>
  <si>
    <t>Ghosts of Mississippi </t>
  </si>
  <si>
    <t>Snow Falling on Cedars </t>
  </si>
  <si>
    <t>Gattaca </t>
  </si>
  <si>
    <t>Isn't She Great </t>
  </si>
  <si>
    <t>Ip Man 3 </t>
  </si>
  <si>
    <t>There Be Dragons </t>
  </si>
  <si>
    <t>Switchback </t>
  </si>
  <si>
    <t>The Town </t>
  </si>
  <si>
    <t>Burn After Reading </t>
  </si>
  <si>
    <t>Nim's Island </t>
  </si>
  <si>
    <t>Magnolia </t>
  </si>
  <si>
    <t>Cop Out </t>
  </si>
  <si>
    <t>Dolphin Tale </t>
  </si>
  <si>
    <t>Twilight </t>
  </si>
  <si>
    <t>We're the Millers </t>
  </si>
  <si>
    <t>Aloha </t>
  </si>
  <si>
    <t>The Rite </t>
  </si>
  <si>
    <t>Space Chimps </t>
  </si>
  <si>
    <t>The Princess Diaries </t>
  </si>
  <si>
    <t>13 Going on 30 </t>
  </si>
  <si>
    <t>White Chicks </t>
  </si>
  <si>
    <t>The Fast and the Furious </t>
  </si>
  <si>
    <t>Spy Kids 3-D: Game Over </t>
  </si>
  <si>
    <t>The Doors </t>
  </si>
  <si>
    <t>Sweet Home Alabama </t>
  </si>
  <si>
    <t>The Ugly Truth </t>
  </si>
  <si>
    <t>Spy Kids 2: Island of Lost Dreams </t>
  </si>
  <si>
    <t>Water for Elephants </t>
  </si>
  <si>
    <t>The Hurricane </t>
  </si>
  <si>
    <t>Enough </t>
  </si>
  <si>
    <t>Angel Eyes </t>
  </si>
  <si>
    <t>Joe Somebody </t>
  </si>
  <si>
    <t>The Ninth Gate </t>
  </si>
  <si>
    <t>Extreme Measures </t>
  </si>
  <si>
    <t>White Squall </t>
  </si>
  <si>
    <t>Riddick </t>
  </si>
  <si>
    <t>Texas Rangers </t>
  </si>
  <si>
    <t>Virgin Territory </t>
  </si>
  <si>
    <t>The 5th Wave </t>
  </si>
  <si>
    <t>Rush </t>
  </si>
  <si>
    <t>How to Be Single </t>
  </si>
  <si>
    <t>True Grit </t>
  </si>
  <si>
    <t>The Order </t>
  </si>
  <si>
    <t>Pushing Tin </t>
  </si>
  <si>
    <t>The Addams Family </t>
  </si>
  <si>
    <t>Stranger Than Fiction </t>
  </si>
  <si>
    <t>The Grandmaster </t>
  </si>
  <si>
    <t>The Time Traveler's Wife </t>
  </si>
  <si>
    <t>Frankenweenie </t>
  </si>
  <si>
    <t>Against the Ropes </t>
  </si>
  <si>
    <t>Superman III </t>
  </si>
  <si>
    <t>Sgt. Bilko </t>
  </si>
  <si>
    <t>Snowpiercer </t>
  </si>
  <si>
    <t>Oceans </t>
  </si>
  <si>
    <t>The Relic </t>
  </si>
  <si>
    <t>Zero Dark Thirty </t>
  </si>
  <si>
    <t>Bridget Jones: The Edge of Reason </t>
  </si>
  <si>
    <t>Ninja Assassin </t>
  </si>
  <si>
    <t>Striptease </t>
  </si>
  <si>
    <t>The Host </t>
  </si>
  <si>
    <t>Man of the House </t>
  </si>
  <si>
    <t>The Adventures of Ford Fairlane </t>
  </si>
  <si>
    <t>The Princess Diaries 2: Royal Engagement </t>
  </si>
  <si>
    <t>Blended </t>
  </si>
  <si>
    <t>Dune </t>
  </si>
  <si>
    <t>Bangkok Dangerous </t>
  </si>
  <si>
    <t>Big Trouble </t>
  </si>
  <si>
    <t>The Bounty Hunter </t>
  </si>
  <si>
    <t>Victor Frankenstein </t>
  </si>
  <si>
    <t>The Mechanic </t>
  </si>
  <si>
    <t>Boomerang </t>
  </si>
  <si>
    <t>One for the Money </t>
  </si>
  <si>
    <t>The Sixth Sense </t>
  </si>
  <si>
    <t>American Hustle </t>
  </si>
  <si>
    <t>The Proposal </t>
  </si>
  <si>
    <t>Back to the Future Part II </t>
  </si>
  <si>
    <t>Lucy </t>
  </si>
  <si>
    <t>Fifty Shades of Grey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</si>
  <si>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</si>
  <si>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</si>
  <si>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</si>
  <si>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</si>
  <si>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</si>
  <si>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</si>
  <si>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</si>
  <si>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</si>
  <si>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</si>
  <si>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</si>
  <si>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</si>
  <si>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</si>
  <si>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</si>
  <si>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</si>
  <si>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Eight Below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</si>
  <si>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</si>
  <si>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</si>
  <si>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</si>
  <si>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</si>
  <si>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</si>
  <si>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</si>
  <si>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</si>
  <si>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</si>
  <si>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</si>
  <si>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Other Woman </t>
  </si>
  <si>
    <t>The Final Destination </t>
  </si>
  <si>
    <t>Bridge of Spies </t>
  </si>
  <si>
    <t>Behind Enemy Lines </t>
  </si>
  <si>
    <t>Small Soldiers </t>
  </si>
  <si>
    <t>Spawn </t>
  </si>
  <si>
    <t>The Lincoln Lawyer </t>
  </si>
  <si>
    <t>The Prestige </t>
  </si>
  <si>
    <t>Escape from Planet Earth </t>
  </si>
  <si>
    <t>Apocalypto </t>
  </si>
  <si>
    <t>Predators </t>
  </si>
  <si>
    <t>Legal Eagles </t>
  </si>
  <si>
    <t>Secret Window </t>
  </si>
  <si>
    <t>The Lake House </t>
  </si>
  <si>
    <t>Made of Honor </t>
  </si>
  <si>
    <t>Jersey Boys </t>
  </si>
  <si>
    <t>The Rainmaker </t>
  </si>
  <si>
    <t>Gothika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</si>
  <si>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</si>
  <si>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</si>
  <si>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</si>
  <si>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</si>
  <si>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</si>
  <si>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</si>
  <si>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</si>
  <si>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</si>
  <si>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Sex Tape </t>
  </si>
  <si>
    <t>Final Destination 5 </t>
  </si>
  <si>
    <t>Mickey Blue Eyes </t>
  </si>
  <si>
    <t>Pay It Forward </t>
  </si>
  <si>
    <t>Drillbit Taylor </t>
  </si>
  <si>
    <t>A Million Ways to Die in the West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</si>
  <si>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</si>
  <si>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</si>
  <si>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</si>
  <si>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</si>
  <si>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</si>
  <si>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</si>
  <si>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</si>
  <si>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</si>
  <si>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</si>
  <si>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Sweet November </t>
  </si>
  <si>
    <t>The Reaping </t>
  </si>
  <si>
    <t>Renaissance Man </t>
  </si>
  <si>
    <t>Colombiana </t>
  </si>
  <si>
    <t>The Magic Sword: Quest for Camelot </t>
  </si>
  <si>
    <t>Torque </t>
  </si>
  <si>
    <t>City Hall </t>
  </si>
  <si>
    <t>Marie Antoinette </t>
  </si>
  <si>
    <t>Kiss of Death </t>
  </si>
  <si>
    <t>Get Carter </t>
  </si>
  <si>
    <t>Fantastic Mr. Fox </t>
  </si>
  <si>
    <t>Life or Something Like It </t>
  </si>
  <si>
    <t>Memoirs of an Invisible Man </t>
  </si>
  <si>
    <t>Big Miracle </t>
  </si>
  <si>
    <t>The Deep End of the Ocean </t>
  </si>
  <si>
    <t>Cirque du Freak: The Vampire's Assistant </t>
  </si>
  <si>
    <t>Duplex </t>
  </si>
  <si>
    <t>Impostor </t>
  </si>
  <si>
    <t>Extreme Ops </t>
  </si>
  <si>
    <t>Just Visiting </t>
  </si>
  <si>
    <t>A Thousand Words </t>
  </si>
  <si>
    <t>Delgo </t>
  </si>
  <si>
    <t>The Gunman </t>
  </si>
  <si>
    <t>Alex Rider: Operation Stormbreaker </t>
  </si>
  <si>
    <t>The Warlords </t>
  </si>
  <si>
    <t>Serenity </t>
  </si>
  <si>
    <t>Grudge Match </t>
  </si>
  <si>
    <t>Dragon Nest: Warriors' Dawn </t>
  </si>
  <si>
    <t>The Express </t>
  </si>
  <si>
    <t>What to Expect When You're Expecting </t>
  </si>
  <si>
    <t>In Time </t>
  </si>
  <si>
    <t>A Few Good Men </t>
  </si>
  <si>
    <t>Corpse Bride </t>
  </si>
  <si>
    <t>The Whole Ten Yards </t>
  </si>
  <si>
    <t>The Imaginarium of Doctor Parnassus </t>
  </si>
  <si>
    <t>Shorts </t>
  </si>
  <si>
    <t>My Best Friend's Girl </t>
  </si>
  <si>
    <t>Envy </t>
  </si>
  <si>
    <t>The Children of Huang Shi </t>
  </si>
  <si>
    <t>8 Mile </t>
  </si>
  <si>
    <t>The Medallion </t>
  </si>
  <si>
    <t>The Big Year </t>
  </si>
  <si>
    <t>3000 Miles to Graceland </t>
  </si>
  <si>
    <t>The Firm </t>
  </si>
  <si>
    <t>21 Jump Street </t>
  </si>
  <si>
    <t>Notting Hill </t>
  </si>
  <si>
    <t>Along Came Polly </t>
  </si>
  <si>
    <t>Here Comes the Boom </t>
  </si>
  <si>
    <t>High Crimes </t>
  </si>
  <si>
    <t>The Mirror Has Two Faces </t>
  </si>
  <si>
    <t>BrÃ¼no </t>
  </si>
  <si>
    <t>Red Riding Hood </t>
  </si>
  <si>
    <t>15 Minutes </t>
  </si>
  <si>
    <t>Super Mario Bros. </t>
  </si>
  <si>
    <t>Man on a Ledge </t>
  </si>
  <si>
    <t>Horrible Bosses 2 </t>
  </si>
  <si>
    <t>Feardotcom </t>
  </si>
  <si>
    <t>The Nut Job </t>
  </si>
  <si>
    <t>Original Sin </t>
  </si>
  <si>
    <t>Elektra </t>
  </si>
  <si>
    <t>Finding Forrester </t>
  </si>
  <si>
    <t>28 Days </t>
  </si>
  <si>
    <t>The Sweetest Thing </t>
  </si>
  <si>
    <t>The Heat </t>
  </si>
  <si>
    <t>The Skeleton Key </t>
  </si>
  <si>
    <t>Battlefield Earth </t>
  </si>
  <si>
    <t>The Hateful Eight </t>
  </si>
  <si>
    <t>The Fugitive </t>
  </si>
  <si>
    <t>Sleepers </t>
  </si>
  <si>
    <t>Rambo: First Blood Part II </t>
  </si>
  <si>
    <t>The Juror </t>
  </si>
  <si>
    <t>Heaven's Gate </t>
  </si>
  <si>
    <t>Charlie St. Cloud </t>
  </si>
  <si>
    <t>The Interview </t>
  </si>
  <si>
    <t>Argo </t>
  </si>
  <si>
    <t>The Lion King </t>
  </si>
  <si>
    <t>Flight of the Phoenix </t>
  </si>
  <si>
    <t>Death Race </t>
  </si>
  <si>
    <t>Miss Congeniality 2: Armed and Fabulous </t>
  </si>
  <si>
    <t>Inside Man </t>
  </si>
  <si>
    <t>Resident Evil: Apocalypse </t>
  </si>
  <si>
    <t>Star Trek: First Contact </t>
  </si>
  <si>
    <t>Liar Liar </t>
  </si>
  <si>
    <t>The Flintstones </t>
  </si>
  <si>
    <t>Taken 2 </t>
  </si>
  <si>
    <t>Miss Congeniality </t>
  </si>
  <si>
    <t>Journey to the Center of the Earth </t>
  </si>
  <si>
    <t>The Pelican Brief </t>
  </si>
  <si>
    <t>The Client </t>
  </si>
  <si>
    <t>The Bucket List </t>
  </si>
  <si>
    <t>Patriot Games </t>
  </si>
  <si>
    <t>Training Day </t>
  </si>
  <si>
    <t>Galaxy Quest </t>
  </si>
  <si>
    <t>Scary Movie 2 </t>
  </si>
  <si>
    <t>The Muppets </t>
  </si>
  <si>
    <t>Blade </t>
  </si>
  <si>
    <t>Changing Lanes </t>
  </si>
  <si>
    <t>Anaconda </t>
  </si>
  <si>
    <t>Coyote Ugly </t>
  </si>
  <si>
    <t>Love Actually </t>
  </si>
  <si>
    <t>The Specialist </t>
  </si>
  <si>
    <t>Tin Cup </t>
  </si>
  <si>
    <t>Kicking &amp; Screaming </t>
  </si>
  <si>
    <t>Resident Evil: Extinction </t>
  </si>
  <si>
    <t>Last Holiday </t>
  </si>
  <si>
    <t>The River Wild </t>
  </si>
  <si>
    <t>The Indian in the Cupboard </t>
  </si>
  <si>
    <t>Savages </t>
  </si>
  <si>
    <t>Across the Universe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</si>
  <si>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</si>
  <si>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</si>
  <si>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</si>
  <si>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</si>
  <si>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</si>
  <si>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</si>
  <si>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The Ghost Writer </t>
  </si>
  <si>
    <t>Deep Rising </t>
  </si>
  <si>
    <t>Miracle at St. Anna </t>
  </si>
  <si>
    <t>Curse of the Golden Flower </t>
  </si>
  <si>
    <t>Love in the Time of Cholera </t>
  </si>
  <si>
    <t>Shadow Conspiracy </t>
  </si>
  <si>
    <t>Johnny English Reborn </t>
  </si>
  <si>
    <t>Unleashed </t>
  </si>
  <si>
    <t>Chicken Run </t>
  </si>
  <si>
    <t>The Warrior's Way </t>
  </si>
  <si>
    <t>Scary Movie 4 </t>
  </si>
  <si>
    <t>Showgirls </t>
  </si>
  <si>
    <t>The Impossible </t>
  </si>
  <si>
    <t>Chicago </t>
  </si>
  <si>
    <t>Four Brothers </t>
  </si>
  <si>
    <t>What's the Worst That Could Happen? </t>
  </si>
  <si>
    <t>Dragonball: Evolution </t>
  </si>
  <si>
    <t>The Last Stand </t>
  </si>
  <si>
    <t>Legally Blonde 2: Red, White &amp; Blonde </t>
  </si>
  <si>
    <t>Flame and Citron </t>
  </si>
  <si>
    <t>Shaft </t>
  </si>
  <si>
    <t>My Best Friend's Wedding </t>
  </si>
  <si>
    <t>Insomnia </t>
  </si>
  <si>
    <t>Courage Under Fire </t>
  </si>
  <si>
    <t>Prisoners </t>
  </si>
  <si>
    <t>A Very Long Engagement </t>
  </si>
  <si>
    <t>The Cable Guy </t>
  </si>
  <si>
    <t>Happily N'Ever After </t>
  </si>
  <si>
    <t>Mary Reilly </t>
  </si>
  <si>
    <t>Jonah Hex </t>
  </si>
  <si>
    <t>The Happening </t>
  </si>
  <si>
    <t>Practical Magic </t>
  </si>
  <si>
    <t>Robin Hood: Prince of Thieves </t>
  </si>
  <si>
    <t>Traffic </t>
  </si>
  <si>
    <t>Indiana Jones and the Last Crusade </t>
  </si>
  <si>
    <t>The Bone Collector </t>
  </si>
  <si>
    <t>Panic Room </t>
  </si>
  <si>
    <t>Three Kings </t>
  </si>
  <si>
    <t>Rat Race </t>
  </si>
  <si>
    <t>K-PAX </t>
  </si>
  <si>
    <t>Kate &amp; Leopold </t>
  </si>
  <si>
    <t>Bedazzled </t>
  </si>
  <si>
    <t>Taken 3 </t>
  </si>
  <si>
    <t>Out of Sight </t>
  </si>
  <si>
    <t>The Thomas Crown Affair </t>
  </si>
  <si>
    <t>Riding in Cars with Boys </t>
  </si>
  <si>
    <t>America's Sweethearts </t>
  </si>
  <si>
    <t>Inchon </t>
  </si>
  <si>
    <t>Scary Movie 3 </t>
  </si>
  <si>
    <t>The One </t>
  </si>
  <si>
    <t>Chappie </t>
  </si>
  <si>
    <t>Your Highness </t>
  </si>
  <si>
    <t>Exorcist: The Beginning </t>
  </si>
  <si>
    <t>Escape Plan </t>
  </si>
  <si>
    <t>Broken Arrow </t>
  </si>
  <si>
    <t>Oliver Twist </t>
  </si>
  <si>
    <t>Perfume: The Story of a Murderer </t>
  </si>
  <si>
    <t>The Shaggy Dog </t>
  </si>
  <si>
    <t>The Black Dahlia </t>
  </si>
  <si>
    <t>Casper </t>
  </si>
  <si>
    <t>Alien 3 </t>
  </si>
  <si>
    <t>Chain Reaction </t>
  </si>
  <si>
    <t>Muppets Most Wanted </t>
  </si>
  <si>
    <t>Anastasia </t>
  </si>
  <si>
    <t>Law Abiding Citizen </t>
  </si>
  <si>
    <t>The Dukes of Hazzard </t>
  </si>
  <si>
    <t>The Twilight Saga: New Moon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</si>
  <si>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</si>
  <si>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</si>
  <si>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</si>
  <si>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</si>
  <si>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</si>
  <si>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</si>
  <si>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</si>
  <si>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How to Lose a Guy in 10 Days </t>
  </si>
  <si>
    <t>22 Jump Street </t>
  </si>
  <si>
    <t>Central Intelligence </t>
  </si>
  <si>
    <t>Stepmom </t>
  </si>
  <si>
    <t>Daddy's Home </t>
  </si>
  <si>
    <t>Into the Woods </t>
  </si>
  <si>
    <t>Payback </t>
  </si>
  <si>
    <t>Congo </t>
  </si>
  <si>
    <t>Knowing </t>
  </si>
  <si>
    <t>Failure to Launch </t>
  </si>
  <si>
    <t>Crazy, Stupid, Love. </t>
  </si>
  <si>
    <t>Moneyball </t>
  </si>
  <si>
    <t>Outbreak </t>
  </si>
  <si>
    <t>Non-Stop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</si>
  <si>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</si>
  <si>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</si>
  <si>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</si>
  <si>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</si>
  <si>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</si>
  <si>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</si>
  <si>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</si>
  <si>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</si>
  <si>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</si>
  <si>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</si>
  <si>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</si>
  <si>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</si>
  <si>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</si>
  <si>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</si>
  <si>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</si>
  <si>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</si>
  <si>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</si>
  <si>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</si>
  <si>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Gremlins 2: The New Batch </t>
  </si>
  <si>
    <t>The Judge </t>
  </si>
  <si>
    <t>The Peacemaker </t>
  </si>
  <si>
    <t>Out of Time </t>
  </si>
  <si>
    <t>On Deadly Ground </t>
  </si>
  <si>
    <t>The Adventures of Sharkboy and Lavagirl 3-D </t>
  </si>
  <si>
    <t>The Beach </t>
  </si>
  <si>
    <t>Raising Helen </t>
  </si>
  <si>
    <t>For Love of the Game </t>
  </si>
  <si>
    <t>Marmaduke </t>
  </si>
  <si>
    <t>Hereafter </t>
  </si>
  <si>
    <t>Murder by Numbers </t>
  </si>
  <si>
    <t>Assassins </t>
  </si>
  <si>
    <t>Hannibal Rising </t>
  </si>
  <si>
    <t>The Story of Us </t>
  </si>
  <si>
    <t>Basic </t>
  </si>
  <si>
    <t>Blood Work </t>
  </si>
  <si>
    <t>The International </t>
  </si>
  <si>
    <t>Escape from L.A. </t>
  </si>
  <si>
    <t>The Life Aquatic with Steve Zissou </t>
  </si>
  <si>
    <t>Free State of Jones </t>
  </si>
  <si>
    <t>The Life of David Gale </t>
  </si>
  <si>
    <t>Run All Night </t>
  </si>
  <si>
    <t>Into the Blue </t>
  </si>
  <si>
    <t>Mad City </t>
  </si>
  <si>
    <t>Baby's Day Out </t>
  </si>
  <si>
    <t>The Scarlet Letter </t>
  </si>
  <si>
    <t>Domino </t>
  </si>
  <si>
    <t>Jade </t>
  </si>
  <si>
    <t>Gamer </t>
  </si>
  <si>
    <t>Zoolander 2 </t>
  </si>
  <si>
    <t>The Big Bounce </t>
  </si>
  <si>
    <t>What Planet Are You From? </t>
  </si>
  <si>
    <t>Drive Angry </t>
  </si>
  <si>
    <t>Child 44 </t>
  </si>
  <si>
    <t>The Hitchhiker's Guide to the Galaxy </t>
  </si>
  <si>
    <t>The Ant Bully </t>
  </si>
  <si>
    <t>Nixon </t>
  </si>
  <si>
    <t>Underworld: Evolution </t>
  </si>
  <si>
    <t>Lord of War </t>
  </si>
  <si>
    <t>Shall We Dance </t>
  </si>
  <si>
    <t>Black Knight </t>
  </si>
  <si>
    <t>Dear Wendy </t>
  </si>
  <si>
    <t>Alias Betty </t>
  </si>
  <si>
    <t>Les visiteurs </t>
  </si>
  <si>
    <t>Focus </t>
  </si>
  <si>
    <t>The Adjustment Bureau </t>
  </si>
  <si>
    <t>Me, Myself &amp; Irene </t>
  </si>
  <si>
    <t>Barnyard </t>
  </si>
  <si>
    <t>Ishtar </t>
  </si>
  <si>
    <t>A Sound of Thunder </t>
  </si>
  <si>
    <t>Hostage </t>
  </si>
  <si>
    <t>Catch Me If You Can </t>
  </si>
  <si>
    <t>The Break-Up </t>
  </si>
  <si>
    <t>Mamma Mia! </t>
  </si>
  <si>
    <t>Valentine's Day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</si>
  <si>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</si>
  <si>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</si>
  <si>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</si>
  <si>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</si>
  <si>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</si>
  <si>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</si>
  <si>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Erin Brockovich </t>
  </si>
  <si>
    <t>16 Blocks </t>
  </si>
  <si>
    <t>Moulin Rouge! </t>
  </si>
  <si>
    <t>Be Cool </t>
  </si>
  <si>
    <t>Crimson Tide </t>
  </si>
  <si>
    <t>Domestic Disturbance </t>
  </si>
  <si>
    <t>Black Mass </t>
  </si>
  <si>
    <t>Grindhouse </t>
  </si>
  <si>
    <t>The Nutty Professor </t>
  </si>
  <si>
    <t>Blade II </t>
  </si>
  <si>
    <t>The Godfather: Part III </t>
  </si>
  <si>
    <t>You, Me and Dupree </t>
  </si>
  <si>
    <t>Superman II </t>
  </si>
  <si>
    <t>Gigli </t>
  </si>
  <si>
    <t>V for Vendetta </t>
  </si>
  <si>
    <t>First Knight </t>
  </si>
  <si>
    <t>Everest </t>
  </si>
  <si>
    <t>Any Given Sunday </t>
  </si>
  <si>
    <t>Ladder 49 </t>
  </si>
  <si>
    <t>Edtv </t>
  </si>
  <si>
    <t>Forrest Gump </t>
  </si>
  <si>
    <t>Meet the Parents </t>
  </si>
  <si>
    <t>Pocahontas </t>
  </si>
  <si>
    <t>Superman </t>
  </si>
  <si>
    <t>George of the Jungle </t>
  </si>
  <si>
    <t>American Wedding </t>
  </si>
  <si>
    <t>Captain Phillips </t>
  </si>
  <si>
    <t>Date Night </t>
  </si>
  <si>
    <t>The Equalizer </t>
  </si>
  <si>
    <t>Maid in Manhattan </t>
  </si>
  <si>
    <t>The Pursuit of Happyness </t>
  </si>
  <si>
    <t>Flightplan </t>
  </si>
  <si>
    <t>Disclosure </t>
  </si>
  <si>
    <t>City of Angels </t>
  </si>
  <si>
    <t>Bowfinger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</si>
  <si>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</si>
  <si>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</si>
  <si>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</si>
  <si>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</si>
  <si>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</si>
  <si>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</si>
  <si>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</si>
  <si>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Evita </t>
  </si>
  <si>
    <t>Ronin </t>
  </si>
  <si>
    <t>The Ghost and the Darkness </t>
  </si>
  <si>
    <t>Paddington </t>
  </si>
  <si>
    <t>The Hunted </t>
  </si>
  <si>
    <t>Instinct </t>
  </si>
  <si>
    <t>Stuck on You </t>
  </si>
  <si>
    <t>Semi-Pro </t>
  </si>
  <si>
    <t>The Pirates! Band of Misfits </t>
  </si>
  <si>
    <t>Changeling </t>
  </si>
  <si>
    <t>The Fan </t>
  </si>
  <si>
    <t>Elizabeth: The Golden Age </t>
  </si>
  <si>
    <t>Imagine That </t>
  </si>
  <si>
    <t>Burlesque </t>
  </si>
  <si>
    <t>Eye See You </t>
  </si>
  <si>
    <t>Seven Pounds </t>
  </si>
  <si>
    <t>Bullet to the Head </t>
  </si>
  <si>
    <t>All the King's Men </t>
  </si>
  <si>
    <t>Beloved </t>
  </si>
  <si>
    <t>Lucky You </t>
  </si>
  <si>
    <t>Beverly Hills Cop III </t>
  </si>
  <si>
    <t>Dream House </t>
  </si>
  <si>
    <t>Death to Smoochy </t>
  </si>
  <si>
    <t>3:10 to Yuma </t>
  </si>
  <si>
    <t>City of Ember </t>
  </si>
  <si>
    <t>Wonder Boys </t>
  </si>
  <si>
    <t>Bringing Out the Dead </t>
  </si>
  <si>
    <t>Message in a Bottle </t>
  </si>
  <si>
    <t>The Pacifier </t>
  </si>
  <si>
    <t>Walking Tall </t>
  </si>
  <si>
    <t>Gods and Generals </t>
  </si>
  <si>
    <t>New Year's Eve </t>
  </si>
  <si>
    <t>The Devil's Advocate </t>
  </si>
  <si>
    <t>DragonHeart </t>
  </si>
  <si>
    <t>Ghost Rider: Spirit of Vengeance </t>
  </si>
  <si>
    <t>Captain Corelli's Mandolin </t>
  </si>
  <si>
    <t>Thunderbirds </t>
  </si>
  <si>
    <t>Elizabethtown </t>
  </si>
  <si>
    <t>All the Pretty Horses </t>
  </si>
  <si>
    <t>Rock Star </t>
  </si>
  <si>
    <t>A Beautiful Mind </t>
  </si>
  <si>
    <t>Star Trek: Insurrection </t>
  </si>
  <si>
    <t>GoldenEye </t>
  </si>
  <si>
    <t>RED </t>
  </si>
  <si>
    <t>Deadpool </t>
  </si>
  <si>
    <t>Goosebumps </t>
  </si>
  <si>
    <t>Just Like Heaven </t>
  </si>
  <si>
    <t>Leatherheads </t>
  </si>
  <si>
    <t>Did You Hear About the Morgans? </t>
  </si>
  <si>
    <t>The Internship </t>
  </si>
  <si>
    <t>Red Tails </t>
  </si>
  <si>
    <t>After the Sunset </t>
  </si>
  <si>
    <t>The Cotton Club </t>
  </si>
  <si>
    <t>American Sniper </t>
  </si>
  <si>
    <t>Ice Age </t>
  </si>
  <si>
    <t>Two Brothers </t>
  </si>
  <si>
    <t>Scott Pilgrim vs. the World </t>
  </si>
  <si>
    <t>The Core </t>
  </si>
  <si>
    <t>The Terminal </t>
  </si>
  <si>
    <t>The Village </t>
  </si>
  <si>
    <t>AVP: Alien vs. Predator </t>
  </si>
  <si>
    <t>Doom </t>
  </si>
  <si>
    <t>Hart's War </t>
  </si>
  <si>
    <t>The Santa Clause 2 </t>
  </si>
  <si>
    <t>The Kid </t>
  </si>
  <si>
    <t>Marley &amp; Me </t>
  </si>
  <si>
    <t>The Green Mile </t>
  </si>
  <si>
    <t>The Bourne Identity </t>
  </si>
  <si>
    <t>The Truman Show </t>
  </si>
  <si>
    <t>Daddy Day Care </t>
  </si>
  <si>
    <t>Cats &amp; Dogs </t>
  </si>
  <si>
    <t>The Italian Job </t>
  </si>
  <si>
    <t>Two Weeks Notice </t>
  </si>
  <si>
    <t>Couples Retreat </t>
  </si>
  <si>
    <t>Days of Thunder </t>
  </si>
  <si>
    <t>Cheaper by the Dozen 2 </t>
  </si>
  <si>
    <t>Eat Pray Love </t>
  </si>
  <si>
    <t>The Family Man </t>
  </si>
  <si>
    <t>The Horse Whisperer </t>
  </si>
  <si>
    <t>The Scorpion King </t>
  </si>
  <si>
    <t>Jack Reacher </t>
  </si>
  <si>
    <t>Deep Blue Sea </t>
  </si>
  <si>
    <t>This Is It </t>
  </si>
  <si>
    <t>Contagion </t>
  </si>
  <si>
    <t>Kangaroo Jack </t>
  </si>
  <si>
    <t>Coraline </t>
  </si>
  <si>
    <t>Starsky &amp; Hutch </t>
  </si>
  <si>
    <t>Jingle All the Way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</si>
  <si>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</si>
  <si>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</si>
  <si>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</si>
  <si>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</si>
  <si>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</si>
  <si>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</si>
  <si>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</si>
  <si>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</si>
  <si>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</si>
  <si>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</si>
  <si>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</si>
  <si>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The Boxtrolls </t>
  </si>
  <si>
    <t>The Lego Movie </t>
  </si>
  <si>
    <t>Reign of Fire </t>
  </si>
  <si>
    <t>Gangster Squad </t>
  </si>
  <si>
    <t>Year One </t>
  </si>
  <si>
    <t>Invictus </t>
  </si>
  <si>
    <t>Duplicity </t>
  </si>
  <si>
    <t>The Sentinel </t>
  </si>
  <si>
    <t>Star Trek: Nemesis </t>
  </si>
  <si>
    <t>Intolerable Cruelty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</si>
  <si>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</si>
  <si>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</si>
  <si>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</si>
  <si>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</si>
  <si>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</si>
  <si>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</si>
  <si>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Priest </t>
  </si>
  <si>
    <t>Sinbad: Legend of the Seven Seas </t>
  </si>
  <si>
    <t>Event Horizon </t>
  </si>
  <si>
    <t>Dragonfly </t>
  </si>
  <si>
    <t>Flyboys </t>
  </si>
  <si>
    <t>The Last Castle </t>
  </si>
  <si>
    <t>Winter's Tale </t>
  </si>
  <si>
    <t>The Mortal Instruments: City of Bones </t>
  </si>
  <si>
    <t>Meet Dave </t>
  </si>
  <si>
    <t>Inkheart </t>
  </si>
  <si>
    <t>The Spirit </t>
  </si>
  <si>
    <t>Mortdecai </t>
  </si>
  <si>
    <t>In the Name of the King: A Dungeon Siege Tale </t>
  </si>
  <si>
    <t>Holy Man </t>
  </si>
  <si>
    <t>The Flintstones in Viva Rock Vegas </t>
  </si>
  <si>
    <t>Resident Evil: Afterlife </t>
  </si>
  <si>
    <t>Alvin and the Chipmunks </t>
  </si>
  <si>
    <t>Shrek </t>
  </si>
  <si>
    <t>Interview with the Vampire: The Vampire Chronicles </t>
  </si>
  <si>
    <t>Christmas with the Kranks </t>
  </si>
  <si>
    <t>I Am Number Four </t>
  </si>
  <si>
    <t>Beautiful Creatures </t>
  </si>
  <si>
    <t>Monster-in-Law </t>
  </si>
  <si>
    <t>Hanging Up </t>
  </si>
  <si>
    <t>City by the Sea </t>
  </si>
  <si>
    <t>At First Sight </t>
  </si>
  <si>
    <t>Alfie </t>
  </si>
  <si>
    <t>The Promise </t>
  </si>
  <si>
    <t>Along Came a Spider </t>
  </si>
  <si>
    <t>The Swindle </t>
  </si>
  <si>
    <t>Shipwrecked </t>
  </si>
  <si>
    <t>Les MisÃ©rables </t>
  </si>
  <si>
    <t>Blades of Glory </t>
  </si>
  <si>
    <t>Gone Girl </t>
  </si>
  <si>
    <t>2 Guns </t>
  </si>
  <si>
    <t>The Scorch Trials </t>
  </si>
  <si>
    <t>Shooter </t>
  </si>
  <si>
    <t>Apollo 13 </t>
  </si>
  <si>
    <t>Clear and Present Danger </t>
  </si>
  <si>
    <t>U-571 </t>
  </si>
  <si>
    <t>The American President </t>
  </si>
  <si>
    <t>The Love Guru </t>
  </si>
  <si>
    <t>Ã†on Flux </t>
  </si>
  <si>
    <t>The Matrix </t>
  </si>
  <si>
    <t>World Trade Center </t>
  </si>
  <si>
    <t>Fight Club </t>
  </si>
  <si>
    <t>Austin Powers in Goldmember </t>
  </si>
  <si>
    <t>Jurassic Park </t>
  </si>
  <si>
    <t>Wyatt Earp </t>
  </si>
  <si>
    <t>Hop </t>
  </si>
  <si>
    <t>Rambo III </t>
  </si>
  <si>
    <t>Random Hearts </t>
  </si>
  <si>
    <t>Littleman </t>
  </si>
  <si>
    <t>Total Recall </t>
  </si>
  <si>
    <t>The Lovely Bones </t>
  </si>
  <si>
    <t>Nutty Professor II: The Klumps </t>
  </si>
  <si>
    <t>Zodiac </t>
  </si>
  <si>
    <t>The Pink Panther </t>
  </si>
  <si>
    <t>Mystery Men </t>
  </si>
  <si>
    <t>Lincoln </t>
  </si>
  <si>
    <t>You've Got Mail </t>
  </si>
  <si>
    <t>Step Brothers </t>
  </si>
  <si>
    <t>The Mask of Zorro </t>
  </si>
  <si>
    <t>Due Date </t>
  </si>
  <si>
    <t>Unbroken </t>
  </si>
  <si>
    <t>Space Cowboys </t>
  </si>
  <si>
    <t>Mona Lisa Smile </t>
  </si>
  <si>
    <t>The Dictator </t>
  </si>
  <si>
    <t>Eyes Wide Shut </t>
  </si>
  <si>
    <t>Annie </t>
  </si>
  <si>
    <t>This Means War </t>
  </si>
  <si>
    <t>Blade: Trinity </t>
  </si>
  <si>
    <t>Primary Colors </t>
  </si>
  <si>
    <t>Resident Evil: Retribution </t>
  </si>
  <si>
    <t>The Long Kiss Goodnight </t>
  </si>
  <si>
    <t>Proof of Life </t>
  </si>
  <si>
    <t>Zathura: A Space Adventure </t>
  </si>
  <si>
    <t>We Are Marshall </t>
  </si>
  <si>
    <t>Lucky Numbers </t>
  </si>
  <si>
    <t>I, Frankenstein </t>
  </si>
  <si>
    <t>Sin City: A Dame to Kill For </t>
  </si>
  <si>
    <t>Astro Boy </t>
  </si>
  <si>
    <t>Dragon Blade </t>
  </si>
  <si>
    <t>300 </t>
  </si>
  <si>
    <t>Collateral </t>
  </si>
  <si>
    <t>My Favorite Martian </t>
  </si>
  <si>
    <t>Supernova </t>
  </si>
  <si>
    <t>Race to Witch Mountain </t>
  </si>
  <si>
    <t>Foodfight! </t>
  </si>
  <si>
    <t>A Knight's Tale </t>
  </si>
  <si>
    <t>Blue Streak </t>
  </si>
  <si>
    <t>Pete's Dragon </t>
  </si>
  <si>
    <t>War Horse </t>
  </si>
  <si>
    <t>Entrapment </t>
  </si>
  <si>
    <t>The X Files </t>
  </si>
  <si>
    <t>Need for Speed </t>
  </si>
  <si>
    <t>Hellboy </t>
  </si>
  <si>
    <t>The Saint </t>
  </si>
  <si>
    <t>Enemy at the Gates </t>
  </si>
  <si>
    <t>Fury </t>
  </si>
  <si>
    <t>Vanilla Sky </t>
  </si>
  <si>
    <t>The Sum of All Fears </t>
  </si>
  <si>
    <t>The Twilight Saga: Eclipse </t>
  </si>
  <si>
    <t>The Score </t>
  </si>
  <si>
    <t>Money Train </t>
  </si>
  <si>
    <t>Ted 2 </t>
  </si>
  <si>
    <t>The Insider </t>
  </si>
  <si>
    <t>Dreamcatcher </t>
  </si>
  <si>
    <t>The Watch </t>
  </si>
  <si>
    <t>Xi you ji zhi: Sun Wukong san da Baigu Jing </t>
  </si>
  <si>
    <t>Snake Eyes </t>
  </si>
  <si>
    <t>Despicable Me </t>
  </si>
  <si>
    <t>Abraham Lincoln: Vampire Hunter </t>
  </si>
  <si>
    <t>The Abyss </t>
  </si>
  <si>
    <t>Last Action Hero </t>
  </si>
  <si>
    <t>Click </t>
  </si>
  <si>
    <t>Six Days Seven Nights </t>
  </si>
  <si>
    <t>Mars Attacks! </t>
  </si>
  <si>
    <t>Red Planet </t>
  </si>
  <si>
    <t>Dreamgirls </t>
  </si>
  <si>
    <t>Munich </t>
  </si>
  <si>
    <t>Tears of the Sun </t>
  </si>
  <si>
    <t>Fool's Gold </t>
  </si>
  <si>
    <t>The Kingdom </t>
  </si>
  <si>
    <t>Jarhead </t>
  </si>
  <si>
    <t>Runaway Bride </t>
  </si>
  <si>
    <t>xXx </t>
  </si>
  <si>
    <t>Hook </t>
  </si>
  <si>
    <t>Die Hard 2 </t>
  </si>
  <si>
    <t>Lady in the Water </t>
  </si>
  <si>
    <t>Olympus Has Fallen </t>
  </si>
  <si>
    <t>Battle Los Angeles </t>
  </si>
  <si>
    <t>Big Fish </t>
  </si>
  <si>
    <t>Wolf </t>
  </si>
  <si>
    <t>The Monuments Men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</si>
  <si>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</si>
  <si>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</si>
  <si>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</si>
  <si>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</si>
  <si>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</si>
  <si>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</si>
  <si>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</si>
  <si>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I Spy </t>
  </si>
  <si>
    <t>Underworld: Awakening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</si>
  <si>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</si>
  <si>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</si>
  <si>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</si>
  <si>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</si>
  <si>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</si>
  <si>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</si>
  <si>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</si>
  <si>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</si>
  <si>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The Legend of Hercules </t>
  </si>
  <si>
    <t>Agora </t>
  </si>
  <si>
    <t>Body of Lies </t>
  </si>
  <si>
    <t>Saving Private Ryan </t>
  </si>
  <si>
    <t>What Women Want </t>
  </si>
  <si>
    <t>Cliffhanger </t>
  </si>
  <si>
    <t>Hudson Hawk </t>
  </si>
  <si>
    <t>The Prince of Egypt </t>
  </si>
  <si>
    <t>Man on Fire </t>
  </si>
  <si>
    <t>Planet 51 </t>
  </si>
  <si>
    <t>That's My Boy </t>
  </si>
  <si>
    <t>Hitch </t>
  </si>
  <si>
    <t>The Phantom of the Opera </t>
  </si>
  <si>
    <t>Yes Man </t>
  </si>
  <si>
    <t>The Iron Giant </t>
  </si>
  <si>
    <t>Babylon A.D. </t>
  </si>
  <si>
    <t>Double Jeopardy </t>
  </si>
  <si>
    <t>Dil Jo Bhi Kahey... </t>
  </si>
  <si>
    <t>Turbulence </t>
  </si>
  <si>
    <t>Doctor Dolittle </t>
  </si>
  <si>
    <t>Dr. Dolittle 2 </t>
  </si>
  <si>
    <t>Braveheart </t>
  </si>
  <si>
    <t>The Majestic </t>
  </si>
  <si>
    <t>Driven </t>
  </si>
  <si>
    <t>Signs </t>
  </si>
  <si>
    <t>The Lost World: Jurassic Park </t>
  </si>
  <si>
    <t>The Angry Birds Movie </t>
  </si>
  <si>
    <t>Talladega Nights: The Ballad of Ricky Bobby </t>
  </si>
  <si>
    <t>Minions </t>
  </si>
  <si>
    <t>The SpongeBob Movie: Sponge Out of Water </t>
  </si>
  <si>
    <t>Valkyrie </t>
  </si>
  <si>
    <t>The Bourne Supremacy </t>
  </si>
  <si>
    <t>The Three Musketeers </t>
  </si>
  <si>
    <t>Tower Heist </t>
  </si>
  <si>
    <t>Deep Impact </t>
  </si>
  <si>
    <t>Alvin and the Chipmunks: Chipwrecked </t>
  </si>
  <si>
    <t>Robots </t>
  </si>
  <si>
    <t>Con Air </t>
  </si>
  <si>
    <t>Conspiracy Theory </t>
  </si>
  <si>
    <t>The Legend of Zorro </t>
  </si>
  <si>
    <t>The Secret Life of Pets </t>
  </si>
  <si>
    <t>Independence Day </t>
  </si>
  <si>
    <t>Madagascar </t>
  </si>
  <si>
    <t>X-Men </t>
  </si>
  <si>
    <t>Wanted </t>
  </si>
  <si>
    <t>The Rock </t>
  </si>
  <si>
    <t>50 First Dates </t>
  </si>
  <si>
    <t>Hairspray </t>
  </si>
  <si>
    <t>Inspector Gadget </t>
  </si>
  <si>
    <t>Now You See Me </t>
  </si>
  <si>
    <t>Vertical Limit </t>
  </si>
  <si>
    <t>Charlie Wilson's War </t>
  </si>
  <si>
    <t>Shark Tale </t>
  </si>
  <si>
    <t>Killers </t>
  </si>
  <si>
    <t>The Man from U.N.C.L.E. </t>
  </si>
  <si>
    <t>Monster House </t>
  </si>
  <si>
    <t>Anna and the King </t>
  </si>
  <si>
    <t>Immortals </t>
  </si>
  <si>
    <t>Titan A.E. </t>
  </si>
  <si>
    <t>Hollywood Homicide </t>
  </si>
  <si>
    <t>Soldier </t>
  </si>
  <si>
    <t>Monkeybone </t>
  </si>
  <si>
    <t>Unbreakable </t>
  </si>
  <si>
    <t>Sphere </t>
  </si>
  <si>
    <t>Funny People </t>
  </si>
  <si>
    <t>The Simpsons Movie </t>
  </si>
  <si>
    <t>Inglourious Basterds </t>
  </si>
  <si>
    <t>Alvin and the Chipmunks: The Squeakquel </t>
  </si>
  <si>
    <t>We Were Soldiers </t>
  </si>
  <si>
    <t>Rock of Ages </t>
  </si>
  <si>
    <t>Alien: Resurrection </t>
  </si>
  <si>
    <t>2 Fast 2 Furious </t>
  </si>
  <si>
    <t>The Adventures of Rocky &amp; Bullwinkle </t>
  </si>
  <si>
    <t>Despicable Me 2 </t>
  </si>
  <si>
    <t>Children of Men </t>
  </si>
  <si>
    <t>AmÃ©lie </t>
  </si>
  <si>
    <t>Asterix at the Olympic Games </t>
  </si>
  <si>
    <t>The Hunger Games </t>
  </si>
  <si>
    <t>Cloudy with a Chance of Meatballs 2 </t>
  </si>
  <si>
    <t>Red Dragon </t>
  </si>
  <si>
    <t>The League of Extraordinary Gentlemen </t>
  </si>
  <si>
    <t>Cold Mountain </t>
  </si>
  <si>
    <t>Journey 2: The Mysterious Island </t>
  </si>
  <si>
    <t>Jack and Jill </t>
  </si>
  <si>
    <t>Legend of the Guardians: The Owls of Ga'Hoole </t>
  </si>
  <si>
    <t>The Interpreter </t>
  </si>
  <si>
    <t>The Expendables </t>
  </si>
  <si>
    <t>Mission: Impossible </t>
  </si>
  <si>
    <t>The Hangover Part II </t>
  </si>
  <si>
    <t>Batman Returns </t>
  </si>
  <si>
    <t>Over the Hedge </t>
  </si>
  <si>
    <t>Lilo &amp; Stitch </t>
  </si>
  <si>
    <t>Grown Ups 2 </t>
  </si>
  <si>
    <t>Get Smart </t>
  </si>
  <si>
    <t>Something's Gotta Give </t>
  </si>
  <si>
    <t>Shutter Island </t>
  </si>
  <si>
    <t>Four Christmases </t>
  </si>
  <si>
    <t>Face/Off </t>
  </si>
  <si>
    <t>Bedtime Stories </t>
  </si>
  <si>
    <t>Road to Perdition </t>
  </si>
  <si>
    <t>Just Go with It </t>
  </si>
  <si>
    <t>Eagle Eye </t>
  </si>
  <si>
    <t>The Book of Eli </t>
  </si>
  <si>
    <t>Flubber </t>
  </si>
  <si>
    <t>The Haunting </t>
  </si>
  <si>
    <t>Space Jam </t>
  </si>
  <si>
    <t>The Day the Earth Stood Still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</si>
  <si>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</si>
  <si>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</si>
  <si>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</si>
  <si>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</si>
  <si>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</si>
  <si>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</si>
  <si>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</si>
  <si>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</si>
  <si>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Swordfish </t>
  </si>
  <si>
    <t>Little Nicky </t>
  </si>
  <si>
    <t>Surrogates </t>
  </si>
  <si>
    <t>Thirteen Days </t>
  </si>
  <si>
    <t>Daylight </t>
  </si>
  <si>
    <t>Walking with Dinosaurs 3D </t>
  </si>
  <si>
    <t>Looney Tunes: Back in Action </t>
  </si>
  <si>
    <t>Nine </t>
  </si>
  <si>
    <t>Timeline </t>
  </si>
  <si>
    <t>The Postman </t>
  </si>
  <si>
    <t>Babe: Pig in the City </t>
  </si>
  <si>
    <t>Pompeii </t>
  </si>
  <si>
    <t>The Invasion </t>
  </si>
  <si>
    <t>Ice Age: The Meltdown </t>
  </si>
  <si>
    <t>Grown Ups </t>
  </si>
  <si>
    <t>Spanglish </t>
  </si>
  <si>
    <t>Bandits </t>
  </si>
  <si>
    <t>Ransom </t>
  </si>
  <si>
    <t>S.W.A.T. </t>
  </si>
  <si>
    <t>Meet the Fockers </t>
  </si>
  <si>
    <t>Edge of Darkness </t>
  </si>
  <si>
    <t>The Great Raid </t>
  </si>
  <si>
    <t>Scooby-Doo 2: Monsters Unleashed </t>
  </si>
  <si>
    <t>Bruce Almighty </t>
  </si>
  <si>
    <t>The Little Prince </t>
  </si>
  <si>
    <t>The 6th Day </t>
  </si>
  <si>
    <t>The Longest Yard </t>
  </si>
  <si>
    <t>Sucker Punch </t>
  </si>
  <si>
    <t>End of Days </t>
  </si>
  <si>
    <t>Son of the Mask </t>
  </si>
  <si>
    <t>Scooby-Doo </t>
  </si>
  <si>
    <t>RED 2 </t>
  </si>
  <si>
    <t>I Served the King of England </t>
  </si>
  <si>
    <t>The 13th Warrior </t>
  </si>
  <si>
    <t>Air Force One </t>
  </si>
  <si>
    <t>Ocean's Eleven </t>
  </si>
  <si>
    <t>Hotel Transylvania </t>
  </si>
  <si>
    <t>Enchanted </t>
  </si>
  <si>
    <t>Safe House </t>
  </si>
  <si>
    <t>102 Dalmatians </t>
  </si>
  <si>
    <t>The Holiday </t>
  </si>
  <si>
    <t>It's Complicated </t>
  </si>
  <si>
    <t>Ocean's Thirteen </t>
  </si>
  <si>
    <t>Open Season </t>
  </si>
  <si>
    <t>Divergent </t>
  </si>
  <si>
    <t>The Rundown </t>
  </si>
  <si>
    <t>Memoirs of a Geisha </t>
  </si>
  <si>
    <t>The Fast and the Furious: Tokyo Drift </t>
  </si>
  <si>
    <t>Collateral Damage </t>
  </si>
  <si>
    <t>Mirror Mirror </t>
  </si>
  <si>
    <t>Cats &amp; Dogs: The Revenge of Kitty Galore </t>
  </si>
  <si>
    <t>Jumper </t>
  </si>
  <si>
    <t>Hellboy II: The Golden Army </t>
  </si>
  <si>
    <t>What Dreams May Come </t>
  </si>
  <si>
    <t>The Devil's Own </t>
  </si>
  <si>
    <t>Arthur and the Invisibles </t>
  </si>
  <si>
    <t>Seabiscuit </t>
  </si>
  <si>
    <t>xXx: State of the Union </t>
  </si>
  <si>
    <t>Pixels </t>
  </si>
  <si>
    <t>Cinderella Man </t>
  </si>
  <si>
    <t>The Brothers Grimm </t>
  </si>
  <si>
    <t>Town &amp; Country </t>
  </si>
  <si>
    <t>Gone in Sixty Seconds </t>
  </si>
  <si>
    <t>The Expendables 3 </t>
  </si>
  <si>
    <t>The Stepford Wives </t>
  </si>
  <si>
    <t>The Spiderwick Chronicles </t>
  </si>
  <si>
    <t>Men in Black </t>
  </si>
  <si>
    <t>Toy Story 2 </t>
  </si>
  <si>
    <t>Rush Hour 2 </t>
  </si>
  <si>
    <t>Ice Age: Dawn of the Dinosaurs </t>
  </si>
  <si>
    <t>The Secret Life of Walter Mitty </t>
  </si>
  <si>
    <t>The Departed </t>
  </si>
  <si>
    <t>Mulan </t>
  </si>
  <si>
    <t>The Girl with the Dragon Tattoo </t>
  </si>
  <si>
    <t>Die Hard with a Vengeance </t>
  </si>
  <si>
    <t>Sherlock Holmes </t>
  </si>
  <si>
    <t>Alvin and the Chipmunks: The Road Chip </t>
  </si>
  <si>
    <t>You Don't Mess with the Zohan </t>
  </si>
  <si>
    <t>The Haunted Mansion </t>
  </si>
  <si>
    <t>Contact </t>
  </si>
  <si>
    <t>Percy Jackson: Sea of Monsters </t>
  </si>
  <si>
    <t>Now You See Me 2 </t>
  </si>
  <si>
    <t>Mission to Mars </t>
  </si>
  <si>
    <t>Rio </t>
  </si>
  <si>
    <t>Volcano </t>
  </si>
  <si>
    <t>The Nutcracker in 3D </t>
  </si>
  <si>
    <t>Cast Away </t>
  </si>
  <si>
    <t>Enemy of the State </t>
  </si>
  <si>
    <t>Meet Joe Black </t>
  </si>
  <si>
    <t>Mighty Joe Young </t>
  </si>
  <si>
    <t>The Last Witch Hunter </t>
  </si>
  <si>
    <t>Flags of Our Fathers </t>
  </si>
  <si>
    <t>The Expendables 2 </t>
  </si>
  <si>
    <t>Black Hawk Down </t>
  </si>
  <si>
    <t>A Good Day to Die Hard </t>
  </si>
  <si>
    <t>The Incredibles </t>
  </si>
  <si>
    <t>Charlie's Angels </t>
  </si>
  <si>
    <t>Tropic Thunder </t>
  </si>
  <si>
    <t>Spy Game </t>
  </si>
  <si>
    <t>Twister </t>
  </si>
  <si>
    <t>The Lord of the Rings: The Fellowship of the Ring </t>
  </si>
  <si>
    <t>The Fifth Element </t>
  </si>
  <si>
    <t>Jurassic Park III </t>
  </si>
  <si>
    <t>Rise of the Planet of the Apes </t>
  </si>
  <si>
    <t>The Flowers of War </t>
  </si>
  <si>
    <t>Finding Nemo </t>
  </si>
  <si>
    <t>The Lord of the Rings: The Return of the King </t>
  </si>
  <si>
    <t>The Lord of the Rings: The Two Towers </t>
  </si>
  <si>
    <t>The Campaign </t>
  </si>
  <si>
    <t>The Road to El Dorado </t>
  </si>
  <si>
    <t>Ice Age: Continental Drift </t>
  </si>
  <si>
    <t>Cinderella </t>
  </si>
  <si>
    <t>Seventh Son </t>
  </si>
  <si>
    <t>Percy Jackson &amp; the Olympians: The Lightning Thief </t>
  </si>
  <si>
    <t>Hollow Man </t>
  </si>
  <si>
    <t>Lara Croft Tomb Raider: The Cradle of Life </t>
  </si>
  <si>
    <t>The General's Daughter </t>
  </si>
  <si>
    <t>The Mummy Returns </t>
  </si>
  <si>
    <t>Cutthroat Island </t>
  </si>
  <si>
    <t>Lady Vengeance </t>
  </si>
  <si>
    <t>Fateless </t>
  </si>
  <si>
    <t>Princess Mononoke </t>
  </si>
  <si>
    <t>Steamboy </t>
  </si>
  <si>
    <t>Akira </t>
  </si>
  <si>
    <t>Godzilla 2000 </t>
  </si>
  <si>
    <t>Kabhi Alvida Naa Kehna </t>
  </si>
  <si>
    <t>Tango </t>
  </si>
  <si>
    <t>Kites </t>
  </si>
  <si>
    <t>Red Cliff </t>
  </si>
  <si>
    <t>The Legend of Suriyothai </t>
  </si>
  <si>
    <t>The Messenger: The Story of Joan of Arc </t>
  </si>
  <si>
    <t>Pirates of the Caribbean: At World's End </t>
  </si>
  <si>
    <t>Ong-bak 2 </t>
  </si>
  <si>
    <t>John Carter </t>
  </si>
  <si>
    <t>Tangled </t>
  </si>
  <si>
    <t>Spider-Man 3 </t>
  </si>
  <si>
    <t>The Dark Knight Rises </t>
  </si>
  <si>
    <t>Avengers: Age of Ultron </t>
  </si>
  <si>
    <t>Harry Potter and the Half-Blood Prince </t>
  </si>
  <si>
    <t>Batman v Superman: Dawn of Justice </t>
  </si>
  <si>
    <t>Pirates of the Caribbean: On Stranger Tides </t>
  </si>
  <si>
    <t>The Hobbit: The Battle of the Five Armies </t>
  </si>
  <si>
    <t>Captain America: Civil War </t>
  </si>
  <si>
    <t>Spectre </t>
  </si>
  <si>
    <t>Avatar </t>
  </si>
  <si>
    <t>The Amazing Spider-Man </t>
  </si>
  <si>
    <t>Pirates of the Caribbean: Dead Man's Chest </t>
  </si>
  <si>
    <t>Man of Steel </t>
  </si>
  <si>
    <t>The Chronicles of Narnia: Prince Caspian </t>
  </si>
  <si>
    <t>Men in Black 3 </t>
  </si>
  <si>
    <t>The Hobbit: The Desolation of Smaug </t>
  </si>
  <si>
    <t>The Avengers </t>
  </si>
  <si>
    <t>The Lone Ranger </t>
  </si>
  <si>
    <t>Oz the Great and Powerful </t>
  </si>
  <si>
    <t>X-Men: The Last Stand </t>
  </si>
  <si>
    <t>Transformers: Age of Extinction </t>
  </si>
  <si>
    <t>Superman Returns </t>
  </si>
  <si>
    <t>Battleship </t>
  </si>
  <si>
    <t>King Kong </t>
  </si>
  <si>
    <t>Quantum of Solace </t>
  </si>
  <si>
    <t>Robin Hood </t>
  </si>
  <si>
    <t>Titanic </t>
  </si>
  <si>
    <t>Skyfall </t>
  </si>
  <si>
    <t>Spider-Man 2 </t>
  </si>
  <si>
    <t>Iron Man 3 </t>
  </si>
  <si>
    <t>Alice in Wonderland </t>
  </si>
  <si>
    <t>Monsters University </t>
  </si>
  <si>
    <t>Transformers: Revenge of the Fallen </t>
  </si>
  <si>
    <t>The Amazing Spider-Man 2 </t>
  </si>
  <si>
    <t>Cars 2 </t>
  </si>
  <si>
    <t>Green Lantern </t>
  </si>
  <si>
    <t>Toy Story 3 </t>
  </si>
  <si>
    <t>Terminator Salvation </t>
  </si>
  <si>
    <t>X-Men: Days of Future Past </t>
  </si>
  <si>
    <t>Prince of Persia: The Sands of Time </t>
  </si>
  <si>
    <t>2012 </t>
  </si>
  <si>
    <t>A Christmas Carol </t>
  </si>
  <si>
    <t>Iron Man 2 </t>
  </si>
  <si>
    <t>Terminator 3: Rise of the Machines </t>
  </si>
  <si>
    <t>The Protector </t>
  </si>
  <si>
    <t>Jack the Giant Slayer </t>
  </si>
  <si>
    <t>Transformers: Dark of the Moon </t>
  </si>
  <si>
    <t>Furious 7 </t>
  </si>
  <si>
    <t>World War Z </t>
  </si>
  <si>
    <t>Star Trek Into Darkness </t>
  </si>
  <si>
    <t>Pacific Rim </t>
  </si>
  <si>
    <t>Tomorrowland </t>
  </si>
  <si>
    <t>Indiana Jones and the Kingdom of the Crystal Skull </t>
  </si>
  <si>
    <t>Brave </t>
  </si>
  <si>
    <t>Star Trek Beyond </t>
  </si>
  <si>
    <t>The Dark Knight </t>
  </si>
  <si>
    <t>The Golden Compass </t>
  </si>
  <si>
    <t>WALL·E </t>
  </si>
  <si>
    <t>The Legend of Tarzan </t>
  </si>
  <si>
    <t>The Chronicles of Narnia: The Lion, the Witch and the Wardrobe </t>
  </si>
  <si>
    <t>Maleficent </t>
  </si>
  <si>
    <t>The Hobbit: An Unexpected Journey </t>
  </si>
  <si>
    <t>X-Men: Apocalypse </t>
  </si>
  <si>
    <t>Edge of Tomorrow </t>
  </si>
  <si>
    <t>Jupiter Ascending </t>
  </si>
  <si>
    <t>Up </t>
  </si>
  <si>
    <t>Monsters vs. Aliens </t>
  </si>
  <si>
    <t>Suicide Squad </t>
  </si>
  <si>
    <t>Evan Almighty </t>
  </si>
  <si>
    <t>Waterworld </t>
  </si>
  <si>
    <t>G.I. Joe: The Rise of Cobra </t>
  </si>
  <si>
    <t>Inside Out </t>
  </si>
  <si>
    <t>The Jungle Book </t>
  </si>
  <si>
    <t>47 Ronin </t>
  </si>
  <si>
    <t>Troy </t>
  </si>
  <si>
    <t>TRON: Legacy </t>
  </si>
  <si>
    <t>Hugo </t>
  </si>
  <si>
    <t>Wild Wild West </t>
  </si>
  <si>
    <t>Snow White and the Huntsman </t>
  </si>
  <si>
    <t>Dawn of the Planet of the Apes </t>
  </si>
  <si>
    <t>Captain America: The Winter Soldier </t>
  </si>
  <si>
    <t>Guardians of the Galaxy </t>
  </si>
  <si>
    <t>Alice Through the Looking Glass </t>
  </si>
  <si>
    <t>Thor: The Dark World </t>
  </si>
  <si>
    <t>Shrek Forever After </t>
  </si>
  <si>
    <t>Big Hero 6 </t>
  </si>
  <si>
    <t>Wreck-It Ralph </t>
  </si>
  <si>
    <t>The Polar Express </t>
  </si>
  <si>
    <t>Independence Day: Resurgence </t>
  </si>
  <si>
    <t>How to Train Your Dragon </t>
  </si>
  <si>
    <t>Interstellar </t>
  </si>
  <si>
    <t>Inception </t>
  </si>
  <si>
    <t>X-Men: First Class </t>
  </si>
  <si>
    <t>The Hunger Games: Mockingjay - Part 2 </t>
  </si>
  <si>
    <t>Poseidon </t>
  </si>
  <si>
    <t>Shrek the Third </t>
  </si>
  <si>
    <t>Warcraft </t>
  </si>
  <si>
    <t>Speed 2: Cruise Control </t>
  </si>
  <si>
    <t>Winged Migration </t>
  </si>
  <si>
    <t>Terminator Genisys </t>
  </si>
  <si>
    <t>The Chronicles of Narnia: The Voyage of the Dawn Treader </t>
  </si>
  <si>
    <t>Alexander </t>
  </si>
  <si>
    <t>Jurassic World </t>
  </si>
  <si>
    <t>The Curious Case of Benjamin Button </t>
  </si>
  <si>
    <t>The Sorcerer's Apprentice </t>
  </si>
  <si>
    <t>Transformers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</si>
  <si>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</si>
  <si>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</si>
  <si>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</si>
  <si>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</si>
  <si>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</si>
  <si>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</si>
  <si>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</si>
  <si>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</si>
  <si>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</si>
  <si>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</si>
  <si>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</si>
  <si>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</si>
  <si>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</si>
  <si>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Mad Max: Fury Road </t>
  </si>
  <si>
    <t>Angels &amp; Demons </t>
  </si>
  <si>
    <t>Thor </t>
  </si>
  <si>
    <t>Bolt </t>
  </si>
  <si>
    <t>G-Force </t>
  </si>
  <si>
    <t>Wrath of the Titans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</si>
  <si>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</si>
  <si>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</si>
  <si>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</si>
  <si>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</si>
  <si>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</si>
  <si>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</si>
  <si>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</si>
  <si>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</si>
  <si>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Pan </t>
  </si>
  <si>
    <t>Beowulf </t>
  </si>
  <si>
    <t>Star Trek </t>
  </si>
  <si>
    <t>Master and Commander: The Far Side of the World </t>
  </si>
  <si>
    <t>The Incredible Hulk </t>
  </si>
  <si>
    <t>Casino Royale </t>
  </si>
  <si>
    <t>Shrek 2 </t>
  </si>
  <si>
    <t>Chicken Little </t>
  </si>
  <si>
    <t>Paa </t>
  </si>
  <si>
    <t>Vaalu </t>
  </si>
  <si>
    <t>Flushed Away </t>
  </si>
  <si>
    <t>The Mummy: Tomb of the Dragon Emperor </t>
  </si>
  <si>
    <t>Mr. Peabody &amp; Sherman </t>
  </si>
  <si>
    <t>Madagascar 3: Europe's Most Wanted </t>
  </si>
  <si>
    <t>Kung Fu Panda 3 </t>
  </si>
  <si>
    <t>Mission: Impossible - Ghost Protocol </t>
  </si>
  <si>
    <t>Rise of the Guardians </t>
  </si>
  <si>
    <t>How to Train Your Dragon 2 </t>
  </si>
  <si>
    <t>Ghostbusters </t>
  </si>
  <si>
    <t>Die Another Day </t>
  </si>
  <si>
    <t>Rush Hour 3 </t>
  </si>
  <si>
    <t>Iron Man </t>
  </si>
  <si>
    <t>Pearl Harbor </t>
  </si>
  <si>
    <t>Armageddon </t>
  </si>
  <si>
    <t>Men in Black II </t>
  </si>
  <si>
    <t>The Last Samurai </t>
  </si>
  <si>
    <t>Exodus: Gods and Kings </t>
  </si>
  <si>
    <t>Gods of Egypt </t>
  </si>
  <si>
    <t>Lethal Weapon 4 </t>
  </si>
  <si>
    <t>Captain America: The First Avenger </t>
  </si>
  <si>
    <t>The BFG </t>
  </si>
  <si>
    <t>Pirates of the Caribbean: The Curse of the Black Pearl </t>
  </si>
  <si>
    <t>The Perfect Storm </t>
  </si>
  <si>
    <t>Treasure Planet </t>
  </si>
  <si>
    <t>Les couloirs du temps: Les visiteurs II </t>
  </si>
  <si>
    <t>Spider-Man </t>
  </si>
  <si>
    <t>Hulk </t>
  </si>
  <si>
    <t>Final Fantasy: The Spirits Within </t>
  </si>
  <si>
    <t>Stealth </t>
  </si>
  <si>
    <t>The World Is Not Enough </t>
  </si>
  <si>
    <t>Happy Feet 2 </t>
  </si>
  <si>
    <t>The Revenant </t>
  </si>
  <si>
    <t>Turbo </t>
  </si>
  <si>
    <t>Rango </t>
  </si>
  <si>
    <t>Home </t>
  </si>
  <si>
    <t>The Adventures of Tintin </t>
  </si>
  <si>
    <t>The Croods </t>
  </si>
  <si>
    <t>Teenage Mutant Ninja Turtles: Out of the Shadows </t>
  </si>
  <si>
    <t>Stuart Little </t>
  </si>
  <si>
    <t>Penguins of Madagascar </t>
  </si>
  <si>
    <t>War of the Worlds </t>
  </si>
  <si>
    <t>Watchmen </t>
  </si>
  <si>
    <t>G.I. Joe: Retaliation </t>
  </si>
  <si>
    <t>Sahara </t>
  </si>
  <si>
    <t>Kung Fu Panda </t>
  </si>
  <si>
    <t>Ant-Man </t>
  </si>
  <si>
    <t>The Hunger Games: Catching Fire </t>
  </si>
  <si>
    <t>Bad Boys II </t>
  </si>
  <si>
    <t>Puss in Boots </t>
  </si>
  <si>
    <t>Harry Potter and the Prisoner of Azkaban </t>
  </si>
  <si>
    <t>Australia </t>
  </si>
  <si>
    <t>After Earth </t>
  </si>
  <si>
    <t>Megamind </t>
  </si>
  <si>
    <t>R.I.P.D. </t>
  </si>
  <si>
    <t>Fantastic 4: Rise of the Silver Surfer </t>
  </si>
  <si>
    <t>Prometheus </t>
  </si>
  <si>
    <t>Kingdom of Heaven </t>
  </si>
  <si>
    <t>Dinosaur </t>
  </si>
  <si>
    <t>Night at the Museum: Secret of the Tomb </t>
  </si>
  <si>
    <t>The Island </t>
  </si>
  <si>
    <t>Noah </t>
  </si>
  <si>
    <t>Harry Potter and the Sorcerer's Stone </t>
  </si>
  <si>
    <t>The Hunger Games: Mockingjay - Part 1 </t>
  </si>
  <si>
    <t>The Da Vinci Code </t>
  </si>
  <si>
    <t>Fast Five </t>
  </si>
  <si>
    <t>Sherlock Holmes: A Game of Shadows </t>
  </si>
  <si>
    <t>Clash of the Titans </t>
  </si>
  <si>
    <t>The Bourne Legacy </t>
  </si>
  <si>
    <t>Batman &amp; Robin </t>
  </si>
  <si>
    <t>The Day After Tomorrow </t>
  </si>
  <si>
    <t>Mission: Impossible II </t>
  </si>
  <si>
    <t>Teenage Mutant Ninja Turtles </t>
  </si>
  <si>
    <t>How the Grinch Stole Christmas </t>
  </si>
  <si>
    <t>The Twilight Saga: Breaking Dawn - Part 2 </t>
  </si>
  <si>
    <t>Life of Pi </t>
  </si>
  <si>
    <t>Jason Bourne </t>
  </si>
  <si>
    <t>Charlie's Angels: Full Throttle </t>
  </si>
  <si>
    <t>Stuart Little 2 </t>
  </si>
  <si>
    <t>Speed Racer </t>
  </si>
  <si>
    <t>How Do You Know </t>
  </si>
  <si>
    <t>Oblivion </t>
  </si>
  <si>
    <t>The Wolverine </t>
  </si>
  <si>
    <t>Fantastic Four </t>
  </si>
  <si>
    <t>Mr. &amp; Mrs. Smith </t>
  </si>
  <si>
    <t>The Green Hornet </t>
  </si>
  <si>
    <t>I, Robot </t>
  </si>
  <si>
    <t>Atlantis: The Lost Empire </t>
  </si>
  <si>
    <t>Cars </t>
  </si>
  <si>
    <t>A Bug's Life </t>
  </si>
  <si>
    <t>Lage Raho Munna Bhai </t>
  </si>
  <si>
    <t>Knight and Day </t>
  </si>
  <si>
    <t>Dante's Peak </t>
  </si>
  <si>
    <t>Elysium </t>
  </si>
  <si>
    <t>Star Wars: Episode II - Attack of the Clones </t>
  </si>
  <si>
    <t>Monsters, Inc. </t>
  </si>
  <si>
    <t>Star Wars: Episode I - The Phantom Menace </t>
  </si>
  <si>
    <t>Windtalkers </t>
  </si>
  <si>
    <t>The Huntsman: Winter's War </t>
  </si>
  <si>
    <t>True Lies </t>
  </si>
  <si>
    <t>Lara Croft: Tomb Raider </t>
  </si>
  <si>
    <t>Star Wars: Episode III - Revenge of the Sith </t>
  </si>
  <si>
    <t>Gulliver's Travels </t>
  </si>
  <si>
    <t>The Bourne Ultimatum </t>
  </si>
  <si>
    <t>Salt </t>
  </si>
  <si>
    <t>X-Men 2 </t>
  </si>
  <si>
    <t>Ghost Rider </t>
  </si>
  <si>
    <t>Night at the Museum </t>
  </si>
  <si>
    <t>San Andreas </t>
  </si>
  <si>
    <t>Tomorrow Never Dies </t>
  </si>
  <si>
    <t>The Patriot </t>
  </si>
  <si>
    <t>Ocean's Twelve </t>
  </si>
  <si>
    <t>Insurgent </t>
  </si>
  <si>
    <t>The Aviator </t>
  </si>
  <si>
    <t>300: Rise of an Empire </t>
  </si>
  <si>
    <t>The Smurfs </t>
  </si>
  <si>
    <t>Home on the Range </t>
  </si>
  <si>
    <t>Allegiant </t>
  </si>
  <si>
    <t>Real Steel </t>
  </si>
  <si>
    <t>Ender's Game </t>
  </si>
  <si>
    <t>Live Free or Die Hard </t>
  </si>
  <si>
    <t>Around the World in 80 Days </t>
  </si>
  <si>
    <t>The Cat in the Hat </t>
  </si>
  <si>
    <t>The Martian </t>
  </si>
  <si>
    <t>Ali </t>
  </si>
  <si>
    <t>The Alamo </t>
  </si>
  <si>
    <t>The Great Gatsby </t>
  </si>
  <si>
    <t>The Chronicles of Riddick </t>
  </si>
  <si>
    <t>The Smurfs 2 </t>
  </si>
  <si>
    <t>The Princess and the Frog </t>
  </si>
  <si>
    <t>Starship Troopers </t>
  </si>
  <si>
    <t>Point Break </t>
  </si>
  <si>
    <t>Antz </t>
  </si>
  <si>
    <t>Rio 2 </t>
  </si>
  <si>
    <t>Gladiator </t>
  </si>
  <si>
    <t>Amen. </t>
  </si>
  <si>
    <t>Minority Report </t>
  </si>
  <si>
    <t>Terminator 2: Judgment Day </t>
  </si>
  <si>
    <t>Cloud Atlas </t>
  </si>
  <si>
    <t>Dark Shadows </t>
  </si>
  <si>
    <t>Fun with Dick and Jane </t>
  </si>
  <si>
    <t>RoboCop </t>
  </si>
  <si>
    <t>Gravity </t>
  </si>
  <si>
    <t>Harry Potter and the Chamber of Secrets </t>
  </si>
  <si>
    <t>Planet of the Apes </t>
  </si>
  <si>
    <t>Public Enemies </t>
  </si>
  <si>
    <t>American Gangster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</si>
  <si>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</si>
  <si>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</si>
  <si>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</si>
  <si>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</si>
  <si>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</si>
  <si>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</si>
  <si>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</si>
  <si>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National Treasure </t>
  </si>
  <si>
    <t>Eragon </t>
  </si>
  <si>
    <t>Where the Wild Things Are </t>
  </si>
  <si>
    <t>Epic </t>
  </si>
  <si>
    <t>The Tourist </t>
  </si>
  <si>
    <t>Blood Diamond </t>
  </si>
  <si>
    <t>The Wolf of Wall Street </t>
  </si>
  <si>
    <t>Batman Forever </t>
  </si>
  <si>
    <t>Catwoman </t>
  </si>
  <si>
    <t>Hercules </t>
  </si>
  <si>
    <t>Land of the Lost </t>
  </si>
  <si>
    <t>In the Heart of the Sea </t>
  </si>
  <si>
    <t>The Adventures of Pluto Nash </t>
  </si>
  <si>
    <t>Green Zone </t>
  </si>
  <si>
    <t>Gangs of New York </t>
  </si>
  <si>
    <t>Surf's Up </t>
  </si>
  <si>
    <t>Sex and the City 2 </t>
  </si>
  <si>
    <t>Transcendence </t>
  </si>
  <si>
    <t>Unstoppable </t>
  </si>
  <si>
    <t>What Lies Beneath </t>
  </si>
  <si>
    <t>Cloudy with a Chance of Meatballs </t>
  </si>
  <si>
    <t>A.I. Artificial Intelligence </t>
  </si>
  <si>
    <t>Bicentennial Man </t>
  </si>
  <si>
    <t>K-19: The Widowmaker </t>
  </si>
  <si>
    <t>Happy Feet </t>
  </si>
  <si>
    <t>Arthur Christmas </t>
  </si>
  <si>
    <t>Hidalgo </t>
  </si>
  <si>
    <t>Dick Tracy </t>
  </si>
  <si>
    <t>The Widow of Saint-Pierre </t>
  </si>
  <si>
    <t>House of Flying Daggers </t>
  </si>
  <si>
    <t>Ben-Hur </t>
  </si>
  <si>
    <t>The Peanuts Movie </t>
  </si>
  <si>
    <t>The Good Dinosaur </t>
  </si>
  <si>
    <t>The Lovers </t>
  </si>
  <si>
    <t>Godzilla Resurgence </t>
  </si>
  <si>
    <t>Harry Potter and the Deathly Hallows: Part II </t>
  </si>
  <si>
    <t>Harry Potter and the Deathly Hallows: Part I </t>
  </si>
  <si>
    <t xml:space="preserve">The A-Team             </t>
  </si>
  <si>
    <t xml:space="preserve">Hannibal             </t>
  </si>
  <si>
    <t>All That Jazz </t>
  </si>
  <si>
    <t>Charlotte's Web </t>
  </si>
  <si>
    <t xml:space="preserve">Daredevil             </t>
  </si>
  <si>
    <t>DÃ©jÃ  Vu </t>
  </si>
  <si>
    <t xml:space="preserve">Bewitched             </t>
  </si>
  <si>
    <t>Evolution </t>
  </si>
  <si>
    <t>The Edge </t>
  </si>
  <si>
    <t xml:space="preserve">Constantine             </t>
  </si>
  <si>
    <t xml:space="preserve">Life             </t>
  </si>
  <si>
    <t>Carriers </t>
  </si>
  <si>
    <t xml:space="preserve">Sleepy Hollow             </t>
  </si>
  <si>
    <t>The Finest Hours </t>
  </si>
  <si>
    <t>Dinner for Schmucks </t>
  </si>
  <si>
    <t xml:space="preserve">Last Man Standing             </t>
  </si>
  <si>
    <t xml:space="preserve">The Missing             </t>
  </si>
  <si>
    <t>Wild Hogs </t>
  </si>
  <si>
    <t xml:space="preserve">Rules of Engagement             </t>
  </si>
  <si>
    <t>State of Play </t>
  </si>
  <si>
    <t>Trouble with the Curve </t>
  </si>
  <si>
    <t>Garfield 2 </t>
  </si>
  <si>
    <t>The Ridiculous 6 </t>
  </si>
  <si>
    <t xml:space="preserve">Sex and the City             </t>
  </si>
  <si>
    <t xml:space="preserve">Anger Management             </t>
  </si>
  <si>
    <t>Deck the Halls </t>
  </si>
  <si>
    <t>We Bought a Zoo </t>
  </si>
  <si>
    <t>The Ring Two </t>
  </si>
  <si>
    <t xml:space="preserve">Unforgotten             </t>
  </si>
  <si>
    <t xml:space="preserve">A Touch of Frost             </t>
  </si>
  <si>
    <t xml:space="preserve">Twisted             </t>
  </si>
  <si>
    <t xml:space="preserve">Defiance             </t>
  </si>
  <si>
    <t xml:space="preserve">Outlander             </t>
  </si>
  <si>
    <t>Pirate Radio </t>
  </si>
  <si>
    <t>Anna Karenina </t>
  </si>
  <si>
    <t>Earth </t>
  </si>
  <si>
    <t xml:space="preserve">The Returned             </t>
  </si>
  <si>
    <t xml:space="preserve">McHale's Navy             </t>
  </si>
  <si>
    <t>Animal Kingdom: Let's go Ape </t>
  </si>
  <si>
    <t>Get Him to the Greek </t>
  </si>
  <si>
    <t>Music and Lyrics </t>
  </si>
  <si>
    <t xml:space="preserve">Arthur             </t>
  </si>
  <si>
    <t>Soul Men </t>
  </si>
  <si>
    <t>The Last Shot </t>
  </si>
  <si>
    <t>Because I Said So </t>
  </si>
  <si>
    <t xml:space="preserve">3rd Rock from the Sun             </t>
  </si>
  <si>
    <t xml:space="preserve">Rush Hour             </t>
  </si>
  <si>
    <t xml:space="preserve">Hit the Floor             </t>
  </si>
  <si>
    <t>The Bad News Bears </t>
  </si>
  <si>
    <t xml:space="preserve">Luther             </t>
  </si>
  <si>
    <t>The Horseman on the Roof </t>
  </si>
  <si>
    <t>Biutiful </t>
  </si>
  <si>
    <t>Wanderlust </t>
  </si>
  <si>
    <t xml:space="preserve">Friday Night Lights             </t>
  </si>
  <si>
    <t>Racing Stripes </t>
  </si>
  <si>
    <t>The Three Stooges </t>
  </si>
  <si>
    <t>Glory Road </t>
  </si>
  <si>
    <t xml:space="preserve">The Family             </t>
  </si>
  <si>
    <t xml:space="preserve">Entourage             </t>
  </si>
  <si>
    <t>The Prince and Me </t>
  </si>
  <si>
    <t>Barney's Version </t>
  </si>
  <si>
    <t xml:space="preserve">Trapped             </t>
  </si>
  <si>
    <t>Supercross </t>
  </si>
  <si>
    <t>Little Nicholas </t>
  </si>
  <si>
    <t>Animals United </t>
  </si>
  <si>
    <t xml:space="preserve">12 Monkeys             </t>
  </si>
  <si>
    <t xml:space="preserve">Limitless             </t>
  </si>
  <si>
    <t>The Sisterhood of the Traveling Pants 2 </t>
  </si>
  <si>
    <t xml:space="preserve">The Honeymooners             </t>
  </si>
  <si>
    <t xml:space="preserve">It's Always Sunny in Philadelphia             </t>
  </si>
  <si>
    <t>The Face of an Angel </t>
  </si>
  <si>
    <t>Beauty Shop </t>
  </si>
  <si>
    <t>The Sitter </t>
  </si>
  <si>
    <t>Ice Princess </t>
  </si>
  <si>
    <t xml:space="preserve">Shaun the Sheep             </t>
  </si>
  <si>
    <t>The Greatest Game Ever Played </t>
  </si>
  <si>
    <t>Hot Rod </t>
  </si>
  <si>
    <t xml:space="preserve">The Powerpuff Girls             </t>
  </si>
  <si>
    <t>Cirque du Soleil: Worlds Away </t>
  </si>
  <si>
    <t>A Turtle's Tale: Sammy's Adventures </t>
  </si>
  <si>
    <t>In the Valley of Elah </t>
  </si>
  <si>
    <t xml:space="preserve">Rogue             </t>
  </si>
  <si>
    <t>Our Kind of Traitor </t>
  </si>
  <si>
    <t>The Libertine </t>
  </si>
  <si>
    <t>For Colored Girls </t>
  </si>
  <si>
    <t>Orphan </t>
  </si>
  <si>
    <t xml:space="preserve">Meet the Browns             </t>
  </si>
  <si>
    <t>The Stepfather </t>
  </si>
  <si>
    <t>Stick It </t>
  </si>
  <si>
    <t>Appaloosa </t>
  </si>
  <si>
    <t xml:space="preserve">Fired Up             </t>
  </si>
  <si>
    <t>Capitalism: A Love Story </t>
  </si>
  <si>
    <t xml:space="preserve">Perception             </t>
  </si>
  <si>
    <t>All Good Things </t>
  </si>
  <si>
    <t>CJ7 </t>
  </si>
  <si>
    <t>Regression </t>
  </si>
  <si>
    <t>Ramanujan </t>
  </si>
  <si>
    <t xml:space="preserve">Gone, Baby, Gone             </t>
  </si>
  <si>
    <t>Firestorm </t>
  </si>
  <si>
    <t>Won't Back Down </t>
  </si>
  <si>
    <t>Indignation </t>
  </si>
  <si>
    <t>Out of Inferno </t>
  </si>
  <si>
    <t xml:space="preserve">The O.C.             </t>
  </si>
  <si>
    <t>Mao's Last Dancer </t>
  </si>
  <si>
    <t xml:space="preserve">Unforgettable             </t>
  </si>
  <si>
    <t>Restoration </t>
  </si>
  <si>
    <t>Metallica Through the Never </t>
  </si>
  <si>
    <t xml:space="preserve">Carlos             </t>
  </si>
  <si>
    <t>Madea Goes to Jail </t>
  </si>
  <si>
    <t>Lottery Ticket </t>
  </si>
  <si>
    <t>ATL </t>
  </si>
  <si>
    <t>How She Move </t>
  </si>
  <si>
    <t>Bobby Jones: Stroke of Genius </t>
  </si>
  <si>
    <t xml:space="preserve">The Messengers             </t>
  </si>
  <si>
    <t>The Cookout </t>
  </si>
  <si>
    <t>Ararat </t>
  </si>
  <si>
    <t>Madison </t>
  </si>
  <si>
    <t xml:space="preserve">Scream: The TV Series             </t>
  </si>
  <si>
    <t>Tidal Wave </t>
  </si>
  <si>
    <t>Coal Miner's Daughter </t>
  </si>
  <si>
    <t>What's Love Got to Do with It </t>
  </si>
  <si>
    <t>U2 3D </t>
  </si>
  <si>
    <t>Knockaround Guys </t>
  </si>
  <si>
    <t xml:space="preserve">The Dead Zone             </t>
  </si>
  <si>
    <t>The Love Letter </t>
  </si>
  <si>
    <t>Blood and Chocolate </t>
  </si>
  <si>
    <t xml:space="preserve">The Company             </t>
  </si>
  <si>
    <t>Listening </t>
  </si>
  <si>
    <t>Felicia's Journey </t>
  </si>
  <si>
    <t>The Return </t>
  </si>
  <si>
    <t>Centurion </t>
  </si>
  <si>
    <t>Bathory: Countess of Blood </t>
  </si>
  <si>
    <t xml:space="preserve">Towering Inferno             </t>
  </si>
  <si>
    <t xml:space="preserve">Ghost Hunters             </t>
  </si>
  <si>
    <t>Good Deeds </t>
  </si>
  <si>
    <t>I Think I Love My Wife </t>
  </si>
  <si>
    <t>The Diving Bell and the Butterfly </t>
  </si>
  <si>
    <t>Easy Virtue </t>
  </si>
  <si>
    <t>Wild Grass </t>
  </si>
  <si>
    <t>Stan Helsing </t>
  </si>
  <si>
    <t xml:space="preserve">Dekalog             </t>
  </si>
  <si>
    <t>The Caveman's Valentine </t>
  </si>
  <si>
    <t xml:space="preserve">The Border             </t>
  </si>
  <si>
    <t>Under the Skin </t>
  </si>
  <si>
    <t xml:space="preserve">Del 1 - MÃ¤n som hatar kvinnor             </t>
  </si>
  <si>
    <t>The Prisoner of Zenda </t>
  </si>
  <si>
    <t xml:space="preserve">Spartacus: War of the Damned             </t>
  </si>
  <si>
    <t>My Baby's Daddy </t>
  </si>
  <si>
    <t>How to Be a Player </t>
  </si>
  <si>
    <t>Just Wright </t>
  </si>
  <si>
    <t>Rachel Getting Married </t>
  </si>
  <si>
    <t>Girl with a Pearl Earring </t>
  </si>
  <si>
    <t>Darling Companion </t>
  </si>
  <si>
    <t>A Woman, a Gun and a Noodle Shop </t>
  </si>
  <si>
    <t>Legend of Kung Fu Rabbit </t>
  </si>
  <si>
    <t>Trash </t>
  </si>
  <si>
    <t>Jackass Number Two </t>
  </si>
  <si>
    <t>Romance &amp; Cigarettes </t>
  </si>
  <si>
    <t>Machine Gun McCain </t>
  </si>
  <si>
    <t xml:space="preserve">Lovesick             </t>
  </si>
  <si>
    <t>Housefull </t>
  </si>
  <si>
    <t>Roll Bounce </t>
  </si>
  <si>
    <t>The Goods: Live Hard, Sell Hard </t>
  </si>
  <si>
    <t>Cedar Rapids </t>
  </si>
  <si>
    <t xml:space="preserve">Bones             </t>
  </si>
  <si>
    <t>Run, Fatboy, Run </t>
  </si>
  <si>
    <t>Illuminata </t>
  </si>
  <si>
    <t>The Chambermaid on the Titanic </t>
  </si>
  <si>
    <t>Coriolanus </t>
  </si>
  <si>
    <t>World's Greatest Dad </t>
  </si>
  <si>
    <t>Welcome to the Rileys </t>
  </si>
  <si>
    <t>Blood Done Sign My Name </t>
  </si>
  <si>
    <t>Free Style </t>
  </si>
  <si>
    <t>The Janky Promoters </t>
  </si>
  <si>
    <t>The Reef </t>
  </si>
  <si>
    <t>Adventureland </t>
  </si>
  <si>
    <t>Volver </t>
  </si>
  <si>
    <t>Gentlemen Broncos </t>
  </si>
  <si>
    <t>Loose Cannons </t>
  </si>
  <si>
    <t>Trading Places </t>
  </si>
  <si>
    <t>Breakin' All the Rules </t>
  </si>
  <si>
    <t>The Savages </t>
  </si>
  <si>
    <t>Chasing Papi </t>
  </si>
  <si>
    <t>The Ultimate Gift </t>
  </si>
  <si>
    <t xml:space="preserve">The Bold and the Beautiful             </t>
  </si>
  <si>
    <t>Velvet Goldmine </t>
  </si>
  <si>
    <t>The Wailing </t>
  </si>
  <si>
    <t>Barbecue </t>
  </si>
  <si>
    <t>Red Riding: In the Year of Our Lord 1974 </t>
  </si>
  <si>
    <t>The Girl on the Train </t>
  </si>
  <si>
    <t>Ultramarines: A Warhammer 40,000 Movie </t>
  </si>
  <si>
    <t>Polisse </t>
  </si>
  <si>
    <t xml:space="preserve">Star Wars: The Clone Wars             </t>
  </si>
  <si>
    <t>The Lost Boys </t>
  </si>
  <si>
    <t>The Namesake </t>
  </si>
  <si>
    <t>Namastey London </t>
  </si>
  <si>
    <t>The Wind That Shakes the Barley </t>
  </si>
  <si>
    <t>Yeh Jawaani Hai Deewani </t>
  </si>
  <si>
    <t>The Muppet Movie </t>
  </si>
  <si>
    <t>Kicks </t>
  </si>
  <si>
    <t xml:space="preserve">The Player             </t>
  </si>
  <si>
    <t>Akeelah and the Bee </t>
  </si>
  <si>
    <t>The Inkwell </t>
  </si>
  <si>
    <t>Howards End </t>
  </si>
  <si>
    <t xml:space="preserve">Preacher             </t>
  </si>
  <si>
    <t>Restless </t>
  </si>
  <si>
    <t>The Land Girls </t>
  </si>
  <si>
    <t xml:space="preserve">Wuthering Heights             </t>
  </si>
  <si>
    <t>My Lucky Star </t>
  </si>
  <si>
    <t>Swimming Pool </t>
  </si>
  <si>
    <t>Green Street 3: Never Back Down </t>
  </si>
  <si>
    <t>Shopgirl </t>
  </si>
  <si>
    <t>Masked and Anonymous </t>
  </si>
  <si>
    <t>Definitely, Maybe </t>
  </si>
  <si>
    <t xml:space="preserve">Fargo             </t>
  </si>
  <si>
    <t>Michael Jordan to the Max </t>
  </si>
  <si>
    <t xml:space="preserve">Nikita             </t>
  </si>
  <si>
    <t xml:space="preserve">Dark Angel             </t>
  </si>
  <si>
    <t>The Christmas Candle </t>
  </si>
  <si>
    <t>I Hope They Serve Beer in Hell </t>
  </si>
  <si>
    <t>Dom Hemingway </t>
  </si>
  <si>
    <t>Stargate: The Ark of Truth </t>
  </si>
  <si>
    <t>Perrier's Bounty </t>
  </si>
  <si>
    <t>The Four Seasons </t>
  </si>
  <si>
    <t xml:space="preserve">Gomorrah             </t>
  </si>
  <si>
    <t>Mr. Nice Guy </t>
  </si>
  <si>
    <t>A Mighty Wind </t>
  </si>
  <si>
    <t xml:space="preserve">War &amp; Peace             </t>
  </si>
  <si>
    <t>Little Voice </t>
  </si>
  <si>
    <t xml:space="preserve">Veronica Mars             </t>
  </si>
  <si>
    <t>Goddess of Love </t>
  </si>
  <si>
    <t>The Business of Strangers </t>
  </si>
  <si>
    <t>Morvern Callar </t>
  </si>
  <si>
    <t>The Flower of Evil </t>
  </si>
  <si>
    <t>Lake of Fire </t>
  </si>
  <si>
    <t>Don McKay </t>
  </si>
  <si>
    <t xml:space="preserve">Emma             </t>
  </si>
  <si>
    <t>Trade of Innocents </t>
  </si>
  <si>
    <t>Stiff Upper Lips </t>
  </si>
  <si>
    <t xml:space="preserve">The Inbetweeners             </t>
  </si>
  <si>
    <t>Khiladi 786 </t>
  </si>
  <si>
    <t>Standing Ovation </t>
  </si>
  <si>
    <t>Galaxina </t>
  </si>
  <si>
    <t>Irreversible </t>
  </si>
  <si>
    <t>Rang De Basanti </t>
  </si>
  <si>
    <t>Animals </t>
  </si>
  <si>
    <t>A Room for Romeo Brass </t>
  </si>
  <si>
    <t>Dum Maaro Dum </t>
  </si>
  <si>
    <t>Race </t>
  </si>
  <si>
    <t>Grandma's Boy </t>
  </si>
  <si>
    <t>Keeping Up with the Steins </t>
  </si>
  <si>
    <t>Gandhi, My Father </t>
  </si>
  <si>
    <t>Standard Operating Procedure </t>
  </si>
  <si>
    <t>Tucker and Dale vs Evil </t>
  </si>
  <si>
    <t xml:space="preserve">Saving Grace             </t>
  </si>
  <si>
    <t>Farce of the Penguins </t>
  </si>
  <si>
    <t>Flying By </t>
  </si>
  <si>
    <t xml:space="preserve">Psych             </t>
  </si>
  <si>
    <t>Christmas Eve </t>
  </si>
  <si>
    <t>Navy Seals vs. Zombies </t>
  </si>
  <si>
    <t>Driving Lessons </t>
  </si>
  <si>
    <t>Camping sauvage </t>
  </si>
  <si>
    <t>Barfi </t>
  </si>
  <si>
    <t>Dear Frankie </t>
  </si>
  <si>
    <t xml:space="preserve">Secrets and Lies             </t>
  </si>
  <si>
    <t>State Fair </t>
  </si>
  <si>
    <t>Saving Private Perez </t>
  </si>
  <si>
    <t>Life During Wartime </t>
  </si>
  <si>
    <t>Mozart's Sister </t>
  </si>
  <si>
    <t>Blackthorn </t>
  </si>
  <si>
    <t>Lilya 4-Ever </t>
  </si>
  <si>
    <t>Fugly </t>
  </si>
  <si>
    <t xml:space="preserve">Anne of Green Gables             </t>
  </si>
  <si>
    <t>Sexy Beast </t>
  </si>
  <si>
    <t>Easy Money </t>
  </si>
  <si>
    <t xml:space="preserve">Animal Kingdom             </t>
  </si>
  <si>
    <t>Love and Death on Long Island </t>
  </si>
  <si>
    <t>What the #$*! Do We (K)now!? </t>
  </si>
  <si>
    <t>The Jerky Boys </t>
  </si>
  <si>
    <t>Let's Go to Prison </t>
  </si>
  <si>
    <t>The Art of Getting By </t>
  </si>
  <si>
    <t>Holy Motors </t>
  </si>
  <si>
    <t xml:space="preserve">Sonny with a Chance             </t>
  </si>
  <si>
    <t>Nothing </t>
  </si>
  <si>
    <t>The Loved Ones </t>
  </si>
  <si>
    <t>Down for Life </t>
  </si>
  <si>
    <t>Four Lions </t>
  </si>
  <si>
    <t xml:space="preserve">M*A*S*H             </t>
  </si>
  <si>
    <t xml:space="preserve">Empire             </t>
  </si>
  <si>
    <t>Train </t>
  </si>
  <si>
    <t xml:space="preserve">The Secret             </t>
  </si>
  <si>
    <t>August </t>
  </si>
  <si>
    <t>The Dead Girl </t>
  </si>
  <si>
    <t>The Class </t>
  </si>
  <si>
    <t>Adam </t>
  </si>
  <si>
    <t>Coming Home </t>
  </si>
  <si>
    <t>Slow West </t>
  </si>
  <si>
    <t>Trippin' </t>
  </si>
  <si>
    <t xml:space="preserve">Robot Chicken             </t>
  </si>
  <si>
    <t>Woman Thou Art Loosed </t>
  </si>
  <si>
    <t>Water </t>
  </si>
  <si>
    <t>Please Give </t>
  </si>
  <si>
    <t>Frances Ha </t>
  </si>
  <si>
    <t>Fish Tank </t>
  </si>
  <si>
    <t>Damsels in Distress </t>
  </si>
  <si>
    <t xml:space="preserve">Creature             </t>
  </si>
  <si>
    <t xml:space="preserve">BrainDead             </t>
  </si>
  <si>
    <t>Brave New Girl </t>
  </si>
  <si>
    <t xml:space="preserve">The Grand             </t>
  </si>
  <si>
    <t>The Eclipse </t>
  </si>
  <si>
    <t>They Came Together </t>
  </si>
  <si>
    <t>Barry Munday </t>
  </si>
  <si>
    <t>Griff the Invisible </t>
  </si>
  <si>
    <t>Journey to Saturn </t>
  </si>
  <si>
    <t>Ida </t>
  </si>
  <si>
    <t>Riding Giants </t>
  </si>
  <si>
    <t>Saving Face </t>
  </si>
  <si>
    <t>Brick Lane </t>
  </si>
  <si>
    <t>Idiocracy </t>
  </si>
  <si>
    <t>Dancer, Texas Pop. 81 </t>
  </si>
  <si>
    <t>Redemption Road </t>
  </si>
  <si>
    <t>The Calling </t>
  </si>
  <si>
    <t>Eden </t>
  </si>
  <si>
    <t>Bully </t>
  </si>
  <si>
    <t>Containment </t>
  </si>
  <si>
    <t xml:space="preserve">In the Heat of the Night             </t>
  </si>
  <si>
    <t>American Splendor </t>
  </si>
  <si>
    <t>Touching the Void </t>
  </si>
  <si>
    <t>Inside Job </t>
  </si>
  <si>
    <t>Ghost Dog: The Way of the Samurai </t>
  </si>
  <si>
    <t xml:space="preserve">Strangers with Candy             </t>
  </si>
  <si>
    <t xml:space="preserve">Get Real             </t>
  </si>
  <si>
    <t>Meek's Cutoff </t>
  </si>
  <si>
    <t>Dinner Rush </t>
  </si>
  <si>
    <t>Clockwatchers </t>
  </si>
  <si>
    <t>Teeth </t>
  </si>
  <si>
    <t>Hum To Mohabbat Karega </t>
  </si>
  <si>
    <t>It's All Gone Pete Tong </t>
  </si>
  <si>
    <t>24 7: Twenty Four Seven </t>
  </si>
  <si>
    <t xml:space="preserve">Eureka             </t>
  </si>
  <si>
    <t>Roadside Romeo </t>
  </si>
  <si>
    <t>This Thing of Ours </t>
  </si>
  <si>
    <t>The Lost Medallion: The Adventures of Billy Stone </t>
  </si>
  <si>
    <t>The Last Five Years </t>
  </si>
  <si>
    <t>Circle </t>
  </si>
  <si>
    <t>Eden Lake </t>
  </si>
  <si>
    <t>Plush </t>
  </si>
  <si>
    <t>Vampire Killers </t>
  </si>
  <si>
    <t>Stitches </t>
  </si>
  <si>
    <t>Supercapitalist </t>
  </si>
  <si>
    <t xml:space="preserve">Wings             </t>
  </si>
  <si>
    <t>All Is Bright </t>
  </si>
  <si>
    <t>The Torture Chamber of Dr. Sadism </t>
  </si>
  <si>
    <t>Submarine </t>
  </si>
  <si>
    <t>ABCD (Any Body Can Dance) </t>
  </si>
  <si>
    <t>Abandoned </t>
  </si>
  <si>
    <t>Nowhere Boy </t>
  </si>
  <si>
    <t>Higher Ground </t>
  </si>
  <si>
    <t>Deadline - U.S.A. </t>
  </si>
  <si>
    <t>A Beginner's Guide to Snuff </t>
  </si>
  <si>
    <t>Under the Same Moon </t>
  </si>
  <si>
    <t>Grace Unplugged </t>
  </si>
  <si>
    <t>N-Secure </t>
  </si>
  <si>
    <t>Out of the Dark </t>
  </si>
  <si>
    <t>Cabin Fever </t>
  </si>
  <si>
    <t>The Gatekeepers </t>
  </si>
  <si>
    <t>Snow Angels </t>
  </si>
  <si>
    <t>Mooz-Lum </t>
  </si>
  <si>
    <t>The Blue Room </t>
  </si>
  <si>
    <t xml:space="preserve">The Streets of San Francisco             </t>
  </si>
  <si>
    <t xml:space="preserve">The Girlfriend Experience             </t>
  </si>
  <si>
    <t>The Blue Bird </t>
  </si>
  <si>
    <t>Grand Theft Parsons </t>
  </si>
  <si>
    <t>Extreme Movie </t>
  </si>
  <si>
    <t xml:space="preserve">Wolf Creek             </t>
  </si>
  <si>
    <t>Sex with Strangers </t>
  </si>
  <si>
    <t>Rocket Singh: Salesman of the Year </t>
  </si>
  <si>
    <t>An Inconvenient Truth </t>
  </si>
  <si>
    <t>Shine a Light </t>
  </si>
  <si>
    <t>Food, Inc. </t>
  </si>
  <si>
    <t>October Baby </t>
  </si>
  <si>
    <t>The Skeleton Twins </t>
  </si>
  <si>
    <t>Martha Marcy May Marlene </t>
  </si>
  <si>
    <t>Obvious Child </t>
  </si>
  <si>
    <t>Palo Alto </t>
  </si>
  <si>
    <t>Ajami </t>
  </si>
  <si>
    <t>I Origins </t>
  </si>
  <si>
    <t>Guiana 1838 </t>
  </si>
  <si>
    <t>Lisa Picard Is Famous </t>
  </si>
  <si>
    <t>The Last Big Thing </t>
  </si>
  <si>
    <t>Sparkler </t>
  </si>
  <si>
    <t>The Party's Over </t>
  </si>
  <si>
    <t>The Poker House </t>
  </si>
  <si>
    <t>Hidden Away </t>
  </si>
  <si>
    <t>Black Rock </t>
  </si>
  <si>
    <t>Charly </t>
  </si>
  <si>
    <t xml:space="preserve">Jesse             </t>
  </si>
  <si>
    <t>Circumstance </t>
  </si>
  <si>
    <t>Bambi </t>
  </si>
  <si>
    <t>Celeste &amp; Jesse Forever </t>
  </si>
  <si>
    <t>Crying with Laughter </t>
  </si>
  <si>
    <t>Pandora's Box </t>
  </si>
  <si>
    <t>The Young Unknowns </t>
  </si>
  <si>
    <t>Vessel </t>
  </si>
  <si>
    <t>Kevin Hart: Laugh at My Pain </t>
  </si>
  <si>
    <t>Rize </t>
  </si>
  <si>
    <t>Destiny </t>
  </si>
  <si>
    <t>B-Girl </t>
  </si>
  <si>
    <t>Escape from Tomorrow </t>
  </si>
  <si>
    <t>Water &amp; Power </t>
  </si>
  <si>
    <t>Irreplaceable </t>
  </si>
  <si>
    <t>High Road </t>
  </si>
  <si>
    <t>Mad Hot Ballroom </t>
  </si>
  <si>
    <t>Wordplay </t>
  </si>
  <si>
    <t>Drinking Buddies </t>
  </si>
  <si>
    <t>The Californians </t>
  </si>
  <si>
    <t>Good Kill </t>
  </si>
  <si>
    <t>Now Is Good </t>
  </si>
  <si>
    <t>America Is Still the Place </t>
  </si>
  <si>
    <t>Subconscious </t>
  </si>
  <si>
    <t>The Sound and the Shadow </t>
  </si>
  <si>
    <t>Roadside </t>
  </si>
  <si>
    <t>Dogtown and Z-Boys </t>
  </si>
  <si>
    <t xml:space="preserve">Heroes             </t>
  </si>
  <si>
    <t xml:space="preserve">Home Movies             </t>
  </si>
  <si>
    <t>Fabled </t>
  </si>
  <si>
    <t>51 Birch Street </t>
  </si>
  <si>
    <t xml:space="preserve">Revolution             </t>
  </si>
  <si>
    <t>My Dog Tulip </t>
  </si>
  <si>
    <t>Dogtooth </t>
  </si>
  <si>
    <t>Tupac: Resurrection </t>
  </si>
  <si>
    <t>The Big Swap </t>
  </si>
  <si>
    <t>Sisters in Law </t>
  </si>
  <si>
    <t>The Looking Glass </t>
  </si>
  <si>
    <t>Midnight Cabaret </t>
  </si>
  <si>
    <t>The Motel </t>
  </si>
  <si>
    <t xml:space="preserve">Happy Valley             </t>
  </si>
  <si>
    <t>On the Outs </t>
  </si>
  <si>
    <t>Shotgun Stories </t>
  </si>
  <si>
    <t>Exam </t>
  </si>
  <si>
    <t>Sunday School Musical </t>
  </si>
  <si>
    <t>Ink </t>
  </si>
  <si>
    <t>Jesus People </t>
  </si>
  <si>
    <t>Butterfly </t>
  </si>
  <si>
    <t>Bronson </t>
  </si>
  <si>
    <t>3 </t>
  </si>
  <si>
    <t>Baghead </t>
  </si>
  <si>
    <t>Solitude </t>
  </si>
  <si>
    <t>Ordet </t>
  </si>
  <si>
    <t>Good Dick </t>
  </si>
  <si>
    <t>H. </t>
  </si>
  <si>
    <t>When the Lights Went Out </t>
  </si>
  <si>
    <t>Heroes of Dirt </t>
  </si>
  <si>
    <t>Sound of My Voice </t>
  </si>
  <si>
    <t>The Mighty </t>
  </si>
  <si>
    <t>Open Secret </t>
  </si>
  <si>
    <t>The Night Visitor </t>
  </si>
  <si>
    <t>I Love You, Don't Touch Me! </t>
  </si>
  <si>
    <t>Supporting Characters </t>
  </si>
  <si>
    <t>The Dirties </t>
  </si>
  <si>
    <t>Gabriela </t>
  </si>
  <si>
    <t>The Naked Ape </t>
  </si>
  <si>
    <t>The Last Waltz </t>
  </si>
  <si>
    <t>The Exploding Girl </t>
  </si>
  <si>
    <t>Mutual Appreciation </t>
  </si>
  <si>
    <t>Down Terrace </t>
  </si>
  <si>
    <t>Funny Ha Ha </t>
  </si>
  <si>
    <t>Rampage </t>
  </si>
  <si>
    <t>Exeter </t>
  </si>
  <si>
    <t>On the Downlow </t>
  </si>
  <si>
    <t>Bang </t>
  </si>
  <si>
    <t>Signed Sealed Delivered </t>
  </si>
  <si>
    <t xml:space="preserve">The Following             </t>
  </si>
  <si>
    <t>Shanghai Calling </t>
  </si>
  <si>
    <t>New_Budget</t>
  </si>
  <si>
    <t>Grand Total</t>
  </si>
  <si>
    <t>IMDB_Rating</t>
  </si>
  <si>
    <t>Profit_Margin</t>
  </si>
  <si>
    <t>5) TASK E IS ON ANOTHER SHEET</t>
  </si>
  <si>
    <t>#NA error in MODE of "FILM_NOIR" because all 6 movies ratings are different (7.1, 7.2, 7.6, 7.7, 8 , 8.2)</t>
  </si>
  <si>
    <t>STD.DEV IMDB</t>
  </si>
  <si>
    <t>MODE is not calucluated as mostly except ENGLISH have different ratings. Std.Deviation shows an #DIV/0 error for languages which have just 1 MOVIE.</t>
  </si>
  <si>
    <t>Mean/Max/Min</t>
  </si>
  <si>
    <t>Movie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</si>
</sst>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NumberFormat="1"/>
    <xf numFmtId="0" fontId="16" fillId="0" borderId="0" xfId="0" applyFont="1"/>
    <xf numFmtId="0" fontId="18" fillId="0" borderId="0" xfId="42"/>
    <xf numFmtId="3" fontId="0" fillId="0" borderId="0" xfId="0" applyNumberFormat="1"/>
    <xf numFmtId="0" fontId="0" fillId="0" borderId="0" xfId="0"/>
    <xf numFmtId="0" fontId="0" fillId="33" borderId="10" xfId="0" applyFont="1" applyFill="1" applyBorder="1"/>
    <xf numFmtId="0" fontId="0" fillId="0" borderId="10" xfId="0" applyFont="1" applyBorder="1"/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19" fillId="0" borderId="0" xfId="0" applyFont="1" applyFill="1" applyBorder="1" applyAlignment="1">
      <alignment horizontal="left" vertical="center"/>
    </xf>
    <xf numFmtId="0" fontId="0" fillId="33" borderId="10" xfId="0" applyFont="1" applyFill="1" applyBorder="1" applyAlignment="1">
      <alignment horizontal="left" vertical="center"/>
    </xf>
    <xf numFmtId="0" fontId="0" fillId="0" borderId="10" xfId="0" applyFont="1" applyBorder="1" applyAlignment="1">
      <alignment horizontal="left" vertical="center"/>
    </xf>
    <xf numFmtId="0" fontId="20" fillId="0" borderId="0" xfId="0" applyFont="1"/>
    <xf numFmtId="2" fontId="0" fillId="0" borderId="0" xfId="0" applyNumberFormat="1"/>
    <xf numFmtId="0" fontId="0" fillId="33" borderId="10" xfId="0" applyFont="1" applyFill="1" applyBorder="1" applyAlignment="1">
      <alignment horizontal="left" vertical="center" wrapText="1"/>
    </xf>
    <xf numFmtId="0" fontId="20" fillId="34" borderId="0" xfId="0" applyFont="1" applyFill="1"/>
    <xf numFmtId="0" fontId="0" fillId="3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21" fillId="0" borderId="0" xfId="0" applyFont="1"/>
    <xf numFmtId="164" fontId="0" fillId="0" borderId="0" xfId="0" applyNumberFormat="1"/>
    <xf numFmtId="0" fontId="0" fillId="35" borderId="0" xfId="0" applyFill="1" applyAlignment="1">
      <alignment horizontal="left" vertical="top" wrapText="1"/>
    </xf>
    <xf numFmtId="0" fontId="0" fillId="35" borderId="0" xfId="0" applyFill="1" applyAlignment="1">
      <alignment vertical="top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64" formatCode="0.000"/>
    </dxf>
    <dxf>
      <numFmt numFmtId="2" formatCode="0.00"/>
    </dxf>
    <dxf>
      <numFmt numFmtId="164" formatCode="0.000"/>
    </dxf>
    <dxf>
      <numFmt numFmtId="2" formatCode="0.00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IMDB Score</a:t>
            </a:r>
            <a:r>
              <a:rPr lang="en-US" baseline="0"/>
              <a:t> vs Duration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IMDB_Movies!$K$1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>
                    <a:lumMod val="50000"/>
                  </a:schemeClr>
                </a:solidFill>
                <a:prstDash val="lgDash"/>
                <a:round/>
                <a:headEnd type="none"/>
                <a:tailEnd type="arrow" w="lg" len="med"/>
              </a:ln>
              <a:effectLst/>
            </c:spPr>
            <c:trendlineType val="linear"/>
            <c:dispRSqr val="0"/>
            <c:dispEq val="0"/>
          </c:trendline>
          <c:xVal>
            <c:numRef>
              <c:f>IMDB_Movies!$B$2:$B$4915</c:f>
              <c:numCache>
                <c:formatCode>General</c:formatCode>
                <c:ptCount val="2469"/>
                <c:pt idx="0">
                  <c:v>88</c:v>
                </c:pt>
                <c:pt idx="1">
                  <c:v>90</c:v>
                </c:pt>
                <c:pt idx="2">
                  <c:v>76</c:v>
                </c:pt>
                <c:pt idx="3">
                  <c:v>84</c:v>
                </c:pt>
                <c:pt idx="4">
                  <c:v>110</c:v>
                </c:pt>
                <c:pt idx="5">
                  <c:v>77</c:v>
                </c:pt>
                <c:pt idx="6">
                  <c:v>80</c:v>
                </c:pt>
                <c:pt idx="7">
                  <c:v>81</c:v>
                </c:pt>
                <c:pt idx="8">
                  <c:v>95</c:v>
                </c:pt>
                <c:pt idx="9">
                  <c:v>108</c:v>
                </c:pt>
                <c:pt idx="10">
                  <c:v>90</c:v>
                </c:pt>
                <c:pt idx="11">
                  <c:v>83</c:v>
                </c:pt>
                <c:pt idx="12">
                  <c:v>7</c:v>
                </c:pt>
                <c:pt idx="13">
                  <c:v>92</c:v>
                </c:pt>
                <c:pt idx="14">
                  <c:v>84</c:v>
                </c:pt>
                <c:pt idx="15">
                  <c:v>85</c:v>
                </c:pt>
                <c:pt idx="16">
                  <c:v>60</c:v>
                </c:pt>
                <c:pt idx="17">
                  <c:v>88</c:v>
                </c:pt>
                <c:pt idx="18">
                  <c:v>143</c:v>
                </c:pt>
                <c:pt idx="19">
                  <c:v>89</c:v>
                </c:pt>
                <c:pt idx="20">
                  <c:v>82</c:v>
                </c:pt>
                <c:pt idx="21">
                  <c:v>120</c:v>
                </c:pt>
                <c:pt idx="22">
                  <c:v>78</c:v>
                </c:pt>
                <c:pt idx="23">
                  <c:v>90</c:v>
                </c:pt>
                <c:pt idx="24">
                  <c:v>100</c:v>
                </c:pt>
                <c:pt idx="25">
                  <c:v>79</c:v>
                </c:pt>
                <c:pt idx="26">
                  <c:v>98</c:v>
                </c:pt>
                <c:pt idx="27">
                  <c:v>97</c:v>
                </c:pt>
                <c:pt idx="28">
                  <c:v>90</c:v>
                </c:pt>
                <c:pt idx="29">
                  <c:v>65</c:v>
                </c:pt>
                <c:pt idx="30">
                  <c:v>78</c:v>
                </c:pt>
                <c:pt idx="31">
                  <c:v>34</c:v>
                </c:pt>
                <c:pt idx="32">
                  <c:v>90</c:v>
                </c:pt>
                <c:pt idx="33">
                  <c:v>90</c:v>
                </c:pt>
                <c:pt idx="34">
                  <c:v>83</c:v>
                </c:pt>
                <c:pt idx="35">
                  <c:v>83</c:v>
                </c:pt>
                <c:pt idx="36">
                  <c:v>90</c:v>
                </c:pt>
                <c:pt idx="37">
                  <c:v>96</c:v>
                </c:pt>
                <c:pt idx="38">
                  <c:v>83</c:v>
                </c:pt>
                <c:pt idx="39">
                  <c:v>111</c:v>
                </c:pt>
                <c:pt idx="40">
                  <c:v>47</c:v>
                </c:pt>
                <c:pt idx="41">
                  <c:v>92</c:v>
                </c:pt>
                <c:pt idx="42">
                  <c:v>81</c:v>
                </c:pt>
                <c:pt idx="43">
                  <c:v>75</c:v>
                </c:pt>
                <c:pt idx="44">
                  <c:v>81</c:v>
                </c:pt>
                <c:pt idx="45">
                  <c:v>84</c:v>
                </c:pt>
                <c:pt idx="46">
                  <c:v>87</c:v>
                </c:pt>
                <c:pt idx="47">
                  <c:v>82</c:v>
                </c:pt>
                <c:pt idx="48">
                  <c:v>93</c:v>
                </c:pt>
                <c:pt idx="49">
                  <c:v>89</c:v>
                </c:pt>
                <c:pt idx="50">
                  <c:v>70</c:v>
                </c:pt>
                <c:pt idx="51">
                  <c:v>100</c:v>
                </c:pt>
                <c:pt idx="52">
                  <c:v>98</c:v>
                </c:pt>
                <c:pt idx="53">
                  <c:v>80</c:v>
                </c:pt>
                <c:pt idx="54">
                  <c:v>82</c:v>
                </c:pt>
                <c:pt idx="55">
                  <c:v>87</c:v>
                </c:pt>
                <c:pt idx="56">
                  <c:v>80</c:v>
                </c:pt>
                <c:pt idx="57">
                  <c:v>95</c:v>
                </c:pt>
                <c:pt idx="58">
                  <c:v>88</c:v>
                </c:pt>
                <c:pt idx="59">
                  <c:v>92</c:v>
                </c:pt>
                <c:pt idx="60">
                  <c:v>90</c:v>
                </c:pt>
                <c:pt idx="61">
                  <c:v>87</c:v>
                </c:pt>
                <c:pt idx="62">
                  <c:v>96</c:v>
                </c:pt>
                <c:pt idx="63">
                  <c:v>93</c:v>
                </c:pt>
                <c:pt idx="64">
                  <c:v>92</c:v>
                </c:pt>
                <c:pt idx="65">
                  <c:v>111</c:v>
                </c:pt>
                <c:pt idx="66">
                  <c:v>81</c:v>
                </c:pt>
                <c:pt idx="67">
                  <c:v>110</c:v>
                </c:pt>
                <c:pt idx="68">
                  <c:v>81</c:v>
                </c:pt>
                <c:pt idx="69">
                  <c:v>99</c:v>
                </c:pt>
                <c:pt idx="70">
                  <c:v>103</c:v>
                </c:pt>
                <c:pt idx="71">
                  <c:v>81</c:v>
                </c:pt>
                <c:pt idx="72">
                  <c:v>77</c:v>
                </c:pt>
                <c:pt idx="73">
                  <c:v>75</c:v>
                </c:pt>
                <c:pt idx="74">
                  <c:v>77</c:v>
                </c:pt>
                <c:pt idx="75">
                  <c:v>96</c:v>
                </c:pt>
                <c:pt idx="76">
                  <c:v>97</c:v>
                </c:pt>
                <c:pt idx="77">
                  <c:v>90</c:v>
                </c:pt>
                <c:pt idx="78">
                  <c:v>88</c:v>
                </c:pt>
                <c:pt idx="79">
                  <c:v>94</c:v>
                </c:pt>
                <c:pt idx="80">
                  <c:v>89</c:v>
                </c:pt>
                <c:pt idx="81">
                  <c:v>90</c:v>
                </c:pt>
                <c:pt idx="82">
                  <c:v>84</c:v>
                </c:pt>
                <c:pt idx="83">
                  <c:v>94</c:v>
                </c:pt>
                <c:pt idx="84">
                  <c:v>78</c:v>
                </c:pt>
                <c:pt idx="85">
                  <c:v>59</c:v>
                </c:pt>
                <c:pt idx="86">
                  <c:v>78</c:v>
                </c:pt>
                <c:pt idx="87">
                  <c:v>25</c:v>
                </c:pt>
                <c:pt idx="88">
                  <c:v>72</c:v>
                </c:pt>
                <c:pt idx="89">
                  <c:v>66</c:v>
                </c:pt>
                <c:pt idx="90">
                  <c:v>80</c:v>
                </c:pt>
                <c:pt idx="91">
                  <c:v>95</c:v>
                </c:pt>
                <c:pt idx="92">
                  <c:v>93</c:v>
                </c:pt>
                <c:pt idx="93">
                  <c:v>91</c:v>
                </c:pt>
                <c:pt idx="94">
                  <c:v>104</c:v>
                </c:pt>
                <c:pt idx="95">
                  <c:v>88</c:v>
                </c:pt>
                <c:pt idx="96">
                  <c:v>89</c:v>
                </c:pt>
                <c:pt idx="97">
                  <c:v>78</c:v>
                </c:pt>
                <c:pt idx="98">
                  <c:v>85</c:v>
                </c:pt>
                <c:pt idx="99">
                  <c:v>80</c:v>
                </c:pt>
                <c:pt idx="100">
                  <c:v>109</c:v>
                </c:pt>
                <c:pt idx="101">
                  <c:v>93</c:v>
                </c:pt>
                <c:pt idx="102">
                  <c:v>96</c:v>
                </c:pt>
                <c:pt idx="103">
                  <c:v>99</c:v>
                </c:pt>
                <c:pt idx="104">
                  <c:v>66</c:v>
                </c:pt>
                <c:pt idx="105">
                  <c:v>85</c:v>
                </c:pt>
                <c:pt idx="106">
                  <c:v>101</c:v>
                </c:pt>
                <c:pt idx="107">
                  <c:v>97</c:v>
                </c:pt>
                <c:pt idx="108">
                  <c:v>103</c:v>
                </c:pt>
                <c:pt idx="109">
                  <c:v>86</c:v>
                </c:pt>
                <c:pt idx="110">
                  <c:v>90</c:v>
                </c:pt>
                <c:pt idx="111">
                  <c:v>87</c:v>
                </c:pt>
                <c:pt idx="112">
                  <c:v>106</c:v>
                </c:pt>
                <c:pt idx="113">
                  <c:v>86</c:v>
                </c:pt>
                <c:pt idx="114">
                  <c:v>105</c:v>
                </c:pt>
                <c:pt idx="115">
                  <c:v>94</c:v>
                </c:pt>
                <c:pt idx="116">
                  <c:v>109</c:v>
                </c:pt>
                <c:pt idx="117">
                  <c:v>88</c:v>
                </c:pt>
                <c:pt idx="118">
                  <c:v>82</c:v>
                </c:pt>
                <c:pt idx="119">
                  <c:v>80</c:v>
                </c:pt>
                <c:pt idx="120">
                  <c:v>98</c:v>
                </c:pt>
                <c:pt idx="121">
                  <c:v>97</c:v>
                </c:pt>
                <c:pt idx="122">
                  <c:v>124</c:v>
                </c:pt>
                <c:pt idx="123">
                  <c:v>97</c:v>
                </c:pt>
                <c:pt idx="124">
                  <c:v>101</c:v>
                </c:pt>
                <c:pt idx="125">
                  <c:v>114</c:v>
                </c:pt>
                <c:pt idx="126">
                  <c:v>90</c:v>
                </c:pt>
                <c:pt idx="127">
                  <c:v>97</c:v>
                </c:pt>
                <c:pt idx="128">
                  <c:v>124</c:v>
                </c:pt>
                <c:pt idx="129">
                  <c:v>89</c:v>
                </c:pt>
                <c:pt idx="130">
                  <c:v>160</c:v>
                </c:pt>
                <c:pt idx="131">
                  <c:v>93</c:v>
                </c:pt>
                <c:pt idx="132">
                  <c:v>88</c:v>
                </c:pt>
                <c:pt idx="133">
                  <c:v>142</c:v>
                </c:pt>
                <c:pt idx="134">
                  <c:v>111</c:v>
                </c:pt>
                <c:pt idx="135">
                  <c:v>121</c:v>
                </c:pt>
                <c:pt idx="136">
                  <c:v>136</c:v>
                </c:pt>
                <c:pt idx="137">
                  <c:v>97</c:v>
                </c:pt>
                <c:pt idx="138">
                  <c:v>108</c:v>
                </c:pt>
                <c:pt idx="139">
                  <c:v>97</c:v>
                </c:pt>
                <c:pt idx="140">
                  <c:v>99</c:v>
                </c:pt>
                <c:pt idx="141">
                  <c:v>103</c:v>
                </c:pt>
                <c:pt idx="142">
                  <c:v>95</c:v>
                </c:pt>
                <c:pt idx="143">
                  <c:v>93</c:v>
                </c:pt>
                <c:pt idx="144">
                  <c:v>107</c:v>
                </c:pt>
                <c:pt idx="145">
                  <c:v>90</c:v>
                </c:pt>
                <c:pt idx="146">
                  <c:v>99</c:v>
                </c:pt>
                <c:pt idx="147">
                  <c:v>107</c:v>
                </c:pt>
                <c:pt idx="148">
                  <c:v>110</c:v>
                </c:pt>
                <c:pt idx="149">
                  <c:v>101</c:v>
                </c:pt>
                <c:pt idx="150">
                  <c:v>85</c:v>
                </c:pt>
                <c:pt idx="151">
                  <c:v>90</c:v>
                </c:pt>
                <c:pt idx="152">
                  <c:v>145</c:v>
                </c:pt>
                <c:pt idx="153">
                  <c:v>110</c:v>
                </c:pt>
                <c:pt idx="154">
                  <c:v>101</c:v>
                </c:pt>
                <c:pt idx="155">
                  <c:v>122</c:v>
                </c:pt>
                <c:pt idx="156">
                  <c:v>107</c:v>
                </c:pt>
                <c:pt idx="157">
                  <c:v>99</c:v>
                </c:pt>
                <c:pt idx="158">
                  <c:v>140</c:v>
                </c:pt>
                <c:pt idx="159">
                  <c:v>271</c:v>
                </c:pt>
                <c:pt idx="160">
                  <c:v>112</c:v>
                </c:pt>
                <c:pt idx="161">
                  <c:v>99</c:v>
                </c:pt>
                <c:pt idx="162">
                  <c:v>100</c:v>
                </c:pt>
                <c:pt idx="163">
                  <c:v>105</c:v>
                </c:pt>
                <c:pt idx="164">
                  <c:v>110</c:v>
                </c:pt>
                <c:pt idx="165">
                  <c:v>116</c:v>
                </c:pt>
                <c:pt idx="166">
                  <c:v>111</c:v>
                </c:pt>
                <c:pt idx="167">
                  <c:v>117</c:v>
                </c:pt>
                <c:pt idx="168">
                  <c:v>95</c:v>
                </c:pt>
                <c:pt idx="169">
                  <c:v>95</c:v>
                </c:pt>
                <c:pt idx="170">
                  <c:v>127</c:v>
                </c:pt>
                <c:pt idx="171">
                  <c:v>104</c:v>
                </c:pt>
                <c:pt idx="172">
                  <c:v>121</c:v>
                </c:pt>
                <c:pt idx="173">
                  <c:v>92</c:v>
                </c:pt>
                <c:pt idx="174">
                  <c:v>80</c:v>
                </c:pt>
                <c:pt idx="175">
                  <c:v>107</c:v>
                </c:pt>
                <c:pt idx="176">
                  <c:v>117</c:v>
                </c:pt>
                <c:pt idx="177">
                  <c:v>107</c:v>
                </c:pt>
                <c:pt idx="178">
                  <c:v>134</c:v>
                </c:pt>
                <c:pt idx="179">
                  <c:v>117</c:v>
                </c:pt>
                <c:pt idx="180">
                  <c:v>80</c:v>
                </c:pt>
                <c:pt idx="181">
                  <c:v>85</c:v>
                </c:pt>
                <c:pt idx="182">
                  <c:v>138</c:v>
                </c:pt>
                <c:pt idx="183">
                  <c:v>121</c:v>
                </c:pt>
                <c:pt idx="184">
                  <c:v>134</c:v>
                </c:pt>
                <c:pt idx="185">
                  <c:v>100</c:v>
                </c:pt>
                <c:pt idx="186">
                  <c:v>100</c:v>
                </c:pt>
                <c:pt idx="187">
                  <c:v>137</c:v>
                </c:pt>
                <c:pt idx="188">
                  <c:v>119</c:v>
                </c:pt>
                <c:pt idx="189">
                  <c:v>98</c:v>
                </c:pt>
                <c:pt idx="190">
                  <c:v>94</c:v>
                </c:pt>
                <c:pt idx="191">
                  <c:v>100</c:v>
                </c:pt>
                <c:pt idx="192">
                  <c:v>114</c:v>
                </c:pt>
                <c:pt idx="193">
                  <c:v>143</c:v>
                </c:pt>
                <c:pt idx="194">
                  <c:v>96</c:v>
                </c:pt>
                <c:pt idx="195">
                  <c:v>119</c:v>
                </c:pt>
                <c:pt idx="196">
                  <c:v>143</c:v>
                </c:pt>
                <c:pt idx="197">
                  <c:v>88</c:v>
                </c:pt>
                <c:pt idx="198">
                  <c:v>102</c:v>
                </c:pt>
                <c:pt idx="199">
                  <c:v>132</c:v>
                </c:pt>
                <c:pt idx="200">
                  <c:v>94</c:v>
                </c:pt>
                <c:pt idx="201">
                  <c:v>270</c:v>
                </c:pt>
                <c:pt idx="202">
                  <c:v>105</c:v>
                </c:pt>
                <c:pt idx="203">
                  <c:v>94</c:v>
                </c:pt>
                <c:pt idx="204">
                  <c:v>116</c:v>
                </c:pt>
                <c:pt idx="205">
                  <c:v>100</c:v>
                </c:pt>
                <c:pt idx="206">
                  <c:v>133</c:v>
                </c:pt>
                <c:pt idx="207">
                  <c:v>129</c:v>
                </c:pt>
                <c:pt idx="208">
                  <c:v>144</c:v>
                </c:pt>
                <c:pt idx="209">
                  <c:v>95</c:v>
                </c:pt>
                <c:pt idx="210">
                  <c:v>93</c:v>
                </c:pt>
                <c:pt idx="211">
                  <c:v>107</c:v>
                </c:pt>
                <c:pt idx="212">
                  <c:v>103</c:v>
                </c:pt>
                <c:pt idx="213">
                  <c:v>104</c:v>
                </c:pt>
                <c:pt idx="214">
                  <c:v>110</c:v>
                </c:pt>
                <c:pt idx="215">
                  <c:v>91</c:v>
                </c:pt>
                <c:pt idx="216">
                  <c:v>97</c:v>
                </c:pt>
                <c:pt idx="217">
                  <c:v>133</c:v>
                </c:pt>
                <c:pt idx="218">
                  <c:v>111</c:v>
                </c:pt>
                <c:pt idx="219">
                  <c:v>121</c:v>
                </c:pt>
                <c:pt idx="220">
                  <c:v>115</c:v>
                </c:pt>
                <c:pt idx="221">
                  <c:v>175</c:v>
                </c:pt>
                <c:pt idx="222">
                  <c:v>85</c:v>
                </c:pt>
                <c:pt idx="223">
                  <c:v>90</c:v>
                </c:pt>
                <c:pt idx="224">
                  <c:v>107</c:v>
                </c:pt>
                <c:pt idx="225">
                  <c:v>100</c:v>
                </c:pt>
                <c:pt idx="226">
                  <c:v>129</c:v>
                </c:pt>
                <c:pt idx="227">
                  <c:v>109</c:v>
                </c:pt>
                <c:pt idx="228">
                  <c:v>94</c:v>
                </c:pt>
                <c:pt idx="229">
                  <c:v>133</c:v>
                </c:pt>
                <c:pt idx="230">
                  <c:v>105</c:v>
                </c:pt>
                <c:pt idx="231">
                  <c:v>100</c:v>
                </c:pt>
                <c:pt idx="232">
                  <c:v>110</c:v>
                </c:pt>
                <c:pt idx="233">
                  <c:v>110</c:v>
                </c:pt>
                <c:pt idx="234">
                  <c:v>99</c:v>
                </c:pt>
                <c:pt idx="235">
                  <c:v>100</c:v>
                </c:pt>
                <c:pt idx="236">
                  <c:v>103</c:v>
                </c:pt>
                <c:pt idx="237">
                  <c:v>100</c:v>
                </c:pt>
                <c:pt idx="238">
                  <c:v>117</c:v>
                </c:pt>
                <c:pt idx="239">
                  <c:v>118</c:v>
                </c:pt>
                <c:pt idx="240">
                  <c:v>107</c:v>
                </c:pt>
                <c:pt idx="241">
                  <c:v>97</c:v>
                </c:pt>
                <c:pt idx="242">
                  <c:v>98</c:v>
                </c:pt>
                <c:pt idx="243">
                  <c:v>102</c:v>
                </c:pt>
                <c:pt idx="244">
                  <c:v>90</c:v>
                </c:pt>
                <c:pt idx="245">
                  <c:v>127</c:v>
                </c:pt>
                <c:pt idx="246">
                  <c:v>105</c:v>
                </c:pt>
                <c:pt idx="247">
                  <c:v>125</c:v>
                </c:pt>
                <c:pt idx="248">
                  <c:v>137</c:v>
                </c:pt>
                <c:pt idx="249">
                  <c:v>149</c:v>
                </c:pt>
                <c:pt idx="250">
                  <c:v>105</c:v>
                </c:pt>
                <c:pt idx="251">
                  <c:v>162</c:v>
                </c:pt>
                <c:pt idx="252">
                  <c:v>98</c:v>
                </c:pt>
                <c:pt idx="253">
                  <c:v>116</c:v>
                </c:pt>
                <c:pt idx="254">
                  <c:v>101</c:v>
                </c:pt>
                <c:pt idx="255">
                  <c:v>99</c:v>
                </c:pt>
                <c:pt idx="256">
                  <c:v>110</c:v>
                </c:pt>
                <c:pt idx="257">
                  <c:v>116</c:v>
                </c:pt>
                <c:pt idx="258">
                  <c:v>115</c:v>
                </c:pt>
                <c:pt idx="259">
                  <c:v>148</c:v>
                </c:pt>
                <c:pt idx="260">
                  <c:v>82</c:v>
                </c:pt>
                <c:pt idx="261">
                  <c:v>110</c:v>
                </c:pt>
                <c:pt idx="262">
                  <c:v>193</c:v>
                </c:pt>
                <c:pt idx="263">
                  <c:v>94</c:v>
                </c:pt>
                <c:pt idx="264">
                  <c:v>111</c:v>
                </c:pt>
                <c:pt idx="265">
                  <c:v>123</c:v>
                </c:pt>
                <c:pt idx="266">
                  <c:v>109</c:v>
                </c:pt>
                <c:pt idx="267">
                  <c:v>99</c:v>
                </c:pt>
                <c:pt idx="268">
                  <c:v>106</c:v>
                </c:pt>
                <c:pt idx="269">
                  <c:v>89</c:v>
                </c:pt>
                <c:pt idx="270">
                  <c:v>98</c:v>
                </c:pt>
                <c:pt idx="271">
                  <c:v>101</c:v>
                </c:pt>
                <c:pt idx="272">
                  <c:v>135</c:v>
                </c:pt>
                <c:pt idx="273">
                  <c:v>117</c:v>
                </c:pt>
                <c:pt idx="274">
                  <c:v>117</c:v>
                </c:pt>
                <c:pt idx="275">
                  <c:v>87</c:v>
                </c:pt>
                <c:pt idx="276">
                  <c:v>88</c:v>
                </c:pt>
                <c:pt idx="277">
                  <c:v>90</c:v>
                </c:pt>
                <c:pt idx="278">
                  <c:v>105</c:v>
                </c:pt>
                <c:pt idx="279">
                  <c:v>131</c:v>
                </c:pt>
                <c:pt idx="280">
                  <c:v>122</c:v>
                </c:pt>
                <c:pt idx="281">
                  <c:v>107</c:v>
                </c:pt>
                <c:pt idx="282">
                  <c:v>90</c:v>
                </c:pt>
                <c:pt idx="283">
                  <c:v>153</c:v>
                </c:pt>
                <c:pt idx="284">
                  <c:v>112</c:v>
                </c:pt>
                <c:pt idx="285">
                  <c:v>90</c:v>
                </c:pt>
                <c:pt idx="286">
                  <c:v>167</c:v>
                </c:pt>
                <c:pt idx="287">
                  <c:v>118</c:v>
                </c:pt>
                <c:pt idx="288">
                  <c:v>131</c:v>
                </c:pt>
                <c:pt idx="289">
                  <c:v>101</c:v>
                </c:pt>
                <c:pt idx="290">
                  <c:v>130</c:v>
                </c:pt>
                <c:pt idx="291">
                  <c:v>135</c:v>
                </c:pt>
                <c:pt idx="292">
                  <c:v>105</c:v>
                </c:pt>
                <c:pt idx="293">
                  <c:v>127</c:v>
                </c:pt>
                <c:pt idx="294">
                  <c:v>82</c:v>
                </c:pt>
                <c:pt idx="295">
                  <c:v>90</c:v>
                </c:pt>
                <c:pt idx="296">
                  <c:v>115</c:v>
                </c:pt>
                <c:pt idx="297">
                  <c:v>96</c:v>
                </c:pt>
                <c:pt idx="298">
                  <c:v>104</c:v>
                </c:pt>
                <c:pt idx="299">
                  <c:v>83</c:v>
                </c:pt>
                <c:pt idx="300">
                  <c:v>99</c:v>
                </c:pt>
                <c:pt idx="301">
                  <c:v>81</c:v>
                </c:pt>
                <c:pt idx="302">
                  <c:v>135</c:v>
                </c:pt>
                <c:pt idx="303">
                  <c:v>117</c:v>
                </c:pt>
                <c:pt idx="304">
                  <c:v>139</c:v>
                </c:pt>
                <c:pt idx="305">
                  <c:v>123</c:v>
                </c:pt>
                <c:pt idx="306">
                  <c:v>97</c:v>
                </c:pt>
                <c:pt idx="307">
                  <c:v>103</c:v>
                </c:pt>
                <c:pt idx="308">
                  <c:v>119</c:v>
                </c:pt>
                <c:pt idx="309">
                  <c:v>94</c:v>
                </c:pt>
                <c:pt idx="310">
                  <c:v>89</c:v>
                </c:pt>
                <c:pt idx="311">
                  <c:v>98</c:v>
                </c:pt>
                <c:pt idx="312">
                  <c:v>107</c:v>
                </c:pt>
                <c:pt idx="313">
                  <c:v>108</c:v>
                </c:pt>
                <c:pt idx="314">
                  <c:v>134</c:v>
                </c:pt>
                <c:pt idx="315">
                  <c:v>103</c:v>
                </c:pt>
                <c:pt idx="316">
                  <c:v>100</c:v>
                </c:pt>
                <c:pt idx="317">
                  <c:v>93</c:v>
                </c:pt>
                <c:pt idx="318">
                  <c:v>114</c:v>
                </c:pt>
                <c:pt idx="319">
                  <c:v>128</c:v>
                </c:pt>
                <c:pt idx="320">
                  <c:v>133</c:v>
                </c:pt>
                <c:pt idx="321">
                  <c:v>80</c:v>
                </c:pt>
                <c:pt idx="322">
                  <c:v>100</c:v>
                </c:pt>
                <c:pt idx="323">
                  <c:v>129</c:v>
                </c:pt>
                <c:pt idx="324">
                  <c:v>103</c:v>
                </c:pt>
                <c:pt idx="325">
                  <c:v>123</c:v>
                </c:pt>
                <c:pt idx="326">
                  <c:v>115</c:v>
                </c:pt>
                <c:pt idx="327">
                  <c:v>89</c:v>
                </c:pt>
                <c:pt idx="328">
                  <c:v>113</c:v>
                </c:pt>
                <c:pt idx="329">
                  <c:v>99</c:v>
                </c:pt>
                <c:pt idx="330">
                  <c:v>99</c:v>
                </c:pt>
                <c:pt idx="331">
                  <c:v>147</c:v>
                </c:pt>
                <c:pt idx="332">
                  <c:v>94</c:v>
                </c:pt>
                <c:pt idx="333">
                  <c:v>110</c:v>
                </c:pt>
                <c:pt idx="334">
                  <c:v>102</c:v>
                </c:pt>
                <c:pt idx="335">
                  <c:v>115</c:v>
                </c:pt>
                <c:pt idx="336">
                  <c:v>103</c:v>
                </c:pt>
                <c:pt idx="337">
                  <c:v>111</c:v>
                </c:pt>
                <c:pt idx="338">
                  <c:v>137</c:v>
                </c:pt>
                <c:pt idx="339">
                  <c:v>136</c:v>
                </c:pt>
                <c:pt idx="340">
                  <c:v>113</c:v>
                </c:pt>
                <c:pt idx="341">
                  <c:v>130</c:v>
                </c:pt>
                <c:pt idx="342">
                  <c:v>104</c:v>
                </c:pt>
                <c:pt idx="343">
                  <c:v>91</c:v>
                </c:pt>
                <c:pt idx="344">
                  <c:v>111</c:v>
                </c:pt>
                <c:pt idx="345">
                  <c:v>94</c:v>
                </c:pt>
                <c:pt idx="346">
                  <c:v>98</c:v>
                </c:pt>
                <c:pt idx="347">
                  <c:v>101</c:v>
                </c:pt>
                <c:pt idx="348">
                  <c:v>108</c:v>
                </c:pt>
                <c:pt idx="349">
                  <c:v>155</c:v>
                </c:pt>
                <c:pt idx="350">
                  <c:v>108</c:v>
                </c:pt>
                <c:pt idx="351">
                  <c:v>93</c:v>
                </c:pt>
                <c:pt idx="352">
                  <c:v>139</c:v>
                </c:pt>
                <c:pt idx="353">
                  <c:v>99</c:v>
                </c:pt>
                <c:pt idx="354">
                  <c:v>89</c:v>
                </c:pt>
                <c:pt idx="355">
                  <c:v>94</c:v>
                </c:pt>
                <c:pt idx="356">
                  <c:v>113</c:v>
                </c:pt>
                <c:pt idx="357">
                  <c:v>110</c:v>
                </c:pt>
                <c:pt idx="358">
                  <c:v>100</c:v>
                </c:pt>
                <c:pt idx="359">
                  <c:v>108</c:v>
                </c:pt>
                <c:pt idx="360">
                  <c:v>74</c:v>
                </c:pt>
                <c:pt idx="361">
                  <c:v>104</c:v>
                </c:pt>
                <c:pt idx="362">
                  <c:v>120</c:v>
                </c:pt>
                <c:pt idx="363">
                  <c:v>135</c:v>
                </c:pt>
                <c:pt idx="364">
                  <c:v>132</c:v>
                </c:pt>
                <c:pt idx="365">
                  <c:v>90</c:v>
                </c:pt>
                <c:pt idx="366">
                  <c:v>112</c:v>
                </c:pt>
                <c:pt idx="367">
                  <c:v>87</c:v>
                </c:pt>
                <c:pt idx="368">
                  <c:v>132</c:v>
                </c:pt>
                <c:pt idx="369">
                  <c:v>103</c:v>
                </c:pt>
                <c:pt idx="370">
                  <c:v>111</c:v>
                </c:pt>
                <c:pt idx="371">
                  <c:v>102</c:v>
                </c:pt>
                <c:pt idx="372">
                  <c:v>78</c:v>
                </c:pt>
                <c:pt idx="373">
                  <c:v>132</c:v>
                </c:pt>
                <c:pt idx="374">
                  <c:v>133</c:v>
                </c:pt>
                <c:pt idx="375">
                  <c:v>125</c:v>
                </c:pt>
                <c:pt idx="376">
                  <c:v>119</c:v>
                </c:pt>
                <c:pt idx="377">
                  <c:v>87</c:v>
                </c:pt>
                <c:pt idx="378">
                  <c:v>91</c:v>
                </c:pt>
                <c:pt idx="379">
                  <c:v>100</c:v>
                </c:pt>
                <c:pt idx="380">
                  <c:v>118</c:v>
                </c:pt>
                <c:pt idx="381">
                  <c:v>99</c:v>
                </c:pt>
                <c:pt idx="382">
                  <c:v>114</c:v>
                </c:pt>
                <c:pt idx="383">
                  <c:v>89</c:v>
                </c:pt>
                <c:pt idx="384">
                  <c:v>124</c:v>
                </c:pt>
                <c:pt idx="385">
                  <c:v>99</c:v>
                </c:pt>
                <c:pt idx="386">
                  <c:v>83</c:v>
                </c:pt>
                <c:pt idx="387">
                  <c:v>131</c:v>
                </c:pt>
                <c:pt idx="388">
                  <c:v>85</c:v>
                </c:pt>
                <c:pt idx="389">
                  <c:v>126</c:v>
                </c:pt>
                <c:pt idx="390">
                  <c:v>123</c:v>
                </c:pt>
                <c:pt idx="391">
                  <c:v>105</c:v>
                </c:pt>
                <c:pt idx="392">
                  <c:v>125</c:v>
                </c:pt>
                <c:pt idx="393">
                  <c:v>121</c:v>
                </c:pt>
                <c:pt idx="394">
                  <c:v>124</c:v>
                </c:pt>
                <c:pt idx="395">
                  <c:v>99</c:v>
                </c:pt>
                <c:pt idx="396">
                  <c:v>111</c:v>
                </c:pt>
                <c:pt idx="397">
                  <c:v>107</c:v>
                </c:pt>
                <c:pt idx="398">
                  <c:v>104</c:v>
                </c:pt>
                <c:pt idx="399">
                  <c:v>95</c:v>
                </c:pt>
                <c:pt idx="400">
                  <c:v>86</c:v>
                </c:pt>
                <c:pt idx="401">
                  <c:v>126</c:v>
                </c:pt>
                <c:pt idx="402">
                  <c:v>111</c:v>
                </c:pt>
                <c:pt idx="403">
                  <c:v>95</c:v>
                </c:pt>
                <c:pt idx="404">
                  <c:v>98</c:v>
                </c:pt>
                <c:pt idx="405">
                  <c:v>100</c:v>
                </c:pt>
                <c:pt idx="406">
                  <c:v>118</c:v>
                </c:pt>
                <c:pt idx="407">
                  <c:v>125</c:v>
                </c:pt>
                <c:pt idx="408">
                  <c:v>79</c:v>
                </c:pt>
                <c:pt idx="409">
                  <c:v>106</c:v>
                </c:pt>
                <c:pt idx="410">
                  <c:v>63</c:v>
                </c:pt>
                <c:pt idx="411">
                  <c:v>108</c:v>
                </c:pt>
                <c:pt idx="412">
                  <c:v>139</c:v>
                </c:pt>
                <c:pt idx="413">
                  <c:v>127</c:v>
                </c:pt>
                <c:pt idx="414">
                  <c:v>106</c:v>
                </c:pt>
                <c:pt idx="415">
                  <c:v>95</c:v>
                </c:pt>
                <c:pt idx="416">
                  <c:v>118</c:v>
                </c:pt>
                <c:pt idx="417">
                  <c:v>108</c:v>
                </c:pt>
                <c:pt idx="418">
                  <c:v>131</c:v>
                </c:pt>
                <c:pt idx="419">
                  <c:v>104</c:v>
                </c:pt>
                <c:pt idx="420">
                  <c:v>94</c:v>
                </c:pt>
                <c:pt idx="421">
                  <c:v>96</c:v>
                </c:pt>
                <c:pt idx="422">
                  <c:v>99</c:v>
                </c:pt>
                <c:pt idx="423">
                  <c:v>112</c:v>
                </c:pt>
                <c:pt idx="424">
                  <c:v>108</c:v>
                </c:pt>
                <c:pt idx="425">
                  <c:v>130</c:v>
                </c:pt>
                <c:pt idx="426">
                  <c:v>93</c:v>
                </c:pt>
                <c:pt idx="427">
                  <c:v>96</c:v>
                </c:pt>
                <c:pt idx="428">
                  <c:v>114</c:v>
                </c:pt>
                <c:pt idx="429">
                  <c:v>106</c:v>
                </c:pt>
                <c:pt idx="430">
                  <c:v>150</c:v>
                </c:pt>
                <c:pt idx="431">
                  <c:v>100</c:v>
                </c:pt>
                <c:pt idx="432">
                  <c:v>100</c:v>
                </c:pt>
                <c:pt idx="433">
                  <c:v>86</c:v>
                </c:pt>
                <c:pt idx="434">
                  <c:v>108</c:v>
                </c:pt>
                <c:pt idx="435">
                  <c:v>88</c:v>
                </c:pt>
                <c:pt idx="436">
                  <c:v>109</c:v>
                </c:pt>
                <c:pt idx="437">
                  <c:v>251</c:v>
                </c:pt>
                <c:pt idx="438">
                  <c:v>118</c:v>
                </c:pt>
                <c:pt idx="439">
                  <c:v>88</c:v>
                </c:pt>
                <c:pt idx="440">
                  <c:v>160</c:v>
                </c:pt>
                <c:pt idx="441">
                  <c:v>92</c:v>
                </c:pt>
                <c:pt idx="442">
                  <c:v>129</c:v>
                </c:pt>
                <c:pt idx="443">
                  <c:v>118</c:v>
                </c:pt>
                <c:pt idx="444">
                  <c:v>103</c:v>
                </c:pt>
                <c:pt idx="445">
                  <c:v>85</c:v>
                </c:pt>
                <c:pt idx="446">
                  <c:v>110</c:v>
                </c:pt>
                <c:pt idx="447">
                  <c:v>128</c:v>
                </c:pt>
                <c:pt idx="448">
                  <c:v>120</c:v>
                </c:pt>
                <c:pt idx="449">
                  <c:v>115</c:v>
                </c:pt>
                <c:pt idx="450">
                  <c:v>91</c:v>
                </c:pt>
                <c:pt idx="451">
                  <c:v>117</c:v>
                </c:pt>
                <c:pt idx="452">
                  <c:v>133</c:v>
                </c:pt>
                <c:pt idx="453">
                  <c:v>109</c:v>
                </c:pt>
                <c:pt idx="454">
                  <c:v>110</c:v>
                </c:pt>
                <c:pt idx="455">
                  <c:v>101</c:v>
                </c:pt>
                <c:pt idx="456">
                  <c:v>130</c:v>
                </c:pt>
                <c:pt idx="457">
                  <c:v>120</c:v>
                </c:pt>
                <c:pt idx="458">
                  <c:v>97</c:v>
                </c:pt>
                <c:pt idx="459">
                  <c:v>82</c:v>
                </c:pt>
                <c:pt idx="460">
                  <c:v>101</c:v>
                </c:pt>
                <c:pt idx="461">
                  <c:v>101</c:v>
                </c:pt>
                <c:pt idx="462">
                  <c:v>114</c:v>
                </c:pt>
                <c:pt idx="463">
                  <c:v>107</c:v>
                </c:pt>
                <c:pt idx="464">
                  <c:v>132</c:v>
                </c:pt>
                <c:pt idx="465">
                  <c:v>106</c:v>
                </c:pt>
                <c:pt idx="466">
                  <c:v>77</c:v>
                </c:pt>
                <c:pt idx="467">
                  <c:v>98</c:v>
                </c:pt>
                <c:pt idx="468">
                  <c:v>114</c:v>
                </c:pt>
                <c:pt idx="469">
                  <c:v>101</c:v>
                </c:pt>
                <c:pt idx="470">
                  <c:v>122</c:v>
                </c:pt>
                <c:pt idx="471">
                  <c:v>110</c:v>
                </c:pt>
                <c:pt idx="472">
                  <c:v>105</c:v>
                </c:pt>
                <c:pt idx="473">
                  <c:v>100</c:v>
                </c:pt>
                <c:pt idx="474">
                  <c:v>80</c:v>
                </c:pt>
                <c:pt idx="475">
                  <c:v>98</c:v>
                </c:pt>
                <c:pt idx="476">
                  <c:v>161</c:v>
                </c:pt>
                <c:pt idx="477">
                  <c:v>138</c:v>
                </c:pt>
                <c:pt idx="478">
                  <c:v>101</c:v>
                </c:pt>
                <c:pt idx="479">
                  <c:v>103</c:v>
                </c:pt>
                <c:pt idx="480">
                  <c:v>118</c:v>
                </c:pt>
                <c:pt idx="481">
                  <c:v>99</c:v>
                </c:pt>
                <c:pt idx="482">
                  <c:v>106</c:v>
                </c:pt>
                <c:pt idx="483">
                  <c:v>115</c:v>
                </c:pt>
                <c:pt idx="484">
                  <c:v>251</c:v>
                </c:pt>
                <c:pt idx="485">
                  <c:v>289</c:v>
                </c:pt>
                <c:pt idx="486">
                  <c:v>113</c:v>
                </c:pt>
                <c:pt idx="487">
                  <c:v>119</c:v>
                </c:pt>
                <c:pt idx="488">
                  <c:v>133</c:v>
                </c:pt>
                <c:pt idx="489">
                  <c:v>144</c:v>
                </c:pt>
                <c:pt idx="490">
                  <c:v>139</c:v>
                </c:pt>
                <c:pt idx="491">
                  <c:v>93</c:v>
                </c:pt>
                <c:pt idx="492">
                  <c:v>124</c:v>
                </c:pt>
                <c:pt idx="493">
                  <c:v>123</c:v>
                </c:pt>
                <c:pt idx="494">
                  <c:v>101</c:v>
                </c:pt>
                <c:pt idx="495">
                  <c:v>92</c:v>
                </c:pt>
                <c:pt idx="496">
                  <c:v>107</c:v>
                </c:pt>
                <c:pt idx="497">
                  <c:v>129</c:v>
                </c:pt>
                <c:pt idx="498">
                  <c:v>113</c:v>
                </c:pt>
                <c:pt idx="499">
                  <c:v>93</c:v>
                </c:pt>
                <c:pt idx="500">
                  <c:v>120</c:v>
                </c:pt>
                <c:pt idx="501">
                  <c:v>98</c:v>
                </c:pt>
                <c:pt idx="502">
                  <c:v>98</c:v>
                </c:pt>
                <c:pt idx="503">
                  <c:v>96</c:v>
                </c:pt>
                <c:pt idx="504">
                  <c:v>87</c:v>
                </c:pt>
                <c:pt idx="505">
                  <c:v>107</c:v>
                </c:pt>
                <c:pt idx="506">
                  <c:v>119</c:v>
                </c:pt>
                <c:pt idx="507">
                  <c:v>75</c:v>
                </c:pt>
                <c:pt idx="508">
                  <c:v>132</c:v>
                </c:pt>
                <c:pt idx="509">
                  <c:v>105</c:v>
                </c:pt>
                <c:pt idx="510">
                  <c:v>93</c:v>
                </c:pt>
                <c:pt idx="511">
                  <c:v>102</c:v>
                </c:pt>
                <c:pt idx="512">
                  <c:v>113</c:v>
                </c:pt>
                <c:pt idx="513">
                  <c:v>95</c:v>
                </c:pt>
                <c:pt idx="514">
                  <c:v>134</c:v>
                </c:pt>
                <c:pt idx="515">
                  <c:v>131</c:v>
                </c:pt>
                <c:pt idx="516">
                  <c:v>108</c:v>
                </c:pt>
                <c:pt idx="517">
                  <c:v>95</c:v>
                </c:pt>
                <c:pt idx="518">
                  <c:v>109</c:v>
                </c:pt>
                <c:pt idx="519">
                  <c:v>202</c:v>
                </c:pt>
                <c:pt idx="520">
                  <c:v>75</c:v>
                </c:pt>
                <c:pt idx="521">
                  <c:v>100</c:v>
                </c:pt>
                <c:pt idx="522">
                  <c:v>101</c:v>
                </c:pt>
                <c:pt idx="523">
                  <c:v>99</c:v>
                </c:pt>
                <c:pt idx="524">
                  <c:v>105</c:v>
                </c:pt>
                <c:pt idx="525">
                  <c:v>97</c:v>
                </c:pt>
                <c:pt idx="526">
                  <c:v>140</c:v>
                </c:pt>
                <c:pt idx="527">
                  <c:v>97</c:v>
                </c:pt>
                <c:pt idx="528">
                  <c:v>105</c:v>
                </c:pt>
                <c:pt idx="529">
                  <c:v>127</c:v>
                </c:pt>
                <c:pt idx="530">
                  <c:v>116</c:v>
                </c:pt>
                <c:pt idx="531">
                  <c:v>105</c:v>
                </c:pt>
                <c:pt idx="532">
                  <c:v>83</c:v>
                </c:pt>
                <c:pt idx="533">
                  <c:v>123</c:v>
                </c:pt>
                <c:pt idx="534">
                  <c:v>124</c:v>
                </c:pt>
                <c:pt idx="535">
                  <c:v>87</c:v>
                </c:pt>
                <c:pt idx="536">
                  <c:v>113</c:v>
                </c:pt>
                <c:pt idx="537">
                  <c:v>102</c:v>
                </c:pt>
                <c:pt idx="538">
                  <c:v>101</c:v>
                </c:pt>
                <c:pt idx="539">
                  <c:v>128</c:v>
                </c:pt>
                <c:pt idx="540">
                  <c:v>109</c:v>
                </c:pt>
                <c:pt idx="541">
                  <c:v>114</c:v>
                </c:pt>
                <c:pt idx="542">
                  <c:v>85</c:v>
                </c:pt>
                <c:pt idx="543">
                  <c:v>126</c:v>
                </c:pt>
                <c:pt idx="544">
                  <c:v>108</c:v>
                </c:pt>
                <c:pt idx="545">
                  <c:v>45</c:v>
                </c:pt>
                <c:pt idx="546">
                  <c:v>93</c:v>
                </c:pt>
                <c:pt idx="547">
                  <c:v>95</c:v>
                </c:pt>
                <c:pt idx="548">
                  <c:v>100</c:v>
                </c:pt>
                <c:pt idx="549">
                  <c:v>116</c:v>
                </c:pt>
                <c:pt idx="550">
                  <c:v>102</c:v>
                </c:pt>
                <c:pt idx="551">
                  <c:v>127</c:v>
                </c:pt>
                <c:pt idx="552">
                  <c:v>80</c:v>
                </c:pt>
                <c:pt idx="553">
                  <c:v>122</c:v>
                </c:pt>
                <c:pt idx="554">
                  <c:v>87</c:v>
                </c:pt>
                <c:pt idx="555">
                  <c:v>119</c:v>
                </c:pt>
                <c:pt idx="556">
                  <c:v>109</c:v>
                </c:pt>
                <c:pt idx="557">
                  <c:v>121</c:v>
                </c:pt>
                <c:pt idx="558">
                  <c:v>131</c:v>
                </c:pt>
                <c:pt idx="559">
                  <c:v>115</c:v>
                </c:pt>
                <c:pt idx="560">
                  <c:v>118</c:v>
                </c:pt>
                <c:pt idx="561">
                  <c:v>123</c:v>
                </c:pt>
                <c:pt idx="562">
                  <c:v>133</c:v>
                </c:pt>
                <c:pt idx="563">
                  <c:v>108</c:v>
                </c:pt>
                <c:pt idx="564">
                  <c:v>126</c:v>
                </c:pt>
                <c:pt idx="565">
                  <c:v>121</c:v>
                </c:pt>
                <c:pt idx="566">
                  <c:v>88</c:v>
                </c:pt>
                <c:pt idx="567">
                  <c:v>106</c:v>
                </c:pt>
                <c:pt idx="568">
                  <c:v>109</c:v>
                </c:pt>
                <c:pt idx="569">
                  <c:v>143</c:v>
                </c:pt>
                <c:pt idx="570">
                  <c:v>120</c:v>
                </c:pt>
                <c:pt idx="571">
                  <c:v>128</c:v>
                </c:pt>
                <c:pt idx="572">
                  <c:v>123</c:v>
                </c:pt>
                <c:pt idx="573">
                  <c:v>129</c:v>
                </c:pt>
                <c:pt idx="574">
                  <c:v>105</c:v>
                </c:pt>
                <c:pt idx="575">
                  <c:v>138</c:v>
                </c:pt>
                <c:pt idx="576">
                  <c:v>100</c:v>
                </c:pt>
                <c:pt idx="577">
                  <c:v>90</c:v>
                </c:pt>
                <c:pt idx="578">
                  <c:v>108</c:v>
                </c:pt>
                <c:pt idx="579">
                  <c:v>132</c:v>
                </c:pt>
                <c:pt idx="580">
                  <c:v>123</c:v>
                </c:pt>
                <c:pt idx="581">
                  <c:v>109</c:v>
                </c:pt>
                <c:pt idx="582">
                  <c:v>109</c:v>
                </c:pt>
                <c:pt idx="583">
                  <c:v>92</c:v>
                </c:pt>
                <c:pt idx="584">
                  <c:v>125</c:v>
                </c:pt>
                <c:pt idx="585">
                  <c:v>134</c:v>
                </c:pt>
                <c:pt idx="586">
                  <c:v>88</c:v>
                </c:pt>
                <c:pt idx="587">
                  <c:v>92</c:v>
                </c:pt>
                <c:pt idx="588">
                  <c:v>91</c:v>
                </c:pt>
                <c:pt idx="589">
                  <c:v>147</c:v>
                </c:pt>
                <c:pt idx="590">
                  <c:v>104</c:v>
                </c:pt>
                <c:pt idx="591">
                  <c:v>103</c:v>
                </c:pt>
                <c:pt idx="592">
                  <c:v>104</c:v>
                </c:pt>
                <c:pt idx="593">
                  <c:v>112</c:v>
                </c:pt>
                <c:pt idx="594">
                  <c:v>102</c:v>
                </c:pt>
                <c:pt idx="595">
                  <c:v>150</c:v>
                </c:pt>
                <c:pt idx="596">
                  <c:v>137</c:v>
                </c:pt>
                <c:pt idx="597">
                  <c:v>112</c:v>
                </c:pt>
                <c:pt idx="598">
                  <c:v>101</c:v>
                </c:pt>
                <c:pt idx="599">
                  <c:v>103</c:v>
                </c:pt>
                <c:pt idx="600">
                  <c:v>101</c:v>
                </c:pt>
                <c:pt idx="601">
                  <c:v>112</c:v>
                </c:pt>
                <c:pt idx="602">
                  <c:v>102</c:v>
                </c:pt>
                <c:pt idx="603">
                  <c:v>101</c:v>
                </c:pt>
                <c:pt idx="604">
                  <c:v>109</c:v>
                </c:pt>
                <c:pt idx="605">
                  <c:v>140</c:v>
                </c:pt>
                <c:pt idx="606">
                  <c:v>96</c:v>
                </c:pt>
                <c:pt idx="607">
                  <c:v>123</c:v>
                </c:pt>
                <c:pt idx="608">
                  <c:v>106</c:v>
                </c:pt>
                <c:pt idx="609">
                  <c:v>76</c:v>
                </c:pt>
                <c:pt idx="610">
                  <c:v>82</c:v>
                </c:pt>
                <c:pt idx="611">
                  <c:v>109</c:v>
                </c:pt>
                <c:pt idx="612">
                  <c:v>99</c:v>
                </c:pt>
                <c:pt idx="613">
                  <c:v>91</c:v>
                </c:pt>
                <c:pt idx="614">
                  <c:v>87</c:v>
                </c:pt>
                <c:pt idx="615">
                  <c:v>125</c:v>
                </c:pt>
                <c:pt idx="616">
                  <c:v>118</c:v>
                </c:pt>
                <c:pt idx="617">
                  <c:v>92</c:v>
                </c:pt>
                <c:pt idx="618">
                  <c:v>92</c:v>
                </c:pt>
                <c:pt idx="619">
                  <c:v>115</c:v>
                </c:pt>
                <c:pt idx="620">
                  <c:v>120</c:v>
                </c:pt>
                <c:pt idx="621">
                  <c:v>111</c:v>
                </c:pt>
                <c:pt idx="622">
                  <c:v>94</c:v>
                </c:pt>
                <c:pt idx="623">
                  <c:v>100</c:v>
                </c:pt>
                <c:pt idx="624">
                  <c:v>101</c:v>
                </c:pt>
                <c:pt idx="625">
                  <c:v>91</c:v>
                </c:pt>
                <c:pt idx="626">
                  <c:v>109</c:v>
                </c:pt>
                <c:pt idx="627">
                  <c:v>103</c:v>
                </c:pt>
                <c:pt idx="628">
                  <c:v>83</c:v>
                </c:pt>
                <c:pt idx="629">
                  <c:v>123</c:v>
                </c:pt>
                <c:pt idx="630">
                  <c:v>101</c:v>
                </c:pt>
                <c:pt idx="631">
                  <c:v>117</c:v>
                </c:pt>
                <c:pt idx="632">
                  <c:v>114</c:v>
                </c:pt>
                <c:pt idx="633">
                  <c:v>330</c:v>
                </c:pt>
                <c:pt idx="634">
                  <c:v>121</c:v>
                </c:pt>
                <c:pt idx="635">
                  <c:v>114</c:v>
                </c:pt>
                <c:pt idx="636">
                  <c:v>156</c:v>
                </c:pt>
                <c:pt idx="637">
                  <c:v>148</c:v>
                </c:pt>
                <c:pt idx="638">
                  <c:v>91</c:v>
                </c:pt>
                <c:pt idx="639">
                  <c:v>96</c:v>
                </c:pt>
                <c:pt idx="640">
                  <c:v>96</c:v>
                </c:pt>
                <c:pt idx="641">
                  <c:v>105</c:v>
                </c:pt>
                <c:pt idx="642">
                  <c:v>141</c:v>
                </c:pt>
                <c:pt idx="643">
                  <c:v>195</c:v>
                </c:pt>
                <c:pt idx="644">
                  <c:v>99</c:v>
                </c:pt>
                <c:pt idx="645">
                  <c:v>89</c:v>
                </c:pt>
                <c:pt idx="646">
                  <c:v>142</c:v>
                </c:pt>
                <c:pt idx="647">
                  <c:v>107</c:v>
                </c:pt>
                <c:pt idx="648">
                  <c:v>98</c:v>
                </c:pt>
                <c:pt idx="649">
                  <c:v>105</c:v>
                </c:pt>
                <c:pt idx="650">
                  <c:v>133</c:v>
                </c:pt>
                <c:pt idx="651">
                  <c:v>126</c:v>
                </c:pt>
                <c:pt idx="652">
                  <c:v>110</c:v>
                </c:pt>
                <c:pt idx="653">
                  <c:v>122</c:v>
                </c:pt>
                <c:pt idx="654">
                  <c:v>103</c:v>
                </c:pt>
                <c:pt idx="655">
                  <c:v>114</c:v>
                </c:pt>
                <c:pt idx="656">
                  <c:v>135</c:v>
                </c:pt>
                <c:pt idx="657">
                  <c:v>114</c:v>
                </c:pt>
                <c:pt idx="658">
                  <c:v>108</c:v>
                </c:pt>
                <c:pt idx="659">
                  <c:v>91</c:v>
                </c:pt>
                <c:pt idx="660">
                  <c:v>88</c:v>
                </c:pt>
                <c:pt idx="661">
                  <c:v>94</c:v>
                </c:pt>
                <c:pt idx="662">
                  <c:v>110</c:v>
                </c:pt>
                <c:pt idx="663">
                  <c:v>101</c:v>
                </c:pt>
                <c:pt idx="664">
                  <c:v>95</c:v>
                </c:pt>
                <c:pt idx="665">
                  <c:v>111</c:v>
                </c:pt>
                <c:pt idx="666">
                  <c:v>155</c:v>
                </c:pt>
                <c:pt idx="667">
                  <c:v>119</c:v>
                </c:pt>
                <c:pt idx="668">
                  <c:v>116</c:v>
                </c:pt>
                <c:pt idx="669">
                  <c:v>93</c:v>
                </c:pt>
                <c:pt idx="670">
                  <c:v>121</c:v>
                </c:pt>
                <c:pt idx="671">
                  <c:v>101</c:v>
                </c:pt>
                <c:pt idx="672">
                  <c:v>107</c:v>
                </c:pt>
                <c:pt idx="673">
                  <c:v>109</c:v>
                </c:pt>
                <c:pt idx="674">
                  <c:v>130</c:v>
                </c:pt>
                <c:pt idx="675">
                  <c:v>127</c:v>
                </c:pt>
                <c:pt idx="676">
                  <c:v>106</c:v>
                </c:pt>
                <c:pt idx="677">
                  <c:v>95</c:v>
                </c:pt>
                <c:pt idx="678">
                  <c:v>105</c:v>
                </c:pt>
                <c:pt idx="679">
                  <c:v>102</c:v>
                </c:pt>
                <c:pt idx="680">
                  <c:v>118</c:v>
                </c:pt>
                <c:pt idx="681">
                  <c:v>150</c:v>
                </c:pt>
                <c:pt idx="682">
                  <c:v>96</c:v>
                </c:pt>
                <c:pt idx="683">
                  <c:v>96</c:v>
                </c:pt>
                <c:pt idx="684">
                  <c:v>188</c:v>
                </c:pt>
                <c:pt idx="685">
                  <c:v>107</c:v>
                </c:pt>
                <c:pt idx="686">
                  <c:v>113</c:v>
                </c:pt>
                <c:pt idx="687">
                  <c:v>122</c:v>
                </c:pt>
                <c:pt idx="688">
                  <c:v>118</c:v>
                </c:pt>
                <c:pt idx="689">
                  <c:v>105</c:v>
                </c:pt>
                <c:pt idx="690">
                  <c:v>114</c:v>
                </c:pt>
                <c:pt idx="691">
                  <c:v>81</c:v>
                </c:pt>
                <c:pt idx="692">
                  <c:v>111</c:v>
                </c:pt>
                <c:pt idx="693">
                  <c:v>98</c:v>
                </c:pt>
                <c:pt idx="694">
                  <c:v>109</c:v>
                </c:pt>
                <c:pt idx="695">
                  <c:v>106</c:v>
                </c:pt>
                <c:pt idx="696">
                  <c:v>84</c:v>
                </c:pt>
                <c:pt idx="697">
                  <c:v>140</c:v>
                </c:pt>
                <c:pt idx="698">
                  <c:v>108</c:v>
                </c:pt>
                <c:pt idx="699">
                  <c:v>96</c:v>
                </c:pt>
                <c:pt idx="700">
                  <c:v>100</c:v>
                </c:pt>
                <c:pt idx="701">
                  <c:v>120</c:v>
                </c:pt>
                <c:pt idx="702">
                  <c:v>146</c:v>
                </c:pt>
                <c:pt idx="703">
                  <c:v>115</c:v>
                </c:pt>
                <c:pt idx="704">
                  <c:v>102</c:v>
                </c:pt>
                <c:pt idx="705">
                  <c:v>98</c:v>
                </c:pt>
                <c:pt idx="706">
                  <c:v>133</c:v>
                </c:pt>
                <c:pt idx="707">
                  <c:v>118</c:v>
                </c:pt>
                <c:pt idx="708">
                  <c:v>129</c:v>
                </c:pt>
                <c:pt idx="709">
                  <c:v>127</c:v>
                </c:pt>
                <c:pt idx="710">
                  <c:v>110</c:v>
                </c:pt>
                <c:pt idx="711">
                  <c:v>97</c:v>
                </c:pt>
                <c:pt idx="712">
                  <c:v>112</c:v>
                </c:pt>
                <c:pt idx="713">
                  <c:v>123</c:v>
                </c:pt>
                <c:pt idx="714">
                  <c:v>110</c:v>
                </c:pt>
                <c:pt idx="715">
                  <c:v>110</c:v>
                </c:pt>
                <c:pt idx="716">
                  <c:v>102</c:v>
                </c:pt>
                <c:pt idx="717">
                  <c:v>124</c:v>
                </c:pt>
                <c:pt idx="718">
                  <c:v>99</c:v>
                </c:pt>
                <c:pt idx="719">
                  <c:v>113</c:v>
                </c:pt>
                <c:pt idx="720">
                  <c:v>122</c:v>
                </c:pt>
                <c:pt idx="721">
                  <c:v>107</c:v>
                </c:pt>
                <c:pt idx="722">
                  <c:v>87</c:v>
                </c:pt>
                <c:pt idx="723">
                  <c:v>110</c:v>
                </c:pt>
                <c:pt idx="724">
                  <c:v>125</c:v>
                </c:pt>
                <c:pt idx="725">
                  <c:v>93</c:v>
                </c:pt>
                <c:pt idx="726">
                  <c:v>126</c:v>
                </c:pt>
                <c:pt idx="727">
                  <c:v>104</c:v>
                </c:pt>
                <c:pt idx="728">
                  <c:v>110</c:v>
                </c:pt>
                <c:pt idx="729">
                  <c:v>157</c:v>
                </c:pt>
                <c:pt idx="730">
                  <c:v>108</c:v>
                </c:pt>
                <c:pt idx="731">
                  <c:v>99</c:v>
                </c:pt>
                <c:pt idx="732">
                  <c:v>117</c:v>
                </c:pt>
                <c:pt idx="733">
                  <c:v>125</c:v>
                </c:pt>
                <c:pt idx="734">
                  <c:v>100</c:v>
                </c:pt>
                <c:pt idx="735">
                  <c:v>104</c:v>
                </c:pt>
                <c:pt idx="736">
                  <c:v>113</c:v>
                </c:pt>
                <c:pt idx="737">
                  <c:v>117</c:v>
                </c:pt>
                <c:pt idx="738">
                  <c:v>177</c:v>
                </c:pt>
                <c:pt idx="739">
                  <c:v>99</c:v>
                </c:pt>
                <c:pt idx="740">
                  <c:v>74</c:v>
                </c:pt>
                <c:pt idx="741">
                  <c:v>110</c:v>
                </c:pt>
                <c:pt idx="742">
                  <c:v>110</c:v>
                </c:pt>
                <c:pt idx="743">
                  <c:v>93</c:v>
                </c:pt>
                <c:pt idx="744">
                  <c:v>117</c:v>
                </c:pt>
                <c:pt idx="745">
                  <c:v>91</c:v>
                </c:pt>
                <c:pt idx="746">
                  <c:v>107</c:v>
                </c:pt>
                <c:pt idx="747">
                  <c:v>138</c:v>
                </c:pt>
                <c:pt idx="748">
                  <c:v>108</c:v>
                </c:pt>
                <c:pt idx="749">
                  <c:v>108</c:v>
                </c:pt>
                <c:pt idx="750">
                  <c:v>89</c:v>
                </c:pt>
                <c:pt idx="751">
                  <c:v>129</c:v>
                </c:pt>
                <c:pt idx="752">
                  <c:v>149</c:v>
                </c:pt>
                <c:pt idx="753">
                  <c:v>94</c:v>
                </c:pt>
                <c:pt idx="754">
                  <c:v>121</c:v>
                </c:pt>
                <c:pt idx="755">
                  <c:v>128</c:v>
                </c:pt>
                <c:pt idx="756">
                  <c:v>134</c:v>
                </c:pt>
                <c:pt idx="757">
                  <c:v>120</c:v>
                </c:pt>
                <c:pt idx="758">
                  <c:v>129</c:v>
                </c:pt>
                <c:pt idx="759">
                  <c:v>116</c:v>
                </c:pt>
                <c:pt idx="760">
                  <c:v>118</c:v>
                </c:pt>
                <c:pt idx="761">
                  <c:v>107</c:v>
                </c:pt>
                <c:pt idx="762">
                  <c:v>155</c:v>
                </c:pt>
                <c:pt idx="763">
                  <c:v>123</c:v>
                </c:pt>
                <c:pt idx="764">
                  <c:v>128</c:v>
                </c:pt>
                <c:pt idx="765">
                  <c:v>139</c:v>
                </c:pt>
                <c:pt idx="766">
                  <c:v>120</c:v>
                </c:pt>
                <c:pt idx="767">
                  <c:v>102</c:v>
                </c:pt>
                <c:pt idx="768">
                  <c:v>117</c:v>
                </c:pt>
                <c:pt idx="769">
                  <c:v>178</c:v>
                </c:pt>
                <c:pt idx="770">
                  <c:v>147</c:v>
                </c:pt>
                <c:pt idx="771">
                  <c:v>90</c:v>
                </c:pt>
                <c:pt idx="772">
                  <c:v>105</c:v>
                </c:pt>
                <c:pt idx="773">
                  <c:v>114</c:v>
                </c:pt>
                <c:pt idx="774">
                  <c:v>206</c:v>
                </c:pt>
                <c:pt idx="775">
                  <c:v>99</c:v>
                </c:pt>
                <c:pt idx="776">
                  <c:v>109</c:v>
                </c:pt>
                <c:pt idx="777">
                  <c:v>82</c:v>
                </c:pt>
                <c:pt idx="778">
                  <c:v>142</c:v>
                </c:pt>
                <c:pt idx="779">
                  <c:v>106</c:v>
                </c:pt>
                <c:pt idx="780">
                  <c:v>108</c:v>
                </c:pt>
                <c:pt idx="781">
                  <c:v>98</c:v>
                </c:pt>
                <c:pt idx="782">
                  <c:v>118</c:v>
                </c:pt>
                <c:pt idx="783">
                  <c:v>130</c:v>
                </c:pt>
                <c:pt idx="784">
                  <c:v>89</c:v>
                </c:pt>
                <c:pt idx="785">
                  <c:v>139</c:v>
                </c:pt>
                <c:pt idx="786">
                  <c:v>107</c:v>
                </c:pt>
                <c:pt idx="787">
                  <c:v>116</c:v>
                </c:pt>
                <c:pt idx="788">
                  <c:v>96</c:v>
                </c:pt>
                <c:pt idx="789">
                  <c:v>99</c:v>
                </c:pt>
                <c:pt idx="790">
                  <c:v>101</c:v>
                </c:pt>
                <c:pt idx="791">
                  <c:v>134</c:v>
                </c:pt>
                <c:pt idx="792">
                  <c:v>135</c:v>
                </c:pt>
                <c:pt idx="793">
                  <c:v>98</c:v>
                </c:pt>
                <c:pt idx="794">
                  <c:v>106</c:v>
                </c:pt>
                <c:pt idx="795">
                  <c:v>102</c:v>
                </c:pt>
                <c:pt idx="796">
                  <c:v>95</c:v>
                </c:pt>
                <c:pt idx="797">
                  <c:v>103</c:v>
                </c:pt>
                <c:pt idx="798">
                  <c:v>109</c:v>
                </c:pt>
                <c:pt idx="799">
                  <c:v>95</c:v>
                </c:pt>
                <c:pt idx="800">
                  <c:v>111</c:v>
                </c:pt>
                <c:pt idx="801">
                  <c:v>123</c:v>
                </c:pt>
                <c:pt idx="802">
                  <c:v>94</c:v>
                </c:pt>
                <c:pt idx="803">
                  <c:v>92</c:v>
                </c:pt>
                <c:pt idx="804">
                  <c:v>102</c:v>
                </c:pt>
                <c:pt idx="805">
                  <c:v>123</c:v>
                </c:pt>
                <c:pt idx="806">
                  <c:v>102</c:v>
                </c:pt>
                <c:pt idx="807">
                  <c:v>136</c:v>
                </c:pt>
                <c:pt idx="808">
                  <c:v>129</c:v>
                </c:pt>
                <c:pt idx="809">
                  <c:v>107</c:v>
                </c:pt>
                <c:pt idx="810">
                  <c:v>117</c:v>
                </c:pt>
                <c:pt idx="811">
                  <c:v>116</c:v>
                </c:pt>
                <c:pt idx="812">
                  <c:v>135</c:v>
                </c:pt>
                <c:pt idx="813">
                  <c:v>107</c:v>
                </c:pt>
                <c:pt idx="814">
                  <c:v>90</c:v>
                </c:pt>
                <c:pt idx="815">
                  <c:v>99</c:v>
                </c:pt>
                <c:pt idx="816">
                  <c:v>104</c:v>
                </c:pt>
                <c:pt idx="817">
                  <c:v>119</c:v>
                </c:pt>
                <c:pt idx="818">
                  <c:v>99</c:v>
                </c:pt>
                <c:pt idx="819">
                  <c:v>128</c:v>
                </c:pt>
                <c:pt idx="820">
                  <c:v>112</c:v>
                </c:pt>
                <c:pt idx="821">
                  <c:v>86</c:v>
                </c:pt>
                <c:pt idx="822">
                  <c:v>84</c:v>
                </c:pt>
                <c:pt idx="823">
                  <c:v>111</c:v>
                </c:pt>
                <c:pt idx="824">
                  <c:v>123</c:v>
                </c:pt>
                <c:pt idx="825">
                  <c:v>101</c:v>
                </c:pt>
                <c:pt idx="826">
                  <c:v>102</c:v>
                </c:pt>
                <c:pt idx="827">
                  <c:v>87</c:v>
                </c:pt>
                <c:pt idx="828">
                  <c:v>103</c:v>
                </c:pt>
                <c:pt idx="829">
                  <c:v>99</c:v>
                </c:pt>
                <c:pt idx="830">
                  <c:v>107</c:v>
                </c:pt>
                <c:pt idx="831">
                  <c:v>106</c:v>
                </c:pt>
                <c:pt idx="832">
                  <c:v>109</c:v>
                </c:pt>
                <c:pt idx="833">
                  <c:v>89</c:v>
                </c:pt>
                <c:pt idx="834">
                  <c:v>102</c:v>
                </c:pt>
                <c:pt idx="835">
                  <c:v>93</c:v>
                </c:pt>
                <c:pt idx="836">
                  <c:v>84</c:v>
                </c:pt>
                <c:pt idx="837">
                  <c:v>91</c:v>
                </c:pt>
                <c:pt idx="838">
                  <c:v>94</c:v>
                </c:pt>
                <c:pt idx="839">
                  <c:v>115</c:v>
                </c:pt>
                <c:pt idx="840">
                  <c:v>93</c:v>
                </c:pt>
                <c:pt idx="841">
                  <c:v>113</c:v>
                </c:pt>
                <c:pt idx="842">
                  <c:v>119</c:v>
                </c:pt>
                <c:pt idx="843">
                  <c:v>113</c:v>
                </c:pt>
                <c:pt idx="844">
                  <c:v>88</c:v>
                </c:pt>
                <c:pt idx="845">
                  <c:v>130</c:v>
                </c:pt>
                <c:pt idx="846">
                  <c:v>110</c:v>
                </c:pt>
                <c:pt idx="847">
                  <c:v>109</c:v>
                </c:pt>
                <c:pt idx="848">
                  <c:v>138</c:v>
                </c:pt>
                <c:pt idx="849">
                  <c:v>77</c:v>
                </c:pt>
                <c:pt idx="850">
                  <c:v>98</c:v>
                </c:pt>
                <c:pt idx="851">
                  <c:v>123</c:v>
                </c:pt>
                <c:pt idx="852">
                  <c:v>89</c:v>
                </c:pt>
                <c:pt idx="853">
                  <c:v>112</c:v>
                </c:pt>
                <c:pt idx="854">
                  <c:v>99</c:v>
                </c:pt>
                <c:pt idx="855">
                  <c:v>125</c:v>
                </c:pt>
                <c:pt idx="856">
                  <c:v>110</c:v>
                </c:pt>
                <c:pt idx="857">
                  <c:v>108</c:v>
                </c:pt>
                <c:pt idx="858">
                  <c:v>100</c:v>
                </c:pt>
                <c:pt idx="859">
                  <c:v>125</c:v>
                </c:pt>
                <c:pt idx="860">
                  <c:v>154</c:v>
                </c:pt>
                <c:pt idx="861">
                  <c:v>109</c:v>
                </c:pt>
                <c:pt idx="862">
                  <c:v>124</c:v>
                </c:pt>
                <c:pt idx="863">
                  <c:v>90</c:v>
                </c:pt>
                <c:pt idx="864">
                  <c:v>105</c:v>
                </c:pt>
                <c:pt idx="865">
                  <c:v>115</c:v>
                </c:pt>
                <c:pt idx="866">
                  <c:v>122</c:v>
                </c:pt>
                <c:pt idx="867">
                  <c:v>81</c:v>
                </c:pt>
                <c:pt idx="868">
                  <c:v>100</c:v>
                </c:pt>
                <c:pt idx="869">
                  <c:v>120</c:v>
                </c:pt>
                <c:pt idx="870">
                  <c:v>104</c:v>
                </c:pt>
                <c:pt idx="871">
                  <c:v>102</c:v>
                </c:pt>
                <c:pt idx="872">
                  <c:v>116</c:v>
                </c:pt>
                <c:pt idx="873">
                  <c:v>101</c:v>
                </c:pt>
                <c:pt idx="874">
                  <c:v>85</c:v>
                </c:pt>
                <c:pt idx="875">
                  <c:v>118</c:v>
                </c:pt>
                <c:pt idx="876">
                  <c:v>100</c:v>
                </c:pt>
                <c:pt idx="877">
                  <c:v>136</c:v>
                </c:pt>
                <c:pt idx="878">
                  <c:v>103</c:v>
                </c:pt>
                <c:pt idx="879">
                  <c:v>90</c:v>
                </c:pt>
                <c:pt idx="880">
                  <c:v>123</c:v>
                </c:pt>
                <c:pt idx="881">
                  <c:v>104</c:v>
                </c:pt>
                <c:pt idx="882">
                  <c:v>119</c:v>
                </c:pt>
                <c:pt idx="883">
                  <c:v>187</c:v>
                </c:pt>
                <c:pt idx="884">
                  <c:v>130</c:v>
                </c:pt>
                <c:pt idx="885">
                  <c:v>147</c:v>
                </c:pt>
                <c:pt idx="886">
                  <c:v>96</c:v>
                </c:pt>
                <c:pt idx="887">
                  <c:v>118</c:v>
                </c:pt>
                <c:pt idx="888">
                  <c:v>325</c:v>
                </c:pt>
                <c:pt idx="889">
                  <c:v>99</c:v>
                </c:pt>
                <c:pt idx="890">
                  <c:v>112</c:v>
                </c:pt>
                <c:pt idx="891">
                  <c:v>130</c:v>
                </c:pt>
                <c:pt idx="892">
                  <c:v>73</c:v>
                </c:pt>
                <c:pt idx="893">
                  <c:v>113</c:v>
                </c:pt>
                <c:pt idx="894">
                  <c:v>111</c:v>
                </c:pt>
                <c:pt idx="895">
                  <c:v>115</c:v>
                </c:pt>
                <c:pt idx="896">
                  <c:v>129</c:v>
                </c:pt>
                <c:pt idx="897">
                  <c:v>98</c:v>
                </c:pt>
                <c:pt idx="898">
                  <c:v>111</c:v>
                </c:pt>
                <c:pt idx="899">
                  <c:v>86</c:v>
                </c:pt>
                <c:pt idx="900">
                  <c:v>91</c:v>
                </c:pt>
                <c:pt idx="901">
                  <c:v>98</c:v>
                </c:pt>
                <c:pt idx="902">
                  <c:v>109</c:v>
                </c:pt>
                <c:pt idx="903">
                  <c:v>93</c:v>
                </c:pt>
                <c:pt idx="904">
                  <c:v>141</c:v>
                </c:pt>
                <c:pt idx="905">
                  <c:v>119</c:v>
                </c:pt>
                <c:pt idx="906">
                  <c:v>97</c:v>
                </c:pt>
                <c:pt idx="907">
                  <c:v>117</c:v>
                </c:pt>
                <c:pt idx="908">
                  <c:v>122</c:v>
                </c:pt>
                <c:pt idx="909">
                  <c:v>102</c:v>
                </c:pt>
                <c:pt idx="910">
                  <c:v>83</c:v>
                </c:pt>
                <c:pt idx="911">
                  <c:v>103</c:v>
                </c:pt>
                <c:pt idx="912">
                  <c:v>110</c:v>
                </c:pt>
                <c:pt idx="913">
                  <c:v>91</c:v>
                </c:pt>
                <c:pt idx="914">
                  <c:v>89</c:v>
                </c:pt>
                <c:pt idx="915">
                  <c:v>107</c:v>
                </c:pt>
                <c:pt idx="916">
                  <c:v>129</c:v>
                </c:pt>
                <c:pt idx="917">
                  <c:v>110</c:v>
                </c:pt>
                <c:pt idx="918">
                  <c:v>135</c:v>
                </c:pt>
                <c:pt idx="919">
                  <c:v>95</c:v>
                </c:pt>
                <c:pt idx="920">
                  <c:v>94</c:v>
                </c:pt>
                <c:pt idx="921">
                  <c:v>112</c:v>
                </c:pt>
                <c:pt idx="922">
                  <c:v>111</c:v>
                </c:pt>
                <c:pt idx="923">
                  <c:v>96</c:v>
                </c:pt>
                <c:pt idx="924">
                  <c:v>141</c:v>
                </c:pt>
                <c:pt idx="925">
                  <c:v>133</c:v>
                </c:pt>
                <c:pt idx="926">
                  <c:v>91</c:v>
                </c:pt>
                <c:pt idx="927">
                  <c:v>117</c:v>
                </c:pt>
                <c:pt idx="928">
                  <c:v>86</c:v>
                </c:pt>
                <c:pt idx="929">
                  <c:v>124</c:v>
                </c:pt>
                <c:pt idx="930">
                  <c:v>134</c:v>
                </c:pt>
                <c:pt idx="931">
                  <c:v>100</c:v>
                </c:pt>
                <c:pt idx="932">
                  <c:v>128</c:v>
                </c:pt>
                <c:pt idx="933">
                  <c:v>106</c:v>
                </c:pt>
                <c:pt idx="934">
                  <c:v>160</c:v>
                </c:pt>
                <c:pt idx="935">
                  <c:v>114</c:v>
                </c:pt>
                <c:pt idx="936">
                  <c:v>139</c:v>
                </c:pt>
                <c:pt idx="937">
                  <c:v>103</c:v>
                </c:pt>
                <c:pt idx="938">
                  <c:v>101</c:v>
                </c:pt>
                <c:pt idx="939">
                  <c:v>103</c:v>
                </c:pt>
                <c:pt idx="940">
                  <c:v>84</c:v>
                </c:pt>
                <c:pt idx="941">
                  <c:v>100</c:v>
                </c:pt>
                <c:pt idx="942">
                  <c:v>89</c:v>
                </c:pt>
                <c:pt idx="943">
                  <c:v>131</c:v>
                </c:pt>
                <c:pt idx="944">
                  <c:v>114</c:v>
                </c:pt>
                <c:pt idx="945">
                  <c:v>113</c:v>
                </c:pt>
                <c:pt idx="946">
                  <c:v>109</c:v>
                </c:pt>
                <c:pt idx="947">
                  <c:v>94</c:v>
                </c:pt>
                <c:pt idx="948">
                  <c:v>100</c:v>
                </c:pt>
                <c:pt idx="949">
                  <c:v>107</c:v>
                </c:pt>
                <c:pt idx="950">
                  <c:v>95</c:v>
                </c:pt>
                <c:pt idx="951">
                  <c:v>45</c:v>
                </c:pt>
                <c:pt idx="952">
                  <c:v>99</c:v>
                </c:pt>
                <c:pt idx="953">
                  <c:v>105</c:v>
                </c:pt>
                <c:pt idx="954">
                  <c:v>118</c:v>
                </c:pt>
                <c:pt idx="955">
                  <c:v>116</c:v>
                </c:pt>
                <c:pt idx="956">
                  <c:v>153</c:v>
                </c:pt>
                <c:pt idx="957">
                  <c:v>133</c:v>
                </c:pt>
                <c:pt idx="958">
                  <c:v>96</c:v>
                </c:pt>
                <c:pt idx="959">
                  <c:v>75</c:v>
                </c:pt>
                <c:pt idx="960">
                  <c:v>108</c:v>
                </c:pt>
                <c:pt idx="961">
                  <c:v>81</c:v>
                </c:pt>
                <c:pt idx="962">
                  <c:v>91</c:v>
                </c:pt>
                <c:pt idx="963">
                  <c:v>104</c:v>
                </c:pt>
                <c:pt idx="964">
                  <c:v>155</c:v>
                </c:pt>
                <c:pt idx="965">
                  <c:v>190</c:v>
                </c:pt>
                <c:pt idx="966">
                  <c:v>127</c:v>
                </c:pt>
                <c:pt idx="967">
                  <c:v>118</c:v>
                </c:pt>
                <c:pt idx="968">
                  <c:v>112</c:v>
                </c:pt>
                <c:pt idx="969">
                  <c:v>114</c:v>
                </c:pt>
                <c:pt idx="970">
                  <c:v>112</c:v>
                </c:pt>
                <c:pt idx="971">
                  <c:v>120</c:v>
                </c:pt>
                <c:pt idx="972">
                  <c:v>123</c:v>
                </c:pt>
                <c:pt idx="973">
                  <c:v>93</c:v>
                </c:pt>
                <c:pt idx="974">
                  <c:v>115</c:v>
                </c:pt>
                <c:pt idx="975">
                  <c:v>123</c:v>
                </c:pt>
                <c:pt idx="976">
                  <c:v>113</c:v>
                </c:pt>
                <c:pt idx="977">
                  <c:v>132</c:v>
                </c:pt>
                <c:pt idx="978">
                  <c:v>102</c:v>
                </c:pt>
                <c:pt idx="979">
                  <c:v>140</c:v>
                </c:pt>
                <c:pt idx="980">
                  <c:v>84</c:v>
                </c:pt>
                <c:pt idx="981">
                  <c:v>85</c:v>
                </c:pt>
                <c:pt idx="982">
                  <c:v>120</c:v>
                </c:pt>
                <c:pt idx="983">
                  <c:v>102</c:v>
                </c:pt>
                <c:pt idx="984">
                  <c:v>125</c:v>
                </c:pt>
                <c:pt idx="985">
                  <c:v>115</c:v>
                </c:pt>
                <c:pt idx="986">
                  <c:v>108</c:v>
                </c:pt>
                <c:pt idx="987">
                  <c:v>130</c:v>
                </c:pt>
                <c:pt idx="988">
                  <c:v>147</c:v>
                </c:pt>
                <c:pt idx="989">
                  <c:v>98</c:v>
                </c:pt>
                <c:pt idx="990">
                  <c:v>121</c:v>
                </c:pt>
                <c:pt idx="991">
                  <c:v>100</c:v>
                </c:pt>
                <c:pt idx="992">
                  <c:v>145</c:v>
                </c:pt>
                <c:pt idx="993">
                  <c:v>107</c:v>
                </c:pt>
                <c:pt idx="994">
                  <c:v>119</c:v>
                </c:pt>
                <c:pt idx="995">
                  <c:v>94</c:v>
                </c:pt>
                <c:pt idx="996">
                  <c:v>118</c:v>
                </c:pt>
                <c:pt idx="997">
                  <c:v>107</c:v>
                </c:pt>
                <c:pt idx="998">
                  <c:v>130</c:v>
                </c:pt>
                <c:pt idx="999">
                  <c:v>139</c:v>
                </c:pt>
                <c:pt idx="1000">
                  <c:v>112</c:v>
                </c:pt>
                <c:pt idx="1001">
                  <c:v>139</c:v>
                </c:pt>
                <c:pt idx="1002">
                  <c:v>115</c:v>
                </c:pt>
                <c:pt idx="1003">
                  <c:v>143</c:v>
                </c:pt>
                <c:pt idx="1004">
                  <c:v>96</c:v>
                </c:pt>
                <c:pt idx="1005">
                  <c:v>112</c:v>
                </c:pt>
                <c:pt idx="1006">
                  <c:v>116</c:v>
                </c:pt>
                <c:pt idx="1007">
                  <c:v>112</c:v>
                </c:pt>
                <c:pt idx="1008">
                  <c:v>107</c:v>
                </c:pt>
                <c:pt idx="1009">
                  <c:v>124</c:v>
                </c:pt>
                <c:pt idx="1010">
                  <c:v>96</c:v>
                </c:pt>
                <c:pt idx="1011">
                  <c:v>125</c:v>
                </c:pt>
                <c:pt idx="1012">
                  <c:v>90</c:v>
                </c:pt>
                <c:pt idx="1013">
                  <c:v>109</c:v>
                </c:pt>
                <c:pt idx="1014">
                  <c:v>121</c:v>
                </c:pt>
                <c:pt idx="1015">
                  <c:v>95</c:v>
                </c:pt>
                <c:pt idx="1016">
                  <c:v>118</c:v>
                </c:pt>
                <c:pt idx="1017">
                  <c:v>133</c:v>
                </c:pt>
                <c:pt idx="1018">
                  <c:v>127</c:v>
                </c:pt>
                <c:pt idx="1019">
                  <c:v>106</c:v>
                </c:pt>
                <c:pt idx="1020">
                  <c:v>114</c:v>
                </c:pt>
                <c:pt idx="1021">
                  <c:v>78</c:v>
                </c:pt>
                <c:pt idx="1022">
                  <c:v>101</c:v>
                </c:pt>
                <c:pt idx="1023">
                  <c:v>113</c:v>
                </c:pt>
                <c:pt idx="1024">
                  <c:v>98</c:v>
                </c:pt>
                <c:pt idx="1025">
                  <c:v>124</c:v>
                </c:pt>
                <c:pt idx="1026">
                  <c:v>128</c:v>
                </c:pt>
                <c:pt idx="1027">
                  <c:v>144</c:v>
                </c:pt>
                <c:pt idx="1028">
                  <c:v>95</c:v>
                </c:pt>
                <c:pt idx="1029">
                  <c:v>105</c:v>
                </c:pt>
                <c:pt idx="1030">
                  <c:v>121</c:v>
                </c:pt>
                <c:pt idx="1031">
                  <c:v>125</c:v>
                </c:pt>
                <c:pt idx="1032">
                  <c:v>129</c:v>
                </c:pt>
                <c:pt idx="1033">
                  <c:v>132</c:v>
                </c:pt>
                <c:pt idx="1034">
                  <c:v>118</c:v>
                </c:pt>
                <c:pt idx="1035">
                  <c:v>113</c:v>
                </c:pt>
                <c:pt idx="1036">
                  <c:v>140</c:v>
                </c:pt>
                <c:pt idx="1037">
                  <c:v>89</c:v>
                </c:pt>
                <c:pt idx="1038">
                  <c:v>106</c:v>
                </c:pt>
                <c:pt idx="1039">
                  <c:v>141</c:v>
                </c:pt>
                <c:pt idx="1040">
                  <c:v>124</c:v>
                </c:pt>
                <c:pt idx="1041">
                  <c:v>114</c:v>
                </c:pt>
                <c:pt idx="1042">
                  <c:v>101</c:v>
                </c:pt>
                <c:pt idx="1043">
                  <c:v>93</c:v>
                </c:pt>
                <c:pt idx="1044">
                  <c:v>119</c:v>
                </c:pt>
                <c:pt idx="1045">
                  <c:v>119</c:v>
                </c:pt>
                <c:pt idx="1046">
                  <c:v>137</c:v>
                </c:pt>
                <c:pt idx="1047">
                  <c:v>87</c:v>
                </c:pt>
                <c:pt idx="1048">
                  <c:v>129</c:v>
                </c:pt>
                <c:pt idx="1049">
                  <c:v>115</c:v>
                </c:pt>
                <c:pt idx="1050">
                  <c:v>132</c:v>
                </c:pt>
                <c:pt idx="1051">
                  <c:v>131</c:v>
                </c:pt>
                <c:pt idx="1052">
                  <c:v>95</c:v>
                </c:pt>
                <c:pt idx="1053">
                  <c:v>98</c:v>
                </c:pt>
                <c:pt idx="1054">
                  <c:v>110</c:v>
                </c:pt>
                <c:pt idx="1055">
                  <c:v>118</c:v>
                </c:pt>
                <c:pt idx="1056">
                  <c:v>101</c:v>
                </c:pt>
                <c:pt idx="1057">
                  <c:v>119</c:v>
                </c:pt>
                <c:pt idx="1058">
                  <c:v>139</c:v>
                </c:pt>
                <c:pt idx="1059">
                  <c:v>130</c:v>
                </c:pt>
                <c:pt idx="1060">
                  <c:v>114</c:v>
                </c:pt>
                <c:pt idx="1061">
                  <c:v>110</c:v>
                </c:pt>
                <c:pt idx="1062">
                  <c:v>115</c:v>
                </c:pt>
                <c:pt idx="1063">
                  <c:v>99</c:v>
                </c:pt>
                <c:pt idx="1064">
                  <c:v>135</c:v>
                </c:pt>
                <c:pt idx="1065">
                  <c:v>127</c:v>
                </c:pt>
                <c:pt idx="1066">
                  <c:v>107</c:v>
                </c:pt>
                <c:pt idx="1067">
                  <c:v>95</c:v>
                </c:pt>
                <c:pt idx="1068">
                  <c:v>102</c:v>
                </c:pt>
                <c:pt idx="1069">
                  <c:v>88</c:v>
                </c:pt>
                <c:pt idx="1070">
                  <c:v>87</c:v>
                </c:pt>
                <c:pt idx="1071">
                  <c:v>104</c:v>
                </c:pt>
                <c:pt idx="1072">
                  <c:v>137</c:v>
                </c:pt>
                <c:pt idx="1073">
                  <c:v>109</c:v>
                </c:pt>
                <c:pt idx="1074">
                  <c:v>88</c:v>
                </c:pt>
                <c:pt idx="1075">
                  <c:v>212</c:v>
                </c:pt>
                <c:pt idx="1076">
                  <c:v>102</c:v>
                </c:pt>
                <c:pt idx="1077">
                  <c:v>122</c:v>
                </c:pt>
                <c:pt idx="1078">
                  <c:v>106</c:v>
                </c:pt>
                <c:pt idx="1079">
                  <c:v>95</c:v>
                </c:pt>
                <c:pt idx="1080">
                  <c:v>102</c:v>
                </c:pt>
                <c:pt idx="1081">
                  <c:v>103</c:v>
                </c:pt>
                <c:pt idx="1082">
                  <c:v>107</c:v>
                </c:pt>
                <c:pt idx="1083">
                  <c:v>105</c:v>
                </c:pt>
                <c:pt idx="1084">
                  <c:v>106</c:v>
                </c:pt>
                <c:pt idx="1085">
                  <c:v>116</c:v>
                </c:pt>
                <c:pt idx="1086">
                  <c:v>90</c:v>
                </c:pt>
                <c:pt idx="1087">
                  <c:v>107</c:v>
                </c:pt>
                <c:pt idx="1088">
                  <c:v>102</c:v>
                </c:pt>
                <c:pt idx="1089">
                  <c:v>113</c:v>
                </c:pt>
                <c:pt idx="1090">
                  <c:v>141</c:v>
                </c:pt>
                <c:pt idx="1091">
                  <c:v>106</c:v>
                </c:pt>
                <c:pt idx="1092">
                  <c:v>108</c:v>
                </c:pt>
                <c:pt idx="1093">
                  <c:v>125</c:v>
                </c:pt>
                <c:pt idx="1094">
                  <c:v>215</c:v>
                </c:pt>
                <c:pt idx="1095">
                  <c:v>118</c:v>
                </c:pt>
                <c:pt idx="1096">
                  <c:v>118</c:v>
                </c:pt>
                <c:pt idx="1097">
                  <c:v>178</c:v>
                </c:pt>
                <c:pt idx="1098">
                  <c:v>92</c:v>
                </c:pt>
                <c:pt idx="1099">
                  <c:v>104</c:v>
                </c:pt>
                <c:pt idx="1100">
                  <c:v>131</c:v>
                </c:pt>
                <c:pt idx="1101">
                  <c:v>102</c:v>
                </c:pt>
                <c:pt idx="1102">
                  <c:v>127</c:v>
                </c:pt>
                <c:pt idx="1103">
                  <c:v>118</c:v>
                </c:pt>
                <c:pt idx="1104">
                  <c:v>123</c:v>
                </c:pt>
                <c:pt idx="1105">
                  <c:v>89</c:v>
                </c:pt>
                <c:pt idx="1106">
                  <c:v>123</c:v>
                </c:pt>
                <c:pt idx="1107">
                  <c:v>189</c:v>
                </c:pt>
                <c:pt idx="1108">
                  <c:v>95</c:v>
                </c:pt>
                <c:pt idx="1109">
                  <c:v>117</c:v>
                </c:pt>
                <c:pt idx="1110">
                  <c:v>170</c:v>
                </c:pt>
                <c:pt idx="1111">
                  <c:v>110</c:v>
                </c:pt>
                <c:pt idx="1112">
                  <c:v>116</c:v>
                </c:pt>
                <c:pt idx="1113">
                  <c:v>121</c:v>
                </c:pt>
                <c:pt idx="1114">
                  <c:v>132</c:v>
                </c:pt>
                <c:pt idx="1115">
                  <c:v>134</c:v>
                </c:pt>
                <c:pt idx="1116">
                  <c:v>121</c:v>
                </c:pt>
                <c:pt idx="1117">
                  <c:v>156</c:v>
                </c:pt>
                <c:pt idx="1118">
                  <c:v>115</c:v>
                </c:pt>
                <c:pt idx="1119">
                  <c:v>122</c:v>
                </c:pt>
                <c:pt idx="1120">
                  <c:v>142</c:v>
                </c:pt>
                <c:pt idx="1121">
                  <c:v>108</c:v>
                </c:pt>
                <c:pt idx="1122">
                  <c:v>84</c:v>
                </c:pt>
                <c:pt idx="1123">
                  <c:v>188</c:v>
                </c:pt>
                <c:pt idx="1124">
                  <c:v>92</c:v>
                </c:pt>
                <c:pt idx="1125">
                  <c:v>74</c:v>
                </c:pt>
                <c:pt idx="1126">
                  <c:v>134</c:v>
                </c:pt>
                <c:pt idx="1127">
                  <c:v>101</c:v>
                </c:pt>
                <c:pt idx="1128">
                  <c:v>132</c:v>
                </c:pt>
                <c:pt idx="1129">
                  <c:v>105</c:v>
                </c:pt>
                <c:pt idx="1130">
                  <c:v>117</c:v>
                </c:pt>
                <c:pt idx="1131">
                  <c:v>98</c:v>
                </c:pt>
                <c:pt idx="1132">
                  <c:v>128</c:v>
                </c:pt>
                <c:pt idx="1133">
                  <c:v>114</c:v>
                </c:pt>
                <c:pt idx="1134">
                  <c:v>85</c:v>
                </c:pt>
                <c:pt idx="1135">
                  <c:v>97</c:v>
                </c:pt>
                <c:pt idx="1136">
                  <c:v>104</c:v>
                </c:pt>
                <c:pt idx="1137">
                  <c:v>110</c:v>
                </c:pt>
                <c:pt idx="1138">
                  <c:v>133</c:v>
                </c:pt>
                <c:pt idx="1139">
                  <c:v>94</c:v>
                </c:pt>
                <c:pt idx="1140">
                  <c:v>104</c:v>
                </c:pt>
                <c:pt idx="1141">
                  <c:v>91</c:v>
                </c:pt>
                <c:pt idx="1142">
                  <c:v>135</c:v>
                </c:pt>
                <c:pt idx="1143">
                  <c:v>122</c:v>
                </c:pt>
                <c:pt idx="1144">
                  <c:v>110</c:v>
                </c:pt>
                <c:pt idx="1145">
                  <c:v>95</c:v>
                </c:pt>
                <c:pt idx="1146">
                  <c:v>94</c:v>
                </c:pt>
                <c:pt idx="1147">
                  <c:v>126</c:v>
                </c:pt>
                <c:pt idx="1148">
                  <c:v>118</c:v>
                </c:pt>
                <c:pt idx="1149">
                  <c:v>99</c:v>
                </c:pt>
                <c:pt idx="1150">
                  <c:v>88</c:v>
                </c:pt>
                <c:pt idx="1151">
                  <c:v>141</c:v>
                </c:pt>
                <c:pt idx="1152">
                  <c:v>116</c:v>
                </c:pt>
                <c:pt idx="1153">
                  <c:v>114</c:v>
                </c:pt>
                <c:pt idx="1154">
                  <c:v>107</c:v>
                </c:pt>
                <c:pt idx="1155">
                  <c:v>119</c:v>
                </c:pt>
                <c:pt idx="1156">
                  <c:v>96</c:v>
                </c:pt>
                <c:pt idx="1157">
                  <c:v>123</c:v>
                </c:pt>
                <c:pt idx="1158">
                  <c:v>92</c:v>
                </c:pt>
                <c:pt idx="1159">
                  <c:v>128</c:v>
                </c:pt>
                <c:pt idx="1160">
                  <c:v>172</c:v>
                </c:pt>
                <c:pt idx="1161">
                  <c:v>124</c:v>
                </c:pt>
                <c:pt idx="1162">
                  <c:v>104</c:v>
                </c:pt>
                <c:pt idx="1163">
                  <c:v>84</c:v>
                </c:pt>
                <c:pt idx="1164">
                  <c:v>109</c:v>
                </c:pt>
                <c:pt idx="1165">
                  <c:v>122</c:v>
                </c:pt>
                <c:pt idx="1166">
                  <c:v>90</c:v>
                </c:pt>
                <c:pt idx="1167">
                  <c:v>107</c:v>
                </c:pt>
                <c:pt idx="1168">
                  <c:v>121</c:v>
                </c:pt>
                <c:pt idx="1169">
                  <c:v>131</c:v>
                </c:pt>
                <c:pt idx="1170">
                  <c:v>95</c:v>
                </c:pt>
                <c:pt idx="1171">
                  <c:v>86</c:v>
                </c:pt>
                <c:pt idx="1172">
                  <c:v>280</c:v>
                </c:pt>
                <c:pt idx="1173">
                  <c:v>113</c:v>
                </c:pt>
                <c:pt idx="1174">
                  <c:v>136</c:v>
                </c:pt>
                <c:pt idx="1175">
                  <c:v>103</c:v>
                </c:pt>
                <c:pt idx="1176">
                  <c:v>96</c:v>
                </c:pt>
                <c:pt idx="1177">
                  <c:v>131</c:v>
                </c:pt>
                <c:pt idx="1178">
                  <c:v>95</c:v>
                </c:pt>
                <c:pt idx="1179">
                  <c:v>123</c:v>
                </c:pt>
                <c:pt idx="1180">
                  <c:v>220</c:v>
                </c:pt>
                <c:pt idx="1181">
                  <c:v>105</c:v>
                </c:pt>
                <c:pt idx="1182">
                  <c:v>135</c:v>
                </c:pt>
                <c:pt idx="1183">
                  <c:v>103</c:v>
                </c:pt>
                <c:pt idx="1184">
                  <c:v>130</c:v>
                </c:pt>
                <c:pt idx="1185">
                  <c:v>111</c:v>
                </c:pt>
                <c:pt idx="1186">
                  <c:v>108</c:v>
                </c:pt>
                <c:pt idx="1187">
                  <c:v>103</c:v>
                </c:pt>
                <c:pt idx="1188">
                  <c:v>95</c:v>
                </c:pt>
                <c:pt idx="1189">
                  <c:v>114</c:v>
                </c:pt>
                <c:pt idx="1190">
                  <c:v>103</c:v>
                </c:pt>
                <c:pt idx="1191">
                  <c:v>125</c:v>
                </c:pt>
                <c:pt idx="1192">
                  <c:v>125</c:v>
                </c:pt>
                <c:pt idx="1193">
                  <c:v>97</c:v>
                </c:pt>
                <c:pt idx="1194">
                  <c:v>123</c:v>
                </c:pt>
                <c:pt idx="1195">
                  <c:v>133</c:v>
                </c:pt>
                <c:pt idx="1196">
                  <c:v>103</c:v>
                </c:pt>
                <c:pt idx="1197">
                  <c:v>109</c:v>
                </c:pt>
                <c:pt idx="1198">
                  <c:v>112</c:v>
                </c:pt>
                <c:pt idx="1199">
                  <c:v>135</c:v>
                </c:pt>
                <c:pt idx="1200">
                  <c:v>128</c:v>
                </c:pt>
                <c:pt idx="1201">
                  <c:v>108</c:v>
                </c:pt>
                <c:pt idx="1202">
                  <c:v>109</c:v>
                </c:pt>
                <c:pt idx="1203">
                  <c:v>113</c:v>
                </c:pt>
                <c:pt idx="1204">
                  <c:v>125</c:v>
                </c:pt>
                <c:pt idx="1205">
                  <c:v>104</c:v>
                </c:pt>
                <c:pt idx="1206">
                  <c:v>104</c:v>
                </c:pt>
                <c:pt idx="1207">
                  <c:v>115</c:v>
                </c:pt>
                <c:pt idx="1208">
                  <c:v>189</c:v>
                </c:pt>
                <c:pt idx="1209">
                  <c:v>119</c:v>
                </c:pt>
                <c:pt idx="1210">
                  <c:v>103</c:v>
                </c:pt>
                <c:pt idx="1211">
                  <c:v>92</c:v>
                </c:pt>
                <c:pt idx="1212">
                  <c:v>87</c:v>
                </c:pt>
                <c:pt idx="1213">
                  <c:v>111</c:v>
                </c:pt>
                <c:pt idx="1214">
                  <c:v>101</c:v>
                </c:pt>
                <c:pt idx="1215">
                  <c:v>113</c:v>
                </c:pt>
                <c:pt idx="1216">
                  <c:v>107</c:v>
                </c:pt>
                <c:pt idx="1217">
                  <c:v>94</c:v>
                </c:pt>
                <c:pt idx="1218">
                  <c:v>140</c:v>
                </c:pt>
                <c:pt idx="1219">
                  <c:v>125</c:v>
                </c:pt>
                <c:pt idx="1220">
                  <c:v>170</c:v>
                </c:pt>
                <c:pt idx="1221">
                  <c:v>100</c:v>
                </c:pt>
                <c:pt idx="1222">
                  <c:v>130</c:v>
                </c:pt>
                <c:pt idx="1223">
                  <c:v>105</c:v>
                </c:pt>
                <c:pt idx="1224">
                  <c:v>111</c:v>
                </c:pt>
                <c:pt idx="1225">
                  <c:v>106</c:v>
                </c:pt>
                <c:pt idx="1226">
                  <c:v>89</c:v>
                </c:pt>
                <c:pt idx="1227">
                  <c:v>100</c:v>
                </c:pt>
                <c:pt idx="1228">
                  <c:v>101</c:v>
                </c:pt>
                <c:pt idx="1229">
                  <c:v>94</c:v>
                </c:pt>
                <c:pt idx="1230">
                  <c:v>115</c:v>
                </c:pt>
                <c:pt idx="1231">
                  <c:v>92</c:v>
                </c:pt>
                <c:pt idx="1232">
                  <c:v>124</c:v>
                </c:pt>
                <c:pt idx="1233">
                  <c:v>119</c:v>
                </c:pt>
                <c:pt idx="1234">
                  <c:v>124</c:v>
                </c:pt>
                <c:pt idx="1235">
                  <c:v>93</c:v>
                </c:pt>
                <c:pt idx="1236">
                  <c:v>98</c:v>
                </c:pt>
                <c:pt idx="1237">
                  <c:v>92</c:v>
                </c:pt>
                <c:pt idx="1238">
                  <c:v>105</c:v>
                </c:pt>
                <c:pt idx="1239">
                  <c:v>124</c:v>
                </c:pt>
                <c:pt idx="1240">
                  <c:v>99</c:v>
                </c:pt>
                <c:pt idx="1241">
                  <c:v>96</c:v>
                </c:pt>
                <c:pt idx="1242">
                  <c:v>100</c:v>
                </c:pt>
                <c:pt idx="1243">
                  <c:v>101</c:v>
                </c:pt>
                <c:pt idx="1244">
                  <c:v>113</c:v>
                </c:pt>
                <c:pt idx="1245">
                  <c:v>100</c:v>
                </c:pt>
                <c:pt idx="1246">
                  <c:v>134</c:v>
                </c:pt>
                <c:pt idx="1247">
                  <c:v>125</c:v>
                </c:pt>
                <c:pt idx="1248">
                  <c:v>107</c:v>
                </c:pt>
                <c:pt idx="1249">
                  <c:v>116</c:v>
                </c:pt>
                <c:pt idx="1250">
                  <c:v>100</c:v>
                </c:pt>
                <c:pt idx="1251">
                  <c:v>96</c:v>
                </c:pt>
                <c:pt idx="1252">
                  <c:v>101</c:v>
                </c:pt>
                <c:pt idx="1253">
                  <c:v>111</c:v>
                </c:pt>
                <c:pt idx="1254">
                  <c:v>117</c:v>
                </c:pt>
                <c:pt idx="1255">
                  <c:v>126</c:v>
                </c:pt>
                <c:pt idx="1256">
                  <c:v>152</c:v>
                </c:pt>
                <c:pt idx="1257">
                  <c:v>87</c:v>
                </c:pt>
                <c:pt idx="1258">
                  <c:v>85</c:v>
                </c:pt>
                <c:pt idx="1259">
                  <c:v>130</c:v>
                </c:pt>
                <c:pt idx="1260">
                  <c:v>104</c:v>
                </c:pt>
                <c:pt idx="1261">
                  <c:v>140</c:v>
                </c:pt>
                <c:pt idx="1262">
                  <c:v>131</c:v>
                </c:pt>
                <c:pt idx="1263">
                  <c:v>118</c:v>
                </c:pt>
                <c:pt idx="1264">
                  <c:v>130</c:v>
                </c:pt>
                <c:pt idx="1265">
                  <c:v>90</c:v>
                </c:pt>
                <c:pt idx="1266">
                  <c:v>106</c:v>
                </c:pt>
                <c:pt idx="1267">
                  <c:v>103</c:v>
                </c:pt>
                <c:pt idx="1268">
                  <c:v>107</c:v>
                </c:pt>
                <c:pt idx="1269">
                  <c:v>156</c:v>
                </c:pt>
                <c:pt idx="1270">
                  <c:v>114</c:v>
                </c:pt>
                <c:pt idx="1271">
                  <c:v>90</c:v>
                </c:pt>
                <c:pt idx="1272">
                  <c:v>97</c:v>
                </c:pt>
                <c:pt idx="1273">
                  <c:v>92</c:v>
                </c:pt>
                <c:pt idx="1274">
                  <c:v>90</c:v>
                </c:pt>
                <c:pt idx="1275">
                  <c:v>123</c:v>
                </c:pt>
                <c:pt idx="1276">
                  <c:v>99</c:v>
                </c:pt>
                <c:pt idx="1277">
                  <c:v>109</c:v>
                </c:pt>
                <c:pt idx="1278">
                  <c:v>124</c:v>
                </c:pt>
                <c:pt idx="1279">
                  <c:v>101</c:v>
                </c:pt>
                <c:pt idx="1280">
                  <c:v>94</c:v>
                </c:pt>
                <c:pt idx="1281">
                  <c:v>108</c:v>
                </c:pt>
                <c:pt idx="1282">
                  <c:v>128</c:v>
                </c:pt>
                <c:pt idx="1283">
                  <c:v>103</c:v>
                </c:pt>
                <c:pt idx="1284">
                  <c:v>103</c:v>
                </c:pt>
                <c:pt idx="1285">
                  <c:v>104</c:v>
                </c:pt>
                <c:pt idx="1286">
                  <c:v>101</c:v>
                </c:pt>
                <c:pt idx="1287">
                  <c:v>92</c:v>
                </c:pt>
                <c:pt idx="1288">
                  <c:v>158</c:v>
                </c:pt>
                <c:pt idx="1289">
                  <c:v>93</c:v>
                </c:pt>
                <c:pt idx="1290">
                  <c:v>149</c:v>
                </c:pt>
                <c:pt idx="1291">
                  <c:v>109</c:v>
                </c:pt>
                <c:pt idx="1292">
                  <c:v>132</c:v>
                </c:pt>
                <c:pt idx="1293">
                  <c:v>124</c:v>
                </c:pt>
                <c:pt idx="1294">
                  <c:v>140</c:v>
                </c:pt>
                <c:pt idx="1295">
                  <c:v>141</c:v>
                </c:pt>
                <c:pt idx="1296">
                  <c:v>116</c:v>
                </c:pt>
                <c:pt idx="1297">
                  <c:v>114</c:v>
                </c:pt>
                <c:pt idx="1298">
                  <c:v>87</c:v>
                </c:pt>
                <c:pt idx="1299">
                  <c:v>93</c:v>
                </c:pt>
                <c:pt idx="1300">
                  <c:v>136</c:v>
                </c:pt>
                <c:pt idx="1301">
                  <c:v>129</c:v>
                </c:pt>
                <c:pt idx="1302">
                  <c:v>151</c:v>
                </c:pt>
                <c:pt idx="1303">
                  <c:v>94</c:v>
                </c:pt>
                <c:pt idx="1304">
                  <c:v>127</c:v>
                </c:pt>
                <c:pt idx="1305">
                  <c:v>212</c:v>
                </c:pt>
                <c:pt idx="1306">
                  <c:v>95</c:v>
                </c:pt>
                <c:pt idx="1307">
                  <c:v>87</c:v>
                </c:pt>
                <c:pt idx="1308">
                  <c:v>133</c:v>
                </c:pt>
                <c:pt idx="1309">
                  <c:v>98</c:v>
                </c:pt>
                <c:pt idx="1310">
                  <c:v>113</c:v>
                </c:pt>
                <c:pt idx="1311">
                  <c:v>135</c:v>
                </c:pt>
                <c:pt idx="1312">
                  <c:v>109</c:v>
                </c:pt>
                <c:pt idx="1313">
                  <c:v>162</c:v>
                </c:pt>
                <c:pt idx="1314">
                  <c:v>93</c:v>
                </c:pt>
                <c:pt idx="1315">
                  <c:v>121</c:v>
                </c:pt>
                <c:pt idx="1316">
                  <c:v>150</c:v>
                </c:pt>
                <c:pt idx="1317">
                  <c:v>119</c:v>
                </c:pt>
                <c:pt idx="1318">
                  <c:v>106</c:v>
                </c:pt>
                <c:pt idx="1319">
                  <c:v>136</c:v>
                </c:pt>
                <c:pt idx="1320">
                  <c:v>95</c:v>
                </c:pt>
                <c:pt idx="1321">
                  <c:v>137</c:v>
                </c:pt>
                <c:pt idx="1322">
                  <c:v>130</c:v>
                </c:pt>
                <c:pt idx="1323">
                  <c:v>117</c:v>
                </c:pt>
                <c:pt idx="1324">
                  <c:v>99</c:v>
                </c:pt>
                <c:pt idx="1325">
                  <c:v>159</c:v>
                </c:pt>
                <c:pt idx="1326">
                  <c:v>118</c:v>
                </c:pt>
                <c:pt idx="1327">
                  <c:v>103</c:v>
                </c:pt>
                <c:pt idx="1328">
                  <c:v>122</c:v>
                </c:pt>
                <c:pt idx="1329">
                  <c:v>143</c:v>
                </c:pt>
                <c:pt idx="1330">
                  <c:v>96</c:v>
                </c:pt>
                <c:pt idx="1331">
                  <c:v>121</c:v>
                </c:pt>
                <c:pt idx="1332">
                  <c:v>135</c:v>
                </c:pt>
                <c:pt idx="1333">
                  <c:v>101</c:v>
                </c:pt>
                <c:pt idx="1334">
                  <c:v>131</c:v>
                </c:pt>
                <c:pt idx="1335">
                  <c:v>105</c:v>
                </c:pt>
                <c:pt idx="1336">
                  <c:v>92</c:v>
                </c:pt>
                <c:pt idx="1337">
                  <c:v>102</c:v>
                </c:pt>
                <c:pt idx="1338">
                  <c:v>94</c:v>
                </c:pt>
                <c:pt idx="1339">
                  <c:v>103</c:v>
                </c:pt>
                <c:pt idx="1340">
                  <c:v>117</c:v>
                </c:pt>
                <c:pt idx="1341">
                  <c:v>120</c:v>
                </c:pt>
                <c:pt idx="1342">
                  <c:v>94</c:v>
                </c:pt>
                <c:pt idx="1343">
                  <c:v>91</c:v>
                </c:pt>
                <c:pt idx="1344">
                  <c:v>98</c:v>
                </c:pt>
                <c:pt idx="1345">
                  <c:v>91</c:v>
                </c:pt>
                <c:pt idx="1346">
                  <c:v>144</c:v>
                </c:pt>
                <c:pt idx="1347">
                  <c:v>93</c:v>
                </c:pt>
                <c:pt idx="1348">
                  <c:v>102</c:v>
                </c:pt>
                <c:pt idx="1349">
                  <c:v>146</c:v>
                </c:pt>
                <c:pt idx="1350">
                  <c:v>113</c:v>
                </c:pt>
                <c:pt idx="1351">
                  <c:v>121</c:v>
                </c:pt>
                <c:pt idx="1352">
                  <c:v>132</c:v>
                </c:pt>
                <c:pt idx="1353">
                  <c:v>132</c:v>
                </c:pt>
                <c:pt idx="1354">
                  <c:v>116</c:v>
                </c:pt>
                <c:pt idx="1355">
                  <c:v>131</c:v>
                </c:pt>
                <c:pt idx="1356">
                  <c:v>134</c:v>
                </c:pt>
                <c:pt idx="1357">
                  <c:v>141</c:v>
                </c:pt>
                <c:pt idx="1358">
                  <c:v>124</c:v>
                </c:pt>
                <c:pt idx="1359">
                  <c:v>124</c:v>
                </c:pt>
                <c:pt idx="1360">
                  <c:v>124</c:v>
                </c:pt>
                <c:pt idx="1361">
                  <c:v>105</c:v>
                </c:pt>
                <c:pt idx="1362">
                  <c:v>125</c:v>
                </c:pt>
                <c:pt idx="1363">
                  <c:v>157</c:v>
                </c:pt>
                <c:pt idx="1364">
                  <c:v>136</c:v>
                </c:pt>
                <c:pt idx="1365">
                  <c:v>102</c:v>
                </c:pt>
                <c:pt idx="1366">
                  <c:v>119</c:v>
                </c:pt>
                <c:pt idx="1367">
                  <c:v>98</c:v>
                </c:pt>
                <c:pt idx="1368">
                  <c:v>87</c:v>
                </c:pt>
                <c:pt idx="1369">
                  <c:v>105</c:v>
                </c:pt>
                <c:pt idx="1370">
                  <c:v>171</c:v>
                </c:pt>
                <c:pt idx="1371">
                  <c:v>130</c:v>
                </c:pt>
                <c:pt idx="1372">
                  <c:v>107</c:v>
                </c:pt>
                <c:pt idx="1373">
                  <c:v>98</c:v>
                </c:pt>
                <c:pt idx="1374">
                  <c:v>106</c:v>
                </c:pt>
                <c:pt idx="1375">
                  <c:v>106</c:v>
                </c:pt>
                <c:pt idx="1376">
                  <c:v>130</c:v>
                </c:pt>
                <c:pt idx="1377">
                  <c:v>163</c:v>
                </c:pt>
                <c:pt idx="1378">
                  <c:v>142</c:v>
                </c:pt>
                <c:pt idx="1379">
                  <c:v>112</c:v>
                </c:pt>
                <c:pt idx="1380">
                  <c:v>110</c:v>
                </c:pt>
                <c:pt idx="1381">
                  <c:v>125</c:v>
                </c:pt>
                <c:pt idx="1382">
                  <c:v>116</c:v>
                </c:pt>
                <c:pt idx="1383">
                  <c:v>132</c:v>
                </c:pt>
                <c:pt idx="1384">
                  <c:v>142</c:v>
                </c:pt>
                <c:pt idx="1385">
                  <c:v>124</c:v>
                </c:pt>
                <c:pt idx="1386">
                  <c:v>110</c:v>
                </c:pt>
                <c:pt idx="1387">
                  <c:v>119</c:v>
                </c:pt>
                <c:pt idx="1388">
                  <c:v>116</c:v>
                </c:pt>
                <c:pt idx="1389">
                  <c:v>125</c:v>
                </c:pt>
                <c:pt idx="1390">
                  <c:v>125</c:v>
                </c:pt>
                <c:pt idx="1391">
                  <c:v>118</c:v>
                </c:pt>
                <c:pt idx="1392">
                  <c:v>136</c:v>
                </c:pt>
                <c:pt idx="1393">
                  <c:v>92</c:v>
                </c:pt>
                <c:pt idx="1394">
                  <c:v>116</c:v>
                </c:pt>
                <c:pt idx="1395">
                  <c:v>127</c:v>
                </c:pt>
                <c:pt idx="1396">
                  <c:v>136</c:v>
                </c:pt>
                <c:pt idx="1397">
                  <c:v>111</c:v>
                </c:pt>
                <c:pt idx="1398">
                  <c:v>116</c:v>
                </c:pt>
                <c:pt idx="1399">
                  <c:v>97</c:v>
                </c:pt>
                <c:pt idx="1400">
                  <c:v>88</c:v>
                </c:pt>
                <c:pt idx="1401">
                  <c:v>98</c:v>
                </c:pt>
                <c:pt idx="1402">
                  <c:v>91</c:v>
                </c:pt>
                <c:pt idx="1403">
                  <c:v>97</c:v>
                </c:pt>
                <c:pt idx="1404">
                  <c:v>95</c:v>
                </c:pt>
                <c:pt idx="1405">
                  <c:v>88</c:v>
                </c:pt>
                <c:pt idx="1406">
                  <c:v>133</c:v>
                </c:pt>
                <c:pt idx="1407">
                  <c:v>106</c:v>
                </c:pt>
                <c:pt idx="1408">
                  <c:v>116</c:v>
                </c:pt>
                <c:pt idx="1409">
                  <c:v>99</c:v>
                </c:pt>
                <c:pt idx="1410">
                  <c:v>141</c:v>
                </c:pt>
                <c:pt idx="1411">
                  <c:v>128</c:v>
                </c:pt>
                <c:pt idx="1412">
                  <c:v>169</c:v>
                </c:pt>
                <c:pt idx="1413">
                  <c:v>127</c:v>
                </c:pt>
                <c:pt idx="1414">
                  <c:v>124</c:v>
                </c:pt>
                <c:pt idx="1415">
                  <c:v>100</c:v>
                </c:pt>
                <c:pt idx="1416">
                  <c:v>99</c:v>
                </c:pt>
                <c:pt idx="1417">
                  <c:v>146</c:v>
                </c:pt>
                <c:pt idx="1418">
                  <c:v>91</c:v>
                </c:pt>
                <c:pt idx="1419">
                  <c:v>116</c:v>
                </c:pt>
                <c:pt idx="1420">
                  <c:v>118</c:v>
                </c:pt>
                <c:pt idx="1421">
                  <c:v>143</c:v>
                </c:pt>
                <c:pt idx="1422">
                  <c:v>104</c:v>
                </c:pt>
                <c:pt idx="1423">
                  <c:v>90</c:v>
                </c:pt>
                <c:pt idx="1424">
                  <c:v>101</c:v>
                </c:pt>
                <c:pt idx="1425">
                  <c:v>105</c:v>
                </c:pt>
                <c:pt idx="1426">
                  <c:v>144</c:v>
                </c:pt>
                <c:pt idx="1427">
                  <c:v>100</c:v>
                </c:pt>
                <c:pt idx="1428">
                  <c:v>85</c:v>
                </c:pt>
                <c:pt idx="1429">
                  <c:v>87</c:v>
                </c:pt>
                <c:pt idx="1430">
                  <c:v>178</c:v>
                </c:pt>
                <c:pt idx="1431">
                  <c:v>152</c:v>
                </c:pt>
                <c:pt idx="1432">
                  <c:v>116</c:v>
                </c:pt>
                <c:pt idx="1433">
                  <c:v>106</c:v>
                </c:pt>
                <c:pt idx="1434">
                  <c:v>129</c:v>
                </c:pt>
                <c:pt idx="1435">
                  <c:v>97</c:v>
                </c:pt>
                <c:pt idx="1436">
                  <c:v>122</c:v>
                </c:pt>
                <c:pt idx="1437">
                  <c:v>91</c:v>
                </c:pt>
                <c:pt idx="1438">
                  <c:v>92</c:v>
                </c:pt>
                <c:pt idx="1439">
                  <c:v>121</c:v>
                </c:pt>
                <c:pt idx="1440">
                  <c:v>108</c:v>
                </c:pt>
                <c:pt idx="1441">
                  <c:v>110</c:v>
                </c:pt>
                <c:pt idx="1442">
                  <c:v>104</c:v>
                </c:pt>
                <c:pt idx="1443">
                  <c:v>120</c:v>
                </c:pt>
                <c:pt idx="1444">
                  <c:v>87</c:v>
                </c:pt>
                <c:pt idx="1445">
                  <c:v>91</c:v>
                </c:pt>
                <c:pt idx="1446">
                  <c:v>123</c:v>
                </c:pt>
                <c:pt idx="1447">
                  <c:v>135</c:v>
                </c:pt>
                <c:pt idx="1448">
                  <c:v>129</c:v>
                </c:pt>
                <c:pt idx="1449">
                  <c:v>87</c:v>
                </c:pt>
                <c:pt idx="1450">
                  <c:v>154</c:v>
                </c:pt>
                <c:pt idx="1451">
                  <c:v>86</c:v>
                </c:pt>
                <c:pt idx="1452">
                  <c:v>104</c:v>
                </c:pt>
                <c:pt idx="1453">
                  <c:v>110</c:v>
                </c:pt>
                <c:pt idx="1454">
                  <c:v>136</c:v>
                </c:pt>
                <c:pt idx="1455">
                  <c:v>99</c:v>
                </c:pt>
                <c:pt idx="1456">
                  <c:v>117</c:v>
                </c:pt>
                <c:pt idx="1457">
                  <c:v>110</c:v>
                </c:pt>
                <c:pt idx="1458">
                  <c:v>125</c:v>
                </c:pt>
                <c:pt idx="1459">
                  <c:v>124</c:v>
                </c:pt>
                <c:pt idx="1460">
                  <c:v>102</c:v>
                </c:pt>
                <c:pt idx="1461">
                  <c:v>90</c:v>
                </c:pt>
                <c:pt idx="1462">
                  <c:v>100</c:v>
                </c:pt>
                <c:pt idx="1463">
                  <c:v>116</c:v>
                </c:pt>
                <c:pt idx="1464">
                  <c:v>91</c:v>
                </c:pt>
                <c:pt idx="1465">
                  <c:v>148</c:v>
                </c:pt>
                <c:pt idx="1466">
                  <c:v>110</c:v>
                </c:pt>
                <c:pt idx="1467">
                  <c:v>94</c:v>
                </c:pt>
                <c:pt idx="1468">
                  <c:v>116</c:v>
                </c:pt>
                <c:pt idx="1469">
                  <c:v>99</c:v>
                </c:pt>
                <c:pt idx="1470">
                  <c:v>93</c:v>
                </c:pt>
                <c:pt idx="1471">
                  <c:v>106</c:v>
                </c:pt>
                <c:pt idx="1472">
                  <c:v>134</c:v>
                </c:pt>
                <c:pt idx="1473">
                  <c:v>153</c:v>
                </c:pt>
                <c:pt idx="1474">
                  <c:v>87</c:v>
                </c:pt>
                <c:pt idx="1475">
                  <c:v>153</c:v>
                </c:pt>
                <c:pt idx="1476">
                  <c:v>88</c:v>
                </c:pt>
                <c:pt idx="1477">
                  <c:v>124</c:v>
                </c:pt>
                <c:pt idx="1478">
                  <c:v>136</c:v>
                </c:pt>
                <c:pt idx="1479">
                  <c:v>116</c:v>
                </c:pt>
                <c:pt idx="1480">
                  <c:v>107</c:v>
                </c:pt>
                <c:pt idx="1481">
                  <c:v>92</c:v>
                </c:pt>
                <c:pt idx="1482">
                  <c:v>98</c:v>
                </c:pt>
                <c:pt idx="1483">
                  <c:v>109</c:v>
                </c:pt>
                <c:pt idx="1484">
                  <c:v>122</c:v>
                </c:pt>
                <c:pt idx="1485">
                  <c:v>116</c:v>
                </c:pt>
                <c:pt idx="1486">
                  <c:v>142</c:v>
                </c:pt>
                <c:pt idx="1487">
                  <c:v>95</c:v>
                </c:pt>
                <c:pt idx="1488">
                  <c:v>124</c:v>
                </c:pt>
                <c:pt idx="1489">
                  <c:v>110</c:v>
                </c:pt>
                <c:pt idx="1490">
                  <c:v>154</c:v>
                </c:pt>
                <c:pt idx="1491">
                  <c:v>94</c:v>
                </c:pt>
                <c:pt idx="1492">
                  <c:v>91</c:v>
                </c:pt>
                <c:pt idx="1493">
                  <c:v>101</c:v>
                </c:pt>
                <c:pt idx="1494">
                  <c:v>128</c:v>
                </c:pt>
                <c:pt idx="1495">
                  <c:v>113</c:v>
                </c:pt>
                <c:pt idx="1496">
                  <c:v>110</c:v>
                </c:pt>
                <c:pt idx="1497">
                  <c:v>102</c:v>
                </c:pt>
                <c:pt idx="1498">
                  <c:v>126</c:v>
                </c:pt>
                <c:pt idx="1499">
                  <c:v>83</c:v>
                </c:pt>
                <c:pt idx="1500">
                  <c:v>85</c:v>
                </c:pt>
                <c:pt idx="1501">
                  <c:v>101</c:v>
                </c:pt>
                <c:pt idx="1502">
                  <c:v>110</c:v>
                </c:pt>
                <c:pt idx="1503">
                  <c:v>128</c:v>
                </c:pt>
                <c:pt idx="1504">
                  <c:v>138</c:v>
                </c:pt>
                <c:pt idx="1505">
                  <c:v>88</c:v>
                </c:pt>
                <c:pt idx="1506">
                  <c:v>138</c:v>
                </c:pt>
                <c:pt idx="1507">
                  <c:v>99</c:v>
                </c:pt>
                <c:pt idx="1508">
                  <c:v>117</c:v>
                </c:pt>
                <c:pt idx="1509">
                  <c:v>117</c:v>
                </c:pt>
                <c:pt idx="1510">
                  <c:v>118</c:v>
                </c:pt>
                <c:pt idx="1511">
                  <c:v>118</c:v>
                </c:pt>
                <c:pt idx="1512">
                  <c:v>90</c:v>
                </c:pt>
                <c:pt idx="1513">
                  <c:v>113</c:v>
                </c:pt>
                <c:pt idx="1514">
                  <c:v>88</c:v>
                </c:pt>
                <c:pt idx="1515">
                  <c:v>104</c:v>
                </c:pt>
                <c:pt idx="1516">
                  <c:v>80</c:v>
                </c:pt>
                <c:pt idx="1517">
                  <c:v>83</c:v>
                </c:pt>
                <c:pt idx="1518">
                  <c:v>102</c:v>
                </c:pt>
                <c:pt idx="1519">
                  <c:v>130</c:v>
                </c:pt>
                <c:pt idx="1520">
                  <c:v>129</c:v>
                </c:pt>
                <c:pt idx="1521">
                  <c:v>89</c:v>
                </c:pt>
                <c:pt idx="1522">
                  <c:v>74</c:v>
                </c:pt>
                <c:pt idx="1523">
                  <c:v>96</c:v>
                </c:pt>
                <c:pt idx="1524">
                  <c:v>99</c:v>
                </c:pt>
                <c:pt idx="1525">
                  <c:v>90</c:v>
                </c:pt>
                <c:pt idx="1526">
                  <c:v>89</c:v>
                </c:pt>
                <c:pt idx="1527">
                  <c:v>145</c:v>
                </c:pt>
                <c:pt idx="1528">
                  <c:v>114</c:v>
                </c:pt>
                <c:pt idx="1529">
                  <c:v>87</c:v>
                </c:pt>
                <c:pt idx="1530">
                  <c:v>91</c:v>
                </c:pt>
                <c:pt idx="1531">
                  <c:v>118</c:v>
                </c:pt>
                <c:pt idx="1532">
                  <c:v>116</c:v>
                </c:pt>
                <c:pt idx="1533">
                  <c:v>177</c:v>
                </c:pt>
                <c:pt idx="1534">
                  <c:v>97</c:v>
                </c:pt>
                <c:pt idx="1535">
                  <c:v>105</c:v>
                </c:pt>
                <c:pt idx="1536">
                  <c:v>99</c:v>
                </c:pt>
                <c:pt idx="1537">
                  <c:v>115</c:v>
                </c:pt>
                <c:pt idx="1538">
                  <c:v>102</c:v>
                </c:pt>
                <c:pt idx="1539">
                  <c:v>131</c:v>
                </c:pt>
                <c:pt idx="1540">
                  <c:v>123</c:v>
                </c:pt>
                <c:pt idx="1541">
                  <c:v>139</c:v>
                </c:pt>
                <c:pt idx="1542">
                  <c:v>117</c:v>
                </c:pt>
                <c:pt idx="1543">
                  <c:v>106</c:v>
                </c:pt>
                <c:pt idx="1544">
                  <c:v>117</c:v>
                </c:pt>
                <c:pt idx="1545">
                  <c:v>132</c:v>
                </c:pt>
                <c:pt idx="1546">
                  <c:v>93</c:v>
                </c:pt>
                <c:pt idx="1547">
                  <c:v>101</c:v>
                </c:pt>
                <c:pt idx="1548">
                  <c:v>108</c:v>
                </c:pt>
                <c:pt idx="1549">
                  <c:v>123</c:v>
                </c:pt>
                <c:pt idx="1550">
                  <c:v>113</c:v>
                </c:pt>
                <c:pt idx="1551">
                  <c:v>128</c:v>
                </c:pt>
                <c:pt idx="1552">
                  <c:v>121</c:v>
                </c:pt>
                <c:pt idx="1553">
                  <c:v>94</c:v>
                </c:pt>
                <c:pt idx="1554">
                  <c:v>86</c:v>
                </c:pt>
                <c:pt idx="1555">
                  <c:v>116</c:v>
                </c:pt>
                <c:pt idx="1556">
                  <c:v>113</c:v>
                </c:pt>
                <c:pt idx="1557">
                  <c:v>102</c:v>
                </c:pt>
                <c:pt idx="1558">
                  <c:v>124</c:v>
                </c:pt>
                <c:pt idx="1559">
                  <c:v>116</c:v>
                </c:pt>
                <c:pt idx="1560">
                  <c:v>91</c:v>
                </c:pt>
                <c:pt idx="1561">
                  <c:v>107</c:v>
                </c:pt>
                <c:pt idx="1562">
                  <c:v>115</c:v>
                </c:pt>
                <c:pt idx="1563">
                  <c:v>100</c:v>
                </c:pt>
                <c:pt idx="1564">
                  <c:v>138</c:v>
                </c:pt>
                <c:pt idx="1565">
                  <c:v>120</c:v>
                </c:pt>
                <c:pt idx="1566">
                  <c:v>122</c:v>
                </c:pt>
                <c:pt idx="1567">
                  <c:v>83</c:v>
                </c:pt>
                <c:pt idx="1568">
                  <c:v>139</c:v>
                </c:pt>
                <c:pt idx="1569">
                  <c:v>104</c:v>
                </c:pt>
                <c:pt idx="1570">
                  <c:v>145</c:v>
                </c:pt>
                <c:pt idx="1571">
                  <c:v>104</c:v>
                </c:pt>
                <c:pt idx="1572">
                  <c:v>108</c:v>
                </c:pt>
                <c:pt idx="1573">
                  <c:v>106</c:v>
                </c:pt>
                <c:pt idx="1574">
                  <c:v>82</c:v>
                </c:pt>
                <c:pt idx="1575">
                  <c:v>88</c:v>
                </c:pt>
                <c:pt idx="1576">
                  <c:v>120</c:v>
                </c:pt>
                <c:pt idx="1577">
                  <c:v>113</c:v>
                </c:pt>
                <c:pt idx="1578">
                  <c:v>111</c:v>
                </c:pt>
                <c:pt idx="1579">
                  <c:v>94</c:v>
                </c:pt>
                <c:pt idx="1580">
                  <c:v>140</c:v>
                </c:pt>
                <c:pt idx="1581">
                  <c:v>101</c:v>
                </c:pt>
                <c:pt idx="1582">
                  <c:v>106</c:v>
                </c:pt>
                <c:pt idx="1583">
                  <c:v>144</c:v>
                </c:pt>
                <c:pt idx="1584">
                  <c:v>118</c:v>
                </c:pt>
                <c:pt idx="1585">
                  <c:v>104</c:v>
                </c:pt>
                <c:pt idx="1586">
                  <c:v>127</c:v>
                </c:pt>
                <c:pt idx="1587">
                  <c:v>131</c:v>
                </c:pt>
                <c:pt idx="1588">
                  <c:v>93</c:v>
                </c:pt>
                <c:pt idx="1589">
                  <c:v>107</c:v>
                </c:pt>
                <c:pt idx="1590">
                  <c:v>98</c:v>
                </c:pt>
                <c:pt idx="1591">
                  <c:v>82</c:v>
                </c:pt>
                <c:pt idx="1592">
                  <c:v>90</c:v>
                </c:pt>
                <c:pt idx="1593">
                  <c:v>94</c:v>
                </c:pt>
                <c:pt idx="1594">
                  <c:v>114</c:v>
                </c:pt>
                <c:pt idx="1595">
                  <c:v>151</c:v>
                </c:pt>
                <c:pt idx="1596">
                  <c:v>88</c:v>
                </c:pt>
                <c:pt idx="1597">
                  <c:v>158</c:v>
                </c:pt>
                <c:pt idx="1598">
                  <c:v>128</c:v>
                </c:pt>
                <c:pt idx="1599">
                  <c:v>128</c:v>
                </c:pt>
                <c:pt idx="1600">
                  <c:v>92</c:v>
                </c:pt>
                <c:pt idx="1601">
                  <c:v>113</c:v>
                </c:pt>
                <c:pt idx="1602">
                  <c:v>88</c:v>
                </c:pt>
                <c:pt idx="1603">
                  <c:v>150</c:v>
                </c:pt>
                <c:pt idx="1604">
                  <c:v>106</c:v>
                </c:pt>
                <c:pt idx="1605">
                  <c:v>129</c:v>
                </c:pt>
                <c:pt idx="1606">
                  <c:v>114</c:v>
                </c:pt>
                <c:pt idx="1607">
                  <c:v>96</c:v>
                </c:pt>
                <c:pt idx="1608">
                  <c:v>104</c:v>
                </c:pt>
                <c:pt idx="1609">
                  <c:v>110</c:v>
                </c:pt>
                <c:pt idx="1610">
                  <c:v>143</c:v>
                </c:pt>
                <c:pt idx="1611">
                  <c:v>140</c:v>
                </c:pt>
                <c:pt idx="1612">
                  <c:v>178</c:v>
                </c:pt>
                <c:pt idx="1613">
                  <c:v>114</c:v>
                </c:pt>
                <c:pt idx="1614">
                  <c:v>106</c:v>
                </c:pt>
                <c:pt idx="1615">
                  <c:v>135</c:v>
                </c:pt>
                <c:pt idx="1616">
                  <c:v>103</c:v>
                </c:pt>
                <c:pt idx="1617">
                  <c:v>152</c:v>
                </c:pt>
                <c:pt idx="1618">
                  <c:v>101</c:v>
                </c:pt>
                <c:pt idx="1619">
                  <c:v>115</c:v>
                </c:pt>
                <c:pt idx="1620">
                  <c:v>94</c:v>
                </c:pt>
                <c:pt idx="1621">
                  <c:v>121</c:v>
                </c:pt>
                <c:pt idx="1622">
                  <c:v>114</c:v>
                </c:pt>
                <c:pt idx="1623">
                  <c:v>113</c:v>
                </c:pt>
                <c:pt idx="1624">
                  <c:v>171</c:v>
                </c:pt>
                <c:pt idx="1625">
                  <c:v>126</c:v>
                </c:pt>
                <c:pt idx="1626">
                  <c:v>92</c:v>
                </c:pt>
                <c:pt idx="1627">
                  <c:v>105</c:v>
                </c:pt>
                <c:pt idx="1628">
                  <c:v>146</c:v>
                </c:pt>
                <c:pt idx="1629">
                  <c:v>100</c:v>
                </c:pt>
                <c:pt idx="1630">
                  <c:v>192</c:v>
                </c:pt>
                <c:pt idx="1631">
                  <c:v>172</c:v>
                </c:pt>
                <c:pt idx="1632">
                  <c:v>85</c:v>
                </c:pt>
                <c:pt idx="1633">
                  <c:v>89</c:v>
                </c:pt>
                <c:pt idx="1634">
                  <c:v>88</c:v>
                </c:pt>
                <c:pt idx="1635">
                  <c:v>105</c:v>
                </c:pt>
                <c:pt idx="1636">
                  <c:v>102</c:v>
                </c:pt>
                <c:pt idx="1637">
                  <c:v>118</c:v>
                </c:pt>
                <c:pt idx="1638">
                  <c:v>119</c:v>
                </c:pt>
                <c:pt idx="1639">
                  <c:v>117</c:v>
                </c:pt>
                <c:pt idx="1640">
                  <c:v>116</c:v>
                </c:pt>
                <c:pt idx="1641">
                  <c:v>130</c:v>
                </c:pt>
                <c:pt idx="1642">
                  <c:v>124</c:v>
                </c:pt>
                <c:pt idx="1643">
                  <c:v>110</c:v>
                </c:pt>
                <c:pt idx="1644">
                  <c:v>112</c:v>
                </c:pt>
                <c:pt idx="1645">
                  <c:v>134</c:v>
                </c:pt>
                <c:pt idx="1646">
                  <c:v>134</c:v>
                </c:pt>
                <c:pt idx="1647">
                  <c:v>103</c:v>
                </c:pt>
                <c:pt idx="1648">
                  <c:v>124</c:v>
                </c:pt>
                <c:pt idx="1649">
                  <c:v>99</c:v>
                </c:pt>
                <c:pt idx="1650">
                  <c:v>193</c:v>
                </c:pt>
                <c:pt idx="1651">
                  <c:v>115</c:v>
                </c:pt>
                <c:pt idx="1652">
                  <c:v>90</c:v>
                </c:pt>
                <c:pt idx="1653">
                  <c:v>150</c:v>
                </c:pt>
                <c:pt idx="1654">
                  <c:v>300</c:v>
                </c:pt>
                <c:pt idx="1655">
                  <c:v>158</c:v>
                </c:pt>
                <c:pt idx="1656">
                  <c:v>169</c:v>
                </c:pt>
                <c:pt idx="1657">
                  <c:v>110</c:v>
                </c:pt>
                <c:pt idx="1658">
                  <c:v>132</c:v>
                </c:pt>
                <c:pt idx="1659">
                  <c:v>100</c:v>
                </c:pt>
                <c:pt idx="1660">
                  <c:v>156</c:v>
                </c:pt>
                <c:pt idx="1661">
                  <c:v>164</c:v>
                </c:pt>
                <c:pt idx="1662">
                  <c:v>141</c:v>
                </c:pt>
                <c:pt idx="1663">
                  <c:v>153</c:v>
                </c:pt>
                <c:pt idx="1664">
                  <c:v>183</c:v>
                </c:pt>
                <c:pt idx="1665">
                  <c:v>136</c:v>
                </c:pt>
                <c:pt idx="1666">
                  <c:v>164</c:v>
                </c:pt>
                <c:pt idx="1667">
                  <c:v>147</c:v>
                </c:pt>
                <c:pt idx="1668">
                  <c:v>148</c:v>
                </c:pt>
                <c:pt idx="1669">
                  <c:v>178</c:v>
                </c:pt>
                <c:pt idx="1670">
                  <c:v>153</c:v>
                </c:pt>
                <c:pt idx="1671">
                  <c:v>151</c:v>
                </c:pt>
                <c:pt idx="1672">
                  <c:v>143</c:v>
                </c:pt>
                <c:pt idx="1673">
                  <c:v>150</c:v>
                </c:pt>
                <c:pt idx="1674">
                  <c:v>106</c:v>
                </c:pt>
                <c:pt idx="1675">
                  <c:v>186</c:v>
                </c:pt>
                <c:pt idx="1676">
                  <c:v>173</c:v>
                </c:pt>
                <c:pt idx="1677">
                  <c:v>150</c:v>
                </c:pt>
                <c:pt idx="1678">
                  <c:v>130</c:v>
                </c:pt>
                <c:pt idx="1679">
                  <c:v>104</c:v>
                </c:pt>
                <c:pt idx="1680">
                  <c:v>165</c:v>
                </c:pt>
                <c:pt idx="1681">
                  <c:v>169</c:v>
                </c:pt>
                <c:pt idx="1682">
                  <c:v>131</c:v>
                </c:pt>
                <c:pt idx="1683">
                  <c:v>201</c:v>
                </c:pt>
                <c:pt idx="1684">
                  <c:v>106</c:v>
                </c:pt>
                <c:pt idx="1685">
                  <c:v>156</c:v>
                </c:pt>
                <c:pt idx="1686">
                  <c:v>194</c:v>
                </c:pt>
                <c:pt idx="1687">
                  <c:v>143</c:v>
                </c:pt>
                <c:pt idx="1688">
                  <c:v>135</c:v>
                </c:pt>
                <c:pt idx="1689">
                  <c:v>195</c:v>
                </c:pt>
                <c:pt idx="1690">
                  <c:v>108</c:v>
                </c:pt>
                <c:pt idx="1691">
                  <c:v>104</c:v>
                </c:pt>
                <c:pt idx="1692">
                  <c:v>150</c:v>
                </c:pt>
                <c:pt idx="1693">
                  <c:v>142</c:v>
                </c:pt>
                <c:pt idx="1694">
                  <c:v>106</c:v>
                </c:pt>
                <c:pt idx="1695">
                  <c:v>123</c:v>
                </c:pt>
                <c:pt idx="1696">
                  <c:v>103</c:v>
                </c:pt>
                <c:pt idx="1697">
                  <c:v>118</c:v>
                </c:pt>
                <c:pt idx="1698">
                  <c:v>149</c:v>
                </c:pt>
                <c:pt idx="1699">
                  <c:v>116</c:v>
                </c:pt>
                <c:pt idx="1700">
                  <c:v>158</c:v>
                </c:pt>
                <c:pt idx="1701">
                  <c:v>96</c:v>
                </c:pt>
                <c:pt idx="1702">
                  <c:v>124</c:v>
                </c:pt>
                <c:pt idx="1703">
                  <c:v>109</c:v>
                </c:pt>
                <c:pt idx="1704">
                  <c:v>111</c:v>
                </c:pt>
                <c:pt idx="1705">
                  <c:v>114</c:v>
                </c:pt>
                <c:pt idx="1706">
                  <c:v>154</c:v>
                </c:pt>
                <c:pt idx="1707">
                  <c:v>140</c:v>
                </c:pt>
                <c:pt idx="1708">
                  <c:v>123</c:v>
                </c:pt>
                <c:pt idx="1709">
                  <c:v>132</c:v>
                </c:pt>
                <c:pt idx="1710">
                  <c:v>131</c:v>
                </c:pt>
                <c:pt idx="1711">
                  <c:v>130</c:v>
                </c:pt>
                <c:pt idx="1712">
                  <c:v>122</c:v>
                </c:pt>
                <c:pt idx="1713">
                  <c:v>93</c:v>
                </c:pt>
                <c:pt idx="1714">
                  <c:v>122</c:v>
                </c:pt>
                <c:pt idx="1715">
                  <c:v>152</c:v>
                </c:pt>
                <c:pt idx="1716">
                  <c:v>113</c:v>
                </c:pt>
                <c:pt idx="1717">
                  <c:v>98</c:v>
                </c:pt>
                <c:pt idx="1718">
                  <c:v>110</c:v>
                </c:pt>
                <c:pt idx="1719">
                  <c:v>150</c:v>
                </c:pt>
                <c:pt idx="1720">
                  <c:v>97</c:v>
                </c:pt>
                <c:pt idx="1721">
                  <c:v>182</c:v>
                </c:pt>
                <c:pt idx="1722">
                  <c:v>144</c:v>
                </c:pt>
                <c:pt idx="1723">
                  <c:v>113</c:v>
                </c:pt>
                <c:pt idx="1724">
                  <c:v>127</c:v>
                </c:pt>
                <c:pt idx="1725">
                  <c:v>96</c:v>
                </c:pt>
                <c:pt idx="1726">
                  <c:v>94</c:v>
                </c:pt>
                <c:pt idx="1727">
                  <c:v>123</c:v>
                </c:pt>
                <c:pt idx="1728">
                  <c:v>96</c:v>
                </c:pt>
                <c:pt idx="1729">
                  <c:v>176</c:v>
                </c:pt>
                <c:pt idx="1730">
                  <c:v>118</c:v>
                </c:pt>
                <c:pt idx="1731">
                  <c:v>95</c:v>
                </c:pt>
                <c:pt idx="1732">
                  <c:v>106</c:v>
                </c:pt>
                <c:pt idx="1733">
                  <c:v>128</c:v>
                </c:pt>
                <c:pt idx="1734">
                  <c:v>196</c:v>
                </c:pt>
                <c:pt idx="1735">
                  <c:v>125</c:v>
                </c:pt>
                <c:pt idx="1736">
                  <c:v>126</c:v>
                </c:pt>
                <c:pt idx="1737">
                  <c:v>106</c:v>
                </c:pt>
                <c:pt idx="1738">
                  <c:v>132</c:v>
                </c:pt>
                <c:pt idx="1739">
                  <c:v>130</c:v>
                </c:pt>
                <c:pt idx="1740">
                  <c:v>136</c:v>
                </c:pt>
                <c:pt idx="1741">
                  <c:v>121</c:v>
                </c:pt>
                <c:pt idx="1742">
                  <c:v>113</c:v>
                </c:pt>
                <c:pt idx="1743">
                  <c:v>112</c:v>
                </c:pt>
                <c:pt idx="1744">
                  <c:v>93</c:v>
                </c:pt>
                <c:pt idx="1745">
                  <c:v>102</c:v>
                </c:pt>
                <c:pt idx="1746">
                  <c:v>101</c:v>
                </c:pt>
                <c:pt idx="1747">
                  <c:v>100</c:v>
                </c:pt>
                <c:pt idx="1748">
                  <c:v>120</c:v>
                </c:pt>
                <c:pt idx="1749">
                  <c:v>98</c:v>
                </c:pt>
                <c:pt idx="1750">
                  <c:v>169</c:v>
                </c:pt>
                <c:pt idx="1751">
                  <c:v>148</c:v>
                </c:pt>
                <c:pt idx="1752">
                  <c:v>132</c:v>
                </c:pt>
                <c:pt idx="1753">
                  <c:v>137</c:v>
                </c:pt>
                <c:pt idx="1754">
                  <c:v>98</c:v>
                </c:pt>
                <c:pt idx="1755">
                  <c:v>93</c:v>
                </c:pt>
                <c:pt idx="1756">
                  <c:v>123</c:v>
                </c:pt>
                <c:pt idx="1757">
                  <c:v>121</c:v>
                </c:pt>
                <c:pt idx="1758">
                  <c:v>81</c:v>
                </c:pt>
                <c:pt idx="1759">
                  <c:v>126</c:v>
                </c:pt>
                <c:pt idx="1760">
                  <c:v>113</c:v>
                </c:pt>
                <c:pt idx="1761">
                  <c:v>206</c:v>
                </c:pt>
                <c:pt idx="1762">
                  <c:v>124</c:v>
                </c:pt>
                <c:pt idx="1763">
                  <c:v>166</c:v>
                </c:pt>
                <c:pt idx="1764">
                  <c:v>109</c:v>
                </c:pt>
                <c:pt idx="1765">
                  <c:v>144</c:v>
                </c:pt>
                <c:pt idx="1766">
                  <c:v>138</c:v>
                </c:pt>
                <c:pt idx="1767">
                  <c:v>157</c:v>
                </c:pt>
                <c:pt idx="1768">
                  <c:v>102</c:v>
                </c:pt>
                <c:pt idx="1769">
                  <c:v>104</c:v>
                </c:pt>
                <c:pt idx="1770">
                  <c:v>115</c:v>
                </c:pt>
                <c:pt idx="1771">
                  <c:v>111</c:v>
                </c:pt>
                <c:pt idx="1772">
                  <c:v>128</c:v>
                </c:pt>
                <c:pt idx="1773">
                  <c:v>89</c:v>
                </c:pt>
                <c:pt idx="1774">
                  <c:v>105</c:v>
                </c:pt>
                <c:pt idx="1775">
                  <c:v>119</c:v>
                </c:pt>
                <c:pt idx="1776">
                  <c:v>129</c:v>
                </c:pt>
                <c:pt idx="1777">
                  <c:v>102</c:v>
                </c:pt>
                <c:pt idx="1778">
                  <c:v>138</c:v>
                </c:pt>
                <c:pt idx="1779">
                  <c:v>120</c:v>
                </c:pt>
                <c:pt idx="1780">
                  <c:v>146</c:v>
                </c:pt>
                <c:pt idx="1781">
                  <c:v>115</c:v>
                </c:pt>
                <c:pt idx="1782">
                  <c:v>96</c:v>
                </c:pt>
                <c:pt idx="1783">
                  <c:v>88</c:v>
                </c:pt>
                <c:pt idx="1784">
                  <c:v>99</c:v>
                </c:pt>
                <c:pt idx="1785">
                  <c:v>131</c:v>
                </c:pt>
                <c:pt idx="1786">
                  <c:v>119</c:v>
                </c:pt>
                <c:pt idx="1787">
                  <c:v>91</c:v>
                </c:pt>
                <c:pt idx="1788">
                  <c:v>90</c:v>
                </c:pt>
                <c:pt idx="1789">
                  <c:v>103</c:v>
                </c:pt>
                <c:pt idx="1790">
                  <c:v>124</c:v>
                </c:pt>
                <c:pt idx="1791">
                  <c:v>131</c:v>
                </c:pt>
                <c:pt idx="1792">
                  <c:v>88</c:v>
                </c:pt>
                <c:pt idx="1793">
                  <c:v>111</c:v>
                </c:pt>
                <c:pt idx="1794">
                  <c:v>115</c:v>
                </c:pt>
                <c:pt idx="1795">
                  <c:v>127</c:v>
                </c:pt>
                <c:pt idx="1796">
                  <c:v>138</c:v>
                </c:pt>
                <c:pt idx="1797">
                  <c:v>135</c:v>
                </c:pt>
                <c:pt idx="1798">
                  <c:v>144</c:v>
                </c:pt>
                <c:pt idx="1799">
                  <c:v>93</c:v>
                </c:pt>
                <c:pt idx="1800">
                  <c:v>81</c:v>
                </c:pt>
                <c:pt idx="1801">
                  <c:v>133</c:v>
                </c:pt>
                <c:pt idx="1802">
                  <c:v>155</c:v>
                </c:pt>
                <c:pt idx="1803">
                  <c:v>85</c:v>
                </c:pt>
                <c:pt idx="1804">
                  <c:v>112</c:v>
                </c:pt>
                <c:pt idx="1805">
                  <c:v>92</c:v>
                </c:pt>
                <c:pt idx="1806">
                  <c:v>93</c:v>
                </c:pt>
                <c:pt idx="1807">
                  <c:v>95</c:v>
                </c:pt>
                <c:pt idx="1808">
                  <c:v>133</c:v>
                </c:pt>
                <c:pt idx="1809">
                  <c:v>97</c:v>
                </c:pt>
                <c:pt idx="1810">
                  <c:v>102</c:v>
                </c:pt>
                <c:pt idx="1811">
                  <c:v>116</c:v>
                </c:pt>
                <c:pt idx="1812">
                  <c:v>133</c:v>
                </c:pt>
                <c:pt idx="1813">
                  <c:v>91</c:v>
                </c:pt>
                <c:pt idx="1814">
                  <c:v>126</c:v>
                </c:pt>
                <c:pt idx="1815">
                  <c:v>184</c:v>
                </c:pt>
                <c:pt idx="1816">
                  <c:v>153</c:v>
                </c:pt>
                <c:pt idx="1817">
                  <c:v>88</c:v>
                </c:pt>
                <c:pt idx="1818">
                  <c:v>154</c:v>
                </c:pt>
                <c:pt idx="1819">
                  <c:v>150</c:v>
                </c:pt>
                <c:pt idx="1820">
                  <c:v>126</c:v>
                </c:pt>
                <c:pt idx="1821">
                  <c:v>127</c:v>
                </c:pt>
                <c:pt idx="1822">
                  <c:v>124</c:v>
                </c:pt>
                <c:pt idx="1823">
                  <c:v>117</c:v>
                </c:pt>
                <c:pt idx="1824">
                  <c:v>143</c:v>
                </c:pt>
                <c:pt idx="1825">
                  <c:v>130</c:v>
                </c:pt>
                <c:pt idx="1826">
                  <c:v>95</c:v>
                </c:pt>
                <c:pt idx="1827">
                  <c:v>118</c:v>
                </c:pt>
                <c:pt idx="1828">
                  <c:v>121</c:v>
                </c:pt>
                <c:pt idx="1829">
                  <c:v>138</c:v>
                </c:pt>
                <c:pt idx="1830">
                  <c:v>106</c:v>
                </c:pt>
                <c:pt idx="1831">
                  <c:v>121</c:v>
                </c:pt>
                <c:pt idx="1832">
                  <c:v>128</c:v>
                </c:pt>
                <c:pt idx="1833">
                  <c:v>100</c:v>
                </c:pt>
                <c:pt idx="1834">
                  <c:v>156</c:v>
                </c:pt>
                <c:pt idx="1835">
                  <c:v>96</c:v>
                </c:pt>
                <c:pt idx="1836">
                  <c:v>107</c:v>
                </c:pt>
                <c:pt idx="1837">
                  <c:v>94</c:v>
                </c:pt>
                <c:pt idx="1838">
                  <c:v>107</c:v>
                </c:pt>
                <c:pt idx="1839">
                  <c:v>98</c:v>
                </c:pt>
                <c:pt idx="1840">
                  <c:v>112</c:v>
                </c:pt>
                <c:pt idx="1841">
                  <c:v>84</c:v>
                </c:pt>
                <c:pt idx="1842">
                  <c:v>92</c:v>
                </c:pt>
                <c:pt idx="1843">
                  <c:v>116</c:v>
                </c:pt>
                <c:pt idx="1844">
                  <c:v>215</c:v>
                </c:pt>
                <c:pt idx="1845">
                  <c:v>122</c:v>
                </c:pt>
                <c:pt idx="1846">
                  <c:v>124</c:v>
                </c:pt>
                <c:pt idx="1847">
                  <c:v>92</c:v>
                </c:pt>
                <c:pt idx="1848">
                  <c:v>117</c:v>
                </c:pt>
                <c:pt idx="1849">
                  <c:v>146</c:v>
                </c:pt>
                <c:pt idx="1850">
                  <c:v>147</c:v>
                </c:pt>
                <c:pt idx="1851">
                  <c:v>90</c:v>
                </c:pt>
                <c:pt idx="1852">
                  <c:v>142</c:v>
                </c:pt>
                <c:pt idx="1853">
                  <c:v>165</c:v>
                </c:pt>
                <c:pt idx="1854">
                  <c:v>100</c:v>
                </c:pt>
                <c:pt idx="1855">
                  <c:v>95</c:v>
                </c:pt>
                <c:pt idx="1856">
                  <c:v>96</c:v>
                </c:pt>
                <c:pt idx="1857">
                  <c:v>92</c:v>
                </c:pt>
                <c:pt idx="1858">
                  <c:v>124</c:v>
                </c:pt>
                <c:pt idx="1859">
                  <c:v>194</c:v>
                </c:pt>
                <c:pt idx="1860">
                  <c:v>82</c:v>
                </c:pt>
                <c:pt idx="1861">
                  <c:v>98</c:v>
                </c:pt>
                <c:pt idx="1862">
                  <c:v>136</c:v>
                </c:pt>
                <c:pt idx="1863">
                  <c:v>138</c:v>
                </c:pt>
                <c:pt idx="1864">
                  <c:v>159</c:v>
                </c:pt>
                <c:pt idx="1865">
                  <c:v>123</c:v>
                </c:pt>
                <c:pt idx="1866">
                  <c:v>174</c:v>
                </c:pt>
                <c:pt idx="1867">
                  <c:v>132</c:v>
                </c:pt>
                <c:pt idx="1868">
                  <c:v>129</c:v>
                </c:pt>
                <c:pt idx="1869">
                  <c:v>106</c:v>
                </c:pt>
                <c:pt idx="1870">
                  <c:v>135</c:v>
                </c:pt>
                <c:pt idx="1871">
                  <c:v>125</c:v>
                </c:pt>
                <c:pt idx="1872">
                  <c:v>124</c:v>
                </c:pt>
                <c:pt idx="1873">
                  <c:v>123</c:v>
                </c:pt>
                <c:pt idx="1874">
                  <c:v>101</c:v>
                </c:pt>
                <c:pt idx="1875">
                  <c:v>110</c:v>
                </c:pt>
                <c:pt idx="1876">
                  <c:v>115</c:v>
                </c:pt>
                <c:pt idx="1877">
                  <c:v>127</c:v>
                </c:pt>
                <c:pt idx="1878">
                  <c:v>123</c:v>
                </c:pt>
                <c:pt idx="1879">
                  <c:v>107</c:v>
                </c:pt>
                <c:pt idx="1880">
                  <c:v>77</c:v>
                </c:pt>
                <c:pt idx="1881">
                  <c:v>135</c:v>
                </c:pt>
                <c:pt idx="1882">
                  <c:v>121</c:v>
                </c:pt>
                <c:pt idx="1883">
                  <c:v>124</c:v>
                </c:pt>
                <c:pt idx="1884">
                  <c:v>138</c:v>
                </c:pt>
                <c:pt idx="1885">
                  <c:v>100</c:v>
                </c:pt>
                <c:pt idx="1886">
                  <c:v>126</c:v>
                </c:pt>
                <c:pt idx="1887">
                  <c:v>119</c:v>
                </c:pt>
                <c:pt idx="1888">
                  <c:v>115</c:v>
                </c:pt>
                <c:pt idx="1889">
                  <c:v>95</c:v>
                </c:pt>
                <c:pt idx="1890">
                  <c:v>117</c:v>
                </c:pt>
                <c:pt idx="1891">
                  <c:v>95</c:v>
                </c:pt>
                <c:pt idx="1892">
                  <c:v>144</c:v>
                </c:pt>
                <c:pt idx="1893">
                  <c:v>117</c:v>
                </c:pt>
                <c:pt idx="1894">
                  <c:v>108</c:v>
                </c:pt>
                <c:pt idx="1895">
                  <c:v>109</c:v>
                </c:pt>
                <c:pt idx="1896">
                  <c:v>142</c:v>
                </c:pt>
                <c:pt idx="1897">
                  <c:v>92</c:v>
                </c:pt>
                <c:pt idx="1898">
                  <c:v>136</c:v>
                </c:pt>
                <c:pt idx="1899">
                  <c:v>153</c:v>
                </c:pt>
                <c:pt idx="1900">
                  <c:v>120</c:v>
                </c:pt>
                <c:pt idx="1901">
                  <c:v>141</c:v>
                </c:pt>
                <c:pt idx="1902">
                  <c:v>100</c:v>
                </c:pt>
                <c:pt idx="1903">
                  <c:v>140</c:v>
                </c:pt>
                <c:pt idx="1904">
                  <c:v>85</c:v>
                </c:pt>
                <c:pt idx="1905">
                  <c:v>115</c:v>
                </c:pt>
                <c:pt idx="1906">
                  <c:v>101</c:v>
                </c:pt>
                <c:pt idx="1907">
                  <c:v>134</c:v>
                </c:pt>
                <c:pt idx="1908">
                  <c:v>123</c:v>
                </c:pt>
                <c:pt idx="1909">
                  <c:v>108</c:v>
                </c:pt>
                <c:pt idx="1910">
                  <c:v>114</c:v>
                </c:pt>
                <c:pt idx="1911">
                  <c:v>119</c:v>
                </c:pt>
                <c:pt idx="1912">
                  <c:v>142</c:v>
                </c:pt>
                <c:pt idx="1913">
                  <c:v>125</c:v>
                </c:pt>
                <c:pt idx="1914">
                  <c:v>119</c:v>
                </c:pt>
                <c:pt idx="1915">
                  <c:v>170</c:v>
                </c:pt>
                <c:pt idx="1916">
                  <c:v>102</c:v>
                </c:pt>
                <c:pt idx="1917">
                  <c:v>103</c:v>
                </c:pt>
                <c:pt idx="1918">
                  <c:v>76</c:v>
                </c:pt>
                <c:pt idx="1919">
                  <c:v>120</c:v>
                </c:pt>
                <c:pt idx="1920">
                  <c:v>127</c:v>
                </c:pt>
                <c:pt idx="1921">
                  <c:v>114</c:v>
                </c:pt>
                <c:pt idx="1922">
                  <c:v>129</c:v>
                </c:pt>
                <c:pt idx="1923">
                  <c:v>120</c:v>
                </c:pt>
                <c:pt idx="1924">
                  <c:v>82</c:v>
                </c:pt>
                <c:pt idx="1925">
                  <c:v>151</c:v>
                </c:pt>
                <c:pt idx="1926">
                  <c:v>165</c:v>
                </c:pt>
                <c:pt idx="1927">
                  <c:v>137</c:v>
                </c:pt>
                <c:pt idx="1928">
                  <c:v>143</c:v>
                </c:pt>
                <c:pt idx="1929">
                  <c:v>134</c:v>
                </c:pt>
                <c:pt idx="1930">
                  <c:v>105</c:v>
                </c:pt>
                <c:pt idx="1931">
                  <c:v>97</c:v>
                </c:pt>
                <c:pt idx="1932">
                  <c:v>129</c:v>
                </c:pt>
                <c:pt idx="1933">
                  <c:v>114</c:v>
                </c:pt>
                <c:pt idx="1934">
                  <c:v>83</c:v>
                </c:pt>
                <c:pt idx="1935">
                  <c:v>101</c:v>
                </c:pt>
                <c:pt idx="1936">
                  <c:v>171</c:v>
                </c:pt>
                <c:pt idx="1937">
                  <c:v>132</c:v>
                </c:pt>
                <c:pt idx="1938">
                  <c:v>145</c:v>
                </c:pt>
                <c:pt idx="1939">
                  <c:v>153</c:v>
                </c:pt>
                <c:pt idx="1940">
                  <c:v>172</c:v>
                </c:pt>
                <c:pt idx="1941">
                  <c:v>113</c:v>
                </c:pt>
                <c:pt idx="1942">
                  <c:v>90</c:v>
                </c:pt>
                <c:pt idx="1943">
                  <c:v>117</c:v>
                </c:pt>
                <c:pt idx="1944">
                  <c:v>91</c:v>
                </c:pt>
                <c:pt idx="1945">
                  <c:v>174</c:v>
                </c:pt>
                <c:pt idx="1946">
                  <c:v>119</c:v>
                </c:pt>
                <c:pt idx="1947">
                  <c:v>140</c:v>
                </c:pt>
                <c:pt idx="1948">
                  <c:v>176</c:v>
                </c:pt>
                <c:pt idx="1949">
                  <c:v>106</c:v>
                </c:pt>
                <c:pt idx="1950">
                  <c:v>98</c:v>
                </c:pt>
                <c:pt idx="1951">
                  <c:v>116</c:v>
                </c:pt>
                <c:pt idx="1952">
                  <c:v>115</c:v>
                </c:pt>
                <c:pt idx="1953">
                  <c:v>165</c:v>
                </c:pt>
                <c:pt idx="1954">
                  <c:v>91</c:v>
                </c:pt>
                <c:pt idx="1955">
                  <c:v>78</c:v>
                </c:pt>
                <c:pt idx="1956">
                  <c:v>131</c:v>
                </c:pt>
                <c:pt idx="1957">
                  <c:v>104</c:v>
                </c:pt>
                <c:pt idx="1958">
                  <c:v>101</c:v>
                </c:pt>
                <c:pt idx="1959">
                  <c:v>102</c:v>
                </c:pt>
                <c:pt idx="1960">
                  <c:v>103</c:v>
                </c:pt>
                <c:pt idx="1961">
                  <c:v>143</c:v>
                </c:pt>
                <c:pt idx="1962">
                  <c:v>240</c:v>
                </c:pt>
                <c:pt idx="1963">
                  <c:v>121</c:v>
                </c:pt>
                <c:pt idx="1964">
                  <c:v>87</c:v>
                </c:pt>
                <c:pt idx="1965">
                  <c:v>101</c:v>
                </c:pt>
                <c:pt idx="1966">
                  <c:v>102</c:v>
                </c:pt>
                <c:pt idx="1967">
                  <c:v>122</c:v>
                </c:pt>
                <c:pt idx="1968">
                  <c:v>95</c:v>
                </c:pt>
                <c:pt idx="1969">
                  <c:v>115</c:v>
                </c:pt>
                <c:pt idx="1970">
                  <c:v>216</c:v>
                </c:pt>
                <c:pt idx="1971">
                  <c:v>85</c:v>
                </c:pt>
                <c:pt idx="1972">
                  <c:v>146</c:v>
                </c:pt>
                <c:pt idx="1973">
                  <c:v>119</c:v>
                </c:pt>
                <c:pt idx="1974">
                  <c:v>98</c:v>
                </c:pt>
                <c:pt idx="1975">
                  <c:v>130</c:v>
                </c:pt>
                <c:pt idx="1976">
                  <c:v>90</c:v>
                </c:pt>
                <c:pt idx="1977">
                  <c:v>146</c:v>
                </c:pt>
                <c:pt idx="1978">
                  <c:v>132</c:v>
                </c:pt>
                <c:pt idx="1979">
                  <c:v>138</c:v>
                </c:pt>
                <c:pt idx="1980">
                  <c:v>108</c:v>
                </c:pt>
                <c:pt idx="1981">
                  <c:v>97</c:v>
                </c:pt>
                <c:pt idx="1982">
                  <c:v>136</c:v>
                </c:pt>
                <c:pt idx="1983">
                  <c:v>105</c:v>
                </c:pt>
                <c:pt idx="1984">
                  <c:v>112</c:v>
                </c:pt>
                <c:pt idx="1985">
                  <c:v>119</c:v>
                </c:pt>
                <c:pt idx="1986">
                  <c:v>141</c:v>
                </c:pt>
                <c:pt idx="1987">
                  <c:v>88</c:v>
                </c:pt>
                <c:pt idx="1988">
                  <c:v>93</c:v>
                </c:pt>
                <c:pt idx="1989">
                  <c:v>109</c:v>
                </c:pt>
                <c:pt idx="1990">
                  <c:v>120</c:v>
                </c:pt>
                <c:pt idx="1991">
                  <c:v>146</c:v>
                </c:pt>
                <c:pt idx="1992">
                  <c:v>130</c:v>
                </c:pt>
                <c:pt idx="1993">
                  <c:v>60</c:v>
                </c:pt>
                <c:pt idx="1994">
                  <c:v>141</c:v>
                </c:pt>
                <c:pt idx="1995">
                  <c:v>44</c:v>
                </c:pt>
                <c:pt idx="1996">
                  <c:v>123</c:v>
                </c:pt>
                <c:pt idx="1997">
                  <c:v>97</c:v>
                </c:pt>
                <c:pt idx="1998">
                  <c:v>54</c:v>
                </c:pt>
                <c:pt idx="1999">
                  <c:v>117</c:v>
                </c:pt>
                <c:pt idx="2000">
                  <c:v>25</c:v>
                </c:pt>
                <c:pt idx="2001">
                  <c:v>81</c:v>
                </c:pt>
                <c:pt idx="2002">
                  <c:v>117</c:v>
                </c:pt>
                <c:pt idx="2003">
                  <c:v>43</c:v>
                </c:pt>
                <c:pt idx="2004">
                  <c:v>45</c:v>
                </c:pt>
                <c:pt idx="2005">
                  <c:v>84</c:v>
                </c:pt>
                <c:pt idx="2006">
                  <c:v>45</c:v>
                </c:pt>
                <c:pt idx="2007">
                  <c:v>117</c:v>
                </c:pt>
                <c:pt idx="2008">
                  <c:v>114</c:v>
                </c:pt>
                <c:pt idx="2009">
                  <c:v>30</c:v>
                </c:pt>
                <c:pt idx="2010">
                  <c:v>60</c:v>
                </c:pt>
                <c:pt idx="2011">
                  <c:v>100</c:v>
                </c:pt>
                <c:pt idx="2012">
                  <c:v>22</c:v>
                </c:pt>
                <c:pt idx="2013">
                  <c:v>127</c:v>
                </c:pt>
                <c:pt idx="2014">
                  <c:v>111</c:v>
                </c:pt>
                <c:pt idx="2015">
                  <c:v>86</c:v>
                </c:pt>
                <c:pt idx="2016">
                  <c:v>119</c:v>
                </c:pt>
                <c:pt idx="2017">
                  <c:v>30</c:v>
                </c:pt>
                <c:pt idx="2018">
                  <c:v>22</c:v>
                </c:pt>
                <c:pt idx="2019">
                  <c:v>93</c:v>
                </c:pt>
                <c:pt idx="2020">
                  <c:v>124</c:v>
                </c:pt>
                <c:pt idx="2021">
                  <c:v>128</c:v>
                </c:pt>
                <c:pt idx="2022">
                  <c:v>45</c:v>
                </c:pt>
                <c:pt idx="2023">
                  <c:v>105</c:v>
                </c:pt>
                <c:pt idx="2024">
                  <c:v>60</c:v>
                </c:pt>
                <c:pt idx="2025">
                  <c:v>43</c:v>
                </c:pt>
                <c:pt idx="2026">
                  <c:v>64</c:v>
                </c:pt>
                <c:pt idx="2027">
                  <c:v>135</c:v>
                </c:pt>
                <c:pt idx="2028">
                  <c:v>129</c:v>
                </c:pt>
                <c:pt idx="2029">
                  <c:v>110</c:v>
                </c:pt>
                <c:pt idx="2030">
                  <c:v>52</c:v>
                </c:pt>
                <c:pt idx="2031">
                  <c:v>30</c:v>
                </c:pt>
                <c:pt idx="2032">
                  <c:v>101</c:v>
                </c:pt>
                <c:pt idx="2033">
                  <c:v>114</c:v>
                </c:pt>
                <c:pt idx="2034">
                  <c:v>95</c:v>
                </c:pt>
                <c:pt idx="2035">
                  <c:v>30</c:v>
                </c:pt>
                <c:pt idx="2036">
                  <c:v>100</c:v>
                </c:pt>
                <c:pt idx="2037">
                  <c:v>93</c:v>
                </c:pt>
                <c:pt idx="2038">
                  <c:v>102</c:v>
                </c:pt>
                <c:pt idx="2039">
                  <c:v>60</c:v>
                </c:pt>
                <c:pt idx="2040">
                  <c:v>43</c:v>
                </c:pt>
                <c:pt idx="2041">
                  <c:v>60</c:v>
                </c:pt>
                <c:pt idx="2042">
                  <c:v>102</c:v>
                </c:pt>
                <c:pt idx="2043">
                  <c:v>60</c:v>
                </c:pt>
                <c:pt idx="2044">
                  <c:v>135</c:v>
                </c:pt>
                <c:pt idx="2045">
                  <c:v>148</c:v>
                </c:pt>
                <c:pt idx="2046">
                  <c:v>98</c:v>
                </c:pt>
                <c:pt idx="2047">
                  <c:v>44</c:v>
                </c:pt>
                <c:pt idx="2048">
                  <c:v>102</c:v>
                </c:pt>
                <c:pt idx="2049">
                  <c:v>92</c:v>
                </c:pt>
                <c:pt idx="2050">
                  <c:v>118</c:v>
                </c:pt>
                <c:pt idx="2051">
                  <c:v>60</c:v>
                </c:pt>
                <c:pt idx="2052">
                  <c:v>28</c:v>
                </c:pt>
                <c:pt idx="2053">
                  <c:v>111</c:v>
                </c:pt>
                <c:pt idx="2054">
                  <c:v>134</c:v>
                </c:pt>
                <c:pt idx="2055">
                  <c:v>103</c:v>
                </c:pt>
                <c:pt idx="2056">
                  <c:v>80</c:v>
                </c:pt>
                <c:pt idx="2057">
                  <c:v>91</c:v>
                </c:pt>
                <c:pt idx="2058">
                  <c:v>93</c:v>
                </c:pt>
                <c:pt idx="2059">
                  <c:v>42</c:v>
                </c:pt>
                <c:pt idx="2060">
                  <c:v>42</c:v>
                </c:pt>
                <c:pt idx="2061">
                  <c:v>119</c:v>
                </c:pt>
                <c:pt idx="2062">
                  <c:v>30</c:v>
                </c:pt>
                <c:pt idx="2063">
                  <c:v>22</c:v>
                </c:pt>
                <c:pt idx="2064">
                  <c:v>101</c:v>
                </c:pt>
                <c:pt idx="2065">
                  <c:v>105</c:v>
                </c:pt>
                <c:pt idx="2066">
                  <c:v>87</c:v>
                </c:pt>
                <c:pt idx="2067">
                  <c:v>98</c:v>
                </c:pt>
                <c:pt idx="2068">
                  <c:v>7</c:v>
                </c:pt>
                <c:pt idx="2069">
                  <c:v>120</c:v>
                </c:pt>
                <c:pt idx="2070">
                  <c:v>88</c:v>
                </c:pt>
                <c:pt idx="2071">
                  <c:v>30</c:v>
                </c:pt>
                <c:pt idx="2072">
                  <c:v>91</c:v>
                </c:pt>
                <c:pt idx="2073">
                  <c:v>88</c:v>
                </c:pt>
                <c:pt idx="2074">
                  <c:v>121</c:v>
                </c:pt>
                <c:pt idx="2075">
                  <c:v>50</c:v>
                </c:pt>
                <c:pt idx="2076">
                  <c:v>108</c:v>
                </c:pt>
                <c:pt idx="2077">
                  <c:v>114</c:v>
                </c:pt>
                <c:pt idx="2078">
                  <c:v>133</c:v>
                </c:pt>
                <c:pt idx="2079">
                  <c:v>123</c:v>
                </c:pt>
                <c:pt idx="2080">
                  <c:v>30</c:v>
                </c:pt>
                <c:pt idx="2081">
                  <c:v>101</c:v>
                </c:pt>
                <c:pt idx="2082">
                  <c:v>103</c:v>
                </c:pt>
                <c:pt idx="2083">
                  <c:v>115</c:v>
                </c:pt>
                <c:pt idx="2084">
                  <c:v>30</c:v>
                </c:pt>
                <c:pt idx="2085">
                  <c:v>105</c:v>
                </c:pt>
                <c:pt idx="2086">
                  <c:v>42</c:v>
                </c:pt>
                <c:pt idx="2087">
                  <c:v>101</c:v>
                </c:pt>
                <c:pt idx="2088">
                  <c:v>86</c:v>
                </c:pt>
                <c:pt idx="2089">
                  <c:v>106</c:v>
                </c:pt>
                <c:pt idx="2090">
                  <c:v>153</c:v>
                </c:pt>
                <c:pt idx="2091">
                  <c:v>43</c:v>
                </c:pt>
                <c:pt idx="2092">
                  <c:v>118</c:v>
                </c:pt>
                <c:pt idx="2093">
                  <c:v>121</c:v>
                </c:pt>
                <c:pt idx="2094">
                  <c:v>110</c:v>
                </c:pt>
                <c:pt idx="2095">
                  <c:v>107</c:v>
                </c:pt>
                <c:pt idx="2096">
                  <c:v>44</c:v>
                </c:pt>
                <c:pt idx="2097">
                  <c:v>117</c:v>
                </c:pt>
                <c:pt idx="2098">
                  <c:v>60</c:v>
                </c:pt>
                <c:pt idx="2099">
                  <c:v>92</c:v>
                </c:pt>
                <c:pt idx="2100">
                  <c:v>93</c:v>
                </c:pt>
                <c:pt idx="2101">
                  <c:v>334</c:v>
                </c:pt>
                <c:pt idx="2102">
                  <c:v>103</c:v>
                </c:pt>
                <c:pt idx="2103">
                  <c:v>99</c:v>
                </c:pt>
                <c:pt idx="2104">
                  <c:v>105</c:v>
                </c:pt>
                <c:pt idx="2105">
                  <c:v>94</c:v>
                </c:pt>
                <c:pt idx="2106">
                  <c:v>128</c:v>
                </c:pt>
                <c:pt idx="2107">
                  <c:v>60</c:v>
                </c:pt>
                <c:pt idx="2108">
                  <c:v>97</c:v>
                </c:pt>
                <c:pt idx="2109">
                  <c:v>115</c:v>
                </c:pt>
                <c:pt idx="2110">
                  <c:v>94</c:v>
                </c:pt>
                <c:pt idx="2111">
                  <c:v>45</c:v>
                </c:pt>
                <c:pt idx="2112">
                  <c:v>103</c:v>
                </c:pt>
                <c:pt idx="2113">
                  <c:v>124</c:v>
                </c:pt>
                <c:pt idx="2114">
                  <c:v>118</c:v>
                </c:pt>
                <c:pt idx="2115">
                  <c:v>85</c:v>
                </c:pt>
                <c:pt idx="2116">
                  <c:v>92</c:v>
                </c:pt>
                <c:pt idx="2117">
                  <c:v>60</c:v>
                </c:pt>
                <c:pt idx="2118">
                  <c:v>99</c:v>
                </c:pt>
                <c:pt idx="2119">
                  <c:v>98</c:v>
                </c:pt>
                <c:pt idx="2120">
                  <c:v>286</c:v>
                </c:pt>
                <c:pt idx="2121">
                  <c:v>100</c:v>
                </c:pt>
                <c:pt idx="2122">
                  <c:v>116</c:v>
                </c:pt>
                <c:pt idx="2123">
                  <c:v>99</c:v>
                </c:pt>
                <c:pt idx="2124">
                  <c:v>97</c:v>
                </c:pt>
                <c:pt idx="2125">
                  <c:v>141</c:v>
                </c:pt>
                <c:pt idx="2126">
                  <c:v>65</c:v>
                </c:pt>
                <c:pt idx="2127">
                  <c:v>60</c:v>
                </c:pt>
                <c:pt idx="2128">
                  <c:v>110</c:v>
                </c:pt>
                <c:pt idx="2129">
                  <c:v>94</c:v>
                </c:pt>
                <c:pt idx="2130">
                  <c:v>112</c:v>
                </c:pt>
                <c:pt idx="2131">
                  <c:v>97</c:v>
                </c:pt>
                <c:pt idx="2132">
                  <c:v>104</c:v>
                </c:pt>
                <c:pt idx="2133">
                  <c:v>90</c:v>
                </c:pt>
                <c:pt idx="2134">
                  <c:v>55</c:v>
                </c:pt>
                <c:pt idx="2135">
                  <c:v>105</c:v>
                </c:pt>
                <c:pt idx="2136">
                  <c:v>41</c:v>
                </c:pt>
                <c:pt idx="2137">
                  <c:v>108</c:v>
                </c:pt>
                <c:pt idx="2138">
                  <c:v>88</c:v>
                </c:pt>
                <c:pt idx="2139">
                  <c:v>101</c:v>
                </c:pt>
                <c:pt idx="2140">
                  <c:v>55</c:v>
                </c:pt>
                <c:pt idx="2141">
                  <c:v>86</c:v>
                </c:pt>
                <c:pt idx="2142">
                  <c:v>93</c:v>
                </c:pt>
                <c:pt idx="2143">
                  <c:v>100</c:v>
                </c:pt>
                <c:pt idx="2144">
                  <c:v>113</c:v>
                </c:pt>
                <c:pt idx="2145">
                  <c:v>100</c:v>
                </c:pt>
                <c:pt idx="2146">
                  <c:v>103</c:v>
                </c:pt>
                <c:pt idx="2147">
                  <c:v>95</c:v>
                </c:pt>
                <c:pt idx="2148">
                  <c:v>89</c:v>
                </c:pt>
                <c:pt idx="2149">
                  <c:v>114</c:v>
                </c:pt>
                <c:pt idx="2150">
                  <c:v>92</c:v>
                </c:pt>
                <c:pt idx="2151">
                  <c:v>105</c:v>
                </c:pt>
                <c:pt idx="2152">
                  <c:v>96</c:v>
                </c:pt>
                <c:pt idx="2153">
                  <c:v>24</c:v>
                </c:pt>
                <c:pt idx="2154">
                  <c:v>144</c:v>
                </c:pt>
                <c:pt idx="2155">
                  <c:v>112</c:v>
                </c:pt>
                <c:pt idx="2156">
                  <c:v>89</c:v>
                </c:pt>
                <c:pt idx="2157">
                  <c:v>87</c:v>
                </c:pt>
                <c:pt idx="2158">
                  <c:v>40</c:v>
                </c:pt>
                <c:pt idx="2159">
                  <c:v>100</c:v>
                </c:pt>
                <c:pt idx="2160">
                  <c:v>119</c:v>
                </c:pt>
                <c:pt idx="2161">
                  <c:v>101</c:v>
                </c:pt>
                <c:pt idx="2162">
                  <c:v>123</c:v>
                </c:pt>
                <c:pt idx="2163">
                  <c:v>99</c:v>
                </c:pt>
                <c:pt idx="2164">
                  <c:v>110</c:v>
                </c:pt>
                <c:pt idx="2165">
                  <c:v>128</c:v>
                </c:pt>
                <c:pt idx="2166">
                  <c:v>94</c:v>
                </c:pt>
                <c:pt idx="2167">
                  <c:v>85</c:v>
                </c:pt>
                <c:pt idx="2168">
                  <c:v>94</c:v>
                </c:pt>
                <c:pt idx="2169">
                  <c:v>107</c:v>
                </c:pt>
                <c:pt idx="2170">
                  <c:v>121</c:v>
                </c:pt>
                <c:pt idx="2171">
                  <c:v>89</c:v>
                </c:pt>
                <c:pt idx="2172">
                  <c:v>110</c:v>
                </c:pt>
                <c:pt idx="2173">
                  <c:v>116</c:v>
                </c:pt>
                <c:pt idx="2174">
                  <c:v>85</c:v>
                </c:pt>
                <c:pt idx="2175">
                  <c:v>114</c:v>
                </c:pt>
                <c:pt idx="2176">
                  <c:v>76</c:v>
                </c:pt>
                <c:pt idx="2177">
                  <c:v>114</c:v>
                </c:pt>
                <c:pt idx="2178">
                  <c:v>30</c:v>
                </c:pt>
                <c:pt idx="2179">
                  <c:v>124</c:v>
                </c:pt>
                <c:pt idx="2180">
                  <c:v>156</c:v>
                </c:pt>
                <c:pt idx="2181">
                  <c:v>98</c:v>
                </c:pt>
                <c:pt idx="2182">
                  <c:v>102</c:v>
                </c:pt>
                <c:pt idx="2183">
                  <c:v>105</c:v>
                </c:pt>
                <c:pt idx="2184">
                  <c:v>76</c:v>
                </c:pt>
                <c:pt idx="2185">
                  <c:v>127</c:v>
                </c:pt>
                <c:pt idx="2186">
                  <c:v>23</c:v>
                </c:pt>
                <c:pt idx="2187">
                  <c:v>97</c:v>
                </c:pt>
                <c:pt idx="2188">
                  <c:v>122</c:v>
                </c:pt>
                <c:pt idx="2189">
                  <c:v>128</c:v>
                </c:pt>
                <c:pt idx="2190">
                  <c:v>127</c:v>
                </c:pt>
                <c:pt idx="2191">
                  <c:v>160</c:v>
                </c:pt>
                <c:pt idx="2192">
                  <c:v>95</c:v>
                </c:pt>
                <c:pt idx="2193">
                  <c:v>80</c:v>
                </c:pt>
                <c:pt idx="2194">
                  <c:v>60</c:v>
                </c:pt>
                <c:pt idx="2195">
                  <c:v>112</c:v>
                </c:pt>
                <c:pt idx="2196">
                  <c:v>110</c:v>
                </c:pt>
                <c:pt idx="2197">
                  <c:v>140</c:v>
                </c:pt>
                <c:pt idx="2198">
                  <c:v>60</c:v>
                </c:pt>
                <c:pt idx="2199">
                  <c:v>180</c:v>
                </c:pt>
                <c:pt idx="2200">
                  <c:v>111</c:v>
                </c:pt>
                <c:pt idx="2201">
                  <c:v>142</c:v>
                </c:pt>
                <c:pt idx="2202">
                  <c:v>114</c:v>
                </c:pt>
                <c:pt idx="2203">
                  <c:v>102</c:v>
                </c:pt>
                <c:pt idx="2204">
                  <c:v>93</c:v>
                </c:pt>
                <c:pt idx="2205">
                  <c:v>106</c:v>
                </c:pt>
                <c:pt idx="2206">
                  <c:v>112</c:v>
                </c:pt>
                <c:pt idx="2207">
                  <c:v>112</c:v>
                </c:pt>
                <c:pt idx="2208">
                  <c:v>53</c:v>
                </c:pt>
                <c:pt idx="2209">
                  <c:v>46</c:v>
                </c:pt>
                <c:pt idx="2210">
                  <c:v>60</c:v>
                </c:pt>
                <c:pt idx="2211">
                  <c:v>60</c:v>
                </c:pt>
                <c:pt idx="2212">
                  <c:v>100</c:v>
                </c:pt>
                <c:pt idx="2213">
                  <c:v>105</c:v>
                </c:pt>
                <c:pt idx="2214">
                  <c:v>93</c:v>
                </c:pt>
                <c:pt idx="2215">
                  <c:v>97</c:v>
                </c:pt>
                <c:pt idx="2216">
                  <c:v>88</c:v>
                </c:pt>
                <c:pt idx="2217">
                  <c:v>107</c:v>
                </c:pt>
                <c:pt idx="2218">
                  <c:v>55</c:v>
                </c:pt>
                <c:pt idx="2219">
                  <c:v>86</c:v>
                </c:pt>
                <c:pt idx="2220">
                  <c:v>91</c:v>
                </c:pt>
                <c:pt idx="2221">
                  <c:v>63</c:v>
                </c:pt>
                <c:pt idx="2222">
                  <c:v>97</c:v>
                </c:pt>
                <c:pt idx="2223">
                  <c:v>44</c:v>
                </c:pt>
                <c:pt idx="2224">
                  <c:v>93</c:v>
                </c:pt>
                <c:pt idx="2225">
                  <c:v>84</c:v>
                </c:pt>
                <c:pt idx="2226">
                  <c:v>97</c:v>
                </c:pt>
                <c:pt idx="2227">
                  <c:v>104</c:v>
                </c:pt>
                <c:pt idx="2228">
                  <c:v>152</c:v>
                </c:pt>
                <c:pt idx="2229">
                  <c:v>87</c:v>
                </c:pt>
                <c:pt idx="2230">
                  <c:v>240</c:v>
                </c:pt>
                <c:pt idx="2231">
                  <c:v>88</c:v>
                </c:pt>
                <c:pt idx="2232">
                  <c:v>94</c:v>
                </c:pt>
                <c:pt idx="2233">
                  <c:v>25</c:v>
                </c:pt>
                <c:pt idx="2234">
                  <c:v>141</c:v>
                </c:pt>
                <c:pt idx="2235">
                  <c:v>105</c:v>
                </c:pt>
                <c:pt idx="2236">
                  <c:v>95</c:v>
                </c:pt>
                <c:pt idx="2237">
                  <c:v>99</c:v>
                </c:pt>
                <c:pt idx="2238">
                  <c:v>157</c:v>
                </c:pt>
                <c:pt idx="2239">
                  <c:v>90</c:v>
                </c:pt>
                <c:pt idx="2240">
                  <c:v>90</c:v>
                </c:pt>
                <c:pt idx="2241">
                  <c:v>128</c:v>
                </c:pt>
                <c:pt idx="2242">
                  <c:v>134</c:v>
                </c:pt>
                <c:pt idx="2243">
                  <c:v>90</c:v>
                </c:pt>
                <c:pt idx="2244">
                  <c:v>90</c:v>
                </c:pt>
                <c:pt idx="2245">
                  <c:v>136</c:v>
                </c:pt>
                <c:pt idx="2246">
                  <c:v>118</c:v>
                </c:pt>
                <c:pt idx="2247">
                  <c:v>89</c:v>
                </c:pt>
                <c:pt idx="2248">
                  <c:v>60</c:v>
                </c:pt>
                <c:pt idx="2249">
                  <c:v>80</c:v>
                </c:pt>
                <c:pt idx="2250">
                  <c:v>90</c:v>
                </c:pt>
                <c:pt idx="2251">
                  <c:v>44</c:v>
                </c:pt>
                <c:pt idx="2252">
                  <c:v>95</c:v>
                </c:pt>
                <c:pt idx="2253">
                  <c:v>97</c:v>
                </c:pt>
                <c:pt idx="2254">
                  <c:v>98</c:v>
                </c:pt>
                <c:pt idx="2255">
                  <c:v>79</c:v>
                </c:pt>
                <c:pt idx="2256">
                  <c:v>105</c:v>
                </c:pt>
                <c:pt idx="2257">
                  <c:v>105</c:v>
                </c:pt>
                <c:pt idx="2258">
                  <c:v>100</c:v>
                </c:pt>
                <c:pt idx="2259">
                  <c:v>43</c:v>
                </c:pt>
                <c:pt idx="2260">
                  <c:v>100</c:v>
                </c:pt>
                <c:pt idx="2261">
                  <c:v>105</c:v>
                </c:pt>
                <c:pt idx="2262">
                  <c:v>98</c:v>
                </c:pt>
                <c:pt idx="2263">
                  <c:v>120</c:v>
                </c:pt>
                <c:pt idx="2264">
                  <c:v>102</c:v>
                </c:pt>
                <c:pt idx="2265">
                  <c:v>109</c:v>
                </c:pt>
                <c:pt idx="2266">
                  <c:v>134</c:v>
                </c:pt>
                <c:pt idx="2267">
                  <c:v>199</c:v>
                </c:pt>
                <c:pt idx="2268">
                  <c:v>89</c:v>
                </c:pt>
                <c:pt idx="2269">
                  <c:v>124</c:v>
                </c:pt>
                <c:pt idx="2270">
                  <c:v>60</c:v>
                </c:pt>
                <c:pt idx="2271">
                  <c:v>93</c:v>
                </c:pt>
                <c:pt idx="2272">
                  <c:v>109</c:v>
                </c:pt>
                <c:pt idx="2273">
                  <c:v>82</c:v>
                </c:pt>
                <c:pt idx="2274">
                  <c:v>90</c:v>
                </c:pt>
                <c:pt idx="2275">
                  <c:v>83</c:v>
                </c:pt>
                <c:pt idx="2276">
                  <c:v>115</c:v>
                </c:pt>
                <c:pt idx="2277">
                  <c:v>23</c:v>
                </c:pt>
                <c:pt idx="2278">
                  <c:v>90</c:v>
                </c:pt>
                <c:pt idx="2279">
                  <c:v>84</c:v>
                </c:pt>
                <c:pt idx="2280">
                  <c:v>92</c:v>
                </c:pt>
                <c:pt idx="2281">
                  <c:v>97</c:v>
                </c:pt>
                <c:pt idx="2282">
                  <c:v>25</c:v>
                </c:pt>
                <c:pt idx="2283">
                  <c:v>42</c:v>
                </c:pt>
                <c:pt idx="2284">
                  <c:v>94</c:v>
                </c:pt>
                <c:pt idx="2285">
                  <c:v>45</c:v>
                </c:pt>
                <c:pt idx="2286">
                  <c:v>99</c:v>
                </c:pt>
                <c:pt idx="2287">
                  <c:v>93</c:v>
                </c:pt>
                <c:pt idx="2288">
                  <c:v>128</c:v>
                </c:pt>
                <c:pt idx="2289">
                  <c:v>99</c:v>
                </c:pt>
                <c:pt idx="2290">
                  <c:v>109</c:v>
                </c:pt>
                <c:pt idx="2291">
                  <c:v>84</c:v>
                </c:pt>
                <c:pt idx="2292">
                  <c:v>94</c:v>
                </c:pt>
                <c:pt idx="2293">
                  <c:v>11</c:v>
                </c:pt>
                <c:pt idx="2294">
                  <c:v>94</c:v>
                </c:pt>
                <c:pt idx="2295">
                  <c:v>117</c:v>
                </c:pt>
                <c:pt idx="2296">
                  <c:v>90</c:v>
                </c:pt>
                <c:pt idx="2297">
                  <c:v>86</c:v>
                </c:pt>
                <c:pt idx="2298">
                  <c:v>123</c:v>
                </c:pt>
                <c:pt idx="2299">
                  <c:v>99</c:v>
                </c:pt>
                <c:pt idx="2300">
                  <c:v>173</c:v>
                </c:pt>
                <c:pt idx="2301">
                  <c:v>44</c:v>
                </c:pt>
                <c:pt idx="2302">
                  <c:v>120</c:v>
                </c:pt>
                <c:pt idx="2303">
                  <c:v>60</c:v>
                </c:pt>
                <c:pt idx="2304">
                  <c:v>86</c:v>
                </c:pt>
                <c:pt idx="2305">
                  <c:v>83</c:v>
                </c:pt>
                <c:pt idx="2306">
                  <c:v>95</c:v>
                </c:pt>
                <c:pt idx="2307">
                  <c:v>90</c:v>
                </c:pt>
                <c:pt idx="2308">
                  <c:v>90</c:v>
                </c:pt>
                <c:pt idx="2309">
                  <c:v>82</c:v>
                </c:pt>
                <c:pt idx="2310">
                  <c:v>105</c:v>
                </c:pt>
                <c:pt idx="2311">
                  <c:v>96</c:v>
                </c:pt>
                <c:pt idx="2312">
                  <c:v>101</c:v>
                </c:pt>
                <c:pt idx="2313">
                  <c:v>84</c:v>
                </c:pt>
                <c:pt idx="2314">
                  <c:v>97</c:v>
                </c:pt>
                <c:pt idx="2315">
                  <c:v>95</c:v>
                </c:pt>
                <c:pt idx="2316">
                  <c:v>108</c:v>
                </c:pt>
                <c:pt idx="2317">
                  <c:v>90</c:v>
                </c:pt>
                <c:pt idx="2318">
                  <c:v>115</c:v>
                </c:pt>
                <c:pt idx="2319">
                  <c:v>77</c:v>
                </c:pt>
                <c:pt idx="2320">
                  <c:v>60</c:v>
                </c:pt>
                <c:pt idx="2321">
                  <c:v>101</c:v>
                </c:pt>
                <c:pt idx="2322">
                  <c:v>106</c:v>
                </c:pt>
                <c:pt idx="2323">
                  <c:v>105</c:v>
                </c:pt>
                <c:pt idx="2324">
                  <c:v>116</c:v>
                </c:pt>
                <c:pt idx="2325">
                  <c:v>22</c:v>
                </c:pt>
                <c:pt idx="2326">
                  <c:v>60</c:v>
                </c:pt>
                <c:pt idx="2327">
                  <c:v>104</c:v>
                </c:pt>
                <c:pt idx="2328">
                  <c:v>99</c:v>
                </c:pt>
                <c:pt idx="2329">
                  <c:v>96</c:v>
                </c:pt>
                <c:pt idx="2330">
                  <c:v>94</c:v>
                </c:pt>
                <c:pt idx="2331">
                  <c:v>153</c:v>
                </c:pt>
                <c:pt idx="2332">
                  <c:v>90</c:v>
                </c:pt>
                <c:pt idx="2333">
                  <c:v>96</c:v>
                </c:pt>
                <c:pt idx="2334">
                  <c:v>60</c:v>
                </c:pt>
                <c:pt idx="2335">
                  <c:v>93</c:v>
                </c:pt>
                <c:pt idx="2336">
                  <c:v>100</c:v>
                </c:pt>
                <c:pt idx="2337">
                  <c:v>97</c:v>
                </c:pt>
                <c:pt idx="2338">
                  <c:v>94</c:v>
                </c:pt>
                <c:pt idx="2339">
                  <c:v>87</c:v>
                </c:pt>
                <c:pt idx="2340">
                  <c:v>91</c:v>
                </c:pt>
                <c:pt idx="2341">
                  <c:v>99</c:v>
                </c:pt>
                <c:pt idx="2342">
                  <c:v>88</c:v>
                </c:pt>
                <c:pt idx="2343">
                  <c:v>86</c:v>
                </c:pt>
                <c:pt idx="2344">
                  <c:v>102</c:v>
                </c:pt>
                <c:pt idx="2345">
                  <c:v>30</c:v>
                </c:pt>
                <c:pt idx="2346">
                  <c:v>107</c:v>
                </c:pt>
                <c:pt idx="2347">
                  <c:v>80</c:v>
                </c:pt>
                <c:pt idx="2348">
                  <c:v>97</c:v>
                </c:pt>
                <c:pt idx="2349">
                  <c:v>160</c:v>
                </c:pt>
                <c:pt idx="2350">
                  <c:v>86</c:v>
                </c:pt>
                <c:pt idx="2351">
                  <c:v>98</c:v>
                </c:pt>
                <c:pt idx="2352">
                  <c:v>109</c:v>
                </c:pt>
                <c:pt idx="2353">
                  <c:v>87</c:v>
                </c:pt>
                <c:pt idx="2354">
                  <c:v>87</c:v>
                </c:pt>
                <c:pt idx="2355">
                  <c:v>106</c:v>
                </c:pt>
                <c:pt idx="2356">
                  <c:v>102</c:v>
                </c:pt>
                <c:pt idx="2357">
                  <c:v>116</c:v>
                </c:pt>
                <c:pt idx="2358">
                  <c:v>92</c:v>
                </c:pt>
                <c:pt idx="2359">
                  <c:v>99</c:v>
                </c:pt>
                <c:pt idx="2360">
                  <c:v>101</c:v>
                </c:pt>
                <c:pt idx="2361">
                  <c:v>107</c:v>
                </c:pt>
                <c:pt idx="2362">
                  <c:v>94</c:v>
                </c:pt>
                <c:pt idx="2363">
                  <c:v>76</c:v>
                </c:pt>
                <c:pt idx="2364">
                  <c:v>120</c:v>
                </c:pt>
                <c:pt idx="2365">
                  <c:v>27</c:v>
                </c:pt>
                <c:pt idx="2366">
                  <c:v>83</c:v>
                </c:pt>
                <c:pt idx="2367">
                  <c:v>88</c:v>
                </c:pt>
                <c:pt idx="2368">
                  <c:v>76</c:v>
                </c:pt>
                <c:pt idx="2369">
                  <c:v>45</c:v>
                </c:pt>
                <c:pt idx="2370">
                  <c:v>105</c:v>
                </c:pt>
                <c:pt idx="2371">
                  <c:v>150</c:v>
                </c:pt>
                <c:pt idx="2372">
                  <c:v>96</c:v>
                </c:pt>
                <c:pt idx="2373">
                  <c:v>122</c:v>
                </c:pt>
                <c:pt idx="2374">
                  <c:v>94</c:v>
                </c:pt>
                <c:pt idx="2375">
                  <c:v>107</c:v>
                </c:pt>
                <c:pt idx="2376">
                  <c:v>93</c:v>
                </c:pt>
                <c:pt idx="2377">
                  <c:v>102</c:v>
                </c:pt>
                <c:pt idx="2378">
                  <c:v>84</c:v>
                </c:pt>
                <c:pt idx="2379">
                  <c:v>100</c:v>
                </c:pt>
                <c:pt idx="2380">
                  <c:v>124</c:v>
                </c:pt>
                <c:pt idx="2381">
                  <c:v>106</c:v>
                </c:pt>
                <c:pt idx="2382">
                  <c:v>120</c:v>
                </c:pt>
                <c:pt idx="2383">
                  <c:v>90</c:v>
                </c:pt>
                <c:pt idx="2384">
                  <c:v>98</c:v>
                </c:pt>
                <c:pt idx="2385">
                  <c:v>90</c:v>
                </c:pt>
                <c:pt idx="2386">
                  <c:v>94</c:v>
                </c:pt>
                <c:pt idx="2387">
                  <c:v>93</c:v>
                </c:pt>
                <c:pt idx="2388">
                  <c:v>96</c:v>
                </c:pt>
                <c:pt idx="2389">
                  <c:v>83</c:v>
                </c:pt>
                <c:pt idx="2390">
                  <c:v>103</c:v>
                </c:pt>
                <c:pt idx="2391">
                  <c:v>30</c:v>
                </c:pt>
                <c:pt idx="2392">
                  <c:v>107</c:v>
                </c:pt>
                <c:pt idx="2393">
                  <c:v>70</c:v>
                </c:pt>
                <c:pt idx="2394">
                  <c:v>92</c:v>
                </c:pt>
                <c:pt idx="2395">
                  <c:v>93</c:v>
                </c:pt>
                <c:pt idx="2396">
                  <c:v>110</c:v>
                </c:pt>
                <c:pt idx="2397">
                  <c:v>87</c:v>
                </c:pt>
                <c:pt idx="2398">
                  <c:v>14</c:v>
                </c:pt>
                <c:pt idx="2399">
                  <c:v>89</c:v>
                </c:pt>
                <c:pt idx="2400">
                  <c:v>86</c:v>
                </c:pt>
                <c:pt idx="2402">
                  <c:v>88</c:v>
                </c:pt>
                <c:pt idx="2403">
                  <c:v>90</c:v>
                </c:pt>
                <c:pt idx="2404">
                  <c:v>88</c:v>
                </c:pt>
                <c:pt idx="2405">
                  <c:v>102</c:v>
                </c:pt>
                <c:pt idx="2406">
                  <c:v>87</c:v>
                </c:pt>
                <c:pt idx="2407">
                  <c:v>105</c:v>
                </c:pt>
                <c:pt idx="2408">
                  <c:v>94</c:v>
                </c:pt>
                <c:pt idx="2409">
                  <c:v>90</c:v>
                </c:pt>
                <c:pt idx="2410">
                  <c:v>87</c:v>
                </c:pt>
                <c:pt idx="2411">
                  <c:v>102</c:v>
                </c:pt>
                <c:pt idx="2412">
                  <c:v>103</c:v>
                </c:pt>
                <c:pt idx="2413">
                  <c:v>90</c:v>
                </c:pt>
                <c:pt idx="2414">
                  <c:v>122</c:v>
                </c:pt>
                <c:pt idx="2415">
                  <c:v>90</c:v>
                </c:pt>
                <c:pt idx="2416">
                  <c:v>81</c:v>
                </c:pt>
                <c:pt idx="2417">
                  <c:v>91</c:v>
                </c:pt>
                <c:pt idx="2418">
                  <c:v>60</c:v>
                </c:pt>
                <c:pt idx="2419">
                  <c:v>22</c:v>
                </c:pt>
                <c:pt idx="2420">
                  <c:v>84</c:v>
                </c:pt>
                <c:pt idx="2421">
                  <c:v>90</c:v>
                </c:pt>
                <c:pt idx="2422">
                  <c:v>43</c:v>
                </c:pt>
                <c:pt idx="2423">
                  <c:v>83</c:v>
                </c:pt>
                <c:pt idx="2424">
                  <c:v>94</c:v>
                </c:pt>
                <c:pt idx="2425">
                  <c:v>112</c:v>
                </c:pt>
                <c:pt idx="2426">
                  <c:v>114</c:v>
                </c:pt>
                <c:pt idx="2427">
                  <c:v>104</c:v>
                </c:pt>
                <c:pt idx="2428">
                  <c:v>110</c:v>
                </c:pt>
                <c:pt idx="2429">
                  <c:v>94</c:v>
                </c:pt>
                <c:pt idx="2430">
                  <c:v>75</c:v>
                </c:pt>
                <c:pt idx="2431">
                  <c:v>58</c:v>
                </c:pt>
                <c:pt idx="2432">
                  <c:v>86</c:v>
                </c:pt>
                <c:pt idx="2433">
                  <c:v>92</c:v>
                </c:pt>
                <c:pt idx="2434">
                  <c:v>101</c:v>
                </c:pt>
                <c:pt idx="2435">
                  <c:v>93</c:v>
                </c:pt>
                <c:pt idx="2436">
                  <c:v>107</c:v>
                </c:pt>
                <c:pt idx="2437">
                  <c:v>35</c:v>
                </c:pt>
                <c:pt idx="2438">
                  <c:v>108</c:v>
                </c:pt>
                <c:pt idx="2439">
                  <c:v>92</c:v>
                </c:pt>
                <c:pt idx="2440">
                  <c:v>119</c:v>
                </c:pt>
                <c:pt idx="2441">
                  <c:v>84</c:v>
                </c:pt>
                <c:pt idx="2442">
                  <c:v>89</c:v>
                </c:pt>
                <c:pt idx="2443">
                  <c:v>126</c:v>
                </c:pt>
                <c:pt idx="2444">
                  <c:v>86</c:v>
                </c:pt>
                <c:pt idx="2445">
                  <c:v>93</c:v>
                </c:pt>
                <c:pt idx="2446">
                  <c:v>86</c:v>
                </c:pt>
                <c:pt idx="2447">
                  <c:v>98</c:v>
                </c:pt>
                <c:pt idx="2448">
                  <c:v>85</c:v>
                </c:pt>
                <c:pt idx="2449">
                  <c:v>100</c:v>
                </c:pt>
                <c:pt idx="2450">
                  <c:v>68</c:v>
                </c:pt>
                <c:pt idx="2451">
                  <c:v>106</c:v>
                </c:pt>
                <c:pt idx="2452">
                  <c:v>86</c:v>
                </c:pt>
                <c:pt idx="2453">
                  <c:v>87</c:v>
                </c:pt>
                <c:pt idx="2454">
                  <c:v>83</c:v>
                </c:pt>
                <c:pt idx="2455">
                  <c:v>99</c:v>
                </c:pt>
                <c:pt idx="2456">
                  <c:v>90</c:v>
                </c:pt>
                <c:pt idx="2457">
                  <c:v>117</c:v>
                </c:pt>
                <c:pt idx="2458">
                  <c:v>79</c:v>
                </c:pt>
                <c:pt idx="2459">
                  <c:v>109</c:v>
                </c:pt>
                <c:pt idx="2460">
                  <c:v>93</c:v>
                </c:pt>
                <c:pt idx="2461">
                  <c:v>85</c:v>
                </c:pt>
                <c:pt idx="2462">
                  <c:v>80</c:v>
                </c:pt>
                <c:pt idx="2463">
                  <c:v>91</c:v>
                </c:pt>
                <c:pt idx="2464">
                  <c:v>84</c:v>
                </c:pt>
                <c:pt idx="2465">
                  <c:v>98</c:v>
                </c:pt>
                <c:pt idx="2466">
                  <c:v>87</c:v>
                </c:pt>
                <c:pt idx="2467">
                  <c:v>43</c:v>
                </c:pt>
                <c:pt idx="2468">
                  <c:v>100</c:v>
                </c:pt>
              </c:numCache>
            </c:numRef>
          </c:xVal>
          <c:yVal>
            <c:numRef>
              <c:f>IMDB_Movies!$K$2:$K$4915</c:f>
              <c:numCache>
                <c:formatCode>General</c:formatCode>
                <c:ptCount val="2469"/>
                <c:pt idx="0">
                  <c:v>7.2</c:v>
                </c:pt>
                <c:pt idx="1">
                  <c:v>6.6</c:v>
                </c:pt>
                <c:pt idx="2">
                  <c:v>6.3</c:v>
                </c:pt>
                <c:pt idx="3">
                  <c:v>7.8</c:v>
                </c:pt>
                <c:pt idx="4">
                  <c:v>6.9</c:v>
                </c:pt>
                <c:pt idx="5">
                  <c:v>7</c:v>
                </c:pt>
                <c:pt idx="6">
                  <c:v>6.3</c:v>
                </c:pt>
                <c:pt idx="7">
                  <c:v>6.9</c:v>
                </c:pt>
                <c:pt idx="8">
                  <c:v>6.4</c:v>
                </c:pt>
                <c:pt idx="9">
                  <c:v>6.1</c:v>
                </c:pt>
                <c:pt idx="10">
                  <c:v>7.5</c:v>
                </c:pt>
                <c:pt idx="11">
                  <c:v>6.7</c:v>
                </c:pt>
                <c:pt idx="12">
                  <c:v>5.2</c:v>
                </c:pt>
                <c:pt idx="13">
                  <c:v>6.6</c:v>
                </c:pt>
                <c:pt idx="14">
                  <c:v>6.3</c:v>
                </c:pt>
                <c:pt idx="15">
                  <c:v>6.6</c:v>
                </c:pt>
                <c:pt idx="16">
                  <c:v>7.4</c:v>
                </c:pt>
                <c:pt idx="17">
                  <c:v>6.2</c:v>
                </c:pt>
                <c:pt idx="18">
                  <c:v>3</c:v>
                </c:pt>
                <c:pt idx="19">
                  <c:v>7.4</c:v>
                </c:pt>
                <c:pt idx="20">
                  <c:v>3.2</c:v>
                </c:pt>
                <c:pt idx="21">
                  <c:v>6.9</c:v>
                </c:pt>
                <c:pt idx="22">
                  <c:v>4</c:v>
                </c:pt>
                <c:pt idx="23">
                  <c:v>3.3</c:v>
                </c:pt>
                <c:pt idx="24">
                  <c:v>7.1</c:v>
                </c:pt>
                <c:pt idx="25">
                  <c:v>7</c:v>
                </c:pt>
                <c:pt idx="26">
                  <c:v>6.6</c:v>
                </c:pt>
                <c:pt idx="27">
                  <c:v>7.3</c:v>
                </c:pt>
                <c:pt idx="28">
                  <c:v>4.8</c:v>
                </c:pt>
                <c:pt idx="29">
                  <c:v>6.7</c:v>
                </c:pt>
                <c:pt idx="30">
                  <c:v>4.0999999999999996</c:v>
                </c:pt>
                <c:pt idx="31">
                  <c:v>7.1</c:v>
                </c:pt>
                <c:pt idx="32">
                  <c:v>7</c:v>
                </c:pt>
                <c:pt idx="33">
                  <c:v>7.6</c:v>
                </c:pt>
                <c:pt idx="34">
                  <c:v>3.2</c:v>
                </c:pt>
                <c:pt idx="35">
                  <c:v>6.6</c:v>
                </c:pt>
                <c:pt idx="36">
                  <c:v>7.5</c:v>
                </c:pt>
                <c:pt idx="37">
                  <c:v>5.5</c:v>
                </c:pt>
                <c:pt idx="38">
                  <c:v>7.4</c:v>
                </c:pt>
                <c:pt idx="39">
                  <c:v>6</c:v>
                </c:pt>
                <c:pt idx="40">
                  <c:v>7.3</c:v>
                </c:pt>
                <c:pt idx="41">
                  <c:v>7.9</c:v>
                </c:pt>
                <c:pt idx="42">
                  <c:v>7.4</c:v>
                </c:pt>
                <c:pt idx="43">
                  <c:v>3.7</c:v>
                </c:pt>
                <c:pt idx="44">
                  <c:v>6.4</c:v>
                </c:pt>
                <c:pt idx="45">
                  <c:v>7.5</c:v>
                </c:pt>
                <c:pt idx="46">
                  <c:v>5.3</c:v>
                </c:pt>
                <c:pt idx="47">
                  <c:v>5.6</c:v>
                </c:pt>
                <c:pt idx="48">
                  <c:v>3.4</c:v>
                </c:pt>
                <c:pt idx="49">
                  <c:v>5.4</c:v>
                </c:pt>
                <c:pt idx="50">
                  <c:v>4.0999999999999996</c:v>
                </c:pt>
                <c:pt idx="51">
                  <c:v>7.3</c:v>
                </c:pt>
                <c:pt idx="52">
                  <c:v>6.3</c:v>
                </c:pt>
                <c:pt idx="53">
                  <c:v>8.3000000000000007</c:v>
                </c:pt>
                <c:pt idx="54">
                  <c:v>5.6</c:v>
                </c:pt>
                <c:pt idx="55">
                  <c:v>5.8</c:v>
                </c:pt>
                <c:pt idx="56">
                  <c:v>4.5</c:v>
                </c:pt>
                <c:pt idx="57">
                  <c:v>5</c:v>
                </c:pt>
                <c:pt idx="58">
                  <c:v>7.5</c:v>
                </c:pt>
                <c:pt idx="59">
                  <c:v>6.1</c:v>
                </c:pt>
                <c:pt idx="60">
                  <c:v>3.2</c:v>
                </c:pt>
                <c:pt idx="61">
                  <c:v>6.6</c:v>
                </c:pt>
                <c:pt idx="62">
                  <c:v>4.7</c:v>
                </c:pt>
                <c:pt idx="63">
                  <c:v>4</c:v>
                </c:pt>
                <c:pt idx="64">
                  <c:v>7</c:v>
                </c:pt>
                <c:pt idx="65">
                  <c:v>6.7</c:v>
                </c:pt>
                <c:pt idx="66">
                  <c:v>4.2</c:v>
                </c:pt>
                <c:pt idx="67">
                  <c:v>4.8</c:v>
                </c:pt>
                <c:pt idx="68">
                  <c:v>7</c:v>
                </c:pt>
                <c:pt idx="69">
                  <c:v>5.8</c:v>
                </c:pt>
                <c:pt idx="70">
                  <c:v>7.7</c:v>
                </c:pt>
                <c:pt idx="71">
                  <c:v>3.6</c:v>
                </c:pt>
                <c:pt idx="72">
                  <c:v>7.6</c:v>
                </c:pt>
                <c:pt idx="73">
                  <c:v>6.8</c:v>
                </c:pt>
                <c:pt idx="74">
                  <c:v>5.7</c:v>
                </c:pt>
                <c:pt idx="75">
                  <c:v>8</c:v>
                </c:pt>
                <c:pt idx="76">
                  <c:v>7.7</c:v>
                </c:pt>
                <c:pt idx="77">
                  <c:v>6.6</c:v>
                </c:pt>
                <c:pt idx="78">
                  <c:v>7</c:v>
                </c:pt>
                <c:pt idx="79">
                  <c:v>7.4</c:v>
                </c:pt>
                <c:pt idx="80">
                  <c:v>7.2</c:v>
                </c:pt>
                <c:pt idx="81">
                  <c:v>6.7</c:v>
                </c:pt>
                <c:pt idx="82">
                  <c:v>5.0999999999999996</c:v>
                </c:pt>
                <c:pt idx="83">
                  <c:v>4</c:v>
                </c:pt>
                <c:pt idx="84">
                  <c:v>5.5</c:v>
                </c:pt>
                <c:pt idx="85">
                  <c:v>7.4</c:v>
                </c:pt>
                <c:pt idx="86">
                  <c:v>6.3</c:v>
                </c:pt>
                <c:pt idx="87">
                  <c:v>8.4</c:v>
                </c:pt>
                <c:pt idx="88">
                  <c:v>7</c:v>
                </c:pt>
                <c:pt idx="89">
                  <c:v>5.3</c:v>
                </c:pt>
                <c:pt idx="90">
                  <c:v>7.1</c:v>
                </c:pt>
                <c:pt idx="91">
                  <c:v>8.1</c:v>
                </c:pt>
                <c:pt idx="92">
                  <c:v>7.4</c:v>
                </c:pt>
                <c:pt idx="93">
                  <c:v>7.5</c:v>
                </c:pt>
                <c:pt idx="94">
                  <c:v>6.5</c:v>
                </c:pt>
                <c:pt idx="95">
                  <c:v>6.5</c:v>
                </c:pt>
                <c:pt idx="96">
                  <c:v>8.5</c:v>
                </c:pt>
                <c:pt idx="97">
                  <c:v>8.6999999999999993</c:v>
                </c:pt>
                <c:pt idx="98">
                  <c:v>7.9</c:v>
                </c:pt>
                <c:pt idx="99">
                  <c:v>7.1</c:v>
                </c:pt>
                <c:pt idx="100">
                  <c:v>6.6</c:v>
                </c:pt>
                <c:pt idx="101">
                  <c:v>7</c:v>
                </c:pt>
                <c:pt idx="102">
                  <c:v>7.4</c:v>
                </c:pt>
                <c:pt idx="103">
                  <c:v>8</c:v>
                </c:pt>
                <c:pt idx="104">
                  <c:v>6.5</c:v>
                </c:pt>
                <c:pt idx="105">
                  <c:v>7.2</c:v>
                </c:pt>
                <c:pt idx="106">
                  <c:v>6.4</c:v>
                </c:pt>
                <c:pt idx="107">
                  <c:v>6.5</c:v>
                </c:pt>
                <c:pt idx="108">
                  <c:v>6.9</c:v>
                </c:pt>
                <c:pt idx="109">
                  <c:v>7.5</c:v>
                </c:pt>
                <c:pt idx="110">
                  <c:v>5.0999999999999996</c:v>
                </c:pt>
                <c:pt idx="111">
                  <c:v>8</c:v>
                </c:pt>
                <c:pt idx="112">
                  <c:v>7.7</c:v>
                </c:pt>
                <c:pt idx="113">
                  <c:v>7.2</c:v>
                </c:pt>
                <c:pt idx="114">
                  <c:v>6.7</c:v>
                </c:pt>
                <c:pt idx="115">
                  <c:v>8.1</c:v>
                </c:pt>
                <c:pt idx="116">
                  <c:v>7</c:v>
                </c:pt>
                <c:pt idx="117">
                  <c:v>6.8</c:v>
                </c:pt>
                <c:pt idx="118">
                  <c:v>5.4</c:v>
                </c:pt>
                <c:pt idx="119">
                  <c:v>6.7</c:v>
                </c:pt>
                <c:pt idx="120">
                  <c:v>6.6</c:v>
                </c:pt>
                <c:pt idx="121">
                  <c:v>5.5</c:v>
                </c:pt>
                <c:pt idx="122">
                  <c:v>7</c:v>
                </c:pt>
                <c:pt idx="123">
                  <c:v>6.5</c:v>
                </c:pt>
                <c:pt idx="124">
                  <c:v>5.6</c:v>
                </c:pt>
                <c:pt idx="125">
                  <c:v>7.6</c:v>
                </c:pt>
                <c:pt idx="126">
                  <c:v>6.3</c:v>
                </c:pt>
                <c:pt idx="127">
                  <c:v>4.5999999999999996</c:v>
                </c:pt>
                <c:pt idx="128">
                  <c:v>7.5</c:v>
                </c:pt>
                <c:pt idx="129">
                  <c:v>5.3</c:v>
                </c:pt>
                <c:pt idx="130">
                  <c:v>7.5</c:v>
                </c:pt>
                <c:pt idx="131">
                  <c:v>3.3</c:v>
                </c:pt>
                <c:pt idx="132">
                  <c:v>3.5</c:v>
                </c:pt>
                <c:pt idx="133">
                  <c:v>9.3000000000000007</c:v>
                </c:pt>
                <c:pt idx="134">
                  <c:v>6</c:v>
                </c:pt>
                <c:pt idx="135">
                  <c:v>7.3</c:v>
                </c:pt>
                <c:pt idx="136">
                  <c:v>6.9</c:v>
                </c:pt>
                <c:pt idx="137">
                  <c:v>6.8</c:v>
                </c:pt>
                <c:pt idx="138">
                  <c:v>6.3</c:v>
                </c:pt>
                <c:pt idx="139">
                  <c:v>6.4</c:v>
                </c:pt>
                <c:pt idx="140">
                  <c:v>5.6</c:v>
                </c:pt>
                <c:pt idx="141">
                  <c:v>6.3</c:v>
                </c:pt>
                <c:pt idx="142">
                  <c:v>7.3</c:v>
                </c:pt>
                <c:pt idx="143">
                  <c:v>6.6</c:v>
                </c:pt>
                <c:pt idx="144">
                  <c:v>5.6</c:v>
                </c:pt>
                <c:pt idx="145">
                  <c:v>5.3</c:v>
                </c:pt>
                <c:pt idx="146">
                  <c:v>4.7</c:v>
                </c:pt>
                <c:pt idx="147">
                  <c:v>4.8</c:v>
                </c:pt>
                <c:pt idx="148">
                  <c:v>6.8</c:v>
                </c:pt>
                <c:pt idx="149">
                  <c:v>5.4</c:v>
                </c:pt>
                <c:pt idx="150">
                  <c:v>5.0999999999999996</c:v>
                </c:pt>
                <c:pt idx="151">
                  <c:v>4</c:v>
                </c:pt>
                <c:pt idx="152">
                  <c:v>7.3</c:v>
                </c:pt>
                <c:pt idx="153">
                  <c:v>6.8</c:v>
                </c:pt>
                <c:pt idx="154">
                  <c:v>6.1</c:v>
                </c:pt>
                <c:pt idx="155">
                  <c:v>7</c:v>
                </c:pt>
                <c:pt idx="156">
                  <c:v>7.1</c:v>
                </c:pt>
                <c:pt idx="157">
                  <c:v>7.3</c:v>
                </c:pt>
                <c:pt idx="158">
                  <c:v>8.1999999999999993</c:v>
                </c:pt>
                <c:pt idx="159">
                  <c:v>7.7</c:v>
                </c:pt>
                <c:pt idx="160">
                  <c:v>6.5</c:v>
                </c:pt>
                <c:pt idx="161">
                  <c:v>4.9000000000000004</c:v>
                </c:pt>
                <c:pt idx="162">
                  <c:v>6.4</c:v>
                </c:pt>
                <c:pt idx="163">
                  <c:v>6.2</c:v>
                </c:pt>
                <c:pt idx="164">
                  <c:v>5.8</c:v>
                </c:pt>
                <c:pt idx="165">
                  <c:v>6.7</c:v>
                </c:pt>
                <c:pt idx="166">
                  <c:v>7.3</c:v>
                </c:pt>
                <c:pt idx="167">
                  <c:v>4.8</c:v>
                </c:pt>
                <c:pt idx="168">
                  <c:v>4.0999999999999996</c:v>
                </c:pt>
                <c:pt idx="169">
                  <c:v>4.9000000000000004</c:v>
                </c:pt>
                <c:pt idx="170">
                  <c:v>7.9</c:v>
                </c:pt>
                <c:pt idx="171">
                  <c:v>5.2</c:v>
                </c:pt>
                <c:pt idx="172">
                  <c:v>6.6</c:v>
                </c:pt>
                <c:pt idx="173">
                  <c:v>2.9</c:v>
                </c:pt>
                <c:pt idx="174">
                  <c:v>7.2</c:v>
                </c:pt>
                <c:pt idx="175">
                  <c:v>6.5</c:v>
                </c:pt>
                <c:pt idx="176">
                  <c:v>7.2</c:v>
                </c:pt>
                <c:pt idx="177">
                  <c:v>6.8</c:v>
                </c:pt>
                <c:pt idx="178">
                  <c:v>7.1</c:v>
                </c:pt>
                <c:pt idx="179">
                  <c:v>5.7</c:v>
                </c:pt>
                <c:pt idx="180">
                  <c:v>2.9</c:v>
                </c:pt>
                <c:pt idx="181">
                  <c:v>5.2</c:v>
                </c:pt>
                <c:pt idx="182">
                  <c:v>5.3</c:v>
                </c:pt>
                <c:pt idx="183">
                  <c:v>6.2</c:v>
                </c:pt>
                <c:pt idx="184">
                  <c:v>7.3</c:v>
                </c:pt>
                <c:pt idx="185">
                  <c:v>6.5</c:v>
                </c:pt>
                <c:pt idx="186">
                  <c:v>4.0999999999999996</c:v>
                </c:pt>
                <c:pt idx="187">
                  <c:v>6.1</c:v>
                </c:pt>
                <c:pt idx="188">
                  <c:v>7.3</c:v>
                </c:pt>
                <c:pt idx="189">
                  <c:v>5.8</c:v>
                </c:pt>
                <c:pt idx="190">
                  <c:v>6.2</c:v>
                </c:pt>
                <c:pt idx="191">
                  <c:v>5.4</c:v>
                </c:pt>
                <c:pt idx="192">
                  <c:v>6.8</c:v>
                </c:pt>
                <c:pt idx="193">
                  <c:v>6.2</c:v>
                </c:pt>
                <c:pt idx="194">
                  <c:v>5.0999999999999996</c:v>
                </c:pt>
                <c:pt idx="195">
                  <c:v>7.3</c:v>
                </c:pt>
                <c:pt idx="196">
                  <c:v>7.5</c:v>
                </c:pt>
                <c:pt idx="197">
                  <c:v>1.9</c:v>
                </c:pt>
                <c:pt idx="198">
                  <c:v>6.2</c:v>
                </c:pt>
                <c:pt idx="199">
                  <c:v>7</c:v>
                </c:pt>
                <c:pt idx="200">
                  <c:v>5.3</c:v>
                </c:pt>
                <c:pt idx="201">
                  <c:v>6.6</c:v>
                </c:pt>
                <c:pt idx="202">
                  <c:v>4.5</c:v>
                </c:pt>
                <c:pt idx="203">
                  <c:v>5.9</c:v>
                </c:pt>
                <c:pt idx="204">
                  <c:v>7.9</c:v>
                </c:pt>
                <c:pt idx="205">
                  <c:v>5.5</c:v>
                </c:pt>
                <c:pt idx="206">
                  <c:v>7.6</c:v>
                </c:pt>
                <c:pt idx="207">
                  <c:v>6.4</c:v>
                </c:pt>
                <c:pt idx="208">
                  <c:v>6.5</c:v>
                </c:pt>
                <c:pt idx="209">
                  <c:v>5.2</c:v>
                </c:pt>
                <c:pt idx="210">
                  <c:v>4.3</c:v>
                </c:pt>
                <c:pt idx="211">
                  <c:v>7.3</c:v>
                </c:pt>
                <c:pt idx="212">
                  <c:v>6.2</c:v>
                </c:pt>
                <c:pt idx="213">
                  <c:v>5.8</c:v>
                </c:pt>
                <c:pt idx="214">
                  <c:v>7.4</c:v>
                </c:pt>
                <c:pt idx="215">
                  <c:v>5.2</c:v>
                </c:pt>
                <c:pt idx="216">
                  <c:v>6.1</c:v>
                </c:pt>
                <c:pt idx="217">
                  <c:v>7.1</c:v>
                </c:pt>
                <c:pt idx="218">
                  <c:v>6</c:v>
                </c:pt>
                <c:pt idx="219">
                  <c:v>7</c:v>
                </c:pt>
                <c:pt idx="220">
                  <c:v>6.6</c:v>
                </c:pt>
                <c:pt idx="221">
                  <c:v>7.4</c:v>
                </c:pt>
                <c:pt idx="222">
                  <c:v>6.5</c:v>
                </c:pt>
                <c:pt idx="223">
                  <c:v>6.2</c:v>
                </c:pt>
                <c:pt idx="224">
                  <c:v>7.8</c:v>
                </c:pt>
                <c:pt idx="225">
                  <c:v>5.2</c:v>
                </c:pt>
                <c:pt idx="226">
                  <c:v>6.5</c:v>
                </c:pt>
                <c:pt idx="227">
                  <c:v>6.5</c:v>
                </c:pt>
                <c:pt idx="228">
                  <c:v>5.2</c:v>
                </c:pt>
                <c:pt idx="229">
                  <c:v>7.2</c:v>
                </c:pt>
                <c:pt idx="230">
                  <c:v>7.1</c:v>
                </c:pt>
                <c:pt idx="231">
                  <c:v>4.5</c:v>
                </c:pt>
                <c:pt idx="232">
                  <c:v>6.4</c:v>
                </c:pt>
                <c:pt idx="233">
                  <c:v>5.2</c:v>
                </c:pt>
                <c:pt idx="234">
                  <c:v>4.3</c:v>
                </c:pt>
                <c:pt idx="235">
                  <c:v>6.3</c:v>
                </c:pt>
                <c:pt idx="236">
                  <c:v>6.8</c:v>
                </c:pt>
                <c:pt idx="237">
                  <c:v>4</c:v>
                </c:pt>
                <c:pt idx="238">
                  <c:v>6.5</c:v>
                </c:pt>
                <c:pt idx="239">
                  <c:v>6.7</c:v>
                </c:pt>
                <c:pt idx="240">
                  <c:v>5.4</c:v>
                </c:pt>
                <c:pt idx="241">
                  <c:v>6.7</c:v>
                </c:pt>
                <c:pt idx="242">
                  <c:v>7.2</c:v>
                </c:pt>
                <c:pt idx="243">
                  <c:v>5</c:v>
                </c:pt>
                <c:pt idx="244">
                  <c:v>5.0999999999999996</c:v>
                </c:pt>
                <c:pt idx="245">
                  <c:v>6.9</c:v>
                </c:pt>
                <c:pt idx="246">
                  <c:v>6.4</c:v>
                </c:pt>
                <c:pt idx="247">
                  <c:v>7.7</c:v>
                </c:pt>
                <c:pt idx="248">
                  <c:v>7.6</c:v>
                </c:pt>
                <c:pt idx="249">
                  <c:v>6.9</c:v>
                </c:pt>
                <c:pt idx="250">
                  <c:v>7.2</c:v>
                </c:pt>
                <c:pt idx="251">
                  <c:v>7.4</c:v>
                </c:pt>
                <c:pt idx="252">
                  <c:v>7.3</c:v>
                </c:pt>
                <c:pt idx="253">
                  <c:v>6</c:v>
                </c:pt>
                <c:pt idx="254">
                  <c:v>6.6</c:v>
                </c:pt>
                <c:pt idx="255">
                  <c:v>5.8</c:v>
                </c:pt>
                <c:pt idx="256">
                  <c:v>6.5</c:v>
                </c:pt>
                <c:pt idx="257">
                  <c:v>6</c:v>
                </c:pt>
                <c:pt idx="258">
                  <c:v>6.6</c:v>
                </c:pt>
                <c:pt idx="259">
                  <c:v>7.9</c:v>
                </c:pt>
                <c:pt idx="260">
                  <c:v>5.6</c:v>
                </c:pt>
                <c:pt idx="261">
                  <c:v>7.8</c:v>
                </c:pt>
                <c:pt idx="262">
                  <c:v>7.9</c:v>
                </c:pt>
                <c:pt idx="263">
                  <c:v>7.4</c:v>
                </c:pt>
                <c:pt idx="264">
                  <c:v>7.7</c:v>
                </c:pt>
                <c:pt idx="265">
                  <c:v>6</c:v>
                </c:pt>
                <c:pt idx="266">
                  <c:v>6.2</c:v>
                </c:pt>
                <c:pt idx="267">
                  <c:v>5.9</c:v>
                </c:pt>
                <c:pt idx="268">
                  <c:v>6.8</c:v>
                </c:pt>
                <c:pt idx="269">
                  <c:v>3.6</c:v>
                </c:pt>
                <c:pt idx="270">
                  <c:v>6.7</c:v>
                </c:pt>
                <c:pt idx="271">
                  <c:v>6.4</c:v>
                </c:pt>
                <c:pt idx="272">
                  <c:v>6.6</c:v>
                </c:pt>
                <c:pt idx="273">
                  <c:v>7</c:v>
                </c:pt>
                <c:pt idx="274">
                  <c:v>6.9</c:v>
                </c:pt>
                <c:pt idx="275">
                  <c:v>3.9</c:v>
                </c:pt>
                <c:pt idx="276">
                  <c:v>5.7</c:v>
                </c:pt>
                <c:pt idx="277">
                  <c:v>5</c:v>
                </c:pt>
                <c:pt idx="278">
                  <c:v>6.4</c:v>
                </c:pt>
                <c:pt idx="279">
                  <c:v>6.6</c:v>
                </c:pt>
                <c:pt idx="280">
                  <c:v>6.8</c:v>
                </c:pt>
                <c:pt idx="281">
                  <c:v>5.4</c:v>
                </c:pt>
                <c:pt idx="282">
                  <c:v>5.9</c:v>
                </c:pt>
                <c:pt idx="283">
                  <c:v>7.9</c:v>
                </c:pt>
                <c:pt idx="284">
                  <c:v>6.9</c:v>
                </c:pt>
                <c:pt idx="285">
                  <c:v>8</c:v>
                </c:pt>
                <c:pt idx="286">
                  <c:v>7.9</c:v>
                </c:pt>
                <c:pt idx="287">
                  <c:v>7.6</c:v>
                </c:pt>
                <c:pt idx="288">
                  <c:v>8.1999999999999993</c:v>
                </c:pt>
                <c:pt idx="289">
                  <c:v>6.9</c:v>
                </c:pt>
                <c:pt idx="290">
                  <c:v>7.8</c:v>
                </c:pt>
                <c:pt idx="291">
                  <c:v>7.5</c:v>
                </c:pt>
                <c:pt idx="292">
                  <c:v>6.6</c:v>
                </c:pt>
                <c:pt idx="293">
                  <c:v>6.8</c:v>
                </c:pt>
                <c:pt idx="294">
                  <c:v>6.9</c:v>
                </c:pt>
                <c:pt idx="295">
                  <c:v>6.6</c:v>
                </c:pt>
                <c:pt idx="296">
                  <c:v>6.7</c:v>
                </c:pt>
                <c:pt idx="297">
                  <c:v>6.7</c:v>
                </c:pt>
                <c:pt idx="298">
                  <c:v>6.3</c:v>
                </c:pt>
                <c:pt idx="299">
                  <c:v>6.1</c:v>
                </c:pt>
                <c:pt idx="300">
                  <c:v>4.9000000000000004</c:v>
                </c:pt>
                <c:pt idx="301">
                  <c:v>6.2</c:v>
                </c:pt>
                <c:pt idx="302">
                  <c:v>7.8</c:v>
                </c:pt>
                <c:pt idx="303">
                  <c:v>8.1999999999999993</c:v>
                </c:pt>
                <c:pt idx="304">
                  <c:v>6.9</c:v>
                </c:pt>
                <c:pt idx="305">
                  <c:v>6.2</c:v>
                </c:pt>
                <c:pt idx="306">
                  <c:v>4.8</c:v>
                </c:pt>
                <c:pt idx="307">
                  <c:v>5.3</c:v>
                </c:pt>
                <c:pt idx="308">
                  <c:v>6.7</c:v>
                </c:pt>
                <c:pt idx="309">
                  <c:v>5.4</c:v>
                </c:pt>
                <c:pt idx="310">
                  <c:v>5.4</c:v>
                </c:pt>
                <c:pt idx="311">
                  <c:v>4.9000000000000004</c:v>
                </c:pt>
                <c:pt idx="312">
                  <c:v>6.1</c:v>
                </c:pt>
                <c:pt idx="313">
                  <c:v>5.8</c:v>
                </c:pt>
                <c:pt idx="314">
                  <c:v>7</c:v>
                </c:pt>
                <c:pt idx="315">
                  <c:v>6.6</c:v>
                </c:pt>
                <c:pt idx="316">
                  <c:v>5.7</c:v>
                </c:pt>
                <c:pt idx="317">
                  <c:v>6.3</c:v>
                </c:pt>
                <c:pt idx="318">
                  <c:v>6.5</c:v>
                </c:pt>
                <c:pt idx="319">
                  <c:v>6.2</c:v>
                </c:pt>
                <c:pt idx="320">
                  <c:v>7.1</c:v>
                </c:pt>
                <c:pt idx="321">
                  <c:v>7.2</c:v>
                </c:pt>
                <c:pt idx="322">
                  <c:v>6.4</c:v>
                </c:pt>
                <c:pt idx="323">
                  <c:v>7.7</c:v>
                </c:pt>
                <c:pt idx="324">
                  <c:v>6.2</c:v>
                </c:pt>
                <c:pt idx="325">
                  <c:v>7.9</c:v>
                </c:pt>
                <c:pt idx="326">
                  <c:v>6.5</c:v>
                </c:pt>
                <c:pt idx="327">
                  <c:v>5.8</c:v>
                </c:pt>
                <c:pt idx="328">
                  <c:v>7.1</c:v>
                </c:pt>
                <c:pt idx="329">
                  <c:v>5.3</c:v>
                </c:pt>
                <c:pt idx="330">
                  <c:v>5.3</c:v>
                </c:pt>
                <c:pt idx="331">
                  <c:v>7.5</c:v>
                </c:pt>
                <c:pt idx="332">
                  <c:v>7.1</c:v>
                </c:pt>
                <c:pt idx="333">
                  <c:v>7.1</c:v>
                </c:pt>
                <c:pt idx="334">
                  <c:v>6.4</c:v>
                </c:pt>
                <c:pt idx="335">
                  <c:v>5.3</c:v>
                </c:pt>
                <c:pt idx="336">
                  <c:v>5.6</c:v>
                </c:pt>
                <c:pt idx="337">
                  <c:v>8.1</c:v>
                </c:pt>
                <c:pt idx="338">
                  <c:v>8</c:v>
                </c:pt>
                <c:pt idx="339">
                  <c:v>7.2</c:v>
                </c:pt>
                <c:pt idx="340">
                  <c:v>6.9</c:v>
                </c:pt>
                <c:pt idx="341">
                  <c:v>6.7</c:v>
                </c:pt>
                <c:pt idx="342">
                  <c:v>6.2</c:v>
                </c:pt>
                <c:pt idx="343">
                  <c:v>4.8</c:v>
                </c:pt>
                <c:pt idx="344">
                  <c:v>7.3</c:v>
                </c:pt>
                <c:pt idx="345">
                  <c:v>4.4000000000000004</c:v>
                </c:pt>
                <c:pt idx="346">
                  <c:v>5.9</c:v>
                </c:pt>
                <c:pt idx="347">
                  <c:v>6.8</c:v>
                </c:pt>
                <c:pt idx="348">
                  <c:v>5.3</c:v>
                </c:pt>
                <c:pt idx="349">
                  <c:v>6.6</c:v>
                </c:pt>
                <c:pt idx="350">
                  <c:v>5.9</c:v>
                </c:pt>
                <c:pt idx="351">
                  <c:v>5.2</c:v>
                </c:pt>
                <c:pt idx="352">
                  <c:v>7.2</c:v>
                </c:pt>
                <c:pt idx="353">
                  <c:v>5.0999999999999996</c:v>
                </c:pt>
                <c:pt idx="354">
                  <c:v>4.9000000000000004</c:v>
                </c:pt>
                <c:pt idx="355">
                  <c:v>6.5</c:v>
                </c:pt>
                <c:pt idx="356">
                  <c:v>6</c:v>
                </c:pt>
                <c:pt idx="357">
                  <c:v>5.3</c:v>
                </c:pt>
                <c:pt idx="358">
                  <c:v>5.9</c:v>
                </c:pt>
                <c:pt idx="359">
                  <c:v>6.4</c:v>
                </c:pt>
                <c:pt idx="360">
                  <c:v>8.3000000000000007</c:v>
                </c:pt>
                <c:pt idx="361">
                  <c:v>6.8</c:v>
                </c:pt>
                <c:pt idx="362">
                  <c:v>7.8</c:v>
                </c:pt>
                <c:pt idx="363">
                  <c:v>7.6</c:v>
                </c:pt>
                <c:pt idx="364">
                  <c:v>7.2</c:v>
                </c:pt>
                <c:pt idx="365">
                  <c:v>6.3</c:v>
                </c:pt>
                <c:pt idx="366">
                  <c:v>8</c:v>
                </c:pt>
                <c:pt idx="367">
                  <c:v>7</c:v>
                </c:pt>
                <c:pt idx="368">
                  <c:v>8.1</c:v>
                </c:pt>
                <c:pt idx="369">
                  <c:v>6.7</c:v>
                </c:pt>
                <c:pt idx="370">
                  <c:v>6.1</c:v>
                </c:pt>
                <c:pt idx="371">
                  <c:v>4.2</c:v>
                </c:pt>
                <c:pt idx="372">
                  <c:v>6.1</c:v>
                </c:pt>
                <c:pt idx="373">
                  <c:v>6.6</c:v>
                </c:pt>
                <c:pt idx="374">
                  <c:v>7.5</c:v>
                </c:pt>
                <c:pt idx="375">
                  <c:v>7.2</c:v>
                </c:pt>
                <c:pt idx="376">
                  <c:v>7.4</c:v>
                </c:pt>
                <c:pt idx="377">
                  <c:v>5.4</c:v>
                </c:pt>
                <c:pt idx="378">
                  <c:v>6.8</c:v>
                </c:pt>
                <c:pt idx="379">
                  <c:v>6.3</c:v>
                </c:pt>
                <c:pt idx="380">
                  <c:v>7.2</c:v>
                </c:pt>
                <c:pt idx="381">
                  <c:v>6</c:v>
                </c:pt>
                <c:pt idx="382">
                  <c:v>5.9</c:v>
                </c:pt>
                <c:pt idx="383">
                  <c:v>5.4</c:v>
                </c:pt>
                <c:pt idx="384">
                  <c:v>7.6</c:v>
                </c:pt>
                <c:pt idx="385">
                  <c:v>5.0999999999999996</c:v>
                </c:pt>
                <c:pt idx="386">
                  <c:v>6.4</c:v>
                </c:pt>
                <c:pt idx="387">
                  <c:v>6.3</c:v>
                </c:pt>
                <c:pt idx="388">
                  <c:v>7.5</c:v>
                </c:pt>
                <c:pt idx="389">
                  <c:v>7.1</c:v>
                </c:pt>
                <c:pt idx="390">
                  <c:v>7.8</c:v>
                </c:pt>
                <c:pt idx="391">
                  <c:v>6.5</c:v>
                </c:pt>
                <c:pt idx="392">
                  <c:v>6.6</c:v>
                </c:pt>
                <c:pt idx="393">
                  <c:v>7.6</c:v>
                </c:pt>
                <c:pt idx="394">
                  <c:v>7.5</c:v>
                </c:pt>
                <c:pt idx="395">
                  <c:v>6.6</c:v>
                </c:pt>
                <c:pt idx="396">
                  <c:v>7.6</c:v>
                </c:pt>
                <c:pt idx="397">
                  <c:v>6.2</c:v>
                </c:pt>
                <c:pt idx="398">
                  <c:v>5.6</c:v>
                </c:pt>
                <c:pt idx="399">
                  <c:v>7</c:v>
                </c:pt>
                <c:pt idx="400">
                  <c:v>2.7</c:v>
                </c:pt>
                <c:pt idx="401">
                  <c:v>7.6</c:v>
                </c:pt>
                <c:pt idx="402">
                  <c:v>6.8</c:v>
                </c:pt>
                <c:pt idx="403">
                  <c:v>3.7</c:v>
                </c:pt>
                <c:pt idx="404">
                  <c:v>6.1</c:v>
                </c:pt>
                <c:pt idx="405">
                  <c:v>5.9</c:v>
                </c:pt>
                <c:pt idx="406">
                  <c:v>6.7</c:v>
                </c:pt>
                <c:pt idx="407">
                  <c:v>6.9</c:v>
                </c:pt>
                <c:pt idx="408">
                  <c:v>7.1</c:v>
                </c:pt>
                <c:pt idx="409">
                  <c:v>7.1</c:v>
                </c:pt>
                <c:pt idx="410">
                  <c:v>7.3</c:v>
                </c:pt>
                <c:pt idx="411">
                  <c:v>6.8</c:v>
                </c:pt>
                <c:pt idx="412">
                  <c:v>6.9</c:v>
                </c:pt>
                <c:pt idx="413">
                  <c:v>7</c:v>
                </c:pt>
                <c:pt idx="414">
                  <c:v>5.5</c:v>
                </c:pt>
                <c:pt idx="415">
                  <c:v>5.0999999999999996</c:v>
                </c:pt>
                <c:pt idx="416">
                  <c:v>6.2</c:v>
                </c:pt>
                <c:pt idx="417">
                  <c:v>5.9</c:v>
                </c:pt>
                <c:pt idx="418">
                  <c:v>6.2</c:v>
                </c:pt>
                <c:pt idx="419">
                  <c:v>5.5</c:v>
                </c:pt>
                <c:pt idx="420">
                  <c:v>4.4000000000000004</c:v>
                </c:pt>
                <c:pt idx="421">
                  <c:v>6.1</c:v>
                </c:pt>
                <c:pt idx="422">
                  <c:v>5.4</c:v>
                </c:pt>
                <c:pt idx="423">
                  <c:v>6.7</c:v>
                </c:pt>
                <c:pt idx="424">
                  <c:v>5.9</c:v>
                </c:pt>
                <c:pt idx="425">
                  <c:v>6.7</c:v>
                </c:pt>
                <c:pt idx="426">
                  <c:v>5.0999999999999996</c:v>
                </c:pt>
                <c:pt idx="427">
                  <c:v>5.6</c:v>
                </c:pt>
                <c:pt idx="428">
                  <c:v>7</c:v>
                </c:pt>
                <c:pt idx="429">
                  <c:v>6.4</c:v>
                </c:pt>
                <c:pt idx="430">
                  <c:v>6.7</c:v>
                </c:pt>
                <c:pt idx="431">
                  <c:v>4.0999999999999996</c:v>
                </c:pt>
                <c:pt idx="432">
                  <c:v>5.5</c:v>
                </c:pt>
                <c:pt idx="433">
                  <c:v>4.8</c:v>
                </c:pt>
                <c:pt idx="434">
                  <c:v>7</c:v>
                </c:pt>
                <c:pt idx="435">
                  <c:v>5.6</c:v>
                </c:pt>
                <c:pt idx="436">
                  <c:v>6.1</c:v>
                </c:pt>
                <c:pt idx="437">
                  <c:v>8.4</c:v>
                </c:pt>
                <c:pt idx="438">
                  <c:v>6.5</c:v>
                </c:pt>
                <c:pt idx="439">
                  <c:v>7</c:v>
                </c:pt>
                <c:pt idx="440">
                  <c:v>7.5</c:v>
                </c:pt>
                <c:pt idx="441">
                  <c:v>5.6</c:v>
                </c:pt>
                <c:pt idx="442">
                  <c:v>6.8</c:v>
                </c:pt>
                <c:pt idx="443">
                  <c:v>7.1</c:v>
                </c:pt>
                <c:pt idx="444">
                  <c:v>5.7</c:v>
                </c:pt>
                <c:pt idx="445">
                  <c:v>4.0999999999999996</c:v>
                </c:pt>
                <c:pt idx="446">
                  <c:v>6.7</c:v>
                </c:pt>
                <c:pt idx="447">
                  <c:v>6.4</c:v>
                </c:pt>
                <c:pt idx="448">
                  <c:v>6.7</c:v>
                </c:pt>
                <c:pt idx="449">
                  <c:v>6.5</c:v>
                </c:pt>
                <c:pt idx="450">
                  <c:v>7.3</c:v>
                </c:pt>
                <c:pt idx="451">
                  <c:v>7.7</c:v>
                </c:pt>
                <c:pt idx="452">
                  <c:v>7</c:v>
                </c:pt>
                <c:pt idx="453">
                  <c:v>7.4</c:v>
                </c:pt>
                <c:pt idx="454">
                  <c:v>7.2</c:v>
                </c:pt>
                <c:pt idx="455">
                  <c:v>7.1</c:v>
                </c:pt>
                <c:pt idx="456">
                  <c:v>6.9</c:v>
                </c:pt>
                <c:pt idx="457">
                  <c:v>7.1</c:v>
                </c:pt>
                <c:pt idx="458">
                  <c:v>5.8</c:v>
                </c:pt>
                <c:pt idx="459">
                  <c:v>6</c:v>
                </c:pt>
                <c:pt idx="460">
                  <c:v>5.9</c:v>
                </c:pt>
                <c:pt idx="461">
                  <c:v>5.8</c:v>
                </c:pt>
                <c:pt idx="462">
                  <c:v>7.5</c:v>
                </c:pt>
                <c:pt idx="463">
                  <c:v>6.6</c:v>
                </c:pt>
                <c:pt idx="464">
                  <c:v>7</c:v>
                </c:pt>
                <c:pt idx="465">
                  <c:v>5.8</c:v>
                </c:pt>
                <c:pt idx="466">
                  <c:v>6.3</c:v>
                </c:pt>
                <c:pt idx="467">
                  <c:v>7.2</c:v>
                </c:pt>
                <c:pt idx="468">
                  <c:v>6.9</c:v>
                </c:pt>
                <c:pt idx="469">
                  <c:v>7.1</c:v>
                </c:pt>
                <c:pt idx="470">
                  <c:v>7.2</c:v>
                </c:pt>
                <c:pt idx="471">
                  <c:v>6</c:v>
                </c:pt>
                <c:pt idx="472">
                  <c:v>6.9</c:v>
                </c:pt>
                <c:pt idx="473">
                  <c:v>7.6</c:v>
                </c:pt>
                <c:pt idx="474">
                  <c:v>7.9</c:v>
                </c:pt>
                <c:pt idx="475">
                  <c:v>6.3</c:v>
                </c:pt>
                <c:pt idx="476">
                  <c:v>7.2</c:v>
                </c:pt>
                <c:pt idx="477">
                  <c:v>7.3</c:v>
                </c:pt>
                <c:pt idx="478">
                  <c:v>6.9</c:v>
                </c:pt>
                <c:pt idx="479">
                  <c:v>6.3</c:v>
                </c:pt>
                <c:pt idx="480">
                  <c:v>7.3</c:v>
                </c:pt>
                <c:pt idx="481">
                  <c:v>6.1</c:v>
                </c:pt>
                <c:pt idx="482">
                  <c:v>6.5</c:v>
                </c:pt>
                <c:pt idx="483">
                  <c:v>6.8</c:v>
                </c:pt>
                <c:pt idx="484">
                  <c:v>7</c:v>
                </c:pt>
                <c:pt idx="485">
                  <c:v>8.5</c:v>
                </c:pt>
                <c:pt idx="486">
                  <c:v>6.3</c:v>
                </c:pt>
                <c:pt idx="487">
                  <c:v>6.5</c:v>
                </c:pt>
                <c:pt idx="488">
                  <c:v>6.6</c:v>
                </c:pt>
                <c:pt idx="489">
                  <c:v>7.1</c:v>
                </c:pt>
                <c:pt idx="490">
                  <c:v>6.7</c:v>
                </c:pt>
                <c:pt idx="491">
                  <c:v>5.7</c:v>
                </c:pt>
                <c:pt idx="492">
                  <c:v>7.6</c:v>
                </c:pt>
                <c:pt idx="493">
                  <c:v>6.4</c:v>
                </c:pt>
                <c:pt idx="494">
                  <c:v>7</c:v>
                </c:pt>
                <c:pt idx="495">
                  <c:v>5.7</c:v>
                </c:pt>
                <c:pt idx="496">
                  <c:v>6.7</c:v>
                </c:pt>
                <c:pt idx="497">
                  <c:v>7.2</c:v>
                </c:pt>
                <c:pt idx="498">
                  <c:v>4.4000000000000004</c:v>
                </c:pt>
                <c:pt idx="499">
                  <c:v>7.5</c:v>
                </c:pt>
                <c:pt idx="500">
                  <c:v>7.1</c:v>
                </c:pt>
                <c:pt idx="501">
                  <c:v>6.4</c:v>
                </c:pt>
                <c:pt idx="502">
                  <c:v>6.9</c:v>
                </c:pt>
                <c:pt idx="503">
                  <c:v>7.5</c:v>
                </c:pt>
                <c:pt idx="504">
                  <c:v>6.3</c:v>
                </c:pt>
                <c:pt idx="505">
                  <c:v>6.4</c:v>
                </c:pt>
                <c:pt idx="506">
                  <c:v>6.3</c:v>
                </c:pt>
                <c:pt idx="507">
                  <c:v>6.9</c:v>
                </c:pt>
                <c:pt idx="508">
                  <c:v>6.9</c:v>
                </c:pt>
                <c:pt idx="509">
                  <c:v>6.1</c:v>
                </c:pt>
                <c:pt idx="510">
                  <c:v>5.7</c:v>
                </c:pt>
                <c:pt idx="511">
                  <c:v>6.3</c:v>
                </c:pt>
                <c:pt idx="512">
                  <c:v>6.6</c:v>
                </c:pt>
                <c:pt idx="513">
                  <c:v>4.5999999999999996</c:v>
                </c:pt>
                <c:pt idx="514">
                  <c:v>8.4</c:v>
                </c:pt>
                <c:pt idx="515">
                  <c:v>6.8</c:v>
                </c:pt>
                <c:pt idx="516">
                  <c:v>6.8</c:v>
                </c:pt>
                <c:pt idx="517">
                  <c:v>6.6</c:v>
                </c:pt>
                <c:pt idx="518">
                  <c:v>6.3</c:v>
                </c:pt>
                <c:pt idx="519">
                  <c:v>7.7</c:v>
                </c:pt>
                <c:pt idx="520">
                  <c:v>5.6</c:v>
                </c:pt>
                <c:pt idx="521">
                  <c:v>6.7</c:v>
                </c:pt>
                <c:pt idx="522">
                  <c:v>5.5</c:v>
                </c:pt>
                <c:pt idx="523">
                  <c:v>6.5</c:v>
                </c:pt>
                <c:pt idx="524">
                  <c:v>5.6</c:v>
                </c:pt>
                <c:pt idx="525">
                  <c:v>5.3</c:v>
                </c:pt>
                <c:pt idx="526">
                  <c:v>6.5</c:v>
                </c:pt>
                <c:pt idx="527">
                  <c:v>6.9</c:v>
                </c:pt>
                <c:pt idx="528">
                  <c:v>7.1</c:v>
                </c:pt>
                <c:pt idx="529">
                  <c:v>8.6</c:v>
                </c:pt>
                <c:pt idx="530">
                  <c:v>8.1999999999999993</c:v>
                </c:pt>
                <c:pt idx="531">
                  <c:v>5.5</c:v>
                </c:pt>
                <c:pt idx="532">
                  <c:v>5.5</c:v>
                </c:pt>
                <c:pt idx="533">
                  <c:v>6.1</c:v>
                </c:pt>
                <c:pt idx="534">
                  <c:v>5.7</c:v>
                </c:pt>
                <c:pt idx="535">
                  <c:v>6.3</c:v>
                </c:pt>
                <c:pt idx="536">
                  <c:v>6.8</c:v>
                </c:pt>
                <c:pt idx="537">
                  <c:v>5.2</c:v>
                </c:pt>
                <c:pt idx="538">
                  <c:v>7.7</c:v>
                </c:pt>
                <c:pt idx="539">
                  <c:v>7.1</c:v>
                </c:pt>
                <c:pt idx="540">
                  <c:v>5.3</c:v>
                </c:pt>
                <c:pt idx="541">
                  <c:v>5.6</c:v>
                </c:pt>
                <c:pt idx="542">
                  <c:v>6.3</c:v>
                </c:pt>
                <c:pt idx="543">
                  <c:v>6.3</c:v>
                </c:pt>
                <c:pt idx="544">
                  <c:v>4.9000000000000004</c:v>
                </c:pt>
                <c:pt idx="545">
                  <c:v>8.1</c:v>
                </c:pt>
                <c:pt idx="546">
                  <c:v>6.4</c:v>
                </c:pt>
                <c:pt idx="547">
                  <c:v>7.1</c:v>
                </c:pt>
                <c:pt idx="548">
                  <c:v>5.4</c:v>
                </c:pt>
                <c:pt idx="549">
                  <c:v>6.5</c:v>
                </c:pt>
                <c:pt idx="550">
                  <c:v>5.4</c:v>
                </c:pt>
                <c:pt idx="551">
                  <c:v>6.5</c:v>
                </c:pt>
                <c:pt idx="552">
                  <c:v>5</c:v>
                </c:pt>
                <c:pt idx="553">
                  <c:v>6.8</c:v>
                </c:pt>
                <c:pt idx="554">
                  <c:v>6.1</c:v>
                </c:pt>
                <c:pt idx="555">
                  <c:v>7.3</c:v>
                </c:pt>
                <c:pt idx="556">
                  <c:v>5.7</c:v>
                </c:pt>
                <c:pt idx="557">
                  <c:v>7.2</c:v>
                </c:pt>
                <c:pt idx="558">
                  <c:v>7.7</c:v>
                </c:pt>
                <c:pt idx="559">
                  <c:v>6.7</c:v>
                </c:pt>
                <c:pt idx="560">
                  <c:v>6.6</c:v>
                </c:pt>
                <c:pt idx="561">
                  <c:v>6.2</c:v>
                </c:pt>
                <c:pt idx="562">
                  <c:v>7.7</c:v>
                </c:pt>
                <c:pt idx="563">
                  <c:v>7.8</c:v>
                </c:pt>
                <c:pt idx="564">
                  <c:v>7.6</c:v>
                </c:pt>
                <c:pt idx="565">
                  <c:v>6.7</c:v>
                </c:pt>
                <c:pt idx="566">
                  <c:v>5.4</c:v>
                </c:pt>
                <c:pt idx="567">
                  <c:v>6.9</c:v>
                </c:pt>
                <c:pt idx="568">
                  <c:v>6.8</c:v>
                </c:pt>
                <c:pt idx="569">
                  <c:v>6.4</c:v>
                </c:pt>
                <c:pt idx="570">
                  <c:v>5.7</c:v>
                </c:pt>
                <c:pt idx="571">
                  <c:v>7.3</c:v>
                </c:pt>
                <c:pt idx="572">
                  <c:v>6.8</c:v>
                </c:pt>
                <c:pt idx="573">
                  <c:v>6.3</c:v>
                </c:pt>
                <c:pt idx="574">
                  <c:v>5.9</c:v>
                </c:pt>
                <c:pt idx="575">
                  <c:v>8.3000000000000007</c:v>
                </c:pt>
                <c:pt idx="576">
                  <c:v>6.2</c:v>
                </c:pt>
                <c:pt idx="577">
                  <c:v>6.3</c:v>
                </c:pt>
                <c:pt idx="578">
                  <c:v>5.8</c:v>
                </c:pt>
                <c:pt idx="579">
                  <c:v>6.4</c:v>
                </c:pt>
                <c:pt idx="580">
                  <c:v>7.2</c:v>
                </c:pt>
                <c:pt idx="581">
                  <c:v>6.9</c:v>
                </c:pt>
                <c:pt idx="582">
                  <c:v>6.6</c:v>
                </c:pt>
                <c:pt idx="583">
                  <c:v>6</c:v>
                </c:pt>
                <c:pt idx="584">
                  <c:v>7.5</c:v>
                </c:pt>
                <c:pt idx="585">
                  <c:v>6.2</c:v>
                </c:pt>
                <c:pt idx="586">
                  <c:v>5.4</c:v>
                </c:pt>
                <c:pt idx="587">
                  <c:v>6.6</c:v>
                </c:pt>
                <c:pt idx="588">
                  <c:v>5.3</c:v>
                </c:pt>
                <c:pt idx="589">
                  <c:v>7.8</c:v>
                </c:pt>
                <c:pt idx="590">
                  <c:v>6.2</c:v>
                </c:pt>
                <c:pt idx="591">
                  <c:v>5.4</c:v>
                </c:pt>
                <c:pt idx="592">
                  <c:v>5.3</c:v>
                </c:pt>
                <c:pt idx="593">
                  <c:v>5.9</c:v>
                </c:pt>
                <c:pt idx="594">
                  <c:v>3.8</c:v>
                </c:pt>
                <c:pt idx="595">
                  <c:v>8.5</c:v>
                </c:pt>
                <c:pt idx="596">
                  <c:v>6.6</c:v>
                </c:pt>
                <c:pt idx="597">
                  <c:v>6.2</c:v>
                </c:pt>
                <c:pt idx="598">
                  <c:v>5.2</c:v>
                </c:pt>
                <c:pt idx="599">
                  <c:v>6.2</c:v>
                </c:pt>
                <c:pt idx="600">
                  <c:v>6.2</c:v>
                </c:pt>
                <c:pt idx="601">
                  <c:v>6.6</c:v>
                </c:pt>
                <c:pt idx="602">
                  <c:v>6.2</c:v>
                </c:pt>
                <c:pt idx="603">
                  <c:v>5.0999999999999996</c:v>
                </c:pt>
                <c:pt idx="604">
                  <c:v>6.1</c:v>
                </c:pt>
                <c:pt idx="605">
                  <c:v>6.6</c:v>
                </c:pt>
                <c:pt idx="606">
                  <c:v>6.3</c:v>
                </c:pt>
                <c:pt idx="607">
                  <c:v>7.1</c:v>
                </c:pt>
                <c:pt idx="608">
                  <c:v>5</c:v>
                </c:pt>
                <c:pt idx="609">
                  <c:v>5.6</c:v>
                </c:pt>
                <c:pt idx="610">
                  <c:v>4.5</c:v>
                </c:pt>
                <c:pt idx="611">
                  <c:v>6.2</c:v>
                </c:pt>
                <c:pt idx="612">
                  <c:v>5</c:v>
                </c:pt>
                <c:pt idx="613">
                  <c:v>6.5</c:v>
                </c:pt>
                <c:pt idx="614">
                  <c:v>5.0999999999999996</c:v>
                </c:pt>
                <c:pt idx="615">
                  <c:v>6.5</c:v>
                </c:pt>
                <c:pt idx="616">
                  <c:v>6.2</c:v>
                </c:pt>
                <c:pt idx="617">
                  <c:v>3.8</c:v>
                </c:pt>
                <c:pt idx="618">
                  <c:v>6.2</c:v>
                </c:pt>
                <c:pt idx="619">
                  <c:v>5.7</c:v>
                </c:pt>
                <c:pt idx="620">
                  <c:v>6.7</c:v>
                </c:pt>
                <c:pt idx="621">
                  <c:v>6.8</c:v>
                </c:pt>
                <c:pt idx="622">
                  <c:v>6</c:v>
                </c:pt>
                <c:pt idx="623">
                  <c:v>7.3</c:v>
                </c:pt>
                <c:pt idx="624">
                  <c:v>5.5</c:v>
                </c:pt>
                <c:pt idx="625">
                  <c:v>4.8</c:v>
                </c:pt>
                <c:pt idx="626">
                  <c:v>5.7</c:v>
                </c:pt>
                <c:pt idx="627">
                  <c:v>6</c:v>
                </c:pt>
                <c:pt idx="628">
                  <c:v>4.2</c:v>
                </c:pt>
                <c:pt idx="629">
                  <c:v>7.4</c:v>
                </c:pt>
                <c:pt idx="630">
                  <c:v>4.5999999999999996</c:v>
                </c:pt>
                <c:pt idx="631">
                  <c:v>6.9</c:v>
                </c:pt>
                <c:pt idx="632">
                  <c:v>6.9</c:v>
                </c:pt>
                <c:pt idx="633">
                  <c:v>8</c:v>
                </c:pt>
                <c:pt idx="634">
                  <c:v>6.4</c:v>
                </c:pt>
                <c:pt idx="635">
                  <c:v>6.3</c:v>
                </c:pt>
                <c:pt idx="636">
                  <c:v>8.4</c:v>
                </c:pt>
                <c:pt idx="637">
                  <c:v>6.8</c:v>
                </c:pt>
                <c:pt idx="638">
                  <c:v>5.4</c:v>
                </c:pt>
                <c:pt idx="639">
                  <c:v>7.3</c:v>
                </c:pt>
                <c:pt idx="640">
                  <c:v>5.5</c:v>
                </c:pt>
                <c:pt idx="641">
                  <c:v>5.7</c:v>
                </c:pt>
                <c:pt idx="642">
                  <c:v>7.1</c:v>
                </c:pt>
                <c:pt idx="643">
                  <c:v>7.5</c:v>
                </c:pt>
                <c:pt idx="644">
                  <c:v>5.0999999999999996</c:v>
                </c:pt>
                <c:pt idx="645">
                  <c:v>5.6</c:v>
                </c:pt>
                <c:pt idx="646">
                  <c:v>5.9</c:v>
                </c:pt>
                <c:pt idx="647">
                  <c:v>3.6</c:v>
                </c:pt>
                <c:pt idx="648">
                  <c:v>6.9</c:v>
                </c:pt>
                <c:pt idx="649">
                  <c:v>5.2</c:v>
                </c:pt>
                <c:pt idx="650">
                  <c:v>7.4</c:v>
                </c:pt>
                <c:pt idx="651">
                  <c:v>7.3</c:v>
                </c:pt>
                <c:pt idx="652">
                  <c:v>4.5999999999999996</c:v>
                </c:pt>
                <c:pt idx="653">
                  <c:v>7.7</c:v>
                </c:pt>
                <c:pt idx="654">
                  <c:v>5.2</c:v>
                </c:pt>
                <c:pt idx="655">
                  <c:v>5.3</c:v>
                </c:pt>
                <c:pt idx="656">
                  <c:v>7.5</c:v>
                </c:pt>
                <c:pt idx="657">
                  <c:v>5.8</c:v>
                </c:pt>
                <c:pt idx="658">
                  <c:v>7.1</c:v>
                </c:pt>
                <c:pt idx="659">
                  <c:v>5.5</c:v>
                </c:pt>
                <c:pt idx="660">
                  <c:v>4</c:v>
                </c:pt>
                <c:pt idx="661">
                  <c:v>5.4</c:v>
                </c:pt>
                <c:pt idx="662">
                  <c:v>7.3</c:v>
                </c:pt>
                <c:pt idx="663">
                  <c:v>6.1</c:v>
                </c:pt>
                <c:pt idx="664">
                  <c:v>5.4</c:v>
                </c:pt>
                <c:pt idx="665">
                  <c:v>5.9</c:v>
                </c:pt>
                <c:pt idx="666">
                  <c:v>7.2</c:v>
                </c:pt>
                <c:pt idx="667">
                  <c:v>4.7</c:v>
                </c:pt>
                <c:pt idx="668">
                  <c:v>7</c:v>
                </c:pt>
                <c:pt idx="669">
                  <c:v>6.9</c:v>
                </c:pt>
                <c:pt idx="670">
                  <c:v>6.2</c:v>
                </c:pt>
                <c:pt idx="671">
                  <c:v>6.4</c:v>
                </c:pt>
                <c:pt idx="672">
                  <c:v>6.4</c:v>
                </c:pt>
                <c:pt idx="673">
                  <c:v>6.1</c:v>
                </c:pt>
                <c:pt idx="674">
                  <c:v>6.7</c:v>
                </c:pt>
                <c:pt idx="675">
                  <c:v>6.8</c:v>
                </c:pt>
                <c:pt idx="676">
                  <c:v>7.8</c:v>
                </c:pt>
                <c:pt idx="677">
                  <c:v>5.3</c:v>
                </c:pt>
                <c:pt idx="678">
                  <c:v>7.2</c:v>
                </c:pt>
                <c:pt idx="679">
                  <c:v>5.9</c:v>
                </c:pt>
                <c:pt idx="680">
                  <c:v>6.4</c:v>
                </c:pt>
                <c:pt idx="681">
                  <c:v>7.6</c:v>
                </c:pt>
                <c:pt idx="682">
                  <c:v>7</c:v>
                </c:pt>
                <c:pt idx="683">
                  <c:v>6</c:v>
                </c:pt>
                <c:pt idx="684">
                  <c:v>8</c:v>
                </c:pt>
                <c:pt idx="685">
                  <c:v>5.6</c:v>
                </c:pt>
                <c:pt idx="686">
                  <c:v>6.9</c:v>
                </c:pt>
                <c:pt idx="687">
                  <c:v>5.2</c:v>
                </c:pt>
                <c:pt idx="688">
                  <c:v>7</c:v>
                </c:pt>
                <c:pt idx="689">
                  <c:v>5.4</c:v>
                </c:pt>
                <c:pt idx="690">
                  <c:v>6</c:v>
                </c:pt>
                <c:pt idx="691">
                  <c:v>4.5</c:v>
                </c:pt>
                <c:pt idx="692">
                  <c:v>6.2</c:v>
                </c:pt>
                <c:pt idx="693">
                  <c:v>6.1</c:v>
                </c:pt>
                <c:pt idx="694">
                  <c:v>5.4</c:v>
                </c:pt>
                <c:pt idx="695">
                  <c:v>6.7</c:v>
                </c:pt>
                <c:pt idx="696">
                  <c:v>4.0999999999999996</c:v>
                </c:pt>
                <c:pt idx="697">
                  <c:v>7.2</c:v>
                </c:pt>
                <c:pt idx="698">
                  <c:v>6.1</c:v>
                </c:pt>
                <c:pt idx="699">
                  <c:v>6.5</c:v>
                </c:pt>
                <c:pt idx="700">
                  <c:v>5.0999999999999996</c:v>
                </c:pt>
                <c:pt idx="701">
                  <c:v>6.9</c:v>
                </c:pt>
                <c:pt idx="702">
                  <c:v>7.6</c:v>
                </c:pt>
                <c:pt idx="703">
                  <c:v>5.6</c:v>
                </c:pt>
                <c:pt idx="704">
                  <c:v>5.6</c:v>
                </c:pt>
                <c:pt idx="705">
                  <c:v>5.5</c:v>
                </c:pt>
                <c:pt idx="706">
                  <c:v>6.7</c:v>
                </c:pt>
                <c:pt idx="707">
                  <c:v>6.1</c:v>
                </c:pt>
                <c:pt idx="708">
                  <c:v>6.6</c:v>
                </c:pt>
                <c:pt idx="709">
                  <c:v>6.4</c:v>
                </c:pt>
                <c:pt idx="710">
                  <c:v>5.2</c:v>
                </c:pt>
                <c:pt idx="711">
                  <c:v>4.8</c:v>
                </c:pt>
                <c:pt idx="712">
                  <c:v>5.2</c:v>
                </c:pt>
                <c:pt idx="713">
                  <c:v>8.1</c:v>
                </c:pt>
                <c:pt idx="714">
                  <c:v>6.1</c:v>
                </c:pt>
                <c:pt idx="715">
                  <c:v>7.7</c:v>
                </c:pt>
                <c:pt idx="716">
                  <c:v>5.0999999999999996</c:v>
                </c:pt>
                <c:pt idx="717">
                  <c:v>6</c:v>
                </c:pt>
                <c:pt idx="718">
                  <c:v>6.8</c:v>
                </c:pt>
                <c:pt idx="719">
                  <c:v>7.6</c:v>
                </c:pt>
                <c:pt idx="720">
                  <c:v>6.5</c:v>
                </c:pt>
                <c:pt idx="721">
                  <c:v>7.1</c:v>
                </c:pt>
                <c:pt idx="722">
                  <c:v>7</c:v>
                </c:pt>
                <c:pt idx="723">
                  <c:v>5.3</c:v>
                </c:pt>
                <c:pt idx="724">
                  <c:v>4.9000000000000004</c:v>
                </c:pt>
                <c:pt idx="725">
                  <c:v>5.7</c:v>
                </c:pt>
                <c:pt idx="726">
                  <c:v>7</c:v>
                </c:pt>
                <c:pt idx="727">
                  <c:v>7.8</c:v>
                </c:pt>
                <c:pt idx="728">
                  <c:v>5.7</c:v>
                </c:pt>
                <c:pt idx="729">
                  <c:v>7.4</c:v>
                </c:pt>
                <c:pt idx="730">
                  <c:v>5.9</c:v>
                </c:pt>
                <c:pt idx="731">
                  <c:v>6.4</c:v>
                </c:pt>
                <c:pt idx="732">
                  <c:v>4.3</c:v>
                </c:pt>
                <c:pt idx="733">
                  <c:v>5.9</c:v>
                </c:pt>
                <c:pt idx="734">
                  <c:v>5.4</c:v>
                </c:pt>
                <c:pt idx="735">
                  <c:v>6.3</c:v>
                </c:pt>
                <c:pt idx="736">
                  <c:v>5.7</c:v>
                </c:pt>
                <c:pt idx="737">
                  <c:v>6.5</c:v>
                </c:pt>
                <c:pt idx="738">
                  <c:v>6.6</c:v>
                </c:pt>
                <c:pt idx="739">
                  <c:v>5.4</c:v>
                </c:pt>
                <c:pt idx="740">
                  <c:v>6.5</c:v>
                </c:pt>
                <c:pt idx="741">
                  <c:v>5.5</c:v>
                </c:pt>
                <c:pt idx="742">
                  <c:v>6</c:v>
                </c:pt>
                <c:pt idx="743">
                  <c:v>6.6</c:v>
                </c:pt>
                <c:pt idx="744">
                  <c:v>5.4</c:v>
                </c:pt>
                <c:pt idx="745">
                  <c:v>5.3</c:v>
                </c:pt>
                <c:pt idx="746">
                  <c:v>8.1</c:v>
                </c:pt>
                <c:pt idx="747">
                  <c:v>7.3</c:v>
                </c:pt>
                <c:pt idx="748">
                  <c:v>6.7</c:v>
                </c:pt>
                <c:pt idx="749">
                  <c:v>7.8</c:v>
                </c:pt>
                <c:pt idx="750">
                  <c:v>6.4</c:v>
                </c:pt>
                <c:pt idx="751">
                  <c:v>4.0999999999999996</c:v>
                </c:pt>
                <c:pt idx="752">
                  <c:v>7.4</c:v>
                </c:pt>
                <c:pt idx="753">
                  <c:v>5.8</c:v>
                </c:pt>
                <c:pt idx="754">
                  <c:v>7.6</c:v>
                </c:pt>
                <c:pt idx="755">
                  <c:v>7.2</c:v>
                </c:pt>
                <c:pt idx="756">
                  <c:v>7.8</c:v>
                </c:pt>
                <c:pt idx="757">
                  <c:v>7.7</c:v>
                </c:pt>
                <c:pt idx="758">
                  <c:v>6.4</c:v>
                </c:pt>
                <c:pt idx="759">
                  <c:v>5.5</c:v>
                </c:pt>
                <c:pt idx="760">
                  <c:v>7.4</c:v>
                </c:pt>
                <c:pt idx="761">
                  <c:v>6</c:v>
                </c:pt>
                <c:pt idx="762">
                  <c:v>7.5</c:v>
                </c:pt>
                <c:pt idx="763">
                  <c:v>7</c:v>
                </c:pt>
                <c:pt idx="764">
                  <c:v>7.5</c:v>
                </c:pt>
                <c:pt idx="765">
                  <c:v>7.3</c:v>
                </c:pt>
                <c:pt idx="766">
                  <c:v>7.3</c:v>
                </c:pt>
                <c:pt idx="767">
                  <c:v>5.9</c:v>
                </c:pt>
                <c:pt idx="768">
                  <c:v>7.8</c:v>
                </c:pt>
                <c:pt idx="769">
                  <c:v>7.7</c:v>
                </c:pt>
                <c:pt idx="770">
                  <c:v>8.1</c:v>
                </c:pt>
                <c:pt idx="771">
                  <c:v>6.6</c:v>
                </c:pt>
                <c:pt idx="772">
                  <c:v>7.1</c:v>
                </c:pt>
                <c:pt idx="773">
                  <c:v>5.9</c:v>
                </c:pt>
                <c:pt idx="774">
                  <c:v>8</c:v>
                </c:pt>
                <c:pt idx="775">
                  <c:v>4.5999999999999996</c:v>
                </c:pt>
                <c:pt idx="776">
                  <c:v>6</c:v>
                </c:pt>
                <c:pt idx="777">
                  <c:v>5.2</c:v>
                </c:pt>
                <c:pt idx="778">
                  <c:v>7.6</c:v>
                </c:pt>
                <c:pt idx="779">
                  <c:v>6.4</c:v>
                </c:pt>
                <c:pt idx="780">
                  <c:v>6.1</c:v>
                </c:pt>
                <c:pt idx="781">
                  <c:v>5.2</c:v>
                </c:pt>
                <c:pt idx="782">
                  <c:v>7.3</c:v>
                </c:pt>
                <c:pt idx="783">
                  <c:v>8.5</c:v>
                </c:pt>
                <c:pt idx="784">
                  <c:v>5.9</c:v>
                </c:pt>
                <c:pt idx="785">
                  <c:v>7.8</c:v>
                </c:pt>
                <c:pt idx="786">
                  <c:v>6.4</c:v>
                </c:pt>
                <c:pt idx="787">
                  <c:v>5.9</c:v>
                </c:pt>
                <c:pt idx="788">
                  <c:v>6.6</c:v>
                </c:pt>
                <c:pt idx="789">
                  <c:v>6.8</c:v>
                </c:pt>
                <c:pt idx="790">
                  <c:v>5.8</c:v>
                </c:pt>
                <c:pt idx="791">
                  <c:v>6.9</c:v>
                </c:pt>
                <c:pt idx="792">
                  <c:v>7.1</c:v>
                </c:pt>
                <c:pt idx="793">
                  <c:v>5.8</c:v>
                </c:pt>
                <c:pt idx="794">
                  <c:v>6</c:v>
                </c:pt>
                <c:pt idx="795">
                  <c:v>4.7</c:v>
                </c:pt>
                <c:pt idx="796">
                  <c:v>5.2</c:v>
                </c:pt>
                <c:pt idx="797">
                  <c:v>5.5</c:v>
                </c:pt>
                <c:pt idx="798">
                  <c:v>7</c:v>
                </c:pt>
                <c:pt idx="799">
                  <c:v>5.8</c:v>
                </c:pt>
                <c:pt idx="800">
                  <c:v>6.2</c:v>
                </c:pt>
                <c:pt idx="801">
                  <c:v>6.5</c:v>
                </c:pt>
                <c:pt idx="802">
                  <c:v>5.0999999999999996</c:v>
                </c:pt>
                <c:pt idx="803">
                  <c:v>5.9</c:v>
                </c:pt>
                <c:pt idx="804">
                  <c:v>5.8</c:v>
                </c:pt>
                <c:pt idx="805">
                  <c:v>7.2</c:v>
                </c:pt>
                <c:pt idx="806">
                  <c:v>5.7</c:v>
                </c:pt>
                <c:pt idx="807">
                  <c:v>6.1</c:v>
                </c:pt>
                <c:pt idx="808">
                  <c:v>6.9</c:v>
                </c:pt>
                <c:pt idx="809">
                  <c:v>6.5</c:v>
                </c:pt>
                <c:pt idx="810">
                  <c:v>5</c:v>
                </c:pt>
                <c:pt idx="811">
                  <c:v>5.7</c:v>
                </c:pt>
                <c:pt idx="812">
                  <c:v>7</c:v>
                </c:pt>
                <c:pt idx="813">
                  <c:v>5.0999999999999996</c:v>
                </c:pt>
                <c:pt idx="814">
                  <c:v>5.3</c:v>
                </c:pt>
                <c:pt idx="815">
                  <c:v>4.4000000000000004</c:v>
                </c:pt>
                <c:pt idx="816">
                  <c:v>4.7</c:v>
                </c:pt>
                <c:pt idx="817">
                  <c:v>6.7</c:v>
                </c:pt>
                <c:pt idx="818">
                  <c:v>5.7</c:v>
                </c:pt>
                <c:pt idx="819">
                  <c:v>6.1</c:v>
                </c:pt>
                <c:pt idx="820">
                  <c:v>6.4</c:v>
                </c:pt>
                <c:pt idx="821">
                  <c:v>6.2</c:v>
                </c:pt>
                <c:pt idx="822">
                  <c:v>4</c:v>
                </c:pt>
                <c:pt idx="823">
                  <c:v>6.2</c:v>
                </c:pt>
                <c:pt idx="824">
                  <c:v>6.4</c:v>
                </c:pt>
                <c:pt idx="825">
                  <c:v>5.9</c:v>
                </c:pt>
                <c:pt idx="826">
                  <c:v>5.0999999999999996</c:v>
                </c:pt>
                <c:pt idx="827">
                  <c:v>7.8</c:v>
                </c:pt>
                <c:pt idx="828">
                  <c:v>5.8</c:v>
                </c:pt>
                <c:pt idx="829">
                  <c:v>5.9</c:v>
                </c:pt>
                <c:pt idx="830">
                  <c:v>6.5</c:v>
                </c:pt>
                <c:pt idx="831">
                  <c:v>6.3</c:v>
                </c:pt>
                <c:pt idx="832">
                  <c:v>5.9</c:v>
                </c:pt>
                <c:pt idx="833">
                  <c:v>5.8</c:v>
                </c:pt>
                <c:pt idx="834">
                  <c:v>6.2</c:v>
                </c:pt>
                <c:pt idx="835">
                  <c:v>4.5</c:v>
                </c:pt>
                <c:pt idx="836">
                  <c:v>5.8</c:v>
                </c:pt>
                <c:pt idx="837">
                  <c:v>5.9</c:v>
                </c:pt>
                <c:pt idx="838">
                  <c:v>4.4000000000000004</c:v>
                </c:pt>
                <c:pt idx="839">
                  <c:v>5.8</c:v>
                </c:pt>
                <c:pt idx="840">
                  <c:v>5.0999999999999996</c:v>
                </c:pt>
                <c:pt idx="841">
                  <c:v>7.1</c:v>
                </c:pt>
                <c:pt idx="842">
                  <c:v>8</c:v>
                </c:pt>
                <c:pt idx="843">
                  <c:v>6.4</c:v>
                </c:pt>
                <c:pt idx="844">
                  <c:v>6.4</c:v>
                </c:pt>
                <c:pt idx="845">
                  <c:v>7.3</c:v>
                </c:pt>
                <c:pt idx="846">
                  <c:v>5.7</c:v>
                </c:pt>
                <c:pt idx="847">
                  <c:v>6.7</c:v>
                </c:pt>
                <c:pt idx="848">
                  <c:v>7.6</c:v>
                </c:pt>
                <c:pt idx="849">
                  <c:v>7.4</c:v>
                </c:pt>
                <c:pt idx="850">
                  <c:v>5.5</c:v>
                </c:pt>
                <c:pt idx="851">
                  <c:v>6.8</c:v>
                </c:pt>
                <c:pt idx="852">
                  <c:v>4.9000000000000004</c:v>
                </c:pt>
                <c:pt idx="853">
                  <c:v>5.9</c:v>
                </c:pt>
                <c:pt idx="854">
                  <c:v>4.8</c:v>
                </c:pt>
                <c:pt idx="855">
                  <c:v>7.1</c:v>
                </c:pt>
                <c:pt idx="856">
                  <c:v>7</c:v>
                </c:pt>
                <c:pt idx="857">
                  <c:v>5.2</c:v>
                </c:pt>
                <c:pt idx="858">
                  <c:v>6.2</c:v>
                </c:pt>
                <c:pt idx="859">
                  <c:v>5.9</c:v>
                </c:pt>
                <c:pt idx="860">
                  <c:v>6.8</c:v>
                </c:pt>
                <c:pt idx="861">
                  <c:v>7.2</c:v>
                </c:pt>
                <c:pt idx="862">
                  <c:v>7</c:v>
                </c:pt>
                <c:pt idx="863">
                  <c:v>5.9</c:v>
                </c:pt>
                <c:pt idx="864">
                  <c:v>6.5</c:v>
                </c:pt>
                <c:pt idx="865">
                  <c:v>6.3</c:v>
                </c:pt>
                <c:pt idx="866">
                  <c:v>6.5</c:v>
                </c:pt>
                <c:pt idx="867">
                  <c:v>5.8</c:v>
                </c:pt>
                <c:pt idx="868">
                  <c:v>5.4</c:v>
                </c:pt>
                <c:pt idx="869">
                  <c:v>6.1</c:v>
                </c:pt>
                <c:pt idx="870">
                  <c:v>4</c:v>
                </c:pt>
                <c:pt idx="871">
                  <c:v>6.6</c:v>
                </c:pt>
                <c:pt idx="872">
                  <c:v>6.3</c:v>
                </c:pt>
                <c:pt idx="873">
                  <c:v>3.3</c:v>
                </c:pt>
                <c:pt idx="874">
                  <c:v>5.8</c:v>
                </c:pt>
                <c:pt idx="875">
                  <c:v>6</c:v>
                </c:pt>
                <c:pt idx="876">
                  <c:v>4.8</c:v>
                </c:pt>
                <c:pt idx="877">
                  <c:v>7.3</c:v>
                </c:pt>
                <c:pt idx="878">
                  <c:v>6</c:v>
                </c:pt>
                <c:pt idx="879">
                  <c:v>5.0999999999999996</c:v>
                </c:pt>
                <c:pt idx="880">
                  <c:v>6.6</c:v>
                </c:pt>
                <c:pt idx="881">
                  <c:v>6.5</c:v>
                </c:pt>
                <c:pt idx="882">
                  <c:v>2.4</c:v>
                </c:pt>
                <c:pt idx="883">
                  <c:v>7.9</c:v>
                </c:pt>
                <c:pt idx="884">
                  <c:v>7.8</c:v>
                </c:pt>
                <c:pt idx="885">
                  <c:v>7.5</c:v>
                </c:pt>
                <c:pt idx="886">
                  <c:v>6.4</c:v>
                </c:pt>
                <c:pt idx="887">
                  <c:v>5.6</c:v>
                </c:pt>
                <c:pt idx="888">
                  <c:v>6.8</c:v>
                </c:pt>
                <c:pt idx="889">
                  <c:v>6.5</c:v>
                </c:pt>
                <c:pt idx="890">
                  <c:v>6.6</c:v>
                </c:pt>
                <c:pt idx="891">
                  <c:v>7.7</c:v>
                </c:pt>
                <c:pt idx="892">
                  <c:v>8.5</c:v>
                </c:pt>
                <c:pt idx="893">
                  <c:v>6.1</c:v>
                </c:pt>
                <c:pt idx="894">
                  <c:v>6.4</c:v>
                </c:pt>
                <c:pt idx="895">
                  <c:v>5</c:v>
                </c:pt>
                <c:pt idx="896">
                  <c:v>7.6</c:v>
                </c:pt>
                <c:pt idx="897">
                  <c:v>6.2</c:v>
                </c:pt>
                <c:pt idx="898">
                  <c:v>7.6</c:v>
                </c:pt>
                <c:pt idx="899">
                  <c:v>6.8</c:v>
                </c:pt>
                <c:pt idx="900">
                  <c:v>4.8</c:v>
                </c:pt>
                <c:pt idx="901">
                  <c:v>6.3</c:v>
                </c:pt>
                <c:pt idx="902">
                  <c:v>6.2</c:v>
                </c:pt>
                <c:pt idx="903">
                  <c:v>5.8</c:v>
                </c:pt>
                <c:pt idx="904">
                  <c:v>6.5</c:v>
                </c:pt>
                <c:pt idx="905">
                  <c:v>6.7</c:v>
                </c:pt>
                <c:pt idx="906">
                  <c:v>7.4</c:v>
                </c:pt>
                <c:pt idx="907">
                  <c:v>6.9</c:v>
                </c:pt>
                <c:pt idx="908">
                  <c:v>7.7</c:v>
                </c:pt>
                <c:pt idx="909">
                  <c:v>7.3</c:v>
                </c:pt>
                <c:pt idx="910">
                  <c:v>5.2</c:v>
                </c:pt>
                <c:pt idx="911">
                  <c:v>7.1</c:v>
                </c:pt>
                <c:pt idx="912">
                  <c:v>7.1</c:v>
                </c:pt>
                <c:pt idx="913">
                  <c:v>6.5</c:v>
                </c:pt>
                <c:pt idx="914">
                  <c:v>4.5999999999999996</c:v>
                </c:pt>
                <c:pt idx="915">
                  <c:v>5.6</c:v>
                </c:pt>
                <c:pt idx="916">
                  <c:v>7.7</c:v>
                </c:pt>
                <c:pt idx="917">
                  <c:v>5.4</c:v>
                </c:pt>
                <c:pt idx="918">
                  <c:v>6.3</c:v>
                </c:pt>
                <c:pt idx="919">
                  <c:v>5.6</c:v>
                </c:pt>
                <c:pt idx="920">
                  <c:v>6.3</c:v>
                </c:pt>
                <c:pt idx="921">
                  <c:v>6.4</c:v>
                </c:pt>
                <c:pt idx="922">
                  <c:v>6.3</c:v>
                </c:pt>
                <c:pt idx="923">
                  <c:v>5.9</c:v>
                </c:pt>
                <c:pt idx="924">
                  <c:v>6.5</c:v>
                </c:pt>
                <c:pt idx="925">
                  <c:v>7.4</c:v>
                </c:pt>
                <c:pt idx="926">
                  <c:v>5.3</c:v>
                </c:pt>
                <c:pt idx="927">
                  <c:v>6</c:v>
                </c:pt>
                <c:pt idx="928">
                  <c:v>5.4</c:v>
                </c:pt>
                <c:pt idx="929">
                  <c:v>6.8</c:v>
                </c:pt>
                <c:pt idx="930">
                  <c:v>6.4</c:v>
                </c:pt>
                <c:pt idx="931">
                  <c:v>4.9000000000000004</c:v>
                </c:pt>
                <c:pt idx="932">
                  <c:v>7.2</c:v>
                </c:pt>
                <c:pt idx="933">
                  <c:v>6</c:v>
                </c:pt>
                <c:pt idx="934">
                  <c:v>6</c:v>
                </c:pt>
                <c:pt idx="935">
                  <c:v>7</c:v>
                </c:pt>
                <c:pt idx="936">
                  <c:v>6.4</c:v>
                </c:pt>
                <c:pt idx="937">
                  <c:v>4.9000000000000004</c:v>
                </c:pt>
                <c:pt idx="938">
                  <c:v>6.3</c:v>
                </c:pt>
                <c:pt idx="939">
                  <c:v>7</c:v>
                </c:pt>
                <c:pt idx="940">
                  <c:v>7</c:v>
                </c:pt>
                <c:pt idx="941">
                  <c:v>6.3</c:v>
                </c:pt>
                <c:pt idx="942">
                  <c:v>5.0999999999999996</c:v>
                </c:pt>
                <c:pt idx="943">
                  <c:v>4.5999999999999996</c:v>
                </c:pt>
                <c:pt idx="944">
                  <c:v>7.6</c:v>
                </c:pt>
                <c:pt idx="945">
                  <c:v>7.2</c:v>
                </c:pt>
                <c:pt idx="946">
                  <c:v>6.9</c:v>
                </c:pt>
                <c:pt idx="947">
                  <c:v>5.5</c:v>
                </c:pt>
                <c:pt idx="948">
                  <c:v>2.7</c:v>
                </c:pt>
                <c:pt idx="949">
                  <c:v>6.4</c:v>
                </c:pt>
                <c:pt idx="950">
                  <c:v>4.5999999999999996</c:v>
                </c:pt>
                <c:pt idx="951">
                  <c:v>7.3</c:v>
                </c:pt>
                <c:pt idx="952">
                  <c:v>5.9</c:v>
                </c:pt>
                <c:pt idx="953">
                  <c:v>6.3</c:v>
                </c:pt>
                <c:pt idx="954">
                  <c:v>7.2</c:v>
                </c:pt>
                <c:pt idx="955">
                  <c:v>6.6</c:v>
                </c:pt>
                <c:pt idx="956">
                  <c:v>8.1</c:v>
                </c:pt>
                <c:pt idx="957">
                  <c:v>7.7</c:v>
                </c:pt>
                <c:pt idx="958">
                  <c:v>6</c:v>
                </c:pt>
                <c:pt idx="959">
                  <c:v>4.5</c:v>
                </c:pt>
                <c:pt idx="960">
                  <c:v>5.8</c:v>
                </c:pt>
                <c:pt idx="961">
                  <c:v>4.7</c:v>
                </c:pt>
                <c:pt idx="962">
                  <c:v>5</c:v>
                </c:pt>
                <c:pt idx="963">
                  <c:v>6.1</c:v>
                </c:pt>
                <c:pt idx="964">
                  <c:v>6.9</c:v>
                </c:pt>
                <c:pt idx="965">
                  <c:v>7.6</c:v>
                </c:pt>
                <c:pt idx="966">
                  <c:v>8.3000000000000007</c:v>
                </c:pt>
                <c:pt idx="967">
                  <c:v>6.7</c:v>
                </c:pt>
                <c:pt idx="968">
                  <c:v>6.8</c:v>
                </c:pt>
                <c:pt idx="969">
                  <c:v>7.1</c:v>
                </c:pt>
                <c:pt idx="970">
                  <c:v>6.4</c:v>
                </c:pt>
                <c:pt idx="971">
                  <c:v>7.4</c:v>
                </c:pt>
                <c:pt idx="972">
                  <c:v>6.4</c:v>
                </c:pt>
                <c:pt idx="973">
                  <c:v>6</c:v>
                </c:pt>
                <c:pt idx="974">
                  <c:v>6</c:v>
                </c:pt>
                <c:pt idx="975">
                  <c:v>7</c:v>
                </c:pt>
                <c:pt idx="976">
                  <c:v>6.8</c:v>
                </c:pt>
                <c:pt idx="977">
                  <c:v>6.4</c:v>
                </c:pt>
                <c:pt idx="978">
                  <c:v>5.7</c:v>
                </c:pt>
                <c:pt idx="979">
                  <c:v>2.7</c:v>
                </c:pt>
                <c:pt idx="980">
                  <c:v>5.5</c:v>
                </c:pt>
                <c:pt idx="981">
                  <c:v>5.9</c:v>
                </c:pt>
                <c:pt idx="982">
                  <c:v>6.9</c:v>
                </c:pt>
                <c:pt idx="983">
                  <c:v>5.6</c:v>
                </c:pt>
                <c:pt idx="984">
                  <c:v>5.0999999999999996</c:v>
                </c:pt>
                <c:pt idx="985">
                  <c:v>6.7</c:v>
                </c:pt>
                <c:pt idx="986">
                  <c:v>6</c:v>
                </c:pt>
                <c:pt idx="987">
                  <c:v>6.9</c:v>
                </c:pt>
                <c:pt idx="988">
                  <c:v>7.5</c:v>
                </c:pt>
                <c:pt idx="989">
                  <c:v>4.4000000000000004</c:v>
                </c:pt>
                <c:pt idx="990">
                  <c:v>5.6</c:v>
                </c:pt>
                <c:pt idx="991">
                  <c:v>6</c:v>
                </c:pt>
                <c:pt idx="992">
                  <c:v>6.4</c:v>
                </c:pt>
                <c:pt idx="993">
                  <c:v>5.6</c:v>
                </c:pt>
                <c:pt idx="994">
                  <c:v>6.4</c:v>
                </c:pt>
                <c:pt idx="995">
                  <c:v>7.1</c:v>
                </c:pt>
                <c:pt idx="996">
                  <c:v>7.4</c:v>
                </c:pt>
                <c:pt idx="997">
                  <c:v>5.0999999999999996</c:v>
                </c:pt>
                <c:pt idx="998">
                  <c:v>4.5999999999999996</c:v>
                </c:pt>
                <c:pt idx="999">
                  <c:v>7.3</c:v>
                </c:pt>
                <c:pt idx="1000">
                  <c:v>7</c:v>
                </c:pt>
                <c:pt idx="1001">
                  <c:v>7.7</c:v>
                </c:pt>
                <c:pt idx="1002">
                  <c:v>6.7</c:v>
                </c:pt>
                <c:pt idx="1003">
                  <c:v>6.3</c:v>
                </c:pt>
                <c:pt idx="1004">
                  <c:v>5.8</c:v>
                </c:pt>
                <c:pt idx="1005">
                  <c:v>7.1</c:v>
                </c:pt>
                <c:pt idx="1006">
                  <c:v>6.4</c:v>
                </c:pt>
                <c:pt idx="1007">
                  <c:v>7.1</c:v>
                </c:pt>
                <c:pt idx="1008">
                  <c:v>6.6</c:v>
                </c:pt>
                <c:pt idx="1009">
                  <c:v>6.7</c:v>
                </c:pt>
                <c:pt idx="1010">
                  <c:v>6.1</c:v>
                </c:pt>
                <c:pt idx="1011">
                  <c:v>6</c:v>
                </c:pt>
                <c:pt idx="1012">
                  <c:v>7.1</c:v>
                </c:pt>
                <c:pt idx="1013">
                  <c:v>5</c:v>
                </c:pt>
                <c:pt idx="1014">
                  <c:v>6.2</c:v>
                </c:pt>
                <c:pt idx="1015">
                  <c:v>5.6</c:v>
                </c:pt>
                <c:pt idx="1016">
                  <c:v>7.4</c:v>
                </c:pt>
                <c:pt idx="1017">
                  <c:v>7.6</c:v>
                </c:pt>
                <c:pt idx="1018">
                  <c:v>6.6</c:v>
                </c:pt>
                <c:pt idx="1019">
                  <c:v>7</c:v>
                </c:pt>
                <c:pt idx="1020">
                  <c:v>6.2</c:v>
                </c:pt>
                <c:pt idx="1021">
                  <c:v>6.6</c:v>
                </c:pt>
                <c:pt idx="1022">
                  <c:v>4.7</c:v>
                </c:pt>
                <c:pt idx="1023">
                  <c:v>6.3</c:v>
                </c:pt>
                <c:pt idx="1024">
                  <c:v>6.1</c:v>
                </c:pt>
                <c:pt idx="1025">
                  <c:v>6.7</c:v>
                </c:pt>
                <c:pt idx="1026">
                  <c:v>7</c:v>
                </c:pt>
                <c:pt idx="1027">
                  <c:v>7.4</c:v>
                </c:pt>
                <c:pt idx="1028">
                  <c:v>7.3</c:v>
                </c:pt>
                <c:pt idx="1029">
                  <c:v>5.8</c:v>
                </c:pt>
                <c:pt idx="1030">
                  <c:v>6.7</c:v>
                </c:pt>
                <c:pt idx="1031">
                  <c:v>5.8</c:v>
                </c:pt>
                <c:pt idx="1032">
                  <c:v>7.8</c:v>
                </c:pt>
                <c:pt idx="1033">
                  <c:v>6.6</c:v>
                </c:pt>
                <c:pt idx="1034">
                  <c:v>6.5</c:v>
                </c:pt>
                <c:pt idx="1035">
                  <c:v>6.7</c:v>
                </c:pt>
                <c:pt idx="1036">
                  <c:v>7.3</c:v>
                </c:pt>
                <c:pt idx="1037">
                  <c:v>5.8</c:v>
                </c:pt>
                <c:pt idx="1038">
                  <c:v>6.3</c:v>
                </c:pt>
                <c:pt idx="1039">
                  <c:v>7.4</c:v>
                </c:pt>
                <c:pt idx="1040">
                  <c:v>5.9</c:v>
                </c:pt>
                <c:pt idx="1041">
                  <c:v>6.5</c:v>
                </c:pt>
                <c:pt idx="1042">
                  <c:v>4.4000000000000004</c:v>
                </c:pt>
                <c:pt idx="1043">
                  <c:v>3.5</c:v>
                </c:pt>
                <c:pt idx="1044">
                  <c:v>6.6</c:v>
                </c:pt>
                <c:pt idx="1045">
                  <c:v>6</c:v>
                </c:pt>
                <c:pt idx="1046">
                  <c:v>6.5</c:v>
                </c:pt>
                <c:pt idx="1047">
                  <c:v>4.2</c:v>
                </c:pt>
                <c:pt idx="1048">
                  <c:v>6.5</c:v>
                </c:pt>
                <c:pt idx="1049">
                  <c:v>6.1</c:v>
                </c:pt>
                <c:pt idx="1050">
                  <c:v>6.3</c:v>
                </c:pt>
                <c:pt idx="1051">
                  <c:v>6.2</c:v>
                </c:pt>
                <c:pt idx="1052">
                  <c:v>5.9</c:v>
                </c:pt>
                <c:pt idx="1053">
                  <c:v>6.5</c:v>
                </c:pt>
                <c:pt idx="1054">
                  <c:v>6.4</c:v>
                </c:pt>
                <c:pt idx="1055">
                  <c:v>6.5</c:v>
                </c:pt>
                <c:pt idx="1056">
                  <c:v>5.7</c:v>
                </c:pt>
                <c:pt idx="1057">
                  <c:v>7.3</c:v>
                </c:pt>
                <c:pt idx="1058">
                  <c:v>6.7</c:v>
                </c:pt>
                <c:pt idx="1059">
                  <c:v>7.5</c:v>
                </c:pt>
                <c:pt idx="1060">
                  <c:v>6.6</c:v>
                </c:pt>
                <c:pt idx="1061">
                  <c:v>5.8</c:v>
                </c:pt>
                <c:pt idx="1062">
                  <c:v>6.2</c:v>
                </c:pt>
                <c:pt idx="1063">
                  <c:v>5.9</c:v>
                </c:pt>
                <c:pt idx="1064">
                  <c:v>5.0999999999999996</c:v>
                </c:pt>
                <c:pt idx="1065">
                  <c:v>6</c:v>
                </c:pt>
                <c:pt idx="1066">
                  <c:v>5.0999999999999996</c:v>
                </c:pt>
                <c:pt idx="1067">
                  <c:v>5.8</c:v>
                </c:pt>
                <c:pt idx="1068">
                  <c:v>4.8</c:v>
                </c:pt>
                <c:pt idx="1069">
                  <c:v>4.9000000000000004</c:v>
                </c:pt>
                <c:pt idx="1070">
                  <c:v>5.6</c:v>
                </c:pt>
                <c:pt idx="1071">
                  <c:v>5.5</c:v>
                </c:pt>
                <c:pt idx="1072">
                  <c:v>6.4</c:v>
                </c:pt>
                <c:pt idx="1073">
                  <c:v>6.8</c:v>
                </c:pt>
                <c:pt idx="1074">
                  <c:v>5.9</c:v>
                </c:pt>
                <c:pt idx="1075">
                  <c:v>7.1</c:v>
                </c:pt>
                <c:pt idx="1076">
                  <c:v>6.8</c:v>
                </c:pt>
                <c:pt idx="1077">
                  <c:v>7.6</c:v>
                </c:pt>
                <c:pt idx="1078">
                  <c:v>6.1</c:v>
                </c:pt>
                <c:pt idx="1079">
                  <c:v>4.8</c:v>
                </c:pt>
                <c:pt idx="1080">
                  <c:v>6.6</c:v>
                </c:pt>
                <c:pt idx="1081">
                  <c:v>6.9</c:v>
                </c:pt>
                <c:pt idx="1082">
                  <c:v>7</c:v>
                </c:pt>
                <c:pt idx="1083">
                  <c:v>6.6</c:v>
                </c:pt>
                <c:pt idx="1084">
                  <c:v>7.1</c:v>
                </c:pt>
                <c:pt idx="1085">
                  <c:v>6.5</c:v>
                </c:pt>
                <c:pt idx="1086">
                  <c:v>5.6</c:v>
                </c:pt>
                <c:pt idx="1087">
                  <c:v>4.2</c:v>
                </c:pt>
                <c:pt idx="1088">
                  <c:v>4.2</c:v>
                </c:pt>
                <c:pt idx="1089">
                  <c:v>6.6</c:v>
                </c:pt>
                <c:pt idx="1090">
                  <c:v>8</c:v>
                </c:pt>
                <c:pt idx="1091">
                  <c:v>5.8</c:v>
                </c:pt>
                <c:pt idx="1092">
                  <c:v>6.3</c:v>
                </c:pt>
                <c:pt idx="1093">
                  <c:v>5.7</c:v>
                </c:pt>
                <c:pt idx="1094">
                  <c:v>7.6</c:v>
                </c:pt>
                <c:pt idx="1095">
                  <c:v>6.4</c:v>
                </c:pt>
                <c:pt idx="1096">
                  <c:v>7.4</c:v>
                </c:pt>
                <c:pt idx="1097">
                  <c:v>8.1999999999999993</c:v>
                </c:pt>
                <c:pt idx="1098">
                  <c:v>6.5</c:v>
                </c:pt>
                <c:pt idx="1099">
                  <c:v>5.5</c:v>
                </c:pt>
                <c:pt idx="1100">
                  <c:v>7.3</c:v>
                </c:pt>
                <c:pt idx="1101">
                  <c:v>6.6</c:v>
                </c:pt>
                <c:pt idx="1102">
                  <c:v>7.6</c:v>
                </c:pt>
                <c:pt idx="1103">
                  <c:v>5.7</c:v>
                </c:pt>
                <c:pt idx="1104">
                  <c:v>7.3</c:v>
                </c:pt>
                <c:pt idx="1105">
                  <c:v>5.5</c:v>
                </c:pt>
                <c:pt idx="1106">
                  <c:v>7</c:v>
                </c:pt>
                <c:pt idx="1107">
                  <c:v>7.6</c:v>
                </c:pt>
                <c:pt idx="1108">
                  <c:v>5.6</c:v>
                </c:pt>
                <c:pt idx="1109">
                  <c:v>6.7</c:v>
                </c:pt>
                <c:pt idx="1110">
                  <c:v>7.6</c:v>
                </c:pt>
                <c:pt idx="1111">
                  <c:v>5.6</c:v>
                </c:pt>
                <c:pt idx="1112">
                  <c:v>6.8</c:v>
                </c:pt>
                <c:pt idx="1113">
                  <c:v>2.4</c:v>
                </c:pt>
                <c:pt idx="1114">
                  <c:v>8.1999999999999993</c:v>
                </c:pt>
                <c:pt idx="1115">
                  <c:v>5.9</c:v>
                </c:pt>
                <c:pt idx="1116">
                  <c:v>7.1</c:v>
                </c:pt>
                <c:pt idx="1117">
                  <c:v>6.8</c:v>
                </c:pt>
                <c:pt idx="1118">
                  <c:v>6.5</c:v>
                </c:pt>
                <c:pt idx="1119">
                  <c:v>6.1</c:v>
                </c:pt>
                <c:pt idx="1120">
                  <c:v>8.8000000000000007</c:v>
                </c:pt>
                <c:pt idx="1121">
                  <c:v>7</c:v>
                </c:pt>
                <c:pt idx="1122">
                  <c:v>6.6</c:v>
                </c:pt>
                <c:pt idx="1123">
                  <c:v>7.3</c:v>
                </c:pt>
                <c:pt idx="1124">
                  <c:v>5.4</c:v>
                </c:pt>
                <c:pt idx="1125">
                  <c:v>6.3</c:v>
                </c:pt>
                <c:pt idx="1126">
                  <c:v>7.9</c:v>
                </c:pt>
                <c:pt idx="1127">
                  <c:v>6.3</c:v>
                </c:pt>
                <c:pt idx="1128">
                  <c:v>7.2</c:v>
                </c:pt>
                <c:pt idx="1129">
                  <c:v>5.0999999999999996</c:v>
                </c:pt>
                <c:pt idx="1130">
                  <c:v>8</c:v>
                </c:pt>
                <c:pt idx="1131">
                  <c:v>6.2</c:v>
                </c:pt>
                <c:pt idx="1132">
                  <c:v>6</c:v>
                </c:pt>
                <c:pt idx="1133">
                  <c:v>6.7</c:v>
                </c:pt>
                <c:pt idx="1134">
                  <c:v>6.4</c:v>
                </c:pt>
                <c:pt idx="1135">
                  <c:v>6.3</c:v>
                </c:pt>
                <c:pt idx="1136">
                  <c:v>6.4</c:v>
                </c:pt>
                <c:pt idx="1137">
                  <c:v>6.6</c:v>
                </c:pt>
                <c:pt idx="1138">
                  <c:v>6.4</c:v>
                </c:pt>
                <c:pt idx="1139">
                  <c:v>6</c:v>
                </c:pt>
                <c:pt idx="1140">
                  <c:v>6.6</c:v>
                </c:pt>
                <c:pt idx="1141">
                  <c:v>5.9</c:v>
                </c:pt>
                <c:pt idx="1142">
                  <c:v>6.3</c:v>
                </c:pt>
                <c:pt idx="1143">
                  <c:v>7.3</c:v>
                </c:pt>
                <c:pt idx="1144">
                  <c:v>6.8</c:v>
                </c:pt>
                <c:pt idx="1145">
                  <c:v>7.2</c:v>
                </c:pt>
                <c:pt idx="1146">
                  <c:v>6</c:v>
                </c:pt>
                <c:pt idx="1147">
                  <c:v>6.5</c:v>
                </c:pt>
                <c:pt idx="1148">
                  <c:v>5.8</c:v>
                </c:pt>
                <c:pt idx="1149">
                  <c:v>5.8</c:v>
                </c:pt>
                <c:pt idx="1150">
                  <c:v>6.7</c:v>
                </c:pt>
                <c:pt idx="1151">
                  <c:v>7.8</c:v>
                </c:pt>
                <c:pt idx="1152">
                  <c:v>5.8</c:v>
                </c:pt>
                <c:pt idx="1153">
                  <c:v>6.9</c:v>
                </c:pt>
                <c:pt idx="1154">
                  <c:v>5.6</c:v>
                </c:pt>
                <c:pt idx="1155">
                  <c:v>6.4</c:v>
                </c:pt>
                <c:pt idx="1156">
                  <c:v>5.3</c:v>
                </c:pt>
                <c:pt idx="1157">
                  <c:v>7.7</c:v>
                </c:pt>
                <c:pt idx="1158">
                  <c:v>5.7</c:v>
                </c:pt>
                <c:pt idx="1159">
                  <c:v>6.2</c:v>
                </c:pt>
                <c:pt idx="1160">
                  <c:v>5.9</c:v>
                </c:pt>
                <c:pt idx="1161">
                  <c:v>5.9</c:v>
                </c:pt>
                <c:pt idx="1162">
                  <c:v>5.5</c:v>
                </c:pt>
                <c:pt idx="1163">
                  <c:v>6</c:v>
                </c:pt>
                <c:pt idx="1164">
                  <c:v>6.4</c:v>
                </c:pt>
                <c:pt idx="1165">
                  <c:v>7.8</c:v>
                </c:pt>
                <c:pt idx="1166">
                  <c:v>6.5</c:v>
                </c:pt>
                <c:pt idx="1167">
                  <c:v>7.4</c:v>
                </c:pt>
                <c:pt idx="1168">
                  <c:v>6.8</c:v>
                </c:pt>
                <c:pt idx="1169">
                  <c:v>6.1</c:v>
                </c:pt>
                <c:pt idx="1170">
                  <c:v>5.5</c:v>
                </c:pt>
                <c:pt idx="1171">
                  <c:v>6.2</c:v>
                </c:pt>
                <c:pt idx="1172">
                  <c:v>6.3</c:v>
                </c:pt>
                <c:pt idx="1173">
                  <c:v>5.7</c:v>
                </c:pt>
                <c:pt idx="1174">
                  <c:v>7.5</c:v>
                </c:pt>
                <c:pt idx="1175">
                  <c:v>6.4</c:v>
                </c:pt>
                <c:pt idx="1176">
                  <c:v>4.3</c:v>
                </c:pt>
                <c:pt idx="1177">
                  <c:v>5.9</c:v>
                </c:pt>
                <c:pt idx="1178">
                  <c:v>4.2</c:v>
                </c:pt>
                <c:pt idx="1179">
                  <c:v>6.4</c:v>
                </c:pt>
                <c:pt idx="1180">
                  <c:v>5.8</c:v>
                </c:pt>
                <c:pt idx="1181">
                  <c:v>6.2</c:v>
                </c:pt>
                <c:pt idx="1182">
                  <c:v>8.1999999999999993</c:v>
                </c:pt>
                <c:pt idx="1183">
                  <c:v>6.4</c:v>
                </c:pt>
                <c:pt idx="1184">
                  <c:v>7.2</c:v>
                </c:pt>
                <c:pt idx="1185">
                  <c:v>7.1</c:v>
                </c:pt>
                <c:pt idx="1186">
                  <c:v>8.1</c:v>
                </c:pt>
                <c:pt idx="1187">
                  <c:v>6.4</c:v>
                </c:pt>
                <c:pt idx="1188">
                  <c:v>6.7</c:v>
                </c:pt>
                <c:pt idx="1189">
                  <c:v>6</c:v>
                </c:pt>
                <c:pt idx="1190">
                  <c:v>4.7</c:v>
                </c:pt>
                <c:pt idx="1191">
                  <c:v>6.3</c:v>
                </c:pt>
                <c:pt idx="1192">
                  <c:v>5.9</c:v>
                </c:pt>
                <c:pt idx="1193">
                  <c:v>6.3</c:v>
                </c:pt>
                <c:pt idx="1194">
                  <c:v>6.5</c:v>
                </c:pt>
                <c:pt idx="1195">
                  <c:v>7.3</c:v>
                </c:pt>
                <c:pt idx="1196">
                  <c:v>7.6</c:v>
                </c:pt>
                <c:pt idx="1197">
                  <c:v>7.1</c:v>
                </c:pt>
                <c:pt idx="1198">
                  <c:v>7.5</c:v>
                </c:pt>
                <c:pt idx="1199">
                  <c:v>5.4</c:v>
                </c:pt>
                <c:pt idx="1200">
                  <c:v>7.3</c:v>
                </c:pt>
                <c:pt idx="1201">
                  <c:v>6.5</c:v>
                </c:pt>
                <c:pt idx="1202">
                  <c:v>5.6</c:v>
                </c:pt>
                <c:pt idx="1203">
                  <c:v>5.2</c:v>
                </c:pt>
                <c:pt idx="1204">
                  <c:v>6.3</c:v>
                </c:pt>
                <c:pt idx="1205">
                  <c:v>5.5</c:v>
                </c:pt>
                <c:pt idx="1206">
                  <c:v>6.1</c:v>
                </c:pt>
                <c:pt idx="1207">
                  <c:v>7.1</c:v>
                </c:pt>
                <c:pt idx="1208">
                  <c:v>8.5</c:v>
                </c:pt>
                <c:pt idx="1209">
                  <c:v>7.9</c:v>
                </c:pt>
                <c:pt idx="1210">
                  <c:v>8.1</c:v>
                </c:pt>
                <c:pt idx="1211">
                  <c:v>5.5</c:v>
                </c:pt>
                <c:pt idx="1212">
                  <c:v>5.2</c:v>
                </c:pt>
                <c:pt idx="1213">
                  <c:v>7</c:v>
                </c:pt>
                <c:pt idx="1214">
                  <c:v>6.1</c:v>
                </c:pt>
                <c:pt idx="1215">
                  <c:v>5.5</c:v>
                </c:pt>
                <c:pt idx="1216">
                  <c:v>5.9</c:v>
                </c:pt>
                <c:pt idx="1217">
                  <c:v>5.4</c:v>
                </c:pt>
                <c:pt idx="1218">
                  <c:v>5.7</c:v>
                </c:pt>
                <c:pt idx="1219">
                  <c:v>6.7</c:v>
                </c:pt>
                <c:pt idx="1220">
                  <c:v>6.5</c:v>
                </c:pt>
                <c:pt idx="1221">
                  <c:v>5.5</c:v>
                </c:pt>
                <c:pt idx="1222">
                  <c:v>7</c:v>
                </c:pt>
                <c:pt idx="1223">
                  <c:v>5.8</c:v>
                </c:pt>
                <c:pt idx="1224">
                  <c:v>7.3</c:v>
                </c:pt>
                <c:pt idx="1225">
                  <c:v>6.6</c:v>
                </c:pt>
                <c:pt idx="1226">
                  <c:v>4.4000000000000004</c:v>
                </c:pt>
                <c:pt idx="1227">
                  <c:v>7.7</c:v>
                </c:pt>
                <c:pt idx="1228">
                  <c:v>6.1</c:v>
                </c:pt>
                <c:pt idx="1229">
                  <c:v>5.4</c:v>
                </c:pt>
                <c:pt idx="1230">
                  <c:v>6.5</c:v>
                </c:pt>
                <c:pt idx="1231">
                  <c:v>7</c:v>
                </c:pt>
                <c:pt idx="1232">
                  <c:v>6.3</c:v>
                </c:pt>
                <c:pt idx="1233">
                  <c:v>6.3</c:v>
                </c:pt>
                <c:pt idx="1234">
                  <c:v>6.1</c:v>
                </c:pt>
                <c:pt idx="1235">
                  <c:v>6.1</c:v>
                </c:pt>
                <c:pt idx="1236">
                  <c:v>5.3</c:v>
                </c:pt>
                <c:pt idx="1237">
                  <c:v>5.4</c:v>
                </c:pt>
                <c:pt idx="1238">
                  <c:v>6.2</c:v>
                </c:pt>
                <c:pt idx="1239">
                  <c:v>6.6</c:v>
                </c:pt>
                <c:pt idx="1240">
                  <c:v>5.9</c:v>
                </c:pt>
                <c:pt idx="1241">
                  <c:v>6.8</c:v>
                </c:pt>
                <c:pt idx="1242">
                  <c:v>7.8</c:v>
                </c:pt>
                <c:pt idx="1243">
                  <c:v>6.2</c:v>
                </c:pt>
                <c:pt idx="1244">
                  <c:v>6.7</c:v>
                </c:pt>
                <c:pt idx="1245">
                  <c:v>4.9000000000000004</c:v>
                </c:pt>
                <c:pt idx="1246">
                  <c:v>7.4</c:v>
                </c:pt>
                <c:pt idx="1247">
                  <c:v>6.2</c:v>
                </c:pt>
                <c:pt idx="1248">
                  <c:v>6.1</c:v>
                </c:pt>
                <c:pt idx="1249">
                  <c:v>6.4</c:v>
                </c:pt>
                <c:pt idx="1250">
                  <c:v>6.3</c:v>
                </c:pt>
                <c:pt idx="1251">
                  <c:v>5.9</c:v>
                </c:pt>
                <c:pt idx="1252">
                  <c:v>6</c:v>
                </c:pt>
                <c:pt idx="1253">
                  <c:v>6.1</c:v>
                </c:pt>
                <c:pt idx="1254">
                  <c:v>6.7</c:v>
                </c:pt>
                <c:pt idx="1255">
                  <c:v>6.7</c:v>
                </c:pt>
                <c:pt idx="1256">
                  <c:v>7.9</c:v>
                </c:pt>
                <c:pt idx="1257">
                  <c:v>5.7</c:v>
                </c:pt>
                <c:pt idx="1258">
                  <c:v>6.7</c:v>
                </c:pt>
                <c:pt idx="1259">
                  <c:v>6.7</c:v>
                </c:pt>
                <c:pt idx="1260">
                  <c:v>6.1</c:v>
                </c:pt>
                <c:pt idx="1261">
                  <c:v>6.6</c:v>
                </c:pt>
                <c:pt idx="1262">
                  <c:v>6.9</c:v>
                </c:pt>
                <c:pt idx="1263">
                  <c:v>6.2</c:v>
                </c:pt>
                <c:pt idx="1264">
                  <c:v>6</c:v>
                </c:pt>
                <c:pt idx="1265">
                  <c:v>4.9000000000000004</c:v>
                </c:pt>
                <c:pt idx="1266">
                  <c:v>6.1</c:v>
                </c:pt>
                <c:pt idx="1267">
                  <c:v>4.8</c:v>
                </c:pt>
                <c:pt idx="1268">
                  <c:v>5.5</c:v>
                </c:pt>
                <c:pt idx="1269">
                  <c:v>3.8</c:v>
                </c:pt>
                <c:pt idx="1270">
                  <c:v>4.9000000000000004</c:v>
                </c:pt>
                <c:pt idx="1271">
                  <c:v>3.6</c:v>
                </c:pt>
                <c:pt idx="1272">
                  <c:v>5.9</c:v>
                </c:pt>
                <c:pt idx="1273">
                  <c:v>5.2</c:v>
                </c:pt>
                <c:pt idx="1274">
                  <c:v>7.9</c:v>
                </c:pt>
                <c:pt idx="1275">
                  <c:v>7.6</c:v>
                </c:pt>
                <c:pt idx="1276">
                  <c:v>5.2</c:v>
                </c:pt>
                <c:pt idx="1277">
                  <c:v>6.1</c:v>
                </c:pt>
                <c:pt idx="1278">
                  <c:v>6.2</c:v>
                </c:pt>
                <c:pt idx="1279">
                  <c:v>5.5</c:v>
                </c:pt>
                <c:pt idx="1280">
                  <c:v>4.7</c:v>
                </c:pt>
                <c:pt idx="1281">
                  <c:v>6.2</c:v>
                </c:pt>
                <c:pt idx="1282">
                  <c:v>5.9</c:v>
                </c:pt>
                <c:pt idx="1283">
                  <c:v>6.2</c:v>
                </c:pt>
                <c:pt idx="1284">
                  <c:v>5.6</c:v>
                </c:pt>
                <c:pt idx="1285">
                  <c:v>6.3</c:v>
                </c:pt>
                <c:pt idx="1286">
                  <c:v>6.6</c:v>
                </c:pt>
                <c:pt idx="1287">
                  <c:v>6.7</c:v>
                </c:pt>
                <c:pt idx="1288">
                  <c:v>7.6</c:v>
                </c:pt>
                <c:pt idx="1289">
                  <c:v>6.3</c:v>
                </c:pt>
                <c:pt idx="1290">
                  <c:v>8.1</c:v>
                </c:pt>
                <c:pt idx="1291">
                  <c:v>6.7</c:v>
                </c:pt>
                <c:pt idx="1292">
                  <c:v>6.4</c:v>
                </c:pt>
                <c:pt idx="1293">
                  <c:v>7.2</c:v>
                </c:pt>
                <c:pt idx="1294">
                  <c:v>7.6</c:v>
                </c:pt>
                <c:pt idx="1295">
                  <c:v>6.9</c:v>
                </c:pt>
                <c:pt idx="1296">
                  <c:v>6.6</c:v>
                </c:pt>
                <c:pt idx="1297">
                  <c:v>6.8</c:v>
                </c:pt>
                <c:pt idx="1298">
                  <c:v>3.8</c:v>
                </c:pt>
                <c:pt idx="1299">
                  <c:v>5.5</c:v>
                </c:pt>
                <c:pt idx="1300">
                  <c:v>8.6999999999999993</c:v>
                </c:pt>
                <c:pt idx="1301">
                  <c:v>6</c:v>
                </c:pt>
                <c:pt idx="1302">
                  <c:v>8.8000000000000007</c:v>
                </c:pt>
                <c:pt idx="1303">
                  <c:v>6.2</c:v>
                </c:pt>
                <c:pt idx="1304">
                  <c:v>8.1</c:v>
                </c:pt>
                <c:pt idx="1305">
                  <c:v>6.6</c:v>
                </c:pt>
                <c:pt idx="1306">
                  <c:v>5.5</c:v>
                </c:pt>
                <c:pt idx="1307">
                  <c:v>5.7</c:v>
                </c:pt>
                <c:pt idx="1308">
                  <c:v>5.0999999999999996</c:v>
                </c:pt>
                <c:pt idx="1309">
                  <c:v>4.3</c:v>
                </c:pt>
                <c:pt idx="1310">
                  <c:v>7.5</c:v>
                </c:pt>
                <c:pt idx="1311">
                  <c:v>6.7</c:v>
                </c:pt>
                <c:pt idx="1312">
                  <c:v>4.3</c:v>
                </c:pt>
                <c:pt idx="1313">
                  <c:v>7.7</c:v>
                </c:pt>
                <c:pt idx="1314">
                  <c:v>5.6</c:v>
                </c:pt>
                <c:pt idx="1315">
                  <c:v>6</c:v>
                </c:pt>
                <c:pt idx="1316">
                  <c:v>7.4</c:v>
                </c:pt>
                <c:pt idx="1317">
                  <c:v>6.5</c:v>
                </c:pt>
                <c:pt idx="1318">
                  <c:v>6.9</c:v>
                </c:pt>
                <c:pt idx="1319">
                  <c:v>6.7</c:v>
                </c:pt>
                <c:pt idx="1320">
                  <c:v>6.6</c:v>
                </c:pt>
                <c:pt idx="1321">
                  <c:v>7.2</c:v>
                </c:pt>
                <c:pt idx="1322">
                  <c:v>6.4</c:v>
                </c:pt>
                <c:pt idx="1323">
                  <c:v>6.4</c:v>
                </c:pt>
                <c:pt idx="1324">
                  <c:v>6.4</c:v>
                </c:pt>
                <c:pt idx="1325">
                  <c:v>7.3</c:v>
                </c:pt>
                <c:pt idx="1326">
                  <c:v>5.2</c:v>
                </c:pt>
                <c:pt idx="1327">
                  <c:v>6.3</c:v>
                </c:pt>
                <c:pt idx="1328">
                  <c:v>5.9</c:v>
                </c:pt>
                <c:pt idx="1329">
                  <c:v>6.7</c:v>
                </c:pt>
                <c:pt idx="1330">
                  <c:v>5.4</c:v>
                </c:pt>
                <c:pt idx="1331">
                  <c:v>6.7</c:v>
                </c:pt>
                <c:pt idx="1332">
                  <c:v>6.2</c:v>
                </c:pt>
                <c:pt idx="1333">
                  <c:v>6.1</c:v>
                </c:pt>
                <c:pt idx="1334">
                  <c:v>7.1</c:v>
                </c:pt>
                <c:pt idx="1335">
                  <c:v>5</c:v>
                </c:pt>
                <c:pt idx="1336">
                  <c:v>5.0999999999999996</c:v>
                </c:pt>
                <c:pt idx="1337">
                  <c:v>6.5</c:v>
                </c:pt>
                <c:pt idx="1338">
                  <c:v>6.3</c:v>
                </c:pt>
                <c:pt idx="1339">
                  <c:v>6.1</c:v>
                </c:pt>
                <c:pt idx="1340">
                  <c:v>7.7</c:v>
                </c:pt>
                <c:pt idx="1341">
                  <c:v>7.6</c:v>
                </c:pt>
                <c:pt idx="1342">
                  <c:v>4.9000000000000004</c:v>
                </c:pt>
                <c:pt idx="1343">
                  <c:v>4.8</c:v>
                </c:pt>
                <c:pt idx="1344">
                  <c:v>5.7</c:v>
                </c:pt>
                <c:pt idx="1345">
                  <c:v>1.7</c:v>
                </c:pt>
                <c:pt idx="1346">
                  <c:v>6.9</c:v>
                </c:pt>
                <c:pt idx="1347">
                  <c:v>6.3</c:v>
                </c:pt>
                <c:pt idx="1348">
                  <c:v>7.3</c:v>
                </c:pt>
                <c:pt idx="1349">
                  <c:v>7.2</c:v>
                </c:pt>
                <c:pt idx="1350">
                  <c:v>6.2</c:v>
                </c:pt>
                <c:pt idx="1351">
                  <c:v>7</c:v>
                </c:pt>
                <c:pt idx="1352">
                  <c:v>6.5</c:v>
                </c:pt>
                <c:pt idx="1353">
                  <c:v>6.8</c:v>
                </c:pt>
                <c:pt idx="1354">
                  <c:v>6.2</c:v>
                </c:pt>
                <c:pt idx="1355">
                  <c:v>7.6</c:v>
                </c:pt>
                <c:pt idx="1356">
                  <c:v>7.6</c:v>
                </c:pt>
                <c:pt idx="1357">
                  <c:v>6.9</c:v>
                </c:pt>
                <c:pt idx="1358">
                  <c:v>6.4</c:v>
                </c:pt>
                <c:pt idx="1359">
                  <c:v>4.9000000000000004</c:v>
                </c:pt>
                <c:pt idx="1360">
                  <c:v>6.8</c:v>
                </c:pt>
                <c:pt idx="1361">
                  <c:v>5.6</c:v>
                </c:pt>
                <c:pt idx="1362">
                  <c:v>6.4</c:v>
                </c:pt>
                <c:pt idx="1363">
                  <c:v>7.9</c:v>
                </c:pt>
                <c:pt idx="1364">
                  <c:v>5.5</c:v>
                </c:pt>
                <c:pt idx="1365">
                  <c:v>5.7</c:v>
                </c:pt>
                <c:pt idx="1366">
                  <c:v>6</c:v>
                </c:pt>
                <c:pt idx="1367">
                  <c:v>5.9</c:v>
                </c:pt>
                <c:pt idx="1368">
                  <c:v>7.7</c:v>
                </c:pt>
                <c:pt idx="1369">
                  <c:v>5.9</c:v>
                </c:pt>
                <c:pt idx="1370">
                  <c:v>7.6</c:v>
                </c:pt>
                <c:pt idx="1371">
                  <c:v>6.2</c:v>
                </c:pt>
                <c:pt idx="1372">
                  <c:v>6.4</c:v>
                </c:pt>
                <c:pt idx="1373">
                  <c:v>5.7</c:v>
                </c:pt>
                <c:pt idx="1374">
                  <c:v>6.3</c:v>
                </c:pt>
                <c:pt idx="1375">
                  <c:v>5.7</c:v>
                </c:pt>
                <c:pt idx="1376">
                  <c:v>6.5</c:v>
                </c:pt>
                <c:pt idx="1377">
                  <c:v>7.6</c:v>
                </c:pt>
                <c:pt idx="1378">
                  <c:v>6.6</c:v>
                </c:pt>
                <c:pt idx="1379">
                  <c:v>5.6</c:v>
                </c:pt>
                <c:pt idx="1380">
                  <c:v>7.1</c:v>
                </c:pt>
                <c:pt idx="1381">
                  <c:v>7.1</c:v>
                </c:pt>
                <c:pt idx="1382">
                  <c:v>5.5</c:v>
                </c:pt>
                <c:pt idx="1383">
                  <c:v>5.8</c:v>
                </c:pt>
                <c:pt idx="1384">
                  <c:v>6.7</c:v>
                </c:pt>
                <c:pt idx="1385">
                  <c:v>7.1</c:v>
                </c:pt>
                <c:pt idx="1386">
                  <c:v>5.6</c:v>
                </c:pt>
                <c:pt idx="1387">
                  <c:v>6.5</c:v>
                </c:pt>
                <c:pt idx="1388">
                  <c:v>5.8</c:v>
                </c:pt>
                <c:pt idx="1389">
                  <c:v>8</c:v>
                </c:pt>
                <c:pt idx="1390">
                  <c:v>6.2</c:v>
                </c:pt>
                <c:pt idx="1391">
                  <c:v>6.1</c:v>
                </c:pt>
                <c:pt idx="1392">
                  <c:v>6.3</c:v>
                </c:pt>
                <c:pt idx="1393">
                  <c:v>6.3</c:v>
                </c:pt>
                <c:pt idx="1394">
                  <c:v>6.3</c:v>
                </c:pt>
                <c:pt idx="1395">
                  <c:v>7.7</c:v>
                </c:pt>
                <c:pt idx="1396">
                  <c:v>7</c:v>
                </c:pt>
                <c:pt idx="1397">
                  <c:v>5.3</c:v>
                </c:pt>
                <c:pt idx="1398">
                  <c:v>5.6</c:v>
                </c:pt>
                <c:pt idx="1399">
                  <c:v>5.4</c:v>
                </c:pt>
                <c:pt idx="1400">
                  <c:v>6.4</c:v>
                </c:pt>
                <c:pt idx="1401">
                  <c:v>3</c:v>
                </c:pt>
                <c:pt idx="1402">
                  <c:v>3.6</c:v>
                </c:pt>
                <c:pt idx="1403">
                  <c:v>5.8</c:v>
                </c:pt>
                <c:pt idx="1404">
                  <c:v>6.2</c:v>
                </c:pt>
                <c:pt idx="1405">
                  <c:v>5.6</c:v>
                </c:pt>
                <c:pt idx="1406">
                  <c:v>5.4</c:v>
                </c:pt>
                <c:pt idx="1407">
                  <c:v>6.1</c:v>
                </c:pt>
                <c:pt idx="1408">
                  <c:v>4.2</c:v>
                </c:pt>
                <c:pt idx="1409">
                  <c:v>4.2</c:v>
                </c:pt>
                <c:pt idx="1410">
                  <c:v>7.2</c:v>
                </c:pt>
                <c:pt idx="1411">
                  <c:v>7.1</c:v>
                </c:pt>
                <c:pt idx="1412">
                  <c:v>8.6</c:v>
                </c:pt>
                <c:pt idx="1413">
                  <c:v>6.4</c:v>
                </c:pt>
                <c:pt idx="1414">
                  <c:v>6.4</c:v>
                </c:pt>
                <c:pt idx="1415">
                  <c:v>5.7</c:v>
                </c:pt>
                <c:pt idx="1416">
                  <c:v>7</c:v>
                </c:pt>
                <c:pt idx="1417">
                  <c:v>7.7</c:v>
                </c:pt>
                <c:pt idx="1418">
                  <c:v>6.1</c:v>
                </c:pt>
                <c:pt idx="1419">
                  <c:v>5.6</c:v>
                </c:pt>
                <c:pt idx="1420">
                  <c:v>6.6</c:v>
                </c:pt>
                <c:pt idx="1421">
                  <c:v>7.4</c:v>
                </c:pt>
                <c:pt idx="1422">
                  <c:v>6.8</c:v>
                </c:pt>
                <c:pt idx="1423">
                  <c:v>8</c:v>
                </c:pt>
                <c:pt idx="1424">
                  <c:v>5.6</c:v>
                </c:pt>
                <c:pt idx="1425">
                  <c:v>6.4</c:v>
                </c:pt>
                <c:pt idx="1426">
                  <c:v>5.0999999999999996</c:v>
                </c:pt>
                <c:pt idx="1427">
                  <c:v>4.7</c:v>
                </c:pt>
                <c:pt idx="1428">
                  <c:v>5.3</c:v>
                </c:pt>
                <c:pt idx="1429">
                  <c:v>4.5999999999999996</c:v>
                </c:pt>
                <c:pt idx="1430">
                  <c:v>8.4</c:v>
                </c:pt>
                <c:pt idx="1431">
                  <c:v>6.9</c:v>
                </c:pt>
                <c:pt idx="1432">
                  <c:v>4.5</c:v>
                </c:pt>
                <c:pt idx="1433">
                  <c:v>6.7</c:v>
                </c:pt>
                <c:pt idx="1434">
                  <c:v>6.5</c:v>
                </c:pt>
                <c:pt idx="1435">
                  <c:v>6.3</c:v>
                </c:pt>
                <c:pt idx="1436">
                  <c:v>6.6</c:v>
                </c:pt>
                <c:pt idx="1437">
                  <c:v>6.4</c:v>
                </c:pt>
                <c:pt idx="1438">
                  <c:v>6</c:v>
                </c:pt>
                <c:pt idx="1439">
                  <c:v>7.1</c:v>
                </c:pt>
                <c:pt idx="1440">
                  <c:v>7.8</c:v>
                </c:pt>
                <c:pt idx="1441">
                  <c:v>5.8</c:v>
                </c:pt>
                <c:pt idx="1442">
                  <c:v>6.2</c:v>
                </c:pt>
                <c:pt idx="1443">
                  <c:v>6.1</c:v>
                </c:pt>
                <c:pt idx="1444">
                  <c:v>4.4000000000000004</c:v>
                </c:pt>
                <c:pt idx="1445">
                  <c:v>6.3</c:v>
                </c:pt>
                <c:pt idx="1446">
                  <c:v>6.8</c:v>
                </c:pt>
                <c:pt idx="1447">
                  <c:v>6.7</c:v>
                </c:pt>
                <c:pt idx="1448">
                  <c:v>5.9</c:v>
                </c:pt>
                <c:pt idx="1449">
                  <c:v>6.8</c:v>
                </c:pt>
                <c:pt idx="1450">
                  <c:v>6.9</c:v>
                </c:pt>
                <c:pt idx="1451">
                  <c:v>6.9</c:v>
                </c:pt>
                <c:pt idx="1452">
                  <c:v>7.4</c:v>
                </c:pt>
                <c:pt idx="1453">
                  <c:v>6.7</c:v>
                </c:pt>
                <c:pt idx="1454">
                  <c:v>7.4</c:v>
                </c:pt>
                <c:pt idx="1455">
                  <c:v>6.8</c:v>
                </c:pt>
                <c:pt idx="1456">
                  <c:v>6.7</c:v>
                </c:pt>
                <c:pt idx="1457">
                  <c:v>4.0999999999999996</c:v>
                </c:pt>
                <c:pt idx="1458">
                  <c:v>7.3</c:v>
                </c:pt>
                <c:pt idx="1459">
                  <c:v>5.9</c:v>
                </c:pt>
                <c:pt idx="1460">
                  <c:v>7.1</c:v>
                </c:pt>
                <c:pt idx="1461">
                  <c:v>6</c:v>
                </c:pt>
                <c:pt idx="1462">
                  <c:v>5.4</c:v>
                </c:pt>
                <c:pt idx="1463">
                  <c:v>7.3</c:v>
                </c:pt>
                <c:pt idx="1464">
                  <c:v>6.6</c:v>
                </c:pt>
                <c:pt idx="1465">
                  <c:v>6.7</c:v>
                </c:pt>
                <c:pt idx="1466">
                  <c:v>6.1</c:v>
                </c:pt>
                <c:pt idx="1467">
                  <c:v>6.6</c:v>
                </c:pt>
                <c:pt idx="1468">
                  <c:v>5.3</c:v>
                </c:pt>
                <c:pt idx="1469">
                  <c:v>6</c:v>
                </c:pt>
                <c:pt idx="1470">
                  <c:v>4.7</c:v>
                </c:pt>
                <c:pt idx="1471">
                  <c:v>7.2</c:v>
                </c:pt>
                <c:pt idx="1472">
                  <c:v>6</c:v>
                </c:pt>
                <c:pt idx="1473">
                  <c:v>6.4</c:v>
                </c:pt>
                <c:pt idx="1474">
                  <c:v>7.4</c:v>
                </c:pt>
                <c:pt idx="1475">
                  <c:v>8.3000000000000007</c:v>
                </c:pt>
                <c:pt idx="1476">
                  <c:v>4.5</c:v>
                </c:pt>
                <c:pt idx="1477">
                  <c:v>7.1</c:v>
                </c:pt>
                <c:pt idx="1478">
                  <c:v>5.9</c:v>
                </c:pt>
                <c:pt idx="1479">
                  <c:v>6.3</c:v>
                </c:pt>
                <c:pt idx="1480">
                  <c:v>5.9</c:v>
                </c:pt>
                <c:pt idx="1481">
                  <c:v>4.0999999999999996</c:v>
                </c:pt>
                <c:pt idx="1482">
                  <c:v>7.5</c:v>
                </c:pt>
                <c:pt idx="1483">
                  <c:v>7.9</c:v>
                </c:pt>
                <c:pt idx="1484">
                  <c:v>8.4</c:v>
                </c:pt>
                <c:pt idx="1485">
                  <c:v>5.0999999999999996</c:v>
                </c:pt>
                <c:pt idx="1486">
                  <c:v>7.3</c:v>
                </c:pt>
                <c:pt idx="1487">
                  <c:v>6.5</c:v>
                </c:pt>
                <c:pt idx="1488">
                  <c:v>7.2</c:v>
                </c:pt>
                <c:pt idx="1489">
                  <c:v>5.8</c:v>
                </c:pt>
                <c:pt idx="1490">
                  <c:v>7.2</c:v>
                </c:pt>
                <c:pt idx="1491">
                  <c:v>5.8</c:v>
                </c:pt>
                <c:pt idx="1492">
                  <c:v>3.4</c:v>
                </c:pt>
                <c:pt idx="1493">
                  <c:v>7</c:v>
                </c:pt>
                <c:pt idx="1494">
                  <c:v>6.4</c:v>
                </c:pt>
                <c:pt idx="1495">
                  <c:v>6.5</c:v>
                </c:pt>
                <c:pt idx="1496">
                  <c:v>7.1</c:v>
                </c:pt>
                <c:pt idx="1497">
                  <c:v>6.5</c:v>
                </c:pt>
                <c:pt idx="1498">
                  <c:v>7</c:v>
                </c:pt>
                <c:pt idx="1499">
                  <c:v>6.8</c:v>
                </c:pt>
                <c:pt idx="1500">
                  <c:v>7.2</c:v>
                </c:pt>
                <c:pt idx="1501">
                  <c:v>5.4</c:v>
                </c:pt>
                <c:pt idx="1502">
                  <c:v>6.5</c:v>
                </c:pt>
                <c:pt idx="1503">
                  <c:v>6.7</c:v>
                </c:pt>
                <c:pt idx="1504">
                  <c:v>8.1</c:v>
                </c:pt>
                <c:pt idx="1505">
                  <c:v>5.6</c:v>
                </c:pt>
                <c:pt idx="1506">
                  <c:v>7.3</c:v>
                </c:pt>
                <c:pt idx="1507">
                  <c:v>6.1</c:v>
                </c:pt>
                <c:pt idx="1508">
                  <c:v>7.7</c:v>
                </c:pt>
                <c:pt idx="1509">
                  <c:v>6.4</c:v>
                </c:pt>
                <c:pt idx="1510">
                  <c:v>6.6</c:v>
                </c:pt>
                <c:pt idx="1511">
                  <c:v>6.9</c:v>
                </c:pt>
                <c:pt idx="1512">
                  <c:v>5.2</c:v>
                </c:pt>
                <c:pt idx="1513">
                  <c:v>4.9000000000000004</c:v>
                </c:pt>
                <c:pt idx="1514">
                  <c:v>6.3</c:v>
                </c:pt>
                <c:pt idx="1515">
                  <c:v>5.5</c:v>
                </c:pt>
                <c:pt idx="1516">
                  <c:v>4.5999999999999996</c:v>
                </c:pt>
                <c:pt idx="1517">
                  <c:v>7</c:v>
                </c:pt>
                <c:pt idx="1518">
                  <c:v>5.2</c:v>
                </c:pt>
                <c:pt idx="1519">
                  <c:v>5.0999999999999996</c:v>
                </c:pt>
                <c:pt idx="1520">
                  <c:v>6.6</c:v>
                </c:pt>
                <c:pt idx="1521">
                  <c:v>6.7</c:v>
                </c:pt>
                <c:pt idx="1522">
                  <c:v>7.3</c:v>
                </c:pt>
                <c:pt idx="1523">
                  <c:v>5.9</c:v>
                </c:pt>
                <c:pt idx="1524">
                  <c:v>6.5</c:v>
                </c:pt>
                <c:pt idx="1525">
                  <c:v>5.3</c:v>
                </c:pt>
                <c:pt idx="1526">
                  <c:v>6.3</c:v>
                </c:pt>
                <c:pt idx="1527">
                  <c:v>7.3</c:v>
                </c:pt>
                <c:pt idx="1528">
                  <c:v>5.8</c:v>
                </c:pt>
                <c:pt idx="1529">
                  <c:v>5.2</c:v>
                </c:pt>
                <c:pt idx="1530">
                  <c:v>5.7</c:v>
                </c:pt>
                <c:pt idx="1531">
                  <c:v>5.8</c:v>
                </c:pt>
                <c:pt idx="1532">
                  <c:v>5.6</c:v>
                </c:pt>
                <c:pt idx="1533">
                  <c:v>6</c:v>
                </c:pt>
                <c:pt idx="1534">
                  <c:v>5.8</c:v>
                </c:pt>
                <c:pt idx="1535">
                  <c:v>5.6</c:v>
                </c:pt>
                <c:pt idx="1536">
                  <c:v>5.9</c:v>
                </c:pt>
                <c:pt idx="1537">
                  <c:v>6.9</c:v>
                </c:pt>
                <c:pt idx="1538">
                  <c:v>6</c:v>
                </c:pt>
                <c:pt idx="1539">
                  <c:v>6.5</c:v>
                </c:pt>
                <c:pt idx="1540">
                  <c:v>6.6</c:v>
                </c:pt>
                <c:pt idx="1541">
                  <c:v>6.6</c:v>
                </c:pt>
                <c:pt idx="1542">
                  <c:v>6</c:v>
                </c:pt>
                <c:pt idx="1543">
                  <c:v>6.3</c:v>
                </c:pt>
                <c:pt idx="1544">
                  <c:v>6.6</c:v>
                </c:pt>
                <c:pt idx="1545">
                  <c:v>6.7</c:v>
                </c:pt>
                <c:pt idx="1546">
                  <c:v>4.9000000000000004</c:v>
                </c:pt>
                <c:pt idx="1547">
                  <c:v>6.7</c:v>
                </c:pt>
                <c:pt idx="1548">
                  <c:v>7.8</c:v>
                </c:pt>
                <c:pt idx="1549">
                  <c:v>5.9</c:v>
                </c:pt>
                <c:pt idx="1550">
                  <c:v>6.4</c:v>
                </c:pt>
                <c:pt idx="1551">
                  <c:v>6.1</c:v>
                </c:pt>
                <c:pt idx="1552">
                  <c:v>5.7</c:v>
                </c:pt>
                <c:pt idx="1553">
                  <c:v>2.2000000000000002</c:v>
                </c:pt>
                <c:pt idx="1554">
                  <c:v>4.9000000000000004</c:v>
                </c:pt>
                <c:pt idx="1555">
                  <c:v>6.7</c:v>
                </c:pt>
                <c:pt idx="1556">
                  <c:v>7.4</c:v>
                </c:pt>
                <c:pt idx="1557">
                  <c:v>6.6</c:v>
                </c:pt>
                <c:pt idx="1558">
                  <c:v>6.4</c:v>
                </c:pt>
                <c:pt idx="1559">
                  <c:v>7.8</c:v>
                </c:pt>
                <c:pt idx="1560">
                  <c:v>7.1</c:v>
                </c:pt>
                <c:pt idx="1561">
                  <c:v>7.1</c:v>
                </c:pt>
                <c:pt idx="1562">
                  <c:v>6.8</c:v>
                </c:pt>
                <c:pt idx="1563">
                  <c:v>4.8</c:v>
                </c:pt>
                <c:pt idx="1564">
                  <c:v>6.9</c:v>
                </c:pt>
                <c:pt idx="1565">
                  <c:v>6.6</c:v>
                </c:pt>
                <c:pt idx="1566">
                  <c:v>6.9</c:v>
                </c:pt>
                <c:pt idx="1567">
                  <c:v>6.2</c:v>
                </c:pt>
                <c:pt idx="1568">
                  <c:v>6.7</c:v>
                </c:pt>
                <c:pt idx="1569">
                  <c:v>6.7</c:v>
                </c:pt>
                <c:pt idx="1570">
                  <c:v>7.3</c:v>
                </c:pt>
                <c:pt idx="1571">
                  <c:v>6</c:v>
                </c:pt>
                <c:pt idx="1572">
                  <c:v>5.5</c:v>
                </c:pt>
                <c:pt idx="1573">
                  <c:v>5.6</c:v>
                </c:pt>
                <c:pt idx="1574">
                  <c:v>4.3</c:v>
                </c:pt>
                <c:pt idx="1575">
                  <c:v>6.1</c:v>
                </c:pt>
                <c:pt idx="1576">
                  <c:v>7</c:v>
                </c:pt>
                <c:pt idx="1577">
                  <c:v>7</c:v>
                </c:pt>
                <c:pt idx="1578">
                  <c:v>6.1</c:v>
                </c:pt>
                <c:pt idx="1579">
                  <c:v>6</c:v>
                </c:pt>
                <c:pt idx="1580">
                  <c:v>7.3</c:v>
                </c:pt>
                <c:pt idx="1581">
                  <c:v>4.3</c:v>
                </c:pt>
                <c:pt idx="1582">
                  <c:v>5.6</c:v>
                </c:pt>
                <c:pt idx="1583">
                  <c:v>8</c:v>
                </c:pt>
                <c:pt idx="1584">
                  <c:v>5.9</c:v>
                </c:pt>
                <c:pt idx="1585">
                  <c:v>4.4000000000000004</c:v>
                </c:pt>
                <c:pt idx="1586">
                  <c:v>6.5</c:v>
                </c:pt>
                <c:pt idx="1587">
                  <c:v>6.1</c:v>
                </c:pt>
                <c:pt idx="1588">
                  <c:v>5.2</c:v>
                </c:pt>
                <c:pt idx="1589">
                  <c:v>6.6</c:v>
                </c:pt>
                <c:pt idx="1590">
                  <c:v>7.3</c:v>
                </c:pt>
                <c:pt idx="1591">
                  <c:v>7.9</c:v>
                </c:pt>
                <c:pt idx="1592">
                  <c:v>6.6</c:v>
                </c:pt>
                <c:pt idx="1593">
                  <c:v>7</c:v>
                </c:pt>
                <c:pt idx="1594">
                  <c:v>7.3</c:v>
                </c:pt>
                <c:pt idx="1595">
                  <c:v>8.5</c:v>
                </c:pt>
                <c:pt idx="1596">
                  <c:v>7.5</c:v>
                </c:pt>
                <c:pt idx="1597">
                  <c:v>7.8</c:v>
                </c:pt>
                <c:pt idx="1598">
                  <c:v>7.6</c:v>
                </c:pt>
                <c:pt idx="1599">
                  <c:v>7.6</c:v>
                </c:pt>
                <c:pt idx="1600">
                  <c:v>5</c:v>
                </c:pt>
                <c:pt idx="1601">
                  <c:v>5.5</c:v>
                </c:pt>
                <c:pt idx="1602">
                  <c:v>4.9000000000000004</c:v>
                </c:pt>
                <c:pt idx="1603">
                  <c:v>7.4</c:v>
                </c:pt>
                <c:pt idx="1604">
                  <c:v>5.9</c:v>
                </c:pt>
                <c:pt idx="1605">
                  <c:v>6.9</c:v>
                </c:pt>
                <c:pt idx="1606">
                  <c:v>5.6</c:v>
                </c:pt>
                <c:pt idx="1607">
                  <c:v>7</c:v>
                </c:pt>
                <c:pt idx="1608">
                  <c:v>5.4</c:v>
                </c:pt>
                <c:pt idx="1609">
                  <c:v>4.4000000000000004</c:v>
                </c:pt>
                <c:pt idx="1610">
                  <c:v>7.7</c:v>
                </c:pt>
                <c:pt idx="1611">
                  <c:v>7.3</c:v>
                </c:pt>
                <c:pt idx="1612">
                  <c:v>7.1</c:v>
                </c:pt>
                <c:pt idx="1613">
                  <c:v>5.6</c:v>
                </c:pt>
                <c:pt idx="1614">
                  <c:v>6</c:v>
                </c:pt>
                <c:pt idx="1615">
                  <c:v>7.1</c:v>
                </c:pt>
                <c:pt idx="1616">
                  <c:v>6.7</c:v>
                </c:pt>
                <c:pt idx="1617">
                  <c:v>7.7</c:v>
                </c:pt>
                <c:pt idx="1618">
                  <c:v>5.3</c:v>
                </c:pt>
                <c:pt idx="1619">
                  <c:v>8</c:v>
                </c:pt>
                <c:pt idx="1620">
                  <c:v>5.5</c:v>
                </c:pt>
                <c:pt idx="1621">
                  <c:v>7</c:v>
                </c:pt>
                <c:pt idx="1622">
                  <c:v>7</c:v>
                </c:pt>
                <c:pt idx="1623">
                  <c:v>6.3</c:v>
                </c:pt>
                <c:pt idx="1624">
                  <c:v>8.8000000000000007</c:v>
                </c:pt>
                <c:pt idx="1625">
                  <c:v>7.7</c:v>
                </c:pt>
                <c:pt idx="1626">
                  <c:v>5.9</c:v>
                </c:pt>
                <c:pt idx="1627">
                  <c:v>7.6</c:v>
                </c:pt>
                <c:pt idx="1628">
                  <c:v>7.6</c:v>
                </c:pt>
                <c:pt idx="1629">
                  <c:v>8.1999999999999993</c:v>
                </c:pt>
                <c:pt idx="1630">
                  <c:v>8.9</c:v>
                </c:pt>
                <c:pt idx="1631">
                  <c:v>8.6999999999999993</c:v>
                </c:pt>
                <c:pt idx="1632">
                  <c:v>6.2</c:v>
                </c:pt>
                <c:pt idx="1633">
                  <c:v>6.9</c:v>
                </c:pt>
                <c:pt idx="1634">
                  <c:v>6.6</c:v>
                </c:pt>
                <c:pt idx="1635">
                  <c:v>7</c:v>
                </c:pt>
                <c:pt idx="1636">
                  <c:v>5.5</c:v>
                </c:pt>
                <c:pt idx="1637">
                  <c:v>5.9</c:v>
                </c:pt>
                <c:pt idx="1638">
                  <c:v>5.7</c:v>
                </c:pt>
                <c:pt idx="1639">
                  <c:v>5.5</c:v>
                </c:pt>
                <c:pt idx="1640">
                  <c:v>6.3</c:v>
                </c:pt>
                <c:pt idx="1641">
                  <c:v>6.3</c:v>
                </c:pt>
                <c:pt idx="1642">
                  <c:v>5.6</c:v>
                </c:pt>
                <c:pt idx="1643">
                  <c:v>7</c:v>
                </c:pt>
                <c:pt idx="1644">
                  <c:v>7.7</c:v>
                </c:pt>
                <c:pt idx="1645">
                  <c:v>7.1</c:v>
                </c:pt>
                <c:pt idx="1646">
                  <c:v>8.4</c:v>
                </c:pt>
                <c:pt idx="1647">
                  <c:v>6.9</c:v>
                </c:pt>
                <c:pt idx="1648">
                  <c:v>8.1</c:v>
                </c:pt>
                <c:pt idx="1649">
                  <c:v>6</c:v>
                </c:pt>
                <c:pt idx="1650">
                  <c:v>6</c:v>
                </c:pt>
                <c:pt idx="1651">
                  <c:v>7.2</c:v>
                </c:pt>
                <c:pt idx="1652">
                  <c:v>6</c:v>
                </c:pt>
                <c:pt idx="1653">
                  <c:v>7.4</c:v>
                </c:pt>
                <c:pt idx="1654">
                  <c:v>6.6</c:v>
                </c:pt>
                <c:pt idx="1655">
                  <c:v>6.4</c:v>
                </c:pt>
                <c:pt idx="1656">
                  <c:v>7.1</c:v>
                </c:pt>
                <c:pt idx="1657">
                  <c:v>6.2</c:v>
                </c:pt>
                <c:pt idx="1658">
                  <c:v>6.6</c:v>
                </c:pt>
                <c:pt idx="1659">
                  <c:v>7.8</c:v>
                </c:pt>
                <c:pt idx="1660">
                  <c:v>6.2</c:v>
                </c:pt>
                <c:pt idx="1661">
                  <c:v>8.5</c:v>
                </c:pt>
                <c:pt idx="1662">
                  <c:v>7.5</c:v>
                </c:pt>
                <c:pt idx="1663">
                  <c:v>7.5</c:v>
                </c:pt>
                <c:pt idx="1664">
                  <c:v>6.9</c:v>
                </c:pt>
                <c:pt idx="1665">
                  <c:v>6.7</c:v>
                </c:pt>
                <c:pt idx="1666">
                  <c:v>7.5</c:v>
                </c:pt>
                <c:pt idx="1667">
                  <c:v>8.1999999999999993</c:v>
                </c:pt>
                <c:pt idx="1668">
                  <c:v>6.8</c:v>
                </c:pt>
                <c:pt idx="1669">
                  <c:v>7.9</c:v>
                </c:pt>
                <c:pt idx="1670">
                  <c:v>7</c:v>
                </c:pt>
                <c:pt idx="1671">
                  <c:v>7.3</c:v>
                </c:pt>
                <c:pt idx="1672">
                  <c:v>7.2</c:v>
                </c:pt>
                <c:pt idx="1673">
                  <c:v>6.6</c:v>
                </c:pt>
                <c:pt idx="1674">
                  <c:v>6.8</c:v>
                </c:pt>
                <c:pt idx="1675">
                  <c:v>7.9</c:v>
                </c:pt>
                <c:pt idx="1676">
                  <c:v>8.1</c:v>
                </c:pt>
                <c:pt idx="1677">
                  <c:v>6.5</c:v>
                </c:pt>
                <c:pt idx="1678">
                  <c:v>6.4</c:v>
                </c:pt>
                <c:pt idx="1679">
                  <c:v>6.8</c:v>
                </c:pt>
                <c:pt idx="1680">
                  <c:v>5.7</c:v>
                </c:pt>
                <c:pt idx="1681">
                  <c:v>6.1</c:v>
                </c:pt>
                <c:pt idx="1682">
                  <c:v>5.9</c:v>
                </c:pt>
                <c:pt idx="1683">
                  <c:v>7.2</c:v>
                </c:pt>
                <c:pt idx="1684">
                  <c:v>6.7</c:v>
                </c:pt>
                <c:pt idx="1685">
                  <c:v>6.7</c:v>
                </c:pt>
                <c:pt idx="1686">
                  <c:v>7.7</c:v>
                </c:pt>
                <c:pt idx="1687">
                  <c:v>7.8</c:v>
                </c:pt>
                <c:pt idx="1688">
                  <c:v>7.3</c:v>
                </c:pt>
                <c:pt idx="1689">
                  <c:v>7.2</c:v>
                </c:pt>
                <c:pt idx="1690">
                  <c:v>6.5</c:v>
                </c:pt>
                <c:pt idx="1691">
                  <c:v>7.3</c:v>
                </c:pt>
                <c:pt idx="1692">
                  <c:v>6</c:v>
                </c:pt>
                <c:pt idx="1693">
                  <c:v>6.7</c:v>
                </c:pt>
                <c:pt idx="1694">
                  <c:v>6.3</c:v>
                </c:pt>
                <c:pt idx="1695">
                  <c:v>5.6</c:v>
                </c:pt>
                <c:pt idx="1696">
                  <c:v>8.3000000000000007</c:v>
                </c:pt>
                <c:pt idx="1697">
                  <c:v>6.6</c:v>
                </c:pt>
                <c:pt idx="1698">
                  <c:v>8</c:v>
                </c:pt>
                <c:pt idx="1699">
                  <c:v>6.6</c:v>
                </c:pt>
                <c:pt idx="1700">
                  <c:v>5.8</c:v>
                </c:pt>
                <c:pt idx="1701">
                  <c:v>6.8</c:v>
                </c:pt>
                <c:pt idx="1702">
                  <c:v>7</c:v>
                </c:pt>
                <c:pt idx="1703">
                  <c:v>6.4</c:v>
                </c:pt>
                <c:pt idx="1704">
                  <c:v>7.1</c:v>
                </c:pt>
                <c:pt idx="1705">
                  <c:v>6.3</c:v>
                </c:pt>
                <c:pt idx="1706">
                  <c:v>6.3</c:v>
                </c:pt>
                <c:pt idx="1707">
                  <c:v>7.2</c:v>
                </c:pt>
                <c:pt idx="1708">
                  <c:v>7</c:v>
                </c:pt>
                <c:pt idx="1709">
                  <c:v>7.8</c:v>
                </c:pt>
                <c:pt idx="1710">
                  <c:v>7</c:v>
                </c:pt>
                <c:pt idx="1711">
                  <c:v>6.5</c:v>
                </c:pt>
                <c:pt idx="1712">
                  <c:v>6.2</c:v>
                </c:pt>
                <c:pt idx="1713">
                  <c:v>7.2</c:v>
                </c:pt>
                <c:pt idx="1714">
                  <c:v>7.5</c:v>
                </c:pt>
                <c:pt idx="1715">
                  <c:v>9</c:v>
                </c:pt>
                <c:pt idx="1716">
                  <c:v>6.1</c:v>
                </c:pt>
                <c:pt idx="1717">
                  <c:v>8.4</c:v>
                </c:pt>
                <c:pt idx="1718">
                  <c:v>6.6</c:v>
                </c:pt>
                <c:pt idx="1719">
                  <c:v>6.9</c:v>
                </c:pt>
                <c:pt idx="1720">
                  <c:v>7</c:v>
                </c:pt>
                <c:pt idx="1721">
                  <c:v>7.9</c:v>
                </c:pt>
                <c:pt idx="1722">
                  <c:v>7.3</c:v>
                </c:pt>
                <c:pt idx="1723">
                  <c:v>7.9</c:v>
                </c:pt>
                <c:pt idx="1724">
                  <c:v>5.4</c:v>
                </c:pt>
                <c:pt idx="1725">
                  <c:v>8.3000000000000007</c:v>
                </c:pt>
                <c:pt idx="1726">
                  <c:v>6.5</c:v>
                </c:pt>
                <c:pt idx="1727">
                  <c:v>6.9</c:v>
                </c:pt>
                <c:pt idx="1728">
                  <c:v>5.4</c:v>
                </c:pt>
                <c:pt idx="1729">
                  <c:v>6.1</c:v>
                </c:pt>
                <c:pt idx="1730">
                  <c:v>5.8</c:v>
                </c:pt>
                <c:pt idx="1731">
                  <c:v>8.3000000000000007</c:v>
                </c:pt>
                <c:pt idx="1732">
                  <c:v>7.8</c:v>
                </c:pt>
                <c:pt idx="1733">
                  <c:v>6.3</c:v>
                </c:pt>
                <c:pt idx="1734">
                  <c:v>7.2</c:v>
                </c:pt>
                <c:pt idx="1735">
                  <c:v>6.8</c:v>
                </c:pt>
                <c:pt idx="1736">
                  <c:v>7.5</c:v>
                </c:pt>
                <c:pt idx="1737">
                  <c:v>4.8</c:v>
                </c:pt>
                <c:pt idx="1738">
                  <c:v>6.1</c:v>
                </c:pt>
                <c:pt idx="1739">
                  <c:v>7.6</c:v>
                </c:pt>
                <c:pt idx="1740">
                  <c:v>7.8</c:v>
                </c:pt>
                <c:pt idx="1741">
                  <c:v>8.1</c:v>
                </c:pt>
                <c:pt idx="1742">
                  <c:v>6.4</c:v>
                </c:pt>
                <c:pt idx="1743">
                  <c:v>7.1</c:v>
                </c:pt>
                <c:pt idx="1744">
                  <c:v>6.4</c:v>
                </c:pt>
                <c:pt idx="1745">
                  <c:v>7.9</c:v>
                </c:pt>
                <c:pt idx="1746">
                  <c:v>7.8</c:v>
                </c:pt>
                <c:pt idx="1747">
                  <c:v>6.6</c:v>
                </c:pt>
                <c:pt idx="1748">
                  <c:v>5.5</c:v>
                </c:pt>
                <c:pt idx="1749">
                  <c:v>8.1999999999999993</c:v>
                </c:pt>
                <c:pt idx="1750">
                  <c:v>8.6</c:v>
                </c:pt>
                <c:pt idx="1751">
                  <c:v>8.8000000000000007</c:v>
                </c:pt>
                <c:pt idx="1752">
                  <c:v>7.8</c:v>
                </c:pt>
                <c:pt idx="1753">
                  <c:v>6.6</c:v>
                </c:pt>
                <c:pt idx="1754">
                  <c:v>5.6</c:v>
                </c:pt>
                <c:pt idx="1755">
                  <c:v>6.1</c:v>
                </c:pt>
                <c:pt idx="1756">
                  <c:v>7.3</c:v>
                </c:pt>
                <c:pt idx="1757">
                  <c:v>3.7</c:v>
                </c:pt>
                <c:pt idx="1758">
                  <c:v>8</c:v>
                </c:pt>
                <c:pt idx="1759">
                  <c:v>6.6</c:v>
                </c:pt>
                <c:pt idx="1760">
                  <c:v>6.3</c:v>
                </c:pt>
                <c:pt idx="1761">
                  <c:v>5.5</c:v>
                </c:pt>
                <c:pt idx="1762">
                  <c:v>7</c:v>
                </c:pt>
                <c:pt idx="1763">
                  <c:v>7.8</c:v>
                </c:pt>
                <c:pt idx="1764">
                  <c:v>6.1</c:v>
                </c:pt>
                <c:pt idx="1765">
                  <c:v>7.1</c:v>
                </c:pt>
                <c:pt idx="1766">
                  <c:v>7.5</c:v>
                </c:pt>
                <c:pt idx="1767">
                  <c:v>7.6</c:v>
                </c:pt>
                <c:pt idx="1768">
                  <c:v>6.4</c:v>
                </c:pt>
                <c:pt idx="1769">
                  <c:v>7.2</c:v>
                </c:pt>
                <c:pt idx="1770">
                  <c:v>6.7</c:v>
                </c:pt>
                <c:pt idx="1771">
                  <c:v>8</c:v>
                </c:pt>
                <c:pt idx="1772">
                  <c:v>8.3000000000000007</c:v>
                </c:pt>
                <c:pt idx="1773">
                  <c:v>6.7</c:v>
                </c:pt>
                <c:pt idx="1774">
                  <c:v>5.9</c:v>
                </c:pt>
                <c:pt idx="1775">
                  <c:v>6.7</c:v>
                </c:pt>
                <c:pt idx="1776">
                  <c:v>6.7</c:v>
                </c:pt>
                <c:pt idx="1777">
                  <c:v>7.6</c:v>
                </c:pt>
                <c:pt idx="1778">
                  <c:v>7.2</c:v>
                </c:pt>
                <c:pt idx="1779">
                  <c:v>8.1</c:v>
                </c:pt>
                <c:pt idx="1780">
                  <c:v>6.7</c:v>
                </c:pt>
                <c:pt idx="1781">
                  <c:v>7</c:v>
                </c:pt>
                <c:pt idx="1782">
                  <c:v>6.9</c:v>
                </c:pt>
                <c:pt idx="1783">
                  <c:v>5.0999999999999996</c:v>
                </c:pt>
                <c:pt idx="1784">
                  <c:v>5.8</c:v>
                </c:pt>
                <c:pt idx="1785">
                  <c:v>7.4</c:v>
                </c:pt>
                <c:pt idx="1786">
                  <c:v>5.8</c:v>
                </c:pt>
                <c:pt idx="1787">
                  <c:v>6.2</c:v>
                </c:pt>
                <c:pt idx="1788">
                  <c:v>7.3</c:v>
                </c:pt>
                <c:pt idx="1789">
                  <c:v>4.2</c:v>
                </c:pt>
                <c:pt idx="1790">
                  <c:v>6.9</c:v>
                </c:pt>
                <c:pt idx="1791">
                  <c:v>6.4</c:v>
                </c:pt>
                <c:pt idx="1792">
                  <c:v>5.4</c:v>
                </c:pt>
                <c:pt idx="1793">
                  <c:v>5.8</c:v>
                </c:pt>
                <c:pt idx="1794">
                  <c:v>6.3</c:v>
                </c:pt>
                <c:pt idx="1795">
                  <c:v>8</c:v>
                </c:pt>
                <c:pt idx="1796">
                  <c:v>7.4</c:v>
                </c:pt>
                <c:pt idx="1797">
                  <c:v>6.8</c:v>
                </c:pt>
                <c:pt idx="1798">
                  <c:v>8</c:v>
                </c:pt>
                <c:pt idx="1799">
                  <c:v>7.2</c:v>
                </c:pt>
                <c:pt idx="1800">
                  <c:v>5.8</c:v>
                </c:pt>
                <c:pt idx="1801">
                  <c:v>7.2</c:v>
                </c:pt>
                <c:pt idx="1802">
                  <c:v>5.0999999999999996</c:v>
                </c:pt>
                <c:pt idx="1803">
                  <c:v>6.7</c:v>
                </c:pt>
                <c:pt idx="1804">
                  <c:v>5.2</c:v>
                </c:pt>
                <c:pt idx="1805">
                  <c:v>6.9</c:v>
                </c:pt>
                <c:pt idx="1806">
                  <c:v>6.9</c:v>
                </c:pt>
                <c:pt idx="1807">
                  <c:v>7.2</c:v>
                </c:pt>
                <c:pt idx="1808">
                  <c:v>7.4</c:v>
                </c:pt>
                <c:pt idx="1809">
                  <c:v>7.3</c:v>
                </c:pt>
                <c:pt idx="1810">
                  <c:v>7.9</c:v>
                </c:pt>
                <c:pt idx="1811">
                  <c:v>5.5</c:v>
                </c:pt>
                <c:pt idx="1812">
                  <c:v>6.1</c:v>
                </c:pt>
                <c:pt idx="1813">
                  <c:v>6.2</c:v>
                </c:pt>
                <c:pt idx="1814">
                  <c:v>7.9</c:v>
                </c:pt>
                <c:pt idx="1815">
                  <c:v>6.1</c:v>
                </c:pt>
                <c:pt idx="1816">
                  <c:v>6.6</c:v>
                </c:pt>
                <c:pt idx="1817">
                  <c:v>6.1</c:v>
                </c:pt>
                <c:pt idx="1818">
                  <c:v>7.7</c:v>
                </c:pt>
                <c:pt idx="1819">
                  <c:v>6.1</c:v>
                </c:pt>
                <c:pt idx="1820">
                  <c:v>5.5</c:v>
                </c:pt>
                <c:pt idx="1821">
                  <c:v>6.6</c:v>
                </c:pt>
                <c:pt idx="1822">
                  <c:v>6.9</c:v>
                </c:pt>
                <c:pt idx="1823">
                  <c:v>6.8</c:v>
                </c:pt>
                <c:pt idx="1824">
                  <c:v>8.1</c:v>
                </c:pt>
                <c:pt idx="1825">
                  <c:v>6.4</c:v>
                </c:pt>
                <c:pt idx="1826">
                  <c:v>7.1</c:v>
                </c:pt>
                <c:pt idx="1827">
                  <c:v>6</c:v>
                </c:pt>
                <c:pt idx="1828">
                  <c:v>7.3</c:v>
                </c:pt>
                <c:pt idx="1829">
                  <c:v>5.7</c:v>
                </c:pt>
                <c:pt idx="1830">
                  <c:v>6.4</c:v>
                </c:pt>
                <c:pt idx="1831">
                  <c:v>5</c:v>
                </c:pt>
                <c:pt idx="1832">
                  <c:v>6.4</c:v>
                </c:pt>
                <c:pt idx="1833">
                  <c:v>5.9</c:v>
                </c:pt>
                <c:pt idx="1834">
                  <c:v>8.1</c:v>
                </c:pt>
                <c:pt idx="1835">
                  <c:v>6.5</c:v>
                </c:pt>
                <c:pt idx="1836">
                  <c:v>7.2</c:v>
                </c:pt>
                <c:pt idx="1837">
                  <c:v>6.7</c:v>
                </c:pt>
                <c:pt idx="1838">
                  <c:v>7.4</c:v>
                </c:pt>
                <c:pt idx="1839">
                  <c:v>7.3</c:v>
                </c:pt>
                <c:pt idx="1840">
                  <c:v>6.3</c:v>
                </c:pt>
                <c:pt idx="1841">
                  <c:v>5.9</c:v>
                </c:pt>
                <c:pt idx="1842">
                  <c:v>6.7</c:v>
                </c:pt>
                <c:pt idx="1843">
                  <c:v>6.5</c:v>
                </c:pt>
                <c:pt idx="1844">
                  <c:v>7.7</c:v>
                </c:pt>
                <c:pt idx="1845">
                  <c:v>5.8</c:v>
                </c:pt>
                <c:pt idx="1846">
                  <c:v>6</c:v>
                </c:pt>
                <c:pt idx="1847">
                  <c:v>7.6</c:v>
                </c:pt>
                <c:pt idx="1848">
                  <c:v>7.4</c:v>
                </c:pt>
                <c:pt idx="1849">
                  <c:v>7.6</c:v>
                </c:pt>
                <c:pt idx="1850">
                  <c:v>6.6</c:v>
                </c:pt>
                <c:pt idx="1851">
                  <c:v>6.7</c:v>
                </c:pt>
                <c:pt idx="1852">
                  <c:v>7.8</c:v>
                </c:pt>
                <c:pt idx="1853">
                  <c:v>6.6</c:v>
                </c:pt>
                <c:pt idx="1854">
                  <c:v>4.9000000000000004</c:v>
                </c:pt>
                <c:pt idx="1855">
                  <c:v>7.3</c:v>
                </c:pt>
                <c:pt idx="1856">
                  <c:v>5.6</c:v>
                </c:pt>
                <c:pt idx="1857">
                  <c:v>5.6</c:v>
                </c:pt>
                <c:pt idx="1858">
                  <c:v>7</c:v>
                </c:pt>
                <c:pt idx="1859">
                  <c:v>7.2</c:v>
                </c:pt>
                <c:pt idx="1860">
                  <c:v>6.5</c:v>
                </c:pt>
                <c:pt idx="1861">
                  <c:v>6.2</c:v>
                </c:pt>
                <c:pt idx="1862">
                  <c:v>6.9</c:v>
                </c:pt>
                <c:pt idx="1863">
                  <c:v>5.8</c:v>
                </c:pt>
                <c:pt idx="1864">
                  <c:v>7.5</c:v>
                </c:pt>
                <c:pt idx="1865">
                  <c:v>6.7</c:v>
                </c:pt>
                <c:pt idx="1866">
                  <c:v>6.6</c:v>
                </c:pt>
                <c:pt idx="1867">
                  <c:v>7.3</c:v>
                </c:pt>
                <c:pt idx="1868">
                  <c:v>7.5</c:v>
                </c:pt>
                <c:pt idx="1869">
                  <c:v>5.8</c:v>
                </c:pt>
                <c:pt idx="1870">
                  <c:v>6.7</c:v>
                </c:pt>
                <c:pt idx="1871">
                  <c:v>3.7</c:v>
                </c:pt>
                <c:pt idx="1872">
                  <c:v>6.4</c:v>
                </c:pt>
                <c:pt idx="1873">
                  <c:v>6.1</c:v>
                </c:pt>
                <c:pt idx="1874">
                  <c:v>5.9</c:v>
                </c:pt>
                <c:pt idx="1875">
                  <c:v>6</c:v>
                </c:pt>
                <c:pt idx="1876">
                  <c:v>5.5</c:v>
                </c:pt>
                <c:pt idx="1877">
                  <c:v>8</c:v>
                </c:pt>
                <c:pt idx="1878">
                  <c:v>7.1</c:v>
                </c:pt>
                <c:pt idx="1879">
                  <c:v>4.8</c:v>
                </c:pt>
                <c:pt idx="1880">
                  <c:v>5.4</c:v>
                </c:pt>
                <c:pt idx="1881">
                  <c:v>6.1</c:v>
                </c:pt>
                <c:pt idx="1882">
                  <c:v>5.3</c:v>
                </c:pt>
                <c:pt idx="1883">
                  <c:v>7</c:v>
                </c:pt>
                <c:pt idx="1884">
                  <c:v>6.7</c:v>
                </c:pt>
                <c:pt idx="1885">
                  <c:v>4.3</c:v>
                </c:pt>
                <c:pt idx="1886">
                  <c:v>6.5</c:v>
                </c:pt>
                <c:pt idx="1887">
                  <c:v>5.8</c:v>
                </c:pt>
                <c:pt idx="1888">
                  <c:v>7.1</c:v>
                </c:pt>
                <c:pt idx="1889">
                  <c:v>6.8</c:v>
                </c:pt>
                <c:pt idx="1890">
                  <c:v>7.2</c:v>
                </c:pt>
                <c:pt idx="1891">
                  <c:v>7.2</c:v>
                </c:pt>
                <c:pt idx="1892">
                  <c:v>8.1999999999999993</c:v>
                </c:pt>
                <c:pt idx="1893">
                  <c:v>6.3</c:v>
                </c:pt>
                <c:pt idx="1894">
                  <c:v>5.8</c:v>
                </c:pt>
                <c:pt idx="1895">
                  <c:v>6.6</c:v>
                </c:pt>
                <c:pt idx="1896">
                  <c:v>6.7</c:v>
                </c:pt>
                <c:pt idx="1897">
                  <c:v>8.1</c:v>
                </c:pt>
                <c:pt idx="1898">
                  <c:v>6.5</c:v>
                </c:pt>
                <c:pt idx="1899">
                  <c:v>6</c:v>
                </c:pt>
                <c:pt idx="1900">
                  <c:v>6.1</c:v>
                </c:pt>
                <c:pt idx="1901">
                  <c:v>7.2</c:v>
                </c:pt>
                <c:pt idx="1902">
                  <c:v>5.7</c:v>
                </c:pt>
                <c:pt idx="1903">
                  <c:v>7.6</c:v>
                </c:pt>
                <c:pt idx="1904">
                  <c:v>4.9000000000000004</c:v>
                </c:pt>
                <c:pt idx="1905">
                  <c:v>8.1</c:v>
                </c:pt>
                <c:pt idx="1906">
                  <c:v>6.4</c:v>
                </c:pt>
                <c:pt idx="1907">
                  <c:v>7.5</c:v>
                </c:pt>
                <c:pt idx="1908">
                  <c:v>5.2</c:v>
                </c:pt>
                <c:pt idx="1909">
                  <c:v>6.4</c:v>
                </c:pt>
                <c:pt idx="1910">
                  <c:v>6.1</c:v>
                </c:pt>
                <c:pt idx="1911">
                  <c:v>6.5</c:v>
                </c:pt>
                <c:pt idx="1912">
                  <c:v>7.1</c:v>
                </c:pt>
                <c:pt idx="1913">
                  <c:v>6.4</c:v>
                </c:pt>
                <c:pt idx="1914">
                  <c:v>6.3</c:v>
                </c:pt>
                <c:pt idx="1915">
                  <c:v>7.5</c:v>
                </c:pt>
                <c:pt idx="1916">
                  <c:v>6.2</c:v>
                </c:pt>
                <c:pt idx="1917">
                  <c:v>5.5</c:v>
                </c:pt>
                <c:pt idx="1918">
                  <c:v>5.4</c:v>
                </c:pt>
                <c:pt idx="1919">
                  <c:v>5.8</c:v>
                </c:pt>
                <c:pt idx="1920">
                  <c:v>7.1</c:v>
                </c:pt>
                <c:pt idx="1921">
                  <c:v>6.7</c:v>
                </c:pt>
                <c:pt idx="1922">
                  <c:v>7.2</c:v>
                </c:pt>
                <c:pt idx="1923">
                  <c:v>5.8</c:v>
                </c:pt>
                <c:pt idx="1924">
                  <c:v>3.8</c:v>
                </c:pt>
                <c:pt idx="1925">
                  <c:v>8.1</c:v>
                </c:pt>
                <c:pt idx="1926">
                  <c:v>6.8</c:v>
                </c:pt>
                <c:pt idx="1927">
                  <c:v>6</c:v>
                </c:pt>
                <c:pt idx="1928">
                  <c:v>7.3</c:v>
                </c:pt>
                <c:pt idx="1929">
                  <c:v>6.7</c:v>
                </c:pt>
                <c:pt idx="1930">
                  <c:v>5.4</c:v>
                </c:pt>
                <c:pt idx="1931">
                  <c:v>7.1</c:v>
                </c:pt>
                <c:pt idx="1932">
                  <c:v>7.2</c:v>
                </c:pt>
                <c:pt idx="1933">
                  <c:v>5.3</c:v>
                </c:pt>
                <c:pt idx="1934">
                  <c:v>6.6</c:v>
                </c:pt>
                <c:pt idx="1935">
                  <c:v>6.4</c:v>
                </c:pt>
                <c:pt idx="1936">
                  <c:v>8.5</c:v>
                </c:pt>
                <c:pt idx="1937">
                  <c:v>7.3</c:v>
                </c:pt>
                <c:pt idx="1938">
                  <c:v>7.7</c:v>
                </c:pt>
                <c:pt idx="1939">
                  <c:v>8.5</c:v>
                </c:pt>
                <c:pt idx="1940">
                  <c:v>7.5</c:v>
                </c:pt>
                <c:pt idx="1941">
                  <c:v>6.2</c:v>
                </c:pt>
                <c:pt idx="1942">
                  <c:v>6.1</c:v>
                </c:pt>
                <c:pt idx="1943">
                  <c:v>6.2</c:v>
                </c:pt>
                <c:pt idx="1944">
                  <c:v>7.8</c:v>
                </c:pt>
                <c:pt idx="1945">
                  <c:v>7.4</c:v>
                </c:pt>
                <c:pt idx="1946">
                  <c:v>5.7</c:v>
                </c:pt>
                <c:pt idx="1947">
                  <c:v>7</c:v>
                </c:pt>
                <c:pt idx="1948">
                  <c:v>7.8</c:v>
                </c:pt>
                <c:pt idx="1949">
                  <c:v>6.4</c:v>
                </c:pt>
                <c:pt idx="1950">
                  <c:v>5.5</c:v>
                </c:pt>
                <c:pt idx="1951">
                  <c:v>6.7</c:v>
                </c:pt>
                <c:pt idx="1952">
                  <c:v>6.1</c:v>
                </c:pt>
                <c:pt idx="1953">
                  <c:v>8.5</c:v>
                </c:pt>
                <c:pt idx="1954">
                  <c:v>6.9</c:v>
                </c:pt>
                <c:pt idx="1955">
                  <c:v>7.3</c:v>
                </c:pt>
                <c:pt idx="1956">
                  <c:v>6.9</c:v>
                </c:pt>
                <c:pt idx="1957">
                  <c:v>5.0999999999999996</c:v>
                </c:pt>
                <c:pt idx="1958">
                  <c:v>6.8</c:v>
                </c:pt>
                <c:pt idx="1959">
                  <c:v>6.7</c:v>
                </c:pt>
                <c:pt idx="1960">
                  <c:v>6</c:v>
                </c:pt>
                <c:pt idx="1961">
                  <c:v>8</c:v>
                </c:pt>
                <c:pt idx="1962">
                  <c:v>8.1999999999999993</c:v>
                </c:pt>
                <c:pt idx="1963">
                  <c:v>5.4</c:v>
                </c:pt>
                <c:pt idx="1964">
                  <c:v>3.3</c:v>
                </c:pt>
                <c:pt idx="1965">
                  <c:v>6</c:v>
                </c:pt>
                <c:pt idx="1966">
                  <c:v>5.4</c:v>
                </c:pt>
                <c:pt idx="1967">
                  <c:v>7</c:v>
                </c:pt>
                <c:pt idx="1968">
                  <c:v>3.8</c:v>
                </c:pt>
                <c:pt idx="1969">
                  <c:v>6.9</c:v>
                </c:pt>
                <c:pt idx="1970">
                  <c:v>7.5</c:v>
                </c:pt>
                <c:pt idx="1971">
                  <c:v>6.8</c:v>
                </c:pt>
                <c:pt idx="1972">
                  <c:v>4.3</c:v>
                </c:pt>
                <c:pt idx="1973">
                  <c:v>6.3</c:v>
                </c:pt>
                <c:pt idx="1974">
                  <c:v>6.8</c:v>
                </c:pt>
                <c:pt idx="1975">
                  <c:v>6.6</c:v>
                </c:pt>
                <c:pt idx="1976">
                  <c:v>7</c:v>
                </c:pt>
                <c:pt idx="1977">
                  <c:v>7.1</c:v>
                </c:pt>
                <c:pt idx="1978">
                  <c:v>6.8</c:v>
                </c:pt>
                <c:pt idx="1979">
                  <c:v>6.7</c:v>
                </c:pt>
                <c:pt idx="1980">
                  <c:v>6.5</c:v>
                </c:pt>
                <c:pt idx="1981">
                  <c:v>7.1</c:v>
                </c:pt>
                <c:pt idx="1982">
                  <c:v>6.7</c:v>
                </c:pt>
                <c:pt idx="1983">
                  <c:v>6.1</c:v>
                </c:pt>
                <c:pt idx="1984">
                  <c:v>7.3</c:v>
                </c:pt>
                <c:pt idx="1985">
                  <c:v>7.6</c:v>
                </c:pt>
                <c:pt idx="1986">
                  <c:v>6</c:v>
                </c:pt>
                <c:pt idx="1987">
                  <c:v>7.2</c:v>
                </c:pt>
                <c:pt idx="1988">
                  <c:v>6.8</c:v>
                </c:pt>
                <c:pt idx="1989">
                  <c:v>4.5</c:v>
                </c:pt>
                <c:pt idx="1990">
                  <c:v>8.1999999999999993</c:v>
                </c:pt>
                <c:pt idx="1991">
                  <c:v>7.5</c:v>
                </c:pt>
                <c:pt idx="1992">
                  <c:v>6.4</c:v>
                </c:pt>
                <c:pt idx="1993">
                  <c:v>7.6</c:v>
                </c:pt>
                <c:pt idx="1994">
                  <c:v>6.1</c:v>
                </c:pt>
                <c:pt idx="1995">
                  <c:v>8.6</c:v>
                </c:pt>
                <c:pt idx="1996">
                  <c:v>7.8</c:v>
                </c:pt>
                <c:pt idx="1997">
                  <c:v>6.4</c:v>
                </c:pt>
                <c:pt idx="1998">
                  <c:v>8.8000000000000007</c:v>
                </c:pt>
                <c:pt idx="1999">
                  <c:v>7</c:v>
                </c:pt>
                <c:pt idx="2000">
                  <c:v>7.6</c:v>
                </c:pt>
                <c:pt idx="2001">
                  <c:v>6.4</c:v>
                </c:pt>
                <c:pt idx="2002">
                  <c:v>6.9</c:v>
                </c:pt>
                <c:pt idx="2003">
                  <c:v>7.5</c:v>
                </c:pt>
                <c:pt idx="2004">
                  <c:v>8.3000000000000007</c:v>
                </c:pt>
                <c:pt idx="2005">
                  <c:v>6</c:v>
                </c:pt>
                <c:pt idx="2006">
                  <c:v>7.5</c:v>
                </c:pt>
                <c:pt idx="2007">
                  <c:v>6.8</c:v>
                </c:pt>
                <c:pt idx="2008">
                  <c:v>5.9</c:v>
                </c:pt>
                <c:pt idx="2009">
                  <c:v>7.4</c:v>
                </c:pt>
                <c:pt idx="2010">
                  <c:v>8.1</c:v>
                </c:pt>
                <c:pt idx="2011">
                  <c:v>5.9</c:v>
                </c:pt>
                <c:pt idx="2012">
                  <c:v>7.3</c:v>
                </c:pt>
                <c:pt idx="2013">
                  <c:v>7.1</c:v>
                </c:pt>
                <c:pt idx="2014">
                  <c:v>6.8</c:v>
                </c:pt>
                <c:pt idx="2015">
                  <c:v>5</c:v>
                </c:pt>
                <c:pt idx="2016">
                  <c:v>4.9000000000000004</c:v>
                </c:pt>
                <c:pt idx="2017">
                  <c:v>7</c:v>
                </c:pt>
                <c:pt idx="2018">
                  <c:v>6.7</c:v>
                </c:pt>
                <c:pt idx="2019">
                  <c:v>4.9000000000000004</c:v>
                </c:pt>
                <c:pt idx="2020">
                  <c:v>7.1</c:v>
                </c:pt>
                <c:pt idx="2021">
                  <c:v>5.4</c:v>
                </c:pt>
                <c:pt idx="2022">
                  <c:v>7.9</c:v>
                </c:pt>
                <c:pt idx="2023">
                  <c:v>7.8</c:v>
                </c:pt>
                <c:pt idx="2024">
                  <c:v>7.5</c:v>
                </c:pt>
                <c:pt idx="2025">
                  <c:v>7</c:v>
                </c:pt>
                <c:pt idx="2026">
                  <c:v>8.5</c:v>
                </c:pt>
                <c:pt idx="2027">
                  <c:v>7.4</c:v>
                </c:pt>
                <c:pt idx="2028">
                  <c:v>6.6</c:v>
                </c:pt>
                <c:pt idx="2029">
                  <c:v>7.8</c:v>
                </c:pt>
                <c:pt idx="2030">
                  <c:v>8.3000000000000007</c:v>
                </c:pt>
                <c:pt idx="2031">
                  <c:v>7.5</c:v>
                </c:pt>
                <c:pt idx="2032">
                  <c:v>4.9000000000000004</c:v>
                </c:pt>
                <c:pt idx="2033">
                  <c:v>6.4</c:v>
                </c:pt>
                <c:pt idx="2034">
                  <c:v>6.5</c:v>
                </c:pt>
                <c:pt idx="2035">
                  <c:v>7.4</c:v>
                </c:pt>
                <c:pt idx="2036">
                  <c:v>6.5</c:v>
                </c:pt>
                <c:pt idx="2037">
                  <c:v>5.7</c:v>
                </c:pt>
                <c:pt idx="2038">
                  <c:v>5.6</c:v>
                </c:pt>
                <c:pt idx="2039">
                  <c:v>7.8</c:v>
                </c:pt>
                <c:pt idx="2040">
                  <c:v>5.8</c:v>
                </c:pt>
                <c:pt idx="2041">
                  <c:v>7</c:v>
                </c:pt>
                <c:pt idx="2042">
                  <c:v>7.3</c:v>
                </c:pt>
                <c:pt idx="2043">
                  <c:v>8.6</c:v>
                </c:pt>
                <c:pt idx="2044">
                  <c:v>7.1</c:v>
                </c:pt>
                <c:pt idx="2045">
                  <c:v>7.5</c:v>
                </c:pt>
                <c:pt idx="2046">
                  <c:v>5.6</c:v>
                </c:pt>
                <c:pt idx="2047">
                  <c:v>8.6999999999999993</c:v>
                </c:pt>
                <c:pt idx="2048">
                  <c:v>5.2</c:v>
                </c:pt>
                <c:pt idx="2049">
                  <c:v>5.0999999999999996</c:v>
                </c:pt>
                <c:pt idx="2050">
                  <c:v>7.2</c:v>
                </c:pt>
                <c:pt idx="2051">
                  <c:v>7.5</c:v>
                </c:pt>
                <c:pt idx="2052">
                  <c:v>8.5</c:v>
                </c:pt>
                <c:pt idx="2053">
                  <c:v>5.9</c:v>
                </c:pt>
                <c:pt idx="2054">
                  <c:v>7.3</c:v>
                </c:pt>
                <c:pt idx="2055">
                  <c:v>8.1999999999999993</c:v>
                </c:pt>
                <c:pt idx="2056">
                  <c:v>4</c:v>
                </c:pt>
                <c:pt idx="2057">
                  <c:v>7.2</c:v>
                </c:pt>
                <c:pt idx="2058">
                  <c:v>4.9000000000000004</c:v>
                </c:pt>
                <c:pt idx="2059">
                  <c:v>7.6</c:v>
                </c:pt>
                <c:pt idx="2060">
                  <c:v>7.9</c:v>
                </c:pt>
                <c:pt idx="2061">
                  <c:v>6.2</c:v>
                </c:pt>
                <c:pt idx="2062">
                  <c:v>8.6999999999999993</c:v>
                </c:pt>
                <c:pt idx="2063">
                  <c:v>8.8000000000000007</c:v>
                </c:pt>
                <c:pt idx="2064">
                  <c:v>4.7</c:v>
                </c:pt>
                <c:pt idx="2065">
                  <c:v>5.5</c:v>
                </c:pt>
                <c:pt idx="2066">
                  <c:v>5.7</c:v>
                </c:pt>
                <c:pt idx="2067">
                  <c:v>6</c:v>
                </c:pt>
                <c:pt idx="2068">
                  <c:v>8.3000000000000007</c:v>
                </c:pt>
                <c:pt idx="2069">
                  <c:v>7.5</c:v>
                </c:pt>
                <c:pt idx="2070">
                  <c:v>6.7</c:v>
                </c:pt>
                <c:pt idx="2071">
                  <c:v>7.2</c:v>
                </c:pt>
                <c:pt idx="2072">
                  <c:v>6.8</c:v>
                </c:pt>
                <c:pt idx="2073">
                  <c:v>6.1</c:v>
                </c:pt>
                <c:pt idx="2074">
                  <c:v>7.2</c:v>
                </c:pt>
                <c:pt idx="2075">
                  <c:v>6.8</c:v>
                </c:pt>
                <c:pt idx="2076">
                  <c:v>6.4</c:v>
                </c:pt>
                <c:pt idx="2077">
                  <c:v>6.4</c:v>
                </c:pt>
                <c:pt idx="2078">
                  <c:v>6</c:v>
                </c:pt>
                <c:pt idx="2079">
                  <c:v>7</c:v>
                </c:pt>
                <c:pt idx="2080">
                  <c:v>3.5</c:v>
                </c:pt>
                <c:pt idx="2081">
                  <c:v>5.6</c:v>
                </c:pt>
                <c:pt idx="2082">
                  <c:v>6.4</c:v>
                </c:pt>
                <c:pt idx="2083">
                  <c:v>6.8</c:v>
                </c:pt>
                <c:pt idx="2084">
                  <c:v>6.7</c:v>
                </c:pt>
                <c:pt idx="2085">
                  <c:v>7.4</c:v>
                </c:pt>
                <c:pt idx="2086">
                  <c:v>7.5</c:v>
                </c:pt>
                <c:pt idx="2087">
                  <c:v>6.3</c:v>
                </c:pt>
                <c:pt idx="2088">
                  <c:v>6.5</c:v>
                </c:pt>
                <c:pt idx="2089">
                  <c:v>5.7</c:v>
                </c:pt>
                <c:pt idx="2090">
                  <c:v>7</c:v>
                </c:pt>
                <c:pt idx="2091">
                  <c:v>6.6</c:v>
                </c:pt>
                <c:pt idx="2092">
                  <c:v>6.2</c:v>
                </c:pt>
                <c:pt idx="2093">
                  <c:v>6.4</c:v>
                </c:pt>
                <c:pt idx="2094">
                  <c:v>7.8</c:v>
                </c:pt>
                <c:pt idx="2095">
                  <c:v>5.7</c:v>
                </c:pt>
                <c:pt idx="2096">
                  <c:v>7.5</c:v>
                </c:pt>
                <c:pt idx="2097">
                  <c:v>7.4</c:v>
                </c:pt>
                <c:pt idx="2098">
                  <c:v>6.7</c:v>
                </c:pt>
                <c:pt idx="2099">
                  <c:v>4</c:v>
                </c:pt>
                <c:pt idx="2100">
                  <c:v>7.2</c:v>
                </c:pt>
                <c:pt idx="2101">
                  <c:v>7.7</c:v>
                </c:pt>
                <c:pt idx="2102">
                  <c:v>4.0999999999999996</c:v>
                </c:pt>
                <c:pt idx="2103">
                  <c:v>4.9000000000000004</c:v>
                </c:pt>
                <c:pt idx="2104">
                  <c:v>6</c:v>
                </c:pt>
                <c:pt idx="2105">
                  <c:v>3.3</c:v>
                </c:pt>
                <c:pt idx="2106">
                  <c:v>6.7</c:v>
                </c:pt>
                <c:pt idx="2107">
                  <c:v>6.6</c:v>
                </c:pt>
                <c:pt idx="2108">
                  <c:v>3.6</c:v>
                </c:pt>
                <c:pt idx="2109">
                  <c:v>6.6</c:v>
                </c:pt>
                <c:pt idx="2110">
                  <c:v>6.5</c:v>
                </c:pt>
                <c:pt idx="2111">
                  <c:v>7.3</c:v>
                </c:pt>
                <c:pt idx="2112">
                  <c:v>5.7</c:v>
                </c:pt>
                <c:pt idx="2113">
                  <c:v>7.5</c:v>
                </c:pt>
                <c:pt idx="2114">
                  <c:v>7.2</c:v>
                </c:pt>
                <c:pt idx="2115">
                  <c:v>8.4</c:v>
                </c:pt>
                <c:pt idx="2116">
                  <c:v>6.1</c:v>
                </c:pt>
                <c:pt idx="2117">
                  <c:v>7.5</c:v>
                </c:pt>
                <c:pt idx="2118">
                  <c:v>7.4</c:v>
                </c:pt>
                <c:pt idx="2119">
                  <c:v>5.5</c:v>
                </c:pt>
                <c:pt idx="2120">
                  <c:v>7.9</c:v>
                </c:pt>
                <c:pt idx="2121">
                  <c:v>5.6</c:v>
                </c:pt>
                <c:pt idx="2122">
                  <c:v>7</c:v>
                </c:pt>
                <c:pt idx="2123">
                  <c:v>8</c:v>
                </c:pt>
                <c:pt idx="2124">
                  <c:v>6.4</c:v>
                </c:pt>
                <c:pt idx="2125">
                  <c:v>6</c:v>
                </c:pt>
                <c:pt idx="2126">
                  <c:v>9.5</c:v>
                </c:pt>
                <c:pt idx="2127">
                  <c:v>6.6</c:v>
                </c:pt>
                <c:pt idx="2128">
                  <c:v>5.4</c:v>
                </c:pt>
                <c:pt idx="2129">
                  <c:v>5.5</c:v>
                </c:pt>
                <c:pt idx="2130">
                  <c:v>8</c:v>
                </c:pt>
                <c:pt idx="2131">
                  <c:v>6.7</c:v>
                </c:pt>
                <c:pt idx="2132">
                  <c:v>6.3</c:v>
                </c:pt>
                <c:pt idx="2133">
                  <c:v>3.6</c:v>
                </c:pt>
                <c:pt idx="2134">
                  <c:v>9.1</c:v>
                </c:pt>
                <c:pt idx="2135">
                  <c:v>6</c:v>
                </c:pt>
                <c:pt idx="2136">
                  <c:v>7.4</c:v>
                </c:pt>
                <c:pt idx="2137">
                  <c:v>6.3</c:v>
                </c:pt>
                <c:pt idx="2138">
                  <c:v>8.1</c:v>
                </c:pt>
                <c:pt idx="2139">
                  <c:v>7.8</c:v>
                </c:pt>
                <c:pt idx="2140">
                  <c:v>8.6</c:v>
                </c:pt>
                <c:pt idx="2141">
                  <c:v>4.5</c:v>
                </c:pt>
                <c:pt idx="2142">
                  <c:v>5.3</c:v>
                </c:pt>
                <c:pt idx="2143">
                  <c:v>5.8</c:v>
                </c:pt>
                <c:pt idx="2144">
                  <c:v>6.7</c:v>
                </c:pt>
                <c:pt idx="2145">
                  <c:v>7</c:v>
                </c:pt>
                <c:pt idx="2146">
                  <c:v>5.0999999999999996</c:v>
                </c:pt>
                <c:pt idx="2147">
                  <c:v>5.7</c:v>
                </c:pt>
                <c:pt idx="2148">
                  <c:v>3.2</c:v>
                </c:pt>
                <c:pt idx="2149">
                  <c:v>7.2</c:v>
                </c:pt>
                <c:pt idx="2150">
                  <c:v>7.1</c:v>
                </c:pt>
                <c:pt idx="2151">
                  <c:v>6.3</c:v>
                </c:pt>
                <c:pt idx="2152">
                  <c:v>6.2</c:v>
                </c:pt>
                <c:pt idx="2153">
                  <c:v>7.9</c:v>
                </c:pt>
                <c:pt idx="2154">
                  <c:v>5.3</c:v>
                </c:pt>
                <c:pt idx="2155">
                  <c:v>6</c:v>
                </c:pt>
                <c:pt idx="2156">
                  <c:v>5.8</c:v>
                </c:pt>
                <c:pt idx="2157">
                  <c:v>6.3</c:v>
                </c:pt>
                <c:pt idx="2158">
                  <c:v>7.9</c:v>
                </c:pt>
                <c:pt idx="2159">
                  <c:v>6.6</c:v>
                </c:pt>
                <c:pt idx="2160">
                  <c:v>6.2</c:v>
                </c:pt>
                <c:pt idx="2161">
                  <c:v>6.8</c:v>
                </c:pt>
                <c:pt idx="2162">
                  <c:v>6.2</c:v>
                </c:pt>
                <c:pt idx="2163">
                  <c:v>6.9</c:v>
                </c:pt>
                <c:pt idx="2164">
                  <c:v>7</c:v>
                </c:pt>
                <c:pt idx="2165">
                  <c:v>6.7</c:v>
                </c:pt>
                <c:pt idx="2166">
                  <c:v>4.2</c:v>
                </c:pt>
                <c:pt idx="2167">
                  <c:v>5.2</c:v>
                </c:pt>
                <c:pt idx="2168">
                  <c:v>5.8</c:v>
                </c:pt>
                <c:pt idx="2169">
                  <c:v>6.8</c:v>
                </c:pt>
                <c:pt idx="2170">
                  <c:v>7.6</c:v>
                </c:pt>
                <c:pt idx="2171">
                  <c:v>6.1</c:v>
                </c:pt>
                <c:pt idx="2172">
                  <c:v>7.3</c:v>
                </c:pt>
                <c:pt idx="2173">
                  <c:v>7.5</c:v>
                </c:pt>
                <c:pt idx="2174">
                  <c:v>5.5</c:v>
                </c:pt>
                <c:pt idx="2175">
                  <c:v>7.2</c:v>
                </c:pt>
                <c:pt idx="2176">
                  <c:v>4.8</c:v>
                </c:pt>
                <c:pt idx="2177">
                  <c:v>7.4</c:v>
                </c:pt>
                <c:pt idx="2178">
                  <c:v>3.5</c:v>
                </c:pt>
                <c:pt idx="2179">
                  <c:v>7</c:v>
                </c:pt>
                <c:pt idx="2180">
                  <c:v>7.7</c:v>
                </c:pt>
                <c:pt idx="2181">
                  <c:v>6.1</c:v>
                </c:pt>
                <c:pt idx="2182">
                  <c:v>7.1</c:v>
                </c:pt>
                <c:pt idx="2183">
                  <c:v>6</c:v>
                </c:pt>
                <c:pt idx="2184">
                  <c:v>5.7</c:v>
                </c:pt>
                <c:pt idx="2185">
                  <c:v>7.3</c:v>
                </c:pt>
                <c:pt idx="2186">
                  <c:v>7.9</c:v>
                </c:pt>
                <c:pt idx="2187">
                  <c:v>7.2</c:v>
                </c:pt>
                <c:pt idx="2188">
                  <c:v>7.6</c:v>
                </c:pt>
                <c:pt idx="2189">
                  <c:v>7.3</c:v>
                </c:pt>
                <c:pt idx="2190">
                  <c:v>7.5</c:v>
                </c:pt>
                <c:pt idx="2191">
                  <c:v>6.9</c:v>
                </c:pt>
                <c:pt idx="2192">
                  <c:v>7.7</c:v>
                </c:pt>
                <c:pt idx="2193">
                  <c:v>7.8</c:v>
                </c:pt>
                <c:pt idx="2194">
                  <c:v>7.1</c:v>
                </c:pt>
                <c:pt idx="2195">
                  <c:v>7.5</c:v>
                </c:pt>
                <c:pt idx="2196">
                  <c:v>6.5</c:v>
                </c:pt>
                <c:pt idx="2197">
                  <c:v>7.5</c:v>
                </c:pt>
                <c:pt idx="2198">
                  <c:v>8.3000000000000007</c:v>
                </c:pt>
                <c:pt idx="2199">
                  <c:v>7.2</c:v>
                </c:pt>
                <c:pt idx="2200">
                  <c:v>6.3</c:v>
                </c:pt>
                <c:pt idx="2201">
                  <c:v>7.7</c:v>
                </c:pt>
                <c:pt idx="2202">
                  <c:v>5.0999999999999996</c:v>
                </c:pt>
                <c:pt idx="2203">
                  <c:v>6.8</c:v>
                </c:pt>
                <c:pt idx="2204">
                  <c:v>5.4</c:v>
                </c:pt>
                <c:pt idx="2205">
                  <c:v>6.4</c:v>
                </c:pt>
                <c:pt idx="2206">
                  <c:v>5.5</c:v>
                </c:pt>
                <c:pt idx="2207">
                  <c:v>7.2</c:v>
                </c:pt>
                <c:pt idx="2208">
                  <c:v>9</c:v>
                </c:pt>
                <c:pt idx="2209">
                  <c:v>7.5</c:v>
                </c:pt>
                <c:pt idx="2210">
                  <c:v>7.7</c:v>
                </c:pt>
                <c:pt idx="2211">
                  <c:v>7.4</c:v>
                </c:pt>
                <c:pt idx="2212">
                  <c:v>5.8</c:v>
                </c:pt>
                <c:pt idx="2213">
                  <c:v>5.3</c:v>
                </c:pt>
                <c:pt idx="2214">
                  <c:v>6.2</c:v>
                </c:pt>
                <c:pt idx="2215">
                  <c:v>7.4</c:v>
                </c:pt>
                <c:pt idx="2216">
                  <c:v>6.4</c:v>
                </c:pt>
                <c:pt idx="2217">
                  <c:v>7.2</c:v>
                </c:pt>
                <c:pt idx="2218">
                  <c:v>8.6999999999999993</c:v>
                </c:pt>
                <c:pt idx="2219">
                  <c:v>6.2</c:v>
                </c:pt>
                <c:pt idx="2220">
                  <c:v>7.3</c:v>
                </c:pt>
                <c:pt idx="2221">
                  <c:v>8.1999999999999993</c:v>
                </c:pt>
                <c:pt idx="2222">
                  <c:v>7</c:v>
                </c:pt>
                <c:pt idx="2223">
                  <c:v>8.4</c:v>
                </c:pt>
                <c:pt idx="2224">
                  <c:v>5.4</c:v>
                </c:pt>
                <c:pt idx="2225">
                  <c:v>6.4</c:v>
                </c:pt>
                <c:pt idx="2226">
                  <c:v>6.7</c:v>
                </c:pt>
                <c:pt idx="2227">
                  <c:v>6.6</c:v>
                </c:pt>
                <c:pt idx="2228">
                  <c:v>8.3000000000000007</c:v>
                </c:pt>
                <c:pt idx="2229">
                  <c:v>5.9</c:v>
                </c:pt>
                <c:pt idx="2230">
                  <c:v>8.1999999999999993</c:v>
                </c:pt>
                <c:pt idx="2231">
                  <c:v>5.4</c:v>
                </c:pt>
                <c:pt idx="2232">
                  <c:v>6.4</c:v>
                </c:pt>
                <c:pt idx="2233">
                  <c:v>8.4</c:v>
                </c:pt>
                <c:pt idx="2234">
                  <c:v>4.3</c:v>
                </c:pt>
                <c:pt idx="2235">
                  <c:v>3.4</c:v>
                </c:pt>
                <c:pt idx="2236">
                  <c:v>3.4</c:v>
                </c:pt>
                <c:pt idx="2237">
                  <c:v>7.4</c:v>
                </c:pt>
                <c:pt idx="2238">
                  <c:v>8.4</c:v>
                </c:pt>
                <c:pt idx="2239">
                  <c:v>6.2</c:v>
                </c:pt>
                <c:pt idx="2240">
                  <c:v>7.7</c:v>
                </c:pt>
                <c:pt idx="2241">
                  <c:v>6.2</c:v>
                </c:pt>
                <c:pt idx="2242">
                  <c:v>7.1</c:v>
                </c:pt>
                <c:pt idx="2243">
                  <c:v>7</c:v>
                </c:pt>
                <c:pt idx="2244">
                  <c:v>5.4</c:v>
                </c:pt>
                <c:pt idx="2245">
                  <c:v>7.4</c:v>
                </c:pt>
                <c:pt idx="2246">
                  <c:v>7.5</c:v>
                </c:pt>
                <c:pt idx="2247">
                  <c:v>7.6</c:v>
                </c:pt>
                <c:pt idx="2248">
                  <c:v>7.5</c:v>
                </c:pt>
                <c:pt idx="2249">
                  <c:v>4.2</c:v>
                </c:pt>
                <c:pt idx="2250">
                  <c:v>4.5</c:v>
                </c:pt>
                <c:pt idx="2251">
                  <c:v>8.4</c:v>
                </c:pt>
                <c:pt idx="2252">
                  <c:v>5.0999999999999996</c:v>
                </c:pt>
                <c:pt idx="2253">
                  <c:v>3.4</c:v>
                </c:pt>
                <c:pt idx="2254">
                  <c:v>6.8</c:v>
                </c:pt>
                <c:pt idx="2255">
                  <c:v>5.4</c:v>
                </c:pt>
                <c:pt idx="2256">
                  <c:v>7.1</c:v>
                </c:pt>
                <c:pt idx="2257">
                  <c:v>7.8</c:v>
                </c:pt>
                <c:pt idx="2258">
                  <c:v>7.3</c:v>
                </c:pt>
                <c:pt idx="2259">
                  <c:v>7.7</c:v>
                </c:pt>
                <c:pt idx="2260">
                  <c:v>7.1</c:v>
                </c:pt>
                <c:pt idx="2261">
                  <c:v>6</c:v>
                </c:pt>
                <c:pt idx="2262">
                  <c:v>6.5</c:v>
                </c:pt>
                <c:pt idx="2263">
                  <c:v>6.4</c:v>
                </c:pt>
                <c:pt idx="2264">
                  <c:v>6.6</c:v>
                </c:pt>
                <c:pt idx="2265">
                  <c:v>7.9</c:v>
                </c:pt>
                <c:pt idx="2266">
                  <c:v>4.7</c:v>
                </c:pt>
                <c:pt idx="2267">
                  <c:v>8.4</c:v>
                </c:pt>
                <c:pt idx="2268">
                  <c:v>7.3</c:v>
                </c:pt>
                <c:pt idx="2269">
                  <c:v>6.7</c:v>
                </c:pt>
                <c:pt idx="2270">
                  <c:v>8.1</c:v>
                </c:pt>
                <c:pt idx="2271">
                  <c:v>7.1</c:v>
                </c:pt>
                <c:pt idx="2272">
                  <c:v>5.4</c:v>
                </c:pt>
                <c:pt idx="2273">
                  <c:v>4.5999999999999996</c:v>
                </c:pt>
                <c:pt idx="2274">
                  <c:v>6</c:v>
                </c:pt>
                <c:pt idx="2275">
                  <c:v>6.6</c:v>
                </c:pt>
                <c:pt idx="2276">
                  <c:v>7.1</c:v>
                </c:pt>
                <c:pt idx="2277">
                  <c:v>6.1</c:v>
                </c:pt>
                <c:pt idx="2278">
                  <c:v>6.3</c:v>
                </c:pt>
                <c:pt idx="2279">
                  <c:v>6.7</c:v>
                </c:pt>
                <c:pt idx="2280">
                  <c:v>7.3</c:v>
                </c:pt>
                <c:pt idx="2281">
                  <c:v>7.3</c:v>
                </c:pt>
                <c:pt idx="2282">
                  <c:v>8.4</c:v>
                </c:pt>
                <c:pt idx="2283">
                  <c:v>7.8</c:v>
                </c:pt>
                <c:pt idx="2284">
                  <c:v>4.8</c:v>
                </c:pt>
                <c:pt idx="2285">
                  <c:v>7.3</c:v>
                </c:pt>
                <c:pt idx="2286">
                  <c:v>6.1</c:v>
                </c:pt>
                <c:pt idx="2287">
                  <c:v>6.7</c:v>
                </c:pt>
                <c:pt idx="2288">
                  <c:v>7.5</c:v>
                </c:pt>
                <c:pt idx="2289">
                  <c:v>7.2</c:v>
                </c:pt>
                <c:pt idx="2290">
                  <c:v>7.3</c:v>
                </c:pt>
                <c:pt idx="2291">
                  <c:v>6.9</c:v>
                </c:pt>
                <c:pt idx="2292">
                  <c:v>5.2</c:v>
                </c:pt>
                <c:pt idx="2293">
                  <c:v>7.8</c:v>
                </c:pt>
                <c:pt idx="2294">
                  <c:v>6.9</c:v>
                </c:pt>
                <c:pt idx="2295">
                  <c:v>7.8</c:v>
                </c:pt>
                <c:pt idx="2296">
                  <c:v>6.6</c:v>
                </c:pt>
                <c:pt idx="2297">
                  <c:v>7.4</c:v>
                </c:pt>
                <c:pt idx="2298">
                  <c:v>7.3</c:v>
                </c:pt>
                <c:pt idx="2299">
                  <c:v>5.7</c:v>
                </c:pt>
                <c:pt idx="2300">
                  <c:v>5</c:v>
                </c:pt>
                <c:pt idx="2301">
                  <c:v>7.9</c:v>
                </c:pt>
                <c:pt idx="2302">
                  <c:v>5</c:v>
                </c:pt>
                <c:pt idx="2303">
                  <c:v>7.6</c:v>
                </c:pt>
                <c:pt idx="2304">
                  <c:v>6.2</c:v>
                </c:pt>
                <c:pt idx="2305">
                  <c:v>5.5</c:v>
                </c:pt>
                <c:pt idx="2306">
                  <c:v>5.9</c:v>
                </c:pt>
                <c:pt idx="2307">
                  <c:v>6.1</c:v>
                </c:pt>
                <c:pt idx="2308">
                  <c:v>5.7</c:v>
                </c:pt>
                <c:pt idx="2309">
                  <c:v>7.4</c:v>
                </c:pt>
                <c:pt idx="2310">
                  <c:v>7.9</c:v>
                </c:pt>
                <c:pt idx="2311">
                  <c:v>7.6</c:v>
                </c:pt>
                <c:pt idx="2312">
                  <c:v>6.7</c:v>
                </c:pt>
                <c:pt idx="2313">
                  <c:v>6.6</c:v>
                </c:pt>
                <c:pt idx="2314">
                  <c:v>6.8</c:v>
                </c:pt>
                <c:pt idx="2315">
                  <c:v>5.9</c:v>
                </c:pt>
                <c:pt idx="2316">
                  <c:v>5.8</c:v>
                </c:pt>
                <c:pt idx="2317">
                  <c:v>4.8</c:v>
                </c:pt>
                <c:pt idx="2318">
                  <c:v>7</c:v>
                </c:pt>
                <c:pt idx="2319">
                  <c:v>4.8</c:v>
                </c:pt>
                <c:pt idx="2320">
                  <c:v>7.4</c:v>
                </c:pt>
                <c:pt idx="2321">
                  <c:v>7.5</c:v>
                </c:pt>
                <c:pt idx="2322">
                  <c:v>8.1</c:v>
                </c:pt>
                <c:pt idx="2323">
                  <c:v>8.3000000000000007</c:v>
                </c:pt>
                <c:pt idx="2324">
                  <c:v>7.5</c:v>
                </c:pt>
                <c:pt idx="2325">
                  <c:v>8.1</c:v>
                </c:pt>
                <c:pt idx="2326">
                  <c:v>7.3</c:v>
                </c:pt>
                <c:pt idx="2327">
                  <c:v>6.5</c:v>
                </c:pt>
                <c:pt idx="2328">
                  <c:v>7.3</c:v>
                </c:pt>
                <c:pt idx="2329">
                  <c:v>6.4</c:v>
                </c:pt>
                <c:pt idx="2330">
                  <c:v>5.4</c:v>
                </c:pt>
                <c:pt idx="2331">
                  <c:v>2.8</c:v>
                </c:pt>
                <c:pt idx="2332">
                  <c:v>7.4</c:v>
                </c:pt>
                <c:pt idx="2333">
                  <c:v>7.1</c:v>
                </c:pt>
                <c:pt idx="2334">
                  <c:v>7.9</c:v>
                </c:pt>
                <c:pt idx="2335">
                  <c:v>5.3</c:v>
                </c:pt>
                <c:pt idx="2336">
                  <c:v>5.4</c:v>
                </c:pt>
                <c:pt idx="2337">
                  <c:v>4.8</c:v>
                </c:pt>
                <c:pt idx="2338">
                  <c:v>5.9</c:v>
                </c:pt>
                <c:pt idx="2339">
                  <c:v>6</c:v>
                </c:pt>
                <c:pt idx="2340">
                  <c:v>6.8</c:v>
                </c:pt>
                <c:pt idx="2341">
                  <c:v>5.4</c:v>
                </c:pt>
                <c:pt idx="2342">
                  <c:v>5.2</c:v>
                </c:pt>
                <c:pt idx="2343">
                  <c:v>5.7</c:v>
                </c:pt>
                <c:pt idx="2344">
                  <c:v>3.9</c:v>
                </c:pt>
                <c:pt idx="2345">
                  <c:v>7.3</c:v>
                </c:pt>
                <c:pt idx="2346">
                  <c:v>5.6</c:v>
                </c:pt>
                <c:pt idx="2347">
                  <c:v>6</c:v>
                </c:pt>
                <c:pt idx="2348">
                  <c:v>7.3</c:v>
                </c:pt>
                <c:pt idx="2349">
                  <c:v>6.4</c:v>
                </c:pt>
                <c:pt idx="2350">
                  <c:v>6.3</c:v>
                </c:pt>
                <c:pt idx="2351">
                  <c:v>7.2</c:v>
                </c:pt>
                <c:pt idx="2352">
                  <c:v>6.3</c:v>
                </c:pt>
                <c:pt idx="2353">
                  <c:v>7.2</c:v>
                </c:pt>
                <c:pt idx="2354">
                  <c:v>8.6999999999999993</c:v>
                </c:pt>
                <c:pt idx="2355">
                  <c:v>7.4</c:v>
                </c:pt>
                <c:pt idx="2356">
                  <c:v>6.1</c:v>
                </c:pt>
                <c:pt idx="2357">
                  <c:v>3.5</c:v>
                </c:pt>
                <c:pt idx="2358">
                  <c:v>4.7</c:v>
                </c:pt>
                <c:pt idx="2359">
                  <c:v>3.7</c:v>
                </c:pt>
                <c:pt idx="2360">
                  <c:v>7.6</c:v>
                </c:pt>
                <c:pt idx="2361">
                  <c:v>6.9</c:v>
                </c:pt>
                <c:pt idx="2362">
                  <c:v>6.7</c:v>
                </c:pt>
                <c:pt idx="2363">
                  <c:v>6.3</c:v>
                </c:pt>
                <c:pt idx="2364">
                  <c:v>7.3</c:v>
                </c:pt>
                <c:pt idx="2365">
                  <c:v>7.3</c:v>
                </c:pt>
                <c:pt idx="2366">
                  <c:v>6.5</c:v>
                </c:pt>
                <c:pt idx="2367">
                  <c:v>6.1</c:v>
                </c:pt>
                <c:pt idx="2368">
                  <c:v>3.8</c:v>
                </c:pt>
                <c:pt idx="2369">
                  <c:v>7.1</c:v>
                </c:pt>
                <c:pt idx="2370">
                  <c:v>4.7</c:v>
                </c:pt>
                <c:pt idx="2371">
                  <c:v>7.5</c:v>
                </c:pt>
                <c:pt idx="2372">
                  <c:v>7.5</c:v>
                </c:pt>
                <c:pt idx="2373">
                  <c:v>7.2</c:v>
                </c:pt>
                <c:pt idx="2374">
                  <c:v>7.9</c:v>
                </c:pt>
                <c:pt idx="2375">
                  <c:v>6.8</c:v>
                </c:pt>
                <c:pt idx="2376">
                  <c:v>6.8</c:v>
                </c:pt>
                <c:pt idx="2377">
                  <c:v>6.9</c:v>
                </c:pt>
                <c:pt idx="2378">
                  <c:v>6.8</c:v>
                </c:pt>
                <c:pt idx="2379">
                  <c:v>6.3</c:v>
                </c:pt>
                <c:pt idx="2380">
                  <c:v>7.4</c:v>
                </c:pt>
                <c:pt idx="2381">
                  <c:v>7.3</c:v>
                </c:pt>
                <c:pt idx="2382">
                  <c:v>7.4</c:v>
                </c:pt>
                <c:pt idx="2383">
                  <c:v>5.7</c:v>
                </c:pt>
                <c:pt idx="2384">
                  <c:v>6.9</c:v>
                </c:pt>
                <c:pt idx="2385">
                  <c:v>5.6</c:v>
                </c:pt>
                <c:pt idx="2386">
                  <c:v>7.3</c:v>
                </c:pt>
                <c:pt idx="2387">
                  <c:v>6.5</c:v>
                </c:pt>
                <c:pt idx="2388">
                  <c:v>7.2</c:v>
                </c:pt>
                <c:pt idx="2389">
                  <c:v>4.7</c:v>
                </c:pt>
                <c:pt idx="2390">
                  <c:v>7.1</c:v>
                </c:pt>
                <c:pt idx="2391">
                  <c:v>5.9</c:v>
                </c:pt>
                <c:pt idx="2392">
                  <c:v>5.9</c:v>
                </c:pt>
                <c:pt idx="2393">
                  <c:v>7.4</c:v>
                </c:pt>
                <c:pt idx="2394">
                  <c:v>6.7</c:v>
                </c:pt>
                <c:pt idx="2395">
                  <c:v>6.9</c:v>
                </c:pt>
                <c:pt idx="2396">
                  <c:v>8</c:v>
                </c:pt>
                <c:pt idx="2397">
                  <c:v>4.2</c:v>
                </c:pt>
                <c:pt idx="2398">
                  <c:v>6.2</c:v>
                </c:pt>
                <c:pt idx="2399">
                  <c:v>7.5</c:v>
                </c:pt>
                <c:pt idx="2400">
                  <c:v>7.1</c:v>
                </c:pt>
                <c:pt idx="2401">
                  <c:v>8.1</c:v>
                </c:pt>
                <c:pt idx="2402">
                  <c:v>4</c:v>
                </c:pt>
                <c:pt idx="2403">
                  <c:v>5.2</c:v>
                </c:pt>
                <c:pt idx="2404">
                  <c:v>6.3</c:v>
                </c:pt>
                <c:pt idx="2405">
                  <c:v>7.2</c:v>
                </c:pt>
                <c:pt idx="2406">
                  <c:v>5.4</c:v>
                </c:pt>
                <c:pt idx="2407">
                  <c:v>7.5</c:v>
                </c:pt>
                <c:pt idx="2408">
                  <c:v>7.4</c:v>
                </c:pt>
                <c:pt idx="2409">
                  <c:v>6.1</c:v>
                </c:pt>
                <c:pt idx="2410">
                  <c:v>5</c:v>
                </c:pt>
                <c:pt idx="2411">
                  <c:v>6.4</c:v>
                </c:pt>
                <c:pt idx="2412">
                  <c:v>7.2</c:v>
                </c:pt>
                <c:pt idx="2413">
                  <c:v>7.5</c:v>
                </c:pt>
                <c:pt idx="2414">
                  <c:v>2.2000000000000002</c:v>
                </c:pt>
                <c:pt idx="2415">
                  <c:v>8.3000000000000007</c:v>
                </c:pt>
                <c:pt idx="2416">
                  <c:v>4.0999999999999996</c:v>
                </c:pt>
                <c:pt idx="2417">
                  <c:v>7.7</c:v>
                </c:pt>
                <c:pt idx="2418">
                  <c:v>7.7</c:v>
                </c:pt>
                <c:pt idx="2419">
                  <c:v>8.1999999999999993</c:v>
                </c:pt>
                <c:pt idx="2420">
                  <c:v>5.8</c:v>
                </c:pt>
                <c:pt idx="2421">
                  <c:v>7.5</c:v>
                </c:pt>
                <c:pt idx="2422">
                  <c:v>6.7</c:v>
                </c:pt>
                <c:pt idx="2423">
                  <c:v>6.9</c:v>
                </c:pt>
                <c:pt idx="2424">
                  <c:v>7.3</c:v>
                </c:pt>
                <c:pt idx="2425">
                  <c:v>8</c:v>
                </c:pt>
                <c:pt idx="2426">
                  <c:v>5.6</c:v>
                </c:pt>
                <c:pt idx="2427">
                  <c:v>7.5</c:v>
                </c:pt>
                <c:pt idx="2428">
                  <c:v>6.6</c:v>
                </c:pt>
                <c:pt idx="2429">
                  <c:v>4.5</c:v>
                </c:pt>
                <c:pt idx="2430">
                  <c:v>6.8</c:v>
                </c:pt>
                <c:pt idx="2431">
                  <c:v>8.5</c:v>
                </c:pt>
                <c:pt idx="2432">
                  <c:v>6.9</c:v>
                </c:pt>
                <c:pt idx="2433">
                  <c:v>7.3</c:v>
                </c:pt>
                <c:pt idx="2434">
                  <c:v>6.9</c:v>
                </c:pt>
                <c:pt idx="2435">
                  <c:v>2.5</c:v>
                </c:pt>
                <c:pt idx="2436">
                  <c:v>7</c:v>
                </c:pt>
                <c:pt idx="2437">
                  <c:v>6.9</c:v>
                </c:pt>
                <c:pt idx="2438">
                  <c:v>4.5</c:v>
                </c:pt>
                <c:pt idx="2439">
                  <c:v>7.1</c:v>
                </c:pt>
                <c:pt idx="2440">
                  <c:v>6.8</c:v>
                </c:pt>
                <c:pt idx="2441">
                  <c:v>6</c:v>
                </c:pt>
                <c:pt idx="2442">
                  <c:v>6.8</c:v>
                </c:pt>
                <c:pt idx="2443">
                  <c:v>8.1</c:v>
                </c:pt>
                <c:pt idx="2444">
                  <c:v>6.5</c:v>
                </c:pt>
                <c:pt idx="2445">
                  <c:v>6.3</c:v>
                </c:pt>
                <c:pt idx="2446">
                  <c:v>5.4</c:v>
                </c:pt>
                <c:pt idx="2447">
                  <c:v>7.1</c:v>
                </c:pt>
                <c:pt idx="2448">
                  <c:v>6.7</c:v>
                </c:pt>
                <c:pt idx="2449">
                  <c:v>7.3</c:v>
                </c:pt>
                <c:pt idx="2450">
                  <c:v>7.1</c:v>
                </c:pt>
                <c:pt idx="2451">
                  <c:v>6.8</c:v>
                </c:pt>
                <c:pt idx="2452">
                  <c:v>5.4</c:v>
                </c:pt>
                <c:pt idx="2453">
                  <c:v>6.3</c:v>
                </c:pt>
                <c:pt idx="2454">
                  <c:v>6.7</c:v>
                </c:pt>
                <c:pt idx="2455">
                  <c:v>6.4</c:v>
                </c:pt>
                <c:pt idx="2456">
                  <c:v>4.7</c:v>
                </c:pt>
                <c:pt idx="2457">
                  <c:v>8.1999999999999993</c:v>
                </c:pt>
                <c:pt idx="2458">
                  <c:v>6.3</c:v>
                </c:pt>
                <c:pt idx="2459">
                  <c:v>6.9</c:v>
                </c:pt>
                <c:pt idx="2460">
                  <c:v>6.5</c:v>
                </c:pt>
                <c:pt idx="2461">
                  <c:v>6.4</c:v>
                </c:pt>
                <c:pt idx="2462">
                  <c:v>6.3</c:v>
                </c:pt>
                <c:pt idx="2463">
                  <c:v>4.5999999999999996</c:v>
                </c:pt>
                <c:pt idx="2464">
                  <c:v>6.1</c:v>
                </c:pt>
                <c:pt idx="2465">
                  <c:v>6.4</c:v>
                </c:pt>
                <c:pt idx="2466">
                  <c:v>7.7</c:v>
                </c:pt>
                <c:pt idx="2467">
                  <c:v>7.5</c:v>
                </c:pt>
                <c:pt idx="2468">
                  <c:v>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1F-43F0-893D-FCBEBF0FD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5700223"/>
        <c:axId val="1075701055"/>
      </c:scatterChart>
      <c:valAx>
        <c:axId val="107570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01055"/>
        <c:crosses val="autoZero"/>
        <c:crossBetween val="midCat"/>
      </c:valAx>
      <c:valAx>
        <c:axId val="10757010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5700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Directors with Top 20 IMDB Percentiles Contributions (Single/Multiple Movies)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IMDB_Movies!$W$101</c:f>
              <c:strCache>
                <c:ptCount val="1"/>
                <c:pt idx="0">
                  <c:v>Director's Avg. IMDB Score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28575"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06BD-44CD-ACDB-08A7F8B8407E}"/>
              </c:ext>
            </c:extLst>
          </c:dPt>
          <c:dPt>
            <c:idx val="19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25400"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6BD-44CD-ACDB-08A7F8B8407E}"/>
              </c:ext>
            </c:extLst>
          </c:dPt>
          <c:dLbls>
            <c:dLbl>
              <c:idx val="13"/>
              <c:layout>
                <c:manualLayout>
                  <c:x val="0"/>
                  <c:y val="-2.881907397734577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4</a:t>
                    </a:r>
                    <a:r>
                      <a:rPr lang="en-US" baseline="0"/>
                      <a:t> Movies</a:t>
                    </a:r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0-06BD-44CD-ACDB-08A7F8B8407E}"/>
                </c:ext>
              </c:extLst>
            </c:dLbl>
            <c:dLbl>
              <c:idx val="19"/>
              <c:layout>
                <c:manualLayout>
                  <c:x val="0"/>
                  <c:y val="-4.453856887407983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8 Movies</a:t>
                    </a:r>
                    <a:endParaRPr lang="en-US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06BD-44CD-ACDB-08A7F8B8407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IMDB_Movies!$U$102:$U$2566</c:f>
              <c:strCache>
                <c:ptCount val="20"/>
                <c:pt idx="0">
                  <c:v>John Blanchard</c:v>
                </c:pt>
                <c:pt idx="1">
                  <c:v>Krzysztof Kieślowski</c:v>
                </c:pt>
                <c:pt idx="2">
                  <c:v>Rob McElhenney</c:v>
                </c:pt>
                <c:pt idx="3">
                  <c:v>Noah Hawley</c:v>
                </c:pt>
                <c:pt idx="4">
                  <c:v>Cary Bell</c:v>
                </c:pt>
                <c:pt idx="5">
                  <c:v>Jackie Gleason</c:v>
                </c:pt>
                <c:pt idx="6">
                  <c:v>Roberto Saviano</c:v>
                </c:pt>
                <c:pt idx="7">
                  <c:v>Mitchell Altieri</c:v>
                </c:pt>
                <c:pt idx="8">
                  <c:v>Charles Chaplin</c:v>
                </c:pt>
                <c:pt idx="9">
                  <c:v>Mike Mayhall</c:v>
                </c:pt>
                <c:pt idx="10">
                  <c:v>Neil Cross</c:v>
                </c:pt>
                <c:pt idx="11">
                  <c:v>Steven S. DeKnight</c:v>
                </c:pt>
                <c:pt idx="12">
                  <c:v>Majid Majidi</c:v>
                </c:pt>
                <c:pt idx="13">
                  <c:v>Sergio Leone</c:v>
                </c:pt>
                <c:pt idx="14">
                  <c:v>Damien Chazelle</c:v>
                </c:pt>
                <c:pt idx="15">
                  <c:v>Ron Fricke</c:v>
                </c:pt>
                <c:pt idx="16">
                  <c:v>Raja Menon</c:v>
                </c:pt>
                <c:pt idx="17">
                  <c:v>Doug Ellin</c:v>
                </c:pt>
                <c:pt idx="18">
                  <c:v>Sally Wainwright</c:v>
                </c:pt>
                <c:pt idx="19">
                  <c:v>Christopher Nolan</c:v>
                </c:pt>
              </c:strCache>
            </c:strRef>
          </c:cat>
          <c:val>
            <c:numRef>
              <c:f>IMDB_Movies!$W$102:$W$2566</c:f>
              <c:numCache>
                <c:formatCode>0.00</c:formatCode>
                <c:ptCount val="20"/>
                <c:pt idx="0">
                  <c:v>9.5</c:v>
                </c:pt>
                <c:pt idx="1">
                  <c:v>9.1</c:v>
                </c:pt>
                <c:pt idx="2">
                  <c:v>8.8000000000000007</c:v>
                </c:pt>
                <c:pt idx="3">
                  <c:v>9</c:v>
                </c:pt>
                <c:pt idx="4">
                  <c:v>8.6999999999999993</c:v>
                </c:pt>
                <c:pt idx="5">
                  <c:v>8.6999999999999993</c:v>
                </c:pt>
                <c:pt idx="6">
                  <c:v>8.6999999999999993</c:v>
                </c:pt>
                <c:pt idx="7">
                  <c:v>8.6999999999999993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8.5</c:v>
                </c:pt>
                <c:pt idx="13">
                  <c:v>8.4749999999999996</c:v>
                </c:pt>
                <c:pt idx="14">
                  <c:v>8.5</c:v>
                </c:pt>
                <c:pt idx="15">
                  <c:v>8.5</c:v>
                </c:pt>
                <c:pt idx="16">
                  <c:v>8.5</c:v>
                </c:pt>
                <c:pt idx="17">
                  <c:v>8.5</c:v>
                </c:pt>
                <c:pt idx="18">
                  <c:v>8.5</c:v>
                </c:pt>
                <c:pt idx="19">
                  <c:v>8.4250000000000007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00-4746-B8EA-E1E9335E8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69776543"/>
        <c:axId val="96977529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IMDB_Movies!$V$101</c15:sqref>
                        </c15:formulaRef>
                      </c:ext>
                    </c:extLst>
                    <c:strCache>
                      <c:ptCount val="1"/>
                      <c:pt idx="0">
                        <c:v>No. Of Movies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IMDB_Movies!$U$102:$U$2566</c15:sqref>
                        </c15:formulaRef>
                      </c:ext>
                    </c:extLst>
                    <c:strCache>
                      <c:ptCount val="20"/>
                      <c:pt idx="0">
                        <c:v>John Blanchard</c:v>
                      </c:pt>
                      <c:pt idx="1">
                        <c:v>Krzysztof Kieślowski</c:v>
                      </c:pt>
                      <c:pt idx="2">
                        <c:v>Rob McElhenney</c:v>
                      </c:pt>
                      <c:pt idx="3">
                        <c:v>Noah Hawley</c:v>
                      </c:pt>
                      <c:pt idx="4">
                        <c:v>Cary Bell</c:v>
                      </c:pt>
                      <c:pt idx="5">
                        <c:v>Jackie Gleason</c:v>
                      </c:pt>
                      <c:pt idx="6">
                        <c:v>Roberto Saviano</c:v>
                      </c:pt>
                      <c:pt idx="7">
                        <c:v>Mitchell Altieri</c:v>
                      </c:pt>
                      <c:pt idx="8">
                        <c:v>Charles Chaplin</c:v>
                      </c:pt>
                      <c:pt idx="9">
                        <c:v>Mike Mayhall</c:v>
                      </c:pt>
                      <c:pt idx="10">
                        <c:v>Neil Cross</c:v>
                      </c:pt>
                      <c:pt idx="11">
                        <c:v>Steven S. DeKnight</c:v>
                      </c:pt>
                      <c:pt idx="12">
                        <c:v>Majid Majidi</c:v>
                      </c:pt>
                      <c:pt idx="13">
                        <c:v>Sergio Leone</c:v>
                      </c:pt>
                      <c:pt idx="14">
                        <c:v>Damien Chazelle</c:v>
                      </c:pt>
                      <c:pt idx="15">
                        <c:v>Ron Fricke</c:v>
                      </c:pt>
                      <c:pt idx="16">
                        <c:v>Raja Menon</c:v>
                      </c:pt>
                      <c:pt idx="17">
                        <c:v>Doug Ellin</c:v>
                      </c:pt>
                      <c:pt idx="18">
                        <c:v>Sally Wainwright</c:v>
                      </c:pt>
                      <c:pt idx="19">
                        <c:v>Christopher Nolan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IMDB_Movies!$V$102:$V$2566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4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300-4746-B8EA-E1E9335E80AB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IMDB_Movies!$X$101</c15:sqref>
                        </c15:formulaRef>
                      </c:ext>
                    </c:extLst>
                    <c:strCache>
                      <c:ptCount val="1"/>
                      <c:pt idx="0">
                        <c:v>Percetile IMDB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3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3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IMDB_Movies!$U$102:$U$2566</c15:sqref>
                        </c15:formulaRef>
                      </c:ext>
                    </c:extLst>
                    <c:strCache>
                      <c:ptCount val="20"/>
                      <c:pt idx="0">
                        <c:v>John Blanchard</c:v>
                      </c:pt>
                      <c:pt idx="1">
                        <c:v>Krzysztof Kieślowski</c:v>
                      </c:pt>
                      <c:pt idx="2">
                        <c:v>Rob McElhenney</c:v>
                      </c:pt>
                      <c:pt idx="3">
                        <c:v>Noah Hawley</c:v>
                      </c:pt>
                      <c:pt idx="4">
                        <c:v>Cary Bell</c:v>
                      </c:pt>
                      <c:pt idx="5">
                        <c:v>Jackie Gleason</c:v>
                      </c:pt>
                      <c:pt idx="6">
                        <c:v>Roberto Saviano</c:v>
                      </c:pt>
                      <c:pt idx="7">
                        <c:v>Mitchell Altieri</c:v>
                      </c:pt>
                      <c:pt idx="8">
                        <c:v>Charles Chaplin</c:v>
                      </c:pt>
                      <c:pt idx="9">
                        <c:v>Mike Mayhall</c:v>
                      </c:pt>
                      <c:pt idx="10">
                        <c:v>Neil Cross</c:v>
                      </c:pt>
                      <c:pt idx="11">
                        <c:v>Steven S. DeKnight</c:v>
                      </c:pt>
                      <c:pt idx="12">
                        <c:v>Majid Majidi</c:v>
                      </c:pt>
                      <c:pt idx="13">
                        <c:v>Sergio Leone</c:v>
                      </c:pt>
                      <c:pt idx="14">
                        <c:v>Damien Chazelle</c:v>
                      </c:pt>
                      <c:pt idx="15">
                        <c:v>Ron Fricke</c:v>
                      </c:pt>
                      <c:pt idx="16">
                        <c:v>Raja Menon</c:v>
                      </c:pt>
                      <c:pt idx="17">
                        <c:v>Doug Ellin</c:v>
                      </c:pt>
                      <c:pt idx="18">
                        <c:v>Sally Wainwright</c:v>
                      </c:pt>
                      <c:pt idx="19">
                        <c:v>Christopher Nolan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IMDB_Movies!$X$102:$X$2566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0.999</c:v>
                      </c:pt>
                      <c:pt idx="1">
                        <c:v>0.999</c:v>
                      </c:pt>
                      <c:pt idx="2">
                        <c:v>0.998</c:v>
                      </c:pt>
                      <c:pt idx="3">
                        <c:v>0.998</c:v>
                      </c:pt>
                      <c:pt idx="4">
                        <c:v>0.996</c:v>
                      </c:pt>
                      <c:pt idx="5">
                        <c:v>0.996</c:v>
                      </c:pt>
                      <c:pt idx="6">
                        <c:v>0.996</c:v>
                      </c:pt>
                      <c:pt idx="7">
                        <c:v>0.996</c:v>
                      </c:pt>
                      <c:pt idx="8">
                        <c:v>0.995</c:v>
                      </c:pt>
                      <c:pt idx="9">
                        <c:v>0.995</c:v>
                      </c:pt>
                      <c:pt idx="10">
                        <c:v>0.995</c:v>
                      </c:pt>
                      <c:pt idx="11">
                        <c:v>0.995</c:v>
                      </c:pt>
                      <c:pt idx="12">
                        <c:v>0.99199999999999999</c:v>
                      </c:pt>
                      <c:pt idx="13">
                        <c:v>0.99199999999999999</c:v>
                      </c:pt>
                      <c:pt idx="14">
                        <c:v>0.99199999999999999</c:v>
                      </c:pt>
                      <c:pt idx="15">
                        <c:v>0.99199999999999999</c:v>
                      </c:pt>
                      <c:pt idx="16">
                        <c:v>0.99199999999999999</c:v>
                      </c:pt>
                      <c:pt idx="17">
                        <c:v>0.99199999999999999</c:v>
                      </c:pt>
                      <c:pt idx="18">
                        <c:v>0.99199999999999999</c:v>
                      </c:pt>
                      <c:pt idx="19">
                        <c:v>0.99099999999999999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00-4746-B8EA-E1E9335E80AB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3"/>
          <c:order val="3"/>
          <c:tx>
            <c:strRef>
              <c:f>IMDB_Movies!$Y$101</c:f>
              <c:strCache>
                <c:ptCount val="1"/>
                <c:pt idx="0">
                  <c:v>Avg. IMDB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prstDash val="solid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IMDB_Movies!$U$102:$U$2566</c:f>
              <c:strCache>
                <c:ptCount val="20"/>
                <c:pt idx="0">
                  <c:v>John Blanchard</c:v>
                </c:pt>
                <c:pt idx="1">
                  <c:v>Krzysztof Kieślowski</c:v>
                </c:pt>
                <c:pt idx="2">
                  <c:v>Rob McElhenney</c:v>
                </c:pt>
                <c:pt idx="3">
                  <c:v>Noah Hawley</c:v>
                </c:pt>
                <c:pt idx="4">
                  <c:v>Cary Bell</c:v>
                </c:pt>
                <c:pt idx="5">
                  <c:v>Jackie Gleason</c:v>
                </c:pt>
                <c:pt idx="6">
                  <c:v>Roberto Saviano</c:v>
                </c:pt>
                <c:pt idx="7">
                  <c:v>Mitchell Altieri</c:v>
                </c:pt>
                <c:pt idx="8">
                  <c:v>Charles Chaplin</c:v>
                </c:pt>
                <c:pt idx="9">
                  <c:v>Mike Mayhall</c:v>
                </c:pt>
                <c:pt idx="10">
                  <c:v>Neil Cross</c:v>
                </c:pt>
                <c:pt idx="11">
                  <c:v>Steven S. DeKnight</c:v>
                </c:pt>
                <c:pt idx="12">
                  <c:v>Majid Majidi</c:v>
                </c:pt>
                <c:pt idx="13">
                  <c:v>Sergio Leone</c:v>
                </c:pt>
                <c:pt idx="14">
                  <c:v>Damien Chazelle</c:v>
                </c:pt>
                <c:pt idx="15">
                  <c:v>Ron Fricke</c:v>
                </c:pt>
                <c:pt idx="16">
                  <c:v>Raja Menon</c:v>
                </c:pt>
                <c:pt idx="17">
                  <c:v>Doug Ellin</c:v>
                </c:pt>
                <c:pt idx="18">
                  <c:v>Sally Wainwright</c:v>
                </c:pt>
                <c:pt idx="19">
                  <c:v>Christopher Nolan</c:v>
                </c:pt>
              </c:strCache>
            </c:strRef>
          </c:cat>
          <c:val>
            <c:numRef>
              <c:f>IMDB_Movies!$Y$102:$Y$2566</c:f>
              <c:numCache>
                <c:formatCode>General</c:formatCode>
                <c:ptCount val="20"/>
                <c:pt idx="0">
                  <c:v>6.4375864875864828</c:v>
                </c:pt>
                <c:pt idx="1">
                  <c:v>6.437431304701807</c:v>
                </c:pt>
                <c:pt idx="2">
                  <c:v>6.4373982084690509</c:v>
                </c:pt>
                <c:pt idx="3">
                  <c:v>6.4374261861128037</c:v>
                </c:pt>
                <c:pt idx="4">
                  <c:v>6.4371486761710743</c:v>
                </c:pt>
                <c:pt idx="5">
                  <c:v>6.4370543898961037</c:v>
                </c:pt>
                <c:pt idx="6">
                  <c:v>6.4369396903015437</c:v>
                </c:pt>
                <c:pt idx="7">
                  <c:v>6.4369675973099607</c:v>
                </c:pt>
                <c:pt idx="8">
                  <c:v>6.4368732164696247</c:v>
                </c:pt>
                <c:pt idx="9">
                  <c:v>6.4368807339449496</c:v>
                </c:pt>
                <c:pt idx="10">
                  <c:v>6.436949429037516</c:v>
                </c:pt>
                <c:pt idx="11">
                  <c:v>6.4367326126861064</c:v>
                </c:pt>
                <c:pt idx="12">
                  <c:v>6.4366789065687433</c:v>
                </c:pt>
                <c:pt idx="13">
                  <c:v>6.436931238522746</c:v>
                </c:pt>
                <c:pt idx="14">
                  <c:v>6.4368979591836695</c:v>
                </c:pt>
                <c:pt idx="15">
                  <c:v>6.436925903245557</c:v>
                </c:pt>
                <c:pt idx="16">
                  <c:v>6.436892609228253</c:v>
                </c:pt>
                <c:pt idx="17">
                  <c:v>6.4366959362875189</c:v>
                </c:pt>
                <c:pt idx="18">
                  <c:v>6.4367442810457485</c:v>
                </c:pt>
                <c:pt idx="19">
                  <c:v>6.4374463738508654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3A-4792-86CF-F648B088B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776543"/>
        <c:axId val="969775295"/>
      </c:lineChart>
      <c:catAx>
        <c:axId val="96977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775295"/>
        <c:crosses val="autoZero"/>
        <c:auto val="1"/>
        <c:lblAlgn val="ctr"/>
        <c:lblOffset val="100"/>
        <c:noMultiLvlLbl val="0"/>
      </c:catAx>
      <c:valAx>
        <c:axId val="969775295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77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_xlchart.4</cx:f>
      </cx:strDim>
      <cx:numDim type="size">
        <cx:f>_xlchart.6</cx:f>
      </cx:numDim>
    </cx:data>
    <cx:data id="1">
      <cx:strDim type="cat">
        <cx:f>_xlchart.4</cx:f>
      </cx:strDim>
      <cx:numDim type="size">
        <cx:f>_xlchart.8</cx:f>
      </cx:numDim>
    </cx:data>
    <cx:data id="2">
      <cx:strDim type="cat">
        <cx:f>_xlchart.4</cx:f>
      </cx:strDim>
      <cx:numDim type="size">
        <cx:f>_xlchart.10</cx:f>
      </cx:numDim>
    </cx:data>
    <cx:data id="3">
      <cx:strDim type="cat">
        <cx:f>_xlchart.4</cx:f>
      </cx:strDim>
      <cx:numDim type="size">
        <cx:f>_xlchart.12</cx:f>
      </cx:numDim>
    </cx:data>
    <cx:data id="4">
      <cx:strDim type="cat">
        <cx:f>_xlchart.4</cx:f>
      </cx:strDim>
      <cx:numDim type="size">
        <cx:f>_xlchart.14</cx:f>
      </cx:numDim>
    </cx:data>
    <cx:data id="5">
      <cx:strDim type="cat">
        <cx:f>_xlchart.4</cx:f>
      </cx:strDim>
      <cx:numDim type="size">
        <cx:f>_xlchart.1</cx:f>
      </cx:numDim>
    </cx:data>
    <cx:data id="6">
      <cx:strDim type="cat">
        <cx:f>_xlchart.4</cx:f>
      </cx:strDim>
      <cx:numDim type="size">
        <cx:f>_xlchart.3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en-US"/>
              <a:t>Number of Movies by Genres</a:t>
            </a:r>
          </a:p>
        </cx:rich>
      </cx:tx>
    </cx:title>
    <cx:plotArea>
      <cx:plotAreaRegion>
        <cx:series layoutId="treemap" uniqueId="{EF04DF23-F22B-4DBA-ADEE-B5093760FFB6}" formatIdx="0">
          <cx:tx>
            <cx:txData>
              <cx:f>_xlchart.5</cx:f>
              <cx:v>No. Of Movies</cx:v>
            </cx:txData>
          </cx:tx>
          <cx:dataLabels pos="ctr">
            <cx:visibility seriesName="0" categoryName="1" value="0"/>
            <cx:separator>, </cx:separator>
          </cx:dataLabels>
          <cx:dataId val="0"/>
          <cx:layoutPr>
            <cx:parentLabelLayout val="overlapping"/>
          </cx:layoutPr>
        </cx:series>
        <cx:series layoutId="treemap" hidden="1" uniqueId="{D4B066BC-D8AF-4F79-A4ED-B62BCB680E32}" formatIdx="1">
          <cx:tx>
            <cx:txData>
              <cx:f>_xlchart.7</cx:f>
              <cx:v>Mean IMDB</cx:v>
            </cx:txData>
          </cx:tx>
          <cx:dataLabels pos="ctr">
            <cx:visibility seriesName="0" categoryName="1" value="0"/>
            <cx:separator>, </cx:separator>
          </cx:dataLabels>
          <cx:dataId val="1"/>
          <cx:layoutPr>
            <cx:parentLabelLayout val="overlapping"/>
          </cx:layoutPr>
        </cx:series>
        <cx:series layoutId="treemap" hidden="1" uniqueId="{BE2B399C-1DC1-4966-95E1-E237EA5491E1}" formatIdx="2">
          <cx:tx>
            <cx:txData>
              <cx:f>_xlchart.9</cx:f>
              <cx:v>Median IMDB</cx:v>
            </cx:txData>
          </cx:tx>
          <cx:dataLabels pos="ctr">
            <cx:visibility seriesName="0" categoryName="1" value="0"/>
            <cx:separator>, </cx:separator>
          </cx:dataLabels>
          <cx:dataId val="2"/>
          <cx:layoutPr>
            <cx:parentLabelLayout val="overlapping"/>
          </cx:layoutPr>
        </cx:series>
        <cx:series layoutId="treemap" hidden="1" uniqueId="{D43248E6-6DF2-434C-AC02-DB30F41999DA}" formatIdx="3">
          <cx:tx>
            <cx:txData>
              <cx:f>_xlchart.11</cx:f>
              <cx:v>Mode IMDB</cx:v>
            </cx:txData>
          </cx:tx>
          <cx:dataLabels pos="ctr">
            <cx:visibility seriesName="0" categoryName="1" value="0"/>
            <cx:separator>, </cx:separator>
          </cx:dataLabels>
          <cx:dataId val="3"/>
          <cx:layoutPr>
            <cx:parentLabelLayout val="overlapping"/>
          </cx:layoutPr>
        </cx:series>
        <cx:series layoutId="treemap" hidden="1" uniqueId="{D6056D00-BE97-44AF-A730-AF72C034BB07}" formatIdx="4">
          <cx:tx>
            <cx:txData>
              <cx:f>_xlchart.13</cx:f>
              <cx:v>Max IMDB</cx:v>
            </cx:txData>
          </cx:tx>
          <cx:dataLabels pos="ctr">
            <cx:visibility seriesName="0" categoryName="1" value="0"/>
            <cx:separator>, </cx:separator>
          </cx:dataLabels>
          <cx:dataId val="4"/>
          <cx:layoutPr>
            <cx:parentLabelLayout val="overlapping"/>
          </cx:layoutPr>
        </cx:series>
        <cx:series layoutId="treemap" hidden="1" uniqueId="{CCEE1F27-8082-48BA-A14C-88E796D97B32}" formatIdx="5">
          <cx:tx>
            <cx:txData>
              <cx:f>_xlchart.0</cx:f>
              <cx:v>Min IMDB</cx:v>
            </cx:txData>
          </cx:tx>
          <cx:dataLabels pos="ctr">
            <cx:visibility seriesName="0" categoryName="1" value="0"/>
            <cx:separator>, </cx:separator>
          </cx:dataLabels>
          <cx:dataId val="5"/>
          <cx:layoutPr>
            <cx:parentLabelLayout val="overlapping"/>
          </cx:layoutPr>
        </cx:series>
        <cx:series layoutId="treemap" hidden="1" uniqueId="{782F8FFF-1974-4180-A25A-42B0DF951E56}" formatIdx="6">
          <cx:tx>
            <cx:txData>
              <cx:f>_xlchart.2</cx:f>
              <cx:v>STD. DEV IMDB</cx:v>
            </cx:txData>
          </cx:tx>
          <cx:dataLabels pos="ctr">
            <cx:visibility seriesName="0" categoryName="1" value="0"/>
            <cx:separator>, </cx:separator>
          </cx:dataLabels>
          <cx:dataId val="6"/>
          <cx:layoutPr>
            <cx:parentLabelLayout val="overlapping"/>
          </cx:layoutPr>
        </cx:series>
      </cx:plotAreaRegion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Statistical Comparision of Genres IMDB Scores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IMDB_Movies!$V$6</c:f>
              <c:strCache>
                <c:ptCount val="1"/>
                <c:pt idx="0">
                  <c:v>No. Of Movies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IMDB_Movies!$U$7:$U$26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Thriller</c:v>
                </c:pt>
                <c:pt idx="19">
                  <c:v>Western</c:v>
                </c:pt>
              </c:strCache>
            </c:strRef>
          </c:cat>
          <c:val>
            <c:numRef>
              <c:f>IMDB_Movies!$V$7:$V$26</c:f>
              <c:numCache>
                <c:formatCode>General</c:formatCode>
                <c:ptCount val="20"/>
                <c:pt idx="0">
                  <c:v>1112</c:v>
                </c:pt>
                <c:pt idx="1">
                  <c:v>888</c:v>
                </c:pt>
                <c:pt idx="2">
                  <c:v>239</c:v>
                </c:pt>
                <c:pt idx="3">
                  <c:v>291</c:v>
                </c:pt>
                <c:pt idx="4">
                  <c:v>1847</c:v>
                </c:pt>
                <c:pt idx="5">
                  <c:v>868</c:v>
                </c:pt>
                <c:pt idx="6">
                  <c:v>119</c:v>
                </c:pt>
                <c:pt idx="7">
                  <c:v>2532</c:v>
                </c:pt>
                <c:pt idx="8">
                  <c:v>496</c:v>
                </c:pt>
                <c:pt idx="9">
                  <c:v>507</c:v>
                </c:pt>
                <c:pt idx="10">
                  <c:v>6</c:v>
                </c:pt>
                <c:pt idx="11">
                  <c:v>198</c:v>
                </c:pt>
                <c:pt idx="12">
                  <c:v>537</c:v>
                </c:pt>
                <c:pt idx="13">
                  <c:v>201</c:v>
                </c:pt>
                <c:pt idx="14">
                  <c:v>99</c:v>
                </c:pt>
                <c:pt idx="15">
                  <c:v>466</c:v>
                </c:pt>
                <c:pt idx="16">
                  <c:v>1022</c:v>
                </c:pt>
                <c:pt idx="17">
                  <c:v>514</c:v>
                </c:pt>
                <c:pt idx="18">
                  <c:v>1206</c:v>
                </c:pt>
                <c:pt idx="19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52-4638-8E57-1F548C45035D}"/>
            </c:ext>
          </c:extLst>
        </c:ser>
        <c:ser>
          <c:idx val="2"/>
          <c:order val="2"/>
          <c:tx>
            <c:strRef>
              <c:f>IMDB_Movies!$X$6</c:f>
              <c:strCache>
                <c:ptCount val="1"/>
                <c:pt idx="0">
                  <c:v>Median IMDB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IMDB_Movies!$U$7:$U$26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Thriller</c:v>
                </c:pt>
                <c:pt idx="19">
                  <c:v>Western</c:v>
                </c:pt>
              </c:strCache>
            </c:strRef>
          </c:cat>
          <c:val>
            <c:numRef>
              <c:f>IMDB_Movies!$X$7:$X$26</c:f>
              <c:numCache>
                <c:formatCode>General</c:formatCode>
                <c:ptCount val="20"/>
                <c:pt idx="0">
                  <c:v>6.3</c:v>
                </c:pt>
                <c:pt idx="1">
                  <c:v>6.6</c:v>
                </c:pt>
                <c:pt idx="2">
                  <c:v>6.7</c:v>
                </c:pt>
                <c:pt idx="3">
                  <c:v>7.2</c:v>
                </c:pt>
                <c:pt idx="4">
                  <c:v>6.3</c:v>
                </c:pt>
                <c:pt idx="5">
                  <c:v>6.6</c:v>
                </c:pt>
                <c:pt idx="6">
                  <c:v>7.4</c:v>
                </c:pt>
                <c:pt idx="7">
                  <c:v>6.9</c:v>
                </c:pt>
                <c:pt idx="8">
                  <c:v>6.4</c:v>
                </c:pt>
                <c:pt idx="9">
                  <c:v>6.4</c:v>
                </c:pt>
                <c:pt idx="10">
                  <c:v>7.65</c:v>
                </c:pt>
                <c:pt idx="11">
                  <c:v>7.2</c:v>
                </c:pt>
                <c:pt idx="12">
                  <c:v>5.9</c:v>
                </c:pt>
                <c:pt idx="13">
                  <c:v>6.7</c:v>
                </c:pt>
                <c:pt idx="14">
                  <c:v>6.7</c:v>
                </c:pt>
                <c:pt idx="15">
                  <c:v>6.6</c:v>
                </c:pt>
                <c:pt idx="16">
                  <c:v>6.5</c:v>
                </c:pt>
                <c:pt idx="17">
                  <c:v>6.4</c:v>
                </c:pt>
                <c:pt idx="18">
                  <c:v>6.4</c:v>
                </c:pt>
                <c:pt idx="19">
                  <c:v>6.8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52-4638-8E57-1F548C450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4143136"/>
        <c:axId val="174145216"/>
      </c:barChart>
      <c:lineChart>
        <c:grouping val="standard"/>
        <c:varyColors val="0"/>
        <c:ser>
          <c:idx val="1"/>
          <c:order val="1"/>
          <c:tx>
            <c:strRef>
              <c:f>IMDB_Movies!$W$6</c:f>
              <c:strCache>
                <c:ptCount val="1"/>
                <c:pt idx="0">
                  <c:v>Mean IMDB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IMDB_Movies!$U$7:$U$26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Thriller</c:v>
                </c:pt>
                <c:pt idx="19">
                  <c:v>Western</c:v>
                </c:pt>
              </c:strCache>
            </c:strRef>
          </c:cat>
          <c:val>
            <c:numRef>
              <c:f>IMDB_Movies!$W$7:$W$26</c:f>
              <c:numCache>
                <c:formatCode>0.00</c:formatCode>
                <c:ptCount val="20"/>
                <c:pt idx="0">
                  <c:v>6.2309352517985657</c:v>
                </c:pt>
                <c:pt idx="1">
                  <c:v>6.5288636363636359</c:v>
                </c:pt>
                <c:pt idx="2">
                  <c:v>6.6311475409836058</c:v>
                </c:pt>
                <c:pt idx="3">
                  <c:v>7.1576000000000066</c:v>
                </c:pt>
                <c:pt idx="4">
                  <c:v>6.1939832444782885</c:v>
                </c:pt>
                <c:pt idx="5">
                  <c:v>6.9041055718475048</c:v>
                </c:pt>
                <c:pt idx="6">
                  <c:v>7.1560975609756117</c:v>
                </c:pt>
                <c:pt idx="7">
                  <c:v>6.766702014846242</c:v>
                </c:pt>
                <c:pt idx="8">
                  <c:v>5.709090909090909</c:v>
                </c:pt>
                <c:pt idx="9">
                  <c:v>6.3812499999999979</c:v>
                </c:pt>
                <c:pt idx="10">
                  <c:v>7.6</c:v>
                </c:pt>
                <c:pt idx="11">
                  <c:v>7.5</c:v>
                </c:pt>
                <c:pt idx="12">
                  <c:v>5.6310810810810814</c:v>
                </c:pt>
                <c:pt idx="13">
                  <c:v>7.2</c:v>
                </c:pt>
                <c:pt idx="14">
                  <c:v>6</c:v>
                </c:pt>
                <c:pt idx="15">
                  <c:v>6.5343749999999989</c:v>
                </c:pt>
                <c:pt idx="16">
                  <c:v>5.8833333333333337</c:v>
                </c:pt>
                <c:pt idx="17">
                  <c:v>6.0000000000000009</c:v>
                </c:pt>
                <c:pt idx="18">
                  <c:v>5.5809523809523824</c:v>
                </c:pt>
                <c:pt idx="19">
                  <c:v>6.583333333333333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52-4638-8E57-1F548C45035D}"/>
            </c:ext>
          </c:extLst>
        </c:ser>
        <c:ser>
          <c:idx val="4"/>
          <c:order val="3"/>
          <c:tx>
            <c:strRef>
              <c:f>IMDB_Movies!$Z$6</c:f>
              <c:strCache>
                <c:ptCount val="1"/>
                <c:pt idx="0">
                  <c:v>Max IMDB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IMDB_Movies!$U$7:$U$26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Thriller</c:v>
                </c:pt>
                <c:pt idx="19">
                  <c:v>Western</c:v>
                </c:pt>
              </c:strCache>
            </c:strRef>
          </c:cat>
          <c:val>
            <c:numRef>
              <c:f>IMDB_Movies!$Z$7:$Z$26</c:f>
              <c:numCache>
                <c:formatCode>General</c:formatCode>
                <c:ptCount val="20"/>
                <c:pt idx="0">
                  <c:v>9.1</c:v>
                </c:pt>
                <c:pt idx="1">
                  <c:v>8.9</c:v>
                </c:pt>
                <c:pt idx="2">
                  <c:v>8.6</c:v>
                </c:pt>
                <c:pt idx="3">
                  <c:v>8.9</c:v>
                </c:pt>
                <c:pt idx="4">
                  <c:v>9.5</c:v>
                </c:pt>
                <c:pt idx="5">
                  <c:v>9.3000000000000007</c:v>
                </c:pt>
                <c:pt idx="6">
                  <c:v>8.6999999999999993</c:v>
                </c:pt>
                <c:pt idx="7">
                  <c:v>9.3000000000000007</c:v>
                </c:pt>
                <c:pt idx="8">
                  <c:v>8.6999999999999993</c:v>
                </c:pt>
                <c:pt idx="9">
                  <c:v>8.9</c:v>
                </c:pt>
                <c:pt idx="10">
                  <c:v>8.1999999999999993</c:v>
                </c:pt>
                <c:pt idx="11">
                  <c:v>8.9</c:v>
                </c:pt>
                <c:pt idx="12">
                  <c:v>8.6999999999999993</c:v>
                </c:pt>
                <c:pt idx="13">
                  <c:v>8.5</c:v>
                </c:pt>
                <c:pt idx="14">
                  <c:v>8.5</c:v>
                </c:pt>
                <c:pt idx="15">
                  <c:v>8.6</c:v>
                </c:pt>
                <c:pt idx="16">
                  <c:v>8.6</c:v>
                </c:pt>
                <c:pt idx="17">
                  <c:v>8.8000000000000007</c:v>
                </c:pt>
                <c:pt idx="18">
                  <c:v>9</c:v>
                </c:pt>
                <c:pt idx="19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52-4638-8E57-1F548C45035D}"/>
            </c:ext>
          </c:extLst>
        </c:ser>
        <c:ser>
          <c:idx val="5"/>
          <c:order val="4"/>
          <c:tx>
            <c:strRef>
              <c:f>IMDB_Movies!$AA$6</c:f>
              <c:strCache>
                <c:ptCount val="1"/>
                <c:pt idx="0">
                  <c:v>Min IMDB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IMDB_Movies!$U$7:$U$26</c:f>
              <c:strCache>
                <c:ptCount val="20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Thriller</c:v>
                </c:pt>
                <c:pt idx="19">
                  <c:v>Western</c:v>
                </c:pt>
              </c:strCache>
            </c:strRef>
          </c:cat>
          <c:val>
            <c:numRef>
              <c:f>IMDB_Movies!$AA$7:$AA$26</c:f>
              <c:numCache>
                <c:formatCode>General</c:formatCode>
                <c:ptCount val="20"/>
                <c:pt idx="0">
                  <c:v>1.7</c:v>
                </c:pt>
                <c:pt idx="1">
                  <c:v>1.9</c:v>
                </c:pt>
                <c:pt idx="2">
                  <c:v>1.7</c:v>
                </c:pt>
                <c:pt idx="3">
                  <c:v>4.5</c:v>
                </c:pt>
                <c:pt idx="4">
                  <c:v>1.7</c:v>
                </c:pt>
                <c:pt idx="5">
                  <c:v>2.4</c:v>
                </c:pt>
                <c:pt idx="6">
                  <c:v>1.6</c:v>
                </c:pt>
                <c:pt idx="7">
                  <c:v>2</c:v>
                </c:pt>
                <c:pt idx="8">
                  <c:v>1.7</c:v>
                </c:pt>
                <c:pt idx="9">
                  <c:v>1.7</c:v>
                </c:pt>
                <c:pt idx="10">
                  <c:v>7.1</c:v>
                </c:pt>
                <c:pt idx="11">
                  <c:v>2</c:v>
                </c:pt>
                <c:pt idx="12">
                  <c:v>2.2000000000000002</c:v>
                </c:pt>
                <c:pt idx="13">
                  <c:v>1.6</c:v>
                </c:pt>
                <c:pt idx="14">
                  <c:v>2.1</c:v>
                </c:pt>
                <c:pt idx="15">
                  <c:v>2.2000000000000002</c:v>
                </c:pt>
                <c:pt idx="16">
                  <c:v>2.1</c:v>
                </c:pt>
                <c:pt idx="17">
                  <c:v>1.9</c:v>
                </c:pt>
                <c:pt idx="18">
                  <c:v>2.2000000000000002</c:v>
                </c:pt>
                <c:pt idx="19">
                  <c:v>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52-4638-8E57-1F548C450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151456"/>
        <c:axId val="174149792"/>
      </c:lineChart>
      <c:catAx>
        <c:axId val="17414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45216"/>
        <c:crosses val="autoZero"/>
        <c:auto val="1"/>
        <c:lblAlgn val="ctr"/>
        <c:lblOffset val="100"/>
        <c:noMultiLvlLbl val="0"/>
      </c:catAx>
      <c:valAx>
        <c:axId val="1741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43136"/>
        <c:crosses val="autoZero"/>
        <c:crossBetween val="between"/>
      </c:valAx>
      <c:valAx>
        <c:axId val="174149792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51456"/>
        <c:crosses val="max"/>
        <c:crossBetween val="between"/>
      </c:valAx>
      <c:catAx>
        <c:axId val="174151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41497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/>
              <a:t>MEDIDAN/MAX/MIN Comparision</a:t>
            </a:r>
            <a:r>
              <a:rPr lang="en-IN" sz="1800" baseline="0"/>
              <a:t> of Movie Languages </a:t>
            </a:r>
            <a:endParaRPr lang="en-IN" sz="1800"/>
          </a:p>
        </c:rich>
      </c:tx>
      <c:layout>
        <c:manualLayout>
          <c:xMode val="edge"/>
          <c:yMode val="edge"/>
          <c:x val="0.23656689416415513"/>
          <c:y val="1.63971646499611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973689409826549"/>
          <c:y val="0.10103643480588506"/>
          <c:w val="0.60223297103902307"/>
          <c:h val="0.84576347013886533"/>
        </c:manualLayout>
      </c:layout>
      <c:radarChart>
        <c:radarStyle val="marker"/>
        <c:varyColors val="0"/>
        <c:ser>
          <c:idx val="2"/>
          <c:order val="2"/>
          <c:tx>
            <c:strRef>
              <c:f>IMDB_Movies!$X$56</c:f>
              <c:strCache>
                <c:ptCount val="1"/>
                <c:pt idx="0">
                  <c:v>Max IMDB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IMDB_Movies!$U$57:$U$94</c:f>
              <c:strCache>
                <c:ptCount val="38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Mongolian</c:v>
                </c:pt>
                <c:pt idx="17">
                  <c:v>Thai</c:v>
                </c:pt>
                <c:pt idx="18">
                  <c:v>Bosnian</c:v>
                </c:pt>
                <c:pt idx="19">
                  <c:v>Korean</c:v>
                </c:pt>
                <c:pt idx="20">
                  <c:v>Hungarian</c:v>
                </c:pt>
                <c:pt idx="21">
                  <c:v>Hindi</c:v>
                </c:pt>
                <c:pt idx="22">
                  <c:v>Icelandic</c:v>
                </c:pt>
                <c:pt idx="23">
                  <c:v>Danish</c:v>
                </c:pt>
                <c:pt idx="24">
                  <c:v>Portuguese</c:v>
                </c:pt>
                <c:pt idx="25">
                  <c:v>Norwegian</c:v>
                </c:pt>
                <c:pt idx="26">
                  <c:v>Czech</c:v>
                </c:pt>
                <c:pt idx="27">
                  <c:v>Russian</c:v>
                </c:pt>
                <c:pt idx="28">
                  <c:v>None</c:v>
                </c:pt>
                <c:pt idx="29">
                  <c:v>Zulu</c:v>
                </c:pt>
                <c:pt idx="30">
                  <c:v>Hebrew</c:v>
                </c:pt>
                <c:pt idx="31">
                  <c:v>Dzongkha</c:v>
                </c:pt>
                <c:pt idx="32">
                  <c:v>Arabic</c:v>
                </c:pt>
                <c:pt idx="33">
                  <c:v>Vietnamese</c:v>
                </c:pt>
                <c:pt idx="34">
                  <c:v>Indonesian</c:v>
                </c:pt>
                <c:pt idx="35">
                  <c:v>Romanian</c:v>
                </c:pt>
                <c:pt idx="36">
                  <c:v>Persian</c:v>
                </c:pt>
                <c:pt idx="37">
                  <c:v>Swedish</c:v>
                </c:pt>
              </c:strCache>
            </c:strRef>
          </c:cat>
          <c:val>
            <c:numRef>
              <c:f>IMDB_Movies!$X$57:$X$94</c:f>
              <c:numCache>
                <c:formatCode>General</c:formatCode>
                <c:ptCount val="38"/>
                <c:pt idx="0">
                  <c:v>9.5</c:v>
                </c:pt>
                <c:pt idx="1">
                  <c:v>7.9</c:v>
                </c:pt>
                <c:pt idx="2">
                  <c:v>7.5</c:v>
                </c:pt>
                <c:pt idx="3">
                  <c:v>8.1999999999999993</c:v>
                </c:pt>
                <c:pt idx="4">
                  <c:v>8.4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8.4</c:v>
                </c:pt>
                <c:pt idx="9">
                  <c:v>7.8</c:v>
                </c:pt>
                <c:pt idx="10">
                  <c:v>8.6999999999999993</c:v>
                </c:pt>
                <c:pt idx="11">
                  <c:v>7.1</c:v>
                </c:pt>
                <c:pt idx="12">
                  <c:v>8.9</c:v>
                </c:pt>
                <c:pt idx="13">
                  <c:v>7.8</c:v>
                </c:pt>
                <c:pt idx="14">
                  <c:v>7.9</c:v>
                </c:pt>
                <c:pt idx="15">
                  <c:v>8.5</c:v>
                </c:pt>
                <c:pt idx="16">
                  <c:v>7.3</c:v>
                </c:pt>
                <c:pt idx="17">
                  <c:v>7.1</c:v>
                </c:pt>
                <c:pt idx="18">
                  <c:v>4.3</c:v>
                </c:pt>
                <c:pt idx="19">
                  <c:v>8.4</c:v>
                </c:pt>
                <c:pt idx="20">
                  <c:v>7.1</c:v>
                </c:pt>
                <c:pt idx="21">
                  <c:v>8.5</c:v>
                </c:pt>
                <c:pt idx="22">
                  <c:v>8.1999999999999993</c:v>
                </c:pt>
                <c:pt idx="23">
                  <c:v>8.3000000000000007</c:v>
                </c:pt>
                <c:pt idx="24">
                  <c:v>8.6999999999999993</c:v>
                </c:pt>
                <c:pt idx="25">
                  <c:v>7.6</c:v>
                </c:pt>
                <c:pt idx="26">
                  <c:v>7.4</c:v>
                </c:pt>
                <c:pt idx="27">
                  <c:v>8.1</c:v>
                </c:pt>
                <c:pt idx="28">
                  <c:v>8.5</c:v>
                </c:pt>
                <c:pt idx="29">
                  <c:v>7.3</c:v>
                </c:pt>
                <c:pt idx="30">
                  <c:v>8</c:v>
                </c:pt>
                <c:pt idx="31">
                  <c:v>7.5</c:v>
                </c:pt>
                <c:pt idx="32">
                  <c:v>8.1</c:v>
                </c:pt>
                <c:pt idx="33">
                  <c:v>7.4</c:v>
                </c:pt>
                <c:pt idx="34">
                  <c:v>8.1999999999999993</c:v>
                </c:pt>
                <c:pt idx="35">
                  <c:v>7.9</c:v>
                </c:pt>
                <c:pt idx="36">
                  <c:v>8.5</c:v>
                </c:pt>
                <c:pt idx="37">
                  <c:v>8.1999999999999993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34-4516-8067-9830FC0114F4}"/>
            </c:ext>
          </c:extLst>
        </c:ser>
        <c:ser>
          <c:idx val="3"/>
          <c:order val="3"/>
          <c:tx>
            <c:strRef>
              <c:f>IMDB_Movies!$Y$56</c:f>
              <c:strCache>
                <c:ptCount val="1"/>
                <c:pt idx="0">
                  <c:v>Min IMDB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IMDB_Movies!$U$57:$U$94</c:f>
              <c:strCache>
                <c:ptCount val="38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Mongolian</c:v>
                </c:pt>
                <c:pt idx="17">
                  <c:v>Thai</c:v>
                </c:pt>
                <c:pt idx="18">
                  <c:v>Bosnian</c:v>
                </c:pt>
                <c:pt idx="19">
                  <c:v>Korean</c:v>
                </c:pt>
                <c:pt idx="20">
                  <c:v>Hungarian</c:v>
                </c:pt>
                <c:pt idx="21">
                  <c:v>Hindi</c:v>
                </c:pt>
                <c:pt idx="22">
                  <c:v>Icelandic</c:v>
                </c:pt>
                <c:pt idx="23">
                  <c:v>Danish</c:v>
                </c:pt>
                <c:pt idx="24">
                  <c:v>Portuguese</c:v>
                </c:pt>
                <c:pt idx="25">
                  <c:v>Norwegian</c:v>
                </c:pt>
                <c:pt idx="26">
                  <c:v>Czech</c:v>
                </c:pt>
                <c:pt idx="27">
                  <c:v>Russian</c:v>
                </c:pt>
                <c:pt idx="28">
                  <c:v>None</c:v>
                </c:pt>
                <c:pt idx="29">
                  <c:v>Zulu</c:v>
                </c:pt>
                <c:pt idx="30">
                  <c:v>Hebrew</c:v>
                </c:pt>
                <c:pt idx="31">
                  <c:v>Dzongkha</c:v>
                </c:pt>
                <c:pt idx="32">
                  <c:v>Arabic</c:v>
                </c:pt>
                <c:pt idx="33">
                  <c:v>Vietnamese</c:v>
                </c:pt>
                <c:pt idx="34">
                  <c:v>Indonesian</c:v>
                </c:pt>
                <c:pt idx="35">
                  <c:v>Romanian</c:v>
                </c:pt>
                <c:pt idx="36">
                  <c:v>Persian</c:v>
                </c:pt>
                <c:pt idx="37">
                  <c:v>Swedish</c:v>
                </c:pt>
              </c:strCache>
            </c:strRef>
          </c:cat>
          <c:val>
            <c:numRef>
              <c:f>IMDB_Movies!$Y$57:$Y$94</c:f>
              <c:numCache>
                <c:formatCode>General</c:formatCode>
                <c:ptCount val="38"/>
                <c:pt idx="0">
                  <c:v>1.6</c:v>
                </c:pt>
                <c:pt idx="1">
                  <c:v>3.2</c:v>
                </c:pt>
                <c:pt idx="2">
                  <c:v>6.4</c:v>
                </c:pt>
                <c:pt idx="3">
                  <c:v>4.4000000000000004</c:v>
                </c:pt>
                <c:pt idx="4">
                  <c:v>4.9000000000000004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8.4</c:v>
                </c:pt>
                <c:pt idx="9">
                  <c:v>5.3</c:v>
                </c:pt>
                <c:pt idx="10">
                  <c:v>5.6</c:v>
                </c:pt>
                <c:pt idx="11">
                  <c:v>7.1</c:v>
                </c:pt>
                <c:pt idx="12">
                  <c:v>5.0999999999999996</c:v>
                </c:pt>
                <c:pt idx="13">
                  <c:v>7</c:v>
                </c:pt>
                <c:pt idx="14">
                  <c:v>3.2</c:v>
                </c:pt>
                <c:pt idx="15">
                  <c:v>4.9000000000000004</c:v>
                </c:pt>
                <c:pt idx="16">
                  <c:v>7.3</c:v>
                </c:pt>
                <c:pt idx="17">
                  <c:v>6.2</c:v>
                </c:pt>
                <c:pt idx="18">
                  <c:v>4.3</c:v>
                </c:pt>
                <c:pt idx="19">
                  <c:v>5.7</c:v>
                </c:pt>
                <c:pt idx="20">
                  <c:v>7.1</c:v>
                </c:pt>
                <c:pt idx="21">
                  <c:v>2.8</c:v>
                </c:pt>
                <c:pt idx="22">
                  <c:v>6.9</c:v>
                </c:pt>
                <c:pt idx="23">
                  <c:v>5.7</c:v>
                </c:pt>
                <c:pt idx="24">
                  <c:v>6.1</c:v>
                </c:pt>
                <c:pt idx="25">
                  <c:v>6.4</c:v>
                </c:pt>
                <c:pt idx="26">
                  <c:v>7.4</c:v>
                </c:pt>
                <c:pt idx="27">
                  <c:v>4.0999999999999996</c:v>
                </c:pt>
                <c:pt idx="28">
                  <c:v>7.4</c:v>
                </c:pt>
                <c:pt idx="29">
                  <c:v>6.9</c:v>
                </c:pt>
                <c:pt idx="30">
                  <c:v>7.2</c:v>
                </c:pt>
                <c:pt idx="31">
                  <c:v>7.5</c:v>
                </c:pt>
                <c:pt idx="32">
                  <c:v>6</c:v>
                </c:pt>
                <c:pt idx="33">
                  <c:v>7.4</c:v>
                </c:pt>
                <c:pt idx="34">
                  <c:v>7.6</c:v>
                </c:pt>
                <c:pt idx="35">
                  <c:v>6.5</c:v>
                </c:pt>
                <c:pt idx="36">
                  <c:v>5.9</c:v>
                </c:pt>
                <c:pt idx="37">
                  <c:v>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34-4516-8067-9830FC0114F4}"/>
            </c:ext>
          </c:extLst>
        </c:ser>
        <c:ser>
          <c:idx val="5"/>
          <c:order val="5"/>
          <c:tx>
            <c:strRef>
              <c:f>IMDB_Movies!$AA$56</c:f>
              <c:strCache>
                <c:ptCount val="1"/>
                <c:pt idx="0">
                  <c:v>Median IMDB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IMDB_Movies!$U$57:$U$94</c:f>
              <c:strCache>
                <c:ptCount val="38"/>
                <c:pt idx="0">
                  <c:v>English</c:v>
                </c:pt>
                <c:pt idx="1">
                  <c:v>Mandarin</c:v>
                </c:pt>
                <c:pt idx="2">
                  <c:v>Aboriginal</c:v>
                </c:pt>
                <c:pt idx="3">
                  <c:v>Spanish</c:v>
                </c:pt>
                <c:pt idx="4">
                  <c:v>French</c:v>
                </c:pt>
                <c:pt idx="5">
                  <c:v>Filipino</c:v>
                </c:pt>
                <c:pt idx="6">
                  <c:v>Maya</c:v>
                </c:pt>
                <c:pt idx="7">
                  <c:v>Kazakh</c:v>
                </c:pt>
                <c:pt idx="8">
                  <c:v>Telugu</c:v>
                </c:pt>
                <c:pt idx="9">
                  <c:v>Cantonese</c:v>
                </c:pt>
                <c:pt idx="10">
                  <c:v>Japanese</c:v>
                </c:pt>
                <c:pt idx="11">
                  <c:v>Aramaic</c:v>
                </c:pt>
                <c:pt idx="12">
                  <c:v>Italian</c:v>
                </c:pt>
                <c:pt idx="13">
                  <c:v>Dutch</c:v>
                </c:pt>
                <c:pt idx="14">
                  <c:v>Dari</c:v>
                </c:pt>
                <c:pt idx="15">
                  <c:v>German</c:v>
                </c:pt>
                <c:pt idx="16">
                  <c:v>Mongolian</c:v>
                </c:pt>
                <c:pt idx="17">
                  <c:v>Thai</c:v>
                </c:pt>
                <c:pt idx="18">
                  <c:v>Bosnian</c:v>
                </c:pt>
                <c:pt idx="19">
                  <c:v>Korean</c:v>
                </c:pt>
                <c:pt idx="20">
                  <c:v>Hungarian</c:v>
                </c:pt>
                <c:pt idx="21">
                  <c:v>Hindi</c:v>
                </c:pt>
                <c:pt idx="22">
                  <c:v>Icelandic</c:v>
                </c:pt>
                <c:pt idx="23">
                  <c:v>Danish</c:v>
                </c:pt>
                <c:pt idx="24">
                  <c:v>Portuguese</c:v>
                </c:pt>
                <c:pt idx="25">
                  <c:v>Norwegian</c:v>
                </c:pt>
                <c:pt idx="26">
                  <c:v>Czech</c:v>
                </c:pt>
                <c:pt idx="27">
                  <c:v>Russian</c:v>
                </c:pt>
                <c:pt idx="28">
                  <c:v>None</c:v>
                </c:pt>
                <c:pt idx="29">
                  <c:v>Zulu</c:v>
                </c:pt>
                <c:pt idx="30">
                  <c:v>Hebrew</c:v>
                </c:pt>
                <c:pt idx="31">
                  <c:v>Dzongkha</c:v>
                </c:pt>
                <c:pt idx="32">
                  <c:v>Arabic</c:v>
                </c:pt>
                <c:pt idx="33">
                  <c:v>Vietnamese</c:v>
                </c:pt>
                <c:pt idx="34">
                  <c:v>Indonesian</c:v>
                </c:pt>
                <c:pt idx="35">
                  <c:v>Romanian</c:v>
                </c:pt>
                <c:pt idx="36">
                  <c:v>Persian</c:v>
                </c:pt>
                <c:pt idx="37">
                  <c:v>Swedish</c:v>
                </c:pt>
              </c:strCache>
            </c:strRef>
          </c:cat>
          <c:val>
            <c:numRef>
              <c:f>IMDB_Movies!$AA$57:$AA$94</c:f>
              <c:numCache>
                <c:formatCode>General</c:formatCode>
                <c:ptCount val="38"/>
                <c:pt idx="0">
                  <c:v>6.5</c:v>
                </c:pt>
                <c:pt idx="1">
                  <c:v>7.05</c:v>
                </c:pt>
                <c:pt idx="2">
                  <c:v>6.95</c:v>
                </c:pt>
                <c:pt idx="3">
                  <c:v>7.15</c:v>
                </c:pt>
                <c:pt idx="4">
                  <c:v>7.2</c:v>
                </c:pt>
                <c:pt idx="5">
                  <c:v>6.7</c:v>
                </c:pt>
                <c:pt idx="6">
                  <c:v>7.8</c:v>
                </c:pt>
                <c:pt idx="7">
                  <c:v>6</c:v>
                </c:pt>
                <c:pt idx="8">
                  <c:v>8.4</c:v>
                </c:pt>
                <c:pt idx="9">
                  <c:v>7.2</c:v>
                </c:pt>
                <c:pt idx="10">
                  <c:v>7.6</c:v>
                </c:pt>
                <c:pt idx="11">
                  <c:v>7.1</c:v>
                </c:pt>
                <c:pt idx="12">
                  <c:v>7.3</c:v>
                </c:pt>
                <c:pt idx="13">
                  <c:v>7.4499999999999993</c:v>
                </c:pt>
                <c:pt idx="14">
                  <c:v>7.1</c:v>
                </c:pt>
                <c:pt idx="15">
                  <c:v>7.6</c:v>
                </c:pt>
                <c:pt idx="16">
                  <c:v>7.3</c:v>
                </c:pt>
                <c:pt idx="17">
                  <c:v>6.6</c:v>
                </c:pt>
                <c:pt idx="18">
                  <c:v>4.3</c:v>
                </c:pt>
                <c:pt idx="19">
                  <c:v>7.5</c:v>
                </c:pt>
                <c:pt idx="20">
                  <c:v>7.1</c:v>
                </c:pt>
                <c:pt idx="21">
                  <c:v>6.95</c:v>
                </c:pt>
                <c:pt idx="22">
                  <c:v>7.55</c:v>
                </c:pt>
                <c:pt idx="23">
                  <c:v>8.1</c:v>
                </c:pt>
                <c:pt idx="24">
                  <c:v>7.7</c:v>
                </c:pt>
                <c:pt idx="25">
                  <c:v>7.3</c:v>
                </c:pt>
                <c:pt idx="26">
                  <c:v>7.4</c:v>
                </c:pt>
                <c:pt idx="27">
                  <c:v>6.5</c:v>
                </c:pt>
                <c:pt idx="28">
                  <c:v>7.95</c:v>
                </c:pt>
                <c:pt idx="29">
                  <c:v>7.1</c:v>
                </c:pt>
                <c:pt idx="30">
                  <c:v>7.6</c:v>
                </c:pt>
                <c:pt idx="31">
                  <c:v>7.5</c:v>
                </c:pt>
                <c:pt idx="32">
                  <c:v>7.3000000000000007</c:v>
                </c:pt>
                <c:pt idx="33">
                  <c:v>7.4</c:v>
                </c:pt>
                <c:pt idx="34">
                  <c:v>7.8999999999999995</c:v>
                </c:pt>
                <c:pt idx="35">
                  <c:v>7.2</c:v>
                </c:pt>
                <c:pt idx="36">
                  <c:v>7.95</c:v>
                </c:pt>
                <c:pt idx="37">
                  <c:v>7.6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734-4516-8067-9830FC011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621776"/>
        <c:axId val="193362593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IMDB_Movies!$V$56</c15:sqref>
                        </c15:formulaRef>
                      </c:ext>
                    </c:extLst>
                    <c:strCache>
                      <c:ptCount val="1"/>
                      <c:pt idx="0">
                        <c:v>No. of Movies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IMDB_Movies!$U$57:$U$94</c15:sqref>
                        </c15:formulaRef>
                      </c:ext>
                    </c:extLst>
                    <c:strCache>
                      <c:ptCount val="38"/>
                      <c:pt idx="0">
                        <c:v>English</c:v>
                      </c:pt>
                      <c:pt idx="1">
                        <c:v>Mandarin</c:v>
                      </c:pt>
                      <c:pt idx="2">
                        <c:v>Aboriginal</c:v>
                      </c:pt>
                      <c:pt idx="3">
                        <c:v>Spanish</c:v>
                      </c:pt>
                      <c:pt idx="4">
                        <c:v>French</c:v>
                      </c:pt>
                      <c:pt idx="5">
                        <c:v>Filipino</c:v>
                      </c:pt>
                      <c:pt idx="6">
                        <c:v>Maya</c:v>
                      </c:pt>
                      <c:pt idx="7">
                        <c:v>Kazakh</c:v>
                      </c:pt>
                      <c:pt idx="8">
                        <c:v>Telugu</c:v>
                      </c:pt>
                      <c:pt idx="9">
                        <c:v>Cantonese</c:v>
                      </c:pt>
                      <c:pt idx="10">
                        <c:v>Japanese</c:v>
                      </c:pt>
                      <c:pt idx="11">
                        <c:v>Aramaic</c:v>
                      </c:pt>
                      <c:pt idx="12">
                        <c:v>Italian</c:v>
                      </c:pt>
                      <c:pt idx="13">
                        <c:v>Dutch</c:v>
                      </c:pt>
                      <c:pt idx="14">
                        <c:v>Dari</c:v>
                      </c:pt>
                      <c:pt idx="15">
                        <c:v>German</c:v>
                      </c:pt>
                      <c:pt idx="16">
                        <c:v>Mongolian</c:v>
                      </c:pt>
                      <c:pt idx="17">
                        <c:v>Thai</c:v>
                      </c:pt>
                      <c:pt idx="18">
                        <c:v>Bosnian</c:v>
                      </c:pt>
                      <c:pt idx="19">
                        <c:v>Korean</c:v>
                      </c:pt>
                      <c:pt idx="20">
                        <c:v>Hungarian</c:v>
                      </c:pt>
                      <c:pt idx="21">
                        <c:v>Hindi</c:v>
                      </c:pt>
                      <c:pt idx="22">
                        <c:v>Icelandic</c:v>
                      </c:pt>
                      <c:pt idx="23">
                        <c:v>Danish</c:v>
                      </c:pt>
                      <c:pt idx="24">
                        <c:v>Portuguese</c:v>
                      </c:pt>
                      <c:pt idx="25">
                        <c:v>Norwegian</c:v>
                      </c:pt>
                      <c:pt idx="26">
                        <c:v>Czech</c:v>
                      </c:pt>
                      <c:pt idx="27">
                        <c:v>Russian</c:v>
                      </c:pt>
                      <c:pt idx="28">
                        <c:v>None</c:v>
                      </c:pt>
                      <c:pt idx="29">
                        <c:v>Zulu</c:v>
                      </c:pt>
                      <c:pt idx="30">
                        <c:v>Hebrew</c:v>
                      </c:pt>
                      <c:pt idx="31">
                        <c:v>Dzongkha</c:v>
                      </c:pt>
                      <c:pt idx="32">
                        <c:v>Arabic</c:v>
                      </c:pt>
                      <c:pt idx="33">
                        <c:v>Vietnamese</c:v>
                      </c:pt>
                      <c:pt idx="34">
                        <c:v>Indonesian</c:v>
                      </c:pt>
                      <c:pt idx="35">
                        <c:v>Romanian</c:v>
                      </c:pt>
                      <c:pt idx="36">
                        <c:v>Persian</c:v>
                      </c:pt>
                      <c:pt idx="37">
                        <c:v>Swedish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IMDB_Movies!$V$57:$V$94</c15:sqref>
                        </c15:formulaRef>
                      </c:ext>
                    </c:extLst>
                    <c:numCache>
                      <c:formatCode>General</c:formatCode>
                      <c:ptCount val="38"/>
                      <c:pt idx="0">
                        <c:v>4593</c:v>
                      </c:pt>
                      <c:pt idx="1">
                        <c:v>24</c:v>
                      </c:pt>
                      <c:pt idx="2">
                        <c:v>2</c:v>
                      </c:pt>
                      <c:pt idx="3">
                        <c:v>40</c:v>
                      </c:pt>
                      <c:pt idx="4">
                        <c:v>73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11</c:v>
                      </c:pt>
                      <c:pt idx="10">
                        <c:v>16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4</c:v>
                      </c:pt>
                      <c:pt idx="14">
                        <c:v>2</c:v>
                      </c:pt>
                      <c:pt idx="15">
                        <c:v>19</c:v>
                      </c:pt>
                      <c:pt idx="16">
                        <c:v>1</c:v>
                      </c:pt>
                      <c:pt idx="17">
                        <c:v>3</c:v>
                      </c:pt>
                      <c:pt idx="18">
                        <c:v>1</c:v>
                      </c:pt>
                      <c:pt idx="19">
                        <c:v>8</c:v>
                      </c:pt>
                      <c:pt idx="20">
                        <c:v>1</c:v>
                      </c:pt>
                      <c:pt idx="21">
                        <c:v>28</c:v>
                      </c:pt>
                      <c:pt idx="22">
                        <c:v>2</c:v>
                      </c:pt>
                      <c:pt idx="23">
                        <c:v>5</c:v>
                      </c:pt>
                      <c:pt idx="24">
                        <c:v>8</c:v>
                      </c:pt>
                      <c:pt idx="25">
                        <c:v>4</c:v>
                      </c:pt>
                      <c:pt idx="26">
                        <c:v>1</c:v>
                      </c:pt>
                      <c:pt idx="27">
                        <c:v>11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5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4</c:v>
                      </c:pt>
                      <c:pt idx="37">
                        <c:v>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734-4516-8067-9830FC0114F4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IMDB_Movies!$W$56</c15:sqref>
                        </c15:formulaRef>
                      </c:ext>
                    </c:extLst>
                    <c:strCache>
                      <c:ptCount val="1"/>
                      <c:pt idx="0">
                        <c:v>Mean IMDB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IMDB_Movies!$U$57:$U$94</c15:sqref>
                        </c15:formulaRef>
                      </c:ext>
                    </c:extLst>
                    <c:strCache>
                      <c:ptCount val="38"/>
                      <c:pt idx="0">
                        <c:v>English</c:v>
                      </c:pt>
                      <c:pt idx="1">
                        <c:v>Mandarin</c:v>
                      </c:pt>
                      <c:pt idx="2">
                        <c:v>Aboriginal</c:v>
                      </c:pt>
                      <c:pt idx="3">
                        <c:v>Spanish</c:v>
                      </c:pt>
                      <c:pt idx="4">
                        <c:v>French</c:v>
                      </c:pt>
                      <c:pt idx="5">
                        <c:v>Filipino</c:v>
                      </c:pt>
                      <c:pt idx="6">
                        <c:v>Maya</c:v>
                      </c:pt>
                      <c:pt idx="7">
                        <c:v>Kazakh</c:v>
                      </c:pt>
                      <c:pt idx="8">
                        <c:v>Telugu</c:v>
                      </c:pt>
                      <c:pt idx="9">
                        <c:v>Cantonese</c:v>
                      </c:pt>
                      <c:pt idx="10">
                        <c:v>Japanese</c:v>
                      </c:pt>
                      <c:pt idx="11">
                        <c:v>Aramaic</c:v>
                      </c:pt>
                      <c:pt idx="12">
                        <c:v>Italian</c:v>
                      </c:pt>
                      <c:pt idx="13">
                        <c:v>Dutch</c:v>
                      </c:pt>
                      <c:pt idx="14">
                        <c:v>Dari</c:v>
                      </c:pt>
                      <c:pt idx="15">
                        <c:v>German</c:v>
                      </c:pt>
                      <c:pt idx="16">
                        <c:v>Mongolian</c:v>
                      </c:pt>
                      <c:pt idx="17">
                        <c:v>Thai</c:v>
                      </c:pt>
                      <c:pt idx="18">
                        <c:v>Bosnian</c:v>
                      </c:pt>
                      <c:pt idx="19">
                        <c:v>Korean</c:v>
                      </c:pt>
                      <c:pt idx="20">
                        <c:v>Hungarian</c:v>
                      </c:pt>
                      <c:pt idx="21">
                        <c:v>Hindi</c:v>
                      </c:pt>
                      <c:pt idx="22">
                        <c:v>Icelandic</c:v>
                      </c:pt>
                      <c:pt idx="23">
                        <c:v>Danish</c:v>
                      </c:pt>
                      <c:pt idx="24">
                        <c:v>Portuguese</c:v>
                      </c:pt>
                      <c:pt idx="25">
                        <c:v>Norwegian</c:v>
                      </c:pt>
                      <c:pt idx="26">
                        <c:v>Czech</c:v>
                      </c:pt>
                      <c:pt idx="27">
                        <c:v>Russian</c:v>
                      </c:pt>
                      <c:pt idx="28">
                        <c:v>None</c:v>
                      </c:pt>
                      <c:pt idx="29">
                        <c:v>Zulu</c:v>
                      </c:pt>
                      <c:pt idx="30">
                        <c:v>Hebrew</c:v>
                      </c:pt>
                      <c:pt idx="31">
                        <c:v>Dzongkha</c:v>
                      </c:pt>
                      <c:pt idx="32">
                        <c:v>Arabic</c:v>
                      </c:pt>
                      <c:pt idx="33">
                        <c:v>Vietnamese</c:v>
                      </c:pt>
                      <c:pt idx="34">
                        <c:v>Indonesian</c:v>
                      </c:pt>
                      <c:pt idx="35">
                        <c:v>Romanian</c:v>
                      </c:pt>
                      <c:pt idx="36">
                        <c:v>Persian</c:v>
                      </c:pt>
                      <c:pt idx="37">
                        <c:v>Swedish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IMDB_Movies!$W$57:$W$94</c15:sqref>
                        </c15:formulaRef>
                      </c:ext>
                    </c:extLst>
                    <c:numCache>
                      <c:formatCode>0.00</c:formatCode>
                      <c:ptCount val="38"/>
                      <c:pt idx="0">
                        <c:v>6.3951883300674854</c:v>
                      </c:pt>
                      <c:pt idx="1">
                        <c:v>6.7874999999999979</c:v>
                      </c:pt>
                      <c:pt idx="2">
                        <c:v>6.95</c:v>
                      </c:pt>
                      <c:pt idx="3">
                        <c:v>6.9374999999999973</c:v>
                      </c:pt>
                      <c:pt idx="4">
                        <c:v>7.0383561643835622</c:v>
                      </c:pt>
                      <c:pt idx="5">
                        <c:v>6.7</c:v>
                      </c:pt>
                      <c:pt idx="6">
                        <c:v>7.8</c:v>
                      </c:pt>
                      <c:pt idx="7">
                        <c:v>6</c:v>
                      </c:pt>
                      <c:pt idx="8">
                        <c:v>8.4</c:v>
                      </c:pt>
                      <c:pt idx="9">
                        <c:v>6.9545454545454533</c:v>
                      </c:pt>
                      <c:pt idx="10">
                        <c:v>7.3687500000000012</c:v>
                      </c:pt>
                      <c:pt idx="11">
                        <c:v>7.1</c:v>
                      </c:pt>
                      <c:pt idx="12">
                        <c:v>7.2272727272727275</c:v>
                      </c:pt>
                      <c:pt idx="13">
                        <c:v>7.4249999999999998</c:v>
                      </c:pt>
                      <c:pt idx="14">
                        <c:v>7.5</c:v>
                      </c:pt>
                      <c:pt idx="15">
                        <c:v>7.3421052631578965</c:v>
                      </c:pt>
                      <c:pt idx="16">
                        <c:v>7.3</c:v>
                      </c:pt>
                      <c:pt idx="17">
                        <c:v>6.6333333333333329</c:v>
                      </c:pt>
                      <c:pt idx="18">
                        <c:v>4.3</c:v>
                      </c:pt>
                      <c:pt idx="19">
                        <c:v>7.3875000000000011</c:v>
                      </c:pt>
                      <c:pt idx="20">
                        <c:v>7.1</c:v>
                      </c:pt>
                      <c:pt idx="21">
                        <c:v>6.632142857142858</c:v>
                      </c:pt>
                      <c:pt idx="22">
                        <c:v>7.55</c:v>
                      </c:pt>
                      <c:pt idx="23">
                        <c:v>7.5</c:v>
                      </c:pt>
                      <c:pt idx="24">
                        <c:v>7.4874999999999998</c:v>
                      </c:pt>
                      <c:pt idx="25">
                        <c:v>7.15</c:v>
                      </c:pt>
                      <c:pt idx="26">
                        <c:v>7.4</c:v>
                      </c:pt>
                      <c:pt idx="27">
                        <c:v>6.3636363636363633</c:v>
                      </c:pt>
                      <c:pt idx="28">
                        <c:v>7.95</c:v>
                      </c:pt>
                      <c:pt idx="29">
                        <c:v>7.1</c:v>
                      </c:pt>
                      <c:pt idx="30">
                        <c:v>7.58</c:v>
                      </c:pt>
                      <c:pt idx="31">
                        <c:v>7.5</c:v>
                      </c:pt>
                      <c:pt idx="32">
                        <c:v>7.1750000000000007</c:v>
                      </c:pt>
                      <c:pt idx="33">
                        <c:v>7.4</c:v>
                      </c:pt>
                      <c:pt idx="34">
                        <c:v>7.8999999999999995</c:v>
                      </c:pt>
                      <c:pt idx="35">
                        <c:v>7.2</c:v>
                      </c:pt>
                      <c:pt idx="36">
                        <c:v>7.5749999999999993</c:v>
                      </c:pt>
                      <c:pt idx="37">
                        <c:v>7.44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734-4516-8067-9830FC0114F4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IMDB_Movies!$Z$56</c15:sqref>
                        </c15:formulaRef>
                      </c:ext>
                    </c:extLst>
                    <c:strCache>
                      <c:ptCount val="1"/>
                      <c:pt idx="0">
                        <c:v>Mean/Max/Min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IMDB_Movies!$U$57:$U$94</c15:sqref>
                        </c15:formulaRef>
                      </c:ext>
                    </c:extLst>
                    <c:strCache>
                      <c:ptCount val="38"/>
                      <c:pt idx="0">
                        <c:v>English</c:v>
                      </c:pt>
                      <c:pt idx="1">
                        <c:v>Mandarin</c:v>
                      </c:pt>
                      <c:pt idx="2">
                        <c:v>Aboriginal</c:v>
                      </c:pt>
                      <c:pt idx="3">
                        <c:v>Spanish</c:v>
                      </c:pt>
                      <c:pt idx="4">
                        <c:v>French</c:v>
                      </c:pt>
                      <c:pt idx="5">
                        <c:v>Filipino</c:v>
                      </c:pt>
                      <c:pt idx="6">
                        <c:v>Maya</c:v>
                      </c:pt>
                      <c:pt idx="7">
                        <c:v>Kazakh</c:v>
                      </c:pt>
                      <c:pt idx="8">
                        <c:v>Telugu</c:v>
                      </c:pt>
                      <c:pt idx="9">
                        <c:v>Cantonese</c:v>
                      </c:pt>
                      <c:pt idx="10">
                        <c:v>Japanese</c:v>
                      </c:pt>
                      <c:pt idx="11">
                        <c:v>Aramaic</c:v>
                      </c:pt>
                      <c:pt idx="12">
                        <c:v>Italian</c:v>
                      </c:pt>
                      <c:pt idx="13">
                        <c:v>Dutch</c:v>
                      </c:pt>
                      <c:pt idx="14">
                        <c:v>Dari</c:v>
                      </c:pt>
                      <c:pt idx="15">
                        <c:v>German</c:v>
                      </c:pt>
                      <c:pt idx="16">
                        <c:v>Mongolian</c:v>
                      </c:pt>
                      <c:pt idx="17">
                        <c:v>Thai</c:v>
                      </c:pt>
                      <c:pt idx="18">
                        <c:v>Bosnian</c:v>
                      </c:pt>
                      <c:pt idx="19">
                        <c:v>Korean</c:v>
                      </c:pt>
                      <c:pt idx="20">
                        <c:v>Hungarian</c:v>
                      </c:pt>
                      <c:pt idx="21">
                        <c:v>Hindi</c:v>
                      </c:pt>
                      <c:pt idx="22">
                        <c:v>Icelandic</c:v>
                      </c:pt>
                      <c:pt idx="23">
                        <c:v>Danish</c:v>
                      </c:pt>
                      <c:pt idx="24">
                        <c:v>Portuguese</c:v>
                      </c:pt>
                      <c:pt idx="25">
                        <c:v>Norwegian</c:v>
                      </c:pt>
                      <c:pt idx="26">
                        <c:v>Czech</c:v>
                      </c:pt>
                      <c:pt idx="27">
                        <c:v>Russian</c:v>
                      </c:pt>
                      <c:pt idx="28">
                        <c:v>None</c:v>
                      </c:pt>
                      <c:pt idx="29">
                        <c:v>Zulu</c:v>
                      </c:pt>
                      <c:pt idx="30">
                        <c:v>Hebrew</c:v>
                      </c:pt>
                      <c:pt idx="31">
                        <c:v>Dzongkha</c:v>
                      </c:pt>
                      <c:pt idx="32">
                        <c:v>Arabic</c:v>
                      </c:pt>
                      <c:pt idx="33">
                        <c:v>Vietnamese</c:v>
                      </c:pt>
                      <c:pt idx="34">
                        <c:v>Indonesian</c:v>
                      </c:pt>
                      <c:pt idx="35">
                        <c:v>Romanian</c:v>
                      </c:pt>
                      <c:pt idx="36">
                        <c:v>Persian</c:v>
                      </c:pt>
                      <c:pt idx="37">
                        <c:v>Swedish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IMDB_Movies!$Z$57:$Z$94</c15:sqref>
                        </c15:formulaRef>
                      </c:ext>
                    </c:extLst>
                    <c:numCache>
                      <c:formatCode>General</c:formatCode>
                      <c:ptCount val="38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734-4516-8067-9830FC0114F4}"/>
                  </c:ext>
                </c:extLst>
              </c15:ser>
            </c15:filteredRadarSeries>
          </c:ext>
        </c:extLst>
      </c:radarChart>
      <c:catAx>
        <c:axId val="193362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625936"/>
        <c:crosses val="autoZero"/>
        <c:auto val="1"/>
        <c:lblAlgn val="ctr"/>
        <c:lblOffset val="100"/>
        <c:noMultiLvlLbl val="0"/>
      </c:catAx>
      <c:valAx>
        <c:axId val="193362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62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328611850891658"/>
          <c:y val="0.48188894414109373"/>
          <c:w val="9.7925759619090752E-2"/>
          <c:h val="8.50003093602905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[IMDB_Movies_SOLUTIONS.xlsx]TASK 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15 Profitable Movies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ln w="19050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E'!$B$3</c:f>
              <c:strCache>
                <c:ptCount val="1"/>
                <c:pt idx="0">
                  <c:v>Profit_Margin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'TASK E'!$A$4:$A$19</c:f>
              <c:strCache>
                <c:ptCount val="15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  <c:pt idx="10">
                  <c:v>Deadpool </c:v>
                </c:pt>
                <c:pt idx="11">
                  <c:v>The Hunger Games: Catching Fire </c:v>
                </c:pt>
                <c:pt idx="12">
                  <c:v>Jurassic Park </c:v>
                </c:pt>
                <c:pt idx="13">
                  <c:v>Despicable Me 2 </c:v>
                </c:pt>
                <c:pt idx="14">
                  <c:v>American Sniper </c:v>
                </c:pt>
              </c:strCache>
            </c:strRef>
          </c:cat>
          <c:val>
            <c:numRef>
              <c:f>'TASK E'!$B$4:$B$19</c:f>
              <c:numCache>
                <c:formatCode>General</c:formatCode>
                <c:ptCount val="15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15-4F64-9E9E-D539A490B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6256879"/>
        <c:axId val="406257295"/>
      </c:barChart>
      <c:lineChart>
        <c:grouping val="standard"/>
        <c:varyColors val="0"/>
        <c:ser>
          <c:idx val="1"/>
          <c:order val="1"/>
          <c:tx>
            <c:strRef>
              <c:f>'TASK E'!$C$3</c:f>
              <c:strCache>
                <c:ptCount val="1"/>
                <c:pt idx="0">
                  <c:v>IMDB_Rating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'TASK E'!$A$4:$A$19</c:f>
              <c:strCache>
                <c:ptCount val="15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  <c:pt idx="10">
                  <c:v>Deadpool </c:v>
                </c:pt>
                <c:pt idx="11">
                  <c:v>The Hunger Games: Catching Fire </c:v>
                </c:pt>
                <c:pt idx="12">
                  <c:v>Jurassic Park </c:v>
                </c:pt>
                <c:pt idx="13">
                  <c:v>Despicable Me 2 </c:v>
                </c:pt>
                <c:pt idx="14">
                  <c:v>American Sniper </c:v>
                </c:pt>
              </c:strCache>
            </c:strRef>
          </c:cat>
          <c:val>
            <c:numRef>
              <c:f>'TASK E'!$C$4:$C$19</c:f>
              <c:numCache>
                <c:formatCode>General</c:formatCode>
                <c:ptCount val="15"/>
                <c:pt idx="0">
                  <c:v>7.9</c:v>
                </c:pt>
                <c:pt idx="1">
                  <c:v>7</c:v>
                </c:pt>
                <c:pt idx="2">
                  <c:v>7.7</c:v>
                </c:pt>
                <c:pt idx="3">
                  <c:v>8.6999999999999993</c:v>
                </c:pt>
                <c:pt idx="4">
                  <c:v>7.9</c:v>
                </c:pt>
                <c:pt idx="5">
                  <c:v>8.1</c:v>
                </c:pt>
                <c:pt idx="6">
                  <c:v>8.5</c:v>
                </c:pt>
                <c:pt idx="7">
                  <c:v>6.5</c:v>
                </c:pt>
                <c:pt idx="8">
                  <c:v>9</c:v>
                </c:pt>
                <c:pt idx="9">
                  <c:v>7.3</c:v>
                </c:pt>
                <c:pt idx="10">
                  <c:v>8.1</c:v>
                </c:pt>
                <c:pt idx="11">
                  <c:v>7.6</c:v>
                </c:pt>
                <c:pt idx="12">
                  <c:v>8.1</c:v>
                </c:pt>
                <c:pt idx="13">
                  <c:v>7.5</c:v>
                </c:pt>
                <c:pt idx="14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15-4F64-9E9E-D539A490B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259375"/>
        <c:axId val="406249391"/>
      </c:lineChart>
      <c:catAx>
        <c:axId val="40625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57295"/>
        <c:crosses val="autoZero"/>
        <c:auto val="1"/>
        <c:lblAlgn val="ctr"/>
        <c:lblOffset val="100"/>
        <c:noMultiLvlLbl val="0"/>
      </c:catAx>
      <c:valAx>
        <c:axId val="4062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56879"/>
        <c:crosses val="autoZero"/>
        <c:crossBetween val="between"/>
      </c:valAx>
      <c:valAx>
        <c:axId val="40624939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259375"/>
        <c:crosses val="max"/>
        <c:crossBetween val="between"/>
      </c:valAx>
      <c:catAx>
        <c:axId val="4062593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62493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6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bg1"/>
    </cs:fontRef>
    <cs:defRPr sz="1000" b="1" i="0" u="none" strike="noStrike" kern="1200" spc="0" baseline="0"/>
    <cs:bodyPr lIns="38100" tIns="19050" rIns="38100" bIns="19050">
      <a:spAutoFit/>
    </cs:bodyPr>
  </cs:dataLabel>
  <cs:dataLabelCallout>
    <cs:lnRef idx="0">
      <cs:styleClr val="auto"/>
    </cs:lnRef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phClr"/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895046</xdr:colOff>
      <xdr:row>34</xdr:row>
      <xdr:rowOff>226013</xdr:rowOff>
    </xdr:from>
    <xdr:to>
      <xdr:col>31</xdr:col>
      <xdr:colOff>8063</xdr:colOff>
      <xdr:row>51</xdr:row>
      <xdr:rowOff>83658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14150</xdr:colOff>
      <xdr:row>99</xdr:row>
      <xdr:rowOff>177800</xdr:rowOff>
    </xdr:from>
    <xdr:to>
      <xdr:col>37</xdr:col>
      <xdr:colOff>64951</xdr:colOff>
      <xdr:row>2571</xdr:row>
      <xdr:rowOff>59146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585304</xdr:colOff>
      <xdr:row>1</xdr:row>
      <xdr:rowOff>163444</xdr:rowOff>
    </xdr:from>
    <xdr:to>
      <xdr:col>42</xdr:col>
      <xdr:colOff>188258</xdr:colOff>
      <xdr:row>24</xdr:row>
      <xdr:rowOff>44823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4" name="Chart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43</xdr:col>
      <xdr:colOff>8965</xdr:colOff>
      <xdr:row>1</xdr:row>
      <xdr:rowOff>179293</xdr:rowOff>
    </xdr:from>
    <xdr:to>
      <xdr:col>55</xdr:col>
      <xdr:colOff>573741</xdr:colOff>
      <xdr:row>24</xdr:row>
      <xdr:rowOff>26894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598714</xdr:colOff>
      <xdr:row>55</xdr:row>
      <xdr:rowOff>21770</xdr:rowOff>
    </xdr:from>
    <xdr:to>
      <xdr:col>46</xdr:col>
      <xdr:colOff>97971</xdr:colOff>
      <xdr:row>95</xdr:row>
      <xdr:rowOff>76201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167640</xdr:rowOff>
    </xdr:from>
    <xdr:to>
      <xdr:col>15</xdr:col>
      <xdr:colOff>22860</xdr:colOff>
      <xdr:row>24</xdr:row>
      <xdr:rowOff>22860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le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DB_Movies"/>
      <sheetName val="TASK A"/>
    </sheetNames>
    <sheetDataSet>
      <sheetData sheetId="0">
        <row r="1">
          <cell r="A1" t="str">
            <v>director_name</v>
          </cell>
          <cell r="B1" t="str">
            <v>duration</v>
          </cell>
          <cell r="C1" t="str">
            <v>gross</v>
          </cell>
          <cell r="D1" t="str">
            <v>genres</v>
          </cell>
          <cell r="E1" t="str">
            <v>movie_title</v>
          </cell>
          <cell r="F1" t="str">
            <v>movie_imdb_link</v>
          </cell>
          <cell r="G1" t="str">
            <v>language</v>
          </cell>
          <cell r="H1" t="str">
            <v>country</v>
          </cell>
          <cell r="I1" t="str">
            <v>budget</v>
          </cell>
          <cell r="J1" t="str">
            <v>title_year</v>
          </cell>
          <cell r="K1" t="str">
            <v>imdb_score</v>
          </cell>
          <cell r="L1" t="str">
            <v>genres1</v>
          </cell>
          <cell r="M1" t="str">
            <v>genres2</v>
          </cell>
          <cell r="N1" t="str">
            <v>genres3</v>
          </cell>
          <cell r="O1" t="str">
            <v>genres4</v>
          </cell>
        </row>
        <row r="2">
          <cell r="A2" t="str">
            <v>Jonathan Caouette</v>
          </cell>
          <cell r="B2">
            <v>88</v>
          </cell>
          <cell r="C2">
            <v>592014</v>
          </cell>
          <cell r="D2" t="str">
            <v>Biography|Documentary</v>
          </cell>
          <cell r="E2" t="str">
            <v>TarnationÂ </v>
          </cell>
          <cell r="F2" t="str">
            <v>http://www.imdb.com/title/tt0390538/?ref_=fn_tt_tt_1</v>
          </cell>
          <cell r="G2" t="str">
            <v>English</v>
          </cell>
          <cell r="H2" t="str">
            <v>USA</v>
          </cell>
          <cell r="I2">
            <v>218</v>
          </cell>
          <cell r="J2">
            <v>2003</v>
          </cell>
          <cell r="K2">
            <v>7.2</v>
          </cell>
          <cell r="L2" t="str">
            <v>Biography</v>
          </cell>
          <cell r="M2" t="str">
            <v>Documentary</v>
          </cell>
        </row>
        <row r="3">
          <cell r="A3" t="str">
            <v>Jon Gunn</v>
          </cell>
          <cell r="B3">
            <v>90</v>
          </cell>
          <cell r="C3">
            <v>85222</v>
          </cell>
          <cell r="D3" t="str">
            <v>Documentary</v>
          </cell>
          <cell r="E3" t="str">
            <v>My Date with DrewÂ </v>
          </cell>
          <cell r="F3" t="str">
            <v>http://www.imdb.com/title/tt0378407/?ref_=fn_tt_tt_1</v>
          </cell>
          <cell r="G3" t="str">
            <v>English</v>
          </cell>
          <cell r="H3" t="str">
            <v>USA</v>
          </cell>
          <cell r="I3">
            <v>1100</v>
          </cell>
          <cell r="J3">
            <v>2004</v>
          </cell>
          <cell r="K3">
            <v>6.6</v>
          </cell>
          <cell r="L3" t="str">
            <v>Documentary</v>
          </cell>
          <cell r="M3">
            <v>0</v>
          </cell>
        </row>
        <row r="4">
          <cell r="A4" t="str">
            <v>Benjamin Roberds</v>
          </cell>
          <cell r="B4">
            <v>76</v>
          </cell>
          <cell r="C4">
            <v>0</v>
          </cell>
          <cell r="D4" t="str">
            <v>Drama|Horror|Thriller</v>
          </cell>
          <cell r="E4" t="str">
            <v>A Plague So PleasantÂ </v>
          </cell>
          <cell r="F4" t="str">
            <v>http://www.imdb.com/title/tt2107644/?ref_=fn_tt_tt_1</v>
          </cell>
          <cell r="G4" t="str">
            <v>English</v>
          </cell>
          <cell r="H4" t="str">
            <v>USA</v>
          </cell>
          <cell r="I4">
            <v>1400</v>
          </cell>
          <cell r="J4">
            <v>2013</v>
          </cell>
          <cell r="K4">
            <v>6.3</v>
          </cell>
          <cell r="L4" t="str">
            <v>Drama</v>
          </cell>
          <cell r="M4" t="str">
            <v>Horror</v>
          </cell>
          <cell r="N4" t="str">
            <v>Thriller</v>
          </cell>
        </row>
        <row r="5">
          <cell r="A5" t="str">
            <v>Anthony Vallone</v>
          </cell>
          <cell r="B5">
            <v>84</v>
          </cell>
          <cell r="C5">
            <v>0</v>
          </cell>
          <cell r="D5" t="str">
            <v>Crime|Drama</v>
          </cell>
          <cell r="E5" t="str">
            <v>The Mongol KingÂ </v>
          </cell>
          <cell r="F5" t="str">
            <v>http://www.imdb.com/title/tt0430371/?ref_=fn_tt_tt_1</v>
          </cell>
          <cell r="G5" t="str">
            <v>English</v>
          </cell>
          <cell r="H5" t="str">
            <v>USA</v>
          </cell>
          <cell r="I5">
            <v>3250</v>
          </cell>
          <cell r="J5">
            <v>2005</v>
          </cell>
          <cell r="K5">
            <v>7.8</v>
          </cell>
          <cell r="L5" t="str">
            <v>Crime</v>
          </cell>
          <cell r="M5" t="str">
            <v>Drama</v>
          </cell>
        </row>
        <row r="6">
          <cell r="A6" t="str">
            <v>Olivier Assayas</v>
          </cell>
          <cell r="B6">
            <v>110</v>
          </cell>
          <cell r="C6">
            <v>136007</v>
          </cell>
          <cell r="D6" t="str">
            <v>Drama|Music|Romance</v>
          </cell>
          <cell r="E6" t="str">
            <v>CleanÂ </v>
          </cell>
          <cell r="F6" t="str">
            <v>http://www.imdb.com/title/tt0388838/?ref_=fn_tt_tt_1</v>
          </cell>
          <cell r="G6" t="str">
            <v>French</v>
          </cell>
          <cell r="H6" t="str">
            <v>France</v>
          </cell>
          <cell r="I6">
            <v>4500</v>
          </cell>
          <cell r="J6">
            <v>2004</v>
          </cell>
          <cell r="K6">
            <v>6.9</v>
          </cell>
          <cell r="L6" t="str">
            <v>Drama</v>
          </cell>
          <cell r="M6" t="str">
            <v>Music</v>
          </cell>
          <cell r="N6" t="str">
            <v>Romance</v>
          </cell>
        </row>
        <row r="7">
          <cell r="A7" t="str">
            <v>Shane Carruth</v>
          </cell>
          <cell r="B7">
            <v>77</v>
          </cell>
          <cell r="C7">
            <v>424760</v>
          </cell>
          <cell r="D7" t="str">
            <v>Drama|Sci-Fi|Thriller</v>
          </cell>
          <cell r="E7" t="str">
            <v>PrimerÂ </v>
          </cell>
          <cell r="F7" t="str">
            <v>http://www.imdb.com/title/tt0390384/?ref_=fn_tt_tt_1</v>
          </cell>
          <cell r="G7" t="str">
            <v>English</v>
          </cell>
          <cell r="H7" t="str">
            <v>USA</v>
          </cell>
          <cell r="I7">
            <v>7000</v>
          </cell>
          <cell r="J7">
            <v>2004</v>
          </cell>
          <cell r="K7">
            <v>7</v>
          </cell>
          <cell r="L7" t="str">
            <v>Drama</v>
          </cell>
          <cell r="M7" t="str">
            <v>Sci-Fi</v>
          </cell>
          <cell r="N7" t="str">
            <v>Thriller</v>
          </cell>
        </row>
        <row r="8">
          <cell r="A8" t="str">
            <v>Neill Dela Llana</v>
          </cell>
          <cell r="B8">
            <v>80</v>
          </cell>
          <cell r="C8">
            <v>70071</v>
          </cell>
          <cell r="D8" t="str">
            <v>Thriller</v>
          </cell>
          <cell r="E8" t="str">
            <v>CaviteÂ </v>
          </cell>
          <cell r="F8" t="str">
            <v>http://www.imdb.com/title/tt0428303/?ref_=fn_tt_tt_1</v>
          </cell>
          <cell r="G8" t="str">
            <v>English</v>
          </cell>
          <cell r="H8" t="str">
            <v>Philippines</v>
          </cell>
          <cell r="I8">
            <v>7000</v>
          </cell>
          <cell r="J8">
            <v>2005</v>
          </cell>
          <cell r="K8">
            <v>6.3</v>
          </cell>
          <cell r="L8" t="str">
            <v>Thriller</v>
          </cell>
          <cell r="M8">
            <v>0</v>
          </cell>
        </row>
        <row r="9">
          <cell r="A9" t="str">
            <v>Robert Rodriguez</v>
          </cell>
          <cell r="B9">
            <v>81</v>
          </cell>
          <cell r="C9">
            <v>2040920</v>
          </cell>
          <cell r="D9" t="str">
            <v>Action|Crime|Drama|Romance|Thriller</v>
          </cell>
          <cell r="E9" t="str">
            <v>El MariachiÂ </v>
          </cell>
          <cell r="F9" t="str">
            <v>http://www.imdb.com/title/tt0104815/?ref_=fn_tt_tt_1</v>
          </cell>
          <cell r="G9" t="str">
            <v>Spanish</v>
          </cell>
          <cell r="H9" t="str">
            <v>USA</v>
          </cell>
          <cell r="I9">
            <v>7000</v>
          </cell>
          <cell r="J9">
            <v>1992</v>
          </cell>
          <cell r="K9">
            <v>6.9</v>
          </cell>
          <cell r="L9" t="str">
            <v>Action</v>
          </cell>
          <cell r="M9" t="str">
            <v>Crime</v>
          </cell>
          <cell r="N9" t="str">
            <v>Drama</v>
          </cell>
          <cell r="O9" t="str">
            <v>Romance</v>
          </cell>
        </row>
        <row r="10">
          <cell r="A10" t="str">
            <v>Edward Burns</v>
          </cell>
          <cell r="B10">
            <v>95</v>
          </cell>
          <cell r="C10">
            <v>4584</v>
          </cell>
          <cell r="D10" t="str">
            <v>Comedy|Drama</v>
          </cell>
          <cell r="E10" t="str">
            <v>NewlywedsÂ </v>
          </cell>
          <cell r="F10" t="str">
            <v>http://www.imdb.com/title/tt1880418/?ref_=fn_tt_tt_1</v>
          </cell>
          <cell r="G10" t="str">
            <v>English</v>
          </cell>
          <cell r="H10" t="str">
            <v>USA</v>
          </cell>
          <cell r="I10">
            <v>9000</v>
          </cell>
          <cell r="J10">
            <v>2011</v>
          </cell>
          <cell r="K10">
            <v>6.4</v>
          </cell>
          <cell r="L10" t="str">
            <v>Comedy</v>
          </cell>
          <cell r="M10" t="str">
            <v>Drama</v>
          </cell>
        </row>
        <row r="11">
          <cell r="A11" t="str">
            <v>John Waters</v>
          </cell>
          <cell r="B11">
            <v>108</v>
          </cell>
          <cell r="C11">
            <v>180483</v>
          </cell>
          <cell r="D11" t="str">
            <v>Comedy|Crime|Horror</v>
          </cell>
          <cell r="E11" t="str">
            <v>Pink FlamingosÂ </v>
          </cell>
          <cell r="F11" t="str">
            <v>http://www.imdb.com/title/tt0069089/?ref_=fn_tt_tt_1</v>
          </cell>
          <cell r="G11" t="str">
            <v>English</v>
          </cell>
          <cell r="H11" t="str">
            <v>USA</v>
          </cell>
          <cell r="I11">
            <v>10000</v>
          </cell>
          <cell r="J11">
            <v>1972</v>
          </cell>
          <cell r="K11">
            <v>6.1</v>
          </cell>
          <cell r="L11" t="str">
            <v>Comedy</v>
          </cell>
          <cell r="M11" t="str">
            <v>Crime</v>
          </cell>
          <cell r="N11" t="str">
            <v>Horror</v>
          </cell>
        </row>
        <row r="12">
          <cell r="A12" t="str">
            <v>Jafar Panahi</v>
          </cell>
          <cell r="B12">
            <v>90</v>
          </cell>
          <cell r="C12">
            <v>673780</v>
          </cell>
          <cell r="D12" t="str">
            <v>Drama</v>
          </cell>
          <cell r="E12" t="str">
            <v>The CircleÂ </v>
          </cell>
          <cell r="F12" t="str">
            <v>http://www.imdb.com/title/tt0255094/?ref_=fn_tt_tt_1</v>
          </cell>
          <cell r="G12" t="str">
            <v>Persian</v>
          </cell>
          <cell r="H12" t="str">
            <v>Iran</v>
          </cell>
          <cell r="I12">
            <v>10000</v>
          </cell>
          <cell r="J12">
            <v>2000</v>
          </cell>
          <cell r="K12">
            <v>7.5</v>
          </cell>
          <cell r="L12" t="str">
            <v>Drama</v>
          </cell>
          <cell r="M12">
            <v>0</v>
          </cell>
        </row>
        <row r="13">
          <cell r="A13" t="str">
            <v>Ivan Kavanagh</v>
          </cell>
          <cell r="B13">
            <v>83</v>
          </cell>
          <cell r="C13">
            <v>0</v>
          </cell>
          <cell r="D13" t="str">
            <v>Horror</v>
          </cell>
          <cell r="E13" t="str">
            <v>Tin Can ManÂ </v>
          </cell>
          <cell r="F13" t="str">
            <v>http://www.imdb.com/title/tt1235811/?ref_=fn_tt_tt_1</v>
          </cell>
          <cell r="G13" t="str">
            <v>English</v>
          </cell>
          <cell r="H13" t="str">
            <v>Ireland</v>
          </cell>
          <cell r="I13">
            <v>10000</v>
          </cell>
          <cell r="J13">
            <v>2007</v>
          </cell>
          <cell r="K13">
            <v>6.7</v>
          </cell>
          <cell r="L13" t="str">
            <v>Horror</v>
          </cell>
          <cell r="M13">
            <v>0</v>
          </cell>
        </row>
        <row r="14">
          <cell r="A14" t="str">
            <v>Jane Clark</v>
          </cell>
          <cell r="B14">
            <v>7</v>
          </cell>
          <cell r="C14">
            <v>0</v>
          </cell>
          <cell r="D14" t="str">
            <v>Romance|Short</v>
          </cell>
          <cell r="E14" t="str">
            <v>The TouchÂ </v>
          </cell>
          <cell r="F14" t="str">
            <v>http://www.imdb.com/title/tt1128219/?ref_=fn_tt_tt_1</v>
          </cell>
          <cell r="G14" t="str">
            <v>English</v>
          </cell>
          <cell r="H14" t="str">
            <v>USA</v>
          </cell>
          <cell r="I14">
            <v>13000</v>
          </cell>
          <cell r="J14">
            <v>2007</v>
          </cell>
          <cell r="K14">
            <v>5.2</v>
          </cell>
          <cell r="L14" t="str">
            <v>Romance</v>
          </cell>
          <cell r="M14" t="str">
            <v>Short</v>
          </cell>
        </row>
        <row r="15">
          <cell r="A15" t="str">
            <v>Hunter Richards</v>
          </cell>
          <cell r="B15">
            <v>92</v>
          </cell>
          <cell r="C15">
            <v>12667</v>
          </cell>
          <cell r="D15" t="str">
            <v>Drama|Romance</v>
          </cell>
          <cell r="E15" t="str">
            <v>LondonÂ </v>
          </cell>
          <cell r="F15" t="str">
            <v>http://www.imdb.com/title/tt0449061/?ref_=fn_tt_tt_1</v>
          </cell>
          <cell r="G15" t="str">
            <v>English</v>
          </cell>
          <cell r="H15" t="str">
            <v>UK</v>
          </cell>
          <cell r="I15">
            <v>14000</v>
          </cell>
          <cell r="J15">
            <v>2005</v>
          </cell>
          <cell r="K15">
            <v>6.6</v>
          </cell>
          <cell r="L15" t="str">
            <v>Drama</v>
          </cell>
          <cell r="M15" t="str">
            <v>Romance</v>
          </cell>
        </row>
        <row r="16">
          <cell r="A16" t="str">
            <v>Oren Peli</v>
          </cell>
          <cell r="B16">
            <v>84</v>
          </cell>
          <cell r="C16">
            <v>107917283</v>
          </cell>
          <cell r="D16" t="str">
            <v>Horror</v>
          </cell>
          <cell r="E16" t="str">
            <v>Paranormal ActivityÂ </v>
          </cell>
          <cell r="F16" t="str">
            <v>http://www.imdb.com/title/tt1179904/?ref_=fn_tt_tt_1</v>
          </cell>
          <cell r="G16" t="str">
            <v>English</v>
          </cell>
          <cell r="H16" t="str">
            <v>USA</v>
          </cell>
          <cell r="I16">
            <v>15000</v>
          </cell>
          <cell r="J16">
            <v>2007</v>
          </cell>
          <cell r="K16">
            <v>6.3</v>
          </cell>
          <cell r="L16" t="str">
            <v>Horror</v>
          </cell>
          <cell r="M16">
            <v>0</v>
          </cell>
        </row>
        <row r="17">
          <cell r="A17" t="str">
            <v>Jay Duplass</v>
          </cell>
          <cell r="B17">
            <v>85</v>
          </cell>
          <cell r="C17">
            <v>192467</v>
          </cell>
          <cell r="D17" t="str">
            <v>Comedy|Drama|Romance</v>
          </cell>
          <cell r="E17" t="str">
            <v>The Puffy ChairÂ </v>
          </cell>
          <cell r="F17" t="str">
            <v>http://www.imdb.com/title/tt0436689/?ref_=fn_tt_tt_1</v>
          </cell>
          <cell r="G17" t="str">
            <v>English</v>
          </cell>
          <cell r="H17" t="str">
            <v>USA</v>
          </cell>
          <cell r="I17">
            <v>15000</v>
          </cell>
          <cell r="J17">
            <v>2005</v>
          </cell>
          <cell r="K17">
            <v>6.6</v>
          </cell>
          <cell r="L17" t="str">
            <v>Comedy</v>
          </cell>
          <cell r="M17" t="str">
            <v>Drama</v>
          </cell>
          <cell r="N17" t="str">
            <v>Romance</v>
          </cell>
        </row>
        <row r="18">
          <cell r="A18" t="str">
            <v>Jim Chuchu</v>
          </cell>
          <cell r="B18">
            <v>60</v>
          </cell>
          <cell r="C18">
            <v>0</v>
          </cell>
          <cell r="D18" t="str">
            <v>Drama</v>
          </cell>
          <cell r="E18" t="str">
            <v>Stories of Our LivesÂ </v>
          </cell>
          <cell r="F18" t="str">
            <v>http://www.imdb.com/title/tt3973612/?ref_=fn_tt_tt_1</v>
          </cell>
          <cell r="G18" t="str">
            <v>Swahili</v>
          </cell>
          <cell r="H18" t="str">
            <v>Kenya</v>
          </cell>
          <cell r="I18">
            <v>15000</v>
          </cell>
          <cell r="J18">
            <v>2014</v>
          </cell>
          <cell r="K18">
            <v>7.4</v>
          </cell>
          <cell r="L18" t="str">
            <v>Drama</v>
          </cell>
          <cell r="M18">
            <v>0</v>
          </cell>
        </row>
        <row r="19">
          <cell r="A19" t="str">
            <v>Daryl Wein</v>
          </cell>
          <cell r="B19">
            <v>88</v>
          </cell>
          <cell r="C19">
            <v>76382</v>
          </cell>
          <cell r="D19" t="str">
            <v>Romance</v>
          </cell>
          <cell r="E19" t="str">
            <v>Breaking UpwardsÂ </v>
          </cell>
          <cell r="F19" t="str">
            <v>http://www.imdb.com/title/tt1247644/?ref_=fn_tt_tt_1</v>
          </cell>
          <cell r="G19" t="str">
            <v>English</v>
          </cell>
          <cell r="H19" t="str">
            <v>USA</v>
          </cell>
          <cell r="I19">
            <v>15000</v>
          </cell>
          <cell r="J19">
            <v>2009</v>
          </cell>
          <cell r="K19">
            <v>6.2</v>
          </cell>
          <cell r="L19" t="str">
            <v>Romance</v>
          </cell>
          <cell r="M19">
            <v>0</v>
          </cell>
        </row>
        <row r="20">
          <cell r="A20" t="str">
            <v>Brandon Landers</v>
          </cell>
          <cell r="B20">
            <v>143</v>
          </cell>
          <cell r="C20">
            <v>0</v>
          </cell>
          <cell r="D20" t="str">
            <v>Drama|Horror|Thriller</v>
          </cell>
          <cell r="E20" t="str">
            <v>The RidgesÂ </v>
          </cell>
          <cell r="F20" t="str">
            <v>http://www.imdb.com/title/tt1781935/?ref_=fn_tt_tt_1</v>
          </cell>
          <cell r="G20" t="str">
            <v>English</v>
          </cell>
          <cell r="H20" t="str">
            <v>USA</v>
          </cell>
          <cell r="I20">
            <v>17350</v>
          </cell>
          <cell r="J20">
            <v>2011</v>
          </cell>
          <cell r="K20">
            <v>3</v>
          </cell>
          <cell r="L20" t="str">
            <v>Drama</v>
          </cell>
          <cell r="M20" t="str">
            <v>Horror</v>
          </cell>
          <cell r="N20" t="str">
            <v>Thriller</v>
          </cell>
        </row>
        <row r="21">
          <cell r="A21" t="str">
            <v>David Lynch</v>
          </cell>
          <cell r="B21">
            <v>89</v>
          </cell>
          <cell r="C21">
            <v>0</v>
          </cell>
          <cell r="D21" t="str">
            <v>Fantasy|Horror|Sci-Fi</v>
          </cell>
          <cell r="E21" t="str">
            <v>EraserheadÂ </v>
          </cell>
          <cell r="F21" t="str">
            <v>http://www.imdb.com/title/tt0074486/?ref_=fn_tt_tt_1</v>
          </cell>
          <cell r="G21" t="str">
            <v>English</v>
          </cell>
          <cell r="H21" t="str">
            <v>USA</v>
          </cell>
          <cell r="I21">
            <v>20000</v>
          </cell>
          <cell r="J21">
            <v>1977</v>
          </cell>
          <cell r="K21">
            <v>7.4</v>
          </cell>
          <cell r="L21" t="str">
            <v>Fantasy</v>
          </cell>
          <cell r="M21" t="str">
            <v>Horror</v>
          </cell>
          <cell r="N21" t="str">
            <v>Sci-Fi</v>
          </cell>
        </row>
        <row r="22">
          <cell r="A22" t="str">
            <v>Stephen Langford</v>
          </cell>
          <cell r="B22">
            <v>82</v>
          </cell>
          <cell r="C22">
            <v>0</v>
          </cell>
          <cell r="D22" t="str">
            <v>Family</v>
          </cell>
          <cell r="E22" t="str">
            <v>Dude, Where's My Dog?!Â </v>
          </cell>
          <cell r="F22" t="str">
            <v>http://www.imdb.com/title/tt3109200/?ref_=fn_tt_tt_1</v>
          </cell>
          <cell r="G22" t="str">
            <v>English</v>
          </cell>
          <cell r="H22" t="str">
            <v>USA</v>
          </cell>
          <cell r="I22">
            <v>20000</v>
          </cell>
          <cell r="J22">
            <v>2014</v>
          </cell>
          <cell r="K22">
            <v>3.2</v>
          </cell>
          <cell r="L22" t="str">
            <v>Family</v>
          </cell>
          <cell r="M22">
            <v>0</v>
          </cell>
        </row>
        <row r="23">
          <cell r="A23" t="str">
            <v>Alex Kendrick</v>
          </cell>
          <cell r="B23">
            <v>120</v>
          </cell>
          <cell r="C23">
            <v>0</v>
          </cell>
          <cell r="D23" t="str">
            <v>Drama</v>
          </cell>
          <cell r="E23" t="str">
            <v>FlywheelÂ </v>
          </cell>
          <cell r="F23" t="str">
            <v>http://www.imdb.com/title/tt0425027/?ref_=fn_tt_tt_1</v>
          </cell>
          <cell r="G23" t="str">
            <v>English</v>
          </cell>
          <cell r="H23" t="str">
            <v>USA</v>
          </cell>
          <cell r="I23">
            <v>20000</v>
          </cell>
          <cell r="J23">
            <v>2003</v>
          </cell>
          <cell r="K23">
            <v>6.9</v>
          </cell>
          <cell r="L23" t="str">
            <v>Drama</v>
          </cell>
          <cell r="M23">
            <v>0</v>
          </cell>
        </row>
        <row r="24">
          <cell r="A24" t="str">
            <v>Jason Trost</v>
          </cell>
          <cell r="B24">
            <v>78</v>
          </cell>
          <cell r="C24">
            <v>0</v>
          </cell>
          <cell r="D24" t="str">
            <v>Sci-Fi|Thriller</v>
          </cell>
          <cell r="E24" t="str">
            <v>All Superheroes Must DieÂ </v>
          </cell>
          <cell r="F24" t="str">
            <v>http://www.imdb.com/title/tt1836212/?ref_=fn_tt_tt_1</v>
          </cell>
          <cell r="G24" t="str">
            <v>English</v>
          </cell>
          <cell r="H24" t="str">
            <v>USA</v>
          </cell>
          <cell r="I24">
            <v>20000</v>
          </cell>
          <cell r="J24">
            <v>2011</v>
          </cell>
          <cell r="K24">
            <v>4</v>
          </cell>
          <cell r="L24" t="str">
            <v>Sci-Fi</v>
          </cell>
          <cell r="M24" t="str">
            <v>Thriller</v>
          </cell>
        </row>
        <row r="25">
          <cell r="A25" t="str">
            <v>Travis Legge</v>
          </cell>
          <cell r="B25">
            <v>90</v>
          </cell>
          <cell r="C25">
            <v>0</v>
          </cell>
          <cell r="D25" t="str">
            <v>Comedy|Romance</v>
          </cell>
          <cell r="E25" t="str">
            <v>Dry SpellÂ </v>
          </cell>
          <cell r="F25" t="str">
            <v>http://www.imdb.com/title/tt2375036/?ref_=fn_tt_tt_1</v>
          </cell>
          <cell r="G25" t="str">
            <v>English</v>
          </cell>
          <cell r="H25" t="str">
            <v>USA</v>
          </cell>
          <cell r="I25">
            <v>22000</v>
          </cell>
          <cell r="J25">
            <v>2013</v>
          </cell>
          <cell r="K25">
            <v>3.3</v>
          </cell>
          <cell r="L25" t="str">
            <v>Comedy</v>
          </cell>
          <cell r="M25" t="str">
            <v>Romance</v>
          </cell>
        </row>
        <row r="26">
          <cell r="A26" t="str">
            <v>Richard Linklater</v>
          </cell>
          <cell r="B26">
            <v>100</v>
          </cell>
          <cell r="C26">
            <v>1227508</v>
          </cell>
          <cell r="D26" t="str">
            <v>Comedy|Drama</v>
          </cell>
          <cell r="E26" t="str">
            <v>SlackerÂ </v>
          </cell>
          <cell r="F26" t="str">
            <v>http://www.imdb.com/title/tt0102943/?ref_=fn_tt_tt_1</v>
          </cell>
          <cell r="G26" t="str">
            <v>English</v>
          </cell>
          <cell r="H26" t="str">
            <v>USA</v>
          </cell>
          <cell r="I26">
            <v>23000</v>
          </cell>
          <cell r="J26">
            <v>1991</v>
          </cell>
          <cell r="K26">
            <v>7.1</v>
          </cell>
          <cell r="L26" t="str">
            <v>Comedy</v>
          </cell>
          <cell r="M26" t="str">
            <v>Drama</v>
          </cell>
        </row>
        <row r="27">
          <cell r="A27" t="str">
            <v>Eric Eason</v>
          </cell>
          <cell r="B27">
            <v>79</v>
          </cell>
          <cell r="C27">
            <v>0</v>
          </cell>
          <cell r="D27" t="str">
            <v>Drama|Family</v>
          </cell>
          <cell r="E27" t="str">
            <v>ManitoÂ </v>
          </cell>
          <cell r="F27" t="str">
            <v>http://www.imdb.com/title/tt0298050/?ref_=fn_tt_tt_1</v>
          </cell>
          <cell r="G27" t="str">
            <v>English</v>
          </cell>
          <cell r="H27" t="str">
            <v>USA</v>
          </cell>
          <cell r="I27">
            <v>24000</v>
          </cell>
          <cell r="J27">
            <v>2002</v>
          </cell>
          <cell r="K27">
            <v>7</v>
          </cell>
          <cell r="L27" t="str">
            <v>Drama</v>
          </cell>
          <cell r="M27" t="str">
            <v>Family</v>
          </cell>
        </row>
        <row r="28">
          <cell r="A28" t="str">
            <v>Edward Burns</v>
          </cell>
          <cell r="B28">
            <v>98</v>
          </cell>
          <cell r="C28">
            <v>10246600</v>
          </cell>
          <cell r="D28" t="str">
            <v>Comedy|Drama|Romance</v>
          </cell>
          <cell r="E28" t="str">
            <v>The Brothers McMullenÂ </v>
          </cell>
          <cell r="F28" t="str">
            <v>http://www.imdb.com/title/tt0112585/?ref_=fn_tt_tt_1</v>
          </cell>
          <cell r="G28" t="str">
            <v>English</v>
          </cell>
          <cell r="H28" t="str">
            <v>USA</v>
          </cell>
          <cell r="I28">
            <v>25000</v>
          </cell>
          <cell r="J28">
            <v>1995</v>
          </cell>
          <cell r="K28">
            <v>6.6</v>
          </cell>
          <cell r="L28" t="str">
            <v>Comedy</v>
          </cell>
          <cell r="M28" t="str">
            <v>Drama</v>
          </cell>
          <cell r="N28" t="str">
            <v>Romance</v>
          </cell>
        </row>
        <row r="29">
          <cell r="A29" t="str">
            <v>Neil LaBute</v>
          </cell>
          <cell r="B29">
            <v>97</v>
          </cell>
          <cell r="C29">
            <v>2856622</v>
          </cell>
          <cell r="D29" t="str">
            <v>Comedy|Drama</v>
          </cell>
          <cell r="E29" t="str">
            <v>In the Company of MenÂ </v>
          </cell>
          <cell r="F29" t="str">
            <v>http://www.imdb.com/title/tt0119361/?ref_=fn_tt_tt_1</v>
          </cell>
          <cell r="G29" t="str">
            <v>English</v>
          </cell>
          <cell r="H29" t="str">
            <v>Canada</v>
          </cell>
          <cell r="I29">
            <v>25000</v>
          </cell>
          <cell r="J29">
            <v>1997</v>
          </cell>
          <cell r="K29">
            <v>7.3</v>
          </cell>
          <cell r="L29" t="str">
            <v>Comedy</v>
          </cell>
          <cell r="M29" t="str">
            <v>Drama</v>
          </cell>
        </row>
        <row r="30">
          <cell r="A30" t="str">
            <v>Joseph Mazzella</v>
          </cell>
          <cell r="B30">
            <v>90</v>
          </cell>
          <cell r="C30">
            <v>0</v>
          </cell>
          <cell r="D30" t="str">
            <v>Crime|Drama|Thriller</v>
          </cell>
          <cell r="E30" t="str">
            <v>Dutch KillsÂ </v>
          </cell>
          <cell r="F30" t="str">
            <v>http://www.imdb.com/title/tt2759066/?ref_=fn_tt_tt_1</v>
          </cell>
          <cell r="G30" t="str">
            <v>English</v>
          </cell>
          <cell r="H30" t="str">
            <v>USA</v>
          </cell>
          <cell r="I30">
            <v>25000</v>
          </cell>
          <cell r="J30">
            <v>2015</v>
          </cell>
          <cell r="K30">
            <v>4.8</v>
          </cell>
          <cell r="L30" t="str">
            <v>Crime</v>
          </cell>
          <cell r="M30" t="str">
            <v>Drama</v>
          </cell>
          <cell r="N30" t="str">
            <v>Thriller</v>
          </cell>
        </row>
        <row r="31">
          <cell r="A31" t="str">
            <v>James Bidgood</v>
          </cell>
          <cell r="B31">
            <v>65</v>
          </cell>
          <cell r="C31">
            <v>8231</v>
          </cell>
          <cell r="D31" t="str">
            <v>Drama|Fantasy</v>
          </cell>
          <cell r="E31" t="str">
            <v>Pink NarcissusÂ </v>
          </cell>
          <cell r="F31" t="str">
            <v>http://www.imdb.com/title/tt0067580/?ref_=fn_tt_tt_1</v>
          </cell>
          <cell r="G31" t="str">
            <v>English</v>
          </cell>
          <cell r="H31" t="str">
            <v>USA</v>
          </cell>
          <cell r="I31">
            <v>27000</v>
          </cell>
          <cell r="J31">
            <v>1971</v>
          </cell>
          <cell r="K31">
            <v>6.7</v>
          </cell>
          <cell r="L31" t="str">
            <v>Drama</v>
          </cell>
          <cell r="M31" t="str">
            <v>Fantasy</v>
          </cell>
        </row>
        <row r="32">
          <cell r="A32" t="str">
            <v>Mike Bruce</v>
          </cell>
          <cell r="B32">
            <v>78</v>
          </cell>
          <cell r="C32">
            <v>243768</v>
          </cell>
          <cell r="D32" t="str">
            <v>Western</v>
          </cell>
          <cell r="E32" t="str">
            <v>The Legend of God's GunÂ </v>
          </cell>
          <cell r="F32" t="str">
            <v>http://www.imdb.com/title/tt1073221/?ref_=fn_tt_tt_1</v>
          </cell>
          <cell r="G32" t="str">
            <v>English</v>
          </cell>
          <cell r="H32" t="str">
            <v>USA</v>
          </cell>
          <cell r="I32">
            <v>30000</v>
          </cell>
          <cell r="J32">
            <v>2007</v>
          </cell>
          <cell r="K32">
            <v>4.0999999999999996</v>
          </cell>
          <cell r="L32" t="str">
            <v>Western</v>
          </cell>
          <cell r="M32">
            <v>0</v>
          </cell>
        </row>
        <row r="33">
          <cell r="A33" t="str">
            <v>Randall Miller</v>
          </cell>
          <cell r="B33">
            <v>34</v>
          </cell>
          <cell r="C33">
            <v>333658</v>
          </cell>
          <cell r="D33" t="str">
            <v>Comedy|Family|Musical|Romance|Short</v>
          </cell>
          <cell r="E33" t="str">
            <v>Marilyn Hotchkiss' Ballroom Dancing and Charm SchoolÂ </v>
          </cell>
          <cell r="F33" t="str">
            <v>http://www.imdb.com/title/tt0283465/?ref_=fn_tt_tt_1</v>
          </cell>
          <cell r="G33" t="str">
            <v>English</v>
          </cell>
          <cell r="H33" t="str">
            <v>USA</v>
          </cell>
          <cell r="I33">
            <v>34000</v>
          </cell>
          <cell r="J33">
            <v>1990</v>
          </cell>
          <cell r="K33">
            <v>7.1</v>
          </cell>
          <cell r="L33" t="str">
            <v>Comedy</v>
          </cell>
          <cell r="M33" t="str">
            <v>Family</v>
          </cell>
          <cell r="N33" t="str">
            <v>Musical</v>
          </cell>
          <cell r="O33" t="str">
            <v>Romance</v>
          </cell>
        </row>
        <row r="34">
          <cell r="A34" t="str">
            <v>Larry Blamire</v>
          </cell>
          <cell r="B34">
            <v>90</v>
          </cell>
          <cell r="C34">
            <v>110536</v>
          </cell>
          <cell r="D34" t="str">
            <v>Comedy|Horror|Sci-Fi</v>
          </cell>
          <cell r="E34" t="str">
            <v>The Lost Skeleton of CadavraÂ </v>
          </cell>
          <cell r="F34" t="str">
            <v>http://www.imdb.com/title/tt0307109/?ref_=fn_tt_tt_1</v>
          </cell>
          <cell r="G34" t="str">
            <v>English</v>
          </cell>
          <cell r="H34" t="str">
            <v>USA</v>
          </cell>
          <cell r="I34">
            <v>40000</v>
          </cell>
          <cell r="J34">
            <v>2001</v>
          </cell>
          <cell r="K34">
            <v>7</v>
          </cell>
          <cell r="L34" t="str">
            <v>Comedy</v>
          </cell>
          <cell r="M34" t="str">
            <v>Horror</v>
          </cell>
          <cell r="N34" t="str">
            <v>Sci-Fi</v>
          </cell>
        </row>
        <row r="35">
          <cell r="A35" t="str">
            <v>Kevin Jordan</v>
          </cell>
          <cell r="B35">
            <v>90</v>
          </cell>
          <cell r="C35">
            <v>277233</v>
          </cell>
          <cell r="D35" t="str">
            <v>Comedy|Romance</v>
          </cell>
          <cell r="E35" t="str">
            <v>Smiling Fish &amp; Goat on FireÂ </v>
          </cell>
          <cell r="F35" t="str">
            <v>http://www.imdb.com/title/tt0162348/?ref_=fn_tt_tt_1</v>
          </cell>
          <cell r="G35" t="str">
            <v>English</v>
          </cell>
          <cell r="H35" t="str">
            <v>USA</v>
          </cell>
          <cell r="I35">
            <v>40000</v>
          </cell>
          <cell r="J35">
            <v>1999</v>
          </cell>
          <cell r="K35">
            <v>7.6</v>
          </cell>
          <cell r="L35" t="str">
            <v>Comedy</v>
          </cell>
          <cell r="M35" t="str">
            <v>Romance</v>
          </cell>
        </row>
        <row r="36">
          <cell r="A36" t="str">
            <v>Travis Legge</v>
          </cell>
          <cell r="B36">
            <v>83</v>
          </cell>
          <cell r="C36">
            <v>0</v>
          </cell>
          <cell r="D36" t="str">
            <v>Horror</v>
          </cell>
          <cell r="E36" t="str">
            <v>Raymond Did ItÂ </v>
          </cell>
          <cell r="F36" t="str">
            <v>http://www.imdb.com/title/tt1716760/?ref_=fn_tt_tt_1</v>
          </cell>
          <cell r="G36" t="str">
            <v>English</v>
          </cell>
          <cell r="H36" t="str">
            <v>USA</v>
          </cell>
          <cell r="I36">
            <v>40000</v>
          </cell>
          <cell r="J36">
            <v>2011</v>
          </cell>
          <cell r="K36">
            <v>3.2</v>
          </cell>
          <cell r="L36" t="str">
            <v>Horror</v>
          </cell>
          <cell r="M36">
            <v>0</v>
          </cell>
        </row>
        <row r="37">
          <cell r="A37" t="str">
            <v>Chad Hartigan</v>
          </cell>
          <cell r="B37">
            <v>83</v>
          </cell>
          <cell r="C37">
            <v>0</v>
          </cell>
          <cell r="D37" t="str">
            <v>Drama</v>
          </cell>
          <cell r="E37" t="str">
            <v>This Is Martin BonnerÂ </v>
          </cell>
          <cell r="F37" t="str">
            <v>http://www.imdb.com/title/tt1798291/?ref_=fn_tt_tt_1</v>
          </cell>
          <cell r="G37" t="str">
            <v>English</v>
          </cell>
          <cell r="H37" t="str">
            <v>USA</v>
          </cell>
          <cell r="I37">
            <v>42000</v>
          </cell>
          <cell r="J37">
            <v>2013</v>
          </cell>
          <cell r="K37">
            <v>6.6</v>
          </cell>
          <cell r="L37" t="str">
            <v>Drama</v>
          </cell>
          <cell r="M37">
            <v>0</v>
          </cell>
        </row>
        <row r="38">
          <cell r="A38" t="str">
            <v>David Gordon Green</v>
          </cell>
          <cell r="B38">
            <v>90</v>
          </cell>
          <cell r="C38">
            <v>241816</v>
          </cell>
          <cell r="D38" t="str">
            <v>Drama</v>
          </cell>
          <cell r="E38" t="str">
            <v>George WashingtonÂ </v>
          </cell>
          <cell r="F38" t="str">
            <v>http://www.imdb.com/title/tt0262432/?ref_=fn_tt_tt_1</v>
          </cell>
          <cell r="G38" t="str">
            <v>English</v>
          </cell>
          <cell r="H38" t="str">
            <v>USA</v>
          </cell>
          <cell r="I38">
            <v>42000</v>
          </cell>
          <cell r="J38">
            <v>2000</v>
          </cell>
          <cell r="K38">
            <v>7.5</v>
          </cell>
          <cell r="L38" t="str">
            <v>Drama</v>
          </cell>
          <cell r="M38">
            <v>0</v>
          </cell>
        </row>
        <row r="39">
          <cell r="A39" t="str">
            <v>Malcolm Goodwin</v>
          </cell>
          <cell r="B39">
            <v>96</v>
          </cell>
          <cell r="C39">
            <v>0</v>
          </cell>
          <cell r="D39" t="str">
            <v>Comedy</v>
          </cell>
          <cell r="E39" t="str">
            <v>A True StoryÂ </v>
          </cell>
          <cell r="F39" t="str">
            <v>http://www.imdb.com/title/tt1524083/?ref_=fn_tt_tt_1</v>
          </cell>
          <cell r="G39" t="str">
            <v>English</v>
          </cell>
          <cell r="H39" t="str">
            <v>USA</v>
          </cell>
          <cell r="I39">
            <v>45000</v>
          </cell>
          <cell r="J39">
            <v>2013</v>
          </cell>
          <cell r="K39">
            <v>5.5</v>
          </cell>
          <cell r="L39" t="str">
            <v>Comedy</v>
          </cell>
          <cell r="M39">
            <v>0</v>
          </cell>
        </row>
        <row r="40">
          <cell r="A40" t="str">
            <v>Siddiq Barmak</v>
          </cell>
          <cell r="B40">
            <v>83</v>
          </cell>
          <cell r="C40">
            <v>1127331</v>
          </cell>
          <cell r="D40" t="str">
            <v>Drama</v>
          </cell>
          <cell r="E40" t="str">
            <v>OsamaÂ </v>
          </cell>
          <cell r="F40" t="str">
            <v>http://www.imdb.com/title/tt0368913/?ref_=fn_tt_tt_1</v>
          </cell>
          <cell r="G40" t="str">
            <v>Dari</v>
          </cell>
          <cell r="H40" t="str">
            <v>Afghanistan</v>
          </cell>
          <cell r="I40">
            <v>46000</v>
          </cell>
          <cell r="J40">
            <v>2003</v>
          </cell>
          <cell r="K40">
            <v>7.4</v>
          </cell>
          <cell r="L40" t="str">
            <v>Drama</v>
          </cell>
          <cell r="M40">
            <v>0</v>
          </cell>
        </row>
        <row r="41">
          <cell r="A41" t="str">
            <v>Jem Cohen</v>
          </cell>
          <cell r="B41">
            <v>111</v>
          </cell>
          <cell r="C41">
            <v>0</v>
          </cell>
          <cell r="D41" t="str">
            <v>Documentary</v>
          </cell>
          <cell r="E41" t="str">
            <v>CountingÂ </v>
          </cell>
          <cell r="F41" t="str">
            <v>http://www.imdb.com/title/tt4462082/?ref_=fn_tt_tt_1</v>
          </cell>
          <cell r="G41" t="str">
            <v>English</v>
          </cell>
          <cell r="H41" t="str">
            <v>USA</v>
          </cell>
          <cell r="I41">
            <v>50000</v>
          </cell>
          <cell r="J41">
            <v>2015</v>
          </cell>
          <cell r="K41">
            <v>6</v>
          </cell>
          <cell r="L41" t="str">
            <v>Documentary</v>
          </cell>
          <cell r="M41">
            <v>0</v>
          </cell>
        </row>
        <row r="42">
          <cell r="A42" t="str">
            <v>Andrew Leman</v>
          </cell>
          <cell r="B42">
            <v>47</v>
          </cell>
          <cell r="C42">
            <v>0</v>
          </cell>
          <cell r="D42" t="str">
            <v>Fantasy|Horror|Mystery|Thriller</v>
          </cell>
          <cell r="E42" t="str">
            <v>The Call of CthulhuÂ </v>
          </cell>
          <cell r="F42" t="str">
            <v>http://www.imdb.com/title/tt0478988/?ref_=fn_tt_tt_1</v>
          </cell>
          <cell r="G42" t="str">
            <v>English</v>
          </cell>
          <cell r="H42" t="str">
            <v>USA</v>
          </cell>
          <cell r="I42">
            <v>50000</v>
          </cell>
          <cell r="J42">
            <v>2005</v>
          </cell>
          <cell r="K42">
            <v>7.3</v>
          </cell>
          <cell r="L42" t="str">
            <v>Fantasy</v>
          </cell>
          <cell r="M42" t="str">
            <v>Horror</v>
          </cell>
          <cell r="N42" t="str">
            <v>Mystery</v>
          </cell>
          <cell r="O42" t="str">
            <v>Thriller</v>
          </cell>
        </row>
        <row r="43">
          <cell r="A43" t="str">
            <v>Dave Carroll</v>
          </cell>
          <cell r="B43">
            <v>92</v>
          </cell>
          <cell r="C43">
            <v>0</v>
          </cell>
          <cell r="D43" t="str">
            <v>Documentary</v>
          </cell>
          <cell r="E43" t="str">
            <v>Bending SteelÂ </v>
          </cell>
          <cell r="F43" t="str">
            <v>http://www.imdb.com/title/tt2181837/?ref_=fn_tt_tt_1</v>
          </cell>
          <cell r="G43" t="str">
            <v>English</v>
          </cell>
          <cell r="H43" t="str">
            <v>USA</v>
          </cell>
          <cell r="I43">
            <v>50000</v>
          </cell>
          <cell r="J43">
            <v>2013</v>
          </cell>
          <cell r="K43">
            <v>7.9</v>
          </cell>
          <cell r="L43" t="str">
            <v>Documentary</v>
          </cell>
          <cell r="M43">
            <v>0</v>
          </cell>
        </row>
        <row r="44">
          <cell r="A44" t="str">
            <v>Patrick Meaney</v>
          </cell>
          <cell r="B44">
            <v>81</v>
          </cell>
          <cell r="C44">
            <v>0</v>
          </cell>
          <cell r="D44" t="str">
            <v>Biography|Documentary</v>
          </cell>
          <cell r="E44" t="str">
            <v>The Image RevolutionÂ </v>
          </cell>
          <cell r="F44" t="str">
            <v>http://www.imdb.com/title/tt2294916/?ref_=fn_tt_tt_1</v>
          </cell>
          <cell r="G44" t="str">
            <v>English</v>
          </cell>
          <cell r="H44" t="str">
            <v>USA</v>
          </cell>
          <cell r="I44">
            <v>50000</v>
          </cell>
          <cell r="J44">
            <v>2014</v>
          </cell>
          <cell r="K44">
            <v>7.4</v>
          </cell>
          <cell r="L44" t="str">
            <v>Biography</v>
          </cell>
          <cell r="M44" t="str">
            <v>Documentary</v>
          </cell>
        </row>
        <row r="45">
          <cell r="A45" t="str">
            <v>Collin Joseph Neal</v>
          </cell>
          <cell r="B45">
            <v>75</v>
          </cell>
          <cell r="C45">
            <v>0</v>
          </cell>
          <cell r="D45" t="str">
            <v>Horror|Thriller</v>
          </cell>
          <cell r="E45" t="str">
            <v>Run, Hide, DieÂ </v>
          </cell>
          <cell r="F45" t="str">
            <v>http://www.imdb.com/title/tt2442662/?ref_=fn_tt_tt_1</v>
          </cell>
          <cell r="G45" t="str">
            <v>English</v>
          </cell>
          <cell r="H45" t="str">
            <v>USA</v>
          </cell>
          <cell r="I45">
            <v>50000</v>
          </cell>
          <cell r="J45">
            <v>2012</v>
          </cell>
          <cell r="K45">
            <v>3.7</v>
          </cell>
          <cell r="L45" t="str">
            <v>Horror</v>
          </cell>
          <cell r="M45" t="str">
            <v>Thriller</v>
          </cell>
        </row>
        <row r="46">
          <cell r="A46" t="str">
            <v>Daniel Myrick</v>
          </cell>
          <cell r="B46">
            <v>81</v>
          </cell>
          <cell r="C46">
            <v>140530114</v>
          </cell>
          <cell r="D46" t="str">
            <v>Horror</v>
          </cell>
          <cell r="E46" t="str">
            <v>The Blair Witch ProjectÂ </v>
          </cell>
          <cell r="F46" t="str">
            <v>http://www.imdb.com/title/tt0185937/?ref_=fn_tt_tt_1</v>
          </cell>
          <cell r="G46" t="str">
            <v>English</v>
          </cell>
          <cell r="H46" t="str">
            <v>USA</v>
          </cell>
          <cell r="I46">
            <v>60000</v>
          </cell>
          <cell r="J46">
            <v>1999</v>
          </cell>
          <cell r="K46">
            <v>6.4</v>
          </cell>
          <cell r="L46" t="str">
            <v>Horror</v>
          </cell>
          <cell r="M46">
            <v>0</v>
          </cell>
        </row>
        <row r="47">
          <cell r="A47" t="str">
            <v>Darren Aronofsky</v>
          </cell>
          <cell r="B47">
            <v>84</v>
          </cell>
          <cell r="C47">
            <v>3216970</v>
          </cell>
          <cell r="D47" t="str">
            <v>Drama|Mystery|Thriller</v>
          </cell>
          <cell r="E47" t="str">
            <v>PiÂ </v>
          </cell>
          <cell r="F47" t="str">
            <v>http://www.imdb.com/title/tt0138704/?ref_=fn_tt_tt_1</v>
          </cell>
          <cell r="G47" t="str">
            <v>English</v>
          </cell>
          <cell r="H47" t="str">
            <v>USA</v>
          </cell>
          <cell r="I47">
            <v>60000</v>
          </cell>
          <cell r="J47">
            <v>1998</v>
          </cell>
          <cell r="K47">
            <v>7.5</v>
          </cell>
          <cell r="L47" t="str">
            <v>Drama</v>
          </cell>
          <cell r="M47" t="str">
            <v>Mystery</v>
          </cell>
          <cell r="N47" t="str">
            <v>Thriller</v>
          </cell>
        </row>
        <row r="48">
          <cell r="A48" t="str">
            <v>Myles Berkowitz</v>
          </cell>
          <cell r="B48">
            <v>87</v>
          </cell>
          <cell r="C48">
            <v>536767</v>
          </cell>
          <cell r="D48" t="str">
            <v>Biography|Comedy|Romance</v>
          </cell>
          <cell r="E48" t="str">
            <v>20 DatesÂ </v>
          </cell>
          <cell r="F48" t="str">
            <v>http://www.imdb.com/title/tt0138987/?ref_=fn_tt_tt_1</v>
          </cell>
          <cell r="G48" t="str">
            <v>English</v>
          </cell>
          <cell r="H48" t="str">
            <v>USA</v>
          </cell>
          <cell r="I48">
            <v>60000</v>
          </cell>
          <cell r="J48">
            <v>1998</v>
          </cell>
          <cell r="K48">
            <v>5.3</v>
          </cell>
          <cell r="L48" t="str">
            <v>Biography</v>
          </cell>
          <cell r="M48" t="str">
            <v>Comedy</v>
          </cell>
          <cell r="N48" t="str">
            <v>Romance</v>
          </cell>
        </row>
        <row r="49">
          <cell r="A49" t="str">
            <v>Brandon Trost</v>
          </cell>
          <cell r="B49">
            <v>82</v>
          </cell>
          <cell r="C49">
            <v>40557</v>
          </cell>
          <cell r="D49" t="str">
            <v>Comedy</v>
          </cell>
          <cell r="E49" t="str">
            <v>The FPÂ </v>
          </cell>
          <cell r="F49" t="str">
            <v>http://www.imdb.com/title/tt1296373/?ref_=fn_tt_tt_1</v>
          </cell>
          <cell r="G49" t="str">
            <v>English</v>
          </cell>
          <cell r="H49" t="str">
            <v>USA</v>
          </cell>
          <cell r="I49">
            <v>60000</v>
          </cell>
          <cell r="J49">
            <v>2011</v>
          </cell>
          <cell r="K49">
            <v>5.6</v>
          </cell>
          <cell r="L49" t="str">
            <v>Comedy</v>
          </cell>
          <cell r="M49">
            <v>0</v>
          </cell>
        </row>
        <row r="50">
          <cell r="A50" t="str">
            <v>Terron R. Parsons</v>
          </cell>
          <cell r="B50">
            <v>93</v>
          </cell>
          <cell r="C50">
            <v>0</v>
          </cell>
          <cell r="D50" t="str">
            <v>Crime|Drama|Horror</v>
          </cell>
          <cell r="E50" t="str">
            <v>HayrideÂ </v>
          </cell>
          <cell r="F50" t="str">
            <v>http://www.imdb.com/title/tt1861343/?ref_=fn_tt_tt_1</v>
          </cell>
          <cell r="G50" t="str">
            <v>English</v>
          </cell>
          <cell r="H50" t="str">
            <v>USA</v>
          </cell>
          <cell r="I50">
            <v>60000</v>
          </cell>
          <cell r="J50">
            <v>2012</v>
          </cell>
          <cell r="K50">
            <v>3.4</v>
          </cell>
          <cell r="L50" t="str">
            <v>Crime</v>
          </cell>
          <cell r="M50" t="str">
            <v>Drama</v>
          </cell>
          <cell r="N50" t="str">
            <v>Horror</v>
          </cell>
        </row>
        <row r="51">
          <cell r="A51" t="str">
            <v>Damir Catic</v>
          </cell>
          <cell r="B51">
            <v>89</v>
          </cell>
          <cell r="C51">
            <v>0</v>
          </cell>
          <cell r="D51" t="str">
            <v>Horror</v>
          </cell>
          <cell r="E51" t="str">
            <v>Her Cry: La Llorona InvestigationÂ </v>
          </cell>
          <cell r="F51" t="str">
            <v>http://www.imdb.com/title/tt2469216/?ref_=fn_tt_tt_1</v>
          </cell>
          <cell r="G51" t="str">
            <v>English</v>
          </cell>
          <cell r="H51" t="str">
            <v>USA</v>
          </cell>
          <cell r="I51">
            <v>60000</v>
          </cell>
          <cell r="J51">
            <v>2013</v>
          </cell>
          <cell r="K51">
            <v>5.4</v>
          </cell>
          <cell r="L51" t="str">
            <v>Horror</v>
          </cell>
          <cell r="M51">
            <v>0</v>
          </cell>
        </row>
        <row r="52">
          <cell r="A52" t="str">
            <v>Joseph Green</v>
          </cell>
          <cell r="B52">
            <v>70</v>
          </cell>
          <cell r="C52">
            <v>0</v>
          </cell>
          <cell r="D52" t="str">
            <v>Horror|Sci-Fi</v>
          </cell>
          <cell r="E52" t="str">
            <v>The Brain That Wouldn't DieÂ </v>
          </cell>
          <cell r="F52" t="str">
            <v>http://www.imdb.com/title/tt0052646/?ref_=fn_tt_tt_1</v>
          </cell>
          <cell r="G52" t="str">
            <v>English</v>
          </cell>
          <cell r="H52" t="str">
            <v>USA</v>
          </cell>
          <cell r="I52">
            <v>62000</v>
          </cell>
          <cell r="J52">
            <v>1962</v>
          </cell>
          <cell r="K52">
            <v>4.0999999999999996</v>
          </cell>
          <cell r="L52" t="str">
            <v>Horror</v>
          </cell>
          <cell r="M52" t="str">
            <v>Sci-Fi</v>
          </cell>
        </row>
        <row r="53">
          <cell r="A53" t="str">
            <v>Morgan Spurlock</v>
          </cell>
          <cell r="B53">
            <v>100</v>
          </cell>
          <cell r="C53">
            <v>11529368</v>
          </cell>
          <cell r="D53" t="str">
            <v>Comedy|Documentary|Drama</v>
          </cell>
          <cell r="E53" t="str">
            <v>Super Size MeÂ </v>
          </cell>
          <cell r="F53" t="str">
            <v>http://www.imdb.com/title/tt0390521/?ref_=fn_tt_tt_1</v>
          </cell>
          <cell r="G53" t="str">
            <v>English</v>
          </cell>
          <cell r="H53" t="str">
            <v>USA</v>
          </cell>
          <cell r="I53">
            <v>65000</v>
          </cell>
          <cell r="J53">
            <v>2004</v>
          </cell>
          <cell r="K53">
            <v>7.3</v>
          </cell>
          <cell r="L53" t="str">
            <v>Comedy</v>
          </cell>
          <cell r="M53" t="str">
            <v>Documentary</v>
          </cell>
          <cell r="N53" t="str">
            <v>Drama</v>
          </cell>
        </row>
        <row r="54">
          <cell r="A54" t="str">
            <v>Lena Dunham</v>
          </cell>
          <cell r="B54">
            <v>98</v>
          </cell>
          <cell r="C54">
            <v>389804</v>
          </cell>
          <cell r="D54" t="str">
            <v>Comedy|Drama|Romance</v>
          </cell>
          <cell r="E54" t="str">
            <v>Tiny FurnitureÂ </v>
          </cell>
          <cell r="F54" t="str">
            <v>http://www.imdb.com/title/tt1570989/?ref_=fn_tt_tt_1</v>
          </cell>
          <cell r="G54" t="str">
            <v>English</v>
          </cell>
          <cell r="H54" t="str">
            <v>USA</v>
          </cell>
          <cell r="I54">
            <v>65000</v>
          </cell>
          <cell r="J54">
            <v>2010</v>
          </cell>
          <cell r="K54">
            <v>6.3</v>
          </cell>
          <cell r="L54" t="str">
            <v>Comedy</v>
          </cell>
          <cell r="M54" t="str">
            <v>Drama</v>
          </cell>
          <cell r="N54" t="str">
            <v>Romance</v>
          </cell>
        </row>
        <row r="55">
          <cell r="A55" t="str">
            <v>Sut Jhally</v>
          </cell>
          <cell r="B55">
            <v>80</v>
          </cell>
          <cell r="C55">
            <v>0</v>
          </cell>
          <cell r="D55" t="str">
            <v>Documentary</v>
          </cell>
          <cell r="E55" t="str">
            <v>Peace, Propaganda &amp; the Promised LandÂ </v>
          </cell>
          <cell r="F55" t="str">
            <v>http://www.imdb.com/title/tt0428959/?ref_=fn_tt_tt_1</v>
          </cell>
          <cell r="G55" t="str">
            <v>English</v>
          </cell>
          <cell r="H55" t="str">
            <v>USA</v>
          </cell>
          <cell r="I55">
            <v>70000</v>
          </cell>
          <cell r="J55">
            <v>2004</v>
          </cell>
          <cell r="K55">
            <v>8.3000000000000007</v>
          </cell>
          <cell r="L55" t="str">
            <v>Documentary</v>
          </cell>
          <cell r="M55">
            <v>0</v>
          </cell>
        </row>
        <row r="56">
          <cell r="A56" t="str">
            <v>Joe Swanberg</v>
          </cell>
          <cell r="B56">
            <v>82</v>
          </cell>
          <cell r="C56">
            <v>30084</v>
          </cell>
          <cell r="D56" t="str">
            <v>Comedy|Drama</v>
          </cell>
          <cell r="E56" t="str">
            <v>Happy ChristmasÂ </v>
          </cell>
          <cell r="F56" t="str">
            <v>http://www.imdb.com/title/tt2955096/?ref_=fn_tt_tt_1</v>
          </cell>
          <cell r="G56" t="str">
            <v>English</v>
          </cell>
          <cell r="H56" t="str">
            <v>USA</v>
          </cell>
          <cell r="I56">
            <v>70000</v>
          </cell>
          <cell r="J56">
            <v>2014</v>
          </cell>
          <cell r="K56">
            <v>5.6</v>
          </cell>
          <cell r="L56" t="str">
            <v>Comedy</v>
          </cell>
          <cell r="M56" t="str">
            <v>Drama</v>
          </cell>
        </row>
        <row r="57">
          <cell r="A57" t="str">
            <v>Mike Flanagan</v>
          </cell>
          <cell r="B57">
            <v>87</v>
          </cell>
          <cell r="C57">
            <v>0</v>
          </cell>
          <cell r="D57" t="str">
            <v>Drama|Horror|Mystery</v>
          </cell>
          <cell r="E57" t="str">
            <v>AbsentiaÂ </v>
          </cell>
          <cell r="F57" t="str">
            <v>http://www.imdb.com/title/tt1610996/?ref_=fn_tt_tt_1</v>
          </cell>
          <cell r="G57" t="str">
            <v>English</v>
          </cell>
          <cell r="H57" t="str">
            <v>USA</v>
          </cell>
          <cell r="I57">
            <v>70000</v>
          </cell>
          <cell r="J57">
            <v>2011</v>
          </cell>
          <cell r="K57">
            <v>5.8</v>
          </cell>
          <cell r="L57" t="str">
            <v>Drama</v>
          </cell>
          <cell r="M57" t="str">
            <v>Horror</v>
          </cell>
          <cell r="N57" t="str">
            <v>Mystery</v>
          </cell>
        </row>
        <row r="58">
          <cell r="A58" t="str">
            <v>Brett Piper</v>
          </cell>
          <cell r="B58">
            <v>80</v>
          </cell>
          <cell r="C58">
            <v>0</v>
          </cell>
          <cell r="D58" t="str">
            <v>Action|Sci-Fi|Thriller</v>
          </cell>
          <cell r="E58" t="str">
            <v>Queen CrabÂ </v>
          </cell>
          <cell r="F58" t="str">
            <v>http://www.imdb.com/title/tt2319456/?ref_=fn_tt_tt_1</v>
          </cell>
          <cell r="G58" t="str">
            <v>English</v>
          </cell>
          <cell r="H58" t="str">
            <v>USA</v>
          </cell>
          <cell r="I58">
            <v>75000</v>
          </cell>
          <cell r="J58">
            <v>2015</v>
          </cell>
          <cell r="K58">
            <v>4.5</v>
          </cell>
          <cell r="L58" t="str">
            <v>Action</v>
          </cell>
          <cell r="M58" t="str">
            <v>Sci-Fi</v>
          </cell>
          <cell r="N58" t="str">
            <v>Thriller</v>
          </cell>
        </row>
        <row r="59">
          <cell r="A59" t="str">
            <v>Kirk Loudon</v>
          </cell>
          <cell r="B59">
            <v>95</v>
          </cell>
          <cell r="C59">
            <v>0</v>
          </cell>
          <cell r="D59" t="str">
            <v>Drama|Sci-Fi|Thriller</v>
          </cell>
          <cell r="E59" t="str">
            <v>Dawn of the Crescent MoonÂ </v>
          </cell>
          <cell r="F59" t="str">
            <v>http://www.imdb.com/title/tt3157318/?ref_=fn_tt_tt_1</v>
          </cell>
          <cell r="G59" t="str">
            <v>English</v>
          </cell>
          <cell r="H59" t="str">
            <v>USA</v>
          </cell>
          <cell r="I59">
            <v>75000</v>
          </cell>
          <cell r="J59">
            <v>2014</v>
          </cell>
          <cell r="K59">
            <v>5</v>
          </cell>
          <cell r="L59" t="str">
            <v>Drama</v>
          </cell>
          <cell r="M59" t="str">
            <v>Sci-Fi</v>
          </cell>
          <cell r="N59" t="str">
            <v>Thriller</v>
          </cell>
        </row>
        <row r="60">
          <cell r="A60" t="str">
            <v>Tobe Hooper</v>
          </cell>
          <cell r="B60">
            <v>88</v>
          </cell>
          <cell r="C60">
            <v>30859000</v>
          </cell>
          <cell r="D60" t="str">
            <v>Horror|Thriller</v>
          </cell>
          <cell r="E60" t="str">
            <v>The Texas Chain Saw MassacreÂ </v>
          </cell>
          <cell r="F60" t="str">
            <v>http://www.imdb.com/title/tt0072271/?ref_=fn_tt_tt_1</v>
          </cell>
          <cell r="G60" t="str">
            <v>English</v>
          </cell>
          <cell r="H60" t="str">
            <v>USA</v>
          </cell>
          <cell r="I60">
            <v>83532</v>
          </cell>
          <cell r="J60">
            <v>1974</v>
          </cell>
          <cell r="K60">
            <v>7.5</v>
          </cell>
          <cell r="L60" t="str">
            <v>Horror</v>
          </cell>
          <cell r="M60" t="str">
            <v>Thriller</v>
          </cell>
        </row>
        <row r="61">
          <cell r="A61" t="str">
            <v>Colin Minihan</v>
          </cell>
          <cell r="B61">
            <v>92</v>
          </cell>
          <cell r="C61">
            <v>0</v>
          </cell>
          <cell r="D61" t="str">
            <v>Horror</v>
          </cell>
          <cell r="E61" t="str">
            <v>Grave EncountersÂ </v>
          </cell>
          <cell r="F61" t="str">
            <v>http://www.imdb.com/title/tt1703199/?ref_=fn_tt_tt_1</v>
          </cell>
          <cell r="G61" t="str">
            <v>English</v>
          </cell>
          <cell r="H61" t="str">
            <v>Canada</v>
          </cell>
          <cell r="I61">
            <v>100000</v>
          </cell>
          <cell r="J61">
            <v>2011</v>
          </cell>
          <cell r="K61">
            <v>6.1</v>
          </cell>
          <cell r="L61" t="str">
            <v>Horror</v>
          </cell>
          <cell r="M61">
            <v>0</v>
          </cell>
        </row>
        <row r="62">
          <cell r="A62" t="str">
            <v>Natalie Bible'</v>
          </cell>
          <cell r="B62">
            <v>90</v>
          </cell>
          <cell r="C62">
            <v>0</v>
          </cell>
          <cell r="D62" t="str">
            <v>Mystery|Thriller</v>
          </cell>
          <cell r="E62" t="str">
            <v>Windsor DriveÂ </v>
          </cell>
          <cell r="F62" t="str">
            <v>http://www.imdb.com/title/tt2311428/?ref_=fn_tt_tt_1</v>
          </cell>
          <cell r="G62" t="str">
            <v>English</v>
          </cell>
          <cell r="H62" t="str">
            <v>USA</v>
          </cell>
          <cell r="I62">
            <v>100000</v>
          </cell>
          <cell r="J62">
            <v>2015</v>
          </cell>
          <cell r="K62">
            <v>3.2</v>
          </cell>
          <cell r="L62" t="str">
            <v>Mystery</v>
          </cell>
          <cell r="M62" t="str">
            <v>Thriller</v>
          </cell>
        </row>
        <row r="63">
          <cell r="A63" t="str">
            <v>Marc Forster</v>
          </cell>
          <cell r="B63">
            <v>87</v>
          </cell>
          <cell r="C63">
            <v>0</v>
          </cell>
          <cell r="D63" t="str">
            <v>Drama</v>
          </cell>
          <cell r="E63" t="str">
            <v>Everything Put TogetherÂ </v>
          </cell>
          <cell r="F63" t="str">
            <v>http://www.imdb.com/title/tt0228277/?ref_=fn_tt_tt_1</v>
          </cell>
          <cell r="G63" t="str">
            <v>English</v>
          </cell>
          <cell r="H63" t="str">
            <v>USA</v>
          </cell>
          <cell r="I63">
            <v>100000</v>
          </cell>
          <cell r="J63">
            <v>2000</v>
          </cell>
          <cell r="K63">
            <v>6.6</v>
          </cell>
          <cell r="L63" t="str">
            <v>Drama</v>
          </cell>
          <cell r="M63">
            <v>0</v>
          </cell>
        </row>
        <row r="64">
          <cell r="A64" t="str">
            <v>Sue Corcoran</v>
          </cell>
          <cell r="B64">
            <v>96</v>
          </cell>
          <cell r="C64">
            <v>11798</v>
          </cell>
          <cell r="D64" t="str">
            <v>Comedy|Fantasy|Horror|Musical</v>
          </cell>
          <cell r="E64" t="str">
            <v>Gory Gory HallelujahÂ </v>
          </cell>
          <cell r="F64" t="str">
            <v>http://www.imdb.com/title/tt0396041/?ref_=fn_tt_tt_1</v>
          </cell>
          <cell r="G64" t="str">
            <v>English</v>
          </cell>
          <cell r="H64" t="str">
            <v>USA</v>
          </cell>
          <cell r="I64">
            <v>100000</v>
          </cell>
          <cell r="J64">
            <v>2003</v>
          </cell>
          <cell r="K64">
            <v>4.7</v>
          </cell>
          <cell r="L64" t="str">
            <v>Comedy</v>
          </cell>
          <cell r="M64" t="str">
            <v>Fantasy</v>
          </cell>
          <cell r="N64" t="str">
            <v>Horror</v>
          </cell>
          <cell r="O64" t="str">
            <v>Musical</v>
          </cell>
        </row>
        <row r="65">
          <cell r="A65" t="str">
            <v>Al Silliman Jr.</v>
          </cell>
          <cell r="B65">
            <v>93</v>
          </cell>
          <cell r="C65">
            <v>0</v>
          </cell>
          <cell r="D65" t="str">
            <v>Comedy|Drama</v>
          </cell>
          <cell r="E65" t="str">
            <v>The StewardessesÂ </v>
          </cell>
          <cell r="F65" t="str">
            <v>http://www.imdb.com/title/tt0168192/?ref_=fn_tt_tt_1</v>
          </cell>
          <cell r="G65" t="str">
            <v>English</v>
          </cell>
          <cell r="H65" t="str">
            <v>USA</v>
          </cell>
          <cell r="I65">
            <v>100000</v>
          </cell>
          <cell r="J65">
            <v>1969</v>
          </cell>
          <cell r="K65">
            <v>4</v>
          </cell>
          <cell r="L65" t="str">
            <v>Comedy</v>
          </cell>
          <cell r="M65" t="str">
            <v>Drama</v>
          </cell>
        </row>
        <row r="66">
          <cell r="A66" t="str">
            <v>Mike Cahill</v>
          </cell>
          <cell r="B66">
            <v>92</v>
          </cell>
          <cell r="C66">
            <v>1316074</v>
          </cell>
          <cell r="D66" t="str">
            <v>Drama|Romance|Sci-Fi</v>
          </cell>
          <cell r="E66" t="str">
            <v>Another EarthÂ </v>
          </cell>
          <cell r="F66" t="str">
            <v>http://www.imdb.com/title/tt1549572/?ref_=fn_tt_tt_1</v>
          </cell>
          <cell r="G66" t="str">
            <v>English</v>
          </cell>
          <cell r="H66" t="str">
            <v>USA</v>
          </cell>
          <cell r="I66">
            <v>100000</v>
          </cell>
          <cell r="J66">
            <v>2011</v>
          </cell>
          <cell r="K66">
            <v>7</v>
          </cell>
          <cell r="L66" t="str">
            <v>Drama</v>
          </cell>
          <cell r="M66" t="str">
            <v>Romance</v>
          </cell>
          <cell r="N66" t="str">
            <v>Sci-Fi</v>
          </cell>
        </row>
        <row r="67">
          <cell r="A67" t="str">
            <v>Alex Kendrick</v>
          </cell>
          <cell r="B67">
            <v>111</v>
          </cell>
          <cell r="C67">
            <v>10174663</v>
          </cell>
          <cell r="D67" t="str">
            <v>Drama|Sport</v>
          </cell>
          <cell r="E67" t="str">
            <v>Facing the GiantsÂ </v>
          </cell>
          <cell r="F67" t="str">
            <v>http://www.imdb.com/title/tt0805526/?ref_=fn_tt_tt_1</v>
          </cell>
          <cell r="G67" t="str">
            <v>English</v>
          </cell>
          <cell r="H67" t="str">
            <v>USA</v>
          </cell>
          <cell r="I67">
            <v>100000</v>
          </cell>
          <cell r="J67">
            <v>2006</v>
          </cell>
          <cell r="K67">
            <v>6.7</v>
          </cell>
          <cell r="L67" t="str">
            <v>Drama</v>
          </cell>
          <cell r="M67" t="str">
            <v>Sport</v>
          </cell>
        </row>
        <row r="68">
          <cell r="A68" t="str">
            <v>Travis Cluff</v>
          </cell>
          <cell r="B68">
            <v>81</v>
          </cell>
          <cell r="C68">
            <v>22757819</v>
          </cell>
          <cell r="D68" t="str">
            <v>Horror|Thriller</v>
          </cell>
          <cell r="E68" t="str">
            <v>The GallowsÂ </v>
          </cell>
          <cell r="F68" t="str">
            <v>http://www.imdb.com/title/tt2309260/?ref_=fn_tt_tt_1</v>
          </cell>
          <cell r="G68" t="str">
            <v>English</v>
          </cell>
          <cell r="H68" t="str">
            <v>USA</v>
          </cell>
          <cell r="I68">
            <v>100000</v>
          </cell>
          <cell r="J68">
            <v>2015</v>
          </cell>
          <cell r="K68">
            <v>4.2</v>
          </cell>
          <cell r="L68" t="str">
            <v>Horror</v>
          </cell>
          <cell r="M68" t="str">
            <v>Thriller</v>
          </cell>
        </row>
        <row r="69">
          <cell r="A69" t="str">
            <v>Harry F. Millarde</v>
          </cell>
          <cell r="B69">
            <v>110</v>
          </cell>
          <cell r="C69">
            <v>3000000</v>
          </cell>
          <cell r="D69" t="str">
            <v>Crime|Drama</v>
          </cell>
          <cell r="E69" t="str">
            <v>Over the Hill to the PoorhouseÂ </v>
          </cell>
          <cell r="F69" t="str">
            <v>http://www.imdb.com/title/tt0011549/?ref_=fn_tt_tt_1</v>
          </cell>
          <cell r="G69" t="str">
            <v>English</v>
          </cell>
          <cell r="H69" t="str">
            <v>USA</v>
          </cell>
          <cell r="I69">
            <v>100000</v>
          </cell>
          <cell r="J69">
            <v>1920</v>
          </cell>
          <cell r="K69">
            <v>4.8</v>
          </cell>
          <cell r="L69" t="str">
            <v>Crime</v>
          </cell>
          <cell r="M69" t="str">
            <v>Drama</v>
          </cell>
        </row>
        <row r="70">
          <cell r="A70" t="str">
            <v>Robert Townsend</v>
          </cell>
          <cell r="B70">
            <v>81</v>
          </cell>
          <cell r="C70">
            <v>5228617</v>
          </cell>
          <cell r="D70" t="str">
            <v>Comedy</v>
          </cell>
          <cell r="E70" t="str">
            <v>Hollywood ShuffleÂ </v>
          </cell>
          <cell r="F70" t="str">
            <v>http://www.imdb.com/title/tt0093200/?ref_=fn_tt_tt_1</v>
          </cell>
          <cell r="G70" t="str">
            <v>English</v>
          </cell>
          <cell r="H70" t="str">
            <v>USA</v>
          </cell>
          <cell r="I70">
            <v>100000</v>
          </cell>
          <cell r="J70">
            <v>1987</v>
          </cell>
          <cell r="K70">
            <v>7</v>
          </cell>
          <cell r="L70" t="str">
            <v>Comedy</v>
          </cell>
          <cell r="M70">
            <v>0</v>
          </cell>
        </row>
        <row r="71">
          <cell r="A71" t="str">
            <v>Jamaa Fanaka</v>
          </cell>
          <cell r="B71">
            <v>99</v>
          </cell>
          <cell r="C71">
            <v>0</v>
          </cell>
          <cell r="D71" t="str">
            <v>Crime|Drama|Sport</v>
          </cell>
          <cell r="E71" t="str">
            <v>PenitentiaryÂ </v>
          </cell>
          <cell r="F71" t="str">
            <v>http://www.imdb.com/title/tt0079709/?ref_=fn_tt_tt_1</v>
          </cell>
          <cell r="G71" t="str">
            <v>English</v>
          </cell>
          <cell r="H71" t="str">
            <v>USA</v>
          </cell>
          <cell r="I71">
            <v>100000</v>
          </cell>
          <cell r="J71">
            <v>1979</v>
          </cell>
          <cell r="K71">
            <v>5.8</v>
          </cell>
          <cell r="L71" t="str">
            <v>Crime</v>
          </cell>
          <cell r="M71" t="str">
            <v>Drama</v>
          </cell>
          <cell r="N71" t="str">
            <v>Sport</v>
          </cell>
        </row>
        <row r="72">
          <cell r="A72" t="str">
            <v>Lisanne Pajot</v>
          </cell>
          <cell r="B72">
            <v>103</v>
          </cell>
          <cell r="C72">
            <v>0</v>
          </cell>
          <cell r="D72" t="str">
            <v>Documentary</v>
          </cell>
          <cell r="E72" t="str">
            <v>Indie Game: The MovieÂ </v>
          </cell>
          <cell r="F72" t="str">
            <v>http://www.imdb.com/title/tt1942884/?ref_=fn_tt_tt_1</v>
          </cell>
          <cell r="G72" t="str">
            <v>English</v>
          </cell>
          <cell r="H72" t="str">
            <v>Canada</v>
          </cell>
          <cell r="I72">
            <v>100000</v>
          </cell>
          <cell r="J72">
            <v>2012</v>
          </cell>
          <cell r="K72">
            <v>7.7</v>
          </cell>
          <cell r="L72" t="str">
            <v>Documentary</v>
          </cell>
          <cell r="M72">
            <v>0</v>
          </cell>
        </row>
        <row r="73">
          <cell r="A73" t="str">
            <v>Patrick Ryan Sims</v>
          </cell>
          <cell r="B73">
            <v>81</v>
          </cell>
          <cell r="C73">
            <v>0</v>
          </cell>
          <cell r="D73" t="str">
            <v>Action|Drama|Sci-Fi|Thriller</v>
          </cell>
          <cell r="E73" t="str">
            <v>Echo Dr.Â </v>
          </cell>
          <cell r="F73" t="str">
            <v>http://www.imdb.com/title/tt2343473/?ref_=fn_tt_tt_1</v>
          </cell>
          <cell r="G73" t="str">
            <v>English</v>
          </cell>
          <cell r="H73" t="str">
            <v>USA</v>
          </cell>
          <cell r="I73">
            <v>100000</v>
          </cell>
          <cell r="J73">
            <v>2013</v>
          </cell>
          <cell r="K73">
            <v>3.6</v>
          </cell>
          <cell r="L73" t="str">
            <v>Action</v>
          </cell>
          <cell r="M73" t="str">
            <v>Drama</v>
          </cell>
          <cell r="N73" t="str">
            <v>Sci-Fi</v>
          </cell>
          <cell r="O73" t="str">
            <v>Thriller</v>
          </cell>
        </row>
        <row r="74">
          <cell r="A74" t="str">
            <v>Jason Miller</v>
          </cell>
          <cell r="B74">
            <v>77</v>
          </cell>
          <cell r="C74">
            <v>0</v>
          </cell>
          <cell r="D74" t="str">
            <v>Biography|Documentary|Music</v>
          </cell>
          <cell r="E74" t="str">
            <v>The Past is a Grotesque AnimalÂ </v>
          </cell>
          <cell r="F74" t="str">
            <v>http://www.imdb.com/title/tt3072636/?ref_=fn_tt_tt_1</v>
          </cell>
          <cell r="G74" t="str">
            <v>English</v>
          </cell>
          <cell r="H74" t="str">
            <v>USA</v>
          </cell>
          <cell r="I74">
            <v>100000</v>
          </cell>
          <cell r="J74">
            <v>2014</v>
          </cell>
          <cell r="K74">
            <v>7.6</v>
          </cell>
          <cell r="L74" t="str">
            <v>Biography</v>
          </cell>
          <cell r="M74" t="str">
            <v>Documentary</v>
          </cell>
          <cell r="N74" t="str">
            <v>Music</v>
          </cell>
        </row>
        <row r="75">
          <cell r="A75" t="str">
            <v>Wade Gasque</v>
          </cell>
          <cell r="B75">
            <v>75</v>
          </cell>
          <cell r="C75">
            <v>0</v>
          </cell>
          <cell r="D75" t="str">
            <v>Drama</v>
          </cell>
          <cell r="E75" t="str">
            <v>Tiger OrangeÂ </v>
          </cell>
          <cell r="F75" t="str">
            <v>http://www.imdb.com/title/tt2866824/?ref_=fn_tt_tt_1</v>
          </cell>
          <cell r="G75" t="str">
            <v>English</v>
          </cell>
          <cell r="H75" t="str">
            <v>USA</v>
          </cell>
          <cell r="I75">
            <v>100000</v>
          </cell>
          <cell r="J75">
            <v>2014</v>
          </cell>
          <cell r="K75">
            <v>6.8</v>
          </cell>
          <cell r="L75" t="str">
            <v>Drama</v>
          </cell>
          <cell r="M75">
            <v>0</v>
          </cell>
        </row>
        <row r="76">
          <cell r="A76" t="str">
            <v>Nathan Smith Jones</v>
          </cell>
          <cell r="B76">
            <v>77</v>
          </cell>
          <cell r="C76">
            <v>0</v>
          </cell>
          <cell r="D76" t="str">
            <v>Comedy</v>
          </cell>
          <cell r="E76" t="str">
            <v>The Work and the StoryÂ </v>
          </cell>
          <cell r="F76" t="str">
            <v>http://www.imdb.com/title/tt0339921/?ref_=fn_tt_tt_1</v>
          </cell>
          <cell r="G76" t="str">
            <v>English</v>
          </cell>
          <cell r="H76" t="str">
            <v>USA</v>
          </cell>
          <cell r="I76">
            <v>103000</v>
          </cell>
          <cell r="J76">
            <v>2003</v>
          </cell>
          <cell r="K76">
            <v>5.7</v>
          </cell>
          <cell r="L76" t="str">
            <v>Comedy</v>
          </cell>
          <cell r="M76">
            <v>0</v>
          </cell>
        </row>
        <row r="77">
          <cell r="A77" t="str">
            <v>George A. Romero</v>
          </cell>
          <cell r="B77">
            <v>96</v>
          </cell>
          <cell r="C77">
            <v>0</v>
          </cell>
          <cell r="D77" t="str">
            <v>Drama|Horror|Mystery</v>
          </cell>
          <cell r="E77" t="str">
            <v>Night of the Living DeadÂ </v>
          </cell>
          <cell r="F77" t="str">
            <v>http://www.imdb.com/title/tt0063350/?ref_=fn_tt_tt_1</v>
          </cell>
          <cell r="G77" t="str">
            <v>English</v>
          </cell>
          <cell r="H77" t="str">
            <v>USA</v>
          </cell>
          <cell r="I77">
            <v>114000</v>
          </cell>
          <cell r="J77">
            <v>1968</v>
          </cell>
          <cell r="K77">
            <v>8</v>
          </cell>
          <cell r="L77" t="str">
            <v>Drama</v>
          </cell>
          <cell r="M77" t="str">
            <v>Horror</v>
          </cell>
          <cell r="N77" t="str">
            <v>Mystery</v>
          </cell>
        </row>
        <row r="78">
          <cell r="A78" t="str">
            <v>Andrew Haigh</v>
          </cell>
          <cell r="B78">
            <v>97</v>
          </cell>
          <cell r="C78">
            <v>469947</v>
          </cell>
          <cell r="D78" t="str">
            <v>Drama|Romance</v>
          </cell>
          <cell r="E78" t="str">
            <v>WeekendÂ </v>
          </cell>
          <cell r="F78" t="str">
            <v>http://www.imdb.com/title/tt1714210/?ref_=fn_tt_tt_1</v>
          </cell>
          <cell r="G78" t="str">
            <v>English</v>
          </cell>
          <cell r="H78" t="str">
            <v>UK</v>
          </cell>
          <cell r="I78">
            <v>120000</v>
          </cell>
          <cell r="J78">
            <v>2011</v>
          </cell>
          <cell r="K78">
            <v>7.7</v>
          </cell>
          <cell r="L78" t="str">
            <v>Drama</v>
          </cell>
          <cell r="M78" t="str">
            <v>Romance</v>
          </cell>
        </row>
        <row r="79">
          <cell r="A79" t="str">
            <v>Andrew Berends</v>
          </cell>
          <cell r="B79">
            <v>90</v>
          </cell>
          <cell r="C79">
            <v>0</v>
          </cell>
          <cell r="D79" t="str">
            <v>Documentary|War</v>
          </cell>
          <cell r="E79" t="str">
            <v>The Blood of My BrotherÂ </v>
          </cell>
          <cell r="F79" t="str">
            <v>http://www.imdb.com/title/tt0488873/?ref_=fn_tt_tt_1</v>
          </cell>
          <cell r="G79" t="str">
            <v>English</v>
          </cell>
          <cell r="H79" t="str">
            <v>USA</v>
          </cell>
          <cell r="I79">
            <v>120000</v>
          </cell>
          <cell r="J79">
            <v>2005</v>
          </cell>
          <cell r="K79">
            <v>6.6</v>
          </cell>
          <cell r="L79" t="str">
            <v>Documentary</v>
          </cell>
          <cell r="M79" t="str">
            <v>War</v>
          </cell>
        </row>
        <row r="80">
          <cell r="A80" t="str">
            <v>David Hewlett</v>
          </cell>
          <cell r="B80">
            <v>88</v>
          </cell>
          <cell r="C80">
            <v>0</v>
          </cell>
          <cell r="D80" t="str">
            <v>Comedy</v>
          </cell>
          <cell r="E80" t="str">
            <v>A Dog's BreakfastÂ </v>
          </cell>
          <cell r="F80" t="str">
            <v>http://www.imdb.com/title/tt0796314/?ref_=fn_tt_tt_1</v>
          </cell>
          <cell r="G80" t="str">
            <v>English</v>
          </cell>
          <cell r="H80" t="str">
            <v>Canada</v>
          </cell>
          <cell r="I80">
            <v>120000</v>
          </cell>
          <cell r="J80">
            <v>2007</v>
          </cell>
          <cell r="K80">
            <v>7</v>
          </cell>
          <cell r="L80" t="str">
            <v>Comedy</v>
          </cell>
          <cell r="M80">
            <v>0</v>
          </cell>
        </row>
        <row r="81">
          <cell r="A81" t="str">
            <v>Jean-Luc Godard</v>
          </cell>
          <cell r="B81">
            <v>94</v>
          </cell>
          <cell r="C81">
            <v>0</v>
          </cell>
          <cell r="D81" t="str">
            <v>Drama</v>
          </cell>
          <cell r="E81" t="str">
            <v>Une Femme MariÃ©eÂ </v>
          </cell>
          <cell r="F81" t="str">
            <v>http://www.imdb.com/title/tt0058701/?ref_=fn_tt_tt_1</v>
          </cell>
          <cell r="G81" t="str">
            <v>French</v>
          </cell>
          <cell r="H81" t="str">
            <v>France</v>
          </cell>
          <cell r="I81">
            <v>120000</v>
          </cell>
          <cell r="J81">
            <v>1964</v>
          </cell>
          <cell r="K81">
            <v>7.4</v>
          </cell>
          <cell r="L81" t="str">
            <v>Drama</v>
          </cell>
          <cell r="M81">
            <v>0</v>
          </cell>
        </row>
        <row r="82">
          <cell r="A82" t="str">
            <v>Sai Varadan</v>
          </cell>
          <cell r="B82">
            <v>89</v>
          </cell>
          <cell r="C82">
            <v>0</v>
          </cell>
          <cell r="D82" t="str">
            <v>Drama</v>
          </cell>
          <cell r="E82" t="str">
            <v>An American in HollywoodÂ </v>
          </cell>
          <cell r="F82" t="str">
            <v>http://www.imdb.com/title/tt2125430/?ref_=fn_tt_tt_1</v>
          </cell>
          <cell r="G82" t="str">
            <v>English</v>
          </cell>
          <cell r="H82" t="str">
            <v>USA</v>
          </cell>
          <cell r="I82">
            <v>125000</v>
          </cell>
          <cell r="J82">
            <v>2014</v>
          </cell>
          <cell r="K82">
            <v>7.2</v>
          </cell>
          <cell r="L82" t="str">
            <v>Drama</v>
          </cell>
          <cell r="M82">
            <v>0</v>
          </cell>
        </row>
        <row r="83">
          <cell r="A83" t="str">
            <v>Lynn Shelton</v>
          </cell>
          <cell r="B83">
            <v>90</v>
          </cell>
          <cell r="C83">
            <v>1573712</v>
          </cell>
          <cell r="D83" t="str">
            <v>Comedy|Drama</v>
          </cell>
          <cell r="E83" t="str">
            <v>Your Sister's SisterÂ </v>
          </cell>
          <cell r="F83" t="str">
            <v>http://www.imdb.com/title/tt1742336/?ref_=fn_tt_tt_1</v>
          </cell>
          <cell r="G83" t="str">
            <v>English</v>
          </cell>
          <cell r="H83" t="str">
            <v>USA</v>
          </cell>
          <cell r="I83">
            <v>125000</v>
          </cell>
          <cell r="J83">
            <v>2011</v>
          </cell>
          <cell r="K83">
            <v>6.7</v>
          </cell>
          <cell r="L83" t="str">
            <v>Comedy</v>
          </cell>
          <cell r="M83" t="str">
            <v>Drama</v>
          </cell>
        </row>
        <row r="84">
          <cell r="A84" t="str">
            <v>Valentine</v>
          </cell>
          <cell r="B84">
            <v>84</v>
          </cell>
          <cell r="C84">
            <v>0</v>
          </cell>
          <cell r="D84" t="str">
            <v>Romance</v>
          </cell>
          <cell r="E84" t="str">
            <v>Romantic SchemerÂ </v>
          </cell>
          <cell r="F84" t="str">
            <v>http://www.imdb.com/title/tt4607906/?ref_=fn_tt_tt_1</v>
          </cell>
          <cell r="G84" t="str">
            <v>English</v>
          </cell>
          <cell r="H84" t="str">
            <v>USA</v>
          </cell>
          <cell r="I84">
            <v>125000</v>
          </cell>
          <cell r="J84">
            <v>2015</v>
          </cell>
          <cell r="K84">
            <v>5.0999999999999996</v>
          </cell>
          <cell r="L84" t="str">
            <v>Romance</v>
          </cell>
          <cell r="M84">
            <v>0</v>
          </cell>
        </row>
        <row r="85">
          <cell r="A85" t="str">
            <v>Warren Sheppard</v>
          </cell>
          <cell r="B85">
            <v>94</v>
          </cell>
          <cell r="C85">
            <v>0</v>
          </cell>
          <cell r="D85" t="str">
            <v>Action|Romance|Sport</v>
          </cell>
          <cell r="E85" t="str">
            <v>Fight to the FinishÂ </v>
          </cell>
          <cell r="F85" t="str">
            <v>http://www.imdb.com/title/tt3152288/?ref_=fn_tt_tt_1</v>
          </cell>
          <cell r="G85" t="str">
            <v>English</v>
          </cell>
          <cell r="H85" t="str">
            <v>USA</v>
          </cell>
          <cell r="I85">
            <v>150000</v>
          </cell>
          <cell r="J85">
            <v>2016</v>
          </cell>
          <cell r="K85">
            <v>4</v>
          </cell>
          <cell r="L85" t="str">
            <v>Action</v>
          </cell>
          <cell r="M85" t="str">
            <v>Romance</v>
          </cell>
          <cell r="N85" t="str">
            <v>Sport</v>
          </cell>
        </row>
        <row r="86">
          <cell r="A86" t="str">
            <v>Greg Harrison</v>
          </cell>
          <cell r="B86">
            <v>78</v>
          </cell>
          <cell r="C86">
            <v>191309</v>
          </cell>
          <cell r="D86" t="str">
            <v>Drama|Mystery|Thriller</v>
          </cell>
          <cell r="E86" t="str">
            <v>NovemberÂ </v>
          </cell>
          <cell r="F86" t="str">
            <v>http://www.imdb.com/title/tt0368089/?ref_=fn_tt_tt_1</v>
          </cell>
          <cell r="G86" t="str">
            <v>English</v>
          </cell>
          <cell r="H86" t="str">
            <v>USA</v>
          </cell>
          <cell r="I86">
            <v>150000</v>
          </cell>
          <cell r="J86">
            <v>2004</v>
          </cell>
          <cell r="K86">
            <v>5.5</v>
          </cell>
          <cell r="L86" t="str">
            <v>Drama</v>
          </cell>
          <cell r="M86" t="str">
            <v>Mystery</v>
          </cell>
          <cell r="N86" t="str">
            <v>Thriller</v>
          </cell>
        </row>
        <row r="87">
          <cell r="A87" t="str">
            <v>Chris Marker</v>
          </cell>
          <cell r="B87">
            <v>59</v>
          </cell>
          <cell r="C87">
            <v>0</v>
          </cell>
          <cell r="D87" t="str">
            <v>Documentary</v>
          </cell>
          <cell r="E87" t="str">
            <v>The Case of the Grinning CatÂ </v>
          </cell>
          <cell r="F87" t="str">
            <v>http://www.imdb.com/title/tt0437123/?ref_=fn_tt_tt_1</v>
          </cell>
          <cell r="G87" t="str">
            <v>French</v>
          </cell>
          <cell r="H87" t="str">
            <v>France</v>
          </cell>
          <cell r="I87">
            <v>150000</v>
          </cell>
          <cell r="J87">
            <v>2004</v>
          </cell>
          <cell r="K87">
            <v>7.4</v>
          </cell>
          <cell r="L87" t="str">
            <v>Documentary</v>
          </cell>
          <cell r="M87">
            <v>0</v>
          </cell>
        </row>
        <row r="88">
          <cell r="A88" t="str">
            <v>Gary Winick</v>
          </cell>
          <cell r="B88">
            <v>78</v>
          </cell>
          <cell r="C88">
            <v>2882062</v>
          </cell>
          <cell r="D88" t="str">
            <v>Comedy|Drama|Romance</v>
          </cell>
          <cell r="E88" t="str">
            <v>TadpoleÂ </v>
          </cell>
          <cell r="F88" t="str">
            <v>http://www.imdb.com/title/tt0271219/?ref_=fn_tt_tt_1</v>
          </cell>
          <cell r="G88" t="str">
            <v>English</v>
          </cell>
          <cell r="H88" t="str">
            <v>USA</v>
          </cell>
          <cell r="I88">
            <v>150000</v>
          </cell>
          <cell r="J88">
            <v>2000</v>
          </cell>
          <cell r="K88">
            <v>6.3</v>
          </cell>
          <cell r="L88" t="str">
            <v>Comedy</v>
          </cell>
          <cell r="M88" t="str">
            <v>Drama</v>
          </cell>
          <cell r="N88" t="str">
            <v>Romance</v>
          </cell>
        </row>
        <row r="89">
          <cell r="A89" t="str">
            <v>Bill Melendez</v>
          </cell>
          <cell r="B89">
            <v>25</v>
          </cell>
          <cell r="C89">
            <v>0</v>
          </cell>
          <cell r="D89" t="str">
            <v>Animation|Comedy|Family</v>
          </cell>
          <cell r="E89" t="str">
            <v>A Charlie Brown ChristmasÂ </v>
          </cell>
          <cell r="F89" t="str">
            <v>http://www.imdb.com/title/tt0059026/?ref_=fn_tt_tt_1</v>
          </cell>
          <cell r="G89" t="str">
            <v>English</v>
          </cell>
          <cell r="H89" t="str">
            <v>USA</v>
          </cell>
          <cell r="I89">
            <v>150000</v>
          </cell>
          <cell r="J89">
            <v>1965</v>
          </cell>
          <cell r="K89">
            <v>8.4</v>
          </cell>
          <cell r="L89" t="str">
            <v>Animation</v>
          </cell>
          <cell r="M89" t="str">
            <v>Comedy</v>
          </cell>
          <cell r="N89" t="str">
            <v>Family</v>
          </cell>
        </row>
        <row r="90">
          <cell r="A90" t="str">
            <v>Dena Seidel</v>
          </cell>
          <cell r="B90">
            <v>72</v>
          </cell>
          <cell r="C90">
            <v>4914</v>
          </cell>
          <cell r="D90" t="str">
            <v>Adventure|Documentary</v>
          </cell>
          <cell r="E90" t="str">
            <v>Antarctic Edge: 70Â° SouthÂ </v>
          </cell>
          <cell r="F90" t="str">
            <v>http://www.imdb.com/title/tt2780714/?ref_=fn_tt_tt_1</v>
          </cell>
          <cell r="G90" t="str">
            <v>English</v>
          </cell>
          <cell r="H90" t="str">
            <v>USA</v>
          </cell>
          <cell r="I90">
            <v>150000</v>
          </cell>
          <cell r="J90">
            <v>2015</v>
          </cell>
          <cell r="K90">
            <v>7</v>
          </cell>
          <cell r="L90" t="str">
            <v>Adventure</v>
          </cell>
          <cell r="M90" t="str">
            <v>Documentary</v>
          </cell>
        </row>
        <row r="91">
          <cell r="A91" t="str">
            <v>Deborah Anderson</v>
          </cell>
          <cell r="B91">
            <v>66</v>
          </cell>
          <cell r="C91">
            <v>0</v>
          </cell>
          <cell r="D91" t="str">
            <v>Documentary</v>
          </cell>
          <cell r="E91" t="str">
            <v>ArousedÂ </v>
          </cell>
          <cell r="F91" t="str">
            <v>http://www.imdb.com/title/tt2403815/?ref_=fn_tt_tt_1</v>
          </cell>
          <cell r="G91" t="str">
            <v>English</v>
          </cell>
          <cell r="H91" t="str">
            <v>USA</v>
          </cell>
          <cell r="I91">
            <v>150000</v>
          </cell>
          <cell r="J91">
            <v>2013</v>
          </cell>
          <cell r="K91">
            <v>5.3</v>
          </cell>
          <cell r="L91" t="str">
            <v>Documentary</v>
          </cell>
          <cell r="M91">
            <v>0</v>
          </cell>
        </row>
        <row r="92">
          <cell r="A92" t="str">
            <v>Sara Newens</v>
          </cell>
          <cell r="B92">
            <v>80</v>
          </cell>
          <cell r="C92">
            <v>5858</v>
          </cell>
          <cell r="D92" t="str">
            <v>Documentary</v>
          </cell>
          <cell r="E92" t="str">
            <v>Top SpinÂ </v>
          </cell>
          <cell r="F92" t="str">
            <v>http://www.imdb.com/title/tt4219836/?ref_=fn_tt_tt_1</v>
          </cell>
          <cell r="G92" t="str">
            <v>English</v>
          </cell>
          <cell r="H92" t="str">
            <v>USA</v>
          </cell>
          <cell r="I92">
            <v>150000</v>
          </cell>
          <cell r="J92">
            <v>2014</v>
          </cell>
          <cell r="K92">
            <v>7.1</v>
          </cell>
          <cell r="L92" t="str">
            <v>Documentary</v>
          </cell>
          <cell r="M92">
            <v>0</v>
          </cell>
        </row>
        <row r="93">
          <cell r="A93" t="str">
            <v>Michael Roemer</v>
          </cell>
          <cell r="B93">
            <v>95</v>
          </cell>
          <cell r="C93">
            <v>12438</v>
          </cell>
          <cell r="D93" t="str">
            <v>Drama|Romance</v>
          </cell>
          <cell r="E93" t="str">
            <v>Nothing But a ManÂ </v>
          </cell>
          <cell r="F93" t="str">
            <v>http://www.imdb.com/title/tt0058414/?ref_=fn_tt_tt_1</v>
          </cell>
          <cell r="G93" t="str">
            <v>English</v>
          </cell>
          <cell r="H93" t="str">
            <v>USA</v>
          </cell>
          <cell r="I93">
            <v>160000</v>
          </cell>
          <cell r="J93">
            <v>1964</v>
          </cell>
          <cell r="K93">
            <v>8.1</v>
          </cell>
          <cell r="L93" t="str">
            <v>Drama</v>
          </cell>
          <cell r="M93" t="str">
            <v>Romance</v>
          </cell>
        </row>
        <row r="94">
          <cell r="A94" t="str">
            <v>Michel Orion Scott</v>
          </cell>
          <cell r="B94">
            <v>93</v>
          </cell>
          <cell r="C94">
            <v>155984</v>
          </cell>
          <cell r="D94" t="str">
            <v>Documentary</v>
          </cell>
          <cell r="E94" t="str">
            <v>The Horse BoyÂ </v>
          </cell>
          <cell r="F94" t="str">
            <v>http://www.imdb.com/title/tt1333668/?ref_=fn_tt_tt_1</v>
          </cell>
          <cell r="G94" t="str">
            <v>English</v>
          </cell>
          <cell r="H94" t="str">
            <v>USA</v>
          </cell>
          <cell r="I94">
            <v>160000</v>
          </cell>
          <cell r="J94">
            <v>2009</v>
          </cell>
          <cell r="K94">
            <v>7.4</v>
          </cell>
          <cell r="L94" t="str">
            <v>Documentary</v>
          </cell>
          <cell r="M94">
            <v>0</v>
          </cell>
        </row>
        <row r="95">
          <cell r="A95" t="str">
            <v>Michael Moore</v>
          </cell>
          <cell r="B95">
            <v>91</v>
          </cell>
          <cell r="C95">
            <v>6706368</v>
          </cell>
          <cell r="D95" t="str">
            <v>Documentary</v>
          </cell>
          <cell r="E95" t="str">
            <v>Roger &amp; MeÂ </v>
          </cell>
          <cell r="F95" t="str">
            <v>http://www.imdb.com/title/tt0098213/?ref_=fn_tt_tt_1</v>
          </cell>
          <cell r="G95" t="str">
            <v>English</v>
          </cell>
          <cell r="H95" t="str">
            <v>USA</v>
          </cell>
          <cell r="I95">
            <v>160000</v>
          </cell>
          <cell r="J95">
            <v>1989</v>
          </cell>
          <cell r="K95">
            <v>7.5</v>
          </cell>
          <cell r="L95" t="str">
            <v>Documentary</v>
          </cell>
          <cell r="M95">
            <v>0</v>
          </cell>
        </row>
        <row r="96">
          <cell r="A96" t="str">
            <v>Nicolae Constantin Tanase</v>
          </cell>
          <cell r="B96">
            <v>104</v>
          </cell>
          <cell r="C96">
            <v>0</v>
          </cell>
          <cell r="D96" t="str">
            <v>Drama</v>
          </cell>
          <cell r="E96" t="str">
            <v>The World Is MineÂ </v>
          </cell>
          <cell r="F96" t="str">
            <v>http://www.imdb.com/title/tt4707756/?ref_=fn_tt_tt_1</v>
          </cell>
          <cell r="G96" t="str">
            <v>Romanian</v>
          </cell>
          <cell r="H96" t="str">
            <v>Romania</v>
          </cell>
          <cell r="I96">
            <v>168000</v>
          </cell>
          <cell r="J96">
            <v>2015</v>
          </cell>
          <cell r="K96">
            <v>6.5</v>
          </cell>
          <cell r="L96" t="str">
            <v>Drama</v>
          </cell>
          <cell r="M96">
            <v>0</v>
          </cell>
        </row>
        <row r="97">
          <cell r="A97" t="str">
            <v>Spike Lee</v>
          </cell>
          <cell r="B97">
            <v>88</v>
          </cell>
          <cell r="C97">
            <v>7137502</v>
          </cell>
          <cell r="D97" t="str">
            <v>Comedy|Romance</v>
          </cell>
          <cell r="E97" t="str">
            <v>She's Gotta Have ItÂ </v>
          </cell>
          <cell r="F97" t="str">
            <v>http://www.imdb.com/title/tt0091939/?ref_=fn_tt_tt_1</v>
          </cell>
          <cell r="G97" t="str">
            <v>English</v>
          </cell>
          <cell r="H97" t="str">
            <v>USA</v>
          </cell>
          <cell r="I97">
            <v>175000</v>
          </cell>
          <cell r="J97">
            <v>1986</v>
          </cell>
          <cell r="K97">
            <v>6.5</v>
          </cell>
          <cell r="L97" t="str">
            <v>Comedy</v>
          </cell>
          <cell r="M97" t="str">
            <v>Romance</v>
          </cell>
        </row>
        <row r="98">
          <cell r="A98" t="str">
            <v>Majid Majidi</v>
          </cell>
          <cell r="B98">
            <v>89</v>
          </cell>
          <cell r="C98">
            <v>925402</v>
          </cell>
          <cell r="D98" t="str">
            <v>Drama|Family</v>
          </cell>
          <cell r="E98" t="str">
            <v>Children of HeavenÂ </v>
          </cell>
          <cell r="F98" t="str">
            <v>http://www.imdb.com/title/tt0118849/?ref_=fn_tt_tt_1</v>
          </cell>
          <cell r="G98" t="str">
            <v>Persian</v>
          </cell>
          <cell r="H98" t="str">
            <v>Iran</v>
          </cell>
          <cell r="I98">
            <v>180000</v>
          </cell>
          <cell r="J98">
            <v>1997</v>
          </cell>
          <cell r="K98">
            <v>8.5</v>
          </cell>
          <cell r="L98" t="str">
            <v>Drama</v>
          </cell>
          <cell r="M98" t="str">
            <v>Family</v>
          </cell>
        </row>
        <row r="99">
          <cell r="A99" t="str">
            <v>Cary Bell</v>
          </cell>
          <cell r="B99">
            <v>78</v>
          </cell>
          <cell r="C99">
            <v>0</v>
          </cell>
          <cell r="D99" t="str">
            <v>Documentary</v>
          </cell>
          <cell r="E99" t="str">
            <v>Butterfly GirlÂ </v>
          </cell>
          <cell r="F99" t="str">
            <v>http://www.imdb.com/title/tt2421956/?ref_=fn_tt_tt_1</v>
          </cell>
          <cell r="G99" t="str">
            <v>English</v>
          </cell>
          <cell r="H99" t="str">
            <v>USA</v>
          </cell>
          <cell r="I99">
            <v>180000</v>
          </cell>
          <cell r="J99">
            <v>2014</v>
          </cell>
          <cell r="K99">
            <v>8.6999999999999993</v>
          </cell>
          <cell r="L99" t="str">
            <v>Documentary</v>
          </cell>
          <cell r="M99">
            <v>0</v>
          </cell>
        </row>
        <row r="100">
          <cell r="A100" t="str">
            <v>John Carney</v>
          </cell>
          <cell r="B100">
            <v>85</v>
          </cell>
          <cell r="C100">
            <v>9437933</v>
          </cell>
          <cell r="D100" t="str">
            <v>Drama|Music|Romance</v>
          </cell>
          <cell r="E100" t="str">
            <v>OnceÂ </v>
          </cell>
          <cell r="F100" t="str">
            <v>http://www.imdb.com/title/tt0907657/?ref_=fn_tt_tt_1</v>
          </cell>
          <cell r="G100" t="str">
            <v>English</v>
          </cell>
          <cell r="H100" t="str">
            <v>Ireland</v>
          </cell>
          <cell r="I100">
            <v>180000</v>
          </cell>
          <cell r="J100">
            <v>2007</v>
          </cell>
          <cell r="K100">
            <v>7.9</v>
          </cell>
          <cell r="L100" t="str">
            <v>Drama</v>
          </cell>
          <cell r="M100" t="str">
            <v>Music</v>
          </cell>
          <cell r="N100" t="str">
            <v>Romance</v>
          </cell>
        </row>
        <row r="101">
          <cell r="A101" t="str">
            <v>Kelly Reichardt</v>
          </cell>
          <cell r="B101">
            <v>80</v>
          </cell>
          <cell r="C101">
            <v>856942</v>
          </cell>
          <cell r="D101" t="str">
            <v>Drama</v>
          </cell>
          <cell r="E101" t="str">
            <v>Wendy and LucyÂ </v>
          </cell>
          <cell r="F101" t="str">
            <v>http://www.imdb.com/title/tt1152850/?ref_=fn_tt_tt_1</v>
          </cell>
          <cell r="G101" t="str">
            <v>English</v>
          </cell>
          <cell r="H101" t="str">
            <v>USA</v>
          </cell>
          <cell r="I101">
            <v>200000</v>
          </cell>
          <cell r="J101">
            <v>2008</v>
          </cell>
          <cell r="K101">
            <v>7.1</v>
          </cell>
          <cell r="L101" t="str">
            <v>Drama</v>
          </cell>
          <cell r="M101">
            <v>0</v>
          </cell>
        </row>
        <row r="102">
          <cell r="A102" t="str">
            <v>Eddie O'Flaherty</v>
          </cell>
          <cell r="B102">
            <v>109</v>
          </cell>
          <cell r="C102">
            <v>5199</v>
          </cell>
          <cell r="D102" t="str">
            <v>Drama|Sport</v>
          </cell>
          <cell r="E102" t="str">
            <v>Fighting Tommy RileyÂ </v>
          </cell>
          <cell r="F102" t="str">
            <v>http://www.imdb.com/title/tt0366444/?ref_=fn_tt_tt_1</v>
          </cell>
          <cell r="G102" t="str">
            <v>English</v>
          </cell>
          <cell r="H102" t="str">
            <v>USA</v>
          </cell>
          <cell r="I102">
            <v>200000</v>
          </cell>
          <cell r="J102">
            <v>2004</v>
          </cell>
          <cell r="K102">
            <v>6.6</v>
          </cell>
          <cell r="L102" t="str">
            <v>Drama</v>
          </cell>
          <cell r="M102" t="str">
            <v>Sport</v>
          </cell>
        </row>
        <row r="103">
          <cell r="A103" t="str">
            <v>George Miller</v>
          </cell>
          <cell r="B103">
            <v>93</v>
          </cell>
          <cell r="C103">
            <v>0</v>
          </cell>
          <cell r="D103" t="str">
            <v>Action|Adventure|Sci-Fi|Thriller</v>
          </cell>
          <cell r="E103" t="str">
            <v>Mad MaxÂ </v>
          </cell>
          <cell r="F103" t="str">
            <v>http://www.imdb.com/title/tt0079501/?ref_=fn_tt_tt_1</v>
          </cell>
          <cell r="G103" t="str">
            <v>English</v>
          </cell>
          <cell r="H103" t="str">
            <v>Australia</v>
          </cell>
          <cell r="I103">
            <v>200000</v>
          </cell>
          <cell r="J103">
            <v>1979</v>
          </cell>
          <cell r="K103">
            <v>7</v>
          </cell>
          <cell r="L103" t="str">
            <v>Action</v>
          </cell>
          <cell r="M103" t="str">
            <v>Adventure</v>
          </cell>
          <cell r="N103" t="str">
            <v>Sci-Fi</v>
          </cell>
          <cell r="O103" t="str">
            <v>Thriller</v>
          </cell>
        </row>
        <row r="104">
          <cell r="A104" t="str">
            <v>Doug Liman</v>
          </cell>
          <cell r="B104">
            <v>96</v>
          </cell>
          <cell r="C104">
            <v>4505922</v>
          </cell>
          <cell r="D104" t="str">
            <v>Comedy|Drama</v>
          </cell>
          <cell r="E104" t="str">
            <v>SwingersÂ </v>
          </cell>
          <cell r="F104" t="str">
            <v>http://www.imdb.com/title/tt0117802/?ref_=fn_tt_tt_1</v>
          </cell>
          <cell r="G104" t="str">
            <v>English</v>
          </cell>
          <cell r="H104" t="str">
            <v>USA</v>
          </cell>
          <cell r="I104">
            <v>200000</v>
          </cell>
          <cell r="J104">
            <v>1996</v>
          </cell>
          <cell r="K104">
            <v>7.4</v>
          </cell>
          <cell r="L104" t="str">
            <v>Comedy</v>
          </cell>
          <cell r="M104" t="str">
            <v>Drama</v>
          </cell>
        </row>
        <row r="105">
          <cell r="A105" t="str">
            <v>Sergio Leone</v>
          </cell>
          <cell r="B105">
            <v>99</v>
          </cell>
          <cell r="C105">
            <v>3500000</v>
          </cell>
          <cell r="D105" t="str">
            <v>Action|Drama|Western</v>
          </cell>
          <cell r="E105" t="str">
            <v>A Fistful of DollarsÂ </v>
          </cell>
          <cell r="F105" t="str">
            <v>http://www.imdb.com/title/tt0058461/?ref_=fn_tt_tt_1</v>
          </cell>
          <cell r="G105" t="str">
            <v>Italian</v>
          </cell>
          <cell r="H105" t="str">
            <v>Italy</v>
          </cell>
          <cell r="I105">
            <v>200000</v>
          </cell>
          <cell r="J105">
            <v>1964</v>
          </cell>
          <cell r="K105">
            <v>8</v>
          </cell>
          <cell r="L105" t="str">
            <v>Action</v>
          </cell>
          <cell r="M105" t="str">
            <v>Drama</v>
          </cell>
          <cell r="N105" t="str">
            <v>Western</v>
          </cell>
        </row>
        <row r="106">
          <cell r="A106" t="str">
            <v>Lowell Sherman</v>
          </cell>
          <cell r="B106">
            <v>66</v>
          </cell>
          <cell r="C106">
            <v>0</v>
          </cell>
          <cell r="D106" t="str">
            <v>Comedy|Drama|History|Musical|Romance</v>
          </cell>
          <cell r="E106" t="str">
            <v>She Done Him WrongÂ </v>
          </cell>
          <cell r="F106" t="str">
            <v>http://www.imdb.com/title/tt0024548/?ref_=fn_tt_tt_1</v>
          </cell>
          <cell r="G106" t="str">
            <v>English</v>
          </cell>
          <cell r="H106" t="str">
            <v>USA</v>
          </cell>
          <cell r="I106">
            <v>200000</v>
          </cell>
          <cell r="J106">
            <v>1933</v>
          </cell>
          <cell r="K106">
            <v>6.5</v>
          </cell>
          <cell r="L106" t="str">
            <v>Comedy</v>
          </cell>
          <cell r="M106" t="str">
            <v>Drama</v>
          </cell>
          <cell r="N106" t="str">
            <v>History</v>
          </cell>
          <cell r="O106" t="str">
            <v>Musical</v>
          </cell>
        </row>
        <row r="107">
          <cell r="A107" t="str">
            <v>Maurizio Benazzo</v>
          </cell>
          <cell r="B107">
            <v>85</v>
          </cell>
          <cell r="C107">
            <v>381225</v>
          </cell>
          <cell r="D107" t="str">
            <v>Documentary</v>
          </cell>
          <cell r="E107" t="str">
            <v>Short Cut to Nirvana: Kumbh MelaÂ </v>
          </cell>
          <cell r="F107" t="str">
            <v>http://www.imdb.com/title/tt0420723/?ref_=fn_tt_tt_1</v>
          </cell>
          <cell r="G107" t="str">
            <v>English</v>
          </cell>
          <cell r="H107" t="str">
            <v>USA</v>
          </cell>
          <cell r="I107">
            <v>200000</v>
          </cell>
          <cell r="J107">
            <v>2004</v>
          </cell>
          <cell r="K107">
            <v>7.2</v>
          </cell>
          <cell r="L107" t="str">
            <v>Documentary</v>
          </cell>
          <cell r="M107">
            <v>0</v>
          </cell>
        </row>
        <row r="108">
          <cell r="A108" t="str">
            <v>David G. Evans</v>
          </cell>
          <cell r="B108">
            <v>101</v>
          </cell>
          <cell r="C108">
            <v>2428241</v>
          </cell>
          <cell r="D108" t="str">
            <v>Drama</v>
          </cell>
          <cell r="E108" t="str">
            <v>The Grace CardÂ </v>
          </cell>
          <cell r="F108" t="str">
            <v>http://www.imdb.com/title/tt1544600/?ref_=fn_tt_tt_1</v>
          </cell>
          <cell r="G108" t="str">
            <v>English</v>
          </cell>
          <cell r="H108" t="str">
            <v>USA</v>
          </cell>
          <cell r="I108">
            <v>200000</v>
          </cell>
          <cell r="J108">
            <v>2010</v>
          </cell>
          <cell r="K108">
            <v>6.4</v>
          </cell>
          <cell r="L108" t="str">
            <v>Drama</v>
          </cell>
          <cell r="M108">
            <v>0</v>
          </cell>
        </row>
        <row r="109">
          <cell r="A109" t="str">
            <v>Ava DuVernay</v>
          </cell>
          <cell r="B109">
            <v>97</v>
          </cell>
          <cell r="C109">
            <v>78030</v>
          </cell>
          <cell r="D109" t="str">
            <v>Drama</v>
          </cell>
          <cell r="E109" t="str">
            <v>Middle of NowhereÂ </v>
          </cell>
          <cell r="F109" t="str">
            <v>http://www.imdb.com/title/tt1211890/?ref_=fn_tt_tt_1</v>
          </cell>
          <cell r="G109" t="str">
            <v>English</v>
          </cell>
          <cell r="H109" t="str">
            <v>USA</v>
          </cell>
          <cell r="I109">
            <v>200000</v>
          </cell>
          <cell r="J109">
            <v>2012</v>
          </cell>
          <cell r="K109">
            <v>6.5</v>
          </cell>
          <cell r="L109" t="str">
            <v>Drama</v>
          </cell>
          <cell r="M109">
            <v>0</v>
          </cell>
        </row>
        <row r="110">
          <cell r="A110" t="str">
            <v>Sherman Alexie</v>
          </cell>
          <cell r="B110">
            <v>103</v>
          </cell>
          <cell r="C110">
            <v>174682</v>
          </cell>
          <cell r="D110" t="str">
            <v>Drama|Music</v>
          </cell>
          <cell r="E110" t="str">
            <v>The Business of FancydancingÂ </v>
          </cell>
          <cell r="F110" t="str">
            <v>http://www.imdb.com/title/tt0303313/?ref_=fn_tt_tt_1</v>
          </cell>
          <cell r="G110" t="str">
            <v>English</v>
          </cell>
          <cell r="H110" t="str">
            <v>USA</v>
          </cell>
          <cell r="I110">
            <v>200000</v>
          </cell>
          <cell r="J110">
            <v>2002</v>
          </cell>
          <cell r="K110">
            <v>6.9</v>
          </cell>
          <cell r="L110" t="str">
            <v>Drama</v>
          </cell>
          <cell r="M110" t="str">
            <v>Music</v>
          </cell>
        </row>
        <row r="111">
          <cell r="A111" t="str">
            <v>Justin Dillon</v>
          </cell>
          <cell r="B111">
            <v>86</v>
          </cell>
          <cell r="C111">
            <v>215185</v>
          </cell>
          <cell r="D111" t="str">
            <v>Documentary|History|Music</v>
          </cell>
          <cell r="E111" t="str">
            <v>Call + ResponseÂ </v>
          </cell>
          <cell r="F111" t="str">
            <v>http://www.imdb.com/title/tt1301130/?ref_=fn_tt_tt_1</v>
          </cell>
          <cell r="G111" t="str">
            <v>English</v>
          </cell>
          <cell r="H111" t="str">
            <v>USA</v>
          </cell>
          <cell r="I111">
            <v>200000</v>
          </cell>
          <cell r="J111">
            <v>2008</v>
          </cell>
          <cell r="K111">
            <v>7.5</v>
          </cell>
          <cell r="L111" t="str">
            <v>Documentary</v>
          </cell>
          <cell r="M111" t="str">
            <v>History</v>
          </cell>
          <cell r="N111" t="str">
            <v>Music</v>
          </cell>
        </row>
        <row r="112">
          <cell r="A112" t="str">
            <v>Stevan Mena</v>
          </cell>
          <cell r="B112">
            <v>90</v>
          </cell>
          <cell r="C112">
            <v>0</v>
          </cell>
          <cell r="D112" t="str">
            <v>Crime|Horror|Mystery|Thriller</v>
          </cell>
          <cell r="E112" t="str">
            <v>MalevolenceÂ </v>
          </cell>
          <cell r="F112" t="str">
            <v>http://www.imdb.com/title/tt0388230/?ref_=fn_tt_tt_1</v>
          </cell>
          <cell r="G112" t="str">
            <v>English</v>
          </cell>
          <cell r="H112" t="str">
            <v>USA</v>
          </cell>
          <cell r="I112">
            <v>200000</v>
          </cell>
          <cell r="J112">
            <v>2003</v>
          </cell>
          <cell r="K112">
            <v>5.0999999999999996</v>
          </cell>
          <cell r="L112" t="str">
            <v>Crime</v>
          </cell>
          <cell r="M112" t="str">
            <v>Horror</v>
          </cell>
          <cell r="N112" t="str">
            <v>Mystery</v>
          </cell>
          <cell r="O112" t="str">
            <v>Thriller</v>
          </cell>
        </row>
        <row r="113">
          <cell r="A113" t="str">
            <v>Richard Schenkman</v>
          </cell>
          <cell r="B113">
            <v>87</v>
          </cell>
          <cell r="C113">
            <v>0</v>
          </cell>
          <cell r="D113" t="str">
            <v>Drama|Romance|Sci-Fi</v>
          </cell>
          <cell r="E113" t="str">
            <v>The Man from EarthÂ </v>
          </cell>
          <cell r="F113" t="str">
            <v>http://www.imdb.com/title/tt0756683/?ref_=fn_tt_tt_1</v>
          </cell>
          <cell r="G113" t="str">
            <v>English</v>
          </cell>
          <cell r="H113" t="str">
            <v>USA</v>
          </cell>
          <cell r="I113">
            <v>200000</v>
          </cell>
          <cell r="J113">
            <v>2007</v>
          </cell>
          <cell r="K113">
            <v>8</v>
          </cell>
          <cell r="L113" t="str">
            <v>Drama</v>
          </cell>
          <cell r="M113" t="str">
            <v>Romance</v>
          </cell>
          <cell r="N113" t="str">
            <v>Sci-Fi</v>
          </cell>
        </row>
        <row r="114">
          <cell r="A114" t="str">
            <v>Ricki Stern</v>
          </cell>
          <cell r="B114">
            <v>106</v>
          </cell>
          <cell r="C114">
            <v>1111</v>
          </cell>
          <cell r="D114" t="str">
            <v>Crime|Documentary</v>
          </cell>
          <cell r="E114" t="str">
            <v>The Trials of Darryl HuntÂ </v>
          </cell>
          <cell r="F114" t="str">
            <v>http://www.imdb.com/title/tt0446055/?ref_=fn_tt_tt_1</v>
          </cell>
          <cell r="G114" t="str">
            <v>English</v>
          </cell>
          <cell r="H114" t="str">
            <v>USA</v>
          </cell>
          <cell r="I114">
            <v>200000</v>
          </cell>
          <cell r="J114">
            <v>2006</v>
          </cell>
          <cell r="K114">
            <v>7.7</v>
          </cell>
          <cell r="L114" t="str">
            <v>Crime</v>
          </cell>
          <cell r="M114" t="str">
            <v>Documentary</v>
          </cell>
        </row>
        <row r="115">
          <cell r="A115" t="str">
            <v>Nadia Tass</v>
          </cell>
          <cell r="B115">
            <v>86</v>
          </cell>
          <cell r="C115">
            <v>0</v>
          </cell>
          <cell r="D115" t="str">
            <v>Drama|Family</v>
          </cell>
          <cell r="E115" t="str">
            <v>An American Girl HolidayÂ </v>
          </cell>
          <cell r="F115" t="str">
            <v>http://www.imdb.com/title/tt0412366/?ref_=fn_tt_tt_1</v>
          </cell>
          <cell r="G115" t="str">
            <v>English</v>
          </cell>
          <cell r="H115" t="str">
            <v>USA</v>
          </cell>
          <cell r="I115">
            <v>200000</v>
          </cell>
          <cell r="J115">
            <v>2004</v>
          </cell>
          <cell r="K115">
            <v>7.2</v>
          </cell>
          <cell r="L115" t="str">
            <v>Drama</v>
          </cell>
          <cell r="M115" t="str">
            <v>Family</v>
          </cell>
        </row>
        <row r="116">
          <cell r="A116" t="str">
            <v>C. Fraser Press</v>
          </cell>
          <cell r="B116">
            <v>105</v>
          </cell>
          <cell r="C116">
            <v>0</v>
          </cell>
          <cell r="D116" t="str">
            <v>Comedy|Drama|Music</v>
          </cell>
          <cell r="E116" t="str">
            <v>Theresa Is a MotherÂ </v>
          </cell>
          <cell r="F116" t="str">
            <v>http://www.imdb.com/title/tt1989646/?ref_=fn_tt_tt_1</v>
          </cell>
          <cell r="G116" t="str">
            <v>English</v>
          </cell>
          <cell r="H116" t="str">
            <v>USA</v>
          </cell>
          <cell r="I116">
            <v>200000</v>
          </cell>
          <cell r="J116">
            <v>2012</v>
          </cell>
          <cell r="K116">
            <v>6.7</v>
          </cell>
          <cell r="L116" t="str">
            <v>Comedy</v>
          </cell>
          <cell r="M116" t="str">
            <v>Drama</v>
          </cell>
          <cell r="N116" t="str">
            <v>Music</v>
          </cell>
        </row>
        <row r="117">
          <cell r="A117" t="str">
            <v>Sharon Greytak</v>
          </cell>
          <cell r="B117">
            <v>94</v>
          </cell>
          <cell r="C117">
            <v>0</v>
          </cell>
          <cell r="D117" t="str">
            <v>Drama</v>
          </cell>
          <cell r="E117" t="str">
            <v>Archaeology of a WomanÂ </v>
          </cell>
          <cell r="F117" t="str">
            <v>http://www.imdb.com/title/tt1702455/?ref_=fn_tt_tt_1</v>
          </cell>
          <cell r="G117" t="str">
            <v>English</v>
          </cell>
          <cell r="H117" t="str">
            <v>USA</v>
          </cell>
          <cell r="I117">
            <v>200000</v>
          </cell>
          <cell r="J117">
            <v>2012</v>
          </cell>
          <cell r="K117">
            <v>8.1</v>
          </cell>
          <cell r="L117" t="str">
            <v>Drama</v>
          </cell>
          <cell r="M117">
            <v>0</v>
          </cell>
        </row>
        <row r="118">
          <cell r="A118" t="str">
            <v>Ken Roht</v>
          </cell>
          <cell r="B118">
            <v>109</v>
          </cell>
          <cell r="C118">
            <v>0</v>
          </cell>
          <cell r="D118" t="str">
            <v>Drama</v>
          </cell>
          <cell r="E118" t="str">
            <v>Perfect CowboyÂ </v>
          </cell>
          <cell r="F118" t="str">
            <v>http://www.imdb.com/title/tt3581098/?ref_=fn_tt_tt_1</v>
          </cell>
          <cell r="G118" t="str">
            <v>English</v>
          </cell>
          <cell r="H118" t="str">
            <v>USA</v>
          </cell>
          <cell r="I118">
            <v>200000</v>
          </cell>
          <cell r="J118">
            <v>2014</v>
          </cell>
          <cell r="K118">
            <v>7</v>
          </cell>
          <cell r="L118" t="str">
            <v>Drama</v>
          </cell>
          <cell r="M118">
            <v>0</v>
          </cell>
        </row>
        <row r="119">
          <cell r="A119" t="str">
            <v>E.L. Katz</v>
          </cell>
          <cell r="B119">
            <v>88</v>
          </cell>
          <cell r="C119">
            <v>59379</v>
          </cell>
          <cell r="D119" t="str">
            <v>Comedy|Crime|Drama|Horror|Thriller</v>
          </cell>
          <cell r="E119" t="str">
            <v>Cheap ThrillsÂ </v>
          </cell>
          <cell r="F119" t="str">
            <v>http://www.imdb.com/title/tt2389182/?ref_=fn_tt_tt_1</v>
          </cell>
          <cell r="G119" t="str">
            <v>English</v>
          </cell>
          <cell r="H119" t="str">
            <v>USA</v>
          </cell>
          <cell r="I119">
            <v>200000</v>
          </cell>
          <cell r="J119">
            <v>2013</v>
          </cell>
          <cell r="K119">
            <v>6.8</v>
          </cell>
          <cell r="L119" t="str">
            <v>Comedy</v>
          </cell>
          <cell r="M119" t="str">
            <v>Crime</v>
          </cell>
          <cell r="N119" t="str">
            <v>Drama</v>
          </cell>
          <cell r="O119" t="str">
            <v>Horror</v>
          </cell>
        </row>
        <row r="120">
          <cell r="A120" t="str">
            <v>Thomas L. Phillips</v>
          </cell>
          <cell r="B120">
            <v>82</v>
          </cell>
          <cell r="C120">
            <v>0</v>
          </cell>
          <cell r="D120" t="str">
            <v>Comedy|Horror|Thriller</v>
          </cell>
          <cell r="E120" t="str">
            <v>Sanctuary; Quite a ConundrumÂ </v>
          </cell>
          <cell r="F120" t="str">
            <v>http://www.imdb.com/title/tt2049518/?ref_=fn_tt_tt_1</v>
          </cell>
          <cell r="G120" t="str">
            <v>English</v>
          </cell>
          <cell r="H120" t="str">
            <v>USA</v>
          </cell>
          <cell r="I120">
            <v>200000</v>
          </cell>
          <cell r="J120">
            <v>2012</v>
          </cell>
          <cell r="K120">
            <v>5.4</v>
          </cell>
          <cell r="L120" t="str">
            <v>Comedy</v>
          </cell>
          <cell r="M120" t="str">
            <v>Horror</v>
          </cell>
          <cell r="N120" t="str">
            <v>Thriller</v>
          </cell>
        </row>
        <row r="121">
          <cell r="A121" t="str">
            <v>EugÃ¨ne LouriÃ©</v>
          </cell>
          <cell r="B121">
            <v>80</v>
          </cell>
          <cell r="C121">
            <v>5000000</v>
          </cell>
          <cell r="D121" t="str">
            <v>Adventure|Horror|Sci-Fi</v>
          </cell>
          <cell r="E121" t="str">
            <v>The Beast from 20,000 FathomsÂ </v>
          </cell>
          <cell r="F121" t="str">
            <v>http://www.imdb.com/title/tt0045546/?ref_=fn_tt_tt_1</v>
          </cell>
          <cell r="G121" t="str">
            <v>English</v>
          </cell>
          <cell r="H121" t="str">
            <v>USA</v>
          </cell>
          <cell r="I121">
            <v>210000</v>
          </cell>
          <cell r="J121">
            <v>1953</v>
          </cell>
          <cell r="K121">
            <v>6.7</v>
          </cell>
          <cell r="L121" t="str">
            <v>Adventure</v>
          </cell>
          <cell r="M121" t="str">
            <v>Horror</v>
          </cell>
          <cell r="N121" t="str">
            <v>Sci-Fi</v>
          </cell>
        </row>
        <row r="122">
          <cell r="A122" t="str">
            <v>Whit Stillman</v>
          </cell>
          <cell r="B122">
            <v>98</v>
          </cell>
          <cell r="C122">
            <v>2938208</v>
          </cell>
          <cell r="D122" t="str">
            <v>Comedy|Drama|Romance</v>
          </cell>
          <cell r="E122" t="str">
            <v>MetropolitanÂ </v>
          </cell>
          <cell r="F122" t="str">
            <v>http://www.imdb.com/title/tt0100142/?ref_=fn_tt_tt_1</v>
          </cell>
          <cell r="G122" t="str">
            <v>English</v>
          </cell>
          <cell r="H122" t="str">
            <v>USA</v>
          </cell>
          <cell r="I122">
            <v>225000</v>
          </cell>
          <cell r="J122">
            <v>1990</v>
          </cell>
          <cell r="K122">
            <v>7.5</v>
          </cell>
          <cell r="L122" t="str">
            <v>Comedy</v>
          </cell>
          <cell r="M122" t="str">
            <v>Drama</v>
          </cell>
          <cell r="N122" t="str">
            <v>Romance</v>
          </cell>
        </row>
        <row r="123">
          <cell r="A123" t="str">
            <v>Tom Putnam</v>
          </cell>
          <cell r="B123">
            <v>86</v>
          </cell>
          <cell r="C123">
            <v>111300</v>
          </cell>
          <cell r="D123" t="str">
            <v>Documentary</v>
          </cell>
          <cell r="E123" t="str">
            <v>BurnÂ </v>
          </cell>
          <cell r="F123" t="str">
            <v>http://www.imdb.com/title/tt1781784/?ref_=fn_tt_tt_1</v>
          </cell>
          <cell r="G123" t="str">
            <v>English</v>
          </cell>
          <cell r="H123" t="str">
            <v>USA</v>
          </cell>
          <cell r="I123">
            <v>225000</v>
          </cell>
          <cell r="J123">
            <v>2012</v>
          </cell>
          <cell r="K123">
            <v>7.5</v>
          </cell>
          <cell r="L123" t="str">
            <v>Documentary</v>
          </cell>
          <cell r="M123">
            <v>0</v>
          </cell>
        </row>
        <row r="124">
          <cell r="A124" t="str">
            <v>Jon Shear</v>
          </cell>
          <cell r="B124">
            <v>106</v>
          </cell>
          <cell r="C124">
            <v>1027119</v>
          </cell>
          <cell r="D124" t="str">
            <v>Drama</v>
          </cell>
          <cell r="E124" t="str">
            <v>UrbaniaÂ </v>
          </cell>
          <cell r="F124" t="str">
            <v>http://www.imdb.com/title/tt0182508/?ref_=fn_tt_tt_1</v>
          </cell>
          <cell r="G124" t="str">
            <v>English</v>
          </cell>
          <cell r="H124" t="str">
            <v>USA</v>
          </cell>
          <cell r="I124">
            <v>225000</v>
          </cell>
          <cell r="J124">
            <v>2000</v>
          </cell>
          <cell r="K124">
            <v>7</v>
          </cell>
          <cell r="L124" t="str">
            <v>Drama</v>
          </cell>
          <cell r="M124">
            <v>0</v>
          </cell>
        </row>
        <row r="125">
          <cell r="A125" t="str">
            <v>Terry Gilliam</v>
          </cell>
          <cell r="B125">
            <v>91</v>
          </cell>
          <cell r="C125">
            <v>1229197</v>
          </cell>
          <cell r="D125" t="str">
            <v>Adventure|Comedy|Fantasy</v>
          </cell>
          <cell r="E125" t="str">
            <v>Monty Python and the Holy GrailÂ </v>
          </cell>
          <cell r="F125" t="str">
            <v>http://www.imdb.com/title/tt0071853/?ref_=fn_tt_tt_1</v>
          </cell>
          <cell r="G125" t="str">
            <v>English</v>
          </cell>
          <cell r="H125" t="str">
            <v>UK</v>
          </cell>
          <cell r="I125">
            <v>229575</v>
          </cell>
          <cell r="J125">
            <v>1975</v>
          </cell>
          <cell r="K125">
            <v>8.3000000000000007</v>
          </cell>
          <cell r="L125" t="str">
            <v>Adventure</v>
          </cell>
          <cell r="M125" t="str">
            <v>Comedy</v>
          </cell>
          <cell r="N125" t="str">
            <v>Fantasy</v>
          </cell>
        </row>
        <row r="126">
          <cell r="A126" t="str">
            <v>Kevin Smith</v>
          </cell>
          <cell r="B126">
            <v>102</v>
          </cell>
          <cell r="C126">
            <v>3151130</v>
          </cell>
          <cell r="D126" t="str">
            <v>Comedy</v>
          </cell>
          <cell r="E126" t="str">
            <v>ClerksÂ </v>
          </cell>
          <cell r="F126" t="str">
            <v>http://www.imdb.com/title/tt0109445/?ref_=fn_tt_tt_1</v>
          </cell>
          <cell r="G126" t="str">
            <v>English</v>
          </cell>
          <cell r="H126" t="str">
            <v>USA</v>
          </cell>
          <cell r="I126">
            <v>230000</v>
          </cell>
          <cell r="J126">
            <v>1994</v>
          </cell>
          <cell r="K126">
            <v>7.8</v>
          </cell>
          <cell r="L126" t="str">
            <v>Comedy</v>
          </cell>
          <cell r="M126">
            <v>0</v>
          </cell>
        </row>
        <row r="127">
          <cell r="A127" t="str">
            <v>Ward Roberts</v>
          </cell>
          <cell r="B127">
            <v>83</v>
          </cell>
          <cell r="C127">
            <v>0</v>
          </cell>
          <cell r="D127" t="str">
            <v>Comedy</v>
          </cell>
          <cell r="E127" t="str">
            <v>Little Big TopÂ </v>
          </cell>
          <cell r="F127" t="str">
            <v>http://www.imdb.com/title/tt0469690/?ref_=fn_tt_tt_1</v>
          </cell>
          <cell r="G127" t="str">
            <v>English</v>
          </cell>
          <cell r="H127" t="str">
            <v>USA</v>
          </cell>
          <cell r="I127">
            <v>240000</v>
          </cell>
          <cell r="J127">
            <v>2006</v>
          </cell>
          <cell r="K127">
            <v>6.5</v>
          </cell>
          <cell r="L127" t="str">
            <v>Comedy</v>
          </cell>
          <cell r="M127">
            <v>0</v>
          </cell>
        </row>
        <row r="128">
          <cell r="A128" t="str">
            <v>King Vidor</v>
          </cell>
          <cell r="B128">
            <v>151</v>
          </cell>
          <cell r="C128">
            <v>0</v>
          </cell>
          <cell r="D128" t="str">
            <v>Drama|Romance|War</v>
          </cell>
          <cell r="E128" t="str">
            <v>The Big ParadeÂ </v>
          </cell>
          <cell r="F128" t="str">
            <v>http://www.imdb.com/title/tt0015624/?ref_=fn_tt_tt_1</v>
          </cell>
          <cell r="G128" t="str">
            <v>English</v>
          </cell>
          <cell r="H128" t="str">
            <v>USA</v>
          </cell>
          <cell r="I128">
            <v>245000</v>
          </cell>
          <cell r="J128">
            <v>1925</v>
          </cell>
          <cell r="K128">
            <v>8.3000000000000007</v>
          </cell>
          <cell r="L128" t="str">
            <v>Drama</v>
          </cell>
          <cell r="M128" t="str">
            <v>Romance</v>
          </cell>
          <cell r="N128" t="str">
            <v>War</v>
          </cell>
        </row>
        <row r="129">
          <cell r="A129" t="str">
            <v>Herb Freed</v>
          </cell>
          <cell r="B129">
            <v>96</v>
          </cell>
          <cell r="C129">
            <v>0</v>
          </cell>
          <cell r="D129" t="str">
            <v>Horror|Mystery</v>
          </cell>
          <cell r="E129" t="str">
            <v>Graduation DayÂ </v>
          </cell>
          <cell r="F129" t="str">
            <v>http://www.imdb.com/title/tt0082467/?ref_=fn_tt_tt_1</v>
          </cell>
          <cell r="G129" t="str">
            <v>English</v>
          </cell>
          <cell r="H129" t="str">
            <v>USA</v>
          </cell>
          <cell r="I129">
            <v>250000</v>
          </cell>
          <cell r="J129">
            <v>1981</v>
          </cell>
          <cell r="K129">
            <v>4.5</v>
          </cell>
          <cell r="L129" t="str">
            <v>Horror</v>
          </cell>
          <cell r="M129" t="str">
            <v>Mystery</v>
          </cell>
        </row>
        <row r="130">
          <cell r="A130" t="str">
            <v>Kevin Smith</v>
          </cell>
          <cell r="B130">
            <v>113</v>
          </cell>
          <cell r="C130">
            <v>12006514</v>
          </cell>
          <cell r="D130" t="str">
            <v>Comedy|Drama|Romance</v>
          </cell>
          <cell r="E130" t="str">
            <v>Chasing AmyÂ </v>
          </cell>
          <cell r="F130" t="str">
            <v>http://www.imdb.com/title/tt0118842/?ref_=fn_tt_tt_1</v>
          </cell>
          <cell r="G130" t="str">
            <v>English</v>
          </cell>
          <cell r="H130" t="str">
            <v>USA</v>
          </cell>
          <cell r="I130">
            <v>250000</v>
          </cell>
          <cell r="J130">
            <v>1997</v>
          </cell>
          <cell r="K130">
            <v>7.3</v>
          </cell>
          <cell r="L130" t="str">
            <v>Comedy</v>
          </cell>
          <cell r="M130" t="str">
            <v>Drama</v>
          </cell>
          <cell r="N130" t="str">
            <v>Romance</v>
          </cell>
        </row>
        <row r="131">
          <cell r="A131" t="str">
            <v>Nicole Holofcener</v>
          </cell>
          <cell r="B131">
            <v>91</v>
          </cell>
          <cell r="C131">
            <v>4186931</v>
          </cell>
          <cell r="D131" t="str">
            <v>Comedy|Drama|Romance</v>
          </cell>
          <cell r="E131" t="str">
            <v>Lovely &amp; AmazingÂ </v>
          </cell>
          <cell r="F131" t="str">
            <v>http://www.imdb.com/title/tt0258273/?ref_=fn_tt_tt_1</v>
          </cell>
          <cell r="G131" t="str">
            <v>English</v>
          </cell>
          <cell r="H131" t="str">
            <v>USA</v>
          </cell>
          <cell r="I131">
            <v>250000</v>
          </cell>
          <cell r="J131">
            <v>2001</v>
          </cell>
          <cell r="K131">
            <v>6.9</v>
          </cell>
          <cell r="L131" t="str">
            <v>Comedy</v>
          </cell>
          <cell r="M131" t="str">
            <v>Drama</v>
          </cell>
          <cell r="N131" t="str">
            <v>Romance</v>
          </cell>
        </row>
        <row r="132">
          <cell r="A132" t="str">
            <v>Justin Lin</v>
          </cell>
          <cell r="B132">
            <v>98</v>
          </cell>
          <cell r="C132">
            <v>3799339</v>
          </cell>
          <cell r="D132" t="str">
            <v>Crime|Drama|Romance</v>
          </cell>
          <cell r="E132" t="str">
            <v>Better Luck TomorrowÂ </v>
          </cell>
          <cell r="F132" t="str">
            <v>http://www.imdb.com/title/tt0280477/?ref_=fn_tt_tt_1</v>
          </cell>
          <cell r="G132" t="str">
            <v>English</v>
          </cell>
          <cell r="H132" t="str">
            <v>USA</v>
          </cell>
          <cell r="I132">
            <v>250000</v>
          </cell>
          <cell r="J132">
            <v>2002</v>
          </cell>
          <cell r="K132">
            <v>7.2</v>
          </cell>
          <cell r="L132" t="str">
            <v>Crime</v>
          </cell>
          <cell r="M132" t="str">
            <v>Drama</v>
          </cell>
          <cell r="N132" t="str">
            <v>Romance</v>
          </cell>
        </row>
        <row r="133">
          <cell r="A133" t="str">
            <v>Maria Maggenti</v>
          </cell>
          <cell r="B133">
            <v>94</v>
          </cell>
          <cell r="C133">
            <v>1977544</v>
          </cell>
          <cell r="D133" t="str">
            <v>Comedy|Drama|Romance</v>
          </cell>
          <cell r="E133" t="str">
            <v>The Incredibly True Adventure of Two Girls in LoveÂ </v>
          </cell>
          <cell r="F133" t="str">
            <v>http://www.imdb.com/title/tt0113416/?ref_=fn_tt_tt_1</v>
          </cell>
          <cell r="G133" t="str">
            <v>English</v>
          </cell>
          <cell r="H133" t="str">
            <v>USA</v>
          </cell>
          <cell r="I133">
            <v>250000</v>
          </cell>
          <cell r="J133">
            <v>1995</v>
          </cell>
          <cell r="K133">
            <v>6.5</v>
          </cell>
          <cell r="L133" t="str">
            <v>Comedy</v>
          </cell>
          <cell r="M133" t="str">
            <v>Drama</v>
          </cell>
          <cell r="N133" t="str">
            <v>Romance</v>
          </cell>
        </row>
        <row r="134">
          <cell r="A134" t="str">
            <v>Miguel Arteta</v>
          </cell>
          <cell r="B134">
            <v>96</v>
          </cell>
          <cell r="C134">
            <v>1050600</v>
          </cell>
          <cell r="D134" t="str">
            <v>Comedy|Drama</v>
          </cell>
          <cell r="E134" t="str">
            <v>Chuck &amp; BuckÂ </v>
          </cell>
          <cell r="F134" t="str">
            <v>http://www.imdb.com/title/tt0200530/?ref_=fn_tt_tt_1</v>
          </cell>
          <cell r="G134" t="str">
            <v>English</v>
          </cell>
          <cell r="H134" t="str">
            <v>USA</v>
          </cell>
          <cell r="I134">
            <v>250000</v>
          </cell>
          <cell r="J134">
            <v>2000</v>
          </cell>
          <cell r="K134">
            <v>6.6</v>
          </cell>
          <cell r="L134" t="str">
            <v>Comedy</v>
          </cell>
          <cell r="M134" t="str">
            <v>Drama</v>
          </cell>
        </row>
        <row r="135">
          <cell r="A135" t="str">
            <v>Piyush Dinker Pandya</v>
          </cell>
          <cell r="B135">
            <v>100</v>
          </cell>
          <cell r="C135">
            <v>902835</v>
          </cell>
          <cell r="D135" t="str">
            <v>Comedy|Drama|Romance</v>
          </cell>
          <cell r="E135" t="str">
            <v>American DesiÂ </v>
          </cell>
          <cell r="F135" t="str">
            <v>http://www.imdb.com/title/tt0203289/?ref_=fn_tt_tt_1</v>
          </cell>
          <cell r="G135" t="str">
            <v>English</v>
          </cell>
          <cell r="H135" t="str">
            <v>USA</v>
          </cell>
          <cell r="I135">
            <v>250000</v>
          </cell>
          <cell r="J135">
            <v>2001</v>
          </cell>
          <cell r="K135">
            <v>6.7</v>
          </cell>
          <cell r="L135" t="str">
            <v>Comedy</v>
          </cell>
          <cell r="M135" t="str">
            <v>Drama</v>
          </cell>
          <cell r="N135" t="str">
            <v>Romance</v>
          </cell>
        </row>
        <row r="136">
          <cell r="A136" t="str">
            <v>Emma-Kate Croghan</v>
          </cell>
          <cell r="B136">
            <v>76</v>
          </cell>
          <cell r="C136">
            <v>212285</v>
          </cell>
          <cell r="D136" t="str">
            <v>Comedy|Romance</v>
          </cell>
          <cell r="E136" t="str">
            <v>Love and Other CatastrophesÂ </v>
          </cell>
          <cell r="F136" t="str">
            <v>http://www.imdb.com/title/tt0116931/?ref_=fn_tt_tt_1</v>
          </cell>
          <cell r="G136" t="str">
            <v>English</v>
          </cell>
          <cell r="H136" t="str">
            <v>Australia</v>
          </cell>
          <cell r="I136">
            <v>250000</v>
          </cell>
          <cell r="J136">
            <v>1996</v>
          </cell>
          <cell r="K136">
            <v>6.4</v>
          </cell>
          <cell r="L136" t="str">
            <v>Comedy</v>
          </cell>
          <cell r="M136" t="str">
            <v>Romance</v>
          </cell>
        </row>
        <row r="137">
          <cell r="A137" t="str">
            <v>Bill Plympton</v>
          </cell>
          <cell r="B137">
            <v>75</v>
          </cell>
          <cell r="C137">
            <v>203134</v>
          </cell>
          <cell r="D137" t="str">
            <v>Animation|Comedy|Drama|Fantasy|Sci-Fi</v>
          </cell>
          <cell r="E137" t="str">
            <v>I Married a Strange Person!Â </v>
          </cell>
          <cell r="F137" t="str">
            <v>http://www.imdb.com/title/tt0119346/?ref_=fn_tt_tt_1</v>
          </cell>
          <cell r="G137" t="str">
            <v>English</v>
          </cell>
          <cell r="H137" t="str">
            <v>USA</v>
          </cell>
          <cell r="I137">
            <v>250000</v>
          </cell>
          <cell r="J137">
            <v>1997</v>
          </cell>
          <cell r="K137">
            <v>7</v>
          </cell>
          <cell r="L137" t="str">
            <v>Animation</v>
          </cell>
          <cell r="M137" t="str">
            <v>Comedy</v>
          </cell>
          <cell r="N137" t="str">
            <v>Drama</v>
          </cell>
          <cell r="O137" t="str">
            <v>Fantasy</v>
          </cell>
        </row>
        <row r="138">
          <cell r="A138" t="str">
            <v>Drake Doremus</v>
          </cell>
          <cell r="B138">
            <v>90</v>
          </cell>
          <cell r="C138">
            <v>3388210</v>
          </cell>
          <cell r="D138" t="str">
            <v>Drama|Romance</v>
          </cell>
          <cell r="E138" t="str">
            <v>Like CrazyÂ </v>
          </cell>
          <cell r="F138" t="str">
            <v>http://www.imdb.com/title/tt1758692/?ref_=fn_tt_tt_1</v>
          </cell>
          <cell r="G138" t="str">
            <v>English</v>
          </cell>
          <cell r="H138" t="str">
            <v>USA</v>
          </cell>
          <cell r="I138">
            <v>250000</v>
          </cell>
          <cell r="J138">
            <v>2011</v>
          </cell>
          <cell r="K138">
            <v>6.7</v>
          </cell>
          <cell r="L138" t="str">
            <v>Drama</v>
          </cell>
          <cell r="M138" t="str">
            <v>Romance</v>
          </cell>
        </row>
        <row r="139">
          <cell r="A139" t="str">
            <v>Allison Anders</v>
          </cell>
          <cell r="B139">
            <v>92</v>
          </cell>
          <cell r="C139">
            <v>177840</v>
          </cell>
          <cell r="D139" t="str">
            <v>Comedy|Music</v>
          </cell>
          <cell r="E139" t="str">
            <v>Sugar TownÂ </v>
          </cell>
          <cell r="F139" t="str">
            <v>http://www.imdb.com/title/tt0173390/?ref_=fn_tt_tt_1</v>
          </cell>
          <cell r="G139" t="str">
            <v>English</v>
          </cell>
          <cell r="H139" t="str">
            <v>UK</v>
          </cell>
          <cell r="I139">
            <v>250000</v>
          </cell>
          <cell r="J139">
            <v>1999</v>
          </cell>
          <cell r="K139">
            <v>6.1</v>
          </cell>
          <cell r="L139" t="str">
            <v>Comedy</v>
          </cell>
          <cell r="M139" t="str">
            <v>Music</v>
          </cell>
        </row>
        <row r="140">
          <cell r="A140" t="str">
            <v>Paul Schrader</v>
          </cell>
          <cell r="B140">
            <v>99</v>
          </cell>
          <cell r="C140">
            <v>49494</v>
          </cell>
          <cell r="D140" t="str">
            <v>Drama|Thriller</v>
          </cell>
          <cell r="E140" t="str">
            <v>The CanyonsÂ </v>
          </cell>
          <cell r="F140" t="str">
            <v>http://www.imdb.com/title/tt2292959/?ref_=fn_tt_tt_1</v>
          </cell>
          <cell r="G140" t="str">
            <v>English</v>
          </cell>
          <cell r="H140" t="str">
            <v>USA</v>
          </cell>
          <cell r="I140">
            <v>250000</v>
          </cell>
          <cell r="J140">
            <v>2013</v>
          </cell>
          <cell r="K140">
            <v>3.9</v>
          </cell>
          <cell r="L140" t="str">
            <v>Drama</v>
          </cell>
          <cell r="M140" t="str">
            <v>Thriller</v>
          </cell>
        </row>
        <row r="141">
          <cell r="A141" t="str">
            <v>Hilary Brougher</v>
          </cell>
          <cell r="B141">
            <v>81</v>
          </cell>
          <cell r="C141">
            <v>18195</v>
          </cell>
          <cell r="D141" t="str">
            <v>Sci-Fi</v>
          </cell>
          <cell r="E141" t="str">
            <v>The Sticky Fingers of TimeÂ </v>
          </cell>
          <cell r="F141" t="str">
            <v>http://www.imdb.com/title/tt0127302/?ref_=fn_tt_tt_1</v>
          </cell>
          <cell r="G141" t="str">
            <v>English</v>
          </cell>
          <cell r="H141" t="str">
            <v>USA</v>
          </cell>
          <cell r="I141">
            <v>250000</v>
          </cell>
          <cell r="J141">
            <v>1997</v>
          </cell>
          <cell r="K141">
            <v>6.3</v>
          </cell>
          <cell r="L141" t="str">
            <v>Sci-Fi</v>
          </cell>
          <cell r="M141">
            <v>0</v>
          </cell>
        </row>
        <row r="142">
          <cell r="A142" t="str">
            <v>Corbin Bernsen</v>
          </cell>
          <cell r="B142">
            <v>95</v>
          </cell>
          <cell r="C142">
            <v>0</v>
          </cell>
          <cell r="D142" t="str">
            <v>Drama</v>
          </cell>
          <cell r="E142" t="str">
            <v>RustÂ </v>
          </cell>
          <cell r="F142" t="str">
            <v>http://www.imdb.com/title/tt1360826/?ref_=fn_tt_tt_1</v>
          </cell>
          <cell r="G142" t="str">
            <v>English</v>
          </cell>
          <cell r="H142" t="str">
            <v>Canada</v>
          </cell>
          <cell r="I142">
            <v>250000</v>
          </cell>
          <cell r="J142">
            <v>2010</v>
          </cell>
          <cell r="K142">
            <v>5.7</v>
          </cell>
          <cell r="L142" t="str">
            <v>Drama</v>
          </cell>
          <cell r="M142">
            <v>0</v>
          </cell>
        </row>
        <row r="143">
          <cell r="A143" t="str">
            <v>Tom Seidman</v>
          </cell>
          <cell r="B143">
            <v>98</v>
          </cell>
          <cell r="C143">
            <v>0</v>
          </cell>
          <cell r="D143" t="str">
            <v>Drama|Family</v>
          </cell>
          <cell r="E143" t="str">
            <v>The Christmas BunnyÂ </v>
          </cell>
          <cell r="F143" t="str">
            <v>http://www.imdb.com/title/tt1640714/?ref_=fn_tt_tt_1</v>
          </cell>
          <cell r="G143" t="str">
            <v>English</v>
          </cell>
          <cell r="H143" t="str">
            <v>USA</v>
          </cell>
          <cell r="I143">
            <v>250000</v>
          </cell>
          <cell r="J143">
            <v>2010</v>
          </cell>
          <cell r="K143">
            <v>6.2</v>
          </cell>
          <cell r="L143" t="str">
            <v>Drama</v>
          </cell>
          <cell r="M143" t="str">
            <v>Family</v>
          </cell>
        </row>
        <row r="144">
          <cell r="A144" t="str">
            <v>Sam Martin</v>
          </cell>
          <cell r="B144">
            <v>66</v>
          </cell>
          <cell r="C144">
            <v>0</v>
          </cell>
          <cell r="D144" t="str">
            <v>Documentary</v>
          </cell>
          <cell r="E144" t="str">
            <v>UnDividedÂ </v>
          </cell>
          <cell r="F144" t="str">
            <v>http://www.imdb.com/title/tt3564748/?ref_=fn_tt_tt_1</v>
          </cell>
          <cell r="G144" t="str">
            <v>English</v>
          </cell>
          <cell r="H144" t="str">
            <v>USA</v>
          </cell>
          <cell r="I144">
            <v>250000</v>
          </cell>
          <cell r="J144">
            <v>2013</v>
          </cell>
          <cell r="K144">
            <v>7.8</v>
          </cell>
          <cell r="L144" t="str">
            <v>Documentary</v>
          </cell>
          <cell r="M144">
            <v>0</v>
          </cell>
        </row>
        <row r="145">
          <cell r="A145" t="str">
            <v>Andrew Hyatt</v>
          </cell>
          <cell r="B145">
            <v>95</v>
          </cell>
          <cell r="C145">
            <v>0</v>
          </cell>
          <cell r="D145" t="str">
            <v>Horror|Thriller</v>
          </cell>
          <cell r="E145" t="str">
            <v>The FrozenÂ </v>
          </cell>
          <cell r="F145" t="str">
            <v>http://www.imdb.com/title/tt2363439/?ref_=fn_tt_tt_1</v>
          </cell>
          <cell r="G145" t="str">
            <v>English</v>
          </cell>
          <cell r="H145" t="str">
            <v>USA</v>
          </cell>
          <cell r="I145">
            <v>250000</v>
          </cell>
          <cell r="J145">
            <v>2012</v>
          </cell>
          <cell r="K145">
            <v>4.4000000000000004</v>
          </cell>
          <cell r="L145" t="str">
            <v>Horror</v>
          </cell>
          <cell r="M145" t="str">
            <v>Thriller</v>
          </cell>
        </row>
        <row r="146">
          <cell r="A146" t="str">
            <v>Joel Paul Reisig</v>
          </cell>
          <cell r="B146">
            <v>108</v>
          </cell>
          <cell r="C146">
            <v>0</v>
          </cell>
          <cell r="D146" t="str">
            <v>Family</v>
          </cell>
          <cell r="E146" t="str">
            <v>Horse CampÂ </v>
          </cell>
          <cell r="F146" t="str">
            <v>http://www.imdb.com/title/tt3421204/?ref_=fn_tt_tt_1</v>
          </cell>
          <cell r="G146" t="str">
            <v>English</v>
          </cell>
          <cell r="H146" t="str">
            <v>USA</v>
          </cell>
          <cell r="I146">
            <v>250000</v>
          </cell>
          <cell r="J146">
            <v>2014</v>
          </cell>
          <cell r="K146">
            <v>6.6</v>
          </cell>
          <cell r="L146" t="str">
            <v>Family</v>
          </cell>
          <cell r="M146">
            <v>0</v>
          </cell>
        </row>
        <row r="147">
          <cell r="A147" t="str">
            <v>Kristin Rizzo</v>
          </cell>
          <cell r="B147">
            <v>90</v>
          </cell>
          <cell r="C147">
            <v>0</v>
          </cell>
          <cell r="D147" t="str">
            <v>Documentary</v>
          </cell>
          <cell r="E147" t="str">
            <v>Give Me ShelterÂ </v>
          </cell>
          <cell r="F147" t="str">
            <v>http://www.imdb.com/title/tt2559658/?ref_=fn_tt_tt_1</v>
          </cell>
          <cell r="G147" t="str">
            <v>English</v>
          </cell>
          <cell r="H147" t="str">
            <v>USA</v>
          </cell>
          <cell r="I147">
            <v>250000</v>
          </cell>
          <cell r="J147">
            <v>2014</v>
          </cell>
          <cell r="K147">
            <v>8</v>
          </cell>
          <cell r="L147" t="str">
            <v>Documentary</v>
          </cell>
          <cell r="M147">
            <v>0</v>
          </cell>
        </row>
        <row r="148">
          <cell r="A148" t="str">
            <v>Zoran Lisinac</v>
          </cell>
          <cell r="B148">
            <v>108</v>
          </cell>
          <cell r="C148">
            <v>0</v>
          </cell>
          <cell r="D148" t="str">
            <v>Comedy|Music|Romance</v>
          </cell>
          <cell r="E148" t="str">
            <v>Along the RoadsideÂ </v>
          </cell>
          <cell r="F148" t="str">
            <v>http://www.imdb.com/title/tt2290113/?ref_=fn_tt_tt_1</v>
          </cell>
          <cell r="G148" t="str">
            <v>English</v>
          </cell>
          <cell r="H148" t="str">
            <v>USA</v>
          </cell>
          <cell r="I148">
            <v>250000</v>
          </cell>
          <cell r="J148">
            <v>2013</v>
          </cell>
          <cell r="K148">
            <v>7.1</v>
          </cell>
          <cell r="L148" t="str">
            <v>Comedy</v>
          </cell>
          <cell r="M148" t="str">
            <v>Music</v>
          </cell>
          <cell r="N148" t="str">
            <v>Romance</v>
          </cell>
        </row>
        <row r="149">
          <cell r="A149" t="str">
            <v>James O'Brien</v>
          </cell>
          <cell r="B149">
            <v>105</v>
          </cell>
          <cell r="C149">
            <v>0</v>
          </cell>
          <cell r="D149" t="str">
            <v>Adventure|Drama|Fantasy|Thriller|Western</v>
          </cell>
          <cell r="E149" t="str">
            <v>Western ReligionÂ </v>
          </cell>
          <cell r="F149" t="str">
            <v>http://www.imdb.com/title/tt3210710/?ref_=fn_tt_tt_1</v>
          </cell>
          <cell r="G149" t="str">
            <v>English</v>
          </cell>
          <cell r="H149" t="str">
            <v>USA</v>
          </cell>
          <cell r="I149">
            <v>250000</v>
          </cell>
          <cell r="J149">
            <v>2015</v>
          </cell>
          <cell r="K149">
            <v>4</v>
          </cell>
          <cell r="L149" t="str">
            <v>Adventure</v>
          </cell>
          <cell r="M149" t="str">
            <v>Drama</v>
          </cell>
          <cell r="N149" t="str">
            <v>Fantasy</v>
          </cell>
          <cell r="O149" t="str">
            <v>Thriller</v>
          </cell>
        </row>
        <row r="150">
          <cell r="A150" t="str">
            <v>Adam Rifkin</v>
          </cell>
          <cell r="B150">
            <v>95</v>
          </cell>
          <cell r="C150">
            <v>0</v>
          </cell>
          <cell r="D150" t="str">
            <v>Comedy|Drama</v>
          </cell>
          <cell r="E150" t="str">
            <v>Shooting the WarwicksÂ </v>
          </cell>
          <cell r="F150" t="str">
            <v>http://www.imdb.com/title/tt2690560/?ref_=fn_tt_tt_1</v>
          </cell>
          <cell r="G150" t="str">
            <v>English</v>
          </cell>
          <cell r="H150" t="str">
            <v>USA</v>
          </cell>
          <cell r="I150">
            <v>250000</v>
          </cell>
          <cell r="J150">
            <v>2015</v>
          </cell>
          <cell r="K150">
            <v>6.2</v>
          </cell>
          <cell r="L150" t="str">
            <v>Comedy</v>
          </cell>
          <cell r="M150" t="str">
            <v>Drama</v>
          </cell>
        </row>
        <row r="151">
          <cell r="A151" t="str">
            <v>Craig Zobel</v>
          </cell>
          <cell r="B151">
            <v>90</v>
          </cell>
          <cell r="C151">
            <v>318622</v>
          </cell>
          <cell r="D151" t="str">
            <v>Biography|Crime|Drama|Thriller</v>
          </cell>
          <cell r="E151" t="str">
            <v>ComplianceÂ </v>
          </cell>
          <cell r="F151" t="str">
            <v>http://www.imdb.com/title/tt1971352/?ref_=fn_tt_tt_1</v>
          </cell>
          <cell r="G151" t="str">
            <v>English</v>
          </cell>
          <cell r="H151" t="str">
            <v>USA</v>
          </cell>
          <cell r="I151">
            <v>270000</v>
          </cell>
          <cell r="J151">
            <v>2012</v>
          </cell>
          <cell r="K151">
            <v>6.4</v>
          </cell>
          <cell r="L151" t="str">
            <v>Biography</v>
          </cell>
          <cell r="M151" t="str">
            <v>Crime</v>
          </cell>
          <cell r="N151" t="str">
            <v>Drama</v>
          </cell>
          <cell r="O151" t="str">
            <v>Thriller</v>
          </cell>
        </row>
        <row r="152">
          <cell r="A152" t="str">
            <v>Ken Del Conte</v>
          </cell>
          <cell r="B152">
            <v>90</v>
          </cell>
          <cell r="C152">
            <v>0</v>
          </cell>
          <cell r="D152" t="str">
            <v>Action|Adventure|Mystery|Romance|Thriller</v>
          </cell>
          <cell r="E152" t="str">
            <v>Death CallsÂ </v>
          </cell>
          <cell r="F152" t="str">
            <v>http://www.imdb.com/title/tt1328873/?ref_=fn_tt_tt_1</v>
          </cell>
          <cell r="G152" t="str">
            <v>English</v>
          </cell>
          <cell r="H152" t="str">
            <v>USA</v>
          </cell>
          <cell r="I152">
            <v>290000</v>
          </cell>
          <cell r="J152">
            <v>2010</v>
          </cell>
          <cell r="K152">
            <v>4.3</v>
          </cell>
          <cell r="L152" t="str">
            <v>Action</v>
          </cell>
          <cell r="M152" t="str">
            <v>Adventure</v>
          </cell>
          <cell r="N152" t="str">
            <v>Mystery</v>
          </cell>
          <cell r="O152" t="str">
            <v>Romance</v>
          </cell>
        </row>
        <row r="153">
          <cell r="A153" t="str">
            <v>John Carpenter</v>
          </cell>
          <cell r="B153">
            <v>101</v>
          </cell>
          <cell r="C153">
            <v>47000000</v>
          </cell>
          <cell r="D153" t="str">
            <v>Horror|Thriller</v>
          </cell>
          <cell r="E153" t="str">
            <v>HalloweenÂ </v>
          </cell>
          <cell r="F153" t="str">
            <v>http://www.imdb.com/title/tt0077651/?ref_=fn_tt_tt_1</v>
          </cell>
          <cell r="G153" t="str">
            <v>English</v>
          </cell>
          <cell r="H153" t="str">
            <v>USA</v>
          </cell>
          <cell r="I153">
            <v>300000</v>
          </cell>
          <cell r="J153">
            <v>1978</v>
          </cell>
          <cell r="K153">
            <v>7.9</v>
          </cell>
          <cell r="L153" t="str">
            <v>Horror</v>
          </cell>
          <cell r="M153" t="str">
            <v>Thriller</v>
          </cell>
        </row>
        <row r="154">
          <cell r="A154" t="str">
            <v>CÃ©dric Klapisch</v>
          </cell>
          <cell r="B154">
            <v>91</v>
          </cell>
          <cell r="C154">
            <v>1652472</v>
          </cell>
          <cell r="D154" t="str">
            <v>Comedy|Romance</v>
          </cell>
          <cell r="E154" t="str">
            <v>When the Cat's AwayÂ </v>
          </cell>
          <cell r="F154" t="str">
            <v>http://www.imdb.com/title/tt0115856/?ref_=fn_tt_tt_1</v>
          </cell>
          <cell r="G154" t="str">
            <v>French</v>
          </cell>
          <cell r="H154" t="str">
            <v>France</v>
          </cell>
          <cell r="I154">
            <v>300000</v>
          </cell>
          <cell r="J154">
            <v>1996</v>
          </cell>
          <cell r="K154">
            <v>6.9</v>
          </cell>
          <cell r="L154" t="str">
            <v>Comedy</v>
          </cell>
          <cell r="M154" t="str">
            <v>Romance</v>
          </cell>
        </row>
        <row r="155">
          <cell r="A155" t="str">
            <v>Peter Hedges</v>
          </cell>
          <cell r="B155">
            <v>80</v>
          </cell>
          <cell r="C155">
            <v>2360184</v>
          </cell>
          <cell r="D155" t="str">
            <v>Comedy|Drama</v>
          </cell>
          <cell r="E155" t="str">
            <v>Pieces of AprilÂ </v>
          </cell>
          <cell r="F155" t="str">
            <v>http://www.imdb.com/title/tt0311648/?ref_=fn_tt_tt_1</v>
          </cell>
          <cell r="G155" t="str">
            <v>English</v>
          </cell>
          <cell r="H155" t="str">
            <v>USA</v>
          </cell>
          <cell r="I155">
            <v>300000</v>
          </cell>
          <cell r="J155">
            <v>2003</v>
          </cell>
          <cell r="K155">
            <v>7.1</v>
          </cell>
          <cell r="L155" t="str">
            <v>Comedy</v>
          </cell>
          <cell r="M155" t="str">
            <v>Drama</v>
          </cell>
        </row>
        <row r="156">
          <cell r="A156" t="str">
            <v>Kelly Reichardt</v>
          </cell>
          <cell r="B156">
            <v>76</v>
          </cell>
          <cell r="C156">
            <v>255352</v>
          </cell>
          <cell r="D156" t="str">
            <v>Drama</v>
          </cell>
          <cell r="E156" t="str">
            <v>Old JoyÂ </v>
          </cell>
          <cell r="F156" t="str">
            <v>http://www.imdb.com/title/tt0468526/?ref_=fn_tt_tt_1</v>
          </cell>
          <cell r="G156" t="str">
            <v>English</v>
          </cell>
          <cell r="H156" t="str">
            <v>USA</v>
          </cell>
          <cell r="I156">
            <v>300000</v>
          </cell>
          <cell r="J156">
            <v>2006</v>
          </cell>
          <cell r="K156">
            <v>6.7</v>
          </cell>
          <cell r="L156" t="str">
            <v>Drama</v>
          </cell>
          <cell r="M156">
            <v>0</v>
          </cell>
        </row>
        <row r="157">
          <cell r="A157" t="str">
            <v>Eric Mendelsohn</v>
          </cell>
          <cell r="B157">
            <v>88</v>
          </cell>
          <cell r="C157">
            <v>0</v>
          </cell>
          <cell r="D157" t="str">
            <v>Drama</v>
          </cell>
          <cell r="E157" t="str">
            <v>3 BackyardsÂ </v>
          </cell>
          <cell r="F157" t="str">
            <v>http://www.imdb.com/title/tt1314190/?ref_=fn_tt_tt_1</v>
          </cell>
          <cell r="G157" t="str">
            <v>English</v>
          </cell>
          <cell r="H157" t="str">
            <v>USA</v>
          </cell>
          <cell r="I157">
            <v>300000</v>
          </cell>
          <cell r="J157">
            <v>2010</v>
          </cell>
          <cell r="K157">
            <v>5.2</v>
          </cell>
          <cell r="L157" t="str">
            <v>Drama</v>
          </cell>
          <cell r="M157">
            <v>0</v>
          </cell>
        </row>
        <row r="158">
          <cell r="A158" t="str">
            <v>Jean-Luc Godard</v>
          </cell>
          <cell r="B158">
            <v>110</v>
          </cell>
          <cell r="C158">
            <v>0</v>
          </cell>
          <cell r="D158" t="str">
            <v>Crime|Drama|Romance</v>
          </cell>
          <cell r="E158" t="str">
            <v>Pierrot le FouÂ </v>
          </cell>
          <cell r="F158" t="str">
            <v>http://www.imdb.com/title/tt0059592/?ref_=fn_tt_tt_1</v>
          </cell>
          <cell r="G158" t="str">
            <v>French</v>
          </cell>
          <cell r="H158" t="str">
            <v>France</v>
          </cell>
          <cell r="I158">
            <v>300000</v>
          </cell>
          <cell r="J158">
            <v>1965</v>
          </cell>
          <cell r="K158">
            <v>7.7</v>
          </cell>
          <cell r="L158" t="str">
            <v>Crime</v>
          </cell>
          <cell r="M158" t="str">
            <v>Drama</v>
          </cell>
          <cell r="N158" t="str">
            <v>Romance</v>
          </cell>
        </row>
        <row r="159">
          <cell r="A159" t="str">
            <v>Pan Nalin</v>
          </cell>
          <cell r="B159">
            <v>102</v>
          </cell>
          <cell r="C159">
            <v>16892</v>
          </cell>
          <cell r="D159" t="str">
            <v>Documentary</v>
          </cell>
          <cell r="E159" t="str">
            <v>Ayurveda: Art of BeingÂ </v>
          </cell>
          <cell r="F159" t="str">
            <v>http://www.imdb.com/title/tt0221809/?ref_=fn_tt_tt_1</v>
          </cell>
          <cell r="G159" t="str">
            <v>English</v>
          </cell>
          <cell r="H159" t="str">
            <v>India</v>
          </cell>
          <cell r="I159">
            <v>300000</v>
          </cell>
          <cell r="J159">
            <v>2001</v>
          </cell>
          <cell r="K159">
            <v>7.6</v>
          </cell>
          <cell r="L159" t="str">
            <v>Documentary</v>
          </cell>
          <cell r="M159">
            <v>0</v>
          </cell>
        </row>
        <row r="160">
          <cell r="A160" t="str">
            <v>Jesse Peretz</v>
          </cell>
          <cell r="B160">
            <v>94</v>
          </cell>
          <cell r="C160">
            <v>40542</v>
          </cell>
          <cell r="D160" t="str">
            <v>Drama|Romance</v>
          </cell>
          <cell r="E160" t="str">
            <v>First Love, Last RitesÂ </v>
          </cell>
          <cell r="F160" t="str">
            <v>http://www.imdb.com/title/tt0128214/?ref_=fn_tt_tt_1</v>
          </cell>
          <cell r="G160" t="str">
            <v>English</v>
          </cell>
          <cell r="H160" t="str">
            <v>USA</v>
          </cell>
          <cell r="I160">
            <v>300000</v>
          </cell>
          <cell r="J160">
            <v>1997</v>
          </cell>
          <cell r="K160">
            <v>5.5</v>
          </cell>
          <cell r="L160" t="str">
            <v>Drama</v>
          </cell>
          <cell r="M160" t="str">
            <v>Romance</v>
          </cell>
        </row>
        <row r="161">
          <cell r="A161" t="str">
            <v>Paul Bartel</v>
          </cell>
          <cell r="B161">
            <v>80</v>
          </cell>
          <cell r="C161">
            <v>0</v>
          </cell>
          <cell r="D161" t="str">
            <v>Action|Comedy|Sci-Fi|Sport</v>
          </cell>
          <cell r="E161" t="str">
            <v>Death Race 2000Â </v>
          </cell>
          <cell r="F161" t="str">
            <v>http://www.imdb.com/title/tt0072856/?ref_=fn_tt_tt_1</v>
          </cell>
          <cell r="G161" t="str">
            <v>English</v>
          </cell>
          <cell r="H161" t="str">
            <v>USA</v>
          </cell>
          <cell r="I161">
            <v>300000</v>
          </cell>
          <cell r="J161">
            <v>1975</v>
          </cell>
          <cell r="K161">
            <v>6.2</v>
          </cell>
          <cell r="L161" t="str">
            <v>Action</v>
          </cell>
          <cell r="M161" t="str">
            <v>Comedy</v>
          </cell>
          <cell r="N161" t="str">
            <v>Sci-Fi</v>
          </cell>
          <cell r="O161" t="str">
            <v>Sport</v>
          </cell>
        </row>
        <row r="162">
          <cell r="A162" t="str">
            <v>Bruce Dellis</v>
          </cell>
          <cell r="B162">
            <v>95</v>
          </cell>
          <cell r="C162">
            <v>2468</v>
          </cell>
          <cell r="D162" t="str">
            <v>Thriller</v>
          </cell>
          <cell r="E162" t="str">
            <v>Locker 13Â </v>
          </cell>
          <cell r="F162" t="str">
            <v>http://www.imdb.com/title/tt1241226/?ref_=fn_tt_tt_1</v>
          </cell>
          <cell r="G162" t="str">
            <v>English</v>
          </cell>
          <cell r="H162" t="str">
            <v>USA</v>
          </cell>
          <cell r="I162">
            <v>300000</v>
          </cell>
          <cell r="J162">
            <v>2014</v>
          </cell>
          <cell r="K162">
            <v>4.8</v>
          </cell>
          <cell r="L162" t="str">
            <v>Thriller</v>
          </cell>
          <cell r="M162">
            <v>0</v>
          </cell>
        </row>
        <row r="163">
          <cell r="A163" t="str">
            <v>Jerome Elston Scott</v>
          </cell>
          <cell r="B163">
            <v>98</v>
          </cell>
          <cell r="C163">
            <v>0</v>
          </cell>
          <cell r="D163" t="str">
            <v>Comedy|Drama|Romance</v>
          </cell>
          <cell r="E163" t="str">
            <v>Anderson's CrossÂ </v>
          </cell>
          <cell r="F163" t="str">
            <v>http://www.imdb.com/title/tt0393049/?ref_=fn_tt_tt_1</v>
          </cell>
          <cell r="G163" t="str">
            <v>English</v>
          </cell>
          <cell r="H163" t="str">
            <v>USA</v>
          </cell>
          <cell r="I163">
            <v>300000</v>
          </cell>
          <cell r="J163">
            <v>2010</v>
          </cell>
          <cell r="K163">
            <v>7.2</v>
          </cell>
          <cell r="L163" t="str">
            <v>Comedy</v>
          </cell>
          <cell r="M163" t="str">
            <v>Drama</v>
          </cell>
          <cell r="N163" t="str">
            <v>Romance</v>
          </cell>
        </row>
        <row r="164">
          <cell r="A164" t="str">
            <v>Jack Perez</v>
          </cell>
          <cell r="B164">
            <v>97</v>
          </cell>
          <cell r="C164">
            <v>0</v>
          </cell>
          <cell r="D164" t="str">
            <v>Comedy|Crime|Drama|Horror|Mystery|Thriller</v>
          </cell>
          <cell r="E164" t="str">
            <v>Some Guy Who Kills PeopleÂ </v>
          </cell>
          <cell r="F164" t="str">
            <v>http://www.imdb.com/title/tt1568341/?ref_=fn_tt_tt_1</v>
          </cell>
          <cell r="G164" t="str">
            <v>English</v>
          </cell>
          <cell r="H164" t="str">
            <v>USA</v>
          </cell>
          <cell r="I164">
            <v>300000</v>
          </cell>
          <cell r="J164">
            <v>2011</v>
          </cell>
          <cell r="K164">
            <v>6.4</v>
          </cell>
          <cell r="L164" t="str">
            <v>Comedy</v>
          </cell>
          <cell r="M164" t="str">
            <v>Crime</v>
          </cell>
          <cell r="N164" t="str">
            <v>Drama</v>
          </cell>
          <cell r="O164" t="str">
            <v>Horror</v>
          </cell>
        </row>
        <row r="165">
          <cell r="A165" t="str">
            <v>Daniel Columbie</v>
          </cell>
          <cell r="B165">
            <v>90</v>
          </cell>
          <cell r="C165">
            <v>0</v>
          </cell>
          <cell r="D165" t="str">
            <v>Action|Crime|Drama</v>
          </cell>
          <cell r="E165" t="str">
            <v>Amidst the Devil's WingsÂ </v>
          </cell>
          <cell r="F165" t="str">
            <v>http://www.imdb.com/title/tt3976258/?ref_=fn_tt_tt_1</v>
          </cell>
          <cell r="G165" t="str">
            <v>English</v>
          </cell>
          <cell r="H165" t="str">
            <v>USA</v>
          </cell>
          <cell r="I165">
            <v>300000</v>
          </cell>
          <cell r="J165">
            <v>2014</v>
          </cell>
          <cell r="K165">
            <v>4.3</v>
          </cell>
          <cell r="L165" t="str">
            <v>Action</v>
          </cell>
          <cell r="M165" t="str">
            <v>Crime</v>
          </cell>
          <cell r="N165" t="str">
            <v>Drama</v>
          </cell>
        </row>
        <row r="166">
          <cell r="A166" t="str">
            <v>Al Franklin</v>
          </cell>
          <cell r="B166">
            <v>96</v>
          </cell>
          <cell r="C166">
            <v>0</v>
          </cell>
          <cell r="D166" t="str">
            <v>Horror</v>
          </cell>
          <cell r="E166" t="str">
            <v>Teeth and BloodÂ </v>
          </cell>
          <cell r="F166" t="str">
            <v>http://www.imdb.com/title/tt1991199/?ref_=fn_tt_tt_1</v>
          </cell>
          <cell r="G166" t="str">
            <v>English</v>
          </cell>
          <cell r="H166" t="str">
            <v>USA</v>
          </cell>
          <cell r="I166">
            <v>300000</v>
          </cell>
          <cell r="J166">
            <v>2015</v>
          </cell>
          <cell r="K166">
            <v>4.3</v>
          </cell>
          <cell r="L166" t="str">
            <v>Horror</v>
          </cell>
          <cell r="M166">
            <v>0</v>
          </cell>
        </row>
        <row r="167">
          <cell r="A167" t="str">
            <v>Gavin O'Connor</v>
          </cell>
          <cell r="B167">
            <v>102</v>
          </cell>
          <cell r="C167">
            <v>1281176</v>
          </cell>
          <cell r="D167" t="str">
            <v>Comedy|Drama</v>
          </cell>
          <cell r="E167" t="str">
            <v>TumbleweedsÂ </v>
          </cell>
          <cell r="F167" t="str">
            <v>http://www.imdb.com/title/tt0161023/?ref_=fn_tt_tt_1</v>
          </cell>
          <cell r="G167" t="str">
            <v>English</v>
          </cell>
          <cell r="H167" t="str">
            <v>USA</v>
          </cell>
          <cell r="I167">
            <v>312000</v>
          </cell>
          <cell r="J167">
            <v>1999</v>
          </cell>
          <cell r="K167">
            <v>6.7</v>
          </cell>
          <cell r="L167" t="str">
            <v>Comedy</v>
          </cell>
          <cell r="M167" t="str">
            <v>Drama</v>
          </cell>
        </row>
        <row r="168">
          <cell r="A168" t="str">
            <v>Frank Capra</v>
          </cell>
          <cell r="B168">
            <v>65</v>
          </cell>
          <cell r="C168">
            <v>0</v>
          </cell>
          <cell r="D168" t="str">
            <v>Comedy|Romance</v>
          </cell>
          <cell r="E168" t="str">
            <v>It Happened One NightÂ </v>
          </cell>
          <cell r="F168" t="str">
            <v>http://www.imdb.com/title/tt0025316/?ref_=fn_tt_tt_1</v>
          </cell>
          <cell r="G168" t="str">
            <v>English</v>
          </cell>
          <cell r="H168" t="str">
            <v>USA</v>
          </cell>
          <cell r="I168">
            <v>325000</v>
          </cell>
          <cell r="J168">
            <v>1934</v>
          </cell>
          <cell r="K168">
            <v>8.1999999999999993</v>
          </cell>
          <cell r="L168" t="str">
            <v>Comedy</v>
          </cell>
          <cell r="M168" t="str">
            <v>Romance</v>
          </cell>
        </row>
        <row r="169">
          <cell r="A169" t="str">
            <v>Sharron Miller</v>
          </cell>
          <cell r="B169">
            <v>79</v>
          </cell>
          <cell r="C169">
            <v>0</v>
          </cell>
          <cell r="D169" t="str">
            <v>Horror</v>
          </cell>
          <cell r="E169" t="str">
            <v>Alien ZoneÂ </v>
          </cell>
          <cell r="F169" t="str">
            <v>http://www.imdb.com/title/tt0072626/?ref_=fn_tt_tt_1</v>
          </cell>
          <cell r="G169" t="str">
            <v>English</v>
          </cell>
          <cell r="H169" t="str">
            <v>USA</v>
          </cell>
          <cell r="I169">
            <v>350000</v>
          </cell>
          <cell r="J169">
            <v>1978</v>
          </cell>
          <cell r="K169">
            <v>4.0999999999999996</v>
          </cell>
          <cell r="L169" t="str">
            <v>Horror</v>
          </cell>
          <cell r="M169">
            <v>0</v>
          </cell>
        </row>
        <row r="170">
          <cell r="A170" t="str">
            <v>Gerard Johnstone</v>
          </cell>
          <cell r="B170">
            <v>107</v>
          </cell>
          <cell r="C170">
            <v>0</v>
          </cell>
          <cell r="D170" t="str">
            <v>Comedy|Horror|Mystery</v>
          </cell>
          <cell r="E170" t="str">
            <v>HouseboundÂ </v>
          </cell>
          <cell r="F170" t="str">
            <v>http://www.imdb.com/title/tt3504048/?ref_=fn_tt_tt_1</v>
          </cell>
          <cell r="G170" t="str">
            <v>English</v>
          </cell>
          <cell r="H170" t="str">
            <v>New Zealand</v>
          </cell>
          <cell r="I170">
            <v>350000</v>
          </cell>
          <cell r="J170">
            <v>2014</v>
          </cell>
          <cell r="K170">
            <v>6.8</v>
          </cell>
          <cell r="L170" t="str">
            <v>Comedy</v>
          </cell>
          <cell r="M170" t="str">
            <v>Horror</v>
          </cell>
          <cell r="N170" t="str">
            <v>Mystery</v>
          </cell>
        </row>
        <row r="171">
          <cell r="A171" t="str">
            <v>Sam Firstenberg</v>
          </cell>
          <cell r="B171">
            <v>90</v>
          </cell>
          <cell r="C171">
            <v>4000000</v>
          </cell>
          <cell r="D171" t="str">
            <v>Action|Drama</v>
          </cell>
          <cell r="E171" t="str">
            <v>American Ninja 2: The ConfrontationÂ </v>
          </cell>
          <cell r="F171" t="str">
            <v>http://www.imdb.com/title/tt0092548/?ref_=fn_tt_tt_1</v>
          </cell>
          <cell r="G171" t="str">
            <v>English</v>
          </cell>
          <cell r="H171" t="str">
            <v>USA</v>
          </cell>
          <cell r="I171">
            <v>350000</v>
          </cell>
          <cell r="J171">
            <v>1987</v>
          </cell>
          <cell r="K171">
            <v>4.7</v>
          </cell>
          <cell r="L171" t="str">
            <v>Action</v>
          </cell>
          <cell r="M171" t="str">
            <v>Drama</v>
          </cell>
        </row>
        <row r="172">
          <cell r="A172" t="str">
            <v>Chad Kapper</v>
          </cell>
          <cell r="B172">
            <v>98</v>
          </cell>
          <cell r="C172">
            <v>0</v>
          </cell>
          <cell r="D172" t="str">
            <v>Family|Sci-Fi</v>
          </cell>
          <cell r="E172" t="str">
            <v>Rotor DR1Â </v>
          </cell>
          <cell r="F172" t="str">
            <v>http://www.imdb.com/title/tt4162992/?ref_=fn_tt_tt_1</v>
          </cell>
          <cell r="G172" t="str">
            <v>English</v>
          </cell>
          <cell r="H172" t="str">
            <v>USA</v>
          </cell>
          <cell r="I172">
            <v>350000</v>
          </cell>
          <cell r="J172">
            <v>2015</v>
          </cell>
          <cell r="K172">
            <v>3.4</v>
          </cell>
          <cell r="L172" t="str">
            <v>Family</v>
          </cell>
          <cell r="M172" t="str">
            <v>Sci-Fi</v>
          </cell>
        </row>
        <row r="173">
          <cell r="A173" t="str">
            <v>Sidney Lumet</v>
          </cell>
          <cell r="B173">
            <v>96</v>
          </cell>
          <cell r="C173">
            <v>0</v>
          </cell>
          <cell r="D173" t="str">
            <v>Crime|Drama</v>
          </cell>
          <cell r="E173" t="str">
            <v>12 Angry MenÂ </v>
          </cell>
          <cell r="F173" t="str">
            <v>http://www.imdb.com/title/tt0050083/?ref_=fn_tt_tt_1</v>
          </cell>
          <cell r="G173" t="str">
            <v>English</v>
          </cell>
          <cell r="H173" t="str">
            <v>USA</v>
          </cell>
          <cell r="I173">
            <v>350000</v>
          </cell>
          <cell r="J173">
            <v>1957</v>
          </cell>
          <cell r="K173">
            <v>8.9</v>
          </cell>
          <cell r="L173" t="str">
            <v>Crime</v>
          </cell>
          <cell r="M173" t="str">
            <v>Drama</v>
          </cell>
        </row>
        <row r="174">
          <cell r="A174" t="str">
            <v>Babar Ahmed</v>
          </cell>
          <cell r="B174">
            <v>90</v>
          </cell>
          <cell r="C174">
            <v>0</v>
          </cell>
          <cell r="D174" t="str">
            <v>Action|Thriller</v>
          </cell>
          <cell r="E174" t="str">
            <v>Royal KillÂ </v>
          </cell>
          <cell r="F174" t="str">
            <v>http://www.imdb.com/title/tt0421237/?ref_=fn_tt_tt_1</v>
          </cell>
          <cell r="G174" t="str">
            <v>English</v>
          </cell>
          <cell r="H174" t="str">
            <v>USA</v>
          </cell>
          <cell r="I174">
            <v>350000</v>
          </cell>
          <cell r="J174">
            <v>2009</v>
          </cell>
          <cell r="K174">
            <v>3.2</v>
          </cell>
          <cell r="L174" t="str">
            <v>Action</v>
          </cell>
          <cell r="M174" t="str">
            <v>Thriller</v>
          </cell>
        </row>
        <row r="175">
          <cell r="A175" t="str">
            <v>Vincenzo Natali</v>
          </cell>
          <cell r="B175">
            <v>90</v>
          </cell>
          <cell r="C175">
            <v>489220</v>
          </cell>
          <cell r="D175" t="str">
            <v>Mystery|Sci-Fi|Thriller</v>
          </cell>
          <cell r="E175" t="str">
            <v>CubeÂ </v>
          </cell>
          <cell r="F175" t="str">
            <v>http://www.imdb.com/title/tt0123755/?ref_=fn_tt_tt_1</v>
          </cell>
          <cell r="G175" t="str">
            <v>English</v>
          </cell>
          <cell r="H175" t="str">
            <v>Canada</v>
          </cell>
          <cell r="I175">
            <v>365000</v>
          </cell>
          <cell r="J175">
            <v>1997</v>
          </cell>
          <cell r="K175">
            <v>7.3</v>
          </cell>
          <cell r="L175" t="str">
            <v>Mystery</v>
          </cell>
          <cell r="M175" t="str">
            <v>Sci-Fi</v>
          </cell>
          <cell r="N175" t="str">
            <v>Thriller</v>
          </cell>
        </row>
        <row r="176">
          <cell r="A176" t="str">
            <v>Roger Nygard</v>
          </cell>
          <cell r="B176">
            <v>86</v>
          </cell>
          <cell r="C176">
            <v>617172</v>
          </cell>
          <cell r="D176" t="str">
            <v>Documentary</v>
          </cell>
          <cell r="E176" t="str">
            <v>TrekkiesÂ </v>
          </cell>
          <cell r="F176" t="str">
            <v>http://www.imdb.com/title/tt0120370/?ref_=fn_tt_tt_1</v>
          </cell>
          <cell r="G176" t="str">
            <v>English</v>
          </cell>
          <cell r="H176" t="str">
            <v>USA</v>
          </cell>
          <cell r="I176">
            <v>375000</v>
          </cell>
          <cell r="J176">
            <v>1997</v>
          </cell>
          <cell r="K176">
            <v>7</v>
          </cell>
          <cell r="L176" t="str">
            <v>Documentary</v>
          </cell>
          <cell r="M176">
            <v>0</v>
          </cell>
        </row>
        <row r="177">
          <cell r="A177" t="str">
            <v>Sam Raimi</v>
          </cell>
          <cell r="B177">
            <v>96</v>
          </cell>
          <cell r="C177">
            <v>0</v>
          </cell>
          <cell r="D177" t="str">
            <v>Fantasy|Horror</v>
          </cell>
          <cell r="E177" t="str">
            <v>The Evil DeadÂ </v>
          </cell>
          <cell r="F177" t="str">
            <v>http://www.imdb.com/title/tt0083907/?ref_=fn_tt_tt_1</v>
          </cell>
          <cell r="G177" t="str">
            <v>English</v>
          </cell>
          <cell r="H177" t="str">
            <v>USA</v>
          </cell>
          <cell r="I177">
            <v>375000</v>
          </cell>
          <cell r="J177">
            <v>1981</v>
          </cell>
          <cell r="K177">
            <v>7.6</v>
          </cell>
          <cell r="L177" t="str">
            <v>Fantasy</v>
          </cell>
          <cell r="M177" t="str">
            <v>Horror</v>
          </cell>
        </row>
        <row r="178">
          <cell r="A178" t="str">
            <v>Harry Beaumont</v>
          </cell>
          <cell r="B178">
            <v>100</v>
          </cell>
          <cell r="C178">
            <v>2808000</v>
          </cell>
          <cell r="D178" t="str">
            <v>Musical|Romance</v>
          </cell>
          <cell r="E178" t="str">
            <v>The Broadway MelodyÂ </v>
          </cell>
          <cell r="F178" t="str">
            <v>http://www.imdb.com/title/tt0019729/?ref_=fn_tt_tt_1</v>
          </cell>
          <cell r="G178" t="str">
            <v>English</v>
          </cell>
          <cell r="H178" t="str">
            <v>USA</v>
          </cell>
          <cell r="I178">
            <v>379000</v>
          </cell>
          <cell r="J178">
            <v>1929</v>
          </cell>
          <cell r="K178">
            <v>6.3</v>
          </cell>
          <cell r="L178" t="str">
            <v>Musical</v>
          </cell>
          <cell r="M178" t="str">
            <v>Romance</v>
          </cell>
        </row>
        <row r="179">
          <cell r="A179" t="str">
            <v>D.W. Griffith</v>
          </cell>
          <cell r="B179">
            <v>123</v>
          </cell>
          <cell r="C179">
            <v>0</v>
          </cell>
          <cell r="D179" t="str">
            <v>Drama|History|War</v>
          </cell>
          <cell r="E179" t="str">
            <v>Intolerance: Love's Struggle Throughout the AgesÂ </v>
          </cell>
          <cell r="F179" t="str">
            <v>http://www.imdb.com/title/tt0006864/?ref_=fn_tt_tt_1</v>
          </cell>
          <cell r="G179" t="str">
            <v>English</v>
          </cell>
          <cell r="H179" t="str">
            <v>USA</v>
          </cell>
          <cell r="I179">
            <v>385907</v>
          </cell>
          <cell r="J179">
            <v>1916</v>
          </cell>
          <cell r="K179">
            <v>8</v>
          </cell>
          <cell r="L179" t="str">
            <v>Drama</v>
          </cell>
          <cell r="M179" t="str">
            <v>History</v>
          </cell>
          <cell r="N179" t="str">
            <v>War</v>
          </cell>
        </row>
        <row r="180">
          <cell r="A180" t="str">
            <v>Chris Atkins</v>
          </cell>
          <cell r="B180">
            <v>103</v>
          </cell>
          <cell r="C180">
            <v>0</v>
          </cell>
          <cell r="D180" t="str">
            <v>Documentary</v>
          </cell>
          <cell r="E180" t="str">
            <v>StarsuckersÂ </v>
          </cell>
          <cell r="F180" t="str">
            <v>http://www.imdb.com/title/tt1510934/?ref_=fn_tt_tt_1</v>
          </cell>
          <cell r="G180" t="str">
            <v>English</v>
          </cell>
          <cell r="H180" t="str">
            <v>UK</v>
          </cell>
          <cell r="I180">
            <v>400000</v>
          </cell>
          <cell r="J180">
            <v>2009</v>
          </cell>
          <cell r="K180">
            <v>7.4</v>
          </cell>
          <cell r="L180" t="str">
            <v>Documentary</v>
          </cell>
          <cell r="M180">
            <v>0</v>
          </cell>
        </row>
        <row r="181">
          <cell r="A181" t="str">
            <v>Johanna Schwartz</v>
          </cell>
          <cell r="B181">
            <v>105</v>
          </cell>
          <cell r="C181">
            <v>0</v>
          </cell>
          <cell r="D181" t="str">
            <v>Documentary</v>
          </cell>
          <cell r="E181" t="str">
            <v>They Will Have to Kill Us FirstÂ </v>
          </cell>
          <cell r="F181" t="str">
            <v>http://www.imdb.com/title/tt4333662/?ref_=fn_tt_tt_1</v>
          </cell>
          <cell r="G181" t="str">
            <v>French</v>
          </cell>
          <cell r="H181" t="str">
            <v>UK</v>
          </cell>
          <cell r="I181">
            <v>400000</v>
          </cell>
          <cell r="J181">
            <v>2015</v>
          </cell>
          <cell r="K181">
            <v>7.7</v>
          </cell>
          <cell r="L181" t="str">
            <v>Documentary</v>
          </cell>
          <cell r="M181">
            <v>0</v>
          </cell>
        </row>
        <row r="182">
          <cell r="A182" t="str">
            <v>Jared Hess</v>
          </cell>
          <cell r="B182">
            <v>92</v>
          </cell>
          <cell r="C182">
            <v>44540956</v>
          </cell>
          <cell r="D182" t="str">
            <v>Comedy</v>
          </cell>
          <cell r="E182" t="str">
            <v>Napoleon DynamiteÂ </v>
          </cell>
          <cell r="F182" t="str">
            <v>http://www.imdb.com/title/tt0374900/?ref_=fn_tt_tt_1</v>
          </cell>
          <cell r="G182" t="str">
            <v>English</v>
          </cell>
          <cell r="H182" t="str">
            <v>USA</v>
          </cell>
          <cell r="I182">
            <v>400000</v>
          </cell>
          <cell r="J182">
            <v>2004</v>
          </cell>
          <cell r="K182">
            <v>6.9</v>
          </cell>
          <cell r="L182" t="str">
            <v>Comedy</v>
          </cell>
          <cell r="M182">
            <v>0</v>
          </cell>
        </row>
        <row r="183">
          <cell r="A183" t="str">
            <v>Richard Glatzer</v>
          </cell>
          <cell r="B183">
            <v>90</v>
          </cell>
          <cell r="C183">
            <v>1689999</v>
          </cell>
          <cell r="D183" t="str">
            <v>Drama</v>
          </cell>
          <cell r="E183" t="str">
            <v>QuinceaÃ±eraÂ </v>
          </cell>
          <cell r="F183" t="str">
            <v>http://www.imdb.com/title/tt0451176/?ref_=fn_tt_tt_1</v>
          </cell>
          <cell r="G183" t="str">
            <v>Spanish</v>
          </cell>
          <cell r="H183" t="str">
            <v>USA</v>
          </cell>
          <cell r="I183">
            <v>400000</v>
          </cell>
          <cell r="J183">
            <v>2006</v>
          </cell>
          <cell r="K183">
            <v>7.1</v>
          </cell>
          <cell r="L183" t="str">
            <v>Drama</v>
          </cell>
          <cell r="M183">
            <v>0</v>
          </cell>
        </row>
        <row r="184">
          <cell r="A184" t="str">
            <v>Ray Griggs</v>
          </cell>
          <cell r="B184">
            <v>92</v>
          </cell>
          <cell r="C184">
            <v>425899</v>
          </cell>
          <cell r="D184" t="str">
            <v>Documentary</v>
          </cell>
          <cell r="E184" t="str">
            <v>I Want Your MoneyÂ </v>
          </cell>
          <cell r="F184" t="str">
            <v>http://www.imdb.com/title/tt1560957/?ref_=fn_tt_tt_1</v>
          </cell>
          <cell r="G184" t="str">
            <v>English</v>
          </cell>
          <cell r="H184" t="str">
            <v>USA</v>
          </cell>
          <cell r="I184">
            <v>400000</v>
          </cell>
          <cell r="J184">
            <v>2010</v>
          </cell>
          <cell r="K184">
            <v>5.0999999999999996</v>
          </cell>
          <cell r="L184" t="str">
            <v>Documentary</v>
          </cell>
          <cell r="M184">
            <v>0</v>
          </cell>
        </row>
        <row r="185">
          <cell r="A185" t="str">
            <v>Lucio Fulci</v>
          </cell>
          <cell r="B185">
            <v>82</v>
          </cell>
          <cell r="C185">
            <v>126387</v>
          </cell>
          <cell r="D185" t="str">
            <v>Horror</v>
          </cell>
          <cell r="E185" t="str">
            <v>The BeyondÂ </v>
          </cell>
          <cell r="F185" t="str">
            <v>http://www.imdb.com/title/tt0082307/?ref_=fn_tt_tt_1</v>
          </cell>
          <cell r="G185" t="str">
            <v>Italian</v>
          </cell>
          <cell r="H185" t="str">
            <v>Italy</v>
          </cell>
          <cell r="I185">
            <v>400000</v>
          </cell>
          <cell r="J185">
            <v>1981</v>
          </cell>
          <cell r="K185">
            <v>6.9</v>
          </cell>
          <cell r="L185" t="str">
            <v>Horror</v>
          </cell>
          <cell r="M185">
            <v>0</v>
          </cell>
        </row>
        <row r="186">
          <cell r="A186" t="str">
            <v>Ingmar Bergman</v>
          </cell>
          <cell r="B186">
            <v>91</v>
          </cell>
          <cell r="C186">
            <v>0</v>
          </cell>
          <cell r="D186" t="str">
            <v>Drama</v>
          </cell>
          <cell r="E186" t="str">
            <v>Cries &amp; WhispersÂ </v>
          </cell>
          <cell r="F186" t="str">
            <v>http://www.imdb.com/title/tt0069467/?ref_=fn_tt_tt_1</v>
          </cell>
          <cell r="G186" t="str">
            <v>Swedish</v>
          </cell>
          <cell r="H186" t="str">
            <v>Sweden</v>
          </cell>
          <cell r="I186">
            <v>400000</v>
          </cell>
          <cell r="J186">
            <v>1972</v>
          </cell>
          <cell r="K186">
            <v>8.1999999999999993</v>
          </cell>
          <cell r="L186" t="str">
            <v>Drama</v>
          </cell>
          <cell r="M186">
            <v>0</v>
          </cell>
        </row>
        <row r="187">
          <cell r="A187" t="str">
            <v>Youssef Delara</v>
          </cell>
          <cell r="B187">
            <v>80</v>
          </cell>
          <cell r="C187">
            <v>2833383</v>
          </cell>
          <cell r="D187" t="str">
            <v>Drama|Music</v>
          </cell>
          <cell r="E187" t="str">
            <v>Filly BrownÂ </v>
          </cell>
          <cell r="F187" t="str">
            <v>http://www.imdb.com/title/tt1869425/?ref_=fn_tt_tt_1</v>
          </cell>
          <cell r="G187" t="str">
            <v>English</v>
          </cell>
          <cell r="H187" t="str">
            <v>USA</v>
          </cell>
          <cell r="I187">
            <v>427000</v>
          </cell>
          <cell r="J187">
            <v>2012</v>
          </cell>
          <cell r="K187">
            <v>5.7</v>
          </cell>
          <cell r="L187" t="str">
            <v>Drama</v>
          </cell>
          <cell r="M187" t="str">
            <v>Music</v>
          </cell>
        </row>
        <row r="188">
          <cell r="A188" t="str">
            <v>Lloyd Bacon</v>
          </cell>
          <cell r="B188">
            <v>89</v>
          </cell>
          <cell r="C188">
            <v>2300000</v>
          </cell>
          <cell r="D188" t="str">
            <v>Comedy|Musical|Romance</v>
          </cell>
          <cell r="E188" t="str">
            <v>42nd StreetÂ </v>
          </cell>
          <cell r="F188" t="str">
            <v>http://www.imdb.com/title/tt0024034/?ref_=fn_tt_tt_1</v>
          </cell>
          <cell r="G188" t="str">
            <v>English</v>
          </cell>
          <cell r="H188" t="str">
            <v>USA</v>
          </cell>
          <cell r="I188">
            <v>439000</v>
          </cell>
          <cell r="J188">
            <v>1933</v>
          </cell>
          <cell r="K188">
            <v>7.7</v>
          </cell>
          <cell r="L188" t="str">
            <v>Comedy</v>
          </cell>
          <cell r="M188" t="str">
            <v>Musical</v>
          </cell>
          <cell r="N188" t="str">
            <v>Romance</v>
          </cell>
        </row>
        <row r="189">
          <cell r="A189" t="str">
            <v>Matty Rich</v>
          </cell>
          <cell r="B189">
            <v>91</v>
          </cell>
          <cell r="C189">
            <v>2712293</v>
          </cell>
          <cell r="D189" t="str">
            <v>Crime|Drama</v>
          </cell>
          <cell r="E189" t="str">
            <v>Straight Out of BrooklynÂ </v>
          </cell>
          <cell r="F189" t="str">
            <v>http://www.imdb.com/title/tt0102989/?ref_=fn_tt_tt_1</v>
          </cell>
          <cell r="G189" t="str">
            <v>English</v>
          </cell>
          <cell r="H189" t="str">
            <v>USA</v>
          </cell>
          <cell r="I189">
            <v>450000</v>
          </cell>
          <cell r="J189">
            <v>1991</v>
          </cell>
          <cell r="K189">
            <v>5.9</v>
          </cell>
          <cell r="L189" t="str">
            <v>Crime</v>
          </cell>
          <cell r="M189" t="str">
            <v>Drama</v>
          </cell>
        </row>
        <row r="190">
          <cell r="A190" t="str">
            <v>Hans Canosa</v>
          </cell>
          <cell r="B190">
            <v>84</v>
          </cell>
          <cell r="C190">
            <v>379122</v>
          </cell>
          <cell r="D190" t="str">
            <v>Comedy|Drama|Romance</v>
          </cell>
          <cell r="E190" t="str">
            <v>Conversations with Other WomenÂ </v>
          </cell>
          <cell r="F190" t="str">
            <v>http://www.imdb.com/title/tt0435623/?ref_=fn_tt_tt_1</v>
          </cell>
          <cell r="G190" t="str">
            <v>English</v>
          </cell>
          <cell r="H190" t="str">
            <v>UK</v>
          </cell>
          <cell r="I190">
            <v>450000</v>
          </cell>
          <cell r="J190">
            <v>2005</v>
          </cell>
          <cell r="K190">
            <v>7.1</v>
          </cell>
          <cell r="L190" t="str">
            <v>Comedy</v>
          </cell>
          <cell r="M190" t="str">
            <v>Drama</v>
          </cell>
          <cell r="N190" t="str">
            <v>Romance</v>
          </cell>
        </row>
        <row r="191">
          <cell r="A191" t="str">
            <v>Matthew Watts</v>
          </cell>
          <cell r="B191">
            <v>86</v>
          </cell>
          <cell r="C191">
            <v>0</v>
          </cell>
          <cell r="D191" t="str">
            <v>Comedy|Romance</v>
          </cell>
          <cell r="E191" t="str">
            <v>Mutual FriendsÂ </v>
          </cell>
          <cell r="F191" t="str">
            <v>http://www.imdb.com/title/tt2112209/?ref_=fn_tt_tt_1</v>
          </cell>
          <cell r="G191" t="str">
            <v>English</v>
          </cell>
          <cell r="H191" t="str">
            <v>USA</v>
          </cell>
          <cell r="I191">
            <v>450000</v>
          </cell>
          <cell r="J191">
            <v>2013</v>
          </cell>
          <cell r="K191">
            <v>6.8</v>
          </cell>
          <cell r="L191" t="str">
            <v>Comedy</v>
          </cell>
          <cell r="M191" t="str">
            <v>Romance</v>
          </cell>
        </row>
        <row r="192">
          <cell r="A192" t="str">
            <v>Joe Kenemore</v>
          </cell>
          <cell r="B192">
            <v>52</v>
          </cell>
          <cell r="C192">
            <v>0</v>
          </cell>
          <cell r="D192" t="str">
            <v>Documentary</v>
          </cell>
          <cell r="E192" t="str">
            <v>Rise of the Entrepreneur: The Search for a Better WayÂ </v>
          </cell>
          <cell r="F192" t="str">
            <v>http://www.imdb.com/title/tt4273494/?ref_=fn_tt_tt_1</v>
          </cell>
          <cell r="G192" t="str">
            <v>English</v>
          </cell>
          <cell r="H192" t="str">
            <v>USA</v>
          </cell>
          <cell r="I192">
            <v>450000</v>
          </cell>
          <cell r="J192">
            <v>2014</v>
          </cell>
          <cell r="K192">
            <v>8.1999999999999993</v>
          </cell>
          <cell r="L192" t="str">
            <v>Documentary</v>
          </cell>
          <cell r="M192">
            <v>0</v>
          </cell>
        </row>
        <row r="193">
          <cell r="A193" t="str">
            <v>Mor Loushy</v>
          </cell>
          <cell r="B193">
            <v>84</v>
          </cell>
          <cell r="C193">
            <v>34151</v>
          </cell>
          <cell r="D193" t="str">
            <v>Documentary|History</v>
          </cell>
          <cell r="E193" t="str">
            <v>Censored VoicesÂ </v>
          </cell>
          <cell r="F193" t="str">
            <v>http://www.imdb.com/title/tt3457376/?ref_=fn_tt_tt_1</v>
          </cell>
          <cell r="G193" t="str">
            <v>Hebrew</v>
          </cell>
          <cell r="H193" t="str">
            <v>Israel</v>
          </cell>
          <cell r="I193">
            <v>450000</v>
          </cell>
          <cell r="J193">
            <v>2015</v>
          </cell>
          <cell r="K193">
            <v>7.2</v>
          </cell>
          <cell r="L193" t="str">
            <v>Documentary</v>
          </cell>
          <cell r="M193" t="str">
            <v>History</v>
          </cell>
        </row>
        <row r="194">
          <cell r="A194" t="str">
            <v>Michael Herz</v>
          </cell>
          <cell r="B194">
            <v>91</v>
          </cell>
          <cell r="C194">
            <v>0</v>
          </cell>
          <cell r="D194" t="str">
            <v>Action|Comedy|Horror|Sci-Fi</v>
          </cell>
          <cell r="E194" t="str">
            <v>The Toxic AvengerÂ </v>
          </cell>
          <cell r="F194" t="str">
            <v>http://www.imdb.com/title/tt0090190/?ref_=fn_tt_tt_1</v>
          </cell>
          <cell r="G194" t="str">
            <v>English</v>
          </cell>
          <cell r="H194" t="str">
            <v>USA</v>
          </cell>
          <cell r="I194">
            <v>475000</v>
          </cell>
          <cell r="J194">
            <v>1984</v>
          </cell>
          <cell r="K194">
            <v>6.2</v>
          </cell>
          <cell r="L194" t="str">
            <v>Action</v>
          </cell>
          <cell r="M194" t="str">
            <v>Comedy</v>
          </cell>
          <cell r="N194" t="str">
            <v>Horror</v>
          </cell>
          <cell r="O194" t="str">
            <v>Sci-Fi</v>
          </cell>
        </row>
        <row r="195">
          <cell r="A195" t="str">
            <v>Martin Scorsese</v>
          </cell>
          <cell r="B195">
            <v>112</v>
          </cell>
          <cell r="C195">
            <v>32645</v>
          </cell>
          <cell r="D195" t="str">
            <v>Crime|Drama|Romance|Thriller</v>
          </cell>
          <cell r="E195" t="str">
            <v>Mean StreetsÂ </v>
          </cell>
          <cell r="F195" t="str">
            <v>http://www.imdb.com/title/tt0070379/?ref_=fn_tt_tt_1</v>
          </cell>
          <cell r="G195" t="str">
            <v>English</v>
          </cell>
          <cell r="H195" t="str">
            <v>USA</v>
          </cell>
          <cell r="I195">
            <v>500000</v>
          </cell>
          <cell r="J195">
            <v>1973</v>
          </cell>
          <cell r="K195">
            <v>7.4</v>
          </cell>
          <cell r="L195" t="str">
            <v>Crime</v>
          </cell>
          <cell r="M195" t="str">
            <v>Drama</v>
          </cell>
          <cell r="N195" t="str">
            <v>Romance</v>
          </cell>
          <cell r="O195" t="str">
            <v>Thriller</v>
          </cell>
        </row>
        <row r="196">
          <cell r="A196" t="str">
            <v>Lucky McKee</v>
          </cell>
          <cell r="B196">
            <v>93</v>
          </cell>
          <cell r="C196">
            <v>145540</v>
          </cell>
          <cell r="D196" t="str">
            <v>Drama|Horror</v>
          </cell>
          <cell r="E196" t="str">
            <v>MayÂ </v>
          </cell>
          <cell r="F196" t="str">
            <v>http://www.imdb.com/title/tt0303361/?ref_=fn_tt_tt_1</v>
          </cell>
          <cell r="G196" t="str">
            <v>English</v>
          </cell>
          <cell r="H196" t="str">
            <v>USA</v>
          </cell>
          <cell r="I196">
            <v>500000</v>
          </cell>
          <cell r="J196">
            <v>2002</v>
          </cell>
          <cell r="K196">
            <v>6.7</v>
          </cell>
          <cell r="L196" t="str">
            <v>Drama</v>
          </cell>
          <cell r="M196" t="str">
            <v>Horror</v>
          </cell>
        </row>
        <row r="197">
          <cell r="A197" t="str">
            <v>Nick Tomnay</v>
          </cell>
          <cell r="B197">
            <v>93</v>
          </cell>
          <cell r="C197">
            <v>48430</v>
          </cell>
          <cell r="D197" t="str">
            <v>Comedy|Crime|Thriller</v>
          </cell>
          <cell r="E197" t="str">
            <v>The Perfect HostÂ </v>
          </cell>
          <cell r="F197" t="str">
            <v>http://www.imdb.com/title/tt1334553/?ref_=fn_tt_tt_1</v>
          </cell>
          <cell r="G197" t="str">
            <v>English</v>
          </cell>
          <cell r="H197" t="str">
            <v>USA</v>
          </cell>
          <cell r="I197">
            <v>500000</v>
          </cell>
          <cell r="J197">
            <v>2010</v>
          </cell>
          <cell r="K197">
            <v>6.8</v>
          </cell>
          <cell r="L197" t="str">
            <v>Comedy</v>
          </cell>
          <cell r="M197" t="str">
            <v>Crime</v>
          </cell>
          <cell r="N197" t="str">
            <v>Thriller</v>
          </cell>
        </row>
        <row r="198">
          <cell r="A198" t="str">
            <v>Kevin Hamedani</v>
          </cell>
          <cell r="B198">
            <v>89</v>
          </cell>
          <cell r="C198">
            <v>0</v>
          </cell>
          <cell r="D198" t="str">
            <v>Comedy|Horror|Sci-Fi</v>
          </cell>
          <cell r="E198" t="str">
            <v>ZMD: Zombies of Mass DestructionÂ </v>
          </cell>
          <cell r="F198" t="str">
            <v>http://www.imdb.com/title/tt1134674/?ref_=fn_tt_tt_1</v>
          </cell>
          <cell r="G198" t="str">
            <v>English</v>
          </cell>
          <cell r="H198" t="str">
            <v>USA</v>
          </cell>
          <cell r="I198">
            <v>500000</v>
          </cell>
          <cell r="J198">
            <v>2009</v>
          </cell>
          <cell r="K198">
            <v>5.0999999999999996</v>
          </cell>
          <cell r="L198" t="str">
            <v>Comedy</v>
          </cell>
          <cell r="M198" t="str">
            <v>Horror</v>
          </cell>
          <cell r="N198" t="str">
            <v>Sci-Fi</v>
          </cell>
        </row>
        <row r="199">
          <cell r="A199" t="str">
            <v>Paul Andrew Williams</v>
          </cell>
          <cell r="B199">
            <v>85</v>
          </cell>
          <cell r="C199">
            <v>0</v>
          </cell>
          <cell r="D199" t="str">
            <v>Crime|Drama|Thriller</v>
          </cell>
          <cell r="E199" t="str">
            <v>London to BrightonÂ </v>
          </cell>
          <cell r="F199" t="str">
            <v>http://www.imdb.com/title/tt0490166/?ref_=fn_tt_tt_1</v>
          </cell>
          <cell r="G199" t="str">
            <v>English</v>
          </cell>
          <cell r="H199" t="str">
            <v>UK</v>
          </cell>
          <cell r="I199">
            <v>500000</v>
          </cell>
          <cell r="J199">
            <v>2006</v>
          </cell>
          <cell r="K199">
            <v>7</v>
          </cell>
          <cell r="L199" t="str">
            <v>Crime</v>
          </cell>
          <cell r="M199" t="str">
            <v>Drama</v>
          </cell>
          <cell r="N199" t="str">
            <v>Thriller</v>
          </cell>
        </row>
        <row r="200">
          <cell r="A200" t="str">
            <v>Asghar Farhadi</v>
          </cell>
          <cell r="B200">
            <v>123</v>
          </cell>
          <cell r="C200">
            <v>7098492</v>
          </cell>
          <cell r="D200" t="str">
            <v>Drama|Mystery</v>
          </cell>
          <cell r="E200" t="str">
            <v>A SeparationÂ </v>
          </cell>
          <cell r="F200" t="str">
            <v>http://www.imdb.com/title/tt1832382/?ref_=fn_tt_tt_1</v>
          </cell>
          <cell r="G200" t="str">
            <v>Persian</v>
          </cell>
          <cell r="H200" t="str">
            <v>Iran</v>
          </cell>
          <cell r="I200">
            <v>500000</v>
          </cell>
          <cell r="J200">
            <v>2011</v>
          </cell>
          <cell r="K200">
            <v>8.4</v>
          </cell>
          <cell r="L200" t="str">
            <v>Drama</v>
          </cell>
          <cell r="M200" t="str">
            <v>Mystery</v>
          </cell>
        </row>
        <row r="201">
          <cell r="A201" t="str">
            <v>Ben Wheatley</v>
          </cell>
          <cell r="B201">
            <v>95</v>
          </cell>
          <cell r="C201">
            <v>26297</v>
          </cell>
          <cell r="D201" t="str">
            <v>Crime|Horror|Thriller</v>
          </cell>
          <cell r="E201" t="str">
            <v>Kill ListÂ </v>
          </cell>
          <cell r="F201" t="str">
            <v>http://www.imdb.com/title/tt1788391/?ref_=fn_tt_tt_1</v>
          </cell>
          <cell r="G201" t="str">
            <v>English</v>
          </cell>
          <cell r="H201" t="str">
            <v>UK</v>
          </cell>
          <cell r="I201">
            <v>500000</v>
          </cell>
          <cell r="J201">
            <v>2011</v>
          </cell>
          <cell r="K201">
            <v>6.3</v>
          </cell>
          <cell r="L201" t="str">
            <v>Crime</v>
          </cell>
          <cell r="M201" t="str">
            <v>Horror</v>
          </cell>
          <cell r="N201" t="str">
            <v>Thriller</v>
          </cell>
        </row>
        <row r="202">
          <cell r="A202" t="str">
            <v>Blaz Zavrsnik</v>
          </cell>
          <cell r="B202">
            <v>83</v>
          </cell>
          <cell r="C202">
            <v>0</v>
          </cell>
          <cell r="D202" t="str">
            <v>Comedy</v>
          </cell>
          <cell r="E202" t="str">
            <v>Julija in alfa RomeoÂ </v>
          </cell>
          <cell r="F202" t="str">
            <v>http://www.imdb.com/title/tt4374230/?ref_=fn_tt_tt_1</v>
          </cell>
          <cell r="G202" t="str">
            <v>Slovenian</v>
          </cell>
          <cell r="H202" t="str">
            <v>Slovenia</v>
          </cell>
          <cell r="I202">
            <v>500000</v>
          </cell>
          <cell r="J202">
            <v>2015</v>
          </cell>
          <cell r="K202">
            <v>6.4</v>
          </cell>
          <cell r="L202" t="str">
            <v>Comedy</v>
          </cell>
          <cell r="M202">
            <v>0</v>
          </cell>
        </row>
        <row r="203">
          <cell r="A203" t="str">
            <v>Alex Kendrick</v>
          </cell>
          <cell r="B203">
            <v>122</v>
          </cell>
          <cell r="C203">
            <v>33451479</v>
          </cell>
          <cell r="D203" t="str">
            <v>Drama|Romance</v>
          </cell>
          <cell r="E203" t="str">
            <v>FireproofÂ </v>
          </cell>
          <cell r="F203" t="str">
            <v>http://www.imdb.com/title/tt1129423/?ref_=fn_tt_tt_1</v>
          </cell>
          <cell r="G203" t="str">
            <v>English</v>
          </cell>
          <cell r="H203" t="str">
            <v>USA</v>
          </cell>
          <cell r="I203">
            <v>500000</v>
          </cell>
          <cell r="J203">
            <v>2008</v>
          </cell>
          <cell r="K203">
            <v>6.5</v>
          </cell>
          <cell r="L203" t="str">
            <v>Drama</v>
          </cell>
          <cell r="M203" t="str">
            <v>Romance</v>
          </cell>
        </row>
        <row r="204">
          <cell r="A204" t="str">
            <v>Joe Camp</v>
          </cell>
          <cell r="B204">
            <v>86</v>
          </cell>
          <cell r="C204">
            <v>39552600</v>
          </cell>
          <cell r="D204" t="str">
            <v>Adventure|Family|Romance</v>
          </cell>
          <cell r="E204" t="str">
            <v>BenjiÂ </v>
          </cell>
          <cell r="F204" t="str">
            <v>http://www.imdb.com/title/tt0071206/?ref_=fn_tt_tt_1</v>
          </cell>
          <cell r="G204" t="str">
            <v>English</v>
          </cell>
          <cell r="H204" t="str">
            <v>USA</v>
          </cell>
          <cell r="I204">
            <v>500000</v>
          </cell>
          <cell r="J204">
            <v>1974</v>
          </cell>
          <cell r="K204">
            <v>6.1</v>
          </cell>
          <cell r="L204" t="str">
            <v>Adventure</v>
          </cell>
          <cell r="M204" t="str">
            <v>Family</v>
          </cell>
          <cell r="N204" t="str">
            <v>Romance</v>
          </cell>
        </row>
        <row r="205">
          <cell r="A205" t="str">
            <v>Chris Kentis</v>
          </cell>
          <cell r="B205">
            <v>79</v>
          </cell>
          <cell r="C205">
            <v>30500882</v>
          </cell>
          <cell r="D205" t="str">
            <v>Adventure|Biography|Drama|Horror|Thriller</v>
          </cell>
          <cell r="E205" t="str">
            <v>Open WaterÂ </v>
          </cell>
          <cell r="F205" t="str">
            <v>http://www.imdb.com/title/tt0374102/?ref_=fn_tt_tt_1</v>
          </cell>
          <cell r="G205" t="str">
            <v>English</v>
          </cell>
          <cell r="H205" t="str">
            <v>USA</v>
          </cell>
          <cell r="I205">
            <v>500000</v>
          </cell>
          <cell r="J205">
            <v>2003</v>
          </cell>
          <cell r="K205">
            <v>5.7</v>
          </cell>
          <cell r="L205" t="str">
            <v>Adventure</v>
          </cell>
          <cell r="M205" t="str">
            <v>Biography</v>
          </cell>
          <cell r="N205" t="str">
            <v>Drama</v>
          </cell>
          <cell r="O205" t="str">
            <v>Horror</v>
          </cell>
        </row>
        <row r="206">
          <cell r="A206" t="str">
            <v>John 'Bud' Cardos</v>
          </cell>
          <cell r="B206">
            <v>97</v>
          </cell>
          <cell r="C206">
            <v>17000000</v>
          </cell>
          <cell r="D206" t="str">
            <v>Horror|Sci-Fi</v>
          </cell>
          <cell r="E206" t="str">
            <v>Kingdom of the SpidersÂ </v>
          </cell>
          <cell r="F206" t="str">
            <v>http://www.imdb.com/title/tt0076271/?ref_=fn_tt_tt_1</v>
          </cell>
          <cell r="G206" t="str">
            <v>English</v>
          </cell>
          <cell r="H206" t="str">
            <v>USA</v>
          </cell>
          <cell r="I206">
            <v>500000</v>
          </cell>
          <cell r="J206">
            <v>1977</v>
          </cell>
          <cell r="K206">
            <v>5.9</v>
          </cell>
          <cell r="L206" t="str">
            <v>Horror</v>
          </cell>
          <cell r="M206" t="str">
            <v>Sci-Fi</v>
          </cell>
        </row>
        <row r="207">
          <cell r="A207" t="str">
            <v>Tom McCarthy</v>
          </cell>
          <cell r="B207">
            <v>89</v>
          </cell>
          <cell r="C207">
            <v>5739376</v>
          </cell>
          <cell r="D207" t="str">
            <v>Comedy|Drama</v>
          </cell>
          <cell r="E207" t="str">
            <v>The Station AgentÂ </v>
          </cell>
          <cell r="F207" t="str">
            <v>http://www.imdb.com/title/tt0340377/?ref_=fn_tt_tt_1</v>
          </cell>
          <cell r="G207" t="str">
            <v>English</v>
          </cell>
          <cell r="H207" t="str">
            <v>USA</v>
          </cell>
          <cell r="I207">
            <v>500000</v>
          </cell>
          <cell r="J207">
            <v>2003</v>
          </cell>
          <cell r="K207">
            <v>7.7</v>
          </cell>
          <cell r="L207" t="str">
            <v>Comedy</v>
          </cell>
          <cell r="M207" t="str">
            <v>Drama</v>
          </cell>
        </row>
        <row r="208">
          <cell r="A208" t="str">
            <v>Barry W. Blaustein</v>
          </cell>
          <cell r="B208">
            <v>108</v>
          </cell>
          <cell r="C208">
            <v>2047570</v>
          </cell>
          <cell r="D208" t="str">
            <v>Biography|Documentary|Sport</v>
          </cell>
          <cell r="E208" t="str">
            <v>Beyond the MatÂ </v>
          </cell>
          <cell r="F208" t="str">
            <v>http://www.imdb.com/title/tt0218043/?ref_=fn_tt_tt_1</v>
          </cell>
          <cell r="G208" t="str">
            <v>English</v>
          </cell>
          <cell r="H208" t="str">
            <v>USA</v>
          </cell>
          <cell r="I208">
            <v>500000</v>
          </cell>
          <cell r="J208">
            <v>1999</v>
          </cell>
          <cell r="K208">
            <v>7.6</v>
          </cell>
          <cell r="L208" t="str">
            <v>Biography</v>
          </cell>
          <cell r="M208" t="str">
            <v>Documentary</v>
          </cell>
          <cell r="N208" t="str">
            <v>Sport</v>
          </cell>
        </row>
        <row r="209">
          <cell r="A209" t="str">
            <v>Kurt Hale</v>
          </cell>
          <cell r="B209">
            <v>102</v>
          </cell>
          <cell r="C209">
            <v>1250798</v>
          </cell>
          <cell r="D209" t="str">
            <v>Comedy|Drama|Romance</v>
          </cell>
          <cell r="E209" t="str">
            <v>The Singles WardÂ </v>
          </cell>
          <cell r="F209" t="str">
            <v>http://www.imdb.com/title/tt0306069/?ref_=fn_tt_tt_1</v>
          </cell>
          <cell r="G209" t="str">
            <v>English</v>
          </cell>
          <cell r="H209" t="str">
            <v>USA</v>
          </cell>
          <cell r="I209">
            <v>500000</v>
          </cell>
          <cell r="J209">
            <v>2002</v>
          </cell>
          <cell r="K209">
            <v>6.4</v>
          </cell>
          <cell r="L209" t="str">
            <v>Comedy</v>
          </cell>
          <cell r="M209" t="str">
            <v>Drama</v>
          </cell>
          <cell r="N209" t="str">
            <v>Romance</v>
          </cell>
        </row>
        <row r="210">
          <cell r="A210" t="str">
            <v>Joseph Dorman</v>
          </cell>
          <cell r="B210">
            <v>93</v>
          </cell>
          <cell r="C210">
            <v>906666</v>
          </cell>
          <cell r="D210" t="str">
            <v>Documentary</v>
          </cell>
          <cell r="E210" t="str">
            <v>Sholem Aleichem: Laughing in the DarknessÂ </v>
          </cell>
          <cell r="F210" t="str">
            <v>http://www.imdb.com/title/tt1976608/?ref_=fn_tt_tt_1</v>
          </cell>
          <cell r="G210" t="str">
            <v>English</v>
          </cell>
          <cell r="H210" t="str">
            <v>USA</v>
          </cell>
          <cell r="I210">
            <v>500000</v>
          </cell>
          <cell r="J210">
            <v>2011</v>
          </cell>
          <cell r="K210">
            <v>6.8</v>
          </cell>
          <cell r="L210" t="str">
            <v>Documentary</v>
          </cell>
          <cell r="M210">
            <v>0</v>
          </cell>
        </row>
        <row r="211">
          <cell r="A211" t="str">
            <v>Greg Harrison</v>
          </cell>
          <cell r="B211">
            <v>86</v>
          </cell>
          <cell r="C211">
            <v>1114943</v>
          </cell>
          <cell r="D211" t="str">
            <v>Drama|Music</v>
          </cell>
          <cell r="E211" t="str">
            <v>GrooveÂ </v>
          </cell>
          <cell r="F211" t="str">
            <v>http://www.imdb.com/title/tt0212974/?ref_=fn_tt_tt_1</v>
          </cell>
          <cell r="G211" t="str">
            <v>English</v>
          </cell>
          <cell r="H211" t="str">
            <v>USA</v>
          </cell>
          <cell r="I211">
            <v>500000</v>
          </cell>
          <cell r="J211">
            <v>2000</v>
          </cell>
          <cell r="K211">
            <v>6.5</v>
          </cell>
          <cell r="L211" t="str">
            <v>Drama</v>
          </cell>
          <cell r="M211" t="str">
            <v>Music</v>
          </cell>
        </row>
        <row r="212">
          <cell r="A212" t="str">
            <v>Kurt Hale</v>
          </cell>
          <cell r="B212">
            <v>101</v>
          </cell>
          <cell r="C212">
            <v>1111615</v>
          </cell>
          <cell r="D212" t="str">
            <v>Comedy|Crime|Family</v>
          </cell>
          <cell r="E212" t="str">
            <v>The R.M.Â </v>
          </cell>
          <cell r="F212" t="str">
            <v>http://www.imdb.com/title/tt0341540/?ref_=fn_tt_tt_1</v>
          </cell>
          <cell r="G212" t="str">
            <v>English</v>
          </cell>
          <cell r="H212" t="str">
            <v>USA</v>
          </cell>
          <cell r="I212">
            <v>500000</v>
          </cell>
          <cell r="J212">
            <v>2003</v>
          </cell>
          <cell r="K212">
            <v>6</v>
          </cell>
          <cell r="L212" t="str">
            <v>Comedy</v>
          </cell>
          <cell r="M212" t="str">
            <v>Crime</v>
          </cell>
          <cell r="N212" t="str">
            <v>Family</v>
          </cell>
        </row>
        <row r="213">
          <cell r="A213" t="str">
            <v>Michael Polish</v>
          </cell>
          <cell r="B213">
            <v>111</v>
          </cell>
          <cell r="C213">
            <v>985341</v>
          </cell>
          <cell r="D213" t="str">
            <v>Drama</v>
          </cell>
          <cell r="E213" t="str">
            <v>Twin Falls IdahoÂ </v>
          </cell>
          <cell r="F213" t="str">
            <v>http://www.imdb.com/title/tt0162830/?ref_=fn_tt_tt_1</v>
          </cell>
          <cell r="G213" t="str">
            <v>English</v>
          </cell>
          <cell r="H213" t="str">
            <v>USA</v>
          </cell>
          <cell r="I213">
            <v>500000</v>
          </cell>
          <cell r="J213">
            <v>1999</v>
          </cell>
          <cell r="K213">
            <v>7.3</v>
          </cell>
          <cell r="L213" t="str">
            <v>Drama</v>
          </cell>
          <cell r="M213">
            <v>0</v>
          </cell>
        </row>
        <row r="214">
          <cell r="A214" t="str">
            <v>Jacob Aaron Estes</v>
          </cell>
          <cell r="B214">
            <v>90</v>
          </cell>
          <cell r="C214">
            <v>603943</v>
          </cell>
          <cell r="D214" t="str">
            <v>Crime|Drama</v>
          </cell>
          <cell r="E214" t="str">
            <v>Mean CreekÂ </v>
          </cell>
          <cell r="F214" t="str">
            <v>http://www.imdb.com/title/tt0377091/?ref_=fn_tt_tt_1</v>
          </cell>
          <cell r="G214" t="str">
            <v>English</v>
          </cell>
          <cell r="H214" t="str">
            <v>USA</v>
          </cell>
          <cell r="I214">
            <v>500000</v>
          </cell>
          <cell r="J214">
            <v>2004</v>
          </cell>
          <cell r="K214">
            <v>7.3</v>
          </cell>
          <cell r="L214" t="str">
            <v>Crime</v>
          </cell>
          <cell r="M214" t="str">
            <v>Drama</v>
          </cell>
        </row>
        <row r="215">
          <cell r="A215" t="str">
            <v>Morgan J. Freeman</v>
          </cell>
          <cell r="B215">
            <v>86</v>
          </cell>
          <cell r="C215">
            <v>334041</v>
          </cell>
          <cell r="D215" t="str">
            <v>Crime|Drama|Romance</v>
          </cell>
          <cell r="E215" t="str">
            <v>Hurricane StreetsÂ </v>
          </cell>
          <cell r="F215" t="str">
            <v>http://www.imdb.com/title/tt0119338/?ref_=fn_tt_tt_1</v>
          </cell>
          <cell r="G215" t="str">
            <v>English</v>
          </cell>
          <cell r="H215" t="str">
            <v>USA</v>
          </cell>
          <cell r="I215">
            <v>500000</v>
          </cell>
          <cell r="J215">
            <v>1997</v>
          </cell>
          <cell r="K215">
            <v>6.5</v>
          </cell>
          <cell r="L215" t="str">
            <v>Crime</v>
          </cell>
          <cell r="M215" t="str">
            <v>Drama</v>
          </cell>
          <cell r="N215" t="str">
            <v>Romance</v>
          </cell>
        </row>
        <row r="216">
          <cell r="A216" t="str">
            <v>Eric Schaeffer</v>
          </cell>
          <cell r="B216">
            <v>98</v>
          </cell>
          <cell r="C216">
            <v>295468</v>
          </cell>
          <cell r="D216" t="str">
            <v>Comedy|Romance</v>
          </cell>
          <cell r="E216" t="str">
            <v>Never AgainÂ </v>
          </cell>
          <cell r="F216" t="str">
            <v>http://www.imdb.com/title/tt0244094/?ref_=fn_tt_tt_1</v>
          </cell>
          <cell r="G216" t="str">
            <v>English</v>
          </cell>
          <cell r="H216" t="str">
            <v>USA</v>
          </cell>
          <cell r="I216">
            <v>500000</v>
          </cell>
          <cell r="J216">
            <v>2001</v>
          </cell>
          <cell r="K216">
            <v>6</v>
          </cell>
          <cell r="L216" t="str">
            <v>Comedy</v>
          </cell>
          <cell r="M216" t="str">
            <v>Romance</v>
          </cell>
        </row>
        <row r="217">
          <cell r="A217" t="str">
            <v>Neema Barnette</v>
          </cell>
          <cell r="B217">
            <v>91</v>
          </cell>
          <cell r="C217">
            <v>243347</v>
          </cell>
          <cell r="D217" t="str">
            <v>Crime|Drama|Thriller</v>
          </cell>
          <cell r="E217" t="str">
            <v>Civil BrandÂ </v>
          </cell>
          <cell r="F217" t="str">
            <v>http://www.imdb.com/title/tt0326806/?ref_=fn_tt_tt_1</v>
          </cell>
          <cell r="G217" t="str">
            <v>English</v>
          </cell>
          <cell r="H217" t="str">
            <v>USA</v>
          </cell>
          <cell r="I217">
            <v>500000</v>
          </cell>
          <cell r="J217">
            <v>2002</v>
          </cell>
          <cell r="K217">
            <v>5.3</v>
          </cell>
          <cell r="L217" t="str">
            <v>Crime</v>
          </cell>
          <cell r="M217" t="str">
            <v>Drama</v>
          </cell>
          <cell r="N217" t="str">
            <v>Thriller</v>
          </cell>
        </row>
        <row r="218">
          <cell r="A218" t="str">
            <v>Steve Buscemi</v>
          </cell>
          <cell r="B218">
            <v>91</v>
          </cell>
          <cell r="C218">
            <v>154077</v>
          </cell>
          <cell r="D218" t="str">
            <v>Comedy|Drama</v>
          </cell>
          <cell r="E218" t="str">
            <v>Lonesome JimÂ </v>
          </cell>
          <cell r="F218" t="str">
            <v>http://www.imdb.com/title/tt0385056/?ref_=fn_tt_tt_1</v>
          </cell>
          <cell r="G218" t="str">
            <v>English</v>
          </cell>
          <cell r="H218" t="str">
            <v>USA</v>
          </cell>
          <cell r="I218">
            <v>500000</v>
          </cell>
          <cell r="J218">
            <v>2005</v>
          </cell>
          <cell r="K218">
            <v>6.6</v>
          </cell>
          <cell r="L218" t="str">
            <v>Comedy</v>
          </cell>
          <cell r="M218" t="str">
            <v>Drama</v>
          </cell>
        </row>
        <row r="219">
          <cell r="A219" t="str">
            <v>Molly Bernstein</v>
          </cell>
          <cell r="B219">
            <v>88</v>
          </cell>
          <cell r="C219">
            <v>151389</v>
          </cell>
          <cell r="D219" t="str">
            <v>Documentary</v>
          </cell>
          <cell r="E219" t="str">
            <v>Deceptive Practice: The Mysteries and Mentors of Ricky JayÂ </v>
          </cell>
          <cell r="F219" t="str">
            <v>http://www.imdb.com/title/tt2654360/?ref_=fn_tt_tt_1</v>
          </cell>
          <cell r="G219" t="str">
            <v>English</v>
          </cell>
          <cell r="H219" t="str">
            <v>USA</v>
          </cell>
          <cell r="I219">
            <v>500000</v>
          </cell>
          <cell r="J219">
            <v>2012</v>
          </cell>
          <cell r="K219">
            <v>7.1</v>
          </cell>
          <cell r="L219" t="str">
            <v>Documentary</v>
          </cell>
          <cell r="M219">
            <v>0</v>
          </cell>
        </row>
        <row r="220">
          <cell r="A220" t="str">
            <v>Marius A. Markevicius</v>
          </cell>
          <cell r="B220">
            <v>89</v>
          </cell>
          <cell r="C220">
            <v>133778</v>
          </cell>
          <cell r="D220" t="str">
            <v>Documentary|Sport</v>
          </cell>
          <cell r="E220" t="str">
            <v>The Other Dream TeamÂ </v>
          </cell>
          <cell r="F220" t="str">
            <v>http://www.imdb.com/title/tt1606829/?ref_=fn_tt_tt_1</v>
          </cell>
          <cell r="G220" t="str">
            <v>English</v>
          </cell>
          <cell r="H220" t="str">
            <v>USA</v>
          </cell>
          <cell r="I220">
            <v>500000</v>
          </cell>
          <cell r="J220">
            <v>2012</v>
          </cell>
          <cell r="K220">
            <v>8.4</v>
          </cell>
          <cell r="L220" t="str">
            <v>Documentary</v>
          </cell>
          <cell r="M220" t="str">
            <v>Sport</v>
          </cell>
        </row>
        <row r="221">
          <cell r="A221" t="str">
            <v>Tom DiCillo</v>
          </cell>
          <cell r="B221">
            <v>97</v>
          </cell>
          <cell r="C221">
            <v>0</v>
          </cell>
          <cell r="D221" t="str">
            <v>Comedy|Music|Romance</v>
          </cell>
          <cell r="E221" t="str">
            <v>Johnny SuedeÂ </v>
          </cell>
          <cell r="F221" t="str">
            <v>http://www.imdb.com/title/tt0104567/?ref_=fn_tt_tt_1</v>
          </cell>
          <cell r="G221" t="str">
            <v>English</v>
          </cell>
          <cell r="H221" t="str">
            <v>Switzerland</v>
          </cell>
          <cell r="I221">
            <v>500000</v>
          </cell>
          <cell r="J221">
            <v>1991</v>
          </cell>
          <cell r="K221">
            <v>5.8</v>
          </cell>
          <cell r="L221" t="str">
            <v>Comedy</v>
          </cell>
          <cell r="M221" t="str">
            <v>Music</v>
          </cell>
          <cell r="N221" t="str">
            <v>Romance</v>
          </cell>
        </row>
        <row r="222">
          <cell r="A222" t="str">
            <v>Justin Lin</v>
          </cell>
          <cell r="B222">
            <v>84</v>
          </cell>
          <cell r="C222">
            <v>52850</v>
          </cell>
          <cell r="D222" t="str">
            <v>Comedy</v>
          </cell>
          <cell r="E222" t="str">
            <v>Finishing the Game: The Search for a New Bruce LeeÂ </v>
          </cell>
          <cell r="F222" t="str">
            <v>http://www.imdb.com/title/tt0843850/?ref_=fn_tt_tt_1</v>
          </cell>
          <cell r="G222" t="str">
            <v>English</v>
          </cell>
          <cell r="H222" t="str">
            <v>USA</v>
          </cell>
          <cell r="I222">
            <v>500000</v>
          </cell>
          <cell r="J222">
            <v>2007</v>
          </cell>
          <cell r="K222">
            <v>6.2</v>
          </cell>
          <cell r="L222" t="str">
            <v>Comedy</v>
          </cell>
          <cell r="M222">
            <v>0</v>
          </cell>
        </row>
        <row r="223">
          <cell r="A223" t="str">
            <v>Quentin Dupieux</v>
          </cell>
          <cell r="B223">
            <v>82</v>
          </cell>
          <cell r="C223">
            <v>98017</v>
          </cell>
          <cell r="D223" t="str">
            <v>Comedy|Fantasy|Horror</v>
          </cell>
          <cell r="E223" t="str">
            <v>RubberÂ </v>
          </cell>
          <cell r="F223" t="str">
            <v>http://www.imdb.com/title/tt1612774/?ref_=fn_tt_tt_1</v>
          </cell>
          <cell r="G223" t="str">
            <v>English</v>
          </cell>
          <cell r="H223" t="str">
            <v>France</v>
          </cell>
          <cell r="I223">
            <v>500000</v>
          </cell>
          <cell r="J223">
            <v>2010</v>
          </cell>
          <cell r="K223">
            <v>5.8</v>
          </cell>
          <cell r="L223" t="str">
            <v>Comedy</v>
          </cell>
          <cell r="M223" t="str">
            <v>Fantasy</v>
          </cell>
          <cell r="N223" t="str">
            <v>Horror</v>
          </cell>
        </row>
        <row r="224">
          <cell r="A224" t="str">
            <v>C. Jay Cox</v>
          </cell>
          <cell r="B224">
            <v>100</v>
          </cell>
          <cell r="C224">
            <v>31937</v>
          </cell>
          <cell r="D224" t="str">
            <v>Comedy|Romance</v>
          </cell>
          <cell r="E224" t="str">
            <v>Kiss the BrideÂ </v>
          </cell>
          <cell r="F224" t="str">
            <v>http://www.imdb.com/title/tt0893346/?ref_=fn_tt_tt_1</v>
          </cell>
          <cell r="G224" t="str">
            <v>English</v>
          </cell>
          <cell r="H224" t="str">
            <v>USA</v>
          </cell>
          <cell r="I224">
            <v>500000</v>
          </cell>
          <cell r="J224">
            <v>2007</v>
          </cell>
          <cell r="K224">
            <v>5.7</v>
          </cell>
          <cell r="L224" t="str">
            <v>Comedy</v>
          </cell>
          <cell r="M224" t="str">
            <v>Romance</v>
          </cell>
        </row>
        <row r="225">
          <cell r="A225" t="str">
            <v>Alex Smith</v>
          </cell>
          <cell r="B225">
            <v>112</v>
          </cell>
          <cell r="C225">
            <v>13134</v>
          </cell>
          <cell r="D225" t="str">
            <v>Drama|Sport</v>
          </cell>
          <cell r="E225" t="str">
            <v>The Slaughter RuleÂ </v>
          </cell>
          <cell r="F225" t="str">
            <v>http://www.imdb.com/title/tt0266971/?ref_=fn_tt_tt_1</v>
          </cell>
          <cell r="G225" t="str">
            <v>English</v>
          </cell>
          <cell r="H225" t="str">
            <v>USA</v>
          </cell>
          <cell r="I225">
            <v>500000</v>
          </cell>
          <cell r="J225">
            <v>2002</v>
          </cell>
          <cell r="K225">
            <v>6.1</v>
          </cell>
          <cell r="L225" t="str">
            <v>Drama</v>
          </cell>
          <cell r="M225" t="str">
            <v>Sport</v>
          </cell>
        </row>
        <row r="226">
          <cell r="A226" t="str">
            <v>Gareth Edwards</v>
          </cell>
          <cell r="B226">
            <v>94</v>
          </cell>
          <cell r="C226">
            <v>237301</v>
          </cell>
          <cell r="D226" t="str">
            <v>Drama|Sci-Fi|Thriller</v>
          </cell>
          <cell r="E226" t="str">
            <v>MonstersÂ </v>
          </cell>
          <cell r="F226" t="str">
            <v>http://www.imdb.com/title/tt1470827/?ref_=fn_tt_tt_1</v>
          </cell>
          <cell r="G226" t="str">
            <v>English</v>
          </cell>
          <cell r="H226" t="str">
            <v>UK</v>
          </cell>
          <cell r="I226">
            <v>500000</v>
          </cell>
          <cell r="J226">
            <v>2010</v>
          </cell>
          <cell r="K226">
            <v>6.4</v>
          </cell>
          <cell r="L226" t="str">
            <v>Drama</v>
          </cell>
          <cell r="M226" t="str">
            <v>Sci-Fi</v>
          </cell>
          <cell r="N226" t="str">
            <v>Thriller</v>
          </cell>
        </row>
        <row r="227">
          <cell r="A227" t="str">
            <v>Sol Tryon</v>
          </cell>
          <cell r="B227">
            <v>91</v>
          </cell>
          <cell r="C227">
            <v>12055</v>
          </cell>
          <cell r="D227" t="str">
            <v>Comedy</v>
          </cell>
          <cell r="E227" t="str">
            <v>The Living WakeÂ </v>
          </cell>
          <cell r="F227" t="str">
            <v>http://www.imdb.com/title/tt0489212/?ref_=fn_tt_tt_1</v>
          </cell>
          <cell r="G227" t="str">
            <v>English</v>
          </cell>
          <cell r="H227" t="str">
            <v>USA</v>
          </cell>
          <cell r="I227">
            <v>500000</v>
          </cell>
          <cell r="J227">
            <v>2007</v>
          </cell>
          <cell r="K227">
            <v>6.5</v>
          </cell>
          <cell r="L227" t="str">
            <v>Comedy</v>
          </cell>
          <cell r="M227">
            <v>0</v>
          </cell>
        </row>
        <row r="228">
          <cell r="A228" t="str">
            <v>Alex Craig Mann</v>
          </cell>
          <cell r="B228">
            <v>87</v>
          </cell>
          <cell r="C228">
            <v>1332</v>
          </cell>
          <cell r="D228" t="str">
            <v>Comedy|Horror</v>
          </cell>
          <cell r="E228" t="str">
            <v>Detention of the DeadÂ </v>
          </cell>
          <cell r="F228" t="str">
            <v>http://www.imdb.com/title/tt1865346/?ref_=fn_tt_tt_1</v>
          </cell>
          <cell r="G228" t="str">
            <v>English</v>
          </cell>
          <cell r="H228" t="str">
            <v>USA</v>
          </cell>
          <cell r="I228">
            <v>500000</v>
          </cell>
          <cell r="J228">
            <v>2012</v>
          </cell>
          <cell r="K228">
            <v>4.5999999999999996</v>
          </cell>
          <cell r="L228" t="str">
            <v>Comedy</v>
          </cell>
          <cell r="M228" t="str">
            <v>Horror</v>
          </cell>
        </row>
        <row r="229">
          <cell r="A229" t="str">
            <v>Stephen Kijak</v>
          </cell>
          <cell r="B229">
            <v>95</v>
          </cell>
          <cell r="C229">
            <v>0</v>
          </cell>
          <cell r="D229" t="str">
            <v>Biography|Documentary|Music</v>
          </cell>
          <cell r="E229" t="str">
            <v>Scott Walker: 30 Century ManÂ </v>
          </cell>
          <cell r="F229" t="str">
            <v>http://www.imdb.com/title/tt0486541/?ref_=fn_tt_tt_1</v>
          </cell>
          <cell r="G229" t="str">
            <v>English</v>
          </cell>
          <cell r="H229" t="str">
            <v>UK</v>
          </cell>
          <cell r="I229">
            <v>500000</v>
          </cell>
          <cell r="J229">
            <v>2006</v>
          </cell>
          <cell r="K229">
            <v>7.3</v>
          </cell>
          <cell r="L229" t="str">
            <v>Biography</v>
          </cell>
          <cell r="M229" t="str">
            <v>Documentary</v>
          </cell>
          <cell r="N229" t="str">
            <v>Music</v>
          </cell>
        </row>
        <row r="230">
          <cell r="A230" t="str">
            <v>Daston Kalili</v>
          </cell>
          <cell r="B230">
            <v>127</v>
          </cell>
          <cell r="C230">
            <v>0</v>
          </cell>
          <cell r="D230" t="str">
            <v>Thriller</v>
          </cell>
          <cell r="E230" t="str">
            <v>Insomnia ManicaÂ </v>
          </cell>
          <cell r="F230" t="str">
            <v>http://www.imdb.com/title/tt0455556/?ref_=fn_tt_tt_1</v>
          </cell>
          <cell r="G230" t="str">
            <v>English</v>
          </cell>
          <cell r="H230" t="str">
            <v>USA</v>
          </cell>
          <cell r="I230">
            <v>500000</v>
          </cell>
          <cell r="J230">
            <v>2005</v>
          </cell>
          <cell r="K230">
            <v>5.8</v>
          </cell>
          <cell r="L230" t="str">
            <v>Thriller</v>
          </cell>
          <cell r="M230">
            <v>0</v>
          </cell>
        </row>
        <row r="231">
          <cell r="A231" t="str">
            <v>William Gazecki</v>
          </cell>
          <cell r="B231">
            <v>96</v>
          </cell>
          <cell r="C231">
            <v>0</v>
          </cell>
          <cell r="D231" t="str">
            <v>Documentary</v>
          </cell>
          <cell r="E231" t="str">
            <v>The Outrageous Sophie TuckerÂ </v>
          </cell>
          <cell r="F231" t="str">
            <v>http://www.imdb.com/title/tt2825768/?ref_=fn_tt_tt_1</v>
          </cell>
          <cell r="G231" t="str">
            <v>English</v>
          </cell>
          <cell r="H231" t="str">
            <v>USA</v>
          </cell>
          <cell r="I231">
            <v>500000</v>
          </cell>
          <cell r="J231">
            <v>2014</v>
          </cell>
          <cell r="K231">
            <v>7.2</v>
          </cell>
          <cell r="L231" t="str">
            <v>Documentary</v>
          </cell>
          <cell r="M231">
            <v>0</v>
          </cell>
        </row>
        <row r="232">
          <cell r="A232" t="str">
            <v>Michael Hoffman Jr.</v>
          </cell>
          <cell r="B232">
            <v>104</v>
          </cell>
          <cell r="C232">
            <v>0</v>
          </cell>
          <cell r="D232" t="str">
            <v>Comedy|Horror</v>
          </cell>
          <cell r="E232" t="str">
            <v>Girls Gone DeadÂ </v>
          </cell>
          <cell r="F232" t="str">
            <v>http://www.imdb.com/title/tt1884318/?ref_=fn_tt_tt_1</v>
          </cell>
          <cell r="G232" t="str">
            <v>English</v>
          </cell>
          <cell r="H232" t="str">
            <v>USA</v>
          </cell>
          <cell r="I232">
            <v>500000</v>
          </cell>
          <cell r="J232">
            <v>2012</v>
          </cell>
          <cell r="K232">
            <v>3.5</v>
          </cell>
          <cell r="L232" t="str">
            <v>Comedy</v>
          </cell>
          <cell r="M232" t="str">
            <v>Horror</v>
          </cell>
        </row>
        <row r="233">
          <cell r="A233" t="str">
            <v>Jack Heller</v>
          </cell>
          <cell r="B233">
            <v>90</v>
          </cell>
          <cell r="C233">
            <v>0</v>
          </cell>
          <cell r="D233" t="str">
            <v>Mystery|Thriller</v>
          </cell>
          <cell r="E233" t="str">
            <v>Enter NowhereÂ </v>
          </cell>
          <cell r="F233" t="str">
            <v>http://www.imdb.com/title/tt1631707/?ref_=fn_tt_tt_1</v>
          </cell>
          <cell r="G233" t="str">
            <v>English</v>
          </cell>
          <cell r="H233" t="str">
            <v>USA</v>
          </cell>
          <cell r="I233">
            <v>500000</v>
          </cell>
          <cell r="J233">
            <v>2011</v>
          </cell>
          <cell r="K233">
            <v>6.6</v>
          </cell>
          <cell r="L233" t="str">
            <v>Mystery</v>
          </cell>
          <cell r="M233" t="str">
            <v>Thriller</v>
          </cell>
        </row>
        <row r="234">
          <cell r="A234" t="str">
            <v>Fernando Baez Mella</v>
          </cell>
          <cell r="B234">
            <v>101</v>
          </cell>
          <cell r="C234">
            <v>0</v>
          </cell>
          <cell r="D234" t="str">
            <v>Crime|Drama</v>
          </cell>
          <cell r="E234" t="str">
            <v>The King of NajayoÂ </v>
          </cell>
          <cell r="F234" t="str">
            <v>http://www.imdb.com/title/tt2275671/?ref_=fn_tt_tt_1</v>
          </cell>
          <cell r="G234" t="str">
            <v>Spanish</v>
          </cell>
          <cell r="H234" t="str">
            <v>Dominican Republic</v>
          </cell>
          <cell r="I234">
            <v>500000</v>
          </cell>
          <cell r="J234">
            <v>2012</v>
          </cell>
          <cell r="K234">
            <v>6.9</v>
          </cell>
          <cell r="L234" t="str">
            <v>Crime</v>
          </cell>
          <cell r="M234" t="str">
            <v>Drama</v>
          </cell>
        </row>
        <row r="235">
          <cell r="A235" t="str">
            <v>Darren Lynn Bousman</v>
          </cell>
          <cell r="B235">
            <v>97</v>
          </cell>
          <cell r="C235">
            <v>0</v>
          </cell>
          <cell r="D235" t="str">
            <v>Horror|Musical</v>
          </cell>
          <cell r="E235" t="str">
            <v>Alleluia! The Devil's CarnivalÂ </v>
          </cell>
          <cell r="F235" t="str">
            <v>http://www.imdb.com/title/tt3892618/?ref_=fn_tt_tt_1</v>
          </cell>
          <cell r="G235" t="str">
            <v>English</v>
          </cell>
          <cell r="H235" t="str">
            <v>USA</v>
          </cell>
          <cell r="I235">
            <v>500000</v>
          </cell>
          <cell r="J235">
            <v>2016</v>
          </cell>
          <cell r="K235">
            <v>7.4</v>
          </cell>
          <cell r="L235" t="str">
            <v>Horror</v>
          </cell>
          <cell r="M235" t="str">
            <v>Musical</v>
          </cell>
        </row>
        <row r="236">
          <cell r="A236" t="str">
            <v>Joel Paul Reisig</v>
          </cell>
          <cell r="B236">
            <v>108</v>
          </cell>
          <cell r="C236">
            <v>0</v>
          </cell>
          <cell r="D236" t="str">
            <v>Family</v>
          </cell>
          <cell r="E236" t="str">
            <v>Rodeo GirlÂ </v>
          </cell>
          <cell r="F236" t="str">
            <v>http://www.imdb.com/title/tt4062896/?ref_=fn_tt_tt_1</v>
          </cell>
          <cell r="G236" t="str">
            <v>English</v>
          </cell>
          <cell r="H236" t="str">
            <v>USA</v>
          </cell>
          <cell r="I236">
            <v>500000</v>
          </cell>
          <cell r="J236">
            <v>2016</v>
          </cell>
          <cell r="K236">
            <v>5.7</v>
          </cell>
          <cell r="L236" t="str">
            <v>Family</v>
          </cell>
          <cell r="M236">
            <v>0</v>
          </cell>
        </row>
        <row r="237">
          <cell r="A237" t="str">
            <v>Catherine Gund</v>
          </cell>
          <cell r="B237">
            <v>82</v>
          </cell>
          <cell r="C237">
            <v>21199</v>
          </cell>
          <cell r="D237" t="str">
            <v>Action|Biography|Documentary|Sport</v>
          </cell>
          <cell r="E237" t="str">
            <v>Born to Fly: Elizabeth Streb vs. GravityÂ </v>
          </cell>
          <cell r="F237" t="str">
            <v>http://www.imdb.com/title/tt2246526/?ref_=fn_tt_tt_1</v>
          </cell>
          <cell r="G237" t="str">
            <v>English</v>
          </cell>
          <cell r="H237" t="str">
            <v>USA</v>
          </cell>
          <cell r="I237">
            <v>500000</v>
          </cell>
          <cell r="J237">
            <v>2014</v>
          </cell>
          <cell r="K237">
            <v>6.8</v>
          </cell>
          <cell r="L237" t="str">
            <v>Action</v>
          </cell>
          <cell r="M237" t="str">
            <v>Biography</v>
          </cell>
          <cell r="N237" t="str">
            <v>Documentary</v>
          </cell>
          <cell r="O237" t="str">
            <v>Sport</v>
          </cell>
        </row>
        <row r="238">
          <cell r="A238" t="str">
            <v>Luke Dye</v>
          </cell>
          <cell r="B238">
            <v>84</v>
          </cell>
          <cell r="C238">
            <v>0</v>
          </cell>
          <cell r="D238" t="str">
            <v>Family</v>
          </cell>
          <cell r="E238" t="str">
            <v>The Little Ponderosa ZooÂ </v>
          </cell>
          <cell r="F238" t="str">
            <v>http://www.imdb.com/title/tt3846442/?ref_=fn_tt_tt_1</v>
          </cell>
          <cell r="G238" t="str">
            <v>English</v>
          </cell>
          <cell r="H238" t="str">
            <v>USA</v>
          </cell>
          <cell r="I238">
            <v>500000</v>
          </cell>
          <cell r="J238">
            <v>2016</v>
          </cell>
          <cell r="K238">
            <v>5.2</v>
          </cell>
          <cell r="L238" t="str">
            <v>Family</v>
          </cell>
          <cell r="M238">
            <v>0</v>
          </cell>
        </row>
        <row r="239">
          <cell r="A239" t="str">
            <v>Alec Asten</v>
          </cell>
          <cell r="B239">
            <v>82</v>
          </cell>
          <cell r="C239">
            <v>0</v>
          </cell>
          <cell r="D239" t="str">
            <v>Action</v>
          </cell>
          <cell r="E239" t="str">
            <v>Diamond RuffÂ </v>
          </cell>
          <cell r="F239" t="str">
            <v>http://www.imdb.com/title/tt2111292/?ref_=fn_tt_tt_1</v>
          </cell>
          <cell r="G239" t="str">
            <v>English</v>
          </cell>
          <cell r="H239" t="str">
            <v>USA</v>
          </cell>
          <cell r="I239">
            <v>500000</v>
          </cell>
          <cell r="J239">
            <v>2015</v>
          </cell>
          <cell r="K239">
            <v>4.3</v>
          </cell>
          <cell r="L239" t="str">
            <v>Action</v>
          </cell>
          <cell r="M239">
            <v>0</v>
          </cell>
        </row>
        <row r="240">
          <cell r="A240" t="str">
            <v>Lloyd Kaufman</v>
          </cell>
          <cell r="B240">
            <v>103</v>
          </cell>
          <cell r="C240">
            <v>23000</v>
          </cell>
          <cell r="D240" t="str">
            <v>Comedy|Horror|Musical</v>
          </cell>
          <cell r="E240" t="str">
            <v>Poultrygeist: Night of the Chicken DeadÂ </v>
          </cell>
          <cell r="F240" t="str">
            <v>http://www.imdb.com/title/tt0462485/?ref_=fn_tt_tt_1</v>
          </cell>
          <cell r="G240" t="str">
            <v>English</v>
          </cell>
          <cell r="H240" t="str">
            <v>USA</v>
          </cell>
          <cell r="I240">
            <v>500000</v>
          </cell>
          <cell r="J240">
            <v>2006</v>
          </cell>
          <cell r="K240">
            <v>6.2</v>
          </cell>
          <cell r="L240" t="str">
            <v>Comedy</v>
          </cell>
          <cell r="M240" t="str">
            <v>Horror</v>
          </cell>
          <cell r="N240" t="str">
            <v>Musical</v>
          </cell>
        </row>
        <row r="241">
          <cell r="A241" t="str">
            <v>Matt Jackson</v>
          </cell>
          <cell r="B241">
            <v>97</v>
          </cell>
          <cell r="C241">
            <v>0</v>
          </cell>
          <cell r="D241" t="str">
            <v>Comedy|Horror</v>
          </cell>
          <cell r="E241" t="str">
            <v>Love in the Time of MonstersÂ </v>
          </cell>
          <cell r="F241" t="str">
            <v>http://www.imdb.com/title/tt2403415/?ref_=fn_tt_tt_1</v>
          </cell>
          <cell r="G241" t="str">
            <v>English</v>
          </cell>
          <cell r="H241" t="str">
            <v>USA</v>
          </cell>
          <cell r="I241">
            <v>500000</v>
          </cell>
          <cell r="J241">
            <v>2014</v>
          </cell>
          <cell r="K241">
            <v>5.4</v>
          </cell>
          <cell r="L241" t="str">
            <v>Comedy</v>
          </cell>
          <cell r="M241" t="str">
            <v>Horror</v>
          </cell>
        </row>
        <row r="242">
          <cell r="A242" t="str">
            <v>Paul Fox</v>
          </cell>
          <cell r="B242">
            <v>80</v>
          </cell>
          <cell r="C242">
            <v>0</v>
          </cell>
          <cell r="D242" t="str">
            <v>Horror|Thriller</v>
          </cell>
          <cell r="E242" t="str">
            <v>The Dark HoursÂ </v>
          </cell>
          <cell r="F242" t="str">
            <v>http://www.imdb.com/title/tt0402249/?ref_=fn_tt_tt_1</v>
          </cell>
          <cell r="G242" t="str">
            <v>English</v>
          </cell>
          <cell r="H242" t="str">
            <v>Canada</v>
          </cell>
          <cell r="I242">
            <v>500000</v>
          </cell>
          <cell r="J242">
            <v>2005</v>
          </cell>
          <cell r="K242">
            <v>6.1</v>
          </cell>
          <cell r="L242" t="str">
            <v>Horror</v>
          </cell>
          <cell r="M242" t="str">
            <v>Thriller</v>
          </cell>
        </row>
        <row r="243">
          <cell r="A243" t="str">
            <v>Ã‰tienne Faure</v>
          </cell>
          <cell r="B243">
            <v>98</v>
          </cell>
          <cell r="C243">
            <v>0</v>
          </cell>
          <cell r="D243" t="str">
            <v>Drama|Musical|Romance</v>
          </cell>
          <cell r="E243" t="str">
            <v>BizarreÂ </v>
          </cell>
          <cell r="F243" t="str">
            <v>http://www.imdb.com/title/tt3904272/?ref_=fn_tt_tt_1</v>
          </cell>
          <cell r="G243" t="str">
            <v>English</v>
          </cell>
          <cell r="H243" t="str">
            <v>France</v>
          </cell>
          <cell r="I243">
            <v>500000</v>
          </cell>
          <cell r="J243">
            <v>2015</v>
          </cell>
          <cell r="K243">
            <v>4.3</v>
          </cell>
          <cell r="L243" t="str">
            <v>Drama</v>
          </cell>
          <cell r="M243" t="str">
            <v>Musical</v>
          </cell>
          <cell r="N243" t="str">
            <v>Romance</v>
          </cell>
        </row>
        <row r="244">
          <cell r="A244" t="str">
            <v>Melvin Van Peebles</v>
          </cell>
          <cell r="B244">
            <v>97</v>
          </cell>
          <cell r="C244">
            <v>15180000</v>
          </cell>
          <cell r="D244" t="str">
            <v>Crime|Drama|Thriller</v>
          </cell>
          <cell r="E244" t="str">
            <v>Sweet Sweetback's Baadasssss SongÂ </v>
          </cell>
          <cell r="F244" t="str">
            <v>http://www.imdb.com/title/tt0067810/?ref_=fn_tt_tt_1</v>
          </cell>
          <cell r="G244" t="str">
            <v>English</v>
          </cell>
          <cell r="H244" t="str">
            <v>USA</v>
          </cell>
          <cell r="I244">
            <v>500000</v>
          </cell>
          <cell r="J244">
            <v>1971</v>
          </cell>
          <cell r="K244">
            <v>5.5</v>
          </cell>
          <cell r="L244" t="str">
            <v>Crime</v>
          </cell>
          <cell r="M244" t="str">
            <v>Drama</v>
          </cell>
          <cell r="N244" t="str">
            <v>Thriller</v>
          </cell>
        </row>
        <row r="245">
          <cell r="A245" t="str">
            <v>Amy Holden Jones</v>
          </cell>
          <cell r="B245">
            <v>88</v>
          </cell>
          <cell r="C245">
            <v>0</v>
          </cell>
          <cell r="D245" t="str">
            <v>Drama|Romance</v>
          </cell>
          <cell r="E245" t="str">
            <v>Love LettersÂ </v>
          </cell>
          <cell r="F245" t="str">
            <v>http://www.imdb.com/title/tt0085871/?ref_=fn_tt_tt_1</v>
          </cell>
          <cell r="G245" t="str">
            <v>English</v>
          </cell>
          <cell r="H245" t="str">
            <v>USA</v>
          </cell>
          <cell r="I245">
            <v>550000</v>
          </cell>
          <cell r="J245">
            <v>1983</v>
          </cell>
          <cell r="K245">
            <v>6.1</v>
          </cell>
          <cell r="L245" t="str">
            <v>Drama</v>
          </cell>
          <cell r="M245" t="str">
            <v>Romance</v>
          </cell>
        </row>
        <row r="246">
          <cell r="A246" t="str">
            <v>Pan Nalin</v>
          </cell>
          <cell r="B246">
            <v>115</v>
          </cell>
          <cell r="C246">
            <v>0</v>
          </cell>
          <cell r="D246" t="str">
            <v>Biography|Documentary|Drama</v>
          </cell>
          <cell r="E246" t="str">
            <v>Faith ConnectionsÂ </v>
          </cell>
          <cell r="F246" t="str">
            <v>http://www.imdb.com/title/tt2768766/?ref_=fn_tt_tt_1</v>
          </cell>
          <cell r="G246" t="str">
            <v>Hindi</v>
          </cell>
          <cell r="H246" t="str">
            <v>India</v>
          </cell>
          <cell r="I246">
            <v>550000</v>
          </cell>
          <cell r="J246">
            <v>2013</v>
          </cell>
          <cell r="K246">
            <v>7</v>
          </cell>
          <cell r="L246" t="str">
            <v>Biography</v>
          </cell>
          <cell r="M246" t="str">
            <v>Documentary</v>
          </cell>
          <cell r="N246" t="str">
            <v>Drama</v>
          </cell>
        </row>
        <row r="247">
          <cell r="A247" t="str">
            <v>Richard Lester</v>
          </cell>
          <cell r="B247">
            <v>87</v>
          </cell>
          <cell r="C247">
            <v>515005</v>
          </cell>
          <cell r="D247" t="str">
            <v>Comedy|Musical</v>
          </cell>
          <cell r="E247" t="str">
            <v>A Hard Day's NightÂ </v>
          </cell>
          <cell r="F247" t="str">
            <v>http://www.imdb.com/title/tt0058182/?ref_=fn_tt_tt_1</v>
          </cell>
          <cell r="G247" t="str">
            <v>English</v>
          </cell>
          <cell r="H247" t="str">
            <v>UK</v>
          </cell>
          <cell r="I247">
            <v>560000</v>
          </cell>
          <cell r="J247">
            <v>1964</v>
          </cell>
          <cell r="K247">
            <v>7.7</v>
          </cell>
          <cell r="L247" t="str">
            <v>Comedy</v>
          </cell>
          <cell r="M247" t="str">
            <v>Musical</v>
          </cell>
        </row>
        <row r="248">
          <cell r="A248" t="str">
            <v>U. Roberto Romano</v>
          </cell>
          <cell r="B248">
            <v>80</v>
          </cell>
          <cell r="C248">
            <v>2245</v>
          </cell>
          <cell r="D248" t="str">
            <v>Documentary</v>
          </cell>
          <cell r="E248" t="str">
            <v>The Harvest/La CosechaÂ </v>
          </cell>
          <cell r="F248" t="str">
            <v>http://www.imdb.com/title/tt1981703/?ref_=fn_tt_tt_1</v>
          </cell>
          <cell r="G248" t="str">
            <v>English</v>
          </cell>
          <cell r="H248" t="str">
            <v>USA</v>
          </cell>
          <cell r="I248">
            <v>560000</v>
          </cell>
          <cell r="J248">
            <v>2011</v>
          </cell>
          <cell r="K248">
            <v>7.2</v>
          </cell>
          <cell r="L248" t="str">
            <v>Documentary</v>
          </cell>
          <cell r="M248">
            <v>0</v>
          </cell>
        </row>
        <row r="249">
          <cell r="A249" t="str">
            <v>Cristian Mungiu</v>
          </cell>
          <cell r="B249">
            <v>113</v>
          </cell>
          <cell r="C249">
            <v>1185783</v>
          </cell>
          <cell r="D249" t="str">
            <v>Drama</v>
          </cell>
          <cell r="E249" t="str">
            <v>4 Months, 3 Weeks and 2 DaysÂ </v>
          </cell>
          <cell r="F249" t="str">
            <v>http://www.imdb.com/title/tt1032846/?ref_=fn_tt_tt_1</v>
          </cell>
          <cell r="G249" t="str">
            <v>Romanian</v>
          </cell>
          <cell r="H249" t="str">
            <v>Romania</v>
          </cell>
          <cell r="I249">
            <v>590000</v>
          </cell>
          <cell r="J249">
            <v>2007</v>
          </cell>
          <cell r="K249">
            <v>7.9</v>
          </cell>
          <cell r="L249" t="str">
            <v>Drama</v>
          </cell>
          <cell r="M249">
            <v>0</v>
          </cell>
        </row>
        <row r="250">
          <cell r="A250" t="str">
            <v>Shane Dawson</v>
          </cell>
          <cell r="B250">
            <v>93</v>
          </cell>
          <cell r="C250">
            <v>35688</v>
          </cell>
          <cell r="D250" t="str">
            <v>Comedy</v>
          </cell>
          <cell r="E250" t="str">
            <v>Not CoolÂ </v>
          </cell>
          <cell r="F250" t="str">
            <v>http://www.imdb.com/title/tt3569356/?ref_=fn_tt_tt_1</v>
          </cell>
          <cell r="G250" t="str">
            <v>English</v>
          </cell>
          <cell r="H250" t="str">
            <v>USA</v>
          </cell>
          <cell r="I250">
            <v>600000</v>
          </cell>
          <cell r="J250">
            <v>2014</v>
          </cell>
          <cell r="K250">
            <v>5.0999999999999996</v>
          </cell>
          <cell r="L250" t="str">
            <v>Comedy</v>
          </cell>
          <cell r="M250">
            <v>0</v>
          </cell>
        </row>
        <row r="251">
          <cell r="A251" t="str">
            <v>Michael Wadleigh</v>
          </cell>
          <cell r="B251">
            <v>215</v>
          </cell>
          <cell r="C251">
            <v>13300000</v>
          </cell>
          <cell r="D251" t="str">
            <v>Documentary|History|Music</v>
          </cell>
          <cell r="E251" t="str">
            <v>WoodstockÂ </v>
          </cell>
          <cell r="F251" t="str">
            <v>http://www.imdb.com/title/tt0066580/?ref_=fn_tt_tt_1</v>
          </cell>
          <cell r="G251" t="str">
            <v>English</v>
          </cell>
          <cell r="H251" t="str">
            <v>USA</v>
          </cell>
          <cell r="I251">
            <v>600000</v>
          </cell>
          <cell r="J251">
            <v>1970</v>
          </cell>
          <cell r="K251">
            <v>8.1</v>
          </cell>
          <cell r="L251" t="str">
            <v>Documentary</v>
          </cell>
          <cell r="M251" t="str">
            <v>History</v>
          </cell>
          <cell r="N251" t="str">
            <v>Music</v>
          </cell>
        </row>
        <row r="252">
          <cell r="A252" t="str">
            <v>Jon Gunn</v>
          </cell>
          <cell r="B252">
            <v>106</v>
          </cell>
          <cell r="C252">
            <v>171988</v>
          </cell>
          <cell r="D252" t="str">
            <v>Action|Crime|Drama</v>
          </cell>
          <cell r="E252" t="str">
            <v>Mercy StreetsÂ </v>
          </cell>
          <cell r="F252" t="str">
            <v>http://www.imdb.com/title/tt0243415/?ref_=fn_tt_tt_1</v>
          </cell>
          <cell r="G252" t="str">
            <v>English</v>
          </cell>
          <cell r="H252" t="str">
            <v>USA</v>
          </cell>
          <cell r="I252">
            <v>600000</v>
          </cell>
          <cell r="J252">
            <v>2000</v>
          </cell>
          <cell r="K252">
            <v>5.6</v>
          </cell>
          <cell r="L252" t="str">
            <v>Action</v>
          </cell>
          <cell r="M252" t="str">
            <v>Crime</v>
          </cell>
          <cell r="N252" t="str">
            <v>Drama</v>
          </cell>
        </row>
        <row r="253">
          <cell r="A253" t="str">
            <v>Gene Teigland</v>
          </cell>
          <cell r="B253">
            <v>103</v>
          </cell>
          <cell r="C253">
            <v>23616</v>
          </cell>
          <cell r="D253" t="str">
            <v>Mystery|Thriller</v>
          </cell>
          <cell r="E253" t="str">
            <v>Arnolds ParkÂ </v>
          </cell>
          <cell r="F253" t="str">
            <v>http://www.imdb.com/title/tt1074931/?ref_=fn_tt_tt_1</v>
          </cell>
          <cell r="G253" t="str">
            <v>English</v>
          </cell>
          <cell r="H253" t="str">
            <v>USA</v>
          </cell>
          <cell r="I253">
            <v>600000</v>
          </cell>
          <cell r="J253">
            <v>2007</v>
          </cell>
          <cell r="K253">
            <v>5.6</v>
          </cell>
          <cell r="L253" t="str">
            <v>Mystery</v>
          </cell>
          <cell r="M253" t="str">
            <v>Thriller</v>
          </cell>
        </row>
        <row r="254">
          <cell r="A254" t="str">
            <v>Scott Ziehl</v>
          </cell>
          <cell r="B254">
            <v>90</v>
          </cell>
          <cell r="C254">
            <v>13493</v>
          </cell>
          <cell r="D254" t="str">
            <v>Drama</v>
          </cell>
          <cell r="E254" t="str">
            <v>Broken VesselsÂ </v>
          </cell>
          <cell r="F254" t="str">
            <v>http://www.imdb.com/title/tt0149964/?ref_=fn_tt_tt_1</v>
          </cell>
          <cell r="G254" t="str">
            <v>English</v>
          </cell>
          <cell r="H254" t="str">
            <v>USA</v>
          </cell>
          <cell r="I254">
            <v>600000</v>
          </cell>
          <cell r="J254">
            <v>1998</v>
          </cell>
          <cell r="K254">
            <v>6.6</v>
          </cell>
          <cell r="L254" t="str">
            <v>Drama</v>
          </cell>
          <cell r="M254">
            <v>0</v>
          </cell>
        </row>
        <row r="255">
          <cell r="A255" t="str">
            <v>Lance McDaniel</v>
          </cell>
          <cell r="B255">
            <v>90</v>
          </cell>
          <cell r="C255">
            <v>0</v>
          </cell>
          <cell r="D255" t="str">
            <v>Action|Drama|Thriller</v>
          </cell>
          <cell r="E255" t="str">
            <v>Light from the DarkroomÂ </v>
          </cell>
          <cell r="F255" t="str">
            <v>http://www.imdb.com/title/tt3130704/?ref_=fn_tt_tt_1</v>
          </cell>
          <cell r="G255" t="str">
            <v>English</v>
          </cell>
          <cell r="H255" t="str">
            <v>USA</v>
          </cell>
          <cell r="I255">
            <v>600000</v>
          </cell>
          <cell r="J255">
            <v>2014</v>
          </cell>
          <cell r="K255">
            <v>8</v>
          </cell>
          <cell r="L255" t="str">
            <v>Action</v>
          </cell>
          <cell r="M255" t="str">
            <v>Drama</v>
          </cell>
          <cell r="N255" t="str">
            <v>Thriller</v>
          </cell>
        </row>
        <row r="256">
          <cell r="A256" t="str">
            <v>Michael Walker</v>
          </cell>
          <cell r="B256">
            <v>98</v>
          </cell>
          <cell r="C256">
            <v>0</v>
          </cell>
          <cell r="D256" t="str">
            <v>Thriller</v>
          </cell>
          <cell r="E256" t="str">
            <v>The Maid's RoomÂ </v>
          </cell>
          <cell r="F256" t="str">
            <v>http://www.imdb.com/title/tt2263814/?ref_=fn_tt_tt_1</v>
          </cell>
          <cell r="G256" t="str">
            <v>English</v>
          </cell>
          <cell r="H256" t="str">
            <v>USA</v>
          </cell>
          <cell r="I256">
            <v>600000</v>
          </cell>
          <cell r="J256">
            <v>2013</v>
          </cell>
          <cell r="K256">
            <v>4.5</v>
          </cell>
          <cell r="L256" t="str">
            <v>Thriller</v>
          </cell>
          <cell r="M256">
            <v>0</v>
          </cell>
        </row>
        <row r="257">
          <cell r="A257" t="str">
            <v>Mark Sandrich</v>
          </cell>
          <cell r="B257">
            <v>81</v>
          </cell>
          <cell r="C257">
            <v>3000000</v>
          </cell>
          <cell r="D257" t="str">
            <v>Comedy|Musical|Romance</v>
          </cell>
          <cell r="E257" t="str">
            <v>Top HatÂ </v>
          </cell>
          <cell r="F257" t="str">
            <v>http://www.imdb.com/title/tt0027125/?ref_=fn_tt_tt_1</v>
          </cell>
          <cell r="G257" t="str">
            <v>English</v>
          </cell>
          <cell r="H257" t="str">
            <v>USA</v>
          </cell>
          <cell r="I257">
            <v>609000</v>
          </cell>
          <cell r="J257">
            <v>1935</v>
          </cell>
          <cell r="K257">
            <v>7.8</v>
          </cell>
          <cell r="L257" t="str">
            <v>Comedy</v>
          </cell>
          <cell r="M257" t="str">
            <v>Musical</v>
          </cell>
          <cell r="N257" t="str">
            <v>Romance</v>
          </cell>
        </row>
        <row r="258">
          <cell r="A258" t="str">
            <v>Travis Romero</v>
          </cell>
          <cell r="B258">
            <v>67</v>
          </cell>
          <cell r="C258">
            <v>0</v>
          </cell>
          <cell r="D258" t="str">
            <v>Drama|Thriller</v>
          </cell>
          <cell r="E258" t="str">
            <v>TreacheryÂ </v>
          </cell>
          <cell r="F258" t="str">
            <v>http://www.imdb.com/title/tt2380301/?ref_=fn_tt_tt_1</v>
          </cell>
          <cell r="G258" t="str">
            <v>English</v>
          </cell>
          <cell r="H258" t="str">
            <v>USA</v>
          </cell>
          <cell r="I258">
            <v>625000</v>
          </cell>
          <cell r="J258">
            <v>2013</v>
          </cell>
          <cell r="K258">
            <v>3.9</v>
          </cell>
          <cell r="L258" t="str">
            <v>Drama</v>
          </cell>
          <cell r="M258" t="str">
            <v>Thriller</v>
          </cell>
        </row>
        <row r="259">
          <cell r="A259" t="str">
            <v>Jim Mickle</v>
          </cell>
          <cell r="B259">
            <v>98</v>
          </cell>
          <cell r="C259">
            <v>18469</v>
          </cell>
          <cell r="D259" t="str">
            <v>Drama|Horror|Sci-Fi</v>
          </cell>
          <cell r="E259" t="str">
            <v>Stake LandÂ </v>
          </cell>
          <cell r="F259" t="str">
            <v>http://www.imdb.com/title/tt1464580/?ref_=fn_tt_tt_1</v>
          </cell>
          <cell r="G259" t="str">
            <v>English</v>
          </cell>
          <cell r="H259" t="str">
            <v>USA</v>
          </cell>
          <cell r="I259">
            <v>650000</v>
          </cell>
          <cell r="J259">
            <v>2010</v>
          </cell>
          <cell r="K259">
            <v>6.5</v>
          </cell>
          <cell r="L259" t="str">
            <v>Drama</v>
          </cell>
          <cell r="M259" t="str">
            <v>Horror</v>
          </cell>
          <cell r="N259" t="str">
            <v>Sci-Fi</v>
          </cell>
        </row>
        <row r="260">
          <cell r="A260" t="str">
            <v>Christopher Scott Cherot</v>
          </cell>
          <cell r="B260">
            <v>84</v>
          </cell>
          <cell r="C260">
            <v>2301777</v>
          </cell>
          <cell r="D260" t="str">
            <v>Comedy</v>
          </cell>
          <cell r="E260" t="str">
            <v>Hav PlentyÂ </v>
          </cell>
          <cell r="F260" t="str">
            <v>http://www.imdb.com/title/tt0126938/?ref_=fn_tt_tt_1</v>
          </cell>
          <cell r="G260" t="str">
            <v>English</v>
          </cell>
          <cell r="H260" t="str">
            <v>USA</v>
          </cell>
          <cell r="I260">
            <v>650000</v>
          </cell>
          <cell r="J260">
            <v>1997</v>
          </cell>
          <cell r="K260">
            <v>6.5</v>
          </cell>
          <cell r="L260" t="str">
            <v>Comedy</v>
          </cell>
          <cell r="M260">
            <v>0</v>
          </cell>
        </row>
        <row r="261">
          <cell r="A261" t="str">
            <v>Bill Benenson</v>
          </cell>
          <cell r="B261">
            <v>71</v>
          </cell>
          <cell r="C261">
            <v>0</v>
          </cell>
          <cell r="D261" t="str">
            <v>Documentary</v>
          </cell>
          <cell r="E261" t="str">
            <v>The Hadza: Last of the FirstÂ </v>
          </cell>
          <cell r="F261" t="str">
            <v>http://www.imdb.com/title/tt2139721/?ref_=fn_tt_tt_1</v>
          </cell>
          <cell r="G261" t="str">
            <v>English</v>
          </cell>
          <cell r="H261" t="str">
            <v>USA</v>
          </cell>
          <cell r="I261">
            <v>650000</v>
          </cell>
          <cell r="J261">
            <v>2014</v>
          </cell>
          <cell r="K261">
            <v>7.4</v>
          </cell>
          <cell r="L261" t="str">
            <v>Documentary</v>
          </cell>
          <cell r="M261">
            <v>0</v>
          </cell>
        </row>
        <row r="262">
          <cell r="A262" t="str">
            <v>Ryan Smith</v>
          </cell>
          <cell r="B262">
            <v>90</v>
          </cell>
          <cell r="C262">
            <v>0</v>
          </cell>
          <cell r="D262" t="str">
            <v>Fantasy|Horror|Mystery|Thriller</v>
          </cell>
          <cell r="E262" t="str">
            <v>AfterÂ </v>
          </cell>
          <cell r="F262" t="str">
            <v>http://www.imdb.com/title/tt1799508/?ref_=fn_tt_tt_1</v>
          </cell>
          <cell r="G262" t="str">
            <v>English</v>
          </cell>
          <cell r="H262" t="str">
            <v>USA</v>
          </cell>
          <cell r="I262">
            <v>650000</v>
          </cell>
          <cell r="J262">
            <v>2012</v>
          </cell>
          <cell r="K262">
            <v>5.4</v>
          </cell>
          <cell r="L262" t="str">
            <v>Fantasy</v>
          </cell>
          <cell r="M262" t="str">
            <v>Horror</v>
          </cell>
          <cell r="N262" t="str">
            <v>Mystery</v>
          </cell>
          <cell r="O262" t="str">
            <v>Thriller</v>
          </cell>
        </row>
        <row r="263">
          <cell r="A263" t="str">
            <v>John Landis</v>
          </cell>
          <cell r="B263">
            <v>83</v>
          </cell>
          <cell r="C263">
            <v>0</v>
          </cell>
          <cell r="D263" t="str">
            <v>Comedy</v>
          </cell>
          <cell r="E263" t="str">
            <v>The Kentucky Fried MovieÂ </v>
          </cell>
          <cell r="F263" t="str">
            <v>http://www.imdb.com/title/tt0076257/?ref_=fn_tt_tt_1</v>
          </cell>
          <cell r="G263" t="str">
            <v>English</v>
          </cell>
          <cell r="H263" t="str">
            <v>USA</v>
          </cell>
          <cell r="I263">
            <v>650000</v>
          </cell>
          <cell r="J263">
            <v>1977</v>
          </cell>
          <cell r="K263">
            <v>6.5</v>
          </cell>
          <cell r="L263" t="str">
            <v>Comedy</v>
          </cell>
          <cell r="M263">
            <v>0</v>
          </cell>
        </row>
        <row r="264">
          <cell r="A264" t="str">
            <v>Stephen Frears</v>
          </cell>
          <cell r="B264">
            <v>97</v>
          </cell>
          <cell r="C264">
            <v>0</v>
          </cell>
          <cell r="D264" t="str">
            <v>Comedy|Drama|Romance</v>
          </cell>
          <cell r="E264" t="str">
            <v>My Beautiful LaundretteÂ </v>
          </cell>
          <cell r="F264" t="str">
            <v>http://www.imdb.com/title/tt0091578/?ref_=fn_tt_tt_1</v>
          </cell>
          <cell r="G264" t="str">
            <v>English</v>
          </cell>
          <cell r="H264" t="str">
            <v>UK</v>
          </cell>
          <cell r="I264">
            <v>650000</v>
          </cell>
          <cell r="J264">
            <v>1985</v>
          </cell>
          <cell r="K264">
            <v>6.9</v>
          </cell>
          <cell r="L264" t="str">
            <v>Comedy</v>
          </cell>
          <cell r="M264" t="str">
            <v>Drama</v>
          </cell>
          <cell r="N264" t="str">
            <v>Romance</v>
          </cell>
        </row>
        <row r="265">
          <cell r="A265" t="str">
            <v>Shane Meadows</v>
          </cell>
          <cell r="B265">
            <v>90</v>
          </cell>
          <cell r="C265">
            <v>6013</v>
          </cell>
          <cell r="D265" t="str">
            <v>Crime|Drama|Thriller</v>
          </cell>
          <cell r="E265" t="str">
            <v>Dead Man's ShoesÂ </v>
          </cell>
          <cell r="F265" t="str">
            <v>http://www.imdb.com/title/tt0419677/?ref_=fn_tt_tt_1</v>
          </cell>
          <cell r="G265" t="str">
            <v>English</v>
          </cell>
          <cell r="H265" t="str">
            <v>UK</v>
          </cell>
          <cell r="I265">
            <v>695393</v>
          </cell>
          <cell r="J265">
            <v>2004</v>
          </cell>
          <cell r="K265">
            <v>7.7</v>
          </cell>
          <cell r="L265" t="str">
            <v>Crime</v>
          </cell>
          <cell r="M265" t="str">
            <v>Drama</v>
          </cell>
          <cell r="N265" t="str">
            <v>Thriller</v>
          </cell>
        </row>
        <row r="266">
          <cell r="A266" t="str">
            <v>Steve James</v>
          </cell>
          <cell r="B266">
            <v>170</v>
          </cell>
          <cell r="C266">
            <v>7830611</v>
          </cell>
          <cell r="D266" t="str">
            <v>Documentary|Drama|Sport</v>
          </cell>
          <cell r="E266" t="str">
            <v>Hoop DreamsÂ </v>
          </cell>
          <cell r="F266" t="str">
            <v>http://www.imdb.com/title/tt0110057/?ref_=fn_tt_tt_1</v>
          </cell>
          <cell r="G266" t="str">
            <v>English</v>
          </cell>
          <cell r="H266" t="str">
            <v>USA</v>
          </cell>
          <cell r="I266">
            <v>700000</v>
          </cell>
          <cell r="J266">
            <v>1994</v>
          </cell>
          <cell r="K266">
            <v>8.3000000000000007</v>
          </cell>
          <cell r="L266" t="str">
            <v>Documentary</v>
          </cell>
          <cell r="M266" t="str">
            <v>Drama</v>
          </cell>
          <cell r="N266" t="str">
            <v>Sport</v>
          </cell>
        </row>
        <row r="267">
          <cell r="A267" t="str">
            <v>Michael Cuesta</v>
          </cell>
          <cell r="B267">
            <v>97</v>
          </cell>
          <cell r="C267">
            <v>1141829</v>
          </cell>
          <cell r="D267" t="str">
            <v>Crime|Drama</v>
          </cell>
          <cell r="E267" t="str">
            <v>L.I.E.Â </v>
          </cell>
          <cell r="F267" t="str">
            <v>http://www.imdb.com/title/tt0242587/?ref_=fn_tt_tt_1</v>
          </cell>
          <cell r="G267" t="str">
            <v>English</v>
          </cell>
          <cell r="H267" t="str">
            <v>USA</v>
          </cell>
          <cell r="I267">
            <v>700000</v>
          </cell>
          <cell r="J267">
            <v>2001</v>
          </cell>
          <cell r="K267">
            <v>7.2</v>
          </cell>
          <cell r="L267" t="str">
            <v>Crime</v>
          </cell>
          <cell r="M267" t="str">
            <v>Drama</v>
          </cell>
        </row>
        <row r="268">
          <cell r="A268" t="str">
            <v>Ryan Fleck</v>
          </cell>
          <cell r="B268">
            <v>106</v>
          </cell>
          <cell r="C268">
            <v>2694973</v>
          </cell>
          <cell r="D268" t="str">
            <v>Drama</v>
          </cell>
          <cell r="E268" t="str">
            <v>Half NelsonÂ </v>
          </cell>
          <cell r="F268" t="str">
            <v>http://www.imdb.com/title/tt0468489/?ref_=fn_tt_tt_1</v>
          </cell>
          <cell r="G268" t="str">
            <v>English</v>
          </cell>
          <cell r="H268" t="str">
            <v>USA</v>
          </cell>
          <cell r="I268">
            <v>700000</v>
          </cell>
          <cell r="J268">
            <v>2006</v>
          </cell>
          <cell r="K268">
            <v>7.2</v>
          </cell>
          <cell r="L268" t="str">
            <v>Drama</v>
          </cell>
          <cell r="M268">
            <v>0</v>
          </cell>
        </row>
        <row r="269">
          <cell r="A269" t="str">
            <v>Jennifer Wynne Farmer</v>
          </cell>
          <cell r="B269">
            <v>107</v>
          </cell>
          <cell r="C269">
            <v>10508</v>
          </cell>
          <cell r="D269" t="str">
            <v>Drama</v>
          </cell>
          <cell r="E269" t="str">
            <v>Naturally NativeÂ </v>
          </cell>
          <cell r="F269" t="str">
            <v>http://www.imdb.com/title/tt0133117/?ref_=fn_tt_tt_1</v>
          </cell>
          <cell r="G269" t="str">
            <v>English</v>
          </cell>
          <cell r="H269" t="str">
            <v>USA</v>
          </cell>
          <cell r="I269">
            <v>700000</v>
          </cell>
          <cell r="J269">
            <v>1998</v>
          </cell>
          <cell r="K269">
            <v>6.5</v>
          </cell>
          <cell r="L269" t="str">
            <v>Drama</v>
          </cell>
          <cell r="M269">
            <v>0</v>
          </cell>
        </row>
        <row r="270">
          <cell r="A270" t="str">
            <v>Anna Mastro</v>
          </cell>
          <cell r="B270">
            <v>94</v>
          </cell>
          <cell r="C270">
            <v>0</v>
          </cell>
          <cell r="D270" t="str">
            <v>Comedy|Drama</v>
          </cell>
          <cell r="E270" t="str">
            <v>WalterÂ </v>
          </cell>
          <cell r="F270" t="str">
            <v>http://www.imdb.com/title/tt2016335/?ref_=fn_tt_tt_1</v>
          </cell>
          <cell r="G270" t="str">
            <v>English</v>
          </cell>
          <cell r="H270" t="str">
            <v>USA</v>
          </cell>
          <cell r="I270">
            <v>700000</v>
          </cell>
          <cell r="J270">
            <v>2015</v>
          </cell>
          <cell r="K270">
            <v>5.3</v>
          </cell>
          <cell r="L270" t="str">
            <v>Comedy</v>
          </cell>
          <cell r="M270" t="str">
            <v>Drama</v>
          </cell>
        </row>
        <row r="271">
          <cell r="A271" t="str">
            <v>Robert Greenwald</v>
          </cell>
          <cell r="B271">
            <v>75</v>
          </cell>
          <cell r="C271">
            <v>0</v>
          </cell>
          <cell r="D271" t="str">
            <v>Documentary|War</v>
          </cell>
          <cell r="E271" t="str">
            <v>Iraq for Sale: The War ProfiteersÂ </v>
          </cell>
          <cell r="F271" t="str">
            <v>http://www.imdb.com/title/tt0815181/?ref_=fn_tt_tt_1</v>
          </cell>
          <cell r="G271" t="str">
            <v>English</v>
          </cell>
          <cell r="H271" t="str">
            <v>USA</v>
          </cell>
          <cell r="I271">
            <v>750000</v>
          </cell>
          <cell r="J271">
            <v>2006</v>
          </cell>
          <cell r="K271">
            <v>7.7</v>
          </cell>
          <cell r="L271" t="str">
            <v>Documentary</v>
          </cell>
          <cell r="M271" t="str">
            <v>War</v>
          </cell>
        </row>
        <row r="272">
          <cell r="A272" t="str">
            <v>Matt Maiellaro</v>
          </cell>
          <cell r="B272">
            <v>86</v>
          </cell>
          <cell r="C272">
            <v>5518918</v>
          </cell>
          <cell r="D272" t="str">
            <v>Action|Adventure|Animation|Comedy|Fantasy|Sci-Fi</v>
          </cell>
          <cell r="E272" t="str">
            <v>Aqua Teen Hunger Force Colon Movie Film for TheatersÂ </v>
          </cell>
          <cell r="F272" t="str">
            <v>http://www.imdb.com/title/tt0455326/?ref_=fn_tt_tt_1</v>
          </cell>
          <cell r="G272" t="str">
            <v>English</v>
          </cell>
          <cell r="H272" t="str">
            <v>USA</v>
          </cell>
          <cell r="I272">
            <v>750000</v>
          </cell>
          <cell r="J272">
            <v>2007</v>
          </cell>
          <cell r="K272">
            <v>6.9</v>
          </cell>
          <cell r="L272" t="str">
            <v>Action</v>
          </cell>
          <cell r="M272" t="str">
            <v>Adventure</v>
          </cell>
          <cell r="N272" t="str">
            <v>Animation</v>
          </cell>
          <cell r="O272" t="str">
            <v>Comedy</v>
          </cell>
        </row>
        <row r="273">
          <cell r="A273" t="str">
            <v>Colin Trevorrow</v>
          </cell>
          <cell r="B273">
            <v>86</v>
          </cell>
          <cell r="C273">
            <v>4007792</v>
          </cell>
          <cell r="D273" t="str">
            <v>Comedy|Drama|Romance</v>
          </cell>
          <cell r="E273" t="str">
            <v>Safety Not GuaranteedÂ </v>
          </cell>
          <cell r="F273" t="str">
            <v>http://www.imdb.com/title/tt1862079/?ref_=fn_tt_tt_1</v>
          </cell>
          <cell r="G273" t="str">
            <v>English</v>
          </cell>
          <cell r="H273" t="str">
            <v>USA</v>
          </cell>
          <cell r="I273">
            <v>750000</v>
          </cell>
          <cell r="J273">
            <v>2012</v>
          </cell>
          <cell r="K273">
            <v>7</v>
          </cell>
          <cell r="L273" t="str">
            <v>Comedy</v>
          </cell>
          <cell r="M273" t="str">
            <v>Drama</v>
          </cell>
          <cell r="N273" t="str">
            <v>Romance</v>
          </cell>
        </row>
        <row r="274">
          <cell r="A274" t="str">
            <v>Ti West</v>
          </cell>
          <cell r="B274">
            <v>101</v>
          </cell>
          <cell r="C274">
            <v>77501</v>
          </cell>
          <cell r="D274" t="str">
            <v>Horror</v>
          </cell>
          <cell r="E274" t="str">
            <v>The InnkeepersÂ </v>
          </cell>
          <cell r="F274" t="str">
            <v>http://www.imdb.com/title/tt1594562/?ref_=fn_tt_tt_1</v>
          </cell>
          <cell r="G274" t="str">
            <v>English</v>
          </cell>
          <cell r="H274" t="str">
            <v>USA</v>
          </cell>
          <cell r="I274">
            <v>750000</v>
          </cell>
          <cell r="J274">
            <v>2011</v>
          </cell>
          <cell r="K274">
            <v>5.5</v>
          </cell>
          <cell r="L274" t="str">
            <v>Horror</v>
          </cell>
          <cell r="M274">
            <v>0</v>
          </cell>
        </row>
        <row r="275">
          <cell r="A275" t="str">
            <v>Bernardo Bertolucci</v>
          </cell>
          <cell r="B275">
            <v>106</v>
          </cell>
          <cell r="C275">
            <v>0</v>
          </cell>
          <cell r="D275" t="str">
            <v>Drama</v>
          </cell>
          <cell r="E275" t="str">
            <v>The ConformistÂ </v>
          </cell>
          <cell r="F275" t="str">
            <v>http://www.imdb.com/title/tt0065571/?ref_=fn_tt_tt_1</v>
          </cell>
          <cell r="G275" t="str">
            <v>Italian</v>
          </cell>
          <cell r="H275" t="str">
            <v>Italy</v>
          </cell>
          <cell r="I275">
            <v>750000</v>
          </cell>
          <cell r="J275">
            <v>1970</v>
          </cell>
          <cell r="K275">
            <v>8.1</v>
          </cell>
          <cell r="L275" t="str">
            <v>Drama</v>
          </cell>
          <cell r="M275">
            <v>0</v>
          </cell>
        </row>
        <row r="276">
          <cell r="A276" t="str">
            <v>Neil Burger</v>
          </cell>
          <cell r="B276">
            <v>88</v>
          </cell>
          <cell r="C276">
            <v>47329</v>
          </cell>
          <cell r="D276" t="str">
            <v>Drama</v>
          </cell>
          <cell r="E276" t="str">
            <v>Interview with the AssassinÂ </v>
          </cell>
          <cell r="F276" t="str">
            <v>http://www.imdb.com/title/tt0308411/?ref_=fn_tt_tt_1</v>
          </cell>
          <cell r="G276" t="str">
            <v>English</v>
          </cell>
          <cell r="H276" t="str">
            <v>USA</v>
          </cell>
          <cell r="I276">
            <v>750000</v>
          </cell>
          <cell r="J276">
            <v>2002</v>
          </cell>
          <cell r="K276">
            <v>6.6</v>
          </cell>
          <cell r="L276" t="str">
            <v>Drama</v>
          </cell>
          <cell r="M276">
            <v>0</v>
          </cell>
        </row>
        <row r="277">
          <cell r="A277" t="str">
            <v>Jonathan Levine</v>
          </cell>
          <cell r="B277">
            <v>90</v>
          </cell>
          <cell r="C277">
            <v>0</v>
          </cell>
          <cell r="D277" t="str">
            <v>Horror</v>
          </cell>
          <cell r="E277" t="str">
            <v>All the Boys Love Mandy LaneÂ </v>
          </cell>
          <cell r="F277" t="str">
            <v>http://www.imdb.com/title/tt0490076/?ref_=fn_tt_tt_1</v>
          </cell>
          <cell r="G277" t="str">
            <v>English</v>
          </cell>
          <cell r="H277" t="str">
            <v>USA</v>
          </cell>
          <cell r="I277">
            <v>750000</v>
          </cell>
          <cell r="J277">
            <v>2006</v>
          </cell>
          <cell r="K277">
            <v>5.6</v>
          </cell>
          <cell r="L277" t="str">
            <v>Horror</v>
          </cell>
          <cell r="M277">
            <v>0</v>
          </cell>
        </row>
        <row r="278">
          <cell r="A278" t="str">
            <v>Christopher Hutson</v>
          </cell>
          <cell r="B278">
            <v>95</v>
          </cell>
          <cell r="C278">
            <v>0</v>
          </cell>
          <cell r="D278" t="str">
            <v>Horror</v>
          </cell>
          <cell r="E278" t="str">
            <v>BledÂ </v>
          </cell>
          <cell r="F278" t="str">
            <v>http://www.imdb.com/title/tt0997143/?ref_=fn_tt_tt_1</v>
          </cell>
          <cell r="G278" t="str">
            <v>English</v>
          </cell>
          <cell r="H278" t="str">
            <v>USA</v>
          </cell>
          <cell r="I278">
            <v>750000</v>
          </cell>
          <cell r="J278">
            <v>2009</v>
          </cell>
          <cell r="K278">
            <v>3.1</v>
          </cell>
          <cell r="L278" t="str">
            <v>Horror</v>
          </cell>
          <cell r="M278">
            <v>0</v>
          </cell>
        </row>
        <row r="279">
          <cell r="A279" t="str">
            <v>Fred Zinnemann</v>
          </cell>
          <cell r="B279">
            <v>85</v>
          </cell>
          <cell r="C279">
            <v>0</v>
          </cell>
          <cell r="D279" t="str">
            <v>Thriller|Western</v>
          </cell>
          <cell r="E279" t="str">
            <v>High NoonÂ </v>
          </cell>
          <cell r="F279" t="str">
            <v>http://www.imdb.com/title/tt0044706/?ref_=fn_tt_tt_1</v>
          </cell>
          <cell r="G279" t="str">
            <v>English</v>
          </cell>
          <cell r="H279" t="str">
            <v>USA</v>
          </cell>
          <cell r="I279">
            <v>750000</v>
          </cell>
          <cell r="J279">
            <v>1952</v>
          </cell>
          <cell r="K279">
            <v>8.1</v>
          </cell>
          <cell r="L279" t="str">
            <v>Thriller</v>
          </cell>
          <cell r="M279" t="str">
            <v>Western</v>
          </cell>
        </row>
        <row r="280">
          <cell r="A280" t="str">
            <v>H.M. Coakley</v>
          </cell>
          <cell r="B280">
            <v>91</v>
          </cell>
          <cell r="C280">
            <v>0</v>
          </cell>
          <cell r="D280" t="str">
            <v>Crime|Drama|Thriller</v>
          </cell>
          <cell r="E280" t="str">
            <v>AdulterersÂ </v>
          </cell>
          <cell r="F280" t="str">
            <v>http://www.imdb.com/title/tt4044464/?ref_=fn_tt_tt_1</v>
          </cell>
          <cell r="G280" t="str">
            <v>English</v>
          </cell>
          <cell r="H280" t="str">
            <v>USA</v>
          </cell>
          <cell r="I280">
            <v>750000</v>
          </cell>
          <cell r="J280">
            <v>2015</v>
          </cell>
          <cell r="K280">
            <v>4.9000000000000004</v>
          </cell>
          <cell r="L280" t="str">
            <v>Crime</v>
          </cell>
          <cell r="M280" t="str">
            <v>Drama</v>
          </cell>
          <cell r="N280" t="str">
            <v>Thriller</v>
          </cell>
        </row>
        <row r="281">
          <cell r="A281" t="str">
            <v>William Gazecki</v>
          </cell>
          <cell r="B281">
            <v>115</v>
          </cell>
          <cell r="C281">
            <v>0</v>
          </cell>
          <cell r="D281" t="str">
            <v>Documentary</v>
          </cell>
          <cell r="E281" t="str">
            <v>Crop Circles: Quest for TruthÂ </v>
          </cell>
          <cell r="F281" t="str">
            <v>http://www.imdb.com/title/tt0331225/?ref_=fn_tt_tt_1</v>
          </cell>
          <cell r="G281" t="str">
            <v>English</v>
          </cell>
          <cell r="H281" t="str">
            <v>USA</v>
          </cell>
          <cell r="I281">
            <v>750000</v>
          </cell>
          <cell r="J281">
            <v>2002</v>
          </cell>
          <cell r="K281">
            <v>7</v>
          </cell>
          <cell r="L281" t="str">
            <v>Documentary</v>
          </cell>
          <cell r="M281">
            <v>0</v>
          </cell>
        </row>
        <row r="282">
          <cell r="A282" t="str">
            <v>George Lucas</v>
          </cell>
          <cell r="B282">
            <v>112</v>
          </cell>
          <cell r="C282">
            <v>115000000</v>
          </cell>
          <cell r="D282" t="str">
            <v>Comedy|Drama|Music</v>
          </cell>
          <cell r="E282" t="str">
            <v>American GraffitiÂ </v>
          </cell>
          <cell r="F282" t="str">
            <v>http://www.imdb.com/title/tt0069704/?ref_=fn_tt_tt_1</v>
          </cell>
          <cell r="G282" t="str">
            <v>English</v>
          </cell>
          <cell r="H282" t="str">
            <v>USA</v>
          </cell>
          <cell r="I282">
            <v>777000</v>
          </cell>
          <cell r="J282">
            <v>1973</v>
          </cell>
          <cell r="K282">
            <v>7.5</v>
          </cell>
          <cell r="L282" t="str">
            <v>Comedy</v>
          </cell>
          <cell r="M282" t="str">
            <v>Drama</v>
          </cell>
          <cell r="N282" t="str">
            <v>Music</v>
          </cell>
        </row>
        <row r="283">
          <cell r="A283" t="str">
            <v>Ryan Little</v>
          </cell>
          <cell r="B283">
            <v>90</v>
          </cell>
          <cell r="C283">
            <v>1310270</v>
          </cell>
          <cell r="D283" t="str">
            <v>Action|Adventure|Drama|War</v>
          </cell>
          <cell r="E283" t="str">
            <v>Saints and SoldiersÂ </v>
          </cell>
          <cell r="F283" t="str">
            <v>http://www.imdb.com/title/tt0373283/?ref_=fn_tt_tt_1</v>
          </cell>
          <cell r="G283" t="str">
            <v>English</v>
          </cell>
          <cell r="H283" t="str">
            <v>USA</v>
          </cell>
          <cell r="I283">
            <v>780000</v>
          </cell>
          <cell r="J283">
            <v>2003</v>
          </cell>
          <cell r="K283">
            <v>6.8</v>
          </cell>
          <cell r="L283" t="str">
            <v>Action</v>
          </cell>
          <cell r="M283" t="str">
            <v>Adventure</v>
          </cell>
          <cell r="N283" t="str">
            <v>Drama</v>
          </cell>
          <cell r="O283" t="str">
            <v>War</v>
          </cell>
        </row>
        <row r="284">
          <cell r="A284" t="str">
            <v>Frank Borzage</v>
          </cell>
          <cell r="B284">
            <v>79</v>
          </cell>
          <cell r="C284">
            <v>0</v>
          </cell>
          <cell r="D284" t="str">
            <v>Drama|Romance|War</v>
          </cell>
          <cell r="E284" t="str">
            <v>A Farewell to ArmsÂ </v>
          </cell>
          <cell r="F284" t="str">
            <v>http://www.imdb.com/title/tt0022879/?ref_=fn_tt_tt_1</v>
          </cell>
          <cell r="G284" t="str">
            <v>English</v>
          </cell>
          <cell r="H284" t="str">
            <v>USA</v>
          </cell>
          <cell r="I284">
            <v>800000</v>
          </cell>
          <cell r="J284">
            <v>1932</v>
          </cell>
          <cell r="K284">
            <v>6.6</v>
          </cell>
          <cell r="L284" t="str">
            <v>Drama</v>
          </cell>
          <cell r="M284" t="str">
            <v>Romance</v>
          </cell>
          <cell r="N284" t="str">
            <v>War</v>
          </cell>
        </row>
        <row r="285">
          <cell r="A285" t="str">
            <v>Youssef Delara</v>
          </cell>
          <cell r="B285">
            <v>88</v>
          </cell>
          <cell r="C285">
            <v>0</v>
          </cell>
          <cell r="D285" t="str">
            <v>Thriller</v>
          </cell>
          <cell r="E285" t="str">
            <v>Enter the Dangerous MindÂ </v>
          </cell>
          <cell r="F285" t="str">
            <v>http://www.imdb.com/title/tt2229377/?ref_=fn_tt_tt_1</v>
          </cell>
          <cell r="G285" t="str">
            <v>English</v>
          </cell>
          <cell r="H285" t="str">
            <v>USA</v>
          </cell>
          <cell r="I285">
            <v>800000</v>
          </cell>
          <cell r="J285">
            <v>2013</v>
          </cell>
          <cell r="K285">
            <v>5.2</v>
          </cell>
          <cell r="L285" t="str">
            <v>Thriller</v>
          </cell>
          <cell r="M285">
            <v>0</v>
          </cell>
        </row>
        <row r="286">
          <cell r="A286" t="str">
            <v>Todd Solondz</v>
          </cell>
          <cell r="B286">
            <v>88</v>
          </cell>
          <cell r="C286">
            <v>4771000</v>
          </cell>
          <cell r="D286" t="str">
            <v>Comedy|Drama</v>
          </cell>
          <cell r="E286" t="str">
            <v>Welcome to the DollhouseÂ </v>
          </cell>
          <cell r="F286" t="str">
            <v>http://www.imdb.com/title/tt0114906/?ref_=fn_tt_tt_1</v>
          </cell>
          <cell r="G286" t="str">
            <v>English</v>
          </cell>
          <cell r="H286" t="str">
            <v>USA</v>
          </cell>
          <cell r="I286">
            <v>800000</v>
          </cell>
          <cell r="J286">
            <v>1995</v>
          </cell>
          <cell r="K286">
            <v>7.5</v>
          </cell>
          <cell r="L286" t="str">
            <v>Comedy</v>
          </cell>
          <cell r="M286" t="str">
            <v>Drama</v>
          </cell>
        </row>
        <row r="287">
          <cell r="A287" t="str">
            <v>Victor Nunez</v>
          </cell>
          <cell r="B287">
            <v>114</v>
          </cell>
          <cell r="C287">
            <v>1001437</v>
          </cell>
          <cell r="D287" t="str">
            <v>Drama|Romance</v>
          </cell>
          <cell r="E287" t="str">
            <v>Ruby in ParadiseÂ </v>
          </cell>
          <cell r="F287" t="str">
            <v>http://www.imdb.com/title/tt0108000/?ref_=fn_tt_tt_1</v>
          </cell>
          <cell r="G287" t="str">
            <v>English</v>
          </cell>
          <cell r="H287" t="str">
            <v>USA</v>
          </cell>
          <cell r="I287">
            <v>800000</v>
          </cell>
          <cell r="J287">
            <v>1993</v>
          </cell>
          <cell r="K287">
            <v>7.2</v>
          </cell>
          <cell r="L287" t="str">
            <v>Drama</v>
          </cell>
          <cell r="M287" t="str">
            <v>Romance</v>
          </cell>
        </row>
        <row r="288">
          <cell r="A288" t="str">
            <v>Peter Sollett</v>
          </cell>
          <cell r="B288">
            <v>88</v>
          </cell>
          <cell r="C288">
            <v>2073984</v>
          </cell>
          <cell r="D288" t="str">
            <v>Drama|Romance</v>
          </cell>
          <cell r="E288" t="str">
            <v>Raising Victor VargasÂ </v>
          </cell>
          <cell r="F288" t="str">
            <v>http://www.imdb.com/title/tt0316188/?ref_=fn_tt_tt_1</v>
          </cell>
          <cell r="G288" t="str">
            <v>English</v>
          </cell>
          <cell r="H288" t="str">
            <v>France</v>
          </cell>
          <cell r="I288">
            <v>800000</v>
          </cell>
          <cell r="J288">
            <v>2002</v>
          </cell>
          <cell r="K288">
            <v>7.2</v>
          </cell>
          <cell r="L288" t="str">
            <v>Drama</v>
          </cell>
          <cell r="M288" t="str">
            <v>Romance</v>
          </cell>
        </row>
        <row r="289">
          <cell r="A289" t="str">
            <v>Jorge Gaggero</v>
          </cell>
          <cell r="B289">
            <v>83</v>
          </cell>
          <cell r="C289">
            <v>0</v>
          </cell>
          <cell r="D289" t="str">
            <v>Drama</v>
          </cell>
          <cell r="E289" t="str">
            <v>Live-In MaidÂ </v>
          </cell>
          <cell r="F289" t="str">
            <v>http://www.imdb.com/title/tt0356453/?ref_=fn_tt_tt_1</v>
          </cell>
          <cell r="G289" t="str">
            <v>Spanish</v>
          </cell>
          <cell r="H289" t="str">
            <v>Argentina</v>
          </cell>
          <cell r="I289">
            <v>800000</v>
          </cell>
          <cell r="J289">
            <v>2004</v>
          </cell>
          <cell r="K289">
            <v>7.2</v>
          </cell>
          <cell r="L289" t="str">
            <v>Drama</v>
          </cell>
          <cell r="M289">
            <v>0</v>
          </cell>
        </row>
        <row r="290">
          <cell r="A290" t="str">
            <v>Rod Lurie</v>
          </cell>
          <cell r="B290">
            <v>104</v>
          </cell>
          <cell r="C290">
            <v>144583</v>
          </cell>
          <cell r="D290" t="str">
            <v>Drama|Thriller</v>
          </cell>
          <cell r="E290" t="str">
            <v>DeterrenceÂ </v>
          </cell>
          <cell r="F290" t="str">
            <v>http://www.imdb.com/title/tt0158583/?ref_=fn_tt_tt_1</v>
          </cell>
          <cell r="G290" t="str">
            <v>English</v>
          </cell>
          <cell r="H290" t="str">
            <v>France</v>
          </cell>
          <cell r="I290">
            <v>800000</v>
          </cell>
          <cell r="J290">
            <v>1999</v>
          </cell>
          <cell r="K290">
            <v>6.5</v>
          </cell>
          <cell r="L290" t="str">
            <v>Drama</v>
          </cell>
          <cell r="M290" t="str">
            <v>Thriller</v>
          </cell>
        </row>
        <row r="291">
          <cell r="A291" t="str">
            <v>Michael Burke</v>
          </cell>
          <cell r="B291">
            <v>94</v>
          </cell>
          <cell r="C291">
            <v>0</v>
          </cell>
          <cell r="D291" t="str">
            <v>Crime|Drama|Romance</v>
          </cell>
          <cell r="E291" t="str">
            <v>The Mudge BoyÂ </v>
          </cell>
          <cell r="F291" t="str">
            <v>http://www.imdb.com/title/tt0339419/?ref_=fn_tt_tt_1</v>
          </cell>
          <cell r="G291" t="str">
            <v>English</v>
          </cell>
          <cell r="H291" t="str">
            <v>USA</v>
          </cell>
          <cell r="I291">
            <v>800000</v>
          </cell>
          <cell r="J291">
            <v>2003</v>
          </cell>
          <cell r="K291">
            <v>7.2</v>
          </cell>
          <cell r="L291" t="str">
            <v>Crime</v>
          </cell>
          <cell r="M291" t="str">
            <v>Drama</v>
          </cell>
          <cell r="N291" t="str">
            <v>Romance</v>
          </cell>
        </row>
        <row r="292">
          <cell r="A292" t="str">
            <v>Tommy Wirkola</v>
          </cell>
          <cell r="B292">
            <v>91</v>
          </cell>
          <cell r="C292">
            <v>41709</v>
          </cell>
          <cell r="D292" t="str">
            <v>Comedy|Horror</v>
          </cell>
          <cell r="E292" t="str">
            <v>Dead SnowÂ </v>
          </cell>
          <cell r="F292" t="str">
            <v>http://www.imdb.com/title/tt1278340/?ref_=fn_tt_tt_1</v>
          </cell>
          <cell r="G292" t="str">
            <v>Norwegian</v>
          </cell>
          <cell r="H292" t="str">
            <v>Norway</v>
          </cell>
          <cell r="I292">
            <v>800000</v>
          </cell>
          <cell r="J292">
            <v>2009</v>
          </cell>
          <cell r="K292">
            <v>6.4</v>
          </cell>
          <cell r="L292" t="str">
            <v>Comedy</v>
          </cell>
          <cell r="M292" t="str">
            <v>Horror</v>
          </cell>
        </row>
        <row r="293">
          <cell r="A293" t="str">
            <v>Alfred Hitchcock</v>
          </cell>
          <cell r="B293">
            <v>108</v>
          </cell>
          <cell r="C293">
            <v>32000000</v>
          </cell>
          <cell r="D293" t="str">
            <v>Horror|Mystery|Thriller</v>
          </cell>
          <cell r="E293" t="str">
            <v>PsychoÂ </v>
          </cell>
          <cell r="F293" t="str">
            <v>http://www.imdb.com/title/tt0054215/?ref_=fn_tt_tt_1</v>
          </cell>
          <cell r="G293" t="str">
            <v>English</v>
          </cell>
          <cell r="H293" t="str">
            <v>USA</v>
          </cell>
          <cell r="I293">
            <v>806947</v>
          </cell>
          <cell r="J293">
            <v>1960</v>
          </cell>
          <cell r="K293">
            <v>8.5</v>
          </cell>
          <cell r="L293" t="str">
            <v>Horror</v>
          </cell>
          <cell r="M293" t="str">
            <v>Mystery</v>
          </cell>
          <cell r="N293" t="str">
            <v>Thriller</v>
          </cell>
        </row>
        <row r="294">
          <cell r="A294" t="str">
            <v>Rich Christiano</v>
          </cell>
          <cell r="B294">
            <v>95</v>
          </cell>
          <cell r="C294">
            <v>15278</v>
          </cell>
          <cell r="D294" t="str">
            <v>Drama|Fantasy|Sci-Fi</v>
          </cell>
          <cell r="E294" t="str">
            <v>Time ChangerÂ </v>
          </cell>
          <cell r="F294" t="str">
            <v>http://www.imdb.com/title/tt0295725/?ref_=fn_tt_tt_1</v>
          </cell>
          <cell r="G294" t="str">
            <v>English</v>
          </cell>
          <cell r="H294" t="str">
            <v>USA</v>
          </cell>
          <cell r="I294">
            <v>825000</v>
          </cell>
          <cell r="J294">
            <v>2002</v>
          </cell>
          <cell r="K294">
            <v>5.6</v>
          </cell>
          <cell r="L294" t="str">
            <v>Drama</v>
          </cell>
          <cell r="M294" t="str">
            <v>Fantasy</v>
          </cell>
          <cell r="N294" t="str">
            <v>Sci-Fi</v>
          </cell>
        </row>
        <row r="295">
          <cell r="A295" t="str">
            <v>Charles Herman-Wurmfeld</v>
          </cell>
          <cell r="B295">
            <v>88</v>
          </cell>
          <cell r="C295">
            <v>442638</v>
          </cell>
          <cell r="D295" t="str">
            <v>Comedy|Romance|Sport</v>
          </cell>
          <cell r="E295" t="str">
            <v>The HammerÂ </v>
          </cell>
          <cell r="F295" t="str">
            <v>http://www.imdb.com/title/tt0814130/?ref_=fn_tt_tt_1</v>
          </cell>
          <cell r="G295" t="str">
            <v>English</v>
          </cell>
          <cell r="H295" t="str">
            <v>USA</v>
          </cell>
          <cell r="I295">
            <v>850000</v>
          </cell>
          <cell r="J295">
            <v>2007</v>
          </cell>
          <cell r="K295">
            <v>7.3</v>
          </cell>
          <cell r="L295" t="str">
            <v>Comedy</v>
          </cell>
          <cell r="M295" t="str">
            <v>Romance</v>
          </cell>
          <cell r="N295" t="str">
            <v>Sport</v>
          </cell>
        </row>
        <row r="296">
          <cell r="A296" t="str">
            <v>C. Jay Cox</v>
          </cell>
          <cell r="B296">
            <v>107</v>
          </cell>
          <cell r="C296">
            <v>819939</v>
          </cell>
          <cell r="D296" t="str">
            <v>Comedy|Drama|Romance</v>
          </cell>
          <cell r="E296" t="str">
            <v>Latter DaysÂ </v>
          </cell>
          <cell r="F296" t="str">
            <v>http://www.imdb.com/title/tt0345551/?ref_=fn_tt_tt_1</v>
          </cell>
          <cell r="G296" t="str">
            <v>English</v>
          </cell>
          <cell r="H296" t="str">
            <v>USA</v>
          </cell>
          <cell r="I296">
            <v>850000</v>
          </cell>
          <cell r="J296">
            <v>2003</v>
          </cell>
          <cell r="K296">
            <v>7.2</v>
          </cell>
          <cell r="L296" t="str">
            <v>Comedy</v>
          </cell>
          <cell r="M296" t="str">
            <v>Drama</v>
          </cell>
          <cell r="N296" t="str">
            <v>Romance</v>
          </cell>
        </row>
        <row r="297">
          <cell r="A297" t="str">
            <v>Jamie Travis</v>
          </cell>
          <cell r="B297">
            <v>88</v>
          </cell>
          <cell r="C297">
            <v>1243961</v>
          </cell>
          <cell r="D297" t="str">
            <v>Comedy</v>
          </cell>
          <cell r="E297" t="str">
            <v>For a Good Time, Call...Â </v>
          </cell>
          <cell r="F297" t="str">
            <v>http://www.imdb.com/title/tt1996264/?ref_=fn_tt_tt_1</v>
          </cell>
          <cell r="G297" t="str">
            <v>English</v>
          </cell>
          <cell r="H297" t="str">
            <v>USA</v>
          </cell>
          <cell r="I297">
            <v>850000</v>
          </cell>
          <cell r="J297">
            <v>2012</v>
          </cell>
          <cell r="K297">
            <v>6</v>
          </cell>
          <cell r="L297" t="str">
            <v>Comedy</v>
          </cell>
          <cell r="M297">
            <v>0</v>
          </cell>
        </row>
        <row r="298">
          <cell r="A298" t="str">
            <v>Daniel Davila</v>
          </cell>
          <cell r="B298">
            <v>95</v>
          </cell>
          <cell r="C298">
            <v>0</v>
          </cell>
          <cell r="D298" t="str">
            <v>Drama</v>
          </cell>
          <cell r="E298" t="str">
            <v>Harrison MontgomeryÂ </v>
          </cell>
          <cell r="F298" t="str">
            <v>http://www.imdb.com/title/tt0870118/?ref_=fn_tt_tt_1</v>
          </cell>
          <cell r="G298" t="str">
            <v>English</v>
          </cell>
          <cell r="H298" t="str">
            <v>USA</v>
          </cell>
          <cell r="I298">
            <v>850000</v>
          </cell>
          <cell r="J298">
            <v>2008</v>
          </cell>
          <cell r="K298">
            <v>7.4</v>
          </cell>
          <cell r="L298" t="str">
            <v>Drama</v>
          </cell>
          <cell r="M298">
            <v>0</v>
          </cell>
        </row>
        <row r="299">
          <cell r="A299" t="str">
            <v>Billy Bob Thornton</v>
          </cell>
          <cell r="B299">
            <v>148</v>
          </cell>
          <cell r="C299">
            <v>24475416</v>
          </cell>
          <cell r="D299" t="str">
            <v>Drama</v>
          </cell>
          <cell r="E299" t="str">
            <v>Sling BladeÂ </v>
          </cell>
          <cell r="F299" t="str">
            <v>http://www.imdb.com/title/tt0117666/?ref_=fn_tt_tt_1</v>
          </cell>
          <cell r="G299" t="str">
            <v>English</v>
          </cell>
          <cell r="H299" t="str">
            <v>USA</v>
          </cell>
          <cell r="I299">
            <v>890000</v>
          </cell>
          <cell r="J299">
            <v>1996</v>
          </cell>
          <cell r="K299">
            <v>8</v>
          </cell>
          <cell r="L299" t="str">
            <v>Drama</v>
          </cell>
          <cell r="M299">
            <v>0</v>
          </cell>
        </row>
        <row r="300">
          <cell r="A300" t="str">
            <v>Russ Meyer</v>
          </cell>
          <cell r="B300">
            <v>109</v>
          </cell>
          <cell r="C300">
            <v>9000000</v>
          </cell>
          <cell r="D300" t="str">
            <v>Comedy|Drama|Music</v>
          </cell>
          <cell r="E300" t="str">
            <v>Beyond the Valley of the DollsÂ </v>
          </cell>
          <cell r="F300" t="str">
            <v>http://www.imdb.com/title/tt0065466/?ref_=fn_tt_tt_1</v>
          </cell>
          <cell r="G300" t="str">
            <v>English</v>
          </cell>
          <cell r="H300" t="str">
            <v>USA</v>
          </cell>
          <cell r="I300">
            <v>900000</v>
          </cell>
          <cell r="J300">
            <v>1970</v>
          </cell>
          <cell r="K300">
            <v>6.2</v>
          </cell>
          <cell r="L300" t="str">
            <v>Comedy</v>
          </cell>
          <cell r="M300" t="str">
            <v>Drama</v>
          </cell>
          <cell r="N300" t="str">
            <v>Music</v>
          </cell>
        </row>
        <row r="301">
          <cell r="A301" t="str">
            <v>Ti West</v>
          </cell>
          <cell r="B301">
            <v>95</v>
          </cell>
          <cell r="C301">
            <v>100659</v>
          </cell>
          <cell r="D301" t="str">
            <v>Horror</v>
          </cell>
          <cell r="E301" t="str">
            <v>The House of the DevilÂ </v>
          </cell>
          <cell r="F301" t="str">
            <v>http://www.imdb.com/title/tt1172994/?ref_=fn_tt_tt_1</v>
          </cell>
          <cell r="G301" t="str">
            <v>English</v>
          </cell>
          <cell r="H301" t="str">
            <v>USA</v>
          </cell>
          <cell r="I301">
            <v>900000</v>
          </cell>
          <cell r="J301">
            <v>2009</v>
          </cell>
          <cell r="K301">
            <v>6.4</v>
          </cell>
          <cell r="L301" t="str">
            <v>Horror</v>
          </cell>
          <cell r="M301">
            <v>0</v>
          </cell>
        </row>
        <row r="302">
          <cell r="A302" t="str">
            <v>Jamie Babbit</v>
          </cell>
          <cell r="B302">
            <v>91</v>
          </cell>
          <cell r="C302">
            <v>381186</v>
          </cell>
          <cell r="D302" t="str">
            <v>Drama|Thriller</v>
          </cell>
          <cell r="E302" t="str">
            <v>The QuietÂ </v>
          </cell>
          <cell r="F302" t="str">
            <v>http://www.imdb.com/title/tt0414951/?ref_=fn_tt_tt_1</v>
          </cell>
          <cell r="G302" t="str">
            <v>English</v>
          </cell>
          <cell r="H302" t="str">
            <v>USA</v>
          </cell>
          <cell r="I302">
            <v>900000</v>
          </cell>
          <cell r="J302">
            <v>2005</v>
          </cell>
          <cell r="K302">
            <v>6.4</v>
          </cell>
          <cell r="L302" t="str">
            <v>Drama</v>
          </cell>
          <cell r="M302" t="str">
            <v>Thriller</v>
          </cell>
        </row>
        <row r="303">
          <cell r="A303" t="str">
            <v>Ryan Coogler</v>
          </cell>
          <cell r="B303">
            <v>85</v>
          </cell>
          <cell r="C303">
            <v>16097842</v>
          </cell>
          <cell r="D303" t="str">
            <v>Biography|Drama|Romance</v>
          </cell>
          <cell r="E303" t="str">
            <v>Fruitvale StationÂ </v>
          </cell>
          <cell r="F303" t="str">
            <v>http://www.imdb.com/title/tt2334649/?ref_=fn_tt_tt_1</v>
          </cell>
          <cell r="G303" t="str">
            <v>English</v>
          </cell>
          <cell r="H303" t="str">
            <v>USA</v>
          </cell>
          <cell r="I303">
            <v>900000</v>
          </cell>
          <cell r="J303">
            <v>2013</v>
          </cell>
          <cell r="K303">
            <v>7.5</v>
          </cell>
          <cell r="L303" t="str">
            <v>Biography</v>
          </cell>
          <cell r="M303" t="str">
            <v>Drama</v>
          </cell>
          <cell r="N303" t="str">
            <v>Romance</v>
          </cell>
        </row>
        <row r="304">
          <cell r="A304" t="str">
            <v>Ramaa Mosley</v>
          </cell>
          <cell r="B304">
            <v>101</v>
          </cell>
          <cell r="C304">
            <v>6643</v>
          </cell>
          <cell r="D304" t="str">
            <v>Comedy|Fantasy|Thriller</v>
          </cell>
          <cell r="E304" t="str">
            <v>The Brass TeapotÂ </v>
          </cell>
          <cell r="F304" t="str">
            <v>http://www.imdb.com/title/tt1935902/?ref_=fn_tt_tt_1</v>
          </cell>
          <cell r="G304" t="str">
            <v>English</v>
          </cell>
          <cell r="H304" t="str">
            <v>USA</v>
          </cell>
          <cell r="I304">
            <v>900000</v>
          </cell>
          <cell r="J304">
            <v>2012</v>
          </cell>
          <cell r="K304">
            <v>6.4</v>
          </cell>
          <cell r="L304" t="str">
            <v>Comedy</v>
          </cell>
          <cell r="M304" t="str">
            <v>Fantasy</v>
          </cell>
          <cell r="N304" t="str">
            <v>Thriller</v>
          </cell>
        </row>
        <row r="305">
          <cell r="A305" t="str">
            <v>Mariette Monpierre</v>
          </cell>
          <cell r="B305">
            <v>78</v>
          </cell>
          <cell r="C305">
            <v>0</v>
          </cell>
          <cell r="D305" t="str">
            <v>Drama</v>
          </cell>
          <cell r="E305" t="str">
            <v>ElzaÂ </v>
          </cell>
          <cell r="F305" t="str">
            <v>http://www.imdb.com/title/tt1852001/?ref_=fn_tt_tt_1</v>
          </cell>
          <cell r="G305" t="str">
            <v>French</v>
          </cell>
          <cell r="H305" t="str">
            <v>France</v>
          </cell>
          <cell r="I305">
            <v>900000</v>
          </cell>
          <cell r="J305">
            <v>2011</v>
          </cell>
          <cell r="K305">
            <v>6.7</v>
          </cell>
          <cell r="L305" t="str">
            <v>Drama</v>
          </cell>
          <cell r="M305">
            <v>0</v>
          </cell>
        </row>
        <row r="306">
          <cell r="A306" t="str">
            <v>Oliver Blackburn</v>
          </cell>
          <cell r="B306">
            <v>99</v>
          </cell>
          <cell r="C306">
            <v>18378</v>
          </cell>
          <cell r="D306" t="str">
            <v>Crime|Drama|Horror|Thriller</v>
          </cell>
          <cell r="E306" t="str">
            <v>Donkey PunchÂ </v>
          </cell>
          <cell r="F306" t="str">
            <v>http://www.imdb.com/title/tt0988849/?ref_=fn_tt_tt_1</v>
          </cell>
          <cell r="G306" t="str">
            <v>English</v>
          </cell>
          <cell r="H306" t="str">
            <v>UK</v>
          </cell>
          <cell r="I306">
            <v>900000</v>
          </cell>
          <cell r="J306">
            <v>2008</v>
          </cell>
          <cell r="K306">
            <v>5.2</v>
          </cell>
          <cell r="L306" t="str">
            <v>Crime</v>
          </cell>
          <cell r="M306" t="str">
            <v>Drama</v>
          </cell>
          <cell r="N306" t="str">
            <v>Horror</v>
          </cell>
          <cell r="O306" t="str">
            <v>Thriller</v>
          </cell>
        </row>
        <row r="307">
          <cell r="A307" t="str">
            <v>Cassandra Nicolaou</v>
          </cell>
          <cell r="B307">
            <v>97</v>
          </cell>
          <cell r="C307">
            <v>0</v>
          </cell>
          <cell r="D307" t="str">
            <v>Drama|Thriller</v>
          </cell>
          <cell r="E307" t="str">
            <v>Show MeÂ </v>
          </cell>
          <cell r="F307" t="str">
            <v>http://www.imdb.com/title/tt0414510/?ref_=fn_tt_tt_1</v>
          </cell>
          <cell r="G307" t="str">
            <v>French</v>
          </cell>
          <cell r="H307" t="str">
            <v>Canada</v>
          </cell>
          <cell r="I307">
            <v>900000</v>
          </cell>
          <cell r="J307">
            <v>2004</v>
          </cell>
          <cell r="K307">
            <v>6</v>
          </cell>
          <cell r="L307" t="str">
            <v>Drama</v>
          </cell>
          <cell r="M307" t="str">
            <v>Thriller</v>
          </cell>
        </row>
        <row r="308">
          <cell r="A308" t="str">
            <v>Elia Kazan</v>
          </cell>
          <cell r="B308">
            <v>108</v>
          </cell>
          <cell r="C308">
            <v>9600000</v>
          </cell>
          <cell r="D308" t="str">
            <v>Crime|Drama|Romance</v>
          </cell>
          <cell r="E308" t="str">
            <v>On the WaterfrontÂ </v>
          </cell>
          <cell r="F308" t="str">
            <v>http://www.imdb.com/title/tt0047296/?ref_=fn_tt_tt_1</v>
          </cell>
          <cell r="G308" t="str">
            <v>English</v>
          </cell>
          <cell r="H308" t="str">
            <v>USA</v>
          </cell>
          <cell r="I308">
            <v>910000</v>
          </cell>
          <cell r="J308">
            <v>1954</v>
          </cell>
          <cell r="K308">
            <v>8.1999999999999993</v>
          </cell>
          <cell r="L308" t="str">
            <v>Crime</v>
          </cell>
          <cell r="M308" t="str">
            <v>Drama</v>
          </cell>
          <cell r="N308" t="str">
            <v>Romance</v>
          </cell>
        </row>
        <row r="309">
          <cell r="A309" t="str">
            <v>Sanjay Rawal</v>
          </cell>
          <cell r="B309">
            <v>83</v>
          </cell>
          <cell r="C309">
            <v>0</v>
          </cell>
          <cell r="D309" t="str">
            <v>Documentary|News</v>
          </cell>
          <cell r="E309" t="str">
            <v>Food ChainsÂ </v>
          </cell>
          <cell r="F309" t="str">
            <v>http://www.imdb.com/title/tt2141739/?ref_=fn_tt_tt_1</v>
          </cell>
          <cell r="G309" t="str">
            <v>English</v>
          </cell>
          <cell r="H309" t="str">
            <v>USA</v>
          </cell>
          <cell r="I309">
            <v>913000</v>
          </cell>
          <cell r="J309">
            <v>2014</v>
          </cell>
          <cell r="K309">
            <v>7.1</v>
          </cell>
          <cell r="L309" t="str">
            <v>Documentary</v>
          </cell>
          <cell r="M309" t="str">
            <v>News</v>
          </cell>
        </row>
        <row r="310">
          <cell r="A310" t="str">
            <v>Kat Coiro</v>
          </cell>
          <cell r="B310">
            <v>100</v>
          </cell>
          <cell r="C310">
            <v>20186</v>
          </cell>
          <cell r="D310" t="str">
            <v>Comedy</v>
          </cell>
          <cell r="E310" t="str">
            <v>L!fe HappensÂ </v>
          </cell>
          <cell r="F310" t="str">
            <v>http://www.imdb.com/title/tt1726589/?ref_=fn_tt_tt_1</v>
          </cell>
          <cell r="G310" t="str">
            <v>English</v>
          </cell>
          <cell r="H310" t="str">
            <v>USA</v>
          </cell>
          <cell r="I310">
            <v>930000</v>
          </cell>
          <cell r="J310">
            <v>2011</v>
          </cell>
          <cell r="K310">
            <v>5.7</v>
          </cell>
          <cell r="L310" t="str">
            <v>Comedy</v>
          </cell>
          <cell r="M310">
            <v>0</v>
          </cell>
        </row>
        <row r="311">
          <cell r="A311" t="str">
            <v>Michael Curtiz</v>
          </cell>
          <cell r="B311">
            <v>82</v>
          </cell>
          <cell r="C311">
            <v>0</v>
          </cell>
          <cell r="D311" t="str">
            <v>Drama|Romance|War</v>
          </cell>
          <cell r="E311" t="str">
            <v>CasablancaÂ </v>
          </cell>
          <cell r="F311" t="str">
            <v>http://www.imdb.com/title/tt0034583/?ref_=fn_tt_tt_1</v>
          </cell>
          <cell r="G311" t="str">
            <v>English</v>
          </cell>
          <cell r="H311" t="str">
            <v>USA</v>
          </cell>
          <cell r="I311">
            <v>950000</v>
          </cell>
          <cell r="J311">
            <v>1942</v>
          </cell>
          <cell r="K311">
            <v>8.6</v>
          </cell>
          <cell r="L311" t="str">
            <v>Drama</v>
          </cell>
          <cell r="M311" t="str">
            <v>Romance</v>
          </cell>
          <cell r="N311" t="str">
            <v>War</v>
          </cell>
        </row>
        <row r="312">
          <cell r="A312" t="str">
            <v>Blair Erickson</v>
          </cell>
          <cell r="B312">
            <v>87</v>
          </cell>
          <cell r="C312">
            <v>0</v>
          </cell>
          <cell r="D312" t="str">
            <v>Horror|Thriller</v>
          </cell>
          <cell r="E312" t="str">
            <v>Banshee ChapterÂ </v>
          </cell>
          <cell r="F312" t="str">
            <v>http://www.imdb.com/title/tt2011276/?ref_=fn_tt_tt_1</v>
          </cell>
          <cell r="G312" t="str">
            <v>English</v>
          </cell>
          <cell r="H312" t="str">
            <v>Germany</v>
          </cell>
          <cell r="I312">
            <v>950000</v>
          </cell>
          <cell r="J312">
            <v>2013</v>
          </cell>
          <cell r="K312">
            <v>5.5</v>
          </cell>
          <cell r="L312" t="str">
            <v>Horror</v>
          </cell>
          <cell r="M312" t="str">
            <v>Thriller</v>
          </cell>
        </row>
        <row r="313">
          <cell r="A313" t="str">
            <v>Allison Burnett</v>
          </cell>
          <cell r="B313">
            <v>100</v>
          </cell>
          <cell r="C313">
            <v>0</v>
          </cell>
          <cell r="D313" t="str">
            <v>Drama</v>
          </cell>
          <cell r="E313" t="str">
            <v>Ask Me AnythingÂ </v>
          </cell>
          <cell r="F313" t="str">
            <v>http://www.imdb.com/title/tt2505294/?ref_=fn_tt_tt_1</v>
          </cell>
          <cell r="G313" t="str">
            <v>English</v>
          </cell>
          <cell r="H313" t="str">
            <v>USA</v>
          </cell>
          <cell r="I313">
            <v>950000</v>
          </cell>
          <cell r="J313">
            <v>2014</v>
          </cell>
          <cell r="K313">
            <v>6</v>
          </cell>
          <cell r="L313" t="str">
            <v>Drama</v>
          </cell>
          <cell r="M313">
            <v>0</v>
          </cell>
        </row>
        <row r="314">
          <cell r="A314" t="str">
            <v>David Slade</v>
          </cell>
          <cell r="B314">
            <v>104</v>
          </cell>
          <cell r="C314">
            <v>1007962</v>
          </cell>
          <cell r="D314" t="str">
            <v>Crime|Drama|Thriller</v>
          </cell>
          <cell r="E314" t="str">
            <v>Hard CandyÂ </v>
          </cell>
          <cell r="F314" t="str">
            <v>http://www.imdb.com/title/tt0424136/?ref_=fn_tt_tt_1</v>
          </cell>
          <cell r="G314" t="str">
            <v>English</v>
          </cell>
          <cell r="H314" t="str">
            <v>USA</v>
          </cell>
          <cell r="I314">
            <v>950000</v>
          </cell>
          <cell r="J314">
            <v>2005</v>
          </cell>
          <cell r="K314">
            <v>7.1</v>
          </cell>
          <cell r="L314" t="str">
            <v>Crime</v>
          </cell>
          <cell r="M314" t="str">
            <v>Drama</v>
          </cell>
          <cell r="N314" t="str">
            <v>Thriller</v>
          </cell>
        </row>
        <row r="315">
          <cell r="A315" t="str">
            <v>Guy Ritchie</v>
          </cell>
          <cell r="B315">
            <v>120</v>
          </cell>
          <cell r="C315">
            <v>3650677</v>
          </cell>
          <cell r="D315" t="str">
            <v>Comedy|Crime</v>
          </cell>
          <cell r="E315" t="str">
            <v>Lock, Stock and Two Smoking BarrelsÂ </v>
          </cell>
          <cell r="F315" t="str">
            <v>http://www.imdb.com/title/tt0120735/?ref_=fn_tt_tt_1</v>
          </cell>
          <cell r="G315" t="str">
            <v>English</v>
          </cell>
          <cell r="H315" t="str">
            <v>UK</v>
          </cell>
          <cell r="I315">
            <v>960000</v>
          </cell>
          <cell r="J315">
            <v>1998</v>
          </cell>
          <cell r="K315">
            <v>8.1999999999999993</v>
          </cell>
          <cell r="L315" t="str">
            <v>Comedy</v>
          </cell>
          <cell r="M315" t="str">
            <v>Crime</v>
          </cell>
        </row>
        <row r="316">
          <cell r="A316" t="str">
            <v>John G. Avildsen</v>
          </cell>
          <cell r="B316">
            <v>145</v>
          </cell>
          <cell r="C316">
            <v>117235247</v>
          </cell>
          <cell r="D316" t="str">
            <v>Drama|Sport</v>
          </cell>
          <cell r="E316" t="str">
            <v>RockyÂ </v>
          </cell>
          <cell r="F316" t="str">
            <v>http://www.imdb.com/title/tt0075148/?ref_=fn_tt_tt_1</v>
          </cell>
          <cell r="G316" t="str">
            <v>English</v>
          </cell>
          <cell r="H316" t="str">
            <v>USA</v>
          </cell>
          <cell r="I316">
            <v>960000</v>
          </cell>
          <cell r="J316">
            <v>1976</v>
          </cell>
          <cell r="K316">
            <v>8.1</v>
          </cell>
          <cell r="L316" t="str">
            <v>Drama</v>
          </cell>
          <cell r="M316" t="str">
            <v>Sport</v>
          </cell>
        </row>
        <row r="317">
          <cell r="A317" t="str">
            <v>Richard Schenkman</v>
          </cell>
          <cell r="B317">
            <v>90</v>
          </cell>
          <cell r="C317">
            <v>0</v>
          </cell>
          <cell r="D317" t="str">
            <v>Comedy|Romance</v>
          </cell>
          <cell r="E317" t="str">
            <v>And Then Came LoveÂ </v>
          </cell>
          <cell r="F317" t="str">
            <v>http://www.imdb.com/title/tt0825346/?ref_=fn_tt_tt_1</v>
          </cell>
          <cell r="G317" t="str">
            <v>English</v>
          </cell>
          <cell r="H317" t="str">
            <v>USA</v>
          </cell>
          <cell r="I317">
            <v>989000</v>
          </cell>
          <cell r="J317">
            <v>2007</v>
          </cell>
          <cell r="K317">
            <v>4.8</v>
          </cell>
          <cell r="L317" t="str">
            <v>Comedy</v>
          </cell>
          <cell r="M317" t="str">
            <v>Romance</v>
          </cell>
        </row>
        <row r="318">
          <cell r="A318" t="str">
            <v>Nick Love</v>
          </cell>
          <cell r="B318">
            <v>86</v>
          </cell>
          <cell r="C318">
            <v>0</v>
          </cell>
          <cell r="D318" t="str">
            <v>Action|Comedy|Drama|Sci-Fi</v>
          </cell>
          <cell r="E318" t="str">
            <v>American HeroÂ </v>
          </cell>
          <cell r="F318" t="str">
            <v>http://www.imdb.com/title/tt4733536/?ref_=fn_tt_tt_1</v>
          </cell>
          <cell r="G318" t="str">
            <v>English</v>
          </cell>
          <cell r="H318" t="str">
            <v>USA</v>
          </cell>
          <cell r="I318">
            <v>990000</v>
          </cell>
          <cell r="J318">
            <v>2015</v>
          </cell>
          <cell r="K318">
            <v>4.9000000000000004</v>
          </cell>
          <cell r="L318" t="str">
            <v>Action</v>
          </cell>
          <cell r="M318" t="str">
            <v>Comedy</v>
          </cell>
          <cell r="N318" t="str">
            <v>Drama</v>
          </cell>
          <cell r="O318" t="str">
            <v>Sci-Fi</v>
          </cell>
        </row>
        <row r="319">
          <cell r="A319" t="str">
            <v>Andrei Tarkovsky</v>
          </cell>
          <cell r="B319">
            <v>115</v>
          </cell>
          <cell r="C319">
            <v>0</v>
          </cell>
          <cell r="D319" t="str">
            <v>Drama|Mystery|Sci-Fi</v>
          </cell>
          <cell r="E319" t="str">
            <v>SolarisÂ </v>
          </cell>
          <cell r="F319" t="str">
            <v>http://www.imdb.com/title/tt0069293/?ref_=fn_tt_tt_1</v>
          </cell>
          <cell r="G319" t="str">
            <v>Russian</v>
          </cell>
          <cell r="H319" t="str">
            <v>Soviet Union</v>
          </cell>
          <cell r="I319">
            <v>1000000</v>
          </cell>
          <cell r="J319">
            <v>1972</v>
          </cell>
          <cell r="K319">
            <v>8.1</v>
          </cell>
          <cell r="L319" t="str">
            <v>Drama</v>
          </cell>
          <cell r="M319" t="str">
            <v>Mystery</v>
          </cell>
          <cell r="N319" t="str">
            <v>Sci-Fi</v>
          </cell>
        </row>
        <row r="320">
          <cell r="A320" t="str">
            <v>John Carpenter</v>
          </cell>
          <cell r="B320">
            <v>89</v>
          </cell>
          <cell r="C320">
            <v>21378000</v>
          </cell>
          <cell r="D320" t="str">
            <v>Fantasy|Horror</v>
          </cell>
          <cell r="E320" t="str">
            <v>The FogÂ </v>
          </cell>
          <cell r="F320" t="str">
            <v>http://www.imdb.com/title/tt0080749/?ref_=fn_tt_tt_1</v>
          </cell>
          <cell r="G320" t="str">
            <v>English</v>
          </cell>
          <cell r="H320" t="str">
            <v>USA</v>
          </cell>
          <cell r="I320">
            <v>1000000</v>
          </cell>
          <cell r="J320">
            <v>1980</v>
          </cell>
          <cell r="K320">
            <v>6.8</v>
          </cell>
          <cell r="L320" t="str">
            <v>Fantasy</v>
          </cell>
          <cell r="M320" t="str">
            <v>Horror</v>
          </cell>
        </row>
        <row r="321">
          <cell r="A321" t="str">
            <v>Anthony C. Ferrante</v>
          </cell>
          <cell r="B321">
            <v>97</v>
          </cell>
          <cell r="C321">
            <v>0</v>
          </cell>
          <cell r="D321" t="str">
            <v>Horror</v>
          </cell>
          <cell r="E321" t="str">
            <v>SharknadoÂ </v>
          </cell>
          <cell r="F321" t="str">
            <v>http://www.imdb.com/title/tt2724064/?ref_=fn_tt_tt_1</v>
          </cell>
          <cell r="G321" t="str">
            <v>English</v>
          </cell>
          <cell r="H321" t="str">
            <v>USA</v>
          </cell>
          <cell r="I321">
            <v>1000000</v>
          </cell>
          <cell r="J321">
            <v>2013</v>
          </cell>
          <cell r="K321">
            <v>3.3</v>
          </cell>
          <cell r="L321" t="str">
            <v>Horror</v>
          </cell>
          <cell r="M321">
            <v>0</v>
          </cell>
        </row>
        <row r="322">
          <cell r="A322" t="str">
            <v>Avi Nesher</v>
          </cell>
          <cell r="B322">
            <v>104</v>
          </cell>
          <cell r="C322">
            <v>0</v>
          </cell>
          <cell r="D322" t="str">
            <v>Action|Comedy|Crime|Thriller</v>
          </cell>
          <cell r="E322" t="str">
            <v>TaxmanÂ </v>
          </cell>
          <cell r="F322" t="str">
            <v>http://www.imdb.com/title/tt0138862/?ref_=fn_tt_tt_1</v>
          </cell>
          <cell r="G322" t="str">
            <v>English</v>
          </cell>
          <cell r="H322" t="str">
            <v>USA</v>
          </cell>
          <cell r="I322">
            <v>1000000</v>
          </cell>
          <cell r="J322">
            <v>1998</v>
          </cell>
          <cell r="K322">
            <v>5.5</v>
          </cell>
          <cell r="L322" t="str">
            <v>Action</v>
          </cell>
          <cell r="M322" t="str">
            <v>Comedy</v>
          </cell>
          <cell r="N322" t="str">
            <v>Crime</v>
          </cell>
          <cell r="O322" t="str">
            <v>Thriller</v>
          </cell>
        </row>
        <row r="323">
          <cell r="A323" t="str">
            <v>James Marsh</v>
          </cell>
          <cell r="B323">
            <v>90</v>
          </cell>
          <cell r="C323">
            <v>2957978</v>
          </cell>
          <cell r="D323" t="str">
            <v>Biography|Crime|Documentary|History|Thriller</v>
          </cell>
          <cell r="E323" t="str">
            <v>Man on WireÂ </v>
          </cell>
          <cell r="F323" t="str">
            <v>http://www.imdb.com/title/tt1155592/?ref_=fn_tt_tt_1</v>
          </cell>
          <cell r="G323" t="str">
            <v>English</v>
          </cell>
          <cell r="H323" t="str">
            <v>UK</v>
          </cell>
          <cell r="I323">
            <v>1000000</v>
          </cell>
          <cell r="J323">
            <v>2008</v>
          </cell>
          <cell r="K323">
            <v>7.8</v>
          </cell>
          <cell r="L323" t="str">
            <v>Biography</v>
          </cell>
          <cell r="M323" t="str">
            <v>Crime</v>
          </cell>
          <cell r="N323" t="str">
            <v>Documentary</v>
          </cell>
          <cell r="O323" t="str">
            <v>History</v>
          </cell>
        </row>
        <row r="324">
          <cell r="A324" t="str">
            <v>Ritesh Batra</v>
          </cell>
          <cell r="B324">
            <v>104</v>
          </cell>
          <cell r="C324">
            <v>4231500</v>
          </cell>
          <cell r="D324" t="str">
            <v>Drama|Romance</v>
          </cell>
          <cell r="E324" t="str">
            <v>The LunchboxÂ </v>
          </cell>
          <cell r="F324" t="str">
            <v>http://www.imdb.com/title/tt2350496/?ref_=fn_tt_tt_1</v>
          </cell>
          <cell r="G324" t="str">
            <v>Hindi</v>
          </cell>
          <cell r="H324" t="str">
            <v>India</v>
          </cell>
          <cell r="I324">
            <v>1000000</v>
          </cell>
          <cell r="J324">
            <v>2013</v>
          </cell>
          <cell r="K324">
            <v>7.8</v>
          </cell>
          <cell r="L324" t="str">
            <v>Drama</v>
          </cell>
          <cell r="M324" t="str">
            <v>Romance</v>
          </cell>
        </row>
        <row r="325">
          <cell r="A325" t="str">
            <v>Sally Potter</v>
          </cell>
          <cell r="B325">
            <v>100</v>
          </cell>
          <cell r="C325">
            <v>396035</v>
          </cell>
          <cell r="D325" t="str">
            <v>Drama|Romance</v>
          </cell>
          <cell r="E325" t="str">
            <v>YesÂ </v>
          </cell>
          <cell r="F325" t="str">
            <v>http://www.imdb.com/title/tt0381717/?ref_=fn_tt_tt_1</v>
          </cell>
          <cell r="G325" t="str">
            <v>English</v>
          </cell>
          <cell r="H325" t="str">
            <v>UK</v>
          </cell>
          <cell r="I325">
            <v>1000000</v>
          </cell>
          <cell r="J325">
            <v>2004</v>
          </cell>
          <cell r="K325">
            <v>6.9</v>
          </cell>
          <cell r="L325" t="str">
            <v>Drama</v>
          </cell>
          <cell r="M325" t="str">
            <v>Romance</v>
          </cell>
        </row>
        <row r="326">
          <cell r="A326" t="str">
            <v>Charles Herman-Wurmfeld</v>
          </cell>
          <cell r="B326">
            <v>97</v>
          </cell>
          <cell r="C326">
            <v>7022940</v>
          </cell>
          <cell r="D326" t="str">
            <v>Comedy|Drama|Romance</v>
          </cell>
          <cell r="E326" t="str">
            <v>Kissing Jessica SteinÂ </v>
          </cell>
          <cell r="F326" t="str">
            <v>http://www.imdb.com/title/tt0264761/?ref_=fn_tt_tt_1</v>
          </cell>
          <cell r="G326" t="str">
            <v>English</v>
          </cell>
          <cell r="H326" t="str">
            <v>USA</v>
          </cell>
          <cell r="I326">
            <v>1000000</v>
          </cell>
          <cell r="J326">
            <v>2001</v>
          </cell>
          <cell r="K326">
            <v>6.7</v>
          </cell>
          <cell r="L326" t="str">
            <v>Comedy</v>
          </cell>
          <cell r="M326" t="str">
            <v>Drama</v>
          </cell>
          <cell r="N326" t="str">
            <v>Romance</v>
          </cell>
        </row>
        <row r="327">
          <cell r="A327" t="str">
            <v>Jonathan Kesselman</v>
          </cell>
          <cell r="B327">
            <v>87</v>
          </cell>
          <cell r="C327">
            <v>19539</v>
          </cell>
          <cell r="D327" t="str">
            <v>Comedy</v>
          </cell>
          <cell r="E327" t="str">
            <v>The Hebrew HammerÂ </v>
          </cell>
          <cell r="F327" t="str">
            <v>http://www.imdb.com/title/tt0317640/?ref_=fn_tt_tt_1</v>
          </cell>
          <cell r="G327" t="str">
            <v>English</v>
          </cell>
          <cell r="H327" t="str">
            <v>USA</v>
          </cell>
          <cell r="I327">
            <v>1000000</v>
          </cell>
          <cell r="J327">
            <v>2003</v>
          </cell>
          <cell r="K327">
            <v>6.2</v>
          </cell>
          <cell r="L327" t="str">
            <v>Comedy</v>
          </cell>
          <cell r="M327">
            <v>0</v>
          </cell>
        </row>
        <row r="328">
          <cell r="A328" t="str">
            <v>Douglas Trumbull</v>
          </cell>
          <cell r="B328">
            <v>89</v>
          </cell>
          <cell r="C328">
            <v>0</v>
          </cell>
          <cell r="D328" t="str">
            <v>Drama|Sci-Fi</v>
          </cell>
          <cell r="E328" t="str">
            <v>Silent RunningÂ </v>
          </cell>
          <cell r="F328" t="str">
            <v>http://www.imdb.com/title/tt0067756/?ref_=fn_tt_tt_1</v>
          </cell>
          <cell r="G328" t="str">
            <v>English</v>
          </cell>
          <cell r="H328" t="str">
            <v>USA</v>
          </cell>
          <cell r="I328">
            <v>1000000</v>
          </cell>
          <cell r="J328">
            <v>1972</v>
          </cell>
          <cell r="K328">
            <v>6.7</v>
          </cell>
          <cell r="L328" t="str">
            <v>Drama</v>
          </cell>
          <cell r="M328" t="str">
            <v>Sci-Fi</v>
          </cell>
        </row>
        <row r="329">
          <cell r="A329" t="str">
            <v>Tony Richardson</v>
          </cell>
          <cell r="B329">
            <v>121</v>
          </cell>
          <cell r="C329">
            <v>0</v>
          </cell>
          <cell r="D329" t="str">
            <v>Adventure|Comedy|History</v>
          </cell>
          <cell r="E329" t="str">
            <v>Tom JonesÂ </v>
          </cell>
          <cell r="F329" t="str">
            <v>http://www.imdb.com/title/tt0057590/?ref_=fn_tt_tt_1</v>
          </cell>
          <cell r="G329" t="str">
            <v>English</v>
          </cell>
          <cell r="H329" t="str">
            <v>UK</v>
          </cell>
          <cell r="I329">
            <v>1000000</v>
          </cell>
          <cell r="J329">
            <v>1963</v>
          </cell>
          <cell r="K329">
            <v>6.8</v>
          </cell>
          <cell r="L329" t="str">
            <v>Adventure</v>
          </cell>
          <cell r="M329" t="str">
            <v>Comedy</v>
          </cell>
          <cell r="N329" t="str">
            <v>History</v>
          </cell>
        </row>
        <row r="330">
          <cell r="A330" t="str">
            <v>Levan Gabriadze</v>
          </cell>
          <cell r="B330">
            <v>83</v>
          </cell>
          <cell r="C330">
            <v>31537320</v>
          </cell>
          <cell r="D330" t="str">
            <v>Horror|Mystery|Thriller</v>
          </cell>
          <cell r="E330" t="str">
            <v>UnfriendedÂ </v>
          </cell>
          <cell r="F330" t="str">
            <v>http://www.imdb.com/title/tt3713166/?ref_=fn_tt_tt_1</v>
          </cell>
          <cell r="G330" t="str">
            <v>English</v>
          </cell>
          <cell r="H330" t="str">
            <v>USA</v>
          </cell>
          <cell r="I330">
            <v>1000000</v>
          </cell>
          <cell r="J330">
            <v>2014</v>
          </cell>
          <cell r="K330">
            <v>5.7</v>
          </cell>
          <cell r="L330" t="str">
            <v>Horror</v>
          </cell>
          <cell r="M330" t="str">
            <v>Mystery</v>
          </cell>
          <cell r="N330" t="str">
            <v>Thriller</v>
          </cell>
        </row>
        <row r="331">
          <cell r="A331" t="str">
            <v>Joe Dante</v>
          </cell>
          <cell r="B331">
            <v>91</v>
          </cell>
          <cell r="C331">
            <v>17986000</v>
          </cell>
          <cell r="D331" t="str">
            <v>Horror</v>
          </cell>
          <cell r="E331" t="str">
            <v>The HowlingÂ </v>
          </cell>
          <cell r="F331" t="str">
            <v>http://www.imdb.com/title/tt0082533/?ref_=fn_tt_tt_1</v>
          </cell>
          <cell r="G331" t="str">
            <v>English</v>
          </cell>
          <cell r="H331" t="str">
            <v>USA</v>
          </cell>
          <cell r="I331">
            <v>1000000</v>
          </cell>
          <cell r="J331">
            <v>1981</v>
          </cell>
          <cell r="K331">
            <v>6.6</v>
          </cell>
          <cell r="L331" t="str">
            <v>Horror</v>
          </cell>
          <cell r="M331">
            <v>0</v>
          </cell>
        </row>
        <row r="332">
          <cell r="A332" t="str">
            <v>Bradley Parker</v>
          </cell>
          <cell r="B332">
            <v>86</v>
          </cell>
          <cell r="C332">
            <v>18112929</v>
          </cell>
          <cell r="D332" t="str">
            <v>Horror|Mystery|Sci-Fi|Thriller</v>
          </cell>
          <cell r="E332" t="str">
            <v>Chernobyl DiariesÂ </v>
          </cell>
          <cell r="F332" t="str">
            <v>http://www.imdb.com/title/tt1991245/?ref_=fn_tt_tt_1</v>
          </cell>
          <cell r="G332" t="str">
            <v>English</v>
          </cell>
          <cell r="H332" t="str">
            <v>USA</v>
          </cell>
          <cell r="I332">
            <v>1000000</v>
          </cell>
          <cell r="J332">
            <v>2012</v>
          </cell>
          <cell r="K332">
            <v>5</v>
          </cell>
          <cell r="L332" t="str">
            <v>Horror</v>
          </cell>
          <cell r="M332" t="str">
            <v>Mystery</v>
          </cell>
          <cell r="N332" t="str">
            <v>Sci-Fi</v>
          </cell>
          <cell r="O332" t="str">
            <v>Thriller</v>
          </cell>
        </row>
        <row r="333">
          <cell r="A333" t="str">
            <v>Clive Barker</v>
          </cell>
          <cell r="B333">
            <v>86</v>
          </cell>
          <cell r="C333">
            <v>14564027</v>
          </cell>
          <cell r="D333" t="str">
            <v>Fantasy|Horror</v>
          </cell>
          <cell r="E333" t="str">
            <v>HellraiserÂ </v>
          </cell>
          <cell r="F333" t="str">
            <v>http://www.imdb.com/title/tt0093177/?ref_=fn_tt_tt_1</v>
          </cell>
          <cell r="G333" t="str">
            <v>English</v>
          </cell>
          <cell r="H333" t="str">
            <v>UK</v>
          </cell>
          <cell r="I333">
            <v>1000000</v>
          </cell>
          <cell r="J333">
            <v>1987</v>
          </cell>
          <cell r="K333">
            <v>7</v>
          </cell>
          <cell r="L333" t="str">
            <v>Fantasy</v>
          </cell>
          <cell r="M333" t="str">
            <v>Horror</v>
          </cell>
        </row>
        <row r="334">
          <cell r="A334" t="str">
            <v>Jeff Wadlow</v>
          </cell>
          <cell r="B334">
            <v>90</v>
          </cell>
          <cell r="C334">
            <v>10042266</v>
          </cell>
          <cell r="D334" t="str">
            <v>Drama|Horror|Mystery|Thriller</v>
          </cell>
          <cell r="E334" t="str">
            <v>Cry_WolfÂ </v>
          </cell>
          <cell r="F334" t="str">
            <v>http://www.imdb.com/title/tt0384286/?ref_=fn_tt_tt_1</v>
          </cell>
          <cell r="G334" t="str">
            <v>English</v>
          </cell>
          <cell r="H334" t="str">
            <v>USA</v>
          </cell>
          <cell r="I334">
            <v>1000000</v>
          </cell>
          <cell r="J334">
            <v>2005</v>
          </cell>
          <cell r="K334">
            <v>5.9</v>
          </cell>
          <cell r="L334" t="str">
            <v>Drama</v>
          </cell>
          <cell r="M334" t="str">
            <v>Horror</v>
          </cell>
          <cell r="N334" t="str">
            <v>Mystery</v>
          </cell>
          <cell r="O334" t="str">
            <v>Thriller</v>
          </cell>
        </row>
        <row r="335">
          <cell r="A335" t="str">
            <v>Duncan Tucker</v>
          </cell>
          <cell r="B335">
            <v>103</v>
          </cell>
          <cell r="C335">
            <v>9013113</v>
          </cell>
          <cell r="D335" t="str">
            <v>Adventure|Comedy|Drama</v>
          </cell>
          <cell r="E335" t="str">
            <v>TransamericaÂ </v>
          </cell>
          <cell r="F335" t="str">
            <v>http://www.imdb.com/title/tt0407265/?ref_=fn_tt_tt_1</v>
          </cell>
          <cell r="G335" t="str">
            <v>English</v>
          </cell>
          <cell r="H335" t="str">
            <v>USA</v>
          </cell>
          <cell r="I335">
            <v>1000000</v>
          </cell>
          <cell r="J335">
            <v>2005</v>
          </cell>
          <cell r="K335">
            <v>7.4</v>
          </cell>
          <cell r="L335" t="str">
            <v>Adventure</v>
          </cell>
          <cell r="M335" t="str">
            <v>Comedy</v>
          </cell>
          <cell r="N335" t="str">
            <v>Drama</v>
          </cell>
        </row>
        <row r="336">
          <cell r="A336" t="str">
            <v>William Brent Bell</v>
          </cell>
          <cell r="B336">
            <v>83</v>
          </cell>
          <cell r="C336">
            <v>53245055</v>
          </cell>
          <cell r="D336" t="str">
            <v>Horror</v>
          </cell>
          <cell r="E336" t="str">
            <v>The Devil InsideÂ </v>
          </cell>
          <cell r="F336" t="str">
            <v>http://www.imdb.com/title/tt1560985/?ref_=fn_tt_tt_1</v>
          </cell>
          <cell r="G336" t="str">
            <v>English</v>
          </cell>
          <cell r="H336" t="str">
            <v>USA</v>
          </cell>
          <cell r="I336">
            <v>1000000</v>
          </cell>
          <cell r="J336">
            <v>2012</v>
          </cell>
          <cell r="K336">
            <v>4.2</v>
          </cell>
          <cell r="L336" t="str">
            <v>Horror</v>
          </cell>
          <cell r="M336">
            <v>0</v>
          </cell>
        </row>
        <row r="337">
          <cell r="A337" t="str">
            <v>Robert D. Webb</v>
          </cell>
          <cell r="B337">
            <v>89</v>
          </cell>
          <cell r="C337">
            <v>0</v>
          </cell>
          <cell r="D337" t="str">
            <v>Drama|Romance|Western</v>
          </cell>
          <cell r="E337" t="str">
            <v>Love Me TenderÂ </v>
          </cell>
          <cell r="F337" t="str">
            <v>http://www.imdb.com/title/tt0049452/?ref_=fn_tt_tt_1</v>
          </cell>
          <cell r="G337" t="str">
            <v>English</v>
          </cell>
          <cell r="H337" t="str">
            <v>USA</v>
          </cell>
          <cell r="I337">
            <v>1000000</v>
          </cell>
          <cell r="J337">
            <v>1956</v>
          </cell>
          <cell r="K337">
            <v>6.2</v>
          </cell>
          <cell r="L337" t="str">
            <v>Drama</v>
          </cell>
          <cell r="M337" t="str">
            <v>Romance</v>
          </cell>
          <cell r="N337" t="str">
            <v>Western</v>
          </cell>
        </row>
        <row r="338">
          <cell r="A338" t="str">
            <v>Allan Dwan</v>
          </cell>
          <cell r="B338">
            <v>109</v>
          </cell>
          <cell r="C338">
            <v>0</v>
          </cell>
          <cell r="D338" t="str">
            <v>Action|Drama|Romance|War</v>
          </cell>
          <cell r="E338" t="str">
            <v>Sands of Iwo JimaÂ </v>
          </cell>
          <cell r="F338" t="str">
            <v>http://www.imdb.com/title/tt0041841/?ref_=fn_tt_tt_1</v>
          </cell>
          <cell r="G338" t="str">
            <v>English</v>
          </cell>
          <cell r="H338" t="str">
            <v>USA</v>
          </cell>
          <cell r="I338">
            <v>1000000</v>
          </cell>
          <cell r="J338">
            <v>1949</v>
          </cell>
          <cell r="K338">
            <v>7.2</v>
          </cell>
          <cell r="L338" t="str">
            <v>Action</v>
          </cell>
          <cell r="M338" t="str">
            <v>Drama</v>
          </cell>
          <cell r="N338" t="str">
            <v>Romance</v>
          </cell>
          <cell r="O338" t="str">
            <v>War</v>
          </cell>
        </row>
        <row r="339">
          <cell r="A339" t="str">
            <v>Ben Lewin</v>
          </cell>
          <cell r="B339">
            <v>95</v>
          </cell>
          <cell r="C339">
            <v>5997134</v>
          </cell>
          <cell r="D339" t="str">
            <v>Biography|Comedy|Drama|Romance</v>
          </cell>
          <cell r="E339" t="str">
            <v>The SessionsÂ </v>
          </cell>
          <cell r="F339" t="str">
            <v>http://www.imdb.com/title/tt1866249/?ref_=fn_tt_tt_1</v>
          </cell>
          <cell r="G339" t="str">
            <v>English</v>
          </cell>
          <cell r="H339" t="str">
            <v>USA</v>
          </cell>
          <cell r="I339">
            <v>1000000</v>
          </cell>
          <cell r="J339">
            <v>2012</v>
          </cell>
          <cell r="K339">
            <v>7.2</v>
          </cell>
          <cell r="L339" t="str">
            <v>Biography</v>
          </cell>
          <cell r="M339" t="str">
            <v>Comedy</v>
          </cell>
          <cell r="N339" t="str">
            <v>Drama</v>
          </cell>
          <cell r="O339" t="str">
            <v>Romance</v>
          </cell>
        </row>
        <row r="340">
          <cell r="A340" t="str">
            <v>Brad Anderson</v>
          </cell>
          <cell r="B340">
            <v>104</v>
          </cell>
          <cell r="C340">
            <v>3386698</v>
          </cell>
          <cell r="D340" t="str">
            <v>Comedy|Drama|Romance</v>
          </cell>
          <cell r="E340" t="str">
            <v>Next Stop WonderlandÂ </v>
          </cell>
          <cell r="F340" t="str">
            <v>http://www.imdb.com/title/tt0119778/?ref_=fn_tt_tt_1</v>
          </cell>
          <cell r="G340" t="str">
            <v>English</v>
          </cell>
          <cell r="H340" t="str">
            <v>USA</v>
          </cell>
          <cell r="I340">
            <v>1000000</v>
          </cell>
          <cell r="J340">
            <v>1998</v>
          </cell>
          <cell r="K340">
            <v>6.7</v>
          </cell>
          <cell r="L340" t="str">
            <v>Comedy</v>
          </cell>
          <cell r="M340" t="str">
            <v>Drama</v>
          </cell>
          <cell r="N340" t="str">
            <v>Romance</v>
          </cell>
        </row>
        <row r="341">
          <cell r="A341" t="str">
            <v>Courtney Hunt</v>
          </cell>
          <cell r="B341">
            <v>97</v>
          </cell>
          <cell r="C341">
            <v>2508841</v>
          </cell>
          <cell r="D341" t="str">
            <v>Crime|Drama</v>
          </cell>
          <cell r="E341" t="str">
            <v>Frozen RiverÂ </v>
          </cell>
          <cell r="F341" t="str">
            <v>http://www.imdb.com/title/tt0978759/?ref_=fn_tt_tt_1</v>
          </cell>
          <cell r="G341" t="str">
            <v>English</v>
          </cell>
          <cell r="H341" t="str">
            <v>USA</v>
          </cell>
          <cell r="I341">
            <v>1000000</v>
          </cell>
          <cell r="J341">
            <v>2008</v>
          </cell>
          <cell r="K341">
            <v>7.2</v>
          </cell>
          <cell r="L341" t="str">
            <v>Crime</v>
          </cell>
          <cell r="M341" t="str">
            <v>Drama</v>
          </cell>
        </row>
        <row r="342">
          <cell r="A342" t="str">
            <v>Morgan Neville</v>
          </cell>
          <cell r="B342">
            <v>91</v>
          </cell>
          <cell r="C342">
            <v>4946250</v>
          </cell>
          <cell r="D342" t="str">
            <v>Documentary|Music</v>
          </cell>
          <cell r="E342" t="str">
            <v>20 Feet from StardomÂ </v>
          </cell>
          <cell r="F342" t="str">
            <v>http://www.imdb.com/title/tt2396566/?ref_=fn_tt_tt_1</v>
          </cell>
          <cell r="G342" t="str">
            <v>English</v>
          </cell>
          <cell r="H342" t="str">
            <v>USA</v>
          </cell>
          <cell r="I342">
            <v>1000000</v>
          </cell>
          <cell r="J342">
            <v>2013</v>
          </cell>
          <cell r="K342">
            <v>7.4</v>
          </cell>
          <cell r="L342" t="str">
            <v>Documentary</v>
          </cell>
          <cell r="M342" t="str">
            <v>Music</v>
          </cell>
        </row>
        <row r="343">
          <cell r="A343" t="str">
            <v>James Toback</v>
          </cell>
          <cell r="B343">
            <v>84</v>
          </cell>
          <cell r="C343">
            <v>1950218</v>
          </cell>
          <cell r="D343" t="str">
            <v>Comedy|Drama</v>
          </cell>
          <cell r="E343" t="str">
            <v>Two Girls and a GuyÂ </v>
          </cell>
          <cell r="F343" t="str">
            <v>http://www.imdb.com/title/tt0124179/?ref_=fn_tt_tt_1</v>
          </cell>
          <cell r="G343" t="str">
            <v>English</v>
          </cell>
          <cell r="H343" t="str">
            <v>USA</v>
          </cell>
          <cell r="I343">
            <v>1000000</v>
          </cell>
          <cell r="J343">
            <v>1997</v>
          </cell>
          <cell r="K343">
            <v>5.6</v>
          </cell>
          <cell r="L343" t="str">
            <v>Comedy</v>
          </cell>
          <cell r="M343" t="str">
            <v>Drama</v>
          </cell>
        </row>
        <row r="344">
          <cell r="A344" t="str">
            <v>Nicole Holofcener</v>
          </cell>
          <cell r="B344">
            <v>86</v>
          </cell>
          <cell r="C344">
            <v>1277257</v>
          </cell>
          <cell r="D344" t="str">
            <v>Comedy|Drama|Romance</v>
          </cell>
          <cell r="E344" t="str">
            <v>Walking and TalkingÂ </v>
          </cell>
          <cell r="F344" t="str">
            <v>http://www.imdb.com/title/tt0118113/?ref_=fn_tt_tt_1</v>
          </cell>
          <cell r="G344" t="str">
            <v>English</v>
          </cell>
          <cell r="H344" t="str">
            <v>UK</v>
          </cell>
          <cell r="I344">
            <v>1000000</v>
          </cell>
          <cell r="J344">
            <v>1996</v>
          </cell>
          <cell r="K344">
            <v>6.8</v>
          </cell>
          <cell r="L344" t="str">
            <v>Comedy</v>
          </cell>
          <cell r="M344" t="str">
            <v>Drama</v>
          </cell>
          <cell r="N344" t="str">
            <v>Romance</v>
          </cell>
        </row>
        <row r="345">
          <cell r="A345" t="str">
            <v>Chris Paine</v>
          </cell>
          <cell r="B345">
            <v>92</v>
          </cell>
          <cell r="C345">
            <v>1677838</v>
          </cell>
          <cell r="D345" t="str">
            <v>Documentary</v>
          </cell>
          <cell r="E345" t="str">
            <v>Who Killed the Electric Car?Â </v>
          </cell>
          <cell r="F345" t="str">
            <v>http://www.imdb.com/title/tt0489037/?ref_=fn_tt_tt_1</v>
          </cell>
          <cell r="G345" t="str">
            <v>English</v>
          </cell>
          <cell r="H345" t="str">
            <v>USA</v>
          </cell>
          <cell r="I345">
            <v>1000000</v>
          </cell>
          <cell r="J345">
            <v>2006</v>
          </cell>
          <cell r="K345">
            <v>7.7</v>
          </cell>
          <cell r="L345" t="str">
            <v>Documentary</v>
          </cell>
          <cell r="M345">
            <v>0</v>
          </cell>
        </row>
        <row r="346">
          <cell r="A346" t="str">
            <v>Greg Berlanti</v>
          </cell>
          <cell r="B346">
            <v>94</v>
          </cell>
          <cell r="C346">
            <v>1744858</v>
          </cell>
          <cell r="D346" t="str">
            <v>Comedy|Drama|Romance|Sport</v>
          </cell>
          <cell r="E346" t="str">
            <v>The Broken Hearts Club: A Romantic ComedyÂ </v>
          </cell>
          <cell r="F346" t="str">
            <v>http://www.imdb.com/title/tt0222850/?ref_=fn_tt_tt_1</v>
          </cell>
          <cell r="G346" t="str">
            <v>English</v>
          </cell>
          <cell r="H346" t="str">
            <v>USA</v>
          </cell>
          <cell r="I346">
            <v>1000000</v>
          </cell>
          <cell r="J346">
            <v>2000</v>
          </cell>
          <cell r="K346">
            <v>7</v>
          </cell>
          <cell r="L346" t="str">
            <v>Comedy</v>
          </cell>
          <cell r="M346" t="str">
            <v>Drama</v>
          </cell>
          <cell r="N346" t="str">
            <v>Romance</v>
          </cell>
          <cell r="O346" t="str">
            <v>Sport</v>
          </cell>
        </row>
        <row r="347">
          <cell r="A347" t="str">
            <v>Don Coscarelli</v>
          </cell>
          <cell r="B347">
            <v>92</v>
          </cell>
          <cell r="C347">
            <v>0</v>
          </cell>
          <cell r="D347" t="str">
            <v>Comedy|Fantasy|Mystery</v>
          </cell>
          <cell r="E347" t="str">
            <v>Bubba Ho-TepÂ </v>
          </cell>
          <cell r="F347" t="str">
            <v>http://www.imdb.com/title/tt0281686/?ref_=fn_tt_tt_1</v>
          </cell>
          <cell r="G347" t="str">
            <v>English</v>
          </cell>
          <cell r="H347" t="str">
            <v>USA</v>
          </cell>
          <cell r="I347">
            <v>1000000</v>
          </cell>
          <cell r="J347">
            <v>2002</v>
          </cell>
          <cell r="K347">
            <v>7.2</v>
          </cell>
          <cell r="L347" t="str">
            <v>Comedy</v>
          </cell>
          <cell r="M347" t="str">
            <v>Fantasy</v>
          </cell>
          <cell r="N347" t="str">
            <v>Mystery</v>
          </cell>
        </row>
        <row r="348">
          <cell r="A348" t="str">
            <v>Marc Levin</v>
          </cell>
          <cell r="B348">
            <v>100</v>
          </cell>
          <cell r="C348">
            <v>982214</v>
          </cell>
          <cell r="D348" t="str">
            <v>Drama</v>
          </cell>
          <cell r="E348" t="str">
            <v>SlamÂ </v>
          </cell>
          <cell r="F348" t="str">
            <v>http://www.imdb.com/title/tt0139615/?ref_=fn_tt_tt_1</v>
          </cell>
          <cell r="G348" t="str">
            <v>English</v>
          </cell>
          <cell r="H348" t="str">
            <v>USA</v>
          </cell>
          <cell r="I348">
            <v>1000000</v>
          </cell>
          <cell r="J348">
            <v>1998</v>
          </cell>
          <cell r="K348">
            <v>7.2</v>
          </cell>
          <cell r="L348" t="str">
            <v>Drama</v>
          </cell>
          <cell r="M348">
            <v>0</v>
          </cell>
        </row>
        <row r="349">
          <cell r="A349" t="str">
            <v>Richard Dutcher</v>
          </cell>
          <cell r="B349">
            <v>119</v>
          </cell>
          <cell r="C349">
            <v>798341</v>
          </cell>
          <cell r="D349" t="str">
            <v>Crime|Drama|Mystery</v>
          </cell>
          <cell r="E349" t="str">
            <v>Brigham CityÂ </v>
          </cell>
          <cell r="F349" t="str">
            <v>http://www.imdb.com/title/tt0268200/?ref_=fn_tt_tt_1</v>
          </cell>
          <cell r="G349" t="str">
            <v>English</v>
          </cell>
          <cell r="H349" t="str">
            <v>USA</v>
          </cell>
          <cell r="I349">
            <v>1000000</v>
          </cell>
          <cell r="J349">
            <v>2001</v>
          </cell>
          <cell r="K349">
            <v>7.2</v>
          </cell>
          <cell r="L349" t="str">
            <v>Crime</v>
          </cell>
          <cell r="M349" t="str">
            <v>Drama</v>
          </cell>
          <cell r="N349" t="str">
            <v>Mystery</v>
          </cell>
        </row>
        <row r="350">
          <cell r="A350" t="str">
            <v>Khalid Mohamed</v>
          </cell>
          <cell r="B350">
            <v>167</v>
          </cell>
          <cell r="C350">
            <v>610991</v>
          </cell>
          <cell r="D350" t="str">
            <v>Drama|Romance</v>
          </cell>
          <cell r="E350" t="str">
            <v>FizaÂ </v>
          </cell>
          <cell r="F350" t="str">
            <v>http://www.imdb.com/title/tt0248012/?ref_=fn_tt_tt_1</v>
          </cell>
          <cell r="G350" t="str">
            <v>Hindi</v>
          </cell>
          <cell r="H350" t="str">
            <v>India</v>
          </cell>
          <cell r="I350">
            <v>1000000</v>
          </cell>
          <cell r="J350">
            <v>2000</v>
          </cell>
          <cell r="K350">
            <v>6.2</v>
          </cell>
          <cell r="L350" t="str">
            <v>Drama</v>
          </cell>
          <cell r="M350" t="str">
            <v>Romance</v>
          </cell>
        </row>
        <row r="351">
          <cell r="A351" t="str">
            <v>Trey Parker</v>
          </cell>
          <cell r="B351">
            <v>92</v>
          </cell>
          <cell r="C351">
            <v>582024</v>
          </cell>
          <cell r="D351" t="str">
            <v>Comedy|Sci-Fi</v>
          </cell>
          <cell r="E351" t="str">
            <v>OrgazmoÂ </v>
          </cell>
          <cell r="F351" t="str">
            <v>http://www.imdb.com/title/tt0124819/?ref_=fn_tt_tt_1</v>
          </cell>
          <cell r="G351" t="str">
            <v>English</v>
          </cell>
          <cell r="H351" t="str">
            <v>USA</v>
          </cell>
          <cell r="I351">
            <v>1000000</v>
          </cell>
          <cell r="J351">
            <v>1997</v>
          </cell>
          <cell r="K351">
            <v>6.2</v>
          </cell>
          <cell r="L351" t="str">
            <v>Comedy</v>
          </cell>
          <cell r="M351" t="str">
            <v>Sci-Fi</v>
          </cell>
        </row>
        <row r="352">
          <cell r="A352" t="str">
            <v>Finn Taylor</v>
          </cell>
          <cell r="B352">
            <v>97</v>
          </cell>
          <cell r="C352">
            <v>464655</v>
          </cell>
          <cell r="D352" t="str">
            <v>Comedy|Drama</v>
          </cell>
          <cell r="E352" t="str">
            <v>Dream with the FishesÂ </v>
          </cell>
          <cell r="F352" t="str">
            <v>http://www.imdb.com/title/tt0119019/?ref_=fn_tt_tt_1</v>
          </cell>
          <cell r="G352" t="str">
            <v>English</v>
          </cell>
          <cell r="H352" t="str">
            <v>USA</v>
          </cell>
          <cell r="I352">
            <v>1000000</v>
          </cell>
          <cell r="J352">
            <v>1997</v>
          </cell>
          <cell r="K352">
            <v>7</v>
          </cell>
          <cell r="L352" t="str">
            <v>Comedy</v>
          </cell>
          <cell r="M352" t="str">
            <v>Drama</v>
          </cell>
        </row>
        <row r="353">
          <cell r="A353" t="str">
            <v>Karen Moncrieff</v>
          </cell>
          <cell r="B353">
            <v>88</v>
          </cell>
          <cell r="C353">
            <v>464126</v>
          </cell>
          <cell r="D353" t="str">
            <v>Drama</v>
          </cell>
          <cell r="E353" t="str">
            <v>Blue CarÂ </v>
          </cell>
          <cell r="F353" t="str">
            <v>http://www.imdb.com/title/tt0290145/?ref_=fn_tt_tt_1</v>
          </cell>
          <cell r="G353" t="str">
            <v>English</v>
          </cell>
          <cell r="H353" t="str">
            <v>USA</v>
          </cell>
          <cell r="I353">
            <v>1000000</v>
          </cell>
          <cell r="J353">
            <v>2002</v>
          </cell>
          <cell r="K353">
            <v>6.7</v>
          </cell>
          <cell r="L353" t="str">
            <v>Drama</v>
          </cell>
          <cell r="M353">
            <v>0</v>
          </cell>
        </row>
        <row r="354">
          <cell r="A354" t="str">
            <v>JosÃ© Luis Valenzuela</v>
          </cell>
          <cell r="B354">
            <v>100</v>
          </cell>
          <cell r="C354">
            <v>428535</v>
          </cell>
          <cell r="D354" t="str">
            <v>Comedy|Romance</v>
          </cell>
          <cell r="E354" t="str">
            <v>LuminariasÂ </v>
          </cell>
          <cell r="F354" t="str">
            <v>http://www.imdb.com/title/tt0160498/?ref_=fn_tt_tt_1</v>
          </cell>
          <cell r="G354" t="str">
            <v>English</v>
          </cell>
          <cell r="H354" t="str">
            <v>USA</v>
          </cell>
          <cell r="I354">
            <v>1000000</v>
          </cell>
          <cell r="J354">
            <v>2000</v>
          </cell>
          <cell r="K354">
            <v>3.6</v>
          </cell>
          <cell r="L354" t="str">
            <v>Comedy</v>
          </cell>
          <cell r="M354" t="str">
            <v>Romance</v>
          </cell>
        </row>
        <row r="355">
          <cell r="A355" t="str">
            <v>Goran Dukic</v>
          </cell>
          <cell r="B355">
            <v>88</v>
          </cell>
          <cell r="C355">
            <v>104077</v>
          </cell>
          <cell r="D355" t="str">
            <v>Comedy|Drama|Fantasy|Romance</v>
          </cell>
          <cell r="E355" t="str">
            <v>Wristcutters: A Love StoryÂ </v>
          </cell>
          <cell r="F355" t="str">
            <v>http://www.imdb.com/title/tt0477139/?ref_=fn_tt_tt_1</v>
          </cell>
          <cell r="G355" t="str">
            <v>English</v>
          </cell>
          <cell r="H355" t="str">
            <v>USA</v>
          </cell>
          <cell r="I355">
            <v>1000000</v>
          </cell>
          <cell r="J355">
            <v>2006</v>
          </cell>
          <cell r="K355">
            <v>7.4</v>
          </cell>
          <cell r="L355" t="str">
            <v>Comedy</v>
          </cell>
          <cell r="M355" t="str">
            <v>Drama</v>
          </cell>
          <cell r="N355" t="str">
            <v>Fantasy</v>
          </cell>
          <cell r="O355" t="str">
            <v>Romance</v>
          </cell>
        </row>
        <row r="356">
          <cell r="A356" t="str">
            <v>Efram Potelle</v>
          </cell>
          <cell r="B356">
            <v>79</v>
          </cell>
          <cell r="C356">
            <v>279282</v>
          </cell>
          <cell r="D356" t="str">
            <v>Comedy|Drama|Romance</v>
          </cell>
          <cell r="E356" t="str">
            <v>The Battle of Shaker HeightsÂ </v>
          </cell>
          <cell r="F356" t="str">
            <v>http://www.imdb.com/title/tt0357470/?ref_=fn_tt_tt_1</v>
          </cell>
          <cell r="G356" t="str">
            <v>English</v>
          </cell>
          <cell r="H356" t="str">
            <v>USA</v>
          </cell>
          <cell r="I356">
            <v>1000000</v>
          </cell>
          <cell r="J356">
            <v>2003</v>
          </cell>
          <cell r="K356">
            <v>6.1</v>
          </cell>
          <cell r="L356" t="str">
            <v>Comedy</v>
          </cell>
          <cell r="M356" t="str">
            <v>Drama</v>
          </cell>
          <cell r="N356" t="str">
            <v>Romance</v>
          </cell>
        </row>
        <row r="357">
          <cell r="A357" t="str">
            <v>Joshua Oppenheimer</v>
          </cell>
          <cell r="B357">
            <v>96</v>
          </cell>
          <cell r="C357">
            <v>484221</v>
          </cell>
          <cell r="D357" t="str">
            <v>Biography|Crime|Documentary|History</v>
          </cell>
          <cell r="E357" t="str">
            <v>The Act of KillingÂ </v>
          </cell>
          <cell r="F357" t="str">
            <v>http://www.imdb.com/title/tt2375605/?ref_=fn_tt_tt_1</v>
          </cell>
          <cell r="G357" t="str">
            <v>Indonesian</v>
          </cell>
          <cell r="H357" t="str">
            <v>UK</v>
          </cell>
          <cell r="I357">
            <v>1000000</v>
          </cell>
          <cell r="J357">
            <v>2012</v>
          </cell>
          <cell r="K357">
            <v>8.1999999999999993</v>
          </cell>
          <cell r="L357" t="str">
            <v>Biography</v>
          </cell>
          <cell r="M357" t="str">
            <v>Crime</v>
          </cell>
          <cell r="N357" t="str">
            <v>Documentary</v>
          </cell>
          <cell r="O357" t="str">
            <v>History</v>
          </cell>
        </row>
        <row r="358">
          <cell r="A358" t="str">
            <v>Alex Gibney</v>
          </cell>
          <cell r="B358">
            <v>53</v>
          </cell>
          <cell r="C358">
            <v>274661</v>
          </cell>
          <cell r="D358" t="str">
            <v>Crime|Documentary|War</v>
          </cell>
          <cell r="E358" t="str">
            <v>Taxi to the Dark SideÂ </v>
          </cell>
          <cell r="F358" t="str">
            <v>http://www.imdb.com/title/tt0854678/?ref_=fn_tt_tt_1</v>
          </cell>
          <cell r="G358" t="str">
            <v>English</v>
          </cell>
          <cell r="H358" t="str">
            <v>USA</v>
          </cell>
          <cell r="I358">
            <v>1000000</v>
          </cell>
          <cell r="J358">
            <v>2007</v>
          </cell>
          <cell r="K358">
            <v>7.7</v>
          </cell>
          <cell r="L358" t="str">
            <v>Crime</v>
          </cell>
          <cell r="M358" t="str">
            <v>Documentary</v>
          </cell>
          <cell r="N358" t="str">
            <v>War</v>
          </cell>
        </row>
        <row r="359">
          <cell r="A359" t="str">
            <v>Paul Crowder</v>
          </cell>
          <cell r="B359">
            <v>97</v>
          </cell>
          <cell r="C359">
            <v>144431</v>
          </cell>
          <cell r="D359" t="str">
            <v>Documentary|Sport</v>
          </cell>
          <cell r="E359" t="str">
            <v>Once in a Lifetime: The Extraordinary Story of the New York CosmosÂ </v>
          </cell>
          <cell r="F359" t="str">
            <v>http://www.imdb.com/title/tt0489247/?ref_=fn_tt_tt_1</v>
          </cell>
          <cell r="G359" t="str">
            <v>English</v>
          </cell>
          <cell r="H359" t="str">
            <v>UK</v>
          </cell>
          <cell r="I359">
            <v>1000000</v>
          </cell>
          <cell r="J359">
            <v>2006</v>
          </cell>
          <cell r="K359">
            <v>7.3</v>
          </cell>
          <cell r="L359" t="str">
            <v>Documentary</v>
          </cell>
          <cell r="M359" t="str">
            <v>Sport</v>
          </cell>
        </row>
        <row r="360">
          <cell r="A360" t="str">
            <v>Anthony Powell</v>
          </cell>
          <cell r="B360">
            <v>91</v>
          </cell>
          <cell r="C360">
            <v>287761</v>
          </cell>
          <cell r="D360" t="str">
            <v>Adventure|Biography|Documentary|Drama</v>
          </cell>
          <cell r="E360" t="str">
            <v>Antarctica: A Year on IceÂ </v>
          </cell>
          <cell r="F360" t="str">
            <v>http://www.imdb.com/title/tt2361700/?ref_=fn_tt_tt_1</v>
          </cell>
          <cell r="G360" t="str">
            <v>English</v>
          </cell>
          <cell r="H360" t="str">
            <v>New Zealand</v>
          </cell>
          <cell r="I360">
            <v>1000000</v>
          </cell>
          <cell r="J360">
            <v>2013</v>
          </cell>
          <cell r="K360">
            <v>7.6</v>
          </cell>
          <cell r="L360" t="str">
            <v>Adventure</v>
          </cell>
          <cell r="M360" t="str">
            <v>Biography</v>
          </cell>
          <cell r="N360" t="str">
            <v>Documentary</v>
          </cell>
          <cell r="O360" t="str">
            <v>Drama</v>
          </cell>
        </row>
        <row r="361">
          <cell r="A361" t="str">
            <v>Kief Davidson</v>
          </cell>
          <cell r="B361">
            <v>93</v>
          </cell>
          <cell r="C361">
            <v>100240</v>
          </cell>
          <cell r="D361" t="str">
            <v>Documentary</v>
          </cell>
          <cell r="E361" t="str">
            <v>A Lego BrickumentaryÂ </v>
          </cell>
          <cell r="F361" t="str">
            <v>http://www.imdb.com/title/tt3214286/?ref_=fn_tt_tt_1</v>
          </cell>
          <cell r="G361" t="str">
            <v>English</v>
          </cell>
          <cell r="H361" t="str">
            <v>Denmark</v>
          </cell>
          <cell r="I361">
            <v>1000000</v>
          </cell>
          <cell r="J361">
            <v>2014</v>
          </cell>
          <cell r="K361">
            <v>6.8</v>
          </cell>
          <cell r="L361" t="str">
            <v>Documentary</v>
          </cell>
          <cell r="M361">
            <v>0</v>
          </cell>
        </row>
        <row r="362">
          <cell r="A362" t="str">
            <v>Johnny Remo</v>
          </cell>
          <cell r="B362">
            <v>112</v>
          </cell>
          <cell r="C362">
            <v>96734</v>
          </cell>
          <cell r="D362" t="str">
            <v>Action|Drama</v>
          </cell>
          <cell r="E362" t="str">
            <v>HardflipÂ </v>
          </cell>
          <cell r="F362" t="str">
            <v>http://www.imdb.com/title/tt1907639/?ref_=fn_tt_tt_1</v>
          </cell>
          <cell r="G362" t="str">
            <v>English</v>
          </cell>
          <cell r="H362" t="str">
            <v>USA</v>
          </cell>
          <cell r="I362">
            <v>1000000</v>
          </cell>
          <cell r="J362">
            <v>2012</v>
          </cell>
          <cell r="K362">
            <v>5.6</v>
          </cell>
          <cell r="L362" t="str">
            <v>Action</v>
          </cell>
          <cell r="M362" t="str">
            <v>Drama</v>
          </cell>
        </row>
        <row r="363">
          <cell r="A363" t="str">
            <v>John Hamburg</v>
          </cell>
          <cell r="B363">
            <v>88</v>
          </cell>
          <cell r="C363">
            <v>21210</v>
          </cell>
          <cell r="D363" t="str">
            <v>Comedy|Crime</v>
          </cell>
          <cell r="E363" t="str">
            <v>Safe MenÂ </v>
          </cell>
          <cell r="F363" t="str">
            <v>http://www.imdb.com/title/tt0120813/?ref_=fn_tt_tt_1</v>
          </cell>
          <cell r="G363" t="str">
            <v>English</v>
          </cell>
          <cell r="H363" t="str">
            <v>USA</v>
          </cell>
          <cell r="I363">
            <v>1000000</v>
          </cell>
          <cell r="J363">
            <v>1998</v>
          </cell>
          <cell r="K363">
            <v>6.1</v>
          </cell>
          <cell r="L363" t="str">
            <v>Comedy</v>
          </cell>
          <cell r="M363" t="str">
            <v>Crime</v>
          </cell>
        </row>
        <row r="364">
          <cell r="A364" t="str">
            <v>Nickolas Perry</v>
          </cell>
          <cell r="B364">
            <v>105</v>
          </cell>
          <cell r="C364">
            <v>0</v>
          </cell>
          <cell r="D364" t="str">
            <v>Crime|Drama|Romance</v>
          </cell>
          <cell r="E364" t="str">
            <v>Speedway JunkyÂ </v>
          </cell>
          <cell r="F364" t="str">
            <v>http://www.imdb.com/title/tt0155197/?ref_=fn_tt_tt_1</v>
          </cell>
          <cell r="G364" t="str">
            <v>English</v>
          </cell>
          <cell r="H364" t="str">
            <v>USA</v>
          </cell>
          <cell r="I364">
            <v>1000000</v>
          </cell>
          <cell r="J364">
            <v>1999</v>
          </cell>
          <cell r="K364">
            <v>5.2</v>
          </cell>
          <cell r="L364" t="str">
            <v>Crime</v>
          </cell>
          <cell r="M364" t="str">
            <v>Drama</v>
          </cell>
          <cell r="N364" t="str">
            <v>Romance</v>
          </cell>
        </row>
        <row r="365">
          <cell r="A365" t="str">
            <v>Craig Mazin</v>
          </cell>
          <cell r="B365">
            <v>82</v>
          </cell>
          <cell r="C365">
            <v>12996</v>
          </cell>
          <cell r="D365" t="str">
            <v>Action|Comedy|Fantasy|Sci-Fi</v>
          </cell>
          <cell r="E365" t="str">
            <v>The SpecialsÂ </v>
          </cell>
          <cell r="F365" t="str">
            <v>http://www.imdb.com/title/tt0181836/?ref_=fn_tt_tt_1</v>
          </cell>
          <cell r="G365" t="str">
            <v>English</v>
          </cell>
          <cell r="H365" t="str">
            <v>USA</v>
          </cell>
          <cell r="I365">
            <v>1000000</v>
          </cell>
          <cell r="J365">
            <v>2000</v>
          </cell>
          <cell r="K365">
            <v>6</v>
          </cell>
          <cell r="L365" t="str">
            <v>Action</v>
          </cell>
          <cell r="M365" t="str">
            <v>Comedy</v>
          </cell>
          <cell r="N365" t="str">
            <v>Fantasy</v>
          </cell>
          <cell r="O365" t="str">
            <v>Sci-Fi</v>
          </cell>
        </row>
        <row r="366">
          <cell r="A366" t="str">
            <v>Becky Smith</v>
          </cell>
          <cell r="B366">
            <v>89</v>
          </cell>
          <cell r="C366">
            <v>0</v>
          </cell>
          <cell r="D366" t="str">
            <v>Comedy|Romance</v>
          </cell>
          <cell r="E366" t="str">
            <v>16 to LifeÂ </v>
          </cell>
          <cell r="F366" t="str">
            <v>http://www.imdb.com/title/tt1130087/?ref_=fn_tt_tt_1</v>
          </cell>
          <cell r="G366" t="str">
            <v>English</v>
          </cell>
          <cell r="H366" t="str">
            <v>USA</v>
          </cell>
          <cell r="I366">
            <v>1000000</v>
          </cell>
          <cell r="J366">
            <v>2009</v>
          </cell>
          <cell r="K366">
            <v>6.3</v>
          </cell>
          <cell r="L366" t="str">
            <v>Comedy</v>
          </cell>
          <cell r="M366" t="str">
            <v>Romance</v>
          </cell>
        </row>
        <row r="367">
          <cell r="A367" t="str">
            <v>Eric Nicholas</v>
          </cell>
          <cell r="B367">
            <v>78</v>
          </cell>
          <cell r="C367">
            <v>10018</v>
          </cell>
          <cell r="D367" t="str">
            <v>Crime|Drama|Thriller</v>
          </cell>
          <cell r="E367" t="str">
            <v>Alone with HerÂ </v>
          </cell>
          <cell r="F367" t="str">
            <v>http://www.imdb.com/title/tt0472259/?ref_=fn_tt_tt_1</v>
          </cell>
          <cell r="G367" t="str">
            <v>English</v>
          </cell>
          <cell r="H367" t="str">
            <v>USA</v>
          </cell>
          <cell r="I367">
            <v>1000000</v>
          </cell>
          <cell r="J367">
            <v>2006</v>
          </cell>
          <cell r="K367">
            <v>6.1</v>
          </cell>
          <cell r="L367" t="str">
            <v>Crime</v>
          </cell>
          <cell r="M367" t="str">
            <v>Drama</v>
          </cell>
          <cell r="N367" t="str">
            <v>Thriller</v>
          </cell>
        </row>
        <row r="368">
          <cell r="A368" t="str">
            <v>Benjamin Dickinson</v>
          </cell>
          <cell r="B368">
            <v>97</v>
          </cell>
          <cell r="C368">
            <v>62480</v>
          </cell>
          <cell r="D368" t="str">
            <v>Drama|Sci-Fi</v>
          </cell>
          <cell r="E368" t="str">
            <v>Creative ControlÂ </v>
          </cell>
          <cell r="F368" t="str">
            <v>http://www.imdb.com/title/tt3277624/?ref_=fn_tt_tt_1</v>
          </cell>
          <cell r="G368" t="str">
            <v>English</v>
          </cell>
          <cell r="H368" t="str">
            <v>USA</v>
          </cell>
          <cell r="I368">
            <v>1000000</v>
          </cell>
          <cell r="J368">
            <v>2015</v>
          </cell>
          <cell r="K368">
            <v>5.5</v>
          </cell>
          <cell r="L368" t="str">
            <v>Drama</v>
          </cell>
          <cell r="M368" t="str">
            <v>Sci-Fi</v>
          </cell>
        </row>
        <row r="369">
          <cell r="A369" t="str">
            <v>Hal Haberman</v>
          </cell>
          <cell r="B369">
            <v>81</v>
          </cell>
          <cell r="C369">
            <v>6387</v>
          </cell>
          <cell r="D369" t="str">
            <v>Comedy|Drama|Sci-Fi</v>
          </cell>
          <cell r="E369" t="str">
            <v>SpecialÂ </v>
          </cell>
          <cell r="F369" t="str">
            <v>http://www.imdb.com/title/tt0479162/?ref_=fn_tt_tt_1</v>
          </cell>
          <cell r="G369" t="str">
            <v>English</v>
          </cell>
          <cell r="H369" t="str">
            <v>USA</v>
          </cell>
          <cell r="I369">
            <v>1000000</v>
          </cell>
          <cell r="J369">
            <v>2006</v>
          </cell>
          <cell r="K369">
            <v>6.9</v>
          </cell>
          <cell r="L369" t="str">
            <v>Comedy</v>
          </cell>
          <cell r="M369" t="str">
            <v>Drama</v>
          </cell>
          <cell r="N369" t="str">
            <v>Sci-Fi</v>
          </cell>
        </row>
        <row r="370">
          <cell r="A370" t="str">
            <v>A. Raven Cruz</v>
          </cell>
          <cell r="B370">
            <v>97</v>
          </cell>
          <cell r="C370">
            <v>0</v>
          </cell>
          <cell r="D370" t="str">
            <v>Action|Adventure|Comedy|Fantasy|Sci-Fi</v>
          </cell>
          <cell r="E370" t="str">
            <v>The Helix... LoadedÂ </v>
          </cell>
          <cell r="F370" t="str">
            <v>http://www.imdb.com/title/tt0401462/?ref_=fn_tt_tt_1</v>
          </cell>
          <cell r="G370" t="str">
            <v>English</v>
          </cell>
          <cell r="H370" t="str">
            <v>USA</v>
          </cell>
          <cell r="I370">
            <v>1000000</v>
          </cell>
          <cell r="J370">
            <v>2005</v>
          </cell>
          <cell r="K370">
            <v>1.9</v>
          </cell>
          <cell r="L370" t="str">
            <v>Action</v>
          </cell>
          <cell r="M370" t="str">
            <v>Adventure</v>
          </cell>
          <cell r="N370" t="str">
            <v>Comedy</v>
          </cell>
          <cell r="O370" t="str">
            <v>Fantasy</v>
          </cell>
        </row>
        <row r="371">
          <cell r="A371" t="str">
            <v>Brian Trenchard-Smith</v>
          </cell>
          <cell r="B371">
            <v>88</v>
          </cell>
          <cell r="C371">
            <v>721</v>
          </cell>
          <cell r="D371" t="str">
            <v>Action|Drama</v>
          </cell>
          <cell r="E371" t="str">
            <v>In Her Line of FireÂ </v>
          </cell>
          <cell r="F371" t="str">
            <v>http://www.imdb.com/title/tt0487156/?ref_=fn_tt_tt_1</v>
          </cell>
          <cell r="G371" t="str">
            <v>English</v>
          </cell>
          <cell r="H371" t="str">
            <v>Germany</v>
          </cell>
          <cell r="I371">
            <v>1000000</v>
          </cell>
          <cell r="J371">
            <v>2006</v>
          </cell>
          <cell r="K371">
            <v>4.0999999999999996</v>
          </cell>
          <cell r="L371" t="str">
            <v>Action</v>
          </cell>
          <cell r="M371" t="str">
            <v>Drama</v>
          </cell>
        </row>
        <row r="372">
          <cell r="A372" t="str">
            <v>Amat Escalante</v>
          </cell>
          <cell r="B372">
            <v>105</v>
          </cell>
          <cell r="C372">
            <v>0</v>
          </cell>
          <cell r="D372" t="str">
            <v>Crime|Drama|Romance</v>
          </cell>
          <cell r="E372" t="str">
            <v>HeliÂ </v>
          </cell>
          <cell r="F372" t="str">
            <v>http://www.imdb.com/title/tt2852376/?ref_=fn_tt_tt_1</v>
          </cell>
          <cell r="G372" t="str">
            <v>Spanish</v>
          </cell>
          <cell r="H372" t="str">
            <v>Mexico</v>
          </cell>
          <cell r="I372">
            <v>1000000</v>
          </cell>
          <cell r="J372">
            <v>2013</v>
          </cell>
          <cell r="K372">
            <v>6.8</v>
          </cell>
          <cell r="L372" t="str">
            <v>Crime</v>
          </cell>
          <cell r="M372" t="str">
            <v>Drama</v>
          </cell>
          <cell r="N372" t="str">
            <v>Romance</v>
          </cell>
        </row>
        <row r="373">
          <cell r="A373" t="str">
            <v>Wajahat Rauf</v>
          </cell>
          <cell r="B373">
            <v>143</v>
          </cell>
          <cell r="C373">
            <v>0</v>
          </cell>
          <cell r="D373" t="str">
            <v>Comedy|Family</v>
          </cell>
          <cell r="E373" t="str">
            <v>Karachi se LahoreÂ </v>
          </cell>
          <cell r="F373" t="str">
            <v>http://www.imdb.com/title/tt4590482/?ref_=fn_tt_tt_1</v>
          </cell>
          <cell r="G373" t="str">
            <v>Urdu</v>
          </cell>
          <cell r="H373" t="str">
            <v>Pakistan</v>
          </cell>
          <cell r="I373">
            <v>1000000</v>
          </cell>
          <cell r="J373">
            <v>2015</v>
          </cell>
          <cell r="K373">
            <v>7</v>
          </cell>
          <cell r="L373" t="str">
            <v>Comedy</v>
          </cell>
          <cell r="M373" t="str">
            <v>Family</v>
          </cell>
        </row>
        <row r="374">
          <cell r="A374" t="str">
            <v>Katherine Brooks</v>
          </cell>
          <cell r="B374">
            <v>76</v>
          </cell>
          <cell r="C374">
            <v>0</v>
          </cell>
          <cell r="D374" t="str">
            <v>Drama|Romance</v>
          </cell>
          <cell r="E374" t="str">
            <v>Loving AnnabelleÂ </v>
          </cell>
          <cell r="F374" t="str">
            <v>http://www.imdb.com/title/tt0323120/?ref_=fn_tt_tt_1</v>
          </cell>
          <cell r="G374" t="str">
            <v>English</v>
          </cell>
          <cell r="H374" t="str">
            <v>USA</v>
          </cell>
          <cell r="I374">
            <v>1000000</v>
          </cell>
          <cell r="J374">
            <v>2006</v>
          </cell>
          <cell r="K374">
            <v>6.7</v>
          </cell>
          <cell r="L374" t="str">
            <v>Drama</v>
          </cell>
          <cell r="M374" t="str">
            <v>Romance</v>
          </cell>
        </row>
        <row r="375">
          <cell r="A375" t="str">
            <v>David Cross</v>
          </cell>
          <cell r="B375">
            <v>96</v>
          </cell>
          <cell r="C375">
            <v>0</v>
          </cell>
          <cell r="D375" t="str">
            <v>Comedy|Drama</v>
          </cell>
          <cell r="E375" t="str">
            <v>HitsÂ </v>
          </cell>
          <cell r="F375" t="str">
            <v>http://www.imdb.com/title/tt3145220/?ref_=fn_tt_tt_1</v>
          </cell>
          <cell r="G375" t="str">
            <v>English</v>
          </cell>
          <cell r="H375" t="str">
            <v>USA</v>
          </cell>
          <cell r="I375">
            <v>1000000</v>
          </cell>
          <cell r="J375">
            <v>2014</v>
          </cell>
          <cell r="K375">
            <v>5.8</v>
          </cell>
          <cell r="L375" t="str">
            <v>Comedy</v>
          </cell>
          <cell r="M375" t="str">
            <v>Drama</v>
          </cell>
        </row>
        <row r="376">
          <cell r="A376" t="str">
            <v>Randall Rubin</v>
          </cell>
          <cell r="B376">
            <v>99</v>
          </cell>
          <cell r="C376">
            <v>0</v>
          </cell>
          <cell r="D376" t="str">
            <v>Crime|Drama|Thriller</v>
          </cell>
          <cell r="E376" t="str">
            <v>Jimmy and JudyÂ </v>
          </cell>
          <cell r="F376" t="str">
            <v>http://www.imdb.com/title/tt0425151/?ref_=fn_tt_tt_1</v>
          </cell>
          <cell r="G376" t="str">
            <v>English</v>
          </cell>
          <cell r="H376" t="str">
            <v>USA</v>
          </cell>
          <cell r="I376">
            <v>1000000</v>
          </cell>
          <cell r="J376">
            <v>2006</v>
          </cell>
          <cell r="K376">
            <v>6.2</v>
          </cell>
          <cell r="L376" t="str">
            <v>Crime</v>
          </cell>
          <cell r="M376" t="str">
            <v>Drama</v>
          </cell>
          <cell r="N376" t="str">
            <v>Thriller</v>
          </cell>
        </row>
        <row r="377">
          <cell r="A377" t="str">
            <v>Robert Bennett</v>
          </cell>
          <cell r="B377">
            <v>90</v>
          </cell>
          <cell r="C377">
            <v>0</v>
          </cell>
          <cell r="D377" t="str">
            <v>Comedy</v>
          </cell>
          <cell r="E377" t="str">
            <v>Frat PartyÂ </v>
          </cell>
          <cell r="F377" t="str">
            <v>http://www.imdb.com/title/tt1414361/?ref_=fn_tt_tt_1</v>
          </cell>
          <cell r="G377" t="str">
            <v>English</v>
          </cell>
          <cell r="H377" t="str">
            <v>USA</v>
          </cell>
          <cell r="I377">
            <v>1000000</v>
          </cell>
          <cell r="J377">
            <v>2009</v>
          </cell>
          <cell r="K377">
            <v>2.8</v>
          </cell>
          <cell r="L377" t="str">
            <v>Comedy</v>
          </cell>
          <cell r="M377">
            <v>0</v>
          </cell>
        </row>
        <row r="378">
          <cell r="A378" t="str">
            <v>Mary Pat Kelly</v>
          </cell>
          <cell r="B378">
            <v>87</v>
          </cell>
          <cell r="C378">
            <v>0</v>
          </cell>
          <cell r="D378" t="str">
            <v>Drama</v>
          </cell>
          <cell r="E378" t="str">
            <v>ProudÂ </v>
          </cell>
          <cell r="F378" t="str">
            <v>http://www.imdb.com/title/tt0393616/?ref_=fn_tt_tt_1</v>
          </cell>
          <cell r="G378" t="str">
            <v>English</v>
          </cell>
          <cell r="H378" t="str">
            <v>USA</v>
          </cell>
          <cell r="I378">
            <v>1000000</v>
          </cell>
          <cell r="J378">
            <v>2004</v>
          </cell>
          <cell r="K378">
            <v>5.8</v>
          </cell>
          <cell r="L378" t="str">
            <v>Drama</v>
          </cell>
          <cell r="M378">
            <v>0</v>
          </cell>
        </row>
        <row r="379">
          <cell r="A379" t="str">
            <v>Charlie Levi</v>
          </cell>
          <cell r="B379">
            <v>90</v>
          </cell>
          <cell r="C379">
            <v>0</v>
          </cell>
          <cell r="D379" t="str">
            <v>Drama</v>
          </cell>
          <cell r="E379" t="str">
            <v>ChildlessÂ </v>
          </cell>
          <cell r="F379" t="str">
            <v>http://www.imdb.com/title/tt0867270/?ref_=fn_tt_tt_1</v>
          </cell>
          <cell r="G379" t="str">
            <v>English</v>
          </cell>
          <cell r="H379" t="str">
            <v>USA</v>
          </cell>
          <cell r="I379">
            <v>1000000</v>
          </cell>
          <cell r="J379">
            <v>2008</v>
          </cell>
          <cell r="K379">
            <v>6.1</v>
          </cell>
          <cell r="L379" t="str">
            <v>Drama</v>
          </cell>
          <cell r="M379">
            <v>0</v>
          </cell>
        </row>
        <row r="380">
          <cell r="A380" t="str">
            <v>David DeCoteau</v>
          </cell>
          <cell r="B380">
            <v>83</v>
          </cell>
          <cell r="C380">
            <v>0</v>
          </cell>
          <cell r="D380" t="str">
            <v>Horror</v>
          </cell>
          <cell r="E380" t="str">
            <v>Snow White: A Deadly SummerÂ </v>
          </cell>
          <cell r="F380" t="str">
            <v>http://www.imdb.com/title/tt2149137/?ref_=fn_tt_tt_1</v>
          </cell>
          <cell r="G380" t="str">
            <v>English</v>
          </cell>
          <cell r="H380" t="str">
            <v>USA</v>
          </cell>
          <cell r="I380">
            <v>1000000</v>
          </cell>
          <cell r="J380">
            <v>2012</v>
          </cell>
          <cell r="K380">
            <v>2.2000000000000002</v>
          </cell>
          <cell r="L380" t="str">
            <v>Horror</v>
          </cell>
          <cell r="M380">
            <v>0</v>
          </cell>
        </row>
        <row r="381">
          <cell r="A381" t="str">
            <v>Stefan C. Schaefer</v>
          </cell>
          <cell r="B381">
            <v>90</v>
          </cell>
          <cell r="C381">
            <v>0</v>
          </cell>
          <cell r="D381" t="str">
            <v>Comedy|Drama|Romance</v>
          </cell>
          <cell r="E381" t="str">
            <v>My Last Day Without YouÂ </v>
          </cell>
          <cell r="F381" t="str">
            <v>http://www.imdb.com/title/tt1679248/?ref_=fn_tt_tt_1</v>
          </cell>
          <cell r="G381" t="str">
            <v>English</v>
          </cell>
          <cell r="H381" t="str">
            <v>USA</v>
          </cell>
          <cell r="I381">
            <v>1000000</v>
          </cell>
          <cell r="J381">
            <v>2011</v>
          </cell>
          <cell r="K381">
            <v>5.7</v>
          </cell>
          <cell r="L381" t="str">
            <v>Comedy</v>
          </cell>
          <cell r="M381" t="str">
            <v>Drama</v>
          </cell>
          <cell r="N381" t="str">
            <v>Romance</v>
          </cell>
        </row>
        <row r="382">
          <cell r="A382" t="str">
            <v>Michael Taliferro</v>
          </cell>
          <cell r="B382">
            <v>138</v>
          </cell>
          <cell r="C382">
            <v>0</v>
          </cell>
          <cell r="D382" t="str">
            <v>Comedy|Music</v>
          </cell>
          <cell r="E382" t="str">
            <v>Steppin: The MovieÂ </v>
          </cell>
          <cell r="F382" t="str">
            <v>http://www.imdb.com/title/tt0826751/?ref_=fn_tt_tt_1</v>
          </cell>
          <cell r="G382" t="str">
            <v>English</v>
          </cell>
          <cell r="H382" t="str">
            <v>USA</v>
          </cell>
          <cell r="I382">
            <v>1000000</v>
          </cell>
          <cell r="J382">
            <v>2009</v>
          </cell>
          <cell r="K382">
            <v>3.4</v>
          </cell>
          <cell r="L382" t="str">
            <v>Comedy</v>
          </cell>
          <cell r="M382" t="str">
            <v>Music</v>
          </cell>
        </row>
        <row r="383">
          <cell r="A383" t="str">
            <v>David DeCoteau</v>
          </cell>
          <cell r="B383">
            <v>84</v>
          </cell>
          <cell r="C383">
            <v>0</v>
          </cell>
          <cell r="D383" t="str">
            <v>Western</v>
          </cell>
          <cell r="E383" t="str">
            <v>Doc Holliday's RevengeÂ </v>
          </cell>
          <cell r="F383" t="str">
            <v>http://www.imdb.com/title/tt3359872/?ref_=fn_tt_tt_1</v>
          </cell>
          <cell r="G383" t="str">
            <v>English</v>
          </cell>
          <cell r="H383" t="str">
            <v>USA</v>
          </cell>
          <cell r="I383">
            <v>1000000</v>
          </cell>
          <cell r="J383">
            <v>2014</v>
          </cell>
          <cell r="K383">
            <v>3.8</v>
          </cell>
          <cell r="L383" t="str">
            <v>Western</v>
          </cell>
          <cell r="M383">
            <v>0</v>
          </cell>
        </row>
        <row r="384">
          <cell r="A384" t="str">
            <v>Robert Heath</v>
          </cell>
          <cell r="B384">
            <v>96</v>
          </cell>
          <cell r="C384">
            <v>0</v>
          </cell>
          <cell r="D384" t="str">
            <v>Horror|Mystery</v>
          </cell>
          <cell r="E384" t="str">
            <v>Truth or DieÂ </v>
          </cell>
          <cell r="F384" t="str">
            <v>http://www.imdb.com/title/tt1838722/?ref_=fn_tt_tt_1</v>
          </cell>
          <cell r="G384" t="str">
            <v>English</v>
          </cell>
          <cell r="H384" t="str">
            <v>UK</v>
          </cell>
          <cell r="I384">
            <v>1000000</v>
          </cell>
          <cell r="J384">
            <v>2012</v>
          </cell>
          <cell r="K384">
            <v>5.6</v>
          </cell>
          <cell r="L384" t="str">
            <v>Horror</v>
          </cell>
          <cell r="M384" t="str">
            <v>Mystery</v>
          </cell>
        </row>
        <row r="385">
          <cell r="A385" t="str">
            <v>D. Stevens</v>
          </cell>
          <cell r="B385">
            <v>94</v>
          </cell>
          <cell r="C385">
            <v>0</v>
          </cell>
          <cell r="D385" t="str">
            <v>Drama|Thriller</v>
          </cell>
          <cell r="E385" t="str">
            <v>The PetÂ </v>
          </cell>
          <cell r="F385" t="str">
            <v>http://www.imdb.com/title/tt0825728/?ref_=fn_tt_tt_1</v>
          </cell>
          <cell r="G385" t="str">
            <v>English</v>
          </cell>
          <cell r="H385" t="str">
            <v>USA</v>
          </cell>
          <cell r="I385">
            <v>1000000</v>
          </cell>
          <cell r="J385">
            <v>2006</v>
          </cell>
          <cell r="K385">
            <v>3.9</v>
          </cell>
          <cell r="L385" t="str">
            <v>Drama</v>
          </cell>
          <cell r="M385" t="str">
            <v>Thriller</v>
          </cell>
        </row>
        <row r="386">
          <cell r="A386" t="str">
            <v>Jeffrey St. Jules</v>
          </cell>
          <cell r="B386">
            <v>90</v>
          </cell>
          <cell r="C386">
            <v>0</v>
          </cell>
          <cell r="D386" t="str">
            <v>Drama|Musical|Sci-Fi</v>
          </cell>
          <cell r="E386" t="str">
            <v>Bang Bang BabyÂ </v>
          </cell>
          <cell r="F386" t="str">
            <v>http://www.imdb.com/title/tt2655734/?ref_=fn_tt_tt_1</v>
          </cell>
          <cell r="G386" t="str">
            <v>English</v>
          </cell>
          <cell r="H386" t="str">
            <v>Canada</v>
          </cell>
          <cell r="I386">
            <v>1000000</v>
          </cell>
          <cell r="J386">
            <v>2014</v>
          </cell>
          <cell r="K386">
            <v>5.4</v>
          </cell>
          <cell r="L386" t="str">
            <v>Drama</v>
          </cell>
          <cell r="M386" t="str">
            <v>Musical</v>
          </cell>
          <cell r="N386" t="str">
            <v>Sci-Fi</v>
          </cell>
        </row>
        <row r="387">
          <cell r="A387" t="str">
            <v>Robert Hall</v>
          </cell>
          <cell r="B387">
            <v>95</v>
          </cell>
          <cell r="C387">
            <v>0</v>
          </cell>
          <cell r="D387" t="str">
            <v>Horror</v>
          </cell>
          <cell r="E387" t="str">
            <v>Fear ClinicÂ </v>
          </cell>
          <cell r="F387" t="str">
            <v>http://www.imdb.com/title/tt2165765/?ref_=fn_tt_tt_1</v>
          </cell>
          <cell r="G387" t="str">
            <v>English</v>
          </cell>
          <cell r="H387" t="str">
            <v>USA</v>
          </cell>
          <cell r="I387">
            <v>1000000</v>
          </cell>
          <cell r="J387">
            <v>2015</v>
          </cell>
          <cell r="K387">
            <v>5.2</v>
          </cell>
          <cell r="L387" t="str">
            <v>Horror</v>
          </cell>
          <cell r="M387">
            <v>0</v>
          </cell>
        </row>
        <row r="388">
          <cell r="A388" t="str">
            <v>K. King</v>
          </cell>
          <cell r="B388">
            <v>93</v>
          </cell>
          <cell r="C388">
            <v>0</v>
          </cell>
          <cell r="D388" t="str">
            <v>Action|Comedy|Horror</v>
          </cell>
          <cell r="E388" t="str">
            <v>Zombie HunterÂ </v>
          </cell>
          <cell r="F388" t="str">
            <v>http://www.imdb.com/title/tt2446502/?ref_=fn_tt_tt_1</v>
          </cell>
          <cell r="G388" t="str">
            <v>English</v>
          </cell>
          <cell r="H388" t="str">
            <v>USA</v>
          </cell>
          <cell r="I388">
            <v>1000000</v>
          </cell>
          <cell r="J388">
            <v>2013</v>
          </cell>
          <cell r="K388">
            <v>3.5</v>
          </cell>
          <cell r="L388" t="str">
            <v>Action</v>
          </cell>
          <cell r="M388" t="str">
            <v>Comedy</v>
          </cell>
          <cell r="N388" t="str">
            <v>Horror</v>
          </cell>
        </row>
        <row r="389">
          <cell r="A389" t="str">
            <v>Jonathan Meyers</v>
          </cell>
          <cell r="B389">
            <v>111</v>
          </cell>
          <cell r="C389">
            <v>0</v>
          </cell>
          <cell r="D389" t="str">
            <v>Drama</v>
          </cell>
          <cell r="E389" t="str">
            <v>A Fine StepÂ </v>
          </cell>
          <cell r="F389" t="str">
            <v>http://www.imdb.com/title/tt1604100/?ref_=fn_tt_tt_1</v>
          </cell>
          <cell r="G389" t="str">
            <v>English</v>
          </cell>
          <cell r="H389" t="str">
            <v>USA</v>
          </cell>
          <cell r="I389">
            <v>1000000</v>
          </cell>
          <cell r="J389">
            <v>2014</v>
          </cell>
          <cell r="K389">
            <v>5.3</v>
          </cell>
          <cell r="L389" t="str">
            <v>Drama</v>
          </cell>
          <cell r="M389">
            <v>0</v>
          </cell>
        </row>
        <row r="390">
          <cell r="A390" t="str">
            <v>Tommy Oliver</v>
          </cell>
          <cell r="B390">
            <v>90</v>
          </cell>
          <cell r="C390">
            <v>0</v>
          </cell>
          <cell r="D390" t="str">
            <v>Drama</v>
          </cell>
          <cell r="E390" t="str">
            <v>1982Â </v>
          </cell>
          <cell r="F390" t="str">
            <v>http://www.imdb.com/title/tt2388621/?ref_=fn_tt_tt_1</v>
          </cell>
          <cell r="G390" t="str">
            <v>English</v>
          </cell>
          <cell r="H390" t="str">
            <v>USA</v>
          </cell>
          <cell r="I390">
            <v>1000000</v>
          </cell>
          <cell r="J390">
            <v>2013</v>
          </cell>
          <cell r="K390">
            <v>7.1</v>
          </cell>
          <cell r="L390" t="str">
            <v>Drama</v>
          </cell>
          <cell r="M390">
            <v>0</v>
          </cell>
        </row>
        <row r="391">
          <cell r="A391" t="str">
            <v>Caryn Waechter</v>
          </cell>
          <cell r="B391">
            <v>104</v>
          </cell>
          <cell r="C391">
            <v>0</v>
          </cell>
          <cell r="D391" t="str">
            <v>Drama|Mystery|Thriller</v>
          </cell>
          <cell r="E391" t="str">
            <v>The Sisterhood of NightÂ </v>
          </cell>
          <cell r="F391" t="str">
            <v>http://www.imdb.com/title/tt1015471/?ref_=fn_tt_tt_1</v>
          </cell>
          <cell r="G391" t="str">
            <v>English</v>
          </cell>
          <cell r="H391" t="str">
            <v>USA</v>
          </cell>
          <cell r="I391">
            <v>1000000</v>
          </cell>
          <cell r="J391">
            <v>2014</v>
          </cell>
          <cell r="K391">
            <v>6.3</v>
          </cell>
          <cell r="L391" t="str">
            <v>Drama</v>
          </cell>
          <cell r="M391" t="str">
            <v>Mystery</v>
          </cell>
          <cell r="N391" t="str">
            <v>Thriller</v>
          </cell>
        </row>
        <row r="392">
          <cell r="A392" t="str">
            <v>Brian Baugh</v>
          </cell>
          <cell r="B392">
            <v>120</v>
          </cell>
          <cell r="C392">
            <v>3773863</v>
          </cell>
          <cell r="D392" t="str">
            <v>Drama</v>
          </cell>
          <cell r="E392" t="str">
            <v>To Save a LifeÂ </v>
          </cell>
          <cell r="F392" t="str">
            <v>http://www.imdb.com/title/tt1270286/?ref_=fn_tt_tt_1</v>
          </cell>
          <cell r="G392" t="str">
            <v>English</v>
          </cell>
          <cell r="H392" t="str">
            <v>USA</v>
          </cell>
          <cell r="I392">
            <v>1000000</v>
          </cell>
          <cell r="J392">
            <v>2009</v>
          </cell>
          <cell r="K392">
            <v>7.1</v>
          </cell>
          <cell r="L392" t="str">
            <v>Drama</v>
          </cell>
          <cell r="M392">
            <v>0</v>
          </cell>
        </row>
        <row r="393">
          <cell r="A393" t="str">
            <v>Kiyoshi Kurosawa</v>
          </cell>
          <cell r="B393">
            <v>111</v>
          </cell>
          <cell r="C393">
            <v>94596</v>
          </cell>
          <cell r="D393" t="str">
            <v>Crime|Horror|Mystery|Thriller</v>
          </cell>
          <cell r="E393" t="str">
            <v>The CureÂ </v>
          </cell>
          <cell r="F393" t="str">
            <v>http://www.imdb.com/title/tt0123948/?ref_=fn_tt_tt_1</v>
          </cell>
          <cell r="G393" t="str">
            <v>Japanese</v>
          </cell>
          <cell r="H393" t="str">
            <v>Japan</v>
          </cell>
          <cell r="I393">
            <v>1000000</v>
          </cell>
          <cell r="J393">
            <v>1997</v>
          </cell>
          <cell r="K393">
            <v>7.4</v>
          </cell>
          <cell r="L393" t="str">
            <v>Crime</v>
          </cell>
          <cell r="M393" t="str">
            <v>Horror</v>
          </cell>
          <cell r="N393" t="str">
            <v>Mystery</v>
          </cell>
          <cell r="O393" t="str">
            <v>Thriller</v>
          </cell>
        </row>
        <row r="394">
          <cell r="A394" t="str">
            <v>Jeremy Saulnier</v>
          </cell>
          <cell r="B394">
            <v>90</v>
          </cell>
          <cell r="C394">
            <v>258113</v>
          </cell>
          <cell r="D394" t="str">
            <v>Crime|Drama|Thriller</v>
          </cell>
          <cell r="E394" t="str">
            <v>Blue RuinÂ </v>
          </cell>
          <cell r="F394" t="str">
            <v>http://www.imdb.com/title/tt2359024/?ref_=fn_tt_tt_1</v>
          </cell>
          <cell r="G394" t="str">
            <v>English</v>
          </cell>
          <cell r="H394" t="str">
            <v>USA</v>
          </cell>
          <cell r="I394">
            <v>1066167</v>
          </cell>
          <cell r="J394">
            <v>2013</v>
          </cell>
          <cell r="K394">
            <v>7.1</v>
          </cell>
          <cell r="L394" t="str">
            <v>Crime</v>
          </cell>
          <cell r="M394" t="str">
            <v>Drama</v>
          </cell>
          <cell r="N394" t="str">
            <v>Thriller</v>
          </cell>
        </row>
        <row r="395">
          <cell r="A395" t="str">
            <v>Newt Arnold</v>
          </cell>
          <cell r="B395">
            <v>92</v>
          </cell>
          <cell r="C395">
            <v>11806119</v>
          </cell>
          <cell r="D395" t="str">
            <v>Action|Biography|Drama|Sport</v>
          </cell>
          <cell r="E395" t="str">
            <v>BloodsportÂ </v>
          </cell>
          <cell r="F395" t="str">
            <v>http://www.imdb.com/title/tt0092675/?ref_=fn_tt_tt_1</v>
          </cell>
          <cell r="G395" t="str">
            <v>English</v>
          </cell>
          <cell r="H395" t="str">
            <v>USA</v>
          </cell>
          <cell r="I395">
            <v>1100000</v>
          </cell>
          <cell r="J395">
            <v>1988</v>
          </cell>
          <cell r="K395">
            <v>6.8</v>
          </cell>
          <cell r="L395" t="str">
            <v>Action</v>
          </cell>
          <cell r="M395" t="str">
            <v>Biography</v>
          </cell>
          <cell r="N395" t="str">
            <v>Drama</v>
          </cell>
          <cell r="O395" t="str">
            <v>Sport</v>
          </cell>
        </row>
        <row r="396">
          <cell r="A396" t="str">
            <v>Jeff Burr</v>
          </cell>
          <cell r="B396">
            <v>92</v>
          </cell>
          <cell r="C396">
            <v>1400000</v>
          </cell>
          <cell r="D396" t="str">
            <v>Action|Drama|Horror|Thriller</v>
          </cell>
          <cell r="E396" t="str">
            <v>From a Whisper to a ScreamÂ </v>
          </cell>
          <cell r="F396" t="str">
            <v>http://www.imdb.com/title/tt0091671/?ref_=fn_tt_tt_1</v>
          </cell>
          <cell r="G396" t="str">
            <v>English</v>
          </cell>
          <cell r="H396" t="str">
            <v>USA</v>
          </cell>
          <cell r="I396">
            <v>1100000</v>
          </cell>
          <cell r="J396">
            <v>1987</v>
          </cell>
          <cell r="K396">
            <v>5.9</v>
          </cell>
          <cell r="L396" t="str">
            <v>Action</v>
          </cell>
          <cell r="M396" t="str">
            <v>Drama</v>
          </cell>
          <cell r="N396" t="str">
            <v>Horror</v>
          </cell>
          <cell r="O396" t="str">
            <v>Thriller</v>
          </cell>
        </row>
        <row r="397">
          <cell r="A397" t="str">
            <v>Panos Cosmatos</v>
          </cell>
          <cell r="B397">
            <v>110</v>
          </cell>
          <cell r="C397">
            <v>56129</v>
          </cell>
          <cell r="D397" t="str">
            <v>Sci-Fi|Thriller</v>
          </cell>
          <cell r="E397" t="str">
            <v>Beyond the Black RainbowÂ </v>
          </cell>
          <cell r="F397" t="str">
            <v>http://www.imdb.com/title/tt1534085/?ref_=fn_tt_tt_1</v>
          </cell>
          <cell r="G397" t="str">
            <v>English</v>
          </cell>
          <cell r="H397" t="str">
            <v>Canada</v>
          </cell>
          <cell r="I397">
            <v>1100000</v>
          </cell>
          <cell r="J397">
            <v>2010</v>
          </cell>
          <cell r="K397">
            <v>6.1</v>
          </cell>
          <cell r="L397" t="str">
            <v>Sci-Fi</v>
          </cell>
          <cell r="M397" t="str">
            <v>Thriller</v>
          </cell>
        </row>
        <row r="398">
          <cell r="A398" t="str">
            <v>Gareth Evans</v>
          </cell>
          <cell r="B398">
            <v>102</v>
          </cell>
          <cell r="C398">
            <v>4105123</v>
          </cell>
          <cell r="D398" t="str">
            <v>Action|Crime|Thriller</v>
          </cell>
          <cell r="E398" t="str">
            <v>The Raid: RedemptionÂ </v>
          </cell>
          <cell r="F398" t="str">
            <v>http://www.imdb.com/title/tt1899353/?ref_=fn_tt_tt_1</v>
          </cell>
          <cell r="G398" t="str">
            <v>Indonesian</v>
          </cell>
          <cell r="H398" t="str">
            <v>Indonesia</v>
          </cell>
          <cell r="I398">
            <v>1100000</v>
          </cell>
          <cell r="J398">
            <v>2011</v>
          </cell>
          <cell r="K398">
            <v>7.6</v>
          </cell>
          <cell r="L398" t="str">
            <v>Action</v>
          </cell>
          <cell r="M398" t="str">
            <v>Crime</v>
          </cell>
          <cell r="N398" t="str">
            <v>Thriller</v>
          </cell>
        </row>
        <row r="399">
          <cell r="A399" t="str">
            <v>Matthew R. Anderson</v>
          </cell>
          <cell r="B399">
            <v>89</v>
          </cell>
          <cell r="C399">
            <v>0</v>
          </cell>
          <cell r="D399" t="str">
            <v>Action|Horror|Sci-Fi</v>
          </cell>
          <cell r="E399" t="str">
            <v>The Dead UndeadÂ </v>
          </cell>
          <cell r="F399" t="str">
            <v>http://www.imdb.com/title/tt0923653/?ref_=fn_tt_tt_1</v>
          </cell>
          <cell r="G399" t="str">
            <v>English</v>
          </cell>
          <cell r="H399" t="str">
            <v>USA</v>
          </cell>
          <cell r="I399">
            <v>1100000</v>
          </cell>
          <cell r="J399">
            <v>2010</v>
          </cell>
          <cell r="K399">
            <v>3</v>
          </cell>
          <cell r="L399" t="str">
            <v>Action</v>
          </cell>
          <cell r="M399" t="str">
            <v>Horror</v>
          </cell>
          <cell r="N399" t="str">
            <v>Sci-Fi</v>
          </cell>
        </row>
        <row r="400">
          <cell r="A400" t="str">
            <v>Joe Marino</v>
          </cell>
          <cell r="B400">
            <v>76</v>
          </cell>
          <cell r="C400">
            <v>0</v>
          </cell>
          <cell r="D400" t="str">
            <v>Horror</v>
          </cell>
          <cell r="E400" t="str">
            <v>The Vatican ExorcismsÂ </v>
          </cell>
          <cell r="F400" t="str">
            <v>http://www.imdb.com/title/tt3043194/?ref_=fn_tt_tt_1</v>
          </cell>
          <cell r="G400" t="str">
            <v>English</v>
          </cell>
          <cell r="H400" t="str">
            <v>Italy</v>
          </cell>
          <cell r="I400">
            <v>1100000</v>
          </cell>
          <cell r="J400">
            <v>2013</v>
          </cell>
          <cell r="K400">
            <v>2.6</v>
          </cell>
          <cell r="L400" t="str">
            <v>Horror</v>
          </cell>
          <cell r="M400">
            <v>0</v>
          </cell>
        </row>
        <row r="401">
          <cell r="A401" t="str">
            <v>Mona Fastvold</v>
          </cell>
          <cell r="B401">
            <v>91</v>
          </cell>
          <cell r="C401">
            <v>0</v>
          </cell>
          <cell r="D401" t="str">
            <v>Drama</v>
          </cell>
          <cell r="E401" t="str">
            <v>The SleepwalkerÂ </v>
          </cell>
          <cell r="F401" t="str">
            <v>http://www.imdb.com/title/tt2723576/?ref_=fn_tt_tt_1</v>
          </cell>
          <cell r="G401" t="str">
            <v>English</v>
          </cell>
          <cell r="H401" t="str">
            <v>Norway</v>
          </cell>
          <cell r="I401">
            <v>1100000</v>
          </cell>
          <cell r="J401">
            <v>2014</v>
          </cell>
          <cell r="K401">
            <v>4.9000000000000004</v>
          </cell>
          <cell r="L401" t="str">
            <v>Drama</v>
          </cell>
          <cell r="M401">
            <v>0</v>
          </cell>
        </row>
        <row r="402">
          <cell r="A402" t="str">
            <v>Terence Young</v>
          </cell>
          <cell r="B402">
            <v>110</v>
          </cell>
          <cell r="C402">
            <v>16067035</v>
          </cell>
          <cell r="D402" t="str">
            <v>Action|Adventure|Thriller</v>
          </cell>
          <cell r="E402" t="str">
            <v>Dr. NoÂ </v>
          </cell>
          <cell r="F402" t="str">
            <v>http://www.imdb.com/title/tt0055928/?ref_=fn_tt_tt_1</v>
          </cell>
          <cell r="G402" t="str">
            <v>English</v>
          </cell>
          <cell r="H402" t="str">
            <v>UK</v>
          </cell>
          <cell r="I402">
            <v>1100000</v>
          </cell>
          <cell r="J402">
            <v>1962</v>
          </cell>
          <cell r="K402">
            <v>7.3</v>
          </cell>
          <cell r="L402" t="str">
            <v>Action</v>
          </cell>
          <cell r="M402" t="str">
            <v>Adventure</v>
          </cell>
          <cell r="N402" t="str">
            <v>Thriller</v>
          </cell>
        </row>
        <row r="403">
          <cell r="A403" t="str">
            <v>Andrew Steggall</v>
          </cell>
          <cell r="B403">
            <v>109</v>
          </cell>
          <cell r="C403">
            <v>0</v>
          </cell>
          <cell r="D403" t="str">
            <v>Drama|Family|Romance</v>
          </cell>
          <cell r="E403" t="str">
            <v>DepartureÂ </v>
          </cell>
          <cell r="F403" t="str">
            <v>http://www.imdb.com/title/tt2248739/?ref_=fn_tt_tt_1</v>
          </cell>
          <cell r="G403" t="str">
            <v>English</v>
          </cell>
          <cell r="H403" t="str">
            <v>UK</v>
          </cell>
          <cell r="I403">
            <v>1100000</v>
          </cell>
          <cell r="J403">
            <v>2015</v>
          </cell>
          <cell r="K403">
            <v>7</v>
          </cell>
          <cell r="L403" t="str">
            <v>Drama</v>
          </cell>
          <cell r="M403" t="str">
            <v>Family</v>
          </cell>
          <cell r="N403" t="str">
            <v>Romance</v>
          </cell>
        </row>
        <row r="404">
          <cell r="A404" t="str">
            <v>Harmage Singh Kalirai</v>
          </cell>
          <cell r="B404">
            <v>90</v>
          </cell>
          <cell r="C404">
            <v>0</v>
          </cell>
          <cell r="D404" t="str">
            <v>Comedy|Drama|Romance</v>
          </cell>
          <cell r="E404" t="str">
            <v>Chicken Tikka MasalaÂ </v>
          </cell>
          <cell r="F404" t="str">
            <v>http://www.imdb.com/title/tt0449000/?ref_=fn_tt_tt_1</v>
          </cell>
          <cell r="G404" t="str">
            <v>English</v>
          </cell>
          <cell r="H404" t="str">
            <v>UK</v>
          </cell>
          <cell r="I404">
            <v>1200000</v>
          </cell>
          <cell r="J404">
            <v>2005</v>
          </cell>
          <cell r="K404">
            <v>5.8</v>
          </cell>
          <cell r="L404" t="str">
            <v>Comedy</v>
          </cell>
          <cell r="M404" t="str">
            <v>Drama</v>
          </cell>
          <cell r="N404" t="str">
            <v>Romance</v>
          </cell>
        </row>
        <row r="405">
          <cell r="A405" t="str">
            <v>Steven Soderbergh</v>
          </cell>
          <cell r="B405">
            <v>100</v>
          </cell>
          <cell r="C405">
            <v>24741700</v>
          </cell>
          <cell r="D405" t="str">
            <v>Drama</v>
          </cell>
          <cell r="E405" t="str">
            <v>Sex, Lies, and VideotapeÂ </v>
          </cell>
          <cell r="F405" t="str">
            <v>http://www.imdb.com/title/tt0098724/?ref_=fn_tt_tt_1</v>
          </cell>
          <cell r="G405" t="str">
            <v>English</v>
          </cell>
          <cell r="H405" t="str">
            <v>USA</v>
          </cell>
          <cell r="I405">
            <v>1200000</v>
          </cell>
          <cell r="J405">
            <v>1989</v>
          </cell>
          <cell r="K405">
            <v>7.2</v>
          </cell>
          <cell r="L405" t="str">
            <v>Drama</v>
          </cell>
          <cell r="M405">
            <v>0</v>
          </cell>
        </row>
        <row r="406">
          <cell r="A406" t="str">
            <v>James Wan</v>
          </cell>
          <cell r="B406">
            <v>103</v>
          </cell>
          <cell r="C406">
            <v>55153403</v>
          </cell>
          <cell r="D406" t="str">
            <v>Horror|Mystery|Thriller</v>
          </cell>
          <cell r="E406" t="str">
            <v>SawÂ </v>
          </cell>
          <cell r="F406" t="str">
            <v>http://www.imdb.com/title/tt0387564/?ref_=fn_tt_tt_1</v>
          </cell>
          <cell r="G406" t="str">
            <v>English</v>
          </cell>
          <cell r="H406" t="str">
            <v>USA</v>
          </cell>
          <cell r="I406">
            <v>1200000</v>
          </cell>
          <cell r="J406">
            <v>2004</v>
          </cell>
          <cell r="K406">
            <v>7.7</v>
          </cell>
          <cell r="L406" t="str">
            <v>Horror</v>
          </cell>
          <cell r="M406" t="str">
            <v>Mystery</v>
          </cell>
          <cell r="N406" t="str">
            <v>Thriller</v>
          </cell>
        </row>
        <row r="407">
          <cell r="A407" t="str">
            <v>Jay Chandrasekhar</v>
          </cell>
          <cell r="B407">
            <v>100</v>
          </cell>
          <cell r="C407">
            <v>18488314</v>
          </cell>
          <cell r="D407" t="str">
            <v>Comedy|Crime|Mystery</v>
          </cell>
          <cell r="E407" t="str">
            <v>Super TroopersÂ </v>
          </cell>
          <cell r="F407" t="str">
            <v>http://www.imdb.com/title/tt0247745/?ref_=fn_tt_tt_1</v>
          </cell>
          <cell r="G407" t="str">
            <v>English</v>
          </cell>
          <cell r="H407" t="str">
            <v>USA</v>
          </cell>
          <cell r="I407">
            <v>1200000</v>
          </cell>
          <cell r="J407">
            <v>2001</v>
          </cell>
          <cell r="K407">
            <v>7.1</v>
          </cell>
          <cell r="L407" t="str">
            <v>Comedy</v>
          </cell>
          <cell r="M407" t="str">
            <v>Crime</v>
          </cell>
          <cell r="N407" t="str">
            <v>Mystery</v>
          </cell>
        </row>
        <row r="408">
          <cell r="A408" t="str">
            <v>Kenneth Lonergan</v>
          </cell>
          <cell r="B408">
            <v>111</v>
          </cell>
          <cell r="C408">
            <v>9180275</v>
          </cell>
          <cell r="D408" t="str">
            <v>Drama</v>
          </cell>
          <cell r="E408" t="str">
            <v>You Can Count on MeÂ </v>
          </cell>
          <cell r="F408" t="str">
            <v>http://www.imdb.com/title/tt0203230/?ref_=fn_tt_tt_1</v>
          </cell>
          <cell r="G408" t="str">
            <v>English</v>
          </cell>
          <cell r="H408" t="str">
            <v>USA</v>
          </cell>
          <cell r="I408">
            <v>1200000</v>
          </cell>
          <cell r="J408">
            <v>2000</v>
          </cell>
          <cell r="K408">
            <v>7.7</v>
          </cell>
          <cell r="L408" t="str">
            <v>Drama</v>
          </cell>
          <cell r="M408">
            <v>0</v>
          </cell>
        </row>
        <row r="409">
          <cell r="A409" t="str">
            <v>Alfred Hitchcock</v>
          </cell>
          <cell r="B409">
            <v>99</v>
          </cell>
          <cell r="C409">
            <v>0</v>
          </cell>
          <cell r="D409" t="str">
            <v>Comedy|Mystery|Romance</v>
          </cell>
          <cell r="E409" t="str">
            <v>The Trouble with HarryÂ </v>
          </cell>
          <cell r="F409" t="str">
            <v>http://www.imdb.com/title/tt0048750/?ref_=fn_tt_tt_1</v>
          </cell>
          <cell r="G409" t="str">
            <v>English</v>
          </cell>
          <cell r="H409" t="str">
            <v>USA</v>
          </cell>
          <cell r="I409">
            <v>1200000</v>
          </cell>
          <cell r="J409">
            <v>1955</v>
          </cell>
          <cell r="K409">
            <v>7.2</v>
          </cell>
          <cell r="L409" t="str">
            <v>Comedy</v>
          </cell>
          <cell r="M409" t="str">
            <v>Mystery</v>
          </cell>
          <cell r="N409" t="str">
            <v>Romance</v>
          </cell>
        </row>
        <row r="410">
          <cell r="A410" t="str">
            <v>Jamie Babbit</v>
          </cell>
          <cell r="B410">
            <v>85</v>
          </cell>
          <cell r="C410">
            <v>2199853</v>
          </cell>
          <cell r="D410" t="str">
            <v>Comedy|Drama</v>
          </cell>
          <cell r="E410" t="str">
            <v>But I'm a CheerleaderÂ </v>
          </cell>
          <cell r="F410" t="str">
            <v>http://www.imdb.com/title/tt0179116/?ref_=fn_tt_tt_1</v>
          </cell>
          <cell r="G410" t="str">
            <v>English</v>
          </cell>
          <cell r="H410" t="str">
            <v>USA</v>
          </cell>
          <cell r="I410">
            <v>1200000</v>
          </cell>
          <cell r="J410">
            <v>1999</v>
          </cell>
          <cell r="K410">
            <v>6.6</v>
          </cell>
          <cell r="L410" t="str">
            <v>Comedy</v>
          </cell>
          <cell r="M410" t="str">
            <v>Drama</v>
          </cell>
        </row>
        <row r="411">
          <cell r="A411" t="str">
            <v>David Boyd</v>
          </cell>
          <cell r="B411">
            <v>113</v>
          </cell>
          <cell r="C411">
            <v>2859955</v>
          </cell>
          <cell r="D411" t="str">
            <v>Drama|Sport</v>
          </cell>
          <cell r="E411" t="str">
            <v>Home RunÂ </v>
          </cell>
          <cell r="F411" t="str">
            <v>http://www.imdb.com/title/tt2051894/?ref_=fn_tt_tt_1</v>
          </cell>
          <cell r="G411" t="str">
            <v>English</v>
          </cell>
          <cell r="H411" t="str">
            <v>USA</v>
          </cell>
          <cell r="I411">
            <v>1200000</v>
          </cell>
          <cell r="J411">
            <v>2013</v>
          </cell>
          <cell r="K411">
            <v>6</v>
          </cell>
          <cell r="L411" t="str">
            <v>Drama</v>
          </cell>
          <cell r="M411" t="str">
            <v>Sport</v>
          </cell>
        </row>
        <row r="412">
          <cell r="A412" t="str">
            <v>Quentin Tarantino</v>
          </cell>
          <cell r="B412">
            <v>99</v>
          </cell>
          <cell r="C412">
            <v>2812029</v>
          </cell>
          <cell r="D412" t="str">
            <v>Crime|Drama|Thriller</v>
          </cell>
          <cell r="E412" t="str">
            <v>Reservoir DogsÂ </v>
          </cell>
          <cell r="F412" t="str">
            <v>http://www.imdb.com/title/tt0105236/?ref_=fn_tt_tt_1</v>
          </cell>
          <cell r="G412" t="str">
            <v>English</v>
          </cell>
          <cell r="H412" t="str">
            <v>USA</v>
          </cell>
          <cell r="I412">
            <v>1200000</v>
          </cell>
          <cell r="J412">
            <v>1992</v>
          </cell>
          <cell r="K412">
            <v>8.4</v>
          </cell>
          <cell r="L412" t="str">
            <v>Crime</v>
          </cell>
          <cell r="M412" t="str">
            <v>Drama</v>
          </cell>
          <cell r="N412" t="str">
            <v>Thriller</v>
          </cell>
        </row>
        <row r="413">
          <cell r="A413" t="str">
            <v>Sergio Leone</v>
          </cell>
          <cell r="B413">
            <v>142</v>
          </cell>
          <cell r="C413">
            <v>6100000</v>
          </cell>
          <cell r="D413" t="str">
            <v>Western</v>
          </cell>
          <cell r="E413" t="str">
            <v>The Good, the Bad and the UglyÂ </v>
          </cell>
          <cell r="F413" t="str">
            <v>http://www.imdb.com/title/tt0060196/?ref_=fn_tt_tt_1</v>
          </cell>
          <cell r="G413" t="str">
            <v>Italian</v>
          </cell>
          <cell r="H413" t="str">
            <v>Italy</v>
          </cell>
          <cell r="I413">
            <v>1200000</v>
          </cell>
          <cell r="J413">
            <v>1966</v>
          </cell>
          <cell r="K413">
            <v>8.9</v>
          </cell>
          <cell r="L413" t="str">
            <v>Western</v>
          </cell>
          <cell r="M413">
            <v>0</v>
          </cell>
        </row>
        <row r="414">
          <cell r="A414" t="str">
            <v>Steve Taylor</v>
          </cell>
          <cell r="B414">
            <v>108</v>
          </cell>
          <cell r="C414">
            <v>594904</v>
          </cell>
          <cell r="D414" t="str">
            <v>Comedy|Drama</v>
          </cell>
          <cell r="E414" t="str">
            <v>Blue Like JazzÂ </v>
          </cell>
          <cell r="F414" t="str">
            <v>http://www.imdb.com/title/tt1758575/?ref_=fn_tt_tt_1</v>
          </cell>
          <cell r="G414" t="str">
            <v>English</v>
          </cell>
          <cell r="H414" t="str">
            <v>USA</v>
          </cell>
          <cell r="I414">
            <v>1200000</v>
          </cell>
          <cell r="J414">
            <v>2012</v>
          </cell>
          <cell r="K414">
            <v>6</v>
          </cell>
          <cell r="L414" t="str">
            <v>Comedy</v>
          </cell>
          <cell r="M414" t="str">
            <v>Drama</v>
          </cell>
        </row>
        <row r="415">
          <cell r="A415" t="str">
            <v>Kurt Voss</v>
          </cell>
          <cell r="B415">
            <v>88</v>
          </cell>
          <cell r="C415">
            <v>58936</v>
          </cell>
          <cell r="D415" t="str">
            <v>Comedy|Music</v>
          </cell>
          <cell r="E415" t="str">
            <v>Down and Out with the DollsÂ </v>
          </cell>
          <cell r="F415" t="str">
            <v>http://www.imdb.com/title/tt0283323/?ref_=fn_tt_tt_1</v>
          </cell>
          <cell r="G415" t="str">
            <v>English</v>
          </cell>
          <cell r="H415" t="str">
            <v>USA</v>
          </cell>
          <cell r="I415">
            <v>1200000</v>
          </cell>
          <cell r="J415">
            <v>2001</v>
          </cell>
          <cell r="K415">
            <v>6.1</v>
          </cell>
          <cell r="L415" t="str">
            <v>Comedy</v>
          </cell>
          <cell r="M415" t="str">
            <v>Music</v>
          </cell>
        </row>
        <row r="416">
          <cell r="A416" t="str">
            <v>LÃ©a Pool</v>
          </cell>
          <cell r="B416">
            <v>97</v>
          </cell>
          <cell r="C416">
            <v>24784</v>
          </cell>
          <cell r="D416" t="str">
            <v>Documentary</v>
          </cell>
          <cell r="E416" t="str">
            <v>Pink Ribbons, Inc.Â </v>
          </cell>
          <cell r="F416" t="str">
            <v>http://www.imdb.com/title/tt2035599/?ref_=fn_tt_tt_1</v>
          </cell>
          <cell r="G416" t="str">
            <v>English</v>
          </cell>
          <cell r="H416" t="str">
            <v>Canada</v>
          </cell>
          <cell r="I416">
            <v>1200000</v>
          </cell>
          <cell r="J416">
            <v>2011</v>
          </cell>
          <cell r="K416">
            <v>7.4</v>
          </cell>
          <cell r="L416" t="str">
            <v>Documentary</v>
          </cell>
          <cell r="M416">
            <v>0</v>
          </cell>
        </row>
        <row r="417">
          <cell r="A417" t="str">
            <v>James David Pasternak</v>
          </cell>
          <cell r="B417">
            <v>85</v>
          </cell>
          <cell r="C417">
            <v>7826</v>
          </cell>
          <cell r="D417" t="str">
            <v>Comedy|Documentary</v>
          </cell>
          <cell r="E417" t="str">
            <v>Certifiably JonathanÂ </v>
          </cell>
          <cell r="F417" t="str">
            <v>http://www.imdb.com/title/tt0976025/?ref_=fn_tt_tt_1</v>
          </cell>
          <cell r="G417" t="str">
            <v>English</v>
          </cell>
          <cell r="H417" t="str">
            <v>USA</v>
          </cell>
          <cell r="I417">
            <v>1200000</v>
          </cell>
          <cell r="J417">
            <v>2007</v>
          </cell>
          <cell r="K417">
            <v>6.2</v>
          </cell>
          <cell r="L417" t="str">
            <v>Comedy</v>
          </cell>
          <cell r="M417" t="str">
            <v>Documentary</v>
          </cell>
        </row>
        <row r="418">
          <cell r="A418" t="str">
            <v>Tom Sanchez</v>
          </cell>
          <cell r="B418">
            <v>110</v>
          </cell>
          <cell r="C418">
            <v>3830</v>
          </cell>
          <cell r="D418" t="str">
            <v>Comedy|Drama</v>
          </cell>
          <cell r="E418" t="str">
            <v>The Knife of Don JuanÂ </v>
          </cell>
          <cell r="F418" t="str">
            <v>http://www.imdb.com/title/tt1349485/?ref_=fn_tt_tt_1</v>
          </cell>
          <cell r="G418" t="str">
            <v>Spanish</v>
          </cell>
          <cell r="H418" t="str">
            <v>USA</v>
          </cell>
          <cell r="I418">
            <v>1200000</v>
          </cell>
          <cell r="J418">
            <v>2013</v>
          </cell>
          <cell r="K418">
            <v>7.2</v>
          </cell>
          <cell r="L418" t="str">
            <v>Comedy</v>
          </cell>
          <cell r="M418" t="str">
            <v>Drama</v>
          </cell>
        </row>
        <row r="419">
          <cell r="A419" t="str">
            <v>Michael Curtiz</v>
          </cell>
          <cell r="B419">
            <v>100</v>
          </cell>
          <cell r="C419">
            <v>0</v>
          </cell>
          <cell r="D419" t="str">
            <v>Action|Adventure|Romance|War</v>
          </cell>
          <cell r="E419" t="str">
            <v>The Charge of the Light BrigadeÂ </v>
          </cell>
          <cell r="F419" t="str">
            <v>http://www.imdb.com/title/tt0027438/?ref_=fn_tt_tt_1</v>
          </cell>
          <cell r="G419" t="str">
            <v>English</v>
          </cell>
          <cell r="H419" t="str">
            <v>USA</v>
          </cell>
          <cell r="I419">
            <v>1200000</v>
          </cell>
          <cell r="J419">
            <v>1936</v>
          </cell>
          <cell r="K419">
            <v>7.1</v>
          </cell>
          <cell r="L419" t="str">
            <v>Action</v>
          </cell>
          <cell r="M419" t="str">
            <v>Adventure</v>
          </cell>
          <cell r="N419" t="str">
            <v>Romance</v>
          </cell>
          <cell r="O419" t="str">
            <v>War</v>
          </cell>
        </row>
        <row r="420">
          <cell r="A420" t="str">
            <v>Justin Thomas Ostensen</v>
          </cell>
          <cell r="B420">
            <v>99</v>
          </cell>
          <cell r="C420">
            <v>0</v>
          </cell>
          <cell r="D420" t="str">
            <v>Thriller</v>
          </cell>
          <cell r="E420" t="str">
            <v>Below ZeroÂ </v>
          </cell>
          <cell r="F420" t="str">
            <v>http://www.imdb.com/title/tt1641388/?ref_=fn_tt_tt_1</v>
          </cell>
          <cell r="G420" t="str">
            <v>English</v>
          </cell>
          <cell r="H420" t="str">
            <v>Canada</v>
          </cell>
          <cell r="I420">
            <v>1200000</v>
          </cell>
          <cell r="J420">
            <v>2011</v>
          </cell>
          <cell r="K420">
            <v>4.5</v>
          </cell>
          <cell r="L420" t="str">
            <v>Thriller</v>
          </cell>
          <cell r="M420">
            <v>0</v>
          </cell>
        </row>
        <row r="421">
          <cell r="A421" t="str">
            <v>Brenton Spencer</v>
          </cell>
          <cell r="B421">
            <v>84</v>
          </cell>
          <cell r="C421">
            <v>0</v>
          </cell>
          <cell r="D421" t="str">
            <v>Action|Horror|Mystery|Thriller</v>
          </cell>
          <cell r="E421" t="str">
            <v>CrowsnestÂ </v>
          </cell>
          <cell r="F421" t="str">
            <v>http://www.imdb.com/title/tt2180333/?ref_=fn_tt_tt_1</v>
          </cell>
          <cell r="G421" t="str">
            <v>English</v>
          </cell>
          <cell r="H421" t="str">
            <v>Canada</v>
          </cell>
          <cell r="I421">
            <v>1200000</v>
          </cell>
          <cell r="J421">
            <v>2012</v>
          </cell>
          <cell r="K421">
            <v>3.8</v>
          </cell>
          <cell r="L421" t="str">
            <v>Action</v>
          </cell>
          <cell r="M421" t="str">
            <v>Horror</v>
          </cell>
          <cell r="N421" t="str">
            <v>Mystery</v>
          </cell>
          <cell r="O421" t="str">
            <v>Thriller</v>
          </cell>
        </row>
        <row r="422">
          <cell r="A422" t="str">
            <v>Ossie Davis</v>
          </cell>
          <cell r="B422">
            <v>97</v>
          </cell>
          <cell r="C422">
            <v>0</v>
          </cell>
          <cell r="D422" t="str">
            <v>Action|Comedy</v>
          </cell>
          <cell r="E422" t="str">
            <v>Cotton Comes to HarlemÂ </v>
          </cell>
          <cell r="F422" t="str">
            <v>http://www.imdb.com/title/tt0065579/?ref_=fn_tt_tt_1</v>
          </cell>
          <cell r="G422" t="str">
            <v>English</v>
          </cell>
          <cell r="H422" t="str">
            <v>USA</v>
          </cell>
          <cell r="I422">
            <v>1200000</v>
          </cell>
          <cell r="J422">
            <v>1970</v>
          </cell>
          <cell r="K422">
            <v>6.6</v>
          </cell>
          <cell r="L422" t="str">
            <v>Action</v>
          </cell>
          <cell r="M422" t="str">
            <v>Comedy</v>
          </cell>
        </row>
        <row r="423">
          <cell r="A423" t="str">
            <v>Jay Alaimo</v>
          </cell>
          <cell r="B423">
            <v>84</v>
          </cell>
          <cell r="C423">
            <v>0</v>
          </cell>
          <cell r="D423" t="str">
            <v>Horror</v>
          </cell>
          <cell r="E423" t="str">
            <v>The Wicked WithinÂ </v>
          </cell>
          <cell r="F423" t="str">
            <v>http://www.imdb.com/title/tt1943014/?ref_=fn_tt_tt_1</v>
          </cell>
          <cell r="G423" t="str">
            <v>English</v>
          </cell>
          <cell r="H423" t="str">
            <v>USA</v>
          </cell>
          <cell r="I423">
            <v>1200000</v>
          </cell>
          <cell r="J423">
            <v>2015</v>
          </cell>
          <cell r="K423">
            <v>4.5999999999999996</v>
          </cell>
          <cell r="L423" t="str">
            <v>Horror</v>
          </cell>
          <cell r="M423">
            <v>0</v>
          </cell>
        </row>
        <row r="424">
          <cell r="A424" t="str">
            <v>Dylan Bank</v>
          </cell>
          <cell r="B424">
            <v>100</v>
          </cell>
          <cell r="C424">
            <v>0</v>
          </cell>
          <cell r="D424" t="str">
            <v>Horror</v>
          </cell>
          <cell r="E424" t="str">
            <v>Bleeding HeartsÂ </v>
          </cell>
          <cell r="F424" t="str">
            <v>http://www.imdb.com/title/tt2622294/?ref_=fn_tt_tt_1</v>
          </cell>
          <cell r="G424" t="str">
            <v>English</v>
          </cell>
          <cell r="H424" t="str">
            <v>USA</v>
          </cell>
          <cell r="I424">
            <v>1200000</v>
          </cell>
          <cell r="J424">
            <v>2015</v>
          </cell>
          <cell r="K424">
            <v>4.2</v>
          </cell>
          <cell r="L424" t="str">
            <v>Horror</v>
          </cell>
          <cell r="M424">
            <v>0</v>
          </cell>
        </row>
        <row r="425">
          <cell r="A425" t="str">
            <v>Robinson Devor</v>
          </cell>
          <cell r="B425">
            <v>88</v>
          </cell>
          <cell r="C425">
            <v>110720</v>
          </cell>
          <cell r="D425" t="str">
            <v>Comedy</v>
          </cell>
          <cell r="E425" t="str">
            <v>The Woman ChaserÂ </v>
          </cell>
          <cell r="F425" t="str">
            <v>http://www.imdb.com/title/tt0217894/?ref_=fn_tt_tt_1</v>
          </cell>
          <cell r="G425" t="str">
            <v>English</v>
          </cell>
          <cell r="H425" t="str">
            <v>USA</v>
          </cell>
          <cell r="I425">
            <v>1200000</v>
          </cell>
          <cell r="J425">
            <v>1999</v>
          </cell>
          <cell r="K425">
            <v>7.3</v>
          </cell>
          <cell r="L425" t="str">
            <v>Comedy</v>
          </cell>
          <cell r="M425">
            <v>0</v>
          </cell>
        </row>
        <row r="426">
          <cell r="A426" t="str">
            <v>Scott Dow</v>
          </cell>
          <cell r="B426">
            <v>88</v>
          </cell>
          <cell r="C426">
            <v>0</v>
          </cell>
          <cell r="D426" t="str">
            <v>Comedy|Horror</v>
          </cell>
          <cell r="E426" t="str">
            <v>The Walking DeceasedÂ </v>
          </cell>
          <cell r="F426" t="str">
            <v>http://www.imdb.com/title/tt3499458/?ref_=fn_tt_tt_1</v>
          </cell>
          <cell r="G426" t="str">
            <v>English</v>
          </cell>
          <cell r="H426" t="str">
            <v>USA</v>
          </cell>
          <cell r="I426">
            <v>1250000</v>
          </cell>
          <cell r="J426">
            <v>2015</v>
          </cell>
          <cell r="K426">
            <v>3.4</v>
          </cell>
          <cell r="L426" t="str">
            <v>Comedy</v>
          </cell>
          <cell r="M426" t="str">
            <v>Horror</v>
          </cell>
        </row>
        <row r="427">
          <cell r="A427" t="str">
            <v>Robert M. Young</v>
          </cell>
          <cell r="B427">
            <v>105</v>
          </cell>
          <cell r="C427">
            <v>0</v>
          </cell>
          <cell r="D427" t="str">
            <v>Western</v>
          </cell>
          <cell r="E427" t="str">
            <v>The Ballad of Gregorio CortezÂ </v>
          </cell>
          <cell r="F427" t="str">
            <v>http://www.imdb.com/title/tt3551840/?ref_=fn_tt_tt_1</v>
          </cell>
          <cell r="G427" t="str">
            <v>English</v>
          </cell>
          <cell r="H427" t="str">
            <v>USA</v>
          </cell>
          <cell r="I427">
            <v>1250000</v>
          </cell>
          <cell r="J427">
            <v>1982</v>
          </cell>
          <cell r="K427">
            <v>7.1</v>
          </cell>
          <cell r="L427" t="str">
            <v>Western</v>
          </cell>
          <cell r="M427">
            <v>0</v>
          </cell>
        </row>
        <row r="428">
          <cell r="A428" t="str">
            <v>Steve Miner</v>
          </cell>
          <cell r="B428">
            <v>87</v>
          </cell>
          <cell r="C428">
            <v>19100000</v>
          </cell>
          <cell r="D428" t="str">
            <v>Horror|Mystery|Thriller</v>
          </cell>
          <cell r="E428" t="str">
            <v>Friday the 13th Part 2Â </v>
          </cell>
          <cell r="F428" t="str">
            <v>http://www.imdb.com/title/tt0082418/?ref_=fn_tt_tt_1</v>
          </cell>
          <cell r="G428" t="str">
            <v>English</v>
          </cell>
          <cell r="H428" t="str">
            <v>USA</v>
          </cell>
          <cell r="I428">
            <v>1250000</v>
          </cell>
          <cell r="J428">
            <v>1981</v>
          </cell>
          <cell r="K428">
            <v>6.1</v>
          </cell>
          <cell r="L428" t="str">
            <v>Horror</v>
          </cell>
          <cell r="M428" t="str">
            <v>Mystery</v>
          </cell>
          <cell r="N428" t="str">
            <v>Thriller</v>
          </cell>
        </row>
        <row r="429">
          <cell r="A429" t="str">
            <v>Billy Wilder</v>
          </cell>
          <cell r="B429">
            <v>101</v>
          </cell>
          <cell r="C429">
            <v>0</v>
          </cell>
          <cell r="D429" t="str">
            <v>Drama|Film-Noir</v>
          </cell>
          <cell r="E429" t="str">
            <v>The Lost WeekendÂ </v>
          </cell>
          <cell r="F429" t="str">
            <v>http://www.imdb.com/title/tt0037884/?ref_=fn_tt_tt_1</v>
          </cell>
          <cell r="G429" t="str">
            <v>English</v>
          </cell>
          <cell r="H429" t="str">
            <v>USA</v>
          </cell>
          <cell r="I429">
            <v>1250000</v>
          </cell>
          <cell r="J429">
            <v>1945</v>
          </cell>
          <cell r="K429">
            <v>8</v>
          </cell>
          <cell r="L429" t="str">
            <v>Drama</v>
          </cell>
          <cell r="M429" t="str">
            <v>Film-Noir</v>
          </cell>
        </row>
        <row r="430">
          <cell r="A430" t="str">
            <v>Douglas Cheek</v>
          </cell>
          <cell r="B430">
            <v>96</v>
          </cell>
          <cell r="C430">
            <v>0</v>
          </cell>
          <cell r="D430" t="str">
            <v>Horror|Sci-Fi</v>
          </cell>
          <cell r="E430" t="str">
            <v>C.H.U.D.Â </v>
          </cell>
          <cell r="F430" t="str">
            <v>http://www.imdb.com/title/tt0087015/?ref_=fn_tt_tt_1</v>
          </cell>
          <cell r="G430" t="str">
            <v>English</v>
          </cell>
          <cell r="H430" t="str">
            <v>USA</v>
          </cell>
          <cell r="I430">
            <v>1250000</v>
          </cell>
          <cell r="J430">
            <v>1984</v>
          </cell>
          <cell r="K430">
            <v>5.5</v>
          </cell>
          <cell r="L430" t="str">
            <v>Horror</v>
          </cell>
          <cell r="M430" t="str">
            <v>Sci-Fi</v>
          </cell>
        </row>
        <row r="431">
          <cell r="A431" t="str">
            <v>Henry Hathaway</v>
          </cell>
          <cell r="B431">
            <v>92</v>
          </cell>
          <cell r="C431">
            <v>0</v>
          </cell>
          <cell r="D431" t="str">
            <v>Crime|Film-Noir|Thriller</v>
          </cell>
          <cell r="E431" t="str">
            <v>NiagaraÂ </v>
          </cell>
          <cell r="F431" t="str">
            <v>http://www.imdb.com/title/tt0046126/?ref_=fn_tt_tt_1</v>
          </cell>
          <cell r="G431" t="str">
            <v>English</v>
          </cell>
          <cell r="H431" t="str">
            <v>USA</v>
          </cell>
          <cell r="I431">
            <v>1250000</v>
          </cell>
          <cell r="J431">
            <v>1953</v>
          </cell>
          <cell r="K431">
            <v>7.1</v>
          </cell>
          <cell r="L431" t="str">
            <v>Crime</v>
          </cell>
          <cell r="M431" t="str">
            <v>Film-Noir</v>
          </cell>
          <cell r="N431" t="str">
            <v>Thriller</v>
          </cell>
        </row>
        <row r="432">
          <cell r="A432" t="str">
            <v>John Ford</v>
          </cell>
          <cell r="B432">
            <v>118</v>
          </cell>
          <cell r="C432">
            <v>0</v>
          </cell>
          <cell r="D432" t="str">
            <v>Drama|Family</v>
          </cell>
          <cell r="E432" t="str">
            <v>How Green Was My ValleyÂ </v>
          </cell>
          <cell r="F432" t="str">
            <v>http://www.imdb.com/title/tt0033729/?ref_=fn_tt_tt_1</v>
          </cell>
          <cell r="G432" t="str">
            <v>English</v>
          </cell>
          <cell r="H432" t="str">
            <v>USA</v>
          </cell>
          <cell r="I432">
            <v>1250000</v>
          </cell>
          <cell r="J432">
            <v>1941</v>
          </cell>
          <cell r="K432">
            <v>7.8</v>
          </cell>
          <cell r="L432" t="str">
            <v>Drama</v>
          </cell>
          <cell r="M432" t="str">
            <v>Family</v>
          </cell>
        </row>
        <row r="433">
          <cell r="A433" t="str">
            <v>Alfred Hitchcock</v>
          </cell>
          <cell r="B433">
            <v>130</v>
          </cell>
          <cell r="C433">
            <v>0</v>
          </cell>
          <cell r="D433" t="str">
            <v>Drama|Film-Noir|Mystery|Thriller</v>
          </cell>
          <cell r="E433" t="str">
            <v>RebeccaÂ </v>
          </cell>
          <cell r="F433" t="str">
            <v>http://www.imdb.com/title/tt0032976/?ref_=fn_tt_tt_1</v>
          </cell>
          <cell r="G433" t="str">
            <v>English</v>
          </cell>
          <cell r="H433" t="str">
            <v>USA</v>
          </cell>
          <cell r="I433">
            <v>1288000</v>
          </cell>
          <cell r="J433">
            <v>1940</v>
          </cell>
          <cell r="K433">
            <v>8.1999999999999993</v>
          </cell>
          <cell r="L433" t="str">
            <v>Drama</v>
          </cell>
          <cell r="M433" t="str">
            <v>Film-Noir</v>
          </cell>
          <cell r="N433" t="str">
            <v>Mystery</v>
          </cell>
          <cell r="O433" t="str">
            <v>Thriller</v>
          </cell>
        </row>
        <row r="434">
          <cell r="A434" t="str">
            <v>Renny Harlin</v>
          </cell>
          <cell r="B434">
            <v>102</v>
          </cell>
          <cell r="C434">
            <v>354704</v>
          </cell>
          <cell r="D434" t="str">
            <v>Crime|Drama|Horror|Thriller</v>
          </cell>
          <cell r="E434" t="str">
            <v>PrisonÂ </v>
          </cell>
          <cell r="F434" t="str">
            <v>http://www.imdb.com/title/tt0095904/?ref_=fn_tt_tt_1</v>
          </cell>
          <cell r="G434" t="str">
            <v>English</v>
          </cell>
          <cell r="H434" t="str">
            <v>USA</v>
          </cell>
          <cell r="I434">
            <v>1300000</v>
          </cell>
          <cell r="J434">
            <v>1987</v>
          </cell>
          <cell r="K434">
            <v>5.9</v>
          </cell>
          <cell r="L434" t="str">
            <v>Crime</v>
          </cell>
          <cell r="M434" t="str">
            <v>Drama</v>
          </cell>
          <cell r="N434" t="str">
            <v>Horror</v>
          </cell>
          <cell r="O434" t="str">
            <v>Thriller</v>
          </cell>
        </row>
        <row r="435">
          <cell r="A435" t="str">
            <v>Nadine Labaki</v>
          </cell>
          <cell r="B435">
            <v>95</v>
          </cell>
          <cell r="C435">
            <v>1060591</v>
          </cell>
          <cell r="D435" t="str">
            <v>Comedy|Drama|Romance</v>
          </cell>
          <cell r="E435" t="str">
            <v>CaramelÂ </v>
          </cell>
          <cell r="F435" t="str">
            <v>http://www.imdb.com/title/tt0825236/?ref_=fn_tt_tt_1</v>
          </cell>
          <cell r="G435" t="str">
            <v>Arabic</v>
          </cell>
          <cell r="H435" t="str">
            <v>France</v>
          </cell>
          <cell r="I435">
            <v>1300000</v>
          </cell>
          <cell r="J435">
            <v>2007</v>
          </cell>
          <cell r="K435">
            <v>7.2</v>
          </cell>
          <cell r="L435" t="str">
            <v>Comedy</v>
          </cell>
          <cell r="M435" t="str">
            <v>Drama</v>
          </cell>
          <cell r="N435" t="str">
            <v>Romance</v>
          </cell>
        </row>
        <row r="436">
          <cell r="A436" t="str">
            <v>Thomas Vinterberg</v>
          </cell>
          <cell r="B436">
            <v>105</v>
          </cell>
          <cell r="C436">
            <v>1647780</v>
          </cell>
          <cell r="D436" t="str">
            <v>Drama</v>
          </cell>
          <cell r="E436" t="str">
            <v>The CelebrationÂ </v>
          </cell>
          <cell r="F436" t="str">
            <v>http://www.imdb.com/title/tt0154420/?ref_=fn_tt_tt_1</v>
          </cell>
          <cell r="G436" t="str">
            <v>Danish</v>
          </cell>
          <cell r="H436" t="str">
            <v>Denmark</v>
          </cell>
          <cell r="I436">
            <v>1300000</v>
          </cell>
          <cell r="J436">
            <v>1998</v>
          </cell>
          <cell r="K436">
            <v>8.1</v>
          </cell>
          <cell r="L436" t="str">
            <v>Drama</v>
          </cell>
          <cell r="M436">
            <v>0</v>
          </cell>
        </row>
        <row r="437">
          <cell r="A437" t="str">
            <v>Steve Buscemi</v>
          </cell>
          <cell r="B437">
            <v>95</v>
          </cell>
          <cell r="C437">
            <v>695229</v>
          </cell>
          <cell r="D437" t="str">
            <v>Comedy|Drama</v>
          </cell>
          <cell r="E437" t="str">
            <v>Trees LoungeÂ </v>
          </cell>
          <cell r="F437" t="str">
            <v>http://www.imdb.com/title/tt0117958/?ref_=fn_tt_tt_1</v>
          </cell>
          <cell r="G437" t="str">
            <v>English</v>
          </cell>
          <cell r="H437" t="str">
            <v>USA</v>
          </cell>
          <cell r="I437">
            <v>1300000</v>
          </cell>
          <cell r="J437">
            <v>1996</v>
          </cell>
          <cell r="K437">
            <v>7.2</v>
          </cell>
          <cell r="L437" t="str">
            <v>Comedy</v>
          </cell>
          <cell r="M437" t="str">
            <v>Drama</v>
          </cell>
        </row>
        <row r="438">
          <cell r="A438" t="str">
            <v>Rich Cowan</v>
          </cell>
          <cell r="B438">
            <v>105</v>
          </cell>
          <cell r="C438">
            <v>609042</v>
          </cell>
          <cell r="D438" t="str">
            <v>Drama</v>
          </cell>
          <cell r="E438" t="str">
            <v>The BasketÂ </v>
          </cell>
          <cell r="F438" t="str">
            <v>http://www.imdb.com/title/tt0190255/?ref_=fn_tt_tt_1</v>
          </cell>
          <cell r="G438" t="str">
            <v>English</v>
          </cell>
          <cell r="H438" t="str">
            <v>USA</v>
          </cell>
          <cell r="I438">
            <v>1300000</v>
          </cell>
          <cell r="J438">
            <v>1999</v>
          </cell>
          <cell r="K438">
            <v>6.5</v>
          </cell>
          <cell r="L438" t="str">
            <v>Drama</v>
          </cell>
          <cell r="M438">
            <v>0</v>
          </cell>
        </row>
        <row r="439">
          <cell r="A439" t="str">
            <v>Craig Moss</v>
          </cell>
          <cell r="B439">
            <v>82</v>
          </cell>
          <cell r="C439">
            <v>0</v>
          </cell>
          <cell r="D439" t="str">
            <v>Comedy</v>
          </cell>
          <cell r="E439" t="str">
            <v>The 41-Year-Old Virgin Who Knocked Up Sarah Marshall and Felt Superbad About ItÂ </v>
          </cell>
          <cell r="F439" t="str">
            <v>http://www.imdb.com/title/tt1498870/?ref_=fn_tt_tt_1</v>
          </cell>
          <cell r="G439" t="str">
            <v>English</v>
          </cell>
          <cell r="H439" t="str">
            <v>USA</v>
          </cell>
          <cell r="I439">
            <v>1300000</v>
          </cell>
          <cell r="J439">
            <v>2010</v>
          </cell>
          <cell r="K439">
            <v>2.7</v>
          </cell>
          <cell r="L439" t="str">
            <v>Comedy</v>
          </cell>
          <cell r="M439">
            <v>0</v>
          </cell>
        </row>
        <row r="440">
          <cell r="A440" t="str">
            <v>Tyler Oliver</v>
          </cell>
          <cell r="B440">
            <v>103</v>
          </cell>
          <cell r="C440">
            <v>0</v>
          </cell>
          <cell r="D440" t="str">
            <v>Horror|Romance|Thriller</v>
          </cell>
          <cell r="E440" t="str">
            <v>Forget Me NotÂ </v>
          </cell>
          <cell r="F440" t="str">
            <v>http://www.imdb.com/title/tt1147684/?ref_=fn_tt_tt_1</v>
          </cell>
          <cell r="G440" t="str">
            <v>English</v>
          </cell>
          <cell r="H440" t="str">
            <v>USA</v>
          </cell>
          <cell r="I440">
            <v>1300000</v>
          </cell>
          <cell r="J440">
            <v>2009</v>
          </cell>
          <cell r="K440">
            <v>5.2</v>
          </cell>
          <cell r="L440" t="str">
            <v>Horror</v>
          </cell>
          <cell r="M440" t="str">
            <v>Romance</v>
          </cell>
          <cell r="N440" t="str">
            <v>Thriller</v>
          </cell>
        </row>
        <row r="441">
          <cell r="A441" t="str">
            <v>Giovanni Zelko</v>
          </cell>
          <cell r="B441">
            <v>99</v>
          </cell>
          <cell r="C441">
            <v>0</v>
          </cell>
          <cell r="D441" t="str">
            <v>Action|Romance|Thriller</v>
          </cell>
          <cell r="E441" t="str">
            <v>The AlgerianÂ </v>
          </cell>
          <cell r="F441" t="str">
            <v>http://www.imdb.com/title/tt1681370/?ref_=fn_tt_tt_1</v>
          </cell>
          <cell r="G441" t="str">
            <v>English</v>
          </cell>
          <cell r="H441" t="str">
            <v>USA</v>
          </cell>
          <cell r="I441">
            <v>1300000</v>
          </cell>
          <cell r="J441">
            <v>2014</v>
          </cell>
          <cell r="K441">
            <v>7.6</v>
          </cell>
          <cell r="L441" t="str">
            <v>Action</v>
          </cell>
          <cell r="M441" t="str">
            <v>Romance</v>
          </cell>
          <cell r="N441" t="str">
            <v>Thriller</v>
          </cell>
        </row>
        <row r="442">
          <cell r="A442" t="str">
            <v>Claudia Sainte-Luce</v>
          </cell>
          <cell r="B442">
            <v>89</v>
          </cell>
          <cell r="C442">
            <v>11278</v>
          </cell>
          <cell r="D442" t="str">
            <v>Comedy|Drama</v>
          </cell>
          <cell r="E442" t="str">
            <v>The Amazing CatfishÂ </v>
          </cell>
          <cell r="F442" t="str">
            <v>http://www.imdb.com/title/tt2414046/?ref_=fn_tt_tt_1</v>
          </cell>
          <cell r="G442" t="str">
            <v>Spanish</v>
          </cell>
          <cell r="H442" t="str">
            <v>Mexico</v>
          </cell>
          <cell r="I442">
            <v>1300000</v>
          </cell>
          <cell r="J442">
            <v>2013</v>
          </cell>
          <cell r="K442">
            <v>7</v>
          </cell>
          <cell r="L442" t="str">
            <v>Comedy</v>
          </cell>
          <cell r="M442" t="str">
            <v>Drama</v>
          </cell>
        </row>
        <row r="443">
          <cell r="A443" t="str">
            <v>Martin Scorsese</v>
          </cell>
          <cell r="B443">
            <v>110</v>
          </cell>
          <cell r="C443">
            <v>0</v>
          </cell>
          <cell r="D443" t="str">
            <v>Crime|Drama</v>
          </cell>
          <cell r="E443" t="str">
            <v>Taxi DriverÂ </v>
          </cell>
          <cell r="F443" t="str">
            <v>http://www.imdb.com/title/tt0075314/?ref_=fn_tt_tt_1</v>
          </cell>
          <cell r="G443" t="str">
            <v>English</v>
          </cell>
          <cell r="H443" t="str">
            <v>USA</v>
          </cell>
          <cell r="I443">
            <v>1300000</v>
          </cell>
          <cell r="J443">
            <v>1976</v>
          </cell>
          <cell r="K443">
            <v>8.3000000000000007</v>
          </cell>
          <cell r="L443" t="str">
            <v>Crime</v>
          </cell>
          <cell r="M443" t="str">
            <v>Drama</v>
          </cell>
        </row>
        <row r="444">
          <cell r="A444" t="str">
            <v>Leslie H. Martinson</v>
          </cell>
          <cell r="B444">
            <v>105</v>
          </cell>
          <cell r="C444">
            <v>0</v>
          </cell>
          <cell r="D444" t="str">
            <v>Adventure|Comedy|Family</v>
          </cell>
          <cell r="E444" t="str">
            <v>Batman: The MovieÂ </v>
          </cell>
          <cell r="F444" t="str">
            <v>http://www.imdb.com/title/tt0060153/?ref_=fn_tt_tt_1</v>
          </cell>
          <cell r="G444" t="str">
            <v>English</v>
          </cell>
          <cell r="H444" t="str">
            <v>USA</v>
          </cell>
          <cell r="I444">
            <v>1377800</v>
          </cell>
          <cell r="J444">
            <v>1966</v>
          </cell>
          <cell r="K444">
            <v>6.5</v>
          </cell>
          <cell r="L444" t="str">
            <v>Adventure</v>
          </cell>
          <cell r="M444" t="str">
            <v>Comedy</v>
          </cell>
          <cell r="N444" t="str">
            <v>Family</v>
          </cell>
        </row>
        <row r="445">
          <cell r="A445" t="str">
            <v>Brad Wright</v>
          </cell>
          <cell r="B445">
            <v>44</v>
          </cell>
          <cell r="C445">
            <v>0</v>
          </cell>
          <cell r="D445" t="str">
            <v>Action|Adventure|Drama|Sci-Fi</v>
          </cell>
          <cell r="E445" t="str">
            <v xml:space="preserve">Stargate SG-1Â             </v>
          </cell>
          <cell r="F445" t="str">
            <v>http://www.imdb.com/title/tt0118480/?ref_=fn_tt_tt_1</v>
          </cell>
          <cell r="G445" t="str">
            <v>English</v>
          </cell>
          <cell r="H445" t="str">
            <v>USA</v>
          </cell>
          <cell r="I445">
            <v>1400000</v>
          </cell>
          <cell r="K445">
            <v>8.4</v>
          </cell>
          <cell r="L445" t="str">
            <v>Action</v>
          </cell>
          <cell r="M445" t="str">
            <v>Adventure</v>
          </cell>
          <cell r="N445" t="str">
            <v>Drama</v>
          </cell>
          <cell r="O445" t="str">
            <v>Sci-Fi</v>
          </cell>
        </row>
        <row r="446">
          <cell r="A446" t="str">
            <v>Anthony Yerkovich</v>
          </cell>
          <cell r="B446">
            <v>95</v>
          </cell>
          <cell r="C446">
            <v>18435</v>
          </cell>
          <cell r="D446" t="str">
            <v>Drama</v>
          </cell>
          <cell r="E446" t="str">
            <v>One to AnotherÂ </v>
          </cell>
          <cell r="F446" t="str">
            <v>http://www.imdb.com/title/tt0486751/?ref_=fn_tt_tt_1</v>
          </cell>
          <cell r="G446" t="str">
            <v>French</v>
          </cell>
          <cell r="H446" t="str">
            <v>France</v>
          </cell>
          <cell r="I446">
            <v>1400000</v>
          </cell>
          <cell r="J446">
            <v>2006</v>
          </cell>
          <cell r="K446">
            <v>5.8</v>
          </cell>
          <cell r="L446" t="str">
            <v>Drama</v>
          </cell>
          <cell r="M446">
            <v>0</v>
          </cell>
        </row>
        <row r="447">
          <cell r="A447" t="str">
            <v>Joss Whedon</v>
          </cell>
          <cell r="B447">
            <v>106</v>
          </cell>
          <cell r="C447">
            <v>304124</v>
          </cell>
          <cell r="D447" t="str">
            <v>Drama</v>
          </cell>
          <cell r="E447" t="str">
            <v>The Holy GirlÂ </v>
          </cell>
          <cell r="F447" t="str">
            <v>http://www.imdb.com/title/tt0300270/?ref_=fn_tt_tt_1</v>
          </cell>
          <cell r="G447" t="str">
            <v>Spanish</v>
          </cell>
          <cell r="H447" t="str">
            <v>Argentina</v>
          </cell>
          <cell r="I447">
            <v>1400000</v>
          </cell>
          <cell r="J447">
            <v>2004</v>
          </cell>
          <cell r="K447">
            <v>6.7</v>
          </cell>
          <cell r="L447" t="str">
            <v>Drama</v>
          </cell>
          <cell r="M447">
            <v>0</v>
          </cell>
        </row>
        <row r="448">
          <cell r="A448" t="str">
            <v>Nell Scovell</v>
          </cell>
          <cell r="B448">
            <v>94</v>
          </cell>
          <cell r="C448">
            <v>36830</v>
          </cell>
          <cell r="D448" t="str">
            <v>Adventure|Comedy|Horror</v>
          </cell>
          <cell r="E448" t="str">
            <v>Incident at Loch NessÂ </v>
          </cell>
          <cell r="F448" t="str">
            <v>http://www.imdb.com/title/tt0374639/?ref_=fn_tt_tt_1</v>
          </cell>
          <cell r="G448" t="str">
            <v>English</v>
          </cell>
          <cell r="H448" t="str">
            <v>UK</v>
          </cell>
          <cell r="I448">
            <v>1400000</v>
          </cell>
          <cell r="J448">
            <v>2004</v>
          </cell>
          <cell r="K448">
            <v>6.6</v>
          </cell>
          <cell r="L448" t="str">
            <v>Adventure</v>
          </cell>
          <cell r="M448" t="str">
            <v>Comedy</v>
          </cell>
          <cell r="N448" t="str">
            <v>Horror</v>
          </cell>
        </row>
        <row r="449">
          <cell r="A449" t="str">
            <v>Glen Morgan</v>
          </cell>
          <cell r="B449">
            <v>91</v>
          </cell>
          <cell r="C449">
            <v>0</v>
          </cell>
          <cell r="D449" t="str">
            <v>Horror|Thriller</v>
          </cell>
          <cell r="E449" t="str">
            <v>House at the End of the DriveÂ </v>
          </cell>
          <cell r="F449" t="str">
            <v>http://www.imdb.com/title/tt0464054/?ref_=fn_tt_tt_1</v>
          </cell>
          <cell r="G449" t="str">
            <v>English</v>
          </cell>
          <cell r="H449" t="str">
            <v>USA</v>
          </cell>
          <cell r="I449">
            <v>1400000</v>
          </cell>
          <cell r="J449">
            <v>2014</v>
          </cell>
          <cell r="K449">
            <v>6.9</v>
          </cell>
          <cell r="L449" t="str">
            <v>Horror</v>
          </cell>
          <cell r="M449" t="str">
            <v>Thriller</v>
          </cell>
        </row>
        <row r="450">
          <cell r="A450" t="str">
            <v>Michael Rymer</v>
          </cell>
          <cell r="B450">
            <v>135</v>
          </cell>
          <cell r="C450">
            <v>0</v>
          </cell>
          <cell r="D450" t="str">
            <v>Action|Biography|Drama|History</v>
          </cell>
          <cell r="E450" t="str">
            <v>Queen of the MountainsÂ </v>
          </cell>
          <cell r="F450" t="str">
            <v>http://www.imdb.com/title/tt2640460/?ref_=fn_tt_tt_1</v>
          </cell>
          <cell r="G450" t="str">
            <v>English</v>
          </cell>
          <cell r="H450" t="str">
            <v>Kyrgyzstan</v>
          </cell>
          <cell r="I450">
            <v>1400000</v>
          </cell>
          <cell r="J450">
            <v>2014</v>
          </cell>
          <cell r="K450">
            <v>8.6999999999999993</v>
          </cell>
          <cell r="L450" t="str">
            <v>Action</v>
          </cell>
          <cell r="M450" t="str">
            <v>Biography</v>
          </cell>
          <cell r="N450" t="str">
            <v>Drama</v>
          </cell>
          <cell r="O450" t="str">
            <v>History</v>
          </cell>
        </row>
        <row r="451">
          <cell r="A451" t="str">
            <v>Anne Bjørnstad</v>
          </cell>
          <cell r="B451">
            <v>89</v>
          </cell>
          <cell r="C451">
            <v>0</v>
          </cell>
          <cell r="D451" t="str">
            <v>Drama|Horror|Mystery|Thriller</v>
          </cell>
          <cell r="E451" t="str">
            <v>Lake MungoÂ </v>
          </cell>
          <cell r="F451" t="str">
            <v>http://www.imdb.com/title/tt0816556/?ref_=fn_tt_tt_1</v>
          </cell>
          <cell r="G451" t="str">
            <v>English</v>
          </cell>
          <cell r="H451" t="str">
            <v>Australia</v>
          </cell>
          <cell r="I451">
            <v>1400000</v>
          </cell>
          <cell r="J451">
            <v>2008</v>
          </cell>
          <cell r="K451">
            <v>6.1</v>
          </cell>
          <cell r="L451" t="str">
            <v>Drama</v>
          </cell>
          <cell r="M451" t="str">
            <v>Horror</v>
          </cell>
          <cell r="N451" t="str">
            <v>Mystery</v>
          </cell>
          <cell r="O451" t="str">
            <v>Thriller</v>
          </cell>
        </row>
        <row r="452">
          <cell r="A452" t="str">
            <v>Frank Lupo</v>
          </cell>
          <cell r="B452">
            <v>123</v>
          </cell>
          <cell r="C452">
            <v>0</v>
          </cell>
          <cell r="D452" t="str">
            <v>Comedy|Romance|Thriller</v>
          </cell>
          <cell r="E452" t="str">
            <v>Da Sweet Blood of JesusÂ </v>
          </cell>
          <cell r="F452" t="str">
            <v>http://www.imdb.com/title/tt3104930/?ref_=fn_tt_tt_1</v>
          </cell>
          <cell r="G452" t="str">
            <v>English</v>
          </cell>
          <cell r="H452" t="str">
            <v>USA</v>
          </cell>
          <cell r="I452">
            <v>1420000</v>
          </cell>
          <cell r="J452">
            <v>2014</v>
          </cell>
          <cell r="K452">
            <v>4.0999999999999996</v>
          </cell>
          <cell r="L452" t="str">
            <v>Comedy</v>
          </cell>
          <cell r="M452" t="str">
            <v>Romance</v>
          </cell>
          <cell r="N452" t="str">
            <v>Thriller</v>
          </cell>
        </row>
        <row r="453">
          <cell r="A453" t="str">
            <v>Bryan Fuller</v>
          </cell>
          <cell r="B453">
            <v>113</v>
          </cell>
          <cell r="C453">
            <v>0</v>
          </cell>
          <cell r="D453" t="str">
            <v>Western</v>
          </cell>
          <cell r="E453" t="str">
            <v>ShalakoÂ </v>
          </cell>
          <cell r="F453" t="str">
            <v>http://www.imdb.com/title/tt0063592/?ref_=fn_tt_tt_1</v>
          </cell>
          <cell r="G453" t="str">
            <v>English</v>
          </cell>
          <cell r="H453" t="str">
            <v>UK</v>
          </cell>
          <cell r="I453">
            <v>1455000</v>
          </cell>
          <cell r="J453">
            <v>1968</v>
          </cell>
          <cell r="K453">
            <v>5.5</v>
          </cell>
          <cell r="L453" t="str">
            <v>Western</v>
          </cell>
          <cell r="M453">
            <v>0</v>
          </cell>
        </row>
        <row r="454">
          <cell r="A454" t="str">
            <v>Anthony Yerkovich</v>
          </cell>
          <cell r="B454">
            <v>60</v>
          </cell>
          <cell r="C454">
            <v>0</v>
          </cell>
          <cell r="D454" t="str">
            <v>Action|Crime|Drama|Mystery|Thriller</v>
          </cell>
          <cell r="E454" t="str">
            <v xml:space="preserve">Miami ViceÂ             </v>
          </cell>
          <cell r="F454" t="str">
            <v>http://www.imdb.com/title/tt0086759/?ref_=fn_tt_tt_1</v>
          </cell>
          <cell r="G454" t="str">
            <v>English</v>
          </cell>
          <cell r="H454" t="str">
            <v>USA</v>
          </cell>
          <cell r="I454">
            <v>1500000</v>
          </cell>
          <cell r="K454">
            <v>7.5</v>
          </cell>
          <cell r="L454" t="str">
            <v>Action</v>
          </cell>
          <cell r="M454" t="str">
            <v>Crime</v>
          </cell>
          <cell r="N454" t="str">
            <v>Drama</v>
          </cell>
          <cell r="O454" t="str">
            <v>Mystery</v>
          </cell>
        </row>
        <row r="455">
          <cell r="A455" t="str">
            <v>Sol Saks</v>
          </cell>
          <cell r="B455">
            <v>89</v>
          </cell>
          <cell r="C455">
            <v>0</v>
          </cell>
          <cell r="D455" t="str">
            <v>Horror|Thriller</v>
          </cell>
          <cell r="E455" t="str">
            <v>The Tooth FairyÂ </v>
          </cell>
          <cell r="F455" t="str">
            <v>http://www.imdb.com/title/tt0473553/?ref_=fn_tt_tt_1</v>
          </cell>
          <cell r="G455" t="str">
            <v>English</v>
          </cell>
          <cell r="H455" t="str">
            <v>USA</v>
          </cell>
          <cell r="I455">
            <v>1500000</v>
          </cell>
          <cell r="J455">
            <v>2006</v>
          </cell>
          <cell r="K455">
            <v>4.5999999999999996</v>
          </cell>
          <cell r="L455" t="str">
            <v>Horror</v>
          </cell>
          <cell r="M455" t="str">
            <v>Thriller</v>
          </cell>
        </row>
        <row r="456">
          <cell r="A456" t="str">
            <v>Daniel Cerone</v>
          </cell>
          <cell r="B456">
            <v>85</v>
          </cell>
          <cell r="C456">
            <v>265107</v>
          </cell>
          <cell r="D456" t="str">
            <v>Comedy|Horror|Mystery</v>
          </cell>
          <cell r="E456" t="str">
            <v>Psycho Beach PartyÂ </v>
          </cell>
          <cell r="F456" t="str">
            <v>http://www.imdb.com/title/tt0206226/?ref_=fn_tt_tt_1</v>
          </cell>
          <cell r="G456" t="str">
            <v>English</v>
          </cell>
          <cell r="H456" t="str">
            <v>Australia</v>
          </cell>
          <cell r="I456">
            <v>1500000</v>
          </cell>
          <cell r="J456">
            <v>2000</v>
          </cell>
          <cell r="K456">
            <v>6.3</v>
          </cell>
          <cell r="L456" t="str">
            <v>Comedy</v>
          </cell>
          <cell r="M456" t="str">
            <v>Horror</v>
          </cell>
          <cell r="N456" t="str">
            <v>Mystery</v>
          </cell>
        </row>
        <row r="457">
          <cell r="A457" t="str">
            <v>Rand Ravich</v>
          </cell>
          <cell r="B457">
            <v>105</v>
          </cell>
          <cell r="C457">
            <v>3123749</v>
          </cell>
          <cell r="D457" t="str">
            <v>Comedy|Romance</v>
          </cell>
          <cell r="E457" t="str">
            <v>Boynton Beach ClubÂ </v>
          </cell>
          <cell r="F457" t="str">
            <v>http://www.imdb.com/title/tt0439478/?ref_=fn_tt_tt_1</v>
          </cell>
          <cell r="G457" t="str">
            <v>English</v>
          </cell>
          <cell r="H457" t="str">
            <v>USA</v>
          </cell>
          <cell r="I457">
            <v>1500000</v>
          </cell>
          <cell r="J457">
            <v>2005</v>
          </cell>
          <cell r="K457">
            <v>6.5</v>
          </cell>
          <cell r="L457" t="str">
            <v>Comedy</v>
          </cell>
          <cell r="M457" t="str">
            <v>Romance</v>
          </cell>
        </row>
        <row r="458">
          <cell r="A458" t="str">
            <v>Alex Kurtzman</v>
          </cell>
          <cell r="B458">
            <v>101</v>
          </cell>
          <cell r="C458">
            <v>327919</v>
          </cell>
          <cell r="D458" t="str">
            <v>Crime|Drama</v>
          </cell>
          <cell r="E458" t="str">
            <v>This Is EnglandÂ </v>
          </cell>
          <cell r="F458" t="str">
            <v>http://www.imdb.com/title/tt0480025/?ref_=fn_tt_tt_1</v>
          </cell>
          <cell r="G458" t="str">
            <v>English</v>
          </cell>
          <cell r="H458" t="str">
            <v>UK</v>
          </cell>
          <cell r="I458">
            <v>1500000</v>
          </cell>
          <cell r="J458">
            <v>2006</v>
          </cell>
          <cell r="K458">
            <v>7.7</v>
          </cell>
          <cell r="L458" t="str">
            <v>Crime</v>
          </cell>
          <cell r="M458" t="str">
            <v>Drama</v>
          </cell>
        </row>
        <row r="459">
          <cell r="A459" t="str">
            <v>Jack Burditt</v>
          </cell>
          <cell r="B459">
            <v>78</v>
          </cell>
          <cell r="C459">
            <v>0</v>
          </cell>
          <cell r="D459" t="str">
            <v>Horror</v>
          </cell>
          <cell r="E459" t="str">
            <v>[Rec]Â </v>
          </cell>
          <cell r="F459" t="str">
            <v>http://www.imdb.com/title/tt1038988/?ref_=fn_tt_tt_1</v>
          </cell>
          <cell r="G459" t="str">
            <v>Spanish</v>
          </cell>
          <cell r="H459" t="str">
            <v>Spain</v>
          </cell>
          <cell r="I459">
            <v>1500000</v>
          </cell>
          <cell r="J459">
            <v>2007</v>
          </cell>
          <cell r="K459">
            <v>7.5</v>
          </cell>
          <cell r="L459" t="str">
            <v>Horror</v>
          </cell>
          <cell r="M459">
            <v>0</v>
          </cell>
        </row>
        <row r="460">
          <cell r="A460" t="str">
            <v>Harry Williams</v>
          </cell>
          <cell r="B460">
            <v>100</v>
          </cell>
          <cell r="C460">
            <v>4599680</v>
          </cell>
          <cell r="D460" t="str">
            <v>Drama</v>
          </cell>
          <cell r="E460" t="str">
            <v>ThirteenÂ </v>
          </cell>
          <cell r="F460" t="str">
            <v>http://www.imdb.com/title/tt0328538/?ref_=fn_tt_tt_1</v>
          </cell>
          <cell r="G460" t="str">
            <v>English</v>
          </cell>
          <cell r="H460" t="str">
            <v>USA</v>
          </cell>
          <cell r="I460">
            <v>1500000</v>
          </cell>
          <cell r="J460">
            <v>2003</v>
          </cell>
          <cell r="K460">
            <v>6.8</v>
          </cell>
          <cell r="L460" t="str">
            <v>Drama</v>
          </cell>
          <cell r="M460">
            <v>0</v>
          </cell>
        </row>
        <row r="461">
          <cell r="A461" t="str">
            <v>Tom Hertz</v>
          </cell>
          <cell r="B461">
            <v>90</v>
          </cell>
          <cell r="C461">
            <v>2283276</v>
          </cell>
          <cell r="D461" t="str">
            <v>Animation|Biography|Documentary|Drama|History|War</v>
          </cell>
          <cell r="E461" t="str">
            <v>Waltz with BashirÂ </v>
          </cell>
          <cell r="F461" t="str">
            <v>http://www.imdb.com/title/tt1185616/?ref_=fn_tt_tt_1</v>
          </cell>
          <cell r="G461" t="str">
            <v>Hebrew</v>
          </cell>
          <cell r="H461" t="str">
            <v>Israel</v>
          </cell>
          <cell r="I461">
            <v>1500000</v>
          </cell>
          <cell r="J461">
            <v>2008</v>
          </cell>
          <cell r="K461">
            <v>8</v>
          </cell>
          <cell r="L461" t="str">
            <v>Animation</v>
          </cell>
          <cell r="M461" t="str">
            <v>Biography</v>
          </cell>
          <cell r="N461" t="str">
            <v>Documentary</v>
          </cell>
          <cell r="O461" t="str">
            <v>Drama</v>
          </cell>
        </row>
        <row r="462">
          <cell r="A462" t="str">
            <v>Darren Star</v>
          </cell>
          <cell r="B462">
            <v>95</v>
          </cell>
          <cell r="C462">
            <v>17580</v>
          </cell>
          <cell r="D462" t="str">
            <v>Drama</v>
          </cell>
          <cell r="E462" t="str">
            <v>The Missing PersonÂ </v>
          </cell>
          <cell r="F462" t="str">
            <v>http://www.imdb.com/title/tt1105512/?ref_=fn_tt_tt_1</v>
          </cell>
          <cell r="G462" t="str">
            <v>English</v>
          </cell>
          <cell r="H462" t="str">
            <v>USA</v>
          </cell>
          <cell r="I462">
            <v>1500000</v>
          </cell>
          <cell r="J462">
            <v>2009</v>
          </cell>
          <cell r="K462">
            <v>6.2</v>
          </cell>
          <cell r="L462" t="str">
            <v>Drama</v>
          </cell>
          <cell r="M462">
            <v>0</v>
          </cell>
        </row>
        <row r="463">
          <cell r="A463" t="str">
            <v>Bruce Helford</v>
          </cell>
          <cell r="B463">
            <v>108</v>
          </cell>
          <cell r="C463">
            <v>0</v>
          </cell>
          <cell r="D463" t="str">
            <v>Documentary|Drama|History|News</v>
          </cell>
          <cell r="E463" t="str">
            <v>The SquareÂ </v>
          </cell>
          <cell r="F463" t="str">
            <v>http://www.imdb.com/title/tt2486682/?ref_=fn_tt_tt_1</v>
          </cell>
          <cell r="G463" t="str">
            <v>Arabic</v>
          </cell>
          <cell r="H463" t="str">
            <v>Egypt</v>
          </cell>
          <cell r="I463">
            <v>1500000</v>
          </cell>
          <cell r="J463">
            <v>2013</v>
          </cell>
          <cell r="K463">
            <v>8.1</v>
          </cell>
          <cell r="L463" t="str">
            <v>Documentary</v>
          </cell>
          <cell r="M463" t="str">
            <v>Drama</v>
          </cell>
          <cell r="N463" t="str">
            <v>History</v>
          </cell>
          <cell r="O463" t="str">
            <v>News</v>
          </cell>
        </row>
        <row r="464">
          <cell r="A464" t="str">
            <v>Chris Lang</v>
          </cell>
          <cell r="B464">
            <v>90</v>
          </cell>
          <cell r="C464">
            <v>638476</v>
          </cell>
          <cell r="D464" t="str">
            <v>Comedy|Documentary</v>
          </cell>
          <cell r="E464" t="str">
            <v>The Greatest Movie Ever SoldÂ </v>
          </cell>
          <cell r="F464" t="str">
            <v>http://www.imdb.com/title/tt1743720/?ref_=fn_tt_tt_1</v>
          </cell>
          <cell r="G464" t="str">
            <v>English</v>
          </cell>
          <cell r="H464" t="str">
            <v>USA</v>
          </cell>
          <cell r="I464">
            <v>1500000</v>
          </cell>
          <cell r="J464">
            <v>2011</v>
          </cell>
          <cell r="K464">
            <v>6.6</v>
          </cell>
          <cell r="L464" t="str">
            <v>Comedy</v>
          </cell>
          <cell r="M464" t="str">
            <v>Documentary</v>
          </cell>
        </row>
        <row r="465">
          <cell r="A465" t="str">
            <v>R. D. Wingfield</v>
          </cell>
          <cell r="B465">
            <v>90</v>
          </cell>
          <cell r="C465">
            <v>155972</v>
          </cell>
          <cell r="D465" t="str">
            <v>Comedy|Drama|Romance</v>
          </cell>
          <cell r="E465" t="str">
            <v>The BubbleÂ </v>
          </cell>
          <cell r="F465" t="str">
            <v>http://www.imdb.com/title/tt0476643/?ref_=fn_tt_tt_1</v>
          </cell>
          <cell r="G465" t="str">
            <v>Hebrew</v>
          </cell>
          <cell r="H465" t="str">
            <v>Israel</v>
          </cell>
          <cell r="I465">
            <v>1500000</v>
          </cell>
          <cell r="J465">
            <v>2006</v>
          </cell>
          <cell r="K465">
            <v>7.3</v>
          </cell>
          <cell r="L465" t="str">
            <v>Comedy</v>
          </cell>
          <cell r="M465" t="str">
            <v>Drama</v>
          </cell>
          <cell r="N465" t="str">
            <v>Romance</v>
          </cell>
        </row>
        <row r="466">
          <cell r="A466" t="str">
            <v>Adam Milch</v>
          </cell>
          <cell r="B466">
            <v>120</v>
          </cell>
          <cell r="C466">
            <v>0</v>
          </cell>
          <cell r="D466" t="str">
            <v>Comedy|Drama</v>
          </cell>
          <cell r="E466" t="str">
            <v>Mr. Smith Goes to WashingtonÂ </v>
          </cell>
          <cell r="F466" t="str">
            <v>http://www.imdb.com/title/tt0031679/?ref_=fn_tt_tt_1</v>
          </cell>
          <cell r="G466" t="str">
            <v>English</v>
          </cell>
          <cell r="H466" t="str">
            <v>USA</v>
          </cell>
          <cell r="I466">
            <v>1500000</v>
          </cell>
          <cell r="J466">
            <v>1939</v>
          </cell>
          <cell r="K466">
            <v>8.1999999999999993</v>
          </cell>
          <cell r="L466" t="str">
            <v>Comedy</v>
          </cell>
          <cell r="M466" t="str">
            <v>Drama</v>
          </cell>
        </row>
        <row r="467">
          <cell r="A467" t="str">
            <v xml:space="preserve">
Rockne S. O'Bannon</v>
          </cell>
          <cell r="B467">
            <v>91</v>
          </cell>
          <cell r="C467">
            <v>7417210</v>
          </cell>
          <cell r="D467" t="str">
            <v>Drama</v>
          </cell>
          <cell r="E467" t="str">
            <v>KidsÂ </v>
          </cell>
          <cell r="F467" t="str">
            <v>http://www.imdb.com/title/tt0113540/?ref_=fn_tt_tt_1</v>
          </cell>
          <cell r="G467" t="str">
            <v>English</v>
          </cell>
          <cell r="H467" t="str">
            <v>USA</v>
          </cell>
          <cell r="I467">
            <v>1500000</v>
          </cell>
          <cell r="J467">
            <v>1995</v>
          </cell>
          <cell r="K467">
            <v>7</v>
          </cell>
          <cell r="L467" t="str">
            <v>Drama</v>
          </cell>
          <cell r="M467">
            <v>0</v>
          </cell>
        </row>
        <row r="468">
          <cell r="A468" t="str">
            <v>Ronald D. Moore</v>
          </cell>
          <cell r="B468">
            <v>88</v>
          </cell>
          <cell r="C468">
            <v>7362100</v>
          </cell>
          <cell r="D468" t="str">
            <v>Comedy|Drama</v>
          </cell>
          <cell r="E468" t="str">
            <v>The Squid and the WhaleÂ </v>
          </cell>
          <cell r="F468" t="str">
            <v>http://www.imdb.com/title/tt0367089/?ref_=fn_tt_tt_1</v>
          </cell>
          <cell r="G468" t="str">
            <v>English</v>
          </cell>
          <cell r="H468" t="str">
            <v>USA</v>
          </cell>
          <cell r="I468">
            <v>1500000</v>
          </cell>
          <cell r="J468">
            <v>2005</v>
          </cell>
          <cell r="K468">
            <v>7.4</v>
          </cell>
          <cell r="L468" t="str">
            <v>Comedy</v>
          </cell>
          <cell r="M468" t="str">
            <v>Drama</v>
          </cell>
        </row>
        <row r="469">
          <cell r="A469" t="str">
            <v>Vincent Gallo</v>
          </cell>
          <cell r="B469">
            <v>110</v>
          </cell>
          <cell r="C469">
            <v>2365931</v>
          </cell>
          <cell r="D469" t="str">
            <v>Comedy|Crime|Drama|Romance</v>
          </cell>
          <cell r="E469" t="str">
            <v>Buffalo '66Â </v>
          </cell>
          <cell r="F469" t="str">
            <v>http://www.imdb.com/title/tt0118789/?ref_=fn_tt_tt_1</v>
          </cell>
          <cell r="G469" t="str">
            <v>English</v>
          </cell>
          <cell r="H469" t="str">
            <v>USA</v>
          </cell>
          <cell r="I469">
            <v>1500000</v>
          </cell>
          <cell r="J469">
            <v>1998</v>
          </cell>
          <cell r="K469">
            <v>7.5</v>
          </cell>
          <cell r="L469" t="str">
            <v>Comedy</v>
          </cell>
          <cell r="M469" t="str">
            <v>Crime</v>
          </cell>
          <cell r="N469" t="str">
            <v>Drama</v>
          </cell>
          <cell r="O469" t="str">
            <v>Romance</v>
          </cell>
        </row>
        <row r="470">
          <cell r="A470" t="str">
            <v>James Wan</v>
          </cell>
          <cell r="B470">
            <v>103</v>
          </cell>
          <cell r="C470">
            <v>53991137</v>
          </cell>
          <cell r="D470" t="str">
            <v>Fantasy|Horror|Mystery|Thriller</v>
          </cell>
          <cell r="E470" t="str">
            <v>InsidiousÂ </v>
          </cell>
          <cell r="F470" t="str">
            <v>http://www.imdb.com/title/tt1591095/?ref_=fn_tt_tt_1</v>
          </cell>
          <cell r="G470" t="str">
            <v>English</v>
          </cell>
          <cell r="H470" t="str">
            <v>USA</v>
          </cell>
          <cell r="I470">
            <v>1500000</v>
          </cell>
          <cell r="J470">
            <v>2010</v>
          </cell>
          <cell r="K470">
            <v>6.8</v>
          </cell>
          <cell r="L470" t="str">
            <v>Fantasy</v>
          </cell>
          <cell r="M470" t="str">
            <v>Horror</v>
          </cell>
          <cell r="N470" t="str">
            <v>Mystery</v>
          </cell>
          <cell r="O470" t="str">
            <v>Thriller</v>
          </cell>
        </row>
        <row r="471">
          <cell r="A471" t="str">
            <v>Alex Cox</v>
          </cell>
          <cell r="B471">
            <v>92</v>
          </cell>
          <cell r="C471">
            <v>0</v>
          </cell>
          <cell r="D471" t="str">
            <v>Comedy|Crime|Sci-Fi|Thriller</v>
          </cell>
          <cell r="E471" t="str">
            <v>Repo ManÂ </v>
          </cell>
          <cell r="F471" t="str">
            <v>http://www.imdb.com/title/tt0087995/?ref_=fn_tt_tt_1</v>
          </cell>
          <cell r="G471" t="str">
            <v>English</v>
          </cell>
          <cell r="H471" t="str">
            <v>USA</v>
          </cell>
          <cell r="I471">
            <v>1500000</v>
          </cell>
          <cell r="J471">
            <v>1984</v>
          </cell>
          <cell r="K471">
            <v>6.9</v>
          </cell>
          <cell r="L471" t="str">
            <v>Comedy</v>
          </cell>
          <cell r="M471" t="str">
            <v>Crime</v>
          </cell>
          <cell r="N471" t="str">
            <v>Sci-Fi</v>
          </cell>
          <cell r="O471" t="str">
            <v>Thriller</v>
          </cell>
        </row>
        <row r="472">
          <cell r="A472" t="str">
            <v>FabiÃ¡n Bielinsky</v>
          </cell>
          <cell r="B472">
            <v>114</v>
          </cell>
          <cell r="C472">
            <v>1221261</v>
          </cell>
          <cell r="D472" t="str">
            <v>Crime|Drama|Thriller</v>
          </cell>
          <cell r="E472" t="str">
            <v>Nine QueensÂ </v>
          </cell>
          <cell r="F472" t="str">
            <v>http://www.imdb.com/title/tt0247586/?ref_=fn_tt_tt_1</v>
          </cell>
          <cell r="G472" t="str">
            <v>Spanish</v>
          </cell>
          <cell r="H472" t="str">
            <v>Argentina</v>
          </cell>
          <cell r="I472">
            <v>1500000</v>
          </cell>
          <cell r="J472">
            <v>2000</v>
          </cell>
          <cell r="K472">
            <v>7.9</v>
          </cell>
          <cell r="L472" t="str">
            <v>Crime</v>
          </cell>
          <cell r="M472" t="str">
            <v>Drama</v>
          </cell>
          <cell r="N472" t="str">
            <v>Thriller</v>
          </cell>
        </row>
        <row r="473">
          <cell r="A473" t="str">
            <v>Rebecca Miller</v>
          </cell>
          <cell r="B473">
            <v>112</v>
          </cell>
          <cell r="C473">
            <v>712294</v>
          </cell>
          <cell r="D473" t="str">
            <v>Drama</v>
          </cell>
          <cell r="E473" t="str">
            <v>The Ballad of Jack and RoseÂ </v>
          </cell>
          <cell r="F473" t="str">
            <v>http://www.imdb.com/title/tt0357110/?ref_=fn_tt_tt_1</v>
          </cell>
          <cell r="G473" t="str">
            <v>English</v>
          </cell>
          <cell r="H473" t="str">
            <v>USA</v>
          </cell>
          <cell r="I473">
            <v>1500000</v>
          </cell>
          <cell r="J473">
            <v>2005</v>
          </cell>
          <cell r="K473">
            <v>6.7</v>
          </cell>
          <cell r="L473" t="str">
            <v>Drama</v>
          </cell>
          <cell r="M473">
            <v>0</v>
          </cell>
        </row>
        <row r="474">
          <cell r="A474" t="str">
            <v>Maggie Carey</v>
          </cell>
          <cell r="B474">
            <v>104</v>
          </cell>
          <cell r="C474">
            <v>3447339</v>
          </cell>
          <cell r="D474" t="str">
            <v>Comedy|Romance</v>
          </cell>
          <cell r="E474" t="str">
            <v>The To Do ListÂ </v>
          </cell>
          <cell r="F474" t="str">
            <v>http://www.imdb.com/title/tt1758795/?ref_=fn_tt_tt_1</v>
          </cell>
          <cell r="G474" t="str">
            <v>English</v>
          </cell>
          <cell r="H474" t="str">
            <v>USA</v>
          </cell>
          <cell r="I474">
            <v>1500000</v>
          </cell>
          <cell r="J474">
            <v>2013</v>
          </cell>
          <cell r="K474">
            <v>5.8</v>
          </cell>
          <cell r="L474" t="str">
            <v>Comedy</v>
          </cell>
          <cell r="M474" t="str">
            <v>Romance</v>
          </cell>
        </row>
        <row r="475">
          <cell r="A475" t="str">
            <v>Roger Avary</v>
          </cell>
          <cell r="B475">
            <v>99</v>
          </cell>
          <cell r="C475">
            <v>418953</v>
          </cell>
          <cell r="D475" t="str">
            <v>Crime|Drama|Thriller</v>
          </cell>
          <cell r="E475" t="str">
            <v>Killing ZoeÂ </v>
          </cell>
          <cell r="F475" t="str">
            <v>http://www.imdb.com/title/tt0110265/?ref_=fn_tt_tt_1</v>
          </cell>
          <cell r="G475" t="str">
            <v>English</v>
          </cell>
          <cell r="H475" t="str">
            <v>France</v>
          </cell>
          <cell r="I475">
            <v>1500000</v>
          </cell>
          <cell r="J475">
            <v>1993</v>
          </cell>
          <cell r="K475">
            <v>6.5</v>
          </cell>
          <cell r="L475" t="str">
            <v>Crime</v>
          </cell>
          <cell r="M475" t="str">
            <v>Drama</v>
          </cell>
          <cell r="N475" t="str">
            <v>Thriller</v>
          </cell>
        </row>
        <row r="476">
          <cell r="A476" t="str">
            <v>Henry Bean</v>
          </cell>
          <cell r="B476">
            <v>98</v>
          </cell>
          <cell r="C476">
            <v>406035</v>
          </cell>
          <cell r="D476" t="str">
            <v>Drama</v>
          </cell>
          <cell r="E476" t="str">
            <v>The BelieverÂ </v>
          </cell>
          <cell r="F476" t="str">
            <v>http://www.imdb.com/title/tt0247199/?ref_=fn_tt_tt_1</v>
          </cell>
          <cell r="G476" t="str">
            <v>English</v>
          </cell>
          <cell r="H476" t="str">
            <v>USA</v>
          </cell>
          <cell r="I476">
            <v>1500000</v>
          </cell>
          <cell r="J476">
            <v>2001</v>
          </cell>
          <cell r="K476">
            <v>7.2</v>
          </cell>
          <cell r="L476" t="str">
            <v>Drama</v>
          </cell>
          <cell r="M476">
            <v>0</v>
          </cell>
        </row>
        <row r="477">
          <cell r="A477" t="str">
            <v>Simeon Rice</v>
          </cell>
          <cell r="B477">
            <v>93</v>
          </cell>
          <cell r="C477">
            <v>0</v>
          </cell>
          <cell r="D477" t="str">
            <v>Action|Horror|Thriller</v>
          </cell>
          <cell r="E477" t="str">
            <v>UnsulliedÂ </v>
          </cell>
          <cell r="F477" t="str">
            <v>http://www.imdb.com/title/tt3139764/?ref_=fn_tt_tt_1</v>
          </cell>
          <cell r="G477" t="str">
            <v>English</v>
          </cell>
          <cell r="H477" t="str">
            <v>USA</v>
          </cell>
          <cell r="I477">
            <v>1500000</v>
          </cell>
          <cell r="J477">
            <v>2014</v>
          </cell>
          <cell r="K477">
            <v>5.5</v>
          </cell>
          <cell r="L477" t="str">
            <v>Action</v>
          </cell>
          <cell r="M477" t="str">
            <v>Horror</v>
          </cell>
          <cell r="N477" t="str">
            <v>Thriller</v>
          </cell>
        </row>
        <row r="478">
          <cell r="A478" t="str">
            <v>Brad Anderson</v>
          </cell>
          <cell r="B478">
            <v>100</v>
          </cell>
          <cell r="C478">
            <v>373967</v>
          </cell>
          <cell r="D478" t="str">
            <v>Horror|Mystery</v>
          </cell>
          <cell r="E478" t="str">
            <v>Session 9Â </v>
          </cell>
          <cell r="F478" t="str">
            <v>http://www.imdb.com/title/tt0261983/?ref_=fn_tt_tt_1</v>
          </cell>
          <cell r="G478" t="str">
            <v>English</v>
          </cell>
          <cell r="H478" t="str">
            <v>USA</v>
          </cell>
          <cell r="I478">
            <v>1500000</v>
          </cell>
          <cell r="J478">
            <v>2001</v>
          </cell>
          <cell r="K478">
            <v>6.5</v>
          </cell>
          <cell r="L478" t="str">
            <v>Horror</v>
          </cell>
          <cell r="M478" t="str">
            <v>Mystery</v>
          </cell>
        </row>
        <row r="479">
          <cell r="A479" t="str">
            <v>Jeff Garlin</v>
          </cell>
          <cell r="B479">
            <v>80</v>
          </cell>
          <cell r="C479">
            <v>194568</v>
          </cell>
          <cell r="D479" t="str">
            <v>Comedy|Romance</v>
          </cell>
          <cell r="E479" t="str">
            <v>I Want Someone to Eat Cheese WithÂ </v>
          </cell>
          <cell r="F479" t="str">
            <v>http://www.imdb.com/title/tt0391229/?ref_=fn_tt_tt_1</v>
          </cell>
          <cell r="G479" t="str">
            <v>English</v>
          </cell>
          <cell r="H479" t="str">
            <v>USA</v>
          </cell>
          <cell r="I479">
            <v>1500000</v>
          </cell>
          <cell r="J479">
            <v>2006</v>
          </cell>
          <cell r="K479">
            <v>6.2</v>
          </cell>
          <cell r="L479" t="str">
            <v>Comedy</v>
          </cell>
          <cell r="M479" t="str">
            <v>Romance</v>
          </cell>
        </row>
        <row r="480">
          <cell r="A480" t="str">
            <v>Adam Green</v>
          </cell>
          <cell r="B480">
            <v>93</v>
          </cell>
          <cell r="C480">
            <v>0</v>
          </cell>
          <cell r="D480" t="str">
            <v>Comedy|Horror</v>
          </cell>
          <cell r="E480" t="str">
            <v>HatchetÂ </v>
          </cell>
          <cell r="F480" t="str">
            <v>http://www.imdb.com/title/tt0422401/?ref_=fn_tt_tt_1</v>
          </cell>
          <cell r="G480" t="str">
            <v>English</v>
          </cell>
          <cell r="H480" t="str">
            <v>USA</v>
          </cell>
          <cell r="I480">
            <v>1500000</v>
          </cell>
          <cell r="J480">
            <v>2006</v>
          </cell>
          <cell r="K480">
            <v>5.7</v>
          </cell>
          <cell r="L480" t="str">
            <v>Comedy</v>
          </cell>
          <cell r="M480" t="str">
            <v>Horror</v>
          </cell>
        </row>
        <row r="481">
          <cell r="A481" t="str">
            <v>Charles Chaplin</v>
          </cell>
          <cell r="B481">
            <v>87</v>
          </cell>
          <cell r="C481">
            <v>163245</v>
          </cell>
          <cell r="D481" t="str">
            <v>Comedy|Drama|Family</v>
          </cell>
          <cell r="E481" t="str">
            <v>Modern TimesÂ </v>
          </cell>
          <cell r="F481" t="str">
            <v>http://www.imdb.com/title/tt0027977/?ref_=fn_tt_tt_1</v>
          </cell>
          <cell r="G481" t="str">
            <v>English</v>
          </cell>
          <cell r="H481" t="str">
            <v>USA</v>
          </cell>
          <cell r="I481">
            <v>1500000</v>
          </cell>
          <cell r="J481">
            <v>1936</v>
          </cell>
          <cell r="K481">
            <v>8.6</v>
          </cell>
          <cell r="L481" t="str">
            <v>Comedy</v>
          </cell>
          <cell r="M481" t="str">
            <v>Drama</v>
          </cell>
          <cell r="N481" t="str">
            <v>Family</v>
          </cell>
        </row>
        <row r="482">
          <cell r="A482" t="str">
            <v>Pete Jones</v>
          </cell>
          <cell r="B482">
            <v>91</v>
          </cell>
          <cell r="C482">
            <v>119841</v>
          </cell>
          <cell r="D482" t="str">
            <v>Drama</v>
          </cell>
          <cell r="E482" t="str">
            <v>Stolen SummerÂ </v>
          </cell>
          <cell r="F482" t="str">
            <v>http://www.imdb.com/title/tt0286162/?ref_=fn_tt_tt_1</v>
          </cell>
          <cell r="G482" t="str">
            <v>English</v>
          </cell>
          <cell r="H482" t="str">
            <v>USA</v>
          </cell>
          <cell r="I482">
            <v>1500000</v>
          </cell>
          <cell r="J482">
            <v>2002</v>
          </cell>
          <cell r="K482">
            <v>6.5</v>
          </cell>
          <cell r="L482" t="str">
            <v>Drama</v>
          </cell>
          <cell r="M482">
            <v>0</v>
          </cell>
        </row>
        <row r="483">
          <cell r="A483" t="str">
            <v>Bruce Campbell</v>
          </cell>
          <cell r="B483">
            <v>84</v>
          </cell>
          <cell r="C483">
            <v>173066</v>
          </cell>
          <cell r="D483" t="str">
            <v>Comedy|Fantasy</v>
          </cell>
          <cell r="E483" t="str">
            <v>My Name Is BruceÂ </v>
          </cell>
          <cell r="F483" t="str">
            <v>http://www.imdb.com/title/tt0489235/?ref_=fn_tt_tt_1</v>
          </cell>
          <cell r="G483" t="str">
            <v>English</v>
          </cell>
          <cell r="H483" t="str">
            <v>USA</v>
          </cell>
          <cell r="I483">
            <v>1500000</v>
          </cell>
          <cell r="J483">
            <v>2007</v>
          </cell>
          <cell r="K483">
            <v>6.3</v>
          </cell>
          <cell r="L483" t="str">
            <v>Comedy</v>
          </cell>
          <cell r="M483" t="str">
            <v>Fantasy</v>
          </cell>
        </row>
        <row r="484">
          <cell r="A484" t="str">
            <v>Mark Brown</v>
          </cell>
          <cell r="B484">
            <v>90</v>
          </cell>
          <cell r="C484">
            <v>92362</v>
          </cell>
          <cell r="D484" t="str">
            <v>Comedy|Drama</v>
          </cell>
          <cell r="E484" t="str">
            <v>The SalonÂ </v>
          </cell>
          <cell r="F484" t="str">
            <v>http://www.imdb.com/title/tt0436742/?ref_=fn_tt_tt_1</v>
          </cell>
          <cell r="G484" t="str">
            <v>English</v>
          </cell>
          <cell r="H484" t="str">
            <v>USA</v>
          </cell>
          <cell r="I484">
            <v>1500000</v>
          </cell>
          <cell r="J484">
            <v>2005</v>
          </cell>
          <cell r="K484">
            <v>4.3</v>
          </cell>
          <cell r="L484" t="str">
            <v>Comedy</v>
          </cell>
          <cell r="M484" t="str">
            <v>Drama</v>
          </cell>
        </row>
        <row r="485">
          <cell r="A485" t="str">
            <v>Adam Carolla</v>
          </cell>
          <cell r="B485">
            <v>98</v>
          </cell>
          <cell r="C485">
            <v>105943</v>
          </cell>
          <cell r="D485" t="str">
            <v>Comedy</v>
          </cell>
          <cell r="E485" t="str">
            <v>Road HardÂ </v>
          </cell>
          <cell r="F485" t="str">
            <v>http://www.imdb.com/title/tt3110770/?ref_=fn_tt_tt_1</v>
          </cell>
          <cell r="G485" t="str">
            <v>English</v>
          </cell>
          <cell r="H485" t="str">
            <v>USA</v>
          </cell>
          <cell r="I485">
            <v>1500000</v>
          </cell>
          <cell r="J485">
            <v>2015</v>
          </cell>
          <cell r="K485">
            <v>6.1</v>
          </cell>
          <cell r="L485" t="str">
            <v>Comedy</v>
          </cell>
          <cell r="M485">
            <v>0</v>
          </cell>
        </row>
        <row r="486">
          <cell r="A486" t="str">
            <v>Ira Sachs</v>
          </cell>
          <cell r="B486">
            <v>108</v>
          </cell>
          <cell r="C486">
            <v>0</v>
          </cell>
          <cell r="D486" t="str">
            <v>Drama|Music|Romance</v>
          </cell>
          <cell r="E486" t="str">
            <v>Forty Shades of BlueÂ </v>
          </cell>
          <cell r="F486" t="str">
            <v>http://www.imdb.com/title/tt0395543/?ref_=fn_tt_tt_1</v>
          </cell>
          <cell r="G486" t="str">
            <v>English</v>
          </cell>
          <cell r="H486" t="str">
            <v>USA</v>
          </cell>
          <cell r="I486">
            <v>1500000</v>
          </cell>
          <cell r="J486">
            <v>2005</v>
          </cell>
          <cell r="K486">
            <v>6</v>
          </cell>
          <cell r="L486" t="str">
            <v>Drama</v>
          </cell>
          <cell r="M486" t="str">
            <v>Music</v>
          </cell>
          <cell r="N486" t="str">
            <v>Romance</v>
          </cell>
        </row>
        <row r="487">
          <cell r="A487" t="str">
            <v>Bruce McDonald</v>
          </cell>
          <cell r="B487">
            <v>95</v>
          </cell>
          <cell r="C487">
            <v>3478</v>
          </cell>
          <cell r="D487" t="str">
            <v>Fantasy|Horror</v>
          </cell>
          <cell r="E487" t="str">
            <v>PontypoolÂ </v>
          </cell>
          <cell r="F487" t="str">
            <v>http://www.imdb.com/title/tt1226681/?ref_=fn_tt_tt_1</v>
          </cell>
          <cell r="G487" t="str">
            <v>English</v>
          </cell>
          <cell r="H487" t="str">
            <v>Canada</v>
          </cell>
          <cell r="I487">
            <v>1500000</v>
          </cell>
          <cell r="J487">
            <v>2008</v>
          </cell>
          <cell r="K487">
            <v>6.7</v>
          </cell>
          <cell r="L487" t="str">
            <v>Fantasy</v>
          </cell>
          <cell r="M487" t="str">
            <v>Horror</v>
          </cell>
        </row>
        <row r="488">
          <cell r="A488" t="str">
            <v>Jaime Zevallos</v>
          </cell>
          <cell r="B488">
            <v>93</v>
          </cell>
          <cell r="C488">
            <v>0</v>
          </cell>
          <cell r="D488" t="str">
            <v>Comedy|Drama|Romance</v>
          </cell>
          <cell r="E488" t="str">
            <v>Me You and Five BucksÂ </v>
          </cell>
          <cell r="F488" t="str">
            <v>http://www.imdb.com/title/tt2265431/?ref_=fn_tt_tt_1</v>
          </cell>
          <cell r="G488" t="str">
            <v>English</v>
          </cell>
          <cell r="H488" t="str">
            <v>USA</v>
          </cell>
          <cell r="I488">
            <v>1500000</v>
          </cell>
          <cell r="J488">
            <v>2015</v>
          </cell>
          <cell r="K488">
            <v>7.6</v>
          </cell>
          <cell r="L488" t="str">
            <v>Comedy</v>
          </cell>
          <cell r="M488" t="str">
            <v>Drama</v>
          </cell>
          <cell r="N488" t="str">
            <v>Romance</v>
          </cell>
        </row>
        <row r="489">
          <cell r="A489" t="str">
            <v>Robert Greenwald</v>
          </cell>
          <cell r="B489">
            <v>20</v>
          </cell>
          <cell r="C489">
            <v>0</v>
          </cell>
          <cell r="D489" t="str">
            <v>Documentary</v>
          </cell>
          <cell r="E489" t="str">
            <v>Wal-Mart: The High Cost of Low PriceÂ </v>
          </cell>
          <cell r="F489" t="str">
            <v>http://www.imdb.com/title/tt0473107/?ref_=fn_tt_tt_1</v>
          </cell>
          <cell r="G489" t="str">
            <v>English</v>
          </cell>
          <cell r="H489" t="str">
            <v>USA</v>
          </cell>
          <cell r="I489">
            <v>1500000</v>
          </cell>
          <cell r="J489">
            <v>2005</v>
          </cell>
          <cell r="K489">
            <v>6.8</v>
          </cell>
          <cell r="L489" t="str">
            <v>Documentary</v>
          </cell>
          <cell r="M489">
            <v>0</v>
          </cell>
        </row>
        <row r="490">
          <cell r="A490" t="str">
            <v>David Ray</v>
          </cell>
          <cell r="B490">
            <v>87</v>
          </cell>
          <cell r="C490">
            <v>0</v>
          </cell>
          <cell r="D490" t="str">
            <v>Drama|Fantasy|Romance</v>
          </cell>
          <cell r="E490" t="str">
            <v>Fetching CodyÂ </v>
          </cell>
          <cell r="F490" t="str">
            <v>http://www.imdb.com/title/tt0475271/?ref_=fn_tt_tt_1</v>
          </cell>
          <cell r="G490" t="str">
            <v>English</v>
          </cell>
          <cell r="H490" t="str">
            <v>Canada</v>
          </cell>
          <cell r="I490">
            <v>1500000</v>
          </cell>
          <cell r="J490">
            <v>2005</v>
          </cell>
          <cell r="K490">
            <v>6.8</v>
          </cell>
          <cell r="L490" t="str">
            <v>Drama</v>
          </cell>
          <cell r="M490" t="str">
            <v>Fantasy</v>
          </cell>
          <cell r="N490" t="str">
            <v>Romance</v>
          </cell>
        </row>
        <row r="491">
          <cell r="A491" t="str">
            <v>Dave Rodriguez</v>
          </cell>
          <cell r="B491">
            <v>98</v>
          </cell>
          <cell r="C491">
            <v>0</v>
          </cell>
          <cell r="D491" t="str">
            <v>Comedy|Drama</v>
          </cell>
          <cell r="E491" t="str">
            <v>Once Upon a Time in QueensÂ </v>
          </cell>
          <cell r="F491" t="str">
            <v>http://www.imdb.com/title/tt1639397/?ref_=fn_tt_tt_1</v>
          </cell>
          <cell r="G491" t="str">
            <v>English</v>
          </cell>
          <cell r="H491" t="str">
            <v>USA</v>
          </cell>
          <cell r="I491">
            <v>1500000</v>
          </cell>
          <cell r="J491">
            <v>2013</v>
          </cell>
          <cell r="K491">
            <v>6.3</v>
          </cell>
          <cell r="L491" t="str">
            <v>Comedy</v>
          </cell>
          <cell r="M491" t="str">
            <v>Drama</v>
          </cell>
        </row>
        <row r="492">
          <cell r="A492" t="str">
            <v>David Winning</v>
          </cell>
          <cell r="B492">
            <v>82</v>
          </cell>
          <cell r="C492">
            <v>0</v>
          </cell>
          <cell r="D492" t="str">
            <v>Sci-Fi</v>
          </cell>
          <cell r="E492" t="str">
            <v>Mutant WorldÂ </v>
          </cell>
          <cell r="F492" t="str">
            <v>http://www.imdb.com/title/tt3626436/?ref_=fn_tt_tt_1</v>
          </cell>
          <cell r="G492" t="str">
            <v>English</v>
          </cell>
          <cell r="H492" t="str">
            <v>Canada</v>
          </cell>
          <cell r="I492">
            <v>1500000</v>
          </cell>
          <cell r="J492">
            <v>2014</v>
          </cell>
          <cell r="K492">
            <v>2.8</v>
          </cell>
          <cell r="L492" t="str">
            <v>Sci-Fi</v>
          </cell>
          <cell r="M492">
            <v>0</v>
          </cell>
        </row>
        <row r="493">
          <cell r="A493" t="str">
            <v>Timothy Woodward Jr.</v>
          </cell>
          <cell r="B493">
            <v>97</v>
          </cell>
          <cell r="C493">
            <v>0</v>
          </cell>
          <cell r="D493" t="str">
            <v>Action|Crime|Thriller</v>
          </cell>
          <cell r="E493" t="str">
            <v>CheckmateÂ </v>
          </cell>
          <cell r="F493" t="str">
            <v>http://www.imdb.com/title/tt3781616/?ref_=fn_tt_tt_1</v>
          </cell>
          <cell r="G493" t="str">
            <v>English</v>
          </cell>
          <cell r="H493" t="str">
            <v>USA</v>
          </cell>
          <cell r="I493">
            <v>1500000</v>
          </cell>
          <cell r="J493">
            <v>2015</v>
          </cell>
          <cell r="K493">
            <v>3.1</v>
          </cell>
          <cell r="L493" t="str">
            <v>Action</v>
          </cell>
          <cell r="M493" t="str">
            <v>Crime</v>
          </cell>
          <cell r="N493" t="str">
            <v>Thriller</v>
          </cell>
        </row>
        <row r="494">
          <cell r="A494" t="str">
            <v>Tara Subkoff</v>
          </cell>
          <cell r="B494">
            <v>101</v>
          </cell>
          <cell r="C494">
            <v>0</v>
          </cell>
          <cell r="D494" t="str">
            <v>Drama|Horror|Mystery|Thriller</v>
          </cell>
          <cell r="E494" t="str">
            <v>#HorrorÂ </v>
          </cell>
          <cell r="F494" t="str">
            <v>http://www.imdb.com/title/tt3526286/?ref_=fn_tt_tt_1</v>
          </cell>
          <cell r="G494" t="str">
            <v>English</v>
          </cell>
          <cell r="H494" t="str">
            <v>USA</v>
          </cell>
          <cell r="I494">
            <v>1500000</v>
          </cell>
          <cell r="J494">
            <v>2015</v>
          </cell>
          <cell r="K494">
            <v>3.3</v>
          </cell>
          <cell r="L494" t="str">
            <v>Drama</v>
          </cell>
          <cell r="M494" t="str">
            <v>Horror</v>
          </cell>
          <cell r="N494" t="str">
            <v>Mystery</v>
          </cell>
          <cell r="O494" t="str">
            <v>Thriller</v>
          </cell>
        </row>
        <row r="495">
          <cell r="A495" t="str">
            <v>Boris Rodriguez</v>
          </cell>
          <cell r="B495">
            <v>83</v>
          </cell>
          <cell r="C495">
            <v>1521</v>
          </cell>
          <cell r="D495" t="str">
            <v>Comedy|Horror</v>
          </cell>
          <cell r="E495" t="str">
            <v>Eddie: The Sleepwalking CannibalÂ </v>
          </cell>
          <cell r="F495" t="str">
            <v>http://www.imdb.com/title/tt1480658/?ref_=fn_tt_tt_1</v>
          </cell>
          <cell r="G495" t="str">
            <v>English</v>
          </cell>
          <cell r="H495" t="str">
            <v>Canada</v>
          </cell>
          <cell r="I495">
            <v>1500000</v>
          </cell>
          <cell r="J495">
            <v>2012</v>
          </cell>
          <cell r="K495">
            <v>5.7</v>
          </cell>
          <cell r="L495" t="str">
            <v>Comedy</v>
          </cell>
          <cell r="M495" t="str">
            <v>Horror</v>
          </cell>
        </row>
        <row r="496">
          <cell r="A496" t="str">
            <v>Arjun Sablok</v>
          </cell>
          <cell r="B496">
            <v>97</v>
          </cell>
          <cell r="C496">
            <v>100358</v>
          </cell>
          <cell r="D496" t="str">
            <v>Comedy|Musical|Romance</v>
          </cell>
          <cell r="E496" t="str">
            <v>Neal 'N' NikkiÂ </v>
          </cell>
          <cell r="F496" t="str">
            <v>http://www.imdb.com/title/tt0470869/?ref_=fn_tt_tt_1</v>
          </cell>
          <cell r="G496" t="str">
            <v>English</v>
          </cell>
          <cell r="H496" t="str">
            <v>India</v>
          </cell>
          <cell r="I496">
            <v>1500000</v>
          </cell>
          <cell r="J496">
            <v>2005</v>
          </cell>
          <cell r="K496">
            <v>3.3</v>
          </cell>
          <cell r="L496" t="str">
            <v>Comedy</v>
          </cell>
          <cell r="M496" t="str">
            <v>Musical</v>
          </cell>
          <cell r="N496" t="str">
            <v>Romance</v>
          </cell>
        </row>
        <row r="497">
          <cell r="A497" t="str">
            <v>Laurent Bouhnik</v>
          </cell>
          <cell r="B497">
            <v>103</v>
          </cell>
          <cell r="C497">
            <v>0</v>
          </cell>
          <cell r="D497" t="str">
            <v>Drama</v>
          </cell>
          <cell r="E497" t="str">
            <v>QÂ </v>
          </cell>
          <cell r="F497" t="str">
            <v>http://www.imdb.com/title/tt1879030/?ref_=fn_tt_tt_1</v>
          </cell>
          <cell r="G497" t="str">
            <v>French</v>
          </cell>
          <cell r="H497" t="str">
            <v>France</v>
          </cell>
          <cell r="I497">
            <v>1500000</v>
          </cell>
          <cell r="J497">
            <v>2011</v>
          </cell>
          <cell r="K497">
            <v>5.6</v>
          </cell>
          <cell r="L497" t="str">
            <v>Drama</v>
          </cell>
          <cell r="M497">
            <v>0</v>
          </cell>
        </row>
        <row r="498">
          <cell r="A498" t="str">
            <v>Vivek Agnihotri</v>
          </cell>
          <cell r="B498">
            <v>160</v>
          </cell>
          <cell r="C498">
            <v>49000</v>
          </cell>
          <cell r="D498" t="str">
            <v>Thriller</v>
          </cell>
          <cell r="E498" t="str">
            <v>Chocolate: Deep Dark SecretsÂ </v>
          </cell>
          <cell r="F498" t="str">
            <v>http://www.imdb.com/title/tt0454431/?ref_=fn_tt_tt_1</v>
          </cell>
          <cell r="G498" t="str">
            <v>Hindi</v>
          </cell>
          <cell r="H498" t="str">
            <v>India</v>
          </cell>
          <cell r="I498">
            <v>1500000</v>
          </cell>
          <cell r="J498">
            <v>2005</v>
          </cell>
          <cell r="K498">
            <v>4.8</v>
          </cell>
          <cell r="L498" t="str">
            <v>Thriller</v>
          </cell>
          <cell r="M498">
            <v>0</v>
          </cell>
        </row>
        <row r="499">
          <cell r="A499" t="str">
            <v>Frank Whaley</v>
          </cell>
          <cell r="B499">
            <v>96</v>
          </cell>
          <cell r="C499">
            <v>703</v>
          </cell>
          <cell r="D499" t="str">
            <v>Comedy|Drama</v>
          </cell>
          <cell r="E499" t="str">
            <v>The Jimmy ShowÂ </v>
          </cell>
          <cell r="F499" t="str">
            <v>http://www.imdb.com/title/tt0271020/?ref_=fn_tt_tt_1</v>
          </cell>
          <cell r="G499" t="str">
            <v>English</v>
          </cell>
          <cell r="H499" t="str">
            <v>USA</v>
          </cell>
          <cell r="I499">
            <v>1500000</v>
          </cell>
          <cell r="J499">
            <v>2001</v>
          </cell>
          <cell r="K499">
            <v>5.4</v>
          </cell>
          <cell r="L499" t="str">
            <v>Comedy</v>
          </cell>
          <cell r="M499" t="str">
            <v>Drama</v>
          </cell>
        </row>
        <row r="500">
          <cell r="A500" t="str">
            <v>Ham Tran</v>
          </cell>
          <cell r="B500">
            <v>135</v>
          </cell>
          <cell r="C500">
            <v>638951</v>
          </cell>
          <cell r="D500" t="str">
            <v>Drama</v>
          </cell>
          <cell r="E500" t="str">
            <v>Journey from the FallÂ </v>
          </cell>
          <cell r="F500" t="str">
            <v>http://www.imdb.com/title/tt0433398/?ref_=fn_tt_tt_1</v>
          </cell>
          <cell r="G500" t="str">
            <v>Vietnamese</v>
          </cell>
          <cell r="H500" t="str">
            <v>USA</v>
          </cell>
          <cell r="I500">
            <v>1592000</v>
          </cell>
          <cell r="J500">
            <v>2006</v>
          </cell>
          <cell r="K500">
            <v>7.4</v>
          </cell>
          <cell r="L500" t="str">
            <v>Drama</v>
          </cell>
          <cell r="M500">
            <v>0</v>
          </cell>
        </row>
        <row r="501">
          <cell r="A501" t="str">
            <v>John Ford</v>
          </cell>
          <cell r="B501">
            <v>103</v>
          </cell>
          <cell r="C501">
            <v>0</v>
          </cell>
          <cell r="D501" t="str">
            <v>Western</v>
          </cell>
          <cell r="E501" t="str">
            <v>She Wore a Yellow RibbonÂ </v>
          </cell>
          <cell r="F501" t="str">
            <v>http://www.imdb.com/title/tt0041866/?ref_=fn_tt_tt_1</v>
          </cell>
          <cell r="G501" t="str">
            <v>English</v>
          </cell>
          <cell r="H501" t="str">
            <v>USA</v>
          </cell>
          <cell r="I501">
            <v>1600000</v>
          </cell>
          <cell r="J501">
            <v>1949</v>
          </cell>
          <cell r="K501">
            <v>7.4</v>
          </cell>
          <cell r="L501" t="str">
            <v>Western</v>
          </cell>
          <cell r="M501">
            <v>0</v>
          </cell>
        </row>
        <row r="502">
          <cell r="A502" t="str">
            <v>Francis Ford Coppola</v>
          </cell>
          <cell r="B502">
            <v>113</v>
          </cell>
          <cell r="C502">
            <v>0</v>
          </cell>
          <cell r="D502" t="str">
            <v>Drama|Mystery|Thriller</v>
          </cell>
          <cell r="E502" t="str">
            <v>The ConversationÂ </v>
          </cell>
          <cell r="F502" t="str">
            <v>http://www.imdb.com/title/tt0071360/?ref_=fn_tt_tt_1</v>
          </cell>
          <cell r="G502" t="str">
            <v>English</v>
          </cell>
          <cell r="H502" t="str">
            <v>USA</v>
          </cell>
          <cell r="I502">
            <v>1600000</v>
          </cell>
          <cell r="J502">
            <v>1974</v>
          </cell>
          <cell r="K502">
            <v>7.9</v>
          </cell>
          <cell r="L502" t="str">
            <v>Drama</v>
          </cell>
          <cell r="M502" t="str">
            <v>Mystery</v>
          </cell>
          <cell r="N502" t="str">
            <v>Thriller</v>
          </cell>
        </row>
        <row r="503">
          <cell r="A503" t="str">
            <v>FranÃ§ois Truffaut</v>
          </cell>
          <cell r="B503">
            <v>123</v>
          </cell>
          <cell r="C503">
            <v>26893</v>
          </cell>
          <cell r="D503" t="str">
            <v>Crime|Drama|Romance</v>
          </cell>
          <cell r="E503" t="str">
            <v>Mississippi MermaidÂ </v>
          </cell>
          <cell r="F503" t="str">
            <v>http://www.imdb.com/title/tt0064990/?ref_=fn_tt_tt_1</v>
          </cell>
          <cell r="G503" t="str">
            <v>French</v>
          </cell>
          <cell r="H503" t="str">
            <v>France</v>
          </cell>
          <cell r="I503">
            <v>1600000</v>
          </cell>
          <cell r="J503">
            <v>1969</v>
          </cell>
          <cell r="K503">
            <v>7.2</v>
          </cell>
          <cell r="L503" t="str">
            <v>Crime</v>
          </cell>
          <cell r="M503" t="str">
            <v>Drama</v>
          </cell>
          <cell r="N503" t="str">
            <v>Romance</v>
          </cell>
        </row>
        <row r="504">
          <cell r="A504" t="str">
            <v>Guy Maddin</v>
          </cell>
          <cell r="B504">
            <v>73</v>
          </cell>
          <cell r="C504">
            <v>39659</v>
          </cell>
          <cell r="D504" t="str">
            <v>Comedy|Horror|Musical</v>
          </cell>
          <cell r="E504" t="str">
            <v>Dracula: Pages from a Virgin's DiaryÂ </v>
          </cell>
          <cell r="F504" t="str">
            <v>http://www.imdb.com/title/tt0293113/?ref_=fn_tt_tt_1</v>
          </cell>
          <cell r="G504" t="str">
            <v>English</v>
          </cell>
          <cell r="H504" t="str">
            <v>Canada</v>
          </cell>
          <cell r="I504">
            <v>1600000</v>
          </cell>
          <cell r="J504">
            <v>2002</v>
          </cell>
          <cell r="K504">
            <v>7</v>
          </cell>
          <cell r="L504" t="str">
            <v>Comedy</v>
          </cell>
          <cell r="M504" t="str">
            <v>Horror</v>
          </cell>
          <cell r="N504" t="str">
            <v>Musical</v>
          </cell>
        </row>
        <row r="505">
          <cell r="A505" t="str">
            <v>Jack Conway</v>
          </cell>
          <cell r="B505">
            <v>119</v>
          </cell>
          <cell r="C505">
            <v>0</v>
          </cell>
          <cell r="D505" t="str">
            <v>Adventure|Drama|Romance|Western</v>
          </cell>
          <cell r="E505" t="str">
            <v>Boom TownÂ </v>
          </cell>
          <cell r="F505" t="str">
            <v>http://www.imdb.com/title/tt0032273/?ref_=fn_tt_tt_1</v>
          </cell>
          <cell r="G505" t="str">
            <v>English</v>
          </cell>
          <cell r="H505" t="str">
            <v>USA</v>
          </cell>
          <cell r="I505">
            <v>1614000</v>
          </cell>
          <cell r="J505">
            <v>1940</v>
          </cell>
          <cell r="K505">
            <v>7.1</v>
          </cell>
          <cell r="L505" t="str">
            <v>Adventure</v>
          </cell>
          <cell r="M505" t="str">
            <v>Drama</v>
          </cell>
          <cell r="N505" t="str">
            <v>Romance</v>
          </cell>
          <cell r="O505" t="str">
            <v>Western</v>
          </cell>
        </row>
        <row r="506">
          <cell r="A506" t="str">
            <v>Frank Capra</v>
          </cell>
          <cell r="B506">
            <v>126</v>
          </cell>
          <cell r="C506">
            <v>0</v>
          </cell>
          <cell r="D506" t="str">
            <v>Comedy|Drama|Romance</v>
          </cell>
          <cell r="E506" t="str">
            <v>You Can't Take It with YouÂ </v>
          </cell>
          <cell r="F506" t="str">
            <v>http://www.imdb.com/title/tt0030993/?ref_=fn_tt_tt_1</v>
          </cell>
          <cell r="G506" t="str">
            <v>English</v>
          </cell>
          <cell r="H506" t="str">
            <v>USA</v>
          </cell>
          <cell r="I506">
            <v>1644736</v>
          </cell>
          <cell r="J506">
            <v>1938</v>
          </cell>
          <cell r="K506">
            <v>8</v>
          </cell>
          <cell r="L506" t="str">
            <v>Comedy</v>
          </cell>
          <cell r="M506" t="str">
            <v>Drama</v>
          </cell>
          <cell r="N506" t="str">
            <v>Romance</v>
          </cell>
        </row>
        <row r="507">
          <cell r="A507" t="str">
            <v>Fred Zinnemann</v>
          </cell>
          <cell r="B507">
            <v>118</v>
          </cell>
          <cell r="C507">
            <v>0</v>
          </cell>
          <cell r="D507" t="str">
            <v>Drama|Romance|War</v>
          </cell>
          <cell r="E507" t="str">
            <v>From Here to EternityÂ </v>
          </cell>
          <cell r="F507" t="str">
            <v>http://www.imdb.com/title/tt0045793/?ref_=fn_tt_tt_1</v>
          </cell>
          <cell r="G507" t="str">
            <v>English</v>
          </cell>
          <cell r="H507" t="str">
            <v>USA</v>
          </cell>
          <cell r="I507">
            <v>1650000</v>
          </cell>
          <cell r="J507">
            <v>1953</v>
          </cell>
          <cell r="K507">
            <v>7.8</v>
          </cell>
          <cell r="L507" t="str">
            <v>Drama</v>
          </cell>
          <cell r="M507" t="str">
            <v>Romance</v>
          </cell>
          <cell r="N507" t="str">
            <v>War</v>
          </cell>
        </row>
        <row r="508">
          <cell r="A508" t="str">
            <v>Adam Goldberg</v>
          </cell>
          <cell r="B508">
            <v>111</v>
          </cell>
          <cell r="C508">
            <v>2580</v>
          </cell>
          <cell r="D508" t="str">
            <v>Drama|Mystery</v>
          </cell>
          <cell r="E508" t="str">
            <v>I Love Your WorkÂ </v>
          </cell>
          <cell r="F508" t="str">
            <v>http://www.imdb.com/title/tt0322700/?ref_=fn_tt_tt_1</v>
          </cell>
          <cell r="G508" t="str">
            <v>English</v>
          </cell>
          <cell r="H508" t="str">
            <v>USA</v>
          </cell>
          <cell r="I508">
            <v>1650000</v>
          </cell>
          <cell r="J508">
            <v>2003</v>
          </cell>
          <cell r="K508">
            <v>5.4</v>
          </cell>
          <cell r="L508" t="str">
            <v>Drama</v>
          </cell>
          <cell r="M508" t="str">
            <v>Mystery</v>
          </cell>
        </row>
        <row r="509">
          <cell r="A509" t="str">
            <v>Alfred Hitchcock</v>
          </cell>
          <cell r="B509">
            <v>95</v>
          </cell>
          <cell r="C509">
            <v>0</v>
          </cell>
          <cell r="D509" t="str">
            <v>Film-Noir|Mystery|Romance|Thriller</v>
          </cell>
          <cell r="E509" t="str">
            <v>SpellboundÂ </v>
          </cell>
          <cell r="F509" t="str">
            <v>http://www.imdb.com/title/tt0038109/?ref_=fn_tt_tt_1</v>
          </cell>
          <cell r="G509" t="str">
            <v>English</v>
          </cell>
          <cell r="H509" t="str">
            <v>USA</v>
          </cell>
          <cell r="I509">
            <v>1696377</v>
          </cell>
          <cell r="J509">
            <v>1945</v>
          </cell>
          <cell r="K509">
            <v>7.6</v>
          </cell>
          <cell r="L509" t="str">
            <v>Film-Noir</v>
          </cell>
          <cell r="M509" t="str">
            <v>Mystery</v>
          </cell>
          <cell r="N509" t="str">
            <v>Romance</v>
          </cell>
          <cell r="O509" t="str">
            <v>Thriller</v>
          </cell>
        </row>
        <row r="510">
          <cell r="A510" t="str">
            <v>J. Lee Thompson</v>
          </cell>
          <cell r="B510">
            <v>88</v>
          </cell>
          <cell r="C510">
            <v>0</v>
          </cell>
          <cell r="D510" t="str">
            <v>Action|Sci-Fi</v>
          </cell>
          <cell r="E510" t="str">
            <v>Conquest of the Planet of the ApesÂ </v>
          </cell>
          <cell r="F510" t="str">
            <v>http://www.imdb.com/title/tt0068408/?ref_=fn_tt_tt_1</v>
          </cell>
          <cell r="G510" t="str">
            <v>English</v>
          </cell>
          <cell r="H510" t="str">
            <v>USA</v>
          </cell>
          <cell r="I510">
            <v>1700000</v>
          </cell>
          <cell r="J510">
            <v>1972</v>
          </cell>
          <cell r="K510">
            <v>6.1</v>
          </cell>
          <cell r="L510" t="str">
            <v>Action</v>
          </cell>
          <cell r="M510" t="str">
            <v>Sci-Fi</v>
          </cell>
        </row>
        <row r="511">
          <cell r="A511" t="str">
            <v>Todd Field</v>
          </cell>
          <cell r="B511">
            <v>138</v>
          </cell>
          <cell r="C511">
            <v>35918429</v>
          </cell>
          <cell r="D511" t="str">
            <v>Crime|Drama</v>
          </cell>
          <cell r="E511" t="str">
            <v>In the BedroomÂ </v>
          </cell>
          <cell r="F511" t="str">
            <v>http://www.imdb.com/title/tt0247425/?ref_=fn_tt_tt_1</v>
          </cell>
          <cell r="G511" t="str">
            <v>English</v>
          </cell>
          <cell r="H511" t="str">
            <v>USA</v>
          </cell>
          <cell r="I511">
            <v>1700000</v>
          </cell>
          <cell r="J511">
            <v>2001</v>
          </cell>
          <cell r="K511">
            <v>7.5</v>
          </cell>
          <cell r="L511" t="str">
            <v>Crime</v>
          </cell>
          <cell r="M511" t="str">
            <v>Drama</v>
          </cell>
        </row>
        <row r="512">
          <cell r="A512" t="str">
            <v>Mark Illsley</v>
          </cell>
          <cell r="B512">
            <v>98</v>
          </cell>
          <cell r="C512">
            <v>1943649</v>
          </cell>
          <cell r="D512" t="str">
            <v>Comedy|Crime|Romance</v>
          </cell>
          <cell r="E512" t="str">
            <v>Happy, TexasÂ </v>
          </cell>
          <cell r="F512" t="str">
            <v>http://www.imdb.com/title/tt0162360/?ref_=fn_tt_tt_1</v>
          </cell>
          <cell r="G512" t="str">
            <v>English</v>
          </cell>
          <cell r="H512" t="str">
            <v>USA</v>
          </cell>
          <cell r="I512">
            <v>1700000</v>
          </cell>
          <cell r="J512">
            <v>1999</v>
          </cell>
          <cell r="K512">
            <v>6.3</v>
          </cell>
          <cell r="L512" t="str">
            <v>Comedy</v>
          </cell>
          <cell r="M512" t="str">
            <v>Crime</v>
          </cell>
          <cell r="N512" t="str">
            <v>Romance</v>
          </cell>
        </row>
        <row r="513">
          <cell r="A513" t="str">
            <v>Pawel Pawlikowski</v>
          </cell>
          <cell r="B513">
            <v>86</v>
          </cell>
          <cell r="C513">
            <v>992238</v>
          </cell>
          <cell r="D513" t="str">
            <v>Drama|Romance</v>
          </cell>
          <cell r="E513" t="str">
            <v>My Summer of LoveÂ </v>
          </cell>
          <cell r="F513" t="str">
            <v>http://www.imdb.com/title/tt0382189/?ref_=fn_tt_tt_1</v>
          </cell>
          <cell r="G513" t="str">
            <v>English</v>
          </cell>
          <cell r="H513" t="str">
            <v>UK</v>
          </cell>
          <cell r="I513">
            <v>1700000</v>
          </cell>
          <cell r="J513">
            <v>2004</v>
          </cell>
          <cell r="K513">
            <v>6.8</v>
          </cell>
          <cell r="L513" t="str">
            <v>Drama</v>
          </cell>
          <cell r="M513" t="str">
            <v>Romance</v>
          </cell>
        </row>
        <row r="514">
          <cell r="A514" t="str">
            <v>John Sayles</v>
          </cell>
          <cell r="B514">
            <v>124</v>
          </cell>
          <cell r="C514">
            <v>183490</v>
          </cell>
          <cell r="D514" t="str">
            <v>Drama|War</v>
          </cell>
          <cell r="E514" t="str">
            <v>AmigoÂ </v>
          </cell>
          <cell r="F514" t="str">
            <v>http://www.imdb.com/title/tt1562847/?ref_=fn_tt_tt_1</v>
          </cell>
          <cell r="G514" t="str">
            <v>English</v>
          </cell>
          <cell r="H514" t="str">
            <v>USA</v>
          </cell>
          <cell r="I514">
            <v>1700000</v>
          </cell>
          <cell r="J514">
            <v>2010</v>
          </cell>
          <cell r="K514">
            <v>5.8</v>
          </cell>
          <cell r="L514" t="str">
            <v>Drama</v>
          </cell>
          <cell r="M514" t="str">
            <v>War</v>
          </cell>
        </row>
        <row r="515">
          <cell r="A515" t="str">
            <v>David Hunt</v>
          </cell>
          <cell r="B515">
            <v>112</v>
          </cell>
          <cell r="C515">
            <v>0</v>
          </cell>
          <cell r="D515" t="str">
            <v>Horror</v>
          </cell>
          <cell r="E515" t="str">
            <v>Living Dark: The Story of Ted the CaverÂ </v>
          </cell>
          <cell r="F515" t="str">
            <v>http://www.imdb.com/title/tt2100573/?ref_=fn_tt_tt_1</v>
          </cell>
          <cell r="G515" t="str">
            <v>English</v>
          </cell>
          <cell r="H515" t="str">
            <v>USA</v>
          </cell>
          <cell r="I515">
            <v>1750000</v>
          </cell>
          <cell r="J515">
            <v>2013</v>
          </cell>
          <cell r="K515">
            <v>6.3</v>
          </cell>
          <cell r="L515" t="str">
            <v>Horror</v>
          </cell>
          <cell r="M515">
            <v>0</v>
          </cell>
        </row>
        <row r="516">
          <cell r="A516" t="str">
            <v>Paul Donovan</v>
          </cell>
          <cell r="B516">
            <v>88</v>
          </cell>
          <cell r="C516">
            <v>0</v>
          </cell>
          <cell r="D516" t="str">
            <v>Action|Sci-Fi</v>
          </cell>
          <cell r="E516" t="str">
            <v>Def-Con 4Â </v>
          </cell>
          <cell r="F516" t="str">
            <v>http://www.imdb.com/title/tt0087130/?ref_=fn_tt_tt_1</v>
          </cell>
          <cell r="G516" t="str">
            <v>English</v>
          </cell>
          <cell r="H516" t="str">
            <v>Canada</v>
          </cell>
          <cell r="I516">
            <v>1750000</v>
          </cell>
          <cell r="J516">
            <v>1985</v>
          </cell>
          <cell r="K516">
            <v>4.3</v>
          </cell>
          <cell r="L516" t="str">
            <v>Action</v>
          </cell>
          <cell r="M516" t="str">
            <v>Sci-Fi</v>
          </cell>
        </row>
        <row r="517">
          <cell r="A517" t="str">
            <v>Henry Alex Rubin</v>
          </cell>
          <cell r="B517">
            <v>88</v>
          </cell>
          <cell r="C517">
            <v>1523883</v>
          </cell>
          <cell r="D517" t="str">
            <v>Documentary|Sport</v>
          </cell>
          <cell r="E517" t="str">
            <v>MurderballÂ </v>
          </cell>
          <cell r="F517" t="str">
            <v>http://www.imdb.com/title/tt0436613/?ref_=fn_tt_tt_1</v>
          </cell>
          <cell r="G517" t="str">
            <v>English</v>
          </cell>
          <cell r="H517" t="str">
            <v>USA</v>
          </cell>
          <cell r="I517">
            <v>1750211</v>
          </cell>
          <cell r="J517">
            <v>2005</v>
          </cell>
          <cell r="K517">
            <v>7.8</v>
          </cell>
          <cell r="L517" t="str">
            <v>Documentary</v>
          </cell>
          <cell r="M517" t="str">
            <v>Sport</v>
          </cell>
        </row>
        <row r="518">
          <cell r="A518" t="str">
            <v>Wes Craven</v>
          </cell>
          <cell r="B518">
            <v>101</v>
          </cell>
          <cell r="C518">
            <v>26505000</v>
          </cell>
          <cell r="D518" t="str">
            <v>Horror</v>
          </cell>
          <cell r="E518" t="str">
            <v>A Nightmare on Elm StreetÂ </v>
          </cell>
          <cell r="F518" t="str">
            <v>http://www.imdb.com/title/tt0087800/?ref_=fn_tt_tt_1</v>
          </cell>
          <cell r="G518" t="str">
            <v>English</v>
          </cell>
          <cell r="H518" t="str">
            <v>USA</v>
          </cell>
          <cell r="I518">
            <v>1800000</v>
          </cell>
          <cell r="J518">
            <v>1984</v>
          </cell>
          <cell r="K518">
            <v>7.5</v>
          </cell>
          <cell r="L518" t="str">
            <v>Horror</v>
          </cell>
          <cell r="M518">
            <v>0</v>
          </cell>
        </row>
        <row r="519">
          <cell r="A519" t="str">
            <v>William Friedkin</v>
          </cell>
          <cell r="B519">
            <v>104</v>
          </cell>
          <cell r="C519">
            <v>0</v>
          </cell>
          <cell r="D519" t="str">
            <v>Action|Crime|Drama|Thriller</v>
          </cell>
          <cell r="E519" t="str">
            <v>The French ConnectionÂ </v>
          </cell>
          <cell r="F519" t="str">
            <v>http://www.imdb.com/title/tt0067116/?ref_=fn_tt_tt_1</v>
          </cell>
          <cell r="G519" t="str">
            <v>English</v>
          </cell>
          <cell r="H519" t="str">
            <v>USA</v>
          </cell>
          <cell r="I519">
            <v>1800000</v>
          </cell>
          <cell r="J519">
            <v>1971</v>
          </cell>
          <cell r="K519">
            <v>7.8</v>
          </cell>
          <cell r="L519" t="str">
            <v>Action</v>
          </cell>
          <cell r="M519" t="str">
            <v>Crime</v>
          </cell>
          <cell r="N519" t="str">
            <v>Drama</v>
          </cell>
          <cell r="O519" t="str">
            <v>Thriller</v>
          </cell>
        </row>
        <row r="520">
          <cell r="A520" t="str">
            <v>Joseph Zito</v>
          </cell>
          <cell r="B520">
            <v>97</v>
          </cell>
          <cell r="C520">
            <v>32600000</v>
          </cell>
          <cell r="D520" t="str">
            <v>Horror|Thriller</v>
          </cell>
          <cell r="E520" t="str">
            <v>Friday the 13th: The Final ChapterÂ </v>
          </cell>
          <cell r="F520" t="str">
            <v>http://www.imdb.com/title/tt0087298/?ref_=fn_tt_tt_1</v>
          </cell>
          <cell r="G520" t="str">
            <v>English</v>
          </cell>
          <cell r="H520" t="str">
            <v>USA</v>
          </cell>
          <cell r="I520">
            <v>1800000</v>
          </cell>
          <cell r="J520">
            <v>1984</v>
          </cell>
          <cell r="K520">
            <v>5.9</v>
          </cell>
          <cell r="L520" t="str">
            <v>Horror</v>
          </cell>
          <cell r="M520" t="str">
            <v>Thriller</v>
          </cell>
        </row>
        <row r="521">
          <cell r="A521" t="str">
            <v>Daniel Stamm</v>
          </cell>
          <cell r="B521">
            <v>87</v>
          </cell>
          <cell r="C521">
            <v>40990055</v>
          </cell>
          <cell r="D521" t="str">
            <v>Drama|Horror|Thriller</v>
          </cell>
          <cell r="E521" t="str">
            <v>The Last ExorcismÂ </v>
          </cell>
          <cell r="F521" t="str">
            <v>http://www.imdb.com/title/tt1320244/?ref_=fn_tt_tt_1</v>
          </cell>
          <cell r="G521" t="str">
            <v>English</v>
          </cell>
          <cell r="H521" t="str">
            <v>France</v>
          </cell>
          <cell r="I521">
            <v>1800000</v>
          </cell>
          <cell r="J521">
            <v>2010</v>
          </cell>
          <cell r="K521">
            <v>5.6</v>
          </cell>
          <cell r="L521" t="str">
            <v>Drama</v>
          </cell>
          <cell r="M521" t="str">
            <v>Horror</v>
          </cell>
          <cell r="N521" t="str">
            <v>Thriller</v>
          </cell>
        </row>
        <row r="522">
          <cell r="A522" t="str">
            <v>Elia Kazan</v>
          </cell>
          <cell r="B522">
            <v>125</v>
          </cell>
          <cell r="C522">
            <v>0</v>
          </cell>
          <cell r="D522" t="str">
            <v>Drama</v>
          </cell>
          <cell r="E522" t="str">
            <v>A Streetcar Named DesireÂ </v>
          </cell>
          <cell r="F522" t="str">
            <v>http://www.imdb.com/title/tt0044081/?ref_=fn_tt_tt_1</v>
          </cell>
          <cell r="G522" t="str">
            <v>English</v>
          </cell>
          <cell r="H522" t="str">
            <v>USA</v>
          </cell>
          <cell r="I522">
            <v>1800000</v>
          </cell>
          <cell r="J522">
            <v>1951</v>
          </cell>
          <cell r="K522">
            <v>8</v>
          </cell>
          <cell r="L522" t="str">
            <v>Drama</v>
          </cell>
          <cell r="M522">
            <v>0</v>
          </cell>
        </row>
        <row r="523">
          <cell r="A523" t="str">
            <v>Stanley Kubrick</v>
          </cell>
          <cell r="B523">
            <v>95</v>
          </cell>
          <cell r="C523">
            <v>0</v>
          </cell>
          <cell r="D523" t="str">
            <v>Comedy</v>
          </cell>
          <cell r="E523" t="str">
            <v>Dr. Strangelove or: How I Learned to Stop Worrying and Love the BombÂ </v>
          </cell>
          <cell r="F523" t="str">
            <v>http://www.imdb.com/title/tt0057012/?ref_=fn_tt_tt_1</v>
          </cell>
          <cell r="G523" t="str">
            <v>English</v>
          </cell>
          <cell r="H523" t="str">
            <v>USA</v>
          </cell>
          <cell r="I523">
            <v>1800000</v>
          </cell>
          <cell r="J523">
            <v>1964</v>
          </cell>
          <cell r="K523">
            <v>8.5</v>
          </cell>
          <cell r="L523" t="str">
            <v>Comedy</v>
          </cell>
          <cell r="M523">
            <v>0</v>
          </cell>
        </row>
        <row r="524">
          <cell r="A524" t="str">
            <v>Carlos Carrera</v>
          </cell>
          <cell r="B524">
            <v>118</v>
          </cell>
          <cell r="C524">
            <v>5709616</v>
          </cell>
          <cell r="D524" t="str">
            <v>Drama|Romance</v>
          </cell>
          <cell r="E524" t="str">
            <v>El crimen del padre AmaroÂ </v>
          </cell>
          <cell r="F524" t="str">
            <v>http://www.imdb.com/title/tt0313196/?ref_=fn_tt_tt_1</v>
          </cell>
          <cell r="G524" t="str">
            <v>Spanish</v>
          </cell>
          <cell r="H524" t="str">
            <v>Mexico</v>
          </cell>
          <cell r="I524">
            <v>1800000</v>
          </cell>
          <cell r="J524">
            <v>2002</v>
          </cell>
          <cell r="K524">
            <v>6.8</v>
          </cell>
          <cell r="L524" t="str">
            <v>Drama</v>
          </cell>
          <cell r="M524" t="str">
            <v>Romance</v>
          </cell>
        </row>
        <row r="525">
          <cell r="A525" t="str">
            <v>Benh Zeitlin</v>
          </cell>
          <cell r="B525">
            <v>93</v>
          </cell>
          <cell r="C525">
            <v>12784397</v>
          </cell>
          <cell r="D525" t="str">
            <v>Drama|Fantasy</v>
          </cell>
          <cell r="E525" t="str">
            <v>Beasts of the Southern WildÂ </v>
          </cell>
          <cell r="F525" t="str">
            <v>http://www.imdb.com/title/tt2125435/?ref_=fn_tt_tt_1</v>
          </cell>
          <cell r="G525" t="str">
            <v>English</v>
          </cell>
          <cell r="H525" t="str">
            <v>USA</v>
          </cell>
          <cell r="I525">
            <v>1800000</v>
          </cell>
          <cell r="J525">
            <v>2012</v>
          </cell>
          <cell r="K525">
            <v>7.3</v>
          </cell>
          <cell r="L525" t="str">
            <v>Drama</v>
          </cell>
          <cell r="M525" t="str">
            <v>Fantasy</v>
          </cell>
        </row>
        <row r="526">
          <cell r="A526" t="str">
            <v>J. Lee Thompson</v>
          </cell>
          <cell r="B526">
            <v>96</v>
          </cell>
          <cell r="C526">
            <v>0</v>
          </cell>
          <cell r="D526" t="str">
            <v>Action|Sci-Fi</v>
          </cell>
          <cell r="E526" t="str">
            <v>Battle for the Planet of the ApesÂ </v>
          </cell>
          <cell r="F526" t="str">
            <v>http://www.imdb.com/title/tt0069768/?ref_=fn_tt_tt_1</v>
          </cell>
          <cell r="G526" t="str">
            <v>English</v>
          </cell>
          <cell r="H526" t="str">
            <v>USA</v>
          </cell>
          <cell r="I526">
            <v>1800000</v>
          </cell>
          <cell r="J526">
            <v>1973</v>
          </cell>
          <cell r="K526">
            <v>5.5</v>
          </cell>
          <cell r="L526" t="str">
            <v>Action</v>
          </cell>
          <cell r="M526" t="str">
            <v>Sci-Fi</v>
          </cell>
        </row>
        <row r="527">
          <cell r="A527" t="str">
            <v>Maggie Greenwald</v>
          </cell>
          <cell r="B527">
            <v>109</v>
          </cell>
          <cell r="C527">
            <v>3050934</v>
          </cell>
          <cell r="D527" t="str">
            <v>Drama|Music</v>
          </cell>
          <cell r="E527" t="str">
            <v>SongcatcherÂ </v>
          </cell>
          <cell r="F527" t="str">
            <v>http://www.imdb.com/title/tt0210299/?ref_=fn_tt_tt_1</v>
          </cell>
          <cell r="G527" t="str">
            <v>English</v>
          </cell>
          <cell r="H527" t="str">
            <v>USA</v>
          </cell>
          <cell r="I527">
            <v>1800000</v>
          </cell>
          <cell r="J527">
            <v>2000</v>
          </cell>
          <cell r="K527">
            <v>7.3</v>
          </cell>
          <cell r="L527" t="str">
            <v>Drama</v>
          </cell>
          <cell r="M527" t="str">
            <v>Music</v>
          </cell>
        </row>
        <row r="528">
          <cell r="A528" t="str">
            <v>Jonathan Wacks</v>
          </cell>
          <cell r="B528">
            <v>93</v>
          </cell>
          <cell r="C528">
            <v>0</v>
          </cell>
          <cell r="D528" t="str">
            <v>Comedy|Horror</v>
          </cell>
          <cell r="E528" t="str">
            <v>Ed and His Dead MotherÂ </v>
          </cell>
          <cell r="F528" t="str">
            <v>http://www.imdb.com/title/tt0106792/?ref_=fn_tt_tt_1</v>
          </cell>
          <cell r="G528" t="str">
            <v>English</v>
          </cell>
          <cell r="H528" t="str">
            <v>USA</v>
          </cell>
          <cell r="I528">
            <v>1800000</v>
          </cell>
          <cell r="J528">
            <v>1993</v>
          </cell>
          <cell r="K528">
            <v>6.1</v>
          </cell>
          <cell r="L528" t="str">
            <v>Comedy</v>
          </cell>
          <cell r="M528" t="str">
            <v>Horror</v>
          </cell>
        </row>
        <row r="529">
          <cell r="A529" t="str">
            <v>Khyentse Norbu</v>
          </cell>
          <cell r="B529">
            <v>108</v>
          </cell>
          <cell r="C529">
            <v>505295</v>
          </cell>
          <cell r="D529" t="str">
            <v>Adventure|Drama</v>
          </cell>
          <cell r="E529" t="str">
            <v>Travelers and MagiciansÂ </v>
          </cell>
          <cell r="F529" t="str">
            <v>http://www.imdb.com/title/tt0378906/?ref_=fn_tt_tt_1</v>
          </cell>
          <cell r="G529" t="str">
            <v>Dzongkha</v>
          </cell>
          <cell r="H529" t="str">
            <v>Australia</v>
          </cell>
          <cell r="I529">
            <v>1800000</v>
          </cell>
          <cell r="J529">
            <v>2003</v>
          </cell>
          <cell r="K529">
            <v>7.5</v>
          </cell>
          <cell r="L529" t="str">
            <v>Adventure</v>
          </cell>
          <cell r="M529" t="str">
            <v>Drama</v>
          </cell>
        </row>
        <row r="530">
          <cell r="A530" t="str">
            <v>Ted Post</v>
          </cell>
          <cell r="B530">
            <v>114</v>
          </cell>
          <cell r="C530">
            <v>0</v>
          </cell>
          <cell r="D530" t="str">
            <v>Western</v>
          </cell>
          <cell r="E530" t="str">
            <v>Hang 'Em HighÂ </v>
          </cell>
          <cell r="F530" t="str">
            <v>http://www.imdb.com/title/tt0061747/?ref_=fn_tt_tt_1</v>
          </cell>
          <cell r="G530" t="str">
            <v>English</v>
          </cell>
          <cell r="H530" t="str">
            <v>USA</v>
          </cell>
          <cell r="I530">
            <v>1800000</v>
          </cell>
          <cell r="J530">
            <v>1968</v>
          </cell>
          <cell r="K530">
            <v>7</v>
          </cell>
          <cell r="L530" t="str">
            <v>Western</v>
          </cell>
          <cell r="M530">
            <v>0</v>
          </cell>
        </row>
        <row r="531">
          <cell r="A531" t="str">
            <v>Tony Krantz</v>
          </cell>
          <cell r="B531">
            <v>113</v>
          </cell>
          <cell r="C531">
            <v>0</v>
          </cell>
          <cell r="D531" t="str">
            <v>Horror|Thriller</v>
          </cell>
          <cell r="E531" t="str">
            <v>SublimeÂ </v>
          </cell>
          <cell r="F531" t="str">
            <v>http://www.imdb.com/title/tt0822858/?ref_=fn_tt_tt_1</v>
          </cell>
          <cell r="G531" t="str">
            <v>English</v>
          </cell>
          <cell r="H531" t="str">
            <v>USA</v>
          </cell>
          <cell r="I531">
            <v>1800000</v>
          </cell>
          <cell r="J531">
            <v>2007</v>
          </cell>
          <cell r="K531">
            <v>5.3</v>
          </cell>
          <cell r="L531" t="str">
            <v>Horror</v>
          </cell>
          <cell r="M531" t="str">
            <v>Thriller</v>
          </cell>
        </row>
        <row r="532">
          <cell r="A532" t="str">
            <v>W.D. Hogan</v>
          </cell>
          <cell r="B532">
            <v>90</v>
          </cell>
          <cell r="C532">
            <v>0</v>
          </cell>
          <cell r="D532" t="str">
            <v>Action|Sci-Fi</v>
          </cell>
          <cell r="E532" t="str">
            <v>Independence DaysasterÂ </v>
          </cell>
          <cell r="F532" t="str">
            <v>http://www.imdb.com/title/tt2645670/?ref_=fn_tt_tt_1</v>
          </cell>
          <cell r="G532" t="str">
            <v>English</v>
          </cell>
          <cell r="H532" t="str">
            <v>Canada</v>
          </cell>
          <cell r="I532">
            <v>1800000</v>
          </cell>
          <cell r="J532">
            <v>2013</v>
          </cell>
          <cell r="K532">
            <v>3.4</v>
          </cell>
          <cell r="L532" t="str">
            <v>Action</v>
          </cell>
          <cell r="M532" t="str">
            <v>Sci-Fi</v>
          </cell>
        </row>
        <row r="533">
          <cell r="A533" t="str">
            <v>Corey Grant</v>
          </cell>
          <cell r="B533">
            <v>111</v>
          </cell>
          <cell r="C533">
            <v>0</v>
          </cell>
          <cell r="D533" t="str">
            <v>Comedy|Drama</v>
          </cell>
          <cell r="E533" t="str">
            <v>Dysfunctional FriendsÂ </v>
          </cell>
          <cell r="F533" t="str">
            <v>http://www.imdb.com/title/tt1653002/?ref_=fn_tt_tt_1</v>
          </cell>
          <cell r="G533" t="str">
            <v>English</v>
          </cell>
          <cell r="H533" t="str">
            <v>USA</v>
          </cell>
          <cell r="I533">
            <v>1800000</v>
          </cell>
          <cell r="J533">
            <v>2012</v>
          </cell>
          <cell r="K533">
            <v>5.4</v>
          </cell>
          <cell r="L533" t="str">
            <v>Comedy</v>
          </cell>
          <cell r="M533" t="str">
            <v>Drama</v>
          </cell>
        </row>
        <row r="534">
          <cell r="A534" t="str">
            <v>Dan Reed</v>
          </cell>
          <cell r="B534">
            <v>80</v>
          </cell>
          <cell r="C534">
            <v>0</v>
          </cell>
          <cell r="D534" t="str">
            <v>Thriller</v>
          </cell>
          <cell r="E534" t="str">
            <v>ClosureÂ </v>
          </cell>
          <cell r="F534" t="str">
            <v>http://www.imdb.com/title/tt0480011/?ref_=fn_tt_tt_1</v>
          </cell>
          <cell r="G534" t="str">
            <v>English</v>
          </cell>
          <cell r="H534" t="str">
            <v>UK</v>
          </cell>
          <cell r="I534">
            <v>1800000</v>
          </cell>
          <cell r="J534">
            <v>2007</v>
          </cell>
          <cell r="K534">
            <v>5.6</v>
          </cell>
          <cell r="L534" t="str">
            <v>Thriller</v>
          </cell>
          <cell r="M534">
            <v>0</v>
          </cell>
        </row>
        <row r="535">
          <cell r="A535" t="str">
            <v>Damien O'Donnell</v>
          </cell>
          <cell r="B535">
            <v>96</v>
          </cell>
          <cell r="C535">
            <v>4170647</v>
          </cell>
          <cell r="D535" t="str">
            <v>Comedy|Drama</v>
          </cell>
          <cell r="E535" t="str">
            <v>East Is EastÂ </v>
          </cell>
          <cell r="F535" t="str">
            <v>http://www.imdb.com/title/tt0166175/?ref_=fn_tt_tt_1</v>
          </cell>
          <cell r="G535" t="str">
            <v>English</v>
          </cell>
          <cell r="H535" t="str">
            <v>UK</v>
          </cell>
          <cell r="I535">
            <v>1900000</v>
          </cell>
          <cell r="J535">
            <v>1999</v>
          </cell>
          <cell r="K535">
            <v>6.9</v>
          </cell>
          <cell r="L535" t="str">
            <v>Comedy</v>
          </cell>
          <cell r="M535" t="str">
            <v>Drama</v>
          </cell>
        </row>
        <row r="536">
          <cell r="A536" t="str">
            <v>Tim Hunter</v>
          </cell>
          <cell r="B536">
            <v>99</v>
          </cell>
          <cell r="C536">
            <v>4600000</v>
          </cell>
          <cell r="D536" t="str">
            <v>Crime|Drama</v>
          </cell>
          <cell r="E536" t="str">
            <v>River's EdgeÂ </v>
          </cell>
          <cell r="F536" t="str">
            <v>http://www.imdb.com/title/tt0091860/?ref_=fn_tt_tt_1</v>
          </cell>
          <cell r="G536" t="str">
            <v>English</v>
          </cell>
          <cell r="H536" t="str">
            <v>USA</v>
          </cell>
          <cell r="I536">
            <v>1900000</v>
          </cell>
          <cell r="J536">
            <v>1986</v>
          </cell>
          <cell r="K536">
            <v>7.1</v>
          </cell>
          <cell r="L536" t="str">
            <v>Crime</v>
          </cell>
          <cell r="M536" t="str">
            <v>Drama</v>
          </cell>
        </row>
        <row r="537">
          <cell r="A537" t="str">
            <v>Michael Polish</v>
          </cell>
          <cell r="B537">
            <v>103</v>
          </cell>
          <cell r="C537">
            <v>1420578</v>
          </cell>
          <cell r="D537" t="str">
            <v>Drama|Fantasy</v>
          </cell>
          <cell r="E537" t="str">
            <v>NorthforkÂ </v>
          </cell>
          <cell r="F537" t="str">
            <v>http://www.imdb.com/title/tt0322659/?ref_=fn_tt_tt_1</v>
          </cell>
          <cell r="G537" t="str">
            <v>English</v>
          </cell>
          <cell r="H537" t="str">
            <v>USA</v>
          </cell>
          <cell r="I537">
            <v>1900000</v>
          </cell>
          <cell r="J537">
            <v>2003</v>
          </cell>
          <cell r="K537">
            <v>6.4</v>
          </cell>
          <cell r="L537" t="str">
            <v>Drama</v>
          </cell>
          <cell r="M537" t="str">
            <v>Fantasy</v>
          </cell>
        </row>
        <row r="538">
          <cell r="A538" t="str">
            <v>Jamal Hill</v>
          </cell>
          <cell r="B538">
            <v>89</v>
          </cell>
          <cell r="C538">
            <v>444044</v>
          </cell>
          <cell r="D538" t="str">
            <v>Drama</v>
          </cell>
          <cell r="E538" t="str">
            <v>Brotherly LoveÂ </v>
          </cell>
          <cell r="F538" t="str">
            <v>http://www.imdb.com/title/tt3262990/?ref_=fn_tt_tt_1</v>
          </cell>
          <cell r="G538" t="str">
            <v>English</v>
          </cell>
          <cell r="H538" t="str">
            <v>USA</v>
          </cell>
          <cell r="I538">
            <v>1900000</v>
          </cell>
          <cell r="J538">
            <v>2015</v>
          </cell>
          <cell r="K538">
            <v>7.2</v>
          </cell>
          <cell r="L538" t="str">
            <v>Drama</v>
          </cell>
          <cell r="M538">
            <v>0</v>
          </cell>
        </row>
        <row r="539">
          <cell r="A539" t="str">
            <v>William Kaufman</v>
          </cell>
          <cell r="B539">
            <v>90</v>
          </cell>
          <cell r="C539">
            <v>0</v>
          </cell>
          <cell r="D539" t="str">
            <v>Action|Thriller</v>
          </cell>
          <cell r="E539" t="str">
            <v>The Marine 4: Moving TargetÂ </v>
          </cell>
          <cell r="F539" t="str">
            <v>http://www.imdb.com/title/tt3528666/?ref_=fn_tt_tt_1</v>
          </cell>
          <cell r="G539" t="str">
            <v>English</v>
          </cell>
          <cell r="H539" t="str">
            <v>USA</v>
          </cell>
          <cell r="I539">
            <v>1950000</v>
          </cell>
          <cell r="J539">
            <v>2015</v>
          </cell>
          <cell r="K539">
            <v>5.2</v>
          </cell>
          <cell r="L539" t="str">
            <v>Action</v>
          </cell>
          <cell r="M539" t="str">
            <v>Thriller</v>
          </cell>
        </row>
        <row r="540">
          <cell r="A540" t="str">
            <v>Stanley Kubrick</v>
          </cell>
          <cell r="B540">
            <v>152</v>
          </cell>
          <cell r="C540">
            <v>0</v>
          </cell>
          <cell r="D540" t="str">
            <v>Crime|Drama|Romance</v>
          </cell>
          <cell r="E540" t="str">
            <v>LolitaÂ </v>
          </cell>
          <cell r="F540" t="str">
            <v>http://www.imdb.com/title/tt0056193/?ref_=fn_tt_tt_1</v>
          </cell>
          <cell r="G540" t="str">
            <v>English</v>
          </cell>
          <cell r="H540" t="str">
            <v>UK</v>
          </cell>
          <cell r="I540">
            <v>2000000</v>
          </cell>
          <cell r="J540">
            <v>1962</v>
          </cell>
          <cell r="K540">
            <v>7.7</v>
          </cell>
          <cell r="L540" t="str">
            <v>Crime</v>
          </cell>
          <cell r="M540" t="str">
            <v>Drama</v>
          </cell>
          <cell r="N540" t="str">
            <v>Romance</v>
          </cell>
        </row>
        <row r="541">
          <cell r="A541" t="str">
            <v>David Palmer</v>
          </cell>
          <cell r="B541">
            <v>100</v>
          </cell>
          <cell r="C541">
            <v>13746550</v>
          </cell>
          <cell r="D541" t="str">
            <v>Action|Comedy|Romance</v>
          </cell>
          <cell r="E541" t="str">
            <v>Hit and RunÂ </v>
          </cell>
          <cell r="F541" t="str">
            <v>http://www.imdb.com/title/tt2097307/?ref_=fn_tt_tt_1</v>
          </cell>
          <cell r="G541" t="str">
            <v>English</v>
          </cell>
          <cell r="H541" t="str">
            <v>USA</v>
          </cell>
          <cell r="I541">
            <v>2000000</v>
          </cell>
          <cell r="J541">
            <v>2012</v>
          </cell>
          <cell r="K541">
            <v>6.1</v>
          </cell>
          <cell r="L541" t="str">
            <v>Action</v>
          </cell>
          <cell r="M541" t="str">
            <v>Comedy</v>
          </cell>
          <cell r="N541" t="str">
            <v>Romance</v>
          </cell>
        </row>
        <row r="542">
          <cell r="A542" t="str">
            <v>John Hillcoat</v>
          </cell>
          <cell r="B542">
            <v>104</v>
          </cell>
          <cell r="C542">
            <v>1900725</v>
          </cell>
          <cell r="D542" t="str">
            <v>Crime|Drama|Western</v>
          </cell>
          <cell r="E542" t="str">
            <v>The PropositionÂ </v>
          </cell>
          <cell r="F542" t="str">
            <v>http://www.imdb.com/title/tt0421238/?ref_=fn_tt_tt_1</v>
          </cell>
          <cell r="G542" t="str">
            <v>English</v>
          </cell>
          <cell r="H542" t="str">
            <v>Australia</v>
          </cell>
          <cell r="I542">
            <v>2000000</v>
          </cell>
          <cell r="J542">
            <v>2005</v>
          </cell>
          <cell r="K542">
            <v>7.4</v>
          </cell>
          <cell r="L542" t="str">
            <v>Crime</v>
          </cell>
          <cell r="M542" t="str">
            <v>Drama</v>
          </cell>
          <cell r="N542" t="str">
            <v>Western</v>
          </cell>
        </row>
        <row r="543">
          <cell r="A543" t="str">
            <v>Alfonso CuarÃ³n</v>
          </cell>
          <cell r="B543">
            <v>106</v>
          </cell>
          <cell r="C543">
            <v>13622333</v>
          </cell>
          <cell r="D543" t="str">
            <v>Adventure|Comedy|Drama|Romance</v>
          </cell>
          <cell r="E543" t="str">
            <v>Y Tu MamÃ¡ TambiÃ©nÂ </v>
          </cell>
          <cell r="F543" t="str">
            <v>http://www.imdb.com/title/tt0245574/?ref_=fn_tt_tt_1</v>
          </cell>
          <cell r="G543" t="str">
            <v>Spanish</v>
          </cell>
          <cell r="H543" t="str">
            <v>Mexico</v>
          </cell>
          <cell r="I543">
            <v>2000000</v>
          </cell>
          <cell r="J543">
            <v>2001</v>
          </cell>
          <cell r="K543">
            <v>7.7</v>
          </cell>
          <cell r="L543" t="str">
            <v>Adventure</v>
          </cell>
          <cell r="M543" t="str">
            <v>Comedy</v>
          </cell>
          <cell r="N543" t="str">
            <v>Drama</v>
          </cell>
          <cell r="O543" t="str">
            <v>Romance</v>
          </cell>
        </row>
        <row r="544">
          <cell r="A544" t="str">
            <v>Morgan J. Freeman</v>
          </cell>
          <cell r="B544">
            <v>90</v>
          </cell>
          <cell r="C544">
            <v>99147</v>
          </cell>
          <cell r="D544" t="str">
            <v>Drama</v>
          </cell>
          <cell r="E544" t="str">
            <v>Desert BlueÂ </v>
          </cell>
          <cell r="F544" t="str">
            <v>http://www.imdb.com/title/tt0126261/?ref_=fn_tt_tt_1</v>
          </cell>
          <cell r="G544" t="str">
            <v>English</v>
          </cell>
          <cell r="H544" t="str">
            <v>USA</v>
          </cell>
          <cell r="I544">
            <v>2000000</v>
          </cell>
          <cell r="J544">
            <v>1998</v>
          </cell>
          <cell r="K544">
            <v>6.2</v>
          </cell>
          <cell r="L544" t="str">
            <v>Drama</v>
          </cell>
          <cell r="M544">
            <v>0</v>
          </cell>
        </row>
        <row r="545">
          <cell r="A545" t="str">
            <v>Jonas Ã…kerlund</v>
          </cell>
          <cell r="B545">
            <v>106</v>
          </cell>
          <cell r="C545">
            <v>410241</v>
          </cell>
          <cell r="D545" t="str">
            <v>Comedy|Crime|Drama</v>
          </cell>
          <cell r="E545" t="str">
            <v>SpunÂ </v>
          </cell>
          <cell r="F545" t="str">
            <v>http://www.imdb.com/title/tt0283003/?ref_=fn_tt_tt_1</v>
          </cell>
          <cell r="G545" t="str">
            <v>English</v>
          </cell>
          <cell r="H545" t="str">
            <v>USA</v>
          </cell>
          <cell r="I545">
            <v>2000000</v>
          </cell>
          <cell r="J545">
            <v>2002</v>
          </cell>
          <cell r="K545">
            <v>6.8</v>
          </cell>
          <cell r="L545" t="str">
            <v>Comedy</v>
          </cell>
          <cell r="M545" t="str">
            <v>Crime</v>
          </cell>
          <cell r="N545" t="str">
            <v>Drama</v>
          </cell>
        </row>
        <row r="546">
          <cell r="A546" t="str">
            <v>Fred Zinnemann</v>
          </cell>
          <cell r="B546">
            <v>120</v>
          </cell>
          <cell r="C546">
            <v>0</v>
          </cell>
          <cell r="D546" t="str">
            <v>Biography|Drama|History</v>
          </cell>
          <cell r="E546" t="str">
            <v>A Man for All SeasonsÂ </v>
          </cell>
          <cell r="F546" t="str">
            <v>http://www.imdb.com/title/tt0060665/?ref_=fn_tt_tt_1</v>
          </cell>
          <cell r="G546" t="str">
            <v>English</v>
          </cell>
          <cell r="H546" t="str">
            <v>UK</v>
          </cell>
          <cell r="I546">
            <v>2000000</v>
          </cell>
          <cell r="J546">
            <v>1966</v>
          </cell>
          <cell r="K546">
            <v>7.9</v>
          </cell>
          <cell r="L546" t="str">
            <v>Biography</v>
          </cell>
          <cell r="M546" t="str">
            <v>Drama</v>
          </cell>
          <cell r="N546" t="str">
            <v>History</v>
          </cell>
        </row>
        <row r="547">
          <cell r="A547" t="str">
            <v>Nicholas Hytner</v>
          </cell>
          <cell r="B547">
            <v>109</v>
          </cell>
          <cell r="C547">
            <v>2706659</v>
          </cell>
          <cell r="D547" t="str">
            <v>Comedy|Drama</v>
          </cell>
          <cell r="E547" t="str">
            <v>The History BoysÂ </v>
          </cell>
          <cell r="F547" t="str">
            <v>http://www.imdb.com/title/tt0464049/?ref_=fn_tt_tt_1</v>
          </cell>
          <cell r="G547" t="str">
            <v>English</v>
          </cell>
          <cell r="H547" t="str">
            <v>UK</v>
          </cell>
          <cell r="I547">
            <v>2000000</v>
          </cell>
          <cell r="J547">
            <v>2006</v>
          </cell>
          <cell r="K547">
            <v>6.9</v>
          </cell>
          <cell r="L547" t="str">
            <v>Comedy</v>
          </cell>
          <cell r="M547" t="str">
            <v>Drama</v>
          </cell>
        </row>
        <row r="548">
          <cell r="A548" t="str">
            <v>Alfred Hitchcock</v>
          </cell>
          <cell r="B548">
            <v>116</v>
          </cell>
          <cell r="C548">
            <v>0</v>
          </cell>
          <cell r="D548" t="str">
            <v>Thriller</v>
          </cell>
          <cell r="E548" t="str">
            <v>FrenzyÂ </v>
          </cell>
          <cell r="F548" t="str">
            <v>http://www.imdb.com/title/tt0068611/?ref_=fn_tt_tt_1</v>
          </cell>
          <cell r="G548" t="str">
            <v>English</v>
          </cell>
          <cell r="H548" t="str">
            <v>UK</v>
          </cell>
          <cell r="I548">
            <v>2000000</v>
          </cell>
          <cell r="J548">
            <v>1972</v>
          </cell>
          <cell r="K548">
            <v>7.5</v>
          </cell>
          <cell r="L548" t="str">
            <v>Thriller</v>
          </cell>
          <cell r="M548">
            <v>0</v>
          </cell>
        </row>
        <row r="549">
          <cell r="A549" t="str">
            <v>Juan JosÃ© Campanella</v>
          </cell>
          <cell r="B549">
            <v>129</v>
          </cell>
          <cell r="C549">
            <v>20167424</v>
          </cell>
          <cell r="D549" t="str">
            <v>Drama|Mystery|Thriller</v>
          </cell>
          <cell r="E549" t="str">
            <v>The Secret in Their EyesÂ </v>
          </cell>
          <cell r="F549" t="str">
            <v>http://www.imdb.com/title/tt1305806/?ref_=fn_tt_tt_1</v>
          </cell>
          <cell r="G549" t="str">
            <v>Spanish</v>
          </cell>
          <cell r="H549" t="str">
            <v>Argentina</v>
          </cell>
          <cell r="I549">
            <v>2000000</v>
          </cell>
          <cell r="J549">
            <v>2009</v>
          </cell>
          <cell r="K549">
            <v>8.1999999999999993</v>
          </cell>
          <cell r="L549" t="str">
            <v>Drama</v>
          </cell>
          <cell r="M549" t="str">
            <v>Mystery</v>
          </cell>
          <cell r="N549" t="str">
            <v>Thriller</v>
          </cell>
        </row>
        <row r="550">
          <cell r="A550" t="str">
            <v>Eric Styles</v>
          </cell>
          <cell r="B550">
            <v>92</v>
          </cell>
          <cell r="C550">
            <v>7680</v>
          </cell>
          <cell r="D550" t="str">
            <v>Drama|Romance</v>
          </cell>
          <cell r="E550" t="str">
            <v>Dreaming of Joseph LeesÂ </v>
          </cell>
          <cell r="F550" t="str">
            <v>http://www.imdb.com/title/tt0144178/?ref_=fn_tt_tt_1</v>
          </cell>
          <cell r="G550" t="str">
            <v>English</v>
          </cell>
          <cell r="H550" t="str">
            <v>USA</v>
          </cell>
          <cell r="I550">
            <v>2000000</v>
          </cell>
          <cell r="J550">
            <v>1999</v>
          </cell>
          <cell r="K550">
            <v>6.4</v>
          </cell>
          <cell r="L550" t="str">
            <v>Drama</v>
          </cell>
          <cell r="M550" t="str">
            <v>Romance</v>
          </cell>
        </row>
        <row r="551">
          <cell r="A551" t="str">
            <v>George A. Romero</v>
          </cell>
          <cell r="B551">
            <v>95</v>
          </cell>
          <cell r="C551">
            <v>952620</v>
          </cell>
          <cell r="D551" t="str">
            <v>Horror</v>
          </cell>
          <cell r="E551" t="str">
            <v>Diary of the DeadÂ </v>
          </cell>
          <cell r="F551" t="str">
            <v>http://www.imdb.com/title/tt0848557/?ref_=fn_tt_tt_1</v>
          </cell>
          <cell r="G551" t="str">
            <v>English</v>
          </cell>
          <cell r="H551" t="str">
            <v>USA</v>
          </cell>
          <cell r="I551">
            <v>2000000</v>
          </cell>
          <cell r="J551">
            <v>2007</v>
          </cell>
          <cell r="K551">
            <v>5.7</v>
          </cell>
          <cell r="L551" t="str">
            <v>Horror</v>
          </cell>
          <cell r="M551">
            <v>0</v>
          </cell>
        </row>
        <row r="552">
          <cell r="A552" t="str">
            <v>Isabel Coixet</v>
          </cell>
          <cell r="B552">
            <v>106</v>
          </cell>
          <cell r="C552">
            <v>395592</v>
          </cell>
          <cell r="D552" t="str">
            <v>Drama|Romance</v>
          </cell>
          <cell r="E552" t="str">
            <v>My Life Without MeÂ </v>
          </cell>
          <cell r="F552" t="str">
            <v>http://www.imdb.com/title/tt0314412/?ref_=fn_tt_tt_1</v>
          </cell>
          <cell r="G552" t="str">
            <v>English</v>
          </cell>
          <cell r="H552" t="str">
            <v>Spain</v>
          </cell>
          <cell r="I552">
            <v>2000000</v>
          </cell>
          <cell r="J552">
            <v>2003</v>
          </cell>
          <cell r="K552">
            <v>7.6</v>
          </cell>
          <cell r="L552" t="str">
            <v>Drama</v>
          </cell>
          <cell r="M552" t="str">
            <v>Romance</v>
          </cell>
        </row>
        <row r="553">
          <cell r="A553" t="str">
            <v>Terence Young</v>
          </cell>
          <cell r="B553">
            <v>115</v>
          </cell>
          <cell r="C553">
            <v>24800000</v>
          </cell>
          <cell r="D553" t="str">
            <v>Action|Adventure|Thriller</v>
          </cell>
          <cell r="E553" t="str">
            <v>From Russia with LoveÂ </v>
          </cell>
          <cell r="F553" t="str">
            <v>http://www.imdb.com/title/tt0057076/?ref_=fn_tt_tt_1</v>
          </cell>
          <cell r="G553" t="str">
            <v>English</v>
          </cell>
          <cell r="H553" t="str">
            <v>UK</v>
          </cell>
          <cell r="I553">
            <v>2000000</v>
          </cell>
          <cell r="J553">
            <v>1963</v>
          </cell>
          <cell r="K553">
            <v>7.5</v>
          </cell>
          <cell r="L553" t="str">
            <v>Action</v>
          </cell>
          <cell r="M553" t="str">
            <v>Adventure</v>
          </cell>
          <cell r="N553" t="str">
            <v>Thriller</v>
          </cell>
        </row>
        <row r="554">
          <cell r="A554" t="str">
            <v>Woody Allen</v>
          </cell>
          <cell r="B554">
            <v>89</v>
          </cell>
          <cell r="C554">
            <v>0</v>
          </cell>
          <cell r="D554" t="str">
            <v>Comedy|Sci-Fi</v>
          </cell>
          <cell r="E554" t="str">
            <v>SleeperÂ </v>
          </cell>
          <cell r="F554" t="str">
            <v>http://www.imdb.com/title/tt0070707/?ref_=fn_tt_tt_1</v>
          </cell>
          <cell r="G554" t="str">
            <v>English</v>
          </cell>
          <cell r="H554" t="str">
            <v>USA</v>
          </cell>
          <cell r="I554">
            <v>2000000</v>
          </cell>
          <cell r="J554">
            <v>1973</v>
          </cell>
          <cell r="K554">
            <v>7.3</v>
          </cell>
          <cell r="L554" t="str">
            <v>Comedy</v>
          </cell>
          <cell r="M554" t="str">
            <v>Sci-Fi</v>
          </cell>
        </row>
        <row r="555">
          <cell r="A555" t="str">
            <v>David Robert Mitchell</v>
          </cell>
          <cell r="B555">
            <v>100</v>
          </cell>
          <cell r="C555">
            <v>14673301</v>
          </cell>
          <cell r="D555" t="str">
            <v>Horror|Mystery</v>
          </cell>
          <cell r="E555" t="str">
            <v>It FollowsÂ </v>
          </cell>
          <cell r="F555" t="str">
            <v>http://www.imdb.com/title/tt3235888/?ref_=fn_tt_tt_1</v>
          </cell>
          <cell r="G555" t="str">
            <v>English</v>
          </cell>
          <cell r="H555" t="str">
            <v>USA</v>
          </cell>
          <cell r="I555">
            <v>2000000</v>
          </cell>
          <cell r="J555">
            <v>2014</v>
          </cell>
          <cell r="K555">
            <v>6.9</v>
          </cell>
          <cell r="L555" t="str">
            <v>Horror</v>
          </cell>
          <cell r="M555" t="str">
            <v>Mystery</v>
          </cell>
        </row>
        <row r="556">
          <cell r="A556" t="str">
            <v>Woody Allen</v>
          </cell>
          <cell r="B556">
            <v>88</v>
          </cell>
          <cell r="C556">
            <v>0</v>
          </cell>
          <cell r="D556" t="str">
            <v>Comedy</v>
          </cell>
          <cell r="E556" t="str">
            <v>Everything You Always Wanted to Know About Sex * But Were Afraid to AskÂ </v>
          </cell>
          <cell r="F556" t="str">
            <v>http://www.imdb.com/title/tt0068555/?ref_=fn_tt_tt_1</v>
          </cell>
          <cell r="G556" t="str">
            <v>English</v>
          </cell>
          <cell r="H556" t="str">
            <v>USA</v>
          </cell>
          <cell r="I556">
            <v>2000000</v>
          </cell>
          <cell r="J556">
            <v>1972</v>
          </cell>
          <cell r="K556">
            <v>6.8</v>
          </cell>
          <cell r="L556" t="str">
            <v>Comedy</v>
          </cell>
          <cell r="M556">
            <v>0</v>
          </cell>
        </row>
        <row r="557">
          <cell r="A557" t="str">
            <v>Robert Mulligan</v>
          </cell>
          <cell r="B557">
            <v>129</v>
          </cell>
          <cell r="C557">
            <v>0</v>
          </cell>
          <cell r="D557" t="str">
            <v>Crime|Drama</v>
          </cell>
          <cell r="E557" t="str">
            <v>To Kill a MockingbirdÂ </v>
          </cell>
          <cell r="F557" t="str">
            <v>http://www.imdb.com/title/tt0056592/?ref_=fn_tt_tt_1</v>
          </cell>
          <cell r="G557" t="str">
            <v>English</v>
          </cell>
          <cell r="H557" t="str">
            <v>USA</v>
          </cell>
          <cell r="I557">
            <v>2000000</v>
          </cell>
          <cell r="J557">
            <v>1962</v>
          </cell>
          <cell r="K557">
            <v>8.4</v>
          </cell>
          <cell r="L557" t="str">
            <v>Crime</v>
          </cell>
          <cell r="M557" t="str">
            <v>Drama</v>
          </cell>
        </row>
        <row r="558">
          <cell r="A558" t="str">
            <v>George Miller</v>
          </cell>
          <cell r="B558">
            <v>87</v>
          </cell>
          <cell r="C558">
            <v>9003011</v>
          </cell>
          <cell r="D558" t="str">
            <v>Action|Adventure|Sci-Fi|Thriller</v>
          </cell>
          <cell r="E558" t="str">
            <v>Mad Max 2: The Road WarriorÂ </v>
          </cell>
          <cell r="F558" t="str">
            <v>http://www.imdb.com/title/tt0082694/?ref_=fn_tt_tt_1</v>
          </cell>
          <cell r="G558" t="str">
            <v>English</v>
          </cell>
          <cell r="H558" t="str">
            <v>Australia</v>
          </cell>
          <cell r="I558">
            <v>2000000</v>
          </cell>
          <cell r="J558">
            <v>1981</v>
          </cell>
          <cell r="K558">
            <v>7.6</v>
          </cell>
          <cell r="L558" t="str">
            <v>Action</v>
          </cell>
          <cell r="M558" t="str">
            <v>Adventure</v>
          </cell>
          <cell r="N558" t="str">
            <v>Sci-Fi</v>
          </cell>
          <cell r="O558" t="str">
            <v>Thriller</v>
          </cell>
        </row>
        <row r="559">
          <cell r="A559" t="str">
            <v>Chia-Liang Liu</v>
          </cell>
          <cell r="B559">
            <v>102</v>
          </cell>
          <cell r="C559">
            <v>11546543</v>
          </cell>
          <cell r="D559" t="str">
            <v>Action|Comedy</v>
          </cell>
          <cell r="E559" t="str">
            <v>The Legend of Drunken MasterÂ </v>
          </cell>
          <cell r="F559" t="str">
            <v>http://www.imdb.com/title/tt0111512/?ref_=fn_tt_tt_1</v>
          </cell>
          <cell r="G559" t="str">
            <v>Cantonese</v>
          </cell>
          <cell r="H559" t="str">
            <v>Hong Kong</v>
          </cell>
          <cell r="I559">
            <v>2000000</v>
          </cell>
          <cell r="J559">
            <v>1994</v>
          </cell>
          <cell r="K559">
            <v>7.6</v>
          </cell>
          <cell r="L559" t="str">
            <v>Action</v>
          </cell>
          <cell r="M559" t="str">
            <v>Comedy</v>
          </cell>
        </row>
        <row r="560">
          <cell r="A560" t="str">
            <v>Kimberly Peirce</v>
          </cell>
          <cell r="B560">
            <v>118</v>
          </cell>
          <cell r="C560">
            <v>11533945</v>
          </cell>
          <cell r="D560" t="str">
            <v>Biography|Crime|Drama|Romance</v>
          </cell>
          <cell r="E560" t="str">
            <v>Boys Don't CryÂ </v>
          </cell>
          <cell r="F560" t="str">
            <v>http://www.imdb.com/title/tt0171804/?ref_=fn_tt_tt_1</v>
          </cell>
          <cell r="G560" t="str">
            <v>English</v>
          </cell>
          <cell r="H560" t="str">
            <v>USA</v>
          </cell>
          <cell r="I560">
            <v>2000000</v>
          </cell>
          <cell r="J560">
            <v>1999</v>
          </cell>
          <cell r="K560">
            <v>7.6</v>
          </cell>
          <cell r="L560" t="str">
            <v>Biography</v>
          </cell>
          <cell r="M560" t="str">
            <v>Crime</v>
          </cell>
          <cell r="N560" t="str">
            <v>Drama</v>
          </cell>
          <cell r="O560" t="str">
            <v>Romance</v>
          </cell>
        </row>
        <row r="561">
          <cell r="A561" t="str">
            <v>Chris Kentis</v>
          </cell>
          <cell r="B561">
            <v>86</v>
          </cell>
          <cell r="C561">
            <v>12555230</v>
          </cell>
          <cell r="D561" t="str">
            <v>Drama|Horror|Mystery|Thriller</v>
          </cell>
          <cell r="E561" t="str">
            <v>Silent HouseÂ </v>
          </cell>
          <cell r="F561" t="str">
            <v>http://www.imdb.com/title/tt1767382/?ref_=fn_tt_tt_1</v>
          </cell>
          <cell r="G561" t="str">
            <v>English</v>
          </cell>
          <cell r="H561" t="str">
            <v>France</v>
          </cell>
          <cell r="I561">
            <v>2000000</v>
          </cell>
          <cell r="J561">
            <v>2011</v>
          </cell>
          <cell r="K561">
            <v>5.3</v>
          </cell>
          <cell r="L561" t="str">
            <v>Drama</v>
          </cell>
          <cell r="M561" t="str">
            <v>Horror</v>
          </cell>
          <cell r="N561" t="str">
            <v>Mystery</v>
          </cell>
          <cell r="O561" t="str">
            <v>Thriller</v>
          </cell>
        </row>
        <row r="562">
          <cell r="A562" t="str">
            <v>Florian Henckel von Donnersmarck</v>
          </cell>
          <cell r="B562">
            <v>137</v>
          </cell>
          <cell r="C562">
            <v>11284657</v>
          </cell>
          <cell r="D562" t="str">
            <v>Drama|Thriller</v>
          </cell>
          <cell r="E562" t="str">
            <v>The Lives of OthersÂ </v>
          </cell>
          <cell r="F562" t="str">
            <v>http://www.imdb.com/title/tt0405094/?ref_=fn_tt_tt_1</v>
          </cell>
          <cell r="G562" t="str">
            <v>German</v>
          </cell>
          <cell r="H562" t="str">
            <v>Germany</v>
          </cell>
          <cell r="I562">
            <v>2000000</v>
          </cell>
          <cell r="J562">
            <v>2006</v>
          </cell>
          <cell r="K562">
            <v>8.5</v>
          </cell>
          <cell r="L562" t="str">
            <v>Drama</v>
          </cell>
          <cell r="M562" t="str">
            <v>Thriller</v>
          </cell>
        </row>
        <row r="563">
          <cell r="A563" t="str">
            <v>Alex Kendrick</v>
          </cell>
          <cell r="B563">
            <v>129</v>
          </cell>
          <cell r="C563">
            <v>34522221</v>
          </cell>
          <cell r="D563" t="str">
            <v>Drama</v>
          </cell>
          <cell r="E563" t="str">
            <v>CourageousÂ </v>
          </cell>
          <cell r="F563" t="str">
            <v>http://www.imdb.com/title/tt1630036/?ref_=fn_tt_tt_1</v>
          </cell>
          <cell r="G563" t="str">
            <v>English</v>
          </cell>
          <cell r="H563" t="str">
            <v>USA</v>
          </cell>
          <cell r="I563">
            <v>2000000</v>
          </cell>
          <cell r="J563">
            <v>2011</v>
          </cell>
          <cell r="K563">
            <v>7</v>
          </cell>
          <cell r="L563" t="str">
            <v>Drama</v>
          </cell>
          <cell r="M563">
            <v>0</v>
          </cell>
        </row>
        <row r="564">
          <cell r="A564" t="str">
            <v>Robert Rossen</v>
          </cell>
          <cell r="B564">
            <v>134</v>
          </cell>
          <cell r="C564">
            <v>0</v>
          </cell>
          <cell r="D564" t="str">
            <v>Drama|Sport</v>
          </cell>
          <cell r="E564" t="str">
            <v>The HustlerÂ </v>
          </cell>
          <cell r="F564" t="str">
            <v>http://www.imdb.com/title/tt0054997/?ref_=fn_tt_tt_1</v>
          </cell>
          <cell r="G564" t="str">
            <v>English</v>
          </cell>
          <cell r="H564" t="str">
            <v>USA</v>
          </cell>
          <cell r="I564">
            <v>2000000</v>
          </cell>
          <cell r="J564">
            <v>1961</v>
          </cell>
          <cell r="K564">
            <v>8</v>
          </cell>
          <cell r="L564" t="str">
            <v>Drama</v>
          </cell>
          <cell r="M564" t="str">
            <v>Sport</v>
          </cell>
        </row>
        <row r="565">
          <cell r="A565" t="str">
            <v>Chris Eyre</v>
          </cell>
          <cell r="B565">
            <v>89</v>
          </cell>
          <cell r="C565">
            <v>6719300</v>
          </cell>
          <cell r="D565" t="str">
            <v>Comedy|Drama</v>
          </cell>
          <cell r="E565" t="str">
            <v>Smoke SignalsÂ </v>
          </cell>
          <cell r="F565" t="str">
            <v>http://www.imdb.com/title/tt0120321/?ref_=fn_tt_tt_1</v>
          </cell>
          <cell r="G565" t="str">
            <v>English</v>
          </cell>
          <cell r="H565" t="str">
            <v>Canada</v>
          </cell>
          <cell r="I565">
            <v>2000000</v>
          </cell>
          <cell r="J565">
            <v>1998</v>
          </cell>
          <cell r="K565">
            <v>7.2</v>
          </cell>
          <cell r="L565" t="str">
            <v>Comedy</v>
          </cell>
          <cell r="M565" t="str">
            <v>Drama</v>
          </cell>
        </row>
        <row r="566">
          <cell r="A566" t="str">
            <v>Alejandro G. IÃ±Ã¡rritu</v>
          </cell>
          <cell r="B566">
            <v>115</v>
          </cell>
          <cell r="C566">
            <v>5383834</v>
          </cell>
          <cell r="D566" t="str">
            <v>Drama|Thriller</v>
          </cell>
          <cell r="E566" t="str">
            <v>Amores PerrosÂ </v>
          </cell>
          <cell r="F566" t="str">
            <v>http://www.imdb.com/title/tt0245712/?ref_=fn_tt_tt_1</v>
          </cell>
          <cell r="G566" t="str">
            <v>Spanish</v>
          </cell>
          <cell r="H566" t="str">
            <v>Mexico</v>
          </cell>
          <cell r="I566">
            <v>2000000</v>
          </cell>
          <cell r="J566">
            <v>2000</v>
          </cell>
          <cell r="K566">
            <v>8.1</v>
          </cell>
          <cell r="L566" t="str">
            <v>Drama</v>
          </cell>
          <cell r="M566" t="str">
            <v>Thriller</v>
          </cell>
        </row>
        <row r="567">
          <cell r="A567" t="str">
            <v>Elia Kazan</v>
          </cell>
          <cell r="B567">
            <v>118</v>
          </cell>
          <cell r="C567">
            <v>0</v>
          </cell>
          <cell r="D567" t="str">
            <v>Drama|Romance</v>
          </cell>
          <cell r="E567" t="str">
            <v>Gentleman's AgreementÂ </v>
          </cell>
          <cell r="F567" t="str">
            <v>http://www.imdb.com/title/tt0039416/?ref_=fn_tt_tt_1</v>
          </cell>
          <cell r="G567" t="str">
            <v>English</v>
          </cell>
          <cell r="H567" t="str">
            <v>USA</v>
          </cell>
          <cell r="I567">
            <v>2000000</v>
          </cell>
          <cell r="J567">
            <v>1947</v>
          </cell>
          <cell r="K567">
            <v>7.4</v>
          </cell>
          <cell r="L567" t="str">
            <v>Drama</v>
          </cell>
          <cell r="M567" t="str">
            <v>Romance</v>
          </cell>
        </row>
        <row r="568">
          <cell r="A568" t="str">
            <v>Debra Granik</v>
          </cell>
          <cell r="B568">
            <v>100</v>
          </cell>
          <cell r="C568">
            <v>6531491</v>
          </cell>
          <cell r="D568" t="str">
            <v>Drama</v>
          </cell>
          <cell r="E568" t="str">
            <v>Winter's BoneÂ </v>
          </cell>
          <cell r="F568" t="str">
            <v>http://www.imdb.com/title/tt1399683/?ref_=fn_tt_tt_1</v>
          </cell>
          <cell r="G568" t="str">
            <v>English</v>
          </cell>
          <cell r="H568" t="str">
            <v>USA</v>
          </cell>
          <cell r="I568">
            <v>2000000</v>
          </cell>
          <cell r="J568">
            <v>2010</v>
          </cell>
          <cell r="K568">
            <v>7.2</v>
          </cell>
          <cell r="L568" t="str">
            <v>Drama</v>
          </cell>
          <cell r="M568">
            <v>0</v>
          </cell>
        </row>
        <row r="569">
          <cell r="A569" t="str">
            <v>Henry King</v>
          </cell>
          <cell r="B569">
            <v>106</v>
          </cell>
          <cell r="C569">
            <v>0</v>
          </cell>
          <cell r="D569" t="str">
            <v>Drama|Musical|Romance</v>
          </cell>
          <cell r="E569" t="str">
            <v>Alexander's Ragtime BandÂ </v>
          </cell>
          <cell r="F569" t="str">
            <v>http://www.imdb.com/title/tt0029852/?ref_=fn_tt_tt_1</v>
          </cell>
          <cell r="G569" t="str">
            <v>English</v>
          </cell>
          <cell r="H569" t="str">
            <v>USA</v>
          </cell>
          <cell r="I569">
            <v>2000000</v>
          </cell>
          <cell r="J569">
            <v>1938</v>
          </cell>
          <cell r="K569">
            <v>7</v>
          </cell>
          <cell r="L569" t="str">
            <v>Drama</v>
          </cell>
          <cell r="M569" t="str">
            <v>Musical</v>
          </cell>
          <cell r="N569" t="str">
            <v>Romance</v>
          </cell>
        </row>
        <row r="570">
          <cell r="A570" t="str">
            <v>Miranda July</v>
          </cell>
          <cell r="B570">
            <v>91</v>
          </cell>
          <cell r="C570">
            <v>3885134</v>
          </cell>
          <cell r="D570" t="str">
            <v>Comedy|Drama</v>
          </cell>
          <cell r="E570" t="str">
            <v>Me and You and Everyone We KnowÂ </v>
          </cell>
          <cell r="F570" t="str">
            <v>http://www.imdb.com/title/tt0415978/?ref_=fn_tt_tt_1</v>
          </cell>
          <cell r="G570" t="str">
            <v>English</v>
          </cell>
          <cell r="H570" t="str">
            <v>USA</v>
          </cell>
          <cell r="I570">
            <v>2000000</v>
          </cell>
          <cell r="J570">
            <v>2005</v>
          </cell>
          <cell r="K570">
            <v>7.4</v>
          </cell>
          <cell r="L570" t="str">
            <v>Comedy</v>
          </cell>
          <cell r="M570" t="str">
            <v>Drama</v>
          </cell>
        </row>
        <row r="571">
          <cell r="A571" t="str">
            <v>Max Joseph</v>
          </cell>
          <cell r="B571">
            <v>96</v>
          </cell>
          <cell r="C571">
            <v>3590010</v>
          </cell>
          <cell r="D571" t="str">
            <v>Drama|Music|Romance</v>
          </cell>
          <cell r="E571" t="str">
            <v>We Are Your FriendsÂ </v>
          </cell>
          <cell r="F571" t="str">
            <v>http://www.imdb.com/title/tt3787590/?ref_=fn_tt_tt_1</v>
          </cell>
          <cell r="G571" t="str">
            <v>English</v>
          </cell>
          <cell r="H571" t="str">
            <v>UK</v>
          </cell>
          <cell r="I571">
            <v>2000000</v>
          </cell>
          <cell r="J571">
            <v>2015</v>
          </cell>
          <cell r="K571">
            <v>6.1</v>
          </cell>
          <cell r="L571" t="str">
            <v>Drama</v>
          </cell>
          <cell r="M571" t="str">
            <v>Music</v>
          </cell>
          <cell r="N571" t="str">
            <v>Romance</v>
          </cell>
        </row>
        <row r="572">
          <cell r="A572" t="str">
            <v>David Ayer</v>
          </cell>
          <cell r="B572">
            <v>116</v>
          </cell>
          <cell r="C572">
            <v>3335839</v>
          </cell>
          <cell r="D572" t="str">
            <v>Action|Crime|Drama|Thriller</v>
          </cell>
          <cell r="E572" t="str">
            <v>Harsh TimesÂ </v>
          </cell>
          <cell r="F572" t="str">
            <v>http://www.imdb.com/title/tt0433387/?ref_=fn_tt_tt_1</v>
          </cell>
          <cell r="G572" t="str">
            <v>English</v>
          </cell>
          <cell r="H572" t="str">
            <v>USA</v>
          </cell>
          <cell r="I572">
            <v>2000000</v>
          </cell>
          <cell r="J572">
            <v>2005</v>
          </cell>
          <cell r="K572">
            <v>7</v>
          </cell>
          <cell r="L572" t="str">
            <v>Action</v>
          </cell>
          <cell r="M572" t="str">
            <v>Crime</v>
          </cell>
          <cell r="N572" t="str">
            <v>Drama</v>
          </cell>
          <cell r="O572" t="str">
            <v>Thriller</v>
          </cell>
        </row>
        <row r="573">
          <cell r="A573" t="str">
            <v>Jerry Jameson</v>
          </cell>
          <cell r="B573">
            <v>97</v>
          </cell>
          <cell r="C573">
            <v>2557668</v>
          </cell>
          <cell r="D573" t="str">
            <v>Crime|Drama|Thriller</v>
          </cell>
          <cell r="E573" t="str">
            <v>CaptiveÂ </v>
          </cell>
          <cell r="F573" t="str">
            <v>http://www.imdb.com/title/tt3268668/?ref_=fn_tt_tt_1</v>
          </cell>
          <cell r="G573" t="str">
            <v>English</v>
          </cell>
          <cell r="H573" t="str">
            <v>USA</v>
          </cell>
          <cell r="I573">
            <v>2000000</v>
          </cell>
          <cell r="J573">
            <v>2015</v>
          </cell>
          <cell r="K573">
            <v>5.3</v>
          </cell>
          <cell r="L573" t="str">
            <v>Crime</v>
          </cell>
          <cell r="M573" t="str">
            <v>Drama</v>
          </cell>
          <cell r="N573" t="str">
            <v>Thriller</v>
          </cell>
        </row>
        <row r="574">
          <cell r="A574" t="str">
            <v>Steven Soderbergh</v>
          </cell>
          <cell r="B574">
            <v>101</v>
          </cell>
          <cell r="C574">
            <v>2506446</v>
          </cell>
          <cell r="D574" t="str">
            <v>Comedy|Romance</v>
          </cell>
          <cell r="E574" t="str">
            <v>Full FrontalÂ </v>
          </cell>
          <cell r="F574" t="str">
            <v>http://www.imdb.com/title/tt0290212/?ref_=fn_tt_tt_1</v>
          </cell>
          <cell r="G574" t="str">
            <v>English</v>
          </cell>
          <cell r="H574" t="str">
            <v>USA</v>
          </cell>
          <cell r="I574">
            <v>2000000</v>
          </cell>
          <cell r="J574">
            <v>2002</v>
          </cell>
          <cell r="K574">
            <v>4.7</v>
          </cell>
          <cell r="L574" t="str">
            <v>Comedy</v>
          </cell>
          <cell r="M574" t="str">
            <v>Romance</v>
          </cell>
        </row>
        <row r="575">
          <cell r="A575" t="str">
            <v>Kevin Tenney</v>
          </cell>
          <cell r="B575">
            <v>98</v>
          </cell>
          <cell r="C575">
            <v>7369373</v>
          </cell>
          <cell r="D575" t="str">
            <v>Horror|Mystery|Thriller</v>
          </cell>
          <cell r="E575" t="str">
            <v>WitchboardÂ </v>
          </cell>
          <cell r="F575" t="str">
            <v>http://www.imdb.com/title/tt0090327/?ref_=fn_tt_tt_1</v>
          </cell>
          <cell r="G575" t="str">
            <v>English</v>
          </cell>
          <cell r="H575" t="str">
            <v>UK</v>
          </cell>
          <cell r="I575">
            <v>2000000</v>
          </cell>
          <cell r="J575">
            <v>1986</v>
          </cell>
          <cell r="K575">
            <v>5.7</v>
          </cell>
          <cell r="L575" t="str">
            <v>Horror</v>
          </cell>
          <cell r="M575" t="str">
            <v>Mystery</v>
          </cell>
          <cell r="N575" t="str">
            <v>Thriller</v>
          </cell>
        </row>
        <row r="576">
          <cell r="A576" t="str">
            <v>John Cameron Mitchell</v>
          </cell>
          <cell r="B576">
            <v>101</v>
          </cell>
          <cell r="C576">
            <v>1984378</v>
          </cell>
          <cell r="D576" t="str">
            <v>Comedy|Drama|Romance</v>
          </cell>
          <cell r="E576" t="str">
            <v>ShortbusÂ </v>
          </cell>
          <cell r="F576" t="str">
            <v>http://www.imdb.com/title/tt0367027/?ref_=fn_tt_tt_1</v>
          </cell>
          <cell r="G576" t="str">
            <v>English</v>
          </cell>
          <cell r="H576" t="str">
            <v>USA</v>
          </cell>
          <cell r="I576">
            <v>2000000</v>
          </cell>
          <cell r="J576">
            <v>2006</v>
          </cell>
          <cell r="K576">
            <v>6.5</v>
          </cell>
          <cell r="L576" t="str">
            <v>Comedy</v>
          </cell>
          <cell r="M576" t="str">
            <v>Drama</v>
          </cell>
          <cell r="N576" t="str">
            <v>Romance</v>
          </cell>
        </row>
        <row r="577">
          <cell r="A577" t="str">
            <v>Gary Rogers</v>
          </cell>
          <cell r="B577">
            <v>120</v>
          </cell>
          <cell r="C577">
            <v>1098224</v>
          </cell>
          <cell r="D577" t="str">
            <v>Adventure</v>
          </cell>
          <cell r="E577" t="str">
            <v>The Book of Mormon Movie, Volume 1: The JourneyÂ </v>
          </cell>
          <cell r="F577" t="str">
            <v>http://www.imdb.com/title/tt0349159/?ref_=fn_tt_tt_1</v>
          </cell>
          <cell r="G577" t="str">
            <v>English</v>
          </cell>
          <cell r="H577" t="str">
            <v>USA</v>
          </cell>
          <cell r="I577">
            <v>2000000</v>
          </cell>
          <cell r="J577">
            <v>2003</v>
          </cell>
          <cell r="K577">
            <v>3.3</v>
          </cell>
          <cell r="L577" t="str">
            <v>Adventure</v>
          </cell>
          <cell r="M577">
            <v>0</v>
          </cell>
        </row>
        <row r="578">
          <cell r="A578" t="str">
            <v>Charles Ferguson</v>
          </cell>
          <cell r="B578">
            <v>102</v>
          </cell>
          <cell r="C578">
            <v>1430185</v>
          </cell>
          <cell r="D578" t="str">
            <v>Documentary|War</v>
          </cell>
          <cell r="E578" t="str">
            <v>No End in SightÂ </v>
          </cell>
          <cell r="F578" t="str">
            <v>http://www.imdb.com/title/tt0912593/?ref_=fn_tt_tt_1</v>
          </cell>
          <cell r="G578" t="str">
            <v>English</v>
          </cell>
          <cell r="H578" t="str">
            <v>USA</v>
          </cell>
          <cell r="I578">
            <v>2000000</v>
          </cell>
          <cell r="J578">
            <v>2007</v>
          </cell>
          <cell r="K578">
            <v>8.3000000000000007</v>
          </cell>
          <cell r="L578" t="str">
            <v>Documentary</v>
          </cell>
          <cell r="M578" t="str">
            <v>War</v>
          </cell>
        </row>
        <row r="579">
          <cell r="A579" t="str">
            <v>Marielle Heller</v>
          </cell>
          <cell r="B579">
            <v>102</v>
          </cell>
          <cell r="C579">
            <v>1477002</v>
          </cell>
          <cell r="D579" t="str">
            <v>Drama|Romance</v>
          </cell>
          <cell r="E579" t="str">
            <v>The Diary of a Teenage GirlÂ </v>
          </cell>
          <cell r="F579" t="str">
            <v>http://www.imdb.com/title/tt3172532/?ref_=fn_tt_tt_1</v>
          </cell>
          <cell r="G579" t="str">
            <v>English</v>
          </cell>
          <cell r="H579" t="str">
            <v>USA</v>
          </cell>
          <cell r="I579">
            <v>2000000</v>
          </cell>
          <cell r="J579">
            <v>2015</v>
          </cell>
          <cell r="K579">
            <v>6.9</v>
          </cell>
          <cell r="L579" t="str">
            <v>Drama</v>
          </cell>
          <cell r="M579" t="str">
            <v>Romance</v>
          </cell>
        </row>
        <row r="580">
          <cell r="A580" t="str">
            <v>David Sington</v>
          </cell>
          <cell r="B580">
            <v>100</v>
          </cell>
          <cell r="C580">
            <v>1134049</v>
          </cell>
          <cell r="D580" t="str">
            <v>Documentary|History</v>
          </cell>
          <cell r="E580" t="str">
            <v>In the Shadow of the MoonÂ </v>
          </cell>
          <cell r="F580" t="str">
            <v>http://www.imdb.com/title/tt0925248/?ref_=fn_tt_tt_1</v>
          </cell>
          <cell r="G580" t="str">
            <v>English</v>
          </cell>
          <cell r="H580" t="str">
            <v>UK</v>
          </cell>
          <cell r="I580">
            <v>2000000</v>
          </cell>
          <cell r="J580">
            <v>2007</v>
          </cell>
          <cell r="K580">
            <v>8.1</v>
          </cell>
          <cell r="L580" t="str">
            <v>Documentary</v>
          </cell>
          <cell r="M580" t="str">
            <v>History</v>
          </cell>
        </row>
        <row r="581">
          <cell r="A581" t="str">
            <v>Fenton Bailey</v>
          </cell>
          <cell r="B581">
            <v>89</v>
          </cell>
          <cell r="C581">
            <v>653621</v>
          </cell>
          <cell r="D581" t="str">
            <v>Biography|Documentary|History</v>
          </cell>
          <cell r="E581" t="str">
            <v>Inside Deep ThroatÂ </v>
          </cell>
          <cell r="F581" t="str">
            <v>http://www.imdb.com/title/tt0418753/?ref_=fn_tt_tt_1</v>
          </cell>
          <cell r="G581" t="str">
            <v>English</v>
          </cell>
          <cell r="H581" t="str">
            <v>USA</v>
          </cell>
          <cell r="I581">
            <v>2000000</v>
          </cell>
          <cell r="J581">
            <v>2005</v>
          </cell>
          <cell r="K581">
            <v>6.8</v>
          </cell>
          <cell r="L581" t="str">
            <v>Biography</v>
          </cell>
          <cell r="M581" t="str">
            <v>Documentary</v>
          </cell>
          <cell r="N581" t="str">
            <v>History</v>
          </cell>
        </row>
        <row r="582">
          <cell r="A582" t="str">
            <v>Lance Mungia</v>
          </cell>
          <cell r="B582">
            <v>91</v>
          </cell>
          <cell r="C582">
            <v>124494</v>
          </cell>
          <cell r="D582" t="str">
            <v>Action|Adventure|Comedy|Drama|Music|Sci-Fi</v>
          </cell>
          <cell r="E582" t="str">
            <v>Six-String SamuraiÂ </v>
          </cell>
          <cell r="F582" t="str">
            <v>http://www.imdb.com/title/tt0118736/?ref_=fn_tt_tt_1</v>
          </cell>
          <cell r="G582" t="str">
            <v>English</v>
          </cell>
          <cell r="H582" t="str">
            <v>USA</v>
          </cell>
          <cell r="I582">
            <v>2000000</v>
          </cell>
          <cell r="J582">
            <v>1998</v>
          </cell>
          <cell r="K582">
            <v>6.7</v>
          </cell>
          <cell r="L582" t="str">
            <v>Action</v>
          </cell>
          <cell r="M582" t="str">
            <v>Adventure</v>
          </cell>
          <cell r="N582" t="str">
            <v>Comedy</v>
          </cell>
          <cell r="O582" t="str">
            <v>Drama</v>
          </cell>
        </row>
        <row r="583">
          <cell r="A583" t="str">
            <v>Brian Yuzna</v>
          </cell>
          <cell r="B583">
            <v>97</v>
          </cell>
          <cell r="C583">
            <v>0</v>
          </cell>
          <cell r="D583" t="str">
            <v>Horror|Romance|Sci-Fi</v>
          </cell>
          <cell r="E583" t="str">
            <v>Return of the Living Dead IIIÂ </v>
          </cell>
          <cell r="F583" t="str">
            <v>http://www.imdb.com/title/tt0107953/?ref_=fn_tt_tt_1</v>
          </cell>
          <cell r="G583" t="str">
            <v>English</v>
          </cell>
          <cell r="H583" t="str">
            <v>USA</v>
          </cell>
          <cell r="I583">
            <v>2000000</v>
          </cell>
          <cell r="J583">
            <v>1993</v>
          </cell>
          <cell r="K583">
            <v>5.9</v>
          </cell>
          <cell r="L583" t="str">
            <v>Horror</v>
          </cell>
          <cell r="M583" t="str">
            <v>Romance</v>
          </cell>
          <cell r="N583" t="str">
            <v>Sci-Fi</v>
          </cell>
        </row>
        <row r="584">
          <cell r="A584" t="str">
            <v>Laurie Collyer</v>
          </cell>
          <cell r="B584">
            <v>96</v>
          </cell>
          <cell r="C584">
            <v>198407</v>
          </cell>
          <cell r="D584" t="str">
            <v>Drama</v>
          </cell>
          <cell r="E584" t="str">
            <v>SherrybabyÂ </v>
          </cell>
          <cell r="F584" t="str">
            <v>http://www.imdb.com/title/tt0423169/?ref_=fn_tt_tt_1</v>
          </cell>
          <cell r="G584" t="str">
            <v>English</v>
          </cell>
          <cell r="H584" t="str">
            <v>USA</v>
          </cell>
          <cell r="I584">
            <v>2000000</v>
          </cell>
          <cell r="J584">
            <v>2006</v>
          </cell>
          <cell r="K584">
            <v>6.6</v>
          </cell>
          <cell r="L584" t="str">
            <v>Drama</v>
          </cell>
          <cell r="M584">
            <v>0</v>
          </cell>
        </row>
        <row r="585">
          <cell r="A585" t="str">
            <v>Ralph Ziman</v>
          </cell>
          <cell r="B585">
            <v>119</v>
          </cell>
          <cell r="C585">
            <v>4958</v>
          </cell>
          <cell r="D585" t="str">
            <v>Action|Crime|Drama</v>
          </cell>
          <cell r="E585" t="str">
            <v>Gangster's Paradise: JerusalemaÂ </v>
          </cell>
          <cell r="F585" t="str">
            <v>http://www.imdb.com/title/tt0783532/?ref_=fn_tt_tt_1</v>
          </cell>
          <cell r="G585" t="str">
            <v>English</v>
          </cell>
          <cell r="H585" t="str">
            <v>South Africa</v>
          </cell>
          <cell r="I585">
            <v>2000000</v>
          </cell>
          <cell r="J585">
            <v>2008</v>
          </cell>
          <cell r="K585">
            <v>7.8</v>
          </cell>
          <cell r="L585" t="str">
            <v>Action</v>
          </cell>
          <cell r="M585" t="str">
            <v>Crime</v>
          </cell>
          <cell r="N585" t="str">
            <v>Drama</v>
          </cell>
        </row>
        <row r="586">
          <cell r="A586" t="str">
            <v>John Simpson</v>
          </cell>
          <cell r="B586">
            <v>99</v>
          </cell>
          <cell r="C586">
            <v>0</v>
          </cell>
          <cell r="D586" t="str">
            <v>Crime|Drama|Thriller</v>
          </cell>
          <cell r="E586" t="str">
            <v>Freeze FrameÂ </v>
          </cell>
          <cell r="F586" t="str">
            <v>http://www.imdb.com/title/tt0363095/?ref_=fn_tt_tt_1</v>
          </cell>
          <cell r="G586" t="str">
            <v>English</v>
          </cell>
          <cell r="H586" t="str">
            <v>UK</v>
          </cell>
          <cell r="I586">
            <v>2000000</v>
          </cell>
          <cell r="J586">
            <v>2004</v>
          </cell>
          <cell r="K586">
            <v>6.4</v>
          </cell>
          <cell r="L586" t="str">
            <v>Crime</v>
          </cell>
          <cell r="M586" t="str">
            <v>Drama</v>
          </cell>
          <cell r="N586" t="str">
            <v>Thriller</v>
          </cell>
        </row>
        <row r="587">
          <cell r="A587" t="str">
            <v>Chris Shadley</v>
          </cell>
          <cell r="B587">
            <v>83</v>
          </cell>
          <cell r="C587">
            <v>0</v>
          </cell>
          <cell r="D587" t="str">
            <v>Crime|Drama|Horror|Mystery|Thriller</v>
          </cell>
          <cell r="E587" t="str">
            <v>Nine DeadÂ </v>
          </cell>
          <cell r="F587" t="str">
            <v>http://www.imdb.com/title/tt0959329/?ref_=fn_tt_tt_1</v>
          </cell>
          <cell r="G587" t="str">
            <v>English</v>
          </cell>
          <cell r="H587" t="str">
            <v>USA</v>
          </cell>
          <cell r="I587">
            <v>2000000</v>
          </cell>
          <cell r="J587">
            <v>2010</v>
          </cell>
          <cell r="K587">
            <v>5.5</v>
          </cell>
          <cell r="L587" t="str">
            <v>Crime</v>
          </cell>
          <cell r="M587" t="str">
            <v>Drama</v>
          </cell>
          <cell r="N587" t="str">
            <v>Horror</v>
          </cell>
          <cell r="O587" t="str">
            <v>Mystery</v>
          </cell>
        </row>
        <row r="588">
          <cell r="A588" t="str">
            <v>Simon Napier-Bell</v>
          </cell>
          <cell r="B588">
            <v>81</v>
          </cell>
          <cell r="C588">
            <v>0</v>
          </cell>
          <cell r="D588" t="str">
            <v>Documentary</v>
          </cell>
          <cell r="E588" t="str">
            <v>To Be Frank, Sinatra at 100Â </v>
          </cell>
          <cell r="F588" t="str">
            <v>http://www.imdb.com/title/tt4704314/?ref_=fn_tt_tt_1</v>
          </cell>
          <cell r="G588" t="str">
            <v>English</v>
          </cell>
          <cell r="H588" t="str">
            <v>UK</v>
          </cell>
          <cell r="I588">
            <v>2000000</v>
          </cell>
          <cell r="J588">
            <v>2015</v>
          </cell>
          <cell r="K588">
            <v>7.4</v>
          </cell>
          <cell r="L588" t="str">
            <v>Documentary</v>
          </cell>
          <cell r="M588">
            <v>0</v>
          </cell>
        </row>
        <row r="589">
          <cell r="A589" t="str">
            <v>Woody Allen</v>
          </cell>
          <cell r="B589">
            <v>82</v>
          </cell>
          <cell r="C589">
            <v>0</v>
          </cell>
          <cell r="D589" t="str">
            <v>Comedy</v>
          </cell>
          <cell r="E589" t="str">
            <v>BananasÂ </v>
          </cell>
          <cell r="F589" t="str">
            <v>http://www.imdb.com/title/tt0066808/?ref_=fn_tt_tt_1</v>
          </cell>
          <cell r="G589" t="str">
            <v>English</v>
          </cell>
          <cell r="H589" t="str">
            <v>USA</v>
          </cell>
          <cell r="I589">
            <v>2000000</v>
          </cell>
          <cell r="J589">
            <v>1971</v>
          </cell>
          <cell r="K589">
            <v>7.1</v>
          </cell>
          <cell r="L589" t="str">
            <v>Comedy</v>
          </cell>
          <cell r="M589">
            <v>0</v>
          </cell>
        </row>
        <row r="590">
          <cell r="A590" t="str">
            <v>Jeff Crook</v>
          </cell>
          <cell r="B590">
            <v>90</v>
          </cell>
          <cell r="C590">
            <v>0</v>
          </cell>
          <cell r="D590" t="str">
            <v>Action|Crime|Drama|Thriller</v>
          </cell>
          <cell r="E590" t="str">
            <v>RockawayÂ </v>
          </cell>
          <cell r="F590" t="str">
            <v>http://www.imdb.com/title/tt0796355/?ref_=fn_tt_tt_1</v>
          </cell>
          <cell r="G590" t="str">
            <v>English</v>
          </cell>
          <cell r="H590" t="str">
            <v>USA</v>
          </cell>
          <cell r="I590">
            <v>2000000</v>
          </cell>
          <cell r="J590">
            <v>2007</v>
          </cell>
          <cell r="K590">
            <v>4.5999999999999996</v>
          </cell>
          <cell r="L590" t="str">
            <v>Action</v>
          </cell>
          <cell r="M590" t="str">
            <v>Crime</v>
          </cell>
          <cell r="N590" t="str">
            <v>Drama</v>
          </cell>
          <cell r="O590" t="str">
            <v>Thriller</v>
          </cell>
        </row>
        <row r="591">
          <cell r="A591" t="str">
            <v>Dave Payne</v>
          </cell>
          <cell r="B591">
            <v>88</v>
          </cell>
          <cell r="C591">
            <v>0</v>
          </cell>
          <cell r="D591" t="str">
            <v>Horror|Thriller</v>
          </cell>
          <cell r="E591" t="str">
            <v>No Man's Land: The Rise of ReekerÂ </v>
          </cell>
          <cell r="F591" t="str">
            <v>http://www.imdb.com/title/tt1090671/?ref_=fn_tt_tt_1</v>
          </cell>
          <cell r="G591" t="str">
            <v>English</v>
          </cell>
          <cell r="H591" t="str">
            <v>USA</v>
          </cell>
          <cell r="I591">
            <v>2000000</v>
          </cell>
          <cell r="J591">
            <v>2008</v>
          </cell>
          <cell r="K591">
            <v>4.9000000000000004</v>
          </cell>
          <cell r="L591" t="str">
            <v>Horror</v>
          </cell>
          <cell r="M591" t="str">
            <v>Thriller</v>
          </cell>
        </row>
        <row r="592">
          <cell r="A592" t="str">
            <v>Jonas Ã…kerlund</v>
          </cell>
          <cell r="B592">
            <v>96</v>
          </cell>
          <cell r="C592">
            <v>0</v>
          </cell>
          <cell r="D592" t="str">
            <v>Comedy|Crime|Drama</v>
          </cell>
          <cell r="E592" t="str">
            <v>Small ApartmentsÂ </v>
          </cell>
          <cell r="F592" t="str">
            <v>http://www.imdb.com/title/tt1272886/?ref_=fn_tt_tt_1</v>
          </cell>
          <cell r="G592" t="str">
            <v>English</v>
          </cell>
          <cell r="H592" t="str">
            <v>USA</v>
          </cell>
          <cell r="I592">
            <v>2000000</v>
          </cell>
          <cell r="J592">
            <v>2012</v>
          </cell>
          <cell r="K592">
            <v>6.1</v>
          </cell>
          <cell r="L592" t="str">
            <v>Comedy</v>
          </cell>
          <cell r="M592" t="str">
            <v>Crime</v>
          </cell>
          <cell r="N592" t="str">
            <v>Drama</v>
          </cell>
        </row>
        <row r="593">
          <cell r="A593" t="str">
            <v>Brad Copeland</v>
          </cell>
          <cell r="B593">
            <v>87</v>
          </cell>
          <cell r="C593">
            <v>0</v>
          </cell>
          <cell r="D593" t="str">
            <v>Comedy</v>
          </cell>
          <cell r="E593" t="str">
            <v>Coffee TownÂ </v>
          </cell>
          <cell r="F593" t="str">
            <v>http://www.imdb.com/title/tt2234025/?ref_=fn_tt_tt_1</v>
          </cell>
          <cell r="G593" t="str">
            <v>English</v>
          </cell>
          <cell r="H593" t="str">
            <v>USA</v>
          </cell>
          <cell r="I593">
            <v>2000000</v>
          </cell>
          <cell r="J593">
            <v>2013</v>
          </cell>
          <cell r="K593">
            <v>6.6</v>
          </cell>
          <cell r="L593" t="str">
            <v>Comedy</v>
          </cell>
          <cell r="M593">
            <v>0</v>
          </cell>
        </row>
        <row r="594">
          <cell r="A594" t="str">
            <v>Paul Bunnell</v>
          </cell>
          <cell r="B594">
            <v>106</v>
          </cell>
          <cell r="C594">
            <v>2436</v>
          </cell>
          <cell r="D594" t="str">
            <v>Comedy|Fantasy|Musical|Sci-Fi</v>
          </cell>
          <cell r="E594" t="str">
            <v>The Ghastly Love of Johnny XÂ </v>
          </cell>
          <cell r="F594" t="str">
            <v>http://www.imdb.com/title/tt1754633/?ref_=fn_tt_tt_1</v>
          </cell>
          <cell r="G594" t="str">
            <v>English</v>
          </cell>
          <cell r="H594" t="str">
            <v>USA</v>
          </cell>
          <cell r="I594">
            <v>2000000</v>
          </cell>
          <cell r="J594">
            <v>2012</v>
          </cell>
          <cell r="K594">
            <v>5.7</v>
          </cell>
          <cell r="L594" t="str">
            <v>Comedy</v>
          </cell>
          <cell r="M594" t="str">
            <v>Fantasy</v>
          </cell>
          <cell r="N594" t="str">
            <v>Musical</v>
          </cell>
          <cell r="O594" t="str">
            <v>Sci-Fi</v>
          </cell>
        </row>
        <row r="595">
          <cell r="A595" t="str">
            <v>James Cox</v>
          </cell>
          <cell r="B595">
            <v>91</v>
          </cell>
          <cell r="C595">
            <v>0</v>
          </cell>
          <cell r="D595" t="str">
            <v>Comedy|Drama</v>
          </cell>
          <cell r="E595" t="str">
            <v>Straight A'sÂ </v>
          </cell>
          <cell r="F595" t="str">
            <v>http://www.imdb.com/title/tt2024506/?ref_=fn_tt_tt_1</v>
          </cell>
          <cell r="G595" t="str">
            <v>English</v>
          </cell>
          <cell r="H595" t="str">
            <v>USA</v>
          </cell>
          <cell r="I595">
            <v>2000000</v>
          </cell>
          <cell r="J595">
            <v>2013</v>
          </cell>
          <cell r="K595">
            <v>5.7</v>
          </cell>
          <cell r="L595" t="str">
            <v>Comedy</v>
          </cell>
          <cell r="M595" t="str">
            <v>Drama</v>
          </cell>
        </row>
        <row r="596">
          <cell r="A596" t="str">
            <v>Richard Lester</v>
          </cell>
          <cell r="B596">
            <v>99</v>
          </cell>
          <cell r="C596">
            <v>0</v>
          </cell>
          <cell r="D596" t="str">
            <v>Comedy|Musical</v>
          </cell>
          <cell r="E596" t="str">
            <v>A Funny Thing Happened on the Way to the ForumÂ </v>
          </cell>
          <cell r="F596" t="str">
            <v>http://www.imdb.com/title/tt0060438/?ref_=fn_tt_tt_1</v>
          </cell>
          <cell r="G596" t="str">
            <v>English</v>
          </cell>
          <cell r="H596" t="str">
            <v>USA</v>
          </cell>
          <cell r="I596">
            <v>2000000</v>
          </cell>
          <cell r="J596">
            <v>1966</v>
          </cell>
          <cell r="K596">
            <v>7</v>
          </cell>
          <cell r="L596" t="str">
            <v>Comedy</v>
          </cell>
          <cell r="M596" t="str">
            <v>Musical</v>
          </cell>
        </row>
        <row r="597">
          <cell r="A597" t="str">
            <v>Michael Moore</v>
          </cell>
          <cell r="B597">
            <v>102</v>
          </cell>
          <cell r="C597">
            <v>0</v>
          </cell>
          <cell r="D597" t="str">
            <v>Documentary</v>
          </cell>
          <cell r="E597" t="str">
            <v>Slacker UprisingÂ </v>
          </cell>
          <cell r="F597" t="str">
            <v>http://www.imdb.com/title/tt0850669/?ref_=fn_tt_tt_1</v>
          </cell>
          <cell r="G597" t="str">
            <v>English</v>
          </cell>
          <cell r="H597" t="str">
            <v>USA</v>
          </cell>
          <cell r="I597">
            <v>2000000</v>
          </cell>
          <cell r="J597">
            <v>2007</v>
          </cell>
          <cell r="K597">
            <v>5.3</v>
          </cell>
          <cell r="L597" t="str">
            <v>Documentary</v>
          </cell>
          <cell r="M597">
            <v>0</v>
          </cell>
        </row>
        <row r="598">
          <cell r="A598" t="str">
            <v>Tanner Beard</v>
          </cell>
          <cell r="B598">
            <v>108</v>
          </cell>
          <cell r="C598">
            <v>0</v>
          </cell>
          <cell r="D598" t="str">
            <v>Action|Adventure|History|Western</v>
          </cell>
          <cell r="E598" t="str">
            <v>The Legend of Hell's Gate: An American ConspiracyÂ </v>
          </cell>
          <cell r="F598" t="str">
            <v>http://www.imdb.com/title/tt1220217/?ref_=fn_tt_tt_1</v>
          </cell>
          <cell r="G598" t="str">
            <v>English</v>
          </cell>
          <cell r="H598" t="str">
            <v>USA</v>
          </cell>
          <cell r="I598">
            <v>2000000</v>
          </cell>
          <cell r="J598">
            <v>2011</v>
          </cell>
          <cell r="K598">
            <v>4.4000000000000004</v>
          </cell>
          <cell r="L598" t="str">
            <v>Action</v>
          </cell>
          <cell r="M598" t="str">
            <v>Adventure</v>
          </cell>
          <cell r="N598" t="str">
            <v>History</v>
          </cell>
          <cell r="O598" t="str">
            <v>Western</v>
          </cell>
        </row>
        <row r="599">
          <cell r="A599" t="str">
            <v>Derick Martini</v>
          </cell>
          <cell r="B599">
            <v>89</v>
          </cell>
          <cell r="C599">
            <v>0</v>
          </cell>
          <cell r="D599" t="str">
            <v>Drama|Horror|Mystery|Thriller</v>
          </cell>
          <cell r="E599" t="str">
            <v>The Curse of Downers GroveÂ </v>
          </cell>
          <cell r="F599" t="str">
            <v>http://www.imdb.com/title/tt1772261/?ref_=fn_tt_tt_1</v>
          </cell>
          <cell r="G599" t="str">
            <v>English</v>
          </cell>
          <cell r="H599" t="str">
            <v>USA</v>
          </cell>
          <cell r="I599">
            <v>2000000</v>
          </cell>
          <cell r="J599">
            <v>2015</v>
          </cell>
          <cell r="K599">
            <v>4.5</v>
          </cell>
          <cell r="L599" t="str">
            <v>Drama</v>
          </cell>
          <cell r="M599" t="str">
            <v>Horror</v>
          </cell>
          <cell r="N599" t="str">
            <v>Mystery</v>
          </cell>
          <cell r="O599" t="str">
            <v>Thriller</v>
          </cell>
        </row>
        <row r="600">
          <cell r="A600" t="str">
            <v>Jerry Dugan</v>
          </cell>
          <cell r="B600">
            <v>92</v>
          </cell>
          <cell r="C600">
            <v>0</v>
          </cell>
          <cell r="D600" t="str">
            <v>Thriller</v>
          </cell>
          <cell r="E600" t="str">
            <v>Shark LakeÂ </v>
          </cell>
          <cell r="F600" t="str">
            <v>http://www.imdb.com/title/tt4416518/?ref_=fn_tt_tt_1</v>
          </cell>
          <cell r="G600" t="str">
            <v>English</v>
          </cell>
          <cell r="H600" t="str">
            <v>USA</v>
          </cell>
          <cell r="I600">
            <v>2000000</v>
          </cell>
          <cell r="J600">
            <v>2015</v>
          </cell>
          <cell r="K600">
            <v>3.4</v>
          </cell>
          <cell r="L600" t="str">
            <v>Thriller</v>
          </cell>
          <cell r="M600">
            <v>0</v>
          </cell>
        </row>
        <row r="601">
          <cell r="A601" t="str">
            <v>Richard Boddington</v>
          </cell>
          <cell r="B601">
            <v>90</v>
          </cell>
          <cell r="C601">
            <v>0</v>
          </cell>
          <cell r="D601" t="str">
            <v>Adventure|Family</v>
          </cell>
          <cell r="E601" t="str">
            <v>Against the WildÂ </v>
          </cell>
          <cell r="F601" t="str">
            <v>http://www.imdb.com/title/tt2475846/?ref_=fn_tt_tt_1</v>
          </cell>
          <cell r="G601" t="str">
            <v>English</v>
          </cell>
          <cell r="H601" t="str">
            <v>Canada</v>
          </cell>
          <cell r="I601">
            <v>2000000</v>
          </cell>
          <cell r="J601">
            <v>2013</v>
          </cell>
          <cell r="K601">
            <v>4.7</v>
          </cell>
          <cell r="L601" t="str">
            <v>Adventure</v>
          </cell>
          <cell r="M601" t="str">
            <v>Family</v>
          </cell>
        </row>
        <row r="602">
          <cell r="A602" t="str">
            <v>Steven R. Monroe</v>
          </cell>
          <cell r="B602">
            <v>105</v>
          </cell>
          <cell r="C602">
            <v>92401</v>
          </cell>
          <cell r="D602" t="str">
            <v>Horror|Thriller</v>
          </cell>
          <cell r="E602" t="str">
            <v>I Spit on Your GraveÂ </v>
          </cell>
          <cell r="F602" t="str">
            <v>http://www.imdb.com/title/tt1242432/?ref_=fn_tt_tt_1</v>
          </cell>
          <cell r="G602" t="str">
            <v>English</v>
          </cell>
          <cell r="H602" t="str">
            <v>USA</v>
          </cell>
          <cell r="I602">
            <v>2000000</v>
          </cell>
          <cell r="J602">
            <v>2010</v>
          </cell>
          <cell r="K602">
            <v>6.3</v>
          </cell>
          <cell r="L602" t="str">
            <v>Horror</v>
          </cell>
          <cell r="M602" t="str">
            <v>Thriller</v>
          </cell>
        </row>
        <row r="603">
          <cell r="A603" t="str">
            <v>Dave Meyers</v>
          </cell>
          <cell r="B603">
            <v>84</v>
          </cell>
          <cell r="C603">
            <v>6026908</v>
          </cell>
          <cell r="D603" t="str">
            <v>Comedy|Drama</v>
          </cell>
          <cell r="E603" t="str">
            <v>FoolishÂ </v>
          </cell>
          <cell r="F603" t="str">
            <v>http://www.imdb.com/title/tt0166195/?ref_=fn_tt_tt_1</v>
          </cell>
          <cell r="G603" t="str">
            <v>English</v>
          </cell>
          <cell r="H603" t="str">
            <v>USA</v>
          </cell>
          <cell r="I603">
            <v>2000000</v>
          </cell>
          <cell r="J603">
            <v>1999</v>
          </cell>
          <cell r="K603">
            <v>4.3</v>
          </cell>
          <cell r="L603" t="str">
            <v>Comedy</v>
          </cell>
          <cell r="M603" t="str">
            <v>Drama</v>
          </cell>
        </row>
        <row r="604">
          <cell r="A604" t="str">
            <v>Adrienne Shelly</v>
          </cell>
          <cell r="B604">
            <v>108</v>
          </cell>
          <cell r="C604">
            <v>19067631</v>
          </cell>
          <cell r="D604" t="str">
            <v>Comedy|Drama|Romance</v>
          </cell>
          <cell r="E604" t="str">
            <v>WaitressÂ </v>
          </cell>
          <cell r="F604" t="str">
            <v>http://www.imdb.com/title/tt0473308/?ref_=fn_tt_tt_1</v>
          </cell>
          <cell r="G604" t="str">
            <v>English</v>
          </cell>
          <cell r="H604" t="str">
            <v>USA</v>
          </cell>
          <cell r="I604">
            <v>2000000</v>
          </cell>
          <cell r="J604">
            <v>2007</v>
          </cell>
          <cell r="K604">
            <v>7.1</v>
          </cell>
          <cell r="L604" t="str">
            <v>Comedy</v>
          </cell>
          <cell r="M604" t="str">
            <v>Drama</v>
          </cell>
          <cell r="N604" t="str">
            <v>Romance</v>
          </cell>
        </row>
        <row r="605">
          <cell r="A605" t="str">
            <v>Atom Egoyan</v>
          </cell>
          <cell r="B605">
            <v>103</v>
          </cell>
          <cell r="C605">
            <v>5132222</v>
          </cell>
          <cell r="D605" t="str">
            <v>Drama|Mystery|Romance</v>
          </cell>
          <cell r="E605" t="str">
            <v>ExoticaÂ </v>
          </cell>
          <cell r="F605" t="str">
            <v>http://www.imdb.com/title/tt0109759/?ref_=fn_tt_tt_1</v>
          </cell>
          <cell r="G605" t="str">
            <v>English</v>
          </cell>
          <cell r="H605" t="str">
            <v>Canada</v>
          </cell>
          <cell r="I605">
            <v>2000000</v>
          </cell>
          <cell r="J605">
            <v>1994</v>
          </cell>
          <cell r="K605">
            <v>7.2</v>
          </cell>
          <cell r="L605" t="str">
            <v>Drama</v>
          </cell>
          <cell r="M605" t="str">
            <v>Mystery</v>
          </cell>
          <cell r="N605" t="str">
            <v>Romance</v>
          </cell>
        </row>
        <row r="606">
          <cell r="A606" t="str">
            <v>James Mottern</v>
          </cell>
          <cell r="B606">
            <v>90</v>
          </cell>
          <cell r="C606">
            <v>52166</v>
          </cell>
          <cell r="D606" t="str">
            <v>Drama</v>
          </cell>
          <cell r="E606" t="str">
            <v>TruckerÂ </v>
          </cell>
          <cell r="F606" t="str">
            <v>http://www.imdb.com/title/tt1087527/?ref_=fn_tt_tt_1</v>
          </cell>
          <cell r="G606" t="str">
            <v>English</v>
          </cell>
          <cell r="H606" t="str">
            <v>USA</v>
          </cell>
          <cell r="I606">
            <v>2000000</v>
          </cell>
          <cell r="J606">
            <v>2008</v>
          </cell>
          <cell r="K606">
            <v>6.7</v>
          </cell>
          <cell r="L606" t="str">
            <v>Drama</v>
          </cell>
          <cell r="M606">
            <v>0</v>
          </cell>
        </row>
        <row r="607">
          <cell r="A607" t="str">
            <v>Frank Lotito</v>
          </cell>
          <cell r="B607">
            <v>102</v>
          </cell>
          <cell r="C607">
            <v>0</v>
          </cell>
          <cell r="D607" t="str">
            <v>Comedy|Drama|Family</v>
          </cell>
          <cell r="E607" t="str">
            <v>Growing Up SmithÂ </v>
          </cell>
          <cell r="F607" t="str">
            <v>http://www.imdb.com/title/tt1105355/?ref_=fn_tt_tt_1</v>
          </cell>
          <cell r="G607" t="str">
            <v>English</v>
          </cell>
          <cell r="H607" t="str">
            <v>USA</v>
          </cell>
          <cell r="I607">
            <v>2000000</v>
          </cell>
          <cell r="J607">
            <v>2015</v>
          </cell>
          <cell r="K607">
            <v>8.1999999999999993</v>
          </cell>
          <cell r="L607" t="str">
            <v>Comedy</v>
          </cell>
          <cell r="M607" t="str">
            <v>Drama</v>
          </cell>
          <cell r="N607" t="str">
            <v>Family</v>
          </cell>
        </row>
        <row r="608">
          <cell r="A608" t="str">
            <v>Russell Friedenberg</v>
          </cell>
          <cell r="B608">
            <v>93</v>
          </cell>
          <cell r="C608">
            <v>0</v>
          </cell>
          <cell r="D608" t="str">
            <v>Action|Horror|Thriller</v>
          </cell>
          <cell r="E608" t="str">
            <v>Wind WalkersÂ </v>
          </cell>
          <cell r="F608" t="str">
            <v>http://www.imdb.com/title/tt1236254/?ref_=fn_tt_tt_1</v>
          </cell>
          <cell r="G608" t="str">
            <v>English</v>
          </cell>
          <cell r="H608" t="str">
            <v>USA</v>
          </cell>
          <cell r="I608">
            <v>2000000</v>
          </cell>
          <cell r="J608">
            <v>2015</v>
          </cell>
          <cell r="K608">
            <v>3.6</v>
          </cell>
          <cell r="L608" t="str">
            <v>Action</v>
          </cell>
          <cell r="M608" t="str">
            <v>Horror</v>
          </cell>
          <cell r="N608" t="str">
            <v>Thriller</v>
          </cell>
        </row>
        <row r="609">
          <cell r="A609" t="str">
            <v>William Cottrell</v>
          </cell>
          <cell r="B609">
            <v>83</v>
          </cell>
          <cell r="C609">
            <v>184925485</v>
          </cell>
          <cell r="D609" t="str">
            <v>Animation|Family|Fantasy|Musical</v>
          </cell>
          <cell r="E609" t="str">
            <v>Snow White and the Seven DwarfsÂ </v>
          </cell>
          <cell r="F609" t="str">
            <v>http://www.imdb.com/title/tt0029583/?ref_=fn_tt_tt_1</v>
          </cell>
          <cell r="G609" t="str">
            <v>English</v>
          </cell>
          <cell r="H609" t="str">
            <v>USA</v>
          </cell>
          <cell r="I609">
            <v>2000000</v>
          </cell>
          <cell r="J609">
            <v>1937</v>
          </cell>
          <cell r="K609">
            <v>7.7</v>
          </cell>
          <cell r="L609" t="str">
            <v>Animation</v>
          </cell>
          <cell r="M609" t="str">
            <v>Family</v>
          </cell>
          <cell r="N609" t="str">
            <v>Fantasy</v>
          </cell>
          <cell r="O609" t="str">
            <v>Musical</v>
          </cell>
        </row>
        <row r="610">
          <cell r="A610" t="str">
            <v>Alex Ranarivelo</v>
          </cell>
          <cell r="B610">
            <v>101</v>
          </cell>
          <cell r="C610">
            <v>0</v>
          </cell>
          <cell r="D610" t="str">
            <v>Drama</v>
          </cell>
          <cell r="E610" t="str">
            <v>The Dog LoverÂ </v>
          </cell>
          <cell r="F610" t="str">
            <v>http://www.imdb.com/title/tt4063178/?ref_=fn_tt_tt_1</v>
          </cell>
          <cell r="G610" t="str">
            <v>English</v>
          </cell>
          <cell r="H610" t="str">
            <v>USA</v>
          </cell>
          <cell r="I610">
            <v>2000000</v>
          </cell>
          <cell r="J610">
            <v>2016</v>
          </cell>
          <cell r="K610">
            <v>4.8</v>
          </cell>
          <cell r="L610" t="str">
            <v>Drama</v>
          </cell>
          <cell r="M610">
            <v>0</v>
          </cell>
        </row>
        <row r="611">
          <cell r="A611" t="str">
            <v>Akira Kurosawa</v>
          </cell>
          <cell r="B611">
            <v>202</v>
          </cell>
          <cell r="C611">
            <v>269061</v>
          </cell>
          <cell r="D611" t="str">
            <v>Action|Adventure|Drama</v>
          </cell>
          <cell r="E611" t="str">
            <v>Seven SamuraiÂ </v>
          </cell>
          <cell r="F611" t="str">
            <v>http://www.imdb.com/title/tt0047478/?ref_=fn_tt_tt_1</v>
          </cell>
          <cell r="G611" t="str">
            <v>Japanese</v>
          </cell>
          <cell r="H611" t="str">
            <v>Japan</v>
          </cell>
          <cell r="I611">
            <v>2000000</v>
          </cell>
          <cell r="J611">
            <v>1954</v>
          </cell>
          <cell r="K611">
            <v>8.6999999999999993</v>
          </cell>
          <cell r="L611" t="str">
            <v>Action</v>
          </cell>
          <cell r="M611" t="str">
            <v>Adventure</v>
          </cell>
          <cell r="N611" t="str">
            <v>Drama</v>
          </cell>
        </row>
        <row r="612">
          <cell r="A612" t="str">
            <v>Paul Greengrass</v>
          </cell>
          <cell r="B612">
            <v>107</v>
          </cell>
          <cell r="C612">
            <v>768045</v>
          </cell>
          <cell r="D612" t="str">
            <v>Drama|History|War</v>
          </cell>
          <cell r="E612" t="str">
            <v>Bloody SundayÂ </v>
          </cell>
          <cell r="F612" t="str">
            <v>http://www.imdb.com/title/tt0280491/?ref_=fn_tt_tt_1</v>
          </cell>
          <cell r="G612" t="str">
            <v>English</v>
          </cell>
          <cell r="H612" t="str">
            <v>UK</v>
          </cell>
          <cell r="I612">
            <v>2000000</v>
          </cell>
          <cell r="J612">
            <v>2002</v>
          </cell>
          <cell r="K612">
            <v>7.7</v>
          </cell>
          <cell r="L612" t="str">
            <v>Drama</v>
          </cell>
          <cell r="M612" t="str">
            <v>History</v>
          </cell>
          <cell r="N612" t="str">
            <v>War</v>
          </cell>
        </row>
        <row r="613">
          <cell r="A613" t="str">
            <v>William Wyler</v>
          </cell>
          <cell r="B613">
            <v>172</v>
          </cell>
          <cell r="C613">
            <v>23650000</v>
          </cell>
          <cell r="D613" t="str">
            <v>Drama|Romance|War</v>
          </cell>
          <cell r="E613" t="str">
            <v>The Best Years of Our LivesÂ </v>
          </cell>
          <cell r="F613" t="str">
            <v>http://www.imdb.com/title/tt0036868/?ref_=fn_tt_tt_1</v>
          </cell>
          <cell r="G613" t="str">
            <v>English</v>
          </cell>
          <cell r="H613" t="str">
            <v>USA</v>
          </cell>
          <cell r="I613">
            <v>2100000</v>
          </cell>
          <cell r="J613">
            <v>1946</v>
          </cell>
          <cell r="K613">
            <v>8.1</v>
          </cell>
          <cell r="L613" t="str">
            <v>Drama</v>
          </cell>
          <cell r="M613" t="str">
            <v>Romance</v>
          </cell>
          <cell r="N613" t="str">
            <v>War</v>
          </cell>
        </row>
        <row r="614">
          <cell r="A614" t="str">
            <v>Robert Fontaine</v>
          </cell>
          <cell r="B614">
            <v>125</v>
          </cell>
          <cell r="C614">
            <v>3330</v>
          </cell>
          <cell r="D614" t="str">
            <v>Crime|Drama</v>
          </cell>
          <cell r="E614" t="str">
            <v>Mi AmericaÂ </v>
          </cell>
          <cell r="F614" t="str">
            <v>http://www.imdb.com/title/tt2460506/?ref_=fn_tt_tt_1</v>
          </cell>
          <cell r="G614" t="str">
            <v>English</v>
          </cell>
          <cell r="H614" t="str">
            <v>USA</v>
          </cell>
          <cell r="I614">
            <v>2100000</v>
          </cell>
          <cell r="J614">
            <v>2015</v>
          </cell>
          <cell r="K614">
            <v>7.2</v>
          </cell>
          <cell r="L614" t="str">
            <v>Crime</v>
          </cell>
          <cell r="M614" t="str">
            <v>Drama</v>
          </cell>
        </row>
        <row r="615">
          <cell r="A615" t="str">
            <v>Patricia Cardoso</v>
          </cell>
          <cell r="B615">
            <v>89</v>
          </cell>
          <cell r="C615">
            <v>0</v>
          </cell>
          <cell r="D615" t="str">
            <v>Drama</v>
          </cell>
          <cell r="E615" t="str">
            <v>Lies in Plain SightÂ </v>
          </cell>
          <cell r="F615" t="str">
            <v>http://www.imdb.com/title/tt1675312/?ref_=fn_tt_tt_1</v>
          </cell>
          <cell r="G615" t="str">
            <v>English</v>
          </cell>
          <cell r="H615" t="str">
            <v>USA</v>
          </cell>
          <cell r="I615">
            <v>2100000</v>
          </cell>
          <cell r="J615">
            <v>2010</v>
          </cell>
          <cell r="K615">
            <v>6.3</v>
          </cell>
          <cell r="L615" t="str">
            <v>Drama</v>
          </cell>
          <cell r="M615">
            <v>0</v>
          </cell>
        </row>
        <row r="616">
          <cell r="A616" t="str">
            <v>Dan Perri</v>
          </cell>
          <cell r="B616">
            <v>100</v>
          </cell>
          <cell r="C616">
            <v>0</v>
          </cell>
          <cell r="D616" t="str">
            <v>Comedy|Drama|Mystery|Romance|Thriller</v>
          </cell>
          <cell r="E616" t="str">
            <v>SharkskinÂ </v>
          </cell>
          <cell r="F616" t="str">
            <v>http://www.imdb.com/title/tt2317796/?ref_=fn_tt_tt_1</v>
          </cell>
          <cell r="G616" t="str">
            <v>English</v>
          </cell>
          <cell r="H616" t="str">
            <v>USA</v>
          </cell>
          <cell r="I616">
            <v>2100000</v>
          </cell>
          <cell r="J616">
            <v>2015</v>
          </cell>
          <cell r="K616">
            <v>6.7</v>
          </cell>
          <cell r="L616" t="str">
            <v>Comedy</v>
          </cell>
          <cell r="M616" t="str">
            <v>Drama</v>
          </cell>
          <cell r="N616" t="str">
            <v>Mystery</v>
          </cell>
          <cell r="O616" t="str">
            <v>Romance</v>
          </cell>
        </row>
        <row r="617">
          <cell r="A617" t="str">
            <v>Anthony O'Brien</v>
          </cell>
          <cell r="B617">
            <v>81</v>
          </cell>
          <cell r="C617">
            <v>0</v>
          </cell>
          <cell r="D617" t="str">
            <v>Adventure|Drama|Western</v>
          </cell>
          <cell r="E617" t="str">
            <v>The TimberÂ </v>
          </cell>
          <cell r="F617" t="str">
            <v>http://www.imdb.com/title/tt2215673/?ref_=fn_tt_tt_1</v>
          </cell>
          <cell r="G617" t="str">
            <v>English</v>
          </cell>
          <cell r="H617" t="str">
            <v>USA</v>
          </cell>
          <cell r="I617">
            <v>2100000</v>
          </cell>
          <cell r="J617">
            <v>2015</v>
          </cell>
          <cell r="K617">
            <v>5.5</v>
          </cell>
          <cell r="L617" t="str">
            <v>Adventure</v>
          </cell>
          <cell r="M617" t="str">
            <v>Drama</v>
          </cell>
          <cell r="N617" t="str">
            <v>Western</v>
          </cell>
        </row>
        <row r="618">
          <cell r="A618" t="str">
            <v>Tay Garnett</v>
          </cell>
          <cell r="B618">
            <v>119</v>
          </cell>
          <cell r="C618">
            <v>0</v>
          </cell>
          <cell r="D618" t="str">
            <v>Drama</v>
          </cell>
          <cell r="E618" t="str">
            <v>The Valley of DecisionÂ </v>
          </cell>
          <cell r="F618" t="str">
            <v>http://www.imdb.com/title/tt0038213/?ref_=fn_tt_tt_1</v>
          </cell>
          <cell r="G618" t="str">
            <v>English</v>
          </cell>
          <cell r="H618" t="str">
            <v>USA</v>
          </cell>
          <cell r="I618">
            <v>2160000</v>
          </cell>
          <cell r="J618">
            <v>1945</v>
          </cell>
          <cell r="K618">
            <v>7.5</v>
          </cell>
          <cell r="L618" t="str">
            <v>Drama</v>
          </cell>
          <cell r="M618">
            <v>0</v>
          </cell>
        </row>
        <row r="619">
          <cell r="A619" t="str">
            <v>Dennis Hopper</v>
          </cell>
          <cell r="B619">
            <v>94</v>
          </cell>
          <cell r="C619">
            <v>0</v>
          </cell>
          <cell r="D619" t="str">
            <v>Drama</v>
          </cell>
          <cell r="E619" t="str">
            <v>Out of the BlueÂ </v>
          </cell>
          <cell r="F619" t="str">
            <v>http://www.imdb.com/title/tt0081291/?ref_=fn_tt_tt_1</v>
          </cell>
          <cell r="G619" t="str">
            <v>English</v>
          </cell>
          <cell r="H619" t="str">
            <v>Canada</v>
          </cell>
          <cell r="I619">
            <v>2200000</v>
          </cell>
          <cell r="J619">
            <v>1980</v>
          </cell>
          <cell r="K619">
            <v>7.2</v>
          </cell>
          <cell r="L619" t="str">
            <v>Drama</v>
          </cell>
          <cell r="M619">
            <v>0</v>
          </cell>
        </row>
        <row r="620">
          <cell r="A620" t="str">
            <v>Justin Kerrigan</v>
          </cell>
          <cell r="B620">
            <v>99</v>
          </cell>
          <cell r="C620">
            <v>104257</v>
          </cell>
          <cell r="D620" t="str">
            <v>Comedy|Music</v>
          </cell>
          <cell r="E620" t="str">
            <v>Human TrafficÂ </v>
          </cell>
          <cell r="F620" t="str">
            <v>http://www.imdb.com/title/tt0188674/?ref_=fn_tt_tt_1</v>
          </cell>
          <cell r="G620" t="str">
            <v>English</v>
          </cell>
          <cell r="H620" t="str">
            <v>UK</v>
          </cell>
          <cell r="I620">
            <v>2200000</v>
          </cell>
          <cell r="J620">
            <v>1999</v>
          </cell>
          <cell r="K620">
            <v>7.1</v>
          </cell>
          <cell r="L620" t="str">
            <v>Comedy</v>
          </cell>
          <cell r="M620" t="str">
            <v>Music</v>
          </cell>
        </row>
        <row r="621">
          <cell r="A621" t="str">
            <v>Jack Sholder</v>
          </cell>
          <cell r="B621">
            <v>87</v>
          </cell>
          <cell r="C621">
            <v>30000000</v>
          </cell>
          <cell r="D621" t="str">
            <v>Fantasy|Horror</v>
          </cell>
          <cell r="E621" t="str">
            <v>A Nightmare on Elm Street 2: Freddy's RevengeÂ </v>
          </cell>
          <cell r="F621" t="str">
            <v>http://www.imdb.com/title/tt0089686/?ref_=fn_tt_tt_1</v>
          </cell>
          <cell r="G621" t="str">
            <v>English</v>
          </cell>
          <cell r="H621" t="str">
            <v>USA</v>
          </cell>
          <cell r="I621">
            <v>2200000</v>
          </cell>
          <cell r="J621">
            <v>1985</v>
          </cell>
          <cell r="K621">
            <v>5.4</v>
          </cell>
          <cell r="L621" t="str">
            <v>Fantasy</v>
          </cell>
          <cell r="M621" t="str">
            <v>Horror</v>
          </cell>
        </row>
        <row r="622">
          <cell r="A622" t="str">
            <v>Alexandre Aja</v>
          </cell>
          <cell r="B622">
            <v>89</v>
          </cell>
          <cell r="C622">
            <v>3645438</v>
          </cell>
          <cell r="D622" t="str">
            <v>Horror</v>
          </cell>
          <cell r="E622" t="str">
            <v>High TensionÂ </v>
          </cell>
          <cell r="F622" t="str">
            <v>http://www.imdb.com/title/tt0338095/?ref_=fn_tt_tt_1</v>
          </cell>
          <cell r="G622" t="str">
            <v>French</v>
          </cell>
          <cell r="H622" t="str">
            <v>France</v>
          </cell>
          <cell r="I622">
            <v>2200000</v>
          </cell>
          <cell r="J622">
            <v>2003</v>
          </cell>
          <cell r="K622">
            <v>6.8</v>
          </cell>
          <cell r="L622" t="str">
            <v>Horror</v>
          </cell>
          <cell r="M622">
            <v>0</v>
          </cell>
        </row>
        <row r="623">
          <cell r="A623" t="str">
            <v>Danny Steinmann</v>
          </cell>
          <cell r="B623">
            <v>92</v>
          </cell>
          <cell r="C623">
            <v>21300000</v>
          </cell>
          <cell r="D623" t="str">
            <v>Horror|Mystery|Thriller</v>
          </cell>
          <cell r="E623" t="str">
            <v>Friday the 13th: A New BeginningÂ </v>
          </cell>
          <cell r="F623" t="str">
            <v>http://www.imdb.com/title/tt0089173/?ref_=fn_tt_tt_1</v>
          </cell>
          <cell r="G623" t="str">
            <v>English</v>
          </cell>
          <cell r="H623" t="str">
            <v>USA</v>
          </cell>
          <cell r="I623">
            <v>2200000</v>
          </cell>
          <cell r="J623">
            <v>1985</v>
          </cell>
          <cell r="K623">
            <v>4.7</v>
          </cell>
          <cell r="L623" t="str">
            <v>Horror</v>
          </cell>
          <cell r="M623" t="str">
            <v>Mystery</v>
          </cell>
          <cell r="N623" t="str">
            <v>Thriller</v>
          </cell>
        </row>
        <row r="624">
          <cell r="A624" t="str">
            <v>Michael Landon Jr.</v>
          </cell>
          <cell r="B624">
            <v>117</v>
          </cell>
          <cell r="C624">
            <v>379643</v>
          </cell>
          <cell r="D624" t="str">
            <v>Drama</v>
          </cell>
          <cell r="E624" t="str">
            <v>The Last Sin EaterÂ </v>
          </cell>
          <cell r="F624" t="str">
            <v>http://www.imdb.com/title/tt0810928/?ref_=fn_tt_tt_1</v>
          </cell>
          <cell r="G624" t="str">
            <v>English</v>
          </cell>
          <cell r="H624" t="str">
            <v>USA</v>
          </cell>
          <cell r="I624">
            <v>2200000</v>
          </cell>
          <cell r="J624">
            <v>2007</v>
          </cell>
          <cell r="K624">
            <v>5.9</v>
          </cell>
          <cell r="L624" t="str">
            <v>Drama</v>
          </cell>
          <cell r="M624">
            <v>0</v>
          </cell>
        </row>
        <row r="625">
          <cell r="A625" t="str">
            <v>Hayley Cloake</v>
          </cell>
          <cell r="B625">
            <v>90</v>
          </cell>
          <cell r="C625">
            <v>0</v>
          </cell>
          <cell r="D625" t="str">
            <v>Thriller</v>
          </cell>
          <cell r="E625" t="str">
            <v>Impact PointÂ </v>
          </cell>
          <cell r="F625" t="str">
            <v>http://www.imdb.com/title/tt1086841/?ref_=fn_tt_tt_1</v>
          </cell>
          <cell r="G625" t="str">
            <v>English</v>
          </cell>
          <cell r="H625" t="str">
            <v>USA</v>
          </cell>
          <cell r="I625">
            <v>2200000</v>
          </cell>
          <cell r="J625">
            <v>2008</v>
          </cell>
          <cell r="K625">
            <v>4.3</v>
          </cell>
          <cell r="L625" t="str">
            <v>Thriller</v>
          </cell>
          <cell r="M625">
            <v>0</v>
          </cell>
        </row>
        <row r="626">
          <cell r="A626" t="str">
            <v>James Algar</v>
          </cell>
          <cell r="B626">
            <v>120</v>
          </cell>
          <cell r="C626">
            <v>76400000</v>
          </cell>
          <cell r="D626" t="str">
            <v>Animation|Family|Fantasy|Music</v>
          </cell>
          <cell r="E626" t="str">
            <v>FantasiaÂ </v>
          </cell>
          <cell r="F626" t="str">
            <v>http://www.imdb.com/title/tt0032455/?ref_=fn_tt_tt_1</v>
          </cell>
          <cell r="G626" t="str">
            <v>English</v>
          </cell>
          <cell r="H626" t="str">
            <v>USA</v>
          </cell>
          <cell r="I626">
            <v>2280000</v>
          </cell>
          <cell r="J626">
            <v>1940</v>
          </cell>
          <cell r="K626">
            <v>7.8</v>
          </cell>
          <cell r="L626" t="str">
            <v>Animation</v>
          </cell>
          <cell r="M626" t="str">
            <v>Family</v>
          </cell>
          <cell r="N626" t="str">
            <v>Fantasy</v>
          </cell>
          <cell r="O626" t="str">
            <v>Music</v>
          </cell>
        </row>
        <row r="627">
          <cell r="A627" t="str">
            <v>George Sidney</v>
          </cell>
          <cell r="B627">
            <v>108</v>
          </cell>
          <cell r="C627">
            <v>0</v>
          </cell>
          <cell r="D627" t="str">
            <v>Drama|Family|Musical|Romance</v>
          </cell>
          <cell r="E627" t="str">
            <v>Show BoatÂ </v>
          </cell>
          <cell r="F627" t="str">
            <v>http://www.imdb.com/title/tt0044030/?ref_=fn_tt_tt_1</v>
          </cell>
          <cell r="G627" t="str">
            <v>English</v>
          </cell>
          <cell r="H627" t="str">
            <v>USA</v>
          </cell>
          <cell r="I627">
            <v>2295429</v>
          </cell>
          <cell r="J627">
            <v>1951</v>
          </cell>
          <cell r="K627">
            <v>7</v>
          </cell>
          <cell r="L627" t="str">
            <v>Drama</v>
          </cell>
          <cell r="M627" t="str">
            <v>Family</v>
          </cell>
          <cell r="N627" t="str">
            <v>Musical</v>
          </cell>
          <cell r="O627" t="str">
            <v>Romance</v>
          </cell>
        </row>
        <row r="628">
          <cell r="A628" t="str">
            <v>Joss Whedon</v>
          </cell>
          <cell r="B628">
            <v>44</v>
          </cell>
          <cell r="C628">
            <v>0</v>
          </cell>
          <cell r="D628" t="str">
            <v>Action|Drama|Fantasy|Romance</v>
          </cell>
          <cell r="E628" t="str">
            <v xml:space="preserve">Buffy the Vampire SlayerÂ             </v>
          </cell>
          <cell r="F628" t="str">
            <v>http://www.imdb.com/title/tt0118276/?ref_=fn_tt_tt_1</v>
          </cell>
          <cell r="G628" t="str">
            <v>English</v>
          </cell>
          <cell r="H628" t="str">
            <v>USA</v>
          </cell>
          <cell r="I628">
            <v>2300000</v>
          </cell>
          <cell r="K628">
            <v>8.1999999999999993</v>
          </cell>
          <cell r="L628" t="str">
            <v>Action</v>
          </cell>
          <cell r="M628" t="str">
            <v>Drama</v>
          </cell>
          <cell r="N628" t="str">
            <v>Fantasy</v>
          </cell>
          <cell r="O628" t="str">
            <v>Romance</v>
          </cell>
        </row>
        <row r="629">
          <cell r="A629" t="str">
            <v>Neil Jordan</v>
          </cell>
          <cell r="B629">
            <v>112</v>
          </cell>
          <cell r="C629">
            <v>62549000</v>
          </cell>
          <cell r="D629" t="str">
            <v>Crime|Drama|Romance|Thriller</v>
          </cell>
          <cell r="E629" t="str">
            <v>The Crying GameÂ </v>
          </cell>
          <cell r="F629" t="str">
            <v>http://www.imdb.com/title/tt0104036/?ref_=fn_tt_tt_1</v>
          </cell>
          <cell r="G629" t="str">
            <v>English</v>
          </cell>
          <cell r="H629" t="str">
            <v>UK</v>
          </cell>
          <cell r="I629">
            <v>2300000</v>
          </cell>
          <cell r="J629">
            <v>1992</v>
          </cell>
          <cell r="K629">
            <v>7.3</v>
          </cell>
          <cell r="L629" t="str">
            <v>Crime</v>
          </cell>
          <cell r="M629" t="str">
            <v>Drama</v>
          </cell>
          <cell r="N629" t="str">
            <v>Romance</v>
          </cell>
          <cell r="O629" t="str">
            <v>Thriller</v>
          </cell>
        </row>
        <row r="630">
          <cell r="A630" t="str">
            <v>Roman Polanski</v>
          </cell>
          <cell r="B630">
            <v>136</v>
          </cell>
          <cell r="C630">
            <v>0</v>
          </cell>
          <cell r="D630" t="str">
            <v>Drama|Horror</v>
          </cell>
          <cell r="E630" t="str">
            <v>Rosemary's BabyÂ </v>
          </cell>
          <cell r="F630" t="str">
            <v>http://www.imdb.com/title/tt0063522/?ref_=fn_tt_tt_1</v>
          </cell>
          <cell r="G630" t="str">
            <v>English</v>
          </cell>
          <cell r="H630" t="str">
            <v>USA</v>
          </cell>
          <cell r="I630">
            <v>2300000</v>
          </cell>
          <cell r="J630">
            <v>1968</v>
          </cell>
          <cell r="K630">
            <v>8</v>
          </cell>
          <cell r="L630" t="str">
            <v>Drama</v>
          </cell>
          <cell r="M630" t="str">
            <v>Horror</v>
          </cell>
        </row>
        <row r="631">
          <cell r="A631" t="str">
            <v>Jerry Rees</v>
          </cell>
          <cell r="B631">
            <v>90</v>
          </cell>
          <cell r="C631">
            <v>0</v>
          </cell>
          <cell r="D631" t="str">
            <v>Adventure|Animation|Comedy|Family|Fantasy|Musical</v>
          </cell>
          <cell r="E631" t="str">
            <v>The Brave Little ToasterÂ </v>
          </cell>
          <cell r="F631" t="str">
            <v>http://www.imdb.com/title/tt0092695/?ref_=fn_tt_tt_1</v>
          </cell>
          <cell r="G631" t="str">
            <v>English</v>
          </cell>
          <cell r="H631" t="str">
            <v>USA</v>
          </cell>
          <cell r="I631">
            <v>2300000</v>
          </cell>
          <cell r="J631">
            <v>1987</v>
          </cell>
          <cell r="K631">
            <v>7.3</v>
          </cell>
          <cell r="L631" t="str">
            <v>Adventure</v>
          </cell>
          <cell r="M631" t="str">
            <v>Animation</v>
          </cell>
          <cell r="N631" t="str">
            <v>Comedy</v>
          </cell>
          <cell r="O631" t="str">
            <v>Family</v>
          </cell>
        </row>
        <row r="632">
          <cell r="A632" t="str">
            <v>Jon Gunn</v>
          </cell>
          <cell r="B632">
            <v>120</v>
          </cell>
          <cell r="C632">
            <v>12985267</v>
          </cell>
          <cell r="D632" t="str">
            <v>Drama</v>
          </cell>
          <cell r="E632" t="str">
            <v>Do You Believe?Â </v>
          </cell>
          <cell r="F632" t="str">
            <v>http://www.imdb.com/title/tt4056738/?ref_=fn_tt_tt_1</v>
          </cell>
          <cell r="G632" t="str">
            <v>English</v>
          </cell>
          <cell r="H632" t="str">
            <v>USA</v>
          </cell>
          <cell r="I632">
            <v>2300000</v>
          </cell>
          <cell r="J632">
            <v>2015</v>
          </cell>
          <cell r="K632">
            <v>5.9</v>
          </cell>
          <cell r="L632" t="str">
            <v>Drama</v>
          </cell>
          <cell r="M632">
            <v>0</v>
          </cell>
        </row>
        <row r="633">
          <cell r="A633" t="str">
            <v>Michael Herz</v>
          </cell>
          <cell r="B633">
            <v>96</v>
          </cell>
          <cell r="C633">
            <v>792966</v>
          </cell>
          <cell r="D633" t="str">
            <v>Action|Comedy|Horror|Sci-Fi</v>
          </cell>
          <cell r="E633" t="str">
            <v>The Toxic Avenger Part IIÂ </v>
          </cell>
          <cell r="F633" t="str">
            <v>http://www.imdb.com/title/tt0098503/?ref_=fn_tt_tt_1</v>
          </cell>
          <cell r="G633" t="str">
            <v>English</v>
          </cell>
          <cell r="H633" t="str">
            <v>USA</v>
          </cell>
          <cell r="I633">
            <v>2300000</v>
          </cell>
          <cell r="J633">
            <v>1989</v>
          </cell>
          <cell r="K633">
            <v>5.0999999999999996</v>
          </cell>
          <cell r="L633" t="str">
            <v>Action</v>
          </cell>
          <cell r="M633" t="str">
            <v>Comedy</v>
          </cell>
          <cell r="N633" t="str">
            <v>Horror</v>
          </cell>
          <cell r="O633" t="str">
            <v>Sci-Fi</v>
          </cell>
        </row>
        <row r="634">
          <cell r="A634" t="str">
            <v>Orson Welles</v>
          </cell>
          <cell r="B634">
            <v>92</v>
          </cell>
          <cell r="C634">
            <v>7927</v>
          </cell>
          <cell r="D634" t="str">
            <v>Crime|Drama|Film-Noir|Mystery|Thriller</v>
          </cell>
          <cell r="E634" t="str">
            <v>The Lady from ShanghaiÂ </v>
          </cell>
          <cell r="F634" t="str">
            <v>http://www.imdb.com/title/tt0040525/?ref_=fn_tt_tt_1</v>
          </cell>
          <cell r="G634" t="str">
            <v>English</v>
          </cell>
          <cell r="H634" t="str">
            <v>USA</v>
          </cell>
          <cell r="I634">
            <v>2300000</v>
          </cell>
          <cell r="J634">
            <v>1947</v>
          </cell>
          <cell r="K634">
            <v>7.7</v>
          </cell>
          <cell r="L634" t="str">
            <v>Crime</v>
          </cell>
          <cell r="M634" t="str">
            <v>Drama</v>
          </cell>
          <cell r="N634" t="str">
            <v>Film-Noir</v>
          </cell>
          <cell r="O634" t="str">
            <v>Mystery</v>
          </cell>
        </row>
        <row r="635">
          <cell r="A635" t="str">
            <v>George Sidney</v>
          </cell>
          <cell r="B635">
            <v>101</v>
          </cell>
          <cell r="C635">
            <v>0</v>
          </cell>
          <cell r="D635" t="str">
            <v>Comedy|Musical</v>
          </cell>
          <cell r="E635" t="str">
            <v>Bathing BeautyÂ </v>
          </cell>
          <cell r="F635" t="str">
            <v>http://www.imdb.com/title/tt0036628/?ref_=fn_tt_tt_1</v>
          </cell>
          <cell r="G635" t="str">
            <v>English</v>
          </cell>
          <cell r="H635" t="str">
            <v>USA</v>
          </cell>
          <cell r="I635">
            <v>2361000</v>
          </cell>
          <cell r="J635">
            <v>1944</v>
          </cell>
          <cell r="K635">
            <v>6.5</v>
          </cell>
          <cell r="L635" t="str">
            <v>Comedy</v>
          </cell>
          <cell r="M635" t="str">
            <v>Musical</v>
          </cell>
        </row>
        <row r="636">
          <cell r="A636" t="str">
            <v>Spike Lee</v>
          </cell>
          <cell r="B636">
            <v>120</v>
          </cell>
          <cell r="C636">
            <v>5731103</v>
          </cell>
          <cell r="D636" t="str">
            <v>Drama|History</v>
          </cell>
          <cell r="E636" t="str">
            <v>Get on the BusÂ </v>
          </cell>
          <cell r="F636" t="str">
            <v>http://www.imdb.com/title/tt0116404/?ref_=fn_tt_tt_1</v>
          </cell>
          <cell r="G636" t="str">
            <v>English</v>
          </cell>
          <cell r="H636" t="str">
            <v>USA</v>
          </cell>
          <cell r="I636">
            <v>2400000</v>
          </cell>
          <cell r="J636">
            <v>1996</v>
          </cell>
          <cell r="K636">
            <v>6.8</v>
          </cell>
          <cell r="L636" t="str">
            <v>Drama</v>
          </cell>
          <cell r="M636" t="str">
            <v>History</v>
          </cell>
        </row>
        <row r="637">
          <cell r="A637" t="str">
            <v>Robby Henson</v>
          </cell>
          <cell r="B637">
            <v>101</v>
          </cell>
          <cell r="C637">
            <v>978908</v>
          </cell>
          <cell r="D637" t="str">
            <v>Drama|Horror|Mystery|Thriller</v>
          </cell>
          <cell r="E637" t="str">
            <v>Thr3eÂ </v>
          </cell>
          <cell r="F637" t="str">
            <v>http://www.imdb.com/title/tt0486028/?ref_=fn_tt_tt_1</v>
          </cell>
          <cell r="G637" t="str">
            <v>English</v>
          </cell>
          <cell r="H637" t="str">
            <v>Poland</v>
          </cell>
          <cell r="I637">
            <v>2400000</v>
          </cell>
          <cell r="J637">
            <v>2006</v>
          </cell>
          <cell r="K637">
            <v>5.0999999999999996</v>
          </cell>
          <cell r="L637" t="str">
            <v>Drama</v>
          </cell>
          <cell r="M637" t="str">
            <v>Horror</v>
          </cell>
          <cell r="N637" t="str">
            <v>Mystery</v>
          </cell>
          <cell r="O637" t="str">
            <v>Thriller</v>
          </cell>
        </row>
        <row r="638">
          <cell r="A638" t="str">
            <v>Rita Merson</v>
          </cell>
          <cell r="B638">
            <v>97</v>
          </cell>
          <cell r="C638">
            <v>0</v>
          </cell>
          <cell r="D638" t="str">
            <v>Comedy|Music|Romance</v>
          </cell>
          <cell r="E638" t="str">
            <v>Always WoodstockÂ </v>
          </cell>
          <cell r="F638" t="str">
            <v>http://www.imdb.com/title/tt1995477/?ref_=fn_tt_tt_1</v>
          </cell>
          <cell r="G638" t="str">
            <v>English</v>
          </cell>
          <cell r="H638" t="str">
            <v>USA</v>
          </cell>
          <cell r="I638">
            <v>2400000</v>
          </cell>
          <cell r="J638">
            <v>2014</v>
          </cell>
          <cell r="K638">
            <v>5.3</v>
          </cell>
          <cell r="L638" t="str">
            <v>Comedy</v>
          </cell>
          <cell r="M638" t="str">
            <v>Music</v>
          </cell>
          <cell r="N638" t="str">
            <v>Romance</v>
          </cell>
        </row>
        <row r="639">
          <cell r="A639" t="str">
            <v>Carmen Marron</v>
          </cell>
          <cell r="B639">
            <v>105</v>
          </cell>
          <cell r="C639">
            <v>178739</v>
          </cell>
          <cell r="D639" t="str">
            <v>Drama|Musical</v>
          </cell>
          <cell r="E639" t="str">
            <v>Go for It!Â </v>
          </cell>
          <cell r="F639" t="str">
            <v>http://www.imdb.com/title/tt1307926/?ref_=fn_tt_tt_1</v>
          </cell>
          <cell r="G639" t="str">
            <v>English</v>
          </cell>
          <cell r="H639" t="str">
            <v>USA</v>
          </cell>
          <cell r="I639">
            <v>2450000</v>
          </cell>
          <cell r="J639">
            <v>2011</v>
          </cell>
          <cell r="K639">
            <v>3.9</v>
          </cell>
          <cell r="L639" t="str">
            <v>Drama</v>
          </cell>
          <cell r="M639" t="str">
            <v>Musical</v>
          </cell>
        </row>
        <row r="640">
          <cell r="A640" t="str">
            <v>Melville Shavelson</v>
          </cell>
          <cell r="B640">
            <v>111</v>
          </cell>
          <cell r="C640">
            <v>0</v>
          </cell>
          <cell r="D640" t="str">
            <v>Comedy|Family</v>
          </cell>
          <cell r="E640" t="str">
            <v>Yours, Mine and OursÂ </v>
          </cell>
          <cell r="F640" t="str">
            <v>http://www.imdb.com/title/tt0063829/?ref_=fn_tt_tt_1</v>
          </cell>
          <cell r="G640" t="str">
            <v>English</v>
          </cell>
          <cell r="H640" t="str">
            <v>USA</v>
          </cell>
          <cell r="I640">
            <v>2500000</v>
          </cell>
          <cell r="J640">
            <v>1968</v>
          </cell>
          <cell r="K640">
            <v>7.2</v>
          </cell>
          <cell r="L640" t="str">
            <v>Comedy</v>
          </cell>
          <cell r="M640" t="str">
            <v>Family</v>
          </cell>
        </row>
        <row r="641">
          <cell r="A641" t="str">
            <v>Paul Andrew Williams</v>
          </cell>
          <cell r="B641">
            <v>92</v>
          </cell>
          <cell r="C641">
            <v>0</v>
          </cell>
          <cell r="D641" t="str">
            <v>Comedy|Crime|Horror|Thriller</v>
          </cell>
          <cell r="E641" t="str">
            <v>The CottageÂ </v>
          </cell>
          <cell r="F641" t="str">
            <v>http://www.imdb.com/title/tt0465430/?ref_=fn_tt_tt_1</v>
          </cell>
          <cell r="G641" t="str">
            <v>English</v>
          </cell>
          <cell r="H641" t="str">
            <v>UK</v>
          </cell>
          <cell r="I641">
            <v>2500000</v>
          </cell>
          <cell r="J641">
            <v>2008</v>
          </cell>
          <cell r="K641">
            <v>6.2</v>
          </cell>
          <cell r="L641" t="str">
            <v>Comedy</v>
          </cell>
          <cell r="M641" t="str">
            <v>Crime</v>
          </cell>
          <cell r="N641" t="str">
            <v>Horror</v>
          </cell>
          <cell r="O641" t="str">
            <v>Thriller</v>
          </cell>
        </row>
        <row r="642">
          <cell r="A642" t="str">
            <v>Barry Skolnick</v>
          </cell>
          <cell r="B642">
            <v>99</v>
          </cell>
          <cell r="C642">
            <v>92191</v>
          </cell>
          <cell r="D642" t="str">
            <v>Comedy|Drama|Sport</v>
          </cell>
          <cell r="E642" t="str">
            <v>Mean MachineÂ </v>
          </cell>
          <cell r="F642" t="str">
            <v>http://www.imdb.com/title/tt0291341/?ref_=fn_tt_tt_1</v>
          </cell>
          <cell r="G642" t="str">
            <v>English</v>
          </cell>
          <cell r="H642" t="str">
            <v>UK</v>
          </cell>
          <cell r="I642">
            <v>2500000</v>
          </cell>
          <cell r="J642">
            <v>2001</v>
          </cell>
          <cell r="K642">
            <v>6.5</v>
          </cell>
          <cell r="L642" t="str">
            <v>Comedy</v>
          </cell>
          <cell r="M642" t="str">
            <v>Drama</v>
          </cell>
          <cell r="N642" t="str">
            <v>Sport</v>
          </cell>
        </row>
        <row r="643">
          <cell r="A643" t="str">
            <v>Sam Miller</v>
          </cell>
          <cell r="B643">
            <v>93</v>
          </cell>
          <cell r="C643">
            <v>64359</v>
          </cell>
          <cell r="D643" t="str">
            <v>Comedy|Romance</v>
          </cell>
          <cell r="E643" t="str">
            <v>Among GiantsÂ </v>
          </cell>
          <cell r="F643" t="str">
            <v>http://www.imdb.com/title/tt0122906/?ref_=fn_tt_tt_1</v>
          </cell>
          <cell r="G643" t="str">
            <v>English</v>
          </cell>
          <cell r="H643" t="str">
            <v>UK</v>
          </cell>
          <cell r="I643">
            <v>2500000</v>
          </cell>
          <cell r="J643">
            <v>1998</v>
          </cell>
          <cell r="K643">
            <v>5.9</v>
          </cell>
          <cell r="L643" t="str">
            <v>Comedy</v>
          </cell>
          <cell r="M643" t="str">
            <v>Romance</v>
          </cell>
        </row>
        <row r="644">
          <cell r="A644" t="str">
            <v>Adam Marcus</v>
          </cell>
          <cell r="B644">
            <v>91</v>
          </cell>
          <cell r="C644">
            <v>15935068</v>
          </cell>
          <cell r="D644" t="str">
            <v>Fantasy|Horror|Thriller</v>
          </cell>
          <cell r="E644" t="str">
            <v>Jason Goes to Hell: The Final FridayÂ </v>
          </cell>
          <cell r="F644" t="str">
            <v>http://www.imdb.com/title/tt0107254/?ref_=fn_tt_tt_1</v>
          </cell>
          <cell r="G644" t="str">
            <v>English</v>
          </cell>
          <cell r="H644" t="str">
            <v>USA</v>
          </cell>
          <cell r="I644">
            <v>2500000</v>
          </cell>
          <cell r="J644">
            <v>1993</v>
          </cell>
          <cell r="K644">
            <v>4.3</v>
          </cell>
          <cell r="L644" t="str">
            <v>Fantasy</v>
          </cell>
          <cell r="M644" t="str">
            <v>Horror</v>
          </cell>
          <cell r="N644" t="str">
            <v>Thriller</v>
          </cell>
        </row>
        <row r="645">
          <cell r="A645" t="str">
            <v>Joe Cross</v>
          </cell>
          <cell r="B645">
            <v>97</v>
          </cell>
          <cell r="C645">
            <v>0</v>
          </cell>
          <cell r="D645" t="str">
            <v>Documentary</v>
          </cell>
          <cell r="E645" t="str">
            <v>Fat, Sick &amp; Nearly DeadÂ </v>
          </cell>
          <cell r="F645" t="str">
            <v>http://www.imdb.com/title/tt1227378/?ref_=fn_tt_tt_1</v>
          </cell>
          <cell r="G645" t="str">
            <v>English</v>
          </cell>
          <cell r="H645" t="str">
            <v>Australia</v>
          </cell>
          <cell r="I645">
            <v>2500000</v>
          </cell>
          <cell r="J645">
            <v>2010</v>
          </cell>
          <cell r="K645">
            <v>7.6</v>
          </cell>
          <cell r="L645" t="str">
            <v>Documentary</v>
          </cell>
          <cell r="M645">
            <v>0</v>
          </cell>
        </row>
        <row r="646">
          <cell r="A646" t="str">
            <v>Michael Tiddes</v>
          </cell>
          <cell r="B646">
            <v>86</v>
          </cell>
          <cell r="C646">
            <v>40041683</v>
          </cell>
          <cell r="D646" t="str">
            <v>Comedy|Fantasy</v>
          </cell>
          <cell r="E646" t="str">
            <v>A Haunted HouseÂ </v>
          </cell>
          <cell r="F646" t="str">
            <v>http://www.imdb.com/title/tt2243537/?ref_=fn_tt_tt_1</v>
          </cell>
          <cell r="G646" t="str">
            <v>English</v>
          </cell>
          <cell r="H646" t="str">
            <v>USA</v>
          </cell>
          <cell r="I646">
            <v>2500000</v>
          </cell>
          <cell r="J646">
            <v>2013</v>
          </cell>
          <cell r="K646">
            <v>5.0999999999999996</v>
          </cell>
          <cell r="L646" t="str">
            <v>Comedy</v>
          </cell>
          <cell r="M646" t="str">
            <v>Fantasy</v>
          </cell>
        </row>
        <row r="647">
          <cell r="A647" t="str">
            <v>Dinesh D'Souza</v>
          </cell>
          <cell r="B647">
            <v>87</v>
          </cell>
          <cell r="C647">
            <v>33349949</v>
          </cell>
          <cell r="D647" t="str">
            <v>Documentary</v>
          </cell>
          <cell r="E647" t="str">
            <v>2016: Obama's AmericaÂ </v>
          </cell>
          <cell r="F647" t="str">
            <v>http://www.imdb.com/title/tt2247692/?ref_=fn_tt_tt_1</v>
          </cell>
          <cell r="G647" t="str">
            <v>English</v>
          </cell>
          <cell r="H647" t="str">
            <v>USA</v>
          </cell>
          <cell r="I647">
            <v>2500000</v>
          </cell>
          <cell r="J647">
            <v>2012</v>
          </cell>
          <cell r="K647">
            <v>5.0999999999999996</v>
          </cell>
          <cell r="L647" t="str">
            <v>Documentary</v>
          </cell>
          <cell r="M647">
            <v>0</v>
          </cell>
        </row>
        <row r="648">
          <cell r="A648" t="str">
            <v>Tommy Lee Wallace</v>
          </cell>
          <cell r="B648">
            <v>98</v>
          </cell>
          <cell r="C648">
            <v>14400000</v>
          </cell>
          <cell r="D648" t="str">
            <v>Horror|Mystery|Sci-Fi</v>
          </cell>
          <cell r="E648" t="str">
            <v>Halloween III: Season of the WitchÂ </v>
          </cell>
          <cell r="F648" t="str">
            <v>http://www.imdb.com/title/tt0085636/?ref_=fn_tt_tt_1</v>
          </cell>
          <cell r="G648" t="str">
            <v>English</v>
          </cell>
          <cell r="H648" t="str">
            <v>USA</v>
          </cell>
          <cell r="I648">
            <v>2500000</v>
          </cell>
          <cell r="J648">
            <v>1982</v>
          </cell>
          <cell r="K648">
            <v>4.5999999999999996</v>
          </cell>
          <cell r="L648" t="str">
            <v>Horror</v>
          </cell>
          <cell r="M648" t="str">
            <v>Mystery</v>
          </cell>
          <cell r="N648" t="str">
            <v>Sci-Fi</v>
          </cell>
        </row>
        <row r="649">
          <cell r="A649" t="str">
            <v>Don Taylor</v>
          </cell>
          <cell r="B649">
            <v>98</v>
          </cell>
          <cell r="C649">
            <v>0</v>
          </cell>
          <cell r="D649" t="str">
            <v>Action|Sci-Fi</v>
          </cell>
          <cell r="E649" t="str">
            <v>Escape from the Planet of the ApesÂ </v>
          </cell>
          <cell r="F649" t="str">
            <v>http://www.imdb.com/title/tt0067065/?ref_=fn_tt_tt_1</v>
          </cell>
          <cell r="G649" t="str">
            <v>English</v>
          </cell>
          <cell r="H649" t="str">
            <v>USA</v>
          </cell>
          <cell r="I649">
            <v>2500000</v>
          </cell>
          <cell r="J649">
            <v>1971</v>
          </cell>
          <cell r="K649">
            <v>6.3</v>
          </cell>
          <cell r="L649" t="str">
            <v>Action</v>
          </cell>
          <cell r="M649" t="str">
            <v>Sci-Fi</v>
          </cell>
        </row>
        <row r="650">
          <cell r="A650" t="str">
            <v>Martin Ritt</v>
          </cell>
          <cell r="B650">
            <v>112</v>
          </cell>
          <cell r="C650">
            <v>0</v>
          </cell>
          <cell r="D650" t="str">
            <v>Drama</v>
          </cell>
          <cell r="E650" t="str">
            <v>HudÂ </v>
          </cell>
          <cell r="F650" t="str">
            <v>http://www.imdb.com/title/tt0057163/?ref_=fn_tt_tt_1</v>
          </cell>
          <cell r="G650" t="str">
            <v>English</v>
          </cell>
          <cell r="H650" t="str">
            <v>USA</v>
          </cell>
          <cell r="I650">
            <v>2500000</v>
          </cell>
          <cell r="J650">
            <v>1963</v>
          </cell>
          <cell r="K650">
            <v>7.9</v>
          </cell>
          <cell r="L650" t="str">
            <v>Drama</v>
          </cell>
          <cell r="M650">
            <v>0</v>
          </cell>
        </row>
        <row r="651">
          <cell r="A651" t="str">
            <v>Leslie Small</v>
          </cell>
          <cell r="B651">
            <v>75</v>
          </cell>
          <cell r="C651">
            <v>32230907</v>
          </cell>
          <cell r="D651" t="str">
            <v>Comedy|Documentary</v>
          </cell>
          <cell r="E651" t="str">
            <v>Kevin Hart: Let Me ExplainÂ </v>
          </cell>
          <cell r="F651" t="str">
            <v>http://www.imdb.com/title/tt2609912/?ref_=fn_tt_tt_1</v>
          </cell>
          <cell r="G651" t="str">
            <v>English</v>
          </cell>
          <cell r="H651" t="str">
            <v>USA</v>
          </cell>
          <cell r="I651">
            <v>2500000</v>
          </cell>
          <cell r="J651">
            <v>2013</v>
          </cell>
          <cell r="K651">
            <v>6.7</v>
          </cell>
          <cell r="L651" t="str">
            <v>Comedy</v>
          </cell>
          <cell r="M651" t="str">
            <v>Documentary</v>
          </cell>
        </row>
        <row r="652">
          <cell r="A652" t="str">
            <v>Gus Van Sant</v>
          </cell>
          <cell r="B652">
            <v>104</v>
          </cell>
          <cell r="C652">
            <v>6401336</v>
          </cell>
          <cell r="D652" t="str">
            <v>Drama</v>
          </cell>
          <cell r="E652" t="str">
            <v>My Own Private IdahoÂ </v>
          </cell>
          <cell r="F652" t="str">
            <v>http://www.imdb.com/title/tt0102494/?ref_=fn_tt_tt_1</v>
          </cell>
          <cell r="G652" t="str">
            <v>English</v>
          </cell>
          <cell r="H652" t="str">
            <v>USA</v>
          </cell>
          <cell r="I652">
            <v>2500000</v>
          </cell>
          <cell r="J652">
            <v>1991</v>
          </cell>
          <cell r="K652">
            <v>7.1</v>
          </cell>
          <cell r="L652" t="str">
            <v>Drama</v>
          </cell>
          <cell r="M652">
            <v>0</v>
          </cell>
        </row>
        <row r="653">
          <cell r="A653" t="str">
            <v>Zach Braff</v>
          </cell>
          <cell r="B653">
            <v>102</v>
          </cell>
          <cell r="C653">
            <v>26781723</v>
          </cell>
          <cell r="D653" t="str">
            <v>Comedy|Drama|Romance</v>
          </cell>
          <cell r="E653" t="str">
            <v>Garden StateÂ </v>
          </cell>
          <cell r="F653" t="str">
            <v>http://www.imdb.com/title/tt0333766/?ref_=fn_tt_tt_1</v>
          </cell>
          <cell r="G653" t="str">
            <v>English</v>
          </cell>
          <cell r="H653" t="str">
            <v>USA</v>
          </cell>
          <cell r="I653">
            <v>2500000</v>
          </cell>
          <cell r="J653">
            <v>2004</v>
          </cell>
          <cell r="K653">
            <v>7.6</v>
          </cell>
          <cell r="L653" t="str">
            <v>Comedy</v>
          </cell>
          <cell r="M653" t="str">
            <v>Drama</v>
          </cell>
          <cell r="N653" t="str">
            <v>Romance</v>
          </cell>
        </row>
        <row r="654">
          <cell r="A654" t="str">
            <v>Richard Linklater</v>
          </cell>
          <cell r="B654">
            <v>105</v>
          </cell>
          <cell r="C654">
            <v>5400000</v>
          </cell>
          <cell r="D654" t="str">
            <v>Drama|Romance</v>
          </cell>
          <cell r="E654" t="str">
            <v>Before SunriseÂ </v>
          </cell>
          <cell r="F654" t="str">
            <v>http://www.imdb.com/title/tt0112471/?ref_=fn_tt_tt_1</v>
          </cell>
          <cell r="G654" t="str">
            <v>English</v>
          </cell>
          <cell r="H654" t="str">
            <v>USA</v>
          </cell>
          <cell r="I654">
            <v>2500000</v>
          </cell>
          <cell r="J654">
            <v>1995</v>
          </cell>
          <cell r="K654">
            <v>8.1</v>
          </cell>
          <cell r="L654" t="str">
            <v>Drama</v>
          </cell>
          <cell r="M654" t="str">
            <v>Romance</v>
          </cell>
        </row>
        <row r="655">
          <cell r="A655" t="str">
            <v>Alison Maclean</v>
          </cell>
          <cell r="B655">
            <v>107</v>
          </cell>
          <cell r="C655">
            <v>1282084</v>
          </cell>
          <cell r="D655" t="str">
            <v>Drama</v>
          </cell>
          <cell r="E655" t="str">
            <v>Jesus' SonÂ </v>
          </cell>
          <cell r="F655" t="str">
            <v>http://www.imdb.com/title/tt0186253/?ref_=fn_tt_tt_1</v>
          </cell>
          <cell r="G655" t="str">
            <v>English</v>
          </cell>
          <cell r="H655" t="str">
            <v>USA</v>
          </cell>
          <cell r="I655">
            <v>2500000</v>
          </cell>
          <cell r="J655">
            <v>1999</v>
          </cell>
          <cell r="K655">
            <v>7</v>
          </cell>
          <cell r="L655" t="str">
            <v>Drama</v>
          </cell>
          <cell r="M655">
            <v>0</v>
          </cell>
        </row>
        <row r="656">
          <cell r="A656" t="str">
            <v>Jake Schreier</v>
          </cell>
          <cell r="B656">
            <v>89</v>
          </cell>
          <cell r="C656">
            <v>3325638</v>
          </cell>
          <cell r="D656" t="str">
            <v>Comedy|Crime|Drama|Sci-Fi</v>
          </cell>
          <cell r="E656" t="str">
            <v>Robot &amp; FrankÂ </v>
          </cell>
          <cell r="F656" t="str">
            <v>http://www.imdb.com/title/tt1990314/?ref_=fn_tt_tt_1</v>
          </cell>
          <cell r="G656" t="str">
            <v>English</v>
          </cell>
          <cell r="H656" t="str">
            <v>USA</v>
          </cell>
          <cell r="I656">
            <v>2500000</v>
          </cell>
          <cell r="J656">
            <v>2012</v>
          </cell>
          <cell r="K656">
            <v>7.1</v>
          </cell>
          <cell r="L656" t="str">
            <v>Comedy</v>
          </cell>
          <cell r="M656" t="str">
            <v>Crime</v>
          </cell>
          <cell r="N656" t="str">
            <v>Drama</v>
          </cell>
          <cell r="O656" t="str">
            <v>Sci-Fi</v>
          </cell>
        </row>
        <row r="657">
          <cell r="A657" t="str">
            <v>James Ponsoldt</v>
          </cell>
          <cell r="B657">
            <v>95</v>
          </cell>
          <cell r="C657">
            <v>6851969</v>
          </cell>
          <cell r="D657" t="str">
            <v>Comedy|Drama|Romance</v>
          </cell>
          <cell r="E657" t="str">
            <v>The Spectacular NowÂ </v>
          </cell>
          <cell r="F657" t="str">
            <v>http://www.imdb.com/title/tt1714206/?ref_=fn_tt_tt_1</v>
          </cell>
          <cell r="G657" t="str">
            <v>English</v>
          </cell>
          <cell r="H657" t="str">
            <v>USA</v>
          </cell>
          <cell r="I657">
            <v>2500000</v>
          </cell>
          <cell r="J657">
            <v>2013</v>
          </cell>
          <cell r="K657">
            <v>7.1</v>
          </cell>
          <cell r="L657" t="str">
            <v>Comedy</v>
          </cell>
          <cell r="M657" t="str">
            <v>Drama</v>
          </cell>
          <cell r="N657" t="str">
            <v>Romance</v>
          </cell>
        </row>
        <row r="658">
          <cell r="A658" t="str">
            <v>Larry Charles</v>
          </cell>
          <cell r="B658">
            <v>101</v>
          </cell>
          <cell r="C658">
            <v>12995673</v>
          </cell>
          <cell r="D658" t="str">
            <v>Comedy|Documentary|War</v>
          </cell>
          <cell r="E658" t="str">
            <v>ReligulousÂ </v>
          </cell>
          <cell r="F658" t="str">
            <v>http://www.imdb.com/title/tt0815241/?ref_=fn_tt_tt_1</v>
          </cell>
          <cell r="G658" t="str">
            <v>English</v>
          </cell>
          <cell r="H658" t="str">
            <v>USA</v>
          </cell>
          <cell r="I658">
            <v>2500000</v>
          </cell>
          <cell r="J658">
            <v>2008</v>
          </cell>
          <cell r="K658">
            <v>7.7</v>
          </cell>
          <cell r="L658" t="str">
            <v>Comedy</v>
          </cell>
          <cell r="M658" t="str">
            <v>Documentary</v>
          </cell>
          <cell r="N658" t="str">
            <v>War</v>
          </cell>
        </row>
        <row r="659">
          <cell r="A659" t="str">
            <v>Joshua Tickell</v>
          </cell>
          <cell r="B659">
            <v>112</v>
          </cell>
          <cell r="C659">
            <v>173783</v>
          </cell>
          <cell r="D659" t="str">
            <v>Documentary</v>
          </cell>
          <cell r="E659" t="str">
            <v>FuelÂ </v>
          </cell>
          <cell r="F659" t="str">
            <v>http://www.imdb.com/title/tt1294164/?ref_=fn_tt_tt_1</v>
          </cell>
          <cell r="G659" t="str">
            <v>English</v>
          </cell>
          <cell r="H659" t="str">
            <v>USA</v>
          </cell>
          <cell r="I659">
            <v>2500000</v>
          </cell>
          <cell r="J659">
            <v>2008</v>
          </cell>
          <cell r="K659">
            <v>7.6</v>
          </cell>
          <cell r="L659" t="str">
            <v>Documentary</v>
          </cell>
          <cell r="M659">
            <v>0</v>
          </cell>
        </row>
        <row r="660">
          <cell r="A660" t="str">
            <v>Tim Boxell</v>
          </cell>
          <cell r="B660">
            <v>100</v>
          </cell>
          <cell r="C660">
            <v>118666</v>
          </cell>
          <cell r="D660" t="str">
            <v>Drama</v>
          </cell>
          <cell r="E660" t="str">
            <v>Valley of the Heart's DelightÂ </v>
          </cell>
          <cell r="F660" t="str">
            <v>http://www.imdb.com/title/tt0472200/?ref_=fn_tt_tt_1</v>
          </cell>
          <cell r="G660" t="str">
            <v>English</v>
          </cell>
          <cell r="H660" t="str">
            <v>USA</v>
          </cell>
          <cell r="I660">
            <v>2500000</v>
          </cell>
          <cell r="J660">
            <v>2006</v>
          </cell>
          <cell r="K660">
            <v>6.6</v>
          </cell>
          <cell r="L660" t="str">
            <v>Drama</v>
          </cell>
          <cell r="M660">
            <v>0</v>
          </cell>
        </row>
        <row r="661">
          <cell r="A661" t="str">
            <v>Michael D. Sellers</v>
          </cell>
          <cell r="B661">
            <v>100</v>
          </cell>
          <cell r="C661">
            <v>71904</v>
          </cell>
          <cell r="D661" t="str">
            <v>Comedy|Drama|Family</v>
          </cell>
          <cell r="E661" t="str">
            <v>Eye of the DolphinÂ </v>
          </cell>
          <cell r="F661" t="str">
            <v>http://www.imdb.com/title/tt0465407/?ref_=fn_tt_tt_1</v>
          </cell>
          <cell r="G661" t="str">
            <v>English</v>
          </cell>
          <cell r="H661" t="str">
            <v>USA</v>
          </cell>
          <cell r="I661">
            <v>2500000</v>
          </cell>
          <cell r="J661">
            <v>2006</v>
          </cell>
          <cell r="K661">
            <v>5.7</v>
          </cell>
          <cell r="L661" t="str">
            <v>Comedy</v>
          </cell>
          <cell r="M661" t="str">
            <v>Drama</v>
          </cell>
          <cell r="N661" t="str">
            <v>Family</v>
          </cell>
        </row>
        <row r="662">
          <cell r="A662" t="str">
            <v>Reed Cowan</v>
          </cell>
          <cell r="B662">
            <v>80</v>
          </cell>
          <cell r="C662">
            <v>99851</v>
          </cell>
          <cell r="D662" t="str">
            <v>Documentary</v>
          </cell>
          <cell r="E662" t="str">
            <v>8: The Mormon PropositionÂ </v>
          </cell>
          <cell r="F662" t="str">
            <v>http://www.imdb.com/title/tt1484522/?ref_=fn_tt_tt_1</v>
          </cell>
          <cell r="G662" t="str">
            <v>English</v>
          </cell>
          <cell r="H662" t="str">
            <v>USA</v>
          </cell>
          <cell r="I662">
            <v>2500000</v>
          </cell>
          <cell r="J662">
            <v>2010</v>
          </cell>
          <cell r="K662">
            <v>7.1</v>
          </cell>
          <cell r="L662" t="str">
            <v>Documentary</v>
          </cell>
          <cell r="M662">
            <v>0</v>
          </cell>
        </row>
        <row r="663">
          <cell r="A663" t="str">
            <v>Alex Rivera</v>
          </cell>
          <cell r="B663">
            <v>90</v>
          </cell>
          <cell r="C663">
            <v>75727</v>
          </cell>
          <cell r="D663" t="str">
            <v>Drama|Romance|Sci-Fi|Thriller</v>
          </cell>
          <cell r="E663" t="str">
            <v>Sleep DealerÂ </v>
          </cell>
          <cell r="F663" t="str">
            <v>http://www.imdb.com/title/tt0804529/?ref_=fn_tt_tt_1</v>
          </cell>
          <cell r="G663" t="str">
            <v>Spanish</v>
          </cell>
          <cell r="H663" t="str">
            <v>USA</v>
          </cell>
          <cell r="I663">
            <v>2500000</v>
          </cell>
          <cell r="J663">
            <v>2008</v>
          </cell>
          <cell r="K663">
            <v>5.9</v>
          </cell>
          <cell r="L663" t="str">
            <v>Drama</v>
          </cell>
          <cell r="M663" t="str">
            <v>Romance</v>
          </cell>
          <cell r="N663" t="str">
            <v>Sci-Fi</v>
          </cell>
          <cell r="O663" t="str">
            <v>Thriller</v>
          </cell>
        </row>
        <row r="664">
          <cell r="A664" t="str">
            <v>James Gunn</v>
          </cell>
          <cell r="B664">
            <v>96</v>
          </cell>
          <cell r="C664">
            <v>322157</v>
          </cell>
          <cell r="D664" t="str">
            <v>Comedy|Crime|Drama</v>
          </cell>
          <cell r="E664" t="str">
            <v>SuperÂ </v>
          </cell>
          <cell r="F664" t="str">
            <v>http://www.imdb.com/title/tt1512235/?ref_=fn_tt_tt_1</v>
          </cell>
          <cell r="G664" t="str">
            <v>English</v>
          </cell>
          <cell r="H664" t="str">
            <v>USA</v>
          </cell>
          <cell r="I664">
            <v>2500000</v>
          </cell>
          <cell r="J664">
            <v>2010</v>
          </cell>
          <cell r="K664">
            <v>6.8</v>
          </cell>
          <cell r="L664" t="str">
            <v>Comedy</v>
          </cell>
          <cell r="M664" t="str">
            <v>Crime</v>
          </cell>
          <cell r="N664" t="str">
            <v>Drama</v>
          </cell>
        </row>
        <row r="665">
          <cell r="A665" t="str">
            <v>John Murlowski</v>
          </cell>
          <cell r="B665">
            <v>89</v>
          </cell>
          <cell r="C665">
            <v>0</v>
          </cell>
          <cell r="D665" t="str">
            <v>Comedy|Drama|Family|Romance</v>
          </cell>
          <cell r="E665" t="str">
            <v>Christmas MailÂ </v>
          </cell>
          <cell r="F665" t="str">
            <v>http://www.imdb.com/title/tt1663628/?ref_=fn_tt_tt_1</v>
          </cell>
          <cell r="G665" t="str">
            <v>English</v>
          </cell>
          <cell r="H665" t="str">
            <v>USA</v>
          </cell>
          <cell r="I665">
            <v>2500000</v>
          </cell>
          <cell r="J665">
            <v>2010</v>
          </cell>
          <cell r="K665">
            <v>5.8</v>
          </cell>
          <cell r="L665" t="str">
            <v>Comedy</v>
          </cell>
          <cell r="M665" t="str">
            <v>Drama</v>
          </cell>
          <cell r="N665" t="str">
            <v>Family</v>
          </cell>
          <cell r="O665" t="str">
            <v>Romance</v>
          </cell>
        </row>
        <row r="666">
          <cell r="A666" t="str">
            <v>Benni Diez</v>
          </cell>
          <cell r="B666">
            <v>87</v>
          </cell>
          <cell r="C666">
            <v>0</v>
          </cell>
          <cell r="D666" t="str">
            <v>Comedy|Horror</v>
          </cell>
          <cell r="E666" t="str">
            <v>StungÂ </v>
          </cell>
          <cell r="F666" t="str">
            <v>http://www.imdb.com/title/tt3300572/?ref_=fn_tt_tt_1</v>
          </cell>
          <cell r="G666" t="str">
            <v>English</v>
          </cell>
          <cell r="H666" t="str">
            <v>Germany</v>
          </cell>
          <cell r="I666">
            <v>2500000</v>
          </cell>
          <cell r="J666">
            <v>2015</v>
          </cell>
          <cell r="K666">
            <v>5</v>
          </cell>
          <cell r="L666" t="str">
            <v>Comedy</v>
          </cell>
          <cell r="M666" t="str">
            <v>Horror</v>
          </cell>
        </row>
        <row r="667">
          <cell r="A667" t="str">
            <v>Zackary Adler</v>
          </cell>
          <cell r="B667">
            <v>110</v>
          </cell>
          <cell r="C667">
            <v>0</v>
          </cell>
          <cell r="D667" t="str">
            <v>Crime|Drama</v>
          </cell>
          <cell r="E667" t="str">
            <v>The Rise of the KraysÂ </v>
          </cell>
          <cell r="F667" t="str">
            <v>http://www.imdb.com/title/tt2945796/?ref_=fn_tt_tt_1</v>
          </cell>
          <cell r="G667" t="str">
            <v>English</v>
          </cell>
          <cell r="H667" t="str">
            <v>UK</v>
          </cell>
          <cell r="I667">
            <v>2500000</v>
          </cell>
          <cell r="J667">
            <v>2015</v>
          </cell>
          <cell r="K667">
            <v>5</v>
          </cell>
          <cell r="L667" t="str">
            <v>Crime</v>
          </cell>
          <cell r="M667" t="str">
            <v>Drama</v>
          </cell>
        </row>
        <row r="668">
          <cell r="A668" t="str">
            <v>Dominic Burns</v>
          </cell>
          <cell r="B668">
            <v>101</v>
          </cell>
          <cell r="C668">
            <v>0</v>
          </cell>
          <cell r="D668" t="str">
            <v>Comedy|Sci-Fi</v>
          </cell>
          <cell r="E668" t="str">
            <v>Alien UprisingÂ </v>
          </cell>
          <cell r="F668" t="str">
            <v>http://www.imdb.com/title/tt2040578/?ref_=fn_tt_tt_1</v>
          </cell>
          <cell r="G668" t="str">
            <v>English</v>
          </cell>
          <cell r="H668" t="str">
            <v>UK</v>
          </cell>
          <cell r="I668">
            <v>2500000</v>
          </cell>
          <cell r="J668">
            <v>2012</v>
          </cell>
          <cell r="K668">
            <v>3.1</v>
          </cell>
          <cell r="L668" t="str">
            <v>Comedy</v>
          </cell>
          <cell r="M668" t="str">
            <v>Sci-Fi</v>
          </cell>
        </row>
        <row r="669">
          <cell r="A669" t="str">
            <v>Jaco Booyens</v>
          </cell>
          <cell r="B669">
            <v>90</v>
          </cell>
          <cell r="C669">
            <v>0</v>
          </cell>
          <cell r="D669" t="str">
            <v>Drama|Thriller</v>
          </cell>
          <cell r="E669" t="str">
            <v>8 DaysÂ </v>
          </cell>
          <cell r="F669" t="str">
            <v>http://www.imdb.com/title/tt3111864/?ref_=fn_tt_tt_1</v>
          </cell>
          <cell r="G669" t="str">
            <v>English</v>
          </cell>
          <cell r="H669" t="str">
            <v>USA</v>
          </cell>
          <cell r="I669">
            <v>2500000</v>
          </cell>
          <cell r="J669">
            <v>2014</v>
          </cell>
          <cell r="K669">
            <v>6.9</v>
          </cell>
          <cell r="L669" t="str">
            <v>Drama</v>
          </cell>
          <cell r="M669" t="str">
            <v>Thriller</v>
          </cell>
        </row>
        <row r="670">
          <cell r="A670" t="str">
            <v>Jon Knautz</v>
          </cell>
          <cell r="B670">
            <v>90</v>
          </cell>
          <cell r="C670">
            <v>0</v>
          </cell>
          <cell r="D670" t="str">
            <v>Action|Comedy|Horror</v>
          </cell>
          <cell r="E670" t="str">
            <v>Jack Brooks: Monster SlayerÂ </v>
          </cell>
          <cell r="F670" t="str">
            <v>http://www.imdb.com/title/tt0816539/?ref_=fn_tt_tt_1</v>
          </cell>
          <cell r="G670" t="str">
            <v>English</v>
          </cell>
          <cell r="H670" t="str">
            <v>Canada</v>
          </cell>
          <cell r="I670">
            <v>2500000</v>
          </cell>
          <cell r="J670">
            <v>2007</v>
          </cell>
          <cell r="K670">
            <v>6</v>
          </cell>
          <cell r="L670" t="str">
            <v>Action</v>
          </cell>
          <cell r="M670" t="str">
            <v>Comedy</v>
          </cell>
          <cell r="N670" t="str">
            <v>Horror</v>
          </cell>
        </row>
        <row r="671">
          <cell r="A671" t="str">
            <v>Rob Zombie</v>
          </cell>
          <cell r="B671">
            <v>101</v>
          </cell>
          <cell r="C671">
            <v>1163508</v>
          </cell>
          <cell r="D671" t="str">
            <v>Drama|Fantasy|Horror|Thriller</v>
          </cell>
          <cell r="E671" t="str">
            <v>The Lords of SalemÂ </v>
          </cell>
          <cell r="F671" t="str">
            <v>http://www.imdb.com/title/tt1731697/?ref_=fn_tt_tt_1</v>
          </cell>
          <cell r="G671" t="str">
            <v>English</v>
          </cell>
          <cell r="H671" t="str">
            <v>USA</v>
          </cell>
          <cell r="I671">
            <v>2500000</v>
          </cell>
          <cell r="J671">
            <v>2012</v>
          </cell>
          <cell r="K671">
            <v>5.0999999999999996</v>
          </cell>
          <cell r="L671" t="str">
            <v>Drama</v>
          </cell>
          <cell r="M671" t="str">
            <v>Fantasy</v>
          </cell>
          <cell r="N671" t="str">
            <v>Horror</v>
          </cell>
          <cell r="O671" t="str">
            <v>Thriller</v>
          </cell>
        </row>
        <row r="672">
          <cell r="A672" t="str">
            <v>David Gordon Green</v>
          </cell>
          <cell r="B672">
            <v>108</v>
          </cell>
          <cell r="C672">
            <v>548712</v>
          </cell>
          <cell r="D672" t="str">
            <v>Drama|Romance</v>
          </cell>
          <cell r="E672" t="str">
            <v>All the Real GirlsÂ </v>
          </cell>
          <cell r="F672" t="str">
            <v>http://www.imdb.com/title/tt0299458/?ref_=fn_tt_tt_1</v>
          </cell>
          <cell r="G672" t="str">
            <v>English</v>
          </cell>
          <cell r="H672" t="str">
            <v>USA</v>
          </cell>
          <cell r="I672">
            <v>2500000</v>
          </cell>
          <cell r="J672">
            <v>2003</v>
          </cell>
          <cell r="K672">
            <v>6.9</v>
          </cell>
          <cell r="L672" t="str">
            <v>Drama</v>
          </cell>
          <cell r="M672" t="str">
            <v>Romance</v>
          </cell>
        </row>
        <row r="673">
          <cell r="A673" t="str">
            <v>James Kerwin</v>
          </cell>
          <cell r="B673">
            <v>89</v>
          </cell>
          <cell r="C673">
            <v>0</v>
          </cell>
          <cell r="D673" t="str">
            <v>Drama|Music|Mystery|Romance|Sci-Fi</v>
          </cell>
          <cell r="E673" t="str">
            <v>Yesterday Was a LieÂ </v>
          </cell>
          <cell r="F673" t="str">
            <v>http://www.imdb.com/title/tt0448182/?ref_=fn_tt_tt_1</v>
          </cell>
          <cell r="G673" t="str">
            <v>English</v>
          </cell>
          <cell r="H673" t="str">
            <v>USA</v>
          </cell>
          <cell r="I673">
            <v>2500000</v>
          </cell>
          <cell r="J673">
            <v>2008</v>
          </cell>
          <cell r="K673">
            <v>5.4</v>
          </cell>
          <cell r="L673" t="str">
            <v>Drama</v>
          </cell>
          <cell r="M673" t="str">
            <v>Music</v>
          </cell>
          <cell r="N673" t="str">
            <v>Mystery</v>
          </cell>
          <cell r="O673" t="str">
            <v>Romance</v>
          </cell>
        </row>
        <row r="674">
          <cell r="A674" t="str">
            <v>Stanley Donen</v>
          </cell>
          <cell r="B674">
            <v>103</v>
          </cell>
          <cell r="C674">
            <v>0</v>
          </cell>
          <cell r="D674" t="str">
            <v>Comedy|Musical|Romance</v>
          </cell>
          <cell r="E674" t="str">
            <v>Singin' in the RainÂ </v>
          </cell>
          <cell r="F674" t="str">
            <v>http://www.imdb.com/title/tt0045152/?ref_=fn_tt_tt_1</v>
          </cell>
          <cell r="G674" t="str">
            <v>English</v>
          </cell>
          <cell r="H674" t="str">
            <v>USA</v>
          </cell>
          <cell r="I674">
            <v>2540800</v>
          </cell>
          <cell r="J674">
            <v>1952</v>
          </cell>
          <cell r="K674">
            <v>8.3000000000000007</v>
          </cell>
          <cell r="L674" t="str">
            <v>Comedy</v>
          </cell>
          <cell r="M674" t="str">
            <v>Musical</v>
          </cell>
          <cell r="N674" t="str">
            <v>Romance</v>
          </cell>
        </row>
        <row r="675">
          <cell r="A675" t="str">
            <v>Norman Ferguson</v>
          </cell>
          <cell r="B675">
            <v>88</v>
          </cell>
          <cell r="C675">
            <v>84300000</v>
          </cell>
          <cell r="D675" t="str">
            <v>Animation|Family|Fantasy|Musical</v>
          </cell>
          <cell r="E675" t="str">
            <v>PinocchioÂ </v>
          </cell>
          <cell r="F675" t="str">
            <v>http://www.imdb.com/title/tt0032910/?ref_=fn_tt_tt_1</v>
          </cell>
          <cell r="G675" t="str">
            <v>English</v>
          </cell>
          <cell r="H675" t="str">
            <v>USA</v>
          </cell>
          <cell r="I675">
            <v>2600000</v>
          </cell>
          <cell r="J675">
            <v>1940</v>
          </cell>
          <cell r="K675">
            <v>7.5</v>
          </cell>
          <cell r="L675" t="str">
            <v>Animation</v>
          </cell>
          <cell r="M675" t="str">
            <v>Family</v>
          </cell>
          <cell r="N675" t="str">
            <v>Fantasy</v>
          </cell>
          <cell r="O675" t="str">
            <v>Musical</v>
          </cell>
        </row>
        <row r="676">
          <cell r="A676" t="str">
            <v>Mel Brooks</v>
          </cell>
          <cell r="B676">
            <v>93</v>
          </cell>
          <cell r="C676">
            <v>119500000</v>
          </cell>
          <cell r="D676" t="str">
            <v>Comedy|Western</v>
          </cell>
          <cell r="E676" t="str">
            <v>Blazing SaddlesÂ </v>
          </cell>
          <cell r="F676" t="str">
            <v>http://www.imdb.com/title/tt0071230/?ref_=fn_tt_tt_1</v>
          </cell>
          <cell r="G676" t="str">
            <v>English</v>
          </cell>
          <cell r="H676" t="str">
            <v>USA</v>
          </cell>
          <cell r="I676">
            <v>2600000</v>
          </cell>
          <cell r="J676">
            <v>1974</v>
          </cell>
          <cell r="K676">
            <v>7.8</v>
          </cell>
          <cell r="L676" t="str">
            <v>Comedy</v>
          </cell>
          <cell r="M676" t="str">
            <v>Western</v>
          </cell>
        </row>
        <row r="677">
          <cell r="A677" t="str">
            <v>James Ivory</v>
          </cell>
          <cell r="B677">
            <v>140</v>
          </cell>
          <cell r="C677">
            <v>3130592</v>
          </cell>
          <cell r="D677" t="str">
            <v>Drama|Romance</v>
          </cell>
          <cell r="E677" t="str">
            <v>MauriceÂ </v>
          </cell>
          <cell r="F677" t="str">
            <v>http://www.imdb.com/title/tt0093512/?ref_=fn_tt_tt_1</v>
          </cell>
          <cell r="G677" t="str">
            <v>English</v>
          </cell>
          <cell r="H677" t="str">
            <v>UK</v>
          </cell>
          <cell r="I677">
            <v>2600000</v>
          </cell>
          <cell r="J677">
            <v>1987</v>
          </cell>
          <cell r="K677">
            <v>7.8</v>
          </cell>
          <cell r="L677" t="str">
            <v>Drama</v>
          </cell>
          <cell r="M677" t="str">
            <v>Romance</v>
          </cell>
        </row>
        <row r="678">
          <cell r="A678" t="str">
            <v>Nacho Vigalondo</v>
          </cell>
          <cell r="B678">
            <v>66</v>
          </cell>
          <cell r="C678">
            <v>38108</v>
          </cell>
          <cell r="D678" t="str">
            <v>Horror|Mystery|Sci-Fi|Thriller</v>
          </cell>
          <cell r="E678" t="str">
            <v>TimecrimesÂ </v>
          </cell>
          <cell r="F678" t="str">
            <v>http://www.imdb.com/title/tt0480669/?ref_=fn_tt_tt_1</v>
          </cell>
          <cell r="G678" t="str">
            <v>Spanish</v>
          </cell>
          <cell r="H678" t="str">
            <v>Spain</v>
          </cell>
          <cell r="I678">
            <v>2600000</v>
          </cell>
          <cell r="J678">
            <v>2007</v>
          </cell>
          <cell r="K678">
            <v>7.2</v>
          </cell>
          <cell r="L678" t="str">
            <v>Horror</v>
          </cell>
          <cell r="M678" t="str">
            <v>Mystery</v>
          </cell>
          <cell r="N678" t="str">
            <v>Sci-Fi</v>
          </cell>
          <cell r="O678" t="str">
            <v>Thriller</v>
          </cell>
        </row>
        <row r="679">
          <cell r="A679" t="str">
            <v>Tony Giglio</v>
          </cell>
          <cell r="B679">
            <v>100</v>
          </cell>
          <cell r="C679">
            <v>0</v>
          </cell>
          <cell r="D679" t="str">
            <v>Horror|Thriller</v>
          </cell>
          <cell r="E679" t="str">
            <v>Timber FallsÂ </v>
          </cell>
          <cell r="F679" t="str">
            <v>http://www.imdb.com/title/tt0857295/?ref_=fn_tt_tt_1</v>
          </cell>
          <cell r="G679" t="str">
            <v>English</v>
          </cell>
          <cell r="H679" t="str">
            <v>USA</v>
          </cell>
          <cell r="I679">
            <v>2600000</v>
          </cell>
          <cell r="J679">
            <v>2007</v>
          </cell>
          <cell r="K679">
            <v>5.3</v>
          </cell>
          <cell r="L679" t="str">
            <v>Horror</v>
          </cell>
          <cell r="M679" t="str">
            <v>Thriller</v>
          </cell>
        </row>
        <row r="680">
          <cell r="A680" t="str">
            <v>Rob Bowman</v>
          </cell>
          <cell r="B680">
            <v>91</v>
          </cell>
          <cell r="C680">
            <v>2850263</v>
          </cell>
          <cell r="D680" t="str">
            <v>Adventure|Comedy|Sport</v>
          </cell>
          <cell r="E680" t="str">
            <v>AirborneÂ </v>
          </cell>
          <cell r="F680" t="str">
            <v>http://www.imdb.com/title/tt0106233/?ref_=fn_tt_tt_1</v>
          </cell>
          <cell r="G680" t="str">
            <v>English</v>
          </cell>
          <cell r="H680" t="str">
            <v>USA</v>
          </cell>
          <cell r="I680">
            <v>2600000</v>
          </cell>
          <cell r="J680">
            <v>1993</v>
          </cell>
          <cell r="K680">
            <v>6.2</v>
          </cell>
          <cell r="L680" t="str">
            <v>Adventure</v>
          </cell>
          <cell r="M680" t="str">
            <v>Comedy</v>
          </cell>
          <cell r="N680" t="str">
            <v>Sport</v>
          </cell>
        </row>
        <row r="681">
          <cell r="A681" t="str">
            <v>Victor Fleming</v>
          </cell>
          <cell r="B681">
            <v>122</v>
          </cell>
          <cell r="C681">
            <v>0</v>
          </cell>
          <cell r="D681" t="str">
            <v>Drama|Fantasy|Romance|War</v>
          </cell>
          <cell r="E681" t="str">
            <v>A Guy Named JoeÂ </v>
          </cell>
          <cell r="F681" t="str">
            <v>http://www.imdb.com/title/tt0035959/?ref_=fn_tt_tt_1</v>
          </cell>
          <cell r="G681" t="str">
            <v>English</v>
          </cell>
          <cell r="H681" t="str">
            <v>USA</v>
          </cell>
          <cell r="I681">
            <v>2627000</v>
          </cell>
          <cell r="J681">
            <v>1943</v>
          </cell>
          <cell r="K681">
            <v>7</v>
          </cell>
          <cell r="L681" t="str">
            <v>Drama</v>
          </cell>
          <cell r="M681" t="str">
            <v>Fantasy</v>
          </cell>
          <cell r="N681" t="str">
            <v>Romance</v>
          </cell>
          <cell r="O681" t="str">
            <v>War</v>
          </cell>
        </row>
        <row r="682">
          <cell r="A682" t="str">
            <v>Alex van Warmerdam</v>
          </cell>
          <cell r="B682">
            <v>95</v>
          </cell>
          <cell r="C682">
            <v>0</v>
          </cell>
          <cell r="D682" t="str">
            <v>Comedy|Drama</v>
          </cell>
          <cell r="E682" t="str">
            <v>The DressÂ </v>
          </cell>
          <cell r="F682" t="str">
            <v>http://www.imdb.com/title/tt0116729/?ref_=fn_tt_tt_1</v>
          </cell>
          <cell r="G682" t="str">
            <v>Dutch</v>
          </cell>
          <cell r="H682" t="str">
            <v>Netherlands</v>
          </cell>
          <cell r="I682">
            <v>2650000</v>
          </cell>
          <cell r="J682">
            <v>1996</v>
          </cell>
          <cell r="K682">
            <v>7</v>
          </cell>
          <cell r="L682" t="str">
            <v>Comedy</v>
          </cell>
          <cell r="M682" t="str">
            <v>Drama</v>
          </cell>
        </row>
        <row r="683">
          <cell r="A683" t="str">
            <v>John Ford</v>
          </cell>
          <cell r="B683">
            <v>109</v>
          </cell>
          <cell r="C683">
            <v>0</v>
          </cell>
          <cell r="D683" t="str">
            <v>Adventure|Comedy|Romance</v>
          </cell>
          <cell r="E683" t="str">
            <v>Donovan's ReefÂ </v>
          </cell>
          <cell r="F683" t="str">
            <v>http://www.imdb.com/title/tt0057007/?ref_=fn_tt_tt_1</v>
          </cell>
          <cell r="G683" t="str">
            <v>English</v>
          </cell>
          <cell r="H683" t="str">
            <v>USA</v>
          </cell>
          <cell r="I683">
            <v>2686585</v>
          </cell>
          <cell r="J683">
            <v>1963</v>
          </cell>
          <cell r="K683">
            <v>6.9</v>
          </cell>
          <cell r="L683" t="str">
            <v>Adventure</v>
          </cell>
          <cell r="M683" t="str">
            <v>Comedy</v>
          </cell>
          <cell r="N683" t="str">
            <v>Romance</v>
          </cell>
        </row>
        <row r="684">
          <cell r="A684" t="str">
            <v>Mike Marvin</v>
          </cell>
          <cell r="B684">
            <v>93</v>
          </cell>
          <cell r="C684">
            <v>3500000</v>
          </cell>
          <cell r="D684" t="str">
            <v>Action|Horror|Romance|Sci-Fi|Thriller</v>
          </cell>
          <cell r="E684" t="str">
            <v>The WraithÂ </v>
          </cell>
          <cell r="F684" t="str">
            <v>http://www.imdb.com/title/tt0092240/?ref_=fn_tt_tt_1</v>
          </cell>
          <cell r="G684" t="str">
            <v>English</v>
          </cell>
          <cell r="H684" t="str">
            <v>USA</v>
          </cell>
          <cell r="I684">
            <v>2700000</v>
          </cell>
          <cell r="J684">
            <v>1986</v>
          </cell>
          <cell r="K684">
            <v>5.9</v>
          </cell>
          <cell r="L684" t="str">
            <v>Action</v>
          </cell>
          <cell r="M684" t="str">
            <v>Horror</v>
          </cell>
          <cell r="N684" t="str">
            <v>Romance</v>
          </cell>
          <cell r="O684" t="str">
            <v>Sci-Fi</v>
          </cell>
        </row>
        <row r="685">
          <cell r="A685" t="str">
            <v>Marco Kreuzpaintner</v>
          </cell>
          <cell r="B685">
            <v>98</v>
          </cell>
          <cell r="C685">
            <v>95016</v>
          </cell>
          <cell r="D685" t="str">
            <v>Comedy|Drama|Romance|Sport</v>
          </cell>
          <cell r="E685" t="str">
            <v>Summer StormÂ </v>
          </cell>
          <cell r="F685" t="str">
            <v>http://www.imdb.com/title/tt0420206/?ref_=fn_tt_tt_1</v>
          </cell>
          <cell r="G685" t="str">
            <v>German</v>
          </cell>
          <cell r="H685" t="str">
            <v>Germany</v>
          </cell>
          <cell r="I685">
            <v>2700000</v>
          </cell>
          <cell r="J685">
            <v>2004</v>
          </cell>
          <cell r="K685">
            <v>7.4</v>
          </cell>
          <cell r="L685" t="str">
            <v>Comedy</v>
          </cell>
          <cell r="M685" t="str">
            <v>Drama</v>
          </cell>
          <cell r="N685" t="str">
            <v>Romance</v>
          </cell>
          <cell r="O685" t="str">
            <v>Sport</v>
          </cell>
        </row>
        <row r="686">
          <cell r="A686" t="str">
            <v>Victor Nunez</v>
          </cell>
          <cell r="B686">
            <v>113</v>
          </cell>
          <cell r="C686">
            <v>9054736</v>
          </cell>
          <cell r="D686" t="str">
            <v>Drama</v>
          </cell>
          <cell r="E686" t="str">
            <v>Ulee's GoldÂ </v>
          </cell>
          <cell r="F686" t="str">
            <v>http://www.imdb.com/title/tt0120402/?ref_=fn_tt_tt_1</v>
          </cell>
          <cell r="G686" t="str">
            <v>English</v>
          </cell>
          <cell r="H686" t="str">
            <v>USA</v>
          </cell>
          <cell r="I686">
            <v>2700000</v>
          </cell>
          <cell r="J686">
            <v>1997</v>
          </cell>
          <cell r="K686">
            <v>7.1</v>
          </cell>
          <cell r="L686" t="str">
            <v>Drama</v>
          </cell>
          <cell r="M686">
            <v>0</v>
          </cell>
        </row>
        <row r="687">
          <cell r="A687" t="str">
            <v>Carroll Ballard</v>
          </cell>
          <cell r="B687">
            <v>118</v>
          </cell>
          <cell r="C687">
            <v>0</v>
          </cell>
          <cell r="D687" t="str">
            <v>Adventure|Family|Sport</v>
          </cell>
          <cell r="E687" t="str">
            <v>The Black StallionÂ </v>
          </cell>
          <cell r="F687" t="str">
            <v>http://www.imdb.com/title/tt0078872/?ref_=fn_tt_tt_1</v>
          </cell>
          <cell r="G687" t="str">
            <v>English</v>
          </cell>
          <cell r="H687" t="str">
            <v>USA</v>
          </cell>
          <cell r="I687">
            <v>2700000</v>
          </cell>
          <cell r="J687">
            <v>1979</v>
          </cell>
          <cell r="K687">
            <v>7.4</v>
          </cell>
          <cell r="L687" t="str">
            <v>Adventure</v>
          </cell>
          <cell r="M687" t="str">
            <v>Family</v>
          </cell>
          <cell r="N687" t="str">
            <v>Sport</v>
          </cell>
        </row>
        <row r="688">
          <cell r="A688" t="str">
            <v>Richard Linklater</v>
          </cell>
          <cell r="B688">
            <v>80</v>
          </cell>
          <cell r="C688">
            <v>5792822</v>
          </cell>
          <cell r="D688" t="str">
            <v>Drama|Romance</v>
          </cell>
          <cell r="E688" t="str">
            <v>Before SunsetÂ </v>
          </cell>
          <cell r="F688" t="str">
            <v>http://www.imdb.com/title/tt0381681/?ref_=fn_tt_tt_1</v>
          </cell>
          <cell r="G688" t="str">
            <v>English</v>
          </cell>
          <cell r="H688" t="str">
            <v>USA</v>
          </cell>
          <cell r="I688">
            <v>2700000</v>
          </cell>
          <cell r="J688">
            <v>2004</v>
          </cell>
          <cell r="K688">
            <v>8</v>
          </cell>
          <cell r="L688" t="str">
            <v>Drama</v>
          </cell>
          <cell r="M688" t="str">
            <v>Romance</v>
          </cell>
        </row>
        <row r="689">
          <cell r="A689" t="str">
            <v>Richard Donner</v>
          </cell>
          <cell r="B689">
            <v>107</v>
          </cell>
          <cell r="C689">
            <v>0</v>
          </cell>
          <cell r="D689" t="str">
            <v>Fantasy|Horror|Mystery</v>
          </cell>
          <cell r="E689" t="str">
            <v>The OmenÂ </v>
          </cell>
          <cell r="F689" t="str">
            <v>http://www.imdb.com/title/tt0075005/?ref_=fn_tt_tt_1</v>
          </cell>
          <cell r="G689" t="str">
            <v>English</v>
          </cell>
          <cell r="H689" t="str">
            <v>UK</v>
          </cell>
          <cell r="I689">
            <v>2800000</v>
          </cell>
          <cell r="J689">
            <v>1976</v>
          </cell>
          <cell r="K689">
            <v>7.6</v>
          </cell>
          <cell r="L689" t="str">
            <v>Fantasy</v>
          </cell>
          <cell r="M689" t="str">
            <v>Horror</v>
          </cell>
          <cell r="N689" t="str">
            <v>Mystery</v>
          </cell>
        </row>
        <row r="690">
          <cell r="A690" t="str">
            <v>Michael Winterbottom</v>
          </cell>
          <cell r="B690">
            <v>94</v>
          </cell>
          <cell r="C690">
            <v>1247453</v>
          </cell>
          <cell r="D690" t="str">
            <v>Comedy|Drama</v>
          </cell>
          <cell r="E690" t="str">
            <v>Tristram Shandy: A Cock and Bull StoryÂ </v>
          </cell>
          <cell r="F690" t="str">
            <v>http://www.imdb.com/title/tt0423409/?ref_=fn_tt_tt_1</v>
          </cell>
          <cell r="G690" t="str">
            <v>English</v>
          </cell>
          <cell r="H690" t="str">
            <v>UK</v>
          </cell>
          <cell r="I690">
            <v>2800000</v>
          </cell>
          <cell r="J690">
            <v>2005</v>
          </cell>
          <cell r="K690">
            <v>6.8</v>
          </cell>
          <cell r="L690" t="str">
            <v>Comedy</v>
          </cell>
          <cell r="M690" t="str">
            <v>Drama</v>
          </cell>
        </row>
        <row r="691">
          <cell r="A691" t="str">
            <v>John Carl Buechler</v>
          </cell>
          <cell r="B691">
            <v>88</v>
          </cell>
          <cell r="C691">
            <v>19170001</v>
          </cell>
          <cell r="D691" t="str">
            <v>Horror</v>
          </cell>
          <cell r="E691" t="str">
            <v>Friday the 13th Part VII: The New BloodÂ </v>
          </cell>
          <cell r="F691" t="str">
            <v>http://www.imdb.com/title/tt0095179/?ref_=fn_tt_tt_1</v>
          </cell>
          <cell r="G691" t="str">
            <v>English</v>
          </cell>
          <cell r="H691" t="str">
            <v>USA</v>
          </cell>
          <cell r="I691">
            <v>2800000</v>
          </cell>
          <cell r="J691">
            <v>1988</v>
          </cell>
          <cell r="K691">
            <v>5.3</v>
          </cell>
          <cell r="L691" t="str">
            <v>Horror</v>
          </cell>
          <cell r="M691">
            <v>0</v>
          </cell>
        </row>
        <row r="692">
          <cell r="A692" t="str">
            <v>Victor Fleming</v>
          </cell>
          <cell r="B692">
            <v>102</v>
          </cell>
          <cell r="C692">
            <v>22202612</v>
          </cell>
          <cell r="D692" t="str">
            <v>Adventure|Family|Fantasy|Musical</v>
          </cell>
          <cell r="E692" t="str">
            <v>The Wizard of OzÂ </v>
          </cell>
          <cell r="F692" t="str">
            <v>http://www.imdb.com/title/tt0032138/?ref_=fn_tt_tt_1</v>
          </cell>
          <cell r="G692" t="str">
            <v>English</v>
          </cell>
          <cell r="H692" t="str">
            <v>USA</v>
          </cell>
          <cell r="I692">
            <v>2800000</v>
          </cell>
          <cell r="J692">
            <v>1939</v>
          </cell>
          <cell r="K692">
            <v>8.1</v>
          </cell>
          <cell r="L692" t="str">
            <v>Adventure</v>
          </cell>
          <cell r="M692" t="str">
            <v>Family</v>
          </cell>
          <cell r="N692" t="str">
            <v>Fantasy</v>
          </cell>
          <cell r="O692" t="str">
            <v>Musical</v>
          </cell>
        </row>
        <row r="693">
          <cell r="A693" t="str">
            <v>Mel Brooks</v>
          </cell>
          <cell r="B693">
            <v>106</v>
          </cell>
          <cell r="C693">
            <v>86300000</v>
          </cell>
          <cell r="D693" t="str">
            <v>Comedy</v>
          </cell>
          <cell r="E693" t="str">
            <v>Young FrankensteinÂ </v>
          </cell>
          <cell r="F693" t="str">
            <v>http://www.imdb.com/title/tt0072431/?ref_=fn_tt_tt_1</v>
          </cell>
          <cell r="G693" t="str">
            <v>English</v>
          </cell>
          <cell r="H693" t="str">
            <v>USA</v>
          </cell>
          <cell r="I693">
            <v>2800000</v>
          </cell>
          <cell r="J693">
            <v>1974</v>
          </cell>
          <cell r="K693">
            <v>8</v>
          </cell>
          <cell r="L693" t="str">
            <v>Comedy</v>
          </cell>
          <cell r="M693">
            <v>0</v>
          </cell>
        </row>
        <row r="694">
          <cell r="A694" t="str">
            <v>Frank Sebastiano</v>
          </cell>
          <cell r="B694">
            <v>86</v>
          </cell>
          <cell r="C694">
            <v>475000</v>
          </cell>
          <cell r="D694" t="str">
            <v>Comedy|Sport</v>
          </cell>
          <cell r="E694" t="str">
            <v>Beer LeagueÂ </v>
          </cell>
          <cell r="F694" t="str">
            <v>http://www.imdb.com/title/tt0453453/?ref_=fn_tt_tt_1</v>
          </cell>
          <cell r="G694" t="str">
            <v>English</v>
          </cell>
          <cell r="H694" t="str">
            <v>USA</v>
          </cell>
          <cell r="I694">
            <v>2800000</v>
          </cell>
          <cell r="J694">
            <v>2006</v>
          </cell>
          <cell r="K694">
            <v>6</v>
          </cell>
          <cell r="L694" t="str">
            <v>Comedy</v>
          </cell>
          <cell r="M694" t="str">
            <v>Sport</v>
          </cell>
        </row>
        <row r="695">
          <cell r="A695" t="str">
            <v>Billy Wilder</v>
          </cell>
          <cell r="B695">
            <v>120</v>
          </cell>
          <cell r="C695">
            <v>25000000</v>
          </cell>
          <cell r="D695" t="str">
            <v>Comedy|Music|Romance</v>
          </cell>
          <cell r="E695" t="str">
            <v>Some Like It HotÂ </v>
          </cell>
          <cell r="F695" t="str">
            <v>http://www.imdb.com/title/tt0053291/?ref_=fn_tt_tt_1</v>
          </cell>
          <cell r="G695" t="str">
            <v>English</v>
          </cell>
          <cell r="H695" t="str">
            <v>USA</v>
          </cell>
          <cell r="I695">
            <v>2883848</v>
          </cell>
          <cell r="J695">
            <v>1959</v>
          </cell>
          <cell r="K695">
            <v>8.3000000000000007</v>
          </cell>
          <cell r="L695" t="str">
            <v>Comedy</v>
          </cell>
          <cell r="M695" t="str">
            <v>Music</v>
          </cell>
          <cell r="N695" t="str">
            <v>Romance</v>
          </cell>
        </row>
        <row r="696">
          <cell r="A696" t="str">
            <v>Walter Salles</v>
          </cell>
          <cell r="B696">
            <v>113</v>
          </cell>
          <cell r="C696">
            <v>5595428</v>
          </cell>
          <cell r="D696" t="str">
            <v>Drama</v>
          </cell>
          <cell r="E696" t="str">
            <v>Central StationÂ </v>
          </cell>
          <cell r="F696" t="str">
            <v>http://www.imdb.com/title/tt0140888/?ref_=fn_tt_tt_1</v>
          </cell>
          <cell r="G696" t="str">
            <v>Portuguese</v>
          </cell>
          <cell r="H696" t="str">
            <v>Brazil</v>
          </cell>
          <cell r="I696">
            <v>2900000</v>
          </cell>
          <cell r="J696">
            <v>1998</v>
          </cell>
          <cell r="K696">
            <v>8</v>
          </cell>
          <cell r="L696" t="str">
            <v>Drama</v>
          </cell>
          <cell r="M696">
            <v>0</v>
          </cell>
        </row>
        <row r="697">
          <cell r="A697" t="str">
            <v>Frank Capra</v>
          </cell>
          <cell r="B697">
            <v>136</v>
          </cell>
          <cell r="C697">
            <v>0</v>
          </cell>
          <cell r="D697" t="str">
            <v>Comedy|Drama</v>
          </cell>
          <cell r="E697" t="str">
            <v>Pocketful of MiraclesÂ </v>
          </cell>
          <cell r="F697" t="str">
            <v>http://www.imdb.com/title/tt0055312/?ref_=fn_tt_tt_1</v>
          </cell>
          <cell r="G697" t="str">
            <v>English</v>
          </cell>
          <cell r="H697" t="str">
            <v>USA</v>
          </cell>
          <cell r="I697">
            <v>2900000</v>
          </cell>
          <cell r="J697">
            <v>1961</v>
          </cell>
          <cell r="K697">
            <v>7.3</v>
          </cell>
          <cell r="L697" t="str">
            <v>Comedy</v>
          </cell>
          <cell r="M697" t="str">
            <v>Drama</v>
          </cell>
        </row>
        <row r="698">
          <cell r="A698" t="str">
            <v>Nell Scovell</v>
          </cell>
          <cell r="B698">
            <v>22</v>
          </cell>
          <cell r="C698">
            <v>0</v>
          </cell>
          <cell r="D698" t="str">
            <v>Comedy|Family|Fantasy</v>
          </cell>
          <cell r="E698" t="str">
            <v xml:space="preserve">Sabrina, the Teenage WitchÂ             </v>
          </cell>
          <cell r="F698" t="str">
            <v>http://www.imdb.com/title/tt0115341/?ref_=fn_tt_tt_1</v>
          </cell>
          <cell r="G698" t="str">
            <v>English</v>
          </cell>
          <cell r="H698" t="str">
            <v>USA</v>
          </cell>
          <cell r="I698">
            <v>3000000</v>
          </cell>
          <cell r="K698">
            <v>6.6</v>
          </cell>
          <cell r="L698" t="str">
            <v>Comedy</v>
          </cell>
          <cell r="M698" t="str">
            <v>Family</v>
          </cell>
          <cell r="N698" t="str">
            <v>Fantasy</v>
          </cell>
        </row>
        <row r="699">
          <cell r="A699" t="str">
            <v>Jon Hess</v>
          </cell>
          <cell r="B699">
            <v>87</v>
          </cell>
          <cell r="C699">
            <v>1200000</v>
          </cell>
          <cell r="D699" t="str">
            <v>Action</v>
          </cell>
          <cell r="E699" t="str">
            <v>Excessive ForceÂ </v>
          </cell>
          <cell r="F699" t="str">
            <v>http://www.imdb.com/title/tt0104215/?ref_=fn_tt_tt_1</v>
          </cell>
          <cell r="G699" t="str">
            <v>English</v>
          </cell>
          <cell r="H699" t="str">
            <v>USA</v>
          </cell>
          <cell r="I699">
            <v>3000000</v>
          </cell>
          <cell r="J699">
            <v>1993</v>
          </cell>
          <cell r="K699">
            <v>5.0999999999999996</v>
          </cell>
          <cell r="L699" t="str">
            <v>Action</v>
          </cell>
          <cell r="M699">
            <v>0</v>
          </cell>
        </row>
        <row r="700">
          <cell r="A700" t="str">
            <v>Tuck Tucker</v>
          </cell>
          <cell r="B700">
            <v>76</v>
          </cell>
          <cell r="C700">
            <v>13684949</v>
          </cell>
          <cell r="D700" t="str">
            <v>Adventure|Animation|Comedy|Family</v>
          </cell>
          <cell r="E700" t="str">
            <v>Hey Arnold! The MovieÂ </v>
          </cell>
          <cell r="F700" t="str">
            <v>http://www.imdb.com/title/tt0314166/?ref_=fn_tt_tt_1</v>
          </cell>
          <cell r="G700" t="str">
            <v>English</v>
          </cell>
          <cell r="H700" t="str">
            <v>USA</v>
          </cell>
          <cell r="I700">
            <v>3000000</v>
          </cell>
          <cell r="J700">
            <v>2002</v>
          </cell>
          <cell r="K700">
            <v>5.9</v>
          </cell>
          <cell r="L700" t="str">
            <v>Adventure</v>
          </cell>
          <cell r="M700" t="str">
            <v>Animation</v>
          </cell>
          <cell r="N700" t="str">
            <v>Comedy</v>
          </cell>
          <cell r="O700" t="str">
            <v>Family</v>
          </cell>
        </row>
        <row r="701">
          <cell r="A701" t="str">
            <v>Dominique Othenin-Girard</v>
          </cell>
          <cell r="B701">
            <v>96</v>
          </cell>
          <cell r="C701">
            <v>11642254</v>
          </cell>
          <cell r="D701" t="str">
            <v>Horror|Thriller</v>
          </cell>
          <cell r="E701" t="str">
            <v>Halloween 5Â </v>
          </cell>
          <cell r="F701" t="str">
            <v>http://www.imdb.com/title/tt0097474/?ref_=fn_tt_tt_1</v>
          </cell>
          <cell r="G701" t="str">
            <v>English</v>
          </cell>
          <cell r="H701" t="str">
            <v>USA</v>
          </cell>
          <cell r="I701">
            <v>3000000</v>
          </cell>
          <cell r="J701">
            <v>1989</v>
          </cell>
          <cell r="K701">
            <v>5.2</v>
          </cell>
          <cell r="L701" t="str">
            <v>Horror</v>
          </cell>
          <cell r="M701" t="str">
            <v>Thriller</v>
          </cell>
        </row>
        <row r="702">
          <cell r="A702" t="str">
            <v>Joseph Gordon-Levitt</v>
          </cell>
          <cell r="B702">
            <v>90</v>
          </cell>
          <cell r="C702">
            <v>24475193</v>
          </cell>
          <cell r="D702" t="str">
            <v>Comedy|Drama|Romance</v>
          </cell>
          <cell r="E702" t="str">
            <v>Don JonÂ </v>
          </cell>
          <cell r="F702" t="str">
            <v>http://www.imdb.com/title/tt2229499/?ref_=fn_tt_tt_1</v>
          </cell>
          <cell r="G702" t="str">
            <v>English</v>
          </cell>
          <cell r="H702" t="str">
            <v>USA</v>
          </cell>
          <cell r="I702">
            <v>3000000</v>
          </cell>
          <cell r="J702">
            <v>2013</v>
          </cell>
          <cell r="K702">
            <v>6.6</v>
          </cell>
          <cell r="L702" t="str">
            <v>Comedy</v>
          </cell>
          <cell r="M702" t="str">
            <v>Drama</v>
          </cell>
          <cell r="N702" t="str">
            <v>Romance</v>
          </cell>
        </row>
        <row r="703">
          <cell r="A703" t="str">
            <v>Nick Murphy</v>
          </cell>
          <cell r="B703">
            <v>107</v>
          </cell>
          <cell r="C703">
            <v>0</v>
          </cell>
          <cell r="D703" t="str">
            <v>Horror|Thriller</v>
          </cell>
          <cell r="E703" t="str">
            <v>The AwakeningÂ </v>
          </cell>
          <cell r="F703" t="str">
            <v>http://www.imdb.com/title/tt1687901/?ref_=fn_tt_tt_1</v>
          </cell>
          <cell r="G703" t="str">
            <v>English</v>
          </cell>
          <cell r="H703" t="str">
            <v>UK</v>
          </cell>
          <cell r="I703">
            <v>3000000</v>
          </cell>
          <cell r="J703">
            <v>2011</v>
          </cell>
          <cell r="K703">
            <v>6.5</v>
          </cell>
          <cell r="L703" t="str">
            <v>Horror</v>
          </cell>
          <cell r="M703" t="str">
            <v>Thriller</v>
          </cell>
        </row>
        <row r="704">
          <cell r="A704" t="str">
            <v>Nick Love</v>
          </cell>
          <cell r="B704">
            <v>112</v>
          </cell>
          <cell r="C704">
            <v>26345</v>
          </cell>
          <cell r="D704" t="str">
            <v>Action|Crime|Drama</v>
          </cell>
          <cell r="E704" t="str">
            <v>The SweeneyÂ </v>
          </cell>
          <cell r="F704" t="str">
            <v>http://www.imdb.com/title/tt0857190/?ref_=fn_tt_tt_1</v>
          </cell>
          <cell r="G704" t="str">
            <v>English</v>
          </cell>
          <cell r="H704" t="str">
            <v>UK</v>
          </cell>
          <cell r="I704">
            <v>3000000</v>
          </cell>
          <cell r="J704">
            <v>2012</v>
          </cell>
          <cell r="K704">
            <v>6.1</v>
          </cell>
          <cell r="L704" t="str">
            <v>Action</v>
          </cell>
          <cell r="M704" t="str">
            <v>Crime</v>
          </cell>
          <cell r="N704" t="str">
            <v>Drama</v>
          </cell>
        </row>
        <row r="705">
          <cell r="A705" t="str">
            <v>Stefan Schwartz</v>
          </cell>
          <cell r="B705">
            <v>99</v>
          </cell>
          <cell r="C705">
            <v>302204</v>
          </cell>
          <cell r="D705" t="str">
            <v>Comedy|Crime|Romance</v>
          </cell>
          <cell r="E705" t="str">
            <v>Shooting FishÂ </v>
          </cell>
          <cell r="F705" t="str">
            <v>http://www.imdb.com/title/tt0120122/?ref_=fn_tt_tt_1</v>
          </cell>
          <cell r="G705" t="str">
            <v>English</v>
          </cell>
          <cell r="H705" t="str">
            <v>UK</v>
          </cell>
          <cell r="I705">
            <v>3000000</v>
          </cell>
          <cell r="J705">
            <v>1997</v>
          </cell>
          <cell r="K705">
            <v>6.6</v>
          </cell>
          <cell r="L705" t="str">
            <v>Comedy</v>
          </cell>
          <cell r="M705" t="str">
            <v>Crime</v>
          </cell>
          <cell r="N705" t="str">
            <v>Romance</v>
          </cell>
        </row>
        <row r="706">
          <cell r="A706" t="str">
            <v>Louis C.K.</v>
          </cell>
          <cell r="B706">
            <v>81</v>
          </cell>
          <cell r="C706">
            <v>3293258</v>
          </cell>
          <cell r="D706" t="str">
            <v>Action|Adventure|Comedy|Musical</v>
          </cell>
          <cell r="E706" t="str">
            <v>Pootie TangÂ </v>
          </cell>
          <cell r="F706" t="str">
            <v>http://www.imdb.com/title/tt0258038/?ref_=fn_tt_tt_1</v>
          </cell>
          <cell r="G706" t="str">
            <v>English</v>
          </cell>
          <cell r="H706" t="str">
            <v>USA</v>
          </cell>
          <cell r="I706">
            <v>3000000</v>
          </cell>
          <cell r="J706">
            <v>2001</v>
          </cell>
          <cell r="K706">
            <v>5.2</v>
          </cell>
          <cell r="L706" t="str">
            <v>Action</v>
          </cell>
          <cell r="M706" t="str">
            <v>Adventure</v>
          </cell>
          <cell r="N706" t="str">
            <v>Comedy</v>
          </cell>
          <cell r="O706" t="str">
            <v>Musical</v>
          </cell>
        </row>
        <row r="707">
          <cell r="A707" t="str">
            <v>Clark Gregg</v>
          </cell>
          <cell r="B707">
            <v>92</v>
          </cell>
          <cell r="C707">
            <v>2926565</v>
          </cell>
          <cell r="D707" t="str">
            <v>Comedy|Drama</v>
          </cell>
          <cell r="E707" t="str">
            <v>ChokeÂ </v>
          </cell>
          <cell r="F707" t="str">
            <v>http://www.imdb.com/title/tt1024715/?ref_=fn_tt_tt_1</v>
          </cell>
          <cell r="G707" t="str">
            <v>English</v>
          </cell>
          <cell r="H707" t="str">
            <v>USA</v>
          </cell>
          <cell r="I707">
            <v>3000000</v>
          </cell>
          <cell r="J707">
            <v>2008</v>
          </cell>
          <cell r="K707">
            <v>6.5</v>
          </cell>
          <cell r="L707" t="str">
            <v>Comedy</v>
          </cell>
          <cell r="M707" t="str">
            <v>Drama</v>
          </cell>
        </row>
        <row r="708">
          <cell r="A708" t="str">
            <v>Joshua Marston</v>
          </cell>
          <cell r="B708">
            <v>101</v>
          </cell>
          <cell r="C708">
            <v>6517198</v>
          </cell>
          <cell r="D708" t="str">
            <v>Crime|Drama</v>
          </cell>
          <cell r="E708" t="str">
            <v>Maria Full of GraceÂ </v>
          </cell>
          <cell r="F708" t="str">
            <v>http://www.imdb.com/title/tt0390221/?ref_=fn_tt_tt_1</v>
          </cell>
          <cell r="G708" t="str">
            <v>Spanish</v>
          </cell>
          <cell r="H708" t="str">
            <v>Colombia</v>
          </cell>
          <cell r="I708">
            <v>3000000</v>
          </cell>
          <cell r="J708">
            <v>2004</v>
          </cell>
          <cell r="K708">
            <v>7.5</v>
          </cell>
          <cell r="L708" t="str">
            <v>Crime</v>
          </cell>
          <cell r="M708" t="str">
            <v>Drama</v>
          </cell>
        </row>
        <row r="709">
          <cell r="A709" t="str">
            <v>John Landis</v>
          </cell>
          <cell r="B709">
            <v>109</v>
          </cell>
          <cell r="C709">
            <v>141600000</v>
          </cell>
          <cell r="D709" t="str">
            <v>Comedy</v>
          </cell>
          <cell r="E709" t="str">
            <v>Animal HouseÂ </v>
          </cell>
          <cell r="F709" t="str">
            <v>http://www.imdb.com/title/tt0077975/?ref_=fn_tt_tt_1</v>
          </cell>
          <cell r="G709" t="str">
            <v>English</v>
          </cell>
          <cell r="H709" t="str">
            <v>USA</v>
          </cell>
          <cell r="I709">
            <v>3000000</v>
          </cell>
          <cell r="J709">
            <v>1978</v>
          </cell>
          <cell r="K709">
            <v>7.6</v>
          </cell>
          <cell r="L709" t="str">
            <v>Comedy</v>
          </cell>
          <cell r="M709">
            <v>0</v>
          </cell>
        </row>
        <row r="710">
          <cell r="A710" t="str">
            <v>Guy Hamilton</v>
          </cell>
          <cell r="B710">
            <v>110</v>
          </cell>
          <cell r="C710">
            <v>51100000</v>
          </cell>
          <cell r="D710" t="str">
            <v>Action|Adventure|Thriller</v>
          </cell>
          <cell r="E710" t="str">
            <v>GoldfingerÂ </v>
          </cell>
          <cell r="F710" t="str">
            <v>http://www.imdb.com/title/tt0058150/?ref_=fn_tt_tt_1</v>
          </cell>
          <cell r="G710" t="str">
            <v>English</v>
          </cell>
          <cell r="H710" t="str">
            <v>UK</v>
          </cell>
          <cell r="I710">
            <v>3000000</v>
          </cell>
          <cell r="J710">
            <v>1964</v>
          </cell>
          <cell r="K710">
            <v>7.8</v>
          </cell>
          <cell r="L710" t="str">
            <v>Action</v>
          </cell>
          <cell r="M710" t="str">
            <v>Adventure</v>
          </cell>
          <cell r="N710" t="str">
            <v>Thriller</v>
          </cell>
        </row>
        <row r="711">
          <cell r="A711" t="str">
            <v>Spike Lee</v>
          </cell>
          <cell r="B711">
            <v>115</v>
          </cell>
          <cell r="C711">
            <v>38168022</v>
          </cell>
          <cell r="D711" t="str">
            <v>Comedy|Documentary</v>
          </cell>
          <cell r="E711" t="str">
            <v>The Original Kings of ComedyÂ </v>
          </cell>
          <cell r="F711" t="str">
            <v>http://www.imdb.com/title/tt0236388/?ref_=fn_tt_tt_1</v>
          </cell>
          <cell r="G711" t="str">
            <v>English</v>
          </cell>
          <cell r="H711" t="str">
            <v>USA</v>
          </cell>
          <cell r="I711">
            <v>3000000</v>
          </cell>
          <cell r="J711">
            <v>2000</v>
          </cell>
          <cell r="K711">
            <v>6.6</v>
          </cell>
          <cell r="L711" t="str">
            <v>Comedy</v>
          </cell>
          <cell r="M711" t="str">
            <v>Documentary</v>
          </cell>
        </row>
        <row r="712">
          <cell r="A712" t="str">
            <v>Tod Williams</v>
          </cell>
          <cell r="B712">
            <v>98</v>
          </cell>
          <cell r="C712">
            <v>84749884</v>
          </cell>
          <cell r="D712" t="str">
            <v>Horror</v>
          </cell>
          <cell r="E712" t="str">
            <v>Paranormal Activity 2Â </v>
          </cell>
          <cell r="F712" t="str">
            <v>http://www.imdb.com/title/tt1536044/?ref_=fn_tt_tt_1</v>
          </cell>
          <cell r="G712" t="str">
            <v>English</v>
          </cell>
          <cell r="H712" t="str">
            <v>USA</v>
          </cell>
          <cell r="I712">
            <v>3000000</v>
          </cell>
          <cell r="J712">
            <v>2010</v>
          </cell>
          <cell r="K712">
            <v>5.7</v>
          </cell>
          <cell r="L712" t="str">
            <v>Horror</v>
          </cell>
          <cell r="M712">
            <v>0</v>
          </cell>
        </row>
        <row r="713">
          <cell r="A713" t="str">
            <v>Kirk Jones</v>
          </cell>
          <cell r="B713">
            <v>91</v>
          </cell>
          <cell r="C713">
            <v>24788807</v>
          </cell>
          <cell r="D713" t="str">
            <v>Comedy</v>
          </cell>
          <cell r="E713" t="str">
            <v>Waking Ned DevineÂ </v>
          </cell>
          <cell r="F713" t="str">
            <v>http://www.imdb.com/title/tt0166396/?ref_=fn_tt_tt_1</v>
          </cell>
          <cell r="G713" t="str">
            <v>English</v>
          </cell>
          <cell r="H713" t="str">
            <v>UK</v>
          </cell>
          <cell r="I713">
            <v>3000000</v>
          </cell>
          <cell r="J713">
            <v>1998</v>
          </cell>
          <cell r="K713">
            <v>7.4</v>
          </cell>
          <cell r="L713" t="str">
            <v>Comedy</v>
          </cell>
          <cell r="M713">
            <v>0</v>
          </cell>
        </row>
        <row r="714">
          <cell r="A714" t="str">
            <v>James Ivory</v>
          </cell>
          <cell r="B714">
            <v>117</v>
          </cell>
          <cell r="C714">
            <v>20966644</v>
          </cell>
          <cell r="D714" t="str">
            <v>Drama|Romance</v>
          </cell>
          <cell r="E714" t="str">
            <v>A Room with a ViewÂ </v>
          </cell>
          <cell r="F714" t="str">
            <v>http://www.imdb.com/title/tt0091867/?ref_=fn_tt_tt_1</v>
          </cell>
          <cell r="G714" t="str">
            <v>English</v>
          </cell>
          <cell r="H714" t="str">
            <v>UK</v>
          </cell>
          <cell r="I714">
            <v>3000000</v>
          </cell>
          <cell r="J714">
            <v>1985</v>
          </cell>
          <cell r="K714">
            <v>7.4</v>
          </cell>
          <cell r="L714" t="str">
            <v>Drama</v>
          </cell>
          <cell r="M714" t="str">
            <v>Romance</v>
          </cell>
        </row>
        <row r="715">
          <cell r="A715" t="str">
            <v>James DeMonaco</v>
          </cell>
          <cell r="B715">
            <v>85</v>
          </cell>
          <cell r="C715">
            <v>64423650</v>
          </cell>
          <cell r="D715" t="str">
            <v>Horror|Sci-Fi|Thriller</v>
          </cell>
          <cell r="E715" t="str">
            <v>The PurgeÂ </v>
          </cell>
          <cell r="F715" t="str">
            <v>http://www.imdb.com/title/tt2184339/?ref_=fn_tt_tt_1</v>
          </cell>
          <cell r="G715" t="str">
            <v>English</v>
          </cell>
          <cell r="H715" t="str">
            <v>USA</v>
          </cell>
          <cell r="I715">
            <v>3000000</v>
          </cell>
          <cell r="J715">
            <v>2013</v>
          </cell>
          <cell r="K715">
            <v>5.7</v>
          </cell>
          <cell r="L715" t="str">
            <v>Horror</v>
          </cell>
          <cell r="M715" t="str">
            <v>Sci-Fi</v>
          </cell>
          <cell r="N715" t="str">
            <v>Thriller</v>
          </cell>
        </row>
        <row r="716">
          <cell r="A716" t="str">
            <v>Scott Derrickson</v>
          </cell>
          <cell r="B716">
            <v>110</v>
          </cell>
          <cell r="C716">
            <v>48056940</v>
          </cell>
          <cell r="D716" t="str">
            <v>Horror|Mystery</v>
          </cell>
          <cell r="E716" t="str">
            <v>SinisterÂ </v>
          </cell>
          <cell r="F716" t="str">
            <v>http://www.imdb.com/title/tt1922777/?ref_=fn_tt_tt_1</v>
          </cell>
          <cell r="G716" t="str">
            <v>English</v>
          </cell>
          <cell r="H716" t="str">
            <v>USA</v>
          </cell>
          <cell r="I716">
            <v>3000000</v>
          </cell>
          <cell r="J716">
            <v>2012</v>
          </cell>
          <cell r="K716">
            <v>6.8</v>
          </cell>
          <cell r="L716" t="str">
            <v>Horror</v>
          </cell>
          <cell r="M716" t="str">
            <v>Mystery</v>
          </cell>
        </row>
        <row r="717">
          <cell r="A717" t="str">
            <v>David Raynr</v>
          </cell>
          <cell r="B717">
            <v>113</v>
          </cell>
          <cell r="C717">
            <v>19184015</v>
          </cell>
          <cell r="D717" t="str">
            <v>Biography|Comedy|Documentary</v>
          </cell>
          <cell r="E717" t="str">
            <v>Martin Lawrence Live: RunteldatÂ </v>
          </cell>
          <cell r="F717" t="str">
            <v>http://www.imdb.com/title/tt0327036/?ref_=fn_tt_tt_1</v>
          </cell>
          <cell r="G717" t="str">
            <v>English</v>
          </cell>
          <cell r="H717" t="str">
            <v>USA</v>
          </cell>
          <cell r="I717">
            <v>3000000</v>
          </cell>
          <cell r="J717">
            <v>2002</v>
          </cell>
          <cell r="K717">
            <v>5.4</v>
          </cell>
          <cell r="L717" t="str">
            <v>Biography</v>
          </cell>
          <cell r="M717" t="str">
            <v>Comedy</v>
          </cell>
          <cell r="N717" t="str">
            <v>Documentary</v>
          </cell>
        </row>
        <row r="718">
          <cell r="A718" t="str">
            <v>Richard Brooks</v>
          </cell>
          <cell r="B718">
            <v>108</v>
          </cell>
          <cell r="C718">
            <v>0</v>
          </cell>
          <cell r="D718" t="str">
            <v>Drama|Romance</v>
          </cell>
          <cell r="E718" t="str">
            <v>Cat on a Hot Tin RoofÂ </v>
          </cell>
          <cell r="F718" t="str">
            <v>http://www.imdb.com/title/tt0051459/?ref_=fn_tt_tt_1</v>
          </cell>
          <cell r="G718" t="str">
            <v>English</v>
          </cell>
          <cell r="H718" t="str">
            <v>USA</v>
          </cell>
          <cell r="I718">
            <v>3000000</v>
          </cell>
          <cell r="J718">
            <v>1958</v>
          </cell>
          <cell r="K718">
            <v>8.1</v>
          </cell>
          <cell r="L718" t="str">
            <v>Drama</v>
          </cell>
          <cell r="M718" t="str">
            <v>Romance</v>
          </cell>
        </row>
        <row r="719">
          <cell r="A719" t="str">
            <v>Ted Post</v>
          </cell>
          <cell r="B719">
            <v>95</v>
          </cell>
          <cell r="C719">
            <v>0</v>
          </cell>
          <cell r="D719" t="str">
            <v>Action|Adventure|Sci-Fi</v>
          </cell>
          <cell r="E719" t="str">
            <v>Beneath the Planet of the ApesÂ </v>
          </cell>
          <cell r="F719" t="str">
            <v>http://www.imdb.com/title/tt0065462/?ref_=fn_tt_tt_1</v>
          </cell>
          <cell r="G719" t="str">
            <v>English</v>
          </cell>
          <cell r="H719" t="str">
            <v>USA</v>
          </cell>
          <cell r="I719">
            <v>3000000</v>
          </cell>
          <cell r="J719">
            <v>1970</v>
          </cell>
          <cell r="K719">
            <v>6.1</v>
          </cell>
          <cell r="L719" t="str">
            <v>Action</v>
          </cell>
          <cell r="M719" t="str">
            <v>Adventure</v>
          </cell>
          <cell r="N719" t="str">
            <v>Sci-Fi</v>
          </cell>
        </row>
        <row r="720">
          <cell r="A720" t="str">
            <v>Charles Martin Smith</v>
          </cell>
          <cell r="B720">
            <v>98</v>
          </cell>
          <cell r="C720">
            <v>24629916</v>
          </cell>
          <cell r="D720" t="str">
            <v>Comedy|Drama|Family|Sport</v>
          </cell>
          <cell r="E720" t="str">
            <v>Air BudÂ </v>
          </cell>
          <cell r="F720" t="str">
            <v>http://www.imdb.com/title/tt0118570/?ref_=fn_tt_tt_1</v>
          </cell>
          <cell r="G720" t="str">
            <v>English</v>
          </cell>
          <cell r="H720" t="str">
            <v>USA</v>
          </cell>
          <cell r="I720">
            <v>3000000</v>
          </cell>
          <cell r="J720">
            <v>1997</v>
          </cell>
          <cell r="K720">
            <v>5.0999999999999996</v>
          </cell>
          <cell r="L720" t="str">
            <v>Comedy</v>
          </cell>
          <cell r="M720" t="str">
            <v>Drama</v>
          </cell>
          <cell r="N720" t="str">
            <v>Family</v>
          </cell>
          <cell r="O720" t="str">
            <v>Sport</v>
          </cell>
        </row>
        <row r="721">
          <cell r="A721" t="str">
            <v>Tom McLoughlin</v>
          </cell>
          <cell r="B721">
            <v>86</v>
          </cell>
          <cell r="C721">
            <v>19472057</v>
          </cell>
          <cell r="D721" t="str">
            <v>Horror|Thriller</v>
          </cell>
          <cell r="E721" t="str">
            <v>Jason Lives: Friday the 13th Part VIÂ </v>
          </cell>
          <cell r="F721" t="str">
            <v>http://www.imdb.com/title/tt0091080/?ref_=fn_tt_tt_1</v>
          </cell>
          <cell r="G721" t="str">
            <v>English</v>
          </cell>
          <cell r="H721" t="str">
            <v>USA</v>
          </cell>
          <cell r="I721">
            <v>3000000</v>
          </cell>
          <cell r="J721">
            <v>1986</v>
          </cell>
          <cell r="K721">
            <v>5.9</v>
          </cell>
          <cell r="L721" t="str">
            <v>Horror</v>
          </cell>
          <cell r="M721" t="str">
            <v>Thriller</v>
          </cell>
        </row>
        <row r="722">
          <cell r="A722" t="str">
            <v>David Lean</v>
          </cell>
          <cell r="B722">
            <v>161</v>
          </cell>
          <cell r="C722">
            <v>27200000</v>
          </cell>
          <cell r="D722" t="str">
            <v>Adventure|Drama|War</v>
          </cell>
          <cell r="E722" t="str">
            <v>The Bridge on the River KwaiÂ </v>
          </cell>
          <cell r="F722" t="str">
            <v>http://www.imdb.com/title/tt0050212/?ref_=fn_tt_tt_1</v>
          </cell>
          <cell r="G722" t="str">
            <v>English</v>
          </cell>
          <cell r="H722" t="str">
            <v>UK</v>
          </cell>
          <cell r="I722">
            <v>3000000</v>
          </cell>
          <cell r="J722">
            <v>1957</v>
          </cell>
          <cell r="K722">
            <v>8.1999999999999993</v>
          </cell>
          <cell r="L722" t="str">
            <v>Adventure</v>
          </cell>
          <cell r="M722" t="str">
            <v>Drama</v>
          </cell>
          <cell r="N722" t="str">
            <v>War</v>
          </cell>
        </row>
        <row r="723">
          <cell r="A723" t="str">
            <v>Patrick Read Johnson</v>
          </cell>
          <cell r="B723">
            <v>100</v>
          </cell>
          <cell r="C723">
            <v>15369573</v>
          </cell>
          <cell r="D723" t="str">
            <v>Adventure|Comedy|Sci-Fi</v>
          </cell>
          <cell r="E723" t="str">
            <v>Spaced InvadersÂ </v>
          </cell>
          <cell r="F723" t="str">
            <v>http://www.imdb.com/title/tt0100666/?ref_=fn_tt_tt_1</v>
          </cell>
          <cell r="G723" t="str">
            <v>English</v>
          </cell>
          <cell r="H723" t="str">
            <v>USA</v>
          </cell>
          <cell r="I723">
            <v>3000000</v>
          </cell>
          <cell r="J723">
            <v>1990</v>
          </cell>
          <cell r="K723">
            <v>5.3</v>
          </cell>
          <cell r="L723" t="str">
            <v>Adventure</v>
          </cell>
          <cell r="M723" t="str">
            <v>Comedy</v>
          </cell>
          <cell r="N723" t="str">
            <v>Sci-Fi</v>
          </cell>
        </row>
        <row r="724">
          <cell r="A724" t="str">
            <v>Billy Wilder</v>
          </cell>
          <cell r="B724">
            <v>125</v>
          </cell>
          <cell r="C724">
            <v>0</v>
          </cell>
          <cell r="D724" t="str">
            <v>Comedy|Drama|Romance</v>
          </cell>
          <cell r="E724" t="str">
            <v>The ApartmentÂ </v>
          </cell>
          <cell r="F724" t="str">
            <v>http://www.imdb.com/title/tt0053604/?ref_=fn_tt_tt_1</v>
          </cell>
          <cell r="G724" t="str">
            <v>English</v>
          </cell>
          <cell r="H724" t="str">
            <v>USA</v>
          </cell>
          <cell r="I724">
            <v>3000000</v>
          </cell>
          <cell r="J724">
            <v>1960</v>
          </cell>
          <cell r="K724">
            <v>8.3000000000000007</v>
          </cell>
          <cell r="L724" t="str">
            <v>Comedy</v>
          </cell>
          <cell r="M724" t="str">
            <v>Drama</v>
          </cell>
          <cell r="N724" t="str">
            <v>Romance</v>
          </cell>
        </row>
        <row r="725">
          <cell r="A725" t="str">
            <v>Michel Gondry</v>
          </cell>
          <cell r="B725">
            <v>100</v>
          </cell>
          <cell r="C725">
            <v>11694528</v>
          </cell>
          <cell r="D725" t="str">
            <v>Comedy|Documentary|Music</v>
          </cell>
          <cell r="E725" t="str">
            <v>Dave Chappelle's Block PartyÂ </v>
          </cell>
          <cell r="F725" t="str">
            <v>http://www.imdb.com/title/tt0425598/?ref_=fn_tt_tt_1</v>
          </cell>
          <cell r="G725" t="str">
            <v>English</v>
          </cell>
          <cell r="H725" t="str">
            <v>USA</v>
          </cell>
          <cell r="I725">
            <v>3000000</v>
          </cell>
          <cell r="J725">
            <v>2005</v>
          </cell>
          <cell r="K725">
            <v>7.2</v>
          </cell>
          <cell r="L725" t="str">
            <v>Comedy</v>
          </cell>
          <cell r="M725" t="str">
            <v>Documentary</v>
          </cell>
          <cell r="N725" t="str">
            <v>Music</v>
          </cell>
        </row>
        <row r="726">
          <cell r="A726" t="str">
            <v>Michael Schultz</v>
          </cell>
          <cell r="B726">
            <v>97</v>
          </cell>
          <cell r="C726">
            <v>0</v>
          </cell>
          <cell r="D726" t="str">
            <v>Comedy|Drama|Music</v>
          </cell>
          <cell r="E726" t="str">
            <v>Krush GrooveÂ </v>
          </cell>
          <cell r="F726" t="str">
            <v>http://www.imdb.com/title/tt0089444/?ref_=fn_tt_tt_1</v>
          </cell>
          <cell r="G726" t="str">
            <v>English</v>
          </cell>
          <cell r="H726" t="str">
            <v>USA</v>
          </cell>
          <cell r="I726">
            <v>3000000</v>
          </cell>
          <cell r="J726">
            <v>1985</v>
          </cell>
          <cell r="K726">
            <v>6.6</v>
          </cell>
          <cell r="L726" t="str">
            <v>Comedy</v>
          </cell>
          <cell r="M726" t="str">
            <v>Drama</v>
          </cell>
          <cell r="N726" t="str">
            <v>Music</v>
          </cell>
        </row>
        <row r="727">
          <cell r="A727" t="str">
            <v>Benny Boom</v>
          </cell>
          <cell r="B727">
            <v>84</v>
          </cell>
          <cell r="C727">
            <v>10017041</v>
          </cell>
          <cell r="D727" t="str">
            <v>Action|Comedy|Crime</v>
          </cell>
          <cell r="E727" t="str">
            <v>Next Day AirÂ </v>
          </cell>
          <cell r="F727" t="str">
            <v>http://www.imdb.com/title/tt1097013/?ref_=fn_tt_tt_1</v>
          </cell>
          <cell r="G727" t="str">
            <v>English</v>
          </cell>
          <cell r="H727" t="str">
            <v>USA</v>
          </cell>
          <cell r="I727">
            <v>3000000</v>
          </cell>
          <cell r="J727">
            <v>2009</v>
          </cell>
          <cell r="K727">
            <v>5.9</v>
          </cell>
          <cell r="L727" t="str">
            <v>Action</v>
          </cell>
          <cell r="M727" t="str">
            <v>Comedy</v>
          </cell>
          <cell r="N727" t="str">
            <v>Crime</v>
          </cell>
        </row>
        <row r="728">
          <cell r="A728" t="str">
            <v>Richard Brooks</v>
          </cell>
          <cell r="B728">
            <v>146</v>
          </cell>
          <cell r="C728">
            <v>0</v>
          </cell>
          <cell r="D728" t="str">
            <v>Drama</v>
          </cell>
          <cell r="E728" t="str">
            <v>Elmer GantryÂ </v>
          </cell>
          <cell r="F728" t="str">
            <v>http://www.imdb.com/title/tt0053793/?ref_=fn_tt_tt_1</v>
          </cell>
          <cell r="G728" t="str">
            <v>English</v>
          </cell>
          <cell r="H728" t="str">
            <v>USA</v>
          </cell>
          <cell r="I728">
            <v>3000000</v>
          </cell>
          <cell r="J728">
            <v>1960</v>
          </cell>
          <cell r="K728">
            <v>7.9</v>
          </cell>
          <cell r="L728" t="str">
            <v>Drama</v>
          </cell>
          <cell r="M728">
            <v>0</v>
          </cell>
        </row>
        <row r="729">
          <cell r="A729" t="str">
            <v>Stanley Kramer</v>
          </cell>
          <cell r="B729">
            <v>186</v>
          </cell>
          <cell r="C729">
            <v>0</v>
          </cell>
          <cell r="D729" t="str">
            <v>Drama|War</v>
          </cell>
          <cell r="E729" t="str">
            <v>Judgment at NurembergÂ </v>
          </cell>
          <cell r="F729" t="str">
            <v>http://www.imdb.com/title/tt0055031/?ref_=fn_tt_tt_1</v>
          </cell>
          <cell r="G729" t="str">
            <v>English</v>
          </cell>
          <cell r="H729" t="str">
            <v>USA</v>
          </cell>
          <cell r="I729">
            <v>3000000</v>
          </cell>
          <cell r="J729">
            <v>1961</v>
          </cell>
          <cell r="K729">
            <v>8.3000000000000007</v>
          </cell>
          <cell r="L729" t="str">
            <v>Drama</v>
          </cell>
          <cell r="M729" t="str">
            <v>War</v>
          </cell>
        </row>
        <row r="730">
          <cell r="A730" t="str">
            <v>Howard Hawks</v>
          </cell>
          <cell r="B730">
            <v>126</v>
          </cell>
          <cell r="C730">
            <v>0</v>
          </cell>
          <cell r="D730" t="str">
            <v>Action|Adventure|Romance|Western</v>
          </cell>
          <cell r="E730" t="str">
            <v>Red RiverÂ </v>
          </cell>
          <cell r="F730" t="str">
            <v>http://www.imdb.com/title/tt0040724/?ref_=fn_tt_tt_1</v>
          </cell>
          <cell r="G730" t="str">
            <v>English</v>
          </cell>
          <cell r="H730" t="str">
            <v>USA</v>
          </cell>
          <cell r="I730">
            <v>3000000</v>
          </cell>
          <cell r="J730">
            <v>1948</v>
          </cell>
          <cell r="K730">
            <v>7.8</v>
          </cell>
          <cell r="L730" t="str">
            <v>Action</v>
          </cell>
          <cell r="M730" t="str">
            <v>Adventure</v>
          </cell>
          <cell r="N730" t="str">
            <v>Romance</v>
          </cell>
          <cell r="O730" t="str">
            <v>Western</v>
          </cell>
        </row>
        <row r="731">
          <cell r="A731" t="str">
            <v>Nnegest LikkÃ©</v>
          </cell>
          <cell r="B731">
            <v>99</v>
          </cell>
          <cell r="C731">
            <v>7059537</v>
          </cell>
          <cell r="D731" t="str">
            <v>Comedy</v>
          </cell>
          <cell r="E731" t="str">
            <v>Phat GirlzÂ </v>
          </cell>
          <cell r="F731" t="str">
            <v>http://www.imdb.com/title/tt0490196/?ref_=fn_tt_tt_1</v>
          </cell>
          <cell r="G731" t="str">
            <v>English</v>
          </cell>
          <cell r="H731" t="str">
            <v>USA</v>
          </cell>
          <cell r="I731">
            <v>3000000</v>
          </cell>
          <cell r="J731">
            <v>2006</v>
          </cell>
          <cell r="K731">
            <v>3</v>
          </cell>
          <cell r="L731" t="str">
            <v>Comedy</v>
          </cell>
          <cell r="M731">
            <v>0</v>
          </cell>
        </row>
        <row r="732">
          <cell r="A732" t="str">
            <v>Richard Linklater</v>
          </cell>
          <cell r="B732">
            <v>109</v>
          </cell>
          <cell r="C732">
            <v>8114507</v>
          </cell>
          <cell r="D732" t="str">
            <v>Drama|Romance</v>
          </cell>
          <cell r="E732" t="str">
            <v>Before MidnightÂ </v>
          </cell>
          <cell r="F732" t="str">
            <v>http://www.imdb.com/title/tt2209418/?ref_=fn_tt_tt_1</v>
          </cell>
          <cell r="G732" t="str">
            <v>English</v>
          </cell>
          <cell r="H732" t="str">
            <v>USA</v>
          </cell>
          <cell r="I732">
            <v>3000000</v>
          </cell>
          <cell r="J732">
            <v>2013</v>
          </cell>
          <cell r="K732">
            <v>7.9</v>
          </cell>
          <cell r="L732" t="str">
            <v>Drama</v>
          </cell>
          <cell r="M732" t="str">
            <v>Romance</v>
          </cell>
        </row>
        <row r="733">
          <cell r="A733" t="str">
            <v>Christopher Leitch</v>
          </cell>
          <cell r="B733">
            <v>95</v>
          </cell>
          <cell r="C733">
            <v>7888703</v>
          </cell>
          <cell r="D733" t="str">
            <v>Comedy|Fantasy</v>
          </cell>
          <cell r="E733" t="str">
            <v>Teen Wolf TooÂ </v>
          </cell>
          <cell r="F733" t="str">
            <v>http://www.imdb.com/title/tt0094118/?ref_=fn_tt_tt_1</v>
          </cell>
          <cell r="G733" t="str">
            <v>English</v>
          </cell>
          <cell r="H733" t="str">
            <v>USA</v>
          </cell>
          <cell r="I733">
            <v>3000000</v>
          </cell>
          <cell r="J733">
            <v>1987</v>
          </cell>
          <cell r="K733">
            <v>3.2</v>
          </cell>
          <cell r="L733" t="str">
            <v>Comedy</v>
          </cell>
          <cell r="M733" t="str">
            <v>Fantasy</v>
          </cell>
        </row>
        <row r="734">
          <cell r="A734" t="str">
            <v>Don Coscarelli</v>
          </cell>
          <cell r="B734">
            <v>97</v>
          </cell>
          <cell r="C734">
            <v>7282851</v>
          </cell>
          <cell r="D734" t="str">
            <v>Action|Fantasy|Horror|Sci-Fi|Thriller</v>
          </cell>
          <cell r="E734" t="str">
            <v>Phantasm IIÂ </v>
          </cell>
          <cell r="F734" t="str">
            <v>http://www.imdb.com/title/tt0095863/?ref_=fn_tt_tt_1</v>
          </cell>
          <cell r="G734" t="str">
            <v>English</v>
          </cell>
          <cell r="H734" t="str">
            <v>USA</v>
          </cell>
          <cell r="I734">
            <v>3000000</v>
          </cell>
          <cell r="J734">
            <v>1988</v>
          </cell>
          <cell r="K734">
            <v>6.5</v>
          </cell>
          <cell r="L734" t="str">
            <v>Action</v>
          </cell>
          <cell r="M734" t="str">
            <v>Fantasy</v>
          </cell>
          <cell r="N734" t="str">
            <v>Horror</v>
          </cell>
          <cell r="O734" t="str">
            <v>Sci-Fi</v>
          </cell>
        </row>
        <row r="735">
          <cell r="A735" t="str">
            <v>Patricia Cardoso</v>
          </cell>
          <cell r="B735">
            <v>90</v>
          </cell>
          <cell r="C735">
            <v>5844929</v>
          </cell>
          <cell r="D735" t="str">
            <v>Comedy|Drama</v>
          </cell>
          <cell r="E735" t="str">
            <v>Real Women Have CurvesÂ </v>
          </cell>
          <cell r="F735" t="str">
            <v>http://www.imdb.com/title/tt0296166/?ref_=fn_tt_tt_1</v>
          </cell>
          <cell r="G735" t="str">
            <v>English</v>
          </cell>
          <cell r="H735" t="str">
            <v>USA</v>
          </cell>
          <cell r="I735">
            <v>3000000</v>
          </cell>
          <cell r="J735">
            <v>2002</v>
          </cell>
          <cell r="K735">
            <v>7</v>
          </cell>
          <cell r="L735" t="str">
            <v>Comedy</v>
          </cell>
          <cell r="M735" t="str">
            <v>Drama</v>
          </cell>
        </row>
        <row r="736">
          <cell r="A736" t="str">
            <v>Peter M. Cohen</v>
          </cell>
          <cell r="B736">
            <v>82</v>
          </cell>
          <cell r="C736">
            <v>4142507</v>
          </cell>
          <cell r="D736" t="str">
            <v>Comedy|Romance</v>
          </cell>
          <cell r="E736" t="str">
            <v>WhippedÂ </v>
          </cell>
          <cell r="F736" t="str">
            <v>http://www.imdb.com/title/tt0174336/?ref_=fn_tt_tt_1</v>
          </cell>
          <cell r="G736" t="str">
            <v>English</v>
          </cell>
          <cell r="H736" t="str">
            <v>USA</v>
          </cell>
          <cell r="I736">
            <v>3000000</v>
          </cell>
          <cell r="J736">
            <v>2000</v>
          </cell>
          <cell r="K736">
            <v>4.4000000000000004</v>
          </cell>
          <cell r="L736" t="str">
            <v>Comedy</v>
          </cell>
          <cell r="M736" t="str">
            <v>Romance</v>
          </cell>
        </row>
        <row r="737">
          <cell r="A737" t="str">
            <v>Mira Nair</v>
          </cell>
          <cell r="B737">
            <v>109</v>
          </cell>
          <cell r="C737">
            <v>4109095</v>
          </cell>
          <cell r="D737" t="str">
            <v>Crime|Drama|History|Romance</v>
          </cell>
          <cell r="E737" t="str">
            <v>Kama Sutra: A Tale of LoveÂ </v>
          </cell>
          <cell r="F737" t="str">
            <v>http://www.imdb.com/title/tt0116743/?ref_=fn_tt_tt_1</v>
          </cell>
          <cell r="G737" t="str">
            <v>English</v>
          </cell>
          <cell r="H737" t="str">
            <v>USA</v>
          </cell>
          <cell r="I737">
            <v>3000000</v>
          </cell>
          <cell r="J737">
            <v>1996</v>
          </cell>
          <cell r="K737">
            <v>6</v>
          </cell>
          <cell r="L737" t="str">
            <v>Crime</v>
          </cell>
          <cell r="M737" t="str">
            <v>Drama</v>
          </cell>
          <cell r="N737" t="str">
            <v>History</v>
          </cell>
          <cell r="O737" t="str">
            <v>Romance</v>
          </cell>
        </row>
        <row r="738">
          <cell r="A738" t="str">
            <v>Mel Stuart</v>
          </cell>
          <cell r="B738">
            <v>89</v>
          </cell>
          <cell r="C738">
            <v>0</v>
          </cell>
          <cell r="D738" t="str">
            <v>Family|Fantasy|Musical</v>
          </cell>
          <cell r="E738" t="str">
            <v>Willy Wonka &amp; the Chocolate FactoryÂ </v>
          </cell>
          <cell r="F738" t="str">
            <v>http://www.imdb.com/title/tt0067992/?ref_=fn_tt_tt_1</v>
          </cell>
          <cell r="G738" t="str">
            <v>English</v>
          </cell>
          <cell r="H738" t="str">
            <v>USA</v>
          </cell>
          <cell r="I738">
            <v>3000000</v>
          </cell>
          <cell r="J738">
            <v>1971</v>
          </cell>
          <cell r="K738">
            <v>7.8</v>
          </cell>
          <cell r="L738" t="str">
            <v>Family</v>
          </cell>
          <cell r="M738" t="str">
            <v>Fantasy</v>
          </cell>
          <cell r="N738" t="str">
            <v>Musical</v>
          </cell>
        </row>
        <row r="739">
          <cell r="A739" t="str">
            <v>Anthony Hickox</v>
          </cell>
          <cell r="B739">
            <v>98</v>
          </cell>
          <cell r="C739">
            <v>3902679</v>
          </cell>
          <cell r="D739" t="str">
            <v>Fantasy|Horror</v>
          </cell>
          <cell r="E739" t="str">
            <v>Warlock: The ArmageddonÂ </v>
          </cell>
          <cell r="F739" t="str">
            <v>http://www.imdb.com/title/tt0108517/?ref_=fn_tt_tt_1</v>
          </cell>
          <cell r="G739" t="str">
            <v>English</v>
          </cell>
          <cell r="H739" t="str">
            <v>USA</v>
          </cell>
          <cell r="I739">
            <v>3000000</v>
          </cell>
          <cell r="J739">
            <v>1993</v>
          </cell>
          <cell r="K739">
            <v>5.3</v>
          </cell>
          <cell r="L739" t="str">
            <v>Fantasy</v>
          </cell>
          <cell r="M739" t="str">
            <v>Horror</v>
          </cell>
        </row>
        <row r="740">
          <cell r="A740" t="str">
            <v>Tom Schulman</v>
          </cell>
          <cell r="B740">
            <v>95</v>
          </cell>
          <cell r="C740">
            <v>3559990</v>
          </cell>
          <cell r="D740" t="str">
            <v>Comedy|Crime</v>
          </cell>
          <cell r="E740" t="str">
            <v>8 Heads in a Duffel BagÂ </v>
          </cell>
          <cell r="F740" t="str">
            <v>http://www.imdb.com/title/tt0118541/?ref_=fn_tt_tt_1</v>
          </cell>
          <cell r="G740" t="str">
            <v>English</v>
          </cell>
          <cell r="H740" t="str">
            <v>USA</v>
          </cell>
          <cell r="I740">
            <v>3000000</v>
          </cell>
          <cell r="J740">
            <v>1997</v>
          </cell>
          <cell r="K740">
            <v>5.3</v>
          </cell>
          <cell r="L740" t="str">
            <v>Comedy</v>
          </cell>
          <cell r="M740" t="str">
            <v>Crime</v>
          </cell>
        </row>
        <row r="741">
          <cell r="A741" t="str">
            <v>Terrence Malick</v>
          </cell>
          <cell r="B741">
            <v>94</v>
          </cell>
          <cell r="C741">
            <v>0</v>
          </cell>
          <cell r="D741" t="str">
            <v>Drama|Romance</v>
          </cell>
          <cell r="E741" t="str">
            <v>Days of HeavenÂ </v>
          </cell>
          <cell r="F741" t="str">
            <v>http://www.imdb.com/title/tt0077405/?ref_=fn_tt_tt_1</v>
          </cell>
          <cell r="G741" t="str">
            <v>English</v>
          </cell>
          <cell r="H741" t="str">
            <v>USA</v>
          </cell>
          <cell r="I741">
            <v>3000000</v>
          </cell>
          <cell r="J741">
            <v>1978</v>
          </cell>
          <cell r="K741">
            <v>8</v>
          </cell>
          <cell r="L741" t="str">
            <v>Drama</v>
          </cell>
          <cell r="M741" t="str">
            <v>Romance</v>
          </cell>
        </row>
        <row r="742">
          <cell r="A742" t="str">
            <v>Gavin Hood</v>
          </cell>
          <cell r="B742">
            <v>94</v>
          </cell>
          <cell r="C742">
            <v>2912363</v>
          </cell>
          <cell r="D742" t="str">
            <v>Crime|Drama</v>
          </cell>
          <cell r="E742" t="str">
            <v>TsotsiÂ </v>
          </cell>
          <cell r="F742" t="str">
            <v>http://www.imdb.com/title/tt0468565/?ref_=fn_tt_tt_1</v>
          </cell>
          <cell r="G742" t="str">
            <v>Zulu</v>
          </cell>
          <cell r="H742" t="str">
            <v>UK</v>
          </cell>
          <cell r="I742">
            <v>3000000</v>
          </cell>
          <cell r="J742">
            <v>2005</v>
          </cell>
          <cell r="K742">
            <v>7.3</v>
          </cell>
          <cell r="L742" t="str">
            <v>Crime</v>
          </cell>
          <cell r="M742" t="str">
            <v>Drama</v>
          </cell>
        </row>
        <row r="743">
          <cell r="A743" t="str">
            <v>Todd Solondz</v>
          </cell>
          <cell r="B743">
            <v>134</v>
          </cell>
          <cell r="C743">
            <v>3000000</v>
          </cell>
          <cell r="D743" t="str">
            <v>Comedy|Drama</v>
          </cell>
          <cell r="E743" t="str">
            <v>HappinessÂ </v>
          </cell>
          <cell r="F743" t="str">
            <v>http://www.imdb.com/title/tt0147612/?ref_=fn_tt_tt_1</v>
          </cell>
          <cell r="G743" t="str">
            <v>English</v>
          </cell>
          <cell r="H743" t="str">
            <v>USA</v>
          </cell>
          <cell r="I743">
            <v>3000000</v>
          </cell>
          <cell r="J743">
            <v>1998</v>
          </cell>
          <cell r="K743">
            <v>7.8</v>
          </cell>
          <cell r="L743" t="str">
            <v>Comedy</v>
          </cell>
          <cell r="M743" t="str">
            <v>Drama</v>
          </cell>
        </row>
        <row r="744">
          <cell r="A744" t="str">
            <v>George Gallo</v>
          </cell>
          <cell r="B744">
            <v>89</v>
          </cell>
          <cell r="C744">
            <v>2223990</v>
          </cell>
          <cell r="D744" t="str">
            <v>Comedy|Documentary</v>
          </cell>
          <cell r="E744" t="str">
            <v>DysFunktional FamilyÂ </v>
          </cell>
          <cell r="F744" t="str">
            <v>http://www.imdb.com/title/tt0337996/?ref_=fn_tt_tt_1</v>
          </cell>
          <cell r="G744" t="str">
            <v>English</v>
          </cell>
          <cell r="H744" t="str">
            <v>USA</v>
          </cell>
          <cell r="I744">
            <v>3000000</v>
          </cell>
          <cell r="J744">
            <v>2003</v>
          </cell>
          <cell r="K744">
            <v>6.6</v>
          </cell>
          <cell r="L744" t="str">
            <v>Comedy</v>
          </cell>
          <cell r="M744" t="str">
            <v>Documentary</v>
          </cell>
        </row>
        <row r="745">
          <cell r="A745" t="str">
            <v>Kevin Smith</v>
          </cell>
          <cell r="B745">
            <v>102</v>
          </cell>
          <cell r="C745">
            <v>1821983</v>
          </cell>
          <cell r="D745" t="str">
            <v>Comedy|Drama|Horror</v>
          </cell>
          <cell r="E745" t="str">
            <v>TuskÂ </v>
          </cell>
          <cell r="F745" t="str">
            <v>http://www.imdb.com/title/tt3099498/?ref_=fn_tt_tt_1</v>
          </cell>
          <cell r="G745" t="str">
            <v>English</v>
          </cell>
          <cell r="H745" t="str">
            <v>USA</v>
          </cell>
          <cell r="I745">
            <v>3000000</v>
          </cell>
          <cell r="J745">
            <v>2014</v>
          </cell>
          <cell r="K745">
            <v>5.4</v>
          </cell>
          <cell r="L745" t="str">
            <v>Comedy</v>
          </cell>
          <cell r="M745" t="str">
            <v>Drama</v>
          </cell>
          <cell r="N745" t="str">
            <v>Horror</v>
          </cell>
        </row>
        <row r="746">
          <cell r="A746" t="str">
            <v>Chan-wook Park</v>
          </cell>
          <cell r="B746">
            <v>120</v>
          </cell>
          <cell r="C746">
            <v>2181290</v>
          </cell>
          <cell r="D746" t="str">
            <v>Drama|Mystery|Thriller</v>
          </cell>
          <cell r="E746" t="str">
            <v>OldboyÂ </v>
          </cell>
          <cell r="F746" t="str">
            <v>http://www.imdb.com/title/tt0364569/?ref_=fn_tt_tt_1</v>
          </cell>
          <cell r="G746" t="str">
            <v>Korean</v>
          </cell>
          <cell r="H746" t="str">
            <v>South Korea</v>
          </cell>
          <cell r="I746">
            <v>3000000</v>
          </cell>
          <cell r="J746">
            <v>2003</v>
          </cell>
          <cell r="K746">
            <v>8.4</v>
          </cell>
          <cell r="L746" t="str">
            <v>Drama</v>
          </cell>
          <cell r="M746" t="str">
            <v>Mystery</v>
          </cell>
          <cell r="N746" t="str">
            <v>Thriller</v>
          </cell>
        </row>
        <row r="747">
          <cell r="A747" t="str">
            <v>Jason Eisener</v>
          </cell>
          <cell r="B747">
            <v>86</v>
          </cell>
          <cell r="C747">
            <v>703002</v>
          </cell>
          <cell r="D747" t="str">
            <v>Action|Comedy|Thriller</v>
          </cell>
          <cell r="E747" t="str">
            <v>Hobo with a ShotgunÂ </v>
          </cell>
          <cell r="F747" t="str">
            <v>http://www.imdb.com/title/tt1640459/?ref_=fn_tt_tt_1</v>
          </cell>
          <cell r="G747" t="str">
            <v>English</v>
          </cell>
          <cell r="H747" t="str">
            <v>Canada</v>
          </cell>
          <cell r="I747">
            <v>3000000</v>
          </cell>
          <cell r="J747">
            <v>2011</v>
          </cell>
          <cell r="K747">
            <v>6.1</v>
          </cell>
          <cell r="L747" t="str">
            <v>Action</v>
          </cell>
          <cell r="M747" t="str">
            <v>Comedy</v>
          </cell>
          <cell r="N747" t="str">
            <v>Thriller</v>
          </cell>
        </row>
        <row r="748">
          <cell r="A748" t="str">
            <v>Enrique Begne</v>
          </cell>
          <cell r="B748">
            <v>101</v>
          </cell>
          <cell r="C748">
            <v>3105269</v>
          </cell>
          <cell r="D748" t="str">
            <v>Action|Comedy</v>
          </cell>
          <cell r="E748" t="str">
            <v>CompadresÂ </v>
          </cell>
          <cell r="F748" t="str">
            <v>http://www.imdb.com/title/tt3367294/?ref_=fn_tt_tt_1</v>
          </cell>
          <cell r="G748" t="str">
            <v>English</v>
          </cell>
          <cell r="H748" t="str">
            <v>Mexico</v>
          </cell>
          <cell r="I748">
            <v>3000000</v>
          </cell>
          <cell r="J748">
            <v>2016</v>
          </cell>
          <cell r="K748">
            <v>5</v>
          </cell>
          <cell r="L748" t="str">
            <v>Action</v>
          </cell>
          <cell r="M748" t="str">
            <v>Comedy</v>
          </cell>
        </row>
        <row r="749">
          <cell r="A749" t="str">
            <v>Matthew Bright</v>
          </cell>
          <cell r="B749">
            <v>102</v>
          </cell>
          <cell r="C749">
            <v>0</v>
          </cell>
          <cell r="D749" t="str">
            <v>Comedy|Crime|Drama|Thriller</v>
          </cell>
          <cell r="E749" t="str">
            <v>FreewayÂ </v>
          </cell>
          <cell r="F749" t="str">
            <v>http://www.imdb.com/title/tt0116361/?ref_=fn_tt_tt_1</v>
          </cell>
          <cell r="G749" t="str">
            <v>English</v>
          </cell>
          <cell r="H749" t="str">
            <v>USA</v>
          </cell>
          <cell r="I749">
            <v>3000000</v>
          </cell>
          <cell r="J749">
            <v>1996</v>
          </cell>
          <cell r="K749">
            <v>6.9</v>
          </cell>
          <cell r="L749" t="str">
            <v>Comedy</v>
          </cell>
          <cell r="M749" t="str">
            <v>Crime</v>
          </cell>
          <cell r="N749" t="str">
            <v>Drama</v>
          </cell>
          <cell r="O749" t="str">
            <v>Thriller</v>
          </cell>
        </row>
        <row r="750">
          <cell r="A750" t="str">
            <v>Michael Landon Jr.</v>
          </cell>
          <cell r="B750">
            <v>87</v>
          </cell>
          <cell r="C750">
            <v>252726</v>
          </cell>
          <cell r="D750" t="str">
            <v>Drama|Family|Western</v>
          </cell>
          <cell r="E750" t="str">
            <v>Love's Abiding JoyÂ </v>
          </cell>
          <cell r="F750" t="str">
            <v>http://www.imdb.com/title/tt0785025/?ref_=fn_tt_tt_1</v>
          </cell>
          <cell r="G750" t="str">
            <v>English</v>
          </cell>
          <cell r="H750" t="str">
            <v>USA</v>
          </cell>
          <cell r="I750">
            <v>3000000</v>
          </cell>
          <cell r="J750">
            <v>2006</v>
          </cell>
          <cell r="K750">
            <v>7.2</v>
          </cell>
          <cell r="L750" t="str">
            <v>Drama</v>
          </cell>
          <cell r="M750" t="str">
            <v>Family</v>
          </cell>
          <cell r="N750" t="str">
            <v>Western</v>
          </cell>
        </row>
        <row r="751">
          <cell r="A751" t="str">
            <v>Leslye Headland</v>
          </cell>
          <cell r="B751">
            <v>87</v>
          </cell>
          <cell r="C751">
            <v>418268</v>
          </cell>
          <cell r="D751" t="str">
            <v>Comedy|Romance</v>
          </cell>
          <cell r="E751" t="str">
            <v>BacheloretteÂ </v>
          </cell>
          <cell r="F751" t="str">
            <v>http://www.imdb.com/title/tt1920849/?ref_=fn_tt_tt_1</v>
          </cell>
          <cell r="G751" t="str">
            <v>English</v>
          </cell>
          <cell r="H751" t="str">
            <v>USA</v>
          </cell>
          <cell r="I751">
            <v>3000000</v>
          </cell>
          <cell r="J751">
            <v>2012</v>
          </cell>
          <cell r="K751">
            <v>5.3</v>
          </cell>
          <cell r="L751" t="str">
            <v>Comedy</v>
          </cell>
          <cell r="M751" t="str">
            <v>Romance</v>
          </cell>
        </row>
        <row r="752">
          <cell r="A752" t="str">
            <v>Tim Heidecker</v>
          </cell>
          <cell r="B752">
            <v>93</v>
          </cell>
          <cell r="C752">
            <v>200803</v>
          </cell>
          <cell r="D752" t="str">
            <v>Comedy</v>
          </cell>
          <cell r="E752" t="str">
            <v>Tim and Eric's Billion Dollar MovieÂ </v>
          </cell>
          <cell r="F752" t="str">
            <v>http://www.imdb.com/title/tt1855401/?ref_=fn_tt_tt_1</v>
          </cell>
          <cell r="G752" t="str">
            <v>English</v>
          </cell>
          <cell r="H752" t="str">
            <v>USA</v>
          </cell>
          <cell r="I752">
            <v>3000000</v>
          </cell>
          <cell r="J752">
            <v>2012</v>
          </cell>
          <cell r="K752">
            <v>5.3</v>
          </cell>
          <cell r="L752" t="str">
            <v>Comedy</v>
          </cell>
          <cell r="M752">
            <v>0</v>
          </cell>
        </row>
        <row r="753">
          <cell r="A753" t="str">
            <v>Kate Connor</v>
          </cell>
          <cell r="B753">
            <v>100</v>
          </cell>
          <cell r="C753">
            <v>73678</v>
          </cell>
          <cell r="D753" t="str">
            <v>Drama|History|War</v>
          </cell>
          <cell r="E753" t="str">
            <v>Fort McCoyÂ </v>
          </cell>
          <cell r="F753" t="str">
            <v>http://www.imdb.com/title/tt1282046/?ref_=fn_tt_tt_1</v>
          </cell>
          <cell r="G753" t="str">
            <v>English</v>
          </cell>
          <cell r="H753" t="str">
            <v>USA</v>
          </cell>
          <cell r="I753">
            <v>3000000</v>
          </cell>
          <cell r="J753">
            <v>2011</v>
          </cell>
          <cell r="K753">
            <v>5.9</v>
          </cell>
          <cell r="L753" t="str">
            <v>Drama</v>
          </cell>
          <cell r="M753" t="str">
            <v>History</v>
          </cell>
          <cell r="N753" t="str">
            <v>War</v>
          </cell>
        </row>
        <row r="754">
          <cell r="A754" t="str">
            <v>Jason Alexander</v>
          </cell>
          <cell r="B754">
            <v>97</v>
          </cell>
          <cell r="C754">
            <v>39852</v>
          </cell>
          <cell r="D754" t="str">
            <v>Comedy|Drama</v>
          </cell>
          <cell r="E754" t="str">
            <v>Just LookingÂ </v>
          </cell>
          <cell r="F754" t="str">
            <v>http://www.imdb.com/title/tt0162236/?ref_=fn_tt_tt_1</v>
          </cell>
          <cell r="G754" t="str">
            <v>English</v>
          </cell>
          <cell r="H754" t="str">
            <v>USA</v>
          </cell>
          <cell r="I754">
            <v>3000000</v>
          </cell>
          <cell r="J754">
            <v>1999</v>
          </cell>
          <cell r="K754">
            <v>6.7</v>
          </cell>
          <cell r="L754" t="str">
            <v>Comedy</v>
          </cell>
          <cell r="M754" t="str">
            <v>Drama</v>
          </cell>
        </row>
        <row r="755">
          <cell r="A755" t="str">
            <v>Xavier Gens</v>
          </cell>
          <cell r="B755">
            <v>122</v>
          </cell>
          <cell r="C755">
            <v>22000</v>
          </cell>
          <cell r="D755" t="str">
            <v>Drama|Sci-Fi|Thriller</v>
          </cell>
          <cell r="E755" t="str">
            <v>The DivideÂ </v>
          </cell>
          <cell r="F755" t="str">
            <v>http://www.imdb.com/title/tt1535616/?ref_=fn_tt_tt_1</v>
          </cell>
          <cell r="G755" t="str">
            <v>English</v>
          </cell>
          <cell r="H755" t="str">
            <v>Germany</v>
          </cell>
          <cell r="I755">
            <v>3000000</v>
          </cell>
          <cell r="J755">
            <v>2011</v>
          </cell>
          <cell r="K755">
            <v>5.8</v>
          </cell>
          <cell r="L755" t="str">
            <v>Drama</v>
          </cell>
          <cell r="M755" t="str">
            <v>Sci-Fi</v>
          </cell>
          <cell r="N755" t="str">
            <v>Thriller</v>
          </cell>
        </row>
        <row r="756">
          <cell r="A756" t="str">
            <v>Will Canon</v>
          </cell>
          <cell r="B756">
            <v>83</v>
          </cell>
          <cell r="C756">
            <v>0</v>
          </cell>
          <cell r="D756" t="str">
            <v>Horror|Thriller</v>
          </cell>
          <cell r="E756" t="str">
            <v>DemonicÂ </v>
          </cell>
          <cell r="F756" t="str">
            <v>http://www.imdb.com/title/tt1841642/?ref_=fn_tt_tt_1</v>
          </cell>
          <cell r="G756" t="str">
            <v>English</v>
          </cell>
          <cell r="H756" t="str">
            <v>USA</v>
          </cell>
          <cell r="I756">
            <v>3000000</v>
          </cell>
          <cell r="J756">
            <v>2015</v>
          </cell>
          <cell r="K756">
            <v>5.3</v>
          </cell>
          <cell r="L756" t="str">
            <v>Horror</v>
          </cell>
          <cell r="M756" t="str">
            <v>Thriller</v>
          </cell>
        </row>
        <row r="757">
          <cell r="A757" t="str">
            <v>Philip Zlotorynski</v>
          </cell>
          <cell r="B757">
            <v>80</v>
          </cell>
          <cell r="C757">
            <v>0</v>
          </cell>
          <cell r="D757" t="str">
            <v>Comedy</v>
          </cell>
          <cell r="E757" t="str">
            <v>My Big Fat Independent MovieÂ </v>
          </cell>
          <cell r="F757" t="str">
            <v>http://www.imdb.com/title/tt0385890/?ref_=fn_tt_tt_1</v>
          </cell>
          <cell r="G757" t="str">
            <v>English</v>
          </cell>
          <cell r="H757" t="str">
            <v>USA</v>
          </cell>
          <cell r="I757">
            <v>3000000</v>
          </cell>
          <cell r="J757">
            <v>2005</v>
          </cell>
          <cell r="K757">
            <v>3.3</v>
          </cell>
          <cell r="L757" t="str">
            <v>Comedy</v>
          </cell>
          <cell r="M757">
            <v>0</v>
          </cell>
        </row>
        <row r="758">
          <cell r="A758" t="str">
            <v>Lance Kawas</v>
          </cell>
          <cell r="B758">
            <v>90</v>
          </cell>
          <cell r="C758">
            <v>0</v>
          </cell>
          <cell r="D758" t="str">
            <v>Comedy</v>
          </cell>
          <cell r="E758" t="str">
            <v>The DeportedÂ </v>
          </cell>
          <cell r="F758" t="str">
            <v>http://www.imdb.com/title/tt1390404/?ref_=fn_tt_tt_1</v>
          </cell>
          <cell r="G758" t="str">
            <v>English</v>
          </cell>
          <cell r="H758" t="str">
            <v>USA</v>
          </cell>
          <cell r="I758">
            <v>3000000</v>
          </cell>
          <cell r="J758">
            <v>2009</v>
          </cell>
          <cell r="K758">
            <v>6.2</v>
          </cell>
          <cell r="L758" t="str">
            <v>Comedy</v>
          </cell>
          <cell r="M758">
            <v>0</v>
          </cell>
        </row>
        <row r="759">
          <cell r="A759" t="str">
            <v>Francesca Gregorini</v>
          </cell>
          <cell r="B759">
            <v>96</v>
          </cell>
          <cell r="C759">
            <v>5005</v>
          </cell>
          <cell r="D759" t="str">
            <v>Drama</v>
          </cell>
          <cell r="E759" t="str">
            <v>Tanner HallÂ </v>
          </cell>
          <cell r="F759" t="str">
            <v>http://www.imdb.com/title/tt1151410/?ref_=fn_tt_tt_1</v>
          </cell>
          <cell r="G759" t="str">
            <v>English</v>
          </cell>
          <cell r="H759" t="str">
            <v>USA</v>
          </cell>
          <cell r="I759">
            <v>3000000</v>
          </cell>
          <cell r="J759">
            <v>2009</v>
          </cell>
          <cell r="K759">
            <v>5.9</v>
          </cell>
          <cell r="L759" t="str">
            <v>Drama</v>
          </cell>
          <cell r="M759">
            <v>0</v>
          </cell>
        </row>
        <row r="760">
          <cell r="A760" t="str">
            <v>Marcio Garcia</v>
          </cell>
          <cell r="B760">
            <v>85</v>
          </cell>
          <cell r="C760">
            <v>0</v>
          </cell>
          <cell r="D760" t="str">
            <v>Action|Drama|Thriller</v>
          </cell>
          <cell r="E760" t="str">
            <v>Open RoadÂ </v>
          </cell>
          <cell r="F760" t="str">
            <v>http://www.imdb.com/title/tt1922679/?ref_=fn_tt_tt_1</v>
          </cell>
          <cell r="G760" t="str">
            <v>English</v>
          </cell>
          <cell r="H760" t="str">
            <v>Brazil</v>
          </cell>
          <cell r="I760">
            <v>3000000</v>
          </cell>
          <cell r="J760">
            <v>2013</v>
          </cell>
          <cell r="K760">
            <v>5.5</v>
          </cell>
          <cell r="L760" t="str">
            <v>Action</v>
          </cell>
          <cell r="M760" t="str">
            <v>Drama</v>
          </cell>
          <cell r="N760" t="str">
            <v>Thriller</v>
          </cell>
        </row>
        <row r="761">
          <cell r="A761" t="str">
            <v>Craig Moss</v>
          </cell>
          <cell r="B761">
            <v>80</v>
          </cell>
          <cell r="C761">
            <v>0</v>
          </cell>
          <cell r="D761" t="str">
            <v>Comedy</v>
          </cell>
          <cell r="E761" t="str">
            <v>30 Nights of Paranormal Activity with the Devil Inside the Girl with the Dragon TattooÂ </v>
          </cell>
          <cell r="F761" t="str">
            <v>http://www.imdb.com/title/tt2417650/?ref_=fn_tt_tt_1</v>
          </cell>
          <cell r="G761" t="str">
            <v>English</v>
          </cell>
          <cell r="H761" t="str">
            <v>USA</v>
          </cell>
          <cell r="I761">
            <v>3000000</v>
          </cell>
          <cell r="J761">
            <v>2013</v>
          </cell>
          <cell r="K761">
            <v>2.6</v>
          </cell>
          <cell r="L761" t="str">
            <v>Comedy</v>
          </cell>
          <cell r="M761">
            <v>0</v>
          </cell>
        </row>
        <row r="762">
          <cell r="A762" t="str">
            <v>Michael Jai White</v>
          </cell>
          <cell r="B762">
            <v>90</v>
          </cell>
          <cell r="C762">
            <v>0</v>
          </cell>
          <cell r="D762" t="str">
            <v>Action|Drama|Sport</v>
          </cell>
          <cell r="E762" t="str">
            <v>Never Back Down 2: The BeatdownÂ </v>
          </cell>
          <cell r="F762" t="str">
            <v>http://www.imdb.com/title/tt1754264/?ref_=fn_tt_tt_1</v>
          </cell>
          <cell r="G762" t="str">
            <v>English</v>
          </cell>
          <cell r="H762" t="str">
            <v>USA</v>
          </cell>
          <cell r="I762">
            <v>3000000</v>
          </cell>
          <cell r="J762">
            <v>2011</v>
          </cell>
          <cell r="K762">
            <v>5.8</v>
          </cell>
          <cell r="L762" t="str">
            <v>Action</v>
          </cell>
          <cell r="M762" t="str">
            <v>Drama</v>
          </cell>
          <cell r="N762" t="str">
            <v>Sport</v>
          </cell>
        </row>
        <row r="763">
          <cell r="A763" t="str">
            <v>John Boorman</v>
          </cell>
          <cell r="B763">
            <v>92</v>
          </cell>
          <cell r="C763">
            <v>0</v>
          </cell>
          <cell r="D763" t="str">
            <v>Crime|Thriller</v>
          </cell>
          <cell r="E763" t="str">
            <v>Point BlankÂ </v>
          </cell>
          <cell r="F763" t="str">
            <v>http://www.imdb.com/title/tt0062138/?ref_=fn_tt_tt_1</v>
          </cell>
          <cell r="G763" t="str">
            <v>English</v>
          </cell>
          <cell r="H763" t="str">
            <v>USA</v>
          </cell>
          <cell r="I763">
            <v>3000000</v>
          </cell>
          <cell r="J763">
            <v>1967</v>
          </cell>
          <cell r="K763">
            <v>7.4</v>
          </cell>
          <cell r="L763" t="str">
            <v>Crime</v>
          </cell>
          <cell r="M763" t="str">
            <v>Thriller</v>
          </cell>
        </row>
        <row r="764">
          <cell r="A764" t="str">
            <v>Paolo Monico</v>
          </cell>
          <cell r="B764">
            <v>100</v>
          </cell>
          <cell r="C764">
            <v>0</v>
          </cell>
          <cell r="D764" t="str">
            <v>Comedy</v>
          </cell>
          <cell r="E764" t="str">
            <v>Four Single FathersÂ </v>
          </cell>
          <cell r="F764" t="str">
            <v>http://www.imdb.com/title/tt1252289/?ref_=fn_tt_tt_1</v>
          </cell>
          <cell r="G764" t="str">
            <v>Italian</v>
          </cell>
          <cell r="H764" t="str">
            <v>Italy</v>
          </cell>
          <cell r="I764">
            <v>3000000</v>
          </cell>
          <cell r="J764">
            <v>2009</v>
          </cell>
          <cell r="K764">
            <v>5.0999999999999996</v>
          </cell>
          <cell r="L764" t="str">
            <v>Comedy</v>
          </cell>
          <cell r="M764">
            <v>0</v>
          </cell>
        </row>
        <row r="765">
          <cell r="A765" t="str">
            <v>Darin Scott</v>
          </cell>
          <cell r="B765">
            <v>95</v>
          </cell>
          <cell r="C765">
            <v>0</v>
          </cell>
          <cell r="D765" t="str">
            <v>Drama|Horror|Mystery|Thriller</v>
          </cell>
          <cell r="E765" t="str">
            <v>Something WickedÂ </v>
          </cell>
          <cell r="F765" t="str">
            <v>http://www.imdb.com/title/tt1327601/?ref_=fn_tt_tt_1</v>
          </cell>
          <cell r="G765" t="str">
            <v>English</v>
          </cell>
          <cell r="H765" t="str">
            <v>USA</v>
          </cell>
          <cell r="I765">
            <v>3000000</v>
          </cell>
          <cell r="J765">
            <v>2014</v>
          </cell>
          <cell r="K765">
            <v>4.8</v>
          </cell>
          <cell r="L765" t="str">
            <v>Drama</v>
          </cell>
          <cell r="M765" t="str">
            <v>Horror</v>
          </cell>
          <cell r="N765" t="str">
            <v>Mystery</v>
          </cell>
          <cell r="O765" t="str">
            <v>Thriller</v>
          </cell>
        </row>
        <row r="766">
          <cell r="A766" t="str">
            <v>Christian Sesma</v>
          </cell>
          <cell r="B766">
            <v>82</v>
          </cell>
          <cell r="C766">
            <v>0</v>
          </cell>
          <cell r="D766" t="str">
            <v>Thriller</v>
          </cell>
          <cell r="E766" t="str">
            <v>AWOL-72Â </v>
          </cell>
          <cell r="F766" t="str">
            <v>http://www.imdb.com/title/tt2048865/?ref_=fn_tt_tt_1</v>
          </cell>
          <cell r="G766" t="str">
            <v>English</v>
          </cell>
          <cell r="H766" t="str">
            <v>USA</v>
          </cell>
          <cell r="I766">
            <v>3000000</v>
          </cell>
          <cell r="J766">
            <v>2015</v>
          </cell>
          <cell r="K766">
            <v>3.9</v>
          </cell>
          <cell r="L766" t="str">
            <v>Thriller</v>
          </cell>
          <cell r="M766">
            <v>0</v>
          </cell>
        </row>
        <row r="767">
          <cell r="A767" t="str">
            <v>Monte Hellman</v>
          </cell>
          <cell r="B767">
            <v>97</v>
          </cell>
          <cell r="C767">
            <v>0</v>
          </cell>
          <cell r="D767" t="str">
            <v>Adventure|Crime|Drama</v>
          </cell>
          <cell r="E767" t="str">
            <v>IguanaÂ </v>
          </cell>
          <cell r="F767" t="str">
            <v>http://www.imdb.com/title/tt0095354/?ref_=fn_tt_tt_1</v>
          </cell>
          <cell r="G767" t="str">
            <v>English</v>
          </cell>
          <cell r="H767" t="str">
            <v>Italy</v>
          </cell>
          <cell r="I767">
            <v>3000000</v>
          </cell>
          <cell r="J767">
            <v>1988</v>
          </cell>
          <cell r="K767">
            <v>6.2</v>
          </cell>
          <cell r="L767" t="str">
            <v>Adventure</v>
          </cell>
          <cell r="M767" t="str">
            <v>Crime</v>
          </cell>
          <cell r="N767" t="str">
            <v>Drama</v>
          </cell>
        </row>
        <row r="768">
          <cell r="A768" t="str">
            <v>Brian Caunter</v>
          </cell>
          <cell r="B768">
            <v>94</v>
          </cell>
          <cell r="C768">
            <v>0</v>
          </cell>
          <cell r="D768" t="str">
            <v>Action|Adventure|Crime|Drama</v>
          </cell>
          <cell r="E768" t="str">
            <v>Chicago OvercoatÂ </v>
          </cell>
          <cell r="F768" t="str">
            <v>http://www.imdb.com/title/tt1085382/?ref_=fn_tt_tt_1</v>
          </cell>
          <cell r="G768" t="str">
            <v>English</v>
          </cell>
          <cell r="H768" t="str">
            <v>USA</v>
          </cell>
          <cell r="I768">
            <v>3000000</v>
          </cell>
          <cell r="J768">
            <v>2009</v>
          </cell>
          <cell r="K768">
            <v>6.2</v>
          </cell>
          <cell r="L768" t="str">
            <v>Action</v>
          </cell>
          <cell r="M768" t="str">
            <v>Adventure</v>
          </cell>
          <cell r="N768" t="str">
            <v>Crime</v>
          </cell>
          <cell r="O768" t="str">
            <v>Drama</v>
          </cell>
        </row>
        <row r="769">
          <cell r="A769" t="str">
            <v>Isaac Florentine</v>
          </cell>
          <cell r="B769">
            <v>80</v>
          </cell>
          <cell r="C769">
            <v>0</v>
          </cell>
          <cell r="D769" t="str">
            <v>Action|Crime</v>
          </cell>
          <cell r="E769" t="str">
            <v>Close RangeÂ </v>
          </cell>
          <cell r="F769" t="str">
            <v>http://www.imdb.com/title/tt3511596/?ref_=fn_tt_tt_1</v>
          </cell>
          <cell r="G769" t="str">
            <v>English</v>
          </cell>
          <cell r="H769" t="str">
            <v>USA</v>
          </cell>
          <cell r="I769">
            <v>3000000</v>
          </cell>
          <cell r="J769">
            <v>2015</v>
          </cell>
          <cell r="K769">
            <v>4.9000000000000004</v>
          </cell>
          <cell r="L769" t="str">
            <v>Action</v>
          </cell>
          <cell r="M769" t="str">
            <v>Crime</v>
          </cell>
        </row>
        <row r="770">
          <cell r="A770" t="str">
            <v>Michael Polish</v>
          </cell>
          <cell r="B770">
            <v>90</v>
          </cell>
          <cell r="C770">
            <v>0</v>
          </cell>
          <cell r="D770" t="str">
            <v>Drama|Horror|Mystery|Thriller</v>
          </cell>
          <cell r="E770" t="str">
            <v>AmnesiacÂ </v>
          </cell>
          <cell r="F770" t="str">
            <v>http://www.imdb.com/title/tt2837336/?ref_=fn_tt_tt_1</v>
          </cell>
          <cell r="G770" t="str">
            <v>English</v>
          </cell>
          <cell r="H770" t="str">
            <v>USA</v>
          </cell>
          <cell r="I770">
            <v>3000000</v>
          </cell>
          <cell r="J770">
            <v>2014</v>
          </cell>
          <cell r="K770">
            <v>4.3</v>
          </cell>
          <cell r="L770" t="str">
            <v>Drama</v>
          </cell>
          <cell r="M770" t="str">
            <v>Horror</v>
          </cell>
          <cell r="N770" t="str">
            <v>Mystery</v>
          </cell>
          <cell r="O770" t="str">
            <v>Thriller</v>
          </cell>
        </row>
        <row r="771">
          <cell r="A771" t="str">
            <v>Heidi Ewing</v>
          </cell>
          <cell r="B771">
            <v>93</v>
          </cell>
          <cell r="C771">
            <v>100675</v>
          </cell>
          <cell r="D771" t="str">
            <v>Documentary</v>
          </cell>
          <cell r="E771" t="str">
            <v>FreakonomicsÂ </v>
          </cell>
          <cell r="F771" t="str">
            <v>http://www.imdb.com/title/tt1152822/?ref_=fn_tt_tt_1</v>
          </cell>
          <cell r="G771" t="str">
            <v>English</v>
          </cell>
          <cell r="H771" t="str">
            <v>USA</v>
          </cell>
          <cell r="I771">
            <v>3000000</v>
          </cell>
          <cell r="J771">
            <v>2010</v>
          </cell>
          <cell r="K771">
            <v>6.4</v>
          </cell>
          <cell r="L771" t="str">
            <v>Documentary</v>
          </cell>
          <cell r="M771">
            <v>0</v>
          </cell>
        </row>
        <row r="772">
          <cell r="A772" t="str">
            <v>Hank Braxtan</v>
          </cell>
          <cell r="B772">
            <v>89</v>
          </cell>
          <cell r="C772">
            <v>0</v>
          </cell>
          <cell r="D772" t="str">
            <v>Action|Horror|Thriller</v>
          </cell>
          <cell r="E772" t="str">
            <v>UnnaturalÂ </v>
          </cell>
          <cell r="F772" t="str">
            <v>http://www.imdb.com/title/tt3551400/?ref_=fn_tt_tt_1</v>
          </cell>
          <cell r="G772" t="str">
            <v>English</v>
          </cell>
          <cell r="H772" t="str">
            <v>USA</v>
          </cell>
          <cell r="I772">
            <v>3000000</v>
          </cell>
          <cell r="J772">
            <v>2015</v>
          </cell>
          <cell r="K772">
            <v>4</v>
          </cell>
          <cell r="L772" t="str">
            <v>Action</v>
          </cell>
          <cell r="M772" t="str">
            <v>Horror</v>
          </cell>
          <cell r="N772" t="str">
            <v>Thriller</v>
          </cell>
        </row>
        <row r="773">
          <cell r="A773" t="str">
            <v>Rohit Jugraj</v>
          </cell>
          <cell r="B773">
            <v>141</v>
          </cell>
          <cell r="C773">
            <v>0</v>
          </cell>
          <cell r="D773" t="str">
            <v>Romance</v>
          </cell>
          <cell r="E773" t="str">
            <v>Sardaar JiÂ </v>
          </cell>
          <cell r="F773" t="str">
            <v>http://www.imdb.com/title/tt4080386/?ref_=fn_tt_tt_1</v>
          </cell>
          <cell r="G773" t="str">
            <v>Panjabi</v>
          </cell>
          <cell r="H773" t="str">
            <v>Canada</v>
          </cell>
          <cell r="I773">
            <v>3000000</v>
          </cell>
          <cell r="J773">
            <v>2015</v>
          </cell>
          <cell r="K773">
            <v>6.6</v>
          </cell>
          <cell r="L773" t="str">
            <v>Romance</v>
          </cell>
          <cell r="M773">
            <v>0</v>
          </cell>
        </row>
        <row r="774">
          <cell r="A774" t="str">
            <v>Rodrigo CortÃ©s</v>
          </cell>
          <cell r="B774">
            <v>95</v>
          </cell>
          <cell r="C774">
            <v>1028658</v>
          </cell>
          <cell r="D774" t="str">
            <v>Drama|Mystery|Thriller</v>
          </cell>
          <cell r="E774" t="str">
            <v>BuriedÂ </v>
          </cell>
          <cell r="F774" t="str">
            <v>http://www.imdb.com/title/tt1462758/?ref_=fn_tt_tt_1</v>
          </cell>
          <cell r="G774" t="str">
            <v>English</v>
          </cell>
          <cell r="H774" t="str">
            <v>Spain</v>
          </cell>
          <cell r="I774">
            <v>3000000</v>
          </cell>
          <cell r="J774">
            <v>2010</v>
          </cell>
          <cell r="K774">
            <v>7</v>
          </cell>
          <cell r="L774" t="str">
            <v>Drama</v>
          </cell>
          <cell r="M774" t="str">
            <v>Mystery</v>
          </cell>
          <cell r="N774" t="str">
            <v>Thriller</v>
          </cell>
        </row>
        <row r="775">
          <cell r="A775" t="str">
            <v>Rob McKittrick</v>
          </cell>
          <cell r="B775">
            <v>94</v>
          </cell>
          <cell r="C775">
            <v>16101109</v>
          </cell>
          <cell r="D775" t="str">
            <v>Comedy</v>
          </cell>
          <cell r="E775" t="str">
            <v>Waiting...Â </v>
          </cell>
          <cell r="F775" t="str">
            <v>http://www.imdb.com/title/tt0348333/?ref_=fn_tt_tt_1</v>
          </cell>
          <cell r="G775" t="str">
            <v>English</v>
          </cell>
          <cell r="H775" t="str">
            <v>USA</v>
          </cell>
          <cell r="I775">
            <v>3000000</v>
          </cell>
          <cell r="J775">
            <v>2005</v>
          </cell>
          <cell r="K775">
            <v>6.8</v>
          </cell>
          <cell r="L775" t="str">
            <v>Comedy</v>
          </cell>
          <cell r="M775">
            <v>0</v>
          </cell>
        </row>
        <row r="776">
          <cell r="A776" t="str">
            <v>Brian Dorton</v>
          </cell>
          <cell r="B776">
            <v>97</v>
          </cell>
          <cell r="C776">
            <v>0</v>
          </cell>
          <cell r="D776" t="str">
            <v>Horror</v>
          </cell>
          <cell r="E776" t="str">
            <v>The Horror Network Vol. 1Â </v>
          </cell>
          <cell r="F776" t="str">
            <v>http://www.imdb.com/title/tt3034146/?ref_=fn_tt_tt_1</v>
          </cell>
          <cell r="G776" t="str">
            <v>English</v>
          </cell>
          <cell r="H776" t="str">
            <v>USA</v>
          </cell>
          <cell r="I776">
            <v>3000000</v>
          </cell>
          <cell r="J776">
            <v>2015</v>
          </cell>
          <cell r="K776">
            <v>7.3</v>
          </cell>
          <cell r="L776" t="str">
            <v>Horror</v>
          </cell>
          <cell r="M776">
            <v>0</v>
          </cell>
        </row>
        <row r="777">
          <cell r="A777" t="str">
            <v>Hao Ning</v>
          </cell>
          <cell r="B777">
            <v>98</v>
          </cell>
          <cell r="C777">
            <v>0</v>
          </cell>
          <cell r="D777" t="str">
            <v>Comedy|Crime</v>
          </cell>
          <cell r="E777" t="str">
            <v>Crazy StoneÂ </v>
          </cell>
          <cell r="F777" t="str">
            <v>http://www.imdb.com/title/tt0843270/?ref_=fn_tt_tt_1</v>
          </cell>
          <cell r="G777" t="str">
            <v>Mandarin</v>
          </cell>
          <cell r="H777" t="str">
            <v>China</v>
          </cell>
          <cell r="I777">
            <v>3000000</v>
          </cell>
          <cell r="J777">
            <v>2006</v>
          </cell>
          <cell r="K777">
            <v>7.7</v>
          </cell>
          <cell r="L777" t="str">
            <v>Comedy</v>
          </cell>
          <cell r="M777" t="str">
            <v>Crime</v>
          </cell>
        </row>
        <row r="778">
          <cell r="A778" t="str">
            <v>Jon Knautz</v>
          </cell>
          <cell r="B778">
            <v>99</v>
          </cell>
          <cell r="C778">
            <v>0</v>
          </cell>
          <cell r="D778" t="str">
            <v>Horror|Thriller</v>
          </cell>
          <cell r="E778" t="str">
            <v>Girl HouseÂ </v>
          </cell>
          <cell r="F778" t="str">
            <v>http://www.imdb.com/title/tt2577172/?ref_=fn_tt_tt_1</v>
          </cell>
          <cell r="G778" t="str">
            <v>English</v>
          </cell>
          <cell r="H778" t="str">
            <v>Canada</v>
          </cell>
          <cell r="I778">
            <v>3150000</v>
          </cell>
          <cell r="J778">
            <v>2014</v>
          </cell>
          <cell r="K778">
            <v>5.5</v>
          </cell>
          <cell r="L778" t="str">
            <v>Horror</v>
          </cell>
          <cell r="M778" t="str">
            <v>Thriller</v>
          </cell>
        </row>
        <row r="779">
          <cell r="A779" t="str">
            <v>Frank Capra</v>
          </cell>
          <cell r="B779">
            <v>118</v>
          </cell>
          <cell r="C779">
            <v>0</v>
          </cell>
          <cell r="D779" t="str">
            <v>Drama|Family|Fantasy|Romance</v>
          </cell>
          <cell r="E779" t="str">
            <v>It's a Wonderful LifeÂ </v>
          </cell>
          <cell r="F779" t="str">
            <v>http://www.imdb.com/title/tt0038650/?ref_=fn_tt_tt_1</v>
          </cell>
          <cell r="G779" t="str">
            <v>English</v>
          </cell>
          <cell r="H779" t="str">
            <v>USA</v>
          </cell>
          <cell r="I779">
            <v>3180000</v>
          </cell>
          <cell r="J779">
            <v>1946</v>
          </cell>
          <cell r="K779">
            <v>8.6</v>
          </cell>
          <cell r="L779" t="str">
            <v>Drama</v>
          </cell>
          <cell r="M779" t="str">
            <v>Family</v>
          </cell>
          <cell r="N779" t="str">
            <v>Fantasy</v>
          </cell>
          <cell r="O779" t="str">
            <v>Romance</v>
          </cell>
        </row>
        <row r="780">
          <cell r="A780" t="str">
            <v>Wayne Kramer</v>
          </cell>
          <cell r="B780">
            <v>101</v>
          </cell>
          <cell r="C780">
            <v>8243880</v>
          </cell>
          <cell r="D780" t="str">
            <v>Crime|Drama|Fantasy|Romance</v>
          </cell>
          <cell r="E780" t="str">
            <v>The CoolerÂ </v>
          </cell>
          <cell r="F780" t="str">
            <v>http://www.imdb.com/title/tt0318374/?ref_=fn_tt_tt_1</v>
          </cell>
          <cell r="G780" t="str">
            <v>English</v>
          </cell>
          <cell r="H780" t="str">
            <v>USA</v>
          </cell>
          <cell r="I780">
            <v>3200000</v>
          </cell>
          <cell r="J780">
            <v>2003</v>
          </cell>
          <cell r="K780">
            <v>7</v>
          </cell>
          <cell r="L780" t="str">
            <v>Crime</v>
          </cell>
          <cell r="M780" t="str">
            <v>Drama</v>
          </cell>
          <cell r="N780" t="str">
            <v>Fantasy</v>
          </cell>
          <cell r="O780" t="str">
            <v>Romance</v>
          </cell>
        </row>
        <row r="781">
          <cell r="A781" t="str">
            <v>John Ford</v>
          </cell>
          <cell r="B781">
            <v>113</v>
          </cell>
          <cell r="C781">
            <v>0</v>
          </cell>
          <cell r="D781" t="str">
            <v>Drama|Western</v>
          </cell>
          <cell r="E781" t="str">
            <v>The Man Who Shot Liberty ValanceÂ </v>
          </cell>
          <cell r="F781" t="str">
            <v>http://www.imdb.com/title/tt0056217/?ref_=fn_tt_tt_1</v>
          </cell>
          <cell r="G781" t="str">
            <v>English</v>
          </cell>
          <cell r="H781" t="str">
            <v>USA</v>
          </cell>
          <cell r="I781">
            <v>3200000</v>
          </cell>
          <cell r="J781">
            <v>1962</v>
          </cell>
          <cell r="K781">
            <v>8.1</v>
          </cell>
          <cell r="L781" t="str">
            <v>Drama</v>
          </cell>
          <cell r="M781" t="str">
            <v>Western</v>
          </cell>
        </row>
        <row r="782">
          <cell r="A782" t="str">
            <v>Mike Mills</v>
          </cell>
          <cell r="B782">
            <v>105</v>
          </cell>
          <cell r="C782">
            <v>5776314</v>
          </cell>
          <cell r="D782" t="str">
            <v>Comedy|Drama|Romance</v>
          </cell>
          <cell r="E782" t="str">
            <v>BeginnersÂ </v>
          </cell>
          <cell r="F782" t="str">
            <v>http://www.imdb.com/title/tt1532503/?ref_=fn_tt_tt_1</v>
          </cell>
          <cell r="G782" t="str">
            <v>English</v>
          </cell>
          <cell r="H782" t="str">
            <v>USA</v>
          </cell>
          <cell r="I782">
            <v>3200000</v>
          </cell>
          <cell r="J782">
            <v>2010</v>
          </cell>
          <cell r="K782">
            <v>7.2</v>
          </cell>
          <cell r="L782" t="str">
            <v>Comedy</v>
          </cell>
          <cell r="M782" t="str">
            <v>Drama</v>
          </cell>
          <cell r="N782" t="str">
            <v>Romance</v>
          </cell>
        </row>
        <row r="783">
          <cell r="A783" t="str">
            <v>John Gulager</v>
          </cell>
          <cell r="B783">
            <v>95</v>
          </cell>
          <cell r="C783">
            <v>0</v>
          </cell>
          <cell r="D783" t="str">
            <v>Action|Comedy|Horror|Thriller</v>
          </cell>
          <cell r="E783" t="str">
            <v>FeastÂ </v>
          </cell>
          <cell r="F783" t="str">
            <v>http://www.imdb.com/title/tt0426459/?ref_=fn_tt_tt_1</v>
          </cell>
          <cell r="G783" t="str">
            <v>English</v>
          </cell>
          <cell r="H783" t="str">
            <v>USA</v>
          </cell>
          <cell r="I783">
            <v>3200000</v>
          </cell>
          <cell r="J783">
            <v>2005</v>
          </cell>
          <cell r="K783">
            <v>6.4</v>
          </cell>
          <cell r="L783" t="str">
            <v>Action</v>
          </cell>
          <cell r="M783" t="str">
            <v>Comedy</v>
          </cell>
          <cell r="N783" t="str">
            <v>Horror</v>
          </cell>
          <cell r="O783" t="str">
            <v>Thriller</v>
          </cell>
        </row>
        <row r="784">
          <cell r="A784" t="str">
            <v>Brandon Cronenberg</v>
          </cell>
          <cell r="B784">
            <v>108</v>
          </cell>
          <cell r="C784">
            <v>0</v>
          </cell>
          <cell r="D784" t="str">
            <v>Horror|Sci-Fi|Thriller</v>
          </cell>
          <cell r="E784" t="str">
            <v>AntiviralÂ </v>
          </cell>
          <cell r="F784" t="str">
            <v>http://www.imdb.com/title/tt2099556/?ref_=fn_tt_tt_1</v>
          </cell>
          <cell r="G784" t="str">
            <v>English</v>
          </cell>
          <cell r="H784" t="str">
            <v>Canada</v>
          </cell>
          <cell r="I784">
            <v>3200000</v>
          </cell>
          <cell r="J784">
            <v>2012</v>
          </cell>
          <cell r="K784">
            <v>5.7</v>
          </cell>
          <cell r="L784" t="str">
            <v>Horror</v>
          </cell>
          <cell r="M784" t="str">
            <v>Sci-Fi</v>
          </cell>
          <cell r="N784" t="str">
            <v>Thriller</v>
          </cell>
        </row>
        <row r="785">
          <cell r="A785" t="str">
            <v>Ã‰ric Tessier</v>
          </cell>
          <cell r="B785">
            <v>99</v>
          </cell>
          <cell r="C785">
            <v>0</v>
          </cell>
          <cell r="D785" t="str">
            <v>Action|Drama|Horror|Thriller</v>
          </cell>
          <cell r="E785" t="str">
            <v>Sur le seuilÂ </v>
          </cell>
          <cell r="F785" t="str">
            <v>http://www.imdb.com/title/tt0380732/?ref_=fn_tt_tt_1</v>
          </cell>
          <cell r="G785" t="str">
            <v>French</v>
          </cell>
          <cell r="H785" t="str">
            <v>Canada</v>
          </cell>
          <cell r="I785">
            <v>3200000</v>
          </cell>
          <cell r="J785">
            <v>2003</v>
          </cell>
          <cell r="K785">
            <v>6.6</v>
          </cell>
          <cell r="L785" t="str">
            <v>Action</v>
          </cell>
          <cell r="M785" t="str">
            <v>Drama</v>
          </cell>
          <cell r="N785" t="str">
            <v>Horror</v>
          </cell>
          <cell r="O785" t="str">
            <v>Thriller</v>
          </cell>
        </row>
        <row r="786">
          <cell r="A786" t="str">
            <v>Richard Wallace</v>
          </cell>
          <cell r="B786">
            <v>95</v>
          </cell>
          <cell r="C786">
            <v>0</v>
          </cell>
          <cell r="D786" t="str">
            <v>Adventure|Drama|Romance</v>
          </cell>
          <cell r="E786" t="str">
            <v>TycoonÂ </v>
          </cell>
          <cell r="F786" t="str">
            <v>http://www.imdb.com/title/tt0039927/?ref_=fn_tt_tt_1</v>
          </cell>
          <cell r="G786" t="str">
            <v>English</v>
          </cell>
          <cell r="H786" t="str">
            <v>USA</v>
          </cell>
          <cell r="I786">
            <v>3209000</v>
          </cell>
          <cell r="J786">
            <v>1947</v>
          </cell>
          <cell r="K786">
            <v>6.2</v>
          </cell>
          <cell r="L786" t="str">
            <v>Adventure</v>
          </cell>
          <cell r="M786" t="str">
            <v>Drama</v>
          </cell>
          <cell r="N786" t="str">
            <v>Romance</v>
          </cell>
        </row>
        <row r="787">
          <cell r="A787" t="str">
            <v>David Gelb</v>
          </cell>
          <cell r="B787">
            <v>83</v>
          </cell>
          <cell r="C787">
            <v>25799043</v>
          </cell>
          <cell r="D787" t="str">
            <v>Horror|Sci-Fi|Thriller</v>
          </cell>
          <cell r="E787" t="str">
            <v>The Lazarus EffectÂ </v>
          </cell>
          <cell r="F787" t="str">
            <v>http://www.imdb.com/title/tt2918436/?ref_=fn_tt_tt_1</v>
          </cell>
          <cell r="G787" t="str">
            <v>English</v>
          </cell>
          <cell r="H787" t="str">
            <v>USA</v>
          </cell>
          <cell r="I787">
            <v>3300000</v>
          </cell>
          <cell r="J787">
            <v>2015</v>
          </cell>
          <cell r="K787">
            <v>5.2</v>
          </cell>
          <cell r="L787" t="str">
            <v>Horror</v>
          </cell>
          <cell r="M787" t="str">
            <v>Sci-Fi</v>
          </cell>
          <cell r="N787" t="str">
            <v>Thriller</v>
          </cell>
        </row>
        <row r="788">
          <cell r="A788" t="str">
            <v>Damien Chazelle</v>
          </cell>
          <cell r="B788">
            <v>107</v>
          </cell>
          <cell r="C788">
            <v>13092000</v>
          </cell>
          <cell r="D788" t="str">
            <v>Drama|Music</v>
          </cell>
          <cell r="E788" t="str">
            <v>WhiplashÂ </v>
          </cell>
          <cell r="F788" t="str">
            <v>http://www.imdb.com/title/tt2582802/?ref_=fn_tt_tt_1</v>
          </cell>
          <cell r="G788" t="str">
            <v>English</v>
          </cell>
          <cell r="H788" t="str">
            <v>USA</v>
          </cell>
          <cell r="I788">
            <v>3300000</v>
          </cell>
          <cell r="J788">
            <v>2014</v>
          </cell>
          <cell r="K788">
            <v>8.5</v>
          </cell>
          <cell r="L788" t="str">
            <v>Drama</v>
          </cell>
          <cell r="M788" t="str">
            <v>Music</v>
          </cell>
        </row>
        <row r="789">
          <cell r="A789" t="str">
            <v>Fernando Meirelles</v>
          </cell>
          <cell r="B789">
            <v>135</v>
          </cell>
          <cell r="C789">
            <v>7563397</v>
          </cell>
          <cell r="D789" t="str">
            <v>Crime|Drama</v>
          </cell>
          <cell r="E789" t="str">
            <v>City of GodÂ </v>
          </cell>
          <cell r="F789" t="str">
            <v>http://www.imdb.com/title/tt0317248/?ref_=fn_tt_tt_1</v>
          </cell>
          <cell r="G789" t="str">
            <v>Portuguese</v>
          </cell>
          <cell r="H789" t="str">
            <v>Brazil</v>
          </cell>
          <cell r="I789">
            <v>3300000</v>
          </cell>
          <cell r="J789">
            <v>2002</v>
          </cell>
          <cell r="K789">
            <v>8.6999999999999993</v>
          </cell>
          <cell r="L789" t="str">
            <v>Crime</v>
          </cell>
          <cell r="M789" t="str">
            <v>Drama</v>
          </cell>
        </row>
        <row r="790">
          <cell r="A790" t="str">
            <v>Alejandro Monteverde</v>
          </cell>
          <cell r="B790">
            <v>91</v>
          </cell>
          <cell r="C790">
            <v>8108247</v>
          </cell>
          <cell r="D790" t="str">
            <v>Drama|Romance</v>
          </cell>
          <cell r="E790" t="str">
            <v>BellaÂ </v>
          </cell>
          <cell r="F790" t="str">
            <v>http://www.imdb.com/title/tt0482463/?ref_=fn_tt_tt_1</v>
          </cell>
          <cell r="G790" t="str">
            <v>English</v>
          </cell>
          <cell r="H790" t="str">
            <v>USA</v>
          </cell>
          <cell r="I790">
            <v>3300000</v>
          </cell>
          <cell r="J790">
            <v>2006</v>
          </cell>
          <cell r="K790">
            <v>7.4</v>
          </cell>
          <cell r="L790" t="str">
            <v>Drama</v>
          </cell>
          <cell r="M790" t="str">
            <v>Romance</v>
          </cell>
        </row>
        <row r="791">
          <cell r="A791" t="str">
            <v>Jennifer Finnigan</v>
          </cell>
          <cell r="B791">
            <v>97</v>
          </cell>
          <cell r="C791">
            <v>0</v>
          </cell>
          <cell r="D791" t="str">
            <v>Comedy</v>
          </cell>
          <cell r="E791" t="str">
            <v>The Opposite SexÂ </v>
          </cell>
          <cell r="F791" t="str">
            <v>http://www.imdb.com/title/tt2796678/?ref_=fn_tt_tt_1</v>
          </cell>
          <cell r="G791" t="str">
            <v>English</v>
          </cell>
          <cell r="H791" t="str">
            <v>USA</v>
          </cell>
          <cell r="I791">
            <v>3300000</v>
          </cell>
          <cell r="J791">
            <v>2014</v>
          </cell>
          <cell r="K791">
            <v>4.5</v>
          </cell>
          <cell r="L791" t="str">
            <v>Comedy</v>
          </cell>
          <cell r="M791">
            <v>0</v>
          </cell>
        </row>
        <row r="792">
          <cell r="A792" t="str">
            <v>Julian Schnabel</v>
          </cell>
          <cell r="B792">
            <v>108</v>
          </cell>
          <cell r="C792">
            <v>2961991</v>
          </cell>
          <cell r="D792" t="str">
            <v>Biography|Drama</v>
          </cell>
          <cell r="E792" t="str">
            <v>BasquiatÂ </v>
          </cell>
          <cell r="F792" t="str">
            <v>http://www.imdb.com/title/tt0115632/?ref_=fn_tt_tt_1</v>
          </cell>
          <cell r="G792" t="str">
            <v>English</v>
          </cell>
          <cell r="H792" t="str">
            <v>USA</v>
          </cell>
          <cell r="I792">
            <v>3300000</v>
          </cell>
          <cell r="J792">
            <v>1996</v>
          </cell>
          <cell r="K792">
            <v>6.9</v>
          </cell>
          <cell r="L792" t="str">
            <v>Biography</v>
          </cell>
          <cell r="M792" t="str">
            <v>Drama</v>
          </cell>
        </row>
        <row r="793">
          <cell r="A793" t="str">
            <v>J.A. Bayona</v>
          </cell>
          <cell r="B793">
            <v>105</v>
          </cell>
          <cell r="C793">
            <v>7159147</v>
          </cell>
          <cell r="D793" t="str">
            <v>Drama|Mystery|Thriller</v>
          </cell>
          <cell r="E793" t="str">
            <v>The OrphanageÂ </v>
          </cell>
          <cell r="F793" t="str">
            <v>http://www.imdb.com/title/tt0464141/?ref_=fn_tt_tt_1</v>
          </cell>
          <cell r="G793" t="str">
            <v>Spanish</v>
          </cell>
          <cell r="H793" t="str">
            <v>Spain</v>
          </cell>
          <cell r="I793">
            <v>3400000</v>
          </cell>
          <cell r="J793">
            <v>2007</v>
          </cell>
          <cell r="K793">
            <v>7.5</v>
          </cell>
          <cell r="L793" t="str">
            <v>Drama</v>
          </cell>
          <cell r="M793" t="str">
            <v>Mystery</v>
          </cell>
          <cell r="N793" t="str">
            <v>Thriller</v>
          </cell>
        </row>
        <row r="794">
          <cell r="A794" t="str">
            <v>Mel Brooks</v>
          </cell>
          <cell r="B794">
            <v>94</v>
          </cell>
          <cell r="C794">
            <v>0</v>
          </cell>
          <cell r="D794" t="str">
            <v>Comedy</v>
          </cell>
          <cell r="E794" t="str">
            <v>High AnxietyÂ </v>
          </cell>
          <cell r="F794" t="str">
            <v>http://www.imdb.com/title/tt0076141/?ref_=fn_tt_tt_1</v>
          </cell>
          <cell r="G794" t="str">
            <v>English</v>
          </cell>
          <cell r="H794" t="str">
            <v>USA</v>
          </cell>
          <cell r="I794">
            <v>3400000</v>
          </cell>
          <cell r="J794">
            <v>1977</v>
          </cell>
          <cell r="K794">
            <v>6.7</v>
          </cell>
          <cell r="L794" t="str">
            <v>Comedy</v>
          </cell>
          <cell r="M794">
            <v>0</v>
          </cell>
        </row>
        <row r="795">
          <cell r="A795" t="str">
            <v>Nathan Frankowski</v>
          </cell>
          <cell r="B795">
            <v>102</v>
          </cell>
          <cell r="C795">
            <v>0</v>
          </cell>
          <cell r="D795" t="str">
            <v>Biography|Drama|Music</v>
          </cell>
          <cell r="E795" t="str">
            <v>Day OneÂ </v>
          </cell>
          <cell r="F795" t="str">
            <v>http://www.imdb.com/title/tt1850418/?ref_=fn_tt_tt_1</v>
          </cell>
          <cell r="G795" t="str">
            <v>English</v>
          </cell>
          <cell r="H795" t="str">
            <v>USA</v>
          </cell>
          <cell r="I795">
            <v>3400000</v>
          </cell>
          <cell r="J795">
            <v>2012</v>
          </cell>
          <cell r="K795">
            <v>6.6</v>
          </cell>
          <cell r="L795" t="str">
            <v>Biography</v>
          </cell>
          <cell r="M795" t="str">
            <v>Drama</v>
          </cell>
          <cell r="N795" t="str">
            <v>Music</v>
          </cell>
        </row>
        <row r="796">
          <cell r="A796" t="str">
            <v>Huck Botko</v>
          </cell>
          <cell r="B796">
            <v>86</v>
          </cell>
          <cell r="C796">
            <v>535249</v>
          </cell>
          <cell r="D796" t="str">
            <v>Comedy</v>
          </cell>
          <cell r="E796" t="str">
            <v>The Virginity HitÂ </v>
          </cell>
          <cell r="F796" t="str">
            <v>http://www.imdb.com/title/tt1695994/?ref_=fn_tt_tt_1</v>
          </cell>
          <cell r="G796" t="str">
            <v>English</v>
          </cell>
          <cell r="H796" t="str">
            <v>USA</v>
          </cell>
          <cell r="I796">
            <v>3400000</v>
          </cell>
          <cell r="J796">
            <v>2010</v>
          </cell>
          <cell r="K796">
            <v>4.5999999999999996</v>
          </cell>
          <cell r="L796" t="str">
            <v>Comedy</v>
          </cell>
          <cell r="M796">
            <v>0</v>
          </cell>
        </row>
        <row r="797">
          <cell r="A797" t="str">
            <v>Antonio Simoncini</v>
          </cell>
          <cell r="B797">
            <v>90</v>
          </cell>
          <cell r="C797">
            <v>0</v>
          </cell>
          <cell r="D797" t="str">
            <v>Crime|Mystery|Thriller</v>
          </cell>
          <cell r="E797" t="str">
            <v>Lords of LondonÂ </v>
          </cell>
          <cell r="F797" t="str">
            <v>http://www.imdb.com/title/tt1800337/?ref_=fn_tt_tt_1</v>
          </cell>
          <cell r="G797" t="str">
            <v>English</v>
          </cell>
          <cell r="H797" t="str">
            <v>UK</v>
          </cell>
          <cell r="I797">
            <v>3440000</v>
          </cell>
          <cell r="J797">
            <v>2014</v>
          </cell>
          <cell r="K797">
            <v>3.1</v>
          </cell>
          <cell r="L797" t="str">
            <v>Crime</v>
          </cell>
          <cell r="M797" t="str">
            <v>Mystery</v>
          </cell>
          <cell r="N797" t="str">
            <v>Thriller</v>
          </cell>
        </row>
        <row r="798">
          <cell r="A798" t="str">
            <v>George A. Romero</v>
          </cell>
          <cell r="B798">
            <v>87</v>
          </cell>
          <cell r="C798">
            <v>0</v>
          </cell>
          <cell r="D798" t="str">
            <v>Horror</v>
          </cell>
          <cell r="E798" t="str">
            <v>Day of the DeadÂ </v>
          </cell>
          <cell r="F798" t="str">
            <v>http://www.imdb.com/title/tt0088993/?ref_=fn_tt_tt_1</v>
          </cell>
          <cell r="G798" t="str">
            <v>English</v>
          </cell>
          <cell r="H798" t="str">
            <v>USA</v>
          </cell>
          <cell r="I798">
            <v>3500000</v>
          </cell>
          <cell r="J798">
            <v>1985</v>
          </cell>
          <cell r="K798">
            <v>7.2</v>
          </cell>
          <cell r="L798" t="str">
            <v>Horror</v>
          </cell>
          <cell r="M798">
            <v>0</v>
          </cell>
        </row>
        <row r="799">
          <cell r="A799" t="str">
            <v>Neil Marshall</v>
          </cell>
          <cell r="B799">
            <v>100</v>
          </cell>
          <cell r="C799">
            <v>26005908</v>
          </cell>
          <cell r="D799" t="str">
            <v>Adventure|Horror|Thriller</v>
          </cell>
          <cell r="E799" t="str">
            <v>The DescentÂ </v>
          </cell>
          <cell r="F799" t="str">
            <v>http://www.imdb.com/title/tt0435625/?ref_=fn_tt_tt_1</v>
          </cell>
          <cell r="G799" t="str">
            <v>English</v>
          </cell>
          <cell r="H799" t="str">
            <v>UK</v>
          </cell>
          <cell r="I799">
            <v>3500000</v>
          </cell>
          <cell r="J799">
            <v>2005</v>
          </cell>
          <cell r="K799">
            <v>7.2</v>
          </cell>
          <cell r="L799" t="str">
            <v>Adventure</v>
          </cell>
          <cell r="M799" t="str">
            <v>Horror</v>
          </cell>
          <cell r="N799" t="str">
            <v>Thriller</v>
          </cell>
        </row>
        <row r="800">
          <cell r="A800" t="str">
            <v>Gus Van Sant</v>
          </cell>
          <cell r="B800">
            <v>103</v>
          </cell>
          <cell r="C800">
            <v>236266</v>
          </cell>
          <cell r="D800" t="str">
            <v>Adventure|Drama|Mystery</v>
          </cell>
          <cell r="E800" t="str">
            <v>GerryÂ </v>
          </cell>
          <cell r="F800" t="str">
            <v>http://www.imdb.com/title/tt0302674/?ref_=fn_tt_tt_1</v>
          </cell>
          <cell r="G800" t="str">
            <v>English</v>
          </cell>
          <cell r="H800" t="str">
            <v>USA</v>
          </cell>
          <cell r="I800">
            <v>3500000</v>
          </cell>
          <cell r="J800">
            <v>2002</v>
          </cell>
          <cell r="K800">
            <v>6.2</v>
          </cell>
          <cell r="L800" t="str">
            <v>Adventure</v>
          </cell>
          <cell r="M800" t="str">
            <v>Drama</v>
          </cell>
          <cell r="N800" t="str">
            <v>Mystery</v>
          </cell>
        </row>
        <row r="801">
          <cell r="A801" t="str">
            <v>George Miller</v>
          </cell>
          <cell r="B801">
            <v>102</v>
          </cell>
          <cell r="C801">
            <v>0</v>
          </cell>
          <cell r="D801" t="str">
            <v>Adventure|Drama|Family|Romance|Western</v>
          </cell>
          <cell r="E801" t="str">
            <v>The Man from Snowy RiverÂ </v>
          </cell>
          <cell r="F801" t="str">
            <v>http://www.imdb.com/title/tt0084296/?ref_=fn_tt_tt_1</v>
          </cell>
          <cell r="G801" t="str">
            <v>English</v>
          </cell>
          <cell r="H801" t="str">
            <v>Australia</v>
          </cell>
          <cell r="I801">
            <v>3500000</v>
          </cell>
          <cell r="J801">
            <v>1982</v>
          </cell>
          <cell r="K801">
            <v>7.3</v>
          </cell>
          <cell r="L801" t="str">
            <v>Adventure</v>
          </cell>
          <cell r="M801" t="str">
            <v>Drama</v>
          </cell>
          <cell r="N801" t="str">
            <v>Family</v>
          </cell>
          <cell r="O801" t="str">
            <v>Romance</v>
          </cell>
        </row>
        <row r="802">
          <cell r="A802" t="str">
            <v>Lisa Cholodenko</v>
          </cell>
          <cell r="B802">
            <v>106</v>
          </cell>
          <cell r="C802">
            <v>20803237</v>
          </cell>
          <cell r="D802" t="str">
            <v>Comedy|Drama</v>
          </cell>
          <cell r="E802" t="str">
            <v>The Kids Are All RightÂ </v>
          </cell>
          <cell r="F802" t="str">
            <v>http://www.imdb.com/title/tt0842926/?ref_=fn_tt_tt_1</v>
          </cell>
          <cell r="G802" t="str">
            <v>English</v>
          </cell>
          <cell r="H802" t="str">
            <v>USA</v>
          </cell>
          <cell r="I802">
            <v>3500000</v>
          </cell>
          <cell r="J802">
            <v>2010</v>
          </cell>
          <cell r="K802">
            <v>7.1</v>
          </cell>
          <cell r="L802" t="str">
            <v>Comedy</v>
          </cell>
          <cell r="M802" t="str">
            <v>Drama</v>
          </cell>
        </row>
        <row r="803">
          <cell r="A803" t="str">
            <v>Peter Stebbings</v>
          </cell>
          <cell r="B803">
            <v>95</v>
          </cell>
          <cell r="C803">
            <v>37606</v>
          </cell>
          <cell r="D803" t="str">
            <v>Comedy|Crime|Drama</v>
          </cell>
          <cell r="E803" t="str">
            <v>DefendorÂ </v>
          </cell>
          <cell r="F803" t="str">
            <v>http://www.imdb.com/title/tt1303828/?ref_=fn_tt_tt_1</v>
          </cell>
          <cell r="G803" t="str">
            <v>English</v>
          </cell>
          <cell r="H803" t="str">
            <v>Canada</v>
          </cell>
          <cell r="I803">
            <v>3500000</v>
          </cell>
          <cell r="J803">
            <v>2009</v>
          </cell>
          <cell r="K803">
            <v>6.8</v>
          </cell>
          <cell r="L803" t="str">
            <v>Comedy</v>
          </cell>
          <cell r="M803" t="str">
            <v>Crime</v>
          </cell>
          <cell r="N803" t="str">
            <v>Drama</v>
          </cell>
        </row>
        <row r="804">
          <cell r="A804" t="str">
            <v>Peter Cattaneo</v>
          </cell>
          <cell r="B804">
            <v>91</v>
          </cell>
          <cell r="C804">
            <v>45857453</v>
          </cell>
          <cell r="D804" t="str">
            <v>Comedy|Drama|Music</v>
          </cell>
          <cell r="E804" t="str">
            <v>The Full MontyÂ </v>
          </cell>
          <cell r="F804" t="str">
            <v>http://www.imdb.com/title/tt0119164/?ref_=fn_tt_tt_1</v>
          </cell>
          <cell r="G804" t="str">
            <v>English</v>
          </cell>
          <cell r="H804" t="str">
            <v>UK</v>
          </cell>
          <cell r="I804">
            <v>3500000</v>
          </cell>
          <cell r="J804">
            <v>1997</v>
          </cell>
          <cell r="K804">
            <v>7.2</v>
          </cell>
          <cell r="L804" t="str">
            <v>Comedy</v>
          </cell>
          <cell r="M804" t="str">
            <v>Drama</v>
          </cell>
          <cell r="N804" t="str">
            <v>Music</v>
          </cell>
        </row>
        <row r="805">
          <cell r="A805" t="str">
            <v>Jim Abrahams</v>
          </cell>
          <cell r="B805">
            <v>88</v>
          </cell>
          <cell r="C805">
            <v>83400000</v>
          </cell>
          <cell r="D805" t="str">
            <v>Comedy</v>
          </cell>
          <cell r="E805" t="str">
            <v>Airplane!Â </v>
          </cell>
          <cell r="F805" t="str">
            <v>http://www.imdb.com/title/tt0080339/?ref_=fn_tt_tt_1</v>
          </cell>
          <cell r="G805" t="str">
            <v>English</v>
          </cell>
          <cell r="H805" t="str">
            <v>USA</v>
          </cell>
          <cell r="I805">
            <v>3500000</v>
          </cell>
          <cell r="J805">
            <v>1980</v>
          </cell>
          <cell r="K805">
            <v>7.8</v>
          </cell>
          <cell r="L805" t="str">
            <v>Comedy</v>
          </cell>
          <cell r="M805">
            <v>0</v>
          </cell>
        </row>
        <row r="806">
          <cell r="A806" t="str">
            <v>F. Gary Gray</v>
          </cell>
          <cell r="B806">
            <v>97</v>
          </cell>
          <cell r="C806">
            <v>27900000</v>
          </cell>
          <cell r="D806" t="str">
            <v>Comedy|Drama</v>
          </cell>
          <cell r="E806" t="str">
            <v>FridayÂ </v>
          </cell>
          <cell r="F806" t="str">
            <v>http://www.imdb.com/title/tt0113118/?ref_=fn_tt_tt_1</v>
          </cell>
          <cell r="G806" t="str">
            <v>English</v>
          </cell>
          <cell r="H806" t="str">
            <v>USA</v>
          </cell>
          <cell r="I806">
            <v>3500000</v>
          </cell>
          <cell r="J806">
            <v>1995</v>
          </cell>
          <cell r="K806">
            <v>7.3</v>
          </cell>
          <cell r="L806" t="str">
            <v>Comedy</v>
          </cell>
          <cell r="M806" t="str">
            <v>Drama</v>
          </cell>
        </row>
        <row r="807">
          <cell r="A807" t="str">
            <v>Albert Hughes</v>
          </cell>
          <cell r="B807">
            <v>97</v>
          </cell>
          <cell r="C807">
            <v>27900000</v>
          </cell>
          <cell r="D807" t="str">
            <v>Crime|Drama|Thriller</v>
          </cell>
          <cell r="E807" t="str">
            <v>Menace II SocietyÂ </v>
          </cell>
          <cell r="F807" t="str">
            <v>http://www.imdb.com/title/tt0107554/?ref_=fn_tt_tt_1</v>
          </cell>
          <cell r="G807" t="str">
            <v>English</v>
          </cell>
          <cell r="H807" t="str">
            <v>USA</v>
          </cell>
          <cell r="I807">
            <v>3500000</v>
          </cell>
          <cell r="J807">
            <v>1993</v>
          </cell>
          <cell r="K807">
            <v>7.5</v>
          </cell>
          <cell r="L807" t="str">
            <v>Crime</v>
          </cell>
          <cell r="M807" t="str">
            <v>Drama</v>
          </cell>
          <cell r="N807" t="str">
            <v>Thriller</v>
          </cell>
        </row>
        <row r="808">
          <cell r="A808" t="str">
            <v>Michael Gornick</v>
          </cell>
          <cell r="B808">
            <v>85</v>
          </cell>
          <cell r="C808">
            <v>14000000</v>
          </cell>
          <cell r="D808" t="str">
            <v>Comedy|Fantasy|Horror|Thriller</v>
          </cell>
          <cell r="E808" t="str">
            <v>Creepshow 2Â </v>
          </cell>
          <cell r="F808" t="str">
            <v>http://www.imdb.com/title/tt0092796/?ref_=fn_tt_tt_1</v>
          </cell>
          <cell r="G808" t="str">
            <v>English</v>
          </cell>
          <cell r="H808" t="str">
            <v>USA</v>
          </cell>
          <cell r="I808">
            <v>3500000</v>
          </cell>
          <cell r="J808">
            <v>1987</v>
          </cell>
          <cell r="K808">
            <v>6</v>
          </cell>
          <cell r="L808" t="str">
            <v>Comedy</v>
          </cell>
          <cell r="M808" t="str">
            <v>Fantasy</v>
          </cell>
          <cell r="N808" t="str">
            <v>Horror</v>
          </cell>
          <cell r="O808" t="str">
            <v>Thriller</v>
          </cell>
        </row>
        <row r="809">
          <cell r="A809" t="str">
            <v>Richard Brooks</v>
          </cell>
          <cell r="B809">
            <v>134</v>
          </cell>
          <cell r="C809">
            <v>0</v>
          </cell>
          <cell r="D809" t="str">
            <v>Biography|Crime|Drama|History</v>
          </cell>
          <cell r="E809" t="str">
            <v>In Cold BloodÂ </v>
          </cell>
          <cell r="F809" t="str">
            <v>http://www.imdb.com/title/tt0061809/?ref_=fn_tt_tt_1</v>
          </cell>
          <cell r="G809" t="str">
            <v>English</v>
          </cell>
          <cell r="H809" t="str">
            <v>USA</v>
          </cell>
          <cell r="I809">
            <v>3500000</v>
          </cell>
          <cell r="J809">
            <v>1967</v>
          </cell>
          <cell r="K809">
            <v>8</v>
          </cell>
          <cell r="L809" t="str">
            <v>Biography</v>
          </cell>
          <cell r="M809" t="str">
            <v>Crime</v>
          </cell>
          <cell r="N809" t="str">
            <v>Drama</v>
          </cell>
          <cell r="O809" t="str">
            <v>History</v>
          </cell>
        </row>
        <row r="810">
          <cell r="A810" t="str">
            <v>Fred Zinnemann</v>
          </cell>
          <cell r="B810">
            <v>149</v>
          </cell>
          <cell r="C810">
            <v>0</v>
          </cell>
          <cell r="D810" t="str">
            <v>Drama</v>
          </cell>
          <cell r="E810" t="str">
            <v>The Nun's StoryÂ </v>
          </cell>
          <cell r="F810" t="str">
            <v>http://www.imdb.com/title/tt0053131/?ref_=fn_tt_tt_1</v>
          </cell>
          <cell r="G810" t="str">
            <v>English</v>
          </cell>
          <cell r="H810" t="str">
            <v>USA</v>
          </cell>
          <cell r="I810">
            <v>3500000</v>
          </cell>
          <cell r="J810">
            <v>1959</v>
          </cell>
          <cell r="K810">
            <v>7.6</v>
          </cell>
          <cell r="L810" t="str">
            <v>Drama</v>
          </cell>
          <cell r="M810">
            <v>0</v>
          </cell>
        </row>
        <row r="811">
          <cell r="A811" t="str">
            <v>Jack Smight</v>
          </cell>
          <cell r="B811">
            <v>121</v>
          </cell>
          <cell r="C811">
            <v>0</v>
          </cell>
          <cell r="D811" t="str">
            <v>Action|Crime|Drama|Mystery|Thriller</v>
          </cell>
          <cell r="E811" t="str">
            <v>HarperÂ </v>
          </cell>
          <cell r="F811" t="str">
            <v>http://www.imdb.com/title/tt0060490/?ref_=fn_tt_tt_1</v>
          </cell>
          <cell r="G811" t="str">
            <v>English</v>
          </cell>
          <cell r="H811" t="str">
            <v>USA</v>
          </cell>
          <cell r="I811">
            <v>3500000</v>
          </cell>
          <cell r="J811">
            <v>1966</v>
          </cell>
          <cell r="K811">
            <v>7</v>
          </cell>
          <cell r="L811" t="str">
            <v>Action</v>
          </cell>
          <cell r="M811" t="str">
            <v>Crime</v>
          </cell>
          <cell r="N811" t="str">
            <v>Drama</v>
          </cell>
          <cell r="O811" t="str">
            <v>Mystery</v>
          </cell>
        </row>
        <row r="812">
          <cell r="A812" t="str">
            <v>Robert Eggers</v>
          </cell>
          <cell r="B812">
            <v>92</v>
          </cell>
          <cell r="C812">
            <v>25138292</v>
          </cell>
          <cell r="D812" t="str">
            <v>Horror|Mystery</v>
          </cell>
          <cell r="E812" t="str">
            <v>The WitchÂ </v>
          </cell>
          <cell r="F812" t="str">
            <v>http://www.imdb.com/title/tt4263482/?ref_=fn_tt_tt_1</v>
          </cell>
          <cell r="G812" t="str">
            <v>English</v>
          </cell>
          <cell r="H812" t="str">
            <v>USA</v>
          </cell>
          <cell r="I812">
            <v>3500000</v>
          </cell>
          <cell r="J812">
            <v>2015</v>
          </cell>
          <cell r="K812">
            <v>6.8</v>
          </cell>
          <cell r="L812" t="str">
            <v>Horror</v>
          </cell>
          <cell r="M812" t="str">
            <v>Mystery</v>
          </cell>
        </row>
        <row r="813">
          <cell r="A813" t="str">
            <v>Michael Martin</v>
          </cell>
          <cell r="B813">
            <v>93</v>
          </cell>
          <cell r="C813">
            <v>10305534</v>
          </cell>
          <cell r="D813" t="str">
            <v>Comedy</v>
          </cell>
          <cell r="E813" t="str">
            <v>I Got the Hook UpÂ </v>
          </cell>
          <cell r="F813" t="str">
            <v>http://www.imdb.com/title/tt0131436/?ref_=fn_tt_tt_1</v>
          </cell>
          <cell r="G813" t="str">
            <v>English</v>
          </cell>
          <cell r="H813" t="str">
            <v>USA</v>
          </cell>
          <cell r="I813">
            <v>3500000</v>
          </cell>
          <cell r="J813">
            <v>1998</v>
          </cell>
          <cell r="K813">
            <v>3.9</v>
          </cell>
          <cell r="L813" t="str">
            <v>Comedy</v>
          </cell>
          <cell r="M813">
            <v>0</v>
          </cell>
        </row>
        <row r="814">
          <cell r="A814" t="str">
            <v>Edward Burns</v>
          </cell>
          <cell r="B814">
            <v>96</v>
          </cell>
          <cell r="C814">
            <v>9449219</v>
          </cell>
          <cell r="D814" t="str">
            <v>Comedy|Drama|Romance</v>
          </cell>
          <cell r="E814" t="str">
            <v>She's the OneÂ </v>
          </cell>
          <cell r="F814" t="str">
            <v>http://www.imdb.com/title/tt0117628/?ref_=fn_tt_tt_1</v>
          </cell>
          <cell r="G814" t="str">
            <v>English</v>
          </cell>
          <cell r="H814" t="str">
            <v>USA</v>
          </cell>
          <cell r="I814">
            <v>3500000</v>
          </cell>
          <cell r="J814">
            <v>1996</v>
          </cell>
          <cell r="K814">
            <v>6.1</v>
          </cell>
          <cell r="L814" t="str">
            <v>Comedy</v>
          </cell>
          <cell r="M814" t="str">
            <v>Drama</v>
          </cell>
          <cell r="N814" t="str">
            <v>Romance</v>
          </cell>
        </row>
        <row r="815">
          <cell r="A815" t="str">
            <v>Bill Condon</v>
          </cell>
          <cell r="B815">
            <v>105</v>
          </cell>
          <cell r="C815">
            <v>6390032</v>
          </cell>
          <cell r="D815" t="str">
            <v>Biography|Drama</v>
          </cell>
          <cell r="E815" t="str">
            <v>Gods and MonstersÂ </v>
          </cell>
          <cell r="F815" t="str">
            <v>http://www.imdb.com/title/tt0120684/?ref_=fn_tt_tt_1</v>
          </cell>
          <cell r="G815" t="str">
            <v>English</v>
          </cell>
          <cell r="H815" t="str">
            <v>USA</v>
          </cell>
          <cell r="I815">
            <v>3500000</v>
          </cell>
          <cell r="J815">
            <v>1998</v>
          </cell>
          <cell r="K815">
            <v>7.5</v>
          </cell>
          <cell r="L815" t="str">
            <v>Biography</v>
          </cell>
          <cell r="M815" t="str">
            <v>Drama</v>
          </cell>
        </row>
        <row r="816">
          <cell r="A816" t="str">
            <v>Salvador Carrasco</v>
          </cell>
          <cell r="B816">
            <v>106</v>
          </cell>
          <cell r="C816">
            <v>886410</v>
          </cell>
          <cell r="D816" t="str">
            <v>Drama|History</v>
          </cell>
          <cell r="E816" t="str">
            <v>La otra conquistaÂ </v>
          </cell>
          <cell r="F816" t="str">
            <v>http://www.imdb.com/title/tt0175996/?ref_=fn_tt_tt_1</v>
          </cell>
          <cell r="G816" t="str">
            <v>Spanish</v>
          </cell>
          <cell r="H816" t="str">
            <v>Mexico</v>
          </cell>
          <cell r="I816">
            <v>3500000</v>
          </cell>
          <cell r="J816">
            <v>1998</v>
          </cell>
          <cell r="K816">
            <v>6.8</v>
          </cell>
          <cell r="L816" t="str">
            <v>Drama</v>
          </cell>
          <cell r="M816" t="str">
            <v>History</v>
          </cell>
        </row>
        <row r="817">
          <cell r="A817" t="str">
            <v>Robert Cary</v>
          </cell>
          <cell r="B817">
            <v>101</v>
          </cell>
          <cell r="C817">
            <v>220234</v>
          </cell>
          <cell r="D817" t="str">
            <v>Comedy|Romance</v>
          </cell>
          <cell r="E817" t="str">
            <v>Ira &amp; AbbyÂ </v>
          </cell>
          <cell r="F817" t="str">
            <v>http://www.imdb.com/title/tt0480251/?ref_=fn_tt_tt_1</v>
          </cell>
          <cell r="G817" t="str">
            <v>English</v>
          </cell>
          <cell r="H817" t="str">
            <v>USA</v>
          </cell>
          <cell r="I817">
            <v>3500000</v>
          </cell>
          <cell r="J817">
            <v>2006</v>
          </cell>
          <cell r="K817">
            <v>6.5</v>
          </cell>
          <cell r="L817" t="str">
            <v>Comedy</v>
          </cell>
          <cell r="M817" t="str">
            <v>Romance</v>
          </cell>
        </row>
        <row r="818">
          <cell r="A818" t="str">
            <v>Adam Rapp</v>
          </cell>
          <cell r="B818">
            <v>98</v>
          </cell>
          <cell r="C818">
            <v>101228</v>
          </cell>
          <cell r="D818" t="str">
            <v>Comedy|Drama</v>
          </cell>
          <cell r="E818" t="str">
            <v>Winter PassingÂ </v>
          </cell>
          <cell r="F818" t="str">
            <v>http://www.imdb.com/title/tt0380817/?ref_=fn_tt_tt_1</v>
          </cell>
          <cell r="G818" t="str">
            <v>English</v>
          </cell>
          <cell r="H818" t="str">
            <v>USA</v>
          </cell>
          <cell r="I818">
            <v>3500000</v>
          </cell>
          <cell r="J818">
            <v>2005</v>
          </cell>
          <cell r="K818">
            <v>6.4</v>
          </cell>
          <cell r="L818" t="str">
            <v>Comedy</v>
          </cell>
          <cell r="M818" t="str">
            <v>Drama</v>
          </cell>
        </row>
        <row r="819">
          <cell r="A819" t="str">
            <v>Angela Robinson</v>
          </cell>
          <cell r="B819">
            <v>91</v>
          </cell>
          <cell r="C819">
            <v>96793</v>
          </cell>
          <cell r="D819" t="str">
            <v>Action|Comedy|Romance</v>
          </cell>
          <cell r="E819" t="str">
            <v>D.E.B.S.Â </v>
          </cell>
          <cell r="F819" t="str">
            <v>http://www.imdb.com/title/tt0367631/?ref_=fn_tt_tt_1</v>
          </cell>
          <cell r="G819" t="str">
            <v>English</v>
          </cell>
          <cell r="H819" t="str">
            <v>USA</v>
          </cell>
          <cell r="I819">
            <v>3500000</v>
          </cell>
          <cell r="J819">
            <v>2004</v>
          </cell>
          <cell r="K819">
            <v>5.3</v>
          </cell>
          <cell r="L819" t="str">
            <v>Action</v>
          </cell>
          <cell r="M819" t="str">
            <v>Comedy</v>
          </cell>
          <cell r="N819" t="str">
            <v>Romance</v>
          </cell>
        </row>
        <row r="820">
          <cell r="A820" t="str">
            <v>Warren P. Sonoda</v>
          </cell>
          <cell r="B820">
            <v>105</v>
          </cell>
          <cell r="C820">
            <v>123777</v>
          </cell>
          <cell r="D820" t="str">
            <v>Action|Biography|Crime|Drama|Family|Fantasy</v>
          </cell>
          <cell r="E820" t="str">
            <v>The Masked SaintÂ </v>
          </cell>
          <cell r="F820" t="str">
            <v>http://www.imdb.com/title/tt3103166/?ref_=fn_tt_tt_1</v>
          </cell>
          <cell r="G820" t="str">
            <v>English</v>
          </cell>
          <cell r="H820" t="str">
            <v>Canada</v>
          </cell>
          <cell r="I820">
            <v>3500000</v>
          </cell>
          <cell r="J820">
            <v>2016</v>
          </cell>
          <cell r="K820">
            <v>4.7</v>
          </cell>
          <cell r="L820" t="str">
            <v>Action</v>
          </cell>
          <cell r="M820" t="str">
            <v>Biography</v>
          </cell>
          <cell r="N820" t="str">
            <v>Crime</v>
          </cell>
          <cell r="O820" t="str">
            <v>Drama</v>
          </cell>
        </row>
        <row r="821">
          <cell r="A821" t="str">
            <v>Amanda Gusack</v>
          </cell>
          <cell r="B821">
            <v>98</v>
          </cell>
          <cell r="C821">
            <v>0</v>
          </cell>
          <cell r="D821" t="str">
            <v>Crime|Drama|Mystery|Thriller</v>
          </cell>
          <cell r="E821" t="str">
            <v>The BetrayedÂ </v>
          </cell>
          <cell r="F821" t="str">
            <v>http://www.imdb.com/title/tt1074191/?ref_=fn_tt_tt_1</v>
          </cell>
          <cell r="G821" t="str">
            <v>English</v>
          </cell>
          <cell r="H821" t="str">
            <v>USA</v>
          </cell>
          <cell r="I821">
            <v>3500000</v>
          </cell>
          <cell r="J821">
            <v>2008</v>
          </cell>
          <cell r="K821">
            <v>6.1</v>
          </cell>
          <cell r="L821" t="str">
            <v>Crime</v>
          </cell>
          <cell r="M821" t="str">
            <v>Drama</v>
          </cell>
          <cell r="N821" t="str">
            <v>Mystery</v>
          </cell>
          <cell r="O821" t="str">
            <v>Thriller</v>
          </cell>
        </row>
        <row r="822">
          <cell r="A822" t="str">
            <v>Charles Adelman</v>
          </cell>
          <cell r="B822">
            <v>96</v>
          </cell>
          <cell r="C822">
            <v>0</v>
          </cell>
          <cell r="D822" t="str">
            <v>Horror|Thriller</v>
          </cell>
          <cell r="E822" t="str">
            <v>2:13Â </v>
          </cell>
          <cell r="F822" t="str">
            <v>http://www.imdb.com/title/tt1002561/?ref_=fn_tt_tt_1</v>
          </cell>
          <cell r="G822" t="str">
            <v>English</v>
          </cell>
          <cell r="H822" t="str">
            <v>USA</v>
          </cell>
          <cell r="I822">
            <v>3500000</v>
          </cell>
          <cell r="J822">
            <v>2009</v>
          </cell>
          <cell r="K822">
            <v>4.8</v>
          </cell>
          <cell r="L822" t="str">
            <v>Horror</v>
          </cell>
          <cell r="M822" t="str">
            <v>Thriller</v>
          </cell>
        </row>
        <row r="823">
          <cell r="A823" t="str">
            <v>Jay Oliva</v>
          </cell>
          <cell r="B823">
            <v>148</v>
          </cell>
          <cell r="C823">
            <v>0</v>
          </cell>
          <cell r="D823" t="str">
            <v>Action|Animation|Crime|Sci-Fi|Thriller</v>
          </cell>
          <cell r="E823" t="str">
            <v>Batman: The Dark Knight Returns, Part 2Â </v>
          </cell>
          <cell r="F823" t="str">
            <v>http://www.imdb.com/title/tt2166834/?ref_=fn_tt_tt_1</v>
          </cell>
          <cell r="G823" t="str">
            <v>English</v>
          </cell>
          <cell r="H823" t="str">
            <v>USA</v>
          </cell>
          <cell r="I823">
            <v>3500000</v>
          </cell>
          <cell r="J823">
            <v>2013</v>
          </cell>
          <cell r="K823">
            <v>8.4</v>
          </cell>
          <cell r="L823" t="str">
            <v>Action</v>
          </cell>
          <cell r="M823" t="str">
            <v>Animation</v>
          </cell>
          <cell r="N823" t="str">
            <v>Crime</v>
          </cell>
          <cell r="O823" t="str">
            <v>Sci-Fi</v>
          </cell>
        </row>
        <row r="824">
          <cell r="A824" t="str">
            <v>Charles Ferguson</v>
          </cell>
          <cell r="B824">
            <v>100</v>
          </cell>
          <cell r="C824">
            <v>29233</v>
          </cell>
          <cell r="D824" t="str">
            <v>Documentary</v>
          </cell>
          <cell r="E824" t="str">
            <v>Time to ChooseÂ </v>
          </cell>
          <cell r="F824" t="str">
            <v>http://www.imdb.com/title/tt5001130/?ref_=fn_tt_tt_1</v>
          </cell>
          <cell r="G824" t="str">
            <v>English</v>
          </cell>
          <cell r="H824" t="str">
            <v>USA</v>
          </cell>
          <cell r="I824">
            <v>3500000</v>
          </cell>
          <cell r="J824">
            <v>2015</v>
          </cell>
          <cell r="K824">
            <v>7</v>
          </cell>
          <cell r="L824" t="str">
            <v>Documentary</v>
          </cell>
          <cell r="M824">
            <v>0</v>
          </cell>
        </row>
        <row r="825">
          <cell r="A825" t="str">
            <v>Uwe Boll</v>
          </cell>
          <cell r="B825">
            <v>86</v>
          </cell>
          <cell r="C825">
            <v>0</v>
          </cell>
          <cell r="D825" t="str">
            <v>Action|Adventure|Fantasy|Thriller</v>
          </cell>
          <cell r="E825" t="str">
            <v>In the Name of the King: The Last JobÂ </v>
          </cell>
          <cell r="F825" t="str">
            <v>http://www.imdb.com/title/tt2379386/?ref_=fn_tt_tt_1</v>
          </cell>
          <cell r="G825" t="str">
            <v>English</v>
          </cell>
          <cell r="H825" t="str">
            <v>Canada</v>
          </cell>
          <cell r="I825">
            <v>3500000</v>
          </cell>
          <cell r="J825">
            <v>2014</v>
          </cell>
          <cell r="K825">
            <v>3.3</v>
          </cell>
          <cell r="L825" t="str">
            <v>Action</v>
          </cell>
          <cell r="M825" t="str">
            <v>Adventure</v>
          </cell>
          <cell r="N825" t="str">
            <v>Fantasy</v>
          </cell>
          <cell r="O825" t="str">
            <v>Thriller</v>
          </cell>
        </row>
        <row r="826">
          <cell r="A826" t="str">
            <v>Mark Young</v>
          </cell>
          <cell r="B826">
            <v>92</v>
          </cell>
          <cell r="C826">
            <v>0</v>
          </cell>
          <cell r="D826" t="str">
            <v>Action|Crime|Drama|Thriller</v>
          </cell>
          <cell r="E826" t="str">
            <v>Wicked BloodÂ </v>
          </cell>
          <cell r="F826" t="str">
            <v>http://www.imdb.com/title/tt2761578/?ref_=fn_tt_tt_1</v>
          </cell>
          <cell r="G826" t="str">
            <v>English</v>
          </cell>
          <cell r="H826" t="str">
            <v>USA</v>
          </cell>
          <cell r="I826">
            <v>3500000</v>
          </cell>
          <cell r="J826">
            <v>2014</v>
          </cell>
          <cell r="K826">
            <v>5.4</v>
          </cell>
          <cell r="L826" t="str">
            <v>Action</v>
          </cell>
          <cell r="M826" t="str">
            <v>Crime</v>
          </cell>
          <cell r="N826" t="str">
            <v>Drama</v>
          </cell>
          <cell r="O826" t="str">
            <v>Thriller</v>
          </cell>
        </row>
        <row r="827">
          <cell r="A827" t="str">
            <v>Daniel Petrie Jr.</v>
          </cell>
          <cell r="B827">
            <v>88</v>
          </cell>
          <cell r="C827">
            <v>0</v>
          </cell>
          <cell r="D827" t="str">
            <v>Drama|Thriller</v>
          </cell>
          <cell r="E827" t="str">
            <v>Dawn PatrolÂ </v>
          </cell>
          <cell r="F827" t="str">
            <v>http://www.imdb.com/title/tt2073661/?ref_=fn_tt_tt_1</v>
          </cell>
          <cell r="G827" t="str">
            <v>English</v>
          </cell>
          <cell r="I827">
            <v>3500000</v>
          </cell>
          <cell r="J827">
            <v>2014</v>
          </cell>
          <cell r="K827">
            <v>4.8</v>
          </cell>
          <cell r="L827" t="str">
            <v>Drama</v>
          </cell>
          <cell r="M827" t="str">
            <v>Thriller</v>
          </cell>
        </row>
        <row r="828">
          <cell r="A828" t="str">
            <v>J.C. Chandor</v>
          </cell>
          <cell r="B828">
            <v>107</v>
          </cell>
          <cell r="C828">
            <v>5354039</v>
          </cell>
          <cell r="D828" t="str">
            <v>Biography|Drama|Thriller</v>
          </cell>
          <cell r="E828" t="str">
            <v>Margin CallÂ </v>
          </cell>
          <cell r="F828" t="str">
            <v>http://www.imdb.com/title/tt1615147/?ref_=fn_tt_tt_1</v>
          </cell>
          <cell r="G828" t="str">
            <v>English</v>
          </cell>
          <cell r="H828" t="str">
            <v>USA</v>
          </cell>
          <cell r="I828">
            <v>3500000</v>
          </cell>
          <cell r="J828">
            <v>2011</v>
          </cell>
          <cell r="K828">
            <v>7.1</v>
          </cell>
          <cell r="L828" t="str">
            <v>Biography</v>
          </cell>
          <cell r="M828" t="str">
            <v>Drama</v>
          </cell>
          <cell r="N828" t="str">
            <v>Thriller</v>
          </cell>
        </row>
        <row r="829">
          <cell r="A829" t="str">
            <v>Danny Boyle</v>
          </cell>
          <cell r="B829">
            <v>94</v>
          </cell>
          <cell r="C829">
            <v>16501785</v>
          </cell>
          <cell r="D829" t="str">
            <v>Drama</v>
          </cell>
          <cell r="E829" t="str">
            <v>TrainspottingÂ </v>
          </cell>
          <cell r="F829" t="str">
            <v>http://www.imdb.com/title/tt0117951/?ref_=fn_tt_tt_1</v>
          </cell>
          <cell r="G829" t="str">
            <v>English</v>
          </cell>
          <cell r="H829" t="str">
            <v>UK</v>
          </cell>
          <cell r="I829">
            <v>3500000</v>
          </cell>
          <cell r="J829">
            <v>1996</v>
          </cell>
          <cell r="K829">
            <v>8.1999999999999993</v>
          </cell>
          <cell r="L829" t="str">
            <v>Drama</v>
          </cell>
          <cell r="M829">
            <v>0</v>
          </cell>
        </row>
        <row r="830">
          <cell r="A830" t="str">
            <v>Darren Stein</v>
          </cell>
          <cell r="B830">
            <v>87</v>
          </cell>
          <cell r="C830">
            <v>3071947</v>
          </cell>
          <cell r="D830" t="str">
            <v>Comedy|Crime|Thriller</v>
          </cell>
          <cell r="E830" t="str">
            <v>JawbreakerÂ </v>
          </cell>
          <cell r="F830" t="str">
            <v>http://www.imdb.com/title/tt0155776/?ref_=fn_tt_tt_1</v>
          </cell>
          <cell r="G830" t="str">
            <v>English</v>
          </cell>
          <cell r="H830" t="str">
            <v>USA</v>
          </cell>
          <cell r="I830">
            <v>3500000</v>
          </cell>
          <cell r="J830">
            <v>1999</v>
          </cell>
          <cell r="K830">
            <v>5.4</v>
          </cell>
          <cell r="L830" t="str">
            <v>Comedy</v>
          </cell>
          <cell r="M830" t="str">
            <v>Crime</v>
          </cell>
          <cell r="N830" t="str">
            <v>Thriller</v>
          </cell>
        </row>
        <row r="831">
          <cell r="A831" t="str">
            <v>David Nixon</v>
          </cell>
          <cell r="B831">
            <v>110</v>
          </cell>
          <cell r="C831">
            <v>2848578</v>
          </cell>
          <cell r="D831" t="str">
            <v>Drama|Family</v>
          </cell>
          <cell r="E831" t="str">
            <v>Letters to GodÂ </v>
          </cell>
          <cell r="F831" t="str">
            <v>http://www.imdb.com/title/tt1462054/?ref_=fn_tt_tt_1</v>
          </cell>
          <cell r="G831" t="str">
            <v>English</v>
          </cell>
          <cell r="H831" t="str">
            <v>USA</v>
          </cell>
          <cell r="I831">
            <v>3500000</v>
          </cell>
          <cell r="J831">
            <v>2010</v>
          </cell>
          <cell r="K831">
            <v>6.3</v>
          </cell>
          <cell r="L831" t="str">
            <v>Drama</v>
          </cell>
          <cell r="M831" t="str">
            <v>Family</v>
          </cell>
        </row>
        <row r="832">
          <cell r="A832" t="str">
            <v>Danny Perez</v>
          </cell>
          <cell r="B832">
            <v>94</v>
          </cell>
          <cell r="C832">
            <v>0</v>
          </cell>
          <cell r="D832" t="str">
            <v>Horror</v>
          </cell>
          <cell r="E832" t="str">
            <v>AntibirthÂ </v>
          </cell>
          <cell r="F832" t="str">
            <v>http://www.imdb.com/title/tt3333870/?ref_=fn_tt_tt_1</v>
          </cell>
          <cell r="G832" t="str">
            <v>English</v>
          </cell>
          <cell r="H832" t="str">
            <v>USA</v>
          </cell>
          <cell r="I832">
            <v>3500000</v>
          </cell>
          <cell r="J832">
            <v>2016</v>
          </cell>
          <cell r="K832">
            <v>6.3</v>
          </cell>
          <cell r="L832" t="str">
            <v>Horror</v>
          </cell>
          <cell r="M832">
            <v>0</v>
          </cell>
        </row>
        <row r="833">
          <cell r="A833" t="str">
            <v>Tom Tykwer</v>
          </cell>
          <cell r="B833">
            <v>81</v>
          </cell>
          <cell r="C833">
            <v>7267324</v>
          </cell>
          <cell r="D833" t="str">
            <v>Crime|Drama</v>
          </cell>
          <cell r="E833" t="str">
            <v>Run Lola RunÂ </v>
          </cell>
          <cell r="F833" t="str">
            <v>http://www.imdb.com/title/tt0130827/?ref_=fn_tt_tt_1</v>
          </cell>
          <cell r="G833" t="str">
            <v>German</v>
          </cell>
          <cell r="H833" t="str">
            <v>Germany</v>
          </cell>
          <cell r="I833">
            <v>3500000</v>
          </cell>
          <cell r="J833">
            <v>1998</v>
          </cell>
          <cell r="K833">
            <v>7.8</v>
          </cell>
          <cell r="L833" t="str">
            <v>Crime</v>
          </cell>
          <cell r="M833" t="str">
            <v>Drama</v>
          </cell>
        </row>
        <row r="834">
          <cell r="A834" t="str">
            <v>Derek Cianfrance</v>
          </cell>
          <cell r="B834">
            <v>112</v>
          </cell>
          <cell r="C834">
            <v>9701559</v>
          </cell>
          <cell r="D834" t="str">
            <v>Drama|Romance</v>
          </cell>
          <cell r="E834" t="str">
            <v>Blue ValentineÂ </v>
          </cell>
          <cell r="F834" t="str">
            <v>http://www.imdb.com/title/tt1120985/?ref_=fn_tt_tt_1</v>
          </cell>
          <cell r="G834" t="str">
            <v>English</v>
          </cell>
          <cell r="H834" t="str">
            <v>USA</v>
          </cell>
          <cell r="I834">
            <v>3500000</v>
          </cell>
          <cell r="J834">
            <v>2010</v>
          </cell>
          <cell r="K834">
            <v>7.4</v>
          </cell>
          <cell r="L834" t="str">
            <v>Drama</v>
          </cell>
          <cell r="M834" t="str">
            <v>Romance</v>
          </cell>
        </row>
        <row r="835">
          <cell r="A835" t="str">
            <v>Gurinder Chadha</v>
          </cell>
          <cell r="B835">
            <v>112</v>
          </cell>
          <cell r="C835">
            <v>32541719</v>
          </cell>
          <cell r="D835" t="str">
            <v>Comedy|Drama|Romance|Sport</v>
          </cell>
          <cell r="E835" t="str">
            <v>Bend It Like BeckhamÂ </v>
          </cell>
          <cell r="F835" t="str">
            <v>http://www.imdb.com/title/tt0286499/?ref_=fn_tt_tt_1</v>
          </cell>
          <cell r="G835" t="str">
            <v>English</v>
          </cell>
          <cell r="H835" t="str">
            <v>UK</v>
          </cell>
          <cell r="I835">
            <v>3500159</v>
          </cell>
          <cell r="J835">
            <v>2002</v>
          </cell>
          <cell r="K835">
            <v>6.7</v>
          </cell>
          <cell r="L835" t="str">
            <v>Comedy</v>
          </cell>
          <cell r="M835" t="str">
            <v>Drama</v>
          </cell>
          <cell r="N835" t="str">
            <v>Romance</v>
          </cell>
          <cell r="O835" t="str">
            <v>Sport</v>
          </cell>
        </row>
        <row r="836">
          <cell r="A836" t="str">
            <v>Mike Figgis</v>
          </cell>
          <cell r="B836">
            <v>111</v>
          </cell>
          <cell r="C836">
            <v>31968347</v>
          </cell>
          <cell r="D836" t="str">
            <v>Drama|Romance</v>
          </cell>
          <cell r="E836" t="str">
            <v>Leaving Las VegasÂ </v>
          </cell>
          <cell r="F836" t="str">
            <v>http://www.imdb.com/title/tt0113627/?ref_=fn_tt_tt_1</v>
          </cell>
          <cell r="G836" t="str">
            <v>English</v>
          </cell>
          <cell r="H836" t="str">
            <v>USA</v>
          </cell>
          <cell r="I836">
            <v>3600000</v>
          </cell>
          <cell r="J836">
            <v>1995</v>
          </cell>
          <cell r="K836">
            <v>7.6</v>
          </cell>
          <cell r="L836" t="str">
            <v>Drama</v>
          </cell>
          <cell r="M836" t="str">
            <v>Romance</v>
          </cell>
        </row>
        <row r="837">
          <cell r="A837" t="str">
            <v>John Schlesinger</v>
          </cell>
          <cell r="B837">
            <v>113</v>
          </cell>
          <cell r="C837">
            <v>0</v>
          </cell>
          <cell r="D837" t="str">
            <v>Drama</v>
          </cell>
          <cell r="E837" t="str">
            <v>Midnight CowboyÂ </v>
          </cell>
          <cell r="F837" t="str">
            <v>http://www.imdb.com/title/tt0064665/?ref_=fn_tt_tt_1</v>
          </cell>
          <cell r="G837" t="str">
            <v>English</v>
          </cell>
          <cell r="H837" t="str">
            <v>USA</v>
          </cell>
          <cell r="I837">
            <v>3600000</v>
          </cell>
          <cell r="J837">
            <v>1969</v>
          </cell>
          <cell r="K837">
            <v>7.9</v>
          </cell>
          <cell r="L837" t="str">
            <v>Drama</v>
          </cell>
          <cell r="M837">
            <v>0</v>
          </cell>
        </row>
        <row r="838">
          <cell r="A838" t="str">
            <v>Sam Raimi</v>
          </cell>
          <cell r="B838">
            <v>37</v>
          </cell>
          <cell r="C838">
            <v>5923044</v>
          </cell>
          <cell r="D838" t="str">
            <v>Comedy|Fantasy|Horror|Thriller</v>
          </cell>
          <cell r="E838" t="str">
            <v>Evil Dead IIÂ </v>
          </cell>
          <cell r="F838" t="str">
            <v>http://www.imdb.com/title/tt0092991/?ref_=fn_tt_tt_1</v>
          </cell>
          <cell r="G838" t="str">
            <v>English</v>
          </cell>
          <cell r="H838" t="str">
            <v>USA</v>
          </cell>
          <cell r="I838">
            <v>3600000</v>
          </cell>
          <cell r="J838">
            <v>1987</v>
          </cell>
          <cell r="K838">
            <v>7.8</v>
          </cell>
          <cell r="L838" t="str">
            <v>Comedy</v>
          </cell>
          <cell r="M838" t="str">
            <v>Fantasy</v>
          </cell>
          <cell r="N838" t="str">
            <v>Horror</v>
          </cell>
          <cell r="O838" t="str">
            <v>Thriller</v>
          </cell>
        </row>
        <row r="839">
          <cell r="A839" t="str">
            <v>Benedek Fliegauf</v>
          </cell>
          <cell r="B839">
            <v>111</v>
          </cell>
          <cell r="C839">
            <v>0</v>
          </cell>
          <cell r="D839" t="str">
            <v>Drama|Romance|Sci-Fi</v>
          </cell>
          <cell r="E839" t="str">
            <v>WombÂ </v>
          </cell>
          <cell r="F839" t="str">
            <v>http://www.imdb.com/title/tt1216520/?ref_=fn_tt_tt_1</v>
          </cell>
          <cell r="G839" t="str">
            <v>English</v>
          </cell>
          <cell r="H839" t="str">
            <v>Germany</v>
          </cell>
          <cell r="I839">
            <v>3660000</v>
          </cell>
          <cell r="J839">
            <v>2010</v>
          </cell>
          <cell r="K839">
            <v>6.4</v>
          </cell>
          <cell r="L839" t="str">
            <v>Drama</v>
          </cell>
          <cell r="M839" t="str">
            <v>Romance</v>
          </cell>
          <cell r="N839" t="str">
            <v>Sci-Fi</v>
          </cell>
        </row>
        <row r="840">
          <cell r="A840" t="str">
            <v>Vincente Minnelli</v>
          </cell>
          <cell r="B840">
            <v>102</v>
          </cell>
          <cell r="C840">
            <v>2956000</v>
          </cell>
          <cell r="D840" t="str">
            <v>Adventure|Comedy|Musical|Romance</v>
          </cell>
          <cell r="E840" t="str">
            <v>The PirateÂ </v>
          </cell>
          <cell r="F840" t="str">
            <v>http://www.imdb.com/title/tt0040694/?ref_=fn_tt_tt_1</v>
          </cell>
          <cell r="G840" t="str">
            <v>English</v>
          </cell>
          <cell r="H840" t="str">
            <v>USA</v>
          </cell>
          <cell r="I840">
            <v>3700000</v>
          </cell>
          <cell r="J840">
            <v>1948</v>
          </cell>
          <cell r="K840">
            <v>7.1</v>
          </cell>
          <cell r="L840" t="str">
            <v>Adventure</v>
          </cell>
          <cell r="M840" t="str">
            <v>Comedy</v>
          </cell>
          <cell r="N840" t="str">
            <v>Musical</v>
          </cell>
          <cell r="O840" t="str">
            <v>Romance</v>
          </cell>
        </row>
        <row r="841">
          <cell r="A841" t="str">
            <v>Sam Peckinpah</v>
          </cell>
          <cell r="B841">
            <v>121</v>
          </cell>
          <cell r="C841">
            <v>0</v>
          </cell>
          <cell r="D841" t="str">
            <v>Comedy|Drama|Romance|Western</v>
          </cell>
          <cell r="E841" t="str">
            <v>The Ballad of Cable HogueÂ </v>
          </cell>
          <cell r="F841" t="str">
            <v>http://www.imdb.com/title/tt0065446/?ref_=fn_tt_tt_1</v>
          </cell>
          <cell r="G841" t="str">
            <v>English</v>
          </cell>
          <cell r="H841" t="str">
            <v>USA</v>
          </cell>
          <cell r="I841">
            <v>3716946</v>
          </cell>
          <cell r="J841">
            <v>1970</v>
          </cell>
          <cell r="K841">
            <v>7.3</v>
          </cell>
          <cell r="L841" t="str">
            <v>Comedy</v>
          </cell>
          <cell r="M841" t="str">
            <v>Drama</v>
          </cell>
          <cell r="N841" t="str">
            <v>Romance</v>
          </cell>
          <cell r="O841" t="str">
            <v>Western</v>
          </cell>
        </row>
        <row r="842">
          <cell r="A842" t="str">
            <v>George Sidney</v>
          </cell>
          <cell r="B842">
            <v>107</v>
          </cell>
          <cell r="C842">
            <v>8000000</v>
          </cell>
          <cell r="D842" t="str">
            <v>Biography|Comedy|Musical|Romance|Western</v>
          </cell>
          <cell r="E842" t="str">
            <v>Annie Get Your GunÂ </v>
          </cell>
          <cell r="F842" t="str">
            <v>http://www.imdb.com/title/tt0042200/?ref_=fn_tt_tt_1</v>
          </cell>
          <cell r="G842" t="str">
            <v>English</v>
          </cell>
          <cell r="H842" t="str">
            <v>USA</v>
          </cell>
          <cell r="I842">
            <v>3768785</v>
          </cell>
          <cell r="J842">
            <v>1950</v>
          </cell>
          <cell r="K842">
            <v>7</v>
          </cell>
          <cell r="L842" t="str">
            <v>Biography</v>
          </cell>
          <cell r="M842" t="str">
            <v>Comedy</v>
          </cell>
          <cell r="N842" t="str">
            <v>Musical</v>
          </cell>
          <cell r="O842" t="str">
            <v>Romance</v>
          </cell>
        </row>
        <row r="843">
          <cell r="A843" t="str">
            <v>Sidney Lumet</v>
          </cell>
          <cell r="B843">
            <v>121</v>
          </cell>
          <cell r="C843">
            <v>0</v>
          </cell>
          <cell r="D843" t="str">
            <v>Drama|Romance</v>
          </cell>
          <cell r="E843" t="str">
            <v>NetworkÂ </v>
          </cell>
          <cell r="F843" t="str">
            <v>http://www.imdb.com/title/tt0074958/?ref_=fn_tt_tt_1</v>
          </cell>
          <cell r="G843" t="str">
            <v>English</v>
          </cell>
          <cell r="H843" t="str">
            <v>USA</v>
          </cell>
          <cell r="I843">
            <v>3800000</v>
          </cell>
          <cell r="J843">
            <v>1976</v>
          </cell>
          <cell r="K843">
            <v>8.1</v>
          </cell>
          <cell r="L843" t="str">
            <v>Drama</v>
          </cell>
          <cell r="M843" t="str">
            <v>Romance</v>
          </cell>
        </row>
        <row r="844">
          <cell r="A844" t="str">
            <v>Sam Peckinpah</v>
          </cell>
          <cell r="B844">
            <v>152</v>
          </cell>
          <cell r="C844">
            <v>14873</v>
          </cell>
          <cell r="D844" t="str">
            <v>Adventure|War|Western</v>
          </cell>
          <cell r="E844" t="str">
            <v>Major DundeeÂ </v>
          </cell>
          <cell r="F844" t="str">
            <v>http://www.imdb.com/title/tt0059418/?ref_=fn_tt_tt_1</v>
          </cell>
          <cell r="G844" t="str">
            <v>English</v>
          </cell>
          <cell r="H844" t="str">
            <v>USA</v>
          </cell>
          <cell r="I844">
            <v>3800000</v>
          </cell>
          <cell r="J844">
            <v>1965</v>
          </cell>
          <cell r="K844">
            <v>6.8</v>
          </cell>
          <cell r="L844" t="str">
            <v>Adventure</v>
          </cell>
          <cell r="M844" t="str">
            <v>War</v>
          </cell>
          <cell r="N844" t="str">
            <v>Western</v>
          </cell>
        </row>
        <row r="845">
          <cell r="A845" t="str">
            <v>Dagur KÃ¡ri</v>
          </cell>
          <cell r="B845">
            <v>99</v>
          </cell>
          <cell r="C845">
            <v>19959</v>
          </cell>
          <cell r="D845" t="str">
            <v>Drama</v>
          </cell>
          <cell r="E845" t="str">
            <v>The Good HeartÂ </v>
          </cell>
          <cell r="F845" t="str">
            <v>http://www.imdb.com/title/tt0808285/?ref_=fn_tt_tt_1</v>
          </cell>
          <cell r="G845" t="str">
            <v>English</v>
          </cell>
          <cell r="H845" t="str">
            <v>Iceland</v>
          </cell>
          <cell r="I845">
            <v>3800000</v>
          </cell>
          <cell r="J845">
            <v>2009</v>
          </cell>
          <cell r="K845">
            <v>6.9</v>
          </cell>
          <cell r="L845" t="str">
            <v>Drama</v>
          </cell>
          <cell r="M845">
            <v>0</v>
          </cell>
        </row>
        <row r="846">
          <cell r="A846" t="str">
            <v>Thomas Vinterberg</v>
          </cell>
          <cell r="B846">
            <v>115</v>
          </cell>
          <cell r="C846">
            <v>610968</v>
          </cell>
          <cell r="D846" t="str">
            <v>Drama</v>
          </cell>
          <cell r="E846" t="str">
            <v>The HuntÂ </v>
          </cell>
          <cell r="F846" t="str">
            <v>http://www.imdb.com/title/tt2106476/?ref_=fn_tt_tt_1</v>
          </cell>
          <cell r="G846" t="str">
            <v>Danish</v>
          </cell>
          <cell r="H846" t="str">
            <v>Denmark</v>
          </cell>
          <cell r="I846">
            <v>3800000</v>
          </cell>
          <cell r="J846">
            <v>2012</v>
          </cell>
          <cell r="K846">
            <v>8.3000000000000007</v>
          </cell>
          <cell r="L846" t="str">
            <v>Drama</v>
          </cell>
          <cell r="M846">
            <v>0</v>
          </cell>
        </row>
        <row r="847">
          <cell r="A847" t="str">
            <v>Hue Rhodes</v>
          </cell>
          <cell r="B847">
            <v>85</v>
          </cell>
          <cell r="C847">
            <v>100669</v>
          </cell>
          <cell r="D847" t="str">
            <v>Comedy|Drama</v>
          </cell>
          <cell r="E847" t="str">
            <v>Saint John of Las VegasÂ </v>
          </cell>
          <cell r="F847" t="str">
            <v>http://www.imdb.com/title/tt1276105/?ref_=fn_tt_tt_1</v>
          </cell>
          <cell r="G847" t="str">
            <v>English</v>
          </cell>
          <cell r="H847" t="str">
            <v>USA</v>
          </cell>
          <cell r="I847">
            <v>3800000</v>
          </cell>
          <cell r="J847">
            <v>2009</v>
          </cell>
          <cell r="K847">
            <v>5.8</v>
          </cell>
          <cell r="L847" t="str">
            <v>Comedy</v>
          </cell>
          <cell r="M847" t="str">
            <v>Drama</v>
          </cell>
        </row>
        <row r="848">
          <cell r="A848" t="str">
            <v>Aki KaurismÃ¤ki</v>
          </cell>
          <cell r="B848">
            <v>93</v>
          </cell>
          <cell r="C848">
            <v>611709</v>
          </cell>
          <cell r="D848" t="str">
            <v>Comedy|Drama</v>
          </cell>
          <cell r="E848" t="str">
            <v>Le HavreÂ </v>
          </cell>
          <cell r="F848" t="str">
            <v>http://www.imdb.com/title/tt1508675/?ref_=fn_tt_tt_1</v>
          </cell>
          <cell r="G848" t="str">
            <v>French</v>
          </cell>
          <cell r="H848" t="str">
            <v>Finland</v>
          </cell>
          <cell r="I848">
            <v>3850000</v>
          </cell>
          <cell r="J848">
            <v>2011</v>
          </cell>
          <cell r="K848">
            <v>7.2</v>
          </cell>
          <cell r="L848" t="str">
            <v>Comedy</v>
          </cell>
          <cell r="M848" t="str">
            <v>Drama</v>
          </cell>
        </row>
        <row r="849">
          <cell r="A849" t="str">
            <v>Howard Hughes</v>
          </cell>
          <cell r="B849">
            <v>96</v>
          </cell>
          <cell r="C849">
            <v>0</v>
          </cell>
          <cell r="D849" t="str">
            <v>Drama|War</v>
          </cell>
          <cell r="E849" t="str">
            <v>Hell's AngelsÂ </v>
          </cell>
          <cell r="F849" t="str">
            <v>http://www.imdb.com/title/tt0020960/?ref_=fn_tt_tt_1</v>
          </cell>
          <cell r="G849" t="str">
            <v>English</v>
          </cell>
          <cell r="H849" t="str">
            <v>USA</v>
          </cell>
          <cell r="I849">
            <v>3950000</v>
          </cell>
          <cell r="J849">
            <v>1930</v>
          </cell>
          <cell r="K849">
            <v>7.8</v>
          </cell>
          <cell r="L849" t="str">
            <v>Drama</v>
          </cell>
          <cell r="M849" t="str">
            <v>War</v>
          </cell>
        </row>
        <row r="850">
          <cell r="A850" t="str">
            <v>Victor Fleming</v>
          </cell>
          <cell r="B850">
            <v>226</v>
          </cell>
          <cell r="C850">
            <v>198655278</v>
          </cell>
          <cell r="D850" t="str">
            <v>Drama|History|Romance|War</v>
          </cell>
          <cell r="E850" t="str">
            <v>Gone with the WindÂ </v>
          </cell>
          <cell r="F850" t="str">
            <v>http://www.imdb.com/title/tt0031381/?ref_=fn_tt_tt_1</v>
          </cell>
          <cell r="G850" t="str">
            <v>English</v>
          </cell>
          <cell r="H850" t="str">
            <v>USA</v>
          </cell>
          <cell r="I850">
            <v>3977000</v>
          </cell>
          <cell r="J850">
            <v>1939</v>
          </cell>
          <cell r="K850">
            <v>8.1999999999999993</v>
          </cell>
          <cell r="L850" t="str">
            <v>Drama</v>
          </cell>
          <cell r="M850" t="str">
            <v>History</v>
          </cell>
          <cell r="N850" t="str">
            <v>Romance</v>
          </cell>
          <cell r="O850" t="str">
            <v>War</v>
          </cell>
        </row>
        <row r="851">
          <cell r="A851" t="str">
            <v>Trent Cooper</v>
          </cell>
          <cell r="B851">
            <v>89</v>
          </cell>
          <cell r="C851">
            <v>15655665</v>
          </cell>
          <cell r="D851" t="str">
            <v>Comedy|Romance</v>
          </cell>
          <cell r="E851" t="str">
            <v>Larry the Cable Guy: Health InspectorÂ </v>
          </cell>
          <cell r="F851" t="str">
            <v>http://www.imdb.com/title/tt0462395/?ref_=fn_tt_tt_1</v>
          </cell>
          <cell r="G851" t="str">
            <v>English</v>
          </cell>
          <cell r="H851" t="str">
            <v>USA</v>
          </cell>
          <cell r="I851">
            <v>4000000</v>
          </cell>
          <cell r="J851">
            <v>2006</v>
          </cell>
          <cell r="K851">
            <v>3.1</v>
          </cell>
          <cell r="L851" t="str">
            <v>Comedy</v>
          </cell>
          <cell r="M851" t="str">
            <v>Romance</v>
          </cell>
        </row>
        <row r="852">
          <cell r="A852" t="str">
            <v>Dan Harris</v>
          </cell>
          <cell r="B852">
            <v>111</v>
          </cell>
          <cell r="C852">
            <v>228524</v>
          </cell>
          <cell r="D852" t="str">
            <v>Comedy|Drama</v>
          </cell>
          <cell r="E852" t="str">
            <v>Imaginary HeroesÂ </v>
          </cell>
          <cell r="F852" t="str">
            <v>http://www.imdb.com/title/tt0373024/?ref_=fn_tt_tt_1</v>
          </cell>
          <cell r="G852" t="str">
            <v>English</v>
          </cell>
          <cell r="H852" t="str">
            <v>USA</v>
          </cell>
          <cell r="I852">
            <v>4000000</v>
          </cell>
          <cell r="J852">
            <v>2004</v>
          </cell>
          <cell r="K852">
            <v>7.3</v>
          </cell>
          <cell r="L852" t="str">
            <v>Comedy</v>
          </cell>
          <cell r="M852" t="str">
            <v>Drama</v>
          </cell>
        </row>
        <row r="853">
          <cell r="A853" t="str">
            <v>Adrian Lyne</v>
          </cell>
          <cell r="B853">
            <v>95</v>
          </cell>
          <cell r="C853">
            <v>94900000</v>
          </cell>
          <cell r="D853" t="str">
            <v>Drama|Music|Romance</v>
          </cell>
          <cell r="E853" t="str">
            <v>FlashdanceÂ </v>
          </cell>
          <cell r="F853" t="str">
            <v>http://www.imdb.com/title/tt0085549/?ref_=fn_tt_tt_1</v>
          </cell>
          <cell r="G853" t="str">
            <v>English</v>
          </cell>
          <cell r="H853" t="str">
            <v>USA</v>
          </cell>
          <cell r="I853">
            <v>4000000</v>
          </cell>
          <cell r="J853">
            <v>1983</v>
          </cell>
          <cell r="K853">
            <v>6.1</v>
          </cell>
          <cell r="L853" t="str">
            <v>Drama</v>
          </cell>
          <cell r="M853" t="str">
            <v>Music</v>
          </cell>
          <cell r="N853" t="str">
            <v>Romance</v>
          </cell>
        </row>
        <row r="854">
          <cell r="A854" t="str">
            <v>JosÃ© Padilha</v>
          </cell>
          <cell r="B854">
            <v>115</v>
          </cell>
          <cell r="C854">
            <v>8060</v>
          </cell>
          <cell r="D854" t="str">
            <v>Action|Crime|Drama|Thriller</v>
          </cell>
          <cell r="E854" t="str">
            <v>Elite SquadÂ </v>
          </cell>
          <cell r="F854" t="str">
            <v>http://www.imdb.com/title/tt0861739/?ref_=fn_tt_tt_1</v>
          </cell>
          <cell r="G854" t="str">
            <v>Portuguese</v>
          </cell>
          <cell r="H854" t="str">
            <v>Brazil</v>
          </cell>
          <cell r="I854">
            <v>4000000</v>
          </cell>
          <cell r="J854">
            <v>2007</v>
          </cell>
          <cell r="K854">
            <v>8.1</v>
          </cell>
          <cell r="L854" t="str">
            <v>Action</v>
          </cell>
          <cell r="M854" t="str">
            <v>Crime</v>
          </cell>
          <cell r="N854" t="str">
            <v>Drama</v>
          </cell>
          <cell r="O854" t="str">
            <v>Thriller</v>
          </cell>
        </row>
        <row r="855">
          <cell r="A855" t="str">
            <v>Matthew Vaughn</v>
          </cell>
          <cell r="B855">
            <v>105</v>
          </cell>
          <cell r="C855">
            <v>2338695</v>
          </cell>
          <cell r="D855" t="str">
            <v>Crime|Drama|Thriller</v>
          </cell>
          <cell r="E855" t="str">
            <v>Layer CakeÂ </v>
          </cell>
          <cell r="F855" t="str">
            <v>http://www.imdb.com/title/tt0375912/?ref_=fn_tt_tt_1</v>
          </cell>
          <cell r="G855" t="str">
            <v>English</v>
          </cell>
          <cell r="H855" t="str">
            <v>UK</v>
          </cell>
          <cell r="I855">
            <v>4000000</v>
          </cell>
          <cell r="J855">
            <v>2004</v>
          </cell>
          <cell r="K855">
            <v>7.4</v>
          </cell>
          <cell r="L855" t="str">
            <v>Crime</v>
          </cell>
          <cell r="M855" t="str">
            <v>Drama</v>
          </cell>
          <cell r="N855" t="str">
            <v>Thriller</v>
          </cell>
        </row>
        <row r="856">
          <cell r="A856" t="str">
            <v>Dan O'Bannon</v>
          </cell>
          <cell r="B856">
            <v>108</v>
          </cell>
          <cell r="C856">
            <v>0</v>
          </cell>
          <cell r="D856" t="str">
            <v>Comedy|Horror|Sci-Fi</v>
          </cell>
          <cell r="E856" t="str">
            <v>The Return of the Living DeadÂ </v>
          </cell>
          <cell r="F856" t="str">
            <v>http://www.imdb.com/title/tt0089907/?ref_=fn_tt_tt_1</v>
          </cell>
          <cell r="G856" t="str">
            <v>English</v>
          </cell>
          <cell r="H856" t="str">
            <v>USA</v>
          </cell>
          <cell r="I856">
            <v>4000000</v>
          </cell>
          <cell r="J856">
            <v>1985</v>
          </cell>
          <cell r="K856">
            <v>7.3</v>
          </cell>
          <cell r="L856" t="str">
            <v>Comedy</v>
          </cell>
          <cell r="M856" t="str">
            <v>Horror</v>
          </cell>
          <cell r="N856" t="str">
            <v>Sci-Fi</v>
          </cell>
        </row>
        <row r="857">
          <cell r="A857" t="str">
            <v>Martin Koolhoven</v>
          </cell>
          <cell r="B857">
            <v>103</v>
          </cell>
          <cell r="C857">
            <v>542860</v>
          </cell>
          <cell r="D857" t="str">
            <v>Drama|History|War</v>
          </cell>
          <cell r="E857" t="str">
            <v>Winter in WartimeÂ </v>
          </cell>
          <cell r="F857" t="str">
            <v>http://www.imdb.com/title/tt0795441/?ref_=fn_tt_tt_1</v>
          </cell>
          <cell r="G857" t="str">
            <v>Dutch</v>
          </cell>
          <cell r="H857" t="str">
            <v>Netherlands</v>
          </cell>
          <cell r="I857">
            <v>4000000</v>
          </cell>
          <cell r="J857">
            <v>2008</v>
          </cell>
          <cell r="K857">
            <v>7.1</v>
          </cell>
          <cell r="L857" t="str">
            <v>Drama</v>
          </cell>
          <cell r="M857" t="str">
            <v>History</v>
          </cell>
          <cell r="N857" t="str">
            <v>War</v>
          </cell>
        </row>
        <row r="858">
          <cell r="A858" t="str">
            <v>Jon Wright</v>
          </cell>
          <cell r="B858">
            <v>94</v>
          </cell>
          <cell r="C858">
            <v>0</v>
          </cell>
          <cell r="D858" t="str">
            <v>Comedy|Horror|Sci-Fi|Thriller</v>
          </cell>
          <cell r="E858" t="str">
            <v>GrabbersÂ </v>
          </cell>
          <cell r="F858" t="str">
            <v>http://www.imdb.com/title/tt1525366/?ref_=fn_tt_tt_1</v>
          </cell>
          <cell r="G858" t="str">
            <v>English</v>
          </cell>
          <cell r="H858" t="str">
            <v>UK</v>
          </cell>
          <cell r="I858">
            <v>4000000</v>
          </cell>
          <cell r="J858">
            <v>2012</v>
          </cell>
          <cell r="K858">
            <v>6.3</v>
          </cell>
          <cell r="L858" t="str">
            <v>Comedy</v>
          </cell>
          <cell r="M858" t="str">
            <v>Horror</v>
          </cell>
          <cell r="N858" t="str">
            <v>Sci-Fi</v>
          </cell>
          <cell r="O858" t="str">
            <v>Thriller</v>
          </cell>
        </row>
        <row r="859">
          <cell r="A859" t="str">
            <v>Darren Lynn Bousman</v>
          </cell>
          <cell r="B859">
            <v>95</v>
          </cell>
          <cell r="C859">
            <v>87025093</v>
          </cell>
          <cell r="D859" t="str">
            <v>Horror|Mystery</v>
          </cell>
          <cell r="E859" t="str">
            <v>Saw IIÂ </v>
          </cell>
          <cell r="F859" t="str">
            <v>http://www.imdb.com/title/tt0432348/?ref_=fn_tt_tt_1</v>
          </cell>
          <cell r="G859" t="str">
            <v>English</v>
          </cell>
          <cell r="H859" t="str">
            <v>USA</v>
          </cell>
          <cell r="I859">
            <v>4000000</v>
          </cell>
          <cell r="J859">
            <v>2005</v>
          </cell>
          <cell r="K859">
            <v>6.6</v>
          </cell>
          <cell r="L859" t="str">
            <v>Horror</v>
          </cell>
          <cell r="M859" t="str">
            <v>Mystery</v>
          </cell>
        </row>
        <row r="860">
          <cell r="A860" t="str">
            <v>Edgar Wright</v>
          </cell>
          <cell r="B860">
            <v>99</v>
          </cell>
          <cell r="C860">
            <v>13464388</v>
          </cell>
          <cell r="D860" t="str">
            <v>Comedy|Horror</v>
          </cell>
          <cell r="E860" t="str">
            <v>Shaun of the DeadÂ </v>
          </cell>
          <cell r="F860" t="str">
            <v>http://www.imdb.com/title/tt0365748/?ref_=fn_tt_tt_1</v>
          </cell>
          <cell r="G860" t="str">
            <v>English</v>
          </cell>
          <cell r="H860" t="str">
            <v>UK</v>
          </cell>
          <cell r="I860">
            <v>4000000</v>
          </cell>
          <cell r="J860">
            <v>2004</v>
          </cell>
          <cell r="K860">
            <v>8</v>
          </cell>
          <cell r="L860" t="str">
            <v>Comedy</v>
          </cell>
          <cell r="M860" t="str">
            <v>Horror</v>
          </cell>
        </row>
        <row r="861">
          <cell r="A861" t="str">
            <v>Xavier Beauvois</v>
          </cell>
          <cell r="B861">
            <v>122</v>
          </cell>
          <cell r="C861">
            <v>3950029</v>
          </cell>
          <cell r="D861" t="str">
            <v>Drama</v>
          </cell>
          <cell r="E861" t="str">
            <v>Of Gods and MenÂ </v>
          </cell>
          <cell r="F861" t="str">
            <v>http://www.imdb.com/title/tt1588337/?ref_=fn_tt_tt_1</v>
          </cell>
          <cell r="G861" t="str">
            <v>French</v>
          </cell>
          <cell r="H861" t="str">
            <v>France</v>
          </cell>
          <cell r="I861">
            <v>4000000</v>
          </cell>
          <cell r="J861">
            <v>2010</v>
          </cell>
          <cell r="K861">
            <v>7.2</v>
          </cell>
          <cell r="L861" t="str">
            <v>Drama</v>
          </cell>
          <cell r="M861">
            <v>0</v>
          </cell>
        </row>
        <row r="862">
          <cell r="A862" t="str">
            <v>Fatih Akin</v>
          </cell>
          <cell r="B862">
            <v>99</v>
          </cell>
          <cell r="C862">
            <v>274385</v>
          </cell>
          <cell r="D862" t="str">
            <v>Comedy|Drama</v>
          </cell>
          <cell r="E862" t="str">
            <v>Soul KitchenÂ </v>
          </cell>
          <cell r="F862" t="str">
            <v>http://www.imdb.com/title/tt1244668/?ref_=fn_tt_tt_1</v>
          </cell>
          <cell r="G862" t="str">
            <v>German</v>
          </cell>
          <cell r="H862" t="str">
            <v>Germany</v>
          </cell>
          <cell r="I862">
            <v>4000000</v>
          </cell>
          <cell r="J862">
            <v>2009</v>
          </cell>
          <cell r="K862">
            <v>7.3</v>
          </cell>
          <cell r="L862" t="str">
            <v>Comedy</v>
          </cell>
          <cell r="M862" t="str">
            <v>Drama</v>
          </cell>
        </row>
        <row r="863">
          <cell r="A863" t="str">
            <v>Bob Clark</v>
          </cell>
          <cell r="B863">
            <v>94</v>
          </cell>
          <cell r="C863">
            <v>105500000</v>
          </cell>
          <cell r="D863" t="str">
            <v>Comedy</v>
          </cell>
          <cell r="E863" t="str">
            <v>Porky'sÂ </v>
          </cell>
          <cell r="F863" t="str">
            <v>http://www.imdb.com/title/tt0084522/?ref_=fn_tt_tt_1</v>
          </cell>
          <cell r="G863" t="str">
            <v>English</v>
          </cell>
          <cell r="H863" t="str">
            <v>Canada</v>
          </cell>
          <cell r="I863">
            <v>4000000</v>
          </cell>
          <cell r="J863">
            <v>1981</v>
          </cell>
          <cell r="K863">
            <v>6.2</v>
          </cell>
          <cell r="L863" t="str">
            <v>Comedy</v>
          </cell>
          <cell r="M863">
            <v>0</v>
          </cell>
        </row>
        <row r="864">
          <cell r="A864" t="str">
            <v>George A. Romero</v>
          </cell>
          <cell r="B864">
            <v>90</v>
          </cell>
          <cell r="C864">
            <v>101055</v>
          </cell>
          <cell r="D864" t="str">
            <v>Horror</v>
          </cell>
          <cell r="E864" t="str">
            <v>Survival of the DeadÂ </v>
          </cell>
          <cell r="F864" t="str">
            <v>http://www.imdb.com/title/tt1134854/?ref_=fn_tt_tt_1</v>
          </cell>
          <cell r="G864" t="str">
            <v>English</v>
          </cell>
          <cell r="H864" t="str">
            <v>USA</v>
          </cell>
          <cell r="I864">
            <v>4000000</v>
          </cell>
          <cell r="J864">
            <v>2009</v>
          </cell>
          <cell r="K864">
            <v>5</v>
          </cell>
          <cell r="L864" t="str">
            <v>Horror</v>
          </cell>
          <cell r="M864">
            <v>0</v>
          </cell>
        </row>
        <row r="865">
          <cell r="A865" t="str">
            <v>Sofia Coppola</v>
          </cell>
          <cell r="B865">
            <v>101</v>
          </cell>
          <cell r="C865">
            <v>44566004</v>
          </cell>
          <cell r="D865" t="str">
            <v>Drama</v>
          </cell>
          <cell r="E865" t="str">
            <v>Lost in TranslationÂ </v>
          </cell>
          <cell r="F865" t="str">
            <v>http://www.imdb.com/title/tt0335266/?ref_=fn_tt_tt_1</v>
          </cell>
          <cell r="G865" t="str">
            <v>English</v>
          </cell>
          <cell r="H865" t="str">
            <v>USA</v>
          </cell>
          <cell r="I865">
            <v>4000000</v>
          </cell>
          <cell r="J865">
            <v>2003</v>
          </cell>
          <cell r="K865">
            <v>7.8</v>
          </cell>
          <cell r="L865" t="str">
            <v>Drama</v>
          </cell>
          <cell r="M865">
            <v>0</v>
          </cell>
        </row>
        <row r="866">
          <cell r="A866" t="str">
            <v>Woody Allen</v>
          </cell>
          <cell r="B866">
            <v>93</v>
          </cell>
          <cell r="C866">
            <v>39200000</v>
          </cell>
          <cell r="D866" t="str">
            <v>Comedy|Romance</v>
          </cell>
          <cell r="E866" t="str">
            <v>Annie HallÂ </v>
          </cell>
          <cell r="F866" t="str">
            <v>http://www.imdb.com/title/tt0075686/?ref_=fn_tt_tt_1</v>
          </cell>
          <cell r="G866" t="str">
            <v>English</v>
          </cell>
          <cell r="H866" t="str">
            <v>USA</v>
          </cell>
          <cell r="I866">
            <v>4000000</v>
          </cell>
          <cell r="J866">
            <v>1977</v>
          </cell>
          <cell r="K866">
            <v>8.1</v>
          </cell>
          <cell r="L866" t="str">
            <v>Comedy</v>
          </cell>
          <cell r="M866" t="str">
            <v>Romance</v>
          </cell>
        </row>
        <row r="867">
          <cell r="A867" t="str">
            <v>Cecil B. DeMille</v>
          </cell>
          <cell r="B867">
            <v>152</v>
          </cell>
          <cell r="C867">
            <v>36000000</v>
          </cell>
          <cell r="D867" t="str">
            <v>Drama|Family|Romance</v>
          </cell>
          <cell r="E867" t="str">
            <v>The Greatest Show on EarthÂ </v>
          </cell>
          <cell r="F867" t="str">
            <v>http://www.imdb.com/title/tt0044672/?ref_=fn_tt_tt_1</v>
          </cell>
          <cell r="G867" t="str">
            <v>English</v>
          </cell>
          <cell r="H867" t="str">
            <v>USA</v>
          </cell>
          <cell r="I867">
            <v>4000000</v>
          </cell>
          <cell r="J867">
            <v>1952</v>
          </cell>
          <cell r="K867">
            <v>6.7</v>
          </cell>
          <cell r="L867" t="str">
            <v>Drama</v>
          </cell>
          <cell r="M867" t="str">
            <v>Family</v>
          </cell>
          <cell r="N867" t="str">
            <v>Romance</v>
          </cell>
        </row>
        <row r="868">
          <cell r="A868" t="str">
            <v>Marc Forster</v>
          </cell>
          <cell r="B868">
            <v>112</v>
          </cell>
          <cell r="C868">
            <v>31252964</v>
          </cell>
          <cell r="D868" t="str">
            <v>Drama|Romance</v>
          </cell>
          <cell r="E868" t="str">
            <v>Monster's BallÂ </v>
          </cell>
          <cell r="F868" t="str">
            <v>http://www.imdb.com/title/tt0285742/?ref_=fn_tt_tt_1</v>
          </cell>
          <cell r="G868" t="str">
            <v>English</v>
          </cell>
          <cell r="H868" t="str">
            <v>USA</v>
          </cell>
          <cell r="I868">
            <v>4000000</v>
          </cell>
          <cell r="J868">
            <v>2001</v>
          </cell>
          <cell r="K868">
            <v>7.1</v>
          </cell>
          <cell r="L868" t="str">
            <v>Drama</v>
          </cell>
          <cell r="M868" t="str">
            <v>Romance</v>
          </cell>
        </row>
        <row r="869">
          <cell r="A869" t="str">
            <v>Billy Wilder</v>
          </cell>
          <cell r="B869">
            <v>105</v>
          </cell>
          <cell r="C869">
            <v>0</v>
          </cell>
          <cell r="D869" t="str">
            <v>Comedy|Drama|Romance</v>
          </cell>
          <cell r="E869" t="str">
            <v>The Front PageÂ </v>
          </cell>
          <cell r="F869" t="str">
            <v>http://www.imdb.com/title/tt0071524/?ref_=fn_tt_tt_1</v>
          </cell>
          <cell r="G869" t="str">
            <v>English</v>
          </cell>
          <cell r="H869" t="str">
            <v>USA</v>
          </cell>
          <cell r="I869">
            <v>4000000</v>
          </cell>
          <cell r="J869">
            <v>1974</v>
          </cell>
          <cell r="K869">
            <v>7.3</v>
          </cell>
          <cell r="L869" t="str">
            <v>Comedy</v>
          </cell>
          <cell r="M869" t="str">
            <v>Drama</v>
          </cell>
          <cell r="N869" t="str">
            <v>Romance</v>
          </cell>
        </row>
        <row r="870">
          <cell r="A870" t="str">
            <v>Rob Cohen</v>
          </cell>
          <cell r="B870">
            <v>91</v>
          </cell>
          <cell r="C870">
            <v>35385560</v>
          </cell>
          <cell r="D870" t="str">
            <v>Mystery|Thriller</v>
          </cell>
          <cell r="E870" t="str">
            <v>The Boy Next DoorÂ </v>
          </cell>
          <cell r="F870" t="str">
            <v>http://www.imdb.com/title/tt3181822/?ref_=fn_tt_tt_1</v>
          </cell>
          <cell r="G870" t="str">
            <v>English</v>
          </cell>
          <cell r="H870" t="str">
            <v>USA</v>
          </cell>
          <cell r="I870">
            <v>4000000</v>
          </cell>
          <cell r="J870">
            <v>2015</v>
          </cell>
          <cell r="K870">
            <v>4.5999999999999996</v>
          </cell>
          <cell r="L870" t="str">
            <v>Mystery</v>
          </cell>
          <cell r="M870" t="str">
            <v>Thriller</v>
          </cell>
        </row>
        <row r="871">
          <cell r="A871" t="str">
            <v>Carol Reed</v>
          </cell>
          <cell r="B871">
            <v>105</v>
          </cell>
          <cell r="C871">
            <v>0</v>
          </cell>
          <cell r="D871" t="str">
            <v>Drama|Romance</v>
          </cell>
          <cell r="E871" t="str">
            <v>TrapezeÂ </v>
          </cell>
          <cell r="F871" t="str">
            <v>http://www.imdb.com/title/tt0049875/?ref_=fn_tt_tt_1</v>
          </cell>
          <cell r="G871" t="str">
            <v>English</v>
          </cell>
          <cell r="H871" t="str">
            <v>USA</v>
          </cell>
          <cell r="I871">
            <v>4000000</v>
          </cell>
          <cell r="J871">
            <v>1956</v>
          </cell>
          <cell r="K871">
            <v>6.8</v>
          </cell>
          <cell r="L871" t="str">
            <v>Drama</v>
          </cell>
          <cell r="M871" t="str">
            <v>Romance</v>
          </cell>
        </row>
        <row r="872">
          <cell r="A872" t="str">
            <v>John Carpenter</v>
          </cell>
          <cell r="B872">
            <v>93</v>
          </cell>
          <cell r="C872">
            <v>13008928</v>
          </cell>
          <cell r="D872" t="str">
            <v>Horror|Sci-Fi|Thriller</v>
          </cell>
          <cell r="E872" t="str">
            <v>They LiveÂ </v>
          </cell>
          <cell r="F872" t="str">
            <v>http://www.imdb.com/title/tt0096256/?ref_=fn_tt_tt_1</v>
          </cell>
          <cell r="G872" t="str">
            <v>English</v>
          </cell>
          <cell r="H872" t="str">
            <v>USA</v>
          </cell>
          <cell r="I872">
            <v>4000000</v>
          </cell>
          <cell r="J872">
            <v>1988</v>
          </cell>
          <cell r="K872">
            <v>7.3</v>
          </cell>
          <cell r="L872" t="str">
            <v>Horror</v>
          </cell>
          <cell r="M872" t="str">
            <v>Sci-Fi</v>
          </cell>
          <cell r="N872" t="str">
            <v>Thriller</v>
          </cell>
        </row>
        <row r="873">
          <cell r="A873" t="str">
            <v>John Sturges</v>
          </cell>
          <cell r="B873">
            <v>172</v>
          </cell>
          <cell r="C873">
            <v>0</v>
          </cell>
          <cell r="D873" t="str">
            <v>Adventure|Drama|History|Thriller|War</v>
          </cell>
          <cell r="E873" t="str">
            <v>The Great EscapeÂ </v>
          </cell>
          <cell r="F873" t="str">
            <v>http://www.imdb.com/title/tt0057115/?ref_=fn_tt_tt_1</v>
          </cell>
          <cell r="G873" t="str">
            <v>English</v>
          </cell>
          <cell r="H873" t="str">
            <v>USA</v>
          </cell>
          <cell r="I873">
            <v>4000000</v>
          </cell>
          <cell r="J873">
            <v>1963</v>
          </cell>
          <cell r="K873">
            <v>8.3000000000000007</v>
          </cell>
          <cell r="L873" t="str">
            <v>Adventure</v>
          </cell>
          <cell r="M873" t="str">
            <v>Drama</v>
          </cell>
          <cell r="N873" t="str">
            <v>History</v>
          </cell>
          <cell r="O873" t="str">
            <v>Thriller</v>
          </cell>
        </row>
        <row r="874">
          <cell r="A874" t="str">
            <v>Richard Linklater</v>
          </cell>
          <cell r="B874">
            <v>165</v>
          </cell>
          <cell r="C874">
            <v>25359200</v>
          </cell>
          <cell r="D874" t="str">
            <v>Drama</v>
          </cell>
          <cell r="E874" t="str">
            <v>BoyhoodÂ </v>
          </cell>
          <cell r="F874" t="str">
            <v>http://www.imdb.com/title/tt1065073/?ref_=fn_tt_tt_1</v>
          </cell>
          <cell r="G874" t="str">
            <v>English</v>
          </cell>
          <cell r="H874" t="str">
            <v>USA</v>
          </cell>
          <cell r="I874">
            <v>4000000</v>
          </cell>
          <cell r="J874">
            <v>2014</v>
          </cell>
          <cell r="K874">
            <v>8</v>
          </cell>
          <cell r="L874" t="str">
            <v>Drama</v>
          </cell>
          <cell r="M874">
            <v>0</v>
          </cell>
        </row>
        <row r="875">
          <cell r="A875" t="str">
            <v>Woody Allen</v>
          </cell>
          <cell r="B875">
            <v>96</v>
          </cell>
          <cell r="C875">
            <v>10515579</v>
          </cell>
          <cell r="D875" t="str">
            <v>Comedy|Crime|Mystery</v>
          </cell>
          <cell r="E875" t="str">
            <v>ScoopÂ </v>
          </cell>
          <cell r="F875" t="str">
            <v>http://www.imdb.com/title/tt0457513/?ref_=fn_tt_tt_1</v>
          </cell>
          <cell r="G875" t="str">
            <v>English</v>
          </cell>
          <cell r="H875" t="str">
            <v>UK</v>
          </cell>
          <cell r="I875">
            <v>4000000</v>
          </cell>
          <cell r="J875">
            <v>2006</v>
          </cell>
          <cell r="K875">
            <v>6.7</v>
          </cell>
          <cell r="L875" t="str">
            <v>Comedy</v>
          </cell>
          <cell r="M875" t="str">
            <v>Crime</v>
          </cell>
          <cell r="N875" t="str">
            <v>Mystery</v>
          </cell>
        </row>
        <row r="876">
          <cell r="A876" t="str">
            <v>DJ Pooh</v>
          </cell>
          <cell r="B876">
            <v>93</v>
          </cell>
          <cell r="C876">
            <v>10097096</v>
          </cell>
          <cell r="D876" t="str">
            <v>Comedy</v>
          </cell>
          <cell r="E876" t="str">
            <v>The WashÂ </v>
          </cell>
          <cell r="F876" t="str">
            <v>http://www.imdb.com/title/tt0290332/?ref_=fn_tt_tt_1</v>
          </cell>
          <cell r="G876" t="str">
            <v>English</v>
          </cell>
          <cell r="H876" t="str">
            <v>USA</v>
          </cell>
          <cell r="I876">
            <v>4000000</v>
          </cell>
          <cell r="J876">
            <v>2001</v>
          </cell>
          <cell r="K876">
            <v>4.5999999999999996</v>
          </cell>
          <cell r="L876" t="str">
            <v>Comedy</v>
          </cell>
          <cell r="M876">
            <v>0</v>
          </cell>
        </row>
        <row r="877">
          <cell r="A877" t="str">
            <v>John Huston</v>
          </cell>
          <cell r="B877">
            <v>120</v>
          </cell>
          <cell r="C877">
            <v>0</v>
          </cell>
          <cell r="D877" t="str">
            <v>Drama|Romance|Western</v>
          </cell>
          <cell r="E877" t="str">
            <v>The MisfitsÂ </v>
          </cell>
          <cell r="F877" t="str">
            <v>http://www.imdb.com/title/tt0055184/?ref_=fn_tt_tt_1</v>
          </cell>
          <cell r="G877" t="str">
            <v>English</v>
          </cell>
          <cell r="H877" t="str">
            <v>USA</v>
          </cell>
          <cell r="I877">
            <v>4000000</v>
          </cell>
          <cell r="J877">
            <v>1961</v>
          </cell>
          <cell r="K877">
            <v>7.4</v>
          </cell>
          <cell r="L877" t="str">
            <v>Drama</v>
          </cell>
          <cell r="M877" t="str">
            <v>Romance</v>
          </cell>
          <cell r="N877" t="str">
            <v>Western</v>
          </cell>
        </row>
        <row r="878">
          <cell r="A878" t="str">
            <v>Patrick Stettner</v>
          </cell>
          <cell r="B878">
            <v>81</v>
          </cell>
          <cell r="C878">
            <v>7825820</v>
          </cell>
          <cell r="D878" t="str">
            <v>Crime|Mystery|Thriller</v>
          </cell>
          <cell r="E878" t="str">
            <v>The Night ListenerÂ </v>
          </cell>
          <cell r="F878" t="str">
            <v>http://www.imdb.com/title/tt0448075/?ref_=fn_tt_tt_1</v>
          </cell>
          <cell r="G878" t="str">
            <v>English</v>
          </cell>
          <cell r="H878" t="str">
            <v>USA</v>
          </cell>
          <cell r="I878">
            <v>4000000</v>
          </cell>
          <cell r="J878">
            <v>2006</v>
          </cell>
          <cell r="K878">
            <v>5.9</v>
          </cell>
          <cell r="L878" t="str">
            <v>Crime</v>
          </cell>
          <cell r="M878" t="str">
            <v>Mystery</v>
          </cell>
          <cell r="N878" t="str">
            <v>Thriller</v>
          </cell>
        </row>
        <row r="879">
          <cell r="A879" t="str">
            <v>Michael Tiddes</v>
          </cell>
          <cell r="B879">
            <v>86</v>
          </cell>
          <cell r="C879">
            <v>17314483</v>
          </cell>
          <cell r="D879" t="str">
            <v>Comedy|Fantasy</v>
          </cell>
          <cell r="E879" t="str">
            <v>A Haunted House 2Â </v>
          </cell>
          <cell r="F879" t="str">
            <v>http://www.imdb.com/title/tt2828996/?ref_=fn_tt_tt_1</v>
          </cell>
          <cell r="G879" t="str">
            <v>English</v>
          </cell>
          <cell r="H879" t="str">
            <v>USA</v>
          </cell>
          <cell r="I879">
            <v>4000000</v>
          </cell>
          <cell r="J879">
            <v>2014</v>
          </cell>
          <cell r="K879">
            <v>4.7</v>
          </cell>
          <cell r="L879" t="str">
            <v>Comedy</v>
          </cell>
          <cell r="M879" t="str">
            <v>Fantasy</v>
          </cell>
        </row>
        <row r="880">
          <cell r="A880" t="str">
            <v>Roger Avary</v>
          </cell>
          <cell r="B880">
            <v>110</v>
          </cell>
          <cell r="C880">
            <v>6525762</v>
          </cell>
          <cell r="D880" t="str">
            <v>Comedy|Drama|Romance</v>
          </cell>
          <cell r="E880" t="str">
            <v>The Rules of AttractionÂ </v>
          </cell>
          <cell r="F880" t="str">
            <v>http://www.imdb.com/title/tt0292644/?ref_=fn_tt_tt_1</v>
          </cell>
          <cell r="G880" t="str">
            <v>English</v>
          </cell>
          <cell r="H880" t="str">
            <v>USA</v>
          </cell>
          <cell r="I880">
            <v>4000000</v>
          </cell>
          <cell r="J880">
            <v>2002</v>
          </cell>
          <cell r="K880">
            <v>6.7</v>
          </cell>
          <cell r="L880" t="str">
            <v>Comedy</v>
          </cell>
          <cell r="M880" t="str">
            <v>Drama</v>
          </cell>
          <cell r="N880" t="str">
            <v>Romance</v>
          </cell>
        </row>
        <row r="881">
          <cell r="A881" t="str">
            <v>Alfred Hitchcock</v>
          </cell>
          <cell r="B881">
            <v>127</v>
          </cell>
          <cell r="C881">
            <v>0</v>
          </cell>
          <cell r="D881" t="str">
            <v>Drama|Thriller</v>
          </cell>
          <cell r="E881" t="str">
            <v>TopazÂ </v>
          </cell>
          <cell r="F881" t="str">
            <v>http://www.imdb.com/title/tt0065112/?ref_=fn_tt_tt_1</v>
          </cell>
          <cell r="G881" t="str">
            <v>English</v>
          </cell>
          <cell r="H881" t="str">
            <v>USA</v>
          </cell>
          <cell r="I881">
            <v>4000000</v>
          </cell>
          <cell r="J881">
            <v>1969</v>
          </cell>
          <cell r="K881">
            <v>6.3</v>
          </cell>
          <cell r="L881" t="str">
            <v>Drama</v>
          </cell>
          <cell r="M881" t="str">
            <v>Thriller</v>
          </cell>
        </row>
        <row r="882">
          <cell r="A882" t="str">
            <v>Allison Anders</v>
          </cell>
          <cell r="B882">
            <v>110</v>
          </cell>
          <cell r="C882">
            <v>4301331</v>
          </cell>
          <cell r="D882" t="str">
            <v>Comedy|Fantasy</v>
          </cell>
          <cell r="E882" t="str">
            <v>Four RoomsÂ </v>
          </cell>
          <cell r="F882" t="str">
            <v>http://www.imdb.com/title/tt0113101/?ref_=fn_tt_tt_1</v>
          </cell>
          <cell r="G882" t="str">
            <v>English</v>
          </cell>
          <cell r="H882" t="str">
            <v>USA</v>
          </cell>
          <cell r="I882">
            <v>4000000</v>
          </cell>
          <cell r="J882">
            <v>1995</v>
          </cell>
          <cell r="K882">
            <v>6.7</v>
          </cell>
          <cell r="L882" t="str">
            <v>Comedy</v>
          </cell>
          <cell r="M882" t="str">
            <v>Fantasy</v>
          </cell>
        </row>
        <row r="883">
          <cell r="A883" t="str">
            <v>Steven Shainberg</v>
          </cell>
          <cell r="B883">
            <v>104</v>
          </cell>
          <cell r="C883">
            <v>4046737</v>
          </cell>
          <cell r="D883" t="str">
            <v>Comedy|Drama|Romance</v>
          </cell>
          <cell r="E883" t="str">
            <v>SecretaryÂ </v>
          </cell>
          <cell r="F883" t="str">
            <v>http://www.imdb.com/title/tt0274812/?ref_=fn_tt_tt_1</v>
          </cell>
          <cell r="G883" t="str">
            <v>English</v>
          </cell>
          <cell r="H883" t="str">
            <v>USA</v>
          </cell>
          <cell r="I883">
            <v>4000000</v>
          </cell>
          <cell r="J883">
            <v>2002</v>
          </cell>
          <cell r="K883">
            <v>7.1</v>
          </cell>
          <cell r="L883" t="str">
            <v>Comedy</v>
          </cell>
          <cell r="M883" t="str">
            <v>Drama</v>
          </cell>
          <cell r="N883" t="str">
            <v>Romance</v>
          </cell>
        </row>
        <row r="884">
          <cell r="A884" t="str">
            <v>Oliver Stone</v>
          </cell>
          <cell r="B884">
            <v>110</v>
          </cell>
          <cell r="C884">
            <v>3468572</v>
          </cell>
          <cell r="D884" t="str">
            <v>Drama</v>
          </cell>
          <cell r="E884" t="str">
            <v>Talk RadioÂ </v>
          </cell>
          <cell r="F884" t="str">
            <v>http://www.imdb.com/title/tt0096219/?ref_=fn_tt_tt_1</v>
          </cell>
          <cell r="G884" t="str">
            <v>English</v>
          </cell>
          <cell r="H884" t="str">
            <v>USA</v>
          </cell>
          <cell r="I884">
            <v>4000000</v>
          </cell>
          <cell r="J884">
            <v>1988</v>
          </cell>
          <cell r="K884">
            <v>7.3</v>
          </cell>
          <cell r="L884" t="str">
            <v>Drama</v>
          </cell>
          <cell r="M884">
            <v>0</v>
          </cell>
        </row>
        <row r="885">
          <cell r="A885" t="str">
            <v>Christopher Guest</v>
          </cell>
          <cell r="B885">
            <v>84</v>
          </cell>
          <cell r="C885">
            <v>2892582</v>
          </cell>
          <cell r="D885" t="str">
            <v>Comedy</v>
          </cell>
          <cell r="E885" t="str">
            <v>Waiting for GuffmanÂ </v>
          </cell>
          <cell r="F885" t="str">
            <v>http://www.imdb.com/title/tt0118111/?ref_=fn_tt_tt_1</v>
          </cell>
          <cell r="G885" t="str">
            <v>English</v>
          </cell>
          <cell r="H885" t="str">
            <v>USA</v>
          </cell>
          <cell r="I885">
            <v>4000000</v>
          </cell>
          <cell r="J885">
            <v>1996</v>
          </cell>
          <cell r="K885">
            <v>7.6</v>
          </cell>
          <cell r="L885" t="str">
            <v>Comedy</v>
          </cell>
          <cell r="M885">
            <v>0</v>
          </cell>
        </row>
        <row r="886">
          <cell r="A886" t="str">
            <v>Jeff Franklin</v>
          </cell>
          <cell r="B886">
            <v>94</v>
          </cell>
          <cell r="C886">
            <v>2800000</v>
          </cell>
          <cell r="D886" t="str">
            <v>Comedy</v>
          </cell>
          <cell r="E886" t="str">
            <v>Love StinksÂ </v>
          </cell>
          <cell r="F886" t="str">
            <v>http://www.imdb.com/title/tt0188863/?ref_=fn_tt_tt_1</v>
          </cell>
          <cell r="G886" t="str">
            <v>English</v>
          </cell>
          <cell r="H886" t="str">
            <v>USA</v>
          </cell>
          <cell r="I886">
            <v>4000000</v>
          </cell>
          <cell r="J886">
            <v>1999</v>
          </cell>
          <cell r="K886">
            <v>5.8</v>
          </cell>
          <cell r="L886" t="str">
            <v>Comedy</v>
          </cell>
          <cell r="M886">
            <v>0</v>
          </cell>
        </row>
        <row r="887">
          <cell r="A887" t="str">
            <v>John Dahl</v>
          </cell>
          <cell r="B887">
            <v>93</v>
          </cell>
          <cell r="C887">
            <v>2426851</v>
          </cell>
          <cell r="D887" t="str">
            <v>Comedy|Crime|Romance|Thriller</v>
          </cell>
          <cell r="E887" t="str">
            <v>You Kill MeÂ </v>
          </cell>
          <cell r="F887" t="str">
            <v>http://www.imdb.com/title/tt0796375/?ref_=fn_tt_tt_1</v>
          </cell>
          <cell r="G887" t="str">
            <v>English</v>
          </cell>
          <cell r="H887" t="str">
            <v>USA</v>
          </cell>
          <cell r="I887">
            <v>4000000</v>
          </cell>
          <cell r="J887">
            <v>2007</v>
          </cell>
          <cell r="K887">
            <v>6.5</v>
          </cell>
          <cell r="L887" t="str">
            <v>Comedy</v>
          </cell>
          <cell r="M887" t="str">
            <v>Crime</v>
          </cell>
          <cell r="N887" t="str">
            <v>Romance</v>
          </cell>
          <cell r="O887" t="str">
            <v>Thriller</v>
          </cell>
        </row>
        <row r="888">
          <cell r="A888" t="str">
            <v>Mike Mills</v>
          </cell>
          <cell r="B888">
            <v>96</v>
          </cell>
          <cell r="C888">
            <v>1325073</v>
          </cell>
          <cell r="D888" t="str">
            <v>Comedy|Drama</v>
          </cell>
          <cell r="E888" t="str">
            <v>ThumbsuckerÂ </v>
          </cell>
          <cell r="F888" t="str">
            <v>http://www.imdb.com/title/tt0318761/?ref_=fn_tt_tt_1</v>
          </cell>
          <cell r="G888" t="str">
            <v>English</v>
          </cell>
          <cell r="H888" t="str">
            <v>USA</v>
          </cell>
          <cell r="I888">
            <v>4000000</v>
          </cell>
          <cell r="J888">
            <v>2005</v>
          </cell>
          <cell r="K888">
            <v>6.6</v>
          </cell>
          <cell r="L888" t="str">
            <v>Comedy</v>
          </cell>
          <cell r="M888" t="str">
            <v>Drama</v>
          </cell>
        </row>
        <row r="889">
          <cell r="A889" t="str">
            <v>Kevin Smith</v>
          </cell>
          <cell r="B889">
            <v>88</v>
          </cell>
          <cell r="C889">
            <v>0</v>
          </cell>
          <cell r="D889" t="str">
            <v>Action|Crime|Horror|Thriller</v>
          </cell>
          <cell r="E889" t="str">
            <v>Red StateÂ </v>
          </cell>
          <cell r="F889" t="str">
            <v>http://www.imdb.com/title/tt0873886/?ref_=fn_tt_tt_1</v>
          </cell>
          <cell r="G889" t="str">
            <v>English</v>
          </cell>
          <cell r="H889" t="str">
            <v>USA</v>
          </cell>
          <cell r="I889">
            <v>4000000</v>
          </cell>
          <cell r="J889">
            <v>2011</v>
          </cell>
          <cell r="K889">
            <v>6.2</v>
          </cell>
          <cell r="L889" t="str">
            <v>Action</v>
          </cell>
          <cell r="M889" t="str">
            <v>Crime</v>
          </cell>
          <cell r="N889" t="str">
            <v>Horror</v>
          </cell>
          <cell r="O889" t="str">
            <v>Thriller</v>
          </cell>
        </row>
        <row r="890">
          <cell r="A890" t="str">
            <v>Dave McKean</v>
          </cell>
          <cell r="B890">
            <v>101</v>
          </cell>
          <cell r="C890">
            <v>864959</v>
          </cell>
          <cell r="D890" t="str">
            <v>Adventure|Fantasy</v>
          </cell>
          <cell r="E890" t="str">
            <v>MirrormaskÂ </v>
          </cell>
          <cell r="F890" t="str">
            <v>http://www.imdb.com/title/tt0366780/?ref_=fn_tt_tt_1</v>
          </cell>
          <cell r="G890" t="str">
            <v>English</v>
          </cell>
          <cell r="H890" t="str">
            <v>UK</v>
          </cell>
          <cell r="I890">
            <v>4000000</v>
          </cell>
          <cell r="J890">
            <v>2005</v>
          </cell>
          <cell r="K890">
            <v>6.9</v>
          </cell>
          <cell r="L890" t="str">
            <v>Adventure</v>
          </cell>
          <cell r="M890" t="str">
            <v>Fantasy</v>
          </cell>
        </row>
        <row r="891">
          <cell r="A891" t="str">
            <v>Ron Fricke</v>
          </cell>
          <cell r="B891">
            <v>102</v>
          </cell>
          <cell r="C891">
            <v>2601847</v>
          </cell>
          <cell r="D891" t="str">
            <v>Documentary|Music</v>
          </cell>
          <cell r="E891" t="str">
            <v>SamsaraÂ </v>
          </cell>
          <cell r="F891" t="str">
            <v>http://www.imdb.com/title/tt0770802/?ref_=fn_tt_tt_1</v>
          </cell>
          <cell r="G891" t="str">
            <v>None</v>
          </cell>
          <cell r="H891" t="str">
            <v>USA</v>
          </cell>
          <cell r="I891">
            <v>4000000</v>
          </cell>
          <cell r="J891">
            <v>2011</v>
          </cell>
          <cell r="K891">
            <v>8.5</v>
          </cell>
          <cell r="L891" t="str">
            <v>Documentary</v>
          </cell>
          <cell r="M891" t="str">
            <v>Music</v>
          </cell>
        </row>
        <row r="892">
          <cell r="A892" t="str">
            <v>Ruggero Deodato</v>
          </cell>
          <cell r="B892">
            <v>87</v>
          </cell>
          <cell r="C892">
            <v>800000</v>
          </cell>
          <cell r="D892" t="str">
            <v>Adventure|Fantasy</v>
          </cell>
          <cell r="E892" t="str">
            <v>The BarbariansÂ </v>
          </cell>
          <cell r="F892" t="str">
            <v>http://www.imdb.com/title/tt0092615/?ref_=fn_tt_tt_1</v>
          </cell>
          <cell r="G892" t="str">
            <v>English</v>
          </cell>
          <cell r="H892" t="str">
            <v>USA</v>
          </cell>
          <cell r="I892">
            <v>4000000</v>
          </cell>
          <cell r="J892">
            <v>1987</v>
          </cell>
          <cell r="K892">
            <v>4.8</v>
          </cell>
          <cell r="L892" t="str">
            <v>Adventure</v>
          </cell>
          <cell r="M892" t="str">
            <v>Fantasy</v>
          </cell>
        </row>
        <row r="893">
          <cell r="A893" t="str">
            <v>Mars Callahan</v>
          </cell>
          <cell r="B893">
            <v>99</v>
          </cell>
          <cell r="C893">
            <v>562059</v>
          </cell>
          <cell r="D893" t="str">
            <v>Drama|Thriller</v>
          </cell>
          <cell r="E893" t="str">
            <v>Poolhall JunkiesÂ </v>
          </cell>
          <cell r="F893" t="str">
            <v>http://www.imdb.com/title/tt0273982/?ref_=fn_tt_tt_1</v>
          </cell>
          <cell r="G893" t="str">
            <v>English</v>
          </cell>
          <cell r="H893" t="str">
            <v>USA</v>
          </cell>
          <cell r="I893">
            <v>4000000</v>
          </cell>
          <cell r="J893">
            <v>2002</v>
          </cell>
          <cell r="K893">
            <v>7</v>
          </cell>
          <cell r="L893" t="str">
            <v>Drama</v>
          </cell>
          <cell r="M893" t="str">
            <v>Thriller</v>
          </cell>
        </row>
        <row r="894">
          <cell r="A894" t="str">
            <v>Mike Figgis</v>
          </cell>
          <cell r="B894">
            <v>106</v>
          </cell>
          <cell r="C894">
            <v>399793</v>
          </cell>
          <cell r="D894" t="str">
            <v>Drama</v>
          </cell>
          <cell r="E894" t="str">
            <v>The Loss of Sexual InnocenceÂ </v>
          </cell>
          <cell r="F894" t="str">
            <v>http://www.imdb.com/title/tt0126859/?ref_=fn_tt_tt_1</v>
          </cell>
          <cell r="G894" t="str">
            <v>English</v>
          </cell>
          <cell r="H894" t="str">
            <v>USA</v>
          </cell>
          <cell r="I894">
            <v>4000000</v>
          </cell>
          <cell r="J894">
            <v>1999</v>
          </cell>
          <cell r="K894">
            <v>5.4</v>
          </cell>
          <cell r="L894" t="str">
            <v>Drama</v>
          </cell>
          <cell r="M894">
            <v>0</v>
          </cell>
        </row>
        <row r="895">
          <cell r="A895" t="str">
            <v>David Gordon Green</v>
          </cell>
          <cell r="B895">
            <v>117</v>
          </cell>
          <cell r="C895">
            <v>371897</v>
          </cell>
          <cell r="D895" t="str">
            <v>Drama</v>
          </cell>
          <cell r="E895" t="str">
            <v>JoeÂ </v>
          </cell>
          <cell r="F895" t="str">
            <v>http://www.imdb.com/title/tt2382396/?ref_=fn_tt_tt_1</v>
          </cell>
          <cell r="G895" t="str">
            <v>English</v>
          </cell>
          <cell r="H895" t="str">
            <v>USA</v>
          </cell>
          <cell r="I895">
            <v>4000000</v>
          </cell>
          <cell r="J895">
            <v>2013</v>
          </cell>
          <cell r="K895">
            <v>6.9</v>
          </cell>
          <cell r="L895" t="str">
            <v>Drama</v>
          </cell>
          <cell r="M895">
            <v>0</v>
          </cell>
        </row>
        <row r="896">
          <cell r="A896" t="str">
            <v>Kevin Allen</v>
          </cell>
          <cell r="B896">
            <v>86</v>
          </cell>
          <cell r="C896">
            <v>185577</v>
          </cell>
          <cell r="D896" t="str">
            <v>Comedy</v>
          </cell>
          <cell r="E896" t="str">
            <v>The Big TeaseÂ </v>
          </cell>
          <cell r="F896" t="str">
            <v>http://www.imdb.com/title/tt0156639/?ref_=fn_tt_tt_1</v>
          </cell>
          <cell r="G896" t="str">
            <v>English</v>
          </cell>
          <cell r="H896" t="str">
            <v>UK</v>
          </cell>
          <cell r="I896">
            <v>4000000</v>
          </cell>
          <cell r="J896">
            <v>1999</v>
          </cell>
          <cell r="K896">
            <v>6.3</v>
          </cell>
          <cell r="L896" t="str">
            <v>Comedy</v>
          </cell>
          <cell r="M896">
            <v>0</v>
          </cell>
        </row>
        <row r="897">
          <cell r="A897" t="str">
            <v>Jorge RamÃ­rez SuÃ¡rez</v>
          </cell>
          <cell r="B897">
            <v>120</v>
          </cell>
          <cell r="C897">
            <v>100412</v>
          </cell>
          <cell r="D897" t="str">
            <v>Drama</v>
          </cell>
          <cell r="E897" t="str">
            <v>Buen DÃ­a, RamÃ³nÂ </v>
          </cell>
          <cell r="F897" t="str">
            <v>http://www.imdb.com/title/tt2876428/?ref_=fn_tt_tt_1</v>
          </cell>
          <cell r="G897" t="str">
            <v>German</v>
          </cell>
          <cell r="H897" t="str">
            <v>Mexico</v>
          </cell>
          <cell r="I897">
            <v>4000000</v>
          </cell>
          <cell r="J897">
            <v>2013</v>
          </cell>
          <cell r="K897">
            <v>7.7</v>
          </cell>
          <cell r="L897" t="str">
            <v>Drama</v>
          </cell>
          <cell r="M897">
            <v>0</v>
          </cell>
        </row>
        <row r="898">
          <cell r="A898" t="str">
            <v>Dan Ireland</v>
          </cell>
          <cell r="B898">
            <v>100</v>
          </cell>
          <cell r="C898">
            <v>0</v>
          </cell>
          <cell r="D898" t="str">
            <v>Comedy|Drama|Romance</v>
          </cell>
          <cell r="E898" t="str">
            <v>The Velocity of GaryÂ </v>
          </cell>
          <cell r="F898" t="str">
            <v>http://www.imdb.com/title/tt0120878/?ref_=fn_tt_tt_1</v>
          </cell>
          <cell r="G898" t="str">
            <v>English</v>
          </cell>
          <cell r="H898" t="str">
            <v>USA</v>
          </cell>
          <cell r="I898">
            <v>4000000</v>
          </cell>
          <cell r="J898">
            <v>1998</v>
          </cell>
          <cell r="K898">
            <v>5</v>
          </cell>
          <cell r="L898" t="str">
            <v>Comedy</v>
          </cell>
          <cell r="M898" t="str">
            <v>Drama</v>
          </cell>
          <cell r="N898" t="str">
            <v>Romance</v>
          </cell>
        </row>
        <row r="899">
          <cell r="A899" t="str">
            <v>Fernando LeÃ³n de Aranoa</v>
          </cell>
          <cell r="B899">
            <v>113</v>
          </cell>
          <cell r="C899">
            <v>146402</v>
          </cell>
          <cell r="D899" t="str">
            <v>Comedy|Drama</v>
          </cell>
          <cell r="E899" t="str">
            <v>Mondays in the SunÂ </v>
          </cell>
          <cell r="F899" t="str">
            <v>http://www.imdb.com/title/tt0319769/?ref_=fn_tt_tt_1</v>
          </cell>
          <cell r="G899" t="str">
            <v>Spanish</v>
          </cell>
          <cell r="H899" t="str">
            <v>Spain</v>
          </cell>
          <cell r="I899">
            <v>4000000</v>
          </cell>
          <cell r="J899">
            <v>2002</v>
          </cell>
          <cell r="K899">
            <v>7.7</v>
          </cell>
          <cell r="L899" t="str">
            <v>Comedy</v>
          </cell>
          <cell r="M899" t="str">
            <v>Drama</v>
          </cell>
        </row>
        <row r="900">
          <cell r="A900" t="str">
            <v>Stephen Kay</v>
          </cell>
          <cell r="B900">
            <v>92</v>
          </cell>
          <cell r="C900">
            <v>12836</v>
          </cell>
          <cell r="D900" t="str">
            <v>Biography|Drama</v>
          </cell>
          <cell r="E900" t="str">
            <v>The Last Time I Committed SuicideÂ </v>
          </cell>
          <cell r="F900" t="str">
            <v>http://www.imdb.com/title/tt0119502/?ref_=fn_tt_tt_1</v>
          </cell>
          <cell r="G900" t="str">
            <v>English</v>
          </cell>
          <cell r="H900" t="str">
            <v>USA</v>
          </cell>
          <cell r="I900">
            <v>4000000</v>
          </cell>
          <cell r="J900">
            <v>1997</v>
          </cell>
          <cell r="K900">
            <v>5.8</v>
          </cell>
          <cell r="L900" t="str">
            <v>Biography</v>
          </cell>
          <cell r="M900" t="str">
            <v>Drama</v>
          </cell>
        </row>
        <row r="901">
          <cell r="A901" t="str">
            <v>Karim AÃ¯nouz</v>
          </cell>
          <cell r="B901">
            <v>106</v>
          </cell>
          <cell r="C901">
            <v>20262</v>
          </cell>
          <cell r="D901" t="str">
            <v>Drama</v>
          </cell>
          <cell r="E901" t="str">
            <v>Futuro BeachÂ </v>
          </cell>
          <cell r="F901" t="str">
            <v>http://www.imdb.com/title/tt2199543/?ref_=fn_tt_tt_1</v>
          </cell>
          <cell r="G901" t="str">
            <v>Portuguese</v>
          </cell>
          <cell r="H901" t="str">
            <v>Brazil</v>
          </cell>
          <cell r="I901">
            <v>4000000</v>
          </cell>
          <cell r="J901">
            <v>2014</v>
          </cell>
          <cell r="K901">
            <v>6.1</v>
          </cell>
          <cell r="L901" t="str">
            <v>Drama</v>
          </cell>
          <cell r="M901">
            <v>0</v>
          </cell>
        </row>
        <row r="902">
          <cell r="A902" t="str">
            <v>Sam Levinson</v>
          </cell>
          <cell r="B902">
            <v>119</v>
          </cell>
          <cell r="C902">
            <v>0</v>
          </cell>
          <cell r="D902" t="str">
            <v>Comedy|Drama</v>
          </cell>
          <cell r="E902" t="str">
            <v>Another Happy DayÂ </v>
          </cell>
          <cell r="F902" t="str">
            <v>http://www.imdb.com/title/tt1719071/?ref_=fn_tt_tt_1</v>
          </cell>
          <cell r="G902" t="str">
            <v>English</v>
          </cell>
          <cell r="H902" t="str">
            <v>USA</v>
          </cell>
          <cell r="I902">
            <v>4000000</v>
          </cell>
          <cell r="J902">
            <v>2011</v>
          </cell>
          <cell r="K902">
            <v>6</v>
          </cell>
          <cell r="L902" t="str">
            <v>Comedy</v>
          </cell>
          <cell r="M902" t="str">
            <v>Drama</v>
          </cell>
        </row>
        <row r="903">
          <cell r="A903" t="str">
            <v>Julian Gilbey</v>
          </cell>
          <cell r="B903">
            <v>99</v>
          </cell>
          <cell r="C903">
            <v>0</v>
          </cell>
          <cell r="D903" t="str">
            <v>Action|Adventure|Crime|Thriller</v>
          </cell>
          <cell r="E903" t="str">
            <v>A Lonely Place to DieÂ </v>
          </cell>
          <cell r="F903" t="str">
            <v>http://www.imdb.com/title/tt1422136/?ref_=fn_tt_tt_1</v>
          </cell>
          <cell r="G903" t="str">
            <v>English</v>
          </cell>
          <cell r="H903" t="str">
            <v>UK</v>
          </cell>
          <cell r="I903">
            <v>4000000</v>
          </cell>
          <cell r="J903">
            <v>2011</v>
          </cell>
          <cell r="K903">
            <v>6.3</v>
          </cell>
          <cell r="L903" t="str">
            <v>Action</v>
          </cell>
          <cell r="M903" t="str">
            <v>Adventure</v>
          </cell>
          <cell r="N903" t="str">
            <v>Crime</v>
          </cell>
          <cell r="O903" t="str">
            <v>Thriller</v>
          </cell>
        </row>
        <row r="904">
          <cell r="A904" t="str">
            <v>Aleksandr Veledinskiy</v>
          </cell>
          <cell r="B904">
            <v>120</v>
          </cell>
          <cell r="C904">
            <v>0</v>
          </cell>
          <cell r="D904" t="str">
            <v>Adventure|Drama</v>
          </cell>
          <cell r="E904" t="str">
            <v>The Geographer Drank His Globe AwayÂ </v>
          </cell>
          <cell r="F904" t="str">
            <v>http://www.imdb.com/title/tt3155604/?ref_=fn_tt_tt_1</v>
          </cell>
          <cell r="G904" t="str">
            <v>Russian</v>
          </cell>
          <cell r="H904" t="str">
            <v>Russia</v>
          </cell>
          <cell r="I904">
            <v>4000000</v>
          </cell>
          <cell r="J904">
            <v>2013</v>
          </cell>
          <cell r="K904">
            <v>7.5</v>
          </cell>
          <cell r="L904" t="str">
            <v>Adventure</v>
          </cell>
          <cell r="M904" t="str">
            <v>Drama</v>
          </cell>
        </row>
        <row r="905">
          <cell r="A905" t="str">
            <v>Peter H. Hunt</v>
          </cell>
          <cell r="B905">
            <v>168</v>
          </cell>
          <cell r="C905">
            <v>0</v>
          </cell>
          <cell r="D905" t="str">
            <v>Drama|Family|History|Musical</v>
          </cell>
          <cell r="E905" t="str">
            <v>1776Â </v>
          </cell>
          <cell r="F905" t="str">
            <v>http://www.imdb.com/title/tt0068156/?ref_=fn_tt_tt_1</v>
          </cell>
          <cell r="G905" t="str">
            <v>English</v>
          </cell>
          <cell r="H905" t="str">
            <v>USA</v>
          </cell>
          <cell r="I905">
            <v>4000000</v>
          </cell>
          <cell r="J905">
            <v>1972</v>
          </cell>
          <cell r="K905">
            <v>7.6</v>
          </cell>
          <cell r="L905" t="str">
            <v>Drama</v>
          </cell>
          <cell r="M905" t="str">
            <v>Family</v>
          </cell>
          <cell r="N905" t="str">
            <v>History</v>
          </cell>
          <cell r="O905" t="str">
            <v>Musical</v>
          </cell>
        </row>
        <row r="906">
          <cell r="A906" t="str">
            <v>Ruba Nadda</v>
          </cell>
          <cell r="B906">
            <v>93</v>
          </cell>
          <cell r="C906">
            <v>4063</v>
          </cell>
          <cell r="D906" t="str">
            <v>Drama|Mystery|Romance|Thriller</v>
          </cell>
          <cell r="E906" t="str">
            <v>InescapableÂ </v>
          </cell>
          <cell r="F906" t="str">
            <v>http://www.imdb.com/title/tt1844203/?ref_=fn_tt_tt_1</v>
          </cell>
          <cell r="G906" t="str">
            <v>English</v>
          </cell>
          <cell r="H906" t="str">
            <v>Canada</v>
          </cell>
          <cell r="I906">
            <v>4000000</v>
          </cell>
          <cell r="J906">
            <v>2012</v>
          </cell>
          <cell r="K906">
            <v>5.2</v>
          </cell>
          <cell r="L906" t="str">
            <v>Drama</v>
          </cell>
          <cell r="M906" t="str">
            <v>Mystery</v>
          </cell>
          <cell r="N906" t="str">
            <v>Romance</v>
          </cell>
          <cell r="O906" t="str">
            <v>Thriller</v>
          </cell>
        </row>
        <row r="907">
          <cell r="A907" t="str">
            <v>Edward Burns</v>
          </cell>
          <cell r="B907">
            <v>103</v>
          </cell>
          <cell r="C907">
            <v>0</v>
          </cell>
          <cell r="D907" t="str">
            <v>Comedy|Drama|Romance</v>
          </cell>
          <cell r="E907" t="str">
            <v>Purple VioletsÂ </v>
          </cell>
          <cell r="F907" t="str">
            <v>http://www.imdb.com/title/tt0491109/?ref_=fn_tt_tt_1</v>
          </cell>
          <cell r="G907" t="str">
            <v>English</v>
          </cell>
          <cell r="H907" t="str">
            <v>USA</v>
          </cell>
          <cell r="I907">
            <v>4000000</v>
          </cell>
          <cell r="J907">
            <v>2007</v>
          </cell>
          <cell r="K907">
            <v>6.6</v>
          </cell>
          <cell r="L907" t="str">
            <v>Comedy</v>
          </cell>
          <cell r="M907" t="str">
            <v>Drama</v>
          </cell>
          <cell r="N907" t="str">
            <v>Romance</v>
          </cell>
        </row>
        <row r="908">
          <cell r="A908" t="str">
            <v>Phil Joanou</v>
          </cell>
          <cell r="B908">
            <v>93</v>
          </cell>
          <cell r="C908">
            <v>0</v>
          </cell>
          <cell r="D908" t="str">
            <v>Horror</v>
          </cell>
          <cell r="E908" t="str">
            <v>The VeilÂ </v>
          </cell>
          <cell r="F908" t="str">
            <v>http://www.imdb.com/title/tt3533916/?ref_=fn_tt_tt_1</v>
          </cell>
          <cell r="G908" t="str">
            <v>English</v>
          </cell>
          <cell r="H908" t="str">
            <v>USA</v>
          </cell>
          <cell r="I908">
            <v>4000000</v>
          </cell>
          <cell r="J908">
            <v>2016</v>
          </cell>
          <cell r="K908">
            <v>4.7</v>
          </cell>
          <cell r="L908" t="str">
            <v>Horror</v>
          </cell>
          <cell r="M908">
            <v>0</v>
          </cell>
        </row>
        <row r="909">
          <cell r="A909" t="str">
            <v>Chris Stokes</v>
          </cell>
          <cell r="B909">
            <v>81</v>
          </cell>
          <cell r="C909">
            <v>0</v>
          </cell>
          <cell r="D909" t="str">
            <v>Horror</v>
          </cell>
          <cell r="E909" t="str">
            <v>No VacancyÂ </v>
          </cell>
          <cell r="F909" t="str">
            <v>http://www.imdb.com/title/tt1854582/?ref_=fn_tt_tt_1</v>
          </cell>
          <cell r="G909" t="str">
            <v>English</v>
          </cell>
          <cell r="H909" t="str">
            <v>USA</v>
          </cell>
          <cell r="I909">
            <v>4000000</v>
          </cell>
          <cell r="J909">
            <v>2012</v>
          </cell>
          <cell r="K909">
            <v>4.2</v>
          </cell>
          <cell r="L909" t="str">
            <v>Horror</v>
          </cell>
          <cell r="M909">
            <v>0</v>
          </cell>
        </row>
        <row r="910">
          <cell r="A910" t="str">
            <v>Mark Griffiths</v>
          </cell>
          <cell r="B910">
            <v>84</v>
          </cell>
          <cell r="C910">
            <v>0</v>
          </cell>
          <cell r="D910" t="str">
            <v>Comedy|Romance</v>
          </cell>
          <cell r="E910" t="str">
            <v>How to Fall in LoveÂ </v>
          </cell>
          <cell r="F910" t="str">
            <v>http://www.imdb.com/title/tt2395247/?ref_=fn_tt_tt_1</v>
          </cell>
          <cell r="G910" t="str">
            <v>English</v>
          </cell>
          <cell r="H910" t="str">
            <v>USA</v>
          </cell>
          <cell r="I910">
            <v>4000000</v>
          </cell>
          <cell r="J910">
            <v>2012</v>
          </cell>
          <cell r="K910">
            <v>6.3</v>
          </cell>
          <cell r="L910" t="str">
            <v>Comedy</v>
          </cell>
          <cell r="M910" t="str">
            <v>Romance</v>
          </cell>
        </row>
        <row r="911">
          <cell r="A911" t="str">
            <v>Bruce Macdonald</v>
          </cell>
          <cell r="B911">
            <v>94</v>
          </cell>
          <cell r="C911">
            <v>0</v>
          </cell>
          <cell r="D911" t="str">
            <v>Adventure|Biography|Drama|Romance</v>
          </cell>
          <cell r="E911" t="str">
            <v>The Perfect WaveÂ </v>
          </cell>
          <cell r="F911" t="str">
            <v>http://www.imdb.com/title/tt2414822/?ref_=fn_tt_tt_1</v>
          </cell>
          <cell r="G911" t="str">
            <v>English</v>
          </cell>
          <cell r="H911" t="str">
            <v>South Africa</v>
          </cell>
          <cell r="I911">
            <v>4000000</v>
          </cell>
          <cell r="J911">
            <v>2014</v>
          </cell>
          <cell r="K911">
            <v>4.7</v>
          </cell>
          <cell r="L911" t="str">
            <v>Adventure</v>
          </cell>
          <cell r="M911" t="str">
            <v>Biography</v>
          </cell>
          <cell r="N911" t="str">
            <v>Drama</v>
          </cell>
          <cell r="O911" t="str">
            <v>Romance</v>
          </cell>
        </row>
        <row r="912">
          <cell r="A912" t="str">
            <v>Richard Raymond</v>
          </cell>
          <cell r="B912">
            <v>104</v>
          </cell>
          <cell r="C912">
            <v>143653</v>
          </cell>
          <cell r="D912" t="str">
            <v>Biography|Drama</v>
          </cell>
          <cell r="E912" t="str">
            <v>Desert DancerÂ </v>
          </cell>
          <cell r="F912" t="str">
            <v>http://www.imdb.com/title/tt2403393/?ref_=fn_tt_tt_1</v>
          </cell>
          <cell r="G912" t="str">
            <v>English</v>
          </cell>
          <cell r="H912" t="str">
            <v>UK</v>
          </cell>
          <cell r="I912">
            <v>4000000</v>
          </cell>
          <cell r="J912">
            <v>2014</v>
          </cell>
          <cell r="K912">
            <v>6</v>
          </cell>
          <cell r="L912" t="str">
            <v>Biography</v>
          </cell>
          <cell r="M912" t="str">
            <v>Drama</v>
          </cell>
        </row>
        <row r="913">
          <cell r="A913" t="str">
            <v>Bob Clark</v>
          </cell>
          <cell r="B913">
            <v>94</v>
          </cell>
          <cell r="C913">
            <v>0</v>
          </cell>
          <cell r="D913" t="str">
            <v>Comedy|Family</v>
          </cell>
          <cell r="E913" t="str">
            <v>A Christmas StoryÂ </v>
          </cell>
          <cell r="F913" t="str">
            <v>http://www.imdb.com/title/tt0085334/?ref_=fn_tt_tt_1</v>
          </cell>
          <cell r="G913" t="str">
            <v>English</v>
          </cell>
          <cell r="H913" t="str">
            <v>USA</v>
          </cell>
          <cell r="I913">
            <v>4000000</v>
          </cell>
          <cell r="J913">
            <v>1983</v>
          </cell>
          <cell r="K913">
            <v>8.1</v>
          </cell>
          <cell r="L913" t="str">
            <v>Comedy</v>
          </cell>
          <cell r="M913" t="str">
            <v>Family</v>
          </cell>
        </row>
        <row r="914">
          <cell r="A914" t="str">
            <v>Michael Moore</v>
          </cell>
          <cell r="B914">
            <v>120</v>
          </cell>
          <cell r="C914">
            <v>21244913</v>
          </cell>
          <cell r="D914" t="str">
            <v>Crime|Documentary|Drama</v>
          </cell>
          <cell r="E914" t="str">
            <v>Bowling for ColumbineÂ </v>
          </cell>
          <cell r="F914" t="str">
            <v>http://www.imdb.com/title/tt0310793/?ref_=fn_tt_tt_1</v>
          </cell>
          <cell r="G914" t="str">
            <v>English</v>
          </cell>
          <cell r="H914" t="str">
            <v>Germany</v>
          </cell>
          <cell r="I914">
            <v>4000000</v>
          </cell>
          <cell r="J914">
            <v>2002</v>
          </cell>
          <cell r="K914">
            <v>8</v>
          </cell>
          <cell r="L914" t="str">
            <v>Crime</v>
          </cell>
          <cell r="M914" t="str">
            <v>Documentary</v>
          </cell>
          <cell r="N914" t="str">
            <v>Drama</v>
          </cell>
        </row>
        <row r="915">
          <cell r="A915" t="str">
            <v>Steve Miner</v>
          </cell>
          <cell r="B915">
            <v>91</v>
          </cell>
          <cell r="C915">
            <v>36200000</v>
          </cell>
          <cell r="D915" t="str">
            <v>Horror|Thriller</v>
          </cell>
          <cell r="E915" t="str">
            <v>Friday the 13th Part IIIÂ </v>
          </cell>
          <cell r="F915" t="str">
            <v>http://www.imdb.com/title/tt0083972/?ref_=fn_tt_tt_1</v>
          </cell>
          <cell r="G915" t="str">
            <v>English</v>
          </cell>
          <cell r="H915" t="str">
            <v>USA</v>
          </cell>
          <cell r="I915">
            <v>4000000</v>
          </cell>
          <cell r="J915">
            <v>1982</v>
          </cell>
          <cell r="K915">
            <v>5.7</v>
          </cell>
          <cell r="L915" t="str">
            <v>Horror</v>
          </cell>
          <cell r="M915" t="str">
            <v>Thriller</v>
          </cell>
        </row>
        <row r="916">
          <cell r="A916" t="str">
            <v>Anna Muylaert</v>
          </cell>
          <cell r="B916">
            <v>112</v>
          </cell>
          <cell r="C916">
            <v>375723</v>
          </cell>
          <cell r="D916" t="str">
            <v>Comedy|Drama</v>
          </cell>
          <cell r="E916" t="str">
            <v>The Second MotherÂ </v>
          </cell>
          <cell r="F916" t="str">
            <v>http://www.imdb.com/title/tt3742378/?ref_=fn_tt_tt_1</v>
          </cell>
          <cell r="G916" t="str">
            <v>Portuguese</v>
          </cell>
          <cell r="H916" t="str">
            <v>Brazil</v>
          </cell>
          <cell r="I916">
            <v>4000000</v>
          </cell>
          <cell r="J916">
            <v>2015</v>
          </cell>
          <cell r="K916">
            <v>7.9</v>
          </cell>
          <cell r="L916" t="str">
            <v>Comedy</v>
          </cell>
          <cell r="M916" t="str">
            <v>Drama</v>
          </cell>
        </row>
        <row r="917">
          <cell r="A917" t="str">
            <v>William Eubank</v>
          </cell>
          <cell r="B917">
            <v>97</v>
          </cell>
          <cell r="C917">
            <v>0</v>
          </cell>
          <cell r="D917" t="str">
            <v>Sci-Fi|Thriller</v>
          </cell>
          <cell r="E917" t="str">
            <v>The SignalÂ </v>
          </cell>
          <cell r="F917" t="str">
            <v>http://www.imdb.com/title/tt2910814/?ref_=fn_tt_tt_1</v>
          </cell>
          <cell r="G917" t="str">
            <v>English</v>
          </cell>
          <cell r="H917" t="str">
            <v>USA</v>
          </cell>
          <cell r="I917">
            <v>4000000</v>
          </cell>
          <cell r="J917">
            <v>2014</v>
          </cell>
          <cell r="K917">
            <v>6.1</v>
          </cell>
          <cell r="L917" t="str">
            <v>Sci-Fi</v>
          </cell>
          <cell r="M917" t="str">
            <v>Thriller</v>
          </cell>
        </row>
        <row r="918">
          <cell r="A918" t="str">
            <v>Kenny Ortega</v>
          </cell>
          <cell r="B918">
            <v>98</v>
          </cell>
          <cell r="C918">
            <v>0</v>
          </cell>
          <cell r="D918" t="str">
            <v>Comedy|Drama|Family|Music|Musical|Romance</v>
          </cell>
          <cell r="E918" t="str">
            <v>High School MusicalÂ </v>
          </cell>
          <cell r="F918" t="str">
            <v>http://www.imdb.com/title/tt0475293/?ref_=fn_tt_tt_1</v>
          </cell>
          <cell r="G918" t="str">
            <v>English</v>
          </cell>
          <cell r="H918" t="str">
            <v>USA</v>
          </cell>
          <cell r="I918">
            <v>4200000</v>
          </cell>
          <cell r="J918">
            <v>2006</v>
          </cell>
          <cell r="K918">
            <v>5.2</v>
          </cell>
          <cell r="L918" t="str">
            <v>Comedy</v>
          </cell>
          <cell r="M918" t="str">
            <v>Drama</v>
          </cell>
          <cell r="N918" t="str">
            <v>Family</v>
          </cell>
          <cell r="O918" t="str">
            <v>Music</v>
          </cell>
        </row>
        <row r="919">
          <cell r="A919" t="str">
            <v>Timur Bekmambetov</v>
          </cell>
          <cell r="B919">
            <v>104</v>
          </cell>
          <cell r="C919">
            <v>1487477</v>
          </cell>
          <cell r="D919" t="str">
            <v>Fantasy|Thriller</v>
          </cell>
          <cell r="E919" t="str">
            <v>Night WatchÂ </v>
          </cell>
          <cell r="F919" t="str">
            <v>http://www.imdb.com/title/tt0403358/?ref_=fn_tt_tt_1</v>
          </cell>
          <cell r="G919" t="str">
            <v>Russian</v>
          </cell>
          <cell r="H919" t="str">
            <v>Russia</v>
          </cell>
          <cell r="I919">
            <v>4200000</v>
          </cell>
          <cell r="J919">
            <v>2004</v>
          </cell>
          <cell r="K919">
            <v>6.5</v>
          </cell>
          <cell r="L919" t="str">
            <v>Fantasy</v>
          </cell>
          <cell r="M919" t="str">
            <v>Thriller</v>
          </cell>
        </row>
        <row r="920">
          <cell r="A920" t="str">
            <v>Mark L. Lester</v>
          </cell>
          <cell r="B920">
            <v>98</v>
          </cell>
          <cell r="C920">
            <v>0</v>
          </cell>
          <cell r="D920" t="str">
            <v>Action|Crime|Drama|Thriller</v>
          </cell>
          <cell r="E920" t="str">
            <v>Class of 1984Â </v>
          </cell>
          <cell r="F920" t="str">
            <v>http://www.imdb.com/title/tt0083739/?ref_=fn_tt_tt_1</v>
          </cell>
          <cell r="G920" t="str">
            <v>English</v>
          </cell>
          <cell r="H920" t="str">
            <v>Canada</v>
          </cell>
          <cell r="I920">
            <v>4300000</v>
          </cell>
          <cell r="J920">
            <v>1982</v>
          </cell>
          <cell r="K920">
            <v>6.6</v>
          </cell>
          <cell r="L920" t="str">
            <v>Action</v>
          </cell>
          <cell r="M920" t="str">
            <v>Crime</v>
          </cell>
          <cell r="N920" t="str">
            <v>Drama</v>
          </cell>
          <cell r="O920" t="str">
            <v>Thriller</v>
          </cell>
        </row>
        <row r="921">
          <cell r="A921" t="str">
            <v>Milos Forman</v>
          </cell>
          <cell r="B921">
            <v>133</v>
          </cell>
          <cell r="C921">
            <v>112000000</v>
          </cell>
          <cell r="D921" t="str">
            <v>Drama</v>
          </cell>
          <cell r="E921" t="str">
            <v>One Flew Over the Cuckoo's NestÂ </v>
          </cell>
          <cell r="F921" t="str">
            <v>http://www.imdb.com/title/tt0073486/?ref_=fn_tt_tt_1</v>
          </cell>
          <cell r="G921" t="str">
            <v>English</v>
          </cell>
          <cell r="H921" t="str">
            <v>USA</v>
          </cell>
          <cell r="I921">
            <v>4400000</v>
          </cell>
          <cell r="J921">
            <v>1975</v>
          </cell>
          <cell r="K921">
            <v>8.6999999999999993</v>
          </cell>
          <cell r="L921" t="str">
            <v>Drama</v>
          </cell>
          <cell r="M921">
            <v>0</v>
          </cell>
        </row>
        <row r="922">
          <cell r="A922" t="str">
            <v>Peter DeLuise</v>
          </cell>
          <cell r="B922">
            <v>85</v>
          </cell>
          <cell r="C922">
            <v>0</v>
          </cell>
          <cell r="D922" t="str">
            <v>Comedy</v>
          </cell>
          <cell r="E922" t="str">
            <v>R.L. Stine's Monsterville: The Cabinet of SoulsÂ </v>
          </cell>
          <cell r="F922" t="str">
            <v>http://www.imdb.com/title/tt4386242/?ref_=fn_tt_tt_1</v>
          </cell>
          <cell r="G922" t="str">
            <v>English</v>
          </cell>
          <cell r="H922" t="str">
            <v>USA</v>
          </cell>
          <cell r="I922">
            <v>4400000</v>
          </cell>
          <cell r="J922">
            <v>2015</v>
          </cell>
          <cell r="K922">
            <v>5.9</v>
          </cell>
          <cell r="L922" t="str">
            <v>Comedy</v>
          </cell>
          <cell r="M922">
            <v>0</v>
          </cell>
        </row>
        <row r="923">
          <cell r="A923" t="str">
            <v>Mel Brooks</v>
          </cell>
          <cell r="B923">
            <v>87</v>
          </cell>
          <cell r="C923">
            <v>0</v>
          </cell>
          <cell r="D923" t="str">
            <v>Comedy|Romance</v>
          </cell>
          <cell r="E923" t="str">
            <v>Silent MovieÂ </v>
          </cell>
          <cell r="F923" t="str">
            <v>http://www.imdb.com/title/tt0075222/?ref_=fn_tt_tt_1</v>
          </cell>
          <cell r="G923" t="str">
            <v>English</v>
          </cell>
          <cell r="H923" t="str">
            <v>USA</v>
          </cell>
          <cell r="I923">
            <v>4400000</v>
          </cell>
          <cell r="J923">
            <v>1976</v>
          </cell>
          <cell r="K923">
            <v>6.7</v>
          </cell>
          <cell r="L923" t="str">
            <v>Comedy</v>
          </cell>
          <cell r="M923" t="str">
            <v>Romance</v>
          </cell>
        </row>
        <row r="924">
          <cell r="A924" t="str">
            <v>Raja Menon</v>
          </cell>
          <cell r="B924">
            <v>130</v>
          </cell>
          <cell r="C924">
            <v>0</v>
          </cell>
          <cell r="D924" t="str">
            <v>Action|Drama|History|Thriller|War</v>
          </cell>
          <cell r="E924" t="str">
            <v>AirliftÂ </v>
          </cell>
          <cell r="F924" t="str">
            <v>http://www.imdb.com/title/tt4387040/?ref_=fn_tt_tt_1</v>
          </cell>
          <cell r="G924" t="str">
            <v>Hindi</v>
          </cell>
          <cell r="H924" t="str">
            <v>India</v>
          </cell>
          <cell r="I924">
            <v>4400000</v>
          </cell>
          <cell r="J924">
            <v>2016</v>
          </cell>
          <cell r="K924">
            <v>8.5</v>
          </cell>
          <cell r="L924" t="str">
            <v>Action</v>
          </cell>
          <cell r="M924" t="str">
            <v>Drama</v>
          </cell>
          <cell r="N924" t="str">
            <v>History</v>
          </cell>
          <cell r="O924" t="str">
            <v>Thriller</v>
          </cell>
        </row>
        <row r="925">
          <cell r="A925" t="str">
            <v>Alfred Hitchcock</v>
          </cell>
          <cell r="B925">
            <v>120</v>
          </cell>
          <cell r="C925">
            <v>0</v>
          </cell>
          <cell r="D925" t="str">
            <v>Comedy|Thriller</v>
          </cell>
          <cell r="E925" t="str">
            <v>Family PlotÂ </v>
          </cell>
          <cell r="F925" t="str">
            <v>http://www.imdb.com/title/tt0074512/?ref_=fn_tt_tt_1</v>
          </cell>
          <cell r="G925" t="str">
            <v>English</v>
          </cell>
          <cell r="H925" t="str">
            <v>USA</v>
          </cell>
          <cell r="I925">
            <v>4490375</v>
          </cell>
          <cell r="J925">
            <v>1976</v>
          </cell>
          <cell r="K925">
            <v>6.8</v>
          </cell>
          <cell r="L925" t="str">
            <v>Comedy</v>
          </cell>
          <cell r="M925" t="str">
            <v>Thriller</v>
          </cell>
        </row>
        <row r="926">
          <cell r="A926" t="str">
            <v>Lone Scherfig</v>
          </cell>
          <cell r="B926">
            <v>100</v>
          </cell>
          <cell r="C926">
            <v>12574715</v>
          </cell>
          <cell r="D926" t="str">
            <v>Drama</v>
          </cell>
          <cell r="E926" t="str">
            <v>An EducationÂ </v>
          </cell>
          <cell r="F926" t="str">
            <v>http://www.imdb.com/title/tt1174732/?ref_=fn_tt_tt_1</v>
          </cell>
          <cell r="G926" t="str">
            <v>English</v>
          </cell>
          <cell r="H926" t="str">
            <v>UK</v>
          </cell>
          <cell r="I926">
            <v>4500000</v>
          </cell>
          <cell r="J926">
            <v>2009</v>
          </cell>
          <cell r="K926">
            <v>7.3</v>
          </cell>
          <cell r="L926" t="str">
            <v>Drama</v>
          </cell>
          <cell r="M926">
            <v>0</v>
          </cell>
        </row>
        <row r="927">
          <cell r="A927" t="str">
            <v>Anton Corbijn</v>
          </cell>
          <cell r="B927">
            <v>122</v>
          </cell>
          <cell r="C927">
            <v>871577</v>
          </cell>
          <cell r="D927" t="str">
            <v>Biography|Drama|Music</v>
          </cell>
          <cell r="E927" t="str">
            <v>ControlÂ </v>
          </cell>
          <cell r="F927" t="str">
            <v>http://www.imdb.com/title/tt0421082/?ref_=fn_tt_tt_1</v>
          </cell>
          <cell r="G927" t="str">
            <v>English</v>
          </cell>
          <cell r="H927" t="str">
            <v>UK</v>
          </cell>
          <cell r="I927">
            <v>4500000</v>
          </cell>
          <cell r="J927">
            <v>2007</v>
          </cell>
          <cell r="K927">
            <v>7.7</v>
          </cell>
          <cell r="L927" t="str">
            <v>Biography</v>
          </cell>
          <cell r="M927" t="str">
            <v>Drama</v>
          </cell>
          <cell r="N927" t="str">
            <v>Music</v>
          </cell>
        </row>
        <row r="928">
          <cell r="A928" t="str">
            <v>Chuck Russell</v>
          </cell>
          <cell r="B928">
            <v>88</v>
          </cell>
          <cell r="C928">
            <v>44793200</v>
          </cell>
          <cell r="D928" t="str">
            <v>Action|Fantasy|Horror|Thriller</v>
          </cell>
          <cell r="E928" t="str">
            <v>A Nightmare on Elm Street 3: Dream WarriorsÂ </v>
          </cell>
          <cell r="F928" t="str">
            <v>http://www.imdb.com/title/tt0093629/?ref_=fn_tt_tt_1</v>
          </cell>
          <cell r="G928" t="str">
            <v>English</v>
          </cell>
          <cell r="H928" t="str">
            <v>USA</v>
          </cell>
          <cell r="I928">
            <v>4500000</v>
          </cell>
          <cell r="J928">
            <v>1987</v>
          </cell>
          <cell r="K928">
            <v>6.6</v>
          </cell>
          <cell r="L928" t="str">
            <v>Action</v>
          </cell>
          <cell r="M928" t="str">
            <v>Fantasy</v>
          </cell>
          <cell r="N928" t="str">
            <v>Horror</v>
          </cell>
          <cell r="O928" t="str">
            <v>Thriller</v>
          </cell>
        </row>
        <row r="929">
          <cell r="A929" t="str">
            <v>Patty Jenkins</v>
          </cell>
          <cell r="B929">
            <v>109</v>
          </cell>
          <cell r="C929">
            <v>34468224</v>
          </cell>
          <cell r="D929" t="str">
            <v>Biography|Crime|Drama|Thriller</v>
          </cell>
          <cell r="E929" t="str">
            <v>MonsterÂ </v>
          </cell>
          <cell r="F929" t="str">
            <v>http://www.imdb.com/title/tt0340855/?ref_=fn_tt_tt_1</v>
          </cell>
          <cell r="G929" t="str">
            <v>English</v>
          </cell>
          <cell r="H929" t="str">
            <v>USA</v>
          </cell>
          <cell r="I929">
            <v>4500000</v>
          </cell>
          <cell r="J929">
            <v>2003</v>
          </cell>
          <cell r="K929">
            <v>7.3</v>
          </cell>
          <cell r="L929" t="str">
            <v>Biography</v>
          </cell>
          <cell r="M929" t="str">
            <v>Crime</v>
          </cell>
          <cell r="N929" t="str">
            <v>Drama</v>
          </cell>
          <cell r="O929" t="str">
            <v>Thriller</v>
          </cell>
        </row>
        <row r="930">
          <cell r="A930" t="str">
            <v>Ice Cube</v>
          </cell>
          <cell r="B930">
            <v>104</v>
          </cell>
          <cell r="C930">
            <v>23031390</v>
          </cell>
          <cell r="D930" t="str">
            <v>Comedy|Drama</v>
          </cell>
          <cell r="E930" t="str">
            <v>The Players ClubÂ </v>
          </cell>
          <cell r="F930" t="str">
            <v>http://www.imdb.com/title/tt0119905/?ref_=fn_tt_tt_1</v>
          </cell>
          <cell r="G930" t="str">
            <v>English</v>
          </cell>
          <cell r="H930" t="str">
            <v>USA</v>
          </cell>
          <cell r="I930">
            <v>4500000</v>
          </cell>
          <cell r="J930">
            <v>1998</v>
          </cell>
          <cell r="K930">
            <v>5.6</v>
          </cell>
          <cell r="L930" t="str">
            <v>Comedy</v>
          </cell>
          <cell r="M930" t="str">
            <v>Drama</v>
          </cell>
        </row>
        <row r="931">
          <cell r="A931" t="str">
            <v>Hugh Wilson</v>
          </cell>
          <cell r="B931">
            <v>96</v>
          </cell>
          <cell r="C931">
            <v>81200000</v>
          </cell>
          <cell r="D931" t="str">
            <v>Comedy</v>
          </cell>
          <cell r="E931" t="str">
            <v>Police AcademyÂ </v>
          </cell>
          <cell r="F931" t="str">
            <v>http://www.imdb.com/title/tt0087928/?ref_=fn_tt_tt_1</v>
          </cell>
          <cell r="G931" t="str">
            <v>English</v>
          </cell>
          <cell r="H931" t="str">
            <v>USA</v>
          </cell>
          <cell r="I931">
            <v>4500000</v>
          </cell>
          <cell r="J931">
            <v>1984</v>
          </cell>
          <cell r="K931">
            <v>6.7</v>
          </cell>
          <cell r="L931" t="str">
            <v>Comedy</v>
          </cell>
          <cell r="M931">
            <v>0</v>
          </cell>
        </row>
        <row r="932">
          <cell r="A932" t="str">
            <v>Randal Kleiser</v>
          </cell>
          <cell r="B932">
            <v>104</v>
          </cell>
          <cell r="C932">
            <v>0</v>
          </cell>
          <cell r="D932" t="str">
            <v>Adventure|Drama|Romance</v>
          </cell>
          <cell r="E932" t="str">
            <v>The Blue LagoonÂ </v>
          </cell>
          <cell r="F932" t="str">
            <v>http://www.imdb.com/title/tt0080453/?ref_=fn_tt_tt_1</v>
          </cell>
          <cell r="G932" t="str">
            <v>English</v>
          </cell>
          <cell r="H932" t="str">
            <v>USA</v>
          </cell>
          <cell r="I932">
            <v>4500000</v>
          </cell>
          <cell r="J932">
            <v>1980</v>
          </cell>
          <cell r="K932">
            <v>5.7</v>
          </cell>
          <cell r="L932" t="str">
            <v>Adventure</v>
          </cell>
          <cell r="M932" t="str">
            <v>Drama</v>
          </cell>
          <cell r="N932" t="str">
            <v>Romance</v>
          </cell>
        </row>
        <row r="933">
          <cell r="A933" t="str">
            <v>Mike Newell</v>
          </cell>
          <cell r="B933">
            <v>117</v>
          </cell>
          <cell r="C933">
            <v>52700832</v>
          </cell>
          <cell r="D933" t="str">
            <v>Comedy|Drama|Romance</v>
          </cell>
          <cell r="E933" t="str">
            <v>Four Weddings and a FuneralÂ </v>
          </cell>
          <cell r="F933" t="str">
            <v>http://www.imdb.com/title/tt0109831/?ref_=fn_tt_tt_1</v>
          </cell>
          <cell r="G933" t="str">
            <v>English</v>
          </cell>
          <cell r="H933" t="str">
            <v>UK</v>
          </cell>
          <cell r="I933">
            <v>4500000</v>
          </cell>
          <cell r="J933">
            <v>1994</v>
          </cell>
          <cell r="K933">
            <v>7.1</v>
          </cell>
          <cell r="L933" t="str">
            <v>Comedy</v>
          </cell>
          <cell r="M933" t="str">
            <v>Drama</v>
          </cell>
          <cell r="N933" t="str">
            <v>Romance</v>
          </cell>
        </row>
        <row r="934">
          <cell r="A934" t="str">
            <v>Amy Heckerling</v>
          </cell>
          <cell r="B934">
            <v>90</v>
          </cell>
          <cell r="C934">
            <v>0</v>
          </cell>
          <cell r="D934" t="str">
            <v>Comedy|Drama</v>
          </cell>
          <cell r="E934" t="str">
            <v>Fast Times at Ridgemont HighÂ </v>
          </cell>
          <cell r="F934" t="str">
            <v>http://www.imdb.com/title/tt0083929/?ref_=fn_tt_tt_1</v>
          </cell>
          <cell r="G934" t="str">
            <v>English</v>
          </cell>
          <cell r="H934" t="str">
            <v>USA</v>
          </cell>
          <cell r="I934">
            <v>4500000</v>
          </cell>
          <cell r="J934">
            <v>1982</v>
          </cell>
          <cell r="K934">
            <v>7.2</v>
          </cell>
          <cell r="L934" t="str">
            <v>Comedy</v>
          </cell>
          <cell r="M934" t="str">
            <v>Drama</v>
          </cell>
        </row>
        <row r="935">
          <cell r="A935" t="str">
            <v>John Huston</v>
          </cell>
          <cell r="B935">
            <v>115</v>
          </cell>
          <cell r="C935">
            <v>0</v>
          </cell>
          <cell r="D935" t="str">
            <v>Adventure|Drama</v>
          </cell>
          <cell r="E935" t="str">
            <v>Moby DickÂ </v>
          </cell>
          <cell r="F935" t="str">
            <v>http://www.imdb.com/title/tt0049513/?ref_=fn_tt_tt_1</v>
          </cell>
          <cell r="G935" t="str">
            <v>English</v>
          </cell>
          <cell r="H935" t="str">
            <v>USA</v>
          </cell>
          <cell r="I935">
            <v>4500000</v>
          </cell>
          <cell r="J935">
            <v>1956</v>
          </cell>
          <cell r="K935">
            <v>7.4</v>
          </cell>
          <cell r="L935" t="str">
            <v>Adventure</v>
          </cell>
          <cell r="M935" t="str">
            <v>Drama</v>
          </cell>
        </row>
        <row r="936">
          <cell r="A936" t="str">
            <v>Lana Wachowski</v>
          </cell>
          <cell r="B936">
            <v>109</v>
          </cell>
          <cell r="C936">
            <v>3798532</v>
          </cell>
          <cell r="D936" t="str">
            <v>Crime|Drama|Romance|Thriller</v>
          </cell>
          <cell r="E936" t="str">
            <v>BoundÂ </v>
          </cell>
          <cell r="F936" t="str">
            <v>http://www.imdb.com/title/tt0115736/?ref_=fn_tt_tt_1</v>
          </cell>
          <cell r="G936" t="str">
            <v>English</v>
          </cell>
          <cell r="H936" t="str">
            <v>USA</v>
          </cell>
          <cell r="I936">
            <v>4500000</v>
          </cell>
          <cell r="J936">
            <v>1996</v>
          </cell>
          <cell r="K936">
            <v>7.4</v>
          </cell>
          <cell r="L936" t="str">
            <v>Crime</v>
          </cell>
          <cell r="M936" t="str">
            <v>Drama</v>
          </cell>
          <cell r="N936" t="str">
            <v>Romance</v>
          </cell>
          <cell r="O936" t="str">
            <v>Thriller</v>
          </cell>
        </row>
        <row r="937">
          <cell r="A937" t="str">
            <v>Darren Aronofsky</v>
          </cell>
          <cell r="B937">
            <v>102</v>
          </cell>
          <cell r="C937">
            <v>3609278</v>
          </cell>
          <cell r="D937" t="str">
            <v>Drama</v>
          </cell>
          <cell r="E937" t="str">
            <v>Requiem for a DreamÂ </v>
          </cell>
          <cell r="F937" t="str">
            <v>http://www.imdb.com/title/tt0180093/?ref_=fn_tt_tt_1</v>
          </cell>
          <cell r="G937" t="str">
            <v>English</v>
          </cell>
          <cell r="H937" t="str">
            <v>USA</v>
          </cell>
          <cell r="I937">
            <v>4500000</v>
          </cell>
          <cell r="J937">
            <v>2000</v>
          </cell>
          <cell r="K937">
            <v>8.4</v>
          </cell>
          <cell r="L937" t="str">
            <v>Drama</v>
          </cell>
          <cell r="M937">
            <v>0</v>
          </cell>
        </row>
        <row r="938">
          <cell r="A938" t="str">
            <v>Oliver Stone</v>
          </cell>
          <cell r="B938">
            <v>122</v>
          </cell>
          <cell r="C938">
            <v>0</v>
          </cell>
          <cell r="D938" t="str">
            <v>Drama|History|Thriller|War</v>
          </cell>
          <cell r="E938" t="str">
            <v>SalvadorÂ </v>
          </cell>
          <cell r="F938" t="str">
            <v>http://www.imdb.com/title/tt0091886/?ref_=fn_tt_tt_1</v>
          </cell>
          <cell r="G938" t="str">
            <v>English</v>
          </cell>
          <cell r="H938" t="str">
            <v>UK</v>
          </cell>
          <cell r="I938">
            <v>4500000</v>
          </cell>
          <cell r="J938">
            <v>1986</v>
          </cell>
          <cell r="K938">
            <v>7.5</v>
          </cell>
          <cell r="L938" t="str">
            <v>Drama</v>
          </cell>
          <cell r="M938" t="str">
            <v>History</v>
          </cell>
          <cell r="N938" t="str">
            <v>Thriller</v>
          </cell>
          <cell r="O938" t="str">
            <v>War</v>
          </cell>
        </row>
        <row r="939">
          <cell r="A939" t="str">
            <v>Richard Kelly</v>
          </cell>
          <cell r="B939">
            <v>133</v>
          </cell>
          <cell r="C939">
            <v>727883</v>
          </cell>
          <cell r="D939" t="str">
            <v>Drama|Sci-Fi|Thriller</v>
          </cell>
          <cell r="E939" t="str">
            <v>Donnie DarkoÂ </v>
          </cell>
          <cell r="F939" t="str">
            <v>http://www.imdb.com/title/tt0246578/?ref_=fn_tt_tt_1</v>
          </cell>
          <cell r="G939" t="str">
            <v>English</v>
          </cell>
          <cell r="H939" t="str">
            <v>USA</v>
          </cell>
          <cell r="I939">
            <v>4500000</v>
          </cell>
          <cell r="J939">
            <v>2001</v>
          </cell>
          <cell r="K939">
            <v>8.1</v>
          </cell>
          <cell r="L939" t="str">
            <v>Drama</v>
          </cell>
          <cell r="M939" t="str">
            <v>Sci-Fi</v>
          </cell>
          <cell r="N939" t="str">
            <v>Thriller</v>
          </cell>
        </row>
        <row r="940">
          <cell r="A940" t="str">
            <v>Mike van Diem</v>
          </cell>
          <cell r="B940">
            <v>122</v>
          </cell>
          <cell r="C940">
            <v>713413</v>
          </cell>
          <cell r="D940" t="str">
            <v>Crime|Drama|Mystery</v>
          </cell>
          <cell r="E940" t="str">
            <v>CharacterÂ </v>
          </cell>
          <cell r="F940" t="str">
            <v>http://www.imdb.com/title/tt0119448/?ref_=fn_tt_tt_1</v>
          </cell>
          <cell r="G940" t="str">
            <v>Dutch</v>
          </cell>
          <cell r="H940" t="str">
            <v>Netherlands</v>
          </cell>
          <cell r="I940">
            <v>4500000</v>
          </cell>
          <cell r="J940">
            <v>1997</v>
          </cell>
          <cell r="K940">
            <v>7.8</v>
          </cell>
          <cell r="L940" t="str">
            <v>Crime</v>
          </cell>
          <cell r="M940" t="str">
            <v>Drama</v>
          </cell>
          <cell r="N940" t="str">
            <v>Mystery</v>
          </cell>
        </row>
        <row r="941">
          <cell r="A941" t="str">
            <v>Agnieszka Wojtowicz-Vosloo</v>
          </cell>
          <cell r="B941">
            <v>104</v>
          </cell>
          <cell r="C941">
            <v>108229</v>
          </cell>
          <cell r="D941" t="str">
            <v>Drama|Horror|Mystery|Thriller</v>
          </cell>
          <cell r="E941" t="str">
            <v>After.LifeÂ </v>
          </cell>
          <cell r="F941" t="str">
            <v>http://www.imdb.com/title/tt0838247/?ref_=fn_tt_tt_1</v>
          </cell>
          <cell r="G941" t="str">
            <v>English</v>
          </cell>
          <cell r="H941" t="str">
            <v>USA</v>
          </cell>
          <cell r="I941">
            <v>4500000</v>
          </cell>
          <cell r="J941">
            <v>2009</v>
          </cell>
          <cell r="K941">
            <v>5.9</v>
          </cell>
          <cell r="L941" t="str">
            <v>Drama</v>
          </cell>
          <cell r="M941" t="str">
            <v>Horror</v>
          </cell>
          <cell r="N941" t="str">
            <v>Mystery</v>
          </cell>
          <cell r="O941" t="str">
            <v>Thriller</v>
          </cell>
        </row>
        <row r="942">
          <cell r="A942" t="str">
            <v>Ernie Barbarash</v>
          </cell>
          <cell r="B942">
            <v>103</v>
          </cell>
          <cell r="C942">
            <v>8691</v>
          </cell>
          <cell r="D942" t="str">
            <v>Action|Adventure</v>
          </cell>
          <cell r="E942" t="str">
            <v>Falcon RisingÂ </v>
          </cell>
          <cell r="F942" t="str">
            <v>http://www.imdb.com/title/tt2295722/?ref_=fn_tt_tt_1</v>
          </cell>
          <cell r="G942" t="str">
            <v>English</v>
          </cell>
          <cell r="H942" t="str">
            <v>USA</v>
          </cell>
          <cell r="I942">
            <v>4500000</v>
          </cell>
          <cell r="J942">
            <v>2014</v>
          </cell>
          <cell r="K942">
            <v>5.8</v>
          </cell>
          <cell r="L942" t="str">
            <v>Action</v>
          </cell>
          <cell r="M942" t="str">
            <v>Adventure</v>
          </cell>
        </row>
        <row r="943">
          <cell r="A943" t="str">
            <v>Ivan Engler</v>
          </cell>
          <cell r="B943">
            <v>112</v>
          </cell>
          <cell r="C943">
            <v>0</v>
          </cell>
          <cell r="D943" t="str">
            <v>Mystery|Sci-Fi|Thriller</v>
          </cell>
          <cell r="E943" t="str">
            <v>CargoÂ </v>
          </cell>
          <cell r="F943" t="str">
            <v>http://www.imdb.com/title/tt0381940/?ref_=fn_tt_tt_1</v>
          </cell>
          <cell r="G943" t="str">
            <v>German</v>
          </cell>
          <cell r="H943" t="str">
            <v>Switzerland</v>
          </cell>
          <cell r="I943">
            <v>4500000</v>
          </cell>
          <cell r="J943">
            <v>2009</v>
          </cell>
          <cell r="K943">
            <v>6.2</v>
          </cell>
          <cell r="L943" t="str">
            <v>Mystery</v>
          </cell>
          <cell r="M943" t="str">
            <v>Sci-Fi</v>
          </cell>
          <cell r="N943" t="str">
            <v>Thriller</v>
          </cell>
        </row>
        <row r="944">
          <cell r="A944" t="str">
            <v>Duane Journey</v>
          </cell>
          <cell r="B944">
            <v>86</v>
          </cell>
          <cell r="C944">
            <v>0</v>
          </cell>
          <cell r="D944" t="str">
            <v>Comedy|Horror</v>
          </cell>
          <cell r="E944" t="str">
            <v>Hansel &amp; Gretel Get BakedÂ </v>
          </cell>
          <cell r="F944" t="str">
            <v>http://www.imdb.com/title/tt2081194/?ref_=fn_tt_tt_1</v>
          </cell>
          <cell r="G944" t="str">
            <v>English</v>
          </cell>
          <cell r="H944" t="str">
            <v>USA</v>
          </cell>
          <cell r="I944">
            <v>4500000</v>
          </cell>
          <cell r="J944">
            <v>2013</v>
          </cell>
          <cell r="K944">
            <v>4.3</v>
          </cell>
          <cell r="L944" t="str">
            <v>Comedy</v>
          </cell>
          <cell r="M944" t="str">
            <v>Horror</v>
          </cell>
        </row>
        <row r="945">
          <cell r="A945" t="str">
            <v>Mora Stephens</v>
          </cell>
          <cell r="B945">
            <v>103</v>
          </cell>
          <cell r="C945">
            <v>0</v>
          </cell>
          <cell r="D945" t="str">
            <v>Drama|Thriller</v>
          </cell>
          <cell r="E945" t="str">
            <v>ZipperÂ </v>
          </cell>
          <cell r="F945" t="str">
            <v>http://www.imdb.com/title/tt3346224/?ref_=fn_tt_tt_1</v>
          </cell>
          <cell r="G945" t="str">
            <v>English</v>
          </cell>
          <cell r="H945" t="str">
            <v>USA</v>
          </cell>
          <cell r="I945">
            <v>4500000</v>
          </cell>
          <cell r="J945">
            <v>2015</v>
          </cell>
          <cell r="K945">
            <v>5.7</v>
          </cell>
          <cell r="L945" t="str">
            <v>Drama</v>
          </cell>
          <cell r="M945" t="str">
            <v>Thriller</v>
          </cell>
        </row>
        <row r="946">
          <cell r="A946" t="str">
            <v>Jill Sprecher</v>
          </cell>
          <cell r="B946">
            <v>104</v>
          </cell>
          <cell r="C946">
            <v>3287435</v>
          </cell>
          <cell r="D946" t="str">
            <v>Drama</v>
          </cell>
          <cell r="E946" t="str">
            <v>Thirteen Conversations About One ThingÂ </v>
          </cell>
          <cell r="F946" t="str">
            <v>http://www.imdb.com/title/tt0268690/?ref_=fn_tt_tt_1</v>
          </cell>
          <cell r="G946" t="str">
            <v>English</v>
          </cell>
          <cell r="H946" t="str">
            <v>USA</v>
          </cell>
          <cell r="I946">
            <v>4500000</v>
          </cell>
          <cell r="J946">
            <v>2001</v>
          </cell>
          <cell r="K946">
            <v>7.1</v>
          </cell>
          <cell r="L946" t="str">
            <v>Drama</v>
          </cell>
          <cell r="M946">
            <v>0</v>
          </cell>
        </row>
        <row r="947">
          <cell r="A947" t="str">
            <v>Michel Leclerc</v>
          </cell>
          <cell r="B947">
            <v>100</v>
          </cell>
          <cell r="C947">
            <v>513836</v>
          </cell>
          <cell r="D947" t="str">
            <v>Comedy|Drama|Romance</v>
          </cell>
          <cell r="E947" t="str">
            <v>The Names of LoveÂ </v>
          </cell>
          <cell r="F947" t="str">
            <v>http://www.imdb.com/title/tt1646974/?ref_=fn_tt_tt_1</v>
          </cell>
          <cell r="G947" t="str">
            <v>French</v>
          </cell>
          <cell r="H947" t="str">
            <v>France</v>
          </cell>
          <cell r="I947">
            <v>4600000</v>
          </cell>
          <cell r="J947">
            <v>2010</v>
          </cell>
          <cell r="K947">
            <v>7.2</v>
          </cell>
          <cell r="L947" t="str">
            <v>Comedy</v>
          </cell>
          <cell r="M947" t="str">
            <v>Drama</v>
          </cell>
          <cell r="N947" t="str">
            <v>Romance</v>
          </cell>
        </row>
        <row r="948">
          <cell r="A948" t="str">
            <v>Tom Kalin</v>
          </cell>
          <cell r="B948">
            <v>97</v>
          </cell>
          <cell r="C948">
            <v>434417</v>
          </cell>
          <cell r="D948" t="str">
            <v>Drama</v>
          </cell>
          <cell r="E948" t="str">
            <v>Savage GraceÂ </v>
          </cell>
          <cell r="F948" t="str">
            <v>http://www.imdb.com/title/tt0379976/?ref_=fn_tt_tt_1</v>
          </cell>
          <cell r="G948" t="str">
            <v>English</v>
          </cell>
          <cell r="H948" t="str">
            <v>Spain</v>
          </cell>
          <cell r="I948">
            <v>4600000</v>
          </cell>
          <cell r="J948">
            <v>2007</v>
          </cell>
          <cell r="K948">
            <v>5.9</v>
          </cell>
          <cell r="L948" t="str">
            <v>Drama</v>
          </cell>
          <cell r="M948">
            <v>0</v>
          </cell>
        </row>
        <row r="949">
          <cell r="A949" t="str">
            <v>Sam Peckinpah</v>
          </cell>
          <cell r="B949">
            <v>106</v>
          </cell>
          <cell r="C949">
            <v>0</v>
          </cell>
          <cell r="D949" t="str">
            <v>Biography|Drama|Romance|Western</v>
          </cell>
          <cell r="E949" t="str">
            <v>Pat Garrett &amp; Billy the KidÂ </v>
          </cell>
          <cell r="F949" t="str">
            <v>http://www.imdb.com/title/tt0070518/?ref_=fn_tt_tt_1</v>
          </cell>
          <cell r="G949" t="str">
            <v>English</v>
          </cell>
          <cell r="H949" t="str">
            <v>USA</v>
          </cell>
          <cell r="I949">
            <v>4638783</v>
          </cell>
          <cell r="J949">
            <v>1973</v>
          </cell>
          <cell r="K949">
            <v>7.4</v>
          </cell>
          <cell r="L949" t="str">
            <v>Biography</v>
          </cell>
          <cell r="M949" t="str">
            <v>Drama</v>
          </cell>
          <cell r="N949" t="str">
            <v>Romance</v>
          </cell>
          <cell r="O949" t="str">
            <v>Western</v>
          </cell>
        </row>
        <row r="950">
          <cell r="A950" t="str">
            <v>Frank LaLoggia</v>
          </cell>
          <cell r="B950">
            <v>118</v>
          </cell>
          <cell r="C950">
            <v>1705139</v>
          </cell>
          <cell r="D950" t="str">
            <v>Fantasy|Horror|Mystery|Thriller</v>
          </cell>
          <cell r="E950" t="str">
            <v>Lady in WhiteÂ </v>
          </cell>
          <cell r="F950" t="str">
            <v>http://www.imdb.com/title/tt0095484/?ref_=fn_tt_tt_1</v>
          </cell>
          <cell r="G950" t="str">
            <v>English</v>
          </cell>
          <cell r="H950" t="str">
            <v>USA</v>
          </cell>
          <cell r="I950">
            <v>4700000</v>
          </cell>
          <cell r="J950">
            <v>1988</v>
          </cell>
          <cell r="K950">
            <v>6.7</v>
          </cell>
          <cell r="L950" t="str">
            <v>Fantasy</v>
          </cell>
          <cell r="M950" t="str">
            <v>Horror</v>
          </cell>
          <cell r="N950" t="str">
            <v>Mystery</v>
          </cell>
          <cell r="O950" t="str">
            <v>Thriller</v>
          </cell>
        </row>
        <row r="951">
          <cell r="A951" t="str">
            <v>Tobe Hooper</v>
          </cell>
          <cell r="B951">
            <v>101</v>
          </cell>
          <cell r="C951">
            <v>8025872</v>
          </cell>
          <cell r="D951" t="str">
            <v>Comedy|Horror</v>
          </cell>
          <cell r="E951" t="str">
            <v>The Texas Chainsaw Massacre 2Â </v>
          </cell>
          <cell r="F951" t="str">
            <v>http://www.imdb.com/title/tt0092076/?ref_=fn_tt_tt_1</v>
          </cell>
          <cell r="G951" t="str">
            <v>English</v>
          </cell>
          <cell r="H951" t="str">
            <v>USA</v>
          </cell>
          <cell r="I951">
            <v>4700000</v>
          </cell>
          <cell r="J951">
            <v>1986</v>
          </cell>
          <cell r="K951">
            <v>5.5</v>
          </cell>
          <cell r="L951" t="str">
            <v>Comedy</v>
          </cell>
          <cell r="M951" t="str">
            <v>Horror</v>
          </cell>
        </row>
        <row r="952">
          <cell r="A952" t="str">
            <v>Gabriela Tagliavini</v>
          </cell>
          <cell r="B952">
            <v>87</v>
          </cell>
          <cell r="C952">
            <v>0</v>
          </cell>
          <cell r="D952" t="str">
            <v>Comedy</v>
          </cell>
          <cell r="E952" t="str">
            <v>Without MenÂ </v>
          </cell>
          <cell r="F952" t="str">
            <v>http://www.imdb.com/title/tt1547090/?ref_=fn_tt_tt_1</v>
          </cell>
          <cell r="G952" t="str">
            <v>English</v>
          </cell>
          <cell r="H952" t="str">
            <v>USA</v>
          </cell>
          <cell r="I952">
            <v>4700000</v>
          </cell>
          <cell r="J952">
            <v>2011</v>
          </cell>
          <cell r="K952">
            <v>3.2</v>
          </cell>
          <cell r="L952" t="str">
            <v>Comedy</v>
          </cell>
          <cell r="M952">
            <v>0</v>
          </cell>
        </row>
        <row r="953">
          <cell r="A953" t="str">
            <v>Analeine Cal y Mayor</v>
          </cell>
          <cell r="B953">
            <v>92</v>
          </cell>
          <cell r="C953">
            <v>0</v>
          </cell>
          <cell r="D953" t="str">
            <v>Comedy|Drama</v>
          </cell>
          <cell r="E953" t="str">
            <v>Treading WaterÂ </v>
          </cell>
          <cell r="F953" t="str">
            <v>http://www.imdb.com/title/tt2091427/?ref_=fn_tt_tt_1</v>
          </cell>
          <cell r="G953" t="str">
            <v>English</v>
          </cell>
          <cell r="H953" t="str">
            <v>Mexico</v>
          </cell>
          <cell r="I953">
            <v>4700000</v>
          </cell>
          <cell r="J953">
            <v>2013</v>
          </cell>
          <cell r="K953">
            <v>6.2</v>
          </cell>
          <cell r="L953" t="str">
            <v>Comedy</v>
          </cell>
          <cell r="M953" t="str">
            <v>Drama</v>
          </cell>
        </row>
        <row r="954">
          <cell r="A954" t="str">
            <v>Wolfgang Becker</v>
          </cell>
          <cell r="B954">
            <v>121</v>
          </cell>
          <cell r="C954">
            <v>4063859</v>
          </cell>
          <cell r="D954" t="str">
            <v>Drama|Romance</v>
          </cell>
          <cell r="E954" t="str">
            <v>Good Bye Lenin!Â </v>
          </cell>
          <cell r="F954" t="str">
            <v>http://www.imdb.com/title/tt0301357/?ref_=fn_tt_tt_1</v>
          </cell>
          <cell r="G954" t="str">
            <v>German</v>
          </cell>
          <cell r="H954" t="str">
            <v>Germany</v>
          </cell>
          <cell r="I954">
            <v>4800000</v>
          </cell>
          <cell r="J954">
            <v>2003</v>
          </cell>
          <cell r="K954">
            <v>7.7</v>
          </cell>
          <cell r="L954" t="str">
            <v>Drama</v>
          </cell>
          <cell r="M954" t="str">
            <v>Romance</v>
          </cell>
        </row>
        <row r="955">
          <cell r="A955" t="str">
            <v>Eli Roth</v>
          </cell>
          <cell r="B955">
            <v>93</v>
          </cell>
          <cell r="C955">
            <v>47277326</v>
          </cell>
          <cell r="D955" t="str">
            <v>Horror</v>
          </cell>
          <cell r="E955" t="str">
            <v>HostelÂ </v>
          </cell>
          <cell r="F955" t="str">
            <v>http://www.imdb.com/title/tt0450278/?ref_=fn_tt_tt_1</v>
          </cell>
          <cell r="G955" t="str">
            <v>English</v>
          </cell>
          <cell r="H955" t="str">
            <v>USA</v>
          </cell>
          <cell r="I955">
            <v>4800000</v>
          </cell>
          <cell r="J955">
            <v>2005</v>
          </cell>
          <cell r="K955">
            <v>5.9</v>
          </cell>
          <cell r="L955" t="str">
            <v>Horror</v>
          </cell>
          <cell r="M955">
            <v>0</v>
          </cell>
        </row>
        <row r="956">
          <cell r="A956" t="str">
            <v>Nicolas Winding Refn</v>
          </cell>
          <cell r="B956">
            <v>90</v>
          </cell>
          <cell r="C956">
            <v>778565</v>
          </cell>
          <cell r="D956" t="str">
            <v>Crime|Drama</v>
          </cell>
          <cell r="E956" t="str">
            <v>Only God ForgivesÂ </v>
          </cell>
          <cell r="F956" t="str">
            <v>http://www.imdb.com/title/tt1602613/?ref_=fn_tt_tt_1</v>
          </cell>
          <cell r="G956" t="str">
            <v>English</v>
          </cell>
          <cell r="H956" t="str">
            <v>Denmark</v>
          </cell>
          <cell r="I956">
            <v>4800000</v>
          </cell>
          <cell r="J956">
            <v>2013</v>
          </cell>
          <cell r="K956">
            <v>5.7</v>
          </cell>
          <cell r="L956" t="str">
            <v>Crime</v>
          </cell>
          <cell r="M956" t="str">
            <v>Drama</v>
          </cell>
        </row>
        <row r="957">
          <cell r="A957" t="str">
            <v>Rodrigo GarcÃ­a</v>
          </cell>
          <cell r="B957">
            <v>125</v>
          </cell>
          <cell r="C957">
            <v>1110286</v>
          </cell>
          <cell r="D957" t="str">
            <v>Drama|Romance</v>
          </cell>
          <cell r="E957" t="str">
            <v>Mother and ChildÂ </v>
          </cell>
          <cell r="F957" t="str">
            <v>http://www.imdb.com/title/tt1121977/?ref_=fn_tt_tt_1</v>
          </cell>
          <cell r="G957" t="str">
            <v>English</v>
          </cell>
          <cell r="H957" t="str">
            <v>USA</v>
          </cell>
          <cell r="I957">
            <v>4825000</v>
          </cell>
          <cell r="J957">
            <v>2009</v>
          </cell>
          <cell r="K957">
            <v>7.2</v>
          </cell>
          <cell r="L957" t="str">
            <v>Drama</v>
          </cell>
          <cell r="M957" t="str">
            <v>Romance</v>
          </cell>
        </row>
        <row r="958">
          <cell r="A958" t="str">
            <v>David F. Sandberg</v>
          </cell>
          <cell r="B958">
            <v>81</v>
          </cell>
          <cell r="C958">
            <v>56536016</v>
          </cell>
          <cell r="D958" t="str">
            <v>Horror</v>
          </cell>
          <cell r="E958" t="str">
            <v>Lights OutÂ </v>
          </cell>
          <cell r="F958" t="str">
            <v>http://www.imdb.com/title/tt4786282/?ref_=fn_tt_tt_1</v>
          </cell>
          <cell r="G958" t="str">
            <v>English</v>
          </cell>
          <cell r="H958" t="str">
            <v>USA</v>
          </cell>
          <cell r="I958">
            <v>4900000</v>
          </cell>
          <cell r="J958">
            <v>2016</v>
          </cell>
          <cell r="K958">
            <v>6.9</v>
          </cell>
          <cell r="L958" t="str">
            <v>Horror</v>
          </cell>
          <cell r="M958">
            <v>0</v>
          </cell>
        </row>
        <row r="959">
          <cell r="A959" t="str">
            <v>Terry Gilliam</v>
          </cell>
          <cell r="B959">
            <v>103</v>
          </cell>
          <cell r="C959">
            <v>42365600</v>
          </cell>
          <cell r="D959" t="str">
            <v>Adventure|Comedy|Fantasy|Sci-Fi</v>
          </cell>
          <cell r="E959" t="str">
            <v>Time BanditsÂ </v>
          </cell>
          <cell r="F959" t="str">
            <v>http://www.imdb.com/title/tt0081633/?ref_=fn_tt_tt_1</v>
          </cell>
          <cell r="G959" t="str">
            <v>English</v>
          </cell>
          <cell r="H959" t="str">
            <v>UK</v>
          </cell>
          <cell r="I959">
            <v>5000000</v>
          </cell>
          <cell r="J959">
            <v>1981</v>
          </cell>
          <cell r="K959">
            <v>7</v>
          </cell>
          <cell r="L959" t="str">
            <v>Adventure</v>
          </cell>
          <cell r="M959" t="str">
            <v>Comedy</v>
          </cell>
          <cell r="N959" t="str">
            <v>Fantasy</v>
          </cell>
          <cell r="O959" t="str">
            <v>Sci-Fi</v>
          </cell>
        </row>
        <row r="960">
          <cell r="A960" t="str">
            <v>Tim Blake Nelson</v>
          </cell>
          <cell r="B960">
            <v>95</v>
          </cell>
          <cell r="C960">
            <v>16017403</v>
          </cell>
          <cell r="D960" t="str">
            <v>Drama|Romance|Thriller</v>
          </cell>
          <cell r="E960" t="str">
            <v>OÂ </v>
          </cell>
          <cell r="F960" t="str">
            <v>http://www.imdb.com/title/tt0184791/?ref_=fn_tt_tt_1</v>
          </cell>
          <cell r="G960" t="str">
            <v>English</v>
          </cell>
          <cell r="H960" t="str">
            <v>USA</v>
          </cell>
          <cell r="I960">
            <v>5000000</v>
          </cell>
          <cell r="J960">
            <v>2001</v>
          </cell>
          <cell r="K960">
            <v>6.2</v>
          </cell>
          <cell r="L960" t="str">
            <v>Drama</v>
          </cell>
          <cell r="M960" t="str">
            <v>Romance</v>
          </cell>
          <cell r="N960" t="str">
            <v>Thriller</v>
          </cell>
        </row>
        <row r="961">
          <cell r="A961" t="str">
            <v>Joel Edgerton</v>
          </cell>
          <cell r="B961">
            <v>108</v>
          </cell>
          <cell r="C961">
            <v>43771291</v>
          </cell>
          <cell r="D961" t="str">
            <v>Mystery|Thriller</v>
          </cell>
          <cell r="E961" t="str">
            <v>The GiftÂ </v>
          </cell>
          <cell r="F961" t="str">
            <v>http://www.imdb.com/title/tt4178092/?ref_=fn_tt_tt_1</v>
          </cell>
          <cell r="G961" t="str">
            <v>English</v>
          </cell>
          <cell r="H961" t="str">
            <v>USA</v>
          </cell>
          <cell r="I961">
            <v>5000000</v>
          </cell>
          <cell r="J961">
            <v>2015</v>
          </cell>
          <cell r="K961">
            <v>7.1</v>
          </cell>
          <cell r="L961" t="str">
            <v>Mystery</v>
          </cell>
          <cell r="M961" t="str">
            <v>Thriller</v>
          </cell>
        </row>
        <row r="962">
          <cell r="A962" t="str">
            <v>Derrick Borte</v>
          </cell>
          <cell r="B962">
            <v>96</v>
          </cell>
          <cell r="C962">
            <v>1474508</v>
          </cell>
          <cell r="D962" t="str">
            <v>Comedy|Drama</v>
          </cell>
          <cell r="E962" t="str">
            <v>The JonesesÂ </v>
          </cell>
          <cell r="F962" t="str">
            <v>http://www.imdb.com/title/tt1285309/?ref_=fn_tt_tt_1</v>
          </cell>
          <cell r="G962" t="str">
            <v>English</v>
          </cell>
          <cell r="H962" t="str">
            <v>USA</v>
          </cell>
          <cell r="I962">
            <v>5000000</v>
          </cell>
          <cell r="J962">
            <v>2009</v>
          </cell>
          <cell r="K962">
            <v>6.5</v>
          </cell>
          <cell r="L962" t="str">
            <v>Comedy</v>
          </cell>
          <cell r="M962" t="str">
            <v>Drama</v>
          </cell>
        </row>
        <row r="963">
          <cell r="A963" t="str">
            <v>Jon Stewart</v>
          </cell>
          <cell r="B963">
            <v>103</v>
          </cell>
          <cell r="C963">
            <v>3093491</v>
          </cell>
          <cell r="D963" t="str">
            <v>Biography|Drama</v>
          </cell>
          <cell r="E963" t="str">
            <v>RosewaterÂ </v>
          </cell>
          <cell r="F963" t="str">
            <v>http://www.imdb.com/title/tt2752688/?ref_=fn_tt_tt_1</v>
          </cell>
          <cell r="G963" t="str">
            <v>English</v>
          </cell>
          <cell r="H963" t="str">
            <v>USA</v>
          </cell>
          <cell r="I963">
            <v>5000000</v>
          </cell>
          <cell r="J963">
            <v>2014</v>
          </cell>
          <cell r="K963">
            <v>6.6</v>
          </cell>
          <cell r="L963" t="str">
            <v>Biography</v>
          </cell>
          <cell r="M963" t="str">
            <v>Drama</v>
          </cell>
        </row>
        <row r="964">
          <cell r="A964" t="str">
            <v>Christopher Smith</v>
          </cell>
          <cell r="B964">
            <v>90</v>
          </cell>
          <cell r="C964">
            <v>136432</v>
          </cell>
          <cell r="D964" t="str">
            <v>Comedy|Horror|Thriller</v>
          </cell>
          <cell r="E964" t="str">
            <v>SeveranceÂ </v>
          </cell>
          <cell r="F964" t="str">
            <v>http://www.imdb.com/title/tt0464196/?ref_=fn_tt_tt_1</v>
          </cell>
          <cell r="G964" t="str">
            <v>English</v>
          </cell>
          <cell r="H964" t="str">
            <v>UK</v>
          </cell>
          <cell r="I964">
            <v>5000000</v>
          </cell>
          <cell r="J964">
            <v>2006</v>
          </cell>
          <cell r="K964">
            <v>6.6</v>
          </cell>
          <cell r="L964" t="str">
            <v>Comedy</v>
          </cell>
          <cell r="M964" t="str">
            <v>Horror</v>
          </cell>
          <cell r="N964" t="str">
            <v>Thriller</v>
          </cell>
        </row>
        <row r="965">
          <cell r="A965" t="str">
            <v>Katherine Dieckmann</v>
          </cell>
          <cell r="B965">
            <v>90</v>
          </cell>
          <cell r="C965">
            <v>92900</v>
          </cell>
          <cell r="D965" t="str">
            <v>Comedy|Drama</v>
          </cell>
          <cell r="E965" t="str">
            <v>MotherhoodÂ </v>
          </cell>
          <cell r="F965" t="str">
            <v>http://www.imdb.com/title/tt1220220/?ref_=fn_tt_tt_1</v>
          </cell>
          <cell r="G965" t="str">
            <v>English</v>
          </cell>
          <cell r="H965" t="str">
            <v>USA</v>
          </cell>
          <cell r="I965">
            <v>5000000</v>
          </cell>
          <cell r="J965">
            <v>2009</v>
          </cell>
          <cell r="K965">
            <v>4.7</v>
          </cell>
          <cell r="L965" t="str">
            <v>Comedy</v>
          </cell>
          <cell r="M965" t="str">
            <v>Drama</v>
          </cell>
        </row>
        <row r="966">
          <cell r="A966" t="str">
            <v>Miguel Arteta</v>
          </cell>
          <cell r="B966">
            <v>93</v>
          </cell>
          <cell r="C966">
            <v>14015786</v>
          </cell>
          <cell r="D966" t="str">
            <v>Drama|Romance</v>
          </cell>
          <cell r="E966" t="str">
            <v>The Good GirlÂ </v>
          </cell>
          <cell r="F966" t="str">
            <v>http://www.imdb.com/title/tt0279113/?ref_=fn_tt_tt_1</v>
          </cell>
          <cell r="G966" t="str">
            <v>English</v>
          </cell>
          <cell r="H966" t="str">
            <v>USA</v>
          </cell>
          <cell r="I966">
            <v>5000000</v>
          </cell>
          <cell r="J966">
            <v>2002</v>
          </cell>
          <cell r="K966">
            <v>6.5</v>
          </cell>
          <cell r="L966" t="str">
            <v>Drama</v>
          </cell>
          <cell r="M966" t="str">
            <v>Romance</v>
          </cell>
        </row>
        <row r="967">
          <cell r="A967" t="str">
            <v>Dennis Gansel</v>
          </cell>
          <cell r="B967">
            <v>107</v>
          </cell>
          <cell r="C967">
            <v>0</v>
          </cell>
          <cell r="D967" t="str">
            <v>Drama|Thriller</v>
          </cell>
          <cell r="E967" t="str">
            <v>The WaveÂ </v>
          </cell>
          <cell r="F967" t="str">
            <v>http://www.imdb.com/title/tt1063669/?ref_=fn_tt_tt_1</v>
          </cell>
          <cell r="G967" t="str">
            <v>German</v>
          </cell>
          <cell r="H967" t="str">
            <v>Germany</v>
          </cell>
          <cell r="I967">
            <v>5000000</v>
          </cell>
          <cell r="J967">
            <v>2008</v>
          </cell>
          <cell r="K967">
            <v>7.6</v>
          </cell>
          <cell r="L967" t="str">
            <v>Drama</v>
          </cell>
          <cell r="M967" t="str">
            <v>Thriller</v>
          </cell>
        </row>
        <row r="968">
          <cell r="A968" t="str">
            <v>Jay Russell</v>
          </cell>
          <cell r="B968">
            <v>95</v>
          </cell>
          <cell r="C968">
            <v>34099640</v>
          </cell>
          <cell r="D968" t="str">
            <v>Drama|Family|Sport</v>
          </cell>
          <cell r="E968" t="str">
            <v>My Dog SkipÂ </v>
          </cell>
          <cell r="F968" t="str">
            <v>http://www.imdb.com/title/tt0156812/?ref_=fn_tt_tt_1</v>
          </cell>
          <cell r="G968" t="str">
            <v>English</v>
          </cell>
          <cell r="H968" t="str">
            <v>USA</v>
          </cell>
          <cell r="I968">
            <v>5000000</v>
          </cell>
          <cell r="J968">
            <v>2000</v>
          </cell>
          <cell r="K968">
            <v>7</v>
          </cell>
          <cell r="L968" t="str">
            <v>Drama</v>
          </cell>
          <cell r="M968" t="str">
            <v>Family</v>
          </cell>
          <cell r="N968" t="str">
            <v>Sport</v>
          </cell>
        </row>
        <row r="969">
          <cell r="A969" t="str">
            <v>Gabriele Muccino</v>
          </cell>
          <cell r="B969">
            <v>125</v>
          </cell>
          <cell r="C969">
            <v>223878</v>
          </cell>
          <cell r="D969" t="str">
            <v>Comedy|Drama|Romance</v>
          </cell>
          <cell r="E969" t="str">
            <v>Remember Me, My LoveÂ </v>
          </cell>
          <cell r="F969" t="str">
            <v>http://www.imdb.com/title/tt0323807/?ref_=fn_tt_tt_1</v>
          </cell>
          <cell r="G969" t="str">
            <v>Italian</v>
          </cell>
          <cell r="H969" t="str">
            <v>Italy</v>
          </cell>
          <cell r="I969">
            <v>5000000</v>
          </cell>
          <cell r="J969">
            <v>2003</v>
          </cell>
          <cell r="K969">
            <v>6.5</v>
          </cell>
          <cell r="L969" t="str">
            <v>Comedy</v>
          </cell>
          <cell r="M969" t="str">
            <v>Drama</v>
          </cell>
          <cell r="N969" t="str">
            <v>Romance</v>
          </cell>
        </row>
        <row r="970">
          <cell r="A970" t="str">
            <v>Richard Linklater</v>
          </cell>
          <cell r="B970">
            <v>99</v>
          </cell>
          <cell r="C970">
            <v>9203192</v>
          </cell>
          <cell r="D970" t="str">
            <v>Comedy|Crime|Drama</v>
          </cell>
          <cell r="E970" t="str">
            <v>BernieÂ </v>
          </cell>
          <cell r="F970" t="str">
            <v>http://www.imdb.com/title/tt1704573/?ref_=fn_tt_tt_1</v>
          </cell>
          <cell r="G970" t="str">
            <v>English</v>
          </cell>
          <cell r="H970" t="str">
            <v>USA</v>
          </cell>
          <cell r="I970">
            <v>5000000</v>
          </cell>
          <cell r="J970">
            <v>2011</v>
          </cell>
          <cell r="K970">
            <v>6.8</v>
          </cell>
          <cell r="L970" t="str">
            <v>Comedy</v>
          </cell>
          <cell r="M970" t="str">
            <v>Crime</v>
          </cell>
          <cell r="N970" t="str">
            <v>Drama</v>
          </cell>
        </row>
        <row r="971">
          <cell r="A971" t="str">
            <v>Ã‰mile Gaudreault</v>
          </cell>
          <cell r="B971">
            <v>92</v>
          </cell>
          <cell r="C971">
            <v>6239558</v>
          </cell>
          <cell r="D971" t="str">
            <v>Comedy|Drama</v>
          </cell>
          <cell r="E971" t="str">
            <v>Mambo ItalianoÂ </v>
          </cell>
          <cell r="F971" t="str">
            <v>http://www.imdb.com/title/tt0330602/?ref_=fn_tt_tt_1</v>
          </cell>
          <cell r="G971" t="str">
            <v>English</v>
          </cell>
          <cell r="H971" t="str">
            <v>Canada</v>
          </cell>
          <cell r="I971">
            <v>5000000</v>
          </cell>
          <cell r="J971">
            <v>2003</v>
          </cell>
          <cell r="K971">
            <v>6.7</v>
          </cell>
          <cell r="L971" t="str">
            <v>Comedy</v>
          </cell>
          <cell r="M971" t="str">
            <v>Drama</v>
          </cell>
        </row>
        <row r="972">
          <cell r="A972" t="str">
            <v>James Cox</v>
          </cell>
          <cell r="B972">
            <v>104</v>
          </cell>
          <cell r="C972">
            <v>1056102</v>
          </cell>
          <cell r="D972" t="str">
            <v>Crime|Drama|Mystery|Thriller</v>
          </cell>
          <cell r="E972" t="str">
            <v>WonderlandÂ </v>
          </cell>
          <cell r="F972" t="str">
            <v>http://www.imdb.com/title/tt0335563/?ref_=fn_tt_tt_1</v>
          </cell>
          <cell r="G972" t="str">
            <v>English</v>
          </cell>
          <cell r="H972" t="str">
            <v>USA</v>
          </cell>
          <cell r="I972">
            <v>5000000</v>
          </cell>
          <cell r="J972">
            <v>2003</v>
          </cell>
          <cell r="K972">
            <v>6.6</v>
          </cell>
          <cell r="L972" t="str">
            <v>Crime</v>
          </cell>
          <cell r="M972" t="str">
            <v>Drama</v>
          </cell>
          <cell r="N972" t="str">
            <v>Mystery</v>
          </cell>
          <cell r="O972" t="str">
            <v>Thriller</v>
          </cell>
        </row>
        <row r="973">
          <cell r="A973" t="str">
            <v>James Wan</v>
          </cell>
          <cell r="B973">
            <v>106</v>
          </cell>
          <cell r="C973">
            <v>83574831</v>
          </cell>
          <cell r="D973" t="str">
            <v>Fantasy|Horror|Thriller</v>
          </cell>
          <cell r="E973" t="str">
            <v>Insidious: Chapter 2Â </v>
          </cell>
          <cell r="F973" t="str">
            <v>http://www.imdb.com/title/tt2226417/?ref_=fn_tt_tt_1</v>
          </cell>
          <cell r="G973" t="str">
            <v>English</v>
          </cell>
          <cell r="H973" t="str">
            <v>USA</v>
          </cell>
          <cell r="I973">
            <v>5000000</v>
          </cell>
          <cell r="J973">
            <v>2013</v>
          </cell>
          <cell r="K973">
            <v>6.6</v>
          </cell>
          <cell r="L973" t="str">
            <v>Fantasy</v>
          </cell>
          <cell r="M973" t="str">
            <v>Horror</v>
          </cell>
          <cell r="N973" t="str">
            <v>Thriller</v>
          </cell>
        </row>
        <row r="974">
          <cell r="A974" t="str">
            <v>Jeff Tremaine</v>
          </cell>
          <cell r="B974">
            <v>87</v>
          </cell>
          <cell r="C974">
            <v>64267897</v>
          </cell>
          <cell r="D974" t="str">
            <v>Comedy|Documentary</v>
          </cell>
          <cell r="E974" t="str">
            <v>Jackass: The MovieÂ </v>
          </cell>
          <cell r="F974" t="str">
            <v>http://www.imdb.com/title/tt0322802/?ref_=fn_tt_tt_1</v>
          </cell>
          <cell r="G974" t="str">
            <v>English</v>
          </cell>
          <cell r="H974" t="str">
            <v>USA</v>
          </cell>
          <cell r="I974">
            <v>5000000</v>
          </cell>
          <cell r="J974">
            <v>2002</v>
          </cell>
          <cell r="K974">
            <v>6.6</v>
          </cell>
          <cell r="L974" t="str">
            <v>Comedy</v>
          </cell>
          <cell r="M974" t="str">
            <v>Documentary</v>
          </cell>
        </row>
        <row r="975">
          <cell r="A975" t="str">
            <v>Henry Joost</v>
          </cell>
          <cell r="B975">
            <v>94</v>
          </cell>
          <cell r="C975">
            <v>104007828</v>
          </cell>
          <cell r="D975" t="str">
            <v>Horror</v>
          </cell>
          <cell r="E975" t="str">
            <v>Paranormal Activity 3Â </v>
          </cell>
          <cell r="F975" t="str">
            <v>http://www.imdb.com/title/tt1778304/?ref_=fn_tt_tt_1</v>
          </cell>
          <cell r="G975" t="str">
            <v>English</v>
          </cell>
          <cell r="H975" t="str">
            <v>USA</v>
          </cell>
          <cell r="I975">
            <v>5000000</v>
          </cell>
          <cell r="J975">
            <v>2011</v>
          </cell>
          <cell r="K975">
            <v>5.8</v>
          </cell>
          <cell r="L975" t="str">
            <v>Horror</v>
          </cell>
          <cell r="M975">
            <v>0</v>
          </cell>
        </row>
        <row r="976">
          <cell r="A976" t="str">
            <v>Stiles White</v>
          </cell>
          <cell r="B976">
            <v>89</v>
          </cell>
          <cell r="C976">
            <v>50820940</v>
          </cell>
          <cell r="D976" t="str">
            <v>Fantasy|Horror</v>
          </cell>
          <cell r="E976" t="str">
            <v>OuijaÂ </v>
          </cell>
          <cell r="F976" t="str">
            <v>http://www.imdb.com/title/tt1204977/?ref_=fn_tt_tt_1</v>
          </cell>
          <cell r="G976" t="str">
            <v>English</v>
          </cell>
          <cell r="H976" t="str">
            <v>USA</v>
          </cell>
          <cell r="I976">
            <v>5000000</v>
          </cell>
          <cell r="J976">
            <v>2014</v>
          </cell>
          <cell r="K976">
            <v>4.4000000000000004</v>
          </cell>
          <cell r="L976" t="str">
            <v>Fantasy</v>
          </cell>
          <cell r="M976" t="str">
            <v>Horror</v>
          </cell>
        </row>
        <row r="977">
          <cell r="A977" t="str">
            <v>Eugenio Derbez</v>
          </cell>
          <cell r="B977">
            <v>115</v>
          </cell>
          <cell r="C977">
            <v>44456509</v>
          </cell>
          <cell r="D977" t="str">
            <v>Comedy|Drama</v>
          </cell>
          <cell r="E977" t="str">
            <v>Instructions Not IncludedÂ </v>
          </cell>
          <cell r="F977" t="str">
            <v>http://www.imdb.com/title/tt2378281/?ref_=fn_tt_tt_1</v>
          </cell>
          <cell r="G977" t="str">
            <v>Spanish</v>
          </cell>
          <cell r="H977" t="str">
            <v>Mexico</v>
          </cell>
          <cell r="I977">
            <v>5000000</v>
          </cell>
          <cell r="J977">
            <v>2013</v>
          </cell>
          <cell r="K977">
            <v>7.6</v>
          </cell>
          <cell r="L977" t="str">
            <v>Comedy</v>
          </cell>
          <cell r="M977" t="str">
            <v>Drama</v>
          </cell>
        </row>
        <row r="978">
          <cell r="A978" t="str">
            <v>Henry Joost</v>
          </cell>
          <cell r="B978">
            <v>96</v>
          </cell>
          <cell r="C978">
            <v>53884821</v>
          </cell>
          <cell r="D978" t="str">
            <v>Horror</v>
          </cell>
          <cell r="E978" t="str">
            <v>Paranormal Activity 4Â </v>
          </cell>
          <cell r="F978" t="str">
            <v>http://www.imdb.com/title/tt2109184/?ref_=fn_tt_tt_1</v>
          </cell>
          <cell r="G978" t="str">
            <v>English</v>
          </cell>
          <cell r="H978" t="str">
            <v>USA</v>
          </cell>
          <cell r="I978">
            <v>5000000</v>
          </cell>
          <cell r="J978">
            <v>2012</v>
          </cell>
          <cell r="K978">
            <v>4.5999999999999996</v>
          </cell>
          <cell r="L978" t="str">
            <v>Horror</v>
          </cell>
          <cell r="M978">
            <v>0</v>
          </cell>
        </row>
        <row r="979">
          <cell r="A979" t="str">
            <v>Henry Koster</v>
          </cell>
          <cell r="B979">
            <v>135</v>
          </cell>
          <cell r="C979">
            <v>36000000</v>
          </cell>
          <cell r="D979" t="str">
            <v>Drama|History</v>
          </cell>
          <cell r="E979" t="str">
            <v>The RobeÂ </v>
          </cell>
          <cell r="F979" t="str">
            <v>http://www.imdb.com/title/tt0046247/?ref_=fn_tt_tt_1</v>
          </cell>
          <cell r="G979" t="str">
            <v>English</v>
          </cell>
          <cell r="H979" t="str">
            <v>USA</v>
          </cell>
          <cell r="I979">
            <v>5000000</v>
          </cell>
          <cell r="J979">
            <v>1953</v>
          </cell>
          <cell r="K979">
            <v>6.8</v>
          </cell>
          <cell r="L979" t="str">
            <v>Drama</v>
          </cell>
          <cell r="M979" t="str">
            <v>History</v>
          </cell>
        </row>
        <row r="980">
          <cell r="A980" t="str">
            <v>Blake Edwards</v>
          </cell>
          <cell r="B980">
            <v>113</v>
          </cell>
          <cell r="C980">
            <v>0</v>
          </cell>
          <cell r="D980" t="str">
            <v>Comedy|Crime|Mystery</v>
          </cell>
          <cell r="E980" t="str">
            <v>The Return of the Pink PantherÂ </v>
          </cell>
          <cell r="F980" t="str">
            <v>http://www.imdb.com/title/tt0072081/?ref_=fn_tt_tt_1</v>
          </cell>
          <cell r="G980" t="str">
            <v>English</v>
          </cell>
          <cell r="H980" t="str">
            <v>UK</v>
          </cell>
          <cell r="I980">
            <v>5000000</v>
          </cell>
          <cell r="J980">
            <v>1975</v>
          </cell>
          <cell r="K980">
            <v>7.1</v>
          </cell>
          <cell r="L980" t="str">
            <v>Comedy</v>
          </cell>
          <cell r="M980" t="str">
            <v>Crime</v>
          </cell>
          <cell r="N980" t="str">
            <v>Mystery</v>
          </cell>
        </row>
        <row r="981">
          <cell r="A981" t="str">
            <v>Richard Fleischer</v>
          </cell>
          <cell r="B981">
            <v>127</v>
          </cell>
          <cell r="C981">
            <v>0</v>
          </cell>
          <cell r="D981" t="str">
            <v>Adventure|Drama|Family|Fantasy|Sci-Fi</v>
          </cell>
          <cell r="E981" t="str">
            <v>20,000 Leagues Under the SeaÂ </v>
          </cell>
          <cell r="F981" t="str">
            <v>http://www.imdb.com/title/tt0046672/?ref_=fn_tt_tt_1</v>
          </cell>
          <cell r="G981" t="str">
            <v>English</v>
          </cell>
          <cell r="H981" t="str">
            <v>USA</v>
          </cell>
          <cell r="I981">
            <v>5000000</v>
          </cell>
          <cell r="J981">
            <v>1954</v>
          </cell>
          <cell r="K981">
            <v>7.2</v>
          </cell>
          <cell r="L981" t="str">
            <v>Adventure</v>
          </cell>
          <cell r="M981" t="str">
            <v>Drama</v>
          </cell>
          <cell r="N981" t="str">
            <v>Family</v>
          </cell>
          <cell r="O981" t="str">
            <v>Fantasy</v>
          </cell>
        </row>
        <row r="982">
          <cell r="A982" t="str">
            <v>Christopher Landon</v>
          </cell>
          <cell r="B982">
            <v>101</v>
          </cell>
          <cell r="C982">
            <v>32453345</v>
          </cell>
          <cell r="D982" t="str">
            <v>Fantasy|Horror|Thriller</v>
          </cell>
          <cell r="E982" t="str">
            <v>Paranormal Activity: The Marked OnesÂ </v>
          </cell>
          <cell r="F982" t="str">
            <v>http://www.imdb.com/title/tt2473682/?ref_=fn_tt_tt_1</v>
          </cell>
          <cell r="G982" t="str">
            <v>English</v>
          </cell>
          <cell r="H982" t="str">
            <v>USA</v>
          </cell>
          <cell r="I982">
            <v>5000000</v>
          </cell>
          <cell r="J982">
            <v>2014</v>
          </cell>
          <cell r="K982">
            <v>5</v>
          </cell>
          <cell r="L982" t="str">
            <v>Fantasy</v>
          </cell>
          <cell r="M982" t="str">
            <v>Horror</v>
          </cell>
          <cell r="N982" t="str">
            <v>Thriller</v>
          </cell>
        </row>
        <row r="983">
          <cell r="A983" t="str">
            <v>David Lynch</v>
          </cell>
          <cell r="B983">
            <v>124</v>
          </cell>
          <cell r="C983">
            <v>0</v>
          </cell>
          <cell r="D983" t="str">
            <v>Biography|Drama</v>
          </cell>
          <cell r="E983" t="str">
            <v>The Elephant ManÂ </v>
          </cell>
          <cell r="F983" t="str">
            <v>http://www.imdb.com/title/tt0080678/?ref_=fn_tt_tt_1</v>
          </cell>
          <cell r="G983" t="str">
            <v>English</v>
          </cell>
          <cell r="H983" t="str">
            <v>USA</v>
          </cell>
          <cell r="I983">
            <v>5000000</v>
          </cell>
          <cell r="J983">
            <v>1980</v>
          </cell>
          <cell r="K983">
            <v>8.1999999999999993</v>
          </cell>
          <cell r="L983" t="str">
            <v>Biography</v>
          </cell>
          <cell r="M983" t="str">
            <v>Drama</v>
          </cell>
        </row>
        <row r="984">
          <cell r="A984" t="str">
            <v>Jean-Marc VallÃ©e</v>
          </cell>
          <cell r="B984">
            <v>117</v>
          </cell>
          <cell r="C984">
            <v>27296514</v>
          </cell>
          <cell r="D984" t="str">
            <v>Biography|Drama</v>
          </cell>
          <cell r="E984" t="str">
            <v>Dallas Buyers ClubÂ </v>
          </cell>
          <cell r="F984" t="str">
            <v>http://www.imdb.com/title/tt0790636/?ref_=fn_tt_tt_1</v>
          </cell>
          <cell r="G984" t="str">
            <v>English</v>
          </cell>
          <cell r="H984" t="str">
            <v>USA</v>
          </cell>
          <cell r="I984">
            <v>5000000</v>
          </cell>
          <cell r="J984">
            <v>2013</v>
          </cell>
          <cell r="K984">
            <v>8</v>
          </cell>
          <cell r="L984" t="str">
            <v>Biography</v>
          </cell>
          <cell r="M984" t="str">
            <v>Drama</v>
          </cell>
        </row>
        <row r="985">
          <cell r="A985" t="str">
            <v>Mike Flanagan</v>
          </cell>
          <cell r="B985">
            <v>104</v>
          </cell>
          <cell r="C985">
            <v>27689474</v>
          </cell>
          <cell r="D985" t="str">
            <v>Horror|Mystery</v>
          </cell>
          <cell r="E985" t="str">
            <v>OculusÂ </v>
          </cell>
          <cell r="F985" t="str">
            <v>http://www.imdb.com/title/tt2388715/?ref_=fn_tt_tt_1</v>
          </cell>
          <cell r="G985" t="str">
            <v>English</v>
          </cell>
          <cell r="H985" t="str">
            <v>USA</v>
          </cell>
          <cell r="I985">
            <v>5000000</v>
          </cell>
          <cell r="J985">
            <v>2013</v>
          </cell>
          <cell r="K985">
            <v>6.5</v>
          </cell>
          <cell r="L985" t="str">
            <v>Horror</v>
          </cell>
          <cell r="M985" t="str">
            <v>Mystery</v>
          </cell>
        </row>
        <row r="986">
          <cell r="A986" t="str">
            <v>Kevin Smith</v>
          </cell>
          <cell r="B986">
            <v>97</v>
          </cell>
          <cell r="C986">
            <v>24138847</v>
          </cell>
          <cell r="D986" t="str">
            <v>Comedy</v>
          </cell>
          <cell r="E986" t="str">
            <v>Clerks IIÂ </v>
          </cell>
          <cell r="F986" t="str">
            <v>http://www.imdb.com/title/tt0424345/?ref_=fn_tt_tt_1</v>
          </cell>
          <cell r="G986" t="str">
            <v>English</v>
          </cell>
          <cell r="H986" t="str">
            <v>USA</v>
          </cell>
          <cell r="I986">
            <v>5000000</v>
          </cell>
          <cell r="J986">
            <v>2006</v>
          </cell>
          <cell r="K986">
            <v>7.4</v>
          </cell>
          <cell r="L986" t="str">
            <v>Comedy</v>
          </cell>
          <cell r="M986">
            <v>0</v>
          </cell>
        </row>
        <row r="987">
          <cell r="A987" t="str">
            <v>Stephen Daldry</v>
          </cell>
          <cell r="B987">
            <v>110</v>
          </cell>
          <cell r="C987">
            <v>21994911</v>
          </cell>
          <cell r="D987" t="str">
            <v>Drama|Music</v>
          </cell>
          <cell r="E987" t="str">
            <v>Billy ElliotÂ </v>
          </cell>
          <cell r="F987" t="str">
            <v>http://www.imdb.com/title/tt0249462/?ref_=fn_tt_tt_1</v>
          </cell>
          <cell r="G987" t="str">
            <v>English</v>
          </cell>
          <cell r="H987" t="str">
            <v>UK</v>
          </cell>
          <cell r="I987">
            <v>5000000</v>
          </cell>
          <cell r="J987">
            <v>2000</v>
          </cell>
          <cell r="K987">
            <v>7.7</v>
          </cell>
          <cell r="L987" t="str">
            <v>Drama</v>
          </cell>
          <cell r="M987" t="str">
            <v>Music</v>
          </cell>
        </row>
        <row r="988">
          <cell r="A988" t="str">
            <v>Nat Faxon</v>
          </cell>
          <cell r="B988">
            <v>103</v>
          </cell>
          <cell r="C988">
            <v>21501098</v>
          </cell>
          <cell r="D988" t="str">
            <v>Comedy|Drama</v>
          </cell>
          <cell r="E988" t="str">
            <v>The Way Way BackÂ </v>
          </cell>
          <cell r="F988" t="str">
            <v>http://www.imdb.com/title/tt1727388/?ref_=fn_tt_tt_1</v>
          </cell>
          <cell r="G988" t="str">
            <v>English</v>
          </cell>
          <cell r="H988" t="str">
            <v>USA</v>
          </cell>
          <cell r="I988">
            <v>5000000</v>
          </cell>
          <cell r="J988">
            <v>2013</v>
          </cell>
          <cell r="K988">
            <v>7.4</v>
          </cell>
          <cell r="L988" t="str">
            <v>Comedy</v>
          </cell>
          <cell r="M988" t="str">
            <v>Drama</v>
          </cell>
        </row>
        <row r="989">
          <cell r="A989" t="str">
            <v>George Jackson</v>
          </cell>
          <cell r="B989">
            <v>94</v>
          </cell>
          <cell r="C989">
            <v>19281235</v>
          </cell>
          <cell r="D989" t="str">
            <v>Comedy|Drama|Music|Romance</v>
          </cell>
          <cell r="E989" t="str">
            <v>House Party 2Â </v>
          </cell>
          <cell r="F989" t="str">
            <v>http://www.imdb.com/title/tt0102065/?ref_=fn_tt_tt_1</v>
          </cell>
          <cell r="G989" t="str">
            <v>English</v>
          </cell>
          <cell r="H989" t="str">
            <v>USA</v>
          </cell>
          <cell r="I989">
            <v>5000000</v>
          </cell>
          <cell r="J989">
            <v>1991</v>
          </cell>
          <cell r="K989">
            <v>5.0999999999999996</v>
          </cell>
          <cell r="L989" t="str">
            <v>Comedy</v>
          </cell>
          <cell r="M989" t="str">
            <v>Drama</v>
          </cell>
          <cell r="N989" t="str">
            <v>Music</v>
          </cell>
          <cell r="O989" t="str">
            <v>Romance</v>
          </cell>
        </row>
        <row r="990">
          <cell r="A990" t="str">
            <v>Maurice Joyce</v>
          </cell>
          <cell r="B990">
            <v>77</v>
          </cell>
          <cell r="C990">
            <v>19421271</v>
          </cell>
          <cell r="D990" t="str">
            <v>Animation|Comedy|Family</v>
          </cell>
          <cell r="E990" t="str">
            <v>Doug's 1st MovieÂ </v>
          </cell>
          <cell r="F990" t="str">
            <v>http://www.imdb.com/title/tt0187819/?ref_=fn_tt_tt_1</v>
          </cell>
          <cell r="G990" t="str">
            <v>English</v>
          </cell>
          <cell r="H990" t="str">
            <v>USA</v>
          </cell>
          <cell r="I990">
            <v>5000000</v>
          </cell>
          <cell r="J990">
            <v>1999</v>
          </cell>
          <cell r="K990">
            <v>5</v>
          </cell>
          <cell r="L990" t="str">
            <v>Animation</v>
          </cell>
          <cell r="M990" t="str">
            <v>Comedy</v>
          </cell>
          <cell r="N990" t="str">
            <v>Family</v>
          </cell>
        </row>
        <row r="991">
          <cell r="A991" t="str">
            <v>Robert Duvall</v>
          </cell>
          <cell r="B991">
            <v>134</v>
          </cell>
          <cell r="C991">
            <v>20733485</v>
          </cell>
          <cell r="D991" t="str">
            <v>Drama</v>
          </cell>
          <cell r="E991" t="str">
            <v>The ApostleÂ </v>
          </cell>
          <cell r="F991" t="str">
            <v>http://www.imdb.com/title/tt0118632/?ref_=fn_tt_tt_1</v>
          </cell>
          <cell r="G991" t="str">
            <v>English</v>
          </cell>
          <cell r="H991" t="str">
            <v>USA</v>
          </cell>
          <cell r="I991">
            <v>5000000</v>
          </cell>
          <cell r="J991">
            <v>1997</v>
          </cell>
          <cell r="K991">
            <v>7.2</v>
          </cell>
          <cell r="L991" t="str">
            <v>Drama</v>
          </cell>
          <cell r="M991">
            <v>0</v>
          </cell>
        </row>
        <row r="992">
          <cell r="A992" t="str">
            <v>Frank Perry</v>
          </cell>
          <cell r="B992">
            <v>129</v>
          </cell>
          <cell r="C992">
            <v>0</v>
          </cell>
          <cell r="D992" t="str">
            <v>Biography|Drama</v>
          </cell>
          <cell r="E992" t="str">
            <v>Mommie DearestÂ </v>
          </cell>
          <cell r="F992" t="str">
            <v>http://www.imdb.com/title/tt0082766/?ref_=fn_tt_tt_1</v>
          </cell>
          <cell r="G992" t="str">
            <v>English</v>
          </cell>
          <cell r="H992" t="str">
            <v>USA</v>
          </cell>
          <cell r="I992">
            <v>5000000</v>
          </cell>
          <cell r="J992">
            <v>1981</v>
          </cell>
          <cell r="K992">
            <v>6.7</v>
          </cell>
          <cell r="L992" t="str">
            <v>Biography</v>
          </cell>
          <cell r="M992" t="str">
            <v>Drama</v>
          </cell>
        </row>
        <row r="993">
          <cell r="A993" t="str">
            <v>Jesse Peretz</v>
          </cell>
          <cell r="B993">
            <v>90</v>
          </cell>
          <cell r="C993">
            <v>24809547</v>
          </cell>
          <cell r="D993" t="str">
            <v>Comedy|Drama</v>
          </cell>
          <cell r="E993" t="str">
            <v>Our Idiot BrotherÂ </v>
          </cell>
          <cell r="F993" t="str">
            <v>http://www.imdb.com/title/tt1637706/?ref_=fn_tt_tt_1</v>
          </cell>
          <cell r="G993" t="str">
            <v>English</v>
          </cell>
          <cell r="H993" t="str">
            <v>USA</v>
          </cell>
          <cell r="I993">
            <v>5000000</v>
          </cell>
          <cell r="J993">
            <v>2011</v>
          </cell>
          <cell r="K993">
            <v>6.4</v>
          </cell>
          <cell r="L993" t="str">
            <v>Comedy</v>
          </cell>
          <cell r="M993" t="str">
            <v>Drama</v>
          </cell>
        </row>
        <row r="994">
          <cell r="A994" t="str">
            <v>John Erick Dowdle</v>
          </cell>
          <cell r="B994">
            <v>93</v>
          </cell>
          <cell r="C994">
            <v>21197315</v>
          </cell>
          <cell r="D994" t="str">
            <v>Horror|Mystery|Thriller</v>
          </cell>
          <cell r="E994" t="str">
            <v>As Above, So BelowÂ </v>
          </cell>
          <cell r="F994" t="str">
            <v>http://www.imdb.com/title/tt2870612/?ref_=fn_tt_tt_1</v>
          </cell>
          <cell r="G994" t="str">
            <v>English</v>
          </cell>
          <cell r="H994" t="str">
            <v>USA</v>
          </cell>
          <cell r="I994">
            <v>5000000</v>
          </cell>
          <cell r="J994">
            <v>2014</v>
          </cell>
          <cell r="K994">
            <v>6.1</v>
          </cell>
          <cell r="L994" t="str">
            <v>Horror</v>
          </cell>
          <cell r="M994" t="str">
            <v>Mystery</v>
          </cell>
          <cell r="N994" t="str">
            <v>Thriller</v>
          </cell>
        </row>
        <row r="995">
          <cell r="A995" t="str">
            <v>Bille Woodruff</v>
          </cell>
          <cell r="B995">
            <v>106</v>
          </cell>
          <cell r="C995">
            <v>17382982</v>
          </cell>
          <cell r="D995" t="str">
            <v>Drama|Thriller</v>
          </cell>
          <cell r="E995" t="str">
            <v>AddictedÂ </v>
          </cell>
          <cell r="F995" t="str">
            <v>http://www.imdb.com/title/tt2205401/?ref_=fn_tt_tt_1</v>
          </cell>
          <cell r="G995" t="str">
            <v>Spanish</v>
          </cell>
          <cell r="H995" t="str">
            <v>USA</v>
          </cell>
          <cell r="I995">
            <v>5000000</v>
          </cell>
          <cell r="J995">
            <v>2014</v>
          </cell>
          <cell r="K995">
            <v>5.2</v>
          </cell>
          <cell r="L995" t="str">
            <v>Drama</v>
          </cell>
          <cell r="M995" t="str">
            <v>Thriller</v>
          </cell>
        </row>
        <row r="996">
          <cell r="A996" t="str">
            <v>Richard Glatzer</v>
          </cell>
          <cell r="B996">
            <v>101</v>
          </cell>
          <cell r="C996">
            <v>18656400</v>
          </cell>
          <cell r="D996" t="str">
            <v>Drama</v>
          </cell>
          <cell r="E996" t="str">
            <v>Still AliceÂ </v>
          </cell>
          <cell r="F996" t="str">
            <v>http://www.imdb.com/title/tt3316960/?ref_=fn_tt_tt_1</v>
          </cell>
          <cell r="G996" t="str">
            <v>English</v>
          </cell>
          <cell r="H996" t="str">
            <v>USA</v>
          </cell>
          <cell r="I996">
            <v>5000000</v>
          </cell>
          <cell r="J996">
            <v>2014</v>
          </cell>
          <cell r="K996">
            <v>7.5</v>
          </cell>
          <cell r="L996" t="str">
            <v>Drama</v>
          </cell>
          <cell r="M996">
            <v>0</v>
          </cell>
        </row>
        <row r="997">
          <cell r="A997" t="str">
            <v>Michael Curtiz</v>
          </cell>
          <cell r="B997">
            <v>139</v>
          </cell>
          <cell r="C997">
            <v>0</v>
          </cell>
          <cell r="D997" t="str">
            <v>Drama|History</v>
          </cell>
          <cell r="E997" t="str">
            <v>The EgyptianÂ </v>
          </cell>
          <cell r="F997" t="str">
            <v>http://www.imdb.com/title/tt0046949/?ref_=fn_tt_tt_1</v>
          </cell>
          <cell r="G997" t="str">
            <v>English</v>
          </cell>
          <cell r="H997" t="str">
            <v>USA</v>
          </cell>
          <cell r="I997">
            <v>5000000</v>
          </cell>
          <cell r="J997">
            <v>1954</v>
          </cell>
          <cell r="K997">
            <v>6.6</v>
          </cell>
          <cell r="L997" t="str">
            <v>Drama</v>
          </cell>
          <cell r="M997" t="str">
            <v>History</v>
          </cell>
        </row>
        <row r="998">
          <cell r="A998" t="str">
            <v>Bruce Malmuth</v>
          </cell>
          <cell r="B998">
            <v>99</v>
          </cell>
          <cell r="C998">
            <v>0</v>
          </cell>
          <cell r="D998" t="str">
            <v>Action|Crime|Thriller</v>
          </cell>
          <cell r="E998" t="str">
            <v>NighthawksÂ </v>
          </cell>
          <cell r="F998" t="str">
            <v>http://www.imdb.com/title/tt0082817/?ref_=fn_tt_tt_1</v>
          </cell>
          <cell r="G998" t="str">
            <v>English</v>
          </cell>
          <cell r="H998" t="str">
            <v>USA</v>
          </cell>
          <cell r="I998">
            <v>5000000</v>
          </cell>
          <cell r="J998">
            <v>1981</v>
          </cell>
          <cell r="K998">
            <v>6.4</v>
          </cell>
          <cell r="L998" t="str">
            <v>Action</v>
          </cell>
          <cell r="M998" t="str">
            <v>Crime</v>
          </cell>
          <cell r="N998" t="str">
            <v>Thriller</v>
          </cell>
        </row>
        <row r="999">
          <cell r="A999" t="str">
            <v>Rob Hedden</v>
          </cell>
          <cell r="B999">
            <v>100</v>
          </cell>
          <cell r="C999">
            <v>14343976</v>
          </cell>
          <cell r="D999" t="str">
            <v>Adventure|Horror</v>
          </cell>
          <cell r="E999" t="str">
            <v>Friday the 13th Part VIII: Jason Takes ManhattanÂ </v>
          </cell>
          <cell r="F999" t="str">
            <v>http://www.imdb.com/title/tt0097388/?ref_=fn_tt_tt_1</v>
          </cell>
          <cell r="G999" t="str">
            <v>English</v>
          </cell>
          <cell r="H999" t="str">
            <v>USA</v>
          </cell>
          <cell r="I999">
            <v>5000000</v>
          </cell>
          <cell r="J999">
            <v>1989</v>
          </cell>
          <cell r="K999">
            <v>4.5</v>
          </cell>
          <cell r="L999" t="str">
            <v>Adventure</v>
          </cell>
          <cell r="M999" t="str">
            <v>Horror</v>
          </cell>
        </row>
        <row r="1000">
          <cell r="A1000" t="str">
            <v>Joel Zwick</v>
          </cell>
          <cell r="B1000">
            <v>95</v>
          </cell>
          <cell r="C1000">
            <v>241437427</v>
          </cell>
          <cell r="D1000" t="str">
            <v>Comedy|Family|Romance</v>
          </cell>
          <cell r="E1000" t="str">
            <v>My Big Fat Greek WeddingÂ </v>
          </cell>
          <cell r="F1000" t="str">
            <v>http://www.imdb.com/title/tt0259446/?ref_=fn_tt_tt_1</v>
          </cell>
          <cell r="G1000" t="str">
            <v>English</v>
          </cell>
          <cell r="H1000" t="str">
            <v>USA</v>
          </cell>
          <cell r="I1000">
            <v>5000000</v>
          </cell>
          <cell r="J1000">
            <v>2002</v>
          </cell>
          <cell r="K1000">
            <v>6.6</v>
          </cell>
          <cell r="L1000" t="str">
            <v>Comedy</v>
          </cell>
          <cell r="M1000" t="str">
            <v>Family</v>
          </cell>
          <cell r="N1000" t="str">
            <v>Romance</v>
          </cell>
        </row>
        <row r="1001">
          <cell r="A1001" t="str">
            <v>Harmony Korine</v>
          </cell>
          <cell r="B1001">
            <v>94</v>
          </cell>
          <cell r="C1001">
            <v>14123773</v>
          </cell>
          <cell r="D1001" t="str">
            <v>Crime|Drama</v>
          </cell>
          <cell r="E1001" t="str">
            <v>Spring BreakersÂ </v>
          </cell>
          <cell r="F1001" t="str">
            <v>http://www.imdb.com/title/tt2101441/?ref_=fn_tt_tt_1</v>
          </cell>
          <cell r="G1001" t="str">
            <v>English</v>
          </cell>
          <cell r="H1001" t="str">
            <v>USA</v>
          </cell>
          <cell r="I1001">
            <v>5000000</v>
          </cell>
          <cell r="J1001">
            <v>2012</v>
          </cell>
          <cell r="K1001">
            <v>5.3</v>
          </cell>
          <cell r="L1001" t="str">
            <v>Crime</v>
          </cell>
          <cell r="M1001" t="str">
            <v>Drama</v>
          </cell>
        </row>
        <row r="1002">
          <cell r="A1002" t="str">
            <v>Joe Chappelle</v>
          </cell>
          <cell r="B1002">
            <v>93</v>
          </cell>
          <cell r="C1002">
            <v>15126948</v>
          </cell>
          <cell r="D1002" t="str">
            <v>Horror|Thriller</v>
          </cell>
          <cell r="E1002" t="str">
            <v>Halloween: The Curse of Michael MyersÂ </v>
          </cell>
          <cell r="F1002" t="str">
            <v>http://www.imdb.com/title/tt0113253/?ref_=fn_tt_tt_1</v>
          </cell>
          <cell r="G1002" t="str">
            <v>English</v>
          </cell>
          <cell r="H1002" t="str">
            <v>USA</v>
          </cell>
          <cell r="I1002">
            <v>5000000</v>
          </cell>
          <cell r="J1002">
            <v>1995</v>
          </cell>
          <cell r="K1002">
            <v>4.9000000000000004</v>
          </cell>
          <cell r="L1002" t="str">
            <v>Horror</v>
          </cell>
          <cell r="M1002" t="str">
            <v>Thriller</v>
          </cell>
        </row>
        <row r="1003">
          <cell r="A1003" t="str">
            <v>Mickey Liddell</v>
          </cell>
          <cell r="B1003">
            <v>82</v>
          </cell>
          <cell r="C1003">
            <v>13350177</v>
          </cell>
          <cell r="D1003" t="str">
            <v>Drama|Horror|Thriller</v>
          </cell>
          <cell r="E1003" t="str">
            <v>The Haunting of Molly HartleyÂ </v>
          </cell>
          <cell r="F1003" t="str">
            <v>http://www.imdb.com/title/tt1045655/?ref_=fn_tt_tt_1</v>
          </cell>
          <cell r="G1003" t="str">
            <v>English</v>
          </cell>
          <cell r="H1003" t="str">
            <v>USA</v>
          </cell>
          <cell r="I1003">
            <v>5000000</v>
          </cell>
          <cell r="J1003">
            <v>2008</v>
          </cell>
          <cell r="K1003">
            <v>3.8</v>
          </cell>
          <cell r="L1003" t="str">
            <v>Drama</v>
          </cell>
          <cell r="M1003" t="str">
            <v>Horror</v>
          </cell>
          <cell r="N1003" t="str">
            <v>Thriller</v>
          </cell>
        </row>
        <row r="1004">
          <cell r="A1004" t="str">
            <v>John Sayles</v>
          </cell>
          <cell r="B1004">
            <v>135</v>
          </cell>
          <cell r="C1004">
            <v>13269963</v>
          </cell>
          <cell r="D1004" t="str">
            <v>Drama|Mystery</v>
          </cell>
          <cell r="E1004" t="str">
            <v>Lone StarÂ </v>
          </cell>
          <cell r="F1004" t="str">
            <v>http://www.imdb.com/title/tt0116905/?ref_=fn_tt_tt_1</v>
          </cell>
          <cell r="G1004" t="str">
            <v>English</v>
          </cell>
          <cell r="H1004" t="str">
            <v>USA</v>
          </cell>
          <cell r="I1004">
            <v>5000000</v>
          </cell>
          <cell r="J1004">
            <v>1996</v>
          </cell>
          <cell r="K1004">
            <v>7.6</v>
          </cell>
          <cell r="L1004" t="str">
            <v>Drama</v>
          </cell>
          <cell r="M1004" t="str">
            <v>Mystery</v>
          </cell>
        </row>
        <row r="1005">
          <cell r="A1005" t="str">
            <v>Dwight H. Little</v>
          </cell>
          <cell r="B1005">
            <v>88</v>
          </cell>
          <cell r="C1005">
            <v>17768000</v>
          </cell>
          <cell r="D1005" t="str">
            <v>Horror|Thriller</v>
          </cell>
          <cell r="E1005" t="str">
            <v>Halloween 4: The Return of Michael MyersÂ </v>
          </cell>
          <cell r="F1005" t="str">
            <v>http://www.imdb.com/title/tt0095271/?ref_=fn_tt_tt_1</v>
          </cell>
          <cell r="G1005" t="str">
            <v>English</v>
          </cell>
          <cell r="H1005" t="str">
            <v>USA</v>
          </cell>
          <cell r="I1005">
            <v>5000000</v>
          </cell>
          <cell r="J1005">
            <v>1988</v>
          </cell>
          <cell r="K1005">
            <v>5.9</v>
          </cell>
          <cell r="L1005" t="str">
            <v>Horror</v>
          </cell>
          <cell r="M1005" t="str">
            <v>Thriller</v>
          </cell>
        </row>
        <row r="1006">
          <cell r="A1006" t="str">
            <v>Fred Walton</v>
          </cell>
          <cell r="B1006">
            <v>89</v>
          </cell>
          <cell r="C1006">
            <v>12947763</v>
          </cell>
          <cell r="D1006" t="str">
            <v>Horror|Mystery</v>
          </cell>
          <cell r="E1006" t="str">
            <v>April Fool's DayÂ </v>
          </cell>
          <cell r="F1006" t="str">
            <v>http://www.imdb.com/title/tt0090655/?ref_=fn_tt_tt_1</v>
          </cell>
          <cell r="G1006" t="str">
            <v>English</v>
          </cell>
          <cell r="H1006" t="str">
            <v>USA</v>
          </cell>
          <cell r="I1006">
            <v>5000000</v>
          </cell>
          <cell r="J1006">
            <v>1986</v>
          </cell>
          <cell r="K1006">
            <v>6.2</v>
          </cell>
          <cell r="L1006" t="str">
            <v>Horror</v>
          </cell>
          <cell r="M1006" t="str">
            <v>Mystery</v>
          </cell>
        </row>
        <row r="1007">
          <cell r="A1007" t="str">
            <v>Barry Levinson</v>
          </cell>
          <cell r="B1007">
            <v>110</v>
          </cell>
          <cell r="C1007">
            <v>14100000</v>
          </cell>
          <cell r="D1007" t="str">
            <v>Comedy|Drama</v>
          </cell>
          <cell r="E1007" t="str">
            <v>DinerÂ </v>
          </cell>
          <cell r="F1007" t="str">
            <v>http://www.imdb.com/title/tt0083833/?ref_=fn_tt_tt_1</v>
          </cell>
          <cell r="G1007" t="str">
            <v>English</v>
          </cell>
          <cell r="H1007" t="str">
            <v>USA</v>
          </cell>
          <cell r="I1007">
            <v>5000000</v>
          </cell>
          <cell r="J1007">
            <v>1982</v>
          </cell>
          <cell r="K1007">
            <v>7.2</v>
          </cell>
          <cell r="L1007" t="str">
            <v>Comedy</v>
          </cell>
          <cell r="M1007" t="str">
            <v>Drama</v>
          </cell>
        </row>
        <row r="1008">
          <cell r="A1008" t="str">
            <v>Steve Carver</v>
          </cell>
          <cell r="B1008">
            <v>107</v>
          </cell>
          <cell r="C1008">
            <v>12200000</v>
          </cell>
          <cell r="D1008" t="str">
            <v>Action|Crime|Drama|Thriller|Western</v>
          </cell>
          <cell r="E1008" t="str">
            <v>Lone Wolf McQuadeÂ </v>
          </cell>
          <cell r="F1008" t="str">
            <v>http://www.imdb.com/title/tt0085862/?ref_=fn_tt_tt_1</v>
          </cell>
          <cell r="G1008" t="str">
            <v>English</v>
          </cell>
          <cell r="H1008" t="str">
            <v>USA</v>
          </cell>
          <cell r="I1008">
            <v>5000000</v>
          </cell>
          <cell r="J1008">
            <v>1983</v>
          </cell>
          <cell r="K1008">
            <v>6.3</v>
          </cell>
          <cell r="L1008" t="str">
            <v>Action</v>
          </cell>
          <cell r="M1008" t="str">
            <v>Crime</v>
          </cell>
          <cell r="N1008" t="str">
            <v>Drama</v>
          </cell>
          <cell r="O1008" t="str">
            <v>Thriller</v>
          </cell>
        </row>
        <row r="1009">
          <cell r="A1009" t="str">
            <v>Gonzalo LÃ³pez-Gallego</v>
          </cell>
          <cell r="B1009">
            <v>86</v>
          </cell>
          <cell r="C1009">
            <v>17683670</v>
          </cell>
          <cell r="D1009" t="str">
            <v>Horror|Mystery|Sci-Fi|Thriller</v>
          </cell>
          <cell r="E1009" t="str">
            <v>Apollo 18Â </v>
          </cell>
          <cell r="F1009" t="str">
            <v>http://www.imdb.com/title/tt1772240/?ref_=fn_tt_tt_1</v>
          </cell>
          <cell r="G1009" t="str">
            <v>English</v>
          </cell>
          <cell r="H1009" t="str">
            <v>USA</v>
          </cell>
          <cell r="I1009">
            <v>5000000</v>
          </cell>
          <cell r="J1009">
            <v>2011</v>
          </cell>
          <cell r="K1009">
            <v>5.2</v>
          </cell>
          <cell r="L1009" t="str">
            <v>Horror</v>
          </cell>
          <cell r="M1009" t="str">
            <v>Mystery</v>
          </cell>
          <cell r="N1009" t="str">
            <v>Sci-Fi</v>
          </cell>
          <cell r="O1009" t="str">
            <v>Thriller</v>
          </cell>
        </row>
        <row r="1010">
          <cell r="A1010" t="str">
            <v>John Erick Dowdle</v>
          </cell>
          <cell r="B1010">
            <v>103</v>
          </cell>
          <cell r="C1010">
            <v>27285953</v>
          </cell>
          <cell r="D1010" t="str">
            <v>Action|Thriller</v>
          </cell>
          <cell r="E1010" t="str">
            <v>No EscapeÂ </v>
          </cell>
          <cell r="F1010" t="str">
            <v>http://www.imdb.com/title/tt1781922/?ref_=fn_tt_tt_1</v>
          </cell>
          <cell r="G1010" t="str">
            <v>English</v>
          </cell>
          <cell r="H1010" t="str">
            <v>USA</v>
          </cell>
          <cell r="I1010">
            <v>5000000</v>
          </cell>
          <cell r="J1010">
            <v>2015</v>
          </cell>
          <cell r="K1010">
            <v>6.8</v>
          </cell>
          <cell r="L1010" t="str">
            <v>Action</v>
          </cell>
          <cell r="M1010" t="str">
            <v>Thriller</v>
          </cell>
        </row>
        <row r="1011">
          <cell r="A1011" t="str">
            <v>King Vidor</v>
          </cell>
          <cell r="B1011">
            <v>141</v>
          </cell>
          <cell r="C1011">
            <v>0</v>
          </cell>
          <cell r="D1011" t="str">
            <v>Drama|History|Romance|War</v>
          </cell>
          <cell r="E1011" t="str">
            <v>Solomon and ShebaÂ </v>
          </cell>
          <cell r="F1011" t="str">
            <v>http://www.imdb.com/title/tt0053290/?ref_=fn_tt_tt_1</v>
          </cell>
          <cell r="G1011" t="str">
            <v>English</v>
          </cell>
          <cell r="H1011" t="str">
            <v>USA</v>
          </cell>
          <cell r="I1011">
            <v>5000000</v>
          </cell>
          <cell r="J1011">
            <v>1959</v>
          </cell>
          <cell r="K1011">
            <v>6.2</v>
          </cell>
          <cell r="L1011" t="str">
            <v>Drama</v>
          </cell>
          <cell r="M1011" t="str">
            <v>History</v>
          </cell>
          <cell r="N1011" t="str">
            <v>Romance</v>
          </cell>
          <cell r="O1011" t="str">
            <v>War</v>
          </cell>
        </row>
        <row r="1012">
          <cell r="A1012" t="str">
            <v>Michael Tiddes</v>
          </cell>
          <cell r="B1012">
            <v>92</v>
          </cell>
          <cell r="C1012">
            <v>11675178</v>
          </cell>
          <cell r="D1012" t="str">
            <v>Comedy</v>
          </cell>
          <cell r="E1012" t="str">
            <v>Fifty Shades of BlackÂ </v>
          </cell>
          <cell r="F1012" t="str">
            <v>http://www.imdb.com/title/tt4667094/?ref_=fn_tt_tt_1</v>
          </cell>
          <cell r="G1012" t="str">
            <v>English</v>
          </cell>
          <cell r="H1012" t="str">
            <v>USA</v>
          </cell>
          <cell r="I1012">
            <v>5000000</v>
          </cell>
          <cell r="J1012">
            <v>2016</v>
          </cell>
          <cell r="K1012">
            <v>3.5</v>
          </cell>
          <cell r="L1012" t="str">
            <v>Comedy</v>
          </cell>
          <cell r="M1012">
            <v>0</v>
          </cell>
        </row>
        <row r="1013">
          <cell r="A1013" t="str">
            <v>Bille Woodruff</v>
          </cell>
          <cell r="B1013">
            <v>96</v>
          </cell>
          <cell r="C1013">
            <v>9658370</v>
          </cell>
          <cell r="D1013" t="str">
            <v>Comedy|Romance</v>
          </cell>
          <cell r="E1013" t="str">
            <v>The Perfect MatchÂ </v>
          </cell>
          <cell r="F1013" t="str">
            <v>http://www.imdb.com/title/tt4871980/?ref_=fn_tt_tt_1</v>
          </cell>
          <cell r="G1013" t="str">
            <v>English</v>
          </cell>
          <cell r="H1013" t="str">
            <v>USA</v>
          </cell>
          <cell r="I1013">
            <v>5000000</v>
          </cell>
          <cell r="J1013">
            <v>2016</v>
          </cell>
          <cell r="K1013">
            <v>4.5</v>
          </cell>
          <cell r="L1013" t="str">
            <v>Comedy</v>
          </cell>
          <cell r="M1013" t="str">
            <v>Romance</v>
          </cell>
        </row>
        <row r="1014">
          <cell r="A1014" t="str">
            <v>Mamoru Hosoda</v>
          </cell>
          <cell r="B1014">
            <v>82</v>
          </cell>
          <cell r="C1014">
            <v>9628751</v>
          </cell>
          <cell r="D1014" t="str">
            <v>Action|Adventure|Animation|Family|Sci-Fi</v>
          </cell>
          <cell r="E1014" t="str">
            <v>Digimon: The MovieÂ </v>
          </cell>
          <cell r="F1014" t="str">
            <v>http://www.imdb.com/title/tt0259974/?ref_=fn_tt_tt_1</v>
          </cell>
          <cell r="G1014" t="str">
            <v>English</v>
          </cell>
          <cell r="H1014" t="str">
            <v>USA</v>
          </cell>
          <cell r="I1014">
            <v>5000000</v>
          </cell>
          <cell r="J1014">
            <v>2000</v>
          </cell>
          <cell r="K1014">
            <v>5.9</v>
          </cell>
          <cell r="L1014" t="str">
            <v>Action</v>
          </cell>
          <cell r="M1014" t="str">
            <v>Adventure</v>
          </cell>
          <cell r="N1014" t="str">
            <v>Animation</v>
          </cell>
          <cell r="O1014" t="str">
            <v>Family</v>
          </cell>
        </row>
        <row r="1015">
          <cell r="A1015" t="str">
            <v>Brian Dannelly</v>
          </cell>
          <cell r="B1015">
            <v>92</v>
          </cell>
          <cell r="C1015">
            <v>8786715</v>
          </cell>
          <cell r="D1015" t="str">
            <v>Comedy|Drama</v>
          </cell>
          <cell r="E1015" t="str">
            <v>Saved!Â </v>
          </cell>
          <cell r="F1015" t="str">
            <v>http://www.imdb.com/title/tt0332375/?ref_=fn_tt_tt_1</v>
          </cell>
          <cell r="G1015" t="str">
            <v>English</v>
          </cell>
          <cell r="H1015" t="str">
            <v>USA</v>
          </cell>
          <cell r="I1015">
            <v>5000000</v>
          </cell>
          <cell r="J1015">
            <v>2004</v>
          </cell>
          <cell r="K1015">
            <v>6.9</v>
          </cell>
          <cell r="L1015" t="str">
            <v>Comedy</v>
          </cell>
          <cell r="M1015" t="str">
            <v>Drama</v>
          </cell>
        </row>
        <row r="1016">
          <cell r="A1016" t="str">
            <v>Richard Lester</v>
          </cell>
          <cell r="B1016">
            <v>106</v>
          </cell>
          <cell r="C1016">
            <v>0</v>
          </cell>
          <cell r="D1016" t="str">
            <v>Adventure|Drama|Romance</v>
          </cell>
          <cell r="E1016" t="str">
            <v>Robin and MarianÂ </v>
          </cell>
          <cell r="F1016" t="str">
            <v>http://www.imdb.com/title/tt0075147/?ref_=fn_tt_tt_1</v>
          </cell>
          <cell r="G1016" t="str">
            <v>English</v>
          </cell>
          <cell r="H1016" t="str">
            <v>USA</v>
          </cell>
          <cell r="I1016">
            <v>5000000</v>
          </cell>
          <cell r="J1016">
            <v>1976</v>
          </cell>
          <cell r="K1016">
            <v>6.6</v>
          </cell>
          <cell r="L1016" t="str">
            <v>Adventure</v>
          </cell>
          <cell r="M1016" t="str">
            <v>Drama</v>
          </cell>
          <cell r="N1016" t="str">
            <v>Romance</v>
          </cell>
        </row>
        <row r="1017">
          <cell r="A1017" t="str">
            <v>J.S. Cardone</v>
          </cell>
          <cell r="B1017">
            <v>90</v>
          </cell>
          <cell r="C1017">
            <v>6755271</v>
          </cell>
          <cell r="D1017" t="str">
            <v>Horror|Thriller</v>
          </cell>
          <cell r="E1017" t="str">
            <v>The ForsakenÂ </v>
          </cell>
          <cell r="F1017" t="str">
            <v>http://www.imdb.com/title/tt0245120/?ref_=fn_tt_tt_1</v>
          </cell>
          <cell r="G1017" t="str">
            <v>English</v>
          </cell>
          <cell r="H1017" t="str">
            <v>USA</v>
          </cell>
          <cell r="I1017">
            <v>5000000</v>
          </cell>
          <cell r="J1017">
            <v>2001</v>
          </cell>
          <cell r="K1017">
            <v>5.3</v>
          </cell>
          <cell r="L1017" t="str">
            <v>Horror</v>
          </cell>
          <cell r="M1017" t="str">
            <v>Thriller</v>
          </cell>
        </row>
        <row r="1018">
          <cell r="A1018" t="str">
            <v>Guy Hamilton</v>
          </cell>
          <cell r="B1018">
            <v>126</v>
          </cell>
          <cell r="C1018">
            <v>0</v>
          </cell>
          <cell r="D1018" t="str">
            <v>Action|Drama|War</v>
          </cell>
          <cell r="E1018" t="str">
            <v>Force 10 from NavaroneÂ </v>
          </cell>
          <cell r="F1018" t="str">
            <v>http://www.imdb.com/title/tt0077572/?ref_=fn_tt_tt_1</v>
          </cell>
          <cell r="G1018" t="str">
            <v>English</v>
          </cell>
          <cell r="H1018" t="str">
            <v>UK</v>
          </cell>
          <cell r="I1018">
            <v>5000000</v>
          </cell>
          <cell r="J1018">
            <v>1978</v>
          </cell>
          <cell r="K1018">
            <v>6.3</v>
          </cell>
          <cell r="L1018" t="str">
            <v>Action</v>
          </cell>
          <cell r="M1018" t="str">
            <v>Drama</v>
          </cell>
          <cell r="N1018" t="str">
            <v>War</v>
          </cell>
        </row>
        <row r="1019">
          <cell r="A1019" t="str">
            <v>Jay Levey</v>
          </cell>
          <cell r="B1019">
            <v>150</v>
          </cell>
          <cell r="C1019">
            <v>6157157</v>
          </cell>
          <cell r="D1019" t="str">
            <v>Comedy|Drama</v>
          </cell>
          <cell r="E1019" t="str">
            <v>UHFÂ </v>
          </cell>
          <cell r="F1019" t="str">
            <v>http://www.imdb.com/title/tt0098546/?ref_=fn_tt_tt_1</v>
          </cell>
          <cell r="G1019" t="str">
            <v>English</v>
          </cell>
          <cell r="H1019" t="str">
            <v>USA</v>
          </cell>
          <cell r="I1019">
            <v>5000000</v>
          </cell>
          <cell r="J1019">
            <v>1989</v>
          </cell>
          <cell r="K1019">
            <v>7</v>
          </cell>
          <cell r="L1019" t="str">
            <v>Comedy</v>
          </cell>
          <cell r="M1019" t="str">
            <v>Drama</v>
          </cell>
        </row>
        <row r="1020">
          <cell r="A1020" t="str">
            <v>Tamara Jenkins</v>
          </cell>
          <cell r="B1020">
            <v>91</v>
          </cell>
          <cell r="C1020">
            <v>5480318</v>
          </cell>
          <cell r="D1020" t="str">
            <v>Comedy|Drama</v>
          </cell>
          <cell r="E1020" t="str">
            <v>Slums of Beverly HillsÂ </v>
          </cell>
          <cell r="F1020" t="str">
            <v>http://www.imdb.com/title/tt0120831/?ref_=fn_tt_tt_1</v>
          </cell>
          <cell r="G1020" t="str">
            <v>English</v>
          </cell>
          <cell r="H1020" t="str">
            <v>USA</v>
          </cell>
          <cell r="I1020">
            <v>5000000</v>
          </cell>
          <cell r="J1020">
            <v>1998</v>
          </cell>
          <cell r="K1020">
            <v>6.6</v>
          </cell>
          <cell r="L1020" t="str">
            <v>Comedy</v>
          </cell>
          <cell r="M1020" t="str">
            <v>Drama</v>
          </cell>
        </row>
        <row r="1021">
          <cell r="A1021" t="str">
            <v>Sergio Leone</v>
          </cell>
          <cell r="B1021">
            <v>145</v>
          </cell>
          <cell r="C1021">
            <v>0</v>
          </cell>
          <cell r="D1021" t="str">
            <v>Western</v>
          </cell>
          <cell r="E1021" t="str">
            <v>Once Upon a Time in the WestÂ </v>
          </cell>
          <cell r="F1021" t="str">
            <v>http://www.imdb.com/title/tt0064116/?ref_=fn_tt_tt_1</v>
          </cell>
          <cell r="G1021" t="str">
            <v>English</v>
          </cell>
          <cell r="H1021" t="str">
            <v>Italy</v>
          </cell>
          <cell r="I1021">
            <v>5000000</v>
          </cell>
          <cell r="J1021">
            <v>1968</v>
          </cell>
          <cell r="K1021">
            <v>8.6</v>
          </cell>
          <cell r="L1021" t="str">
            <v>Western</v>
          </cell>
          <cell r="M1021">
            <v>0</v>
          </cell>
        </row>
        <row r="1022">
          <cell r="A1022" t="str">
            <v>Jon Favreau</v>
          </cell>
          <cell r="B1022">
            <v>95</v>
          </cell>
          <cell r="C1022">
            <v>5308707</v>
          </cell>
          <cell r="D1022" t="str">
            <v>Comedy|Crime|Drama|Thriller</v>
          </cell>
          <cell r="E1022" t="str">
            <v>MadeÂ </v>
          </cell>
          <cell r="F1022" t="str">
            <v>http://www.imdb.com/title/tt0227005/?ref_=fn_tt_tt_1</v>
          </cell>
          <cell r="G1022" t="str">
            <v>English</v>
          </cell>
          <cell r="H1022" t="str">
            <v>USA</v>
          </cell>
          <cell r="I1022">
            <v>5000000</v>
          </cell>
          <cell r="J1022">
            <v>2001</v>
          </cell>
          <cell r="K1022">
            <v>6.4</v>
          </cell>
          <cell r="L1022" t="str">
            <v>Comedy</v>
          </cell>
          <cell r="M1022" t="str">
            <v>Crime</v>
          </cell>
          <cell r="N1022" t="str">
            <v>Drama</v>
          </cell>
          <cell r="O1022" t="str">
            <v>Thriller</v>
          </cell>
        </row>
        <row r="1023">
          <cell r="A1023" t="str">
            <v>Duncan Jones</v>
          </cell>
          <cell r="B1023">
            <v>97</v>
          </cell>
          <cell r="C1023">
            <v>5009677</v>
          </cell>
          <cell r="D1023" t="str">
            <v>Drama|Mystery|Sci-Fi</v>
          </cell>
          <cell r="E1023" t="str">
            <v>MoonÂ </v>
          </cell>
          <cell r="F1023" t="str">
            <v>http://www.imdb.com/title/tt1182345/?ref_=fn_tt_tt_1</v>
          </cell>
          <cell r="G1023" t="str">
            <v>English</v>
          </cell>
          <cell r="H1023" t="str">
            <v>UK</v>
          </cell>
          <cell r="I1023">
            <v>5000000</v>
          </cell>
          <cell r="J1023">
            <v>2009</v>
          </cell>
          <cell r="K1023">
            <v>7.9</v>
          </cell>
          <cell r="L1023" t="str">
            <v>Drama</v>
          </cell>
          <cell r="M1023" t="str">
            <v>Mystery</v>
          </cell>
          <cell r="N1023" t="str">
            <v>Sci-Fi</v>
          </cell>
        </row>
        <row r="1024">
          <cell r="A1024" t="str">
            <v>Ronan Chapalain</v>
          </cell>
          <cell r="B1024">
            <v>41</v>
          </cell>
          <cell r="C1024">
            <v>4074023</v>
          </cell>
          <cell r="D1024" t="str">
            <v>Documentary</v>
          </cell>
          <cell r="E1024" t="str">
            <v>Sea Rex 3D: Journey to a Prehistoric WorldÂ </v>
          </cell>
          <cell r="F1024" t="str">
            <v>http://www.imdb.com/title/tt1529567/?ref_=fn_tt_tt_1</v>
          </cell>
          <cell r="G1024" t="str">
            <v>English</v>
          </cell>
          <cell r="H1024" t="str">
            <v>UK</v>
          </cell>
          <cell r="I1024">
            <v>5000000</v>
          </cell>
          <cell r="J1024">
            <v>2010</v>
          </cell>
          <cell r="K1024">
            <v>6.9</v>
          </cell>
          <cell r="L1024" t="str">
            <v>Documentary</v>
          </cell>
          <cell r="M1024">
            <v>0</v>
          </cell>
        </row>
        <row r="1025">
          <cell r="A1025" t="str">
            <v>Atom Egoyan</v>
          </cell>
          <cell r="B1025">
            <v>112</v>
          </cell>
          <cell r="C1025">
            <v>4306697</v>
          </cell>
          <cell r="D1025" t="str">
            <v>Drama</v>
          </cell>
          <cell r="E1025" t="str">
            <v>The Sweet HereafterÂ </v>
          </cell>
          <cell r="F1025" t="str">
            <v>http://www.imdb.com/title/tt0120255/?ref_=fn_tt_tt_1</v>
          </cell>
          <cell r="G1025" t="str">
            <v>English</v>
          </cell>
          <cell r="H1025" t="str">
            <v>Canada</v>
          </cell>
          <cell r="I1025">
            <v>5000000</v>
          </cell>
          <cell r="J1025">
            <v>1997</v>
          </cell>
          <cell r="K1025">
            <v>7.7</v>
          </cell>
          <cell r="L1025" t="str">
            <v>Drama</v>
          </cell>
          <cell r="M1025">
            <v>0</v>
          </cell>
        </row>
        <row r="1026">
          <cell r="A1026" t="str">
            <v>Randall Miller</v>
          </cell>
          <cell r="B1026">
            <v>110</v>
          </cell>
          <cell r="C1026">
            <v>4040588</v>
          </cell>
          <cell r="D1026" t="str">
            <v>Comedy|Drama</v>
          </cell>
          <cell r="E1026" t="str">
            <v>Bottle ShockÂ </v>
          </cell>
          <cell r="F1026" t="str">
            <v>http://www.imdb.com/title/tt0914797/?ref_=fn_tt_tt_1</v>
          </cell>
          <cell r="G1026" t="str">
            <v>English</v>
          </cell>
          <cell r="H1026" t="str">
            <v>USA</v>
          </cell>
          <cell r="I1026">
            <v>5000000</v>
          </cell>
          <cell r="J1026">
            <v>2008</v>
          </cell>
          <cell r="K1026">
            <v>6.8</v>
          </cell>
          <cell r="L1026" t="str">
            <v>Comedy</v>
          </cell>
          <cell r="M1026" t="str">
            <v>Drama</v>
          </cell>
        </row>
        <row r="1027">
          <cell r="A1027" t="str">
            <v>Jerry Belson</v>
          </cell>
          <cell r="B1027">
            <v>87</v>
          </cell>
          <cell r="C1027">
            <v>0</v>
          </cell>
          <cell r="D1027" t="str">
            <v>Comedy|Music|Sci-Fi</v>
          </cell>
          <cell r="E1027" t="str">
            <v>Jekyll and Hyde... Together AgainÂ </v>
          </cell>
          <cell r="F1027" t="str">
            <v>http://www.imdb.com/title/tt0084171/?ref_=fn_tt_tt_1</v>
          </cell>
          <cell r="G1027" t="str">
            <v>English</v>
          </cell>
          <cell r="H1027" t="str">
            <v>USA</v>
          </cell>
          <cell r="I1027">
            <v>5000000</v>
          </cell>
          <cell r="J1027">
            <v>1982</v>
          </cell>
          <cell r="K1027">
            <v>6.2</v>
          </cell>
          <cell r="L1027" t="str">
            <v>Comedy</v>
          </cell>
          <cell r="M1027" t="str">
            <v>Music</v>
          </cell>
          <cell r="N1027" t="str">
            <v>Sci-Fi</v>
          </cell>
        </row>
        <row r="1028">
          <cell r="A1028" t="str">
            <v>Peter Jackson</v>
          </cell>
          <cell r="B1028">
            <v>108</v>
          </cell>
          <cell r="C1028">
            <v>3049135</v>
          </cell>
          <cell r="D1028" t="str">
            <v>Biography|Crime|Drama|Romance|Thriller</v>
          </cell>
          <cell r="E1028" t="str">
            <v>Heavenly CreaturesÂ </v>
          </cell>
          <cell r="F1028" t="str">
            <v>http://www.imdb.com/title/tt0110005/?ref_=fn_tt_tt_1</v>
          </cell>
          <cell r="G1028" t="str">
            <v>English</v>
          </cell>
          <cell r="H1028" t="str">
            <v>New Zealand</v>
          </cell>
          <cell r="I1028">
            <v>5000000</v>
          </cell>
          <cell r="J1028">
            <v>1994</v>
          </cell>
          <cell r="K1028">
            <v>7.4</v>
          </cell>
          <cell r="L1028" t="str">
            <v>Biography</v>
          </cell>
          <cell r="M1028" t="str">
            <v>Crime</v>
          </cell>
          <cell r="N1028" t="str">
            <v>Drama</v>
          </cell>
          <cell r="O1028" t="str">
            <v>Romance</v>
          </cell>
        </row>
        <row r="1029">
          <cell r="A1029" t="str">
            <v>Michael Polish</v>
          </cell>
          <cell r="B1029">
            <v>121</v>
          </cell>
          <cell r="C1029">
            <v>4700361</v>
          </cell>
          <cell r="D1029" t="str">
            <v>Drama</v>
          </cell>
          <cell r="E1029" t="str">
            <v>90 Minutes in HeavenÂ </v>
          </cell>
          <cell r="F1029" t="str">
            <v>http://www.imdb.com/title/tt4337690/?ref_=fn_tt_tt_1</v>
          </cell>
          <cell r="G1029" t="str">
            <v>English</v>
          </cell>
          <cell r="H1029" t="str">
            <v>USA</v>
          </cell>
          <cell r="I1029">
            <v>5000000</v>
          </cell>
          <cell r="J1029">
            <v>2015</v>
          </cell>
          <cell r="K1029">
            <v>4.5999999999999996</v>
          </cell>
          <cell r="L1029" t="str">
            <v>Drama</v>
          </cell>
          <cell r="M1029">
            <v>0</v>
          </cell>
        </row>
        <row r="1030">
          <cell r="A1030" t="str">
            <v>Dan Rush</v>
          </cell>
          <cell r="B1030">
            <v>97</v>
          </cell>
          <cell r="C1030">
            <v>2711210</v>
          </cell>
          <cell r="D1030" t="str">
            <v>Comedy|Drama</v>
          </cell>
          <cell r="E1030" t="str">
            <v>Everything Must GoÂ </v>
          </cell>
          <cell r="F1030" t="str">
            <v>http://www.imdb.com/title/tt1531663/?ref_=fn_tt_tt_1</v>
          </cell>
          <cell r="G1030" t="str">
            <v>English</v>
          </cell>
          <cell r="H1030" t="str">
            <v>USA</v>
          </cell>
          <cell r="I1030">
            <v>5000000</v>
          </cell>
          <cell r="J1030">
            <v>2010</v>
          </cell>
          <cell r="K1030">
            <v>6.4</v>
          </cell>
          <cell r="L1030" t="str">
            <v>Comedy</v>
          </cell>
          <cell r="M1030" t="str">
            <v>Drama</v>
          </cell>
        </row>
        <row r="1031">
          <cell r="A1031" t="str">
            <v>Jake Kasdan</v>
          </cell>
          <cell r="B1031">
            <v>116</v>
          </cell>
          <cell r="C1031">
            <v>1980338</v>
          </cell>
          <cell r="D1031" t="str">
            <v>Comedy|Crime|Drama|Mystery|Thriller</v>
          </cell>
          <cell r="E1031" t="str">
            <v>Zero EffectÂ </v>
          </cell>
          <cell r="F1031" t="str">
            <v>http://www.imdb.com/title/tt0120906/?ref_=fn_tt_tt_1</v>
          </cell>
          <cell r="G1031" t="str">
            <v>English</v>
          </cell>
          <cell r="H1031" t="str">
            <v>USA</v>
          </cell>
          <cell r="I1031">
            <v>5000000</v>
          </cell>
          <cell r="J1031">
            <v>1998</v>
          </cell>
          <cell r="K1031">
            <v>7</v>
          </cell>
          <cell r="L1031" t="str">
            <v>Comedy</v>
          </cell>
          <cell r="M1031" t="str">
            <v>Crime</v>
          </cell>
          <cell r="N1031" t="str">
            <v>Drama</v>
          </cell>
          <cell r="O1031" t="str">
            <v>Mystery</v>
          </cell>
        </row>
        <row r="1032">
          <cell r="A1032" t="str">
            <v>Brad Anderson</v>
          </cell>
          <cell r="B1032">
            <v>94</v>
          </cell>
          <cell r="C1032">
            <v>1082044</v>
          </cell>
          <cell r="D1032" t="str">
            <v>Drama|Thriller</v>
          </cell>
          <cell r="E1032" t="str">
            <v>The MachinistÂ </v>
          </cell>
          <cell r="F1032" t="str">
            <v>http://www.imdb.com/title/tt0361862/?ref_=fn_tt_tt_1</v>
          </cell>
          <cell r="G1032" t="str">
            <v>English</v>
          </cell>
          <cell r="H1032" t="str">
            <v>Spain</v>
          </cell>
          <cell r="I1032">
            <v>5000000</v>
          </cell>
          <cell r="J1032">
            <v>2004</v>
          </cell>
          <cell r="K1032">
            <v>7.7</v>
          </cell>
          <cell r="L1032" t="str">
            <v>Drama</v>
          </cell>
          <cell r="M1032" t="str">
            <v>Thriller</v>
          </cell>
        </row>
        <row r="1033">
          <cell r="A1033" t="str">
            <v>Paul Schrader</v>
          </cell>
          <cell r="B1033">
            <v>103</v>
          </cell>
          <cell r="C1033">
            <v>1100000</v>
          </cell>
          <cell r="D1033" t="str">
            <v>Crime|Drama</v>
          </cell>
          <cell r="E1033" t="str">
            <v>Light SleeperÂ </v>
          </cell>
          <cell r="F1033" t="str">
            <v>http://www.imdb.com/title/tt0102307/?ref_=fn_tt_tt_1</v>
          </cell>
          <cell r="G1033" t="str">
            <v>English</v>
          </cell>
          <cell r="H1033" t="str">
            <v>USA</v>
          </cell>
          <cell r="I1033">
            <v>5000000</v>
          </cell>
          <cell r="J1033">
            <v>1992</v>
          </cell>
          <cell r="K1033">
            <v>6.8</v>
          </cell>
          <cell r="L1033" t="str">
            <v>Crime</v>
          </cell>
          <cell r="M1033" t="str">
            <v>Drama</v>
          </cell>
        </row>
        <row r="1034">
          <cell r="A1034" t="str">
            <v>Michael Cuesta</v>
          </cell>
          <cell r="B1034">
            <v>112</v>
          </cell>
          <cell r="C1034">
            <v>2445646</v>
          </cell>
          <cell r="D1034" t="str">
            <v>Biography|Crime|Drama|Mystery|Thriller</v>
          </cell>
          <cell r="E1034" t="str">
            <v>Kill the MessengerÂ </v>
          </cell>
          <cell r="F1034" t="str">
            <v>http://www.imdb.com/title/tt1216491/?ref_=fn_tt_tt_1</v>
          </cell>
          <cell r="G1034" t="str">
            <v>English</v>
          </cell>
          <cell r="H1034" t="str">
            <v>USA</v>
          </cell>
          <cell r="I1034">
            <v>5000000</v>
          </cell>
          <cell r="J1034">
            <v>2014</v>
          </cell>
          <cell r="K1034">
            <v>7</v>
          </cell>
          <cell r="L1034" t="str">
            <v>Biography</v>
          </cell>
          <cell r="M1034" t="str">
            <v>Crime</v>
          </cell>
          <cell r="N1034" t="str">
            <v>Drama</v>
          </cell>
          <cell r="O1034" t="str">
            <v>Mystery</v>
          </cell>
        </row>
        <row r="1035">
          <cell r="A1035" t="str">
            <v>John Cameron Mitchell</v>
          </cell>
          <cell r="B1035">
            <v>91</v>
          </cell>
          <cell r="C1035">
            <v>2221809</v>
          </cell>
          <cell r="D1035" t="str">
            <v>Drama</v>
          </cell>
          <cell r="E1035" t="str">
            <v>Rabbit HoleÂ </v>
          </cell>
          <cell r="F1035" t="str">
            <v>http://www.imdb.com/title/tt0935075/?ref_=fn_tt_tt_1</v>
          </cell>
          <cell r="G1035" t="str">
            <v>English</v>
          </cell>
          <cell r="H1035" t="str">
            <v>USA</v>
          </cell>
          <cell r="I1035">
            <v>5000000</v>
          </cell>
          <cell r="J1035">
            <v>2010</v>
          </cell>
          <cell r="K1035">
            <v>7</v>
          </cell>
          <cell r="L1035" t="str">
            <v>Drama</v>
          </cell>
          <cell r="M1035">
            <v>0</v>
          </cell>
        </row>
        <row r="1036">
          <cell r="A1036" t="str">
            <v>Fenton Bailey</v>
          </cell>
          <cell r="B1036">
            <v>98</v>
          </cell>
          <cell r="C1036">
            <v>296665</v>
          </cell>
          <cell r="D1036" t="str">
            <v>Biography|Crime|Drama|Thriller</v>
          </cell>
          <cell r="E1036" t="str">
            <v>Party MonsterÂ </v>
          </cell>
          <cell r="F1036" t="str">
            <v>http://www.imdb.com/title/tt0320244/?ref_=fn_tt_tt_1</v>
          </cell>
          <cell r="G1036" t="str">
            <v>English</v>
          </cell>
          <cell r="H1036" t="str">
            <v>USA</v>
          </cell>
          <cell r="I1036">
            <v>5000000</v>
          </cell>
          <cell r="J1036">
            <v>2003</v>
          </cell>
          <cell r="K1036">
            <v>6.3</v>
          </cell>
          <cell r="L1036" t="str">
            <v>Biography</v>
          </cell>
          <cell r="M1036" t="str">
            <v>Crime</v>
          </cell>
          <cell r="N1036" t="str">
            <v>Drama</v>
          </cell>
          <cell r="O1036" t="str">
            <v>Thriller</v>
          </cell>
        </row>
        <row r="1037">
          <cell r="A1037" t="str">
            <v>Jeremy Saulnier</v>
          </cell>
          <cell r="B1037">
            <v>95</v>
          </cell>
          <cell r="C1037">
            <v>3219029</v>
          </cell>
          <cell r="D1037" t="str">
            <v>Crime|Horror|Music|Thriller</v>
          </cell>
          <cell r="E1037" t="str">
            <v>Green RoomÂ </v>
          </cell>
          <cell r="F1037" t="str">
            <v>http://www.imdb.com/title/tt4062536/?ref_=fn_tt_tt_1</v>
          </cell>
          <cell r="G1037" t="str">
            <v>English</v>
          </cell>
          <cell r="H1037" t="str">
            <v>USA</v>
          </cell>
          <cell r="I1037">
            <v>5000000</v>
          </cell>
          <cell r="J1037">
            <v>2015</v>
          </cell>
          <cell r="K1037">
            <v>7.1</v>
          </cell>
          <cell r="L1037" t="str">
            <v>Crime</v>
          </cell>
          <cell r="M1037" t="str">
            <v>Horror</v>
          </cell>
          <cell r="N1037" t="str">
            <v>Music</v>
          </cell>
          <cell r="O1037" t="str">
            <v>Thriller</v>
          </cell>
        </row>
        <row r="1038">
          <cell r="A1038" t="str">
            <v>Billy Kent</v>
          </cell>
          <cell r="B1038">
            <v>88</v>
          </cell>
          <cell r="C1038">
            <v>0</v>
          </cell>
          <cell r="D1038" t="str">
            <v>Comedy|Drama|Romance</v>
          </cell>
          <cell r="E1038" t="str">
            <v>The Oh in OhioÂ </v>
          </cell>
          <cell r="F1038" t="str">
            <v>http://www.imdb.com/title/tt0422861/?ref_=fn_tt_tt_1</v>
          </cell>
          <cell r="G1038" t="str">
            <v>English</v>
          </cell>
          <cell r="H1038" t="str">
            <v>USA</v>
          </cell>
          <cell r="I1038">
            <v>5000000</v>
          </cell>
          <cell r="J1038">
            <v>2006</v>
          </cell>
          <cell r="K1038">
            <v>5.6</v>
          </cell>
          <cell r="L1038" t="str">
            <v>Comedy</v>
          </cell>
          <cell r="M1038" t="str">
            <v>Drama</v>
          </cell>
          <cell r="N1038" t="str">
            <v>Romance</v>
          </cell>
        </row>
        <row r="1039">
          <cell r="A1039" t="str">
            <v>James Manera</v>
          </cell>
          <cell r="B1039">
            <v>99</v>
          </cell>
          <cell r="C1039">
            <v>830210</v>
          </cell>
          <cell r="D1039" t="str">
            <v>Drama|Mystery|Sci-Fi</v>
          </cell>
          <cell r="E1039" t="str">
            <v>Atlas Shrugged: Who Is John Galt?Â </v>
          </cell>
          <cell r="F1039" t="str">
            <v>http://www.imdb.com/title/tt2800038/?ref_=fn_tt_tt_1</v>
          </cell>
          <cell r="G1039" t="str">
            <v>English</v>
          </cell>
          <cell r="H1039" t="str">
            <v>USA</v>
          </cell>
          <cell r="I1039">
            <v>5000000</v>
          </cell>
          <cell r="J1039">
            <v>2014</v>
          </cell>
          <cell r="K1039">
            <v>4.4000000000000004</v>
          </cell>
          <cell r="L1039" t="str">
            <v>Drama</v>
          </cell>
          <cell r="M1039" t="str">
            <v>Mystery</v>
          </cell>
          <cell r="N1039" t="str">
            <v>Sci-Fi</v>
          </cell>
        </row>
        <row r="1040">
          <cell r="A1040" t="str">
            <v>Kevin Spacey</v>
          </cell>
          <cell r="B1040">
            <v>97</v>
          </cell>
          <cell r="C1040">
            <v>326308</v>
          </cell>
          <cell r="D1040" t="str">
            <v>Crime|Drama|Thriller</v>
          </cell>
          <cell r="E1040" t="str">
            <v>Albino AlligatorÂ </v>
          </cell>
          <cell r="F1040" t="str">
            <v>http://www.imdb.com/title/tt0115495/?ref_=fn_tt_tt_1</v>
          </cell>
          <cell r="G1040" t="str">
            <v>English</v>
          </cell>
          <cell r="H1040" t="str">
            <v>USA</v>
          </cell>
          <cell r="I1040">
            <v>5000000</v>
          </cell>
          <cell r="J1040">
            <v>1996</v>
          </cell>
          <cell r="K1040">
            <v>6.1</v>
          </cell>
          <cell r="L1040" t="str">
            <v>Crime</v>
          </cell>
          <cell r="M1040" t="str">
            <v>Drama</v>
          </cell>
          <cell r="N1040" t="str">
            <v>Thriller</v>
          </cell>
        </row>
        <row r="1041">
          <cell r="A1041" t="str">
            <v>Nicholas Fackler</v>
          </cell>
          <cell r="B1041">
            <v>90</v>
          </cell>
          <cell r="C1041">
            <v>124720</v>
          </cell>
          <cell r="D1041" t="str">
            <v>Drama|Romance</v>
          </cell>
          <cell r="E1041" t="str">
            <v>Lovely, StillÂ </v>
          </cell>
          <cell r="F1041" t="str">
            <v>http://www.imdb.com/title/tt1150947/?ref_=fn_tt_tt_1</v>
          </cell>
          <cell r="G1041" t="str">
            <v>English</v>
          </cell>
          <cell r="H1041" t="str">
            <v>USA</v>
          </cell>
          <cell r="I1041">
            <v>5000000</v>
          </cell>
          <cell r="J1041">
            <v>2008</v>
          </cell>
          <cell r="K1041">
            <v>7.3</v>
          </cell>
          <cell r="L1041" t="str">
            <v>Drama</v>
          </cell>
          <cell r="M1041" t="str">
            <v>Romance</v>
          </cell>
        </row>
        <row r="1042">
          <cell r="A1042" t="str">
            <v>Matthew Hastings</v>
          </cell>
          <cell r="B1042">
            <v>95</v>
          </cell>
          <cell r="C1042">
            <v>0</v>
          </cell>
          <cell r="D1042" t="str">
            <v>Comedy|Horror|Sci-Fi</v>
          </cell>
          <cell r="E1042" t="str">
            <v>DecoysÂ </v>
          </cell>
          <cell r="F1042" t="str">
            <v>http://www.imdb.com/title/tt0357585/?ref_=fn_tt_tt_1</v>
          </cell>
          <cell r="G1042" t="str">
            <v>English</v>
          </cell>
          <cell r="H1042" t="str">
            <v>Canada</v>
          </cell>
          <cell r="I1042">
            <v>5000000</v>
          </cell>
          <cell r="J1042">
            <v>2004</v>
          </cell>
          <cell r="K1042">
            <v>4.5999999999999996</v>
          </cell>
          <cell r="L1042" t="str">
            <v>Comedy</v>
          </cell>
          <cell r="M1042" t="str">
            <v>Horror</v>
          </cell>
          <cell r="N1042" t="str">
            <v>Sci-Fi</v>
          </cell>
        </row>
        <row r="1043">
          <cell r="A1043" t="str">
            <v>M. Night Shyamalan</v>
          </cell>
          <cell r="B1043">
            <v>94</v>
          </cell>
          <cell r="C1043">
            <v>65069140</v>
          </cell>
          <cell r="D1043" t="str">
            <v>Horror|Thriller</v>
          </cell>
          <cell r="E1043" t="str">
            <v>The VisitÂ </v>
          </cell>
          <cell r="F1043" t="str">
            <v>http://www.imdb.com/title/tt3567288/?ref_=fn_tt_tt_1</v>
          </cell>
          <cell r="G1043" t="str">
            <v>English</v>
          </cell>
          <cell r="H1043" t="str">
            <v>USA</v>
          </cell>
          <cell r="I1043">
            <v>5000000</v>
          </cell>
          <cell r="J1043">
            <v>2015</v>
          </cell>
          <cell r="K1043">
            <v>6.2</v>
          </cell>
          <cell r="L1043" t="str">
            <v>Horror</v>
          </cell>
          <cell r="M1043" t="str">
            <v>Thriller</v>
          </cell>
        </row>
        <row r="1044">
          <cell r="A1044" t="str">
            <v>Brian De Palma</v>
          </cell>
          <cell r="B1044">
            <v>90</v>
          </cell>
          <cell r="C1044">
            <v>65087</v>
          </cell>
          <cell r="D1044" t="str">
            <v>Crime|Thriller|War</v>
          </cell>
          <cell r="E1044" t="str">
            <v>RedactedÂ </v>
          </cell>
          <cell r="F1044" t="str">
            <v>http://www.imdb.com/title/tt0937237/?ref_=fn_tt_tt_1</v>
          </cell>
          <cell r="G1044" t="str">
            <v>English</v>
          </cell>
          <cell r="H1044" t="str">
            <v>USA</v>
          </cell>
          <cell r="I1044">
            <v>5000000</v>
          </cell>
          <cell r="J1044">
            <v>2007</v>
          </cell>
          <cell r="K1044">
            <v>6.2</v>
          </cell>
          <cell r="L1044" t="str">
            <v>Crime</v>
          </cell>
          <cell r="M1044" t="str">
            <v>Thriller</v>
          </cell>
          <cell r="N1044" t="str">
            <v>War</v>
          </cell>
        </row>
        <row r="1045">
          <cell r="A1045" t="str">
            <v>Klaus Menzel</v>
          </cell>
          <cell r="B1045">
            <v>103</v>
          </cell>
          <cell r="C1045">
            <v>16066</v>
          </cell>
          <cell r="D1045" t="str">
            <v>Mystery|Romance|Thriller</v>
          </cell>
          <cell r="E1045" t="str">
            <v>FascinationÂ </v>
          </cell>
          <cell r="F1045" t="str">
            <v>http://www.imdb.com/title/tt0305632/?ref_=fn_tt_tt_1</v>
          </cell>
          <cell r="G1045" t="str">
            <v>English</v>
          </cell>
          <cell r="H1045" t="str">
            <v>Germany</v>
          </cell>
          <cell r="I1045">
            <v>5000000</v>
          </cell>
          <cell r="J1045">
            <v>2004</v>
          </cell>
          <cell r="K1045">
            <v>3.3</v>
          </cell>
          <cell r="L1045" t="str">
            <v>Mystery</v>
          </cell>
          <cell r="M1045" t="str">
            <v>Romance</v>
          </cell>
          <cell r="N1045" t="str">
            <v>Thriller</v>
          </cell>
        </row>
        <row r="1046">
          <cell r="A1046" t="str">
            <v>Oren Peli</v>
          </cell>
          <cell r="B1046">
            <v>91</v>
          </cell>
          <cell r="C1046">
            <v>0</v>
          </cell>
          <cell r="D1046" t="str">
            <v>Horror|Sci-Fi|Thriller</v>
          </cell>
          <cell r="E1046" t="str">
            <v>Area 51Â </v>
          </cell>
          <cell r="F1046" t="str">
            <v>http://www.imdb.com/title/tt1519461/?ref_=fn_tt_tt_1</v>
          </cell>
          <cell r="G1046" t="str">
            <v>English</v>
          </cell>
          <cell r="H1046" t="str">
            <v>USA</v>
          </cell>
          <cell r="I1046">
            <v>5000000</v>
          </cell>
          <cell r="J1046">
            <v>2015</v>
          </cell>
          <cell r="K1046">
            <v>4.2</v>
          </cell>
          <cell r="L1046" t="str">
            <v>Horror</v>
          </cell>
          <cell r="M1046" t="str">
            <v>Sci-Fi</v>
          </cell>
          <cell r="N1046" t="str">
            <v>Thriller</v>
          </cell>
        </row>
        <row r="1047">
          <cell r="A1047" t="str">
            <v>Jaume BalaguerÃ³</v>
          </cell>
          <cell r="B1047">
            <v>102</v>
          </cell>
          <cell r="C1047">
            <v>0</v>
          </cell>
          <cell r="D1047" t="str">
            <v>Drama|Horror|Thriller</v>
          </cell>
          <cell r="E1047" t="str">
            <v>Sleep TightÂ </v>
          </cell>
          <cell r="F1047" t="str">
            <v>http://www.imdb.com/title/tt1437358/?ref_=fn_tt_tt_1</v>
          </cell>
          <cell r="G1047" t="str">
            <v>Spanish</v>
          </cell>
          <cell r="H1047" t="str">
            <v>Spain</v>
          </cell>
          <cell r="I1047">
            <v>5000000</v>
          </cell>
          <cell r="J1047">
            <v>2011</v>
          </cell>
          <cell r="K1047">
            <v>7.2</v>
          </cell>
          <cell r="L1047" t="str">
            <v>Drama</v>
          </cell>
          <cell r="M1047" t="str">
            <v>Horror</v>
          </cell>
          <cell r="N1047" t="str">
            <v>Thriller</v>
          </cell>
        </row>
        <row r="1048">
          <cell r="A1048" t="str">
            <v>Stephen Herek</v>
          </cell>
          <cell r="B1048">
            <v>87</v>
          </cell>
          <cell r="C1048">
            <v>0</v>
          </cell>
          <cell r="D1048" t="str">
            <v>Comedy|Drama|Fantasy</v>
          </cell>
          <cell r="E1048" t="str">
            <v>Dead Like Me: Life After DeathÂ </v>
          </cell>
          <cell r="F1048" t="str">
            <v>http://www.imdb.com/title/tt1079444/?ref_=fn_tt_tt_1</v>
          </cell>
          <cell r="G1048" t="str">
            <v>English</v>
          </cell>
          <cell r="H1048" t="str">
            <v>USA</v>
          </cell>
          <cell r="I1048">
            <v>5000000</v>
          </cell>
          <cell r="J1048">
            <v>2009</v>
          </cell>
          <cell r="K1048">
            <v>6.1</v>
          </cell>
          <cell r="L1048" t="str">
            <v>Comedy</v>
          </cell>
          <cell r="M1048" t="str">
            <v>Drama</v>
          </cell>
          <cell r="N1048" t="str">
            <v>Fantasy</v>
          </cell>
        </row>
        <row r="1049">
          <cell r="A1049" t="str">
            <v>William H. Macy</v>
          </cell>
          <cell r="B1049">
            <v>105</v>
          </cell>
          <cell r="C1049">
            <v>37440</v>
          </cell>
          <cell r="D1049" t="str">
            <v>Comedy|Drama|Music</v>
          </cell>
          <cell r="E1049" t="str">
            <v>RudderlessÂ </v>
          </cell>
          <cell r="F1049" t="str">
            <v>http://www.imdb.com/title/tt1798243/?ref_=fn_tt_tt_1</v>
          </cell>
          <cell r="G1049" t="str">
            <v>English</v>
          </cell>
          <cell r="H1049" t="str">
            <v>USA</v>
          </cell>
          <cell r="I1049">
            <v>5000000</v>
          </cell>
          <cell r="J1049">
            <v>2014</v>
          </cell>
          <cell r="K1049">
            <v>7.5</v>
          </cell>
          <cell r="L1049" t="str">
            <v>Comedy</v>
          </cell>
          <cell r="M1049" t="str">
            <v>Drama</v>
          </cell>
          <cell r="N1049" t="str">
            <v>Music</v>
          </cell>
        </row>
        <row r="1050">
          <cell r="A1050" t="str">
            <v>Eric Bross</v>
          </cell>
          <cell r="B1050">
            <v>87</v>
          </cell>
          <cell r="C1050">
            <v>0</v>
          </cell>
          <cell r="D1050" t="str">
            <v>Crime|Drama|Thriller</v>
          </cell>
          <cell r="E1050" t="str">
            <v>We Have Your HusbandÂ </v>
          </cell>
          <cell r="F1050" t="str">
            <v>http://www.imdb.com/title/tt2063015/?ref_=fn_tt_tt_1</v>
          </cell>
          <cell r="G1050" t="str">
            <v>English</v>
          </cell>
          <cell r="H1050" t="str">
            <v>USA</v>
          </cell>
          <cell r="I1050">
            <v>5000000</v>
          </cell>
          <cell r="J1050">
            <v>2011</v>
          </cell>
          <cell r="K1050">
            <v>5.5</v>
          </cell>
          <cell r="L1050" t="str">
            <v>Crime</v>
          </cell>
          <cell r="M1050" t="str">
            <v>Drama</v>
          </cell>
          <cell r="N1050" t="str">
            <v>Thriller</v>
          </cell>
        </row>
        <row r="1051">
          <cell r="A1051" t="str">
            <v>Paul Schrader</v>
          </cell>
          <cell r="B1051">
            <v>94</v>
          </cell>
          <cell r="C1051">
            <v>0</v>
          </cell>
          <cell r="D1051" t="str">
            <v>Drama|Thriller</v>
          </cell>
          <cell r="E1051" t="str">
            <v>Dying of the LightÂ </v>
          </cell>
          <cell r="F1051" t="str">
            <v>http://www.imdb.com/title/tt1274586/?ref_=fn_tt_tt_1</v>
          </cell>
          <cell r="G1051" t="str">
            <v>English</v>
          </cell>
          <cell r="H1051" t="str">
            <v>Bahamas</v>
          </cell>
          <cell r="I1051">
            <v>5000000</v>
          </cell>
          <cell r="J1051">
            <v>2014</v>
          </cell>
          <cell r="K1051">
            <v>4.4000000000000004</v>
          </cell>
          <cell r="L1051" t="str">
            <v>Drama</v>
          </cell>
          <cell r="M1051" t="str">
            <v>Thriller</v>
          </cell>
        </row>
        <row r="1052">
          <cell r="A1052" t="str">
            <v>Vicky Jewson</v>
          </cell>
          <cell r="B1052">
            <v>109</v>
          </cell>
          <cell r="C1052">
            <v>0</v>
          </cell>
          <cell r="D1052" t="str">
            <v>Action|Drama|Thriller|War</v>
          </cell>
          <cell r="E1052" t="str">
            <v>Born of WarÂ </v>
          </cell>
          <cell r="F1052" t="str">
            <v>http://www.imdb.com/title/tt1554921/?ref_=fn_tt_tt_1</v>
          </cell>
          <cell r="G1052" t="str">
            <v>English</v>
          </cell>
          <cell r="H1052" t="str">
            <v>UK</v>
          </cell>
          <cell r="I1052">
            <v>5000000</v>
          </cell>
          <cell r="J1052">
            <v>2014</v>
          </cell>
          <cell r="K1052">
            <v>4.4000000000000004</v>
          </cell>
          <cell r="L1052" t="str">
            <v>Action</v>
          </cell>
          <cell r="M1052" t="str">
            <v>Drama</v>
          </cell>
          <cell r="N1052" t="str">
            <v>Thriller</v>
          </cell>
          <cell r="O1052" t="str">
            <v>War</v>
          </cell>
        </row>
        <row r="1053">
          <cell r="A1053" t="str">
            <v>Peter Hyams</v>
          </cell>
          <cell r="B1053">
            <v>130</v>
          </cell>
          <cell r="C1053">
            <v>0</v>
          </cell>
          <cell r="D1053" t="str">
            <v>Action|Sci-Fi|Thriller</v>
          </cell>
          <cell r="E1053" t="str">
            <v>Capricorn OneÂ </v>
          </cell>
          <cell r="F1053" t="str">
            <v>http://www.imdb.com/title/tt0077294/?ref_=fn_tt_tt_1</v>
          </cell>
          <cell r="G1053" t="str">
            <v>English</v>
          </cell>
          <cell r="H1053" t="str">
            <v>USA</v>
          </cell>
          <cell r="I1053">
            <v>5000000</v>
          </cell>
          <cell r="J1053">
            <v>1977</v>
          </cell>
          <cell r="K1053">
            <v>6.8</v>
          </cell>
          <cell r="L1053" t="str">
            <v>Action</v>
          </cell>
          <cell r="M1053" t="str">
            <v>Sci-Fi</v>
          </cell>
          <cell r="N1053" t="str">
            <v>Thriller</v>
          </cell>
        </row>
        <row r="1054">
          <cell r="A1054" t="str">
            <v>Marc Bennett</v>
          </cell>
          <cell r="C1054">
            <v>0</v>
          </cell>
          <cell r="D1054" t="str">
            <v>Comedy|Drama</v>
          </cell>
          <cell r="E1054" t="str">
            <v>Should've Been RomeoÂ </v>
          </cell>
          <cell r="F1054" t="str">
            <v>http://www.imdb.com/title/tt1717210/?ref_=fn_tt_tt_1</v>
          </cell>
          <cell r="G1054" t="str">
            <v>English</v>
          </cell>
          <cell r="H1054" t="str">
            <v>USA</v>
          </cell>
          <cell r="I1054">
            <v>5000000</v>
          </cell>
          <cell r="J1054">
            <v>2012</v>
          </cell>
          <cell r="K1054">
            <v>6.7</v>
          </cell>
          <cell r="L1054" t="str">
            <v>Comedy</v>
          </cell>
          <cell r="M1054" t="str">
            <v>Drama</v>
          </cell>
        </row>
        <row r="1055">
          <cell r="A1055" t="str">
            <v>Mike Mayhall</v>
          </cell>
          <cell r="B1055">
            <v>88</v>
          </cell>
          <cell r="C1055">
            <v>0</v>
          </cell>
          <cell r="D1055" t="str">
            <v>Family</v>
          </cell>
          <cell r="E1055" t="str">
            <v>Running ForeverÂ </v>
          </cell>
          <cell r="F1055" t="str">
            <v>http://www.imdb.com/title/tt4453560/?ref_=fn_tt_tt_1</v>
          </cell>
          <cell r="G1055" t="str">
            <v>English</v>
          </cell>
          <cell r="H1055" t="str">
            <v>USA</v>
          </cell>
          <cell r="I1055">
            <v>5000000</v>
          </cell>
          <cell r="J1055">
            <v>2015</v>
          </cell>
          <cell r="K1055">
            <v>8.6</v>
          </cell>
          <cell r="L1055" t="str">
            <v>Family</v>
          </cell>
          <cell r="M1055">
            <v>0</v>
          </cell>
        </row>
        <row r="1056">
          <cell r="A1056" t="str">
            <v>Kevin Smith</v>
          </cell>
          <cell r="B1056">
            <v>88</v>
          </cell>
          <cell r="C1056">
            <v>0</v>
          </cell>
          <cell r="D1056" t="str">
            <v>Comedy|Fantasy|Horror|Thriller</v>
          </cell>
          <cell r="E1056" t="str">
            <v>Yoga HosersÂ </v>
          </cell>
          <cell r="F1056" t="str">
            <v>http://www.imdb.com/title/tt3838992/?ref_=fn_tt_tt_1</v>
          </cell>
          <cell r="G1056" t="str">
            <v>English</v>
          </cell>
          <cell r="H1056" t="str">
            <v>USA</v>
          </cell>
          <cell r="I1056">
            <v>5000000</v>
          </cell>
          <cell r="J1056">
            <v>2016</v>
          </cell>
          <cell r="K1056">
            <v>4.8</v>
          </cell>
          <cell r="L1056" t="str">
            <v>Comedy</v>
          </cell>
          <cell r="M1056" t="str">
            <v>Fantasy</v>
          </cell>
          <cell r="N1056" t="str">
            <v>Horror</v>
          </cell>
          <cell r="O1056" t="str">
            <v>Thriller</v>
          </cell>
        </row>
        <row r="1057">
          <cell r="A1057" t="str">
            <v>Jeff Nichols</v>
          </cell>
          <cell r="B1057">
            <v>121</v>
          </cell>
          <cell r="C1057">
            <v>1729969</v>
          </cell>
          <cell r="D1057" t="str">
            <v>Drama|Thriller</v>
          </cell>
          <cell r="E1057" t="str">
            <v>Take ShelterÂ </v>
          </cell>
          <cell r="F1057" t="str">
            <v>http://www.imdb.com/title/tt1675192/?ref_=fn_tt_tt_1</v>
          </cell>
          <cell r="G1057" t="str">
            <v>English</v>
          </cell>
          <cell r="H1057" t="str">
            <v>USA</v>
          </cell>
          <cell r="I1057">
            <v>5000000</v>
          </cell>
          <cell r="J1057">
            <v>2011</v>
          </cell>
          <cell r="K1057">
            <v>7.4</v>
          </cell>
          <cell r="L1057" t="str">
            <v>Drama</v>
          </cell>
          <cell r="M1057" t="str">
            <v>Thriller</v>
          </cell>
        </row>
        <row r="1058">
          <cell r="A1058" t="str">
            <v>Scott Foley</v>
          </cell>
          <cell r="B1058">
            <v>82</v>
          </cell>
          <cell r="C1058">
            <v>0</v>
          </cell>
          <cell r="D1058" t="str">
            <v>Comedy|Crime</v>
          </cell>
          <cell r="E1058" t="str">
            <v>Let's Kill Ward's WifeÂ </v>
          </cell>
          <cell r="F1058" t="str">
            <v>http://www.imdb.com/title/tt2980708/?ref_=fn_tt_tt_1</v>
          </cell>
          <cell r="G1058" t="str">
            <v>English</v>
          </cell>
          <cell r="H1058" t="str">
            <v>USA</v>
          </cell>
          <cell r="I1058">
            <v>5000000</v>
          </cell>
          <cell r="J1058">
            <v>2014</v>
          </cell>
          <cell r="K1058">
            <v>5.4</v>
          </cell>
          <cell r="L1058" t="str">
            <v>Comedy</v>
          </cell>
          <cell r="M1058" t="str">
            <v>Crime</v>
          </cell>
        </row>
        <row r="1059">
          <cell r="A1059" t="str">
            <v>Leonard Farlinger</v>
          </cell>
          <cell r="B1059">
            <v>89</v>
          </cell>
          <cell r="C1059">
            <v>0</v>
          </cell>
          <cell r="D1059" t="str">
            <v>Western</v>
          </cell>
          <cell r="E1059" t="str">
            <v>All HatÂ </v>
          </cell>
          <cell r="F1059" t="str">
            <v>http://www.imdb.com/title/tt0903131/?ref_=fn_tt_tt_1</v>
          </cell>
          <cell r="G1059" t="str">
            <v>English</v>
          </cell>
          <cell r="H1059" t="str">
            <v>Canada</v>
          </cell>
          <cell r="I1059">
            <v>5000000</v>
          </cell>
          <cell r="J1059">
            <v>2007</v>
          </cell>
          <cell r="K1059">
            <v>5.3</v>
          </cell>
          <cell r="L1059" t="str">
            <v>Western</v>
          </cell>
          <cell r="M1059">
            <v>0</v>
          </cell>
        </row>
        <row r="1060">
          <cell r="A1060" t="str">
            <v>Andrew Erwin</v>
          </cell>
          <cell r="B1060">
            <v>98</v>
          </cell>
          <cell r="C1060">
            <v>10429707</v>
          </cell>
          <cell r="D1060" t="str">
            <v>Comedy</v>
          </cell>
          <cell r="E1060" t="str">
            <v>Moms' Night OutÂ </v>
          </cell>
          <cell r="F1060" t="str">
            <v>http://www.imdb.com/title/tt3014666/?ref_=fn_tt_tt_1</v>
          </cell>
          <cell r="G1060" t="str">
            <v>English</v>
          </cell>
          <cell r="H1060" t="str">
            <v>USA</v>
          </cell>
          <cell r="I1060">
            <v>5000000</v>
          </cell>
          <cell r="J1060">
            <v>2014</v>
          </cell>
          <cell r="K1060">
            <v>5.4</v>
          </cell>
          <cell r="L1060" t="str">
            <v>Comedy</v>
          </cell>
          <cell r="M1060">
            <v>0</v>
          </cell>
        </row>
        <row r="1061">
          <cell r="A1061" t="str">
            <v>Ed Gass-Donnelly</v>
          </cell>
          <cell r="B1061">
            <v>93</v>
          </cell>
          <cell r="C1061">
            <v>15152879</v>
          </cell>
          <cell r="D1061" t="str">
            <v>Drama|Horror|Thriller</v>
          </cell>
          <cell r="E1061" t="str">
            <v>The Last Exorcism Part IIÂ </v>
          </cell>
          <cell r="F1061" t="str">
            <v>http://www.imdb.com/title/tt2034139/?ref_=fn_tt_tt_1</v>
          </cell>
          <cell r="G1061" t="str">
            <v>English</v>
          </cell>
          <cell r="H1061" t="str">
            <v>France</v>
          </cell>
          <cell r="I1061">
            <v>5000000</v>
          </cell>
          <cell r="J1061">
            <v>2013</v>
          </cell>
          <cell r="K1061">
            <v>4</v>
          </cell>
          <cell r="L1061" t="str">
            <v>Drama</v>
          </cell>
          <cell r="M1061" t="str">
            <v>Horror</v>
          </cell>
          <cell r="N1061" t="str">
            <v>Thriller</v>
          </cell>
        </row>
        <row r="1062">
          <cell r="A1062" t="str">
            <v>Kevin Carraway</v>
          </cell>
          <cell r="B1062">
            <v>88</v>
          </cell>
          <cell r="C1062">
            <v>0</v>
          </cell>
          <cell r="D1062" t="str">
            <v>Action|Thriller</v>
          </cell>
          <cell r="E1062" t="str">
            <v>Chain of CommandÂ </v>
          </cell>
          <cell r="F1062" t="str">
            <v>http://www.imdb.com/title/tt4340720/?ref_=fn_tt_tt_1</v>
          </cell>
          <cell r="G1062" t="str">
            <v>English</v>
          </cell>
          <cell r="H1062" t="str">
            <v>USA</v>
          </cell>
          <cell r="I1062">
            <v>5000000</v>
          </cell>
          <cell r="J1062">
            <v>2015</v>
          </cell>
          <cell r="K1062">
            <v>3.5</v>
          </cell>
          <cell r="L1062" t="str">
            <v>Action</v>
          </cell>
          <cell r="M1062" t="str">
            <v>Thriller</v>
          </cell>
        </row>
        <row r="1063">
          <cell r="A1063" t="str">
            <v>Deon Taylor</v>
          </cell>
          <cell r="B1063">
            <v>88</v>
          </cell>
          <cell r="C1063">
            <v>143000</v>
          </cell>
          <cell r="D1063" t="str">
            <v>Horror|Thriller</v>
          </cell>
          <cell r="E1063" t="str">
            <v>Chain LetterÂ </v>
          </cell>
          <cell r="F1063" t="str">
            <v>http://www.imdb.com/title/tt1148200/?ref_=fn_tt_tt_1</v>
          </cell>
          <cell r="G1063" t="str">
            <v>English</v>
          </cell>
          <cell r="H1063" t="str">
            <v>USA</v>
          </cell>
          <cell r="I1063">
            <v>5000000</v>
          </cell>
          <cell r="J1063">
            <v>2009</v>
          </cell>
          <cell r="K1063">
            <v>4.0999999999999996</v>
          </cell>
          <cell r="L1063" t="str">
            <v>Horror</v>
          </cell>
          <cell r="M1063" t="str">
            <v>Thriller</v>
          </cell>
        </row>
        <row r="1064">
          <cell r="A1064" t="str">
            <v>Nae Caranfil</v>
          </cell>
          <cell r="B1064">
            <v>112</v>
          </cell>
          <cell r="C1064">
            <v>0</v>
          </cell>
          <cell r="D1064" t="str">
            <v>Comedy|Drama</v>
          </cell>
          <cell r="E1064" t="str">
            <v>Closer to the MoonÂ </v>
          </cell>
          <cell r="F1064" t="str">
            <v>http://www.imdb.com/title/tt2017486/?ref_=fn_tt_tt_1</v>
          </cell>
          <cell r="G1064" t="str">
            <v>English</v>
          </cell>
          <cell r="H1064" t="str">
            <v>Romania</v>
          </cell>
          <cell r="I1064">
            <v>5000000</v>
          </cell>
          <cell r="J1064">
            <v>2014</v>
          </cell>
          <cell r="K1064">
            <v>7.1</v>
          </cell>
          <cell r="L1064" t="str">
            <v>Comedy</v>
          </cell>
          <cell r="M1064" t="str">
            <v>Drama</v>
          </cell>
        </row>
        <row r="1065">
          <cell r="A1065" t="str">
            <v>Glen Morgan</v>
          </cell>
          <cell r="B1065">
            <v>60</v>
          </cell>
          <cell r="C1065">
            <v>0</v>
          </cell>
          <cell r="D1065" t="str">
            <v>Drama|Sci-Fi</v>
          </cell>
          <cell r="E1065" t="str">
            <v xml:space="preserve">Space: Above and BeyondÂ             </v>
          </cell>
          <cell r="F1065" t="str">
            <v>http://www.imdb.com/title/tt0112173/?ref_=fn_tt_tt_1</v>
          </cell>
          <cell r="G1065" t="str">
            <v>English</v>
          </cell>
          <cell r="H1065" t="str">
            <v>USA</v>
          </cell>
          <cell r="I1065">
            <v>5000000</v>
          </cell>
          <cell r="K1065">
            <v>7.7</v>
          </cell>
          <cell r="L1065" t="str">
            <v>Drama</v>
          </cell>
          <cell r="M1065" t="str">
            <v>Sci-Fi</v>
          </cell>
        </row>
        <row r="1066">
          <cell r="A1066" t="str">
            <v>Harold Cronk</v>
          </cell>
          <cell r="B1066">
            <v>120</v>
          </cell>
          <cell r="C1066">
            <v>20773070</v>
          </cell>
          <cell r="D1066" t="str">
            <v>Drama</v>
          </cell>
          <cell r="E1066" t="str">
            <v>God's Not Dead 2Â </v>
          </cell>
          <cell r="F1066" t="str">
            <v>http://www.imdb.com/title/tt4824308/?ref_=fn_tt_tt_1</v>
          </cell>
          <cell r="G1066" t="str">
            <v>English</v>
          </cell>
          <cell r="H1066" t="str">
            <v>USA</v>
          </cell>
          <cell r="I1066">
            <v>5000000</v>
          </cell>
          <cell r="J1066">
            <v>2016</v>
          </cell>
          <cell r="K1066">
            <v>3.4</v>
          </cell>
          <cell r="L1066" t="str">
            <v>Drama</v>
          </cell>
          <cell r="M1066">
            <v>0</v>
          </cell>
        </row>
        <row r="1067">
          <cell r="A1067" t="str">
            <v>Jeannot Szwarc</v>
          </cell>
          <cell r="B1067">
            <v>103</v>
          </cell>
          <cell r="C1067">
            <v>0</v>
          </cell>
          <cell r="D1067" t="str">
            <v>Drama|Fantasy|Romance</v>
          </cell>
          <cell r="E1067" t="str">
            <v>Somewhere in TimeÂ </v>
          </cell>
          <cell r="F1067" t="str">
            <v>http://www.imdb.com/title/tt0081534/?ref_=fn_tt_tt_1</v>
          </cell>
          <cell r="G1067" t="str">
            <v>English</v>
          </cell>
          <cell r="H1067" t="str">
            <v>USA</v>
          </cell>
          <cell r="I1067">
            <v>5100000</v>
          </cell>
          <cell r="J1067">
            <v>1980</v>
          </cell>
          <cell r="K1067">
            <v>7.3</v>
          </cell>
          <cell r="L1067" t="str">
            <v>Drama</v>
          </cell>
          <cell r="M1067" t="str">
            <v>Fantasy</v>
          </cell>
          <cell r="N1067" t="str">
            <v>Romance</v>
          </cell>
        </row>
        <row r="1068">
          <cell r="A1068" t="str">
            <v>David Wain</v>
          </cell>
          <cell r="B1068">
            <v>96</v>
          </cell>
          <cell r="C1068">
            <v>766487</v>
          </cell>
          <cell r="D1068" t="str">
            <v>Comedy|Romance</v>
          </cell>
          <cell r="E1068" t="str">
            <v>The TenÂ </v>
          </cell>
          <cell r="F1068" t="str">
            <v>http://www.imdb.com/title/tt0811106/?ref_=fn_tt_tt_1</v>
          </cell>
          <cell r="G1068" t="str">
            <v>English</v>
          </cell>
          <cell r="H1068" t="str">
            <v>USA</v>
          </cell>
          <cell r="I1068">
            <v>5250000</v>
          </cell>
          <cell r="J1068">
            <v>2007</v>
          </cell>
          <cell r="K1068">
            <v>5</v>
          </cell>
          <cell r="L1068" t="str">
            <v>Comedy</v>
          </cell>
          <cell r="M1068" t="str">
            <v>Romance</v>
          </cell>
        </row>
        <row r="1069">
          <cell r="A1069" t="str">
            <v>CÃ©dric Klapisch</v>
          </cell>
          <cell r="B1069">
            <v>111</v>
          </cell>
          <cell r="C1069">
            <v>3895664</v>
          </cell>
          <cell r="D1069" t="str">
            <v>Comedy|Drama</v>
          </cell>
          <cell r="E1069" t="str">
            <v>L'auberge espagnoleÂ </v>
          </cell>
          <cell r="F1069" t="str">
            <v>http://www.imdb.com/title/tt0283900/?ref_=fn_tt_tt_1</v>
          </cell>
          <cell r="G1069" t="str">
            <v>French</v>
          </cell>
          <cell r="H1069" t="str">
            <v>France</v>
          </cell>
          <cell r="I1069">
            <v>5300000</v>
          </cell>
          <cell r="J1069">
            <v>2002</v>
          </cell>
          <cell r="K1069">
            <v>7.3</v>
          </cell>
          <cell r="L1069" t="str">
            <v>Comedy</v>
          </cell>
          <cell r="M1069" t="str">
            <v>Drama</v>
          </cell>
        </row>
        <row r="1070">
          <cell r="A1070" t="str">
            <v>George Roy Hill</v>
          </cell>
          <cell r="B1070">
            <v>129</v>
          </cell>
          <cell r="C1070">
            <v>159600000</v>
          </cell>
          <cell r="D1070" t="str">
            <v>Comedy|Crime|Drama</v>
          </cell>
          <cell r="E1070" t="str">
            <v>The StingÂ </v>
          </cell>
          <cell r="F1070" t="str">
            <v>http://www.imdb.com/title/tt0070735/?ref_=fn_tt_tt_1</v>
          </cell>
          <cell r="G1070" t="str">
            <v>English</v>
          </cell>
          <cell r="H1070" t="str">
            <v>USA</v>
          </cell>
          <cell r="I1070">
            <v>5500000</v>
          </cell>
          <cell r="J1070">
            <v>1973</v>
          </cell>
          <cell r="K1070">
            <v>8.3000000000000007</v>
          </cell>
          <cell r="L1070" t="str">
            <v>Comedy</v>
          </cell>
          <cell r="M1070" t="str">
            <v>Crime</v>
          </cell>
          <cell r="N1070" t="str">
            <v>Drama</v>
          </cell>
        </row>
        <row r="1071">
          <cell r="A1071" t="str">
            <v>Hugh Hudson</v>
          </cell>
          <cell r="B1071">
            <v>125</v>
          </cell>
          <cell r="C1071">
            <v>58800000</v>
          </cell>
          <cell r="D1071" t="str">
            <v>Biography|Drama|Sport</v>
          </cell>
          <cell r="E1071" t="str">
            <v>Chariots of FireÂ </v>
          </cell>
          <cell r="F1071" t="str">
            <v>http://www.imdb.com/title/tt0082158/?ref_=fn_tt_tt_1</v>
          </cell>
          <cell r="G1071" t="str">
            <v>English</v>
          </cell>
          <cell r="H1071" t="str">
            <v>UK</v>
          </cell>
          <cell r="I1071">
            <v>5500000</v>
          </cell>
          <cell r="J1071">
            <v>1981</v>
          </cell>
          <cell r="K1071">
            <v>7.2</v>
          </cell>
          <cell r="L1071" t="str">
            <v>Biography</v>
          </cell>
          <cell r="M1071" t="str">
            <v>Drama</v>
          </cell>
          <cell r="N1071" t="str">
            <v>Sport</v>
          </cell>
        </row>
        <row r="1072">
          <cell r="A1072" t="str">
            <v>Darren Grant</v>
          </cell>
          <cell r="B1072">
            <v>116</v>
          </cell>
          <cell r="C1072">
            <v>50382128</v>
          </cell>
          <cell r="D1072" t="str">
            <v>Comedy|Drama|Romance</v>
          </cell>
          <cell r="E1072" t="str">
            <v>Diary of a Mad Black WomanÂ </v>
          </cell>
          <cell r="F1072" t="str">
            <v>http://www.imdb.com/title/tt0422093/?ref_=fn_tt_tt_1</v>
          </cell>
          <cell r="G1072" t="str">
            <v>English</v>
          </cell>
          <cell r="H1072" t="str">
            <v>USA</v>
          </cell>
          <cell r="I1072">
            <v>5500000</v>
          </cell>
          <cell r="J1072">
            <v>2005</v>
          </cell>
          <cell r="K1072">
            <v>5.6</v>
          </cell>
          <cell r="L1072" t="str">
            <v>Comedy</v>
          </cell>
          <cell r="M1072" t="str">
            <v>Drama</v>
          </cell>
          <cell r="N1072" t="str">
            <v>Romance</v>
          </cell>
        </row>
        <row r="1073">
          <cell r="A1073" t="str">
            <v>Scott Hicks</v>
          </cell>
          <cell r="B1073">
            <v>105</v>
          </cell>
          <cell r="C1073">
            <v>35811509</v>
          </cell>
          <cell r="D1073" t="str">
            <v>Biography|Drama|Music|Romance</v>
          </cell>
          <cell r="E1073" t="str">
            <v>ShineÂ </v>
          </cell>
          <cell r="F1073" t="str">
            <v>http://www.imdb.com/title/tt0117631/?ref_=fn_tt_tt_1</v>
          </cell>
          <cell r="G1073" t="str">
            <v>English</v>
          </cell>
          <cell r="H1073" t="str">
            <v>Australia</v>
          </cell>
          <cell r="I1073">
            <v>5500000</v>
          </cell>
          <cell r="J1073">
            <v>1996</v>
          </cell>
          <cell r="K1073">
            <v>7.7</v>
          </cell>
          <cell r="L1073" t="str">
            <v>Biography</v>
          </cell>
          <cell r="M1073" t="str">
            <v>Drama</v>
          </cell>
          <cell r="N1073" t="str">
            <v>Music</v>
          </cell>
          <cell r="O1073" t="str">
            <v>Romance</v>
          </cell>
        </row>
        <row r="1074">
          <cell r="A1074" t="str">
            <v>Clint Eastwood</v>
          </cell>
          <cell r="B1074">
            <v>105</v>
          </cell>
          <cell r="C1074">
            <v>0</v>
          </cell>
          <cell r="D1074" t="str">
            <v>Mystery|Western</v>
          </cell>
          <cell r="E1074" t="str">
            <v>High Plains DrifterÂ </v>
          </cell>
          <cell r="F1074" t="str">
            <v>http://www.imdb.com/title/tt0068699/?ref_=fn_tt_tt_1</v>
          </cell>
          <cell r="G1074" t="str">
            <v>English</v>
          </cell>
          <cell r="H1074" t="str">
            <v>USA</v>
          </cell>
          <cell r="I1074">
            <v>5500000</v>
          </cell>
          <cell r="J1074">
            <v>1973</v>
          </cell>
          <cell r="K1074">
            <v>7.6</v>
          </cell>
          <cell r="L1074" t="str">
            <v>Mystery</v>
          </cell>
          <cell r="M1074" t="str">
            <v>Western</v>
          </cell>
        </row>
        <row r="1075">
          <cell r="A1075" t="str">
            <v>Richard Eyre</v>
          </cell>
          <cell r="B1075">
            <v>91</v>
          </cell>
          <cell r="C1075">
            <v>1292119</v>
          </cell>
          <cell r="D1075" t="str">
            <v>Biography|Drama|Romance</v>
          </cell>
          <cell r="E1075" t="str">
            <v>IrisÂ </v>
          </cell>
          <cell r="F1075" t="str">
            <v>http://www.imdb.com/title/tt0280778/?ref_=fn_tt_tt_1</v>
          </cell>
          <cell r="G1075" t="str">
            <v>English</v>
          </cell>
          <cell r="H1075" t="str">
            <v>UK</v>
          </cell>
          <cell r="I1075">
            <v>5500000</v>
          </cell>
          <cell r="J1075">
            <v>2001</v>
          </cell>
          <cell r="K1075">
            <v>7.1</v>
          </cell>
          <cell r="L1075" t="str">
            <v>Biography</v>
          </cell>
          <cell r="M1075" t="str">
            <v>Drama</v>
          </cell>
          <cell r="N1075" t="str">
            <v>Romance</v>
          </cell>
        </row>
        <row r="1076">
          <cell r="A1076" t="str">
            <v>Christophe Barratier</v>
          </cell>
          <cell r="B1076">
            <v>97</v>
          </cell>
          <cell r="C1076">
            <v>3629758</v>
          </cell>
          <cell r="D1076" t="str">
            <v>Drama|Music</v>
          </cell>
          <cell r="E1076" t="str">
            <v>The ChorusÂ </v>
          </cell>
          <cell r="F1076" t="str">
            <v>http://www.imdb.com/title/tt0372824/?ref_=fn_tt_tt_1</v>
          </cell>
          <cell r="G1076" t="str">
            <v>French</v>
          </cell>
          <cell r="H1076" t="str">
            <v>France</v>
          </cell>
          <cell r="I1076">
            <v>5500000</v>
          </cell>
          <cell r="J1076">
            <v>2004</v>
          </cell>
          <cell r="K1076">
            <v>7.9</v>
          </cell>
          <cell r="L1076" t="str">
            <v>Drama</v>
          </cell>
          <cell r="M1076" t="str">
            <v>Music</v>
          </cell>
        </row>
        <row r="1077">
          <cell r="A1077" t="str">
            <v>James Toback</v>
          </cell>
          <cell r="B1077">
            <v>99</v>
          </cell>
          <cell r="C1077">
            <v>56007</v>
          </cell>
          <cell r="D1077" t="str">
            <v>Comedy|Crime|Drama|Romance|Thriller</v>
          </cell>
          <cell r="E1077" t="str">
            <v>Harvard ManÂ </v>
          </cell>
          <cell r="F1077" t="str">
            <v>http://www.imdb.com/title/tt0242508/?ref_=fn_tt_tt_1</v>
          </cell>
          <cell r="G1077" t="str">
            <v>English</v>
          </cell>
          <cell r="H1077" t="str">
            <v>USA</v>
          </cell>
          <cell r="I1077">
            <v>5500000</v>
          </cell>
          <cell r="J1077">
            <v>2001</v>
          </cell>
          <cell r="K1077">
            <v>4.9000000000000004</v>
          </cell>
          <cell r="L1077" t="str">
            <v>Comedy</v>
          </cell>
          <cell r="M1077" t="str">
            <v>Crime</v>
          </cell>
          <cell r="N1077" t="str">
            <v>Drama</v>
          </cell>
          <cell r="O1077" t="str">
            <v>Romance</v>
          </cell>
        </row>
        <row r="1078">
          <cell r="A1078" t="str">
            <v>Hitoshi Matsumoto</v>
          </cell>
          <cell r="B1078">
            <v>99</v>
          </cell>
          <cell r="C1078">
            <v>22770</v>
          </cell>
          <cell r="D1078" t="str">
            <v>Comedy|Drama</v>
          </cell>
          <cell r="E1078" t="str">
            <v>R100Â </v>
          </cell>
          <cell r="F1078" t="str">
            <v>http://www.imdb.com/title/tt2914838/?ref_=fn_tt_tt_1</v>
          </cell>
          <cell r="G1078" t="str">
            <v>Japanese</v>
          </cell>
          <cell r="H1078" t="str">
            <v>Japan</v>
          </cell>
          <cell r="I1078">
            <v>5500000</v>
          </cell>
          <cell r="J1078">
            <v>2013</v>
          </cell>
          <cell r="K1078">
            <v>6.1</v>
          </cell>
          <cell r="L1078" t="str">
            <v>Comedy</v>
          </cell>
          <cell r="M1078" t="str">
            <v>Drama</v>
          </cell>
        </row>
        <row r="1079">
          <cell r="A1079" t="str">
            <v>Liv Ullmann</v>
          </cell>
          <cell r="B1079">
            <v>129</v>
          </cell>
          <cell r="C1079">
            <v>0</v>
          </cell>
          <cell r="D1079" t="str">
            <v>Drama|Romance</v>
          </cell>
          <cell r="E1079" t="str">
            <v>Miss JulieÂ </v>
          </cell>
          <cell r="F1079" t="str">
            <v>http://www.imdb.com/title/tt2667960/?ref_=fn_tt_tt_1</v>
          </cell>
          <cell r="G1079" t="str">
            <v>English</v>
          </cell>
          <cell r="H1079" t="str">
            <v>Norway</v>
          </cell>
          <cell r="I1079">
            <v>5500000</v>
          </cell>
          <cell r="J1079">
            <v>2014</v>
          </cell>
          <cell r="K1079">
            <v>5.6</v>
          </cell>
          <cell r="L1079" t="str">
            <v>Drama</v>
          </cell>
          <cell r="M1079" t="str">
            <v>Romance</v>
          </cell>
        </row>
        <row r="1080">
          <cell r="A1080" t="str">
            <v>John Sayles</v>
          </cell>
          <cell r="B1080">
            <v>141</v>
          </cell>
          <cell r="C1080">
            <v>3064356</v>
          </cell>
          <cell r="D1080" t="str">
            <v>Drama|Romance</v>
          </cell>
          <cell r="E1080" t="str">
            <v>Sunshine StateÂ </v>
          </cell>
          <cell r="F1080" t="str">
            <v>http://www.imdb.com/title/tt0286179/?ref_=fn_tt_tt_1</v>
          </cell>
          <cell r="G1080" t="str">
            <v>English</v>
          </cell>
          <cell r="H1080" t="str">
            <v>USA</v>
          </cell>
          <cell r="I1080">
            <v>5600000</v>
          </cell>
          <cell r="J1080">
            <v>2002</v>
          </cell>
          <cell r="K1080">
            <v>6.9</v>
          </cell>
          <cell r="L1080" t="str">
            <v>Drama</v>
          </cell>
          <cell r="M1080" t="str">
            <v>Romance</v>
          </cell>
        </row>
        <row r="1081">
          <cell r="A1081" t="str">
            <v>Preston A. Whitmore II</v>
          </cell>
          <cell r="B1081">
            <v>95</v>
          </cell>
          <cell r="C1081">
            <v>7009668</v>
          </cell>
          <cell r="D1081" t="str">
            <v>Action|Sport</v>
          </cell>
          <cell r="E1081" t="str">
            <v>CrossoverÂ </v>
          </cell>
          <cell r="F1081" t="str">
            <v>http://www.imdb.com/title/tt0473024/?ref_=fn_tt_tt_1</v>
          </cell>
          <cell r="G1081" t="str">
            <v>English</v>
          </cell>
          <cell r="H1081" t="str">
            <v>USA</v>
          </cell>
          <cell r="I1081">
            <v>5600000</v>
          </cell>
          <cell r="J1081">
            <v>2006</v>
          </cell>
          <cell r="K1081">
            <v>2.1</v>
          </cell>
          <cell r="L1081" t="str">
            <v>Action</v>
          </cell>
          <cell r="M1081" t="str">
            <v>Sport</v>
          </cell>
        </row>
        <row r="1082">
          <cell r="A1082" t="str">
            <v>Jaume BalaguerÃ³</v>
          </cell>
          <cell r="B1082">
            <v>85</v>
          </cell>
          <cell r="C1082">
            <v>27024</v>
          </cell>
          <cell r="D1082" t="str">
            <v>Horror</v>
          </cell>
          <cell r="E1082" t="str">
            <v>[Rec] 2Â </v>
          </cell>
          <cell r="F1082" t="str">
            <v>http://www.imdb.com/title/tt1245112/?ref_=fn_tt_tt_1</v>
          </cell>
          <cell r="G1082" t="str">
            <v>Spanish</v>
          </cell>
          <cell r="H1082" t="str">
            <v>Spain</v>
          </cell>
          <cell r="I1082">
            <v>5600000</v>
          </cell>
          <cell r="J1082">
            <v>2009</v>
          </cell>
          <cell r="K1082">
            <v>6.6</v>
          </cell>
          <cell r="L1082" t="str">
            <v>Horror</v>
          </cell>
          <cell r="M1082">
            <v>0</v>
          </cell>
        </row>
        <row r="1083">
          <cell r="A1083" t="str">
            <v>David Cronenberg</v>
          </cell>
          <cell r="B1083">
            <v>89</v>
          </cell>
          <cell r="C1083">
            <v>0</v>
          </cell>
          <cell r="D1083" t="str">
            <v>Horror|Mystery|Sci-Fi|Thriller</v>
          </cell>
          <cell r="E1083" t="str">
            <v>VideodromeÂ </v>
          </cell>
          <cell r="F1083" t="str">
            <v>http://www.imdb.com/title/tt0086541/?ref_=fn_tt_tt_1</v>
          </cell>
          <cell r="G1083" t="str">
            <v>English</v>
          </cell>
          <cell r="H1083" t="str">
            <v>Canada</v>
          </cell>
          <cell r="I1083">
            <v>5952000</v>
          </cell>
          <cell r="J1083">
            <v>1983</v>
          </cell>
          <cell r="K1083">
            <v>7.3</v>
          </cell>
          <cell r="L1083" t="str">
            <v>Horror</v>
          </cell>
          <cell r="M1083" t="str">
            <v>Mystery</v>
          </cell>
          <cell r="N1083" t="str">
            <v>Sci-Fi</v>
          </cell>
          <cell r="O1083" t="str">
            <v>Thriller</v>
          </cell>
        </row>
        <row r="1084">
          <cell r="A1084" t="str">
            <v>Fritz Lang</v>
          </cell>
          <cell r="B1084">
            <v>145</v>
          </cell>
          <cell r="C1084">
            <v>26435</v>
          </cell>
          <cell r="D1084" t="str">
            <v>Drama|Sci-Fi</v>
          </cell>
          <cell r="E1084" t="str">
            <v>MetropolisÂ </v>
          </cell>
          <cell r="F1084" t="str">
            <v>http://www.imdb.com/title/tt0017136/?ref_=fn_tt_tt_1</v>
          </cell>
          <cell r="G1084" t="str">
            <v>German</v>
          </cell>
          <cell r="H1084" t="str">
            <v>Germany</v>
          </cell>
          <cell r="I1084">
            <v>6000000</v>
          </cell>
          <cell r="J1084">
            <v>1927</v>
          </cell>
          <cell r="K1084">
            <v>8.3000000000000007</v>
          </cell>
          <cell r="L1084" t="str">
            <v>Drama</v>
          </cell>
          <cell r="M1084" t="str">
            <v>Sci-Fi</v>
          </cell>
        </row>
        <row r="1085">
          <cell r="A1085" t="str">
            <v>Mark Brown</v>
          </cell>
          <cell r="B1085">
            <v>90</v>
          </cell>
          <cell r="C1085">
            <v>22235901</v>
          </cell>
          <cell r="D1085" t="str">
            <v>Comedy|Romance</v>
          </cell>
          <cell r="E1085" t="str">
            <v>Two Can Play That GameÂ </v>
          </cell>
          <cell r="F1085" t="str">
            <v>http://www.imdb.com/title/tt0269341/?ref_=fn_tt_tt_1</v>
          </cell>
          <cell r="G1085" t="str">
            <v>English</v>
          </cell>
          <cell r="H1085" t="str">
            <v>USA</v>
          </cell>
          <cell r="I1085">
            <v>6000000</v>
          </cell>
          <cell r="J1085">
            <v>2001</v>
          </cell>
          <cell r="K1085">
            <v>6.1</v>
          </cell>
          <cell r="L1085" t="str">
            <v>Comedy</v>
          </cell>
          <cell r="M1085" t="str">
            <v>Romance</v>
          </cell>
        </row>
        <row r="1086">
          <cell r="A1086" t="str">
            <v>Guy Ritchie</v>
          </cell>
          <cell r="B1086">
            <v>104</v>
          </cell>
          <cell r="C1086">
            <v>30093107</v>
          </cell>
          <cell r="D1086" t="str">
            <v>Comedy|Crime</v>
          </cell>
          <cell r="E1086" t="str">
            <v>SnatchÂ </v>
          </cell>
          <cell r="F1086" t="str">
            <v>http://www.imdb.com/title/tt0208092/?ref_=fn_tt_tt_1</v>
          </cell>
          <cell r="G1086" t="str">
            <v>English</v>
          </cell>
          <cell r="H1086" t="str">
            <v>UK</v>
          </cell>
          <cell r="I1086">
            <v>6000000</v>
          </cell>
          <cell r="J1086">
            <v>2000</v>
          </cell>
          <cell r="K1086">
            <v>8.3000000000000007</v>
          </cell>
          <cell r="L1086" t="str">
            <v>Comedy</v>
          </cell>
          <cell r="M1086" t="str">
            <v>Crime</v>
          </cell>
        </row>
        <row r="1087">
          <cell r="A1087" t="str">
            <v>Tyler Perry</v>
          </cell>
          <cell r="B1087">
            <v>107</v>
          </cell>
          <cell r="C1087">
            <v>63231524</v>
          </cell>
          <cell r="D1087" t="str">
            <v>Comedy|Drama|Romance</v>
          </cell>
          <cell r="E1087" t="str">
            <v>Madea's Family ReunionÂ </v>
          </cell>
          <cell r="F1087" t="str">
            <v>http://www.imdb.com/title/tt0455612/?ref_=fn_tt_tt_1</v>
          </cell>
          <cell r="G1087" t="str">
            <v>English</v>
          </cell>
          <cell r="H1087" t="str">
            <v>USA</v>
          </cell>
          <cell r="I1087">
            <v>6000000</v>
          </cell>
          <cell r="J1087">
            <v>2006</v>
          </cell>
          <cell r="K1087">
            <v>5</v>
          </cell>
          <cell r="L1087" t="str">
            <v>Comedy</v>
          </cell>
          <cell r="M1087" t="str">
            <v>Drama</v>
          </cell>
          <cell r="N1087" t="str">
            <v>Romance</v>
          </cell>
        </row>
        <row r="1088">
          <cell r="A1088" t="str">
            <v>Elizabeth Banks</v>
          </cell>
          <cell r="B1088">
            <v>94</v>
          </cell>
          <cell r="C1088">
            <v>8828771</v>
          </cell>
          <cell r="D1088" t="str">
            <v>Comedy</v>
          </cell>
          <cell r="E1088" t="str">
            <v>Movie 43Â </v>
          </cell>
          <cell r="F1088" t="str">
            <v>http://www.imdb.com/title/tt1333125/?ref_=fn_tt_tt_1</v>
          </cell>
          <cell r="G1088" t="str">
            <v>English</v>
          </cell>
          <cell r="H1088" t="str">
            <v>USA</v>
          </cell>
          <cell r="I1088">
            <v>6000000</v>
          </cell>
          <cell r="J1088">
            <v>2013</v>
          </cell>
          <cell r="K1088">
            <v>4.3</v>
          </cell>
          <cell r="L1088" t="str">
            <v>Comedy</v>
          </cell>
          <cell r="M1088">
            <v>0</v>
          </cell>
        </row>
        <row r="1089">
          <cell r="A1089" t="str">
            <v>Kari Skogland</v>
          </cell>
          <cell r="B1089">
            <v>117</v>
          </cell>
          <cell r="C1089">
            <v>0</v>
          </cell>
          <cell r="D1089" t="str">
            <v>Drama|Thriller</v>
          </cell>
          <cell r="E1089" t="str">
            <v>Fifty Dead Men WalkingÂ </v>
          </cell>
          <cell r="F1089" t="str">
            <v>http://www.imdb.com/title/tt1097643/?ref_=fn_tt_tt_1</v>
          </cell>
          <cell r="G1089" t="str">
            <v>English</v>
          </cell>
          <cell r="H1089" t="str">
            <v>UK</v>
          </cell>
          <cell r="I1089">
            <v>6000000</v>
          </cell>
          <cell r="J1089">
            <v>2008</v>
          </cell>
          <cell r="K1089">
            <v>6.9</v>
          </cell>
          <cell r="L1089" t="str">
            <v>Drama</v>
          </cell>
          <cell r="M1089" t="str">
            <v>Thriller</v>
          </cell>
        </row>
        <row r="1090">
          <cell r="A1090" t="str">
            <v>Richard Loncraine</v>
          </cell>
          <cell r="B1090">
            <v>104</v>
          </cell>
          <cell r="C1090">
            <v>2600000</v>
          </cell>
          <cell r="D1090" t="str">
            <v>Drama|War</v>
          </cell>
          <cell r="E1090" t="str">
            <v>Richard IIIÂ </v>
          </cell>
          <cell r="F1090" t="str">
            <v>http://www.imdb.com/title/tt0114279/?ref_=fn_tt_tt_1</v>
          </cell>
          <cell r="G1090" t="str">
            <v>English</v>
          </cell>
          <cell r="H1090" t="str">
            <v>UK</v>
          </cell>
          <cell r="I1090">
            <v>6000000</v>
          </cell>
          <cell r="J1090">
            <v>1995</v>
          </cell>
          <cell r="K1090">
            <v>7.5</v>
          </cell>
          <cell r="L1090" t="str">
            <v>Drama</v>
          </cell>
          <cell r="M1090" t="str">
            <v>War</v>
          </cell>
        </row>
        <row r="1091">
          <cell r="A1091" t="str">
            <v>Siddharth Anand</v>
          </cell>
          <cell r="B1091">
            <v>153</v>
          </cell>
          <cell r="C1091">
            <v>872643</v>
          </cell>
          <cell r="D1091" t="str">
            <v>Comedy|Family|Romance</v>
          </cell>
          <cell r="E1091" t="str">
            <v>Ta Ra Rum PumÂ </v>
          </cell>
          <cell r="F1091" t="str">
            <v>http://www.imdb.com/title/tt0833553/?ref_=fn_tt_tt_1</v>
          </cell>
          <cell r="G1091" t="str">
            <v>Hindi</v>
          </cell>
          <cell r="H1091" t="str">
            <v>USA</v>
          </cell>
          <cell r="I1091">
            <v>6000000</v>
          </cell>
          <cell r="J1091">
            <v>2007</v>
          </cell>
          <cell r="K1091">
            <v>5.4</v>
          </cell>
          <cell r="L1091" t="str">
            <v>Comedy</v>
          </cell>
          <cell r="M1091" t="str">
            <v>Family</v>
          </cell>
          <cell r="N1091" t="str">
            <v>Romance</v>
          </cell>
        </row>
        <row r="1092">
          <cell r="A1092" t="str">
            <v>Francis Ford Coppola</v>
          </cell>
          <cell r="B1092">
            <v>175</v>
          </cell>
          <cell r="C1092">
            <v>134821952</v>
          </cell>
          <cell r="D1092" t="str">
            <v>Crime|Drama</v>
          </cell>
          <cell r="E1092" t="str">
            <v>The GodfatherÂ </v>
          </cell>
          <cell r="F1092" t="str">
            <v>http://www.imdb.com/title/tt0068646/?ref_=fn_tt_tt_1</v>
          </cell>
          <cell r="G1092" t="str">
            <v>English</v>
          </cell>
          <cell r="H1092" t="str">
            <v>USA</v>
          </cell>
          <cell r="I1092">
            <v>6000000</v>
          </cell>
          <cell r="J1092">
            <v>1972</v>
          </cell>
          <cell r="K1092">
            <v>9.1999999999999993</v>
          </cell>
          <cell r="L1092" t="str">
            <v>Crime</v>
          </cell>
          <cell r="M1092" t="str">
            <v>Drama</v>
          </cell>
        </row>
        <row r="1093">
          <cell r="A1093" t="str">
            <v>Phillip Noyce</v>
          </cell>
          <cell r="B1093">
            <v>94</v>
          </cell>
          <cell r="C1093">
            <v>6165429</v>
          </cell>
          <cell r="D1093" t="str">
            <v>Adventure|Biography|Drama|History</v>
          </cell>
          <cell r="E1093" t="str">
            <v>Rabbit-Proof FenceÂ </v>
          </cell>
          <cell r="F1093" t="str">
            <v>http://www.imdb.com/title/tt0252444/?ref_=fn_tt_tt_1</v>
          </cell>
          <cell r="G1093" t="str">
            <v>Aboriginal</v>
          </cell>
          <cell r="H1093" t="str">
            <v>Australia</v>
          </cell>
          <cell r="I1093">
            <v>6000000</v>
          </cell>
          <cell r="J1093">
            <v>2002</v>
          </cell>
          <cell r="K1093">
            <v>7.5</v>
          </cell>
          <cell r="L1093" t="str">
            <v>Adventure</v>
          </cell>
          <cell r="M1093" t="str">
            <v>Biography</v>
          </cell>
          <cell r="N1093" t="str">
            <v>Drama</v>
          </cell>
          <cell r="O1093" t="str">
            <v>History</v>
          </cell>
        </row>
        <row r="1094">
          <cell r="A1094" t="str">
            <v>John Singleton</v>
          </cell>
          <cell r="B1094">
            <v>112</v>
          </cell>
          <cell r="C1094">
            <v>57504069</v>
          </cell>
          <cell r="D1094" t="str">
            <v>Crime|Drama</v>
          </cell>
          <cell r="E1094" t="str">
            <v>Boyz n the HoodÂ </v>
          </cell>
          <cell r="F1094" t="str">
            <v>http://www.imdb.com/title/tt0101507/?ref_=fn_tt_tt_1</v>
          </cell>
          <cell r="G1094" t="str">
            <v>English</v>
          </cell>
          <cell r="H1094" t="str">
            <v>USA</v>
          </cell>
          <cell r="I1094">
            <v>6000000</v>
          </cell>
          <cell r="J1094">
            <v>1991</v>
          </cell>
          <cell r="K1094">
            <v>7.8</v>
          </cell>
          <cell r="L1094" t="str">
            <v>Crime</v>
          </cell>
          <cell r="M1094" t="str">
            <v>Drama</v>
          </cell>
        </row>
        <row r="1095">
          <cell r="A1095" t="str">
            <v>Kevin Smith</v>
          </cell>
          <cell r="B1095">
            <v>123</v>
          </cell>
          <cell r="C1095">
            <v>2122561</v>
          </cell>
          <cell r="D1095" t="str">
            <v>Comedy|Romance</v>
          </cell>
          <cell r="E1095" t="str">
            <v>MallratsÂ </v>
          </cell>
          <cell r="F1095" t="str">
            <v>http://www.imdb.com/title/tt0113749/?ref_=fn_tt_tt_1</v>
          </cell>
          <cell r="G1095" t="str">
            <v>English</v>
          </cell>
          <cell r="H1095" t="str">
            <v>USA</v>
          </cell>
          <cell r="I1095">
            <v>6000000</v>
          </cell>
          <cell r="J1095">
            <v>1995</v>
          </cell>
          <cell r="K1095">
            <v>7.2</v>
          </cell>
          <cell r="L1095" t="str">
            <v>Comedy</v>
          </cell>
          <cell r="M1095" t="str">
            <v>Romance</v>
          </cell>
        </row>
        <row r="1096">
          <cell r="A1096" t="str">
            <v>Randal Kleiser</v>
          </cell>
          <cell r="B1096">
            <v>110</v>
          </cell>
          <cell r="C1096">
            <v>181360000</v>
          </cell>
          <cell r="D1096" t="str">
            <v>Musical|Romance</v>
          </cell>
          <cell r="E1096" t="str">
            <v>GreaseÂ </v>
          </cell>
          <cell r="F1096" t="str">
            <v>http://www.imdb.com/title/tt0077631/?ref_=fn_tt_tt_1</v>
          </cell>
          <cell r="G1096" t="str">
            <v>English</v>
          </cell>
          <cell r="H1096" t="str">
            <v>USA</v>
          </cell>
          <cell r="I1096">
            <v>6000000</v>
          </cell>
          <cell r="J1096">
            <v>1978</v>
          </cell>
          <cell r="K1096">
            <v>7.2</v>
          </cell>
          <cell r="L1096" t="str">
            <v>Musical</v>
          </cell>
          <cell r="M1096" t="str">
            <v>Romance</v>
          </cell>
        </row>
        <row r="1097">
          <cell r="A1097" t="str">
            <v>Oliver Stone</v>
          </cell>
          <cell r="B1097">
            <v>120</v>
          </cell>
          <cell r="C1097">
            <v>137963328</v>
          </cell>
          <cell r="D1097" t="str">
            <v>Drama|War</v>
          </cell>
          <cell r="E1097" t="str">
            <v>PlatoonÂ </v>
          </cell>
          <cell r="F1097" t="str">
            <v>http://www.imdb.com/title/tt0091763/?ref_=fn_tt_tt_1</v>
          </cell>
          <cell r="G1097" t="str">
            <v>English</v>
          </cell>
          <cell r="H1097" t="str">
            <v>UK</v>
          </cell>
          <cell r="I1097">
            <v>6000000</v>
          </cell>
          <cell r="J1097">
            <v>1986</v>
          </cell>
          <cell r="K1097">
            <v>8.1</v>
          </cell>
          <cell r="L1097" t="str">
            <v>Drama</v>
          </cell>
          <cell r="M1097" t="str">
            <v>War</v>
          </cell>
        </row>
        <row r="1098">
          <cell r="A1098" t="str">
            <v>Michael Moore</v>
          </cell>
          <cell r="B1098">
            <v>122</v>
          </cell>
          <cell r="C1098">
            <v>119078393</v>
          </cell>
          <cell r="D1098" t="str">
            <v>Documentary|Drama|War</v>
          </cell>
          <cell r="E1098" t="str">
            <v>Fahrenheit 9/11Â </v>
          </cell>
          <cell r="F1098" t="str">
            <v>http://www.imdb.com/title/tt0361596/?ref_=fn_tt_tt_1</v>
          </cell>
          <cell r="G1098" t="str">
            <v>English</v>
          </cell>
          <cell r="H1098" t="str">
            <v>USA</v>
          </cell>
          <cell r="I1098">
            <v>6000000</v>
          </cell>
          <cell r="J1098">
            <v>2004</v>
          </cell>
          <cell r="K1098">
            <v>7.5</v>
          </cell>
          <cell r="L1098" t="str">
            <v>Documentary</v>
          </cell>
          <cell r="M1098" t="str">
            <v>Drama</v>
          </cell>
          <cell r="N1098" t="str">
            <v>War</v>
          </cell>
        </row>
        <row r="1099">
          <cell r="A1099" t="str">
            <v>George Roy Hill</v>
          </cell>
          <cell r="B1099">
            <v>110</v>
          </cell>
          <cell r="C1099">
            <v>102308900</v>
          </cell>
          <cell r="D1099" t="str">
            <v>Biography|Crime|Drama|Western</v>
          </cell>
          <cell r="E1099" t="str">
            <v>Butch Cassidy and the Sundance KidÂ </v>
          </cell>
          <cell r="F1099" t="str">
            <v>http://www.imdb.com/title/tt0064115/?ref_=fn_tt_tt_1</v>
          </cell>
          <cell r="G1099" t="str">
            <v>English</v>
          </cell>
          <cell r="H1099" t="str">
            <v>USA</v>
          </cell>
          <cell r="I1099">
            <v>6000000</v>
          </cell>
          <cell r="J1099">
            <v>1969</v>
          </cell>
          <cell r="K1099">
            <v>8.1</v>
          </cell>
          <cell r="L1099" t="str">
            <v>Biography</v>
          </cell>
          <cell r="M1099" t="str">
            <v>Crime</v>
          </cell>
          <cell r="N1099" t="str">
            <v>Drama</v>
          </cell>
          <cell r="O1099" t="str">
            <v>Western</v>
          </cell>
        </row>
        <row r="1100">
          <cell r="A1100" t="str">
            <v>Robert Stevenson</v>
          </cell>
          <cell r="B1100">
            <v>139</v>
          </cell>
          <cell r="C1100">
            <v>102300000</v>
          </cell>
          <cell r="D1100" t="str">
            <v>Comedy|Family|Fantasy|Musical</v>
          </cell>
          <cell r="E1100" t="str">
            <v>Mary PoppinsÂ </v>
          </cell>
          <cell r="F1100" t="str">
            <v>http://www.imdb.com/title/tt0058331/?ref_=fn_tt_tt_1</v>
          </cell>
          <cell r="G1100" t="str">
            <v>English</v>
          </cell>
          <cell r="H1100" t="str">
            <v>USA</v>
          </cell>
          <cell r="I1100">
            <v>6000000</v>
          </cell>
          <cell r="J1100">
            <v>1964</v>
          </cell>
          <cell r="K1100">
            <v>7.8</v>
          </cell>
          <cell r="L1100" t="str">
            <v>Comedy</v>
          </cell>
          <cell r="M1100" t="str">
            <v>Family</v>
          </cell>
          <cell r="N1100" t="str">
            <v>Fantasy</v>
          </cell>
          <cell r="O1100" t="str">
            <v>Musical</v>
          </cell>
        </row>
        <row r="1101">
          <cell r="A1101" t="str">
            <v>Robert Redford</v>
          </cell>
          <cell r="B1101">
            <v>124</v>
          </cell>
          <cell r="C1101">
            <v>54800000</v>
          </cell>
          <cell r="D1101" t="str">
            <v>Drama</v>
          </cell>
          <cell r="E1101" t="str">
            <v>Ordinary PeopleÂ </v>
          </cell>
          <cell r="F1101" t="str">
            <v>http://www.imdb.com/title/tt0081283/?ref_=fn_tt_tt_1</v>
          </cell>
          <cell r="G1101" t="str">
            <v>English</v>
          </cell>
          <cell r="H1101" t="str">
            <v>USA</v>
          </cell>
          <cell r="I1101">
            <v>6000000</v>
          </cell>
          <cell r="J1101">
            <v>1980</v>
          </cell>
          <cell r="K1101">
            <v>7.8</v>
          </cell>
          <cell r="L1101" t="str">
            <v>Drama</v>
          </cell>
          <cell r="M1101">
            <v>0</v>
          </cell>
        </row>
        <row r="1102">
          <cell r="A1102" t="str">
            <v>Jerome Robbins</v>
          </cell>
          <cell r="B1102">
            <v>152</v>
          </cell>
          <cell r="C1102">
            <v>43650000</v>
          </cell>
          <cell r="D1102" t="str">
            <v>Crime|Drama|Musical|Romance|Thriller</v>
          </cell>
          <cell r="E1102" t="str">
            <v>West Side StoryÂ </v>
          </cell>
          <cell r="F1102" t="str">
            <v>http://www.imdb.com/title/tt0055614/?ref_=fn_tt_tt_1</v>
          </cell>
          <cell r="G1102" t="str">
            <v>English</v>
          </cell>
          <cell r="H1102" t="str">
            <v>USA</v>
          </cell>
          <cell r="I1102">
            <v>6000000</v>
          </cell>
          <cell r="J1102">
            <v>1961</v>
          </cell>
          <cell r="K1102">
            <v>7.6</v>
          </cell>
          <cell r="L1102" t="str">
            <v>Crime</v>
          </cell>
          <cell r="M1102" t="str">
            <v>Drama</v>
          </cell>
          <cell r="N1102" t="str">
            <v>Musical</v>
          </cell>
          <cell r="O1102" t="str">
            <v>Romance</v>
          </cell>
        </row>
        <row r="1103">
          <cell r="A1103" t="str">
            <v>Harold Ramis</v>
          </cell>
          <cell r="B1103">
            <v>98</v>
          </cell>
          <cell r="C1103">
            <v>39800000</v>
          </cell>
          <cell r="D1103" t="str">
            <v>Comedy|Sport</v>
          </cell>
          <cell r="E1103" t="str">
            <v>CaddyshackÂ </v>
          </cell>
          <cell r="F1103" t="str">
            <v>http://www.imdb.com/title/tt0080487/?ref_=fn_tt_tt_1</v>
          </cell>
          <cell r="G1103" t="str">
            <v>English</v>
          </cell>
          <cell r="H1103" t="str">
            <v>USA</v>
          </cell>
          <cell r="I1103">
            <v>6000000</v>
          </cell>
          <cell r="J1103">
            <v>1980</v>
          </cell>
          <cell r="K1103">
            <v>7.4</v>
          </cell>
          <cell r="L1103" t="str">
            <v>Comedy</v>
          </cell>
          <cell r="M1103" t="str">
            <v>Sport</v>
          </cell>
        </row>
        <row r="1104">
          <cell r="A1104" t="str">
            <v>Gary Hardwick</v>
          </cell>
          <cell r="B1104">
            <v>106</v>
          </cell>
          <cell r="C1104">
            <v>27457409</v>
          </cell>
          <cell r="D1104" t="str">
            <v>Comedy|Drama</v>
          </cell>
          <cell r="E1104" t="str">
            <v>The BrothersÂ </v>
          </cell>
          <cell r="F1104" t="str">
            <v>http://www.imdb.com/title/tt0250274/?ref_=fn_tt_tt_1</v>
          </cell>
          <cell r="G1104" t="str">
            <v>English</v>
          </cell>
          <cell r="H1104" t="str">
            <v>USA</v>
          </cell>
          <cell r="I1104">
            <v>6000000</v>
          </cell>
          <cell r="J1104">
            <v>2001</v>
          </cell>
          <cell r="K1104">
            <v>6.3</v>
          </cell>
          <cell r="L1104" t="str">
            <v>Comedy</v>
          </cell>
          <cell r="M1104" t="str">
            <v>Drama</v>
          </cell>
        </row>
        <row r="1105">
          <cell r="A1105" t="str">
            <v>Rick Famuyiwa</v>
          </cell>
          <cell r="B1105">
            <v>106</v>
          </cell>
          <cell r="C1105">
            <v>25047631</v>
          </cell>
          <cell r="D1105" t="str">
            <v>Comedy|Drama|Romance</v>
          </cell>
          <cell r="E1105" t="str">
            <v>The WoodÂ </v>
          </cell>
          <cell r="F1105" t="str">
            <v>http://www.imdb.com/title/tt0161100/?ref_=fn_tt_tt_1</v>
          </cell>
          <cell r="G1105" t="str">
            <v>English</v>
          </cell>
          <cell r="H1105" t="str">
            <v>USA</v>
          </cell>
          <cell r="I1105">
            <v>6000000</v>
          </cell>
          <cell r="J1105">
            <v>1999</v>
          </cell>
          <cell r="K1105">
            <v>6.9</v>
          </cell>
          <cell r="L1105" t="str">
            <v>Comedy</v>
          </cell>
          <cell r="M1105" t="str">
            <v>Drama</v>
          </cell>
          <cell r="N1105" t="str">
            <v>Romance</v>
          </cell>
        </row>
        <row r="1106">
          <cell r="A1106" t="str">
            <v>Bryan Singer</v>
          </cell>
          <cell r="B1106">
            <v>106</v>
          </cell>
          <cell r="C1106">
            <v>23272306</v>
          </cell>
          <cell r="D1106" t="str">
            <v>Crime|Drama|Mystery|Thriller</v>
          </cell>
          <cell r="E1106" t="str">
            <v>The Usual SuspectsÂ </v>
          </cell>
          <cell r="F1106" t="str">
            <v>http://www.imdb.com/title/tt0114814/?ref_=fn_tt_tt_1</v>
          </cell>
          <cell r="G1106" t="str">
            <v>English</v>
          </cell>
          <cell r="H1106" t="str">
            <v>USA</v>
          </cell>
          <cell r="I1106">
            <v>6000000</v>
          </cell>
          <cell r="J1106">
            <v>1995</v>
          </cell>
          <cell r="K1106">
            <v>8.6</v>
          </cell>
          <cell r="L1106" t="str">
            <v>Crime</v>
          </cell>
          <cell r="M1106" t="str">
            <v>Drama</v>
          </cell>
          <cell r="N1106" t="str">
            <v>Mystery</v>
          </cell>
          <cell r="O1106" t="str">
            <v>Thriller</v>
          </cell>
        </row>
        <row r="1107">
          <cell r="A1107" t="str">
            <v>Walt Becker</v>
          </cell>
          <cell r="B1107">
            <v>94</v>
          </cell>
          <cell r="C1107">
            <v>21005329</v>
          </cell>
          <cell r="D1107" t="str">
            <v>Comedy|Romance</v>
          </cell>
          <cell r="E1107" t="str">
            <v>Van Wilder: Party LiaisonÂ </v>
          </cell>
          <cell r="F1107" t="str">
            <v>http://www.imdb.com/title/tt0283111/?ref_=fn_tt_tt_1</v>
          </cell>
          <cell r="G1107" t="str">
            <v>English</v>
          </cell>
          <cell r="H1107" t="str">
            <v>Germany</v>
          </cell>
          <cell r="I1107">
            <v>6000000</v>
          </cell>
          <cell r="J1107">
            <v>2002</v>
          </cell>
          <cell r="K1107">
            <v>6.4</v>
          </cell>
          <cell r="L1107" t="str">
            <v>Comedy</v>
          </cell>
          <cell r="M1107" t="str">
            <v>Romance</v>
          </cell>
        </row>
        <row r="1108">
          <cell r="A1108" t="str">
            <v>Darren Aronofsky</v>
          </cell>
          <cell r="B1108">
            <v>109</v>
          </cell>
          <cell r="C1108">
            <v>26236603</v>
          </cell>
          <cell r="D1108" t="str">
            <v>Drama|Sport</v>
          </cell>
          <cell r="E1108" t="str">
            <v>The WrestlerÂ </v>
          </cell>
          <cell r="F1108" t="str">
            <v>http://www.imdb.com/title/tt1125849/?ref_=fn_tt_tt_1</v>
          </cell>
          <cell r="G1108" t="str">
            <v>English</v>
          </cell>
          <cell r="H1108" t="str">
            <v>USA</v>
          </cell>
          <cell r="I1108">
            <v>6000000</v>
          </cell>
          <cell r="J1108">
            <v>2008</v>
          </cell>
          <cell r="K1108">
            <v>7.9</v>
          </cell>
          <cell r="L1108" t="str">
            <v>Drama</v>
          </cell>
          <cell r="M1108" t="str">
            <v>Sport</v>
          </cell>
        </row>
        <row r="1109">
          <cell r="A1109" t="str">
            <v>Christopher Guest</v>
          </cell>
          <cell r="B1109">
            <v>90</v>
          </cell>
          <cell r="C1109">
            <v>18621249</v>
          </cell>
          <cell r="D1109" t="str">
            <v>Comedy</v>
          </cell>
          <cell r="E1109" t="str">
            <v>Best in ShowÂ </v>
          </cell>
          <cell r="F1109" t="str">
            <v>http://www.imdb.com/title/tt0218839/?ref_=fn_tt_tt_1</v>
          </cell>
          <cell r="G1109" t="str">
            <v>English</v>
          </cell>
          <cell r="H1109" t="str">
            <v>USA</v>
          </cell>
          <cell r="I1109">
            <v>6000000</v>
          </cell>
          <cell r="J1109">
            <v>2000</v>
          </cell>
          <cell r="K1109">
            <v>7.5</v>
          </cell>
          <cell r="L1109" t="str">
            <v>Comedy</v>
          </cell>
          <cell r="M1109">
            <v>0</v>
          </cell>
        </row>
        <row r="1110">
          <cell r="A1110" t="str">
            <v>John Carpenter</v>
          </cell>
          <cell r="B1110">
            <v>106</v>
          </cell>
          <cell r="C1110">
            <v>25244700</v>
          </cell>
          <cell r="D1110" t="str">
            <v>Action|Sci-Fi</v>
          </cell>
          <cell r="E1110" t="str">
            <v>Escape from New YorkÂ </v>
          </cell>
          <cell r="F1110" t="str">
            <v>http://www.imdb.com/title/tt0082340/?ref_=fn_tt_tt_1</v>
          </cell>
          <cell r="G1110" t="str">
            <v>English</v>
          </cell>
          <cell r="H1110" t="str">
            <v>UK</v>
          </cell>
          <cell r="I1110">
            <v>6000000</v>
          </cell>
          <cell r="J1110">
            <v>1981</v>
          </cell>
          <cell r="K1110">
            <v>7.2</v>
          </cell>
          <cell r="L1110" t="str">
            <v>Action</v>
          </cell>
          <cell r="M1110" t="str">
            <v>Sci-Fi</v>
          </cell>
        </row>
        <row r="1111">
          <cell r="A1111" t="str">
            <v>Fred Savage</v>
          </cell>
          <cell r="B1111">
            <v>89</v>
          </cell>
          <cell r="C1111">
            <v>13235267</v>
          </cell>
          <cell r="D1111" t="str">
            <v>Comedy|Family</v>
          </cell>
          <cell r="E1111" t="str">
            <v>Daddy Day CampÂ </v>
          </cell>
          <cell r="F1111" t="str">
            <v>http://www.imdb.com/title/tt0462244/?ref_=fn_tt_tt_1</v>
          </cell>
          <cell r="G1111" t="str">
            <v>English</v>
          </cell>
          <cell r="H1111" t="str">
            <v>USA</v>
          </cell>
          <cell r="I1111">
            <v>6000000</v>
          </cell>
          <cell r="J1111">
            <v>2007</v>
          </cell>
          <cell r="K1111">
            <v>2.9</v>
          </cell>
          <cell r="L1111" t="str">
            <v>Comedy</v>
          </cell>
          <cell r="M1111" t="str">
            <v>Family</v>
          </cell>
        </row>
        <row r="1112">
          <cell r="A1112" t="str">
            <v>Donald Petrie</v>
          </cell>
          <cell r="B1112">
            <v>104</v>
          </cell>
          <cell r="C1112">
            <v>12793213</v>
          </cell>
          <cell r="D1112" t="str">
            <v>Comedy|Drama|Romance</v>
          </cell>
          <cell r="E1112" t="str">
            <v>Mystic PizzaÂ </v>
          </cell>
          <cell r="F1112" t="str">
            <v>http://www.imdb.com/title/tt0095690/?ref_=fn_tt_tt_1</v>
          </cell>
          <cell r="G1112" t="str">
            <v>English</v>
          </cell>
          <cell r="H1112" t="str">
            <v>USA</v>
          </cell>
          <cell r="I1112">
            <v>6000000</v>
          </cell>
          <cell r="J1112">
            <v>1988</v>
          </cell>
          <cell r="K1112">
            <v>6.2</v>
          </cell>
          <cell r="L1112" t="str">
            <v>Comedy</v>
          </cell>
          <cell r="M1112" t="str">
            <v>Drama</v>
          </cell>
          <cell r="N1112" t="str">
            <v>Romance</v>
          </cell>
        </row>
        <row r="1113">
          <cell r="A1113" t="str">
            <v>Rusty Cundieff</v>
          </cell>
          <cell r="B1113">
            <v>98</v>
          </cell>
          <cell r="C1113">
            <v>11797927</v>
          </cell>
          <cell r="D1113" t="str">
            <v>Comedy|Horror|Thriller</v>
          </cell>
          <cell r="E1113" t="str">
            <v>Tales from the HoodÂ </v>
          </cell>
          <cell r="F1113" t="str">
            <v>http://www.imdb.com/title/tt0114609/?ref_=fn_tt_tt_1</v>
          </cell>
          <cell r="G1113" t="str">
            <v>English</v>
          </cell>
          <cell r="H1113" t="str">
            <v>USA</v>
          </cell>
          <cell r="I1113">
            <v>6000000</v>
          </cell>
          <cell r="J1113">
            <v>1995</v>
          </cell>
          <cell r="K1113">
            <v>6.1</v>
          </cell>
          <cell r="L1113" t="str">
            <v>Comedy</v>
          </cell>
          <cell r="M1113" t="str">
            <v>Horror</v>
          </cell>
          <cell r="N1113" t="str">
            <v>Thriller</v>
          </cell>
        </row>
        <row r="1114">
          <cell r="A1114" t="str">
            <v>Kevin Macdonald</v>
          </cell>
          <cell r="B1114">
            <v>121</v>
          </cell>
          <cell r="C1114">
            <v>17605861</v>
          </cell>
          <cell r="D1114" t="str">
            <v>Biography|Drama|History|Thriller</v>
          </cell>
          <cell r="E1114" t="str">
            <v>The Last King of ScotlandÂ </v>
          </cell>
          <cell r="F1114" t="str">
            <v>http://www.imdb.com/title/tt0455590/?ref_=fn_tt_tt_1</v>
          </cell>
          <cell r="G1114" t="str">
            <v>English</v>
          </cell>
          <cell r="H1114" t="str">
            <v>UK</v>
          </cell>
          <cell r="I1114">
            <v>6000000</v>
          </cell>
          <cell r="J1114">
            <v>2006</v>
          </cell>
          <cell r="K1114">
            <v>7.7</v>
          </cell>
          <cell r="L1114" t="str">
            <v>Biography</v>
          </cell>
          <cell r="M1114" t="str">
            <v>Drama</v>
          </cell>
          <cell r="N1114" t="str">
            <v>History</v>
          </cell>
          <cell r="O1114" t="str">
            <v>Thriller</v>
          </cell>
        </row>
        <row r="1115">
          <cell r="A1115" t="str">
            <v>Jean-Jacques Mantello</v>
          </cell>
          <cell r="B1115">
            <v>42</v>
          </cell>
          <cell r="C1115">
            <v>7518876</v>
          </cell>
          <cell r="D1115" t="str">
            <v>Adventure|Documentary|Short</v>
          </cell>
          <cell r="E1115" t="str">
            <v>Dolphins and Whales 3D: Tribes of the OceanÂ </v>
          </cell>
          <cell r="F1115" t="str">
            <v>http://www.imdb.com/title/tt0996382/?ref_=fn_tt_tt_1</v>
          </cell>
          <cell r="G1115" t="str">
            <v>English</v>
          </cell>
          <cell r="H1115" t="str">
            <v>UK</v>
          </cell>
          <cell r="I1115">
            <v>6000000</v>
          </cell>
          <cell r="J1115">
            <v>2008</v>
          </cell>
          <cell r="K1115">
            <v>6.5</v>
          </cell>
          <cell r="L1115" t="str">
            <v>Adventure</v>
          </cell>
          <cell r="M1115" t="str">
            <v>Documentary</v>
          </cell>
          <cell r="N1115" t="str">
            <v>Short</v>
          </cell>
        </row>
        <row r="1116">
          <cell r="A1116" t="str">
            <v>Ed Harris</v>
          </cell>
          <cell r="B1116">
            <v>122</v>
          </cell>
          <cell r="C1116">
            <v>8596914</v>
          </cell>
          <cell r="D1116" t="str">
            <v>Biography|Drama</v>
          </cell>
          <cell r="E1116" t="str">
            <v>PollockÂ </v>
          </cell>
          <cell r="F1116" t="str">
            <v>http://www.imdb.com/title/tt0183659/?ref_=fn_tt_tt_1</v>
          </cell>
          <cell r="G1116" t="str">
            <v>English</v>
          </cell>
          <cell r="H1116" t="str">
            <v>USA</v>
          </cell>
          <cell r="I1116">
            <v>6000000</v>
          </cell>
          <cell r="J1116">
            <v>2000</v>
          </cell>
          <cell r="K1116">
            <v>7</v>
          </cell>
          <cell r="L1116" t="str">
            <v>Biography</v>
          </cell>
          <cell r="M1116" t="str">
            <v>Drama</v>
          </cell>
        </row>
        <row r="1117">
          <cell r="A1117" t="str">
            <v>Risa Bramon Garcia</v>
          </cell>
          <cell r="B1117">
            <v>101</v>
          </cell>
          <cell r="C1117">
            <v>6851636</v>
          </cell>
          <cell r="D1117" t="str">
            <v>Comedy|Drama|Romance</v>
          </cell>
          <cell r="E1117" t="str">
            <v>200 CigarettesÂ </v>
          </cell>
          <cell r="F1117" t="str">
            <v>http://www.imdb.com/title/tt0137338/?ref_=fn_tt_tt_1</v>
          </cell>
          <cell r="G1117" t="str">
            <v>English</v>
          </cell>
          <cell r="H1117" t="str">
            <v>USA</v>
          </cell>
          <cell r="I1117">
            <v>6000000</v>
          </cell>
          <cell r="J1117">
            <v>1999</v>
          </cell>
          <cell r="K1117">
            <v>5.9</v>
          </cell>
          <cell r="L1117" t="str">
            <v>Comedy</v>
          </cell>
          <cell r="M1117" t="str">
            <v>Drama</v>
          </cell>
          <cell r="N1117" t="str">
            <v>Romance</v>
          </cell>
        </row>
        <row r="1118">
          <cell r="A1118" t="str">
            <v>Brian Klugman</v>
          </cell>
          <cell r="B1118">
            <v>102</v>
          </cell>
          <cell r="C1118">
            <v>11434867</v>
          </cell>
          <cell r="D1118" t="str">
            <v>Drama|Mystery|Romance|Thriller</v>
          </cell>
          <cell r="E1118" t="str">
            <v>The WordsÂ </v>
          </cell>
          <cell r="F1118" t="str">
            <v>http://www.imdb.com/title/tt1840417/?ref_=fn_tt_tt_1</v>
          </cell>
          <cell r="G1118" t="str">
            <v>English</v>
          </cell>
          <cell r="H1118" t="str">
            <v>USA</v>
          </cell>
          <cell r="I1118">
            <v>6000000</v>
          </cell>
          <cell r="J1118">
            <v>2012</v>
          </cell>
          <cell r="K1118">
            <v>7.1</v>
          </cell>
          <cell r="L1118" t="str">
            <v>Drama</v>
          </cell>
          <cell r="M1118" t="str">
            <v>Mystery</v>
          </cell>
          <cell r="N1118" t="str">
            <v>Romance</v>
          </cell>
          <cell r="O1118" t="str">
            <v>Thriller</v>
          </cell>
        </row>
        <row r="1119">
          <cell r="A1119" t="str">
            <v>Matt Piedmont</v>
          </cell>
          <cell r="B1119">
            <v>84</v>
          </cell>
          <cell r="C1119">
            <v>5895238</v>
          </cell>
          <cell r="D1119" t="str">
            <v>Comedy|Western</v>
          </cell>
          <cell r="E1119" t="str">
            <v>Casa de mi PadreÂ </v>
          </cell>
          <cell r="F1119" t="str">
            <v>http://www.imdb.com/title/tt1702425/?ref_=fn_tt_tt_1</v>
          </cell>
          <cell r="G1119" t="str">
            <v>Spanish</v>
          </cell>
          <cell r="H1119" t="str">
            <v>USA</v>
          </cell>
          <cell r="I1119">
            <v>6000000</v>
          </cell>
          <cell r="J1119">
            <v>2012</v>
          </cell>
          <cell r="K1119">
            <v>5.5</v>
          </cell>
          <cell r="L1119" t="str">
            <v>Comedy</v>
          </cell>
          <cell r="M1119" t="str">
            <v>Western</v>
          </cell>
        </row>
        <row r="1120">
          <cell r="A1120" t="str">
            <v>Raymond De Felitta</v>
          </cell>
          <cell r="B1120">
            <v>104</v>
          </cell>
          <cell r="C1120">
            <v>6670712</v>
          </cell>
          <cell r="D1120" t="str">
            <v>Comedy|Drama</v>
          </cell>
          <cell r="E1120" t="str">
            <v>City IslandÂ </v>
          </cell>
          <cell r="F1120" t="str">
            <v>http://www.imdb.com/title/tt1174730/?ref_=fn_tt_tt_1</v>
          </cell>
          <cell r="G1120" t="str">
            <v>English</v>
          </cell>
          <cell r="H1120" t="str">
            <v>USA</v>
          </cell>
          <cell r="I1120">
            <v>6000000</v>
          </cell>
          <cell r="J1120">
            <v>2009</v>
          </cell>
          <cell r="K1120">
            <v>7.4</v>
          </cell>
          <cell r="L1120" t="str">
            <v>Comedy</v>
          </cell>
          <cell r="M1120" t="str">
            <v>Drama</v>
          </cell>
        </row>
        <row r="1121">
          <cell r="A1121" t="str">
            <v>John Michael McDonagh</v>
          </cell>
          <cell r="B1121">
            <v>96</v>
          </cell>
          <cell r="C1121">
            <v>5359774</v>
          </cell>
          <cell r="D1121" t="str">
            <v>Comedy|Crime|Thriller</v>
          </cell>
          <cell r="E1121" t="str">
            <v>The GuardÂ </v>
          </cell>
          <cell r="F1121" t="str">
            <v>http://www.imdb.com/title/tt1540133/?ref_=fn_tt_tt_1</v>
          </cell>
          <cell r="G1121" t="str">
            <v>English</v>
          </cell>
          <cell r="H1121" t="str">
            <v>Ireland</v>
          </cell>
          <cell r="I1121">
            <v>6000000</v>
          </cell>
          <cell r="J1121">
            <v>2011</v>
          </cell>
          <cell r="K1121">
            <v>7.3</v>
          </cell>
          <cell r="L1121" t="str">
            <v>Comedy</v>
          </cell>
          <cell r="M1121" t="str">
            <v>Crime</v>
          </cell>
          <cell r="N1121" t="str">
            <v>Thriller</v>
          </cell>
        </row>
        <row r="1122">
          <cell r="A1122" t="str">
            <v>Sofia Coppola</v>
          </cell>
          <cell r="B1122">
            <v>90</v>
          </cell>
          <cell r="C1122">
            <v>4859475</v>
          </cell>
          <cell r="D1122" t="str">
            <v>Drama|Romance</v>
          </cell>
          <cell r="E1122" t="str">
            <v>The Virgin SuicidesÂ </v>
          </cell>
          <cell r="F1122" t="str">
            <v>http://www.imdb.com/title/tt0159097/?ref_=fn_tt_tt_1</v>
          </cell>
          <cell r="G1122" t="str">
            <v>English</v>
          </cell>
          <cell r="H1122" t="str">
            <v>USA</v>
          </cell>
          <cell r="I1122">
            <v>6000000</v>
          </cell>
          <cell r="J1122">
            <v>1999</v>
          </cell>
          <cell r="K1122">
            <v>7.2</v>
          </cell>
          <cell r="L1122" t="str">
            <v>Drama</v>
          </cell>
          <cell r="M1122" t="str">
            <v>Romance</v>
          </cell>
        </row>
        <row r="1123">
          <cell r="A1123" t="str">
            <v>Zach Cregger</v>
          </cell>
          <cell r="B1123">
            <v>90</v>
          </cell>
          <cell r="C1123">
            <v>4542775</v>
          </cell>
          <cell r="D1123" t="str">
            <v>Comedy|Romance</v>
          </cell>
          <cell r="E1123" t="str">
            <v>Miss MarchÂ </v>
          </cell>
          <cell r="F1123" t="str">
            <v>http://www.imdb.com/title/tt1151922/?ref_=fn_tt_tt_1</v>
          </cell>
          <cell r="G1123" t="str">
            <v>English</v>
          </cell>
          <cell r="H1123" t="str">
            <v>USA</v>
          </cell>
          <cell r="I1123">
            <v>6000000</v>
          </cell>
          <cell r="J1123">
            <v>2009</v>
          </cell>
          <cell r="K1123">
            <v>5.0999999999999996</v>
          </cell>
          <cell r="L1123" t="str">
            <v>Comedy</v>
          </cell>
          <cell r="M1123" t="str">
            <v>Romance</v>
          </cell>
        </row>
        <row r="1124">
          <cell r="A1124" t="str">
            <v>Zach Braff</v>
          </cell>
          <cell r="B1124">
            <v>106</v>
          </cell>
          <cell r="C1124">
            <v>3588432</v>
          </cell>
          <cell r="D1124" t="str">
            <v>Comedy|Drama</v>
          </cell>
          <cell r="E1124" t="str">
            <v>Wish I Was HereÂ </v>
          </cell>
          <cell r="F1124" t="str">
            <v>http://www.imdb.com/title/tt2870708/?ref_=fn_tt_tt_1</v>
          </cell>
          <cell r="G1124" t="str">
            <v>English</v>
          </cell>
          <cell r="H1124" t="str">
            <v>USA</v>
          </cell>
          <cell r="I1124">
            <v>6000000</v>
          </cell>
          <cell r="J1124">
            <v>2014</v>
          </cell>
          <cell r="K1124">
            <v>6.7</v>
          </cell>
          <cell r="L1124" t="str">
            <v>Comedy</v>
          </cell>
          <cell r="M1124" t="str">
            <v>Drama</v>
          </cell>
        </row>
        <row r="1125">
          <cell r="A1125" t="str">
            <v>Mark Tarlov</v>
          </cell>
          <cell r="B1125">
            <v>96</v>
          </cell>
          <cell r="C1125">
            <v>4394936</v>
          </cell>
          <cell r="D1125" t="str">
            <v>Comedy|Drama|Fantasy|Romance</v>
          </cell>
          <cell r="E1125" t="str">
            <v>Simply IrresistibleÂ </v>
          </cell>
          <cell r="F1125" t="str">
            <v>http://www.imdb.com/title/tt0145893/?ref_=fn_tt_tt_1</v>
          </cell>
          <cell r="G1125" t="str">
            <v>English</v>
          </cell>
          <cell r="H1125" t="str">
            <v>Germany</v>
          </cell>
          <cell r="I1125">
            <v>6000000</v>
          </cell>
          <cell r="J1125">
            <v>1999</v>
          </cell>
          <cell r="K1125">
            <v>5.3</v>
          </cell>
          <cell r="L1125" t="str">
            <v>Comedy</v>
          </cell>
          <cell r="M1125" t="str">
            <v>Drama</v>
          </cell>
          <cell r="N1125" t="str">
            <v>Fantasy</v>
          </cell>
          <cell r="O1125" t="str">
            <v>Romance</v>
          </cell>
        </row>
        <row r="1126">
          <cell r="A1126" t="str">
            <v>John Cameron Mitchell</v>
          </cell>
          <cell r="B1126">
            <v>95</v>
          </cell>
          <cell r="C1126">
            <v>3029081</v>
          </cell>
          <cell r="D1126" t="str">
            <v>Comedy|Drama|Music|Musical</v>
          </cell>
          <cell r="E1126" t="str">
            <v>Hedwig and the Angry InchÂ </v>
          </cell>
          <cell r="F1126" t="str">
            <v>http://www.imdb.com/title/tt0248845/?ref_=fn_tt_tt_1</v>
          </cell>
          <cell r="G1126" t="str">
            <v>English</v>
          </cell>
          <cell r="H1126" t="str">
            <v>USA</v>
          </cell>
          <cell r="I1126">
            <v>6000000</v>
          </cell>
          <cell r="J1126">
            <v>2001</v>
          </cell>
          <cell r="K1126">
            <v>7.8</v>
          </cell>
          <cell r="L1126" t="str">
            <v>Comedy</v>
          </cell>
          <cell r="M1126" t="str">
            <v>Drama</v>
          </cell>
          <cell r="N1126" t="str">
            <v>Music</v>
          </cell>
          <cell r="O1126" t="str">
            <v>Musical</v>
          </cell>
        </row>
        <row r="1127">
          <cell r="A1127" t="str">
            <v>Sheldon Lettich</v>
          </cell>
          <cell r="B1127">
            <v>99</v>
          </cell>
          <cell r="C1127">
            <v>3273588</v>
          </cell>
          <cell r="D1127" t="str">
            <v>Action|Drama</v>
          </cell>
          <cell r="E1127" t="str">
            <v>Only the StrongÂ </v>
          </cell>
          <cell r="F1127" t="str">
            <v>http://www.imdb.com/title/tt0107750/?ref_=fn_tt_tt_1</v>
          </cell>
          <cell r="G1127" t="str">
            <v>English</v>
          </cell>
          <cell r="H1127" t="str">
            <v>USA</v>
          </cell>
          <cell r="I1127">
            <v>6000000</v>
          </cell>
          <cell r="J1127">
            <v>1993</v>
          </cell>
          <cell r="K1127">
            <v>6.7</v>
          </cell>
          <cell r="L1127" t="str">
            <v>Action</v>
          </cell>
          <cell r="M1127" t="str">
            <v>Drama</v>
          </cell>
        </row>
        <row r="1128">
          <cell r="A1128" t="str">
            <v>Billy Ray</v>
          </cell>
          <cell r="B1128">
            <v>99</v>
          </cell>
          <cell r="C1128">
            <v>2207975</v>
          </cell>
          <cell r="D1128" t="str">
            <v>Drama|History</v>
          </cell>
          <cell r="E1128" t="str">
            <v>Shattered GlassÂ </v>
          </cell>
          <cell r="F1128" t="str">
            <v>http://www.imdb.com/title/tt0323944/?ref_=fn_tt_tt_1</v>
          </cell>
          <cell r="G1128" t="str">
            <v>English</v>
          </cell>
          <cell r="H1128" t="str">
            <v>USA</v>
          </cell>
          <cell r="I1128">
            <v>6000000</v>
          </cell>
          <cell r="J1128">
            <v>2003</v>
          </cell>
          <cell r="K1128">
            <v>7.2</v>
          </cell>
          <cell r="L1128" t="str">
            <v>Drama</v>
          </cell>
          <cell r="M1128" t="str">
            <v>History</v>
          </cell>
        </row>
        <row r="1129">
          <cell r="A1129" t="str">
            <v>David Atkins</v>
          </cell>
          <cell r="B1129">
            <v>95</v>
          </cell>
          <cell r="C1129">
            <v>2025238</v>
          </cell>
          <cell r="D1129" t="str">
            <v>Comedy|Crime|Drama|Thriller</v>
          </cell>
          <cell r="E1129" t="str">
            <v>NovocaineÂ </v>
          </cell>
          <cell r="F1129" t="str">
            <v>http://www.imdb.com/title/tt0234354/?ref_=fn_tt_tt_1</v>
          </cell>
          <cell r="G1129" t="str">
            <v>English</v>
          </cell>
          <cell r="H1129" t="str">
            <v>USA</v>
          </cell>
          <cell r="I1129">
            <v>6000000</v>
          </cell>
          <cell r="J1129">
            <v>2001</v>
          </cell>
          <cell r="K1129">
            <v>5.8</v>
          </cell>
          <cell r="L1129" t="str">
            <v>Comedy</v>
          </cell>
          <cell r="M1129" t="str">
            <v>Crime</v>
          </cell>
          <cell r="N1129" t="str">
            <v>Drama</v>
          </cell>
          <cell r="O1129" t="str">
            <v>Thriller</v>
          </cell>
        </row>
        <row r="1130">
          <cell r="A1130" t="str">
            <v>Jonathan Levine</v>
          </cell>
          <cell r="B1130">
            <v>99</v>
          </cell>
          <cell r="C1130">
            <v>2077046</v>
          </cell>
          <cell r="D1130" t="str">
            <v>Comedy|Drama|Romance</v>
          </cell>
          <cell r="E1130" t="str">
            <v>The WacknessÂ </v>
          </cell>
          <cell r="F1130" t="str">
            <v>http://www.imdb.com/title/tt1082886/?ref_=fn_tt_tt_1</v>
          </cell>
          <cell r="G1130" t="str">
            <v>English</v>
          </cell>
          <cell r="H1130" t="str">
            <v>USA</v>
          </cell>
          <cell r="I1130">
            <v>6000000</v>
          </cell>
          <cell r="J1130">
            <v>2008</v>
          </cell>
          <cell r="K1130">
            <v>7</v>
          </cell>
          <cell r="L1130" t="str">
            <v>Comedy</v>
          </cell>
          <cell r="M1130" t="str">
            <v>Drama</v>
          </cell>
          <cell r="N1130" t="str">
            <v>Romance</v>
          </cell>
        </row>
        <row r="1131">
          <cell r="A1131" t="str">
            <v>Michael Crichton</v>
          </cell>
          <cell r="B1131">
            <v>110</v>
          </cell>
          <cell r="C1131">
            <v>0</v>
          </cell>
          <cell r="D1131" t="str">
            <v>Adventure|Crime|Drama|Thriller</v>
          </cell>
          <cell r="E1131" t="str">
            <v>The Great Train RobberyÂ </v>
          </cell>
          <cell r="F1131" t="str">
            <v>http://www.imdb.com/title/tt0079240/?ref_=fn_tt_tt_1</v>
          </cell>
          <cell r="G1131" t="str">
            <v>English</v>
          </cell>
          <cell r="H1131" t="str">
            <v>UK</v>
          </cell>
          <cell r="I1131">
            <v>6000000</v>
          </cell>
          <cell r="J1131">
            <v>1979</v>
          </cell>
          <cell r="K1131">
            <v>7</v>
          </cell>
          <cell r="L1131" t="str">
            <v>Adventure</v>
          </cell>
          <cell r="M1131" t="str">
            <v>Crime</v>
          </cell>
          <cell r="N1131" t="str">
            <v>Drama</v>
          </cell>
          <cell r="O1131" t="str">
            <v>Thriller</v>
          </cell>
        </row>
        <row r="1132">
          <cell r="A1132" t="str">
            <v>Sylvio Tabet</v>
          </cell>
          <cell r="B1132">
            <v>107</v>
          </cell>
          <cell r="C1132">
            <v>869325</v>
          </cell>
          <cell r="D1132" t="str">
            <v>Action|Adventure|Fantasy|Sci-Fi</v>
          </cell>
          <cell r="E1132" t="str">
            <v>Beastmaster 2: Through the Portal of TimeÂ </v>
          </cell>
          <cell r="F1132" t="str">
            <v>http://www.imdb.com/title/tt0101412/?ref_=fn_tt_tt_1</v>
          </cell>
          <cell r="G1132" t="str">
            <v>English</v>
          </cell>
          <cell r="H1132" t="str">
            <v>USA</v>
          </cell>
          <cell r="I1132">
            <v>6000000</v>
          </cell>
          <cell r="J1132">
            <v>1991</v>
          </cell>
          <cell r="K1132">
            <v>3.8</v>
          </cell>
          <cell r="L1132" t="str">
            <v>Action</v>
          </cell>
          <cell r="M1132" t="str">
            <v>Adventure</v>
          </cell>
          <cell r="N1132" t="str">
            <v>Fantasy</v>
          </cell>
          <cell r="O1132" t="str">
            <v>Sci-Fi</v>
          </cell>
        </row>
        <row r="1133">
          <cell r="A1133" t="str">
            <v>Rick Bieber</v>
          </cell>
          <cell r="B1133">
            <v>90</v>
          </cell>
          <cell r="C1133">
            <v>399611</v>
          </cell>
          <cell r="D1133" t="str">
            <v>Biography|Drama|Sport</v>
          </cell>
          <cell r="E1133" t="str">
            <v>The 5th QuarterÂ </v>
          </cell>
          <cell r="F1133" t="str">
            <v>http://www.imdb.com/title/tt1130964/?ref_=fn_tt_tt_1</v>
          </cell>
          <cell r="G1133" t="str">
            <v>English</v>
          </cell>
          <cell r="H1133" t="str">
            <v>USA</v>
          </cell>
          <cell r="I1133">
            <v>6000000</v>
          </cell>
          <cell r="J1133">
            <v>2010</v>
          </cell>
          <cell r="K1133">
            <v>5.7</v>
          </cell>
          <cell r="L1133" t="str">
            <v>Biography</v>
          </cell>
          <cell r="M1133" t="str">
            <v>Drama</v>
          </cell>
          <cell r="N1133" t="str">
            <v>Sport</v>
          </cell>
        </row>
        <row r="1134">
          <cell r="A1134" t="str">
            <v>Shana Feste</v>
          </cell>
          <cell r="B1134">
            <v>96</v>
          </cell>
          <cell r="C1134">
            <v>115862</v>
          </cell>
          <cell r="D1134" t="str">
            <v>Drama|Romance</v>
          </cell>
          <cell r="E1134" t="str">
            <v>The GreatestÂ </v>
          </cell>
          <cell r="F1134" t="str">
            <v>http://www.imdb.com/title/tt1226232/?ref_=fn_tt_tt_1</v>
          </cell>
          <cell r="G1134" t="str">
            <v>English</v>
          </cell>
          <cell r="H1134" t="str">
            <v>USA</v>
          </cell>
          <cell r="I1134">
            <v>6000000</v>
          </cell>
          <cell r="J1134">
            <v>2009</v>
          </cell>
          <cell r="K1134">
            <v>6.7</v>
          </cell>
          <cell r="L1134" t="str">
            <v>Drama</v>
          </cell>
          <cell r="M1134" t="str">
            <v>Romance</v>
          </cell>
        </row>
        <row r="1135">
          <cell r="A1135" t="str">
            <v>Wayne Wang</v>
          </cell>
          <cell r="B1135">
            <v>104</v>
          </cell>
          <cell r="C1135">
            <v>1346503</v>
          </cell>
          <cell r="D1135" t="str">
            <v>Drama|History</v>
          </cell>
          <cell r="E1135" t="str">
            <v>Snow Flower and the Secret FanÂ </v>
          </cell>
          <cell r="F1135" t="str">
            <v>http://www.imdb.com/title/tt1541995/?ref_=fn_tt_tt_1</v>
          </cell>
          <cell r="G1135" t="str">
            <v>English</v>
          </cell>
          <cell r="H1135" t="str">
            <v>China</v>
          </cell>
          <cell r="I1135">
            <v>6000000</v>
          </cell>
          <cell r="J1135">
            <v>2011</v>
          </cell>
          <cell r="K1135">
            <v>6.1</v>
          </cell>
          <cell r="L1135" t="str">
            <v>Drama</v>
          </cell>
          <cell r="M1135" t="str">
            <v>History</v>
          </cell>
        </row>
        <row r="1136">
          <cell r="A1136" t="str">
            <v>Joey Lauren Adams</v>
          </cell>
          <cell r="B1136">
            <v>97</v>
          </cell>
          <cell r="C1136">
            <v>117560</v>
          </cell>
          <cell r="D1136" t="str">
            <v>Drama|Romance</v>
          </cell>
          <cell r="E1136" t="str">
            <v>Come Early MorningÂ </v>
          </cell>
          <cell r="F1136" t="str">
            <v>http://www.imdb.com/title/tt0457308/?ref_=fn_tt_tt_1</v>
          </cell>
          <cell r="G1136" t="str">
            <v>English</v>
          </cell>
          <cell r="H1136" t="str">
            <v>USA</v>
          </cell>
          <cell r="I1136">
            <v>6000000</v>
          </cell>
          <cell r="J1136">
            <v>2006</v>
          </cell>
          <cell r="K1136">
            <v>6.2</v>
          </cell>
          <cell r="L1136" t="str">
            <v>Drama</v>
          </cell>
          <cell r="M1136" t="str">
            <v>Romance</v>
          </cell>
        </row>
        <row r="1137">
          <cell r="A1137" t="str">
            <v>Peter Cattaneo</v>
          </cell>
          <cell r="B1137">
            <v>107</v>
          </cell>
          <cell r="C1137">
            <v>54606</v>
          </cell>
          <cell r="D1137" t="str">
            <v>Comedy|Crime|Romance</v>
          </cell>
          <cell r="E1137" t="str">
            <v>Lucky BreakÂ </v>
          </cell>
          <cell r="F1137" t="str">
            <v>http://www.imdb.com/title/tt0246134/?ref_=fn_tt_tt_1</v>
          </cell>
          <cell r="G1137" t="str">
            <v>English</v>
          </cell>
          <cell r="H1137" t="str">
            <v>UK</v>
          </cell>
          <cell r="I1137">
            <v>6000000</v>
          </cell>
          <cell r="J1137">
            <v>2001</v>
          </cell>
          <cell r="K1137">
            <v>6.2</v>
          </cell>
          <cell r="L1137" t="str">
            <v>Comedy</v>
          </cell>
          <cell r="M1137" t="str">
            <v>Crime</v>
          </cell>
          <cell r="N1137" t="str">
            <v>Romance</v>
          </cell>
        </row>
        <row r="1138">
          <cell r="A1138" t="str">
            <v>S.R. Bindler</v>
          </cell>
          <cell r="B1138">
            <v>85</v>
          </cell>
          <cell r="C1138">
            <v>36497</v>
          </cell>
          <cell r="D1138" t="str">
            <v>Comedy</v>
          </cell>
          <cell r="E1138" t="str">
            <v>Surfer, DudeÂ </v>
          </cell>
          <cell r="F1138" t="str">
            <v>http://www.imdb.com/title/tt0976247/?ref_=fn_tt_tt_1</v>
          </cell>
          <cell r="G1138" t="str">
            <v>English</v>
          </cell>
          <cell r="H1138" t="str">
            <v>USA</v>
          </cell>
          <cell r="I1138">
            <v>6000000</v>
          </cell>
          <cell r="J1138">
            <v>2008</v>
          </cell>
          <cell r="K1138">
            <v>4.7</v>
          </cell>
          <cell r="L1138" t="str">
            <v>Comedy</v>
          </cell>
          <cell r="M1138">
            <v>0</v>
          </cell>
        </row>
        <row r="1139">
          <cell r="A1139" t="str">
            <v>Greg Marcks</v>
          </cell>
          <cell r="B1139">
            <v>85</v>
          </cell>
          <cell r="C1139">
            <v>0</v>
          </cell>
          <cell r="D1139" t="str">
            <v>Comedy|Crime|Drama</v>
          </cell>
          <cell r="E1139" t="str">
            <v>11:14Â </v>
          </cell>
          <cell r="F1139" t="str">
            <v>http://www.imdb.com/title/tt0331811/?ref_=fn_tt_tt_1</v>
          </cell>
          <cell r="G1139" t="str">
            <v>English</v>
          </cell>
          <cell r="H1139" t="str">
            <v>USA</v>
          </cell>
          <cell r="I1139">
            <v>6000000</v>
          </cell>
          <cell r="J1139">
            <v>2003</v>
          </cell>
          <cell r="K1139">
            <v>7.2</v>
          </cell>
          <cell r="L1139" t="str">
            <v>Comedy</v>
          </cell>
          <cell r="M1139" t="str">
            <v>Crime</v>
          </cell>
          <cell r="N1139" t="str">
            <v>Drama</v>
          </cell>
        </row>
        <row r="1140">
          <cell r="A1140" t="str">
            <v>Vic Sarin</v>
          </cell>
          <cell r="B1140">
            <v>101</v>
          </cell>
          <cell r="C1140">
            <v>0</v>
          </cell>
          <cell r="D1140" t="str">
            <v>Drama|Family</v>
          </cell>
          <cell r="E1140" t="str">
            <v>A Shine of RainbowsÂ </v>
          </cell>
          <cell r="F1140" t="str">
            <v>http://www.imdb.com/title/tt1014774/?ref_=fn_tt_tt_1</v>
          </cell>
          <cell r="G1140" t="str">
            <v>English</v>
          </cell>
          <cell r="H1140" t="str">
            <v>Canada</v>
          </cell>
          <cell r="I1140">
            <v>6000000</v>
          </cell>
          <cell r="J1140">
            <v>2009</v>
          </cell>
          <cell r="K1140">
            <v>7.2</v>
          </cell>
          <cell r="L1140" t="str">
            <v>Drama</v>
          </cell>
          <cell r="M1140" t="str">
            <v>Family</v>
          </cell>
        </row>
        <row r="1141">
          <cell r="A1141" t="str">
            <v>William Kaufman</v>
          </cell>
          <cell r="B1141">
            <v>90</v>
          </cell>
          <cell r="C1141">
            <v>0</v>
          </cell>
          <cell r="D1141" t="str">
            <v>Action|Thriller</v>
          </cell>
          <cell r="E1141" t="str">
            <v>The Hit ListÂ </v>
          </cell>
          <cell r="F1141" t="str">
            <v>http://www.imdb.com/title/tt1575694/?ref_=fn_tt_tt_1</v>
          </cell>
          <cell r="G1141" t="str">
            <v>English</v>
          </cell>
          <cell r="H1141" t="str">
            <v>USA</v>
          </cell>
          <cell r="I1141">
            <v>6000000</v>
          </cell>
          <cell r="J1141">
            <v>2011</v>
          </cell>
          <cell r="K1141">
            <v>5.4</v>
          </cell>
          <cell r="L1141" t="str">
            <v>Action</v>
          </cell>
          <cell r="M1141" t="str">
            <v>Thriller</v>
          </cell>
        </row>
        <row r="1142">
          <cell r="A1142" t="str">
            <v>Kate Barker-Froyland</v>
          </cell>
          <cell r="B1142">
            <v>86</v>
          </cell>
          <cell r="C1142">
            <v>20200</v>
          </cell>
          <cell r="D1142" t="str">
            <v>Drama|Music</v>
          </cell>
          <cell r="E1142" t="str">
            <v>Song OneÂ </v>
          </cell>
          <cell r="F1142" t="str">
            <v>http://www.imdb.com/title/tt2182972/?ref_=fn_tt_tt_1</v>
          </cell>
          <cell r="G1142" t="str">
            <v>English</v>
          </cell>
          <cell r="H1142" t="str">
            <v>USA</v>
          </cell>
          <cell r="I1142">
            <v>6000000</v>
          </cell>
          <cell r="J1142">
            <v>2014</v>
          </cell>
          <cell r="K1142">
            <v>5.8</v>
          </cell>
          <cell r="L1142" t="str">
            <v>Drama</v>
          </cell>
          <cell r="M1142" t="str">
            <v>Music</v>
          </cell>
        </row>
        <row r="1143">
          <cell r="A1143" t="str">
            <v>Charles Matthau</v>
          </cell>
          <cell r="B1143">
            <v>90</v>
          </cell>
          <cell r="C1143">
            <v>0</v>
          </cell>
          <cell r="D1143" t="str">
            <v>Comedy|Crime|Thriller</v>
          </cell>
          <cell r="E1143" t="str">
            <v>Freaky DeakyÂ </v>
          </cell>
          <cell r="F1143" t="str">
            <v>http://www.imdb.com/title/tt0938305/?ref_=fn_tt_tt_1</v>
          </cell>
          <cell r="G1143" t="str">
            <v>English</v>
          </cell>
          <cell r="H1143" t="str">
            <v>USA</v>
          </cell>
          <cell r="I1143">
            <v>6000000</v>
          </cell>
          <cell r="J1143">
            <v>2012</v>
          </cell>
          <cell r="K1143">
            <v>6.5</v>
          </cell>
          <cell r="L1143" t="str">
            <v>Comedy</v>
          </cell>
          <cell r="M1143" t="str">
            <v>Crime</v>
          </cell>
          <cell r="N1143" t="str">
            <v>Thriller</v>
          </cell>
        </row>
        <row r="1144">
          <cell r="A1144" t="str">
            <v>Michael McGowan</v>
          </cell>
          <cell r="B1144">
            <v>98</v>
          </cell>
          <cell r="C1144">
            <v>795126</v>
          </cell>
          <cell r="D1144" t="str">
            <v>Comedy|Drama|Sport</v>
          </cell>
          <cell r="E1144" t="str">
            <v>Saint RalphÂ </v>
          </cell>
          <cell r="F1144" t="str">
            <v>http://www.imdb.com/title/tt0384488/?ref_=fn_tt_tt_1</v>
          </cell>
          <cell r="G1144" t="str">
            <v>English</v>
          </cell>
          <cell r="H1144" t="str">
            <v>Canada</v>
          </cell>
          <cell r="I1144">
            <v>6000000</v>
          </cell>
          <cell r="J1144">
            <v>2004</v>
          </cell>
          <cell r="K1144">
            <v>7.6</v>
          </cell>
          <cell r="L1144" t="str">
            <v>Comedy</v>
          </cell>
          <cell r="M1144" t="str">
            <v>Drama</v>
          </cell>
          <cell r="N1144" t="str">
            <v>Sport</v>
          </cell>
        </row>
        <row r="1145">
          <cell r="A1145" t="str">
            <v>Kasi Lemmons</v>
          </cell>
          <cell r="B1145">
            <v>109</v>
          </cell>
          <cell r="C1145">
            <v>14821531</v>
          </cell>
          <cell r="D1145" t="str">
            <v>Drama</v>
          </cell>
          <cell r="E1145" t="str">
            <v>Eve's BayouÂ </v>
          </cell>
          <cell r="F1145" t="str">
            <v>http://www.imdb.com/title/tt0119080/?ref_=fn_tt_tt_1</v>
          </cell>
          <cell r="G1145" t="str">
            <v>English</v>
          </cell>
          <cell r="H1145" t="str">
            <v>USA</v>
          </cell>
          <cell r="I1145">
            <v>6000000</v>
          </cell>
          <cell r="J1145">
            <v>1997</v>
          </cell>
          <cell r="K1145">
            <v>7.3</v>
          </cell>
          <cell r="L1145" t="str">
            <v>Drama</v>
          </cell>
          <cell r="M1145">
            <v>0</v>
          </cell>
        </row>
        <row r="1146">
          <cell r="A1146" t="str">
            <v>Denys Arcand</v>
          </cell>
          <cell r="B1146">
            <v>112</v>
          </cell>
          <cell r="C1146">
            <v>3432342</v>
          </cell>
          <cell r="D1146" t="str">
            <v>Comedy|Crime|Drama|Mystery|Romance</v>
          </cell>
          <cell r="E1146" t="str">
            <v>The Barbarian InvasionsÂ </v>
          </cell>
          <cell r="F1146" t="str">
            <v>http://www.imdb.com/title/tt0338135/?ref_=fn_tt_tt_1</v>
          </cell>
          <cell r="G1146" t="str">
            <v>French</v>
          </cell>
          <cell r="H1146" t="str">
            <v>Canada</v>
          </cell>
          <cell r="I1146">
            <v>6000000</v>
          </cell>
          <cell r="J1146">
            <v>2003</v>
          </cell>
          <cell r="K1146">
            <v>7.7</v>
          </cell>
          <cell r="L1146" t="str">
            <v>Comedy</v>
          </cell>
          <cell r="M1146" t="str">
            <v>Crime</v>
          </cell>
          <cell r="N1146" t="str">
            <v>Drama</v>
          </cell>
          <cell r="O1146" t="str">
            <v>Mystery</v>
          </cell>
        </row>
        <row r="1147">
          <cell r="A1147" t="str">
            <v>Niki Caro</v>
          </cell>
          <cell r="B1147">
            <v>101</v>
          </cell>
          <cell r="C1147">
            <v>20772796</v>
          </cell>
          <cell r="D1147" t="str">
            <v>Drama|Family</v>
          </cell>
          <cell r="E1147" t="str">
            <v>Whale RiderÂ </v>
          </cell>
          <cell r="F1147" t="str">
            <v>http://www.imdb.com/title/tt0298228/?ref_=fn_tt_tt_1</v>
          </cell>
          <cell r="G1147" t="str">
            <v>English</v>
          </cell>
          <cell r="H1147" t="str">
            <v>New Zealand</v>
          </cell>
          <cell r="I1147">
            <v>6000000</v>
          </cell>
          <cell r="J1147">
            <v>2002</v>
          </cell>
          <cell r="K1147">
            <v>7.6</v>
          </cell>
          <cell r="L1147" t="str">
            <v>Drama</v>
          </cell>
          <cell r="M1147" t="str">
            <v>Family</v>
          </cell>
        </row>
        <row r="1148">
          <cell r="A1148" t="str">
            <v>DJ Pooh</v>
          </cell>
          <cell r="B1148">
            <v>82</v>
          </cell>
          <cell r="C1148">
            <v>9821335</v>
          </cell>
          <cell r="D1148" t="str">
            <v>Comedy</v>
          </cell>
          <cell r="E1148" t="str">
            <v>3 StrikesÂ </v>
          </cell>
          <cell r="F1148" t="str">
            <v>http://www.imdb.com/title/tt0199290/?ref_=fn_tt_tt_1</v>
          </cell>
          <cell r="G1148" t="str">
            <v>English</v>
          </cell>
          <cell r="H1148" t="str">
            <v>USA</v>
          </cell>
          <cell r="I1148">
            <v>6000000</v>
          </cell>
          <cell r="J1148">
            <v>2000</v>
          </cell>
          <cell r="K1148">
            <v>4</v>
          </cell>
          <cell r="L1148" t="str">
            <v>Comedy</v>
          </cell>
          <cell r="M1148">
            <v>0</v>
          </cell>
        </row>
        <row r="1149">
          <cell r="A1149" t="str">
            <v>Alfred Hitchcock</v>
          </cell>
          <cell r="B1149">
            <v>128</v>
          </cell>
          <cell r="C1149">
            <v>0</v>
          </cell>
          <cell r="D1149" t="str">
            <v>Thriller</v>
          </cell>
          <cell r="E1149" t="str">
            <v>Torn CurtainÂ </v>
          </cell>
          <cell r="F1149" t="str">
            <v>http://www.imdb.com/title/tt0061107/?ref_=fn_tt_tt_1</v>
          </cell>
          <cell r="G1149" t="str">
            <v>English</v>
          </cell>
          <cell r="H1149" t="str">
            <v>USA</v>
          </cell>
          <cell r="I1149">
            <v>6000000</v>
          </cell>
          <cell r="J1149">
            <v>1966</v>
          </cell>
          <cell r="K1149">
            <v>6.7</v>
          </cell>
          <cell r="L1149" t="str">
            <v>Thriller</v>
          </cell>
          <cell r="M1149">
            <v>0</v>
          </cell>
        </row>
        <row r="1150">
          <cell r="A1150" t="str">
            <v>David Duchovny</v>
          </cell>
          <cell r="B1150">
            <v>96</v>
          </cell>
          <cell r="C1150">
            <v>371081</v>
          </cell>
          <cell r="D1150" t="str">
            <v>Comedy|Drama</v>
          </cell>
          <cell r="E1150" t="str">
            <v>House of DÂ </v>
          </cell>
          <cell r="F1150" t="str">
            <v>http://www.imdb.com/title/tt0372334/?ref_=fn_tt_tt_1</v>
          </cell>
          <cell r="G1150" t="str">
            <v>English</v>
          </cell>
          <cell r="H1150" t="str">
            <v>USA</v>
          </cell>
          <cell r="I1150">
            <v>6000000</v>
          </cell>
          <cell r="J1150">
            <v>2004</v>
          </cell>
          <cell r="K1150">
            <v>7</v>
          </cell>
          <cell r="L1150" t="str">
            <v>Comedy</v>
          </cell>
          <cell r="M1150" t="str">
            <v>Drama</v>
          </cell>
        </row>
        <row r="1151">
          <cell r="A1151" t="str">
            <v>Eli Roth</v>
          </cell>
          <cell r="B1151">
            <v>100</v>
          </cell>
          <cell r="C1151">
            <v>7186670</v>
          </cell>
          <cell r="D1151" t="str">
            <v>Adventure|Horror</v>
          </cell>
          <cell r="E1151" t="str">
            <v>The Green InfernoÂ </v>
          </cell>
          <cell r="F1151" t="str">
            <v>http://www.imdb.com/title/tt2403021/?ref_=fn_tt_tt_1</v>
          </cell>
          <cell r="G1151" t="str">
            <v>English</v>
          </cell>
          <cell r="H1151" t="str">
            <v>USA</v>
          </cell>
          <cell r="I1151">
            <v>6000000</v>
          </cell>
          <cell r="J1151">
            <v>2013</v>
          </cell>
          <cell r="K1151">
            <v>5.4</v>
          </cell>
          <cell r="L1151" t="str">
            <v>Adventure</v>
          </cell>
          <cell r="M1151" t="str">
            <v>Horror</v>
          </cell>
        </row>
        <row r="1152">
          <cell r="A1152" t="str">
            <v>Franck Khalfoun</v>
          </cell>
          <cell r="B1152">
            <v>89</v>
          </cell>
          <cell r="C1152">
            <v>12843</v>
          </cell>
          <cell r="D1152" t="str">
            <v>Horror|Thriller</v>
          </cell>
          <cell r="E1152" t="str">
            <v>ManiacÂ </v>
          </cell>
          <cell r="F1152" t="str">
            <v>http://www.imdb.com/title/tt2103217/?ref_=fn_tt_tt_1</v>
          </cell>
          <cell r="G1152" t="str">
            <v>English</v>
          </cell>
          <cell r="H1152" t="str">
            <v>France</v>
          </cell>
          <cell r="I1152">
            <v>6000000</v>
          </cell>
          <cell r="J1152">
            <v>2012</v>
          </cell>
          <cell r="K1152">
            <v>6.1</v>
          </cell>
          <cell r="L1152" t="str">
            <v>Horror</v>
          </cell>
          <cell r="M1152" t="str">
            <v>Thriller</v>
          </cell>
        </row>
        <row r="1153">
          <cell r="A1153" t="str">
            <v>Alan Metter</v>
          </cell>
          <cell r="B1153">
            <v>83</v>
          </cell>
          <cell r="C1153">
            <v>126247</v>
          </cell>
          <cell r="D1153" t="str">
            <v>Comedy|Crime</v>
          </cell>
          <cell r="E1153" t="str">
            <v>Police Academy: Mission to MoscowÂ </v>
          </cell>
          <cell r="F1153" t="str">
            <v>http://www.imdb.com/title/tt0110857/?ref_=fn_tt_tt_1</v>
          </cell>
          <cell r="G1153" t="str">
            <v>English</v>
          </cell>
          <cell r="H1153" t="str">
            <v>USA</v>
          </cell>
          <cell r="I1153">
            <v>6200000</v>
          </cell>
          <cell r="J1153">
            <v>1994</v>
          </cell>
          <cell r="K1153">
            <v>3.3</v>
          </cell>
          <cell r="L1153" t="str">
            <v>Comedy</v>
          </cell>
          <cell r="M1153" t="str">
            <v>Crime</v>
          </cell>
        </row>
        <row r="1154">
          <cell r="A1154" t="str">
            <v>Sam Peckinpah</v>
          </cell>
          <cell r="B1154">
            <v>144</v>
          </cell>
          <cell r="C1154">
            <v>0</v>
          </cell>
          <cell r="D1154" t="str">
            <v>Action|Adventure|Western</v>
          </cell>
          <cell r="E1154" t="str">
            <v>The Wild BunchÂ </v>
          </cell>
          <cell r="F1154" t="str">
            <v>http://www.imdb.com/title/tt0065214/?ref_=fn_tt_tt_1</v>
          </cell>
          <cell r="G1154" t="str">
            <v>English</v>
          </cell>
          <cell r="H1154" t="str">
            <v>USA</v>
          </cell>
          <cell r="I1154">
            <v>6244087</v>
          </cell>
          <cell r="J1154">
            <v>1969</v>
          </cell>
          <cell r="K1154">
            <v>8</v>
          </cell>
          <cell r="L1154" t="str">
            <v>Action</v>
          </cell>
          <cell r="M1154" t="str">
            <v>Adventure</v>
          </cell>
          <cell r="N1154" t="str">
            <v>Western</v>
          </cell>
        </row>
        <row r="1155">
          <cell r="A1155" t="str">
            <v>Simon Curtis</v>
          </cell>
          <cell r="B1155">
            <v>99</v>
          </cell>
          <cell r="C1155">
            <v>14597405</v>
          </cell>
          <cell r="D1155" t="str">
            <v>Biography|Drama</v>
          </cell>
          <cell r="E1155" t="str">
            <v>My Week with MarilynÂ </v>
          </cell>
          <cell r="F1155" t="str">
            <v>http://www.imdb.com/title/tt1655420/?ref_=fn_tt_tt_1</v>
          </cell>
          <cell r="G1155" t="str">
            <v>English</v>
          </cell>
          <cell r="H1155" t="str">
            <v>UK</v>
          </cell>
          <cell r="I1155">
            <v>6400000</v>
          </cell>
          <cell r="J1155">
            <v>2011</v>
          </cell>
          <cell r="K1155">
            <v>7</v>
          </cell>
          <cell r="L1155" t="str">
            <v>Biography</v>
          </cell>
          <cell r="M1155" t="str">
            <v>Drama</v>
          </cell>
        </row>
        <row r="1156">
          <cell r="A1156" t="str">
            <v>Stephen Herek</v>
          </cell>
          <cell r="B1156">
            <v>143</v>
          </cell>
          <cell r="C1156">
            <v>82528097</v>
          </cell>
          <cell r="D1156" t="str">
            <v>Drama|Music</v>
          </cell>
          <cell r="E1156" t="str">
            <v>Mr. Holland's OpusÂ </v>
          </cell>
          <cell r="F1156" t="str">
            <v>http://www.imdb.com/title/tt0113862/?ref_=fn_tt_tt_1</v>
          </cell>
          <cell r="G1156" t="str">
            <v>English</v>
          </cell>
          <cell r="H1156" t="str">
            <v>USA</v>
          </cell>
          <cell r="I1156">
            <v>6500000</v>
          </cell>
          <cell r="J1156">
            <v>1995</v>
          </cell>
          <cell r="K1156">
            <v>7.3</v>
          </cell>
          <cell r="L1156" t="str">
            <v>Drama</v>
          </cell>
          <cell r="M1156" t="str">
            <v>Music</v>
          </cell>
        </row>
        <row r="1157">
          <cell r="A1157" t="str">
            <v>Paul Haggis</v>
          </cell>
          <cell r="B1157">
            <v>115</v>
          </cell>
          <cell r="C1157">
            <v>54557348</v>
          </cell>
          <cell r="D1157" t="str">
            <v>Crime|Drama|Thriller</v>
          </cell>
          <cell r="E1157" t="str">
            <v>CrashÂ </v>
          </cell>
          <cell r="F1157" t="str">
            <v>http://www.imdb.com/title/tt0375679/?ref_=fn_tt_tt_1</v>
          </cell>
          <cell r="G1157" t="str">
            <v>English</v>
          </cell>
          <cell r="H1157" t="str">
            <v>Germany</v>
          </cell>
          <cell r="I1157">
            <v>6500000</v>
          </cell>
          <cell r="J1157">
            <v>2004</v>
          </cell>
          <cell r="K1157">
            <v>7.9</v>
          </cell>
          <cell r="L1157" t="str">
            <v>Crime</v>
          </cell>
          <cell r="M1157" t="str">
            <v>Drama</v>
          </cell>
          <cell r="N1157" t="str">
            <v>Thriller</v>
          </cell>
        </row>
        <row r="1158">
          <cell r="A1158" t="str">
            <v>Michael Clancy</v>
          </cell>
          <cell r="B1158">
            <v>85</v>
          </cell>
          <cell r="C1158">
            <v>70527</v>
          </cell>
          <cell r="D1158" t="str">
            <v>Comedy|Drama</v>
          </cell>
          <cell r="E1158" t="str">
            <v>EulogyÂ </v>
          </cell>
          <cell r="F1158" t="str">
            <v>http://www.imdb.com/title/tt0349416/?ref_=fn_tt_tt_1</v>
          </cell>
          <cell r="G1158" t="str">
            <v>English</v>
          </cell>
          <cell r="H1158" t="str">
            <v>USA</v>
          </cell>
          <cell r="I1158">
            <v>6500000</v>
          </cell>
          <cell r="J1158">
            <v>2004</v>
          </cell>
          <cell r="K1158">
            <v>6.7</v>
          </cell>
          <cell r="L1158" t="str">
            <v>Comedy</v>
          </cell>
          <cell r="M1158" t="str">
            <v>Drama</v>
          </cell>
        </row>
        <row r="1159">
          <cell r="A1159" t="str">
            <v>Tomm Moore</v>
          </cell>
          <cell r="B1159">
            <v>75</v>
          </cell>
          <cell r="C1159">
            <v>686383</v>
          </cell>
          <cell r="D1159" t="str">
            <v>Adventure|Animation|Family|Fantasy</v>
          </cell>
          <cell r="E1159" t="str">
            <v>The Secret of KellsÂ </v>
          </cell>
          <cell r="F1159" t="str">
            <v>http://www.imdb.com/title/tt0485601/?ref_=fn_tt_tt_1</v>
          </cell>
          <cell r="G1159" t="str">
            <v>English</v>
          </cell>
          <cell r="H1159" t="str">
            <v>France</v>
          </cell>
          <cell r="I1159">
            <v>6500000</v>
          </cell>
          <cell r="J1159">
            <v>2009</v>
          </cell>
          <cell r="K1159">
            <v>7.7</v>
          </cell>
          <cell r="L1159" t="str">
            <v>Adventure</v>
          </cell>
          <cell r="M1159" t="str">
            <v>Animation</v>
          </cell>
          <cell r="N1159" t="str">
            <v>Family</v>
          </cell>
          <cell r="O1159" t="str">
            <v>Fantasy</v>
          </cell>
        </row>
        <row r="1160">
          <cell r="A1160" t="str">
            <v>Jason Reitman</v>
          </cell>
          <cell r="B1160">
            <v>92</v>
          </cell>
          <cell r="C1160">
            <v>24792061</v>
          </cell>
          <cell r="D1160" t="str">
            <v>Comedy|Drama</v>
          </cell>
          <cell r="E1160" t="str">
            <v>Thank You for SmokingÂ </v>
          </cell>
          <cell r="F1160" t="str">
            <v>http://www.imdb.com/title/tt0427944/?ref_=fn_tt_tt_1</v>
          </cell>
          <cell r="G1160" t="str">
            <v>English</v>
          </cell>
          <cell r="H1160" t="str">
            <v>USA</v>
          </cell>
          <cell r="I1160">
            <v>6500000</v>
          </cell>
          <cell r="J1160">
            <v>2005</v>
          </cell>
          <cell r="K1160">
            <v>7.6</v>
          </cell>
          <cell r="L1160" t="str">
            <v>Comedy</v>
          </cell>
          <cell r="M1160" t="str">
            <v>Drama</v>
          </cell>
        </row>
        <row r="1161">
          <cell r="A1161" t="str">
            <v>John R. Leonetti</v>
          </cell>
          <cell r="B1161">
            <v>99</v>
          </cell>
          <cell r="C1161">
            <v>84263837</v>
          </cell>
          <cell r="D1161" t="str">
            <v>Horror|Mystery</v>
          </cell>
          <cell r="E1161" t="str">
            <v>AnnabelleÂ </v>
          </cell>
          <cell r="F1161" t="str">
            <v>http://www.imdb.com/title/tt3322940/?ref_=fn_tt_tt_1</v>
          </cell>
          <cell r="G1161" t="str">
            <v>English</v>
          </cell>
          <cell r="H1161" t="str">
            <v>USA</v>
          </cell>
          <cell r="I1161">
            <v>6500000</v>
          </cell>
          <cell r="J1161">
            <v>2014</v>
          </cell>
          <cell r="K1161">
            <v>5.4</v>
          </cell>
          <cell r="L1161" t="str">
            <v>Horror</v>
          </cell>
          <cell r="M1161" t="str">
            <v>Mystery</v>
          </cell>
        </row>
        <row r="1162">
          <cell r="A1162" t="str">
            <v>Rachel Perkins</v>
          </cell>
          <cell r="B1162">
            <v>88</v>
          </cell>
          <cell r="C1162">
            <v>110029</v>
          </cell>
          <cell r="D1162" t="str">
            <v>Comedy|Drama|Musical</v>
          </cell>
          <cell r="E1162" t="str">
            <v>Bran Nue DaeÂ </v>
          </cell>
          <cell r="F1162" t="str">
            <v>http://www.imdb.com/title/tt1148165/?ref_=fn_tt_tt_1</v>
          </cell>
          <cell r="G1162" t="str">
            <v>English</v>
          </cell>
          <cell r="H1162" t="str">
            <v>Australia</v>
          </cell>
          <cell r="I1162">
            <v>6500000</v>
          </cell>
          <cell r="J1162">
            <v>2009</v>
          </cell>
          <cell r="K1162">
            <v>6.3</v>
          </cell>
          <cell r="L1162" t="str">
            <v>Comedy</v>
          </cell>
          <cell r="M1162" t="str">
            <v>Drama</v>
          </cell>
          <cell r="N1162" t="str">
            <v>Musical</v>
          </cell>
        </row>
        <row r="1163">
          <cell r="A1163" t="str">
            <v>Luis Valdez</v>
          </cell>
          <cell r="B1163">
            <v>108</v>
          </cell>
          <cell r="C1163">
            <v>54215416</v>
          </cell>
          <cell r="D1163" t="str">
            <v>Biography|Drama|Music</v>
          </cell>
          <cell r="E1163" t="str">
            <v>La BambaÂ </v>
          </cell>
          <cell r="F1163" t="str">
            <v>http://www.imdb.com/title/tt0093378/?ref_=fn_tt_tt_1</v>
          </cell>
          <cell r="G1163" t="str">
            <v>English</v>
          </cell>
          <cell r="H1163" t="str">
            <v>USA</v>
          </cell>
          <cell r="I1163">
            <v>6500000</v>
          </cell>
          <cell r="J1163">
            <v>1987</v>
          </cell>
          <cell r="K1163">
            <v>6.8</v>
          </cell>
          <cell r="L1163" t="str">
            <v>Biography</v>
          </cell>
          <cell r="M1163" t="str">
            <v>Drama</v>
          </cell>
          <cell r="N1163" t="str">
            <v>Music</v>
          </cell>
        </row>
        <row r="1164">
          <cell r="A1164" t="str">
            <v>Brian De Palma</v>
          </cell>
          <cell r="B1164">
            <v>104</v>
          </cell>
          <cell r="C1164">
            <v>31899000</v>
          </cell>
          <cell r="D1164" t="str">
            <v>Mystery|Romance|Thriller</v>
          </cell>
          <cell r="E1164" t="str">
            <v>Dressed to KillÂ </v>
          </cell>
          <cell r="F1164" t="str">
            <v>http://www.imdb.com/title/tt0080661/?ref_=fn_tt_tt_1</v>
          </cell>
          <cell r="G1164" t="str">
            <v>English</v>
          </cell>
          <cell r="H1164" t="str">
            <v>USA</v>
          </cell>
          <cell r="I1164">
            <v>6500000</v>
          </cell>
          <cell r="J1164">
            <v>1980</v>
          </cell>
          <cell r="K1164">
            <v>7.1</v>
          </cell>
          <cell r="L1164" t="str">
            <v>Mystery</v>
          </cell>
          <cell r="M1164" t="str">
            <v>Romance</v>
          </cell>
          <cell r="N1164" t="str">
            <v>Thriller</v>
          </cell>
        </row>
        <row r="1165">
          <cell r="A1165" t="str">
            <v>Stephen Sommers</v>
          </cell>
          <cell r="B1165">
            <v>108</v>
          </cell>
          <cell r="C1165">
            <v>24103594</v>
          </cell>
          <cell r="D1165" t="str">
            <v>Adventure|Comedy|Drama|Family</v>
          </cell>
          <cell r="E1165" t="str">
            <v>The Adventures of Huck FinnÂ </v>
          </cell>
          <cell r="F1165" t="str">
            <v>http://www.imdb.com/title/tt0106223/?ref_=fn_tt_tt_1</v>
          </cell>
          <cell r="G1165" t="str">
            <v>English</v>
          </cell>
          <cell r="H1165" t="str">
            <v>USA</v>
          </cell>
          <cell r="I1165">
            <v>6500000</v>
          </cell>
          <cell r="J1165">
            <v>1993</v>
          </cell>
          <cell r="K1165">
            <v>6.2</v>
          </cell>
          <cell r="L1165" t="str">
            <v>Adventure</v>
          </cell>
          <cell r="M1165" t="str">
            <v>Comedy</v>
          </cell>
          <cell r="N1165" t="str">
            <v>Drama</v>
          </cell>
          <cell r="O1165" t="str">
            <v>Family</v>
          </cell>
        </row>
        <row r="1166">
          <cell r="A1166" t="str">
            <v>Doug Liman</v>
          </cell>
          <cell r="B1166">
            <v>102</v>
          </cell>
          <cell r="C1166">
            <v>16842303</v>
          </cell>
          <cell r="D1166" t="str">
            <v>Comedy|Crime</v>
          </cell>
          <cell r="E1166" t="str">
            <v>GoÂ </v>
          </cell>
          <cell r="F1166" t="str">
            <v>http://www.imdb.com/title/tt0139239/?ref_=fn_tt_tt_1</v>
          </cell>
          <cell r="G1166" t="str">
            <v>English</v>
          </cell>
          <cell r="H1166" t="str">
            <v>USA</v>
          </cell>
          <cell r="I1166">
            <v>6500000</v>
          </cell>
          <cell r="J1166">
            <v>1999</v>
          </cell>
          <cell r="K1166">
            <v>7.3</v>
          </cell>
          <cell r="L1166" t="str">
            <v>Comedy</v>
          </cell>
          <cell r="M1166" t="str">
            <v>Crime</v>
          </cell>
        </row>
        <row r="1167">
          <cell r="A1167" t="str">
            <v>Nicole Holofcener</v>
          </cell>
          <cell r="B1167">
            <v>88</v>
          </cell>
          <cell r="C1167">
            <v>13367101</v>
          </cell>
          <cell r="D1167" t="str">
            <v>Comedy|Drama|Romance</v>
          </cell>
          <cell r="E1167" t="str">
            <v>Friends with MoneyÂ </v>
          </cell>
          <cell r="F1167" t="str">
            <v>http://www.imdb.com/title/tt0436331/?ref_=fn_tt_tt_1</v>
          </cell>
          <cell r="G1167" t="str">
            <v>English</v>
          </cell>
          <cell r="H1167" t="str">
            <v>USA</v>
          </cell>
          <cell r="I1167">
            <v>6500000</v>
          </cell>
          <cell r="J1167">
            <v>2006</v>
          </cell>
          <cell r="K1167">
            <v>5.9</v>
          </cell>
          <cell r="L1167" t="str">
            <v>Comedy</v>
          </cell>
          <cell r="M1167" t="str">
            <v>Drama</v>
          </cell>
          <cell r="N1167" t="str">
            <v>Romance</v>
          </cell>
        </row>
        <row r="1168">
          <cell r="A1168" t="str">
            <v>Robert Wise</v>
          </cell>
          <cell r="B1168">
            <v>115</v>
          </cell>
          <cell r="C1168">
            <v>0</v>
          </cell>
          <cell r="D1168" t="str">
            <v>Sci-Fi|Thriller</v>
          </cell>
          <cell r="E1168" t="str">
            <v>The Andromeda StrainÂ </v>
          </cell>
          <cell r="F1168" t="str">
            <v>http://www.imdb.com/title/tt0066769/?ref_=fn_tt_tt_1</v>
          </cell>
          <cell r="G1168" t="str">
            <v>English</v>
          </cell>
          <cell r="H1168" t="str">
            <v>USA</v>
          </cell>
          <cell r="I1168">
            <v>6500000</v>
          </cell>
          <cell r="J1168">
            <v>1971</v>
          </cell>
          <cell r="K1168">
            <v>7.2</v>
          </cell>
          <cell r="L1168" t="str">
            <v>Sci-Fi</v>
          </cell>
          <cell r="M1168" t="str">
            <v>Thriller</v>
          </cell>
        </row>
        <row r="1169">
          <cell r="A1169" t="str">
            <v>Louis Morneau</v>
          </cell>
          <cell r="B1169">
            <v>91</v>
          </cell>
          <cell r="C1169">
            <v>10149779</v>
          </cell>
          <cell r="D1169" t="str">
            <v>Horror|Sci-Fi|Thriller</v>
          </cell>
          <cell r="E1169" t="str">
            <v>BatsÂ </v>
          </cell>
          <cell r="F1169" t="str">
            <v>http://www.imdb.com/title/tt0200469/?ref_=fn_tt_tt_1</v>
          </cell>
          <cell r="G1169" t="str">
            <v>English</v>
          </cell>
          <cell r="H1169" t="str">
            <v>USA</v>
          </cell>
          <cell r="I1169">
            <v>6500000</v>
          </cell>
          <cell r="J1169">
            <v>1999</v>
          </cell>
          <cell r="K1169">
            <v>3.6</v>
          </cell>
          <cell r="L1169" t="str">
            <v>Horror</v>
          </cell>
          <cell r="M1169" t="str">
            <v>Sci-Fi</v>
          </cell>
          <cell r="N1169" t="str">
            <v>Thriller</v>
          </cell>
        </row>
        <row r="1170">
          <cell r="A1170" t="str">
            <v>Steve McQueen</v>
          </cell>
          <cell r="B1170">
            <v>101</v>
          </cell>
          <cell r="C1170">
            <v>4000304</v>
          </cell>
          <cell r="D1170" t="str">
            <v>Drama</v>
          </cell>
          <cell r="E1170" t="str">
            <v>ShameÂ </v>
          </cell>
          <cell r="F1170" t="str">
            <v>http://www.imdb.com/title/tt1723811/?ref_=fn_tt_tt_1</v>
          </cell>
          <cell r="G1170" t="str">
            <v>English</v>
          </cell>
          <cell r="H1170" t="str">
            <v>UK</v>
          </cell>
          <cell r="I1170">
            <v>6500000</v>
          </cell>
          <cell r="J1170">
            <v>2011</v>
          </cell>
          <cell r="K1170">
            <v>7.3</v>
          </cell>
          <cell r="L1170" t="str">
            <v>Drama</v>
          </cell>
          <cell r="M1170">
            <v>0</v>
          </cell>
        </row>
        <row r="1171">
          <cell r="A1171" t="str">
            <v>Sterling Van Wagenen</v>
          </cell>
          <cell r="B1171">
            <v>100</v>
          </cell>
          <cell r="C1171">
            <v>2024854</v>
          </cell>
          <cell r="D1171" t="str">
            <v>Drama|Western</v>
          </cell>
          <cell r="E1171" t="str">
            <v>The Work and the Glory II: American ZionÂ </v>
          </cell>
          <cell r="F1171" t="str">
            <v>http://www.imdb.com/title/tt0457530/?ref_=fn_tt_tt_1</v>
          </cell>
          <cell r="G1171" t="str">
            <v>English</v>
          </cell>
          <cell r="H1171" t="str">
            <v>USA</v>
          </cell>
          <cell r="I1171">
            <v>6500000</v>
          </cell>
          <cell r="J1171">
            <v>2005</v>
          </cell>
          <cell r="K1171">
            <v>6.6</v>
          </cell>
          <cell r="L1171" t="str">
            <v>Drama</v>
          </cell>
          <cell r="M1171" t="str">
            <v>Western</v>
          </cell>
        </row>
        <row r="1172">
          <cell r="A1172" t="str">
            <v>Zal Batmanglij</v>
          </cell>
          <cell r="B1172">
            <v>116</v>
          </cell>
          <cell r="C1172">
            <v>2268296</v>
          </cell>
          <cell r="D1172" t="str">
            <v>Drama|Thriller</v>
          </cell>
          <cell r="E1172" t="str">
            <v>The EastÂ </v>
          </cell>
          <cell r="F1172" t="str">
            <v>http://www.imdb.com/title/tt1869716/?ref_=fn_tt_tt_1</v>
          </cell>
          <cell r="G1172" t="str">
            <v>English</v>
          </cell>
          <cell r="H1172" t="str">
            <v>UK</v>
          </cell>
          <cell r="I1172">
            <v>6500000</v>
          </cell>
          <cell r="J1172">
            <v>2013</v>
          </cell>
          <cell r="K1172">
            <v>6.9</v>
          </cell>
          <cell r="L1172" t="str">
            <v>Drama</v>
          </cell>
          <cell r="M1172" t="str">
            <v>Thriller</v>
          </cell>
        </row>
        <row r="1173">
          <cell r="A1173" t="str">
            <v>Michael Mayer</v>
          </cell>
          <cell r="B1173">
            <v>97</v>
          </cell>
          <cell r="C1173">
            <v>1029017</v>
          </cell>
          <cell r="D1173" t="str">
            <v>Drama|Romance</v>
          </cell>
          <cell r="E1173" t="str">
            <v>A Home at the End of the WorldÂ </v>
          </cell>
          <cell r="F1173" t="str">
            <v>http://www.imdb.com/title/tt0359423/?ref_=fn_tt_tt_1</v>
          </cell>
          <cell r="G1173" t="str">
            <v>English</v>
          </cell>
          <cell r="H1173" t="str">
            <v>USA</v>
          </cell>
          <cell r="I1173">
            <v>6500000</v>
          </cell>
          <cell r="J1173">
            <v>2004</v>
          </cell>
          <cell r="K1173">
            <v>6.8</v>
          </cell>
          <cell r="L1173" t="str">
            <v>Drama</v>
          </cell>
          <cell r="M1173" t="str">
            <v>Romance</v>
          </cell>
        </row>
        <row r="1174">
          <cell r="A1174" t="str">
            <v>Hans Petter Moland</v>
          </cell>
          <cell r="B1174">
            <v>106</v>
          </cell>
          <cell r="C1174">
            <v>64148</v>
          </cell>
          <cell r="D1174" t="str">
            <v>Drama</v>
          </cell>
          <cell r="E1174" t="str">
            <v>AberdeenÂ </v>
          </cell>
          <cell r="F1174" t="str">
            <v>http://www.imdb.com/title/tt0168446/?ref_=fn_tt_tt_1</v>
          </cell>
          <cell r="G1174" t="str">
            <v>English</v>
          </cell>
          <cell r="H1174" t="str">
            <v>UK</v>
          </cell>
          <cell r="I1174">
            <v>6500000</v>
          </cell>
          <cell r="J1174">
            <v>2000</v>
          </cell>
          <cell r="K1174">
            <v>7.3</v>
          </cell>
          <cell r="L1174" t="str">
            <v>Drama</v>
          </cell>
          <cell r="M1174">
            <v>0</v>
          </cell>
        </row>
        <row r="1175">
          <cell r="A1175" t="str">
            <v>Oren Moverman</v>
          </cell>
          <cell r="B1175">
            <v>105</v>
          </cell>
          <cell r="C1175">
            <v>66637</v>
          </cell>
          <cell r="D1175" t="str">
            <v>Drama|Romance|War</v>
          </cell>
          <cell r="E1175" t="str">
            <v>The MessengerÂ </v>
          </cell>
          <cell r="F1175" t="str">
            <v>http://www.imdb.com/title/tt0790712/?ref_=fn_tt_tt_1</v>
          </cell>
          <cell r="G1175" t="str">
            <v>English</v>
          </cell>
          <cell r="H1175" t="str">
            <v>USA</v>
          </cell>
          <cell r="I1175">
            <v>6500000</v>
          </cell>
          <cell r="J1175">
            <v>2009</v>
          </cell>
          <cell r="K1175">
            <v>7.2</v>
          </cell>
          <cell r="L1175" t="str">
            <v>Drama</v>
          </cell>
          <cell r="M1175" t="str">
            <v>Romance</v>
          </cell>
          <cell r="N1175" t="str">
            <v>War</v>
          </cell>
        </row>
        <row r="1176">
          <cell r="A1176" t="str">
            <v>Ian Sharp</v>
          </cell>
          <cell r="B1176">
            <v>102</v>
          </cell>
          <cell r="C1176">
            <v>0</v>
          </cell>
          <cell r="D1176" t="str">
            <v>Action|Adventure|Drama|Western</v>
          </cell>
          <cell r="E1176" t="str">
            <v>TrackerÂ </v>
          </cell>
          <cell r="F1176" t="str">
            <v>http://www.imdb.com/title/tt1414378/?ref_=fn_tt_tt_1</v>
          </cell>
          <cell r="G1176" t="str">
            <v>English</v>
          </cell>
          <cell r="H1176" t="str">
            <v>New Zealand</v>
          </cell>
          <cell r="I1176">
            <v>6500000</v>
          </cell>
          <cell r="J1176">
            <v>2010</v>
          </cell>
          <cell r="K1176">
            <v>6.5</v>
          </cell>
          <cell r="L1176" t="str">
            <v>Action</v>
          </cell>
          <cell r="M1176" t="str">
            <v>Adventure</v>
          </cell>
          <cell r="N1176" t="str">
            <v>Drama</v>
          </cell>
          <cell r="O1176" t="str">
            <v>Western</v>
          </cell>
        </row>
        <row r="1177">
          <cell r="A1177" t="str">
            <v>James Cameron</v>
          </cell>
          <cell r="B1177">
            <v>107</v>
          </cell>
          <cell r="C1177">
            <v>38400000</v>
          </cell>
          <cell r="D1177" t="str">
            <v>Action|Sci-Fi</v>
          </cell>
          <cell r="E1177" t="str">
            <v>The TerminatorÂ </v>
          </cell>
          <cell r="F1177" t="str">
            <v>http://www.imdb.com/title/tt0088247/?ref_=fn_tt_tt_1</v>
          </cell>
          <cell r="G1177" t="str">
            <v>English</v>
          </cell>
          <cell r="H1177" t="str">
            <v>UK</v>
          </cell>
          <cell r="I1177">
            <v>6500000</v>
          </cell>
          <cell r="J1177">
            <v>1984</v>
          </cell>
          <cell r="K1177">
            <v>8.1</v>
          </cell>
          <cell r="L1177" t="str">
            <v>Action</v>
          </cell>
          <cell r="M1177" t="str">
            <v>Sci-Fi</v>
          </cell>
        </row>
        <row r="1178">
          <cell r="A1178" t="str">
            <v>Spike Lee</v>
          </cell>
          <cell r="B1178">
            <v>121</v>
          </cell>
          <cell r="C1178">
            <v>14545844</v>
          </cell>
          <cell r="D1178" t="str">
            <v>Comedy|Drama|Musical</v>
          </cell>
          <cell r="E1178" t="str">
            <v>School DazeÂ </v>
          </cell>
          <cell r="F1178" t="str">
            <v>http://www.imdb.com/title/tt0096054/?ref_=fn_tt_tt_1</v>
          </cell>
          <cell r="G1178" t="str">
            <v>English</v>
          </cell>
          <cell r="H1178" t="str">
            <v>USA</v>
          </cell>
          <cell r="I1178">
            <v>6500000</v>
          </cell>
          <cell r="J1178">
            <v>1988</v>
          </cell>
          <cell r="K1178">
            <v>5.8</v>
          </cell>
          <cell r="L1178" t="str">
            <v>Comedy</v>
          </cell>
          <cell r="M1178" t="str">
            <v>Drama</v>
          </cell>
          <cell r="N1178" t="str">
            <v>Musical</v>
          </cell>
        </row>
        <row r="1179">
          <cell r="A1179" t="str">
            <v>Deb Hagan</v>
          </cell>
          <cell r="B1179">
            <v>94</v>
          </cell>
          <cell r="C1179">
            <v>4693919</v>
          </cell>
          <cell r="D1179" t="str">
            <v>Comedy</v>
          </cell>
          <cell r="E1179" t="str">
            <v>CollegeÂ </v>
          </cell>
          <cell r="F1179" t="str">
            <v>http://www.imdb.com/title/tt0844671/?ref_=fn_tt_tt_1</v>
          </cell>
          <cell r="G1179" t="str">
            <v>English</v>
          </cell>
          <cell r="H1179" t="str">
            <v>USA</v>
          </cell>
          <cell r="I1179">
            <v>6500000</v>
          </cell>
          <cell r="J1179">
            <v>2008</v>
          </cell>
          <cell r="K1179">
            <v>4.5999999999999996</v>
          </cell>
          <cell r="L1179" t="str">
            <v>Comedy</v>
          </cell>
          <cell r="M1179">
            <v>0</v>
          </cell>
        </row>
        <row r="1180">
          <cell r="A1180" t="str">
            <v>Spike Lee</v>
          </cell>
          <cell r="B1180">
            <v>120</v>
          </cell>
          <cell r="C1180">
            <v>27545445</v>
          </cell>
          <cell r="D1180" t="str">
            <v>Drama</v>
          </cell>
          <cell r="E1180" t="str">
            <v>Do the Right ThingÂ </v>
          </cell>
          <cell r="F1180" t="str">
            <v>http://www.imdb.com/title/tt0097216/?ref_=fn_tt_tt_1</v>
          </cell>
          <cell r="G1180" t="str">
            <v>English</v>
          </cell>
          <cell r="H1180" t="str">
            <v>USA</v>
          </cell>
          <cell r="I1180">
            <v>6500000</v>
          </cell>
          <cell r="J1180">
            <v>1989</v>
          </cell>
          <cell r="K1180">
            <v>7.9</v>
          </cell>
          <cell r="L1180" t="str">
            <v>Drama</v>
          </cell>
          <cell r="M1180">
            <v>0</v>
          </cell>
        </row>
        <row r="1181">
          <cell r="A1181" t="str">
            <v>Salim Akil</v>
          </cell>
          <cell r="B1181">
            <v>112</v>
          </cell>
          <cell r="C1181">
            <v>37295394</v>
          </cell>
          <cell r="D1181" t="str">
            <v>Comedy|Drama</v>
          </cell>
          <cell r="E1181" t="str">
            <v>Jumping the BroomÂ </v>
          </cell>
          <cell r="F1181" t="str">
            <v>http://www.imdb.com/title/tt1640484/?ref_=fn_tt_tt_1</v>
          </cell>
          <cell r="G1181" t="str">
            <v>English</v>
          </cell>
          <cell r="H1181" t="str">
            <v>USA</v>
          </cell>
          <cell r="I1181">
            <v>6600000</v>
          </cell>
          <cell r="J1181">
            <v>2011</v>
          </cell>
          <cell r="K1181">
            <v>5.7</v>
          </cell>
          <cell r="L1181" t="str">
            <v>Comedy</v>
          </cell>
          <cell r="M1181" t="str">
            <v>Drama</v>
          </cell>
        </row>
        <row r="1182">
          <cell r="A1182" t="str">
            <v>John Frankenheimer</v>
          </cell>
          <cell r="B1182">
            <v>133</v>
          </cell>
          <cell r="C1182">
            <v>0</v>
          </cell>
          <cell r="D1182" t="str">
            <v>Thriller|War</v>
          </cell>
          <cell r="E1182" t="str">
            <v>The TrainÂ </v>
          </cell>
          <cell r="F1182" t="str">
            <v>http://www.imdb.com/title/tt0059825/?ref_=fn_tt_tt_1</v>
          </cell>
          <cell r="G1182" t="str">
            <v>English</v>
          </cell>
          <cell r="H1182" t="str">
            <v>France</v>
          </cell>
          <cell r="I1182">
            <v>6700000</v>
          </cell>
          <cell r="J1182">
            <v>1964</v>
          </cell>
          <cell r="K1182">
            <v>7.9</v>
          </cell>
          <cell r="L1182" t="str">
            <v>Thriller</v>
          </cell>
          <cell r="M1182" t="str">
            <v>War</v>
          </cell>
        </row>
        <row r="1183">
          <cell r="A1183" t="str">
            <v>Arie Posin</v>
          </cell>
          <cell r="B1183">
            <v>108</v>
          </cell>
          <cell r="C1183">
            <v>49526</v>
          </cell>
          <cell r="D1183" t="str">
            <v>Comedy|Drama</v>
          </cell>
          <cell r="E1183" t="str">
            <v>The ChumscrubberÂ </v>
          </cell>
          <cell r="F1183" t="str">
            <v>http://www.imdb.com/title/tt0406650/?ref_=fn_tt_tt_1</v>
          </cell>
          <cell r="G1183" t="str">
            <v>English</v>
          </cell>
          <cell r="H1183" t="str">
            <v>USA</v>
          </cell>
          <cell r="I1183">
            <v>6800000</v>
          </cell>
          <cell r="J1183">
            <v>2005</v>
          </cell>
          <cell r="K1183">
            <v>7</v>
          </cell>
          <cell r="L1183" t="str">
            <v>Comedy</v>
          </cell>
          <cell r="M1183" t="str">
            <v>Drama</v>
          </cell>
        </row>
        <row r="1184">
          <cell r="A1184" t="str">
            <v>Damian Nieman</v>
          </cell>
          <cell r="B1184">
            <v>101</v>
          </cell>
          <cell r="C1184">
            <v>10696</v>
          </cell>
          <cell r="D1184" t="str">
            <v>Crime|Thriller</v>
          </cell>
          <cell r="E1184" t="str">
            <v>ShadeÂ </v>
          </cell>
          <cell r="F1184" t="str">
            <v>http://www.imdb.com/title/tt0323939/?ref_=fn_tt_tt_1</v>
          </cell>
          <cell r="G1184" t="str">
            <v>English</v>
          </cell>
          <cell r="H1184" t="str">
            <v>USA</v>
          </cell>
          <cell r="I1184">
            <v>6800000</v>
          </cell>
          <cell r="J1184">
            <v>2003</v>
          </cell>
          <cell r="K1184">
            <v>6.4</v>
          </cell>
          <cell r="L1184" t="str">
            <v>Crime</v>
          </cell>
          <cell r="M1184" t="str">
            <v>Thriller</v>
          </cell>
        </row>
        <row r="1185">
          <cell r="A1185" t="str">
            <v>Denis Villeneuve</v>
          </cell>
          <cell r="B1185">
            <v>139</v>
          </cell>
          <cell r="C1185">
            <v>6857096</v>
          </cell>
          <cell r="D1185" t="str">
            <v>Drama|Mystery|War</v>
          </cell>
          <cell r="E1185" t="str">
            <v>IncendiesÂ </v>
          </cell>
          <cell r="F1185" t="str">
            <v>http://www.imdb.com/title/tt1255953/?ref_=fn_tt_tt_1</v>
          </cell>
          <cell r="G1185" t="str">
            <v>French</v>
          </cell>
          <cell r="H1185" t="str">
            <v>Canada</v>
          </cell>
          <cell r="I1185">
            <v>6800000</v>
          </cell>
          <cell r="J1185">
            <v>2010</v>
          </cell>
          <cell r="K1185">
            <v>8.1999999999999993</v>
          </cell>
          <cell r="L1185" t="str">
            <v>Drama</v>
          </cell>
          <cell r="M1185" t="str">
            <v>Mystery</v>
          </cell>
          <cell r="N1185" t="str">
            <v>War</v>
          </cell>
        </row>
        <row r="1186">
          <cell r="A1186" t="str">
            <v>Clint Eastwood</v>
          </cell>
          <cell r="B1186">
            <v>115</v>
          </cell>
          <cell r="C1186">
            <v>41400000</v>
          </cell>
          <cell r="D1186" t="str">
            <v>Western</v>
          </cell>
          <cell r="E1186" t="str">
            <v>Pale RiderÂ </v>
          </cell>
          <cell r="F1186" t="str">
            <v>http://www.imdb.com/title/tt0089767/?ref_=fn_tt_tt_1</v>
          </cell>
          <cell r="G1186" t="str">
            <v>English</v>
          </cell>
          <cell r="H1186" t="str">
            <v>USA</v>
          </cell>
          <cell r="I1186">
            <v>6900000</v>
          </cell>
          <cell r="J1186">
            <v>1985</v>
          </cell>
          <cell r="K1186">
            <v>7.3</v>
          </cell>
          <cell r="L1186" t="str">
            <v>Western</v>
          </cell>
          <cell r="M1186">
            <v>0</v>
          </cell>
        </row>
        <row r="1187">
          <cell r="A1187" t="str">
            <v>Richard Linklater</v>
          </cell>
          <cell r="B1187">
            <v>102</v>
          </cell>
          <cell r="C1187">
            <v>7993039</v>
          </cell>
          <cell r="D1187" t="str">
            <v>Comedy</v>
          </cell>
          <cell r="E1187" t="str">
            <v>Dazed and ConfusedÂ </v>
          </cell>
          <cell r="F1187" t="str">
            <v>http://www.imdb.com/title/tt0106677/?ref_=fn_tt_tt_1</v>
          </cell>
          <cell r="G1187" t="str">
            <v>English</v>
          </cell>
          <cell r="H1187" t="str">
            <v>USA</v>
          </cell>
          <cell r="I1187">
            <v>6900000</v>
          </cell>
          <cell r="J1187">
            <v>1993</v>
          </cell>
          <cell r="K1187">
            <v>7.7</v>
          </cell>
          <cell r="L1187" t="str">
            <v>Comedy</v>
          </cell>
          <cell r="M1187">
            <v>0</v>
          </cell>
        </row>
        <row r="1188">
          <cell r="A1188" t="str">
            <v>Mark Tonderai</v>
          </cell>
          <cell r="B1188">
            <v>101</v>
          </cell>
          <cell r="C1188">
            <v>31607598</v>
          </cell>
          <cell r="D1188" t="str">
            <v>Drama|Horror|Thriller</v>
          </cell>
          <cell r="E1188" t="str">
            <v>House at the End of the StreetÂ </v>
          </cell>
          <cell r="F1188" t="str">
            <v>http://www.imdb.com/title/tt1582507/?ref_=fn_tt_tt_1</v>
          </cell>
          <cell r="G1188" t="str">
            <v>English</v>
          </cell>
          <cell r="H1188" t="str">
            <v>Canada</v>
          </cell>
          <cell r="I1188">
            <v>6900000</v>
          </cell>
          <cell r="J1188">
            <v>2012</v>
          </cell>
          <cell r="K1188">
            <v>5.6</v>
          </cell>
          <cell r="L1188" t="str">
            <v>Drama</v>
          </cell>
          <cell r="M1188" t="str">
            <v>Horror</v>
          </cell>
          <cell r="N1188" t="str">
            <v>Thriller</v>
          </cell>
        </row>
        <row r="1189">
          <cell r="A1189" t="str">
            <v>David Ayer</v>
          </cell>
          <cell r="B1189">
            <v>109</v>
          </cell>
          <cell r="C1189">
            <v>40983001</v>
          </cell>
          <cell r="D1189" t="str">
            <v>Crime|Drama|Thriller</v>
          </cell>
          <cell r="E1189" t="str">
            <v>End of WatchÂ </v>
          </cell>
          <cell r="F1189" t="str">
            <v>http://www.imdb.com/title/tt1855199/?ref_=fn_tt_tt_1</v>
          </cell>
          <cell r="G1189" t="str">
            <v>English</v>
          </cell>
          <cell r="H1189" t="str">
            <v>USA</v>
          </cell>
          <cell r="I1189">
            <v>7000000</v>
          </cell>
          <cell r="J1189">
            <v>2012</v>
          </cell>
          <cell r="K1189">
            <v>7.7</v>
          </cell>
          <cell r="L1189" t="str">
            <v>Crime</v>
          </cell>
          <cell r="M1189" t="str">
            <v>Drama</v>
          </cell>
          <cell r="N1189" t="str">
            <v>Thriller</v>
          </cell>
        </row>
        <row r="1190">
          <cell r="A1190" t="str">
            <v>Gary Fleder</v>
          </cell>
          <cell r="B1190">
            <v>115</v>
          </cell>
          <cell r="C1190">
            <v>529766</v>
          </cell>
          <cell r="D1190" t="str">
            <v>Crime|Drama</v>
          </cell>
          <cell r="E1190" t="str">
            <v>Things to Do in Denver When You're DeadÂ </v>
          </cell>
          <cell r="F1190" t="str">
            <v>http://www.imdb.com/title/tt0114660/?ref_=fn_tt_tt_1</v>
          </cell>
          <cell r="G1190" t="str">
            <v>English</v>
          </cell>
          <cell r="H1190" t="str">
            <v>USA</v>
          </cell>
          <cell r="I1190">
            <v>7000000</v>
          </cell>
          <cell r="J1190">
            <v>1995</v>
          </cell>
          <cell r="K1190">
            <v>6.8</v>
          </cell>
          <cell r="L1190" t="str">
            <v>Crime</v>
          </cell>
          <cell r="M1190" t="str">
            <v>Drama</v>
          </cell>
        </row>
        <row r="1191">
          <cell r="A1191" t="str">
            <v>Gabe IbÃ¡Ã±ez</v>
          </cell>
          <cell r="B1191">
            <v>109</v>
          </cell>
          <cell r="C1191">
            <v>0</v>
          </cell>
          <cell r="D1191" t="str">
            <v>Action|Sci-Fi|Thriller</v>
          </cell>
          <cell r="E1191" t="str">
            <v>AutomataÂ </v>
          </cell>
          <cell r="F1191" t="str">
            <v>http://www.imdb.com/title/tt1971325/?ref_=fn_tt_tt_1</v>
          </cell>
          <cell r="G1191" t="str">
            <v>English</v>
          </cell>
          <cell r="H1191" t="str">
            <v>Bulgaria</v>
          </cell>
          <cell r="I1191">
            <v>7000000</v>
          </cell>
          <cell r="J1191">
            <v>2014</v>
          </cell>
          <cell r="K1191">
            <v>6.1</v>
          </cell>
          <cell r="L1191" t="str">
            <v>Action</v>
          </cell>
          <cell r="M1191" t="str">
            <v>Sci-Fi</v>
          </cell>
          <cell r="N1191" t="str">
            <v>Thriller</v>
          </cell>
        </row>
        <row r="1192">
          <cell r="A1192" t="str">
            <v>Renny Harlin</v>
          </cell>
          <cell r="B1192">
            <v>99</v>
          </cell>
          <cell r="C1192">
            <v>49369900</v>
          </cell>
          <cell r="D1192" t="str">
            <v>Fantasy|Horror|Thriller</v>
          </cell>
          <cell r="E1192" t="str">
            <v>A Nightmare on Elm Street 4: The Dream MasterÂ </v>
          </cell>
          <cell r="F1192" t="str">
            <v>http://www.imdb.com/title/tt0095742/?ref_=fn_tt_tt_1</v>
          </cell>
          <cell r="G1192" t="str">
            <v>English</v>
          </cell>
          <cell r="H1192" t="str">
            <v>USA</v>
          </cell>
          <cell r="I1192">
            <v>7000000</v>
          </cell>
          <cell r="J1192">
            <v>1988</v>
          </cell>
          <cell r="K1192">
            <v>5.7</v>
          </cell>
          <cell r="L1192" t="str">
            <v>Fantasy</v>
          </cell>
          <cell r="M1192" t="str">
            <v>Horror</v>
          </cell>
          <cell r="N1192" t="str">
            <v>Thriller</v>
          </cell>
        </row>
        <row r="1193">
          <cell r="A1193" t="str">
            <v>Ruairi Robinson</v>
          </cell>
          <cell r="B1193">
            <v>98</v>
          </cell>
          <cell r="C1193">
            <v>23838</v>
          </cell>
          <cell r="D1193" t="str">
            <v>Horror|Sci-Fi|Thriller</v>
          </cell>
          <cell r="E1193" t="str">
            <v>The Last Days on MarsÂ </v>
          </cell>
          <cell r="F1193" t="str">
            <v>http://www.imdb.com/title/tt1709143/?ref_=fn_tt_tt_1</v>
          </cell>
          <cell r="G1193" t="str">
            <v>English</v>
          </cell>
          <cell r="H1193" t="str">
            <v>UK</v>
          </cell>
          <cell r="I1193">
            <v>7000000</v>
          </cell>
          <cell r="J1193">
            <v>2013</v>
          </cell>
          <cell r="K1193">
            <v>5.5</v>
          </cell>
          <cell r="L1193" t="str">
            <v>Horror</v>
          </cell>
          <cell r="M1193" t="str">
            <v>Sci-Fi</v>
          </cell>
          <cell r="N1193" t="str">
            <v>Thriller</v>
          </cell>
        </row>
        <row r="1194">
          <cell r="A1194" t="str">
            <v>Scott Cooper</v>
          </cell>
          <cell r="B1194">
            <v>112</v>
          </cell>
          <cell r="C1194">
            <v>39462438</v>
          </cell>
          <cell r="D1194" t="str">
            <v>Drama|Music|Romance</v>
          </cell>
          <cell r="E1194" t="str">
            <v>Crazy HeartÂ </v>
          </cell>
          <cell r="F1194" t="str">
            <v>http://www.imdb.com/title/tt1263670/?ref_=fn_tt_tt_1</v>
          </cell>
          <cell r="G1194" t="str">
            <v>English</v>
          </cell>
          <cell r="H1194" t="str">
            <v>USA</v>
          </cell>
          <cell r="I1194">
            <v>7000000</v>
          </cell>
          <cell r="J1194">
            <v>2009</v>
          </cell>
          <cell r="K1194">
            <v>7.3</v>
          </cell>
          <cell r="L1194" t="str">
            <v>Drama</v>
          </cell>
          <cell r="M1194" t="str">
            <v>Music</v>
          </cell>
          <cell r="N1194" t="str">
            <v>Romance</v>
          </cell>
        </row>
        <row r="1195">
          <cell r="A1195" t="str">
            <v>Peter R. Hunt</v>
          </cell>
          <cell r="B1195">
            <v>142</v>
          </cell>
          <cell r="C1195">
            <v>22800000</v>
          </cell>
          <cell r="D1195" t="str">
            <v>Action|Adventure|Thriller</v>
          </cell>
          <cell r="E1195" t="str">
            <v>On Her Majesty's Secret ServiceÂ </v>
          </cell>
          <cell r="F1195" t="str">
            <v>http://www.imdb.com/title/tt0064757/?ref_=fn_tt_tt_1</v>
          </cell>
          <cell r="G1195" t="str">
            <v>English</v>
          </cell>
          <cell r="H1195" t="str">
            <v>UK</v>
          </cell>
          <cell r="I1195">
            <v>7000000</v>
          </cell>
          <cell r="J1195">
            <v>1969</v>
          </cell>
          <cell r="K1195">
            <v>6.8</v>
          </cell>
          <cell r="L1195" t="str">
            <v>Action</v>
          </cell>
          <cell r="M1195" t="str">
            <v>Adventure</v>
          </cell>
          <cell r="N1195" t="str">
            <v>Thriller</v>
          </cell>
        </row>
        <row r="1196">
          <cell r="A1196" t="str">
            <v>Mary Harron</v>
          </cell>
          <cell r="B1196">
            <v>102</v>
          </cell>
          <cell r="C1196">
            <v>15047419</v>
          </cell>
          <cell r="D1196" t="str">
            <v>Crime|Drama</v>
          </cell>
          <cell r="E1196" t="str">
            <v>American PsychoÂ </v>
          </cell>
          <cell r="F1196" t="str">
            <v>http://www.imdb.com/title/tt0144084/?ref_=fn_tt_tt_1</v>
          </cell>
          <cell r="G1196" t="str">
            <v>English</v>
          </cell>
          <cell r="H1196" t="str">
            <v>USA</v>
          </cell>
          <cell r="I1196">
            <v>7000000</v>
          </cell>
          <cell r="J1196">
            <v>2000</v>
          </cell>
          <cell r="K1196">
            <v>7.6</v>
          </cell>
          <cell r="L1196" t="str">
            <v>Crime</v>
          </cell>
          <cell r="M1196" t="str">
            <v>Drama</v>
          </cell>
        </row>
        <row r="1197">
          <cell r="A1197" t="str">
            <v>Nicolas Winding Refn</v>
          </cell>
          <cell r="B1197">
            <v>118</v>
          </cell>
          <cell r="C1197">
            <v>1330827</v>
          </cell>
          <cell r="D1197" t="str">
            <v>Horror|Thriller</v>
          </cell>
          <cell r="E1197" t="str">
            <v>The Neon DemonÂ </v>
          </cell>
          <cell r="F1197" t="str">
            <v>http://www.imdb.com/title/tt1974419/?ref_=fn_tt_tt_1</v>
          </cell>
          <cell r="G1197" t="str">
            <v>English</v>
          </cell>
          <cell r="H1197" t="str">
            <v>France</v>
          </cell>
          <cell r="I1197">
            <v>7000000</v>
          </cell>
          <cell r="J1197">
            <v>2016</v>
          </cell>
          <cell r="K1197">
            <v>7</v>
          </cell>
          <cell r="L1197" t="str">
            <v>Horror</v>
          </cell>
          <cell r="M1197" t="str">
            <v>Thriller</v>
          </cell>
        </row>
        <row r="1198">
          <cell r="A1198" t="str">
            <v>Jane Campion</v>
          </cell>
          <cell r="B1198">
            <v>121</v>
          </cell>
          <cell r="C1198">
            <v>40158000</v>
          </cell>
          <cell r="D1198" t="str">
            <v>Drama|Music|Romance</v>
          </cell>
          <cell r="E1198" t="str">
            <v>The PianoÂ </v>
          </cell>
          <cell r="F1198" t="str">
            <v>http://www.imdb.com/title/tt0107822/?ref_=fn_tt_tt_1</v>
          </cell>
          <cell r="G1198" t="str">
            <v>English</v>
          </cell>
          <cell r="H1198" t="str">
            <v>New Zealand</v>
          </cell>
          <cell r="I1198">
            <v>7000000</v>
          </cell>
          <cell r="J1198">
            <v>1993</v>
          </cell>
          <cell r="K1198">
            <v>7.6</v>
          </cell>
          <cell r="L1198" t="str">
            <v>Drama</v>
          </cell>
          <cell r="M1198" t="str">
            <v>Music</v>
          </cell>
          <cell r="N1198" t="str">
            <v>Romance</v>
          </cell>
        </row>
        <row r="1199">
          <cell r="A1199" t="str">
            <v>Steven Soderbergh</v>
          </cell>
          <cell r="B1199">
            <v>110</v>
          </cell>
          <cell r="C1199">
            <v>113709992</v>
          </cell>
          <cell r="D1199" t="str">
            <v>Comedy|Drama</v>
          </cell>
          <cell r="E1199" t="str">
            <v>Magic MikeÂ </v>
          </cell>
          <cell r="F1199" t="str">
            <v>http://www.imdb.com/title/tt1915581/?ref_=fn_tt_tt_1</v>
          </cell>
          <cell r="G1199" t="str">
            <v>English</v>
          </cell>
          <cell r="H1199" t="str">
            <v>USA</v>
          </cell>
          <cell r="I1199">
            <v>7000000</v>
          </cell>
          <cell r="J1199">
            <v>2012</v>
          </cell>
          <cell r="K1199">
            <v>6.1</v>
          </cell>
          <cell r="L1199" t="str">
            <v>Comedy</v>
          </cell>
          <cell r="M1199" t="str">
            <v>Drama</v>
          </cell>
        </row>
        <row r="1200">
          <cell r="A1200" t="str">
            <v>Guy Hamilton</v>
          </cell>
          <cell r="B1200">
            <v>121</v>
          </cell>
          <cell r="C1200">
            <v>35400000</v>
          </cell>
          <cell r="D1200" t="str">
            <v>Action|Adventure|Thriller</v>
          </cell>
          <cell r="E1200" t="str">
            <v>Live and Let DieÂ </v>
          </cell>
          <cell r="F1200" t="str">
            <v>http://www.imdb.com/title/tt0070328/?ref_=fn_tt_tt_1</v>
          </cell>
          <cell r="G1200" t="str">
            <v>English</v>
          </cell>
          <cell r="H1200" t="str">
            <v>UK</v>
          </cell>
          <cell r="I1200">
            <v>7000000</v>
          </cell>
          <cell r="J1200">
            <v>1973</v>
          </cell>
          <cell r="K1200">
            <v>6.8</v>
          </cell>
          <cell r="L1200" t="str">
            <v>Action</v>
          </cell>
          <cell r="M1200" t="str">
            <v>Adventure</v>
          </cell>
          <cell r="N1200" t="str">
            <v>Thriller</v>
          </cell>
        </row>
        <row r="1201">
          <cell r="A1201" t="str">
            <v>Bennett Miller</v>
          </cell>
          <cell r="B1201">
            <v>110</v>
          </cell>
          <cell r="C1201">
            <v>28747570</v>
          </cell>
          <cell r="D1201" t="str">
            <v>Biography|Crime|Drama</v>
          </cell>
          <cell r="E1201" t="str">
            <v>CapoteÂ </v>
          </cell>
          <cell r="F1201" t="str">
            <v>http://www.imdb.com/title/tt0379725/?ref_=fn_tt_tt_1</v>
          </cell>
          <cell r="G1201" t="str">
            <v>English</v>
          </cell>
          <cell r="H1201" t="str">
            <v>Canada</v>
          </cell>
          <cell r="I1201">
            <v>7000000</v>
          </cell>
          <cell r="J1201">
            <v>2005</v>
          </cell>
          <cell r="K1201">
            <v>7.4</v>
          </cell>
          <cell r="L1201" t="str">
            <v>Biography</v>
          </cell>
          <cell r="M1201" t="str">
            <v>Crime</v>
          </cell>
          <cell r="N1201" t="str">
            <v>Drama</v>
          </cell>
        </row>
        <row r="1202">
          <cell r="A1202" t="str">
            <v>Robert Rodriguez</v>
          </cell>
          <cell r="B1202">
            <v>104</v>
          </cell>
          <cell r="C1202">
            <v>25625110</v>
          </cell>
          <cell r="D1202" t="str">
            <v>Action|Crime|Thriller</v>
          </cell>
          <cell r="E1202" t="str">
            <v>DesperadoÂ </v>
          </cell>
          <cell r="F1202" t="str">
            <v>http://www.imdb.com/title/tt0112851/?ref_=fn_tt_tt_1</v>
          </cell>
          <cell r="G1202" t="str">
            <v>English</v>
          </cell>
          <cell r="H1202" t="str">
            <v>USA</v>
          </cell>
          <cell r="I1202">
            <v>7000000</v>
          </cell>
          <cell r="J1202">
            <v>1995</v>
          </cell>
          <cell r="K1202">
            <v>7.2</v>
          </cell>
          <cell r="L1202" t="str">
            <v>Action</v>
          </cell>
          <cell r="M1202" t="str">
            <v>Crime</v>
          </cell>
          <cell r="N1202" t="str">
            <v>Thriller</v>
          </cell>
        </row>
        <row r="1203">
          <cell r="A1203" t="str">
            <v>Craig R. Baxley</v>
          </cell>
          <cell r="B1203">
            <v>96</v>
          </cell>
          <cell r="C1203">
            <v>20257000</v>
          </cell>
          <cell r="D1203" t="str">
            <v>Action|Comedy|Crime|Thriller</v>
          </cell>
          <cell r="E1203" t="str">
            <v>Action JacksonÂ </v>
          </cell>
          <cell r="F1203" t="str">
            <v>http://www.imdb.com/title/tt0094612/?ref_=fn_tt_tt_1</v>
          </cell>
          <cell r="G1203" t="str">
            <v>English</v>
          </cell>
          <cell r="H1203" t="str">
            <v>USA</v>
          </cell>
          <cell r="I1203">
            <v>7000000</v>
          </cell>
          <cell r="J1203">
            <v>1988</v>
          </cell>
          <cell r="K1203">
            <v>5.2</v>
          </cell>
          <cell r="L1203" t="str">
            <v>Action</v>
          </cell>
          <cell r="M1203" t="str">
            <v>Comedy</v>
          </cell>
          <cell r="N1203" t="str">
            <v>Crime</v>
          </cell>
          <cell r="O1203" t="str">
            <v>Thriller</v>
          </cell>
        </row>
        <row r="1204">
          <cell r="A1204" t="str">
            <v>Matt Bettinelli-Olpin</v>
          </cell>
          <cell r="B1204">
            <v>89</v>
          </cell>
          <cell r="C1204">
            <v>15818967</v>
          </cell>
          <cell r="D1204" t="str">
            <v>Horror|Mystery</v>
          </cell>
          <cell r="E1204" t="str">
            <v>Devil's DueÂ </v>
          </cell>
          <cell r="F1204" t="str">
            <v>http://www.imdb.com/title/tt2752758/?ref_=fn_tt_tt_1</v>
          </cell>
          <cell r="G1204" t="str">
            <v>English</v>
          </cell>
          <cell r="H1204" t="str">
            <v>USA</v>
          </cell>
          <cell r="I1204">
            <v>7000000</v>
          </cell>
          <cell r="J1204">
            <v>2014</v>
          </cell>
          <cell r="K1204">
            <v>4</v>
          </cell>
          <cell r="L1204" t="str">
            <v>Horror</v>
          </cell>
          <cell r="M1204" t="str">
            <v>Mystery</v>
          </cell>
        </row>
        <row r="1205">
          <cell r="A1205" t="str">
            <v>David O. Russell</v>
          </cell>
          <cell r="B1205">
            <v>92</v>
          </cell>
          <cell r="C1205">
            <v>14891000</v>
          </cell>
          <cell r="D1205" t="str">
            <v>Comedy</v>
          </cell>
          <cell r="E1205" t="str">
            <v>Flirting with DisasterÂ </v>
          </cell>
          <cell r="F1205" t="str">
            <v>http://www.imdb.com/title/tt0116324/?ref_=fn_tt_tt_1</v>
          </cell>
          <cell r="G1205" t="str">
            <v>English</v>
          </cell>
          <cell r="H1205" t="str">
            <v>USA</v>
          </cell>
          <cell r="I1205">
            <v>7000000</v>
          </cell>
          <cell r="J1205">
            <v>1996</v>
          </cell>
          <cell r="K1205">
            <v>6.8</v>
          </cell>
          <cell r="L1205" t="str">
            <v>Comedy</v>
          </cell>
          <cell r="M1205">
            <v>0</v>
          </cell>
        </row>
        <row r="1206">
          <cell r="A1206" t="str">
            <v>Rob Zombie</v>
          </cell>
          <cell r="B1206">
            <v>109</v>
          </cell>
          <cell r="C1206">
            <v>16901126</v>
          </cell>
          <cell r="D1206" t="str">
            <v>Crime|Horror</v>
          </cell>
          <cell r="E1206" t="str">
            <v>The Devil's RejectsÂ </v>
          </cell>
          <cell r="F1206" t="str">
            <v>http://www.imdb.com/title/tt0395584/?ref_=fn_tt_tt_1</v>
          </cell>
          <cell r="G1206" t="str">
            <v>English</v>
          </cell>
          <cell r="H1206" t="str">
            <v>USA</v>
          </cell>
          <cell r="I1206">
            <v>7000000</v>
          </cell>
          <cell r="J1206">
            <v>2005</v>
          </cell>
          <cell r="K1206">
            <v>6.9</v>
          </cell>
          <cell r="L1206" t="str">
            <v>Crime</v>
          </cell>
          <cell r="M1206" t="str">
            <v>Horror</v>
          </cell>
        </row>
        <row r="1207">
          <cell r="A1207" t="str">
            <v>Rick Famuyiwa</v>
          </cell>
          <cell r="B1207">
            <v>103</v>
          </cell>
          <cell r="C1207">
            <v>17474107</v>
          </cell>
          <cell r="D1207" t="str">
            <v>Comedy|Crime|Drama</v>
          </cell>
          <cell r="E1207" t="str">
            <v>DopeÂ </v>
          </cell>
          <cell r="F1207" t="str">
            <v>http://www.imdb.com/title/tt3850214/?ref_=fn_tt_tt_1</v>
          </cell>
          <cell r="G1207" t="str">
            <v>English</v>
          </cell>
          <cell r="H1207" t="str">
            <v>USA</v>
          </cell>
          <cell r="I1207">
            <v>7000000</v>
          </cell>
          <cell r="J1207">
            <v>2015</v>
          </cell>
          <cell r="K1207">
            <v>7.3</v>
          </cell>
          <cell r="L1207" t="str">
            <v>Comedy</v>
          </cell>
          <cell r="M1207" t="str">
            <v>Crime</v>
          </cell>
          <cell r="N1207" t="str">
            <v>Drama</v>
          </cell>
        </row>
        <row r="1208">
          <cell r="A1208" t="str">
            <v>Michael Rymer</v>
          </cell>
          <cell r="B1208">
            <v>95</v>
          </cell>
          <cell r="C1208">
            <v>14003141</v>
          </cell>
          <cell r="D1208" t="str">
            <v>Crime|Drama|Thriller</v>
          </cell>
          <cell r="E1208" t="str">
            <v>In Too DeepÂ </v>
          </cell>
          <cell r="F1208" t="str">
            <v>http://www.imdb.com/title/tt0160401/?ref_=fn_tt_tt_1</v>
          </cell>
          <cell r="G1208" t="str">
            <v>English</v>
          </cell>
          <cell r="H1208" t="str">
            <v>USA</v>
          </cell>
          <cell r="I1208">
            <v>7000000</v>
          </cell>
          <cell r="J1208">
            <v>1999</v>
          </cell>
          <cell r="K1208">
            <v>6.1</v>
          </cell>
          <cell r="L1208" t="str">
            <v>Crime</v>
          </cell>
          <cell r="M1208" t="str">
            <v>Drama</v>
          </cell>
          <cell r="N1208" t="str">
            <v>Thriller</v>
          </cell>
        </row>
        <row r="1209">
          <cell r="A1209" t="str">
            <v>Rob Zombie</v>
          </cell>
          <cell r="B1209">
            <v>105</v>
          </cell>
          <cell r="C1209">
            <v>12583510</v>
          </cell>
          <cell r="D1209" t="str">
            <v>Horror</v>
          </cell>
          <cell r="E1209" t="str">
            <v>House of 1000 CorpsesÂ </v>
          </cell>
          <cell r="F1209" t="str">
            <v>http://www.imdb.com/title/tt0251736/?ref_=fn_tt_tt_1</v>
          </cell>
          <cell r="G1209" t="str">
            <v>English</v>
          </cell>
          <cell r="H1209" t="str">
            <v>USA</v>
          </cell>
          <cell r="I1209">
            <v>7000000</v>
          </cell>
          <cell r="J1209">
            <v>2003</v>
          </cell>
          <cell r="K1209">
            <v>6</v>
          </cell>
          <cell r="L1209" t="str">
            <v>Horror</v>
          </cell>
          <cell r="M1209">
            <v>0</v>
          </cell>
        </row>
        <row r="1210">
          <cell r="A1210" t="str">
            <v>Ethan Coen</v>
          </cell>
          <cell r="B1210">
            <v>106</v>
          </cell>
          <cell r="C1210">
            <v>9190525</v>
          </cell>
          <cell r="D1210" t="str">
            <v>Comedy|Drama</v>
          </cell>
          <cell r="E1210" t="str">
            <v>A Serious ManÂ </v>
          </cell>
          <cell r="F1210" t="str">
            <v>http://www.imdb.com/title/tt1019452/?ref_=fn_tt_tt_1</v>
          </cell>
          <cell r="G1210" t="str">
            <v>English</v>
          </cell>
          <cell r="H1210" t="str">
            <v>USA</v>
          </cell>
          <cell r="I1210">
            <v>7000000</v>
          </cell>
          <cell r="J1210">
            <v>2009</v>
          </cell>
          <cell r="K1210">
            <v>7</v>
          </cell>
          <cell r="L1210" t="str">
            <v>Comedy</v>
          </cell>
          <cell r="M1210" t="str">
            <v>Drama</v>
          </cell>
        </row>
        <row r="1211">
          <cell r="A1211" t="str">
            <v>Steve Miner</v>
          </cell>
          <cell r="B1211">
            <v>103</v>
          </cell>
          <cell r="C1211">
            <v>9094451</v>
          </cell>
          <cell r="D1211" t="str">
            <v>Action|Fantasy|Horror|Thriller</v>
          </cell>
          <cell r="E1211" t="str">
            <v>WarlockÂ </v>
          </cell>
          <cell r="F1211" t="str">
            <v>http://www.imdb.com/title/tt0098622/?ref_=fn_tt_tt_1</v>
          </cell>
          <cell r="G1211" t="str">
            <v>English</v>
          </cell>
          <cell r="H1211" t="str">
            <v>USA</v>
          </cell>
          <cell r="I1211">
            <v>7000000</v>
          </cell>
          <cell r="J1211">
            <v>1989</v>
          </cell>
          <cell r="K1211">
            <v>6.2</v>
          </cell>
          <cell r="L1211" t="str">
            <v>Action</v>
          </cell>
          <cell r="M1211" t="str">
            <v>Fantasy</v>
          </cell>
          <cell r="N1211" t="str">
            <v>Horror</v>
          </cell>
          <cell r="O1211" t="str">
            <v>Thriller</v>
          </cell>
        </row>
        <row r="1212">
          <cell r="A1212" t="str">
            <v>Gina Prince-Bythewood</v>
          </cell>
          <cell r="B1212">
            <v>116</v>
          </cell>
          <cell r="C1212">
            <v>14612840</v>
          </cell>
          <cell r="D1212" t="str">
            <v>Drama|Music</v>
          </cell>
          <cell r="E1212" t="str">
            <v>Beyond the LightsÂ </v>
          </cell>
          <cell r="F1212" t="str">
            <v>http://www.imdb.com/title/tt3125324/?ref_=fn_tt_tt_1</v>
          </cell>
          <cell r="G1212" t="str">
            <v>English</v>
          </cell>
          <cell r="H1212" t="str">
            <v>USA</v>
          </cell>
          <cell r="I1212">
            <v>7000000</v>
          </cell>
          <cell r="J1212">
            <v>2014</v>
          </cell>
          <cell r="K1212">
            <v>6.9</v>
          </cell>
          <cell r="L1212" t="str">
            <v>Drama</v>
          </cell>
          <cell r="M1212" t="str">
            <v>Music</v>
          </cell>
        </row>
        <row r="1213">
          <cell r="A1213" t="str">
            <v>Tom Ford</v>
          </cell>
          <cell r="B1213">
            <v>99</v>
          </cell>
          <cell r="C1213">
            <v>9166863</v>
          </cell>
          <cell r="D1213" t="str">
            <v>Drama|Romance</v>
          </cell>
          <cell r="E1213" t="str">
            <v>A Single ManÂ </v>
          </cell>
          <cell r="F1213" t="str">
            <v>http://www.imdb.com/title/tt1315981/?ref_=fn_tt_tt_1</v>
          </cell>
          <cell r="G1213" t="str">
            <v>English</v>
          </cell>
          <cell r="H1213" t="str">
            <v>USA</v>
          </cell>
          <cell r="I1213">
            <v>7000000</v>
          </cell>
          <cell r="J1213">
            <v>2009</v>
          </cell>
          <cell r="K1213">
            <v>7.6</v>
          </cell>
          <cell r="L1213" t="str">
            <v>Drama</v>
          </cell>
          <cell r="M1213" t="str">
            <v>Romance</v>
          </cell>
        </row>
        <row r="1214">
          <cell r="A1214" t="str">
            <v>Martin Scorsese</v>
          </cell>
          <cell r="B1214">
            <v>164</v>
          </cell>
          <cell r="C1214">
            <v>8373585</v>
          </cell>
          <cell r="D1214" t="str">
            <v>Drama</v>
          </cell>
          <cell r="E1214" t="str">
            <v>The Last Temptation of ChristÂ </v>
          </cell>
          <cell r="F1214" t="str">
            <v>http://www.imdb.com/title/tt0095497/?ref_=fn_tt_tt_1</v>
          </cell>
          <cell r="G1214" t="str">
            <v>English</v>
          </cell>
          <cell r="H1214" t="str">
            <v>USA</v>
          </cell>
          <cell r="I1214">
            <v>7000000</v>
          </cell>
          <cell r="J1214">
            <v>1988</v>
          </cell>
          <cell r="K1214">
            <v>7.6</v>
          </cell>
          <cell r="L1214" t="str">
            <v>Drama</v>
          </cell>
          <cell r="M1214">
            <v>0</v>
          </cell>
        </row>
        <row r="1215">
          <cell r="A1215" t="str">
            <v>Michael Corrente</v>
          </cell>
          <cell r="B1215">
            <v>96</v>
          </cell>
          <cell r="C1215">
            <v>7292175</v>
          </cell>
          <cell r="D1215" t="str">
            <v>Comedy|Drama|Romance</v>
          </cell>
          <cell r="E1215" t="str">
            <v>Outside ProvidenceÂ </v>
          </cell>
          <cell r="F1215" t="str">
            <v>http://www.imdb.com/title/tt0125971/?ref_=fn_tt_tt_1</v>
          </cell>
          <cell r="G1215" t="str">
            <v>English</v>
          </cell>
          <cell r="H1215" t="str">
            <v>USA</v>
          </cell>
          <cell r="I1215">
            <v>7000000</v>
          </cell>
          <cell r="J1215">
            <v>1999</v>
          </cell>
          <cell r="K1215">
            <v>6.4</v>
          </cell>
          <cell r="L1215" t="str">
            <v>Comedy</v>
          </cell>
          <cell r="M1215" t="str">
            <v>Drama</v>
          </cell>
          <cell r="N1215" t="str">
            <v>Romance</v>
          </cell>
        </row>
        <row r="1216">
          <cell r="A1216" t="str">
            <v>Gurinder Chadha</v>
          </cell>
          <cell r="B1216">
            <v>122</v>
          </cell>
          <cell r="C1216">
            <v>6601079</v>
          </cell>
          <cell r="D1216" t="str">
            <v>Comedy|Drama|Musical|Romance</v>
          </cell>
          <cell r="E1216" t="str">
            <v>Bride &amp; PrejudiceÂ </v>
          </cell>
          <cell r="F1216" t="str">
            <v>http://www.imdb.com/title/tt0361411/?ref_=fn_tt_tt_1</v>
          </cell>
          <cell r="G1216" t="str">
            <v>English</v>
          </cell>
          <cell r="H1216" t="str">
            <v>UK</v>
          </cell>
          <cell r="I1216">
            <v>7000000</v>
          </cell>
          <cell r="J1216">
            <v>2004</v>
          </cell>
          <cell r="K1216">
            <v>6.2</v>
          </cell>
          <cell r="L1216" t="str">
            <v>Comedy</v>
          </cell>
          <cell r="M1216" t="str">
            <v>Drama</v>
          </cell>
          <cell r="N1216" t="str">
            <v>Musical</v>
          </cell>
          <cell r="O1216" t="str">
            <v>Romance</v>
          </cell>
        </row>
        <row r="1217">
          <cell r="A1217" t="str">
            <v>Don Michael Paul</v>
          </cell>
          <cell r="B1217">
            <v>93</v>
          </cell>
          <cell r="C1217">
            <v>5694308</v>
          </cell>
          <cell r="D1217" t="str">
            <v>Comedy|Sport</v>
          </cell>
          <cell r="E1217" t="str">
            <v>Who's Your Caddy?Â </v>
          </cell>
          <cell r="F1217" t="str">
            <v>http://www.imdb.com/title/tt0785077/?ref_=fn_tt_tt_1</v>
          </cell>
          <cell r="G1217" t="str">
            <v>English</v>
          </cell>
          <cell r="H1217" t="str">
            <v>USA</v>
          </cell>
          <cell r="I1217">
            <v>7000000</v>
          </cell>
          <cell r="J1217">
            <v>2007</v>
          </cell>
          <cell r="K1217">
            <v>2</v>
          </cell>
          <cell r="L1217" t="str">
            <v>Comedy</v>
          </cell>
          <cell r="M1217" t="str">
            <v>Sport</v>
          </cell>
        </row>
        <row r="1218">
          <cell r="A1218" t="str">
            <v>Tony Maylam</v>
          </cell>
          <cell r="B1218">
            <v>96</v>
          </cell>
          <cell r="C1218">
            <v>5430822</v>
          </cell>
          <cell r="D1218" t="str">
            <v>Action|Crime|Horror|Sci-Fi|Thriller</v>
          </cell>
          <cell r="E1218" t="str">
            <v>Split SecondÂ </v>
          </cell>
          <cell r="F1218" t="str">
            <v>http://www.imdb.com/title/tt0105459/?ref_=fn_tt_tt_1</v>
          </cell>
          <cell r="G1218" t="str">
            <v>English</v>
          </cell>
          <cell r="H1218" t="str">
            <v>UK</v>
          </cell>
          <cell r="I1218">
            <v>7000000</v>
          </cell>
          <cell r="J1218">
            <v>1992</v>
          </cell>
          <cell r="K1218">
            <v>6.2</v>
          </cell>
          <cell r="L1218" t="str">
            <v>Action</v>
          </cell>
          <cell r="M1218" t="str">
            <v>Crime</v>
          </cell>
          <cell r="N1218" t="str">
            <v>Horror</v>
          </cell>
          <cell r="O1218" t="str">
            <v>Sci-Fi</v>
          </cell>
        </row>
        <row r="1219">
          <cell r="A1219" t="str">
            <v>Mitch Davis</v>
          </cell>
          <cell r="B1219">
            <v>113</v>
          </cell>
          <cell r="C1219">
            <v>4720371</v>
          </cell>
          <cell r="D1219" t="str">
            <v>Adventure|Biography|Drama</v>
          </cell>
          <cell r="E1219" t="str">
            <v>The Other Side of HeavenÂ </v>
          </cell>
          <cell r="F1219" t="str">
            <v>http://www.imdb.com/title/tt0250371/?ref_=fn_tt_tt_1</v>
          </cell>
          <cell r="G1219" t="str">
            <v>English</v>
          </cell>
          <cell r="H1219" t="str">
            <v>USA</v>
          </cell>
          <cell r="I1219">
            <v>7000000</v>
          </cell>
          <cell r="J1219">
            <v>2001</v>
          </cell>
          <cell r="K1219">
            <v>6.5</v>
          </cell>
          <cell r="L1219" t="str">
            <v>Adventure</v>
          </cell>
          <cell r="M1219" t="str">
            <v>Biography</v>
          </cell>
          <cell r="N1219" t="str">
            <v>Drama</v>
          </cell>
        </row>
        <row r="1220">
          <cell r="A1220" t="str">
            <v>Yash Chopra</v>
          </cell>
          <cell r="B1220">
            <v>192</v>
          </cell>
          <cell r="C1220">
            <v>2921738</v>
          </cell>
          <cell r="D1220" t="str">
            <v>Drama|Musical|Romance</v>
          </cell>
          <cell r="E1220" t="str">
            <v>Veer-ZaaraÂ </v>
          </cell>
          <cell r="F1220" t="str">
            <v>http://www.imdb.com/title/tt0420332/?ref_=fn_tt_tt_1</v>
          </cell>
          <cell r="G1220" t="str">
            <v>Hindi</v>
          </cell>
          <cell r="H1220" t="str">
            <v>India</v>
          </cell>
          <cell r="I1220">
            <v>7000000</v>
          </cell>
          <cell r="J1220">
            <v>2004</v>
          </cell>
          <cell r="K1220">
            <v>7.9</v>
          </cell>
          <cell r="L1220" t="str">
            <v>Drama</v>
          </cell>
          <cell r="M1220" t="str">
            <v>Musical</v>
          </cell>
          <cell r="N1220" t="str">
            <v>Romance</v>
          </cell>
        </row>
        <row r="1221">
          <cell r="A1221" t="str">
            <v>David Mamet</v>
          </cell>
          <cell r="B1221">
            <v>99</v>
          </cell>
          <cell r="C1221">
            <v>2344847</v>
          </cell>
          <cell r="D1221" t="str">
            <v>Drama|Sport</v>
          </cell>
          <cell r="E1221" t="str">
            <v>RedbeltÂ </v>
          </cell>
          <cell r="F1221" t="str">
            <v>http://www.imdb.com/title/tt1012804/?ref_=fn_tt_tt_1</v>
          </cell>
          <cell r="G1221" t="str">
            <v>English</v>
          </cell>
          <cell r="H1221" t="str">
            <v>USA</v>
          </cell>
          <cell r="I1221">
            <v>7000000</v>
          </cell>
          <cell r="J1221">
            <v>2008</v>
          </cell>
          <cell r="K1221">
            <v>6.8</v>
          </cell>
          <cell r="L1221" t="str">
            <v>Drama</v>
          </cell>
          <cell r="M1221" t="str">
            <v>Sport</v>
          </cell>
        </row>
        <row r="1222">
          <cell r="A1222" t="str">
            <v>Jay Duplass</v>
          </cell>
          <cell r="B1222">
            <v>91</v>
          </cell>
          <cell r="C1222">
            <v>7455447</v>
          </cell>
          <cell r="D1222" t="str">
            <v>Comedy|Drama|Romance</v>
          </cell>
          <cell r="E1222" t="str">
            <v>CyrusÂ </v>
          </cell>
          <cell r="F1222" t="str">
            <v>http://www.imdb.com/title/tt1336617/?ref_=fn_tt_tt_1</v>
          </cell>
          <cell r="G1222" t="str">
            <v>English</v>
          </cell>
          <cell r="H1222" t="str">
            <v>USA</v>
          </cell>
          <cell r="I1222">
            <v>7000000</v>
          </cell>
          <cell r="J1222">
            <v>2010</v>
          </cell>
          <cell r="K1222">
            <v>6.3</v>
          </cell>
          <cell r="L1222" t="str">
            <v>Comedy</v>
          </cell>
          <cell r="M1222" t="str">
            <v>Drama</v>
          </cell>
          <cell r="N1222" t="str">
            <v>Romance</v>
          </cell>
        </row>
        <row r="1223">
          <cell r="A1223" t="str">
            <v>Kevin Brodie</v>
          </cell>
          <cell r="B1223">
            <v>100</v>
          </cell>
          <cell r="C1223">
            <v>2148212</v>
          </cell>
          <cell r="D1223" t="str">
            <v>Drama|Family</v>
          </cell>
          <cell r="E1223" t="str">
            <v>A Dog of FlandersÂ </v>
          </cell>
          <cell r="F1223" t="str">
            <v>http://www.imdb.com/title/tt0160216/?ref_=fn_tt_tt_1</v>
          </cell>
          <cell r="G1223" t="str">
            <v>English</v>
          </cell>
          <cell r="H1223" t="str">
            <v>USA</v>
          </cell>
          <cell r="I1223">
            <v>7000000</v>
          </cell>
          <cell r="J1223">
            <v>1999</v>
          </cell>
          <cell r="K1223">
            <v>6.3</v>
          </cell>
          <cell r="L1223" t="str">
            <v>Drama</v>
          </cell>
          <cell r="M1223" t="str">
            <v>Family</v>
          </cell>
        </row>
        <row r="1224">
          <cell r="A1224" t="str">
            <v>Paul Schrader</v>
          </cell>
          <cell r="B1224">
            <v>105</v>
          </cell>
          <cell r="C1224">
            <v>2062066</v>
          </cell>
          <cell r="D1224" t="str">
            <v>Biography|Crime|Drama</v>
          </cell>
          <cell r="E1224" t="str">
            <v>Auto FocusÂ </v>
          </cell>
          <cell r="F1224" t="str">
            <v>http://www.imdb.com/title/tt0298744/?ref_=fn_tt_tt_1</v>
          </cell>
          <cell r="G1224" t="str">
            <v>English</v>
          </cell>
          <cell r="H1224" t="str">
            <v>USA</v>
          </cell>
          <cell r="I1224">
            <v>7000000</v>
          </cell>
          <cell r="J1224">
            <v>2002</v>
          </cell>
          <cell r="K1224">
            <v>6.6</v>
          </cell>
          <cell r="L1224" t="str">
            <v>Biography</v>
          </cell>
          <cell r="M1224" t="str">
            <v>Crime</v>
          </cell>
          <cell r="N1224" t="str">
            <v>Drama</v>
          </cell>
        </row>
        <row r="1225">
          <cell r="A1225" t="str">
            <v>George Hickenlooper</v>
          </cell>
          <cell r="B1225">
            <v>99</v>
          </cell>
          <cell r="C1225">
            <v>1654367</v>
          </cell>
          <cell r="D1225" t="str">
            <v>Biography|Drama</v>
          </cell>
          <cell r="E1225" t="str">
            <v>Factory GirlÂ </v>
          </cell>
          <cell r="F1225" t="str">
            <v>http://www.imdb.com/title/tt0432402/?ref_=fn_tt_tt_1</v>
          </cell>
          <cell r="G1225" t="str">
            <v>English</v>
          </cell>
          <cell r="H1225" t="str">
            <v>USA</v>
          </cell>
          <cell r="I1225">
            <v>7000000</v>
          </cell>
          <cell r="J1225">
            <v>2006</v>
          </cell>
          <cell r="K1225">
            <v>6.4</v>
          </cell>
          <cell r="L1225" t="str">
            <v>Biography</v>
          </cell>
          <cell r="M1225" t="str">
            <v>Drama</v>
          </cell>
        </row>
        <row r="1226">
          <cell r="A1226" t="str">
            <v>Lynne Ramsay</v>
          </cell>
          <cell r="B1226">
            <v>112</v>
          </cell>
          <cell r="C1226">
            <v>1738692</v>
          </cell>
          <cell r="D1226" t="str">
            <v>Drama|Thriller</v>
          </cell>
          <cell r="E1226" t="str">
            <v>We Need to Talk About KevinÂ </v>
          </cell>
          <cell r="F1226" t="str">
            <v>http://www.imdb.com/title/tt1242460/?ref_=fn_tt_tt_1</v>
          </cell>
          <cell r="G1226" t="str">
            <v>English</v>
          </cell>
          <cell r="H1226" t="str">
            <v>UK</v>
          </cell>
          <cell r="I1226">
            <v>7000000</v>
          </cell>
          <cell r="J1226">
            <v>2011</v>
          </cell>
          <cell r="K1226">
            <v>7.5</v>
          </cell>
          <cell r="L1226" t="str">
            <v>Drama</v>
          </cell>
          <cell r="M1226" t="str">
            <v>Thriller</v>
          </cell>
        </row>
        <row r="1227">
          <cell r="A1227" t="str">
            <v>Tim Chambers</v>
          </cell>
          <cell r="B1227">
            <v>99</v>
          </cell>
          <cell r="C1227">
            <v>1889522</v>
          </cell>
          <cell r="D1227" t="str">
            <v>Drama|Sport</v>
          </cell>
          <cell r="E1227" t="str">
            <v>The Mighty MacsÂ </v>
          </cell>
          <cell r="F1227" t="str">
            <v>http://www.imdb.com/title/tt1034324/?ref_=fn_tt_tt_1</v>
          </cell>
          <cell r="G1227" t="str">
            <v>English</v>
          </cell>
          <cell r="H1227" t="str">
            <v>USA</v>
          </cell>
          <cell r="I1227">
            <v>7000000</v>
          </cell>
          <cell r="J1227">
            <v>2009</v>
          </cell>
          <cell r="K1227">
            <v>6.5</v>
          </cell>
          <cell r="L1227" t="str">
            <v>Drama</v>
          </cell>
          <cell r="M1227" t="str">
            <v>Sport</v>
          </cell>
        </row>
        <row r="1228">
          <cell r="A1228" t="str">
            <v>Curtis Hanson</v>
          </cell>
          <cell r="B1228">
            <v>100</v>
          </cell>
          <cell r="C1228">
            <v>0</v>
          </cell>
          <cell r="D1228" t="str">
            <v>Comedy|Drama|Family</v>
          </cell>
          <cell r="E1228" t="str">
            <v>Losin' ItÂ </v>
          </cell>
          <cell r="F1228" t="str">
            <v>http://www.imdb.com/title/tt0085868/?ref_=fn_tt_tt_1</v>
          </cell>
          <cell r="G1228" t="str">
            <v>English</v>
          </cell>
          <cell r="H1228" t="str">
            <v>Canada</v>
          </cell>
          <cell r="I1228">
            <v>7000000</v>
          </cell>
          <cell r="J1228">
            <v>1983</v>
          </cell>
          <cell r="K1228">
            <v>4.8</v>
          </cell>
          <cell r="L1228" t="str">
            <v>Comedy</v>
          </cell>
          <cell r="M1228" t="str">
            <v>Drama</v>
          </cell>
          <cell r="N1228" t="str">
            <v>Family</v>
          </cell>
        </row>
        <row r="1229">
          <cell r="A1229" t="str">
            <v>Sofia Coppola</v>
          </cell>
          <cell r="B1229">
            <v>97</v>
          </cell>
          <cell r="C1229">
            <v>1768416</v>
          </cell>
          <cell r="D1229" t="str">
            <v>Comedy|Drama</v>
          </cell>
          <cell r="E1229" t="str">
            <v>SomewhereÂ </v>
          </cell>
          <cell r="F1229" t="str">
            <v>http://www.imdb.com/title/tt1421051/?ref_=fn_tt_tt_1</v>
          </cell>
          <cell r="G1229" t="str">
            <v>English</v>
          </cell>
          <cell r="H1229" t="str">
            <v>USA</v>
          </cell>
          <cell r="I1229">
            <v>7000000</v>
          </cell>
          <cell r="J1229">
            <v>2010</v>
          </cell>
          <cell r="K1229">
            <v>6.3</v>
          </cell>
          <cell r="L1229" t="str">
            <v>Comedy</v>
          </cell>
          <cell r="M1229" t="str">
            <v>Drama</v>
          </cell>
        </row>
        <row r="1230">
          <cell r="A1230" t="str">
            <v>Spencer Susser</v>
          </cell>
          <cell r="B1230">
            <v>106</v>
          </cell>
          <cell r="C1230">
            <v>382946</v>
          </cell>
          <cell r="D1230" t="str">
            <v>Drama</v>
          </cell>
          <cell r="E1230" t="str">
            <v>HesherÂ </v>
          </cell>
          <cell r="F1230" t="str">
            <v>http://www.imdb.com/title/tt1403177/?ref_=fn_tt_tt_1</v>
          </cell>
          <cell r="G1230" t="str">
            <v>English</v>
          </cell>
          <cell r="H1230" t="str">
            <v>USA</v>
          </cell>
          <cell r="I1230">
            <v>7000000</v>
          </cell>
          <cell r="J1230">
            <v>2010</v>
          </cell>
          <cell r="K1230">
            <v>7.1</v>
          </cell>
          <cell r="L1230" t="str">
            <v>Drama</v>
          </cell>
          <cell r="M1230">
            <v>0</v>
          </cell>
        </row>
        <row r="1231">
          <cell r="A1231" t="str">
            <v>Thaddeus O'Sullivan</v>
          </cell>
          <cell r="B1231">
            <v>96</v>
          </cell>
          <cell r="C1231">
            <v>196067</v>
          </cell>
          <cell r="D1231" t="str">
            <v>Drama|Romance</v>
          </cell>
          <cell r="E1231" t="str">
            <v>The Heart of MeÂ </v>
          </cell>
          <cell r="F1231" t="str">
            <v>http://www.imdb.com/title/tt0301390/?ref_=fn_tt_tt_1</v>
          </cell>
          <cell r="G1231" t="str">
            <v>English</v>
          </cell>
          <cell r="H1231" t="str">
            <v>UK</v>
          </cell>
          <cell r="I1231">
            <v>7000000</v>
          </cell>
          <cell r="J1231">
            <v>2002</v>
          </cell>
          <cell r="K1231">
            <v>6.7</v>
          </cell>
          <cell r="L1231" t="str">
            <v>Drama</v>
          </cell>
          <cell r="M1231" t="str">
            <v>Romance</v>
          </cell>
        </row>
        <row r="1232">
          <cell r="A1232" t="str">
            <v>Peter Sollett</v>
          </cell>
          <cell r="B1232">
            <v>103</v>
          </cell>
          <cell r="C1232">
            <v>532988</v>
          </cell>
          <cell r="D1232" t="str">
            <v>Biography|Drama|Romance</v>
          </cell>
          <cell r="E1232" t="str">
            <v>FreeheldÂ </v>
          </cell>
          <cell r="F1232" t="str">
            <v>http://www.imdb.com/title/tt1658801/?ref_=fn_tt_tt_1</v>
          </cell>
          <cell r="G1232" t="str">
            <v>English</v>
          </cell>
          <cell r="H1232" t="str">
            <v>USA</v>
          </cell>
          <cell r="I1232">
            <v>7000000</v>
          </cell>
          <cell r="J1232">
            <v>2015</v>
          </cell>
          <cell r="K1232">
            <v>6.5</v>
          </cell>
          <cell r="L1232" t="str">
            <v>Biography</v>
          </cell>
          <cell r="M1232" t="str">
            <v>Drama</v>
          </cell>
          <cell r="N1232" t="str">
            <v>Romance</v>
          </cell>
        </row>
        <row r="1233">
          <cell r="A1233" t="str">
            <v>Shari Springer Berman</v>
          </cell>
          <cell r="B1233">
            <v>108</v>
          </cell>
          <cell r="C1233">
            <v>453079</v>
          </cell>
          <cell r="D1233" t="str">
            <v>Comedy</v>
          </cell>
          <cell r="E1233" t="str">
            <v>The Extra ManÂ </v>
          </cell>
          <cell r="F1233" t="str">
            <v>http://www.imdb.com/title/tt1361313/?ref_=fn_tt_tt_1</v>
          </cell>
          <cell r="G1233" t="str">
            <v>English</v>
          </cell>
          <cell r="H1233" t="str">
            <v>USA</v>
          </cell>
          <cell r="I1233">
            <v>7000000</v>
          </cell>
          <cell r="J1233">
            <v>2010</v>
          </cell>
          <cell r="K1233">
            <v>5.9</v>
          </cell>
          <cell r="L1233" t="str">
            <v>Comedy</v>
          </cell>
          <cell r="M1233">
            <v>0</v>
          </cell>
        </row>
        <row r="1234">
          <cell r="A1234" t="str">
            <v>Aleksey German</v>
          </cell>
          <cell r="B1234">
            <v>177</v>
          </cell>
          <cell r="C1234">
            <v>0</v>
          </cell>
          <cell r="D1234" t="str">
            <v>Drama|Sci-Fi</v>
          </cell>
          <cell r="E1234" t="str">
            <v>Hard to Be a GodÂ </v>
          </cell>
          <cell r="F1234" t="str">
            <v>http://www.imdb.com/title/tt2328813/?ref_=fn_tt_tt_1</v>
          </cell>
          <cell r="G1234" t="str">
            <v>Russian</v>
          </cell>
          <cell r="H1234" t="str">
            <v>Russia</v>
          </cell>
          <cell r="I1234">
            <v>7000000</v>
          </cell>
          <cell r="J1234">
            <v>2013</v>
          </cell>
          <cell r="K1234">
            <v>6.7</v>
          </cell>
          <cell r="L1234" t="str">
            <v>Drama</v>
          </cell>
          <cell r="M1234" t="str">
            <v>Sci-Fi</v>
          </cell>
        </row>
        <row r="1235">
          <cell r="A1235" t="str">
            <v>Stephen Milburn Anderson</v>
          </cell>
          <cell r="B1235">
            <v>118</v>
          </cell>
          <cell r="C1235">
            <v>46451</v>
          </cell>
          <cell r="D1235" t="str">
            <v>Comedy|Crime|Thriller</v>
          </cell>
          <cell r="E1235" t="str">
            <v>Ca$hÂ </v>
          </cell>
          <cell r="F1235" t="str">
            <v>http://www.imdb.com/title/tt1106860/?ref_=fn_tt_tt_1</v>
          </cell>
          <cell r="G1235" t="str">
            <v>English</v>
          </cell>
          <cell r="H1235" t="str">
            <v>USA</v>
          </cell>
          <cell r="I1235">
            <v>7000000</v>
          </cell>
          <cell r="J1235">
            <v>2010</v>
          </cell>
          <cell r="K1235">
            <v>6</v>
          </cell>
          <cell r="L1235" t="str">
            <v>Comedy</v>
          </cell>
          <cell r="M1235" t="str">
            <v>Crime</v>
          </cell>
          <cell r="N1235" t="str">
            <v>Thriller</v>
          </cell>
        </row>
        <row r="1236">
          <cell r="A1236" t="str">
            <v>Richard E. Grant</v>
          </cell>
          <cell r="B1236">
            <v>97</v>
          </cell>
          <cell r="C1236">
            <v>233103</v>
          </cell>
          <cell r="D1236" t="str">
            <v>Drama</v>
          </cell>
          <cell r="E1236" t="str">
            <v>Wah-WahÂ </v>
          </cell>
          <cell r="F1236" t="str">
            <v>http://www.imdb.com/title/tt0419256/?ref_=fn_tt_tt_1</v>
          </cell>
          <cell r="G1236" t="str">
            <v>English</v>
          </cell>
          <cell r="H1236" t="str">
            <v>UK</v>
          </cell>
          <cell r="I1236">
            <v>7000000</v>
          </cell>
          <cell r="J1236">
            <v>2005</v>
          </cell>
          <cell r="K1236">
            <v>6.9</v>
          </cell>
          <cell r="L1236" t="str">
            <v>Drama</v>
          </cell>
          <cell r="M1236">
            <v>0</v>
          </cell>
        </row>
        <row r="1237">
          <cell r="A1237" t="str">
            <v>Troy Duffy</v>
          </cell>
          <cell r="B1237">
            <v>102</v>
          </cell>
          <cell r="C1237">
            <v>0</v>
          </cell>
          <cell r="D1237" t="str">
            <v>Action|Crime|Thriller</v>
          </cell>
          <cell r="E1237" t="str">
            <v>The Boondock SaintsÂ </v>
          </cell>
          <cell r="F1237" t="str">
            <v>http://www.imdb.com/title/tt0144117/?ref_=fn_tt_tt_1</v>
          </cell>
          <cell r="G1237" t="str">
            <v>English</v>
          </cell>
          <cell r="H1237" t="str">
            <v>Canada</v>
          </cell>
          <cell r="I1237">
            <v>7000000</v>
          </cell>
          <cell r="J1237">
            <v>1999</v>
          </cell>
          <cell r="K1237">
            <v>7.9</v>
          </cell>
          <cell r="L1237" t="str">
            <v>Action</v>
          </cell>
          <cell r="M1237" t="str">
            <v>Crime</v>
          </cell>
          <cell r="N1237" t="str">
            <v>Thriller</v>
          </cell>
        </row>
        <row r="1238">
          <cell r="A1238" t="str">
            <v>David Lam</v>
          </cell>
          <cell r="B1238">
            <v>92</v>
          </cell>
          <cell r="C1238">
            <v>0</v>
          </cell>
          <cell r="D1238" t="str">
            <v>Action|Crime</v>
          </cell>
          <cell r="E1238" t="str">
            <v>Z StormÂ </v>
          </cell>
          <cell r="F1238" t="str">
            <v>http://www.imdb.com/title/tt3469440/?ref_=fn_tt_tt_1</v>
          </cell>
          <cell r="G1238" t="str">
            <v>Cantonese</v>
          </cell>
          <cell r="H1238" t="str">
            <v>Hong Kong</v>
          </cell>
          <cell r="I1238">
            <v>7000000</v>
          </cell>
          <cell r="J1238">
            <v>2014</v>
          </cell>
          <cell r="K1238">
            <v>5.3</v>
          </cell>
          <cell r="L1238" t="str">
            <v>Action</v>
          </cell>
          <cell r="M1238" t="str">
            <v>Crime</v>
          </cell>
        </row>
        <row r="1239">
          <cell r="A1239" t="str">
            <v>Francis Ford Coppola</v>
          </cell>
          <cell r="B1239">
            <v>88</v>
          </cell>
          <cell r="C1239">
            <v>0</v>
          </cell>
          <cell r="D1239" t="str">
            <v>Comedy|Fantasy|Horror|Mystery</v>
          </cell>
          <cell r="E1239" t="str">
            <v>TwixtÂ </v>
          </cell>
          <cell r="F1239" t="str">
            <v>http://www.imdb.com/title/tt1756851/?ref_=fn_tt_tt_1</v>
          </cell>
          <cell r="G1239" t="str">
            <v>English</v>
          </cell>
          <cell r="H1239" t="str">
            <v>USA</v>
          </cell>
          <cell r="I1239">
            <v>7000000</v>
          </cell>
          <cell r="J1239">
            <v>2011</v>
          </cell>
          <cell r="K1239">
            <v>4.8</v>
          </cell>
          <cell r="L1239" t="str">
            <v>Comedy</v>
          </cell>
          <cell r="M1239" t="str">
            <v>Fantasy</v>
          </cell>
          <cell r="N1239" t="str">
            <v>Horror</v>
          </cell>
          <cell r="O1239" t="str">
            <v>Mystery</v>
          </cell>
        </row>
        <row r="1240">
          <cell r="A1240" t="str">
            <v>Vladlen Barbe</v>
          </cell>
          <cell r="B1240">
            <v>80</v>
          </cell>
          <cell r="C1240">
            <v>0</v>
          </cell>
          <cell r="D1240" t="str">
            <v>Adventure|Animation|Family</v>
          </cell>
          <cell r="E1240" t="str">
            <v>Snow QueenÂ </v>
          </cell>
          <cell r="F1240" t="str">
            <v>http://www.imdb.com/title/tt2243621/?ref_=fn_tt_tt_1</v>
          </cell>
          <cell r="G1240" t="str">
            <v>Russian</v>
          </cell>
          <cell r="H1240" t="str">
            <v>Russia</v>
          </cell>
          <cell r="I1240">
            <v>7000000</v>
          </cell>
          <cell r="J1240">
            <v>2012</v>
          </cell>
          <cell r="K1240">
            <v>5.3</v>
          </cell>
          <cell r="L1240" t="str">
            <v>Adventure</v>
          </cell>
          <cell r="M1240" t="str">
            <v>Animation</v>
          </cell>
          <cell r="N1240" t="str">
            <v>Family</v>
          </cell>
        </row>
        <row r="1241">
          <cell r="A1241" t="str">
            <v>Richard Rich</v>
          </cell>
          <cell r="B1241">
            <v>45</v>
          </cell>
          <cell r="C1241">
            <v>0</v>
          </cell>
          <cell r="D1241" t="str">
            <v>Action|Adventure|Animation|Comedy|Drama|Family|Fantasy|Thriller</v>
          </cell>
          <cell r="E1241" t="str">
            <v>Alpha and Omega 4: The Legend of the Saw Toothed CaveÂ </v>
          </cell>
          <cell r="F1241" t="str">
            <v>http://www.imdb.com/title/tt4061848/?ref_=fn_tt_tt_1</v>
          </cell>
          <cell r="G1241" t="str">
            <v>English</v>
          </cell>
          <cell r="H1241" t="str">
            <v>USA</v>
          </cell>
          <cell r="I1241">
            <v>7000000</v>
          </cell>
          <cell r="J1241">
            <v>2014</v>
          </cell>
          <cell r="K1241">
            <v>6</v>
          </cell>
          <cell r="L1241" t="str">
            <v>Action</v>
          </cell>
          <cell r="M1241" t="str">
            <v>Adventure</v>
          </cell>
          <cell r="N1241" t="str">
            <v>Animation</v>
          </cell>
          <cell r="O1241" t="str">
            <v>Comedy</v>
          </cell>
        </row>
        <row r="1242">
          <cell r="A1242" t="str">
            <v>Kenny Ortega</v>
          </cell>
          <cell r="B1242">
            <v>111</v>
          </cell>
          <cell r="C1242">
            <v>0</v>
          </cell>
          <cell r="D1242" t="str">
            <v>Comedy|Drama|Family|Music|Musical|Romance</v>
          </cell>
          <cell r="E1242" t="str">
            <v>High School Musical 2Â </v>
          </cell>
          <cell r="F1242" t="str">
            <v>http://www.imdb.com/title/tt0810900/?ref_=fn_tt_tt_1</v>
          </cell>
          <cell r="G1242" t="str">
            <v>English</v>
          </cell>
          <cell r="H1242" t="str">
            <v>USA</v>
          </cell>
          <cell r="I1242">
            <v>7000000</v>
          </cell>
          <cell r="J1242">
            <v>2007</v>
          </cell>
          <cell r="K1242">
            <v>4.8</v>
          </cell>
          <cell r="L1242" t="str">
            <v>Comedy</v>
          </cell>
          <cell r="M1242" t="str">
            <v>Drama</v>
          </cell>
          <cell r="N1242" t="str">
            <v>Family</v>
          </cell>
          <cell r="O1242" t="str">
            <v>Music</v>
          </cell>
        </row>
        <row r="1243">
          <cell r="A1243" t="str">
            <v>Jackie Earle Haley</v>
          </cell>
          <cell r="B1243">
            <v>94</v>
          </cell>
          <cell r="C1243">
            <v>0</v>
          </cell>
          <cell r="D1243" t="str">
            <v>Crime|Drama|Thriller</v>
          </cell>
          <cell r="E1243" t="str">
            <v>Criminal ActivitiesÂ </v>
          </cell>
          <cell r="F1243" t="str">
            <v>http://www.imdb.com/title/tt3687310/?ref_=fn_tt_tt_1</v>
          </cell>
          <cell r="G1243" t="str">
            <v>English</v>
          </cell>
          <cell r="H1243" t="str">
            <v>USA</v>
          </cell>
          <cell r="I1243">
            <v>7000000</v>
          </cell>
          <cell r="J1243">
            <v>2015</v>
          </cell>
          <cell r="K1243">
            <v>5.8</v>
          </cell>
          <cell r="L1243" t="str">
            <v>Crime</v>
          </cell>
          <cell r="M1243" t="str">
            <v>Drama</v>
          </cell>
          <cell r="N1243" t="str">
            <v>Thriller</v>
          </cell>
        </row>
        <row r="1244">
          <cell r="A1244" t="str">
            <v>Caroline Link</v>
          </cell>
          <cell r="B1244">
            <v>141</v>
          </cell>
          <cell r="C1244">
            <v>6173485</v>
          </cell>
          <cell r="D1244" t="str">
            <v>Biography|Drama</v>
          </cell>
          <cell r="E1244" t="str">
            <v>Nowhere in AfricaÂ </v>
          </cell>
          <cell r="F1244" t="str">
            <v>http://www.imdb.com/title/tt0161860/?ref_=fn_tt_tt_1</v>
          </cell>
          <cell r="G1244" t="str">
            <v>English</v>
          </cell>
          <cell r="H1244" t="str">
            <v>Germany</v>
          </cell>
          <cell r="I1244">
            <v>7000000</v>
          </cell>
          <cell r="J1244">
            <v>2001</v>
          </cell>
          <cell r="K1244">
            <v>7.7</v>
          </cell>
          <cell r="L1244" t="str">
            <v>Biography</v>
          </cell>
          <cell r="M1244" t="str">
            <v>Drama</v>
          </cell>
        </row>
        <row r="1245">
          <cell r="A1245" t="str">
            <v>Terry Zwigoff</v>
          </cell>
          <cell r="B1245">
            <v>111</v>
          </cell>
          <cell r="C1245">
            <v>6200756</v>
          </cell>
          <cell r="D1245" t="str">
            <v>Comedy|Drama</v>
          </cell>
          <cell r="E1245" t="str">
            <v>Ghost WorldÂ </v>
          </cell>
          <cell r="F1245" t="str">
            <v>http://www.imdb.com/title/tt0162346/?ref_=fn_tt_tt_1</v>
          </cell>
          <cell r="G1245" t="str">
            <v>English</v>
          </cell>
          <cell r="H1245" t="str">
            <v>USA</v>
          </cell>
          <cell r="I1245">
            <v>7000000</v>
          </cell>
          <cell r="J1245">
            <v>2001</v>
          </cell>
          <cell r="K1245">
            <v>7.4</v>
          </cell>
          <cell r="L1245" t="str">
            <v>Comedy</v>
          </cell>
          <cell r="M1245" t="str">
            <v>Drama</v>
          </cell>
        </row>
        <row r="1246">
          <cell r="A1246" t="str">
            <v>Wes Anderson</v>
          </cell>
          <cell r="B1246">
            <v>91</v>
          </cell>
          <cell r="C1246">
            <v>1040879</v>
          </cell>
          <cell r="D1246" t="str">
            <v>Comedy|Crime|Drama</v>
          </cell>
          <cell r="E1246" t="str">
            <v>Bottle RocketÂ </v>
          </cell>
          <cell r="F1246" t="str">
            <v>http://www.imdb.com/title/tt0115734/?ref_=fn_tt_tt_1</v>
          </cell>
          <cell r="G1246" t="str">
            <v>English</v>
          </cell>
          <cell r="H1246" t="str">
            <v>USA</v>
          </cell>
          <cell r="I1246">
            <v>7000000</v>
          </cell>
          <cell r="J1246">
            <v>1996</v>
          </cell>
          <cell r="K1246">
            <v>7.1</v>
          </cell>
          <cell r="L1246" t="str">
            <v>Comedy</v>
          </cell>
          <cell r="M1246" t="str">
            <v>Crime</v>
          </cell>
          <cell r="N1246" t="str">
            <v>Drama</v>
          </cell>
        </row>
        <row r="1247">
          <cell r="A1247" t="str">
            <v>Mira Nair</v>
          </cell>
          <cell r="B1247">
            <v>114</v>
          </cell>
          <cell r="C1247">
            <v>13876974</v>
          </cell>
          <cell r="D1247" t="str">
            <v>Comedy|Drama|Romance</v>
          </cell>
          <cell r="E1247" t="str">
            <v>Monsoon WeddingÂ </v>
          </cell>
          <cell r="F1247" t="str">
            <v>http://www.imdb.com/title/tt0265343/?ref_=fn_tt_tt_1</v>
          </cell>
          <cell r="G1247" t="str">
            <v>Hindi</v>
          </cell>
          <cell r="H1247" t="str">
            <v>India</v>
          </cell>
          <cell r="I1247">
            <v>7000000</v>
          </cell>
          <cell r="J1247">
            <v>2001</v>
          </cell>
          <cell r="K1247">
            <v>7.4</v>
          </cell>
          <cell r="L1247" t="str">
            <v>Comedy</v>
          </cell>
          <cell r="M1247" t="str">
            <v>Drama</v>
          </cell>
          <cell r="N1247" t="str">
            <v>Romance</v>
          </cell>
        </row>
        <row r="1248">
          <cell r="A1248" t="str">
            <v>Nigel Cole</v>
          </cell>
          <cell r="B1248">
            <v>113</v>
          </cell>
          <cell r="C1248">
            <v>1094798</v>
          </cell>
          <cell r="D1248" t="str">
            <v>Biography|Comedy|Drama|History</v>
          </cell>
          <cell r="E1248" t="str">
            <v>Made in DagenhamÂ </v>
          </cell>
          <cell r="F1248" t="str">
            <v>http://www.imdb.com/title/tt1371155/?ref_=fn_tt_tt_1</v>
          </cell>
          <cell r="G1248" t="str">
            <v>English</v>
          </cell>
          <cell r="H1248" t="str">
            <v>UK</v>
          </cell>
          <cell r="I1248">
            <v>7200000</v>
          </cell>
          <cell r="J1248">
            <v>2010</v>
          </cell>
          <cell r="K1248">
            <v>7.2</v>
          </cell>
          <cell r="L1248" t="str">
            <v>Biography</v>
          </cell>
          <cell r="M1248" t="str">
            <v>Comedy</v>
          </cell>
          <cell r="N1248" t="str">
            <v>Drama</v>
          </cell>
          <cell r="O1248" t="str">
            <v>History</v>
          </cell>
        </row>
        <row r="1249">
          <cell r="A1249" t="str">
            <v>Guy Hamilton</v>
          </cell>
          <cell r="B1249">
            <v>120</v>
          </cell>
          <cell r="C1249">
            <v>43800000</v>
          </cell>
          <cell r="D1249" t="str">
            <v>Action|Adventure|Thriller</v>
          </cell>
          <cell r="E1249" t="str">
            <v>Diamonds Are ForeverÂ </v>
          </cell>
          <cell r="F1249" t="str">
            <v>http://www.imdb.com/title/tt0066995/?ref_=fn_tt_tt_1</v>
          </cell>
          <cell r="G1249" t="str">
            <v>English</v>
          </cell>
          <cell r="H1249" t="str">
            <v>UK</v>
          </cell>
          <cell r="I1249">
            <v>7200000</v>
          </cell>
          <cell r="J1249">
            <v>1971</v>
          </cell>
          <cell r="K1249">
            <v>6.7</v>
          </cell>
          <cell r="L1249" t="str">
            <v>Action</v>
          </cell>
          <cell r="M1249" t="str">
            <v>Adventure</v>
          </cell>
          <cell r="N1249" t="str">
            <v>Thriller</v>
          </cell>
        </row>
        <row r="1250">
          <cell r="A1250" t="str">
            <v>Yash Chopra</v>
          </cell>
          <cell r="B1250">
            <v>176</v>
          </cell>
          <cell r="C1250">
            <v>3047539</v>
          </cell>
          <cell r="D1250" t="str">
            <v>Drama|Romance</v>
          </cell>
          <cell r="E1250" t="str">
            <v>Jab Tak Hai JaanÂ </v>
          </cell>
          <cell r="F1250" t="str">
            <v>http://www.imdb.com/title/tt2176013/?ref_=fn_tt_tt_1</v>
          </cell>
          <cell r="G1250" t="str">
            <v>Hindi</v>
          </cell>
          <cell r="H1250" t="str">
            <v>India</v>
          </cell>
          <cell r="I1250">
            <v>7217600</v>
          </cell>
          <cell r="J1250">
            <v>2012</v>
          </cell>
          <cell r="K1250">
            <v>6.9</v>
          </cell>
          <cell r="L1250" t="str">
            <v>Drama</v>
          </cell>
          <cell r="M1250" t="str">
            <v>Romance</v>
          </cell>
        </row>
        <row r="1251">
          <cell r="A1251" t="str">
            <v>Vincent Paronnaud</v>
          </cell>
          <cell r="B1251">
            <v>89</v>
          </cell>
          <cell r="C1251">
            <v>4443403</v>
          </cell>
          <cell r="D1251" t="str">
            <v>Animation|Biography|Drama|War</v>
          </cell>
          <cell r="E1251" t="str">
            <v>PersepolisÂ </v>
          </cell>
          <cell r="F1251" t="str">
            <v>http://www.imdb.com/title/tt0808417/?ref_=fn_tt_tt_1</v>
          </cell>
          <cell r="G1251" t="str">
            <v>French</v>
          </cell>
          <cell r="H1251" t="str">
            <v>France</v>
          </cell>
          <cell r="I1251">
            <v>7300000</v>
          </cell>
          <cell r="J1251">
            <v>2007</v>
          </cell>
          <cell r="K1251">
            <v>8</v>
          </cell>
          <cell r="L1251" t="str">
            <v>Animation</v>
          </cell>
          <cell r="M1251" t="str">
            <v>Biography</v>
          </cell>
          <cell r="N1251" t="str">
            <v>Drama</v>
          </cell>
          <cell r="O1251" t="str">
            <v>War</v>
          </cell>
        </row>
        <row r="1252">
          <cell r="A1252" t="str">
            <v>Daniel Barber</v>
          </cell>
          <cell r="B1252">
            <v>97</v>
          </cell>
          <cell r="C1252">
            <v>1818681</v>
          </cell>
          <cell r="D1252" t="str">
            <v>Action|Crime|Drama|Thriller</v>
          </cell>
          <cell r="E1252" t="str">
            <v>Harry BrownÂ </v>
          </cell>
          <cell r="F1252" t="str">
            <v>http://www.imdb.com/title/tt1289406/?ref_=fn_tt_tt_1</v>
          </cell>
          <cell r="G1252" t="str">
            <v>English</v>
          </cell>
          <cell r="H1252" t="str">
            <v>UK</v>
          </cell>
          <cell r="I1252">
            <v>7300000</v>
          </cell>
          <cell r="J1252">
            <v>2009</v>
          </cell>
          <cell r="K1252">
            <v>7.2</v>
          </cell>
          <cell r="L1252" t="str">
            <v>Action</v>
          </cell>
          <cell r="M1252" t="str">
            <v>Crime</v>
          </cell>
          <cell r="N1252" t="str">
            <v>Drama</v>
          </cell>
          <cell r="O1252" t="str">
            <v>Thriller</v>
          </cell>
        </row>
        <row r="1253">
          <cell r="A1253" t="str">
            <v>Lars von Trier</v>
          </cell>
          <cell r="B1253">
            <v>130</v>
          </cell>
          <cell r="C1253">
            <v>3029870</v>
          </cell>
          <cell r="D1253" t="str">
            <v>Drama|Sci-Fi</v>
          </cell>
          <cell r="E1253" t="str">
            <v>MelancholiaÂ </v>
          </cell>
          <cell r="F1253" t="str">
            <v>http://www.imdb.com/title/tt1527186/?ref_=fn_tt_tt_1</v>
          </cell>
          <cell r="G1253" t="str">
            <v>English</v>
          </cell>
          <cell r="H1253" t="str">
            <v>Denmark</v>
          </cell>
          <cell r="I1253">
            <v>7400000</v>
          </cell>
          <cell r="J1253">
            <v>2011</v>
          </cell>
          <cell r="K1253">
            <v>7.1</v>
          </cell>
          <cell r="L1253" t="str">
            <v>Drama</v>
          </cell>
          <cell r="M1253" t="str">
            <v>Sci-Fi</v>
          </cell>
        </row>
        <row r="1254">
          <cell r="A1254" t="str">
            <v>Vincenzo Natali</v>
          </cell>
          <cell r="B1254">
            <v>95</v>
          </cell>
          <cell r="C1254">
            <v>0</v>
          </cell>
          <cell r="D1254" t="str">
            <v>Mystery|Romance|Sci-Fi|Thriller</v>
          </cell>
          <cell r="E1254" t="str">
            <v>CypherÂ </v>
          </cell>
          <cell r="F1254" t="str">
            <v>http://www.imdb.com/title/tt0284978/?ref_=fn_tt_tt_1</v>
          </cell>
          <cell r="G1254" t="str">
            <v>English</v>
          </cell>
          <cell r="H1254" t="str">
            <v>USA</v>
          </cell>
          <cell r="I1254">
            <v>7500000</v>
          </cell>
          <cell r="J1254">
            <v>2002</v>
          </cell>
          <cell r="K1254">
            <v>6.8</v>
          </cell>
          <cell r="L1254" t="str">
            <v>Mystery</v>
          </cell>
          <cell r="M1254" t="str">
            <v>Romance</v>
          </cell>
          <cell r="N1254" t="str">
            <v>Sci-Fi</v>
          </cell>
          <cell r="O1254" t="str">
            <v>Thriller</v>
          </cell>
        </row>
        <row r="1255">
          <cell r="A1255" t="str">
            <v>Tony Kaye</v>
          </cell>
          <cell r="B1255">
            <v>101</v>
          </cell>
          <cell r="C1255">
            <v>6712241</v>
          </cell>
          <cell r="D1255" t="str">
            <v>Crime|Drama</v>
          </cell>
          <cell r="E1255" t="str">
            <v>American History XÂ </v>
          </cell>
          <cell r="F1255" t="str">
            <v>http://www.imdb.com/title/tt0120586/?ref_=fn_tt_tt_1</v>
          </cell>
          <cell r="G1255" t="str">
            <v>English</v>
          </cell>
          <cell r="H1255" t="str">
            <v>USA</v>
          </cell>
          <cell r="I1255">
            <v>7500000</v>
          </cell>
          <cell r="J1255">
            <v>1998</v>
          </cell>
          <cell r="K1255">
            <v>8.6</v>
          </cell>
          <cell r="L1255" t="str">
            <v>Crime</v>
          </cell>
          <cell r="M1255" t="str">
            <v>Drama</v>
          </cell>
        </row>
        <row r="1256">
          <cell r="A1256" t="str">
            <v>Bruce Beresford</v>
          </cell>
          <cell r="B1256">
            <v>99</v>
          </cell>
          <cell r="C1256">
            <v>106593296</v>
          </cell>
          <cell r="D1256" t="str">
            <v>Comedy|Drama|Family</v>
          </cell>
          <cell r="E1256" t="str">
            <v>Driving Miss DaisyÂ </v>
          </cell>
          <cell r="F1256" t="str">
            <v>http://www.imdb.com/title/tt0097239/?ref_=fn_tt_tt_1</v>
          </cell>
          <cell r="G1256" t="str">
            <v>English</v>
          </cell>
          <cell r="H1256" t="str">
            <v>USA</v>
          </cell>
          <cell r="I1256">
            <v>7500000</v>
          </cell>
          <cell r="J1256">
            <v>1989</v>
          </cell>
          <cell r="K1256">
            <v>7.4</v>
          </cell>
          <cell r="L1256" t="str">
            <v>Comedy</v>
          </cell>
          <cell r="M1256" t="str">
            <v>Drama</v>
          </cell>
          <cell r="N1256" t="str">
            <v>Family</v>
          </cell>
        </row>
        <row r="1257">
          <cell r="A1257" t="str">
            <v>George Tillman Jr.</v>
          </cell>
          <cell r="B1257">
            <v>115</v>
          </cell>
          <cell r="C1257">
            <v>43490057</v>
          </cell>
          <cell r="D1257" t="str">
            <v>Comedy|Drama</v>
          </cell>
          <cell r="E1257" t="str">
            <v>Soul FoodÂ </v>
          </cell>
          <cell r="F1257" t="str">
            <v>http://www.imdb.com/title/tt0120169/?ref_=fn_tt_tt_1</v>
          </cell>
          <cell r="G1257" t="str">
            <v>English</v>
          </cell>
          <cell r="H1257" t="str">
            <v>USA</v>
          </cell>
          <cell r="I1257">
            <v>7500000</v>
          </cell>
          <cell r="J1257">
            <v>1997</v>
          </cell>
          <cell r="K1257">
            <v>6.9</v>
          </cell>
          <cell r="L1257" t="str">
            <v>Comedy</v>
          </cell>
          <cell r="M1257" t="str">
            <v>Drama</v>
          </cell>
        </row>
        <row r="1258">
          <cell r="A1258" t="str">
            <v>Stanley Tong</v>
          </cell>
          <cell r="B1258">
            <v>89</v>
          </cell>
          <cell r="C1258">
            <v>32333860</v>
          </cell>
          <cell r="D1258" t="str">
            <v>Action|Comedy</v>
          </cell>
          <cell r="E1258" t="str">
            <v>Rumble in the BronxÂ </v>
          </cell>
          <cell r="F1258" t="str">
            <v>http://www.imdb.com/title/tt0113326/?ref_=fn_tt_tt_1</v>
          </cell>
          <cell r="G1258" t="str">
            <v>Cantonese</v>
          </cell>
          <cell r="H1258" t="str">
            <v>Hong Kong</v>
          </cell>
          <cell r="I1258">
            <v>7500000</v>
          </cell>
          <cell r="J1258">
            <v>1995</v>
          </cell>
          <cell r="K1258">
            <v>6.7</v>
          </cell>
          <cell r="L1258" t="str">
            <v>Action</v>
          </cell>
          <cell r="M1258" t="str">
            <v>Comedy</v>
          </cell>
        </row>
        <row r="1259">
          <cell r="A1259" t="str">
            <v>Tony Richardson</v>
          </cell>
          <cell r="B1259">
            <v>109</v>
          </cell>
          <cell r="C1259">
            <v>5100000</v>
          </cell>
          <cell r="D1259" t="str">
            <v>Comedy|Drama|Romance</v>
          </cell>
          <cell r="E1259" t="str">
            <v>The Hotel New HampshireÂ </v>
          </cell>
          <cell r="F1259" t="str">
            <v>http://www.imdb.com/title/tt0087428/?ref_=fn_tt_tt_1</v>
          </cell>
          <cell r="G1259" t="str">
            <v>English</v>
          </cell>
          <cell r="H1259" t="str">
            <v>UK</v>
          </cell>
          <cell r="I1259">
            <v>7500000</v>
          </cell>
          <cell r="J1259">
            <v>1984</v>
          </cell>
          <cell r="K1259">
            <v>6</v>
          </cell>
          <cell r="L1259" t="str">
            <v>Comedy</v>
          </cell>
          <cell r="M1259" t="str">
            <v>Drama</v>
          </cell>
          <cell r="N1259" t="str">
            <v>Romance</v>
          </cell>
        </row>
        <row r="1260">
          <cell r="A1260" t="str">
            <v>Joe Carnahan</v>
          </cell>
          <cell r="B1260">
            <v>105</v>
          </cell>
          <cell r="C1260">
            <v>10460089</v>
          </cell>
          <cell r="D1260" t="str">
            <v>Crime|Drama|Mystery|Thriller</v>
          </cell>
          <cell r="E1260" t="str">
            <v>NarcÂ </v>
          </cell>
          <cell r="F1260" t="str">
            <v>http://www.imdb.com/title/tt0272207/?ref_=fn_tt_tt_1</v>
          </cell>
          <cell r="G1260" t="str">
            <v>English</v>
          </cell>
          <cell r="H1260" t="str">
            <v>USA</v>
          </cell>
          <cell r="I1260">
            <v>7500000</v>
          </cell>
          <cell r="J1260">
            <v>2002</v>
          </cell>
          <cell r="K1260">
            <v>7.2</v>
          </cell>
          <cell r="L1260" t="str">
            <v>Crime</v>
          </cell>
          <cell r="M1260" t="str">
            <v>Drama</v>
          </cell>
          <cell r="N1260" t="str">
            <v>Mystery</v>
          </cell>
          <cell r="O1260" t="str">
            <v>Thriller</v>
          </cell>
        </row>
        <row r="1261">
          <cell r="A1261" t="str">
            <v>Paul Gross</v>
          </cell>
          <cell r="B1261">
            <v>102</v>
          </cell>
          <cell r="C1261">
            <v>4239767</v>
          </cell>
          <cell r="D1261" t="str">
            <v>Comedy|Drama|Romance|Sport</v>
          </cell>
          <cell r="E1261" t="str">
            <v>Men with BroomsÂ </v>
          </cell>
          <cell r="F1261" t="str">
            <v>http://www.imdb.com/title/tt0263734/?ref_=fn_tt_tt_1</v>
          </cell>
          <cell r="G1261" t="str">
            <v>English</v>
          </cell>
          <cell r="H1261" t="str">
            <v>Canada</v>
          </cell>
          <cell r="I1261">
            <v>7500000</v>
          </cell>
          <cell r="J1261">
            <v>2002</v>
          </cell>
          <cell r="K1261">
            <v>6</v>
          </cell>
          <cell r="L1261" t="str">
            <v>Comedy</v>
          </cell>
          <cell r="M1261" t="str">
            <v>Drama</v>
          </cell>
          <cell r="N1261" t="str">
            <v>Romance</v>
          </cell>
          <cell r="O1261" t="str">
            <v>Sport</v>
          </cell>
        </row>
        <row r="1262">
          <cell r="A1262" t="str">
            <v>Charles Robert Carner</v>
          </cell>
          <cell r="B1262">
            <v>97</v>
          </cell>
          <cell r="C1262">
            <v>4131640</v>
          </cell>
          <cell r="D1262" t="str">
            <v>Comedy|Crime</v>
          </cell>
          <cell r="E1262" t="str">
            <v>Witless ProtectionÂ </v>
          </cell>
          <cell r="F1262" t="str">
            <v>http://www.imdb.com/title/tt1001562/?ref_=fn_tt_tt_1</v>
          </cell>
          <cell r="G1262" t="str">
            <v>English</v>
          </cell>
          <cell r="H1262" t="str">
            <v>USA</v>
          </cell>
          <cell r="I1262">
            <v>7500000</v>
          </cell>
          <cell r="J1262">
            <v>2008</v>
          </cell>
          <cell r="K1262">
            <v>3.1</v>
          </cell>
          <cell r="L1262" t="str">
            <v>Comedy</v>
          </cell>
          <cell r="M1262" t="str">
            <v>Crime</v>
          </cell>
        </row>
        <row r="1263">
          <cell r="A1263" t="str">
            <v>Russell Holt</v>
          </cell>
          <cell r="B1263">
            <v>118</v>
          </cell>
          <cell r="C1263">
            <v>3347439</v>
          </cell>
          <cell r="D1263" t="str">
            <v>Drama|Romance</v>
          </cell>
          <cell r="E1263" t="str">
            <v>The Work and the GloryÂ </v>
          </cell>
          <cell r="F1263" t="str">
            <v>http://www.imdb.com/title/tt0410454/?ref_=fn_tt_tt_1</v>
          </cell>
          <cell r="G1263" t="str">
            <v>English</v>
          </cell>
          <cell r="H1263" t="str">
            <v>USA</v>
          </cell>
          <cell r="I1263">
            <v>7500000</v>
          </cell>
          <cell r="J1263">
            <v>2004</v>
          </cell>
          <cell r="K1263">
            <v>6.9</v>
          </cell>
          <cell r="L1263" t="str">
            <v>Drama</v>
          </cell>
          <cell r="M1263" t="str">
            <v>Romance</v>
          </cell>
        </row>
        <row r="1264">
          <cell r="A1264" t="str">
            <v>Michael Winterbottom</v>
          </cell>
          <cell r="B1264">
            <v>93</v>
          </cell>
          <cell r="C1264">
            <v>197148</v>
          </cell>
          <cell r="D1264" t="str">
            <v>Drama|Romance|Sci-Fi|Thriller</v>
          </cell>
          <cell r="E1264" t="str">
            <v>Code 46Â </v>
          </cell>
          <cell r="F1264" t="str">
            <v>http://www.imdb.com/title/tt0345061/?ref_=fn_tt_tt_1</v>
          </cell>
          <cell r="G1264" t="str">
            <v>English</v>
          </cell>
          <cell r="H1264" t="str">
            <v>UK</v>
          </cell>
          <cell r="I1264">
            <v>7500000</v>
          </cell>
          <cell r="J1264">
            <v>2003</v>
          </cell>
          <cell r="K1264">
            <v>6.3</v>
          </cell>
          <cell r="L1264" t="str">
            <v>Drama</v>
          </cell>
          <cell r="M1264" t="str">
            <v>Romance</v>
          </cell>
          <cell r="N1264" t="str">
            <v>Sci-Fi</v>
          </cell>
          <cell r="O1264" t="str">
            <v>Thriller</v>
          </cell>
        </row>
        <row r="1265">
          <cell r="A1265" t="str">
            <v>Sacha Bennett</v>
          </cell>
          <cell r="B1265">
            <v>101</v>
          </cell>
          <cell r="C1265">
            <v>0</v>
          </cell>
          <cell r="D1265" t="str">
            <v>Comedy</v>
          </cell>
          <cell r="E1265" t="str">
            <v>Outside BetÂ </v>
          </cell>
          <cell r="F1265" t="str">
            <v>http://www.imdb.com/title/tt1772422/?ref_=fn_tt_tt_1</v>
          </cell>
          <cell r="G1265" t="str">
            <v>English</v>
          </cell>
          <cell r="H1265" t="str">
            <v>UK</v>
          </cell>
          <cell r="I1265">
            <v>7500000</v>
          </cell>
          <cell r="J1265">
            <v>2012</v>
          </cell>
          <cell r="K1265">
            <v>4.8</v>
          </cell>
          <cell r="L1265" t="str">
            <v>Comedy</v>
          </cell>
          <cell r="M1265">
            <v>0</v>
          </cell>
        </row>
        <row r="1266">
          <cell r="A1266" t="str">
            <v>Jeta Amata</v>
          </cell>
          <cell r="B1266">
            <v>95</v>
          </cell>
          <cell r="C1266">
            <v>0</v>
          </cell>
          <cell r="D1266" t="str">
            <v>Action|Crime|Drama|Thriller</v>
          </cell>
          <cell r="E1266" t="str">
            <v>Black NovemberÂ </v>
          </cell>
          <cell r="F1266" t="str">
            <v>http://www.imdb.com/title/tt2147225/?ref_=fn_tt_tt_1</v>
          </cell>
          <cell r="G1266" t="str">
            <v>English</v>
          </cell>
          <cell r="H1266" t="str">
            <v>Nigeria</v>
          </cell>
          <cell r="I1266">
            <v>7500000</v>
          </cell>
          <cell r="J1266">
            <v>2012</v>
          </cell>
          <cell r="K1266">
            <v>5.6</v>
          </cell>
          <cell r="L1266" t="str">
            <v>Action</v>
          </cell>
          <cell r="M1266" t="str">
            <v>Crime</v>
          </cell>
          <cell r="N1266" t="str">
            <v>Drama</v>
          </cell>
          <cell r="O1266" t="str">
            <v>Thriller</v>
          </cell>
        </row>
        <row r="1267">
          <cell r="A1267" t="str">
            <v>Robert Marcarelli</v>
          </cell>
          <cell r="B1267">
            <v>100</v>
          </cell>
          <cell r="C1267">
            <v>12610552</v>
          </cell>
          <cell r="D1267" t="str">
            <v>Action|Adventure|Fantasy|Sci-Fi|Thriller</v>
          </cell>
          <cell r="E1267" t="str">
            <v>The Omega CodeÂ </v>
          </cell>
          <cell r="F1267" t="str">
            <v>http://www.imdb.com/title/tt0203408/?ref_=fn_tt_tt_1</v>
          </cell>
          <cell r="G1267" t="str">
            <v>English</v>
          </cell>
          <cell r="H1267" t="str">
            <v>USA</v>
          </cell>
          <cell r="I1267">
            <v>7500000</v>
          </cell>
          <cell r="J1267">
            <v>1999</v>
          </cell>
          <cell r="K1267">
            <v>3.5</v>
          </cell>
          <cell r="L1267" t="str">
            <v>Action</v>
          </cell>
          <cell r="M1267" t="str">
            <v>Adventure</v>
          </cell>
          <cell r="N1267" t="str">
            <v>Fantasy</v>
          </cell>
          <cell r="O1267" t="str">
            <v>Sci-Fi</v>
          </cell>
        </row>
        <row r="1268">
          <cell r="A1268" t="str">
            <v>Jason Reitman</v>
          </cell>
          <cell r="B1268">
            <v>96</v>
          </cell>
          <cell r="C1268">
            <v>143492840</v>
          </cell>
          <cell r="D1268" t="str">
            <v>Comedy|Drama|Romance</v>
          </cell>
          <cell r="E1268" t="str">
            <v>JunoÂ </v>
          </cell>
          <cell r="F1268" t="str">
            <v>http://www.imdb.com/title/tt0467406/?ref_=fn_tt_tt_1</v>
          </cell>
          <cell r="G1268" t="str">
            <v>English</v>
          </cell>
          <cell r="H1268" t="str">
            <v>USA</v>
          </cell>
          <cell r="I1268">
            <v>7500000</v>
          </cell>
          <cell r="J1268">
            <v>2007</v>
          </cell>
          <cell r="K1268">
            <v>7.5</v>
          </cell>
          <cell r="L1268" t="str">
            <v>Comedy</v>
          </cell>
          <cell r="M1268" t="str">
            <v>Drama</v>
          </cell>
          <cell r="N1268" t="str">
            <v>Romance</v>
          </cell>
        </row>
        <row r="1269">
          <cell r="A1269" t="str">
            <v>Ernie Barbarash</v>
          </cell>
          <cell r="B1269">
            <v>104</v>
          </cell>
          <cell r="C1269">
            <v>0</v>
          </cell>
          <cell r="D1269" t="str">
            <v>Action|Thriller</v>
          </cell>
          <cell r="E1269" t="str">
            <v>Pound of FleshÂ </v>
          </cell>
          <cell r="F1269" t="str">
            <v>http://www.imdb.com/title/tt3488328/?ref_=fn_tt_tt_1</v>
          </cell>
          <cell r="G1269" t="str">
            <v>English</v>
          </cell>
          <cell r="H1269" t="str">
            <v>Canada</v>
          </cell>
          <cell r="I1269">
            <v>7500000</v>
          </cell>
          <cell r="J1269">
            <v>2015</v>
          </cell>
          <cell r="K1269">
            <v>5.0999999999999996</v>
          </cell>
          <cell r="L1269" t="str">
            <v>Action</v>
          </cell>
          <cell r="M1269" t="str">
            <v>Thriller</v>
          </cell>
        </row>
        <row r="1270">
          <cell r="A1270" t="str">
            <v>Marc Webb</v>
          </cell>
          <cell r="B1270">
            <v>95</v>
          </cell>
          <cell r="C1270">
            <v>32391374</v>
          </cell>
          <cell r="D1270" t="str">
            <v>Comedy|Drama|Romance</v>
          </cell>
          <cell r="E1270" t="str">
            <v>500 Days of SummerÂ </v>
          </cell>
          <cell r="F1270" t="str">
            <v>http://www.imdb.com/title/tt1022603/?ref_=fn_tt_tt_1</v>
          </cell>
          <cell r="G1270" t="str">
            <v>English</v>
          </cell>
          <cell r="H1270" t="str">
            <v>USA</v>
          </cell>
          <cell r="I1270">
            <v>7500000</v>
          </cell>
          <cell r="J1270">
            <v>2009</v>
          </cell>
          <cell r="K1270">
            <v>7.7</v>
          </cell>
          <cell r="L1270" t="str">
            <v>Comedy</v>
          </cell>
          <cell r="M1270" t="str">
            <v>Drama</v>
          </cell>
          <cell r="N1270" t="str">
            <v>Romance</v>
          </cell>
        </row>
        <row r="1271">
          <cell r="A1271" t="str">
            <v>George Clooney</v>
          </cell>
          <cell r="B1271">
            <v>93</v>
          </cell>
          <cell r="C1271">
            <v>31501218</v>
          </cell>
          <cell r="D1271" t="str">
            <v>Biography|Drama|History</v>
          </cell>
          <cell r="E1271" t="str">
            <v>Good Night, and Good Luck.Â </v>
          </cell>
          <cell r="F1271" t="str">
            <v>http://www.imdb.com/title/tt0433383/?ref_=fn_tt_tt_1</v>
          </cell>
          <cell r="G1271" t="str">
            <v>English</v>
          </cell>
          <cell r="H1271" t="str">
            <v>USA</v>
          </cell>
          <cell r="I1271">
            <v>7500000</v>
          </cell>
          <cell r="J1271">
            <v>2005</v>
          </cell>
          <cell r="K1271">
            <v>7.5</v>
          </cell>
          <cell r="L1271" t="str">
            <v>Biography</v>
          </cell>
          <cell r="M1271" t="str">
            <v>Drama</v>
          </cell>
          <cell r="N1271" t="str">
            <v>History</v>
          </cell>
        </row>
        <row r="1272">
          <cell r="A1272" t="str">
            <v>Aaron Schneider</v>
          </cell>
          <cell r="B1272">
            <v>100</v>
          </cell>
          <cell r="C1272">
            <v>9176553</v>
          </cell>
          <cell r="D1272" t="str">
            <v>Drama|Mystery</v>
          </cell>
          <cell r="E1272" t="str">
            <v>Get LowÂ </v>
          </cell>
          <cell r="F1272" t="str">
            <v>http://www.imdb.com/title/tt1194263/?ref_=fn_tt_tt_1</v>
          </cell>
          <cell r="G1272" t="str">
            <v>English</v>
          </cell>
          <cell r="H1272" t="str">
            <v>USA</v>
          </cell>
          <cell r="I1272">
            <v>7500000</v>
          </cell>
          <cell r="J1272">
            <v>2009</v>
          </cell>
          <cell r="K1272">
            <v>7.1</v>
          </cell>
          <cell r="L1272" t="str">
            <v>Drama</v>
          </cell>
          <cell r="M1272" t="str">
            <v>Mystery</v>
          </cell>
        </row>
        <row r="1273">
          <cell r="A1273" t="str">
            <v>Mervyn LeRoy</v>
          </cell>
          <cell r="B1273">
            <v>171</v>
          </cell>
          <cell r="C1273">
            <v>0</v>
          </cell>
          <cell r="D1273" t="str">
            <v>Biography|Drama|History|Romance</v>
          </cell>
          <cell r="E1273" t="str">
            <v>Quo VadisÂ </v>
          </cell>
          <cell r="F1273" t="str">
            <v>http://www.imdb.com/title/tt0043949/?ref_=fn_tt_tt_1</v>
          </cell>
          <cell r="G1273" t="str">
            <v>English</v>
          </cell>
          <cell r="H1273" t="str">
            <v>USA</v>
          </cell>
          <cell r="I1273">
            <v>7623000</v>
          </cell>
          <cell r="J1273">
            <v>1951</v>
          </cell>
          <cell r="K1273">
            <v>7.2</v>
          </cell>
          <cell r="L1273" t="str">
            <v>Biography</v>
          </cell>
          <cell r="M1273" t="str">
            <v>Drama</v>
          </cell>
          <cell r="N1273" t="str">
            <v>History</v>
          </cell>
          <cell r="O1273" t="str">
            <v>Romance</v>
          </cell>
        </row>
        <row r="1274">
          <cell r="A1274" t="str">
            <v>David Oelhoffen</v>
          </cell>
          <cell r="B1274">
            <v>101</v>
          </cell>
          <cell r="C1274">
            <v>0</v>
          </cell>
          <cell r="D1274" t="str">
            <v>Drama|War|Western</v>
          </cell>
          <cell r="E1274" t="str">
            <v>Far from MenÂ </v>
          </cell>
          <cell r="F1274" t="str">
            <v>http://www.imdb.com/title/tt2936180/?ref_=fn_tt_tt_1</v>
          </cell>
          <cell r="G1274" t="str">
            <v>French</v>
          </cell>
          <cell r="H1274" t="str">
            <v>France</v>
          </cell>
          <cell r="I1274">
            <v>7700000</v>
          </cell>
          <cell r="J1274">
            <v>2014</v>
          </cell>
          <cell r="K1274">
            <v>7.3</v>
          </cell>
          <cell r="L1274" t="str">
            <v>Drama</v>
          </cell>
          <cell r="M1274" t="str">
            <v>War</v>
          </cell>
          <cell r="N1274" t="str">
            <v>Western</v>
          </cell>
        </row>
        <row r="1275">
          <cell r="A1275" t="str">
            <v>Fred Zinnemann</v>
          </cell>
          <cell r="B1275">
            <v>117</v>
          </cell>
          <cell r="C1275">
            <v>0</v>
          </cell>
          <cell r="D1275" t="str">
            <v>Drama</v>
          </cell>
          <cell r="E1275" t="str">
            <v>JuliaÂ </v>
          </cell>
          <cell r="F1275" t="str">
            <v>http://www.imdb.com/title/tt0076245/?ref_=fn_tt_tt_1</v>
          </cell>
          <cell r="G1275" t="str">
            <v>English</v>
          </cell>
          <cell r="H1275" t="str">
            <v>USA</v>
          </cell>
          <cell r="I1275">
            <v>7840000</v>
          </cell>
          <cell r="J1275">
            <v>1977</v>
          </cell>
          <cell r="K1275">
            <v>7.4</v>
          </cell>
          <cell r="L1275" t="str">
            <v>Drama</v>
          </cell>
          <cell r="M1275">
            <v>0</v>
          </cell>
        </row>
        <row r="1276">
          <cell r="A1276" t="str">
            <v>Ol Parker</v>
          </cell>
          <cell r="B1276">
            <v>90</v>
          </cell>
          <cell r="C1276">
            <v>671240</v>
          </cell>
          <cell r="D1276" t="str">
            <v>Comedy|Drama|Romance</v>
          </cell>
          <cell r="E1276" t="str">
            <v>Imagine Me &amp; YouÂ </v>
          </cell>
          <cell r="F1276" t="str">
            <v>http://www.imdb.com/title/tt0421994/?ref_=fn_tt_tt_1</v>
          </cell>
          <cell r="G1276" t="str">
            <v>English</v>
          </cell>
          <cell r="H1276" t="str">
            <v>UK</v>
          </cell>
          <cell r="I1276">
            <v>7900000</v>
          </cell>
          <cell r="J1276">
            <v>2005</v>
          </cell>
          <cell r="K1276">
            <v>6.9</v>
          </cell>
          <cell r="L1276" t="str">
            <v>Comedy</v>
          </cell>
          <cell r="M1276" t="str">
            <v>Drama</v>
          </cell>
          <cell r="N1276" t="str">
            <v>Romance</v>
          </cell>
        </row>
        <row r="1277">
          <cell r="A1277" t="str">
            <v>George A. Romero</v>
          </cell>
          <cell r="B1277">
            <v>130</v>
          </cell>
          <cell r="C1277">
            <v>0</v>
          </cell>
          <cell r="D1277" t="str">
            <v>Comedy|Fantasy|Horror</v>
          </cell>
          <cell r="E1277" t="str">
            <v>CreepshowÂ </v>
          </cell>
          <cell r="F1277" t="str">
            <v>http://www.imdb.com/title/tt0083767/?ref_=fn_tt_tt_1</v>
          </cell>
          <cell r="G1277" t="str">
            <v>English</v>
          </cell>
          <cell r="H1277" t="str">
            <v>USA</v>
          </cell>
          <cell r="I1277">
            <v>8000000</v>
          </cell>
          <cell r="J1277">
            <v>1982</v>
          </cell>
          <cell r="K1277">
            <v>6.9</v>
          </cell>
          <cell r="L1277" t="str">
            <v>Comedy</v>
          </cell>
          <cell r="M1277" t="str">
            <v>Fantasy</v>
          </cell>
          <cell r="N1277" t="str">
            <v>Horror</v>
          </cell>
        </row>
        <row r="1278">
          <cell r="A1278" t="str">
            <v>AndrÃ©s Couturier</v>
          </cell>
          <cell r="B1278">
            <v>89</v>
          </cell>
          <cell r="C1278">
            <v>0</v>
          </cell>
          <cell r="D1278" t="str">
            <v>Animation|Family</v>
          </cell>
          <cell r="E1278" t="str">
            <v>Top Cat BeginsÂ </v>
          </cell>
          <cell r="F1278" t="str">
            <v>http://www.imdb.com/title/tt4057916/?ref_=fn_tt_tt_1</v>
          </cell>
          <cell r="G1278" t="str">
            <v>Spanish</v>
          </cell>
          <cell r="H1278" t="str">
            <v>Mexico</v>
          </cell>
          <cell r="I1278">
            <v>8000000</v>
          </cell>
          <cell r="J1278">
            <v>2015</v>
          </cell>
          <cell r="K1278">
            <v>4.4000000000000004</v>
          </cell>
          <cell r="L1278" t="str">
            <v>Animation</v>
          </cell>
          <cell r="M1278" t="str">
            <v>Family</v>
          </cell>
        </row>
        <row r="1279">
          <cell r="A1279" t="str">
            <v>John G. Avildsen</v>
          </cell>
          <cell r="B1279">
            <v>126</v>
          </cell>
          <cell r="C1279">
            <v>90800000</v>
          </cell>
          <cell r="D1279" t="str">
            <v>Action|Drama|Family|Sport</v>
          </cell>
          <cell r="E1279" t="str">
            <v>The Karate KidÂ </v>
          </cell>
          <cell r="F1279" t="str">
            <v>http://www.imdb.com/title/tt0087538/?ref_=fn_tt_tt_1</v>
          </cell>
          <cell r="G1279" t="str">
            <v>English</v>
          </cell>
          <cell r="H1279" t="str">
            <v>USA</v>
          </cell>
          <cell r="I1279">
            <v>8000000</v>
          </cell>
          <cell r="J1279">
            <v>1984</v>
          </cell>
          <cell r="K1279">
            <v>7.2</v>
          </cell>
          <cell r="L1279" t="str">
            <v>Action</v>
          </cell>
          <cell r="M1279" t="str">
            <v>Drama</v>
          </cell>
          <cell r="N1279" t="str">
            <v>Family</v>
          </cell>
          <cell r="O1279" t="str">
            <v>Sport</v>
          </cell>
        </row>
        <row r="1280">
          <cell r="A1280" t="str">
            <v>Carter Smith</v>
          </cell>
          <cell r="B1280">
            <v>93</v>
          </cell>
          <cell r="C1280">
            <v>17427926</v>
          </cell>
          <cell r="D1280" t="str">
            <v>Horror</v>
          </cell>
          <cell r="E1280" t="str">
            <v>The RuinsÂ </v>
          </cell>
          <cell r="F1280" t="str">
            <v>http://www.imdb.com/title/tt0963794/?ref_=fn_tt_tt_1</v>
          </cell>
          <cell r="G1280" t="str">
            <v>English</v>
          </cell>
          <cell r="H1280" t="str">
            <v>USA</v>
          </cell>
          <cell r="I1280">
            <v>8000000</v>
          </cell>
          <cell r="J1280">
            <v>2008</v>
          </cell>
          <cell r="K1280">
            <v>5.9</v>
          </cell>
          <cell r="L1280" t="str">
            <v>Horror</v>
          </cell>
          <cell r="M1280">
            <v>0</v>
          </cell>
        </row>
        <row r="1281">
          <cell r="A1281" t="str">
            <v>Edgar Wright</v>
          </cell>
          <cell r="B1281">
            <v>121</v>
          </cell>
          <cell r="C1281">
            <v>23618786</v>
          </cell>
          <cell r="D1281" t="str">
            <v>Action|Comedy|Mystery</v>
          </cell>
          <cell r="E1281" t="str">
            <v>Hot FuzzÂ </v>
          </cell>
          <cell r="F1281" t="str">
            <v>http://www.imdb.com/title/tt0425112/?ref_=fn_tt_tt_1</v>
          </cell>
          <cell r="G1281" t="str">
            <v>English</v>
          </cell>
          <cell r="H1281" t="str">
            <v>UK</v>
          </cell>
          <cell r="I1281">
            <v>8000000</v>
          </cell>
          <cell r="J1281">
            <v>2007</v>
          </cell>
          <cell r="K1281">
            <v>7.9</v>
          </cell>
          <cell r="L1281" t="str">
            <v>Action</v>
          </cell>
          <cell r="M1281" t="str">
            <v>Comedy</v>
          </cell>
          <cell r="N1281" t="str">
            <v>Mystery</v>
          </cell>
        </row>
        <row r="1282">
          <cell r="A1282" t="str">
            <v>William Friedkin</v>
          </cell>
          <cell r="B1282">
            <v>132</v>
          </cell>
          <cell r="C1282">
            <v>204565000</v>
          </cell>
          <cell r="D1282" t="str">
            <v>Horror</v>
          </cell>
          <cell r="E1282" t="str">
            <v>The ExorcistÂ </v>
          </cell>
          <cell r="F1282" t="str">
            <v>http://www.imdb.com/title/tt0070047/?ref_=fn_tt_tt_1</v>
          </cell>
          <cell r="G1282" t="str">
            <v>English</v>
          </cell>
          <cell r="H1282" t="str">
            <v>USA</v>
          </cell>
          <cell r="I1282">
            <v>8000000</v>
          </cell>
          <cell r="J1282">
            <v>1973</v>
          </cell>
          <cell r="K1282">
            <v>8</v>
          </cell>
          <cell r="L1282" t="str">
            <v>Horror</v>
          </cell>
          <cell r="M1282">
            <v>0</v>
          </cell>
        </row>
        <row r="1283">
          <cell r="A1283" t="str">
            <v>Steven Spielberg</v>
          </cell>
          <cell r="B1283">
            <v>130</v>
          </cell>
          <cell r="C1283">
            <v>260000000</v>
          </cell>
          <cell r="D1283" t="str">
            <v>Adventure|Drama|Thriller</v>
          </cell>
          <cell r="E1283" t="str">
            <v>JawsÂ </v>
          </cell>
          <cell r="F1283" t="str">
            <v>http://www.imdb.com/title/tt0073195/?ref_=fn_tt_tt_1</v>
          </cell>
          <cell r="G1283" t="str">
            <v>English</v>
          </cell>
          <cell r="H1283" t="str">
            <v>USA</v>
          </cell>
          <cell r="I1283">
            <v>8000000</v>
          </cell>
          <cell r="J1283">
            <v>1975</v>
          </cell>
          <cell r="K1283">
            <v>8</v>
          </cell>
          <cell r="L1283" t="str">
            <v>Adventure</v>
          </cell>
          <cell r="M1283" t="str">
            <v>Drama</v>
          </cell>
          <cell r="N1283" t="str">
            <v>Thriller</v>
          </cell>
        </row>
        <row r="1284">
          <cell r="A1284" t="str">
            <v>Stuart Gordon</v>
          </cell>
          <cell r="B1284">
            <v>95</v>
          </cell>
          <cell r="C1284">
            <v>6739141</v>
          </cell>
          <cell r="D1284" t="str">
            <v>Action|Crime|Sci-Fi|Thriller</v>
          </cell>
          <cell r="E1284" t="str">
            <v>FortressÂ </v>
          </cell>
          <cell r="F1284" t="str">
            <v>http://www.imdb.com/title/tt0106950/?ref_=fn_tt_tt_1</v>
          </cell>
          <cell r="G1284" t="str">
            <v>English</v>
          </cell>
          <cell r="H1284" t="str">
            <v>Australia</v>
          </cell>
          <cell r="I1284">
            <v>8000000</v>
          </cell>
          <cell r="J1284">
            <v>1992</v>
          </cell>
          <cell r="K1284">
            <v>5.9</v>
          </cell>
          <cell r="L1284" t="str">
            <v>Action</v>
          </cell>
          <cell r="M1284" t="str">
            <v>Crime</v>
          </cell>
          <cell r="N1284" t="str">
            <v>Sci-Fi</v>
          </cell>
          <cell r="O1284" t="str">
            <v>Thriller</v>
          </cell>
        </row>
        <row r="1285">
          <cell r="A1285" t="str">
            <v>Vadim Perelman</v>
          </cell>
          <cell r="B1285">
            <v>90</v>
          </cell>
          <cell r="C1285">
            <v>303439</v>
          </cell>
          <cell r="D1285" t="str">
            <v>Drama|Mystery|Thriller</v>
          </cell>
          <cell r="E1285" t="str">
            <v>The Life Before Her EyesÂ </v>
          </cell>
          <cell r="F1285" t="str">
            <v>http://www.imdb.com/title/tt0815178/?ref_=fn_tt_tt_1</v>
          </cell>
          <cell r="G1285" t="str">
            <v>English</v>
          </cell>
          <cell r="H1285" t="str">
            <v>USA</v>
          </cell>
          <cell r="I1285">
            <v>8000000</v>
          </cell>
          <cell r="J1285">
            <v>2007</v>
          </cell>
          <cell r="K1285">
            <v>6.4</v>
          </cell>
          <cell r="L1285" t="str">
            <v>Drama</v>
          </cell>
          <cell r="M1285" t="str">
            <v>Mystery</v>
          </cell>
          <cell r="N1285" t="str">
            <v>Thriller</v>
          </cell>
        </row>
        <row r="1286">
          <cell r="A1286" t="str">
            <v>David Cronenberg</v>
          </cell>
          <cell r="B1286">
            <v>98</v>
          </cell>
          <cell r="C1286">
            <v>1641788</v>
          </cell>
          <cell r="D1286" t="str">
            <v>Drama|Mystery|Thriller</v>
          </cell>
          <cell r="E1286" t="str">
            <v>SpiderÂ </v>
          </cell>
          <cell r="F1286" t="str">
            <v>http://www.imdb.com/title/tt0278731/?ref_=fn_tt_tt_1</v>
          </cell>
          <cell r="G1286" t="str">
            <v>English</v>
          </cell>
          <cell r="H1286" t="str">
            <v>Canada</v>
          </cell>
          <cell r="I1286">
            <v>8000000</v>
          </cell>
          <cell r="J1286">
            <v>2002</v>
          </cell>
          <cell r="K1286">
            <v>6.8</v>
          </cell>
          <cell r="L1286" t="str">
            <v>Drama</v>
          </cell>
          <cell r="M1286" t="str">
            <v>Mystery</v>
          </cell>
          <cell r="N1286" t="str">
            <v>Thriller</v>
          </cell>
        </row>
        <row r="1287">
          <cell r="A1287" t="str">
            <v>Julio DePietro</v>
          </cell>
          <cell r="B1287">
            <v>90</v>
          </cell>
          <cell r="C1287">
            <v>100503</v>
          </cell>
          <cell r="D1287" t="str">
            <v>Comedy|Romance</v>
          </cell>
          <cell r="E1287" t="str">
            <v>The Good GuyÂ </v>
          </cell>
          <cell r="F1287" t="str">
            <v>http://www.imdb.com/title/tt1247662/?ref_=fn_tt_tt_1</v>
          </cell>
          <cell r="G1287" t="str">
            <v>English</v>
          </cell>
          <cell r="H1287" t="str">
            <v>USA</v>
          </cell>
          <cell r="I1287">
            <v>8000000</v>
          </cell>
          <cell r="J1287">
            <v>2009</v>
          </cell>
          <cell r="K1287">
            <v>5.9</v>
          </cell>
          <cell r="L1287" t="str">
            <v>Comedy</v>
          </cell>
          <cell r="M1287" t="str">
            <v>Romance</v>
          </cell>
        </row>
        <row r="1288">
          <cell r="A1288" t="str">
            <v>Ben Younger</v>
          </cell>
          <cell r="B1288">
            <v>120</v>
          </cell>
          <cell r="C1288">
            <v>16938179</v>
          </cell>
          <cell r="D1288" t="str">
            <v>Crime|Drama|Thriller</v>
          </cell>
          <cell r="E1288" t="str">
            <v>Boiler RoomÂ </v>
          </cell>
          <cell r="F1288" t="str">
            <v>http://www.imdb.com/title/tt0181984/?ref_=fn_tt_tt_1</v>
          </cell>
          <cell r="G1288" t="str">
            <v>English</v>
          </cell>
          <cell r="H1288" t="str">
            <v>USA</v>
          </cell>
          <cell r="I1288">
            <v>8000000</v>
          </cell>
          <cell r="J1288">
            <v>2000</v>
          </cell>
          <cell r="K1288">
            <v>7</v>
          </cell>
          <cell r="L1288" t="str">
            <v>Crime</v>
          </cell>
          <cell r="M1288" t="str">
            <v>Drama</v>
          </cell>
          <cell r="N1288" t="str">
            <v>Thriller</v>
          </cell>
        </row>
        <row r="1289">
          <cell r="A1289" t="str">
            <v>Hart Bochner</v>
          </cell>
          <cell r="B1289">
            <v>79</v>
          </cell>
          <cell r="C1289">
            <v>4350774</v>
          </cell>
          <cell r="D1289" t="str">
            <v>Comedy</v>
          </cell>
          <cell r="E1289" t="str">
            <v>PCUÂ </v>
          </cell>
          <cell r="F1289" t="str">
            <v>http://www.imdb.com/title/tt0110759/?ref_=fn_tt_tt_1</v>
          </cell>
          <cell r="G1289" t="str">
            <v>English</v>
          </cell>
          <cell r="H1289" t="str">
            <v>USA</v>
          </cell>
          <cell r="I1289">
            <v>8000000</v>
          </cell>
          <cell r="J1289">
            <v>1994</v>
          </cell>
          <cell r="K1289">
            <v>6.5</v>
          </cell>
          <cell r="L1289" t="str">
            <v>Comedy</v>
          </cell>
          <cell r="M1289">
            <v>0</v>
          </cell>
        </row>
        <row r="1290">
          <cell r="A1290" t="str">
            <v>Alexander Payne</v>
          </cell>
          <cell r="B1290">
            <v>103</v>
          </cell>
          <cell r="C1290">
            <v>14879556</v>
          </cell>
          <cell r="D1290" t="str">
            <v>Comedy|Drama</v>
          </cell>
          <cell r="E1290" t="str">
            <v>ElectionÂ </v>
          </cell>
          <cell r="F1290" t="str">
            <v>http://www.imdb.com/title/tt0126886/?ref_=fn_tt_tt_1</v>
          </cell>
          <cell r="G1290" t="str">
            <v>English</v>
          </cell>
          <cell r="H1290" t="str">
            <v>USA</v>
          </cell>
          <cell r="I1290">
            <v>8000000</v>
          </cell>
          <cell r="J1290">
            <v>1999</v>
          </cell>
          <cell r="K1290">
            <v>7.3</v>
          </cell>
          <cell r="L1290" t="str">
            <v>Comedy</v>
          </cell>
          <cell r="M1290" t="str">
            <v>Drama</v>
          </cell>
        </row>
        <row r="1291">
          <cell r="A1291" t="str">
            <v>Woo-Suk Kang</v>
          </cell>
          <cell r="B1291">
            <v>135</v>
          </cell>
          <cell r="C1291">
            <v>0</v>
          </cell>
          <cell r="D1291" t="str">
            <v>Action|Drama</v>
          </cell>
          <cell r="E1291" t="str">
            <v>SilmidoÂ </v>
          </cell>
          <cell r="F1291" t="str">
            <v>http://www.imdb.com/title/tt0387596/?ref_=fn_tt_tt_1</v>
          </cell>
          <cell r="G1291" t="str">
            <v>Korean</v>
          </cell>
          <cell r="H1291" t="str">
            <v>South Korea</v>
          </cell>
          <cell r="I1291">
            <v>8000000</v>
          </cell>
          <cell r="J1291">
            <v>2003</v>
          </cell>
          <cell r="K1291">
            <v>7.2</v>
          </cell>
          <cell r="L1291" t="str">
            <v>Action</v>
          </cell>
          <cell r="M1291" t="str">
            <v>Drama</v>
          </cell>
        </row>
        <row r="1292">
          <cell r="A1292" t="str">
            <v>John Sayles</v>
          </cell>
          <cell r="B1292">
            <v>126</v>
          </cell>
          <cell r="C1292">
            <v>1997807</v>
          </cell>
          <cell r="D1292" t="str">
            <v>Adventure|Drama|Thriller</v>
          </cell>
          <cell r="E1292" t="str">
            <v>LimboÂ </v>
          </cell>
          <cell r="F1292" t="str">
            <v>http://www.imdb.com/title/tt0164085/?ref_=fn_tt_tt_1</v>
          </cell>
          <cell r="G1292" t="str">
            <v>English</v>
          </cell>
          <cell r="H1292" t="str">
            <v>USA</v>
          </cell>
          <cell r="I1292">
            <v>8000000</v>
          </cell>
          <cell r="J1292">
            <v>1999</v>
          </cell>
          <cell r="K1292">
            <v>7.1</v>
          </cell>
          <cell r="L1292" t="str">
            <v>Adventure</v>
          </cell>
          <cell r="M1292" t="str">
            <v>Drama</v>
          </cell>
          <cell r="N1292" t="str">
            <v>Thriller</v>
          </cell>
        </row>
        <row r="1293">
          <cell r="A1293" t="str">
            <v>Quentin Tarantino</v>
          </cell>
          <cell r="B1293">
            <v>178</v>
          </cell>
          <cell r="C1293">
            <v>107930000</v>
          </cell>
          <cell r="D1293" t="str">
            <v>Crime|Drama</v>
          </cell>
          <cell r="E1293" t="str">
            <v>Pulp FictionÂ </v>
          </cell>
          <cell r="F1293" t="str">
            <v>http://www.imdb.com/title/tt0110912/?ref_=fn_tt_tt_1</v>
          </cell>
          <cell r="G1293" t="str">
            <v>English</v>
          </cell>
          <cell r="H1293" t="str">
            <v>USA</v>
          </cell>
          <cell r="I1293">
            <v>8000000</v>
          </cell>
          <cell r="J1293">
            <v>1994</v>
          </cell>
          <cell r="K1293">
            <v>8.9</v>
          </cell>
          <cell r="L1293" t="str">
            <v>Crime</v>
          </cell>
          <cell r="M1293" t="str">
            <v>Drama</v>
          </cell>
        </row>
        <row r="1294">
          <cell r="A1294" t="str">
            <v>Ron Howard</v>
          </cell>
          <cell r="B1294">
            <v>111</v>
          </cell>
          <cell r="C1294">
            <v>69800000</v>
          </cell>
          <cell r="D1294" t="str">
            <v>Comedy|Fantasy|Romance</v>
          </cell>
          <cell r="E1294" t="str">
            <v>SplashÂ </v>
          </cell>
          <cell r="F1294" t="str">
            <v>http://www.imdb.com/title/tt0088161/?ref_=fn_tt_tt_1</v>
          </cell>
          <cell r="G1294" t="str">
            <v>English</v>
          </cell>
          <cell r="H1294" t="str">
            <v>USA</v>
          </cell>
          <cell r="I1294">
            <v>8000000</v>
          </cell>
          <cell r="J1294">
            <v>1984</v>
          </cell>
          <cell r="K1294">
            <v>6.2</v>
          </cell>
          <cell r="L1294" t="str">
            <v>Comedy</v>
          </cell>
          <cell r="M1294" t="str">
            <v>Fantasy</v>
          </cell>
          <cell r="N1294" t="str">
            <v>Romance</v>
          </cell>
        </row>
        <row r="1295">
          <cell r="A1295" t="str">
            <v>Jonathan Dayton</v>
          </cell>
          <cell r="B1295">
            <v>101</v>
          </cell>
          <cell r="C1295">
            <v>59889948</v>
          </cell>
          <cell r="D1295" t="str">
            <v>Comedy|Drama</v>
          </cell>
          <cell r="E1295" t="str">
            <v>Little Miss SunshineÂ </v>
          </cell>
          <cell r="F1295" t="str">
            <v>http://www.imdb.com/title/tt0449059/?ref_=fn_tt_tt_1</v>
          </cell>
          <cell r="G1295" t="str">
            <v>English</v>
          </cell>
          <cell r="H1295" t="str">
            <v>USA</v>
          </cell>
          <cell r="I1295">
            <v>8000000</v>
          </cell>
          <cell r="J1295">
            <v>2006</v>
          </cell>
          <cell r="K1295">
            <v>7.9</v>
          </cell>
          <cell r="L1295" t="str">
            <v>Comedy</v>
          </cell>
          <cell r="M1295" t="str">
            <v>Drama</v>
          </cell>
        </row>
        <row r="1296">
          <cell r="A1296" t="str">
            <v>Rob Reiner</v>
          </cell>
          <cell r="B1296">
            <v>89</v>
          </cell>
          <cell r="C1296">
            <v>52287414</v>
          </cell>
          <cell r="D1296" t="str">
            <v>Adventure|Drama</v>
          </cell>
          <cell r="E1296" t="str">
            <v>Stand by MeÂ </v>
          </cell>
          <cell r="F1296" t="str">
            <v>http://www.imdb.com/title/tt0092005/?ref_=fn_tt_tt_1</v>
          </cell>
          <cell r="G1296" t="str">
            <v>English</v>
          </cell>
          <cell r="H1296" t="str">
            <v>USA</v>
          </cell>
          <cell r="I1296">
            <v>8000000</v>
          </cell>
          <cell r="J1296">
            <v>1986</v>
          </cell>
          <cell r="K1296">
            <v>8.1</v>
          </cell>
          <cell r="L1296" t="str">
            <v>Adventure</v>
          </cell>
          <cell r="M1296" t="str">
            <v>Drama</v>
          </cell>
        </row>
        <row r="1297">
          <cell r="A1297" t="str">
            <v>Danny Boyle</v>
          </cell>
          <cell r="B1297">
            <v>113</v>
          </cell>
          <cell r="C1297">
            <v>45063889</v>
          </cell>
          <cell r="D1297" t="str">
            <v>Drama|Horror|Sci-Fi|Thriller</v>
          </cell>
          <cell r="E1297" t="str">
            <v>28 Days Later...Â </v>
          </cell>
          <cell r="F1297" t="str">
            <v>http://www.imdb.com/title/tt0289043/?ref_=fn_tt_tt_1</v>
          </cell>
          <cell r="G1297" t="str">
            <v>English</v>
          </cell>
          <cell r="H1297" t="str">
            <v>UK</v>
          </cell>
          <cell r="I1297">
            <v>8000000</v>
          </cell>
          <cell r="J1297">
            <v>2002</v>
          </cell>
          <cell r="K1297">
            <v>7.6</v>
          </cell>
          <cell r="L1297" t="str">
            <v>Drama</v>
          </cell>
          <cell r="M1297" t="str">
            <v>Horror</v>
          </cell>
          <cell r="N1297" t="str">
            <v>Sci-Fi</v>
          </cell>
          <cell r="O1297" t="str">
            <v>Thriller</v>
          </cell>
        </row>
        <row r="1298">
          <cell r="A1298" t="str">
            <v>Chris Stokes</v>
          </cell>
          <cell r="B1298">
            <v>95</v>
          </cell>
          <cell r="C1298">
            <v>40066497</v>
          </cell>
          <cell r="D1298" t="str">
            <v>Drama|Music</v>
          </cell>
          <cell r="E1298" t="str">
            <v>You Got ServedÂ </v>
          </cell>
          <cell r="F1298" t="str">
            <v>http://www.imdb.com/title/tt0365957/?ref_=fn_tt_tt_1</v>
          </cell>
          <cell r="G1298" t="str">
            <v>English</v>
          </cell>
          <cell r="H1298" t="str">
            <v>USA</v>
          </cell>
          <cell r="I1298">
            <v>8000000</v>
          </cell>
          <cell r="J1298">
            <v>2004</v>
          </cell>
          <cell r="K1298">
            <v>3.5</v>
          </cell>
          <cell r="L1298" t="str">
            <v>Drama</v>
          </cell>
          <cell r="M1298" t="str">
            <v>Music</v>
          </cell>
        </row>
        <row r="1299">
          <cell r="A1299" t="str">
            <v>Don Siegel</v>
          </cell>
          <cell r="B1299">
            <v>112</v>
          </cell>
          <cell r="C1299">
            <v>36500000</v>
          </cell>
          <cell r="D1299" t="str">
            <v>Biography|Crime|Drama</v>
          </cell>
          <cell r="E1299" t="str">
            <v>Escape from AlcatrazÂ </v>
          </cell>
          <cell r="F1299" t="str">
            <v>http://www.imdb.com/title/tt0079116/?ref_=fn_tt_tt_1</v>
          </cell>
          <cell r="G1299" t="str">
            <v>English</v>
          </cell>
          <cell r="H1299" t="str">
            <v>USA</v>
          </cell>
          <cell r="I1299">
            <v>8000000</v>
          </cell>
          <cell r="J1299">
            <v>1979</v>
          </cell>
          <cell r="K1299">
            <v>7.6</v>
          </cell>
          <cell r="L1299" t="str">
            <v>Biography</v>
          </cell>
          <cell r="M1299" t="str">
            <v>Crime</v>
          </cell>
          <cell r="N1299" t="str">
            <v>Drama</v>
          </cell>
        </row>
        <row r="1300">
          <cell r="A1300" t="str">
            <v>Rick Famuyiwa</v>
          </cell>
          <cell r="B1300">
            <v>109</v>
          </cell>
          <cell r="C1300">
            <v>27362712</v>
          </cell>
          <cell r="D1300" t="str">
            <v>Comedy|Drama|Music|Romance</v>
          </cell>
          <cell r="E1300" t="str">
            <v>Brown SugarÂ </v>
          </cell>
          <cell r="F1300" t="str">
            <v>http://www.imdb.com/title/tt0297037/?ref_=fn_tt_tt_1</v>
          </cell>
          <cell r="G1300" t="str">
            <v>English</v>
          </cell>
          <cell r="H1300" t="str">
            <v>USA</v>
          </cell>
          <cell r="I1300">
            <v>8000000</v>
          </cell>
          <cell r="J1300">
            <v>2002</v>
          </cell>
          <cell r="K1300">
            <v>6.5</v>
          </cell>
          <cell r="L1300" t="str">
            <v>Comedy</v>
          </cell>
          <cell r="M1300" t="str">
            <v>Drama</v>
          </cell>
          <cell r="N1300" t="str">
            <v>Music</v>
          </cell>
          <cell r="O1300" t="str">
            <v>Romance</v>
          </cell>
        </row>
        <row r="1301">
          <cell r="A1301" t="str">
            <v>Martin Lawrence</v>
          </cell>
          <cell r="B1301">
            <v>108</v>
          </cell>
          <cell r="C1301">
            <v>34746109</v>
          </cell>
          <cell r="D1301" t="str">
            <v>Comedy|Crime|Drama|Romance|Thriller</v>
          </cell>
          <cell r="E1301" t="str">
            <v>A Thin Line Between Love and HateÂ </v>
          </cell>
          <cell r="F1301" t="str">
            <v>http://www.imdb.com/title/tt0117891/?ref_=fn_tt_tt_1</v>
          </cell>
          <cell r="G1301" t="str">
            <v>English</v>
          </cell>
          <cell r="H1301" t="str">
            <v>USA</v>
          </cell>
          <cell r="I1301">
            <v>8000000</v>
          </cell>
          <cell r="J1301">
            <v>1996</v>
          </cell>
          <cell r="K1301">
            <v>5.6</v>
          </cell>
          <cell r="L1301" t="str">
            <v>Comedy</v>
          </cell>
          <cell r="M1301" t="str">
            <v>Crime</v>
          </cell>
          <cell r="N1301" t="str">
            <v>Drama</v>
          </cell>
          <cell r="O1301" t="str">
            <v>Romance</v>
          </cell>
        </row>
        <row r="1302">
          <cell r="A1302" t="str">
            <v>Jonathan Levine</v>
          </cell>
          <cell r="B1302">
            <v>100</v>
          </cell>
          <cell r="C1302">
            <v>34963967</v>
          </cell>
          <cell r="D1302" t="str">
            <v>Comedy|Drama|Romance</v>
          </cell>
          <cell r="E1302" t="str">
            <v>50/50Â </v>
          </cell>
          <cell r="F1302" t="str">
            <v>http://www.imdb.com/title/tt1306980/?ref_=fn_tt_tt_1</v>
          </cell>
          <cell r="G1302" t="str">
            <v>English</v>
          </cell>
          <cell r="H1302" t="str">
            <v>USA</v>
          </cell>
          <cell r="I1302">
            <v>8000000</v>
          </cell>
          <cell r="J1302">
            <v>2011</v>
          </cell>
          <cell r="K1302">
            <v>7.7</v>
          </cell>
          <cell r="L1302" t="str">
            <v>Comedy</v>
          </cell>
          <cell r="M1302" t="str">
            <v>Drama</v>
          </cell>
          <cell r="N1302" t="str">
            <v>Romance</v>
          </cell>
        </row>
        <row r="1303">
          <cell r="A1303" t="str">
            <v>Masayuki Ochiai</v>
          </cell>
          <cell r="B1303">
            <v>90</v>
          </cell>
          <cell r="C1303">
            <v>25926543</v>
          </cell>
          <cell r="D1303" t="str">
            <v>Horror|Mystery|Thriller</v>
          </cell>
          <cell r="E1303" t="str">
            <v>ShutterÂ </v>
          </cell>
          <cell r="F1303" t="str">
            <v>http://www.imdb.com/title/tt0482599/?ref_=fn_tt_tt_1</v>
          </cell>
          <cell r="G1303" t="str">
            <v>English</v>
          </cell>
          <cell r="H1303" t="str">
            <v>USA</v>
          </cell>
          <cell r="I1303">
            <v>8000000</v>
          </cell>
          <cell r="J1303">
            <v>2008</v>
          </cell>
          <cell r="K1303">
            <v>5.2</v>
          </cell>
          <cell r="L1303" t="str">
            <v>Horror</v>
          </cell>
          <cell r="M1303" t="str">
            <v>Mystery</v>
          </cell>
          <cell r="N1303" t="str">
            <v>Thriller</v>
          </cell>
        </row>
        <row r="1304">
          <cell r="A1304" t="str">
            <v>Tom Gormican</v>
          </cell>
          <cell r="B1304">
            <v>94</v>
          </cell>
          <cell r="C1304">
            <v>26049082</v>
          </cell>
          <cell r="D1304" t="str">
            <v>Comedy|Romance</v>
          </cell>
          <cell r="E1304" t="str">
            <v>That Awkward MomentÂ </v>
          </cell>
          <cell r="F1304" t="str">
            <v>http://www.imdb.com/title/tt1800246/?ref_=fn_tt_tt_1</v>
          </cell>
          <cell r="G1304" t="str">
            <v>English</v>
          </cell>
          <cell r="H1304" t="str">
            <v>USA</v>
          </cell>
          <cell r="I1304">
            <v>8000000</v>
          </cell>
          <cell r="J1304">
            <v>2014</v>
          </cell>
          <cell r="K1304">
            <v>6.1</v>
          </cell>
          <cell r="L1304" t="str">
            <v>Comedy</v>
          </cell>
          <cell r="M1304" t="str">
            <v>Romance</v>
          </cell>
        </row>
        <row r="1305">
          <cell r="A1305" t="str">
            <v>Ken Shapiro</v>
          </cell>
          <cell r="B1305">
            <v>93</v>
          </cell>
          <cell r="C1305">
            <v>0</v>
          </cell>
          <cell r="D1305" t="str">
            <v>Comedy|Fantasy|Sci-Fi</v>
          </cell>
          <cell r="E1305" t="str">
            <v>Modern ProblemsÂ </v>
          </cell>
          <cell r="F1305" t="str">
            <v>http://www.imdb.com/title/tt0082763/?ref_=fn_tt_tt_1</v>
          </cell>
          <cell r="G1305" t="str">
            <v>English</v>
          </cell>
          <cell r="H1305" t="str">
            <v>USA</v>
          </cell>
          <cell r="I1305">
            <v>8000000</v>
          </cell>
          <cell r="J1305">
            <v>1981</v>
          </cell>
          <cell r="K1305">
            <v>5</v>
          </cell>
          <cell r="L1305" t="str">
            <v>Comedy</v>
          </cell>
          <cell r="M1305" t="str">
            <v>Fantasy</v>
          </cell>
          <cell r="N1305" t="str">
            <v>Sci-Fi</v>
          </cell>
        </row>
        <row r="1306">
          <cell r="A1306" t="str">
            <v>Kenneth Branagh</v>
          </cell>
          <cell r="B1306">
            <v>111</v>
          </cell>
          <cell r="C1306">
            <v>22551000</v>
          </cell>
          <cell r="D1306" t="str">
            <v>Comedy|Drama|Romance</v>
          </cell>
          <cell r="E1306" t="str">
            <v>Much Ado About NothingÂ </v>
          </cell>
          <cell r="F1306" t="str">
            <v>http://www.imdb.com/title/tt0107616/?ref_=fn_tt_tt_1</v>
          </cell>
          <cell r="G1306" t="str">
            <v>English</v>
          </cell>
          <cell r="H1306" t="str">
            <v>UK</v>
          </cell>
          <cell r="I1306">
            <v>8000000</v>
          </cell>
          <cell r="J1306">
            <v>1993</v>
          </cell>
          <cell r="K1306">
            <v>7.4</v>
          </cell>
          <cell r="L1306" t="str">
            <v>Comedy</v>
          </cell>
          <cell r="M1306" t="str">
            <v>Drama</v>
          </cell>
          <cell r="N1306" t="str">
            <v>Romance</v>
          </cell>
        </row>
        <row r="1307">
          <cell r="A1307" t="str">
            <v>Wes Craven</v>
          </cell>
          <cell r="B1307">
            <v>107</v>
          </cell>
          <cell r="C1307">
            <v>18090181</v>
          </cell>
          <cell r="D1307" t="str">
            <v>Fantasy|Horror|Mystery|Thriller</v>
          </cell>
          <cell r="E1307" t="str">
            <v>New NightmareÂ </v>
          </cell>
          <cell r="F1307" t="str">
            <v>http://www.imdb.com/title/tt0111686/?ref_=fn_tt_tt_1</v>
          </cell>
          <cell r="G1307" t="str">
            <v>English</v>
          </cell>
          <cell r="H1307" t="str">
            <v>USA</v>
          </cell>
          <cell r="I1307">
            <v>8000000</v>
          </cell>
          <cell r="J1307">
            <v>1994</v>
          </cell>
          <cell r="K1307">
            <v>6.4</v>
          </cell>
          <cell r="L1307" t="str">
            <v>Fantasy</v>
          </cell>
          <cell r="M1307" t="str">
            <v>Horror</v>
          </cell>
          <cell r="N1307" t="str">
            <v>Mystery</v>
          </cell>
          <cell r="O1307" t="str">
            <v>Thriller</v>
          </cell>
        </row>
        <row r="1308">
          <cell r="A1308" t="str">
            <v>John Schultz</v>
          </cell>
          <cell r="B1308">
            <v>91</v>
          </cell>
          <cell r="C1308">
            <v>17843379</v>
          </cell>
          <cell r="D1308" t="str">
            <v>Comedy|Drama|Romance</v>
          </cell>
          <cell r="E1308" t="str">
            <v>Drive Me CrazyÂ </v>
          </cell>
          <cell r="F1308" t="str">
            <v>http://www.imdb.com/title/tt0164114/?ref_=fn_tt_tt_1</v>
          </cell>
          <cell r="G1308" t="str">
            <v>English</v>
          </cell>
          <cell r="H1308" t="str">
            <v>USA</v>
          </cell>
          <cell r="I1308">
            <v>8000000</v>
          </cell>
          <cell r="J1308">
            <v>1999</v>
          </cell>
          <cell r="K1308">
            <v>5.7</v>
          </cell>
          <cell r="L1308" t="str">
            <v>Comedy</v>
          </cell>
          <cell r="M1308" t="str">
            <v>Drama</v>
          </cell>
          <cell r="N1308" t="str">
            <v>Romance</v>
          </cell>
        </row>
        <row r="1309">
          <cell r="A1309" t="str">
            <v>Tamra Davis</v>
          </cell>
          <cell r="B1309">
            <v>82</v>
          </cell>
          <cell r="C1309">
            <v>17278980</v>
          </cell>
          <cell r="D1309" t="str">
            <v>Comedy|Crime</v>
          </cell>
          <cell r="E1309" t="str">
            <v>Half BakedÂ </v>
          </cell>
          <cell r="F1309" t="str">
            <v>http://www.imdb.com/title/tt0120693/?ref_=fn_tt_tt_1</v>
          </cell>
          <cell r="G1309" t="str">
            <v>English</v>
          </cell>
          <cell r="H1309" t="str">
            <v>USA</v>
          </cell>
          <cell r="I1309">
            <v>8000000</v>
          </cell>
          <cell r="J1309">
            <v>1998</v>
          </cell>
          <cell r="K1309">
            <v>6.7</v>
          </cell>
          <cell r="L1309" t="str">
            <v>Comedy</v>
          </cell>
          <cell r="M1309" t="str">
            <v>Crime</v>
          </cell>
        </row>
        <row r="1310">
          <cell r="A1310" t="str">
            <v>Jonas Elmer</v>
          </cell>
          <cell r="B1310">
            <v>97</v>
          </cell>
          <cell r="C1310">
            <v>16699684</v>
          </cell>
          <cell r="D1310" t="str">
            <v>Comedy|Romance</v>
          </cell>
          <cell r="E1310" t="str">
            <v>New in TownÂ </v>
          </cell>
          <cell r="F1310" t="str">
            <v>http://www.imdb.com/title/tt1095174/?ref_=fn_tt_tt_1</v>
          </cell>
          <cell r="G1310" t="str">
            <v>English</v>
          </cell>
          <cell r="H1310" t="str">
            <v>USA</v>
          </cell>
          <cell r="I1310">
            <v>8000000</v>
          </cell>
          <cell r="J1310">
            <v>2009</v>
          </cell>
          <cell r="K1310">
            <v>5.6</v>
          </cell>
          <cell r="L1310" t="str">
            <v>Comedy</v>
          </cell>
          <cell r="M1310" t="str">
            <v>Romance</v>
          </cell>
        </row>
        <row r="1311">
          <cell r="A1311" t="str">
            <v>Erik Canuel</v>
          </cell>
          <cell r="B1311">
            <v>116</v>
          </cell>
          <cell r="C1311">
            <v>0</v>
          </cell>
          <cell r="D1311" t="str">
            <v>Action|Comedy|Crime|Thriller</v>
          </cell>
          <cell r="E1311" t="str">
            <v>Bon Cop Bad CopÂ </v>
          </cell>
          <cell r="F1311" t="str">
            <v>http://www.imdb.com/title/tt0479647/?ref_=fn_tt_tt_1</v>
          </cell>
          <cell r="G1311" t="str">
            <v>English</v>
          </cell>
          <cell r="H1311" t="str">
            <v>Canada</v>
          </cell>
          <cell r="I1311">
            <v>8000000</v>
          </cell>
          <cell r="J1311">
            <v>2006</v>
          </cell>
          <cell r="K1311">
            <v>7</v>
          </cell>
          <cell r="L1311" t="str">
            <v>Action</v>
          </cell>
          <cell r="M1311" t="str">
            <v>Comedy</v>
          </cell>
          <cell r="N1311" t="str">
            <v>Crime</v>
          </cell>
          <cell r="O1311" t="str">
            <v>Thriller</v>
          </cell>
        </row>
        <row r="1312">
          <cell r="A1312" t="str">
            <v>Troy Duffy</v>
          </cell>
          <cell r="B1312">
            <v>138</v>
          </cell>
          <cell r="C1312">
            <v>10269307</v>
          </cell>
          <cell r="D1312" t="str">
            <v>Action|Crime|Thriller</v>
          </cell>
          <cell r="E1312" t="str">
            <v>The Boondock Saints II: All Saints DayÂ </v>
          </cell>
          <cell r="F1312" t="str">
            <v>http://www.imdb.com/title/tt1300851/?ref_=fn_tt_tt_1</v>
          </cell>
          <cell r="G1312" t="str">
            <v>English</v>
          </cell>
          <cell r="H1312" t="str">
            <v>USA</v>
          </cell>
          <cell r="I1312">
            <v>8000000</v>
          </cell>
          <cell r="J1312">
            <v>2009</v>
          </cell>
          <cell r="K1312">
            <v>6.3</v>
          </cell>
          <cell r="L1312" t="str">
            <v>Action</v>
          </cell>
          <cell r="M1312" t="str">
            <v>Crime</v>
          </cell>
          <cell r="N1312" t="str">
            <v>Thriller</v>
          </cell>
        </row>
        <row r="1313">
          <cell r="A1313" t="str">
            <v>Nicole Holofcener</v>
          </cell>
          <cell r="B1313">
            <v>93</v>
          </cell>
          <cell r="C1313">
            <v>17536788</v>
          </cell>
          <cell r="D1313" t="str">
            <v>Comedy|Drama|Romance</v>
          </cell>
          <cell r="E1313" t="str">
            <v>Enough SaidÂ </v>
          </cell>
          <cell r="F1313" t="str">
            <v>http://www.imdb.com/title/tt2390361/?ref_=fn_tt_tt_1</v>
          </cell>
          <cell r="G1313" t="str">
            <v>English</v>
          </cell>
          <cell r="H1313" t="str">
            <v>USA</v>
          </cell>
          <cell r="I1313">
            <v>8000000</v>
          </cell>
          <cell r="J1313">
            <v>2013</v>
          </cell>
          <cell r="K1313">
            <v>7.1</v>
          </cell>
          <cell r="L1313" t="str">
            <v>Comedy</v>
          </cell>
          <cell r="M1313" t="str">
            <v>Drama</v>
          </cell>
          <cell r="N1313" t="str">
            <v>Romance</v>
          </cell>
        </row>
        <row r="1314">
          <cell r="A1314" t="str">
            <v>Will Gluck</v>
          </cell>
          <cell r="B1314">
            <v>92</v>
          </cell>
          <cell r="C1314">
            <v>58401464</v>
          </cell>
          <cell r="D1314" t="str">
            <v>Comedy|Romance</v>
          </cell>
          <cell r="E1314" t="str">
            <v>Easy AÂ </v>
          </cell>
          <cell r="F1314" t="str">
            <v>http://www.imdb.com/title/tt1282140/?ref_=fn_tt_tt_1</v>
          </cell>
          <cell r="G1314" t="str">
            <v>English</v>
          </cell>
          <cell r="H1314" t="str">
            <v>USA</v>
          </cell>
          <cell r="I1314">
            <v>8000000</v>
          </cell>
          <cell r="J1314">
            <v>2010</v>
          </cell>
          <cell r="K1314">
            <v>7.1</v>
          </cell>
          <cell r="L1314" t="str">
            <v>Comedy</v>
          </cell>
          <cell r="M1314" t="str">
            <v>Romance</v>
          </cell>
        </row>
        <row r="1315">
          <cell r="A1315" t="str">
            <v>E. Elias Merhige</v>
          </cell>
          <cell r="B1315">
            <v>92</v>
          </cell>
          <cell r="C1315">
            <v>8279017</v>
          </cell>
          <cell r="D1315" t="str">
            <v>Drama|Horror</v>
          </cell>
          <cell r="E1315" t="str">
            <v>Shadow of the VampireÂ </v>
          </cell>
          <cell r="F1315" t="str">
            <v>http://www.imdb.com/title/tt0189998/?ref_=fn_tt_tt_1</v>
          </cell>
          <cell r="G1315" t="str">
            <v>English</v>
          </cell>
          <cell r="H1315" t="str">
            <v>UK</v>
          </cell>
          <cell r="I1315">
            <v>8000000</v>
          </cell>
          <cell r="J1315">
            <v>2000</v>
          </cell>
          <cell r="K1315">
            <v>6.9</v>
          </cell>
          <cell r="L1315" t="str">
            <v>Drama</v>
          </cell>
          <cell r="M1315" t="str">
            <v>Horror</v>
          </cell>
        </row>
        <row r="1316">
          <cell r="A1316" t="str">
            <v>Joe Nussbaum</v>
          </cell>
          <cell r="B1316">
            <v>104</v>
          </cell>
          <cell r="C1316">
            <v>10106233</v>
          </cell>
          <cell r="D1316" t="str">
            <v>Comedy|Drama</v>
          </cell>
          <cell r="E1316" t="str">
            <v>PromÂ </v>
          </cell>
          <cell r="F1316" t="str">
            <v>http://www.imdb.com/title/tt1604171/?ref_=fn_tt_tt_1</v>
          </cell>
          <cell r="G1316" t="str">
            <v>English</v>
          </cell>
          <cell r="H1316" t="str">
            <v>USA</v>
          </cell>
          <cell r="I1316">
            <v>8000000</v>
          </cell>
          <cell r="J1316">
            <v>2011</v>
          </cell>
          <cell r="K1316">
            <v>5.4</v>
          </cell>
          <cell r="L1316" t="str">
            <v>Comedy</v>
          </cell>
          <cell r="M1316" t="str">
            <v>Drama</v>
          </cell>
        </row>
        <row r="1317">
          <cell r="A1317" t="str">
            <v>Matt Reeves</v>
          </cell>
          <cell r="B1317">
            <v>98</v>
          </cell>
          <cell r="C1317">
            <v>0</v>
          </cell>
          <cell r="D1317" t="str">
            <v>Comedy|Romance</v>
          </cell>
          <cell r="E1317" t="str">
            <v>The PallbearerÂ </v>
          </cell>
          <cell r="F1317" t="str">
            <v>http://www.imdb.com/title/tt0117283/?ref_=fn_tt_tt_1</v>
          </cell>
          <cell r="G1317" t="str">
            <v>English</v>
          </cell>
          <cell r="H1317" t="str">
            <v>USA</v>
          </cell>
          <cell r="I1317">
            <v>8000000</v>
          </cell>
          <cell r="J1317">
            <v>1996</v>
          </cell>
          <cell r="K1317">
            <v>4.9000000000000004</v>
          </cell>
          <cell r="L1317" t="str">
            <v>Comedy</v>
          </cell>
          <cell r="M1317" t="str">
            <v>Romance</v>
          </cell>
        </row>
        <row r="1318">
          <cell r="A1318" t="str">
            <v>Steve Rash</v>
          </cell>
          <cell r="B1318">
            <v>89</v>
          </cell>
          <cell r="C1318">
            <v>4692814</v>
          </cell>
          <cell r="D1318" t="str">
            <v>Comedy</v>
          </cell>
          <cell r="E1318" t="str">
            <v>Held UpÂ </v>
          </cell>
          <cell r="F1318" t="str">
            <v>http://www.imdb.com/title/tt0165831/?ref_=fn_tt_tt_1</v>
          </cell>
          <cell r="G1318" t="str">
            <v>English</v>
          </cell>
          <cell r="H1318" t="str">
            <v>USA</v>
          </cell>
          <cell r="I1318">
            <v>8000000</v>
          </cell>
          <cell r="J1318">
            <v>1999</v>
          </cell>
          <cell r="K1318">
            <v>5.0999999999999996</v>
          </cell>
          <cell r="L1318" t="str">
            <v>Comedy</v>
          </cell>
          <cell r="M1318">
            <v>0</v>
          </cell>
        </row>
        <row r="1319">
          <cell r="A1319" t="str">
            <v>Fina Torres</v>
          </cell>
          <cell r="B1319">
            <v>92</v>
          </cell>
          <cell r="C1319">
            <v>5018450</v>
          </cell>
          <cell r="D1319" t="str">
            <v>Comedy|Fantasy|Romance</v>
          </cell>
          <cell r="E1319" t="str">
            <v>Woman on TopÂ </v>
          </cell>
          <cell r="F1319" t="str">
            <v>http://www.imdb.com/title/tt0206420/?ref_=fn_tt_tt_1</v>
          </cell>
          <cell r="G1319" t="str">
            <v>English</v>
          </cell>
          <cell r="H1319" t="str">
            <v>USA</v>
          </cell>
          <cell r="I1319">
            <v>8000000</v>
          </cell>
          <cell r="J1319">
            <v>2000</v>
          </cell>
          <cell r="K1319">
            <v>5.3</v>
          </cell>
          <cell r="L1319" t="str">
            <v>Comedy</v>
          </cell>
          <cell r="M1319" t="str">
            <v>Fantasy</v>
          </cell>
          <cell r="N1319" t="str">
            <v>Romance</v>
          </cell>
        </row>
        <row r="1320">
          <cell r="A1320" t="str">
            <v>Duke Johnson</v>
          </cell>
          <cell r="B1320">
            <v>90</v>
          </cell>
          <cell r="C1320">
            <v>3442820</v>
          </cell>
          <cell r="D1320" t="str">
            <v>Animation|Comedy|Drama|Romance</v>
          </cell>
          <cell r="E1320" t="str">
            <v>AnomalisaÂ </v>
          </cell>
          <cell r="F1320" t="str">
            <v>http://www.imdb.com/title/tt2401878/?ref_=fn_tt_tt_1</v>
          </cell>
          <cell r="G1320" t="str">
            <v>English</v>
          </cell>
          <cell r="H1320" t="str">
            <v>USA</v>
          </cell>
          <cell r="I1320">
            <v>8000000</v>
          </cell>
          <cell r="J1320">
            <v>2015</v>
          </cell>
          <cell r="K1320">
            <v>7.3</v>
          </cell>
          <cell r="L1320" t="str">
            <v>Animation</v>
          </cell>
          <cell r="M1320" t="str">
            <v>Comedy</v>
          </cell>
          <cell r="N1320" t="str">
            <v>Drama</v>
          </cell>
          <cell r="O1320" t="str">
            <v>Romance</v>
          </cell>
        </row>
        <row r="1321">
          <cell r="A1321" t="str">
            <v>FranÃ§ois Ozon</v>
          </cell>
          <cell r="B1321">
            <v>111</v>
          </cell>
          <cell r="C1321">
            <v>3076425</v>
          </cell>
          <cell r="D1321" t="str">
            <v>Comedy|Crime|Musical|Romance</v>
          </cell>
          <cell r="E1321" t="str">
            <v>8 WomenÂ </v>
          </cell>
          <cell r="F1321" t="str">
            <v>http://www.imdb.com/title/tt0283832/?ref_=fn_tt_tt_1</v>
          </cell>
          <cell r="G1321" t="str">
            <v>French</v>
          </cell>
          <cell r="H1321" t="str">
            <v>France</v>
          </cell>
          <cell r="I1321">
            <v>8000000</v>
          </cell>
          <cell r="J1321">
            <v>2002</v>
          </cell>
          <cell r="K1321">
            <v>7.1</v>
          </cell>
          <cell r="L1321" t="str">
            <v>Comedy</v>
          </cell>
          <cell r="M1321" t="str">
            <v>Crime</v>
          </cell>
          <cell r="N1321" t="str">
            <v>Musical</v>
          </cell>
          <cell r="O1321" t="str">
            <v>Romance</v>
          </cell>
        </row>
        <row r="1322">
          <cell r="A1322" t="str">
            <v>Mark L. Lester</v>
          </cell>
          <cell r="B1322">
            <v>79</v>
          </cell>
          <cell r="C1322">
            <v>2275557</v>
          </cell>
          <cell r="D1322" t="str">
            <v>Action|Comedy|Crime|Thriller</v>
          </cell>
          <cell r="E1322" t="str">
            <v>Showdown in Little TokyoÂ </v>
          </cell>
          <cell r="F1322" t="str">
            <v>http://www.imdb.com/title/tt0102915/?ref_=fn_tt_tt_1</v>
          </cell>
          <cell r="G1322" t="str">
            <v>English</v>
          </cell>
          <cell r="H1322" t="str">
            <v>USA</v>
          </cell>
          <cell r="I1322">
            <v>8000000</v>
          </cell>
          <cell r="J1322">
            <v>1991</v>
          </cell>
          <cell r="K1322">
            <v>6</v>
          </cell>
          <cell r="L1322" t="str">
            <v>Action</v>
          </cell>
          <cell r="M1322" t="str">
            <v>Comedy</v>
          </cell>
          <cell r="N1322" t="str">
            <v>Crime</v>
          </cell>
          <cell r="O1322" t="str">
            <v>Thriller</v>
          </cell>
        </row>
        <row r="1323">
          <cell r="A1323" t="str">
            <v>David Dobkin</v>
          </cell>
          <cell r="B1323">
            <v>104</v>
          </cell>
          <cell r="C1323">
            <v>1789892</v>
          </cell>
          <cell r="D1323" t="str">
            <v>Comedy|Crime</v>
          </cell>
          <cell r="E1323" t="str">
            <v>Clay PigeonsÂ </v>
          </cell>
          <cell r="F1323" t="str">
            <v>http://www.imdb.com/title/tt0118863/?ref_=fn_tt_tt_1</v>
          </cell>
          <cell r="G1323" t="str">
            <v>English</v>
          </cell>
          <cell r="H1323" t="str">
            <v>Germany</v>
          </cell>
          <cell r="I1323">
            <v>8000000</v>
          </cell>
          <cell r="J1323">
            <v>1998</v>
          </cell>
          <cell r="K1323">
            <v>6.6</v>
          </cell>
          <cell r="L1323" t="str">
            <v>Comedy</v>
          </cell>
          <cell r="M1323" t="str">
            <v>Crime</v>
          </cell>
        </row>
        <row r="1324">
          <cell r="A1324" t="str">
            <v>Anna Boden</v>
          </cell>
          <cell r="B1324">
            <v>101</v>
          </cell>
          <cell r="C1324">
            <v>6350058</v>
          </cell>
          <cell r="D1324" t="str">
            <v>Comedy|Drama|Romance</v>
          </cell>
          <cell r="E1324" t="str">
            <v>It's Kind of a Funny StoryÂ </v>
          </cell>
          <cell r="F1324" t="str">
            <v>http://www.imdb.com/title/tt0804497/?ref_=fn_tt_tt_1</v>
          </cell>
          <cell r="G1324" t="str">
            <v>English</v>
          </cell>
          <cell r="H1324" t="str">
            <v>USA</v>
          </cell>
          <cell r="I1324">
            <v>8000000</v>
          </cell>
          <cell r="J1324">
            <v>2010</v>
          </cell>
          <cell r="K1324">
            <v>7.2</v>
          </cell>
          <cell r="L1324" t="str">
            <v>Comedy</v>
          </cell>
          <cell r="M1324" t="str">
            <v>Drama</v>
          </cell>
          <cell r="N1324" t="str">
            <v>Romance</v>
          </cell>
        </row>
        <row r="1325">
          <cell r="A1325" t="str">
            <v>Anand Tucker</v>
          </cell>
          <cell r="B1325">
            <v>92</v>
          </cell>
          <cell r="C1325">
            <v>1071240</v>
          </cell>
          <cell r="D1325" t="str">
            <v>Biography|Drama</v>
          </cell>
          <cell r="E1325" t="str">
            <v>When Did You Last See Your Father?Â </v>
          </cell>
          <cell r="F1325" t="str">
            <v>http://www.imdb.com/title/tt0829098/?ref_=fn_tt_tt_1</v>
          </cell>
          <cell r="G1325" t="str">
            <v>English</v>
          </cell>
          <cell r="H1325" t="str">
            <v>UK</v>
          </cell>
          <cell r="I1325">
            <v>8000000</v>
          </cell>
          <cell r="J1325">
            <v>2007</v>
          </cell>
          <cell r="K1325">
            <v>6.9</v>
          </cell>
          <cell r="L1325" t="str">
            <v>Biography</v>
          </cell>
          <cell r="M1325" t="str">
            <v>Drama</v>
          </cell>
        </row>
        <row r="1326">
          <cell r="A1326" t="str">
            <v>Steve James</v>
          </cell>
          <cell r="B1326">
            <v>106</v>
          </cell>
          <cell r="C1326">
            <v>532190</v>
          </cell>
          <cell r="D1326" t="str">
            <v>Biography|Drama|Romance|Sport</v>
          </cell>
          <cell r="E1326" t="str">
            <v>PrefontaineÂ </v>
          </cell>
          <cell r="F1326" t="str">
            <v>http://www.imdb.com/title/tt0119937/?ref_=fn_tt_tt_1</v>
          </cell>
          <cell r="G1326" t="str">
            <v>English</v>
          </cell>
          <cell r="H1326" t="str">
            <v>USA</v>
          </cell>
          <cell r="I1326">
            <v>8000000</v>
          </cell>
          <cell r="J1326">
            <v>1997</v>
          </cell>
          <cell r="K1326">
            <v>6.8</v>
          </cell>
          <cell r="L1326" t="str">
            <v>Biography</v>
          </cell>
          <cell r="M1326" t="str">
            <v>Drama</v>
          </cell>
          <cell r="N1326" t="str">
            <v>Romance</v>
          </cell>
          <cell r="O1326" t="str">
            <v>Sport</v>
          </cell>
        </row>
        <row r="1327">
          <cell r="A1327" t="str">
            <v>Michael Winner</v>
          </cell>
          <cell r="B1327">
            <v>98</v>
          </cell>
          <cell r="C1327">
            <v>0</v>
          </cell>
          <cell r="D1327" t="str">
            <v>Adventure|Drama</v>
          </cell>
          <cell r="E1327" t="str">
            <v>The Wicked LadyÂ </v>
          </cell>
          <cell r="F1327" t="str">
            <v>http://www.imdb.com/title/tt0086582/?ref_=fn_tt_tt_1</v>
          </cell>
          <cell r="G1327" t="str">
            <v>English</v>
          </cell>
          <cell r="H1327" t="str">
            <v>UK</v>
          </cell>
          <cell r="I1327">
            <v>8000000</v>
          </cell>
          <cell r="J1327">
            <v>1983</v>
          </cell>
          <cell r="K1327">
            <v>4</v>
          </cell>
          <cell r="L1327" t="str">
            <v>Adventure</v>
          </cell>
          <cell r="M1327" t="str">
            <v>Drama</v>
          </cell>
        </row>
        <row r="1328">
          <cell r="A1328" t="str">
            <v>John Carney</v>
          </cell>
          <cell r="B1328">
            <v>104</v>
          </cell>
          <cell r="C1328">
            <v>16168741</v>
          </cell>
          <cell r="D1328" t="str">
            <v>Drama|Music</v>
          </cell>
          <cell r="E1328" t="str">
            <v>Begin AgainÂ </v>
          </cell>
          <cell r="F1328" t="str">
            <v>http://www.imdb.com/title/tt1980929/?ref_=fn_tt_tt_1</v>
          </cell>
          <cell r="G1328" t="str">
            <v>English</v>
          </cell>
          <cell r="H1328" t="str">
            <v>USA</v>
          </cell>
          <cell r="I1328">
            <v>8000000</v>
          </cell>
          <cell r="J1328">
            <v>2013</v>
          </cell>
          <cell r="K1328">
            <v>7.4</v>
          </cell>
          <cell r="L1328" t="str">
            <v>Drama</v>
          </cell>
          <cell r="M1328" t="str">
            <v>Music</v>
          </cell>
        </row>
        <row r="1329">
          <cell r="A1329" t="str">
            <v>David Jacobson</v>
          </cell>
          <cell r="B1329">
            <v>108</v>
          </cell>
          <cell r="C1329">
            <v>568695</v>
          </cell>
          <cell r="D1329" t="str">
            <v>Drama|Romance|Thriller</v>
          </cell>
          <cell r="E1329" t="str">
            <v>Down in the ValleyÂ </v>
          </cell>
          <cell r="F1329" t="str">
            <v>http://www.imdb.com/title/tt0398027/?ref_=fn_tt_tt_1</v>
          </cell>
          <cell r="G1329" t="str">
            <v>English</v>
          </cell>
          <cell r="H1329" t="str">
            <v>USA</v>
          </cell>
          <cell r="I1329">
            <v>8000000</v>
          </cell>
          <cell r="J1329">
            <v>2005</v>
          </cell>
          <cell r="K1329">
            <v>6.5</v>
          </cell>
          <cell r="L1329" t="str">
            <v>Drama</v>
          </cell>
          <cell r="M1329" t="str">
            <v>Romance</v>
          </cell>
          <cell r="N1329" t="str">
            <v>Thriller</v>
          </cell>
        </row>
        <row r="1330">
          <cell r="A1330" t="str">
            <v>Michael Corrente</v>
          </cell>
          <cell r="B1330">
            <v>99</v>
          </cell>
          <cell r="C1330">
            <v>398420</v>
          </cell>
          <cell r="D1330" t="str">
            <v>Crime|Drama</v>
          </cell>
          <cell r="E1330" t="str">
            <v>Brooklyn RulesÂ </v>
          </cell>
          <cell r="F1330" t="str">
            <v>http://www.imdb.com/title/tt0283503/?ref_=fn_tt_tt_1</v>
          </cell>
          <cell r="G1330" t="str">
            <v>English</v>
          </cell>
          <cell r="H1330" t="str">
            <v>USA</v>
          </cell>
          <cell r="I1330">
            <v>8000000</v>
          </cell>
          <cell r="J1330">
            <v>2007</v>
          </cell>
          <cell r="K1330">
            <v>6.4</v>
          </cell>
          <cell r="L1330" t="str">
            <v>Crime</v>
          </cell>
          <cell r="M1330" t="str">
            <v>Drama</v>
          </cell>
        </row>
        <row r="1331">
          <cell r="A1331" t="str">
            <v>Keith Gordon</v>
          </cell>
          <cell r="B1331">
            <v>109</v>
          </cell>
          <cell r="C1331">
            <v>336456</v>
          </cell>
          <cell r="D1331" t="str">
            <v>Comedy|Crime|Musical|Mystery</v>
          </cell>
          <cell r="E1331" t="str">
            <v>The Singing DetectiveÂ </v>
          </cell>
          <cell r="F1331" t="str">
            <v>http://www.imdb.com/title/tt0314676/?ref_=fn_tt_tt_1</v>
          </cell>
          <cell r="G1331" t="str">
            <v>English</v>
          </cell>
          <cell r="H1331" t="str">
            <v>USA</v>
          </cell>
          <cell r="I1331">
            <v>8000000</v>
          </cell>
          <cell r="J1331">
            <v>2003</v>
          </cell>
          <cell r="K1331">
            <v>5.6</v>
          </cell>
          <cell r="L1331" t="str">
            <v>Comedy</v>
          </cell>
          <cell r="M1331" t="str">
            <v>Crime</v>
          </cell>
          <cell r="N1331" t="str">
            <v>Musical</v>
          </cell>
          <cell r="O1331" t="str">
            <v>Mystery</v>
          </cell>
        </row>
        <row r="1332">
          <cell r="A1332" t="str">
            <v>Andrew Currie</v>
          </cell>
          <cell r="B1332">
            <v>93</v>
          </cell>
          <cell r="C1332">
            <v>298110</v>
          </cell>
          <cell r="D1332" t="str">
            <v>Comedy|Drama|Horror|Sci-Fi</v>
          </cell>
          <cell r="E1332" t="str">
            <v>FidoÂ </v>
          </cell>
          <cell r="F1332" t="str">
            <v>http://www.imdb.com/title/tt0457572/?ref_=fn_tt_tt_1</v>
          </cell>
          <cell r="G1332" t="str">
            <v>English</v>
          </cell>
          <cell r="H1332" t="str">
            <v>Canada</v>
          </cell>
          <cell r="I1332">
            <v>8000000</v>
          </cell>
          <cell r="J1332">
            <v>2006</v>
          </cell>
          <cell r="K1332">
            <v>6.8</v>
          </cell>
          <cell r="L1332" t="str">
            <v>Comedy</v>
          </cell>
          <cell r="M1332" t="str">
            <v>Drama</v>
          </cell>
          <cell r="N1332" t="str">
            <v>Horror</v>
          </cell>
          <cell r="O1332" t="str">
            <v>Sci-Fi</v>
          </cell>
        </row>
        <row r="1333">
          <cell r="A1333" t="str">
            <v>Andrew Wilson</v>
          </cell>
          <cell r="B1333">
            <v>99</v>
          </cell>
          <cell r="C1333">
            <v>127144</v>
          </cell>
          <cell r="D1333" t="str">
            <v>Comedy|Drama|Romance</v>
          </cell>
          <cell r="E1333" t="str">
            <v>The Wendell Baker StoryÂ </v>
          </cell>
          <cell r="F1333" t="str">
            <v>http://www.imdb.com/title/tt0373445/?ref_=fn_tt_tt_1</v>
          </cell>
          <cell r="G1333" t="str">
            <v>English</v>
          </cell>
          <cell r="H1333" t="str">
            <v>USA</v>
          </cell>
          <cell r="I1333">
            <v>8000000</v>
          </cell>
          <cell r="J1333">
            <v>2005</v>
          </cell>
          <cell r="K1333">
            <v>5.5</v>
          </cell>
          <cell r="L1333" t="str">
            <v>Comedy</v>
          </cell>
          <cell r="M1333" t="str">
            <v>Drama</v>
          </cell>
          <cell r="N1333" t="str">
            <v>Romance</v>
          </cell>
        </row>
        <row r="1334">
          <cell r="A1334" t="str">
            <v>Jonathan Lynn</v>
          </cell>
          <cell r="B1334">
            <v>98</v>
          </cell>
          <cell r="C1334">
            <v>117190</v>
          </cell>
          <cell r="D1334" t="str">
            <v>Action|Comedy|Crime</v>
          </cell>
          <cell r="E1334" t="str">
            <v>Wild TargetÂ </v>
          </cell>
          <cell r="F1334" t="str">
            <v>http://www.imdb.com/title/tt1235189/?ref_=fn_tt_tt_1</v>
          </cell>
          <cell r="G1334" t="str">
            <v>English</v>
          </cell>
          <cell r="H1334" t="str">
            <v>UK</v>
          </cell>
          <cell r="I1334">
            <v>8000000</v>
          </cell>
          <cell r="J1334">
            <v>2010</v>
          </cell>
          <cell r="K1334">
            <v>6.9</v>
          </cell>
          <cell r="L1334" t="str">
            <v>Action</v>
          </cell>
          <cell r="M1334" t="str">
            <v>Comedy</v>
          </cell>
          <cell r="N1334" t="str">
            <v>Crime</v>
          </cell>
        </row>
        <row r="1335">
          <cell r="A1335" t="str">
            <v>Marc SchÃ¶lermann</v>
          </cell>
          <cell r="B1335">
            <v>95</v>
          </cell>
          <cell r="C1335">
            <v>108662</v>
          </cell>
          <cell r="D1335" t="str">
            <v>Crime|Horror|Thriller</v>
          </cell>
          <cell r="E1335" t="str">
            <v>PathologyÂ </v>
          </cell>
          <cell r="F1335" t="str">
            <v>http://www.imdb.com/title/tt0964539/?ref_=fn_tt_tt_1</v>
          </cell>
          <cell r="G1335" t="str">
            <v>English</v>
          </cell>
          <cell r="H1335" t="str">
            <v>USA</v>
          </cell>
          <cell r="I1335">
            <v>8000000</v>
          </cell>
          <cell r="J1335">
            <v>2008</v>
          </cell>
          <cell r="K1335">
            <v>6</v>
          </cell>
          <cell r="L1335" t="str">
            <v>Crime</v>
          </cell>
          <cell r="M1335" t="str">
            <v>Horror</v>
          </cell>
          <cell r="N1335" t="str">
            <v>Thriller</v>
          </cell>
        </row>
        <row r="1336">
          <cell r="A1336" t="str">
            <v>Robert Moresco</v>
          </cell>
          <cell r="B1336">
            <v>107</v>
          </cell>
          <cell r="C1336">
            <v>53481</v>
          </cell>
          <cell r="D1336" t="str">
            <v>Crime|Drama|Thriller</v>
          </cell>
          <cell r="E1336" t="str">
            <v>10th &amp; WolfÂ </v>
          </cell>
          <cell r="F1336" t="str">
            <v>http://www.imdb.com/title/tt0360323/?ref_=fn_tt_tt_1</v>
          </cell>
          <cell r="G1336" t="str">
            <v>English</v>
          </cell>
          <cell r="H1336" t="str">
            <v>USA</v>
          </cell>
          <cell r="I1336">
            <v>8000000</v>
          </cell>
          <cell r="J1336">
            <v>2006</v>
          </cell>
          <cell r="K1336">
            <v>6.4</v>
          </cell>
          <cell r="L1336" t="str">
            <v>Crime</v>
          </cell>
          <cell r="M1336" t="str">
            <v>Drama</v>
          </cell>
          <cell r="N1336" t="str">
            <v>Thriller</v>
          </cell>
        </row>
        <row r="1337">
          <cell r="A1337" t="str">
            <v>Claudia Llosa</v>
          </cell>
          <cell r="B1337">
            <v>97</v>
          </cell>
          <cell r="C1337">
            <v>52961</v>
          </cell>
          <cell r="D1337" t="str">
            <v>Drama</v>
          </cell>
          <cell r="E1337" t="str">
            <v>AloftÂ </v>
          </cell>
          <cell r="F1337" t="str">
            <v>http://www.imdb.com/title/tt2494384/?ref_=fn_tt_tt_1</v>
          </cell>
          <cell r="G1337" t="str">
            <v>English</v>
          </cell>
          <cell r="H1337" t="str">
            <v>Spain</v>
          </cell>
          <cell r="I1337">
            <v>8000000</v>
          </cell>
          <cell r="J1337">
            <v>2014</v>
          </cell>
          <cell r="K1337">
            <v>5.3</v>
          </cell>
          <cell r="L1337" t="str">
            <v>Drama</v>
          </cell>
          <cell r="M1337">
            <v>0</v>
          </cell>
        </row>
        <row r="1338">
          <cell r="A1338" t="str">
            <v>Charles BinamÃ©</v>
          </cell>
          <cell r="B1338">
            <v>124</v>
          </cell>
          <cell r="C1338">
            <v>0</v>
          </cell>
          <cell r="D1338" t="str">
            <v>Biography|Drama|Sport</v>
          </cell>
          <cell r="E1338" t="str">
            <v>The Rocket: The Legend of Rocket RichardÂ </v>
          </cell>
          <cell r="F1338" t="str">
            <v>http://www.imdb.com/title/tt0460505/?ref_=fn_tt_tt_1</v>
          </cell>
          <cell r="G1338" t="str">
            <v>French</v>
          </cell>
          <cell r="H1338" t="str">
            <v>Canada</v>
          </cell>
          <cell r="I1338">
            <v>8000000</v>
          </cell>
          <cell r="J1338">
            <v>2005</v>
          </cell>
          <cell r="K1338">
            <v>7.7</v>
          </cell>
          <cell r="L1338" t="str">
            <v>Biography</v>
          </cell>
          <cell r="M1338" t="str">
            <v>Drama</v>
          </cell>
          <cell r="N1338" t="str">
            <v>Sport</v>
          </cell>
        </row>
        <row r="1339">
          <cell r="A1339" t="str">
            <v>Keith Parmer</v>
          </cell>
          <cell r="B1339">
            <v>96</v>
          </cell>
          <cell r="C1339">
            <v>0</v>
          </cell>
          <cell r="D1339" t="str">
            <v>Action|Crime|Drama|Thriller</v>
          </cell>
          <cell r="E1339" t="str">
            <v>SwelterÂ </v>
          </cell>
          <cell r="F1339" t="str">
            <v>http://www.imdb.com/title/tt2112277/?ref_=fn_tt_tt_1</v>
          </cell>
          <cell r="G1339" t="str">
            <v>English</v>
          </cell>
          <cell r="H1339" t="str">
            <v>USA</v>
          </cell>
          <cell r="I1339">
            <v>8000000</v>
          </cell>
          <cell r="J1339">
            <v>2014</v>
          </cell>
          <cell r="K1339">
            <v>4.5999999999999996</v>
          </cell>
          <cell r="L1339" t="str">
            <v>Action</v>
          </cell>
          <cell r="M1339" t="str">
            <v>Crime</v>
          </cell>
          <cell r="N1339" t="str">
            <v>Drama</v>
          </cell>
          <cell r="O1339" t="str">
            <v>Thriller</v>
          </cell>
        </row>
        <row r="1340">
          <cell r="A1340" t="str">
            <v>Bruce Beresford</v>
          </cell>
          <cell r="B1340">
            <v>104</v>
          </cell>
          <cell r="C1340">
            <v>0</v>
          </cell>
          <cell r="D1340" t="str">
            <v>Drama</v>
          </cell>
          <cell r="E1340" t="str">
            <v>Mr. ChurchÂ </v>
          </cell>
          <cell r="F1340" t="str">
            <v>http://www.imdb.com/title/tt4196848/?ref_=fn_tt_tt_1</v>
          </cell>
          <cell r="G1340" t="str">
            <v>English</v>
          </cell>
          <cell r="H1340" t="str">
            <v>USA</v>
          </cell>
          <cell r="I1340">
            <v>8000000</v>
          </cell>
          <cell r="J1340">
            <v>2016</v>
          </cell>
          <cell r="K1340">
            <v>8</v>
          </cell>
          <cell r="L1340" t="str">
            <v>Drama</v>
          </cell>
          <cell r="M1340">
            <v>0</v>
          </cell>
        </row>
        <row r="1341">
          <cell r="A1341" t="str">
            <v>Michael Winnick</v>
          </cell>
          <cell r="B1341">
            <v>106</v>
          </cell>
          <cell r="C1341">
            <v>0</v>
          </cell>
          <cell r="D1341" t="str">
            <v>Action</v>
          </cell>
          <cell r="E1341" t="str">
            <v>Code of HonorÂ </v>
          </cell>
          <cell r="F1341" t="str">
            <v>http://www.imdb.com/title/tt4060866/?ref_=fn_tt_tt_1</v>
          </cell>
          <cell r="G1341" t="str">
            <v>English</v>
          </cell>
          <cell r="H1341" t="str">
            <v>USA</v>
          </cell>
          <cell r="I1341">
            <v>8000000</v>
          </cell>
          <cell r="J1341">
            <v>2016</v>
          </cell>
          <cell r="K1341">
            <v>4.2</v>
          </cell>
          <cell r="L1341" t="str">
            <v>Action</v>
          </cell>
          <cell r="M1341">
            <v>0</v>
          </cell>
        </row>
        <row r="1342">
          <cell r="A1342" t="str">
            <v>Mike Judge</v>
          </cell>
          <cell r="B1342">
            <v>92</v>
          </cell>
          <cell r="C1342">
            <v>10814185</v>
          </cell>
          <cell r="D1342" t="str">
            <v>Comedy|Crime|Romance</v>
          </cell>
          <cell r="E1342" t="str">
            <v>ExtractÂ </v>
          </cell>
          <cell r="F1342" t="str">
            <v>http://www.imdb.com/title/tt1225822/?ref_=fn_tt_tt_1</v>
          </cell>
          <cell r="G1342" t="str">
            <v>English</v>
          </cell>
          <cell r="H1342" t="str">
            <v>USA</v>
          </cell>
          <cell r="I1342">
            <v>8000000</v>
          </cell>
          <cell r="J1342">
            <v>2009</v>
          </cell>
          <cell r="K1342">
            <v>6.2</v>
          </cell>
          <cell r="L1342" t="str">
            <v>Comedy</v>
          </cell>
          <cell r="M1342" t="str">
            <v>Crime</v>
          </cell>
          <cell r="N1342" t="str">
            <v>Romance</v>
          </cell>
        </row>
        <row r="1343">
          <cell r="A1343" t="str">
            <v>Rodrigo GarcÃ­a</v>
          </cell>
          <cell r="B1343">
            <v>113</v>
          </cell>
          <cell r="C1343">
            <v>3014541</v>
          </cell>
          <cell r="D1343" t="str">
            <v>Drama</v>
          </cell>
          <cell r="E1343" t="str">
            <v>Albert NobbsÂ </v>
          </cell>
          <cell r="F1343" t="str">
            <v>http://www.imdb.com/title/tt1602098/?ref_=fn_tt_tt_1</v>
          </cell>
          <cell r="G1343" t="str">
            <v>English</v>
          </cell>
          <cell r="H1343" t="str">
            <v>UK</v>
          </cell>
          <cell r="I1343">
            <v>8000000</v>
          </cell>
          <cell r="J1343">
            <v>2011</v>
          </cell>
          <cell r="K1343">
            <v>6.7</v>
          </cell>
          <cell r="L1343" t="str">
            <v>Drama</v>
          </cell>
          <cell r="M1343">
            <v>0</v>
          </cell>
        </row>
        <row r="1344">
          <cell r="A1344" t="str">
            <v>Stephen Hopkins</v>
          </cell>
          <cell r="B1344">
            <v>89</v>
          </cell>
          <cell r="C1344">
            <v>22168359</v>
          </cell>
          <cell r="D1344" t="str">
            <v>Fantasy|Horror|Romance|Thriller</v>
          </cell>
          <cell r="E1344" t="str">
            <v>A Nightmare on Elm Street 5: The Dream ChildÂ </v>
          </cell>
          <cell r="F1344" t="str">
            <v>http://www.imdb.com/title/tt0097981/?ref_=fn_tt_tt_1</v>
          </cell>
          <cell r="G1344" t="str">
            <v>English</v>
          </cell>
          <cell r="H1344" t="str">
            <v>USA</v>
          </cell>
          <cell r="I1344">
            <v>8000000</v>
          </cell>
          <cell r="J1344">
            <v>1989</v>
          </cell>
          <cell r="K1344">
            <v>5.0999999999999996</v>
          </cell>
          <cell r="L1344" t="str">
            <v>Fantasy</v>
          </cell>
          <cell r="M1344" t="str">
            <v>Horror</v>
          </cell>
          <cell r="N1344" t="str">
            <v>Romance</v>
          </cell>
          <cell r="O1344" t="str">
            <v>Thriller</v>
          </cell>
        </row>
        <row r="1345">
          <cell r="A1345" t="str">
            <v>King Vidor</v>
          </cell>
          <cell r="B1345">
            <v>144</v>
          </cell>
          <cell r="C1345">
            <v>20400000</v>
          </cell>
          <cell r="D1345" t="str">
            <v>Drama|Romance|Western</v>
          </cell>
          <cell r="E1345" t="str">
            <v>Duel in the SunÂ </v>
          </cell>
          <cell r="F1345" t="str">
            <v>http://www.imdb.com/title/tt0038499/?ref_=fn_tt_tt_1</v>
          </cell>
          <cell r="G1345" t="str">
            <v>English</v>
          </cell>
          <cell r="H1345" t="str">
            <v>USA</v>
          </cell>
          <cell r="I1345">
            <v>8000000</v>
          </cell>
          <cell r="J1345">
            <v>1946</v>
          </cell>
          <cell r="K1345">
            <v>6.9</v>
          </cell>
          <cell r="L1345" t="str">
            <v>Drama</v>
          </cell>
          <cell r="M1345" t="str">
            <v>Romance</v>
          </cell>
          <cell r="N1345" t="str">
            <v>Western</v>
          </cell>
        </row>
        <row r="1346">
          <cell r="A1346" t="str">
            <v>Christine Jeffs</v>
          </cell>
          <cell r="B1346">
            <v>91</v>
          </cell>
          <cell r="C1346">
            <v>12055108</v>
          </cell>
          <cell r="D1346" t="str">
            <v>Comedy|Drama</v>
          </cell>
          <cell r="E1346" t="str">
            <v>Sunshine CleaningÂ </v>
          </cell>
          <cell r="F1346" t="str">
            <v>http://www.imdb.com/title/tt0862846/?ref_=fn_tt_tt_1</v>
          </cell>
          <cell r="G1346" t="str">
            <v>English</v>
          </cell>
          <cell r="H1346" t="str">
            <v>USA</v>
          </cell>
          <cell r="I1346">
            <v>8000000</v>
          </cell>
          <cell r="J1346">
            <v>2008</v>
          </cell>
          <cell r="K1346">
            <v>6.9</v>
          </cell>
          <cell r="L1346" t="str">
            <v>Comedy</v>
          </cell>
          <cell r="M1346" t="str">
            <v>Drama</v>
          </cell>
        </row>
        <row r="1347">
          <cell r="A1347" t="str">
            <v>Don Coscarelli</v>
          </cell>
          <cell r="B1347">
            <v>90</v>
          </cell>
          <cell r="C1347">
            <v>0</v>
          </cell>
          <cell r="D1347" t="str">
            <v>Action|Adventure|Fantasy</v>
          </cell>
          <cell r="E1347" t="str">
            <v>The BeastmasterÂ </v>
          </cell>
          <cell r="F1347" t="str">
            <v>http://www.imdb.com/title/tt0083630/?ref_=fn_tt_tt_1</v>
          </cell>
          <cell r="G1347" t="str">
            <v>English</v>
          </cell>
          <cell r="H1347" t="str">
            <v>USA</v>
          </cell>
          <cell r="I1347">
            <v>8000000</v>
          </cell>
          <cell r="J1347">
            <v>1982</v>
          </cell>
          <cell r="K1347">
            <v>6.2</v>
          </cell>
          <cell r="L1347" t="str">
            <v>Action</v>
          </cell>
          <cell r="M1347" t="str">
            <v>Adventure</v>
          </cell>
          <cell r="N1347" t="str">
            <v>Fantasy</v>
          </cell>
        </row>
        <row r="1348">
          <cell r="A1348" t="str">
            <v>Bill Duke</v>
          </cell>
          <cell r="B1348">
            <v>99</v>
          </cell>
          <cell r="C1348">
            <v>10572742</v>
          </cell>
          <cell r="D1348" t="str">
            <v>Drama|Romance</v>
          </cell>
          <cell r="E1348" t="str">
            <v>Not Easily BrokenÂ </v>
          </cell>
          <cell r="F1348" t="str">
            <v>http://www.imdb.com/title/tt0795438/?ref_=fn_tt_tt_1</v>
          </cell>
          <cell r="G1348" t="str">
            <v>English</v>
          </cell>
          <cell r="H1348" t="str">
            <v>USA</v>
          </cell>
          <cell r="I1348">
            <v>8000000</v>
          </cell>
          <cell r="J1348">
            <v>2009</v>
          </cell>
          <cell r="K1348">
            <v>6.1</v>
          </cell>
          <cell r="L1348" t="str">
            <v>Drama</v>
          </cell>
          <cell r="M1348" t="str">
            <v>Romance</v>
          </cell>
        </row>
        <row r="1349">
          <cell r="A1349" t="str">
            <v>Rick de Oliveira</v>
          </cell>
          <cell r="B1349">
            <v>96</v>
          </cell>
          <cell r="C1349">
            <v>3713002</v>
          </cell>
          <cell r="D1349" t="str">
            <v>Documentary</v>
          </cell>
          <cell r="E1349" t="str">
            <v>The Real CancunÂ </v>
          </cell>
          <cell r="F1349" t="str">
            <v>http://www.imdb.com/title/tt0360916/?ref_=fn_tt_tt_1</v>
          </cell>
          <cell r="G1349" t="str">
            <v>English</v>
          </cell>
          <cell r="H1349" t="str">
            <v>USA</v>
          </cell>
          <cell r="I1349">
            <v>8000000</v>
          </cell>
          <cell r="J1349">
            <v>2003</v>
          </cell>
          <cell r="K1349">
            <v>2.7</v>
          </cell>
          <cell r="L1349" t="str">
            <v>Documentary</v>
          </cell>
          <cell r="M1349">
            <v>0</v>
          </cell>
        </row>
        <row r="1350">
          <cell r="A1350" t="str">
            <v>Andrucha Waddington</v>
          </cell>
          <cell r="B1350">
            <v>115</v>
          </cell>
          <cell r="C1350">
            <v>0</v>
          </cell>
          <cell r="D1350" t="str">
            <v>Drama</v>
          </cell>
          <cell r="E1350" t="str">
            <v>House of SandÂ </v>
          </cell>
          <cell r="F1350" t="str">
            <v>http://www.imdb.com/title/tt0373747/?ref_=fn_tt_tt_1</v>
          </cell>
          <cell r="G1350" t="str">
            <v>Portuguese</v>
          </cell>
          <cell r="H1350" t="str">
            <v>Brazil</v>
          </cell>
          <cell r="I1350">
            <v>8000000</v>
          </cell>
          <cell r="J1350">
            <v>2005</v>
          </cell>
          <cell r="K1350">
            <v>7.5</v>
          </cell>
          <cell r="L1350" t="str">
            <v>Drama</v>
          </cell>
          <cell r="M1350">
            <v>0</v>
          </cell>
        </row>
        <row r="1351">
          <cell r="A1351" t="str">
            <v>Luc Jacquet</v>
          </cell>
          <cell r="B1351">
            <v>80</v>
          </cell>
          <cell r="C1351">
            <v>77413017</v>
          </cell>
          <cell r="D1351" t="str">
            <v>Documentary</v>
          </cell>
          <cell r="E1351" t="str">
            <v>March of the PenguinsÂ </v>
          </cell>
          <cell r="F1351" t="str">
            <v>http://www.imdb.com/title/tt0428803/?ref_=fn_tt_tt_1</v>
          </cell>
          <cell r="G1351" t="str">
            <v>French</v>
          </cell>
          <cell r="H1351" t="str">
            <v>France</v>
          </cell>
          <cell r="I1351">
            <v>8000000</v>
          </cell>
          <cell r="J1351">
            <v>2005</v>
          </cell>
          <cell r="K1351">
            <v>7.6</v>
          </cell>
          <cell r="L1351" t="str">
            <v>Documentary</v>
          </cell>
          <cell r="M1351">
            <v>0</v>
          </cell>
        </row>
        <row r="1352">
          <cell r="A1352" t="str">
            <v>Craig Brewer</v>
          </cell>
          <cell r="B1352">
            <v>116</v>
          </cell>
          <cell r="C1352">
            <v>22201636</v>
          </cell>
          <cell r="D1352" t="str">
            <v>Crime|Drama|Music</v>
          </cell>
          <cell r="E1352" t="str">
            <v>Hustle &amp; FlowÂ </v>
          </cell>
          <cell r="F1352" t="str">
            <v>http://www.imdb.com/title/tt0410097/?ref_=fn_tt_tt_1</v>
          </cell>
          <cell r="G1352" t="str">
            <v>English</v>
          </cell>
          <cell r="H1352" t="str">
            <v>USA</v>
          </cell>
          <cell r="I1352">
            <v>8000000</v>
          </cell>
          <cell r="J1352">
            <v>2005</v>
          </cell>
          <cell r="K1352">
            <v>7.4</v>
          </cell>
          <cell r="L1352" t="str">
            <v>Crime</v>
          </cell>
          <cell r="M1352" t="str">
            <v>Drama</v>
          </cell>
          <cell r="N1352" t="str">
            <v>Music</v>
          </cell>
        </row>
        <row r="1353">
          <cell r="A1353" t="str">
            <v>Gregory Widen</v>
          </cell>
          <cell r="B1353">
            <v>98</v>
          </cell>
          <cell r="C1353">
            <v>16115878</v>
          </cell>
          <cell r="D1353" t="str">
            <v>Action|Fantasy|Horror|Mystery|Thriller</v>
          </cell>
          <cell r="E1353" t="str">
            <v>The ProphecyÂ </v>
          </cell>
          <cell r="F1353" t="str">
            <v>http://www.imdb.com/title/tt0114194/?ref_=fn_tt_tt_1</v>
          </cell>
          <cell r="G1353" t="str">
            <v>English</v>
          </cell>
          <cell r="H1353" t="str">
            <v>USA</v>
          </cell>
          <cell r="I1353">
            <v>8000000</v>
          </cell>
          <cell r="J1353">
            <v>1995</v>
          </cell>
          <cell r="K1353">
            <v>6.6</v>
          </cell>
          <cell r="L1353" t="str">
            <v>Action</v>
          </cell>
          <cell r="M1353" t="str">
            <v>Fantasy</v>
          </cell>
          <cell r="N1353" t="str">
            <v>Horror</v>
          </cell>
          <cell r="O1353" t="str">
            <v>Mystery</v>
          </cell>
        </row>
        <row r="1354">
          <cell r="A1354" t="str">
            <v>Herbert Ross</v>
          </cell>
          <cell r="B1354">
            <v>107</v>
          </cell>
          <cell r="C1354">
            <v>80000000</v>
          </cell>
          <cell r="D1354" t="str">
            <v>Drama|Music|Romance</v>
          </cell>
          <cell r="E1354" t="str">
            <v>FootlooseÂ </v>
          </cell>
          <cell r="F1354" t="str">
            <v>http://www.imdb.com/title/tt0087277/?ref_=fn_tt_tt_1</v>
          </cell>
          <cell r="G1354" t="str">
            <v>English</v>
          </cell>
          <cell r="H1354" t="str">
            <v>USA</v>
          </cell>
          <cell r="I1354">
            <v>8200000</v>
          </cell>
          <cell r="J1354">
            <v>1984</v>
          </cell>
          <cell r="K1354">
            <v>6.5</v>
          </cell>
          <cell r="L1354" t="str">
            <v>Drama</v>
          </cell>
          <cell r="M1354" t="str">
            <v>Music</v>
          </cell>
          <cell r="N1354" t="str">
            <v>Romance</v>
          </cell>
        </row>
        <row r="1355">
          <cell r="A1355" t="str">
            <v>Mike Leigh</v>
          </cell>
          <cell r="B1355">
            <v>150</v>
          </cell>
          <cell r="C1355">
            <v>3958500</v>
          </cell>
          <cell r="D1355" t="str">
            <v>Biography|Drama|History</v>
          </cell>
          <cell r="E1355" t="str">
            <v>Mr. TurnerÂ </v>
          </cell>
          <cell r="F1355" t="str">
            <v>http://www.imdb.com/title/tt2473794/?ref_=fn_tt_tt_1</v>
          </cell>
          <cell r="G1355" t="str">
            <v>English</v>
          </cell>
          <cell r="H1355" t="str">
            <v>UK</v>
          </cell>
          <cell r="I1355">
            <v>8200000</v>
          </cell>
          <cell r="J1355">
            <v>2014</v>
          </cell>
          <cell r="K1355">
            <v>6.8</v>
          </cell>
          <cell r="L1355" t="str">
            <v>Biography</v>
          </cell>
          <cell r="M1355" t="str">
            <v>Drama</v>
          </cell>
          <cell r="N1355" t="str">
            <v>History</v>
          </cell>
        </row>
        <row r="1356">
          <cell r="A1356" t="str">
            <v>Gene Quintano</v>
          </cell>
          <cell r="B1356">
            <v>84</v>
          </cell>
          <cell r="C1356">
            <v>27979400</v>
          </cell>
          <cell r="D1356" t="str">
            <v>Action|Comedy|Crime</v>
          </cell>
          <cell r="E1356" t="str">
            <v>Loaded Weapon 1Â </v>
          </cell>
          <cell r="F1356" t="str">
            <v>http://www.imdb.com/title/tt0107659/?ref_=fn_tt_tt_1</v>
          </cell>
          <cell r="G1356" t="str">
            <v>English</v>
          </cell>
          <cell r="H1356" t="str">
            <v>USA</v>
          </cell>
          <cell r="I1356">
            <v>8200000</v>
          </cell>
          <cell r="J1356">
            <v>1993</v>
          </cell>
          <cell r="K1356">
            <v>6.1</v>
          </cell>
          <cell r="L1356" t="str">
            <v>Action</v>
          </cell>
          <cell r="M1356" t="str">
            <v>Comedy</v>
          </cell>
          <cell r="N1356" t="str">
            <v>Crime</v>
          </cell>
        </row>
        <row r="1357">
          <cell r="A1357" t="str">
            <v>Robert Wise</v>
          </cell>
          <cell r="B1357">
            <v>174</v>
          </cell>
          <cell r="C1357">
            <v>163214286</v>
          </cell>
          <cell r="D1357" t="str">
            <v>Biography|Drama|Family|Musical|Romance</v>
          </cell>
          <cell r="E1357" t="str">
            <v>The Sound of MusicÂ </v>
          </cell>
          <cell r="F1357" t="str">
            <v>http://www.imdb.com/title/tt0059742/?ref_=fn_tt_tt_1</v>
          </cell>
          <cell r="G1357" t="str">
            <v>English</v>
          </cell>
          <cell r="H1357" t="str">
            <v>USA</v>
          </cell>
          <cell r="I1357">
            <v>8200000</v>
          </cell>
          <cell r="J1357">
            <v>1965</v>
          </cell>
          <cell r="K1357">
            <v>8</v>
          </cell>
          <cell r="L1357" t="str">
            <v>Biography</v>
          </cell>
          <cell r="M1357" t="str">
            <v>Drama</v>
          </cell>
          <cell r="N1357" t="str">
            <v>Family</v>
          </cell>
          <cell r="O1357" t="str">
            <v>Musical</v>
          </cell>
        </row>
        <row r="1358">
          <cell r="A1358" t="str">
            <v>Serdar Akar</v>
          </cell>
          <cell r="B1358">
            <v>122</v>
          </cell>
          <cell r="C1358">
            <v>0</v>
          </cell>
          <cell r="D1358" t="str">
            <v>Action|Adventure</v>
          </cell>
          <cell r="E1358" t="str">
            <v>Valley of the Wolves: IraqÂ </v>
          </cell>
          <cell r="F1358" t="str">
            <v>http://www.imdb.com/title/tt0493264/?ref_=fn_tt_tt_1</v>
          </cell>
          <cell r="G1358" t="str">
            <v>Arabic</v>
          </cell>
          <cell r="H1358" t="str">
            <v>Turkey</v>
          </cell>
          <cell r="I1358">
            <v>8300000</v>
          </cell>
          <cell r="J1358">
            <v>2006</v>
          </cell>
          <cell r="K1358">
            <v>6</v>
          </cell>
          <cell r="L1358" t="str">
            <v>Action</v>
          </cell>
          <cell r="M1358" t="str">
            <v>Adventure</v>
          </cell>
        </row>
        <row r="1359">
          <cell r="A1359" t="str">
            <v>James Ivory</v>
          </cell>
          <cell r="B1359">
            <v>117</v>
          </cell>
          <cell r="C1359">
            <v>0</v>
          </cell>
          <cell r="D1359" t="str">
            <v>Drama|Romance</v>
          </cell>
          <cell r="E1359" t="str">
            <v>The City of Your Final DestinationÂ </v>
          </cell>
          <cell r="F1359" t="str">
            <v>http://www.imdb.com/title/tt0896923/?ref_=fn_tt_tt_1</v>
          </cell>
          <cell r="G1359" t="str">
            <v>English</v>
          </cell>
          <cell r="H1359" t="str">
            <v>USA</v>
          </cell>
          <cell r="I1359">
            <v>8300000</v>
          </cell>
          <cell r="J1359">
            <v>2009</v>
          </cell>
          <cell r="K1359">
            <v>6.4</v>
          </cell>
          <cell r="L1359" t="str">
            <v>Drama</v>
          </cell>
          <cell r="M1359" t="str">
            <v>Romance</v>
          </cell>
        </row>
        <row r="1360">
          <cell r="A1360" t="str">
            <v>Stefan Ruzowitzky</v>
          </cell>
          <cell r="B1360">
            <v>103</v>
          </cell>
          <cell r="C1360">
            <v>5725</v>
          </cell>
          <cell r="D1360" t="str">
            <v>Horror|Thriller</v>
          </cell>
          <cell r="E1360" t="str">
            <v>AnatomyÂ </v>
          </cell>
          <cell r="F1360" t="str">
            <v>http://www.imdb.com/title/tt0187696/?ref_=fn_tt_tt_1</v>
          </cell>
          <cell r="G1360" t="str">
            <v>German</v>
          </cell>
          <cell r="H1360" t="str">
            <v>Germany</v>
          </cell>
          <cell r="I1360">
            <v>8400000</v>
          </cell>
          <cell r="J1360">
            <v>2000</v>
          </cell>
          <cell r="K1360">
            <v>6.1</v>
          </cell>
          <cell r="L1360" t="str">
            <v>Horror</v>
          </cell>
          <cell r="M1360" t="str">
            <v>Thriller</v>
          </cell>
        </row>
        <row r="1361">
          <cell r="A1361" t="str">
            <v>Mark Neveldine</v>
          </cell>
          <cell r="B1361">
            <v>91</v>
          </cell>
          <cell r="C1361">
            <v>1712111</v>
          </cell>
          <cell r="D1361" t="str">
            <v>Horror|Thriller</v>
          </cell>
          <cell r="E1361" t="str">
            <v>The Vatican TapesÂ </v>
          </cell>
          <cell r="F1361" t="str">
            <v>http://www.imdb.com/title/tt1524575/?ref_=fn_tt_tt_1</v>
          </cell>
          <cell r="G1361" t="str">
            <v>English</v>
          </cell>
          <cell r="H1361" t="str">
            <v>USA</v>
          </cell>
          <cell r="I1361">
            <v>8495000</v>
          </cell>
          <cell r="J1361">
            <v>2015</v>
          </cell>
          <cell r="K1361">
            <v>4.5</v>
          </cell>
          <cell r="L1361" t="str">
            <v>Horror</v>
          </cell>
          <cell r="M1361" t="str">
            <v>Thriller</v>
          </cell>
        </row>
        <row r="1362">
          <cell r="A1362" t="str">
            <v>Tom Holland</v>
          </cell>
          <cell r="B1362">
            <v>93</v>
          </cell>
          <cell r="C1362">
            <v>15171475</v>
          </cell>
          <cell r="D1362" t="str">
            <v>Fantasy|Horror</v>
          </cell>
          <cell r="E1362" t="str">
            <v>ThinnerÂ </v>
          </cell>
          <cell r="F1362" t="str">
            <v>http://www.imdb.com/title/tt0117894/?ref_=fn_tt_tt_1</v>
          </cell>
          <cell r="G1362" t="str">
            <v>English</v>
          </cell>
          <cell r="H1362" t="str">
            <v>USA</v>
          </cell>
          <cell r="I1362">
            <v>8500000</v>
          </cell>
          <cell r="J1362">
            <v>1996</v>
          </cell>
          <cell r="K1362">
            <v>5.7</v>
          </cell>
          <cell r="L1362" t="str">
            <v>Fantasy</v>
          </cell>
          <cell r="M1362" t="str">
            <v>Horror</v>
          </cell>
        </row>
        <row r="1363">
          <cell r="A1363" t="str">
            <v>John Polson</v>
          </cell>
          <cell r="B1363">
            <v>85</v>
          </cell>
          <cell r="C1363">
            <v>28563926</v>
          </cell>
          <cell r="D1363" t="str">
            <v>Drama|Thriller</v>
          </cell>
          <cell r="E1363" t="str">
            <v>SwimfanÂ </v>
          </cell>
          <cell r="F1363" t="str">
            <v>http://www.imdb.com/title/tt0283026/?ref_=fn_tt_tt_1</v>
          </cell>
          <cell r="G1363" t="str">
            <v>English</v>
          </cell>
          <cell r="H1363" t="str">
            <v>USA</v>
          </cell>
          <cell r="I1363">
            <v>8500000</v>
          </cell>
          <cell r="J1363">
            <v>2002</v>
          </cell>
          <cell r="K1363">
            <v>5</v>
          </cell>
          <cell r="L1363" t="str">
            <v>Drama</v>
          </cell>
          <cell r="M1363" t="str">
            <v>Thriller</v>
          </cell>
        </row>
        <row r="1364">
          <cell r="A1364" t="str">
            <v>Kriv Stenders</v>
          </cell>
          <cell r="B1364">
            <v>92</v>
          </cell>
          <cell r="C1364">
            <v>0</v>
          </cell>
          <cell r="D1364" t="str">
            <v>Biography|Comedy|Drama|Family|Romance</v>
          </cell>
          <cell r="E1364" t="str">
            <v>Red DogÂ </v>
          </cell>
          <cell r="F1364" t="str">
            <v>http://www.imdb.com/title/tt0803061/?ref_=fn_tt_tt_1</v>
          </cell>
          <cell r="G1364" t="str">
            <v>English</v>
          </cell>
          <cell r="H1364" t="str">
            <v>Australia</v>
          </cell>
          <cell r="I1364">
            <v>8500000</v>
          </cell>
          <cell r="J1364">
            <v>2011</v>
          </cell>
          <cell r="K1364">
            <v>7.5</v>
          </cell>
          <cell r="L1364" t="str">
            <v>Biography</v>
          </cell>
          <cell r="M1364" t="str">
            <v>Comedy</v>
          </cell>
          <cell r="N1364" t="str">
            <v>Drama</v>
          </cell>
          <cell r="O1364" t="str">
            <v>Family</v>
          </cell>
        </row>
        <row r="1365">
          <cell r="A1365" t="str">
            <v>Christopher McQuarrie</v>
          </cell>
          <cell r="B1365">
            <v>119</v>
          </cell>
          <cell r="C1365">
            <v>6047856</v>
          </cell>
          <cell r="D1365" t="str">
            <v>Action|Crime|Drama|Thriller</v>
          </cell>
          <cell r="E1365" t="str">
            <v>The Way of the GunÂ </v>
          </cell>
          <cell r="F1365" t="str">
            <v>http://www.imdb.com/title/tt0202677/?ref_=fn_tt_tt_1</v>
          </cell>
          <cell r="G1365" t="str">
            <v>English</v>
          </cell>
          <cell r="H1365" t="str">
            <v>USA</v>
          </cell>
          <cell r="I1365">
            <v>8500000</v>
          </cell>
          <cell r="J1365">
            <v>2000</v>
          </cell>
          <cell r="K1365">
            <v>6.7</v>
          </cell>
          <cell r="L1365" t="str">
            <v>Action</v>
          </cell>
          <cell r="M1365" t="str">
            <v>Crime</v>
          </cell>
          <cell r="N1365" t="str">
            <v>Drama</v>
          </cell>
          <cell r="O1365" t="str">
            <v>Thriller</v>
          </cell>
        </row>
        <row r="1366">
          <cell r="A1366" t="str">
            <v>Mark Rydell</v>
          </cell>
          <cell r="B1366">
            <v>125</v>
          </cell>
          <cell r="C1366">
            <v>29200000</v>
          </cell>
          <cell r="D1366" t="str">
            <v>Drama|Music|Romance</v>
          </cell>
          <cell r="E1366" t="str">
            <v>The RoseÂ </v>
          </cell>
          <cell r="F1366" t="str">
            <v>http://www.imdb.com/title/tt0079826/?ref_=fn_tt_tt_1</v>
          </cell>
          <cell r="G1366" t="str">
            <v>English</v>
          </cell>
          <cell r="H1366" t="str">
            <v>USA</v>
          </cell>
          <cell r="I1366">
            <v>8500000</v>
          </cell>
          <cell r="J1366">
            <v>1979</v>
          </cell>
          <cell r="K1366">
            <v>6.9</v>
          </cell>
          <cell r="L1366" t="str">
            <v>Drama</v>
          </cell>
          <cell r="M1366" t="str">
            <v>Music</v>
          </cell>
          <cell r="N1366" t="str">
            <v>Romance</v>
          </cell>
        </row>
        <row r="1367">
          <cell r="A1367" t="str">
            <v>David E. Talbert</v>
          </cell>
          <cell r="B1367">
            <v>96</v>
          </cell>
          <cell r="C1367">
            <v>21564616</v>
          </cell>
          <cell r="D1367" t="str">
            <v>Comedy</v>
          </cell>
          <cell r="E1367" t="str">
            <v>Baggage ClaimÂ </v>
          </cell>
          <cell r="F1367" t="str">
            <v>http://www.imdb.com/title/tt1171222/?ref_=fn_tt_tt_1</v>
          </cell>
          <cell r="G1367" t="str">
            <v>English</v>
          </cell>
          <cell r="H1367" t="str">
            <v>USA</v>
          </cell>
          <cell r="I1367">
            <v>8500000</v>
          </cell>
          <cell r="J1367">
            <v>2013</v>
          </cell>
          <cell r="K1367">
            <v>5</v>
          </cell>
          <cell r="L1367" t="str">
            <v>Comedy</v>
          </cell>
          <cell r="M1367">
            <v>0</v>
          </cell>
        </row>
        <row r="1368">
          <cell r="A1368" t="str">
            <v>Ari Sandel</v>
          </cell>
          <cell r="B1368">
            <v>101</v>
          </cell>
          <cell r="C1368">
            <v>34017854</v>
          </cell>
          <cell r="D1368" t="str">
            <v>Comedy</v>
          </cell>
          <cell r="E1368" t="str">
            <v>The DUFFÂ </v>
          </cell>
          <cell r="F1368" t="str">
            <v>http://www.imdb.com/title/tt1666801/?ref_=fn_tt_tt_1</v>
          </cell>
          <cell r="G1368" t="str">
            <v>English</v>
          </cell>
          <cell r="H1368" t="str">
            <v>USA</v>
          </cell>
          <cell r="I1368">
            <v>8500000</v>
          </cell>
          <cell r="J1368">
            <v>2015</v>
          </cell>
          <cell r="K1368">
            <v>6.5</v>
          </cell>
          <cell r="L1368" t="str">
            <v>Comedy</v>
          </cell>
          <cell r="M1368">
            <v>0</v>
          </cell>
        </row>
        <row r="1369">
          <cell r="A1369" t="str">
            <v>Jane Campion</v>
          </cell>
          <cell r="B1369">
            <v>119</v>
          </cell>
          <cell r="C1369">
            <v>4440055</v>
          </cell>
          <cell r="D1369" t="str">
            <v>Biography|Drama|Romance</v>
          </cell>
          <cell r="E1369" t="str">
            <v>Bright StarÂ </v>
          </cell>
          <cell r="F1369" t="str">
            <v>http://www.imdb.com/title/tt0810784/?ref_=fn_tt_tt_1</v>
          </cell>
          <cell r="G1369" t="str">
            <v>English</v>
          </cell>
          <cell r="H1369" t="str">
            <v>UK</v>
          </cell>
          <cell r="I1369">
            <v>8500000</v>
          </cell>
          <cell r="J1369">
            <v>2009</v>
          </cell>
          <cell r="K1369">
            <v>7</v>
          </cell>
          <cell r="L1369" t="str">
            <v>Biography</v>
          </cell>
          <cell r="M1369" t="str">
            <v>Drama</v>
          </cell>
          <cell r="N1369" t="str">
            <v>Romance</v>
          </cell>
        </row>
        <row r="1370">
          <cell r="A1370" t="str">
            <v>Darren Lynn Bousman</v>
          </cell>
          <cell r="B1370">
            <v>150</v>
          </cell>
          <cell r="C1370">
            <v>140244</v>
          </cell>
          <cell r="D1370" t="str">
            <v>Horror|Musical|Sci-Fi</v>
          </cell>
          <cell r="E1370" t="str">
            <v>Repo! The Genetic OperaÂ </v>
          </cell>
          <cell r="F1370" t="str">
            <v>http://www.imdb.com/title/tt0963194/?ref_=fn_tt_tt_1</v>
          </cell>
          <cell r="G1370" t="str">
            <v>English</v>
          </cell>
          <cell r="H1370" t="str">
            <v>USA</v>
          </cell>
          <cell r="I1370">
            <v>8500000</v>
          </cell>
          <cell r="J1370">
            <v>2008</v>
          </cell>
          <cell r="K1370">
            <v>6.7</v>
          </cell>
          <cell r="L1370" t="str">
            <v>Horror</v>
          </cell>
          <cell r="M1370" t="str">
            <v>Musical</v>
          </cell>
          <cell r="N1370" t="str">
            <v>Sci-Fi</v>
          </cell>
        </row>
        <row r="1371">
          <cell r="A1371" t="str">
            <v>Dan Gilroy</v>
          </cell>
          <cell r="B1371">
            <v>117</v>
          </cell>
          <cell r="C1371">
            <v>32279955</v>
          </cell>
          <cell r="D1371" t="str">
            <v>Crime|Drama|Thriller</v>
          </cell>
          <cell r="E1371" t="str">
            <v>NightcrawlerÂ </v>
          </cell>
          <cell r="F1371" t="str">
            <v>http://www.imdb.com/title/tt2872718/?ref_=fn_tt_tt_1</v>
          </cell>
          <cell r="G1371" t="str">
            <v>English</v>
          </cell>
          <cell r="H1371" t="str">
            <v>USA</v>
          </cell>
          <cell r="I1371">
            <v>8500000</v>
          </cell>
          <cell r="J1371">
            <v>2014</v>
          </cell>
          <cell r="K1371">
            <v>7.9</v>
          </cell>
          <cell r="L1371" t="str">
            <v>Crime</v>
          </cell>
          <cell r="M1371" t="str">
            <v>Drama</v>
          </cell>
          <cell r="N1371" t="str">
            <v>Thriller</v>
          </cell>
        </row>
        <row r="1372">
          <cell r="A1372" t="str">
            <v>Rachel Talalay</v>
          </cell>
          <cell r="B1372">
            <v>93</v>
          </cell>
          <cell r="C1372">
            <v>34872293</v>
          </cell>
          <cell r="D1372" t="str">
            <v>Comedy|Fantasy|Horror|Thriller</v>
          </cell>
          <cell r="E1372" t="str">
            <v>Freddy's Dead: The Final NightmareÂ </v>
          </cell>
          <cell r="F1372" t="str">
            <v>http://www.imdb.com/title/tt0101917/?ref_=fn_tt_tt_1</v>
          </cell>
          <cell r="G1372" t="str">
            <v>English</v>
          </cell>
          <cell r="H1372" t="str">
            <v>USA</v>
          </cell>
          <cell r="I1372">
            <v>8500000</v>
          </cell>
          <cell r="J1372">
            <v>1991</v>
          </cell>
          <cell r="K1372">
            <v>4.9000000000000004</v>
          </cell>
          <cell r="L1372" t="str">
            <v>Comedy</v>
          </cell>
          <cell r="M1372" t="str">
            <v>Fantasy</v>
          </cell>
          <cell r="N1372" t="str">
            <v>Horror</v>
          </cell>
          <cell r="O1372" t="str">
            <v>Thriller</v>
          </cell>
        </row>
        <row r="1373">
          <cell r="A1373" t="str">
            <v>Henry Hobson</v>
          </cell>
          <cell r="B1373">
            <v>95</v>
          </cell>
          <cell r="C1373">
            <v>131175</v>
          </cell>
          <cell r="D1373" t="str">
            <v>Drama|Horror</v>
          </cell>
          <cell r="E1373" t="str">
            <v>MaggieÂ </v>
          </cell>
          <cell r="F1373" t="str">
            <v>http://www.imdb.com/title/tt1881002/?ref_=fn_tt_tt_1</v>
          </cell>
          <cell r="G1373" t="str">
            <v>English</v>
          </cell>
          <cell r="H1373" t="str">
            <v>USA</v>
          </cell>
          <cell r="I1373">
            <v>8500000</v>
          </cell>
          <cell r="J1373">
            <v>2015</v>
          </cell>
          <cell r="K1373">
            <v>5.6</v>
          </cell>
          <cell r="L1373" t="str">
            <v>Drama</v>
          </cell>
          <cell r="M1373" t="str">
            <v>Horror</v>
          </cell>
        </row>
        <row r="1374">
          <cell r="A1374" t="str">
            <v>Jay Chandrasekhar</v>
          </cell>
          <cell r="B1374">
            <v>119</v>
          </cell>
          <cell r="C1374">
            <v>4992159</v>
          </cell>
          <cell r="D1374" t="str">
            <v>Comedy|Horror|Thriller</v>
          </cell>
          <cell r="E1374" t="str">
            <v>Club DreadÂ </v>
          </cell>
          <cell r="F1374" t="str">
            <v>http://www.imdb.com/title/tt0331953/?ref_=fn_tt_tt_1</v>
          </cell>
          <cell r="G1374" t="str">
            <v>English</v>
          </cell>
          <cell r="H1374" t="str">
            <v>USA</v>
          </cell>
          <cell r="I1374">
            <v>8550000</v>
          </cell>
          <cell r="J1374">
            <v>2004</v>
          </cell>
          <cell r="K1374">
            <v>5.6</v>
          </cell>
          <cell r="L1374" t="str">
            <v>Comedy</v>
          </cell>
          <cell r="M1374" t="str">
            <v>Horror</v>
          </cell>
          <cell r="N1374" t="str">
            <v>Thriller</v>
          </cell>
        </row>
        <row r="1375">
          <cell r="A1375" t="str">
            <v>Joby Harold</v>
          </cell>
          <cell r="B1375">
            <v>84</v>
          </cell>
          <cell r="C1375">
            <v>14373825</v>
          </cell>
          <cell r="D1375" t="str">
            <v>Crime|Mystery|Thriller</v>
          </cell>
          <cell r="E1375" t="str">
            <v>AwakeÂ </v>
          </cell>
          <cell r="F1375" t="str">
            <v>http://www.imdb.com/title/tt0211933/?ref_=fn_tt_tt_1</v>
          </cell>
          <cell r="G1375" t="str">
            <v>English</v>
          </cell>
          <cell r="H1375" t="str">
            <v>USA</v>
          </cell>
          <cell r="I1375">
            <v>8600000</v>
          </cell>
          <cell r="J1375">
            <v>2007</v>
          </cell>
          <cell r="K1375">
            <v>6.5</v>
          </cell>
          <cell r="L1375" t="str">
            <v>Crime</v>
          </cell>
          <cell r="M1375" t="str">
            <v>Mystery</v>
          </cell>
          <cell r="N1375" t="str">
            <v>Thriller</v>
          </cell>
        </row>
        <row r="1376">
          <cell r="A1376" t="str">
            <v>Perry Lang</v>
          </cell>
          <cell r="B1376">
            <v>76</v>
          </cell>
          <cell r="C1376">
            <v>0</v>
          </cell>
          <cell r="D1376" t="str">
            <v>Action|Drama|Thriller</v>
          </cell>
          <cell r="E1376" t="str">
            <v>Men of WarÂ </v>
          </cell>
          <cell r="F1376" t="str">
            <v>http://www.imdb.com/title/tt0110490/?ref_=fn_tt_tt_1</v>
          </cell>
          <cell r="G1376" t="str">
            <v>English</v>
          </cell>
          <cell r="H1376" t="str">
            <v>USA</v>
          </cell>
          <cell r="I1376">
            <v>8600000</v>
          </cell>
          <cell r="J1376">
            <v>1994</v>
          </cell>
          <cell r="K1376">
            <v>5.8</v>
          </cell>
          <cell r="L1376" t="str">
            <v>Action</v>
          </cell>
          <cell r="M1376" t="str">
            <v>Drama</v>
          </cell>
          <cell r="N1376" t="str">
            <v>Thriller</v>
          </cell>
        </row>
        <row r="1377">
          <cell r="A1377" t="str">
            <v>Richard Linklater</v>
          </cell>
          <cell r="B1377">
            <v>100</v>
          </cell>
          <cell r="C1377">
            <v>5480996</v>
          </cell>
          <cell r="D1377" t="str">
            <v>Animation|Drama|Mystery|Sci-Fi|Thriller</v>
          </cell>
          <cell r="E1377" t="str">
            <v>A Scanner DarklyÂ </v>
          </cell>
          <cell r="F1377" t="str">
            <v>http://www.imdb.com/title/tt0405296/?ref_=fn_tt_tt_1</v>
          </cell>
          <cell r="G1377" t="str">
            <v>English</v>
          </cell>
          <cell r="H1377" t="str">
            <v>USA</v>
          </cell>
          <cell r="I1377">
            <v>8700000</v>
          </cell>
          <cell r="J1377">
            <v>2006</v>
          </cell>
          <cell r="K1377">
            <v>7.1</v>
          </cell>
          <cell r="L1377" t="str">
            <v>Animation</v>
          </cell>
          <cell r="M1377" t="str">
            <v>Drama</v>
          </cell>
          <cell r="N1377" t="str">
            <v>Mystery</v>
          </cell>
          <cell r="O1377" t="str">
            <v>Sci-Fi</v>
          </cell>
        </row>
        <row r="1378">
          <cell r="A1378" t="str">
            <v>Kim Nguyen</v>
          </cell>
          <cell r="B1378">
            <v>96</v>
          </cell>
          <cell r="C1378">
            <v>0</v>
          </cell>
          <cell r="D1378" t="str">
            <v>Drama|Romance</v>
          </cell>
          <cell r="E1378" t="str">
            <v>Two Lovers and a BearÂ </v>
          </cell>
          <cell r="F1378" t="str">
            <v>http://www.imdb.com/title/tt4412528/?ref_=fn_tt_tt_1</v>
          </cell>
          <cell r="G1378" t="str">
            <v>English</v>
          </cell>
          <cell r="H1378" t="str">
            <v>Canada</v>
          </cell>
          <cell r="I1378">
            <v>8700000</v>
          </cell>
          <cell r="J1378">
            <v>2016</v>
          </cell>
          <cell r="K1378">
            <v>7.2</v>
          </cell>
          <cell r="L1378" t="str">
            <v>Drama</v>
          </cell>
          <cell r="M1378" t="str">
            <v>Romance</v>
          </cell>
        </row>
        <row r="1379">
          <cell r="A1379" t="str">
            <v>Peter Faiman</v>
          </cell>
          <cell r="B1379">
            <v>93</v>
          </cell>
          <cell r="C1379">
            <v>174635000</v>
          </cell>
          <cell r="D1379" t="str">
            <v>Adventure|Comedy</v>
          </cell>
          <cell r="E1379" t="str">
            <v>Crocodile DundeeÂ </v>
          </cell>
          <cell r="F1379" t="str">
            <v>http://www.imdb.com/title/tt0090555/?ref_=fn_tt_tt_1</v>
          </cell>
          <cell r="G1379" t="str">
            <v>English</v>
          </cell>
          <cell r="H1379" t="str">
            <v>Australia</v>
          </cell>
          <cell r="I1379">
            <v>8800000</v>
          </cell>
          <cell r="J1379">
            <v>1986</v>
          </cell>
          <cell r="K1379">
            <v>6.5</v>
          </cell>
          <cell r="L1379" t="str">
            <v>Adventure</v>
          </cell>
          <cell r="M1379" t="str">
            <v>Comedy</v>
          </cell>
        </row>
        <row r="1380">
          <cell r="A1380" t="str">
            <v>Roland Suso Richter</v>
          </cell>
          <cell r="B1380">
            <v>90</v>
          </cell>
          <cell r="C1380">
            <v>0</v>
          </cell>
          <cell r="D1380" t="str">
            <v>Mystery|Sci-Fi|Thriller</v>
          </cell>
          <cell r="E1380" t="str">
            <v>The I InsideÂ </v>
          </cell>
          <cell r="F1380" t="str">
            <v>http://www.imdb.com/title/tt0325596/?ref_=fn_tt_tt_1</v>
          </cell>
          <cell r="G1380" t="str">
            <v>English</v>
          </cell>
          <cell r="H1380" t="str">
            <v>UK</v>
          </cell>
          <cell r="I1380">
            <v>8800000</v>
          </cell>
          <cell r="J1380">
            <v>2004</v>
          </cell>
          <cell r="K1380">
            <v>6.1</v>
          </cell>
          <cell r="L1380" t="str">
            <v>Mystery</v>
          </cell>
          <cell r="M1380" t="str">
            <v>Sci-Fi</v>
          </cell>
          <cell r="N1380" t="str">
            <v>Thriller</v>
          </cell>
        </row>
        <row r="1381">
          <cell r="A1381" t="str">
            <v>Michael Haneke</v>
          </cell>
          <cell r="B1381">
            <v>127</v>
          </cell>
          <cell r="C1381">
            <v>225377</v>
          </cell>
          <cell r="D1381" t="str">
            <v>Drama|Romance</v>
          </cell>
          <cell r="E1381" t="str">
            <v>AmourÂ </v>
          </cell>
          <cell r="F1381" t="str">
            <v>http://www.imdb.com/title/tt1602620/?ref_=fn_tt_tt_1</v>
          </cell>
          <cell r="G1381" t="str">
            <v>French</v>
          </cell>
          <cell r="H1381" t="str">
            <v>France</v>
          </cell>
          <cell r="I1381">
            <v>8900000</v>
          </cell>
          <cell r="J1381">
            <v>2012</v>
          </cell>
          <cell r="K1381">
            <v>7.9</v>
          </cell>
          <cell r="L1381" t="str">
            <v>Drama</v>
          </cell>
          <cell r="M1381" t="str">
            <v>Romance</v>
          </cell>
        </row>
        <row r="1382">
          <cell r="A1382" t="str">
            <v>Frank Oz</v>
          </cell>
          <cell r="B1382">
            <v>87</v>
          </cell>
          <cell r="C1382">
            <v>8579684</v>
          </cell>
          <cell r="D1382" t="str">
            <v>Comedy</v>
          </cell>
          <cell r="E1382" t="str">
            <v>Death at a FuneralÂ </v>
          </cell>
          <cell r="F1382" t="str">
            <v>http://www.imdb.com/title/tt0795368/?ref_=fn_tt_tt_1</v>
          </cell>
          <cell r="G1382" t="str">
            <v>English</v>
          </cell>
          <cell r="H1382" t="str">
            <v>USA</v>
          </cell>
          <cell r="I1382">
            <v>9000000</v>
          </cell>
          <cell r="J1382">
            <v>2007</v>
          </cell>
          <cell r="K1382">
            <v>7.4</v>
          </cell>
          <cell r="L1382" t="str">
            <v>Comedy</v>
          </cell>
          <cell r="M1382">
            <v>0</v>
          </cell>
        </row>
        <row r="1383">
          <cell r="A1383" t="str">
            <v>William Brent Bell</v>
          </cell>
          <cell r="B1383">
            <v>75</v>
          </cell>
          <cell r="C1383">
            <v>23078294</v>
          </cell>
          <cell r="D1383" t="str">
            <v>Horror|Thriller</v>
          </cell>
          <cell r="E1383" t="str">
            <v>Stay AliveÂ </v>
          </cell>
          <cell r="F1383" t="str">
            <v>http://www.imdb.com/title/tt0441796/?ref_=fn_tt_tt_1</v>
          </cell>
          <cell r="G1383" t="str">
            <v>English</v>
          </cell>
          <cell r="H1383" t="str">
            <v>USA</v>
          </cell>
          <cell r="I1383">
            <v>9000000</v>
          </cell>
          <cell r="J1383">
            <v>2006</v>
          </cell>
          <cell r="K1383">
            <v>5.0999999999999996</v>
          </cell>
          <cell r="L1383" t="str">
            <v>Horror</v>
          </cell>
          <cell r="M1383" t="str">
            <v>Thriller</v>
          </cell>
        </row>
        <row r="1384">
          <cell r="A1384" t="str">
            <v>Nicholas Ray</v>
          </cell>
          <cell r="B1384">
            <v>154</v>
          </cell>
          <cell r="C1384">
            <v>0</v>
          </cell>
          <cell r="D1384" t="str">
            <v>Action|Adventure|Drama|History|War</v>
          </cell>
          <cell r="E1384" t="str">
            <v>55 Days at PekingÂ </v>
          </cell>
          <cell r="F1384" t="str">
            <v>http://www.imdb.com/title/tt0056800/?ref_=fn_tt_tt_1</v>
          </cell>
          <cell r="G1384" t="str">
            <v>English</v>
          </cell>
          <cell r="H1384" t="str">
            <v>USA</v>
          </cell>
          <cell r="I1384">
            <v>9000000</v>
          </cell>
          <cell r="J1384">
            <v>1963</v>
          </cell>
          <cell r="K1384">
            <v>6.8</v>
          </cell>
          <cell r="L1384" t="str">
            <v>Action</v>
          </cell>
          <cell r="M1384" t="str">
            <v>Adventure</v>
          </cell>
          <cell r="N1384" t="str">
            <v>Drama</v>
          </cell>
          <cell r="O1384" t="str">
            <v>History</v>
          </cell>
        </row>
        <row r="1385">
          <cell r="A1385" t="str">
            <v>Russell Mulcahy</v>
          </cell>
          <cell r="B1385">
            <v>88</v>
          </cell>
          <cell r="C1385">
            <v>0</v>
          </cell>
          <cell r="D1385" t="str">
            <v>Action|Drama|Thriller</v>
          </cell>
          <cell r="E1385" t="str">
            <v>Silent TriggerÂ </v>
          </cell>
          <cell r="F1385" t="str">
            <v>http://www.imdb.com/title/tt0117653/?ref_=fn_tt_tt_1</v>
          </cell>
          <cell r="G1385" t="str">
            <v>English</v>
          </cell>
          <cell r="H1385" t="str">
            <v>Canada</v>
          </cell>
          <cell r="I1385">
            <v>9000000</v>
          </cell>
          <cell r="J1385">
            <v>1996</v>
          </cell>
          <cell r="K1385">
            <v>5.6</v>
          </cell>
          <cell r="L1385" t="str">
            <v>Action</v>
          </cell>
          <cell r="M1385" t="str">
            <v>Drama</v>
          </cell>
          <cell r="N1385" t="str">
            <v>Thriller</v>
          </cell>
        </row>
        <row r="1386">
          <cell r="A1386" t="str">
            <v>Mike Binder</v>
          </cell>
          <cell r="B1386">
            <v>118</v>
          </cell>
          <cell r="C1386">
            <v>18761993</v>
          </cell>
          <cell r="D1386" t="str">
            <v>Comedy|Drama</v>
          </cell>
          <cell r="E1386" t="str">
            <v>The Upside of AngerÂ </v>
          </cell>
          <cell r="F1386" t="str">
            <v>http://www.imdb.com/title/tt0365885/?ref_=fn_tt_tt_1</v>
          </cell>
          <cell r="G1386" t="str">
            <v>English</v>
          </cell>
          <cell r="H1386" t="str">
            <v>USA</v>
          </cell>
          <cell r="I1386">
            <v>9000000</v>
          </cell>
          <cell r="J1386">
            <v>2005</v>
          </cell>
          <cell r="K1386">
            <v>6.9</v>
          </cell>
          <cell r="L1386" t="str">
            <v>Comedy</v>
          </cell>
          <cell r="M1386" t="str">
            <v>Drama</v>
          </cell>
        </row>
        <row r="1387">
          <cell r="A1387" t="str">
            <v>Peter Sollett</v>
          </cell>
          <cell r="B1387">
            <v>90</v>
          </cell>
          <cell r="C1387">
            <v>31487293</v>
          </cell>
          <cell r="D1387" t="str">
            <v>Comedy|Drama|Music|Romance</v>
          </cell>
          <cell r="E1387" t="str">
            <v>Nick and Norah's Infinite PlaylistÂ </v>
          </cell>
          <cell r="F1387" t="str">
            <v>http://www.imdb.com/title/tt0981227/?ref_=fn_tt_tt_1</v>
          </cell>
          <cell r="G1387" t="str">
            <v>English</v>
          </cell>
          <cell r="H1387" t="str">
            <v>USA</v>
          </cell>
          <cell r="I1387">
            <v>9000000</v>
          </cell>
          <cell r="J1387">
            <v>2008</v>
          </cell>
          <cell r="K1387">
            <v>6.7</v>
          </cell>
          <cell r="L1387" t="str">
            <v>Comedy</v>
          </cell>
          <cell r="M1387" t="str">
            <v>Drama</v>
          </cell>
          <cell r="N1387" t="str">
            <v>Music</v>
          </cell>
          <cell r="O1387" t="str">
            <v>Romance</v>
          </cell>
        </row>
        <row r="1388">
          <cell r="A1388" t="str">
            <v>Wes Anderson</v>
          </cell>
          <cell r="B1388">
            <v>93</v>
          </cell>
          <cell r="C1388">
            <v>17096053</v>
          </cell>
          <cell r="D1388" t="str">
            <v>Comedy|Drama</v>
          </cell>
          <cell r="E1388" t="str">
            <v>RushmoreÂ </v>
          </cell>
          <cell r="F1388" t="str">
            <v>http://www.imdb.com/title/tt0128445/?ref_=fn_tt_tt_1</v>
          </cell>
          <cell r="G1388" t="str">
            <v>English</v>
          </cell>
          <cell r="H1388" t="str">
            <v>USA</v>
          </cell>
          <cell r="I1388">
            <v>9000000</v>
          </cell>
          <cell r="J1388">
            <v>1998</v>
          </cell>
          <cell r="K1388">
            <v>7.7</v>
          </cell>
          <cell r="L1388" t="str">
            <v>Comedy</v>
          </cell>
          <cell r="M1388" t="str">
            <v>Drama</v>
          </cell>
        </row>
        <row r="1389">
          <cell r="A1389" t="str">
            <v>Mike Binder</v>
          </cell>
          <cell r="B1389">
            <v>121</v>
          </cell>
          <cell r="C1389">
            <v>21569041</v>
          </cell>
          <cell r="D1389" t="str">
            <v>Drama</v>
          </cell>
          <cell r="E1389" t="str">
            <v>Black or WhiteÂ </v>
          </cell>
          <cell r="F1389" t="str">
            <v>http://www.imdb.com/title/tt2883434/?ref_=fn_tt_tt_1</v>
          </cell>
          <cell r="G1389" t="str">
            <v>English</v>
          </cell>
          <cell r="H1389" t="str">
            <v>USA</v>
          </cell>
          <cell r="I1389">
            <v>9000000</v>
          </cell>
          <cell r="J1389">
            <v>2014</v>
          </cell>
          <cell r="K1389">
            <v>6.6</v>
          </cell>
          <cell r="L1389" t="str">
            <v>Drama</v>
          </cell>
          <cell r="M1389">
            <v>0</v>
          </cell>
        </row>
        <row r="1390">
          <cell r="A1390" t="str">
            <v>Steven Soderbergh</v>
          </cell>
          <cell r="B1390">
            <v>89</v>
          </cell>
          <cell r="C1390">
            <v>3193102</v>
          </cell>
          <cell r="D1390" t="str">
            <v>Crime|Drama|Mystery|Thriller</v>
          </cell>
          <cell r="E1390" t="str">
            <v>The LimeyÂ </v>
          </cell>
          <cell r="F1390" t="str">
            <v>http://www.imdb.com/title/tt0165854/?ref_=fn_tt_tt_1</v>
          </cell>
          <cell r="G1390" t="str">
            <v>English</v>
          </cell>
          <cell r="H1390" t="str">
            <v>USA</v>
          </cell>
          <cell r="I1390">
            <v>9000000</v>
          </cell>
          <cell r="J1390">
            <v>1999</v>
          </cell>
          <cell r="K1390">
            <v>7.1</v>
          </cell>
          <cell r="L1390" t="str">
            <v>Crime</v>
          </cell>
          <cell r="M1390" t="str">
            <v>Drama</v>
          </cell>
          <cell r="N1390" t="str">
            <v>Mystery</v>
          </cell>
          <cell r="O1390" t="str">
            <v>Thriller</v>
          </cell>
        </row>
        <row r="1391">
          <cell r="A1391" t="str">
            <v>Norman Jewison</v>
          </cell>
          <cell r="B1391">
            <v>181</v>
          </cell>
          <cell r="C1391">
            <v>50000000</v>
          </cell>
          <cell r="D1391" t="str">
            <v>Drama|Family|Musical|Romance</v>
          </cell>
          <cell r="E1391" t="str">
            <v>Fiddler on the RoofÂ </v>
          </cell>
          <cell r="F1391" t="str">
            <v>http://www.imdb.com/title/tt0067093/?ref_=fn_tt_tt_1</v>
          </cell>
          <cell r="G1391" t="str">
            <v>English</v>
          </cell>
          <cell r="H1391" t="str">
            <v>USA</v>
          </cell>
          <cell r="I1391">
            <v>9000000</v>
          </cell>
          <cell r="J1391">
            <v>1971</v>
          </cell>
          <cell r="K1391">
            <v>8</v>
          </cell>
          <cell r="L1391" t="str">
            <v>Drama</v>
          </cell>
          <cell r="M1391" t="str">
            <v>Family</v>
          </cell>
          <cell r="N1391" t="str">
            <v>Musical</v>
          </cell>
          <cell r="O1391" t="str">
            <v>Romance</v>
          </cell>
        </row>
        <row r="1392">
          <cell r="A1392" t="str">
            <v>Terence Young</v>
          </cell>
          <cell r="B1392">
            <v>130</v>
          </cell>
          <cell r="C1392">
            <v>63600000</v>
          </cell>
          <cell r="D1392" t="str">
            <v>Action|Adventure|Thriller</v>
          </cell>
          <cell r="E1392" t="str">
            <v>ThunderballÂ </v>
          </cell>
          <cell r="F1392" t="str">
            <v>http://www.imdb.com/title/tt0059800/?ref_=fn_tt_tt_1</v>
          </cell>
          <cell r="G1392" t="str">
            <v>English</v>
          </cell>
          <cell r="H1392" t="str">
            <v>UK</v>
          </cell>
          <cell r="I1392">
            <v>9000000</v>
          </cell>
          <cell r="J1392">
            <v>1965</v>
          </cell>
          <cell r="K1392">
            <v>7</v>
          </cell>
          <cell r="L1392" t="str">
            <v>Action</v>
          </cell>
          <cell r="M1392" t="str">
            <v>Adventure</v>
          </cell>
          <cell r="N1392" t="str">
            <v>Thriller</v>
          </cell>
        </row>
        <row r="1393">
          <cell r="A1393" t="str">
            <v>F. Gary Gray</v>
          </cell>
          <cell r="B1393">
            <v>123</v>
          </cell>
          <cell r="C1393">
            <v>36049108</v>
          </cell>
          <cell r="D1393" t="str">
            <v>Action|Crime|Drama|Romance|Thriller</v>
          </cell>
          <cell r="E1393" t="str">
            <v>Set It OffÂ </v>
          </cell>
          <cell r="F1393" t="str">
            <v>http://www.imdb.com/title/tt0117603/?ref_=fn_tt_tt_1</v>
          </cell>
          <cell r="G1393" t="str">
            <v>English</v>
          </cell>
          <cell r="H1393" t="str">
            <v>USA</v>
          </cell>
          <cell r="I1393">
            <v>9000000</v>
          </cell>
          <cell r="J1393">
            <v>1996</v>
          </cell>
          <cell r="K1393">
            <v>6.8</v>
          </cell>
          <cell r="L1393" t="str">
            <v>Action</v>
          </cell>
          <cell r="M1393" t="str">
            <v>Crime</v>
          </cell>
          <cell r="N1393" t="str">
            <v>Drama</v>
          </cell>
          <cell r="O1393" t="str">
            <v>Romance</v>
          </cell>
        </row>
        <row r="1394">
          <cell r="A1394" t="str">
            <v>Malcolm D. Lee</v>
          </cell>
          <cell r="B1394">
            <v>120</v>
          </cell>
          <cell r="C1394">
            <v>34074895</v>
          </cell>
          <cell r="D1394" t="str">
            <v>Comedy|Drama</v>
          </cell>
          <cell r="E1394" t="str">
            <v>The Best ManÂ </v>
          </cell>
          <cell r="F1394" t="str">
            <v>http://www.imdb.com/title/tt0168501/?ref_=fn_tt_tt_1</v>
          </cell>
          <cell r="G1394" t="str">
            <v>English</v>
          </cell>
          <cell r="H1394" t="str">
            <v>USA</v>
          </cell>
          <cell r="I1394">
            <v>9000000</v>
          </cell>
          <cell r="J1394">
            <v>1999</v>
          </cell>
          <cell r="K1394">
            <v>6.7</v>
          </cell>
          <cell r="L1394" t="str">
            <v>Comedy</v>
          </cell>
          <cell r="M1394" t="str">
            <v>Drama</v>
          </cell>
        </row>
        <row r="1395">
          <cell r="A1395" t="str">
            <v>Tom Holland</v>
          </cell>
          <cell r="B1395">
            <v>87</v>
          </cell>
          <cell r="C1395">
            <v>33244684</v>
          </cell>
          <cell r="D1395" t="str">
            <v>Fantasy|Horror</v>
          </cell>
          <cell r="E1395" t="str">
            <v>Child's PlayÂ </v>
          </cell>
          <cell r="F1395" t="str">
            <v>http://www.imdb.com/title/tt0094862/?ref_=fn_tt_tt_1</v>
          </cell>
          <cell r="G1395" t="str">
            <v>English</v>
          </cell>
          <cell r="H1395" t="str">
            <v>USA</v>
          </cell>
          <cell r="I1395">
            <v>9000000</v>
          </cell>
          <cell r="J1395">
            <v>1988</v>
          </cell>
          <cell r="K1395">
            <v>6.5</v>
          </cell>
          <cell r="L1395" t="str">
            <v>Fantasy</v>
          </cell>
          <cell r="M1395" t="str">
            <v>Horror</v>
          </cell>
        </row>
        <row r="1396">
          <cell r="A1396" t="str">
            <v>Michael Moore</v>
          </cell>
          <cell r="B1396">
            <v>123</v>
          </cell>
          <cell r="C1396">
            <v>24530513</v>
          </cell>
          <cell r="D1396" t="str">
            <v>Documentary|Drama</v>
          </cell>
          <cell r="E1396" t="str">
            <v>SickoÂ </v>
          </cell>
          <cell r="F1396" t="str">
            <v>http://www.imdb.com/title/tt0386032/?ref_=fn_tt_tt_1</v>
          </cell>
          <cell r="G1396" t="str">
            <v>English</v>
          </cell>
          <cell r="H1396" t="str">
            <v>USA</v>
          </cell>
          <cell r="I1396">
            <v>9000000</v>
          </cell>
          <cell r="J1396">
            <v>2007</v>
          </cell>
          <cell r="K1396">
            <v>8</v>
          </cell>
          <cell r="L1396" t="str">
            <v>Documentary</v>
          </cell>
          <cell r="M1396" t="str">
            <v>Drama</v>
          </cell>
        </row>
        <row r="1397">
          <cell r="A1397" t="str">
            <v>James DeMonaco</v>
          </cell>
          <cell r="B1397">
            <v>103</v>
          </cell>
          <cell r="C1397">
            <v>71519230</v>
          </cell>
          <cell r="D1397" t="str">
            <v>Action|Horror|Sci-Fi|Thriller</v>
          </cell>
          <cell r="E1397" t="str">
            <v>The Purge: AnarchyÂ </v>
          </cell>
          <cell r="F1397" t="str">
            <v>http://www.imdb.com/title/tt2975578/?ref_=fn_tt_tt_1</v>
          </cell>
          <cell r="G1397" t="str">
            <v>English</v>
          </cell>
          <cell r="H1397" t="str">
            <v>USA</v>
          </cell>
          <cell r="I1397">
            <v>9000000</v>
          </cell>
          <cell r="J1397">
            <v>2014</v>
          </cell>
          <cell r="K1397">
            <v>6.5</v>
          </cell>
          <cell r="L1397" t="str">
            <v>Action</v>
          </cell>
          <cell r="M1397" t="str">
            <v>Horror</v>
          </cell>
          <cell r="N1397" t="str">
            <v>Sci-Fi</v>
          </cell>
          <cell r="O1397" t="str">
            <v>Thriller</v>
          </cell>
        </row>
        <row r="1398">
          <cell r="A1398" t="str">
            <v>Kris Isacsson</v>
          </cell>
          <cell r="B1398">
            <v>91</v>
          </cell>
          <cell r="C1398">
            <v>20035310</v>
          </cell>
          <cell r="D1398" t="str">
            <v>Comedy|Drama|Romance</v>
          </cell>
          <cell r="E1398" t="str">
            <v>Down to YouÂ </v>
          </cell>
          <cell r="F1398" t="str">
            <v>http://www.imdb.com/title/tt0186975/?ref_=fn_tt_tt_1</v>
          </cell>
          <cell r="G1398" t="str">
            <v>English</v>
          </cell>
          <cell r="H1398" t="str">
            <v>USA</v>
          </cell>
          <cell r="I1398">
            <v>9000000</v>
          </cell>
          <cell r="J1398">
            <v>2000</v>
          </cell>
          <cell r="K1398">
            <v>4.9000000000000004</v>
          </cell>
          <cell r="L1398" t="str">
            <v>Comedy</v>
          </cell>
          <cell r="M1398" t="str">
            <v>Drama</v>
          </cell>
          <cell r="N1398" t="str">
            <v>Romance</v>
          </cell>
        </row>
        <row r="1399">
          <cell r="A1399" t="str">
            <v>Danny Leiner</v>
          </cell>
          <cell r="B1399">
            <v>88</v>
          </cell>
          <cell r="C1399">
            <v>18225165</v>
          </cell>
          <cell r="D1399" t="str">
            <v>Adventure|Comedy</v>
          </cell>
          <cell r="E1399" t="str">
            <v>Harold &amp; Kumar Go to White CastleÂ </v>
          </cell>
          <cell r="F1399" t="str">
            <v>http://www.imdb.com/title/tt0366551/?ref_=fn_tt_tt_1</v>
          </cell>
          <cell r="G1399" t="str">
            <v>English</v>
          </cell>
          <cell r="H1399" t="str">
            <v>USA</v>
          </cell>
          <cell r="I1399">
            <v>9000000</v>
          </cell>
          <cell r="J1399">
            <v>2004</v>
          </cell>
          <cell r="K1399">
            <v>7.1</v>
          </cell>
          <cell r="L1399" t="str">
            <v>Adventure</v>
          </cell>
          <cell r="M1399" t="str">
            <v>Comedy</v>
          </cell>
        </row>
        <row r="1400">
          <cell r="A1400" t="str">
            <v>Glen Morgan</v>
          </cell>
          <cell r="B1400">
            <v>94</v>
          </cell>
          <cell r="C1400">
            <v>16235293</v>
          </cell>
          <cell r="D1400" t="str">
            <v>Horror</v>
          </cell>
          <cell r="E1400" t="str">
            <v>Black ChristmasÂ </v>
          </cell>
          <cell r="F1400" t="str">
            <v>http://www.imdb.com/title/tt0454082/?ref_=fn_tt_tt_1</v>
          </cell>
          <cell r="G1400" t="str">
            <v>English</v>
          </cell>
          <cell r="H1400" t="str">
            <v>USA</v>
          </cell>
          <cell r="I1400">
            <v>9000000</v>
          </cell>
          <cell r="J1400">
            <v>2006</v>
          </cell>
          <cell r="K1400">
            <v>4.5</v>
          </cell>
          <cell r="L1400" t="str">
            <v>Horror</v>
          </cell>
          <cell r="M1400">
            <v>0</v>
          </cell>
        </row>
        <row r="1401">
          <cell r="A1401" t="str">
            <v>Kenneth Branagh</v>
          </cell>
          <cell r="B1401">
            <v>137</v>
          </cell>
          <cell r="C1401">
            <v>10161099</v>
          </cell>
          <cell r="D1401" t="str">
            <v>Action|Biography|Drama|History|Romance|War</v>
          </cell>
          <cell r="E1401" t="str">
            <v>Henry VÂ </v>
          </cell>
          <cell r="F1401" t="str">
            <v>http://www.imdb.com/title/tt0097499/?ref_=fn_tt_tt_1</v>
          </cell>
          <cell r="G1401" t="str">
            <v>English</v>
          </cell>
          <cell r="H1401" t="str">
            <v>UK</v>
          </cell>
          <cell r="I1401">
            <v>9000000</v>
          </cell>
          <cell r="J1401">
            <v>1989</v>
          </cell>
          <cell r="K1401">
            <v>7.7</v>
          </cell>
          <cell r="L1401" t="str">
            <v>Action</v>
          </cell>
          <cell r="M1401" t="str">
            <v>Biography</v>
          </cell>
          <cell r="N1401" t="str">
            <v>Drama</v>
          </cell>
          <cell r="O1401" t="str">
            <v>History</v>
          </cell>
        </row>
        <row r="1402">
          <cell r="A1402" t="str">
            <v>Burr Steers</v>
          </cell>
          <cell r="B1402">
            <v>99</v>
          </cell>
          <cell r="C1402">
            <v>4681503</v>
          </cell>
          <cell r="D1402" t="str">
            <v>Comedy|Drama</v>
          </cell>
          <cell r="E1402" t="str">
            <v>Igby Goes DownÂ </v>
          </cell>
          <cell r="F1402" t="str">
            <v>http://www.imdb.com/title/tt0280760/?ref_=fn_tt_tt_1</v>
          </cell>
          <cell r="G1402" t="str">
            <v>English</v>
          </cell>
          <cell r="H1402" t="str">
            <v>USA</v>
          </cell>
          <cell r="I1402">
            <v>9000000</v>
          </cell>
          <cell r="J1402">
            <v>2002</v>
          </cell>
          <cell r="K1402">
            <v>7</v>
          </cell>
          <cell r="L1402" t="str">
            <v>Comedy</v>
          </cell>
          <cell r="M1402" t="str">
            <v>Drama</v>
          </cell>
        </row>
        <row r="1403">
          <cell r="A1403" t="str">
            <v>Stewart Raffill</v>
          </cell>
          <cell r="B1403">
            <v>91</v>
          </cell>
          <cell r="C1403">
            <v>0</v>
          </cell>
          <cell r="D1403" t="str">
            <v>Action|Adventure|Comedy|Romance|Sci-Fi</v>
          </cell>
          <cell r="E1403" t="str">
            <v>The Ice PiratesÂ </v>
          </cell>
          <cell r="F1403" t="str">
            <v>http://www.imdb.com/title/tt0087451/?ref_=fn_tt_tt_1</v>
          </cell>
          <cell r="G1403" t="str">
            <v>English</v>
          </cell>
          <cell r="H1403" t="str">
            <v>USA</v>
          </cell>
          <cell r="I1403">
            <v>9000000</v>
          </cell>
          <cell r="J1403">
            <v>1984</v>
          </cell>
          <cell r="K1403">
            <v>5.7</v>
          </cell>
          <cell r="L1403" t="str">
            <v>Action</v>
          </cell>
          <cell r="M1403" t="str">
            <v>Adventure</v>
          </cell>
          <cell r="N1403" t="str">
            <v>Comedy</v>
          </cell>
          <cell r="O1403" t="str">
            <v>Romance</v>
          </cell>
        </row>
        <row r="1404">
          <cell r="A1404" t="str">
            <v>Davis Guggenheim</v>
          </cell>
          <cell r="B1404">
            <v>95</v>
          </cell>
          <cell r="C1404">
            <v>2955039</v>
          </cell>
          <cell r="D1404" t="str">
            <v>Biography|Drama|Sport</v>
          </cell>
          <cell r="E1404" t="str">
            <v>GracieÂ </v>
          </cell>
          <cell r="F1404" t="str">
            <v>http://www.imdb.com/title/tt0441007/?ref_=fn_tt_tt_1</v>
          </cell>
          <cell r="G1404" t="str">
            <v>English</v>
          </cell>
          <cell r="H1404" t="str">
            <v>USA</v>
          </cell>
          <cell r="I1404">
            <v>9000000</v>
          </cell>
          <cell r="J1404">
            <v>2007</v>
          </cell>
          <cell r="K1404">
            <v>6.2</v>
          </cell>
          <cell r="L1404" t="str">
            <v>Biography</v>
          </cell>
          <cell r="M1404" t="str">
            <v>Drama</v>
          </cell>
          <cell r="N1404" t="str">
            <v>Sport</v>
          </cell>
        </row>
        <row r="1405">
          <cell r="A1405" t="str">
            <v>Bart Freundlich</v>
          </cell>
          <cell r="B1405">
            <v>103</v>
          </cell>
          <cell r="C1405">
            <v>1530535</v>
          </cell>
          <cell r="D1405" t="str">
            <v>Comedy|Drama|Romance</v>
          </cell>
          <cell r="E1405" t="str">
            <v>Trust the ManÂ </v>
          </cell>
          <cell r="F1405" t="str">
            <v>http://www.imdb.com/title/tt0427968/?ref_=fn_tt_tt_1</v>
          </cell>
          <cell r="G1405" t="str">
            <v>English</v>
          </cell>
          <cell r="H1405" t="str">
            <v>USA</v>
          </cell>
          <cell r="I1405">
            <v>9000000</v>
          </cell>
          <cell r="J1405">
            <v>2005</v>
          </cell>
          <cell r="K1405">
            <v>5.7</v>
          </cell>
          <cell r="L1405" t="str">
            <v>Comedy</v>
          </cell>
          <cell r="M1405" t="str">
            <v>Drama</v>
          </cell>
          <cell r="N1405" t="str">
            <v>Romance</v>
          </cell>
        </row>
        <row r="1406">
          <cell r="A1406" t="str">
            <v>Andrew Fleming</v>
          </cell>
          <cell r="B1406">
            <v>92</v>
          </cell>
          <cell r="C1406">
            <v>4881867</v>
          </cell>
          <cell r="D1406" t="str">
            <v>Comedy|Music</v>
          </cell>
          <cell r="E1406" t="str">
            <v>Hamlet 2Â </v>
          </cell>
          <cell r="F1406" t="str">
            <v>http://www.imdb.com/title/tt1104733/?ref_=fn_tt_tt_1</v>
          </cell>
          <cell r="G1406" t="str">
            <v>English</v>
          </cell>
          <cell r="H1406" t="str">
            <v>USA</v>
          </cell>
          <cell r="I1406">
            <v>9000000</v>
          </cell>
          <cell r="J1406">
            <v>2008</v>
          </cell>
          <cell r="K1406">
            <v>6.4</v>
          </cell>
          <cell r="L1406" t="str">
            <v>Comedy</v>
          </cell>
          <cell r="M1406" t="str">
            <v>Music</v>
          </cell>
        </row>
        <row r="1407">
          <cell r="A1407" t="str">
            <v>Kevin Tancharoen</v>
          </cell>
          <cell r="B1407">
            <v>84</v>
          </cell>
          <cell r="C1407">
            <v>11860839</v>
          </cell>
          <cell r="D1407" t="str">
            <v>Documentary|Music</v>
          </cell>
          <cell r="E1407" t="str">
            <v>Glee: The 3D Concert MovieÂ </v>
          </cell>
          <cell r="F1407" t="str">
            <v>http://www.imdb.com/title/tt1922612/?ref_=fn_tt_tt_1</v>
          </cell>
          <cell r="G1407" t="str">
            <v>English</v>
          </cell>
          <cell r="H1407" t="str">
            <v>USA</v>
          </cell>
          <cell r="I1407">
            <v>9000000</v>
          </cell>
          <cell r="J1407">
            <v>2011</v>
          </cell>
          <cell r="K1407">
            <v>5.4</v>
          </cell>
          <cell r="L1407" t="str">
            <v>Documentary</v>
          </cell>
          <cell r="M1407" t="str">
            <v>Music</v>
          </cell>
        </row>
        <row r="1408">
          <cell r="A1408" t="str">
            <v>Dario Argento</v>
          </cell>
          <cell r="B1408">
            <v>120</v>
          </cell>
          <cell r="C1408">
            <v>349618</v>
          </cell>
          <cell r="D1408" t="str">
            <v>Horror</v>
          </cell>
          <cell r="E1408" t="str">
            <v>Two Evil EyesÂ </v>
          </cell>
          <cell r="F1408" t="str">
            <v>http://www.imdb.com/title/tt0100827/?ref_=fn_tt_tt_1</v>
          </cell>
          <cell r="G1408" t="str">
            <v>English</v>
          </cell>
          <cell r="H1408" t="str">
            <v>Italy</v>
          </cell>
          <cell r="I1408">
            <v>9000000</v>
          </cell>
          <cell r="J1408">
            <v>1990</v>
          </cell>
          <cell r="K1408">
            <v>6.1</v>
          </cell>
          <cell r="L1408" t="str">
            <v>Horror</v>
          </cell>
          <cell r="M1408">
            <v>0</v>
          </cell>
        </row>
        <row r="1409">
          <cell r="A1409" t="str">
            <v>Mike Leigh</v>
          </cell>
          <cell r="B1409">
            <v>121</v>
          </cell>
          <cell r="C1409">
            <v>112935</v>
          </cell>
          <cell r="D1409" t="str">
            <v>Drama</v>
          </cell>
          <cell r="E1409" t="str">
            <v>All or NothingÂ </v>
          </cell>
          <cell r="F1409" t="str">
            <v>http://www.imdb.com/title/tt0286261/?ref_=fn_tt_tt_1</v>
          </cell>
          <cell r="G1409" t="str">
            <v>English</v>
          </cell>
          <cell r="H1409" t="str">
            <v>UK</v>
          </cell>
          <cell r="I1409">
            <v>9000000</v>
          </cell>
          <cell r="J1409">
            <v>2002</v>
          </cell>
          <cell r="K1409">
            <v>7.6</v>
          </cell>
          <cell r="L1409" t="str">
            <v>Drama</v>
          </cell>
          <cell r="M1409">
            <v>0</v>
          </cell>
        </row>
        <row r="1410">
          <cell r="A1410" t="str">
            <v>Marc Forby</v>
          </cell>
          <cell r="B1410">
            <v>97</v>
          </cell>
          <cell r="C1410">
            <v>883887</v>
          </cell>
          <cell r="D1410" t="str">
            <v>Drama</v>
          </cell>
          <cell r="E1410" t="str">
            <v>Princess KaiulaniÂ </v>
          </cell>
          <cell r="F1410" t="str">
            <v>http://www.imdb.com/title/tt1185344/?ref_=fn_tt_tt_1</v>
          </cell>
          <cell r="G1410" t="str">
            <v>English</v>
          </cell>
          <cell r="H1410" t="str">
            <v>USA</v>
          </cell>
          <cell r="I1410">
            <v>9000000</v>
          </cell>
          <cell r="J1410">
            <v>2009</v>
          </cell>
          <cell r="K1410">
            <v>6.2</v>
          </cell>
          <cell r="L1410" t="str">
            <v>Drama</v>
          </cell>
          <cell r="M1410">
            <v>0</v>
          </cell>
        </row>
        <row r="1411">
          <cell r="A1411" t="str">
            <v>Meiert Avis</v>
          </cell>
          <cell r="B1411">
            <v>97</v>
          </cell>
          <cell r="C1411">
            <v>1046166</v>
          </cell>
          <cell r="D1411" t="str">
            <v>Comedy|Music|Romance</v>
          </cell>
          <cell r="E1411" t="str">
            <v>UndiscoveredÂ </v>
          </cell>
          <cell r="F1411" t="str">
            <v>http://www.imdb.com/title/tt0434424/?ref_=fn_tt_tt_1</v>
          </cell>
          <cell r="G1411" t="str">
            <v>English</v>
          </cell>
          <cell r="H1411" t="str">
            <v>Germany</v>
          </cell>
          <cell r="I1411">
            <v>9000000</v>
          </cell>
          <cell r="J1411">
            <v>2005</v>
          </cell>
          <cell r="K1411">
            <v>4.2</v>
          </cell>
          <cell r="L1411" t="str">
            <v>Comedy</v>
          </cell>
          <cell r="M1411" t="str">
            <v>Music</v>
          </cell>
          <cell r="N1411" t="str">
            <v>Romance</v>
          </cell>
        </row>
        <row r="1412">
          <cell r="A1412" t="str">
            <v>Emily Young</v>
          </cell>
          <cell r="B1412">
            <v>103</v>
          </cell>
          <cell r="C1412">
            <v>0</v>
          </cell>
          <cell r="D1412" t="str">
            <v>Drama|Romance</v>
          </cell>
          <cell r="E1412" t="str">
            <v>Veronika Decides to DieÂ </v>
          </cell>
          <cell r="F1412" t="str">
            <v>http://www.imdb.com/title/tt1068678/?ref_=fn_tt_tt_1</v>
          </cell>
          <cell r="G1412" t="str">
            <v>English</v>
          </cell>
          <cell r="H1412" t="str">
            <v>USA</v>
          </cell>
          <cell r="I1412">
            <v>9000000</v>
          </cell>
          <cell r="J1412">
            <v>2009</v>
          </cell>
          <cell r="K1412">
            <v>6.5</v>
          </cell>
          <cell r="L1412" t="str">
            <v>Drama</v>
          </cell>
          <cell r="M1412" t="str">
            <v>Romance</v>
          </cell>
        </row>
        <row r="1413">
          <cell r="A1413" t="str">
            <v>Jeremy Sims</v>
          </cell>
          <cell r="B1413">
            <v>122</v>
          </cell>
          <cell r="C1413">
            <v>0</v>
          </cell>
          <cell r="D1413" t="str">
            <v>Drama|History|War</v>
          </cell>
          <cell r="E1413" t="str">
            <v>Beneath Hill 60Â </v>
          </cell>
          <cell r="F1413" t="str">
            <v>http://www.imdb.com/title/tt1418646/?ref_=fn_tt_tt_1</v>
          </cell>
          <cell r="G1413" t="str">
            <v>English</v>
          </cell>
          <cell r="H1413" t="str">
            <v>Australia</v>
          </cell>
          <cell r="I1413">
            <v>9000000</v>
          </cell>
          <cell r="J1413">
            <v>2010</v>
          </cell>
          <cell r="K1413">
            <v>7.1</v>
          </cell>
          <cell r="L1413" t="str">
            <v>Drama</v>
          </cell>
          <cell r="M1413" t="str">
            <v>History</v>
          </cell>
          <cell r="N1413" t="str">
            <v>War</v>
          </cell>
        </row>
        <row r="1414">
          <cell r="A1414" t="str">
            <v>Ekachai Uekrongtham</v>
          </cell>
          <cell r="B1414">
            <v>96</v>
          </cell>
          <cell r="C1414">
            <v>162</v>
          </cell>
          <cell r="D1414" t="str">
            <v>Action|Crime|Thriller</v>
          </cell>
          <cell r="E1414" t="str">
            <v>Skin TradeÂ </v>
          </cell>
          <cell r="F1414" t="str">
            <v>http://www.imdb.com/title/tt1641841/?ref_=fn_tt_tt_1</v>
          </cell>
          <cell r="G1414" t="str">
            <v>English</v>
          </cell>
          <cell r="H1414" t="str">
            <v>Thailand</v>
          </cell>
          <cell r="I1414">
            <v>9000000</v>
          </cell>
          <cell r="J1414">
            <v>2014</v>
          </cell>
          <cell r="K1414">
            <v>5.7</v>
          </cell>
          <cell r="L1414" t="str">
            <v>Action</v>
          </cell>
          <cell r="M1414" t="str">
            <v>Crime</v>
          </cell>
          <cell r="N1414" t="str">
            <v>Thriller</v>
          </cell>
        </row>
        <row r="1415">
          <cell r="A1415" t="str">
            <v>Roger Vadim</v>
          </cell>
          <cell r="B1415">
            <v>98</v>
          </cell>
          <cell r="C1415">
            <v>0</v>
          </cell>
          <cell r="D1415" t="str">
            <v>Adventure|Comedy|Fantasy|Sci-Fi</v>
          </cell>
          <cell r="E1415" t="str">
            <v>BarbarellaÂ </v>
          </cell>
          <cell r="F1415" t="str">
            <v>http://www.imdb.com/title/tt0062711/?ref_=fn_tt_tt_1</v>
          </cell>
          <cell r="G1415" t="str">
            <v>English</v>
          </cell>
          <cell r="H1415" t="str">
            <v>France</v>
          </cell>
          <cell r="I1415">
            <v>9000000</v>
          </cell>
          <cell r="J1415">
            <v>1968</v>
          </cell>
          <cell r="K1415">
            <v>5.9</v>
          </cell>
          <cell r="L1415" t="str">
            <v>Adventure</v>
          </cell>
          <cell r="M1415" t="str">
            <v>Comedy</v>
          </cell>
          <cell r="N1415" t="str">
            <v>Fantasy</v>
          </cell>
          <cell r="O1415" t="str">
            <v>Sci-Fi</v>
          </cell>
        </row>
        <row r="1416">
          <cell r="A1416" t="str">
            <v>Tom Elkins</v>
          </cell>
          <cell r="B1416">
            <v>101</v>
          </cell>
          <cell r="C1416">
            <v>0</v>
          </cell>
          <cell r="D1416" t="str">
            <v>Drama|Horror|Mystery|Thriller</v>
          </cell>
          <cell r="E1416" t="str">
            <v>The Haunting in Connecticut 2: Ghosts of GeorgiaÂ </v>
          </cell>
          <cell r="F1416" t="str">
            <v>http://www.imdb.com/title/tt1457765/?ref_=fn_tt_tt_1</v>
          </cell>
          <cell r="G1416" t="str">
            <v>English</v>
          </cell>
          <cell r="H1416" t="str">
            <v>USA</v>
          </cell>
          <cell r="I1416">
            <v>9000000</v>
          </cell>
          <cell r="J1416">
            <v>2013</v>
          </cell>
          <cell r="K1416">
            <v>5.3</v>
          </cell>
          <cell r="L1416" t="str">
            <v>Drama</v>
          </cell>
          <cell r="M1416" t="str">
            <v>Horror</v>
          </cell>
          <cell r="N1416" t="str">
            <v>Mystery</v>
          </cell>
          <cell r="O1416" t="str">
            <v>Thriller</v>
          </cell>
        </row>
        <row r="1417">
          <cell r="A1417" t="str">
            <v>J.C. Chandor</v>
          </cell>
          <cell r="B1417">
            <v>106</v>
          </cell>
          <cell r="C1417">
            <v>6262942</v>
          </cell>
          <cell r="D1417" t="str">
            <v>Action|Adventure|Drama</v>
          </cell>
          <cell r="E1417" t="str">
            <v>All Is LostÂ </v>
          </cell>
          <cell r="F1417" t="str">
            <v>http://www.imdb.com/title/tt2017038/?ref_=fn_tt_tt_1</v>
          </cell>
          <cell r="G1417" t="str">
            <v>English</v>
          </cell>
          <cell r="H1417" t="str">
            <v>USA</v>
          </cell>
          <cell r="I1417">
            <v>9000000</v>
          </cell>
          <cell r="J1417">
            <v>2013</v>
          </cell>
          <cell r="K1417">
            <v>6.9</v>
          </cell>
          <cell r="L1417" t="str">
            <v>Action</v>
          </cell>
          <cell r="M1417" t="str">
            <v>Adventure</v>
          </cell>
          <cell r="N1417" t="str">
            <v>Drama</v>
          </cell>
        </row>
        <row r="1418">
          <cell r="A1418" t="str">
            <v>Michael Anderson</v>
          </cell>
          <cell r="B1418">
            <v>119</v>
          </cell>
          <cell r="C1418">
            <v>25000000</v>
          </cell>
          <cell r="D1418" t="str">
            <v>Action|Adventure|Sci-Fi</v>
          </cell>
          <cell r="E1418" t="str">
            <v>Logan's RunÂ </v>
          </cell>
          <cell r="F1418" t="str">
            <v>http://www.imdb.com/title/tt0074812/?ref_=fn_tt_tt_1</v>
          </cell>
          <cell r="G1418" t="str">
            <v>English</v>
          </cell>
          <cell r="H1418" t="str">
            <v>USA</v>
          </cell>
          <cell r="I1418">
            <v>9000000</v>
          </cell>
          <cell r="J1418">
            <v>1976</v>
          </cell>
          <cell r="K1418">
            <v>6.8</v>
          </cell>
          <cell r="L1418" t="str">
            <v>Action</v>
          </cell>
          <cell r="M1418" t="str">
            <v>Adventure</v>
          </cell>
          <cell r="N1418" t="str">
            <v>Sci-Fi</v>
          </cell>
        </row>
        <row r="1419">
          <cell r="A1419" t="str">
            <v>Dick Richards</v>
          </cell>
          <cell r="B1419">
            <v>107</v>
          </cell>
          <cell r="C1419">
            <v>1000000</v>
          </cell>
          <cell r="D1419" t="str">
            <v>Adventure|Drama|Romance|War</v>
          </cell>
          <cell r="E1419" t="str">
            <v>March or DieÂ </v>
          </cell>
          <cell r="F1419" t="str">
            <v>http://www.imdb.com/title/tt0076175/?ref_=fn_tt_tt_1</v>
          </cell>
          <cell r="G1419" t="str">
            <v>English</v>
          </cell>
          <cell r="H1419" t="str">
            <v>UK</v>
          </cell>
          <cell r="I1419">
            <v>9000000</v>
          </cell>
          <cell r="J1419">
            <v>1977</v>
          </cell>
          <cell r="K1419">
            <v>6.3</v>
          </cell>
          <cell r="L1419" t="str">
            <v>Adventure</v>
          </cell>
          <cell r="M1419" t="str">
            <v>Drama</v>
          </cell>
          <cell r="N1419" t="str">
            <v>Romance</v>
          </cell>
          <cell r="O1419" t="str">
            <v>War</v>
          </cell>
        </row>
        <row r="1420">
          <cell r="A1420" t="str">
            <v>Peter Howitt</v>
          </cell>
          <cell r="B1420">
            <v>99</v>
          </cell>
          <cell r="C1420">
            <v>11883495</v>
          </cell>
          <cell r="D1420" t="str">
            <v>Comedy|Drama|Fantasy|Romance</v>
          </cell>
          <cell r="E1420" t="str">
            <v>Sliding DoorsÂ </v>
          </cell>
          <cell r="F1420" t="str">
            <v>http://www.imdb.com/title/tt0120148/?ref_=fn_tt_tt_1</v>
          </cell>
          <cell r="G1420" t="str">
            <v>English</v>
          </cell>
          <cell r="H1420" t="str">
            <v>UK</v>
          </cell>
          <cell r="I1420">
            <v>9000000</v>
          </cell>
          <cell r="J1420">
            <v>1998</v>
          </cell>
          <cell r="K1420">
            <v>6.8</v>
          </cell>
          <cell r="L1420" t="str">
            <v>Comedy</v>
          </cell>
          <cell r="M1420" t="str">
            <v>Drama</v>
          </cell>
          <cell r="N1420" t="str">
            <v>Fantasy</v>
          </cell>
          <cell r="O1420" t="str">
            <v>Romance</v>
          </cell>
        </row>
        <row r="1421">
          <cell r="A1421" t="str">
            <v>George Ratliff</v>
          </cell>
          <cell r="B1421">
            <v>96</v>
          </cell>
          <cell r="C1421">
            <v>27445</v>
          </cell>
          <cell r="D1421" t="str">
            <v>Action|Comedy|Drama|Thriller</v>
          </cell>
          <cell r="E1421" t="str">
            <v>Salvation BoulevardÂ </v>
          </cell>
          <cell r="F1421" t="str">
            <v>http://www.imdb.com/title/tt1251743/?ref_=fn_tt_tt_1</v>
          </cell>
          <cell r="G1421" t="str">
            <v>English</v>
          </cell>
          <cell r="H1421" t="str">
            <v>USA</v>
          </cell>
          <cell r="I1421">
            <v>9000000</v>
          </cell>
          <cell r="J1421">
            <v>2011</v>
          </cell>
          <cell r="K1421">
            <v>5.3</v>
          </cell>
          <cell r="L1421" t="str">
            <v>Action</v>
          </cell>
          <cell r="M1421" t="str">
            <v>Comedy</v>
          </cell>
          <cell r="N1421" t="str">
            <v>Drama</v>
          </cell>
          <cell r="O1421" t="str">
            <v>Thriller</v>
          </cell>
        </row>
        <row r="1422">
          <cell r="A1422" t="str">
            <v>Christopher Nolan</v>
          </cell>
          <cell r="B1422">
            <v>113</v>
          </cell>
          <cell r="C1422">
            <v>25530884</v>
          </cell>
          <cell r="D1422" t="str">
            <v>Mystery|Thriller</v>
          </cell>
          <cell r="E1422" t="str">
            <v>MementoÂ </v>
          </cell>
          <cell r="F1422" t="str">
            <v>http://www.imdb.com/title/tt0209144/?ref_=fn_tt_tt_1</v>
          </cell>
          <cell r="G1422" t="str">
            <v>English</v>
          </cell>
          <cell r="H1422" t="str">
            <v>USA</v>
          </cell>
          <cell r="I1422">
            <v>9000000</v>
          </cell>
          <cell r="J1422">
            <v>2000</v>
          </cell>
          <cell r="K1422">
            <v>8.5</v>
          </cell>
          <cell r="L1422" t="str">
            <v>Mystery</v>
          </cell>
          <cell r="M1422" t="str">
            <v>Thriller</v>
          </cell>
        </row>
        <row r="1423">
          <cell r="A1423" t="str">
            <v>Paolo Sorrentino</v>
          </cell>
          <cell r="B1423">
            <v>172</v>
          </cell>
          <cell r="C1423">
            <v>2835886</v>
          </cell>
          <cell r="D1423" t="str">
            <v>Drama</v>
          </cell>
          <cell r="E1423" t="str">
            <v>The Great BeautyÂ </v>
          </cell>
          <cell r="F1423" t="str">
            <v>http://www.imdb.com/title/tt2358891/?ref_=fn_tt_tt_1</v>
          </cell>
          <cell r="G1423" t="str">
            <v>Italian</v>
          </cell>
          <cell r="H1423" t="str">
            <v>Italy</v>
          </cell>
          <cell r="I1423">
            <v>9200000</v>
          </cell>
          <cell r="J1423">
            <v>2013</v>
          </cell>
          <cell r="K1423">
            <v>7.7</v>
          </cell>
          <cell r="L1423" t="str">
            <v>Drama</v>
          </cell>
          <cell r="M1423">
            <v>0</v>
          </cell>
        </row>
        <row r="1424">
          <cell r="A1424" t="str">
            <v>Gerald Potterton</v>
          </cell>
          <cell r="B1424">
            <v>90</v>
          </cell>
          <cell r="C1424">
            <v>0</v>
          </cell>
          <cell r="D1424" t="str">
            <v>Adventure|Animation|Fantasy|Horror|Sci-Fi</v>
          </cell>
          <cell r="E1424" t="str">
            <v>Heavy MetalÂ </v>
          </cell>
          <cell r="F1424" t="str">
            <v>http://www.imdb.com/title/tt0082509/?ref_=fn_tt_tt_1</v>
          </cell>
          <cell r="G1424" t="str">
            <v>English</v>
          </cell>
          <cell r="H1424" t="str">
            <v>Canada</v>
          </cell>
          <cell r="I1424">
            <v>9300000</v>
          </cell>
          <cell r="J1424">
            <v>1981</v>
          </cell>
          <cell r="K1424">
            <v>6.7</v>
          </cell>
          <cell r="L1424" t="str">
            <v>Adventure</v>
          </cell>
          <cell r="M1424" t="str">
            <v>Animation</v>
          </cell>
          <cell r="N1424" t="str">
            <v>Fantasy</v>
          </cell>
          <cell r="O1424" t="str">
            <v>Horror</v>
          </cell>
        </row>
        <row r="1425">
          <cell r="A1425" t="str">
            <v>Stanley Kramer</v>
          </cell>
          <cell r="B1425">
            <v>197</v>
          </cell>
          <cell r="C1425">
            <v>46300000</v>
          </cell>
          <cell r="D1425" t="str">
            <v>Action|Adventure|Comedy|Crime</v>
          </cell>
          <cell r="E1425" t="str">
            <v>It's a Mad, Mad, Mad, Mad WorldÂ </v>
          </cell>
          <cell r="F1425" t="str">
            <v>http://www.imdb.com/title/tt0057193/?ref_=fn_tt_tt_1</v>
          </cell>
          <cell r="G1425" t="str">
            <v>English</v>
          </cell>
          <cell r="H1425" t="str">
            <v>USA</v>
          </cell>
          <cell r="I1425">
            <v>9400000</v>
          </cell>
          <cell r="J1425">
            <v>1963</v>
          </cell>
          <cell r="K1425">
            <v>7.6</v>
          </cell>
          <cell r="L1425" t="str">
            <v>Action</v>
          </cell>
          <cell r="M1425" t="str">
            <v>Adventure</v>
          </cell>
          <cell r="N1425" t="str">
            <v>Comedy</v>
          </cell>
          <cell r="O1425" t="str">
            <v>Crime</v>
          </cell>
        </row>
        <row r="1426">
          <cell r="A1426" t="str">
            <v>Steve Carr</v>
          </cell>
          <cell r="B1426">
            <v>98</v>
          </cell>
          <cell r="C1426">
            <v>57176582</v>
          </cell>
          <cell r="D1426" t="str">
            <v>Comedy</v>
          </cell>
          <cell r="E1426" t="str">
            <v>Next FridayÂ </v>
          </cell>
          <cell r="F1426" t="str">
            <v>http://www.imdb.com/title/tt0195945/?ref_=fn_tt_tt_1</v>
          </cell>
          <cell r="G1426" t="str">
            <v>English</v>
          </cell>
          <cell r="H1426" t="str">
            <v>USA</v>
          </cell>
          <cell r="I1426">
            <v>9500000</v>
          </cell>
          <cell r="J1426">
            <v>2000</v>
          </cell>
          <cell r="K1426">
            <v>6.1</v>
          </cell>
          <cell r="L1426" t="str">
            <v>Comedy</v>
          </cell>
          <cell r="M1426">
            <v>0</v>
          </cell>
        </row>
        <row r="1427">
          <cell r="A1427" t="str">
            <v>Lewis Gilbert</v>
          </cell>
          <cell r="B1427">
            <v>117</v>
          </cell>
          <cell r="C1427">
            <v>43100000</v>
          </cell>
          <cell r="D1427" t="str">
            <v>Action|Adventure|Thriller</v>
          </cell>
          <cell r="E1427" t="str">
            <v>You Only Live TwiceÂ </v>
          </cell>
          <cell r="F1427" t="str">
            <v>http://www.imdb.com/title/tt0062512/?ref_=fn_tt_tt_1</v>
          </cell>
          <cell r="G1427" t="str">
            <v>English</v>
          </cell>
          <cell r="H1427" t="str">
            <v>UK</v>
          </cell>
          <cell r="I1427">
            <v>9500000</v>
          </cell>
          <cell r="J1427">
            <v>1967</v>
          </cell>
          <cell r="K1427">
            <v>6.9</v>
          </cell>
          <cell r="L1427" t="str">
            <v>Action</v>
          </cell>
          <cell r="M1427" t="str">
            <v>Adventure</v>
          </cell>
          <cell r="N1427" t="str">
            <v>Thriller</v>
          </cell>
        </row>
        <row r="1428">
          <cell r="A1428" t="str">
            <v>Valeri Milev</v>
          </cell>
          <cell r="B1428">
            <v>88</v>
          </cell>
          <cell r="C1428">
            <v>0</v>
          </cell>
          <cell r="D1428" t="str">
            <v>Action|Horror</v>
          </cell>
          <cell r="E1428" t="str">
            <v>Re-KillÂ </v>
          </cell>
          <cell r="F1428" t="str">
            <v>http://www.imdb.com/title/tt1612319/?ref_=fn_tt_tt_1</v>
          </cell>
          <cell r="G1428" t="str">
            <v>English</v>
          </cell>
          <cell r="H1428" t="str">
            <v>USA</v>
          </cell>
          <cell r="I1428">
            <v>9500000</v>
          </cell>
          <cell r="J1428">
            <v>2015</v>
          </cell>
          <cell r="K1428">
            <v>5.0999999999999996</v>
          </cell>
          <cell r="L1428" t="str">
            <v>Action</v>
          </cell>
          <cell r="M1428" t="str">
            <v>Horror</v>
          </cell>
        </row>
        <row r="1429">
          <cell r="A1429" t="str">
            <v>David Schwimmer</v>
          </cell>
          <cell r="B1429">
            <v>106</v>
          </cell>
          <cell r="C1429">
            <v>58214</v>
          </cell>
          <cell r="D1429" t="str">
            <v>Crime|Drama|Thriller</v>
          </cell>
          <cell r="E1429" t="str">
            <v>TrustÂ </v>
          </cell>
          <cell r="F1429" t="str">
            <v>http://www.imdb.com/title/tt1529572/?ref_=fn_tt_tt_1</v>
          </cell>
          <cell r="G1429" t="str">
            <v>English</v>
          </cell>
          <cell r="H1429" t="str">
            <v>USA</v>
          </cell>
          <cell r="I1429">
            <v>9500000</v>
          </cell>
          <cell r="J1429">
            <v>2010</v>
          </cell>
          <cell r="K1429">
            <v>7</v>
          </cell>
          <cell r="L1429" t="str">
            <v>Crime</v>
          </cell>
          <cell r="M1429" t="str">
            <v>Drama</v>
          </cell>
          <cell r="N1429" t="str">
            <v>Thriller</v>
          </cell>
        </row>
        <row r="1430">
          <cell r="A1430" t="str">
            <v>Sylvain Chomet</v>
          </cell>
          <cell r="B1430">
            <v>80</v>
          </cell>
          <cell r="C1430">
            <v>7002255</v>
          </cell>
          <cell r="D1430" t="str">
            <v>Animation|Comedy|Drama</v>
          </cell>
          <cell r="E1430" t="str">
            <v>The Triplets of BellevilleÂ </v>
          </cell>
          <cell r="F1430" t="str">
            <v>http://www.imdb.com/title/tt0286244/?ref_=fn_tt_tt_1</v>
          </cell>
          <cell r="G1430" t="str">
            <v>French</v>
          </cell>
          <cell r="H1430" t="str">
            <v>France</v>
          </cell>
          <cell r="I1430">
            <v>9500000</v>
          </cell>
          <cell r="J1430">
            <v>2003</v>
          </cell>
          <cell r="K1430">
            <v>7.8</v>
          </cell>
          <cell r="L1430" t="str">
            <v>Animation</v>
          </cell>
          <cell r="M1430" t="str">
            <v>Comedy</v>
          </cell>
          <cell r="N1430" t="str">
            <v>Drama</v>
          </cell>
        </row>
        <row r="1431">
          <cell r="A1431" t="str">
            <v>StÃ©phane Aubier</v>
          </cell>
          <cell r="B1431">
            <v>80</v>
          </cell>
          <cell r="C1431">
            <v>71442</v>
          </cell>
          <cell r="D1431" t="str">
            <v>Animation|Comedy|Crime|Drama|Family</v>
          </cell>
          <cell r="E1431" t="str">
            <v>Ernest &amp; CelestineÂ </v>
          </cell>
          <cell r="F1431" t="str">
            <v>http://www.imdb.com/title/tt1816518/?ref_=fn_tt_tt_1</v>
          </cell>
          <cell r="G1431" t="str">
            <v>French</v>
          </cell>
          <cell r="H1431" t="str">
            <v>France</v>
          </cell>
          <cell r="I1431">
            <v>9600000</v>
          </cell>
          <cell r="J1431">
            <v>2012</v>
          </cell>
          <cell r="K1431">
            <v>7.9</v>
          </cell>
          <cell r="L1431" t="str">
            <v>Animation</v>
          </cell>
          <cell r="M1431" t="str">
            <v>Comedy</v>
          </cell>
          <cell r="N1431" t="str">
            <v>Crime</v>
          </cell>
          <cell r="O1431" t="str">
            <v>Drama</v>
          </cell>
        </row>
        <row r="1432">
          <cell r="A1432" t="str">
            <v>Andy Garcia</v>
          </cell>
          <cell r="B1432">
            <v>144</v>
          </cell>
          <cell r="C1432">
            <v>2483955</v>
          </cell>
          <cell r="D1432" t="str">
            <v>Drama|Romance</v>
          </cell>
          <cell r="E1432" t="str">
            <v>The Lost CityÂ </v>
          </cell>
          <cell r="F1432" t="str">
            <v>http://www.imdb.com/title/tt0343996/?ref_=fn_tt_tt_1</v>
          </cell>
          <cell r="G1432" t="str">
            <v>English</v>
          </cell>
          <cell r="H1432" t="str">
            <v>USA</v>
          </cell>
          <cell r="I1432">
            <v>9600000</v>
          </cell>
          <cell r="J1432">
            <v>2005</v>
          </cell>
          <cell r="K1432">
            <v>6.7</v>
          </cell>
          <cell r="L1432" t="str">
            <v>Drama</v>
          </cell>
          <cell r="M1432" t="str">
            <v>Romance</v>
          </cell>
        </row>
        <row r="1433">
          <cell r="A1433" t="str">
            <v>Stephen Frears</v>
          </cell>
          <cell r="B1433">
            <v>94</v>
          </cell>
          <cell r="C1433">
            <v>56437947</v>
          </cell>
          <cell r="D1433" t="str">
            <v>Biography|Drama</v>
          </cell>
          <cell r="E1433" t="str">
            <v>The QueenÂ </v>
          </cell>
          <cell r="F1433" t="str">
            <v>http://www.imdb.com/title/tt0436697/?ref_=fn_tt_tt_1</v>
          </cell>
          <cell r="G1433" t="str">
            <v>English</v>
          </cell>
          <cell r="H1433" t="str">
            <v>UK</v>
          </cell>
          <cell r="I1433">
            <v>9800000</v>
          </cell>
          <cell r="J1433">
            <v>2006</v>
          </cell>
          <cell r="K1433">
            <v>7.3</v>
          </cell>
          <cell r="L1433" t="str">
            <v>Biography</v>
          </cell>
          <cell r="M1433" t="str">
            <v>Drama</v>
          </cell>
        </row>
        <row r="1434">
          <cell r="A1434" t="str">
            <v>David Mamet</v>
          </cell>
          <cell r="B1434">
            <v>110</v>
          </cell>
          <cell r="C1434">
            <v>10200000</v>
          </cell>
          <cell r="D1434" t="str">
            <v>Drama|Mystery|Thriller</v>
          </cell>
          <cell r="E1434" t="str">
            <v>The Spanish PrisonerÂ </v>
          </cell>
          <cell r="F1434" t="str">
            <v>http://www.imdb.com/title/tt0120176/?ref_=fn_tt_tt_1</v>
          </cell>
          <cell r="G1434" t="str">
            <v>English</v>
          </cell>
          <cell r="H1434" t="str">
            <v>USA</v>
          </cell>
          <cell r="I1434">
            <v>10000000</v>
          </cell>
          <cell r="J1434">
            <v>1997</v>
          </cell>
          <cell r="K1434">
            <v>7.3</v>
          </cell>
          <cell r="L1434" t="str">
            <v>Drama</v>
          </cell>
          <cell r="M1434" t="str">
            <v>Mystery</v>
          </cell>
          <cell r="N1434" t="str">
            <v>Thriller</v>
          </cell>
        </row>
        <row r="1435">
          <cell r="A1435" t="str">
            <v>Lee Daniels</v>
          </cell>
          <cell r="B1435">
            <v>109</v>
          </cell>
          <cell r="C1435">
            <v>47536959</v>
          </cell>
          <cell r="D1435" t="str">
            <v>Drama</v>
          </cell>
          <cell r="E1435" t="str">
            <v>PreciousÂ </v>
          </cell>
          <cell r="F1435" t="str">
            <v>http://www.imdb.com/title/tt0929632/?ref_=fn_tt_tt_1</v>
          </cell>
          <cell r="G1435" t="str">
            <v>English</v>
          </cell>
          <cell r="H1435" t="str">
            <v>USA</v>
          </cell>
          <cell r="I1435">
            <v>10000000</v>
          </cell>
          <cell r="J1435">
            <v>2009</v>
          </cell>
          <cell r="K1435">
            <v>7.3</v>
          </cell>
          <cell r="L1435" t="str">
            <v>Drama</v>
          </cell>
          <cell r="M1435">
            <v>0</v>
          </cell>
        </row>
        <row r="1436">
          <cell r="A1436" t="str">
            <v>Danny Cannon</v>
          </cell>
          <cell r="B1436">
            <v>118</v>
          </cell>
          <cell r="C1436">
            <v>4280577</v>
          </cell>
          <cell r="D1436" t="str">
            <v>Drama|Romance|Sport</v>
          </cell>
          <cell r="E1436" t="str">
            <v>Goal! The Dream BeginsÂ </v>
          </cell>
          <cell r="F1436" t="str">
            <v>http://www.imdb.com/title/tt0380389/?ref_=fn_tt_tt_1</v>
          </cell>
          <cell r="G1436" t="str">
            <v>English</v>
          </cell>
          <cell r="H1436" t="str">
            <v>USA</v>
          </cell>
          <cell r="I1436">
            <v>10000000</v>
          </cell>
          <cell r="J1436">
            <v>2005</v>
          </cell>
          <cell r="K1436">
            <v>6.8</v>
          </cell>
          <cell r="L1436" t="str">
            <v>Drama</v>
          </cell>
          <cell r="M1436" t="str">
            <v>Romance</v>
          </cell>
          <cell r="N1436" t="str">
            <v>Sport</v>
          </cell>
        </row>
        <row r="1437">
          <cell r="A1437" t="str">
            <v>Mike Leigh</v>
          </cell>
          <cell r="B1437">
            <v>154</v>
          </cell>
          <cell r="C1437">
            <v>6201757</v>
          </cell>
          <cell r="D1437" t="str">
            <v>Biography|Comedy|Drama|History|Music|Musical</v>
          </cell>
          <cell r="E1437" t="str">
            <v>Topsy-TurvyÂ </v>
          </cell>
          <cell r="F1437" t="str">
            <v>http://www.imdb.com/title/tt0151568/?ref_=fn_tt_tt_1</v>
          </cell>
          <cell r="G1437" t="str">
            <v>English</v>
          </cell>
          <cell r="H1437" t="str">
            <v>UK</v>
          </cell>
          <cell r="I1437">
            <v>10000000</v>
          </cell>
          <cell r="J1437">
            <v>1999</v>
          </cell>
          <cell r="K1437">
            <v>7.4</v>
          </cell>
          <cell r="L1437" t="str">
            <v>Biography</v>
          </cell>
          <cell r="M1437" t="str">
            <v>Comedy</v>
          </cell>
          <cell r="N1437" t="str">
            <v>Drama</v>
          </cell>
          <cell r="O1437" t="str">
            <v>History</v>
          </cell>
        </row>
        <row r="1438">
          <cell r="A1438" t="str">
            <v>Angelina Jolie Pitt</v>
          </cell>
          <cell r="B1438">
            <v>122</v>
          </cell>
          <cell r="C1438">
            <v>531009</v>
          </cell>
          <cell r="D1438" t="str">
            <v>Drama|Romance</v>
          </cell>
          <cell r="E1438" t="str">
            <v>By the SeaÂ </v>
          </cell>
          <cell r="F1438" t="str">
            <v>http://www.imdb.com/title/tt3707106/?ref_=fn_tt_tt_1</v>
          </cell>
          <cell r="G1438" t="str">
            <v>English</v>
          </cell>
          <cell r="H1438" t="str">
            <v>USA</v>
          </cell>
          <cell r="I1438">
            <v>10000000</v>
          </cell>
          <cell r="J1438">
            <v>2015</v>
          </cell>
          <cell r="K1438">
            <v>5.3</v>
          </cell>
          <cell r="L1438" t="str">
            <v>Drama</v>
          </cell>
          <cell r="M1438" t="str">
            <v>Romance</v>
          </cell>
        </row>
        <row r="1439">
          <cell r="A1439" t="str">
            <v>Howard Zieff</v>
          </cell>
          <cell r="B1439">
            <v>109</v>
          </cell>
          <cell r="C1439">
            <v>69800000</v>
          </cell>
          <cell r="D1439" t="str">
            <v>Comedy|War</v>
          </cell>
          <cell r="E1439" t="str">
            <v>Private BenjaminÂ </v>
          </cell>
          <cell r="F1439" t="str">
            <v>http://www.imdb.com/title/tt0081375/?ref_=fn_tt_tt_1</v>
          </cell>
          <cell r="G1439" t="str">
            <v>English</v>
          </cell>
          <cell r="H1439" t="str">
            <v>USA</v>
          </cell>
          <cell r="I1439">
            <v>10000000</v>
          </cell>
          <cell r="J1439">
            <v>1980</v>
          </cell>
          <cell r="K1439">
            <v>6.1</v>
          </cell>
          <cell r="L1439" t="str">
            <v>Comedy</v>
          </cell>
          <cell r="M1439" t="str">
            <v>War</v>
          </cell>
        </row>
        <row r="1440">
          <cell r="A1440" t="str">
            <v>James Mangold</v>
          </cell>
          <cell r="B1440">
            <v>120</v>
          </cell>
          <cell r="C1440">
            <v>44886089</v>
          </cell>
          <cell r="D1440" t="str">
            <v>Crime|Drama|Thriller</v>
          </cell>
          <cell r="E1440" t="str">
            <v>Cop LandÂ </v>
          </cell>
          <cell r="F1440" t="str">
            <v>http://www.imdb.com/title/tt0118887/?ref_=fn_tt_tt_1</v>
          </cell>
          <cell r="G1440" t="str">
            <v>English</v>
          </cell>
          <cell r="H1440" t="str">
            <v>USA</v>
          </cell>
          <cell r="I1440">
            <v>10000000</v>
          </cell>
          <cell r="J1440">
            <v>1997</v>
          </cell>
          <cell r="K1440">
            <v>6.9</v>
          </cell>
          <cell r="L1440" t="str">
            <v>Crime</v>
          </cell>
          <cell r="M1440" t="str">
            <v>Drama</v>
          </cell>
          <cell r="N1440" t="str">
            <v>Thriller</v>
          </cell>
        </row>
        <row r="1441">
          <cell r="A1441" t="str">
            <v>Gilles Paquet-Brenner</v>
          </cell>
          <cell r="B1441">
            <v>111</v>
          </cell>
          <cell r="C1441">
            <v>7691700</v>
          </cell>
          <cell r="D1441" t="str">
            <v>Drama|War</v>
          </cell>
          <cell r="E1441" t="str">
            <v>Sarah's KeyÂ </v>
          </cell>
          <cell r="F1441" t="str">
            <v>http://www.imdb.com/title/tt1668200/?ref_=fn_tt_tt_1</v>
          </cell>
          <cell r="G1441" t="str">
            <v>French</v>
          </cell>
          <cell r="H1441" t="str">
            <v>France</v>
          </cell>
          <cell r="I1441">
            <v>10000000</v>
          </cell>
          <cell r="J1441">
            <v>2010</v>
          </cell>
          <cell r="K1441">
            <v>7.5</v>
          </cell>
          <cell r="L1441" t="str">
            <v>Drama</v>
          </cell>
          <cell r="M1441" t="str">
            <v>War</v>
          </cell>
        </row>
        <row r="1442">
          <cell r="A1442" t="str">
            <v>Alejandro AmenÃ¡bar</v>
          </cell>
          <cell r="B1442">
            <v>125</v>
          </cell>
          <cell r="C1442">
            <v>2086345</v>
          </cell>
          <cell r="D1442" t="str">
            <v>Biography|Drama|Romance</v>
          </cell>
          <cell r="E1442" t="str">
            <v>The Sea InsideÂ </v>
          </cell>
          <cell r="F1442" t="str">
            <v>http://www.imdb.com/title/tt0369702/?ref_=fn_tt_tt_1</v>
          </cell>
          <cell r="G1442" t="str">
            <v>Spanish</v>
          </cell>
          <cell r="H1442" t="str">
            <v>Spain</v>
          </cell>
          <cell r="I1442">
            <v>10000000</v>
          </cell>
          <cell r="J1442">
            <v>2004</v>
          </cell>
          <cell r="K1442">
            <v>8.1</v>
          </cell>
          <cell r="L1442" t="str">
            <v>Biography</v>
          </cell>
          <cell r="M1442" t="str">
            <v>Drama</v>
          </cell>
          <cell r="N1442" t="str">
            <v>Romance</v>
          </cell>
        </row>
        <row r="1443">
          <cell r="A1443" t="str">
            <v>Scott Alexander</v>
          </cell>
          <cell r="B1443">
            <v>81</v>
          </cell>
          <cell r="C1443">
            <v>6982680</v>
          </cell>
          <cell r="D1443" t="str">
            <v>Comedy|Crime</v>
          </cell>
          <cell r="E1443" t="str">
            <v>ScrewedÂ </v>
          </cell>
          <cell r="F1443" t="str">
            <v>http://www.imdb.com/title/tt0156323/?ref_=fn_tt_tt_1</v>
          </cell>
          <cell r="G1443" t="str">
            <v>English</v>
          </cell>
          <cell r="H1443" t="str">
            <v>USA</v>
          </cell>
          <cell r="I1443">
            <v>10000000</v>
          </cell>
          <cell r="J1443">
            <v>2000</v>
          </cell>
          <cell r="K1443">
            <v>5.7</v>
          </cell>
          <cell r="L1443" t="str">
            <v>Comedy</v>
          </cell>
          <cell r="M1443" t="str">
            <v>Crime</v>
          </cell>
        </row>
        <row r="1444">
          <cell r="A1444" t="str">
            <v>Takeshi Kitano</v>
          </cell>
          <cell r="B1444">
            <v>114</v>
          </cell>
          <cell r="C1444">
            <v>447750</v>
          </cell>
          <cell r="D1444" t="str">
            <v>Crime|Drama|Thriller</v>
          </cell>
          <cell r="E1444" t="str">
            <v>BrotherÂ </v>
          </cell>
          <cell r="F1444" t="str">
            <v>http://www.imdb.com/title/tt0222851/?ref_=fn_tt_tt_1</v>
          </cell>
          <cell r="G1444" t="str">
            <v>English</v>
          </cell>
          <cell r="H1444" t="str">
            <v>USA</v>
          </cell>
          <cell r="I1444">
            <v>10000000</v>
          </cell>
          <cell r="J1444">
            <v>2000</v>
          </cell>
          <cell r="K1444">
            <v>7.2</v>
          </cell>
          <cell r="L1444" t="str">
            <v>Crime</v>
          </cell>
          <cell r="M1444" t="str">
            <v>Drama</v>
          </cell>
          <cell r="N1444" t="str">
            <v>Thriller</v>
          </cell>
        </row>
        <row r="1445">
          <cell r="A1445" t="str">
            <v>Jon Kasdan</v>
          </cell>
          <cell r="B1445">
            <v>97</v>
          </cell>
          <cell r="C1445">
            <v>11043445</v>
          </cell>
          <cell r="D1445" t="str">
            <v>Comedy|Drama|Romance</v>
          </cell>
          <cell r="E1445" t="str">
            <v>In the Land of WomenÂ </v>
          </cell>
          <cell r="F1445" t="str">
            <v>http://www.imdb.com/title/tt0419843/?ref_=fn_tt_tt_1</v>
          </cell>
          <cell r="G1445" t="str">
            <v>English</v>
          </cell>
          <cell r="H1445" t="str">
            <v>USA</v>
          </cell>
          <cell r="I1445">
            <v>10000000</v>
          </cell>
          <cell r="J1445">
            <v>2007</v>
          </cell>
          <cell r="K1445">
            <v>6.5</v>
          </cell>
          <cell r="L1445" t="str">
            <v>Comedy</v>
          </cell>
          <cell r="M1445" t="str">
            <v>Drama</v>
          </cell>
          <cell r="N1445" t="str">
            <v>Romance</v>
          </cell>
        </row>
        <row r="1446">
          <cell r="A1446" t="str">
            <v>Gus Van Sant</v>
          </cell>
          <cell r="B1446">
            <v>126</v>
          </cell>
          <cell r="C1446">
            <v>138339411</v>
          </cell>
          <cell r="D1446" t="str">
            <v>Drama</v>
          </cell>
          <cell r="E1446" t="str">
            <v>Good Will HuntingÂ </v>
          </cell>
          <cell r="F1446" t="str">
            <v>http://www.imdb.com/title/tt0119217/?ref_=fn_tt_tt_1</v>
          </cell>
          <cell r="G1446" t="str">
            <v>English</v>
          </cell>
          <cell r="H1446" t="str">
            <v>USA</v>
          </cell>
          <cell r="I1446">
            <v>10000000</v>
          </cell>
          <cell r="J1446">
            <v>1997</v>
          </cell>
          <cell r="K1446">
            <v>8.3000000000000007</v>
          </cell>
          <cell r="L1446" t="str">
            <v>Drama</v>
          </cell>
          <cell r="M1446">
            <v>0</v>
          </cell>
        </row>
        <row r="1447">
          <cell r="A1447" t="str">
            <v>Darren Lynn Bousman</v>
          </cell>
          <cell r="B1447">
            <v>121</v>
          </cell>
          <cell r="C1447">
            <v>80150343</v>
          </cell>
          <cell r="D1447" t="str">
            <v>Horror|Mystery</v>
          </cell>
          <cell r="E1447" t="str">
            <v>Saw IIIÂ </v>
          </cell>
          <cell r="F1447" t="str">
            <v>http://www.imdb.com/title/tt0489270/?ref_=fn_tt_tt_1</v>
          </cell>
          <cell r="G1447" t="str">
            <v>English</v>
          </cell>
          <cell r="H1447" t="str">
            <v>USA</v>
          </cell>
          <cell r="I1447">
            <v>10000000</v>
          </cell>
          <cell r="J1447">
            <v>2006</v>
          </cell>
          <cell r="K1447">
            <v>6.2</v>
          </cell>
          <cell r="L1447" t="str">
            <v>Horror</v>
          </cell>
          <cell r="M1447" t="str">
            <v>Mystery</v>
          </cell>
        </row>
        <row r="1448">
          <cell r="A1448" t="str">
            <v>Ivan Reitman</v>
          </cell>
          <cell r="B1448">
            <v>117</v>
          </cell>
          <cell r="C1448">
            <v>85300000</v>
          </cell>
          <cell r="D1448" t="str">
            <v>Action|Comedy|War</v>
          </cell>
          <cell r="E1448" t="str">
            <v>StripesÂ </v>
          </cell>
          <cell r="F1448" t="str">
            <v>http://www.imdb.com/title/tt0083131/?ref_=fn_tt_tt_1</v>
          </cell>
          <cell r="G1448" t="str">
            <v>English</v>
          </cell>
          <cell r="H1448" t="str">
            <v>USA</v>
          </cell>
          <cell r="I1448">
            <v>10000000</v>
          </cell>
          <cell r="J1448">
            <v>1981</v>
          </cell>
          <cell r="K1448">
            <v>6.9</v>
          </cell>
          <cell r="L1448" t="str">
            <v>Action</v>
          </cell>
          <cell r="M1448" t="str">
            <v>Comedy</v>
          </cell>
          <cell r="N1448" t="str">
            <v>War</v>
          </cell>
        </row>
        <row r="1449">
          <cell r="A1449" t="str">
            <v>Peyton Reed</v>
          </cell>
          <cell r="B1449">
            <v>98</v>
          </cell>
          <cell r="C1449">
            <v>68353550</v>
          </cell>
          <cell r="D1449" t="str">
            <v>Comedy|Sport</v>
          </cell>
          <cell r="E1449" t="str">
            <v>Bring It OnÂ </v>
          </cell>
          <cell r="F1449" t="str">
            <v>http://www.imdb.com/title/tt0204946/?ref_=fn_tt_tt_1</v>
          </cell>
          <cell r="G1449" t="str">
            <v>English</v>
          </cell>
          <cell r="H1449" t="str">
            <v>USA</v>
          </cell>
          <cell r="I1449">
            <v>10000000</v>
          </cell>
          <cell r="J1449">
            <v>2000</v>
          </cell>
          <cell r="K1449">
            <v>5.9</v>
          </cell>
          <cell r="L1449" t="str">
            <v>Comedy</v>
          </cell>
          <cell r="M1449" t="str">
            <v>Sport</v>
          </cell>
        </row>
        <row r="1450">
          <cell r="A1450" t="str">
            <v>James DeMonaco</v>
          </cell>
          <cell r="B1450">
            <v>109</v>
          </cell>
          <cell r="C1450">
            <v>78845130</v>
          </cell>
          <cell r="D1450" t="str">
            <v>Action|Horror|Sci-Fi|Thriller</v>
          </cell>
          <cell r="E1450" t="str">
            <v>The Purge: Election YearÂ </v>
          </cell>
          <cell r="F1450" t="str">
            <v>http://www.imdb.com/title/tt4094724/?ref_=fn_tt_tt_1</v>
          </cell>
          <cell r="G1450" t="str">
            <v>English</v>
          </cell>
          <cell r="H1450" t="str">
            <v>France</v>
          </cell>
          <cell r="I1450">
            <v>10000000</v>
          </cell>
          <cell r="J1450">
            <v>2016</v>
          </cell>
          <cell r="K1450">
            <v>6.1</v>
          </cell>
          <cell r="L1450" t="str">
            <v>Action</v>
          </cell>
          <cell r="M1450" t="str">
            <v>Horror</v>
          </cell>
          <cell r="N1450" t="str">
            <v>Sci-Fi</v>
          </cell>
          <cell r="O1450" t="str">
            <v>Thriller</v>
          </cell>
        </row>
        <row r="1451">
          <cell r="A1451" t="str">
            <v>Robert Iscove</v>
          </cell>
          <cell r="B1451">
            <v>95</v>
          </cell>
          <cell r="C1451">
            <v>63319509</v>
          </cell>
          <cell r="D1451" t="str">
            <v>Comedy|Romance</v>
          </cell>
          <cell r="E1451" t="str">
            <v>She's All ThatÂ </v>
          </cell>
          <cell r="F1451" t="str">
            <v>http://www.imdb.com/title/tt0160862/?ref_=fn_tt_tt_1</v>
          </cell>
          <cell r="G1451" t="str">
            <v>English</v>
          </cell>
          <cell r="H1451" t="str">
            <v>USA</v>
          </cell>
          <cell r="I1451">
            <v>10000000</v>
          </cell>
          <cell r="J1451">
            <v>1999</v>
          </cell>
          <cell r="K1451">
            <v>5.8</v>
          </cell>
          <cell r="L1451" t="str">
            <v>Comedy</v>
          </cell>
          <cell r="M1451" t="str">
            <v>Romance</v>
          </cell>
        </row>
        <row r="1452">
          <cell r="A1452" t="str">
            <v>Darren Lynn Bousman</v>
          </cell>
          <cell r="B1452">
            <v>96</v>
          </cell>
          <cell r="C1452">
            <v>63270259</v>
          </cell>
          <cell r="D1452" t="str">
            <v>Horror|Mystery</v>
          </cell>
          <cell r="E1452" t="str">
            <v>Saw IVÂ </v>
          </cell>
          <cell r="F1452" t="str">
            <v>http://www.imdb.com/title/tt0890870/?ref_=fn_tt_tt_1</v>
          </cell>
          <cell r="G1452" t="str">
            <v>English</v>
          </cell>
          <cell r="H1452" t="str">
            <v>USA</v>
          </cell>
          <cell r="I1452">
            <v>10000000</v>
          </cell>
          <cell r="J1452">
            <v>2007</v>
          </cell>
          <cell r="K1452">
            <v>5.9</v>
          </cell>
          <cell r="L1452" t="str">
            <v>Horror</v>
          </cell>
          <cell r="M1452" t="str">
            <v>Mystery</v>
          </cell>
        </row>
        <row r="1453">
          <cell r="A1453" t="str">
            <v>Geoffrey Sax</v>
          </cell>
          <cell r="B1453">
            <v>101</v>
          </cell>
          <cell r="C1453">
            <v>55865715</v>
          </cell>
          <cell r="D1453" t="str">
            <v>Drama|Horror|Mystery|Thriller</v>
          </cell>
          <cell r="E1453" t="str">
            <v>White NoiseÂ </v>
          </cell>
          <cell r="F1453" t="str">
            <v>http://www.imdb.com/title/tt0375210/?ref_=fn_tt_tt_1</v>
          </cell>
          <cell r="G1453" t="str">
            <v>English</v>
          </cell>
          <cell r="H1453" t="str">
            <v>UK</v>
          </cell>
          <cell r="I1453">
            <v>10000000</v>
          </cell>
          <cell r="J1453">
            <v>2005</v>
          </cell>
          <cell r="K1453">
            <v>5.5</v>
          </cell>
          <cell r="L1453" t="str">
            <v>Drama</v>
          </cell>
          <cell r="M1453" t="str">
            <v>Horror</v>
          </cell>
          <cell r="N1453" t="str">
            <v>Mystery</v>
          </cell>
          <cell r="O1453" t="str">
            <v>Thriller</v>
          </cell>
        </row>
        <row r="1454">
          <cell r="A1454" t="str">
            <v>Ken Annakin</v>
          </cell>
          <cell r="B1454">
            <v>178</v>
          </cell>
          <cell r="C1454">
            <v>0</v>
          </cell>
          <cell r="D1454" t="str">
            <v>Action|Drama|History|War</v>
          </cell>
          <cell r="E1454" t="str">
            <v>The Longest DayÂ </v>
          </cell>
          <cell r="F1454" t="str">
            <v>http://www.imdb.com/title/tt0056197/?ref_=fn_tt_tt_1</v>
          </cell>
          <cell r="G1454" t="str">
            <v>English</v>
          </cell>
          <cell r="H1454" t="str">
            <v>USA</v>
          </cell>
          <cell r="I1454">
            <v>10000000</v>
          </cell>
          <cell r="J1454">
            <v>1962</v>
          </cell>
          <cell r="K1454">
            <v>7.8</v>
          </cell>
          <cell r="L1454" t="str">
            <v>Action</v>
          </cell>
          <cell r="M1454" t="str">
            <v>Drama</v>
          </cell>
          <cell r="N1454" t="str">
            <v>History</v>
          </cell>
          <cell r="O1454" t="str">
            <v>War</v>
          </cell>
        </row>
        <row r="1455">
          <cell r="A1455" t="str">
            <v>Stephen Herek</v>
          </cell>
          <cell r="B1455">
            <v>100</v>
          </cell>
          <cell r="C1455">
            <v>50752337</v>
          </cell>
          <cell r="D1455" t="str">
            <v>Comedy|Drama|Family|Sport</v>
          </cell>
          <cell r="E1455" t="str">
            <v>The Mighty DucksÂ </v>
          </cell>
          <cell r="F1455" t="str">
            <v>http://www.imdb.com/title/tt0104868/?ref_=fn_tt_tt_1</v>
          </cell>
          <cell r="G1455" t="str">
            <v>English</v>
          </cell>
          <cell r="H1455" t="str">
            <v>USA</v>
          </cell>
          <cell r="I1455">
            <v>10000000</v>
          </cell>
          <cell r="J1455">
            <v>1992</v>
          </cell>
          <cell r="K1455">
            <v>6.4</v>
          </cell>
          <cell r="L1455" t="str">
            <v>Comedy</v>
          </cell>
          <cell r="M1455" t="str">
            <v>Drama</v>
          </cell>
          <cell r="N1455" t="str">
            <v>Family</v>
          </cell>
          <cell r="O1455" t="str">
            <v>Sport</v>
          </cell>
        </row>
        <row r="1456">
          <cell r="A1456" t="str">
            <v>Takashi Shimizu</v>
          </cell>
          <cell r="B1456">
            <v>98</v>
          </cell>
          <cell r="C1456">
            <v>110175871</v>
          </cell>
          <cell r="D1456" t="str">
            <v>Horror|Mystery|Thriller</v>
          </cell>
          <cell r="E1456" t="str">
            <v>The GrudgeÂ </v>
          </cell>
          <cell r="F1456" t="str">
            <v>http://www.imdb.com/title/tt0391198/?ref_=fn_tt_tt_1</v>
          </cell>
          <cell r="G1456" t="str">
            <v>English</v>
          </cell>
          <cell r="H1456" t="str">
            <v>USA</v>
          </cell>
          <cell r="I1456">
            <v>10000000</v>
          </cell>
          <cell r="J1456">
            <v>2004</v>
          </cell>
          <cell r="K1456">
            <v>5.9</v>
          </cell>
          <cell r="L1456" t="str">
            <v>Horror</v>
          </cell>
          <cell r="M1456" t="str">
            <v>Mystery</v>
          </cell>
          <cell r="N1456" t="str">
            <v>Thriller</v>
          </cell>
        </row>
        <row r="1457">
          <cell r="A1457" t="str">
            <v>Victor Salva</v>
          </cell>
          <cell r="B1457">
            <v>90</v>
          </cell>
          <cell r="C1457">
            <v>37470017</v>
          </cell>
          <cell r="D1457" t="str">
            <v>Horror|Mystery</v>
          </cell>
          <cell r="E1457" t="str">
            <v>Jeepers CreepersÂ </v>
          </cell>
          <cell r="F1457" t="str">
            <v>http://www.imdb.com/title/tt0263488/?ref_=fn_tt_tt_1</v>
          </cell>
          <cell r="G1457" t="str">
            <v>English</v>
          </cell>
          <cell r="H1457" t="str">
            <v>Germany</v>
          </cell>
          <cell r="I1457">
            <v>10000000</v>
          </cell>
          <cell r="J1457">
            <v>2001</v>
          </cell>
          <cell r="K1457">
            <v>6.1</v>
          </cell>
          <cell r="L1457" t="str">
            <v>Horror</v>
          </cell>
          <cell r="M1457" t="str">
            <v>Mystery</v>
          </cell>
        </row>
        <row r="1458">
          <cell r="A1458" t="str">
            <v>Stephen Herek</v>
          </cell>
          <cell r="B1458">
            <v>90</v>
          </cell>
          <cell r="C1458">
            <v>40485039</v>
          </cell>
          <cell r="D1458" t="str">
            <v>Adventure|Comedy|Music|Sci-Fi</v>
          </cell>
          <cell r="E1458" t="str">
            <v>Bill &amp; Ted's Excellent AdventureÂ </v>
          </cell>
          <cell r="F1458" t="str">
            <v>http://www.imdb.com/title/tt0096928/?ref_=fn_tt_tt_1</v>
          </cell>
          <cell r="G1458" t="str">
            <v>English</v>
          </cell>
          <cell r="H1458" t="str">
            <v>USA</v>
          </cell>
          <cell r="I1458">
            <v>10000000</v>
          </cell>
          <cell r="J1458">
            <v>1989</v>
          </cell>
          <cell r="K1458">
            <v>6.9</v>
          </cell>
          <cell r="L1458" t="str">
            <v>Adventure</v>
          </cell>
          <cell r="M1458" t="str">
            <v>Comedy</v>
          </cell>
          <cell r="N1458" t="str">
            <v>Music</v>
          </cell>
          <cell r="O1458" t="str">
            <v>Sci-Fi</v>
          </cell>
        </row>
        <row r="1459">
          <cell r="A1459" t="str">
            <v>Carol Reed</v>
          </cell>
          <cell r="B1459">
            <v>153</v>
          </cell>
          <cell r="C1459">
            <v>16800000</v>
          </cell>
          <cell r="D1459" t="str">
            <v>Drama|Family|Musical</v>
          </cell>
          <cell r="E1459" t="str">
            <v>Oliver!Â </v>
          </cell>
          <cell r="F1459" t="str">
            <v>http://www.imdb.com/title/tt0063385/?ref_=fn_tt_tt_1</v>
          </cell>
          <cell r="G1459" t="str">
            <v>English</v>
          </cell>
          <cell r="H1459" t="str">
            <v>UK</v>
          </cell>
          <cell r="I1459">
            <v>10000000</v>
          </cell>
          <cell r="J1459">
            <v>1968</v>
          </cell>
          <cell r="K1459">
            <v>7.5</v>
          </cell>
          <cell r="L1459" t="str">
            <v>Drama</v>
          </cell>
          <cell r="M1459" t="str">
            <v>Family</v>
          </cell>
          <cell r="N1459" t="str">
            <v>Musical</v>
          </cell>
        </row>
        <row r="1460">
          <cell r="A1460" t="str">
            <v>John Madden</v>
          </cell>
          <cell r="B1460">
            <v>124</v>
          </cell>
          <cell r="C1460">
            <v>46377022</v>
          </cell>
          <cell r="D1460" t="str">
            <v>Comedy|Drama</v>
          </cell>
          <cell r="E1460" t="str">
            <v>The Best Exotic Marigold HotelÂ </v>
          </cell>
          <cell r="F1460" t="str">
            <v>http://www.imdb.com/title/tt1412386/?ref_=fn_tt_tt_1</v>
          </cell>
          <cell r="G1460" t="str">
            <v>English</v>
          </cell>
          <cell r="H1460" t="str">
            <v>UK</v>
          </cell>
          <cell r="I1460">
            <v>10000000</v>
          </cell>
          <cell r="J1460">
            <v>2011</v>
          </cell>
          <cell r="K1460">
            <v>7.3</v>
          </cell>
          <cell r="L1460" t="str">
            <v>Comedy</v>
          </cell>
          <cell r="M1460" t="str">
            <v>Drama</v>
          </cell>
        </row>
        <row r="1461">
          <cell r="A1461" t="str">
            <v>Mark L. Lester</v>
          </cell>
          <cell r="B1461">
            <v>75</v>
          </cell>
          <cell r="C1461">
            <v>0</v>
          </cell>
          <cell r="D1461" t="str">
            <v>Action|Adventure|Thriller</v>
          </cell>
          <cell r="E1461" t="str">
            <v>CommandoÂ </v>
          </cell>
          <cell r="F1461" t="str">
            <v>http://www.imdb.com/title/tt0088944/?ref_=fn_tt_tt_1</v>
          </cell>
          <cell r="G1461" t="str">
            <v>English</v>
          </cell>
          <cell r="H1461" t="str">
            <v>USA</v>
          </cell>
          <cell r="I1461">
            <v>10000000</v>
          </cell>
          <cell r="J1461">
            <v>1985</v>
          </cell>
          <cell r="K1461">
            <v>6.7</v>
          </cell>
          <cell r="L1461" t="str">
            <v>Action</v>
          </cell>
          <cell r="M1461" t="str">
            <v>Adventure</v>
          </cell>
          <cell r="N1461" t="str">
            <v>Thriller</v>
          </cell>
        </row>
        <row r="1462">
          <cell r="A1462" t="str">
            <v>William Brent Bell</v>
          </cell>
          <cell r="B1462">
            <v>97</v>
          </cell>
          <cell r="C1462">
            <v>35794166</v>
          </cell>
          <cell r="D1462" t="str">
            <v>Horror|Mystery|Thriller</v>
          </cell>
          <cell r="E1462" t="str">
            <v>The BoyÂ </v>
          </cell>
          <cell r="F1462" t="str">
            <v>http://www.imdb.com/title/tt3882082/?ref_=fn_tt_tt_1</v>
          </cell>
          <cell r="G1462" t="str">
            <v>English</v>
          </cell>
          <cell r="H1462" t="str">
            <v>USA</v>
          </cell>
          <cell r="I1462">
            <v>10000000</v>
          </cell>
          <cell r="J1462">
            <v>2016</v>
          </cell>
          <cell r="K1462">
            <v>6</v>
          </cell>
          <cell r="L1462" t="str">
            <v>Horror</v>
          </cell>
          <cell r="M1462" t="str">
            <v>Mystery</v>
          </cell>
          <cell r="N1462" t="str">
            <v>Thriller</v>
          </cell>
        </row>
        <row r="1463">
          <cell r="A1463" t="str">
            <v>John Erick Dowdle</v>
          </cell>
          <cell r="B1463">
            <v>80</v>
          </cell>
          <cell r="C1463">
            <v>33583175</v>
          </cell>
          <cell r="D1463" t="str">
            <v>Horror|Mystery|Thriller</v>
          </cell>
          <cell r="E1463" t="str">
            <v>DevilÂ </v>
          </cell>
          <cell r="F1463" t="str">
            <v>http://www.imdb.com/title/tt1314655/?ref_=fn_tt_tt_1</v>
          </cell>
          <cell r="G1463" t="str">
            <v>English</v>
          </cell>
          <cell r="H1463" t="str">
            <v>USA</v>
          </cell>
          <cell r="I1463">
            <v>10000000</v>
          </cell>
          <cell r="J1463">
            <v>2010</v>
          </cell>
          <cell r="K1463">
            <v>6.3</v>
          </cell>
          <cell r="L1463" t="str">
            <v>Horror</v>
          </cell>
          <cell r="M1463" t="str">
            <v>Mystery</v>
          </cell>
          <cell r="N1463" t="str">
            <v>Thriller</v>
          </cell>
        </row>
        <row r="1464">
          <cell r="A1464" t="str">
            <v>Leigh Whannell</v>
          </cell>
          <cell r="B1464">
            <v>97</v>
          </cell>
          <cell r="C1464">
            <v>52200504</v>
          </cell>
          <cell r="D1464" t="str">
            <v>Fantasy|Horror|Thriller</v>
          </cell>
          <cell r="E1464" t="str">
            <v>Insidious: Chapter 3Â </v>
          </cell>
          <cell r="F1464" t="str">
            <v>http://www.imdb.com/title/tt3195644/?ref_=fn_tt_tt_1</v>
          </cell>
          <cell r="G1464" t="str">
            <v>English</v>
          </cell>
          <cell r="H1464" t="str">
            <v>Canada</v>
          </cell>
          <cell r="I1464">
            <v>10000000</v>
          </cell>
          <cell r="J1464">
            <v>2015</v>
          </cell>
          <cell r="K1464">
            <v>6.1</v>
          </cell>
          <cell r="L1464" t="str">
            <v>Fantasy</v>
          </cell>
          <cell r="M1464" t="str">
            <v>Horror</v>
          </cell>
          <cell r="N1464" t="str">
            <v>Thriller</v>
          </cell>
        </row>
        <row r="1465">
          <cell r="A1465" t="str">
            <v>Michael Schultz</v>
          </cell>
          <cell r="B1465">
            <v>109</v>
          </cell>
          <cell r="C1465">
            <v>33000000</v>
          </cell>
          <cell r="D1465" t="str">
            <v>Action|Comedy|Drama|Music</v>
          </cell>
          <cell r="E1465" t="str">
            <v>The Last DragonÂ </v>
          </cell>
          <cell r="F1465" t="str">
            <v>http://www.imdb.com/title/tt0089461/?ref_=fn_tt_tt_1</v>
          </cell>
          <cell r="G1465" t="str">
            <v>English</v>
          </cell>
          <cell r="H1465" t="str">
            <v>USA</v>
          </cell>
          <cell r="I1465">
            <v>10000000</v>
          </cell>
          <cell r="J1465">
            <v>1985</v>
          </cell>
          <cell r="K1465">
            <v>6.9</v>
          </cell>
          <cell r="L1465" t="str">
            <v>Action</v>
          </cell>
          <cell r="M1465" t="str">
            <v>Comedy</v>
          </cell>
          <cell r="N1465" t="str">
            <v>Drama</v>
          </cell>
          <cell r="O1465" t="str">
            <v>Music</v>
          </cell>
        </row>
        <row r="1466">
          <cell r="A1466" t="str">
            <v>Brett Leonard</v>
          </cell>
          <cell r="B1466">
            <v>140</v>
          </cell>
          <cell r="C1466">
            <v>32101000</v>
          </cell>
          <cell r="D1466" t="str">
            <v>Horror|Sci-Fi</v>
          </cell>
          <cell r="E1466" t="str">
            <v>The Lawnmower ManÂ </v>
          </cell>
          <cell r="F1466" t="str">
            <v>http://www.imdb.com/title/tt0104692/?ref_=fn_tt_tt_1</v>
          </cell>
          <cell r="G1466" t="str">
            <v>English</v>
          </cell>
          <cell r="H1466" t="str">
            <v>UK</v>
          </cell>
          <cell r="I1466">
            <v>10000000</v>
          </cell>
          <cell r="J1466">
            <v>1992</v>
          </cell>
          <cell r="K1466">
            <v>5.4</v>
          </cell>
          <cell r="L1466" t="str">
            <v>Horror</v>
          </cell>
          <cell r="M1466" t="str">
            <v>Sci-Fi</v>
          </cell>
        </row>
        <row r="1467">
          <cell r="A1467" t="str">
            <v>Kevin Smith</v>
          </cell>
          <cell r="B1467">
            <v>130</v>
          </cell>
          <cell r="C1467">
            <v>30651422</v>
          </cell>
          <cell r="D1467" t="str">
            <v>Adventure|Comedy|Drama|Fantasy</v>
          </cell>
          <cell r="E1467" t="str">
            <v>DogmaÂ </v>
          </cell>
          <cell r="F1467" t="str">
            <v>http://www.imdb.com/title/tt0120655/?ref_=fn_tt_tt_1</v>
          </cell>
          <cell r="G1467" t="str">
            <v>English</v>
          </cell>
          <cell r="H1467" t="str">
            <v>USA</v>
          </cell>
          <cell r="I1467">
            <v>10000000</v>
          </cell>
          <cell r="J1467">
            <v>1999</v>
          </cell>
          <cell r="K1467">
            <v>7.4</v>
          </cell>
          <cell r="L1467" t="str">
            <v>Adventure</v>
          </cell>
          <cell r="M1467" t="str">
            <v>Comedy</v>
          </cell>
          <cell r="N1467" t="str">
            <v>Drama</v>
          </cell>
          <cell r="O1467" t="str">
            <v>Fantasy</v>
          </cell>
        </row>
        <row r="1468">
          <cell r="A1468" t="str">
            <v>Bob Dolman</v>
          </cell>
          <cell r="B1468">
            <v>98</v>
          </cell>
          <cell r="C1468">
            <v>30306281</v>
          </cell>
          <cell r="D1468" t="str">
            <v>Comedy|Drama</v>
          </cell>
          <cell r="E1468" t="str">
            <v>The Banger SistersÂ </v>
          </cell>
          <cell r="F1468" t="str">
            <v>http://www.imdb.com/title/tt0280460/?ref_=fn_tt_tt_1</v>
          </cell>
          <cell r="G1468" t="str">
            <v>English</v>
          </cell>
          <cell r="H1468" t="str">
            <v>USA</v>
          </cell>
          <cell r="I1468">
            <v>10000000</v>
          </cell>
          <cell r="J1468">
            <v>2002</v>
          </cell>
          <cell r="K1468">
            <v>5.6</v>
          </cell>
          <cell r="L1468" t="str">
            <v>Comedy</v>
          </cell>
          <cell r="M1468" t="str">
            <v>Drama</v>
          </cell>
        </row>
        <row r="1469">
          <cell r="A1469" t="str">
            <v>Joe Dante</v>
          </cell>
          <cell r="B1469">
            <v>101</v>
          </cell>
          <cell r="C1469">
            <v>29500000</v>
          </cell>
          <cell r="D1469" t="str">
            <v>Fantasy|Horror|Sci-Fi</v>
          </cell>
          <cell r="E1469" t="str">
            <v>Twilight Zone: The MovieÂ </v>
          </cell>
          <cell r="F1469" t="str">
            <v>http://www.imdb.com/title/tt0086491/?ref_=fn_tt_tt_1</v>
          </cell>
          <cell r="G1469" t="str">
            <v>English</v>
          </cell>
          <cell r="H1469" t="str">
            <v>USA</v>
          </cell>
          <cell r="I1469">
            <v>10000000</v>
          </cell>
          <cell r="J1469">
            <v>1983</v>
          </cell>
          <cell r="K1469">
            <v>6.5</v>
          </cell>
          <cell r="L1469" t="str">
            <v>Fantasy</v>
          </cell>
          <cell r="M1469" t="str">
            <v>Horror</v>
          </cell>
          <cell r="N1469" t="str">
            <v>Sci-Fi</v>
          </cell>
        </row>
        <row r="1470">
          <cell r="A1470" t="str">
            <v>Keenen Ivory Wayans</v>
          </cell>
          <cell r="B1470">
            <v>100</v>
          </cell>
          <cell r="C1470">
            <v>29392418</v>
          </cell>
          <cell r="D1470" t="str">
            <v>Action|Comedy|Crime</v>
          </cell>
          <cell r="E1470" t="str">
            <v>A Low Down Dirty ShameÂ </v>
          </cell>
          <cell r="F1470" t="str">
            <v>http://www.imdb.com/title/tt0110399/?ref_=fn_tt_tt_1</v>
          </cell>
          <cell r="G1470" t="str">
            <v>English</v>
          </cell>
          <cell r="H1470" t="str">
            <v>USA</v>
          </cell>
          <cell r="I1470">
            <v>10000000</v>
          </cell>
          <cell r="J1470">
            <v>1994</v>
          </cell>
          <cell r="K1470">
            <v>5.8</v>
          </cell>
          <cell r="L1470" t="str">
            <v>Action</v>
          </cell>
          <cell r="M1470" t="str">
            <v>Comedy</v>
          </cell>
          <cell r="N1470" t="str">
            <v>Crime</v>
          </cell>
        </row>
        <row r="1471">
          <cell r="A1471" t="str">
            <v>Harry Elfont</v>
          </cell>
          <cell r="B1471">
            <v>100</v>
          </cell>
          <cell r="C1471">
            <v>25339117</v>
          </cell>
          <cell r="D1471" t="str">
            <v>Comedy|Romance</v>
          </cell>
          <cell r="E1471" t="str">
            <v>Can't Hardly WaitÂ </v>
          </cell>
          <cell r="F1471" t="str">
            <v>http://www.imdb.com/title/tt0127723/?ref_=fn_tt_tt_1</v>
          </cell>
          <cell r="G1471" t="str">
            <v>English</v>
          </cell>
          <cell r="H1471" t="str">
            <v>USA</v>
          </cell>
          <cell r="I1471">
            <v>10000000</v>
          </cell>
          <cell r="J1471">
            <v>1998</v>
          </cell>
          <cell r="K1471">
            <v>6.5</v>
          </cell>
          <cell r="L1471" t="str">
            <v>Comedy</v>
          </cell>
          <cell r="M1471" t="str">
            <v>Romance</v>
          </cell>
        </row>
        <row r="1472">
          <cell r="A1472" t="str">
            <v>Francis Ford Coppola</v>
          </cell>
          <cell r="B1472">
            <v>114</v>
          </cell>
          <cell r="C1472">
            <v>25600000</v>
          </cell>
          <cell r="D1472" t="str">
            <v>Crime|Drama</v>
          </cell>
          <cell r="E1472" t="str">
            <v>The OutsidersÂ </v>
          </cell>
          <cell r="F1472" t="str">
            <v>http://www.imdb.com/title/tt0086066/?ref_=fn_tt_tt_1</v>
          </cell>
          <cell r="G1472" t="str">
            <v>English</v>
          </cell>
          <cell r="H1472" t="str">
            <v>USA</v>
          </cell>
          <cell r="I1472">
            <v>10000000</v>
          </cell>
          <cell r="J1472">
            <v>1983</v>
          </cell>
          <cell r="K1472">
            <v>7.2</v>
          </cell>
          <cell r="L1472" t="str">
            <v>Crime</v>
          </cell>
          <cell r="M1472" t="str">
            <v>Drama</v>
          </cell>
        </row>
        <row r="1473">
          <cell r="A1473" t="str">
            <v>David Cronenberg</v>
          </cell>
          <cell r="B1473">
            <v>103</v>
          </cell>
          <cell r="C1473">
            <v>0</v>
          </cell>
          <cell r="D1473" t="str">
            <v>Horror|Sci-Fi|Thriller</v>
          </cell>
          <cell r="E1473" t="str">
            <v>The Dead ZoneÂ </v>
          </cell>
          <cell r="F1473" t="str">
            <v>http://www.imdb.com/title/tt0085407/?ref_=fn_tt_tt_1</v>
          </cell>
          <cell r="G1473" t="str">
            <v>English</v>
          </cell>
          <cell r="H1473" t="str">
            <v>USA</v>
          </cell>
          <cell r="I1473">
            <v>10000000</v>
          </cell>
          <cell r="J1473">
            <v>1983</v>
          </cell>
          <cell r="K1473">
            <v>7.2</v>
          </cell>
          <cell r="L1473" t="str">
            <v>Horror</v>
          </cell>
          <cell r="M1473" t="str">
            <v>Sci-Fi</v>
          </cell>
          <cell r="N1473" t="str">
            <v>Thriller</v>
          </cell>
        </row>
        <row r="1474">
          <cell r="A1474" t="str">
            <v>CiarÃ¡n Foy</v>
          </cell>
          <cell r="B1474">
            <v>97</v>
          </cell>
          <cell r="C1474">
            <v>27736779</v>
          </cell>
          <cell r="D1474" t="str">
            <v>Horror|Mystery|Thriller</v>
          </cell>
          <cell r="E1474" t="str">
            <v>Sinister 2Â </v>
          </cell>
          <cell r="F1474" t="str">
            <v>http://www.imdb.com/title/tt2752772/?ref_=fn_tt_tt_1</v>
          </cell>
          <cell r="G1474" t="str">
            <v>English</v>
          </cell>
          <cell r="H1474" t="str">
            <v>USA</v>
          </cell>
          <cell r="I1474">
            <v>10000000</v>
          </cell>
          <cell r="J1474">
            <v>2015</v>
          </cell>
          <cell r="K1474">
            <v>5.2</v>
          </cell>
          <cell r="L1474" t="str">
            <v>Horror</v>
          </cell>
          <cell r="M1474" t="str">
            <v>Mystery</v>
          </cell>
          <cell r="N1474" t="str">
            <v>Thriller</v>
          </cell>
        </row>
        <row r="1475">
          <cell r="A1475" t="str">
            <v>Jamie Blanks</v>
          </cell>
          <cell r="B1475">
            <v>96</v>
          </cell>
          <cell r="C1475">
            <v>20384136</v>
          </cell>
          <cell r="D1475" t="str">
            <v>Horror|Mystery|Thriller</v>
          </cell>
          <cell r="E1475" t="str">
            <v>ValentineÂ </v>
          </cell>
          <cell r="F1475" t="str">
            <v>http://www.imdb.com/title/tt0242998/?ref_=fn_tt_tt_1</v>
          </cell>
          <cell r="G1475" t="str">
            <v>English</v>
          </cell>
          <cell r="H1475" t="str">
            <v>USA</v>
          </cell>
          <cell r="I1475">
            <v>10000000</v>
          </cell>
          <cell r="J1475">
            <v>2001</v>
          </cell>
          <cell r="K1475">
            <v>4.7</v>
          </cell>
          <cell r="L1475" t="str">
            <v>Horror</v>
          </cell>
          <cell r="M1475" t="str">
            <v>Mystery</v>
          </cell>
          <cell r="N1475" t="str">
            <v>Thriller</v>
          </cell>
        </row>
        <row r="1476">
          <cell r="A1476" t="str">
            <v>Olatunde Osunsanmi</v>
          </cell>
          <cell r="B1476">
            <v>98</v>
          </cell>
          <cell r="C1476">
            <v>25464480</v>
          </cell>
          <cell r="D1476" t="str">
            <v>Mystery|Sci-Fi|Thriller</v>
          </cell>
          <cell r="E1476" t="str">
            <v>The Fourth KindÂ </v>
          </cell>
          <cell r="F1476" t="str">
            <v>http://www.imdb.com/title/tt1220198/?ref_=fn_tt_tt_1</v>
          </cell>
          <cell r="G1476" t="str">
            <v>English</v>
          </cell>
          <cell r="H1476" t="str">
            <v>USA</v>
          </cell>
          <cell r="I1476">
            <v>10000000</v>
          </cell>
          <cell r="J1476">
            <v>2009</v>
          </cell>
          <cell r="K1476">
            <v>5.9</v>
          </cell>
          <cell r="L1476" t="str">
            <v>Mystery</v>
          </cell>
          <cell r="M1476" t="str">
            <v>Sci-Fi</v>
          </cell>
          <cell r="N1476" t="str">
            <v>Thriller</v>
          </cell>
        </row>
        <row r="1477">
          <cell r="A1477" t="str">
            <v>Robert Altman</v>
          </cell>
          <cell r="B1477">
            <v>105</v>
          </cell>
          <cell r="C1477">
            <v>20338609</v>
          </cell>
          <cell r="D1477" t="str">
            <v>Comedy|Drama|Music</v>
          </cell>
          <cell r="E1477" t="str">
            <v>A Prairie Home CompanionÂ </v>
          </cell>
          <cell r="F1477" t="str">
            <v>http://www.imdb.com/title/tt0420087/?ref_=fn_tt_tt_1</v>
          </cell>
          <cell r="G1477" t="str">
            <v>English</v>
          </cell>
          <cell r="H1477" t="str">
            <v>USA</v>
          </cell>
          <cell r="I1477">
            <v>10000000</v>
          </cell>
          <cell r="J1477">
            <v>2006</v>
          </cell>
          <cell r="K1477">
            <v>6.8</v>
          </cell>
          <cell r="L1477" t="str">
            <v>Comedy</v>
          </cell>
          <cell r="M1477" t="str">
            <v>Drama</v>
          </cell>
          <cell r="N1477" t="str">
            <v>Music</v>
          </cell>
        </row>
        <row r="1478">
          <cell r="A1478" t="str">
            <v>Leon Ichaso</v>
          </cell>
          <cell r="B1478">
            <v>123</v>
          </cell>
          <cell r="C1478">
            <v>18272447</v>
          </cell>
          <cell r="D1478" t="str">
            <v>Drama|Thriller</v>
          </cell>
          <cell r="E1478" t="str">
            <v>Sugar HillÂ </v>
          </cell>
          <cell r="F1478" t="str">
            <v>http://www.imdb.com/title/tt0107079/?ref_=fn_tt_tt_1</v>
          </cell>
          <cell r="G1478" t="str">
            <v>English</v>
          </cell>
          <cell r="H1478" t="str">
            <v>USA</v>
          </cell>
          <cell r="I1478">
            <v>10000000</v>
          </cell>
          <cell r="J1478">
            <v>1993</v>
          </cell>
          <cell r="K1478">
            <v>5.9</v>
          </cell>
          <cell r="L1478" t="str">
            <v>Drama</v>
          </cell>
          <cell r="M1478" t="str">
            <v>Thriller</v>
          </cell>
        </row>
        <row r="1479">
          <cell r="A1479" t="str">
            <v>Joseph Zito</v>
          </cell>
          <cell r="B1479">
            <v>107</v>
          </cell>
          <cell r="C1479">
            <v>0</v>
          </cell>
          <cell r="D1479" t="str">
            <v>Action|Thriller</v>
          </cell>
          <cell r="E1479" t="str">
            <v>Invasion U.S.A.Â </v>
          </cell>
          <cell r="F1479" t="str">
            <v>http://www.imdb.com/title/tt0089348/?ref_=fn_tt_tt_1</v>
          </cell>
          <cell r="G1479" t="str">
            <v>English</v>
          </cell>
          <cell r="H1479" t="str">
            <v>USA</v>
          </cell>
          <cell r="I1479">
            <v>10000000</v>
          </cell>
          <cell r="J1479">
            <v>1985</v>
          </cell>
          <cell r="K1479">
            <v>5.3</v>
          </cell>
          <cell r="L1479" t="str">
            <v>Action</v>
          </cell>
          <cell r="M1479" t="str">
            <v>Thriller</v>
          </cell>
        </row>
        <row r="1480">
          <cell r="A1480" t="str">
            <v>Colin Strause</v>
          </cell>
          <cell r="B1480">
            <v>97</v>
          </cell>
          <cell r="C1480">
            <v>21371425</v>
          </cell>
          <cell r="D1480" t="str">
            <v>Action|Sci-Fi|Thriller</v>
          </cell>
          <cell r="E1480" t="str">
            <v>SkylineÂ </v>
          </cell>
          <cell r="F1480" t="str">
            <v>http://www.imdb.com/title/tt1564585/?ref_=fn_tt_tt_1</v>
          </cell>
          <cell r="G1480" t="str">
            <v>English</v>
          </cell>
          <cell r="H1480" t="str">
            <v>USA</v>
          </cell>
          <cell r="I1480">
            <v>10000000</v>
          </cell>
          <cell r="J1480">
            <v>2010</v>
          </cell>
          <cell r="K1480">
            <v>4.4000000000000004</v>
          </cell>
          <cell r="L1480" t="str">
            <v>Action</v>
          </cell>
          <cell r="M1480" t="str">
            <v>Sci-Fi</v>
          </cell>
          <cell r="N1480" t="str">
            <v>Thriller</v>
          </cell>
        </row>
        <row r="1481">
          <cell r="A1481" t="str">
            <v>John Madden</v>
          </cell>
          <cell r="B1481">
            <v>122</v>
          </cell>
          <cell r="C1481">
            <v>33071558</v>
          </cell>
          <cell r="D1481" t="str">
            <v>Comedy|Drama</v>
          </cell>
          <cell r="E1481" t="str">
            <v>The Second Best Exotic Marigold HotelÂ </v>
          </cell>
          <cell r="F1481" t="str">
            <v>http://www.imdb.com/title/tt2555736/?ref_=fn_tt_tt_1</v>
          </cell>
          <cell r="G1481" t="str">
            <v>English</v>
          </cell>
          <cell r="H1481" t="str">
            <v>UK</v>
          </cell>
          <cell r="I1481">
            <v>10000000</v>
          </cell>
          <cell r="J1481">
            <v>2015</v>
          </cell>
          <cell r="K1481">
            <v>6.6</v>
          </cell>
          <cell r="L1481" t="str">
            <v>Comedy</v>
          </cell>
          <cell r="M1481" t="str">
            <v>Drama</v>
          </cell>
        </row>
        <row r="1482">
          <cell r="A1482" t="str">
            <v>Patricia Rozema</v>
          </cell>
          <cell r="B1482">
            <v>101</v>
          </cell>
          <cell r="C1482">
            <v>17655201</v>
          </cell>
          <cell r="D1482" t="str">
            <v>Drama|Family</v>
          </cell>
          <cell r="E1482" t="str">
            <v>Kit Kittredge: An American GirlÂ </v>
          </cell>
          <cell r="F1482" t="str">
            <v>http://www.imdb.com/title/tt0846308/?ref_=fn_tt_tt_1</v>
          </cell>
          <cell r="G1482" t="str">
            <v>English</v>
          </cell>
          <cell r="H1482" t="str">
            <v>USA</v>
          </cell>
          <cell r="I1482">
            <v>10000000</v>
          </cell>
          <cell r="J1482">
            <v>2008</v>
          </cell>
          <cell r="K1482">
            <v>6.7</v>
          </cell>
          <cell r="L1482" t="str">
            <v>Drama</v>
          </cell>
          <cell r="M1482" t="str">
            <v>Family</v>
          </cell>
        </row>
        <row r="1483">
          <cell r="A1483" t="str">
            <v>Spike Lee</v>
          </cell>
          <cell r="B1483">
            <v>129</v>
          </cell>
          <cell r="C1483">
            <v>16153600</v>
          </cell>
          <cell r="D1483" t="str">
            <v>Drama|Music|Romance</v>
          </cell>
          <cell r="E1483" t="str">
            <v>Mo' Better BluesÂ </v>
          </cell>
          <cell r="F1483" t="str">
            <v>http://www.imdb.com/title/tt0100168/?ref_=fn_tt_tt_1</v>
          </cell>
          <cell r="G1483" t="str">
            <v>English</v>
          </cell>
          <cell r="H1483" t="str">
            <v>USA</v>
          </cell>
          <cell r="I1483">
            <v>10000000</v>
          </cell>
          <cell r="J1483">
            <v>1990</v>
          </cell>
          <cell r="K1483">
            <v>6.5</v>
          </cell>
          <cell r="L1483" t="str">
            <v>Drama</v>
          </cell>
          <cell r="M1483" t="str">
            <v>Music</v>
          </cell>
          <cell r="N1483" t="str">
            <v>Romance</v>
          </cell>
        </row>
        <row r="1484">
          <cell r="A1484" t="str">
            <v>Steve Oedekerk</v>
          </cell>
          <cell r="B1484">
            <v>81</v>
          </cell>
          <cell r="C1484">
            <v>16033556</v>
          </cell>
          <cell r="D1484" t="str">
            <v>Action|Comedy</v>
          </cell>
          <cell r="E1484" t="str">
            <v>Kung Pow: Enter the FistÂ </v>
          </cell>
          <cell r="F1484" t="str">
            <v>http://www.imdb.com/title/tt0240468/?ref_=fn_tt_tt_1</v>
          </cell>
          <cell r="G1484" t="str">
            <v>English</v>
          </cell>
          <cell r="H1484" t="str">
            <v>USA</v>
          </cell>
          <cell r="I1484">
            <v>10000000</v>
          </cell>
          <cell r="J1484">
            <v>2002</v>
          </cell>
          <cell r="K1484">
            <v>6.2</v>
          </cell>
          <cell r="L1484" t="str">
            <v>Action</v>
          </cell>
          <cell r="M1484" t="str">
            <v>Comedy</v>
          </cell>
        </row>
        <row r="1485">
          <cell r="A1485" t="str">
            <v>Walter Hill</v>
          </cell>
          <cell r="B1485">
            <v>100</v>
          </cell>
          <cell r="C1485">
            <v>0</v>
          </cell>
          <cell r="D1485" t="str">
            <v>Western</v>
          </cell>
          <cell r="E1485" t="str">
            <v>The Long RidersÂ </v>
          </cell>
          <cell r="F1485" t="str">
            <v>http://www.imdb.com/title/tt0081071/?ref_=fn_tt_tt_1</v>
          </cell>
          <cell r="G1485" t="str">
            <v>English</v>
          </cell>
          <cell r="H1485" t="str">
            <v>USA</v>
          </cell>
          <cell r="I1485">
            <v>10000000</v>
          </cell>
          <cell r="J1485">
            <v>1980</v>
          </cell>
          <cell r="K1485">
            <v>7.1</v>
          </cell>
          <cell r="L1485" t="str">
            <v>Western</v>
          </cell>
          <cell r="M1485">
            <v>0</v>
          </cell>
        </row>
        <row r="1486">
          <cell r="A1486" t="str">
            <v>Jeff Nichols</v>
          </cell>
          <cell r="B1486">
            <v>130</v>
          </cell>
          <cell r="C1486">
            <v>21589307</v>
          </cell>
          <cell r="D1486" t="str">
            <v>Drama</v>
          </cell>
          <cell r="E1486" t="str">
            <v>MudÂ </v>
          </cell>
          <cell r="F1486" t="str">
            <v>http://www.imdb.com/title/tt1935179/?ref_=fn_tt_tt_1</v>
          </cell>
          <cell r="G1486" t="str">
            <v>English</v>
          </cell>
          <cell r="H1486" t="str">
            <v>USA</v>
          </cell>
          <cell r="I1486">
            <v>10000000</v>
          </cell>
          <cell r="J1486">
            <v>2012</v>
          </cell>
          <cell r="K1486">
            <v>7.4</v>
          </cell>
          <cell r="L1486" t="str">
            <v>Drama</v>
          </cell>
          <cell r="M1486">
            <v>0</v>
          </cell>
        </row>
        <row r="1487">
          <cell r="A1487" t="str">
            <v>Robert Ben Garant</v>
          </cell>
          <cell r="B1487">
            <v>84</v>
          </cell>
          <cell r="C1487">
            <v>20339754</v>
          </cell>
          <cell r="D1487" t="str">
            <v>Comedy|Crime</v>
          </cell>
          <cell r="E1487" t="str">
            <v>Reno 911!: MiamiÂ </v>
          </cell>
          <cell r="F1487" t="str">
            <v>http://www.imdb.com/title/tt0499554/?ref_=fn_tt_tt_1</v>
          </cell>
          <cell r="G1487" t="str">
            <v>English</v>
          </cell>
          <cell r="H1487" t="str">
            <v>USA</v>
          </cell>
          <cell r="I1487">
            <v>10000000</v>
          </cell>
          <cell r="J1487">
            <v>2007</v>
          </cell>
          <cell r="K1487">
            <v>5.9</v>
          </cell>
          <cell r="L1487" t="str">
            <v>Comedy</v>
          </cell>
          <cell r="M1487" t="str">
            <v>Crime</v>
          </cell>
        </row>
        <row r="1488">
          <cell r="A1488" t="str">
            <v>Morgan Spurlock</v>
          </cell>
          <cell r="B1488">
            <v>106</v>
          </cell>
          <cell r="C1488">
            <v>28873374</v>
          </cell>
          <cell r="D1488" t="str">
            <v>Documentary|Music</v>
          </cell>
          <cell r="E1488" t="str">
            <v>One Direction: This Is UsÂ </v>
          </cell>
          <cell r="F1488" t="str">
            <v>http://www.imdb.com/title/tt2515086/?ref_=fn_tt_tt_1</v>
          </cell>
          <cell r="G1488" t="str">
            <v>English</v>
          </cell>
          <cell r="H1488" t="str">
            <v>USA</v>
          </cell>
          <cell r="I1488">
            <v>10000000</v>
          </cell>
          <cell r="J1488">
            <v>2013</v>
          </cell>
          <cell r="K1488">
            <v>4.0999999999999996</v>
          </cell>
          <cell r="L1488" t="str">
            <v>Documentary</v>
          </cell>
          <cell r="M1488" t="str">
            <v>Music</v>
          </cell>
        </row>
        <row r="1489">
          <cell r="A1489" t="str">
            <v>Richard Shepard</v>
          </cell>
          <cell r="B1489">
            <v>96</v>
          </cell>
          <cell r="C1489">
            <v>12570442</v>
          </cell>
          <cell r="D1489" t="str">
            <v>Comedy|Crime|Drama|Thriller</v>
          </cell>
          <cell r="E1489" t="str">
            <v>The MatadorÂ </v>
          </cell>
          <cell r="F1489" t="str">
            <v>http://www.imdb.com/title/tt0365485/?ref_=fn_tt_tt_1</v>
          </cell>
          <cell r="G1489" t="str">
            <v>English</v>
          </cell>
          <cell r="H1489" t="str">
            <v>USA</v>
          </cell>
          <cell r="I1489">
            <v>10000000</v>
          </cell>
          <cell r="J1489">
            <v>2005</v>
          </cell>
          <cell r="K1489">
            <v>6.8</v>
          </cell>
          <cell r="L1489" t="str">
            <v>Comedy</v>
          </cell>
          <cell r="M1489" t="str">
            <v>Crime</v>
          </cell>
          <cell r="N1489" t="str">
            <v>Drama</v>
          </cell>
          <cell r="O1489" t="str">
            <v>Thriller</v>
          </cell>
        </row>
        <row r="1490">
          <cell r="A1490" t="str">
            <v>Theodore Witcher</v>
          </cell>
          <cell r="B1490">
            <v>104</v>
          </cell>
          <cell r="C1490">
            <v>12514138</v>
          </cell>
          <cell r="D1490" t="str">
            <v>Drama|Romance</v>
          </cell>
          <cell r="E1490" t="str">
            <v>Love JonesÂ </v>
          </cell>
          <cell r="F1490" t="str">
            <v>http://www.imdb.com/title/tt0119572/?ref_=fn_tt_tt_1</v>
          </cell>
          <cell r="G1490" t="str">
            <v>English</v>
          </cell>
          <cell r="H1490" t="str">
            <v>USA</v>
          </cell>
          <cell r="I1490">
            <v>10000000</v>
          </cell>
          <cell r="J1490">
            <v>1997</v>
          </cell>
          <cell r="K1490">
            <v>7.4</v>
          </cell>
          <cell r="L1490" t="str">
            <v>Drama</v>
          </cell>
          <cell r="M1490" t="str">
            <v>Romance</v>
          </cell>
        </row>
        <row r="1491">
          <cell r="A1491" t="str">
            <v>Jim Hanon</v>
          </cell>
          <cell r="B1491">
            <v>108</v>
          </cell>
          <cell r="C1491">
            <v>11703287</v>
          </cell>
          <cell r="D1491" t="str">
            <v>Adventure|Drama</v>
          </cell>
          <cell r="E1491" t="str">
            <v>End of the SpearÂ </v>
          </cell>
          <cell r="F1491" t="str">
            <v>http://www.imdb.com/title/tt0399862/?ref_=fn_tt_tt_1</v>
          </cell>
          <cell r="G1491" t="str">
            <v>English</v>
          </cell>
          <cell r="H1491" t="str">
            <v>USA</v>
          </cell>
          <cell r="I1491">
            <v>10000000</v>
          </cell>
          <cell r="J1491">
            <v>2005</v>
          </cell>
          <cell r="K1491">
            <v>7</v>
          </cell>
          <cell r="L1491" t="str">
            <v>Adventure</v>
          </cell>
          <cell r="M1491" t="str">
            <v>Drama</v>
          </cell>
        </row>
        <row r="1492">
          <cell r="A1492" t="str">
            <v>Mike Judge</v>
          </cell>
          <cell r="B1492">
            <v>89</v>
          </cell>
          <cell r="C1492">
            <v>10824921</v>
          </cell>
          <cell r="D1492" t="str">
            <v>Comedy</v>
          </cell>
          <cell r="E1492" t="str">
            <v>Office SpaceÂ </v>
          </cell>
          <cell r="F1492" t="str">
            <v>http://www.imdb.com/title/tt0151804/?ref_=fn_tt_tt_1</v>
          </cell>
          <cell r="G1492" t="str">
            <v>English</v>
          </cell>
          <cell r="H1492" t="str">
            <v>USA</v>
          </cell>
          <cell r="I1492">
            <v>10000000</v>
          </cell>
          <cell r="J1492">
            <v>1999</v>
          </cell>
          <cell r="K1492">
            <v>7.8</v>
          </cell>
          <cell r="L1492" t="str">
            <v>Comedy</v>
          </cell>
          <cell r="M1492">
            <v>0</v>
          </cell>
        </row>
        <row r="1493">
          <cell r="A1493" t="str">
            <v>Michael Patrick Jann</v>
          </cell>
          <cell r="B1493">
            <v>97</v>
          </cell>
          <cell r="C1493">
            <v>10561238</v>
          </cell>
          <cell r="D1493" t="str">
            <v>Comedy|Romance|Thriller</v>
          </cell>
          <cell r="E1493" t="str">
            <v>Drop Dead GorgeousÂ </v>
          </cell>
          <cell r="F1493" t="str">
            <v>http://www.imdb.com/title/tt0157503/?ref_=fn_tt_tt_1</v>
          </cell>
          <cell r="G1493" t="str">
            <v>English</v>
          </cell>
          <cell r="H1493" t="str">
            <v>Germany</v>
          </cell>
          <cell r="I1493">
            <v>10000000</v>
          </cell>
          <cell r="J1493">
            <v>1999</v>
          </cell>
          <cell r="K1493">
            <v>6.5</v>
          </cell>
          <cell r="L1493" t="str">
            <v>Comedy</v>
          </cell>
          <cell r="M1493" t="str">
            <v>Romance</v>
          </cell>
          <cell r="N1493" t="str">
            <v>Thriller</v>
          </cell>
        </row>
        <row r="1494">
          <cell r="A1494" t="str">
            <v>Tim Burton</v>
          </cell>
          <cell r="B1494">
            <v>106</v>
          </cell>
          <cell r="C1494">
            <v>14479776</v>
          </cell>
          <cell r="D1494" t="str">
            <v>Biography|Crime|Drama|Romance</v>
          </cell>
          <cell r="E1494" t="str">
            <v>Big EyesÂ </v>
          </cell>
          <cell r="F1494" t="str">
            <v>http://www.imdb.com/title/tt1126590/?ref_=fn_tt_tt_1</v>
          </cell>
          <cell r="G1494" t="str">
            <v>English</v>
          </cell>
          <cell r="H1494" t="str">
            <v>USA</v>
          </cell>
          <cell r="I1494">
            <v>10000000</v>
          </cell>
          <cell r="J1494">
            <v>2014</v>
          </cell>
          <cell r="K1494">
            <v>7</v>
          </cell>
          <cell r="L1494" t="str">
            <v>Biography</v>
          </cell>
          <cell r="M1494" t="str">
            <v>Crime</v>
          </cell>
          <cell r="N1494" t="str">
            <v>Drama</v>
          </cell>
          <cell r="O1494" t="str">
            <v>Romance</v>
          </cell>
        </row>
        <row r="1495">
          <cell r="A1495" t="str">
            <v>Peter Berg</v>
          </cell>
          <cell r="B1495">
            <v>100</v>
          </cell>
          <cell r="C1495">
            <v>9801782</v>
          </cell>
          <cell r="D1495" t="str">
            <v>Comedy|Crime|Thriller</v>
          </cell>
          <cell r="E1495" t="str">
            <v>Very Bad ThingsÂ </v>
          </cell>
          <cell r="F1495" t="str">
            <v>http://www.imdb.com/title/tt0124198/?ref_=fn_tt_tt_1</v>
          </cell>
          <cell r="G1495" t="str">
            <v>English</v>
          </cell>
          <cell r="H1495" t="str">
            <v>USA</v>
          </cell>
          <cell r="I1495">
            <v>10000000</v>
          </cell>
          <cell r="J1495">
            <v>1998</v>
          </cell>
          <cell r="K1495">
            <v>6.3</v>
          </cell>
          <cell r="L1495" t="str">
            <v>Comedy</v>
          </cell>
          <cell r="M1495" t="str">
            <v>Crime</v>
          </cell>
          <cell r="N1495" t="str">
            <v>Thriller</v>
          </cell>
        </row>
        <row r="1496">
          <cell r="A1496" t="str">
            <v>Joe Nussbaum</v>
          </cell>
          <cell r="B1496">
            <v>89</v>
          </cell>
          <cell r="C1496">
            <v>8070311</v>
          </cell>
          <cell r="D1496" t="str">
            <v>Comedy|Romance</v>
          </cell>
          <cell r="E1496" t="str">
            <v>SleepoverÂ </v>
          </cell>
          <cell r="F1496" t="str">
            <v>http://www.imdb.com/title/tt0368975/?ref_=fn_tt_tt_1</v>
          </cell>
          <cell r="G1496" t="str">
            <v>English</v>
          </cell>
          <cell r="H1496" t="str">
            <v>USA</v>
          </cell>
          <cell r="I1496">
            <v>10000000</v>
          </cell>
          <cell r="J1496">
            <v>2004</v>
          </cell>
          <cell r="K1496">
            <v>5.3</v>
          </cell>
          <cell r="L1496" t="str">
            <v>Comedy</v>
          </cell>
          <cell r="M1496" t="str">
            <v>Romance</v>
          </cell>
        </row>
        <row r="1497">
          <cell r="A1497" t="str">
            <v>Brian De Palma</v>
          </cell>
          <cell r="B1497">
            <v>114</v>
          </cell>
          <cell r="C1497">
            <v>0</v>
          </cell>
          <cell r="D1497" t="str">
            <v>Mystery|Thriller</v>
          </cell>
          <cell r="E1497" t="str">
            <v>Body DoubleÂ </v>
          </cell>
          <cell r="F1497" t="str">
            <v>http://www.imdb.com/title/tt0086984/?ref_=fn_tt_tt_1</v>
          </cell>
          <cell r="G1497" t="str">
            <v>English</v>
          </cell>
          <cell r="H1497" t="str">
            <v>USA</v>
          </cell>
          <cell r="I1497">
            <v>10000000</v>
          </cell>
          <cell r="J1497">
            <v>1984</v>
          </cell>
          <cell r="K1497">
            <v>6.8</v>
          </cell>
          <cell r="L1497" t="str">
            <v>Mystery</v>
          </cell>
          <cell r="M1497" t="str">
            <v>Thriller</v>
          </cell>
        </row>
        <row r="1498">
          <cell r="A1498" t="str">
            <v>Jorma Taccone</v>
          </cell>
          <cell r="B1498">
            <v>95</v>
          </cell>
          <cell r="C1498">
            <v>8460995</v>
          </cell>
          <cell r="D1498" t="str">
            <v>Action|Comedy|Romance</v>
          </cell>
          <cell r="E1498" t="str">
            <v>MacGruberÂ </v>
          </cell>
          <cell r="F1498" t="str">
            <v>http://www.imdb.com/title/tt1470023/?ref_=fn_tt_tt_1</v>
          </cell>
          <cell r="G1498" t="str">
            <v>English</v>
          </cell>
          <cell r="H1498" t="str">
            <v>USA</v>
          </cell>
          <cell r="I1498">
            <v>10000000</v>
          </cell>
          <cell r="J1498">
            <v>2010</v>
          </cell>
          <cell r="K1498">
            <v>5.5</v>
          </cell>
          <cell r="L1498" t="str">
            <v>Action</v>
          </cell>
          <cell r="M1498" t="str">
            <v>Comedy</v>
          </cell>
          <cell r="N1498" t="str">
            <v>Romance</v>
          </cell>
        </row>
        <row r="1499">
          <cell r="A1499" t="str">
            <v>Stephen Frears</v>
          </cell>
          <cell r="B1499">
            <v>97</v>
          </cell>
          <cell r="C1499">
            <v>8111360</v>
          </cell>
          <cell r="D1499" t="str">
            <v>Crime|Drama|Thriller</v>
          </cell>
          <cell r="E1499" t="str">
            <v>Dirty Pretty ThingsÂ </v>
          </cell>
          <cell r="F1499" t="str">
            <v>http://www.imdb.com/title/tt0301199/?ref_=fn_tt_tt_1</v>
          </cell>
          <cell r="G1499" t="str">
            <v>English</v>
          </cell>
          <cell r="H1499" t="str">
            <v>UK</v>
          </cell>
          <cell r="I1499">
            <v>10000000</v>
          </cell>
          <cell r="J1499">
            <v>2002</v>
          </cell>
          <cell r="K1499">
            <v>7.4</v>
          </cell>
          <cell r="L1499" t="str">
            <v>Crime</v>
          </cell>
          <cell r="M1499" t="str">
            <v>Drama</v>
          </cell>
          <cell r="N1499" t="str">
            <v>Thriller</v>
          </cell>
        </row>
        <row r="1500">
          <cell r="A1500" t="str">
            <v>Jeff Lowell</v>
          </cell>
          <cell r="B1500">
            <v>95</v>
          </cell>
          <cell r="C1500">
            <v>7563670</v>
          </cell>
          <cell r="D1500" t="str">
            <v>Comedy|Fantasy|Romance</v>
          </cell>
          <cell r="E1500" t="str">
            <v>Over Her Dead BodyÂ </v>
          </cell>
          <cell r="F1500" t="str">
            <v>http://www.imdb.com/title/tt0785007/?ref_=fn_tt_tt_1</v>
          </cell>
          <cell r="G1500" t="str">
            <v>English</v>
          </cell>
          <cell r="H1500" t="str">
            <v>USA</v>
          </cell>
          <cell r="I1500">
            <v>10000000</v>
          </cell>
          <cell r="J1500">
            <v>2008</v>
          </cell>
          <cell r="K1500">
            <v>5.2</v>
          </cell>
          <cell r="L1500" t="str">
            <v>Comedy</v>
          </cell>
          <cell r="M1500" t="str">
            <v>Fantasy</v>
          </cell>
          <cell r="N1500" t="str">
            <v>Romance</v>
          </cell>
        </row>
        <row r="1501">
          <cell r="A1501" t="str">
            <v>Lorene Scafaria</v>
          </cell>
          <cell r="B1501">
            <v>101</v>
          </cell>
          <cell r="C1501">
            <v>6619173</v>
          </cell>
          <cell r="D1501" t="str">
            <v>Adventure|Comedy|Drama|Romance|Sci-Fi</v>
          </cell>
          <cell r="E1501" t="str">
            <v>Seeking a Friend for the End of the WorldÂ </v>
          </cell>
          <cell r="F1501" t="str">
            <v>http://www.imdb.com/title/tt1307068/?ref_=fn_tt_tt_1</v>
          </cell>
          <cell r="G1501" t="str">
            <v>English</v>
          </cell>
          <cell r="H1501" t="str">
            <v>USA</v>
          </cell>
          <cell r="I1501">
            <v>10000000</v>
          </cell>
          <cell r="J1501">
            <v>2012</v>
          </cell>
          <cell r="K1501">
            <v>6.7</v>
          </cell>
          <cell r="L1501" t="str">
            <v>Adventure</v>
          </cell>
          <cell r="M1501" t="str">
            <v>Comedy</v>
          </cell>
          <cell r="N1501" t="str">
            <v>Drama</v>
          </cell>
          <cell r="O1501" t="str">
            <v>Romance</v>
          </cell>
        </row>
        <row r="1502">
          <cell r="A1502" t="str">
            <v>Marcus Dunstan</v>
          </cell>
          <cell r="B1502">
            <v>82</v>
          </cell>
          <cell r="C1502">
            <v>6842058</v>
          </cell>
          <cell r="D1502" t="str">
            <v>Action|Horror|Thriller</v>
          </cell>
          <cell r="E1502" t="str">
            <v>The CollectionÂ </v>
          </cell>
          <cell r="F1502" t="str">
            <v>http://www.imdb.com/title/tt1748227/?ref_=fn_tt_tt_1</v>
          </cell>
          <cell r="G1502" t="str">
            <v>English</v>
          </cell>
          <cell r="H1502" t="str">
            <v>USA</v>
          </cell>
          <cell r="I1502">
            <v>10000000</v>
          </cell>
          <cell r="J1502">
            <v>2012</v>
          </cell>
          <cell r="K1502">
            <v>6.1</v>
          </cell>
          <cell r="L1502" t="str">
            <v>Action</v>
          </cell>
          <cell r="M1502" t="str">
            <v>Horror</v>
          </cell>
          <cell r="N1502" t="str">
            <v>Thriller</v>
          </cell>
        </row>
        <row r="1503">
          <cell r="A1503" t="str">
            <v>Timothy BjÃ¶rklund</v>
          </cell>
          <cell r="B1503">
            <v>74</v>
          </cell>
          <cell r="C1503">
            <v>6491350</v>
          </cell>
          <cell r="D1503" t="str">
            <v>Animation|Comedy|Family|Fantasy|Musical</v>
          </cell>
          <cell r="E1503" t="str">
            <v>Teacher's PetÂ </v>
          </cell>
          <cell r="F1503" t="str">
            <v>http://www.imdb.com/title/tt0350194/?ref_=fn_tt_tt_1</v>
          </cell>
          <cell r="G1503" t="str">
            <v>English</v>
          </cell>
          <cell r="H1503" t="str">
            <v>USA</v>
          </cell>
          <cell r="I1503">
            <v>10000000</v>
          </cell>
          <cell r="J1503">
            <v>2004</v>
          </cell>
          <cell r="K1503">
            <v>5.8</v>
          </cell>
          <cell r="L1503" t="str">
            <v>Animation</v>
          </cell>
          <cell r="M1503" t="str">
            <v>Comedy</v>
          </cell>
          <cell r="N1503" t="str">
            <v>Family</v>
          </cell>
          <cell r="O1503" t="str">
            <v>Fantasy</v>
          </cell>
        </row>
        <row r="1504">
          <cell r="A1504" t="str">
            <v>FranÃ§ois Girard</v>
          </cell>
          <cell r="B1504">
            <v>130</v>
          </cell>
          <cell r="C1504">
            <v>9473382</v>
          </cell>
          <cell r="D1504" t="str">
            <v>Drama|Music|Mystery|Romance</v>
          </cell>
          <cell r="E1504" t="str">
            <v>The Red ViolinÂ </v>
          </cell>
          <cell r="F1504" t="str">
            <v>http://www.imdb.com/title/tt0120802/?ref_=fn_tt_tt_1</v>
          </cell>
          <cell r="G1504" t="str">
            <v>French</v>
          </cell>
          <cell r="H1504" t="str">
            <v>Canada</v>
          </cell>
          <cell r="I1504">
            <v>10000000</v>
          </cell>
          <cell r="J1504">
            <v>1998</v>
          </cell>
          <cell r="K1504">
            <v>7.7</v>
          </cell>
          <cell r="L1504" t="str">
            <v>Drama</v>
          </cell>
          <cell r="M1504" t="str">
            <v>Music</v>
          </cell>
          <cell r="N1504" t="str">
            <v>Mystery</v>
          </cell>
          <cell r="O1504" t="str">
            <v>Romance</v>
          </cell>
        </row>
        <row r="1505">
          <cell r="A1505" t="str">
            <v>David Lynch</v>
          </cell>
          <cell r="B1505">
            <v>112</v>
          </cell>
          <cell r="C1505">
            <v>6197866</v>
          </cell>
          <cell r="D1505" t="str">
            <v>Biography|Drama</v>
          </cell>
          <cell r="E1505" t="str">
            <v>The Straight StoryÂ </v>
          </cell>
          <cell r="F1505" t="str">
            <v>http://www.imdb.com/title/tt0166896/?ref_=fn_tt_tt_1</v>
          </cell>
          <cell r="G1505" t="str">
            <v>English</v>
          </cell>
          <cell r="H1505" t="str">
            <v>France</v>
          </cell>
          <cell r="I1505">
            <v>10000000</v>
          </cell>
          <cell r="J1505">
            <v>1999</v>
          </cell>
          <cell r="K1505">
            <v>8</v>
          </cell>
          <cell r="L1505" t="str">
            <v>Biography</v>
          </cell>
          <cell r="M1505" t="str">
            <v>Drama</v>
          </cell>
        </row>
        <row r="1506">
          <cell r="A1506" t="str">
            <v>Scott Kalvert</v>
          </cell>
          <cell r="B1506">
            <v>96</v>
          </cell>
          <cell r="C1506">
            <v>6044618</v>
          </cell>
          <cell r="D1506" t="str">
            <v>Action|Crime|Drama</v>
          </cell>
          <cell r="E1506" t="str">
            <v>Deuces WildÂ </v>
          </cell>
          <cell r="F1506" t="str">
            <v>http://www.imdb.com/title/tt0231448/?ref_=fn_tt_tt_1</v>
          </cell>
          <cell r="G1506" t="str">
            <v>English</v>
          </cell>
          <cell r="H1506" t="str">
            <v>USA</v>
          </cell>
          <cell r="I1506">
            <v>10000000</v>
          </cell>
          <cell r="J1506">
            <v>2002</v>
          </cell>
          <cell r="K1506">
            <v>5.6</v>
          </cell>
          <cell r="L1506" t="str">
            <v>Action</v>
          </cell>
          <cell r="M1506" t="str">
            <v>Crime</v>
          </cell>
          <cell r="N1506" t="str">
            <v>Drama</v>
          </cell>
        </row>
        <row r="1507">
          <cell r="A1507" t="str">
            <v>Jason Bateman</v>
          </cell>
          <cell r="B1507">
            <v>89</v>
          </cell>
          <cell r="C1507">
            <v>7764027</v>
          </cell>
          <cell r="D1507" t="str">
            <v>Comedy|Drama</v>
          </cell>
          <cell r="E1507" t="str">
            <v>Bad WordsÂ </v>
          </cell>
          <cell r="F1507" t="str">
            <v>http://www.imdb.com/title/tt2170299/?ref_=fn_tt_tt_1</v>
          </cell>
          <cell r="G1507" t="str">
            <v>English</v>
          </cell>
          <cell r="H1507" t="str">
            <v>USA</v>
          </cell>
          <cell r="I1507">
            <v>10000000</v>
          </cell>
          <cell r="J1507">
            <v>2013</v>
          </cell>
          <cell r="K1507">
            <v>6.7</v>
          </cell>
          <cell r="L1507" t="str">
            <v>Comedy</v>
          </cell>
          <cell r="M1507" t="str">
            <v>Drama</v>
          </cell>
        </row>
        <row r="1508">
          <cell r="A1508" t="str">
            <v>Allan Arkush</v>
          </cell>
          <cell r="B1508">
            <v>78</v>
          </cell>
          <cell r="C1508">
            <v>0</v>
          </cell>
          <cell r="D1508" t="str">
            <v>Comedy|Sci-Fi</v>
          </cell>
          <cell r="E1508" t="str">
            <v>HeartbeepsÂ </v>
          </cell>
          <cell r="F1508" t="str">
            <v>http://www.imdb.com/title/tt0082507/?ref_=fn_tt_tt_1</v>
          </cell>
          <cell r="G1508" t="str">
            <v>English</v>
          </cell>
          <cell r="H1508" t="str">
            <v>USA</v>
          </cell>
          <cell r="I1508">
            <v>10000000</v>
          </cell>
          <cell r="J1508">
            <v>1981</v>
          </cell>
          <cell r="K1508">
            <v>4.2</v>
          </cell>
          <cell r="L1508" t="str">
            <v>Comedy</v>
          </cell>
          <cell r="M1508" t="str">
            <v>Sci-Fi</v>
          </cell>
        </row>
        <row r="1509">
          <cell r="A1509" t="str">
            <v>Werner Herzog</v>
          </cell>
          <cell r="B1509">
            <v>120</v>
          </cell>
          <cell r="C1509">
            <v>5484375</v>
          </cell>
          <cell r="D1509" t="str">
            <v>Adventure|Biography|Drama|War</v>
          </cell>
          <cell r="E1509" t="str">
            <v>Rescue DawnÂ </v>
          </cell>
          <cell r="F1509" t="str">
            <v>http://www.imdb.com/title/tt0462504/?ref_=fn_tt_tt_1</v>
          </cell>
          <cell r="G1509" t="str">
            <v>English</v>
          </cell>
          <cell r="H1509" t="str">
            <v>USA</v>
          </cell>
          <cell r="I1509">
            <v>10000000</v>
          </cell>
          <cell r="J1509">
            <v>2006</v>
          </cell>
          <cell r="K1509">
            <v>7.3</v>
          </cell>
          <cell r="L1509" t="str">
            <v>Adventure</v>
          </cell>
          <cell r="M1509" t="str">
            <v>Biography</v>
          </cell>
          <cell r="N1509" t="str">
            <v>Drama</v>
          </cell>
          <cell r="O1509" t="str">
            <v>War</v>
          </cell>
        </row>
        <row r="1510">
          <cell r="A1510" t="str">
            <v>Dan Fogelman</v>
          </cell>
          <cell r="B1510">
            <v>106</v>
          </cell>
          <cell r="C1510">
            <v>5348317</v>
          </cell>
          <cell r="D1510" t="str">
            <v>Comedy|Drama|Music</v>
          </cell>
          <cell r="E1510" t="str">
            <v>Danny CollinsÂ </v>
          </cell>
          <cell r="F1510" t="str">
            <v>http://www.imdb.com/title/tt1772288/?ref_=fn_tt_tt_1</v>
          </cell>
          <cell r="G1510" t="str">
            <v>English</v>
          </cell>
          <cell r="H1510" t="str">
            <v>USA</v>
          </cell>
          <cell r="I1510">
            <v>10000000</v>
          </cell>
          <cell r="J1510">
            <v>2015</v>
          </cell>
          <cell r="K1510">
            <v>7.1</v>
          </cell>
          <cell r="L1510" t="str">
            <v>Comedy</v>
          </cell>
          <cell r="M1510" t="str">
            <v>Drama</v>
          </cell>
          <cell r="N1510" t="str">
            <v>Music</v>
          </cell>
        </row>
        <row r="1511">
          <cell r="A1511" t="str">
            <v>Jay Duplass</v>
          </cell>
          <cell r="B1511">
            <v>83</v>
          </cell>
          <cell r="C1511">
            <v>4244155</v>
          </cell>
          <cell r="D1511" t="str">
            <v>Comedy|Drama</v>
          </cell>
          <cell r="E1511" t="str">
            <v>Jeff, Who Lives at HomeÂ </v>
          </cell>
          <cell r="F1511" t="str">
            <v>http://www.imdb.com/title/tt1588334/?ref_=fn_tt_tt_1</v>
          </cell>
          <cell r="G1511" t="str">
            <v>English</v>
          </cell>
          <cell r="H1511" t="str">
            <v>USA</v>
          </cell>
          <cell r="I1511">
            <v>10000000</v>
          </cell>
          <cell r="J1511">
            <v>2011</v>
          </cell>
          <cell r="K1511">
            <v>6.5</v>
          </cell>
          <cell r="L1511" t="str">
            <v>Comedy</v>
          </cell>
          <cell r="M1511" t="str">
            <v>Drama</v>
          </cell>
        </row>
        <row r="1512">
          <cell r="A1512" t="str">
            <v>Luca Guadagnino</v>
          </cell>
          <cell r="B1512">
            <v>120</v>
          </cell>
          <cell r="C1512">
            <v>5004648</v>
          </cell>
          <cell r="D1512" t="str">
            <v>Drama|Romance</v>
          </cell>
          <cell r="E1512" t="str">
            <v>I Am LoveÂ </v>
          </cell>
          <cell r="F1512" t="str">
            <v>http://www.imdb.com/title/tt1226236/?ref_=fn_tt_tt_1</v>
          </cell>
          <cell r="G1512" t="str">
            <v>Italian</v>
          </cell>
          <cell r="H1512" t="str">
            <v>Italy</v>
          </cell>
          <cell r="I1512">
            <v>10000000</v>
          </cell>
          <cell r="J1512">
            <v>2009</v>
          </cell>
          <cell r="K1512">
            <v>7</v>
          </cell>
          <cell r="L1512" t="str">
            <v>Drama</v>
          </cell>
          <cell r="M1512" t="str">
            <v>Romance</v>
          </cell>
        </row>
        <row r="1513">
          <cell r="A1513" t="str">
            <v>John Putch</v>
          </cell>
          <cell r="B1513">
            <v>111</v>
          </cell>
          <cell r="C1513">
            <v>3333823</v>
          </cell>
          <cell r="D1513" t="str">
            <v>Drama|Mystery|Sci-Fi</v>
          </cell>
          <cell r="E1513" t="str">
            <v>Atlas Shrugged II: The StrikeÂ </v>
          </cell>
          <cell r="F1513" t="str">
            <v>http://www.imdb.com/title/tt1985017/?ref_=fn_tt_tt_1</v>
          </cell>
          <cell r="G1513" t="str">
            <v>English</v>
          </cell>
          <cell r="H1513" t="str">
            <v>USA</v>
          </cell>
          <cell r="I1513">
            <v>10000000</v>
          </cell>
          <cell r="J1513">
            <v>2012</v>
          </cell>
          <cell r="K1513">
            <v>5.5</v>
          </cell>
          <cell r="L1513" t="str">
            <v>Drama</v>
          </cell>
          <cell r="M1513" t="str">
            <v>Mystery</v>
          </cell>
          <cell r="N1513" t="str">
            <v>Sci-Fi</v>
          </cell>
        </row>
        <row r="1514">
          <cell r="A1514" t="str">
            <v>Terence Davies</v>
          </cell>
          <cell r="B1514">
            <v>135</v>
          </cell>
          <cell r="C1514">
            <v>3041803</v>
          </cell>
          <cell r="D1514" t="str">
            <v>Drama|Romance</v>
          </cell>
          <cell r="E1514" t="str">
            <v>The House of MirthÂ </v>
          </cell>
          <cell r="F1514" t="str">
            <v>http://www.imdb.com/title/tt0200720/?ref_=fn_tt_tt_1</v>
          </cell>
          <cell r="G1514" t="str">
            <v>English</v>
          </cell>
          <cell r="H1514" t="str">
            <v>UK</v>
          </cell>
          <cell r="I1514">
            <v>10000000</v>
          </cell>
          <cell r="J1514">
            <v>2000</v>
          </cell>
          <cell r="K1514">
            <v>7.1</v>
          </cell>
          <cell r="L1514" t="str">
            <v>Drama</v>
          </cell>
          <cell r="M1514" t="str">
            <v>Romance</v>
          </cell>
        </row>
        <row r="1515">
          <cell r="A1515" t="str">
            <v>Harley Cokeliss</v>
          </cell>
          <cell r="B1515">
            <v>92</v>
          </cell>
          <cell r="C1515">
            <v>3060858</v>
          </cell>
          <cell r="D1515" t="str">
            <v>Action|Drama|Thriller</v>
          </cell>
          <cell r="E1515" t="str">
            <v>MaloneÂ </v>
          </cell>
          <cell r="F1515" t="str">
            <v>http://www.imdb.com/title/tt0093483/?ref_=fn_tt_tt_1</v>
          </cell>
          <cell r="G1515" t="str">
            <v>English</v>
          </cell>
          <cell r="H1515" t="str">
            <v>USA</v>
          </cell>
          <cell r="I1515">
            <v>10000000</v>
          </cell>
          <cell r="J1515">
            <v>1987</v>
          </cell>
          <cell r="K1515">
            <v>5.6</v>
          </cell>
          <cell r="L1515" t="str">
            <v>Action</v>
          </cell>
          <cell r="M1515" t="str">
            <v>Drama</v>
          </cell>
          <cell r="N1515" t="str">
            <v>Thriller</v>
          </cell>
        </row>
        <row r="1516">
          <cell r="A1516" t="str">
            <v>Victor Salva</v>
          </cell>
          <cell r="B1516">
            <v>120</v>
          </cell>
          <cell r="C1516">
            <v>1055654</v>
          </cell>
          <cell r="D1516" t="str">
            <v>Drama|Romance|Sport</v>
          </cell>
          <cell r="E1516" t="str">
            <v>Peaceful WarriorÂ </v>
          </cell>
          <cell r="F1516" t="str">
            <v>http://www.imdb.com/title/tt0438315/?ref_=fn_tt_tt_1</v>
          </cell>
          <cell r="G1516" t="str">
            <v>English</v>
          </cell>
          <cell r="H1516" t="str">
            <v>Germany</v>
          </cell>
          <cell r="I1516">
            <v>10000000</v>
          </cell>
          <cell r="J1516">
            <v>2006</v>
          </cell>
          <cell r="K1516">
            <v>7.3</v>
          </cell>
          <cell r="L1516" t="str">
            <v>Drama</v>
          </cell>
          <cell r="M1516" t="str">
            <v>Romance</v>
          </cell>
          <cell r="N1516" t="str">
            <v>Sport</v>
          </cell>
        </row>
        <row r="1517">
          <cell r="A1517" t="str">
            <v>Tom Brady</v>
          </cell>
          <cell r="B1517">
            <v>97</v>
          </cell>
          <cell r="C1517">
            <v>2331318</v>
          </cell>
          <cell r="D1517" t="str">
            <v>Comedy</v>
          </cell>
          <cell r="E1517" t="str">
            <v>Bucky Larson: Born to Be a StarÂ </v>
          </cell>
          <cell r="F1517" t="str">
            <v>http://www.imdb.com/title/tt1411664/?ref_=fn_tt_tt_1</v>
          </cell>
          <cell r="G1517" t="str">
            <v>English</v>
          </cell>
          <cell r="H1517" t="str">
            <v>USA</v>
          </cell>
          <cell r="I1517">
            <v>10000000</v>
          </cell>
          <cell r="J1517">
            <v>2011</v>
          </cell>
          <cell r="K1517">
            <v>3.3</v>
          </cell>
          <cell r="L1517" t="str">
            <v>Comedy</v>
          </cell>
          <cell r="M1517">
            <v>0</v>
          </cell>
        </row>
        <row r="1518">
          <cell r="A1518" t="str">
            <v>Spike Lee</v>
          </cell>
          <cell r="B1518">
            <v>135</v>
          </cell>
          <cell r="C1518">
            <v>2185266</v>
          </cell>
          <cell r="D1518" t="str">
            <v>Comedy|Drama|Music</v>
          </cell>
          <cell r="E1518" t="str">
            <v>BamboozledÂ </v>
          </cell>
          <cell r="F1518" t="str">
            <v>http://www.imdb.com/title/tt0215545/?ref_=fn_tt_tt_1</v>
          </cell>
          <cell r="G1518" t="str">
            <v>English</v>
          </cell>
          <cell r="H1518" t="str">
            <v>USA</v>
          </cell>
          <cell r="I1518">
            <v>10000000</v>
          </cell>
          <cell r="J1518">
            <v>2000</v>
          </cell>
          <cell r="K1518">
            <v>6.5</v>
          </cell>
          <cell r="L1518" t="str">
            <v>Comedy</v>
          </cell>
          <cell r="M1518" t="str">
            <v>Drama</v>
          </cell>
          <cell r="N1518" t="str">
            <v>Music</v>
          </cell>
        </row>
        <row r="1519">
          <cell r="A1519" t="str">
            <v>Jason Zada</v>
          </cell>
          <cell r="B1519">
            <v>93</v>
          </cell>
          <cell r="C1519">
            <v>26583369</v>
          </cell>
          <cell r="D1519" t="str">
            <v>Horror|Mystery|Thriller</v>
          </cell>
          <cell r="E1519" t="str">
            <v>The ForestÂ </v>
          </cell>
          <cell r="F1519" t="str">
            <v>http://www.imdb.com/title/tt3387542/?ref_=fn_tt_tt_1</v>
          </cell>
          <cell r="G1519" t="str">
            <v>English</v>
          </cell>
          <cell r="H1519" t="str">
            <v>USA</v>
          </cell>
          <cell r="I1519">
            <v>10000000</v>
          </cell>
          <cell r="J1519">
            <v>2016</v>
          </cell>
          <cell r="K1519">
            <v>4.8</v>
          </cell>
          <cell r="L1519" t="str">
            <v>Horror</v>
          </cell>
          <cell r="M1519" t="str">
            <v>Mystery</v>
          </cell>
          <cell r="N1519" t="str">
            <v>Thriller</v>
          </cell>
        </row>
        <row r="1520">
          <cell r="A1520" t="str">
            <v>Noah Baumbach</v>
          </cell>
          <cell r="B1520">
            <v>97</v>
          </cell>
          <cell r="C1520">
            <v>7574066</v>
          </cell>
          <cell r="D1520" t="str">
            <v>Comedy|Drama</v>
          </cell>
          <cell r="E1520" t="str">
            <v>While We're YoungÂ </v>
          </cell>
          <cell r="F1520" t="str">
            <v>http://www.imdb.com/title/tt1791682/?ref_=fn_tt_tt_1</v>
          </cell>
          <cell r="G1520" t="str">
            <v>English</v>
          </cell>
          <cell r="H1520" t="str">
            <v>USA</v>
          </cell>
          <cell r="I1520">
            <v>10000000</v>
          </cell>
          <cell r="J1520">
            <v>2014</v>
          </cell>
          <cell r="K1520">
            <v>6.3</v>
          </cell>
          <cell r="L1520" t="str">
            <v>Comedy</v>
          </cell>
          <cell r="M1520" t="str">
            <v>Drama</v>
          </cell>
        </row>
        <row r="1521">
          <cell r="A1521" t="str">
            <v>Chris Weitz</v>
          </cell>
          <cell r="B1521">
            <v>98</v>
          </cell>
          <cell r="C1521">
            <v>1754319</v>
          </cell>
          <cell r="D1521" t="str">
            <v>Drama|Romance</v>
          </cell>
          <cell r="E1521" t="str">
            <v>A Better LifeÂ </v>
          </cell>
          <cell r="F1521" t="str">
            <v>http://www.imdb.com/title/tt1554091/?ref_=fn_tt_tt_1</v>
          </cell>
          <cell r="G1521" t="str">
            <v>English</v>
          </cell>
          <cell r="H1521" t="str">
            <v>USA</v>
          </cell>
          <cell r="I1521">
            <v>10000000</v>
          </cell>
          <cell r="J1521">
            <v>2011</v>
          </cell>
          <cell r="K1521">
            <v>7.2</v>
          </cell>
          <cell r="L1521" t="str">
            <v>Drama</v>
          </cell>
          <cell r="M1521" t="str">
            <v>Romance</v>
          </cell>
        </row>
        <row r="1522">
          <cell r="A1522" t="str">
            <v>Eric Blakeney</v>
          </cell>
          <cell r="B1522">
            <v>101</v>
          </cell>
          <cell r="C1522">
            <v>1631839</v>
          </cell>
          <cell r="D1522" t="str">
            <v>Comedy|Crime|Romance</v>
          </cell>
          <cell r="E1522" t="str">
            <v>Gun ShyÂ </v>
          </cell>
          <cell r="F1522" t="str">
            <v>http://www.imdb.com/title/tt0171356/?ref_=fn_tt_tt_1</v>
          </cell>
          <cell r="G1522" t="str">
            <v>English</v>
          </cell>
          <cell r="H1522" t="str">
            <v>USA</v>
          </cell>
          <cell r="I1522">
            <v>10000000</v>
          </cell>
          <cell r="J1522">
            <v>2000</v>
          </cell>
          <cell r="K1522">
            <v>5.7</v>
          </cell>
          <cell r="L1522" t="str">
            <v>Comedy</v>
          </cell>
          <cell r="M1522" t="str">
            <v>Crime</v>
          </cell>
          <cell r="N1522" t="str">
            <v>Romance</v>
          </cell>
        </row>
        <row r="1523">
          <cell r="A1523" t="str">
            <v>Douglas McGrath</v>
          </cell>
          <cell r="B1523">
            <v>132</v>
          </cell>
          <cell r="C1523">
            <v>1309849</v>
          </cell>
          <cell r="D1523" t="str">
            <v>Drama|Romance</v>
          </cell>
          <cell r="E1523" t="str">
            <v>Nicholas NicklebyÂ </v>
          </cell>
          <cell r="F1523" t="str">
            <v>http://www.imdb.com/title/tt0309912/?ref_=fn_tt_tt_1</v>
          </cell>
          <cell r="G1523" t="str">
            <v>English</v>
          </cell>
          <cell r="H1523" t="str">
            <v>UK</v>
          </cell>
          <cell r="I1523">
            <v>10000000</v>
          </cell>
          <cell r="J1523">
            <v>2002</v>
          </cell>
          <cell r="K1523">
            <v>7.2</v>
          </cell>
          <cell r="L1523" t="str">
            <v>Drama</v>
          </cell>
          <cell r="M1523" t="str">
            <v>Romance</v>
          </cell>
        </row>
        <row r="1524">
          <cell r="A1524" t="str">
            <v>Ariel Vromen</v>
          </cell>
          <cell r="B1524">
            <v>106</v>
          </cell>
          <cell r="C1524">
            <v>1939441</v>
          </cell>
          <cell r="D1524" t="str">
            <v>Biography|Crime|Drama</v>
          </cell>
          <cell r="E1524" t="str">
            <v>The IcemanÂ </v>
          </cell>
          <cell r="F1524" t="str">
            <v>http://www.imdb.com/title/tt1491044/?ref_=fn_tt_tt_1</v>
          </cell>
          <cell r="G1524" t="str">
            <v>English</v>
          </cell>
          <cell r="H1524" t="str">
            <v>USA</v>
          </cell>
          <cell r="I1524">
            <v>10000000</v>
          </cell>
          <cell r="J1524">
            <v>2012</v>
          </cell>
          <cell r="K1524">
            <v>6.9</v>
          </cell>
          <cell r="L1524" t="str">
            <v>Biography</v>
          </cell>
          <cell r="M1524" t="str">
            <v>Crime</v>
          </cell>
          <cell r="N1524" t="str">
            <v>Drama</v>
          </cell>
        </row>
        <row r="1525">
          <cell r="A1525" t="str">
            <v>Rakesh Roshan</v>
          </cell>
          <cell r="B1525">
            <v>168</v>
          </cell>
          <cell r="C1525">
            <v>0</v>
          </cell>
          <cell r="D1525" t="str">
            <v>Action|Adventure|Romance|Sci-Fi</v>
          </cell>
          <cell r="E1525" t="str">
            <v>KrrishÂ </v>
          </cell>
          <cell r="F1525" t="str">
            <v>http://www.imdb.com/title/tt0432637/?ref_=fn_tt_tt_1</v>
          </cell>
          <cell r="G1525" t="str">
            <v>Hindi</v>
          </cell>
          <cell r="H1525" t="str">
            <v>India</v>
          </cell>
          <cell r="I1525">
            <v>10000000</v>
          </cell>
          <cell r="J1525">
            <v>2006</v>
          </cell>
          <cell r="K1525">
            <v>6.3</v>
          </cell>
          <cell r="L1525" t="str">
            <v>Action</v>
          </cell>
          <cell r="M1525" t="str">
            <v>Adventure</v>
          </cell>
          <cell r="N1525" t="str">
            <v>Romance</v>
          </cell>
          <cell r="O1525" t="str">
            <v>Sci-Fi</v>
          </cell>
        </row>
        <row r="1526">
          <cell r="A1526" t="str">
            <v>John Waters</v>
          </cell>
          <cell r="B1526">
            <v>87</v>
          </cell>
          <cell r="C1526">
            <v>1276984</v>
          </cell>
          <cell r="D1526" t="str">
            <v>Comedy|Crime|Thriller</v>
          </cell>
          <cell r="E1526" t="str">
            <v>Cecil B. DeMentedÂ </v>
          </cell>
          <cell r="F1526" t="str">
            <v>http://www.imdb.com/title/tt0173716/?ref_=fn_tt_tt_1</v>
          </cell>
          <cell r="G1526" t="str">
            <v>English</v>
          </cell>
          <cell r="H1526" t="str">
            <v>France</v>
          </cell>
          <cell r="I1526">
            <v>10000000</v>
          </cell>
          <cell r="J1526">
            <v>2000</v>
          </cell>
          <cell r="K1526">
            <v>6.2</v>
          </cell>
          <cell r="L1526" t="str">
            <v>Comedy</v>
          </cell>
          <cell r="M1526" t="str">
            <v>Crime</v>
          </cell>
          <cell r="N1526" t="str">
            <v>Thriller</v>
          </cell>
        </row>
        <row r="1527">
          <cell r="A1527" t="str">
            <v>Richard Kwietniowski</v>
          </cell>
          <cell r="B1527">
            <v>104</v>
          </cell>
          <cell r="C1527">
            <v>1011054</v>
          </cell>
          <cell r="D1527" t="str">
            <v>Crime|Drama|Thriller</v>
          </cell>
          <cell r="E1527" t="str">
            <v>Owning MahownyÂ </v>
          </cell>
          <cell r="F1527" t="str">
            <v>http://www.imdb.com/title/tt0285861/?ref_=fn_tt_tt_1</v>
          </cell>
          <cell r="G1527" t="str">
            <v>English</v>
          </cell>
          <cell r="H1527" t="str">
            <v>Canada</v>
          </cell>
          <cell r="I1527">
            <v>10000000</v>
          </cell>
          <cell r="J1527">
            <v>2003</v>
          </cell>
          <cell r="K1527">
            <v>7.2</v>
          </cell>
          <cell r="L1527" t="str">
            <v>Crime</v>
          </cell>
          <cell r="M1527" t="str">
            <v>Drama</v>
          </cell>
          <cell r="N1527" t="str">
            <v>Thriller</v>
          </cell>
        </row>
        <row r="1528">
          <cell r="A1528" t="str">
            <v>Bob Odenkirk</v>
          </cell>
          <cell r="B1528">
            <v>93</v>
          </cell>
          <cell r="C1528">
            <v>900926</v>
          </cell>
          <cell r="D1528" t="str">
            <v>Comedy</v>
          </cell>
          <cell r="E1528" t="str">
            <v>The Brothers SolomonÂ </v>
          </cell>
          <cell r="F1528" t="str">
            <v>http://www.imdb.com/title/tt0784972/?ref_=fn_tt_tt_1</v>
          </cell>
          <cell r="G1528" t="str">
            <v>English</v>
          </cell>
          <cell r="H1528" t="str">
            <v>USA</v>
          </cell>
          <cell r="I1528">
            <v>10000000</v>
          </cell>
          <cell r="J1528">
            <v>2007</v>
          </cell>
          <cell r="K1528">
            <v>5.3</v>
          </cell>
          <cell r="L1528" t="str">
            <v>Comedy</v>
          </cell>
          <cell r="M1528">
            <v>0</v>
          </cell>
        </row>
        <row r="1529">
          <cell r="A1529" t="str">
            <v>Kar-Wai Wong</v>
          </cell>
          <cell r="B1529">
            <v>95</v>
          </cell>
          <cell r="C1529">
            <v>866778</v>
          </cell>
          <cell r="D1529" t="str">
            <v>Drama|Romance</v>
          </cell>
          <cell r="E1529" t="str">
            <v>My Blueberry NightsÂ </v>
          </cell>
          <cell r="F1529" t="str">
            <v>http://www.imdb.com/title/tt0765120/?ref_=fn_tt_tt_1</v>
          </cell>
          <cell r="G1529" t="str">
            <v>English</v>
          </cell>
          <cell r="H1529" t="str">
            <v>Hong Kong</v>
          </cell>
          <cell r="I1529">
            <v>10000000</v>
          </cell>
          <cell r="J1529">
            <v>2007</v>
          </cell>
          <cell r="K1529">
            <v>6.7</v>
          </cell>
          <cell r="L1529" t="str">
            <v>Drama</v>
          </cell>
          <cell r="M1529" t="str">
            <v>Romance</v>
          </cell>
        </row>
        <row r="1530">
          <cell r="A1530" t="str">
            <v>Guy Ritchie</v>
          </cell>
          <cell r="B1530">
            <v>89</v>
          </cell>
          <cell r="C1530">
            <v>598645</v>
          </cell>
          <cell r="D1530" t="str">
            <v>Comedy|Romance</v>
          </cell>
          <cell r="E1530" t="str">
            <v>Swept AwayÂ </v>
          </cell>
          <cell r="F1530" t="str">
            <v>http://www.imdb.com/title/tt0291502/?ref_=fn_tt_tt_1</v>
          </cell>
          <cell r="G1530" t="str">
            <v>English</v>
          </cell>
          <cell r="H1530" t="str">
            <v>UK</v>
          </cell>
          <cell r="I1530">
            <v>10000000</v>
          </cell>
          <cell r="J1530">
            <v>2002</v>
          </cell>
          <cell r="K1530">
            <v>3.6</v>
          </cell>
          <cell r="L1530" t="str">
            <v>Comedy</v>
          </cell>
          <cell r="M1530" t="str">
            <v>Romance</v>
          </cell>
        </row>
        <row r="1531">
          <cell r="A1531" t="str">
            <v>Joshua Seftel</v>
          </cell>
          <cell r="B1531">
            <v>107</v>
          </cell>
          <cell r="C1531">
            <v>578527</v>
          </cell>
          <cell r="D1531" t="str">
            <v>Action|Comedy|Thriller</v>
          </cell>
          <cell r="E1531" t="str">
            <v>War, Inc.Â </v>
          </cell>
          <cell r="F1531" t="str">
            <v>http://www.imdb.com/title/tt0884224/?ref_=fn_tt_tt_1</v>
          </cell>
          <cell r="G1531" t="str">
            <v>English</v>
          </cell>
          <cell r="H1531" t="str">
            <v>USA</v>
          </cell>
          <cell r="I1531">
            <v>10000000</v>
          </cell>
          <cell r="J1531">
            <v>2008</v>
          </cell>
          <cell r="K1531">
            <v>5.7</v>
          </cell>
          <cell r="L1531" t="str">
            <v>Action</v>
          </cell>
          <cell r="M1531" t="str">
            <v>Comedy</v>
          </cell>
          <cell r="N1531" t="str">
            <v>Thriller</v>
          </cell>
        </row>
        <row r="1532">
          <cell r="A1532" t="str">
            <v>Stephen Chow</v>
          </cell>
          <cell r="B1532">
            <v>85</v>
          </cell>
          <cell r="C1532">
            <v>488872</v>
          </cell>
          <cell r="D1532" t="str">
            <v>Action|Comedy|Sport</v>
          </cell>
          <cell r="E1532" t="str">
            <v>Shaolin SoccerÂ </v>
          </cell>
          <cell r="F1532" t="str">
            <v>http://www.imdb.com/title/tt0286112/?ref_=fn_tt_tt_1</v>
          </cell>
          <cell r="G1532" t="str">
            <v>Cantonese</v>
          </cell>
          <cell r="H1532" t="str">
            <v>Hong Kong</v>
          </cell>
          <cell r="I1532">
            <v>10000000</v>
          </cell>
          <cell r="J1532">
            <v>2001</v>
          </cell>
          <cell r="K1532">
            <v>7.3</v>
          </cell>
          <cell r="L1532" t="str">
            <v>Action</v>
          </cell>
          <cell r="M1532" t="str">
            <v>Comedy</v>
          </cell>
          <cell r="N1532" t="str">
            <v>Sport</v>
          </cell>
        </row>
        <row r="1533">
          <cell r="A1533" t="str">
            <v>Vincent Gallo</v>
          </cell>
          <cell r="B1533">
            <v>93</v>
          </cell>
          <cell r="C1533">
            <v>365734</v>
          </cell>
          <cell r="D1533" t="str">
            <v>Drama</v>
          </cell>
          <cell r="E1533" t="str">
            <v>The Brown BunnyÂ </v>
          </cell>
          <cell r="F1533" t="str">
            <v>http://www.imdb.com/title/tt0330099/?ref_=fn_tt_tt_1</v>
          </cell>
          <cell r="G1533" t="str">
            <v>English</v>
          </cell>
          <cell r="H1533" t="str">
            <v>USA</v>
          </cell>
          <cell r="I1533">
            <v>10000000</v>
          </cell>
          <cell r="J1533">
            <v>2003</v>
          </cell>
          <cell r="K1533">
            <v>5</v>
          </cell>
          <cell r="L1533" t="str">
            <v>Drama</v>
          </cell>
          <cell r="M1533">
            <v>0</v>
          </cell>
        </row>
        <row r="1534">
          <cell r="A1534" t="str">
            <v>Mel Smith</v>
          </cell>
          <cell r="B1534">
            <v>86</v>
          </cell>
          <cell r="C1534">
            <v>226792</v>
          </cell>
          <cell r="D1534" t="str">
            <v>Action|Comedy|Drama</v>
          </cell>
          <cell r="E1534" t="str">
            <v>High Heels and Low LifesÂ </v>
          </cell>
          <cell r="F1534" t="str">
            <v>http://www.imdb.com/title/tt0253126/?ref_=fn_tt_tt_1</v>
          </cell>
          <cell r="G1534" t="str">
            <v>English</v>
          </cell>
          <cell r="H1534" t="str">
            <v>UK</v>
          </cell>
          <cell r="I1534">
            <v>10000000</v>
          </cell>
          <cell r="J1534">
            <v>2001</v>
          </cell>
          <cell r="K1534">
            <v>6.2</v>
          </cell>
          <cell r="L1534" t="str">
            <v>Action</v>
          </cell>
          <cell r="M1534" t="str">
            <v>Comedy</v>
          </cell>
          <cell r="N1534" t="str">
            <v>Drama</v>
          </cell>
        </row>
        <row r="1535">
          <cell r="A1535" t="str">
            <v>Stuart Gordon</v>
          </cell>
          <cell r="B1535">
            <v>82</v>
          </cell>
          <cell r="C1535">
            <v>131617</v>
          </cell>
          <cell r="D1535" t="str">
            <v>Drama|Thriller</v>
          </cell>
          <cell r="E1535" t="str">
            <v>EdmondÂ </v>
          </cell>
          <cell r="F1535" t="str">
            <v>http://www.imdb.com/title/tt0443496/?ref_=fn_tt_tt_1</v>
          </cell>
          <cell r="G1535" t="str">
            <v>English</v>
          </cell>
          <cell r="H1535" t="str">
            <v>USA</v>
          </cell>
          <cell r="I1535">
            <v>10000000</v>
          </cell>
          <cell r="J1535">
            <v>2005</v>
          </cell>
          <cell r="K1535">
            <v>6.3</v>
          </cell>
          <cell r="L1535" t="str">
            <v>Drama</v>
          </cell>
          <cell r="M1535" t="str">
            <v>Thriller</v>
          </cell>
        </row>
        <row r="1536">
          <cell r="A1536" t="str">
            <v>Rafa Lara</v>
          </cell>
          <cell r="B1536">
            <v>125</v>
          </cell>
          <cell r="C1536">
            <v>169379</v>
          </cell>
          <cell r="D1536" t="str">
            <v>Drama|History|War</v>
          </cell>
          <cell r="E1536" t="str">
            <v>Cinco de Mayo, La BatallaÂ </v>
          </cell>
          <cell r="F1536" t="str">
            <v>http://www.imdb.com/title/tt2553908/?ref_=fn_tt_tt_1</v>
          </cell>
          <cell r="G1536" t="str">
            <v>Spanish</v>
          </cell>
          <cell r="H1536" t="str">
            <v>Mexico</v>
          </cell>
          <cell r="I1536">
            <v>10000000</v>
          </cell>
          <cell r="J1536">
            <v>2013</v>
          </cell>
          <cell r="K1536">
            <v>6.2</v>
          </cell>
          <cell r="L1536" t="str">
            <v>Drama</v>
          </cell>
          <cell r="M1536" t="str">
            <v>History</v>
          </cell>
          <cell r="N1536" t="str">
            <v>War</v>
          </cell>
        </row>
        <row r="1537">
          <cell r="A1537" t="str">
            <v>Michael Radford</v>
          </cell>
          <cell r="B1537">
            <v>97</v>
          </cell>
          <cell r="C1537">
            <v>0</v>
          </cell>
          <cell r="D1537" t="str">
            <v>Comedy|Drama|Romance</v>
          </cell>
          <cell r="E1537" t="str">
            <v>Elsa &amp; FredÂ </v>
          </cell>
          <cell r="F1537" t="str">
            <v>http://www.imdb.com/title/tt2113659/?ref_=fn_tt_tt_1</v>
          </cell>
          <cell r="G1537" t="str">
            <v>English</v>
          </cell>
          <cell r="H1537" t="str">
            <v>USA</v>
          </cell>
          <cell r="I1537">
            <v>10000000</v>
          </cell>
          <cell r="J1537">
            <v>2014</v>
          </cell>
          <cell r="K1537">
            <v>6.5</v>
          </cell>
          <cell r="L1537" t="str">
            <v>Comedy</v>
          </cell>
          <cell r="M1537" t="str">
            <v>Drama</v>
          </cell>
          <cell r="N1537" t="str">
            <v>Romance</v>
          </cell>
        </row>
        <row r="1538">
          <cell r="A1538" t="str">
            <v>Arthur Hiller</v>
          </cell>
          <cell r="B1538">
            <v>86</v>
          </cell>
          <cell r="C1538">
            <v>15447</v>
          </cell>
          <cell r="D1538" t="str">
            <v>Comedy</v>
          </cell>
          <cell r="E1538" t="str">
            <v>An Alan Smithee Film: Burn Hollywood BurnÂ </v>
          </cell>
          <cell r="F1538" t="str">
            <v>http://www.imdb.com/title/tt0118577/?ref_=fn_tt_tt_1</v>
          </cell>
          <cell r="G1538" t="str">
            <v>English</v>
          </cell>
          <cell r="H1538" t="str">
            <v>USA</v>
          </cell>
          <cell r="I1538">
            <v>10000000</v>
          </cell>
          <cell r="J1538">
            <v>1997</v>
          </cell>
          <cell r="K1538">
            <v>3.5</v>
          </cell>
          <cell r="L1538" t="str">
            <v>Comedy</v>
          </cell>
          <cell r="M1538">
            <v>0</v>
          </cell>
        </row>
        <row r="1539">
          <cell r="A1539" t="str">
            <v>Michael Meredith</v>
          </cell>
          <cell r="B1539">
            <v>91</v>
          </cell>
          <cell r="C1539">
            <v>19348</v>
          </cell>
          <cell r="D1539" t="str">
            <v>Comedy|Drama</v>
          </cell>
          <cell r="E1539" t="str">
            <v>The Open RoadÂ </v>
          </cell>
          <cell r="F1539" t="str">
            <v>http://www.imdb.com/title/tt1007018/?ref_=fn_tt_tt_1</v>
          </cell>
          <cell r="G1539" t="str">
            <v>English</v>
          </cell>
          <cell r="H1539" t="str">
            <v>USA</v>
          </cell>
          <cell r="I1539">
            <v>10000000</v>
          </cell>
          <cell r="J1539">
            <v>2009</v>
          </cell>
          <cell r="K1539">
            <v>5.5</v>
          </cell>
          <cell r="L1539" t="str">
            <v>Comedy</v>
          </cell>
          <cell r="M1539" t="str">
            <v>Drama</v>
          </cell>
        </row>
        <row r="1540">
          <cell r="A1540" t="str">
            <v>Kim Farrant</v>
          </cell>
          <cell r="B1540">
            <v>112</v>
          </cell>
          <cell r="C1540">
            <v>0</v>
          </cell>
          <cell r="D1540" t="str">
            <v>Drama|Mystery|Thriller</v>
          </cell>
          <cell r="E1540" t="str">
            <v>StrangerlandÂ </v>
          </cell>
          <cell r="F1540" t="str">
            <v>http://www.imdb.com/title/tt2325977/?ref_=fn_tt_tt_1</v>
          </cell>
          <cell r="G1540" t="str">
            <v>English</v>
          </cell>
          <cell r="H1540" t="str">
            <v>Australia</v>
          </cell>
          <cell r="I1540">
            <v>10000000</v>
          </cell>
          <cell r="J1540">
            <v>2015</v>
          </cell>
          <cell r="K1540">
            <v>5.2</v>
          </cell>
          <cell r="L1540" t="str">
            <v>Drama</v>
          </cell>
          <cell r="M1540" t="str">
            <v>Mystery</v>
          </cell>
          <cell r="N1540" t="str">
            <v>Thriller</v>
          </cell>
        </row>
        <row r="1541">
          <cell r="A1541" t="str">
            <v>Scott Marshall</v>
          </cell>
          <cell r="B1541">
            <v>93</v>
          </cell>
          <cell r="C1541">
            <v>5561</v>
          </cell>
          <cell r="D1541" t="str">
            <v>Comedy|Romance</v>
          </cell>
          <cell r="E1541" t="str">
            <v>Blonde AmbitionÂ </v>
          </cell>
          <cell r="F1541" t="str">
            <v>http://www.imdb.com/title/tt0887719/?ref_=fn_tt_tt_1</v>
          </cell>
          <cell r="G1541" t="str">
            <v>English</v>
          </cell>
          <cell r="H1541" t="str">
            <v>USA</v>
          </cell>
          <cell r="I1541">
            <v>10000000</v>
          </cell>
          <cell r="J1541">
            <v>2007</v>
          </cell>
          <cell r="K1541">
            <v>3.9</v>
          </cell>
          <cell r="L1541" t="str">
            <v>Comedy</v>
          </cell>
          <cell r="M1541" t="str">
            <v>Romance</v>
          </cell>
        </row>
        <row r="1542">
          <cell r="A1542" t="str">
            <v>Ãlex de la Iglesia</v>
          </cell>
          <cell r="B1542">
            <v>104</v>
          </cell>
          <cell r="C1542">
            <v>3607</v>
          </cell>
          <cell r="D1542" t="str">
            <v>Crime|Mystery|Thriller</v>
          </cell>
          <cell r="E1542" t="str">
            <v>The Oxford MurdersÂ </v>
          </cell>
          <cell r="F1542" t="str">
            <v>http://www.imdb.com/title/tt0488604/?ref_=fn_tt_tt_1</v>
          </cell>
          <cell r="G1542" t="str">
            <v>English</v>
          </cell>
          <cell r="H1542" t="str">
            <v>Spain</v>
          </cell>
          <cell r="I1542">
            <v>10000000</v>
          </cell>
          <cell r="J1542">
            <v>2008</v>
          </cell>
          <cell r="K1542">
            <v>6.1</v>
          </cell>
          <cell r="L1542" t="str">
            <v>Crime</v>
          </cell>
          <cell r="M1542" t="str">
            <v>Mystery</v>
          </cell>
          <cell r="N1542" t="str">
            <v>Thriller</v>
          </cell>
        </row>
        <row r="1543">
          <cell r="A1543" t="str">
            <v>Patrick Lussier</v>
          </cell>
          <cell r="B1543">
            <v>99</v>
          </cell>
          <cell r="C1543">
            <v>0</v>
          </cell>
          <cell r="D1543" t="str">
            <v>Drama|Fantasy|Horror|Thriller</v>
          </cell>
          <cell r="E1543" t="str">
            <v>White Noise 2: The LightÂ </v>
          </cell>
          <cell r="F1543" t="str">
            <v>http://www.imdb.com/title/tt0496436/?ref_=fn_tt_tt_1</v>
          </cell>
          <cell r="G1543" t="str">
            <v>English</v>
          </cell>
          <cell r="H1543" t="str">
            <v>USA</v>
          </cell>
          <cell r="I1543">
            <v>10000000</v>
          </cell>
          <cell r="J1543">
            <v>2007</v>
          </cell>
          <cell r="K1543">
            <v>5.7</v>
          </cell>
          <cell r="L1543" t="str">
            <v>Drama</v>
          </cell>
          <cell r="M1543" t="str">
            <v>Fantasy</v>
          </cell>
          <cell r="N1543" t="str">
            <v>Horror</v>
          </cell>
          <cell r="O1543" t="str">
            <v>Thriller</v>
          </cell>
        </row>
        <row r="1544">
          <cell r="A1544" t="str">
            <v>Robert Adetuyi</v>
          </cell>
          <cell r="B1544">
            <v>91</v>
          </cell>
          <cell r="C1544">
            <v>0</v>
          </cell>
          <cell r="D1544" t="str">
            <v>Drama|Music</v>
          </cell>
          <cell r="E1544" t="str">
            <v>You Got Served: Beat the WorldÂ </v>
          </cell>
          <cell r="F1544" t="str">
            <v>http://www.imdb.com/title/tt1568139/?ref_=fn_tt_tt_1</v>
          </cell>
          <cell r="G1544" t="str">
            <v>English</v>
          </cell>
          <cell r="H1544" t="str">
            <v>Canada</v>
          </cell>
          <cell r="I1544">
            <v>10000000</v>
          </cell>
          <cell r="J1544">
            <v>2011</v>
          </cell>
          <cell r="K1544">
            <v>4.5</v>
          </cell>
          <cell r="L1544" t="str">
            <v>Drama</v>
          </cell>
          <cell r="M1544" t="str">
            <v>Music</v>
          </cell>
        </row>
        <row r="1545">
          <cell r="A1545" t="str">
            <v>Taedong Park</v>
          </cell>
          <cell r="B1545">
            <v>85</v>
          </cell>
          <cell r="C1545">
            <v>0</v>
          </cell>
          <cell r="D1545" t="str">
            <v>Adventure|Animation</v>
          </cell>
          <cell r="E1545" t="str">
            <v>Jungle ShuffleÂ </v>
          </cell>
          <cell r="F1545" t="str">
            <v>http://www.imdb.com/title/tt2722786/?ref_=fn_tt_tt_1</v>
          </cell>
          <cell r="G1545" t="str">
            <v>English</v>
          </cell>
          <cell r="H1545" t="str">
            <v>South Korea</v>
          </cell>
          <cell r="I1545">
            <v>10000000</v>
          </cell>
          <cell r="J1545">
            <v>2014</v>
          </cell>
          <cell r="K1545">
            <v>4.8</v>
          </cell>
          <cell r="L1545" t="str">
            <v>Adventure</v>
          </cell>
          <cell r="M1545" t="str">
            <v>Animation</v>
          </cell>
        </row>
        <row r="1546">
          <cell r="A1546" t="str">
            <v>Paul Schrader</v>
          </cell>
          <cell r="B1546">
            <v>106</v>
          </cell>
          <cell r="C1546">
            <v>0</v>
          </cell>
          <cell r="D1546" t="str">
            <v>Drama|War</v>
          </cell>
          <cell r="E1546" t="str">
            <v>Adam ResurrectedÂ </v>
          </cell>
          <cell r="F1546" t="str">
            <v>http://www.imdb.com/title/tt0479341/?ref_=fn_tt_tt_1</v>
          </cell>
          <cell r="G1546" t="str">
            <v>English</v>
          </cell>
          <cell r="H1546" t="str">
            <v>Germany</v>
          </cell>
          <cell r="I1546">
            <v>10000000</v>
          </cell>
          <cell r="J1546">
            <v>2008</v>
          </cell>
          <cell r="K1546">
            <v>6.3</v>
          </cell>
          <cell r="L1546" t="str">
            <v>Drama</v>
          </cell>
          <cell r="M1546" t="str">
            <v>War</v>
          </cell>
        </row>
        <row r="1547">
          <cell r="A1547" t="str">
            <v>Benedikt Erlingsson</v>
          </cell>
          <cell r="B1547">
            <v>81</v>
          </cell>
          <cell r="C1547">
            <v>11835</v>
          </cell>
          <cell r="D1547" t="str">
            <v>Comedy|Drama|Romance</v>
          </cell>
          <cell r="E1547" t="str">
            <v>Of Horses and MenÂ </v>
          </cell>
          <cell r="F1547" t="str">
            <v>http://www.imdb.com/title/tt3074732/?ref_=fn_tt_tt_1</v>
          </cell>
          <cell r="G1547" t="str">
            <v>Icelandic</v>
          </cell>
          <cell r="H1547" t="str">
            <v>Iceland</v>
          </cell>
          <cell r="I1547">
            <v>10000000</v>
          </cell>
          <cell r="J1547">
            <v>2013</v>
          </cell>
          <cell r="K1547">
            <v>6.9</v>
          </cell>
          <cell r="L1547" t="str">
            <v>Comedy</v>
          </cell>
          <cell r="M1547" t="str">
            <v>Drama</v>
          </cell>
          <cell r="N1547" t="str">
            <v>Romance</v>
          </cell>
        </row>
        <row r="1548">
          <cell r="A1548" t="str">
            <v>Gurinder Chadha</v>
          </cell>
          <cell r="B1548">
            <v>100</v>
          </cell>
          <cell r="C1548">
            <v>0</v>
          </cell>
          <cell r="D1548" t="str">
            <v>Comedy|Drama|Horror|Romance</v>
          </cell>
          <cell r="E1548" t="str">
            <v>It's a Wonderful AfterlifeÂ </v>
          </cell>
          <cell r="F1548" t="str">
            <v>http://www.imdb.com/title/tt1319716/?ref_=fn_tt_tt_1</v>
          </cell>
          <cell r="G1548" t="str">
            <v>English</v>
          </cell>
          <cell r="H1548" t="str">
            <v>UK</v>
          </cell>
          <cell r="I1548">
            <v>10000000</v>
          </cell>
          <cell r="J1548">
            <v>2010</v>
          </cell>
          <cell r="K1548">
            <v>5.4</v>
          </cell>
          <cell r="L1548" t="str">
            <v>Comedy</v>
          </cell>
          <cell r="M1548" t="str">
            <v>Drama</v>
          </cell>
          <cell r="N1548" t="str">
            <v>Horror</v>
          </cell>
          <cell r="O1548" t="str">
            <v>Romance</v>
          </cell>
        </row>
        <row r="1549">
          <cell r="A1549" t="str">
            <v>Jason Connery</v>
          </cell>
          <cell r="B1549">
            <v>90</v>
          </cell>
          <cell r="C1549">
            <v>0</v>
          </cell>
          <cell r="D1549" t="str">
            <v>Action|Horror|Sci-Fi</v>
          </cell>
          <cell r="E1549" t="str">
            <v>The Devil's TombÂ </v>
          </cell>
          <cell r="F1549" t="str">
            <v>http://www.imdb.com/title/tt1147687/?ref_=fn_tt_tt_1</v>
          </cell>
          <cell r="G1549" t="str">
            <v>English</v>
          </cell>
          <cell r="H1549" t="str">
            <v>USA</v>
          </cell>
          <cell r="I1549">
            <v>10000000</v>
          </cell>
          <cell r="J1549">
            <v>2009</v>
          </cell>
          <cell r="K1549">
            <v>3.8</v>
          </cell>
          <cell r="L1549" t="str">
            <v>Action</v>
          </cell>
          <cell r="M1549" t="str">
            <v>Horror</v>
          </cell>
          <cell r="N1549" t="str">
            <v>Sci-Fi</v>
          </cell>
        </row>
        <row r="1550">
          <cell r="A1550" t="str">
            <v>Vic Sarin</v>
          </cell>
          <cell r="B1550">
            <v>116</v>
          </cell>
          <cell r="C1550">
            <v>0</v>
          </cell>
          <cell r="D1550" t="str">
            <v>Drama|Romance</v>
          </cell>
          <cell r="E1550" t="str">
            <v>PartitionÂ </v>
          </cell>
          <cell r="F1550" t="str">
            <v>http://www.imdb.com/title/tt0213985/?ref_=fn_tt_tt_1</v>
          </cell>
          <cell r="G1550" t="str">
            <v>English</v>
          </cell>
          <cell r="H1550" t="str">
            <v>Canada</v>
          </cell>
          <cell r="I1550">
            <v>10000000</v>
          </cell>
          <cell r="J1550">
            <v>2007</v>
          </cell>
          <cell r="K1550">
            <v>7</v>
          </cell>
          <cell r="L1550" t="str">
            <v>Drama</v>
          </cell>
          <cell r="M1550" t="str">
            <v>Romance</v>
          </cell>
        </row>
        <row r="1551">
          <cell r="A1551" t="str">
            <v>Jim Issa</v>
          </cell>
          <cell r="B1551">
            <v>84</v>
          </cell>
          <cell r="C1551">
            <v>0</v>
          </cell>
          <cell r="D1551" t="str">
            <v>Comedy</v>
          </cell>
          <cell r="E1551" t="str">
            <v>Good IntentionsÂ </v>
          </cell>
          <cell r="F1551" t="str">
            <v>http://www.imdb.com/title/tt1070781/?ref_=fn_tt_tt_1</v>
          </cell>
          <cell r="G1551" t="str">
            <v>English</v>
          </cell>
          <cell r="H1551" t="str">
            <v>USA</v>
          </cell>
          <cell r="I1551">
            <v>10000000</v>
          </cell>
          <cell r="J1551">
            <v>2010</v>
          </cell>
          <cell r="K1551">
            <v>5.2</v>
          </cell>
          <cell r="L1551" t="str">
            <v>Comedy</v>
          </cell>
          <cell r="M1551">
            <v>0</v>
          </cell>
        </row>
        <row r="1552">
          <cell r="A1552" t="str">
            <v>Jee-woon Kim</v>
          </cell>
          <cell r="B1552">
            <v>135</v>
          </cell>
          <cell r="C1552">
            <v>128486</v>
          </cell>
          <cell r="D1552" t="str">
            <v>Action|Adventure|Comedy|Western</v>
          </cell>
          <cell r="E1552" t="str">
            <v>The Good, the Bad, the WeirdÂ </v>
          </cell>
          <cell r="F1552" t="str">
            <v>http://www.imdb.com/title/tt0901487/?ref_=fn_tt_tt_1</v>
          </cell>
          <cell r="G1552" t="str">
            <v>Korean</v>
          </cell>
          <cell r="H1552" t="str">
            <v>South Korea</v>
          </cell>
          <cell r="I1552">
            <v>10000000</v>
          </cell>
          <cell r="J1552">
            <v>2008</v>
          </cell>
          <cell r="K1552">
            <v>7.3</v>
          </cell>
          <cell r="L1552" t="str">
            <v>Action</v>
          </cell>
          <cell r="M1552" t="str">
            <v>Adventure</v>
          </cell>
          <cell r="N1552" t="str">
            <v>Comedy</v>
          </cell>
          <cell r="O1552" t="str">
            <v>Western</v>
          </cell>
        </row>
        <row r="1553">
          <cell r="A1553" t="str">
            <v>Douglas Aarniokoski</v>
          </cell>
          <cell r="B1553">
            <v>84</v>
          </cell>
          <cell r="C1553">
            <v>0</v>
          </cell>
          <cell r="D1553" t="str">
            <v>Horror|Thriller</v>
          </cell>
          <cell r="E1553" t="str">
            <v>Nurse 3DÂ </v>
          </cell>
          <cell r="F1553" t="str">
            <v>http://www.imdb.com/title/tt1913166/?ref_=fn_tt_tt_1</v>
          </cell>
          <cell r="G1553" t="str">
            <v>English</v>
          </cell>
          <cell r="H1553" t="str">
            <v>USA</v>
          </cell>
          <cell r="I1553">
            <v>10000000</v>
          </cell>
          <cell r="J1553">
            <v>2013</v>
          </cell>
          <cell r="K1553">
            <v>4.5999999999999996</v>
          </cell>
          <cell r="L1553" t="str">
            <v>Horror</v>
          </cell>
          <cell r="M1553" t="str">
            <v>Thriller</v>
          </cell>
        </row>
        <row r="1554">
          <cell r="A1554" t="str">
            <v>William Phillips</v>
          </cell>
          <cell r="B1554">
            <v>89</v>
          </cell>
          <cell r="C1554">
            <v>0</v>
          </cell>
          <cell r="D1554" t="str">
            <v>Action|Comedy|Drama|Western</v>
          </cell>
          <cell r="E1554" t="str">
            <v>GunlessÂ </v>
          </cell>
          <cell r="F1554" t="str">
            <v>http://www.imdb.com/title/tt1376195/?ref_=fn_tt_tt_1</v>
          </cell>
          <cell r="G1554" t="str">
            <v>English</v>
          </cell>
          <cell r="H1554" t="str">
            <v>Canada</v>
          </cell>
          <cell r="I1554">
            <v>10000000</v>
          </cell>
          <cell r="J1554">
            <v>2010</v>
          </cell>
          <cell r="K1554">
            <v>6.5</v>
          </cell>
          <cell r="L1554" t="str">
            <v>Action</v>
          </cell>
          <cell r="M1554" t="str">
            <v>Comedy</v>
          </cell>
          <cell r="N1554" t="str">
            <v>Drama</v>
          </cell>
          <cell r="O1554" t="str">
            <v>Western</v>
          </cell>
        </row>
        <row r="1555">
          <cell r="A1555" t="str">
            <v>Sarik Andreasyan</v>
          </cell>
          <cell r="B1555">
            <v>94</v>
          </cell>
          <cell r="C1555">
            <v>0</v>
          </cell>
          <cell r="D1555" t="str">
            <v>Action|Crime|Drama|Thriller</v>
          </cell>
          <cell r="E1555" t="str">
            <v>American HeistÂ </v>
          </cell>
          <cell r="F1555" t="str">
            <v>http://www.imdb.com/title/tt2923316/?ref_=fn_tt_tt_1</v>
          </cell>
          <cell r="G1555" t="str">
            <v>English</v>
          </cell>
          <cell r="H1555" t="str">
            <v>Canada</v>
          </cell>
          <cell r="I1555">
            <v>10000000</v>
          </cell>
          <cell r="J1555">
            <v>2014</v>
          </cell>
          <cell r="K1555">
            <v>5.2</v>
          </cell>
          <cell r="L1555" t="str">
            <v>Action</v>
          </cell>
          <cell r="M1555" t="str">
            <v>Crime</v>
          </cell>
          <cell r="N1555" t="str">
            <v>Drama</v>
          </cell>
          <cell r="O1555" t="str">
            <v>Thriller</v>
          </cell>
        </row>
        <row r="1556">
          <cell r="A1556" t="str">
            <v>Julian Gilbey</v>
          </cell>
          <cell r="B1556">
            <v>102</v>
          </cell>
          <cell r="C1556">
            <v>0</v>
          </cell>
          <cell r="D1556" t="str">
            <v>Action|Comedy|Crime|Drama</v>
          </cell>
          <cell r="E1556" t="str">
            <v>PlasticÂ </v>
          </cell>
          <cell r="F1556" t="str">
            <v>http://www.imdb.com/title/tt2556874/?ref_=fn_tt_tt_1</v>
          </cell>
          <cell r="G1556" t="str">
            <v>English</v>
          </cell>
          <cell r="H1556" t="str">
            <v>UK</v>
          </cell>
          <cell r="I1556">
            <v>10000000</v>
          </cell>
          <cell r="J1556">
            <v>2014</v>
          </cell>
          <cell r="K1556">
            <v>6</v>
          </cell>
          <cell r="L1556" t="str">
            <v>Action</v>
          </cell>
          <cell r="M1556" t="str">
            <v>Comedy</v>
          </cell>
          <cell r="N1556" t="str">
            <v>Crime</v>
          </cell>
          <cell r="O1556" t="str">
            <v>Drama</v>
          </cell>
        </row>
        <row r="1557">
          <cell r="A1557" t="str">
            <v>David Hackl</v>
          </cell>
          <cell r="B1557">
            <v>94</v>
          </cell>
          <cell r="C1557">
            <v>0</v>
          </cell>
          <cell r="D1557" t="str">
            <v>Action|Horror|Thriller</v>
          </cell>
          <cell r="E1557" t="str">
            <v>Into the Grizzly MazeÂ </v>
          </cell>
          <cell r="F1557" t="str">
            <v>http://www.imdb.com/title/tt1694021/?ref_=fn_tt_tt_1</v>
          </cell>
          <cell r="G1557" t="str">
            <v>English</v>
          </cell>
          <cell r="H1557" t="str">
            <v>USA</v>
          </cell>
          <cell r="I1557">
            <v>10000000</v>
          </cell>
          <cell r="J1557">
            <v>2015</v>
          </cell>
          <cell r="K1557">
            <v>5.3</v>
          </cell>
          <cell r="L1557" t="str">
            <v>Action</v>
          </cell>
          <cell r="M1557" t="str">
            <v>Horror</v>
          </cell>
          <cell r="N1557" t="str">
            <v>Thriller</v>
          </cell>
        </row>
        <row r="1558">
          <cell r="A1558" t="str">
            <v>Floria Sigismondi</v>
          </cell>
          <cell r="B1558">
            <v>106</v>
          </cell>
          <cell r="C1558">
            <v>3571735</v>
          </cell>
          <cell r="D1558" t="str">
            <v>Biography|Drama|Music</v>
          </cell>
          <cell r="E1558" t="str">
            <v>The RunawaysÂ </v>
          </cell>
          <cell r="F1558" t="str">
            <v>http://www.imdb.com/title/tt1017451/?ref_=fn_tt_tt_1</v>
          </cell>
          <cell r="G1558" t="str">
            <v>English</v>
          </cell>
          <cell r="H1558" t="str">
            <v>USA</v>
          </cell>
          <cell r="I1558">
            <v>10000000</v>
          </cell>
          <cell r="J1558">
            <v>2010</v>
          </cell>
          <cell r="K1558">
            <v>6.6</v>
          </cell>
          <cell r="L1558" t="str">
            <v>Biography</v>
          </cell>
          <cell r="M1558" t="str">
            <v>Drama</v>
          </cell>
          <cell r="N1558" t="str">
            <v>Music</v>
          </cell>
        </row>
        <row r="1559">
          <cell r="A1559" t="str">
            <v>Joseph Kahn</v>
          </cell>
          <cell r="B1559">
            <v>93</v>
          </cell>
          <cell r="C1559">
            <v>0</v>
          </cell>
          <cell r="D1559" t="str">
            <v>Comedy|Horror|Sci-Fi</v>
          </cell>
          <cell r="E1559" t="str">
            <v>DetentionÂ </v>
          </cell>
          <cell r="F1559" t="str">
            <v>http://www.imdb.com/title/tt1701990/?ref_=fn_tt_tt_1</v>
          </cell>
          <cell r="G1559" t="str">
            <v>English</v>
          </cell>
          <cell r="H1559" t="str">
            <v>USA</v>
          </cell>
          <cell r="I1559">
            <v>10000000</v>
          </cell>
          <cell r="J1559">
            <v>2011</v>
          </cell>
          <cell r="K1559">
            <v>5.8</v>
          </cell>
          <cell r="L1559" t="str">
            <v>Comedy</v>
          </cell>
          <cell r="M1559" t="str">
            <v>Horror</v>
          </cell>
          <cell r="N1559" t="str">
            <v>Sci-Fi</v>
          </cell>
        </row>
        <row r="1560">
          <cell r="A1560" t="str">
            <v>Mike Leigh</v>
          </cell>
          <cell r="B1560">
            <v>129</v>
          </cell>
          <cell r="C1560">
            <v>3205244</v>
          </cell>
          <cell r="D1560" t="str">
            <v>Comedy|Drama</v>
          </cell>
          <cell r="E1560" t="str">
            <v>Another YearÂ </v>
          </cell>
          <cell r="F1560" t="str">
            <v>http://www.imdb.com/title/tt1431181/?ref_=fn_tt_tt_1</v>
          </cell>
          <cell r="G1560" t="str">
            <v>English</v>
          </cell>
          <cell r="H1560" t="str">
            <v>UK</v>
          </cell>
          <cell r="I1560">
            <v>10000000</v>
          </cell>
          <cell r="J1560">
            <v>2010</v>
          </cell>
          <cell r="K1560">
            <v>7.3</v>
          </cell>
          <cell r="L1560" t="str">
            <v>Comedy</v>
          </cell>
          <cell r="M1560" t="str">
            <v>Drama</v>
          </cell>
        </row>
        <row r="1561">
          <cell r="A1561" t="str">
            <v>David Webb Peoples</v>
          </cell>
          <cell r="B1561">
            <v>90</v>
          </cell>
          <cell r="C1561">
            <v>882290</v>
          </cell>
          <cell r="D1561" t="str">
            <v>Action|Sci-Fi|Sport</v>
          </cell>
          <cell r="E1561" t="str">
            <v>The Blood of HeroesÂ </v>
          </cell>
          <cell r="F1561" t="str">
            <v>http://www.imdb.com/title/tt0094764/?ref_=fn_tt_tt_1</v>
          </cell>
          <cell r="G1561" t="str">
            <v>English</v>
          </cell>
          <cell r="H1561" t="str">
            <v>Australia</v>
          </cell>
          <cell r="I1561">
            <v>10000000</v>
          </cell>
          <cell r="J1561">
            <v>1989</v>
          </cell>
          <cell r="K1561">
            <v>6.5</v>
          </cell>
          <cell r="L1561" t="str">
            <v>Action</v>
          </cell>
          <cell r="M1561" t="str">
            <v>Sci-Fi</v>
          </cell>
          <cell r="N1561" t="str">
            <v>Sport</v>
          </cell>
        </row>
        <row r="1562">
          <cell r="A1562" t="str">
            <v>Eli Roth</v>
          </cell>
          <cell r="B1562">
            <v>94</v>
          </cell>
          <cell r="C1562">
            <v>17544812</v>
          </cell>
          <cell r="D1562" t="str">
            <v>Horror</v>
          </cell>
          <cell r="E1562" t="str">
            <v>Hostel: Part IIÂ </v>
          </cell>
          <cell r="F1562" t="str">
            <v>http://www.imdb.com/title/tt0498353/?ref_=fn_tt_tt_1</v>
          </cell>
          <cell r="G1562" t="str">
            <v>English</v>
          </cell>
          <cell r="H1562" t="str">
            <v>USA</v>
          </cell>
          <cell r="I1562">
            <v>10000000</v>
          </cell>
          <cell r="J1562">
            <v>2007</v>
          </cell>
          <cell r="K1562">
            <v>5.4</v>
          </cell>
          <cell r="L1562" t="str">
            <v>Horror</v>
          </cell>
          <cell r="M1562">
            <v>0</v>
          </cell>
        </row>
        <row r="1563">
          <cell r="A1563" t="str">
            <v>Alex Zamm</v>
          </cell>
          <cell r="B1563">
            <v>95</v>
          </cell>
          <cell r="C1563">
            <v>306715</v>
          </cell>
          <cell r="D1563" t="str">
            <v>Comedy</v>
          </cell>
          <cell r="E1563" t="str">
            <v>Chairman of the BoardÂ </v>
          </cell>
          <cell r="F1563" t="str">
            <v>http://www.imdb.com/title/tt0118836/?ref_=fn_tt_tt_1</v>
          </cell>
          <cell r="G1563" t="str">
            <v>English</v>
          </cell>
          <cell r="H1563" t="str">
            <v>USA</v>
          </cell>
          <cell r="I1563">
            <v>10000000</v>
          </cell>
          <cell r="J1563">
            <v>1998</v>
          </cell>
          <cell r="K1563">
            <v>2.2999999999999998</v>
          </cell>
          <cell r="L1563" t="str">
            <v>Comedy</v>
          </cell>
          <cell r="M1563">
            <v>0</v>
          </cell>
        </row>
        <row r="1564">
          <cell r="A1564" t="str">
            <v>Tom Hooper</v>
          </cell>
          <cell r="B1564">
            <v>98</v>
          </cell>
          <cell r="C1564">
            <v>449558</v>
          </cell>
          <cell r="D1564" t="str">
            <v>Biography|Drama|Sport</v>
          </cell>
          <cell r="E1564" t="str">
            <v>The Damned UnitedÂ </v>
          </cell>
          <cell r="F1564" t="str">
            <v>http://www.imdb.com/title/tt1226271/?ref_=fn_tt_tt_1</v>
          </cell>
          <cell r="G1564" t="str">
            <v>English</v>
          </cell>
          <cell r="H1564" t="str">
            <v>UK</v>
          </cell>
          <cell r="I1564">
            <v>10000000</v>
          </cell>
          <cell r="J1564">
            <v>2009</v>
          </cell>
          <cell r="K1564">
            <v>7.6</v>
          </cell>
          <cell r="L1564" t="str">
            <v>Biography</v>
          </cell>
          <cell r="M1564" t="str">
            <v>Drama</v>
          </cell>
          <cell r="N1564" t="str">
            <v>Sport</v>
          </cell>
        </row>
        <row r="1565">
          <cell r="A1565" t="str">
            <v>Barrett Esposito</v>
          </cell>
          <cell r="B1565">
            <v>67</v>
          </cell>
          <cell r="C1565">
            <v>0</v>
          </cell>
          <cell r="D1565" t="str">
            <v>Animation|Family</v>
          </cell>
          <cell r="E1565" t="str">
            <v>Henry &amp; MeÂ </v>
          </cell>
          <cell r="F1565" t="str">
            <v>http://www.imdb.com/title/tt1460798/?ref_=fn_tt_tt_1</v>
          </cell>
          <cell r="G1565" t="str">
            <v>English</v>
          </cell>
          <cell r="H1565" t="str">
            <v>USA</v>
          </cell>
          <cell r="I1565">
            <v>10000000</v>
          </cell>
          <cell r="J1565">
            <v>2014</v>
          </cell>
          <cell r="K1565">
            <v>6.7</v>
          </cell>
          <cell r="L1565" t="str">
            <v>Animation</v>
          </cell>
          <cell r="M1565" t="str">
            <v>Family</v>
          </cell>
        </row>
        <row r="1566">
          <cell r="A1566" t="str">
            <v>Regardt van den Bergh</v>
          </cell>
          <cell r="B1566">
            <v>116</v>
          </cell>
          <cell r="C1566">
            <v>0</v>
          </cell>
          <cell r="D1566" t="str">
            <v>Drama</v>
          </cell>
          <cell r="E1566" t="str">
            <v>Faith Like PotatoesÂ </v>
          </cell>
          <cell r="F1566" t="str">
            <v>http://www.imdb.com/title/tt0850667/?ref_=fn_tt_tt_1</v>
          </cell>
          <cell r="G1566" t="str">
            <v>Zulu</v>
          </cell>
          <cell r="H1566" t="str">
            <v>South Africa</v>
          </cell>
          <cell r="I1566">
            <v>10000000</v>
          </cell>
          <cell r="J1566">
            <v>2006</v>
          </cell>
          <cell r="K1566">
            <v>6.9</v>
          </cell>
          <cell r="L1566" t="str">
            <v>Drama</v>
          </cell>
          <cell r="M1566">
            <v>0</v>
          </cell>
        </row>
        <row r="1567">
          <cell r="A1567" t="str">
            <v>Nate Parker</v>
          </cell>
          <cell r="B1567">
            <v>120</v>
          </cell>
          <cell r="C1567">
            <v>0</v>
          </cell>
          <cell r="D1567" t="str">
            <v>Biography|Drama</v>
          </cell>
          <cell r="E1567" t="str">
            <v>The Birth of a NationÂ </v>
          </cell>
          <cell r="F1567" t="str">
            <v>http://www.imdb.com/title/tt4196450/?ref_=fn_tt_tt_1</v>
          </cell>
          <cell r="G1567" t="str">
            <v>English</v>
          </cell>
          <cell r="H1567" t="str">
            <v>USA</v>
          </cell>
          <cell r="I1567">
            <v>10000000</v>
          </cell>
          <cell r="J1567">
            <v>2016</v>
          </cell>
          <cell r="K1567">
            <v>5.4</v>
          </cell>
          <cell r="L1567" t="str">
            <v>Biography</v>
          </cell>
          <cell r="M1567" t="str">
            <v>Drama</v>
          </cell>
        </row>
        <row r="1568">
          <cell r="A1568" t="str">
            <v>Ethan Maniquis</v>
          </cell>
          <cell r="B1568">
            <v>105</v>
          </cell>
          <cell r="C1568">
            <v>26589953</v>
          </cell>
          <cell r="D1568" t="str">
            <v>Action|Crime|Thriller</v>
          </cell>
          <cell r="E1568" t="str">
            <v>MacheteÂ </v>
          </cell>
          <cell r="F1568" t="str">
            <v>http://www.imdb.com/title/tt0985694/?ref_=fn_tt_tt_1</v>
          </cell>
          <cell r="G1568" t="str">
            <v>English</v>
          </cell>
          <cell r="H1568" t="str">
            <v>USA</v>
          </cell>
          <cell r="I1568">
            <v>10500000</v>
          </cell>
          <cell r="J1568">
            <v>2010</v>
          </cell>
          <cell r="K1568">
            <v>6.7</v>
          </cell>
          <cell r="L1568" t="str">
            <v>Action</v>
          </cell>
          <cell r="M1568" t="str">
            <v>Crime</v>
          </cell>
          <cell r="N1568" t="str">
            <v>Thriller</v>
          </cell>
        </row>
        <row r="1569">
          <cell r="A1569" t="str">
            <v>Roger Kumble</v>
          </cell>
          <cell r="B1569">
            <v>97</v>
          </cell>
          <cell r="C1569">
            <v>38201895</v>
          </cell>
          <cell r="D1569" t="str">
            <v>Drama|Romance</v>
          </cell>
          <cell r="E1569" t="str">
            <v>Cruel IntentionsÂ </v>
          </cell>
          <cell r="F1569" t="str">
            <v>http://www.imdb.com/title/tt0139134/?ref_=fn_tt_tt_1</v>
          </cell>
          <cell r="G1569" t="str">
            <v>English</v>
          </cell>
          <cell r="H1569" t="str">
            <v>USA</v>
          </cell>
          <cell r="I1569">
            <v>10500000</v>
          </cell>
          <cell r="J1569">
            <v>1999</v>
          </cell>
          <cell r="K1569">
            <v>6.9</v>
          </cell>
          <cell r="L1569" t="str">
            <v>Drama</v>
          </cell>
          <cell r="M1569" t="str">
            <v>Romance</v>
          </cell>
        </row>
        <row r="1570">
          <cell r="A1570" t="str">
            <v>Steven Spielberg</v>
          </cell>
          <cell r="B1570">
            <v>120</v>
          </cell>
          <cell r="C1570">
            <v>434949459</v>
          </cell>
          <cell r="D1570" t="str">
            <v>Family|Sci-Fi</v>
          </cell>
          <cell r="E1570" t="str">
            <v>E.T. the Extra-TerrestrialÂ </v>
          </cell>
          <cell r="F1570" t="str">
            <v>http://www.imdb.com/title/tt0083866/?ref_=fn_tt_tt_1</v>
          </cell>
          <cell r="G1570" t="str">
            <v>English</v>
          </cell>
          <cell r="H1570" t="str">
            <v>USA</v>
          </cell>
          <cell r="I1570">
            <v>10500000</v>
          </cell>
          <cell r="J1570">
            <v>1982</v>
          </cell>
          <cell r="K1570">
            <v>7.9</v>
          </cell>
          <cell r="L1570" t="str">
            <v>Family</v>
          </cell>
          <cell r="M1570" t="str">
            <v>Sci-Fi</v>
          </cell>
        </row>
        <row r="1571">
          <cell r="A1571" t="str">
            <v>Floyd Mutrux</v>
          </cell>
          <cell r="B1571">
            <v>99</v>
          </cell>
          <cell r="C1571">
            <v>125169</v>
          </cell>
          <cell r="D1571" t="str">
            <v>Comedy|Drama</v>
          </cell>
          <cell r="E1571" t="str">
            <v>There Goes My BabyÂ </v>
          </cell>
          <cell r="F1571" t="str">
            <v>http://www.imdb.com/title/tt0108320/?ref_=fn_tt_tt_1</v>
          </cell>
          <cell r="G1571" t="str">
            <v>English</v>
          </cell>
          <cell r="H1571" t="str">
            <v>USA</v>
          </cell>
          <cell r="I1571">
            <v>10500000</v>
          </cell>
          <cell r="J1571">
            <v>1994</v>
          </cell>
          <cell r="K1571">
            <v>6.4</v>
          </cell>
          <cell r="L1571" t="str">
            <v>Comedy</v>
          </cell>
          <cell r="M1571" t="str">
            <v>Drama</v>
          </cell>
        </row>
        <row r="1572">
          <cell r="A1572" t="str">
            <v>Gary Sherman</v>
          </cell>
          <cell r="B1572">
            <v>98</v>
          </cell>
          <cell r="C1572">
            <v>14114488</v>
          </cell>
          <cell r="D1572" t="str">
            <v>Horror|Thriller</v>
          </cell>
          <cell r="E1572" t="str">
            <v>Poltergeist IIIÂ </v>
          </cell>
          <cell r="F1572" t="str">
            <v>http://www.imdb.com/title/tt0095889/?ref_=fn_tt_tt_1</v>
          </cell>
          <cell r="G1572" t="str">
            <v>English</v>
          </cell>
          <cell r="H1572" t="str">
            <v>USA</v>
          </cell>
          <cell r="I1572">
            <v>10500000</v>
          </cell>
          <cell r="J1572">
            <v>1988</v>
          </cell>
          <cell r="K1572">
            <v>4.5</v>
          </cell>
          <cell r="L1572" t="str">
            <v>Horror</v>
          </cell>
          <cell r="M1572" t="str">
            <v>Thriller</v>
          </cell>
        </row>
        <row r="1573">
          <cell r="A1573" t="str">
            <v>Jaume BalaguerÃ³</v>
          </cell>
          <cell r="B1573">
            <v>103</v>
          </cell>
          <cell r="C1573">
            <v>22160085</v>
          </cell>
          <cell r="D1573" t="str">
            <v>Horror</v>
          </cell>
          <cell r="E1573" t="str">
            <v>DarknessÂ </v>
          </cell>
          <cell r="F1573" t="str">
            <v>http://www.imdb.com/title/tt0273517/?ref_=fn_tt_tt_1</v>
          </cell>
          <cell r="G1573" t="str">
            <v>English</v>
          </cell>
          <cell r="H1573" t="str">
            <v>USA</v>
          </cell>
          <cell r="I1573">
            <v>10600000</v>
          </cell>
          <cell r="J1573">
            <v>2002</v>
          </cell>
          <cell r="K1573">
            <v>5.4</v>
          </cell>
          <cell r="L1573" t="str">
            <v>Horror</v>
          </cell>
          <cell r="M1573">
            <v>0</v>
          </cell>
        </row>
        <row r="1574">
          <cell r="A1574" t="str">
            <v>Tobe Hooper</v>
          </cell>
          <cell r="B1574">
            <v>120</v>
          </cell>
          <cell r="C1574">
            <v>76600000</v>
          </cell>
          <cell r="D1574" t="str">
            <v>Fantasy|Horror</v>
          </cell>
          <cell r="E1574" t="str">
            <v>PoltergeistÂ </v>
          </cell>
          <cell r="F1574" t="str">
            <v>http://www.imdb.com/title/tt0084516/?ref_=fn_tt_tt_1</v>
          </cell>
          <cell r="G1574" t="str">
            <v>English</v>
          </cell>
          <cell r="H1574" t="str">
            <v>USA</v>
          </cell>
          <cell r="I1574">
            <v>10700000</v>
          </cell>
          <cell r="J1574">
            <v>1982</v>
          </cell>
          <cell r="K1574">
            <v>7.4</v>
          </cell>
          <cell r="L1574" t="str">
            <v>Fantasy</v>
          </cell>
          <cell r="M1574" t="str">
            <v>Horror</v>
          </cell>
        </row>
        <row r="1575">
          <cell r="A1575" t="str">
            <v>David Hackl</v>
          </cell>
          <cell r="B1575">
            <v>95</v>
          </cell>
          <cell r="C1575">
            <v>56729973</v>
          </cell>
          <cell r="D1575" t="str">
            <v>Horror|Mystery</v>
          </cell>
          <cell r="E1575" t="str">
            <v>Saw VÂ </v>
          </cell>
          <cell r="F1575" t="str">
            <v>http://www.imdb.com/title/tt1132626/?ref_=fn_tt_tt_1</v>
          </cell>
          <cell r="G1575" t="str">
            <v>English</v>
          </cell>
          <cell r="H1575" t="str">
            <v>USA</v>
          </cell>
          <cell r="I1575">
            <v>10800000</v>
          </cell>
          <cell r="J1575">
            <v>2008</v>
          </cell>
          <cell r="K1575">
            <v>5.8</v>
          </cell>
          <cell r="L1575" t="str">
            <v>Horror</v>
          </cell>
          <cell r="M1575" t="str">
            <v>Mystery</v>
          </cell>
        </row>
        <row r="1576">
          <cell r="A1576" t="str">
            <v>Dean Wright</v>
          </cell>
          <cell r="B1576">
            <v>145</v>
          </cell>
          <cell r="C1576">
            <v>5669081</v>
          </cell>
          <cell r="D1576" t="str">
            <v>Drama|History|War</v>
          </cell>
          <cell r="E1576" t="str">
            <v>For Greater Glory: The True Story of CristiadaÂ </v>
          </cell>
          <cell r="F1576" t="str">
            <v>http://www.imdb.com/title/tt1566501/?ref_=fn_tt_tt_1</v>
          </cell>
          <cell r="G1576" t="str">
            <v>Spanish</v>
          </cell>
          <cell r="H1576" t="str">
            <v>Mexico</v>
          </cell>
          <cell r="I1576">
            <v>10818775</v>
          </cell>
          <cell r="J1576">
            <v>2012</v>
          </cell>
          <cell r="K1576">
            <v>6.6</v>
          </cell>
          <cell r="L1576" t="str">
            <v>Drama</v>
          </cell>
          <cell r="M1576" t="str">
            <v>History</v>
          </cell>
          <cell r="N1576" t="str">
            <v>War</v>
          </cell>
        </row>
        <row r="1577">
          <cell r="A1577" t="str">
            <v>Jon Cassar</v>
          </cell>
          <cell r="B1577">
            <v>90</v>
          </cell>
          <cell r="C1577">
            <v>0</v>
          </cell>
          <cell r="D1577" t="str">
            <v>Drama|Western</v>
          </cell>
          <cell r="E1577" t="str">
            <v>ForsakenÂ </v>
          </cell>
          <cell r="F1577" t="str">
            <v>http://www.imdb.com/title/tt2271563/?ref_=fn_tt_tt_1</v>
          </cell>
          <cell r="G1577" t="str">
            <v>English</v>
          </cell>
          <cell r="H1577" t="str">
            <v>Canada</v>
          </cell>
          <cell r="I1577">
            <v>11000000</v>
          </cell>
          <cell r="J1577">
            <v>2015</v>
          </cell>
          <cell r="K1577">
            <v>6.3</v>
          </cell>
          <cell r="L1577" t="str">
            <v>Drama</v>
          </cell>
          <cell r="M1577" t="str">
            <v>Western</v>
          </cell>
        </row>
        <row r="1578">
          <cell r="A1578" t="str">
            <v>John Luessenhop</v>
          </cell>
          <cell r="B1578">
            <v>92</v>
          </cell>
          <cell r="C1578">
            <v>34334256</v>
          </cell>
          <cell r="D1578" t="str">
            <v>Horror|Thriller</v>
          </cell>
          <cell r="E1578" t="str">
            <v>Texas Chainsaw 3DÂ </v>
          </cell>
          <cell r="F1578" t="str">
            <v>http://www.imdb.com/title/tt1572315/?ref_=fn_tt_tt_1</v>
          </cell>
          <cell r="G1578" t="str">
            <v>English</v>
          </cell>
          <cell r="H1578" t="str">
            <v>USA</v>
          </cell>
          <cell r="I1578">
            <v>11000000</v>
          </cell>
          <cell r="J1578">
            <v>2013</v>
          </cell>
          <cell r="K1578">
            <v>4.8</v>
          </cell>
          <cell r="L1578" t="str">
            <v>Horror</v>
          </cell>
          <cell r="M1578" t="str">
            <v>Thriller</v>
          </cell>
        </row>
        <row r="1579">
          <cell r="A1579" t="str">
            <v>Guillaume Ivernel</v>
          </cell>
          <cell r="B1579">
            <v>80</v>
          </cell>
          <cell r="C1579">
            <v>0</v>
          </cell>
          <cell r="D1579" t="str">
            <v>Adventure|Animation|Family|Fantasy</v>
          </cell>
          <cell r="E1579" t="str">
            <v>Dragon HuntersÂ </v>
          </cell>
          <cell r="F1579" t="str">
            <v>http://www.imdb.com/title/tt0944834/?ref_=fn_tt_tt_1</v>
          </cell>
          <cell r="G1579" t="str">
            <v>French</v>
          </cell>
          <cell r="H1579" t="str">
            <v>France</v>
          </cell>
          <cell r="I1579">
            <v>11000000</v>
          </cell>
          <cell r="J1579">
            <v>2008</v>
          </cell>
          <cell r="K1579">
            <v>6.6</v>
          </cell>
          <cell r="L1579" t="str">
            <v>Adventure</v>
          </cell>
          <cell r="M1579" t="str">
            <v>Animation</v>
          </cell>
          <cell r="N1579" t="str">
            <v>Family</v>
          </cell>
          <cell r="O1579" t="str">
            <v>Fantasy</v>
          </cell>
        </row>
        <row r="1580">
          <cell r="A1580" t="str">
            <v>Dany Boon</v>
          </cell>
          <cell r="B1580">
            <v>106</v>
          </cell>
          <cell r="C1580">
            <v>0</v>
          </cell>
          <cell r="D1580" t="str">
            <v>Comedy|Romance</v>
          </cell>
          <cell r="E1580" t="str">
            <v>Welcome to the SticksÂ </v>
          </cell>
          <cell r="F1580" t="str">
            <v>http://www.imdb.com/title/tt1064932/?ref_=fn_tt_tt_1</v>
          </cell>
          <cell r="G1580" t="str">
            <v>French</v>
          </cell>
          <cell r="H1580" t="str">
            <v>France</v>
          </cell>
          <cell r="I1580">
            <v>11000000</v>
          </cell>
          <cell r="J1580">
            <v>2008</v>
          </cell>
          <cell r="K1580">
            <v>7.1</v>
          </cell>
          <cell r="L1580" t="str">
            <v>Comedy</v>
          </cell>
          <cell r="M1580" t="str">
            <v>Romance</v>
          </cell>
        </row>
        <row r="1581">
          <cell r="A1581" t="str">
            <v>Leonard Nimoy</v>
          </cell>
          <cell r="B1581">
            <v>102</v>
          </cell>
          <cell r="C1581">
            <v>167780960</v>
          </cell>
          <cell r="D1581" t="str">
            <v>Comedy|Drama|Family</v>
          </cell>
          <cell r="E1581" t="str">
            <v>3 Men and a BabyÂ </v>
          </cell>
          <cell r="F1581" t="str">
            <v>http://www.imdb.com/title/tt0094137/?ref_=fn_tt_tt_1</v>
          </cell>
          <cell r="G1581" t="str">
            <v>English</v>
          </cell>
          <cell r="H1581" t="str">
            <v>USA</v>
          </cell>
          <cell r="I1581">
            <v>11000000</v>
          </cell>
          <cell r="J1581">
            <v>1987</v>
          </cell>
          <cell r="K1581">
            <v>5.9</v>
          </cell>
          <cell r="L1581" t="str">
            <v>Comedy</v>
          </cell>
          <cell r="M1581" t="str">
            <v>Drama</v>
          </cell>
          <cell r="N1581" t="str">
            <v>Family</v>
          </cell>
        </row>
        <row r="1582">
          <cell r="A1582" t="str">
            <v>James Isaac</v>
          </cell>
          <cell r="B1582">
            <v>85</v>
          </cell>
          <cell r="C1582">
            <v>12610731</v>
          </cell>
          <cell r="D1582" t="str">
            <v>Action|Horror|Sci-Fi|Thriller</v>
          </cell>
          <cell r="E1582" t="str">
            <v>Jason XÂ </v>
          </cell>
          <cell r="F1582" t="str">
            <v>http://www.imdb.com/title/tt0211443/?ref_=fn_tt_tt_1</v>
          </cell>
          <cell r="G1582" t="str">
            <v>English</v>
          </cell>
          <cell r="H1582" t="str">
            <v>USA</v>
          </cell>
          <cell r="I1582">
            <v>11000000</v>
          </cell>
          <cell r="J1582">
            <v>2001</v>
          </cell>
          <cell r="K1582">
            <v>4.4000000000000004</v>
          </cell>
          <cell r="L1582" t="str">
            <v>Action</v>
          </cell>
          <cell r="M1582" t="str">
            <v>Horror</v>
          </cell>
          <cell r="N1582" t="str">
            <v>Sci-Fi</v>
          </cell>
          <cell r="O1582" t="str">
            <v>Thriller</v>
          </cell>
        </row>
        <row r="1583">
          <cell r="A1583" t="str">
            <v>Atom Egoyan</v>
          </cell>
          <cell r="B1583">
            <v>96</v>
          </cell>
          <cell r="C1583">
            <v>3074838</v>
          </cell>
          <cell r="D1583" t="str">
            <v>Drama|Mystery|Romance|Thriller</v>
          </cell>
          <cell r="E1583" t="str">
            <v>ChloeÂ </v>
          </cell>
          <cell r="F1583" t="str">
            <v>http://www.imdb.com/title/tt1352824/?ref_=fn_tt_tt_1</v>
          </cell>
          <cell r="G1583" t="str">
            <v>English</v>
          </cell>
          <cell r="H1583" t="str">
            <v>USA</v>
          </cell>
          <cell r="I1583">
            <v>11000000</v>
          </cell>
          <cell r="J1583">
            <v>2009</v>
          </cell>
          <cell r="K1583">
            <v>6.3</v>
          </cell>
          <cell r="L1583" t="str">
            <v>Drama</v>
          </cell>
          <cell r="M1583" t="str">
            <v>Mystery</v>
          </cell>
          <cell r="N1583" t="str">
            <v>Romance</v>
          </cell>
          <cell r="O1583" t="str">
            <v>Thriller</v>
          </cell>
        </row>
        <row r="1584">
          <cell r="A1584" t="str">
            <v>Paul Weitz</v>
          </cell>
          <cell r="B1584">
            <v>95</v>
          </cell>
          <cell r="C1584">
            <v>101736215</v>
          </cell>
          <cell r="D1584" t="str">
            <v>Comedy</v>
          </cell>
          <cell r="E1584" t="str">
            <v>American PieÂ </v>
          </cell>
          <cell r="F1584" t="str">
            <v>http://www.imdb.com/title/tt0163651/?ref_=fn_tt_tt_1</v>
          </cell>
          <cell r="G1584" t="str">
            <v>English</v>
          </cell>
          <cell r="H1584" t="str">
            <v>USA</v>
          </cell>
          <cell r="I1584">
            <v>11000000</v>
          </cell>
          <cell r="J1584">
            <v>1999</v>
          </cell>
          <cell r="K1584">
            <v>7</v>
          </cell>
          <cell r="L1584" t="str">
            <v>Comedy</v>
          </cell>
          <cell r="M1584">
            <v>0</v>
          </cell>
        </row>
        <row r="1585">
          <cell r="A1585" t="str">
            <v>Nicholas Meyer</v>
          </cell>
          <cell r="B1585">
            <v>116</v>
          </cell>
          <cell r="C1585">
            <v>78900000</v>
          </cell>
          <cell r="D1585" t="str">
            <v>Action|Adventure|Sci-Fi</v>
          </cell>
          <cell r="E1585" t="str">
            <v>Star Trek II: The Wrath of KhanÂ </v>
          </cell>
          <cell r="F1585" t="str">
            <v>http://www.imdb.com/title/tt0084726/?ref_=fn_tt_tt_1</v>
          </cell>
          <cell r="G1585" t="str">
            <v>English</v>
          </cell>
          <cell r="H1585" t="str">
            <v>USA</v>
          </cell>
          <cell r="I1585">
            <v>11000000</v>
          </cell>
          <cell r="J1585">
            <v>1982</v>
          </cell>
          <cell r="K1585">
            <v>7.7</v>
          </cell>
          <cell r="L1585" t="str">
            <v>Action</v>
          </cell>
          <cell r="M1585" t="str">
            <v>Adventure</v>
          </cell>
          <cell r="N1585" t="str">
            <v>Sci-Fi</v>
          </cell>
        </row>
        <row r="1586">
          <cell r="A1586" t="str">
            <v>Joe Dante</v>
          </cell>
          <cell r="B1586">
            <v>106</v>
          </cell>
          <cell r="C1586">
            <v>148170000</v>
          </cell>
          <cell r="D1586" t="str">
            <v>Comedy|Fantasy|Horror</v>
          </cell>
          <cell r="E1586" t="str">
            <v>GremlinsÂ </v>
          </cell>
          <cell r="F1586" t="str">
            <v>http://www.imdb.com/title/tt0087363/?ref_=fn_tt_tt_1</v>
          </cell>
          <cell r="G1586" t="str">
            <v>English</v>
          </cell>
          <cell r="H1586" t="str">
            <v>USA</v>
          </cell>
          <cell r="I1586">
            <v>11000000</v>
          </cell>
          <cell r="J1586">
            <v>1984</v>
          </cell>
          <cell r="K1586">
            <v>7.2</v>
          </cell>
          <cell r="L1586" t="str">
            <v>Comedy</v>
          </cell>
          <cell r="M1586" t="str">
            <v>Fantasy</v>
          </cell>
          <cell r="N1586" t="str">
            <v>Horror</v>
          </cell>
        </row>
        <row r="1587">
          <cell r="A1587" t="str">
            <v>George Lucas</v>
          </cell>
          <cell r="B1587">
            <v>125</v>
          </cell>
          <cell r="C1587">
            <v>460935665</v>
          </cell>
          <cell r="D1587" t="str">
            <v>Action|Adventure|Fantasy|Sci-Fi</v>
          </cell>
          <cell r="E1587" t="str">
            <v>Star Wars: Episode IV - A New HopeÂ </v>
          </cell>
          <cell r="F1587" t="str">
            <v>http://www.imdb.com/title/tt0076759/?ref_=fn_tt_tt_1</v>
          </cell>
          <cell r="G1587" t="str">
            <v>English</v>
          </cell>
          <cell r="H1587" t="str">
            <v>USA</v>
          </cell>
          <cell r="I1587">
            <v>11000000</v>
          </cell>
          <cell r="J1587">
            <v>1977</v>
          </cell>
          <cell r="K1587">
            <v>8.6999999999999993</v>
          </cell>
          <cell r="L1587" t="str">
            <v>Action</v>
          </cell>
          <cell r="M1587" t="str">
            <v>Adventure</v>
          </cell>
          <cell r="N1587" t="str">
            <v>Fantasy</v>
          </cell>
          <cell r="O1587" t="str">
            <v>Sci-Fi</v>
          </cell>
        </row>
        <row r="1588">
          <cell r="A1588" t="str">
            <v>David Lean</v>
          </cell>
          <cell r="B1588">
            <v>200</v>
          </cell>
          <cell r="C1588">
            <v>111722000</v>
          </cell>
          <cell r="D1588" t="str">
            <v>Drama|Romance|War</v>
          </cell>
          <cell r="E1588" t="str">
            <v>Doctor ZhivagoÂ </v>
          </cell>
          <cell r="F1588" t="str">
            <v>http://www.imdb.com/title/tt0059113/?ref_=fn_tt_tt_1</v>
          </cell>
          <cell r="G1588" t="str">
            <v>English</v>
          </cell>
          <cell r="H1588" t="str">
            <v>USA</v>
          </cell>
          <cell r="I1588">
            <v>11000000</v>
          </cell>
          <cell r="J1588">
            <v>1965</v>
          </cell>
          <cell r="K1588">
            <v>8</v>
          </cell>
          <cell r="L1588" t="str">
            <v>Drama</v>
          </cell>
          <cell r="M1588" t="str">
            <v>Romance</v>
          </cell>
          <cell r="N1588" t="str">
            <v>War</v>
          </cell>
        </row>
        <row r="1589">
          <cell r="A1589" t="str">
            <v>Kenny Ortega</v>
          </cell>
          <cell r="B1589">
            <v>112</v>
          </cell>
          <cell r="C1589">
            <v>90556401</v>
          </cell>
          <cell r="D1589" t="str">
            <v>Comedy|Drama|Family|Music|Musical|Romance</v>
          </cell>
          <cell r="E1589" t="str">
            <v>High School Musical 3: Senior YearÂ </v>
          </cell>
          <cell r="F1589" t="str">
            <v>http://www.imdb.com/title/tt0962726/?ref_=fn_tt_tt_1</v>
          </cell>
          <cell r="G1589" t="str">
            <v>English</v>
          </cell>
          <cell r="H1589" t="str">
            <v>USA</v>
          </cell>
          <cell r="I1589">
            <v>11000000</v>
          </cell>
          <cell r="J1589">
            <v>2008</v>
          </cell>
          <cell r="K1589">
            <v>4.5</v>
          </cell>
          <cell r="L1589" t="str">
            <v>Comedy</v>
          </cell>
          <cell r="M1589" t="str">
            <v>Drama</v>
          </cell>
          <cell r="N1589" t="str">
            <v>Family</v>
          </cell>
          <cell r="O1589" t="str">
            <v>Music</v>
          </cell>
        </row>
        <row r="1590">
          <cell r="A1590" t="str">
            <v>Jonathan Lynn</v>
          </cell>
          <cell r="B1590">
            <v>120</v>
          </cell>
          <cell r="C1590">
            <v>52929168</v>
          </cell>
          <cell r="D1590" t="str">
            <v>Comedy|Crime</v>
          </cell>
          <cell r="E1590" t="str">
            <v>My Cousin VinnyÂ </v>
          </cell>
          <cell r="F1590" t="str">
            <v>http://www.imdb.com/title/tt0104952/?ref_=fn_tt_tt_1</v>
          </cell>
          <cell r="G1590" t="str">
            <v>English</v>
          </cell>
          <cell r="H1590" t="str">
            <v>USA</v>
          </cell>
          <cell r="I1590">
            <v>11000000</v>
          </cell>
          <cell r="J1590">
            <v>1992</v>
          </cell>
          <cell r="K1590">
            <v>7.5</v>
          </cell>
          <cell r="L1590" t="str">
            <v>Comedy</v>
          </cell>
          <cell r="M1590" t="str">
            <v>Crime</v>
          </cell>
        </row>
        <row r="1591">
          <cell r="A1591" t="str">
            <v>R.J. Cutler</v>
          </cell>
          <cell r="B1591">
            <v>107</v>
          </cell>
          <cell r="C1591">
            <v>50461335</v>
          </cell>
          <cell r="D1591" t="str">
            <v>Drama|Fantasy|Music|Romance</v>
          </cell>
          <cell r="E1591" t="str">
            <v>If I StayÂ </v>
          </cell>
          <cell r="F1591" t="str">
            <v>http://www.imdb.com/title/tt1355630/?ref_=fn_tt_tt_1</v>
          </cell>
          <cell r="G1591" t="str">
            <v>English</v>
          </cell>
          <cell r="H1591" t="str">
            <v>USA</v>
          </cell>
          <cell r="I1591">
            <v>11000000</v>
          </cell>
          <cell r="J1591">
            <v>2014</v>
          </cell>
          <cell r="K1591">
            <v>6.8</v>
          </cell>
          <cell r="L1591" t="str">
            <v>Drama</v>
          </cell>
          <cell r="M1591" t="str">
            <v>Fantasy</v>
          </cell>
          <cell r="N1591" t="str">
            <v>Music</v>
          </cell>
          <cell r="O1591" t="str">
            <v>Romance</v>
          </cell>
        </row>
        <row r="1592">
          <cell r="A1592" t="str">
            <v>David S. Ward</v>
          </cell>
          <cell r="B1592">
            <v>107</v>
          </cell>
          <cell r="C1592">
            <v>49797148</v>
          </cell>
          <cell r="D1592" t="str">
            <v>Comedy|Sport</v>
          </cell>
          <cell r="E1592" t="str">
            <v>Major LeagueÂ </v>
          </cell>
          <cell r="F1592" t="str">
            <v>http://www.imdb.com/title/tt0097815/?ref_=fn_tt_tt_1</v>
          </cell>
          <cell r="G1592" t="str">
            <v>English</v>
          </cell>
          <cell r="H1592" t="str">
            <v>USA</v>
          </cell>
          <cell r="I1592">
            <v>11000000</v>
          </cell>
          <cell r="J1592">
            <v>1989</v>
          </cell>
          <cell r="K1592">
            <v>7.2</v>
          </cell>
          <cell r="L1592" t="str">
            <v>Comedy</v>
          </cell>
          <cell r="M1592" t="str">
            <v>Sport</v>
          </cell>
        </row>
        <row r="1593">
          <cell r="A1593" t="str">
            <v>Adam Shankman</v>
          </cell>
          <cell r="B1593">
            <v>101</v>
          </cell>
          <cell r="C1593">
            <v>41227069</v>
          </cell>
          <cell r="D1593" t="str">
            <v>Drama|Romance</v>
          </cell>
          <cell r="E1593" t="str">
            <v>A Walk to RememberÂ </v>
          </cell>
          <cell r="F1593" t="str">
            <v>http://www.imdb.com/title/tt0281358/?ref_=fn_tt_tt_1</v>
          </cell>
          <cell r="G1593" t="str">
            <v>English</v>
          </cell>
          <cell r="H1593" t="str">
            <v>USA</v>
          </cell>
          <cell r="I1593">
            <v>11000000</v>
          </cell>
          <cell r="J1593">
            <v>2002</v>
          </cell>
          <cell r="K1593">
            <v>7.4</v>
          </cell>
          <cell r="L1593" t="str">
            <v>Drama</v>
          </cell>
          <cell r="M1593" t="str">
            <v>Romance</v>
          </cell>
        </row>
        <row r="1594">
          <cell r="A1594" t="str">
            <v>Tim Robbins</v>
          </cell>
          <cell r="B1594">
            <v>122</v>
          </cell>
          <cell r="C1594">
            <v>39025000</v>
          </cell>
          <cell r="D1594" t="str">
            <v>Crime|Drama</v>
          </cell>
          <cell r="E1594" t="str">
            <v>Dead Man WalkingÂ </v>
          </cell>
          <cell r="F1594" t="str">
            <v>http://www.imdb.com/title/tt0112818/?ref_=fn_tt_tt_1</v>
          </cell>
          <cell r="G1594" t="str">
            <v>English</v>
          </cell>
          <cell r="H1594" t="str">
            <v>UK</v>
          </cell>
          <cell r="I1594">
            <v>11000000</v>
          </cell>
          <cell r="J1594">
            <v>1995</v>
          </cell>
          <cell r="K1594">
            <v>7.6</v>
          </cell>
          <cell r="L1594" t="str">
            <v>Crime</v>
          </cell>
          <cell r="M1594" t="str">
            <v>Drama</v>
          </cell>
        </row>
        <row r="1595">
          <cell r="A1595" t="str">
            <v>Kevin Greutert</v>
          </cell>
          <cell r="B1595">
            <v>92</v>
          </cell>
          <cell r="C1595">
            <v>27669413</v>
          </cell>
          <cell r="D1595" t="str">
            <v>Horror|Mystery</v>
          </cell>
          <cell r="E1595" t="str">
            <v>Saw VIÂ </v>
          </cell>
          <cell r="F1595" t="str">
            <v>http://www.imdb.com/title/tt1233227/?ref_=fn_tt_tt_1</v>
          </cell>
          <cell r="G1595" t="str">
            <v>English</v>
          </cell>
          <cell r="H1595" t="str">
            <v>Canada</v>
          </cell>
          <cell r="I1595">
            <v>11000000</v>
          </cell>
          <cell r="J1595">
            <v>2009</v>
          </cell>
          <cell r="K1595">
            <v>6</v>
          </cell>
          <cell r="L1595" t="str">
            <v>Horror</v>
          </cell>
          <cell r="M1595" t="str">
            <v>Mystery</v>
          </cell>
        </row>
        <row r="1596">
          <cell r="A1596" t="str">
            <v>Mel Brooks</v>
          </cell>
          <cell r="B1596">
            <v>92</v>
          </cell>
          <cell r="C1596">
            <v>0</v>
          </cell>
          <cell r="D1596" t="str">
            <v>Comedy</v>
          </cell>
          <cell r="E1596" t="str">
            <v>History of the World: Part IÂ </v>
          </cell>
          <cell r="F1596" t="str">
            <v>http://www.imdb.com/title/tt0082517/?ref_=fn_tt_tt_1</v>
          </cell>
          <cell r="G1596" t="str">
            <v>English</v>
          </cell>
          <cell r="H1596" t="str">
            <v>USA</v>
          </cell>
          <cell r="I1596">
            <v>11000000</v>
          </cell>
          <cell r="J1596">
            <v>1981</v>
          </cell>
          <cell r="K1596">
            <v>6.9</v>
          </cell>
          <cell r="L1596" t="str">
            <v>Comedy</v>
          </cell>
          <cell r="M1596">
            <v>0</v>
          </cell>
        </row>
        <row r="1597">
          <cell r="A1597" t="str">
            <v>Gina Prince-Bythewood</v>
          </cell>
          <cell r="B1597">
            <v>110</v>
          </cell>
          <cell r="C1597">
            <v>37766350</v>
          </cell>
          <cell r="D1597" t="str">
            <v>Drama</v>
          </cell>
          <cell r="E1597" t="str">
            <v>The Secret Life of BeesÂ </v>
          </cell>
          <cell r="F1597" t="str">
            <v>http://www.imdb.com/title/tt0416212/?ref_=fn_tt_tt_1</v>
          </cell>
          <cell r="G1597" t="str">
            <v>English</v>
          </cell>
          <cell r="H1597" t="str">
            <v>USA</v>
          </cell>
          <cell r="I1597">
            <v>11000000</v>
          </cell>
          <cell r="J1597">
            <v>2008</v>
          </cell>
          <cell r="K1597">
            <v>7.3</v>
          </cell>
          <cell r="L1597" t="str">
            <v>Drama</v>
          </cell>
          <cell r="M1597">
            <v>0</v>
          </cell>
        </row>
        <row r="1598">
          <cell r="A1598" t="str">
            <v>Rob Pritts</v>
          </cell>
          <cell r="B1598">
            <v>86</v>
          </cell>
          <cell r="C1598">
            <v>23978402</v>
          </cell>
          <cell r="D1598" t="str">
            <v>Comedy|Crime</v>
          </cell>
          <cell r="E1598" t="str">
            <v>Corky RomanoÂ </v>
          </cell>
          <cell r="F1598" t="str">
            <v>http://www.imdb.com/title/tt0250310/?ref_=fn_tt_tt_1</v>
          </cell>
          <cell r="G1598" t="str">
            <v>English</v>
          </cell>
          <cell r="H1598" t="str">
            <v>USA</v>
          </cell>
          <cell r="I1598">
            <v>11000000</v>
          </cell>
          <cell r="J1598">
            <v>2001</v>
          </cell>
          <cell r="K1598">
            <v>4.5999999999999996</v>
          </cell>
          <cell r="L1598" t="str">
            <v>Comedy</v>
          </cell>
          <cell r="M1598" t="str">
            <v>Crime</v>
          </cell>
        </row>
        <row r="1599">
          <cell r="A1599" t="str">
            <v>Norman Jewison</v>
          </cell>
          <cell r="B1599">
            <v>145</v>
          </cell>
          <cell r="C1599">
            <v>0</v>
          </cell>
          <cell r="D1599" t="str">
            <v>Drama</v>
          </cell>
          <cell r="E1599" t="str">
            <v>F.I.S.T.Â </v>
          </cell>
          <cell r="F1599" t="str">
            <v>http://www.imdb.com/title/tt0077531/?ref_=fn_tt_tt_1</v>
          </cell>
          <cell r="G1599" t="str">
            <v>English</v>
          </cell>
          <cell r="H1599" t="str">
            <v>USA</v>
          </cell>
          <cell r="I1599">
            <v>11000000</v>
          </cell>
          <cell r="J1599">
            <v>1978</v>
          </cell>
          <cell r="K1599">
            <v>6.4</v>
          </cell>
          <cell r="L1599" t="str">
            <v>Drama</v>
          </cell>
          <cell r="M1599">
            <v>0</v>
          </cell>
        </row>
        <row r="1600">
          <cell r="A1600" t="str">
            <v>John Crowley</v>
          </cell>
          <cell r="B1600">
            <v>111</v>
          </cell>
          <cell r="C1600">
            <v>38317535</v>
          </cell>
          <cell r="D1600" t="str">
            <v>Drama|Romance</v>
          </cell>
          <cell r="E1600" t="str">
            <v>BrooklynÂ </v>
          </cell>
          <cell r="F1600" t="str">
            <v>http://www.imdb.com/title/tt2381111/?ref_=fn_tt_tt_1</v>
          </cell>
          <cell r="G1600" t="str">
            <v>English</v>
          </cell>
          <cell r="H1600" t="str">
            <v>UK</v>
          </cell>
          <cell r="I1600">
            <v>11000000</v>
          </cell>
          <cell r="J1600">
            <v>2015</v>
          </cell>
          <cell r="K1600">
            <v>7.5</v>
          </cell>
          <cell r="L1600" t="str">
            <v>Drama</v>
          </cell>
          <cell r="M1600" t="str">
            <v>Romance</v>
          </cell>
        </row>
        <row r="1601">
          <cell r="A1601" t="str">
            <v>Stanley Kubrick</v>
          </cell>
          <cell r="B1601">
            <v>184</v>
          </cell>
          <cell r="C1601">
            <v>0</v>
          </cell>
          <cell r="D1601" t="str">
            <v>Adventure|Drama|History|War</v>
          </cell>
          <cell r="E1601" t="str">
            <v>Barry LyndonÂ </v>
          </cell>
          <cell r="F1601" t="str">
            <v>http://www.imdb.com/title/tt0072684/?ref_=fn_tt_tt_1</v>
          </cell>
          <cell r="G1601" t="str">
            <v>English</v>
          </cell>
          <cell r="H1601" t="str">
            <v>UK</v>
          </cell>
          <cell r="I1601">
            <v>11000000</v>
          </cell>
          <cell r="J1601">
            <v>1975</v>
          </cell>
          <cell r="K1601">
            <v>8.1</v>
          </cell>
          <cell r="L1601" t="str">
            <v>Adventure</v>
          </cell>
          <cell r="M1601" t="str">
            <v>Drama</v>
          </cell>
          <cell r="N1601" t="str">
            <v>History</v>
          </cell>
          <cell r="O1601" t="str">
            <v>War</v>
          </cell>
        </row>
        <row r="1602">
          <cell r="A1602" t="str">
            <v>Brendan Malloy</v>
          </cell>
          <cell r="B1602">
            <v>89</v>
          </cell>
          <cell r="C1602">
            <v>13903262</v>
          </cell>
          <cell r="D1602" t="str">
            <v>Comedy|Sport</v>
          </cell>
          <cell r="E1602" t="str">
            <v>Out ColdÂ </v>
          </cell>
          <cell r="F1602" t="str">
            <v>http://www.imdb.com/title/tt0253798/?ref_=fn_tt_tt_1</v>
          </cell>
          <cell r="G1602" t="str">
            <v>English</v>
          </cell>
          <cell r="H1602" t="str">
            <v>USA</v>
          </cell>
          <cell r="I1602">
            <v>11000000</v>
          </cell>
          <cell r="J1602">
            <v>2001</v>
          </cell>
          <cell r="K1602">
            <v>6.3</v>
          </cell>
          <cell r="L1602" t="str">
            <v>Comedy</v>
          </cell>
          <cell r="M1602" t="str">
            <v>Sport</v>
          </cell>
        </row>
        <row r="1603">
          <cell r="A1603" t="str">
            <v>Reginald Hudlin</v>
          </cell>
          <cell r="B1603">
            <v>84</v>
          </cell>
          <cell r="C1603">
            <v>13592872</v>
          </cell>
          <cell r="D1603" t="str">
            <v>Comedy</v>
          </cell>
          <cell r="E1603" t="str">
            <v>The Ladies ManÂ </v>
          </cell>
          <cell r="F1603" t="str">
            <v>http://www.imdb.com/title/tt0213790/?ref_=fn_tt_tt_1</v>
          </cell>
          <cell r="G1603" t="str">
            <v>English</v>
          </cell>
          <cell r="H1603" t="str">
            <v>USA</v>
          </cell>
          <cell r="I1603">
            <v>11000000</v>
          </cell>
          <cell r="J1603">
            <v>2000</v>
          </cell>
          <cell r="K1603">
            <v>5.0999999999999996</v>
          </cell>
          <cell r="L1603" t="str">
            <v>Comedy</v>
          </cell>
          <cell r="M1603">
            <v>0</v>
          </cell>
        </row>
        <row r="1604">
          <cell r="A1604" t="str">
            <v>Dustin Hoffman</v>
          </cell>
          <cell r="B1604">
            <v>98</v>
          </cell>
          <cell r="C1604">
            <v>18381787</v>
          </cell>
          <cell r="D1604" t="str">
            <v>Comedy|Drama</v>
          </cell>
          <cell r="E1604" t="str">
            <v>QuartetÂ </v>
          </cell>
          <cell r="F1604" t="str">
            <v>http://www.imdb.com/title/tt1441951/?ref_=fn_tt_tt_1</v>
          </cell>
          <cell r="G1604" t="str">
            <v>English</v>
          </cell>
          <cell r="H1604" t="str">
            <v>UK</v>
          </cell>
          <cell r="I1604">
            <v>11000000</v>
          </cell>
          <cell r="J1604">
            <v>2012</v>
          </cell>
          <cell r="K1604">
            <v>6.8</v>
          </cell>
          <cell r="L1604" t="str">
            <v>Comedy</v>
          </cell>
          <cell r="M1604" t="str">
            <v>Drama</v>
          </cell>
        </row>
        <row r="1605">
          <cell r="A1605" t="str">
            <v>Gregory Poirier</v>
          </cell>
          <cell r="B1605">
            <v>95</v>
          </cell>
          <cell r="C1605">
            <v>13558739</v>
          </cell>
          <cell r="D1605" t="str">
            <v>Comedy</v>
          </cell>
          <cell r="E1605" t="str">
            <v>TomcatsÂ </v>
          </cell>
          <cell r="F1605" t="str">
            <v>http://www.imdb.com/title/tt0246989/?ref_=fn_tt_tt_1</v>
          </cell>
          <cell r="G1605" t="str">
            <v>English</v>
          </cell>
          <cell r="H1605" t="str">
            <v>USA</v>
          </cell>
          <cell r="I1605">
            <v>11000000</v>
          </cell>
          <cell r="J1605">
            <v>2001</v>
          </cell>
          <cell r="K1605">
            <v>5.3</v>
          </cell>
          <cell r="L1605" t="str">
            <v>Comedy</v>
          </cell>
          <cell r="M1605">
            <v>0</v>
          </cell>
        </row>
        <row r="1606">
          <cell r="A1606" t="str">
            <v>Bill Paxton</v>
          </cell>
          <cell r="B1606">
            <v>100</v>
          </cell>
          <cell r="C1606">
            <v>13103828</v>
          </cell>
          <cell r="D1606" t="str">
            <v>Crime|Drama|Thriller</v>
          </cell>
          <cell r="E1606" t="str">
            <v>FrailtyÂ </v>
          </cell>
          <cell r="F1606" t="str">
            <v>http://www.imdb.com/title/tt0264616/?ref_=fn_tt_tt_1</v>
          </cell>
          <cell r="G1606" t="str">
            <v>English</v>
          </cell>
          <cell r="H1606" t="str">
            <v>USA</v>
          </cell>
          <cell r="I1606">
            <v>11000000</v>
          </cell>
          <cell r="J1606">
            <v>2001</v>
          </cell>
          <cell r="K1606">
            <v>7.3</v>
          </cell>
          <cell r="L1606" t="str">
            <v>Crime</v>
          </cell>
          <cell r="M1606" t="str">
            <v>Drama</v>
          </cell>
          <cell r="N1606" t="str">
            <v>Thriller</v>
          </cell>
        </row>
        <row r="1607">
          <cell r="A1607" t="str">
            <v>Simon Curtis</v>
          </cell>
          <cell r="B1607">
            <v>109</v>
          </cell>
          <cell r="C1607">
            <v>33305037</v>
          </cell>
          <cell r="D1607" t="str">
            <v>Biography|Drama|History</v>
          </cell>
          <cell r="E1607" t="str">
            <v>Woman in GoldÂ </v>
          </cell>
          <cell r="F1607" t="str">
            <v>http://www.imdb.com/title/tt2404425/?ref_=fn_tt_tt_1</v>
          </cell>
          <cell r="G1607" t="str">
            <v>English</v>
          </cell>
          <cell r="H1607" t="str">
            <v>UK</v>
          </cell>
          <cell r="I1607">
            <v>11000000</v>
          </cell>
          <cell r="J1607">
            <v>2015</v>
          </cell>
          <cell r="K1607">
            <v>7.3</v>
          </cell>
          <cell r="L1607" t="str">
            <v>Biography</v>
          </cell>
          <cell r="M1607" t="str">
            <v>Drama</v>
          </cell>
          <cell r="N1607" t="str">
            <v>History</v>
          </cell>
        </row>
        <row r="1608">
          <cell r="A1608" t="str">
            <v>Bill Condon</v>
          </cell>
          <cell r="B1608">
            <v>118</v>
          </cell>
          <cell r="C1608">
            <v>10214647</v>
          </cell>
          <cell r="D1608" t="str">
            <v>Biography|Drama</v>
          </cell>
          <cell r="E1608" t="str">
            <v>KinseyÂ </v>
          </cell>
          <cell r="F1608" t="str">
            <v>http://www.imdb.com/title/tt0362269/?ref_=fn_tt_tt_1</v>
          </cell>
          <cell r="G1608" t="str">
            <v>English</v>
          </cell>
          <cell r="H1608" t="str">
            <v>USA</v>
          </cell>
          <cell r="I1608">
            <v>11000000</v>
          </cell>
          <cell r="J1608">
            <v>2004</v>
          </cell>
          <cell r="K1608">
            <v>7.1</v>
          </cell>
          <cell r="L1608" t="str">
            <v>Biography</v>
          </cell>
          <cell r="M1608" t="str">
            <v>Drama</v>
          </cell>
        </row>
        <row r="1609">
          <cell r="A1609" t="str">
            <v>Dewey Nicks</v>
          </cell>
          <cell r="B1609">
            <v>86</v>
          </cell>
          <cell r="C1609">
            <v>4814244</v>
          </cell>
          <cell r="D1609" t="str">
            <v>Comedy|Romance</v>
          </cell>
          <cell r="E1609" t="str">
            <v>SlackersÂ </v>
          </cell>
          <cell r="F1609" t="str">
            <v>http://www.imdb.com/title/tt0240900/?ref_=fn_tt_tt_1</v>
          </cell>
          <cell r="G1609" t="str">
            <v>English</v>
          </cell>
          <cell r="H1609" t="str">
            <v>Canada</v>
          </cell>
          <cell r="I1609">
            <v>11000000</v>
          </cell>
          <cell r="J1609">
            <v>2002</v>
          </cell>
          <cell r="K1609">
            <v>5.3</v>
          </cell>
          <cell r="L1609" t="str">
            <v>Comedy</v>
          </cell>
          <cell r="M1609" t="str">
            <v>Romance</v>
          </cell>
        </row>
        <row r="1610">
          <cell r="A1610" t="str">
            <v>Lasse HallstrÃ¶m</v>
          </cell>
          <cell r="B1610">
            <v>118</v>
          </cell>
          <cell r="C1610">
            <v>9170214</v>
          </cell>
          <cell r="D1610" t="str">
            <v>Drama|Romance</v>
          </cell>
          <cell r="E1610" t="str">
            <v>What's Eating Gilbert GrapeÂ </v>
          </cell>
          <cell r="F1610" t="str">
            <v>http://www.imdb.com/title/tt0108550/?ref_=fn_tt_tt_1</v>
          </cell>
          <cell r="G1610" t="str">
            <v>English</v>
          </cell>
          <cell r="H1610" t="str">
            <v>USA</v>
          </cell>
          <cell r="I1610">
            <v>11000000</v>
          </cell>
          <cell r="J1610">
            <v>1993</v>
          </cell>
          <cell r="K1610">
            <v>7.8</v>
          </cell>
          <cell r="L1610" t="str">
            <v>Drama</v>
          </cell>
          <cell r="M1610" t="str">
            <v>Romance</v>
          </cell>
        </row>
        <row r="1611">
          <cell r="A1611" t="str">
            <v>Mike Leigh</v>
          </cell>
          <cell r="B1611">
            <v>125</v>
          </cell>
          <cell r="C1611">
            <v>3753806</v>
          </cell>
          <cell r="D1611" t="str">
            <v>Crime|Drama</v>
          </cell>
          <cell r="E1611" t="str">
            <v>Vera DrakeÂ </v>
          </cell>
          <cell r="F1611" t="str">
            <v>http://www.imdb.com/title/tt0383694/?ref_=fn_tt_tt_1</v>
          </cell>
          <cell r="G1611" t="str">
            <v>English</v>
          </cell>
          <cell r="H1611" t="str">
            <v>UK</v>
          </cell>
          <cell r="I1611">
            <v>11000000</v>
          </cell>
          <cell r="J1611">
            <v>2004</v>
          </cell>
          <cell r="K1611">
            <v>7.7</v>
          </cell>
          <cell r="L1611" t="str">
            <v>Crime</v>
          </cell>
          <cell r="M1611" t="str">
            <v>Drama</v>
          </cell>
        </row>
        <row r="1612">
          <cell r="A1612" t="str">
            <v>Daisy von Scherler Mayer</v>
          </cell>
          <cell r="B1612">
            <v>94</v>
          </cell>
          <cell r="C1612">
            <v>3034181</v>
          </cell>
          <cell r="D1612" t="str">
            <v>Comedy|Music|Romance</v>
          </cell>
          <cell r="E1612" t="str">
            <v>The GuruÂ </v>
          </cell>
          <cell r="F1612" t="str">
            <v>http://www.imdb.com/title/tt0280720/?ref_=fn_tt_tt_1</v>
          </cell>
          <cell r="G1612" t="str">
            <v>English</v>
          </cell>
          <cell r="H1612" t="str">
            <v>UK</v>
          </cell>
          <cell r="I1612">
            <v>11000000</v>
          </cell>
          <cell r="J1612">
            <v>2002</v>
          </cell>
          <cell r="K1612">
            <v>5.4</v>
          </cell>
          <cell r="L1612" t="str">
            <v>Comedy</v>
          </cell>
          <cell r="M1612" t="str">
            <v>Music</v>
          </cell>
          <cell r="N1612" t="str">
            <v>Romance</v>
          </cell>
        </row>
        <row r="1613">
          <cell r="A1613" t="str">
            <v>Mira Nair</v>
          </cell>
          <cell r="B1613">
            <v>113</v>
          </cell>
          <cell r="C1613">
            <v>2832826</v>
          </cell>
          <cell r="D1613" t="str">
            <v>Comedy|Drama|Romance</v>
          </cell>
          <cell r="E1613" t="str">
            <v>The Perez FamilyÂ </v>
          </cell>
          <cell r="F1613" t="str">
            <v>http://www.imdb.com/title/tt0114113/?ref_=fn_tt_tt_1</v>
          </cell>
          <cell r="G1613" t="str">
            <v>English</v>
          </cell>
          <cell r="H1613" t="str">
            <v>USA</v>
          </cell>
          <cell r="I1613">
            <v>11000000</v>
          </cell>
          <cell r="J1613">
            <v>1995</v>
          </cell>
          <cell r="K1613">
            <v>6.2</v>
          </cell>
          <cell r="L1613" t="str">
            <v>Comedy</v>
          </cell>
          <cell r="M1613" t="str">
            <v>Drama</v>
          </cell>
          <cell r="N1613" t="str">
            <v>Romance</v>
          </cell>
        </row>
        <row r="1614">
          <cell r="A1614" t="str">
            <v>Ethan Coen</v>
          </cell>
          <cell r="B1614">
            <v>104</v>
          </cell>
          <cell r="C1614">
            <v>13214255</v>
          </cell>
          <cell r="D1614" t="str">
            <v>Drama|Music</v>
          </cell>
          <cell r="E1614" t="str">
            <v>Inside Llewyn DavisÂ </v>
          </cell>
          <cell r="F1614" t="str">
            <v>http://www.imdb.com/title/tt2042568/?ref_=fn_tt_tt_1</v>
          </cell>
          <cell r="G1614" t="str">
            <v>English</v>
          </cell>
          <cell r="H1614" t="str">
            <v>USA</v>
          </cell>
          <cell r="I1614">
            <v>11000000</v>
          </cell>
          <cell r="J1614">
            <v>2013</v>
          </cell>
          <cell r="K1614">
            <v>7.4</v>
          </cell>
          <cell r="L1614" t="str">
            <v>Drama</v>
          </cell>
          <cell r="M1614" t="str">
            <v>Music</v>
          </cell>
        </row>
        <row r="1615">
          <cell r="A1615" t="str">
            <v>William A. Graham</v>
          </cell>
          <cell r="B1615">
            <v>102</v>
          </cell>
          <cell r="C1615">
            <v>2807854</v>
          </cell>
          <cell r="D1615" t="str">
            <v>Adventure|Drama|Romance</v>
          </cell>
          <cell r="E1615" t="str">
            <v>Return to the Blue LagoonÂ </v>
          </cell>
          <cell r="F1615" t="str">
            <v>http://www.imdb.com/title/tt0102782/?ref_=fn_tt_tt_1</v>
          </cell>
          <cell r="G1615" t="str">
            <v>English</v>
          </cell>
          <cell r="H1615" t="str">
            <v>USA</v>
          </cell>
          <cell r="I1615">
            <v>11000000</v>
          </cell>
          <cell r="J1615">
            <v>1991</v>
          </cell>
          <cell r="K1615">
            <v>5.0999999999999996</v>
          </cell>
          <cell r="L1615" t="str">
            <v>Adventure</v>
          </cell>
          <cell r="M1615" t="str">
            <v>Drama</v>
          </cell>
          <cell r="N1615" t="str">
            <v>Romance</v>
          </cell>
        </row>
        <row r="1616">
          <cell r="A1616" t="str">
            <v>Martin Ritt</v>
          </cell>
          <cell r="B1616">
            <v>124</v>
          </cell>
          <cell r="C1616">
            <v>0</v>
          </cell>
          <cell r="D1616" t="str">
            <v>Drama|History</v>
          </cell>
          <cell r="E1616" t="str">
            <v>The Molly MaguiresÂ </v>
          </cell>
          <cell r="F1616" t="str">
            <v>http://www.imdb.com/title/tt0066090/?ref_=fn_tt_tt_1</v>
          </cell>
          <cell r="G1616" t="str">
            <v>English</v>
          </cell>
          <cell r="H1616" t="str">
            <v>USA</v>
          </cell>
          <cell r="I1616">
            <v>11000000</v>
          </cell>
          <cell r="J1616">
            <v>1970</v>
          </cell>
          <cell r="K1616">
            <v>6.9</v>
          </cell>
          <cell r="L1616" t="str">
            <v>Drama</v>
          </cell>
          <cell r="M1616" t="str">
            <v>History</v>
          </cell>
        </row>
        <row r="1617">
          <cell r="A1617" t="str">
            <v>Agnieszka Holland</v>
          </cell>
          <cell r="B1617">
            <v>104</v>
          </cell>
          <cell r="C1617">
            <v>352786</v>
          </cell>
          <cell r="D1617" t="str">
            <v>Biography|Drama|Music</v>
          </cell>
          <cell r="E1617" t="str">
            <v>Copying BeethovenÂ </v>
          </cell>
          <cell r="F1617" t="str">
            <v>http://www.imdb.com/title/tt0424908/?ref_=fn_tt_tt_1</v>
          </cell>
          <cell r="G1617" t="str">
            <v>English</v>
          </cell>
          <cell r="H1617" t="str">
            <v>USA</v>
          </cell>
          <cell r="I1617">
            <v>11000000</v>
          </cell>
          <cell r="J1617">
            <v>2006</v>
          </cell>
          <cell r="K1617">
            <v>6.8</v>
          </cell>
          <cell r="L1617" t="str">
            <v>Biography</v>
          </cell>
          <cell r="M1617" t="str">
            <v>Drama</v>
          </cell>
          <cell r="N1617" t="str">
            <v>Music</v>
          </cell>
        </row>
        <row r="1618">
          <cell r="A1618" t="str">
            <v>Lisa Azuelos</v>
          </cell>
          <cell r="B1618">
            <v>97</v>
          </cell>
          <cell r="C1618">
            <v>0</v>
          </cell>
          <cell r="D1618" t="str">
            <v>Comedy|Drama|Romance</v>
          </cell>
          <cell r="E1618" t="str">
            <v>LOLÂ </v>
          </cell>
          <cell r="F1618" t="str">
            <v>http://www.imdb.com/title/tt1592873/?ref_=fn_tt_tt_1</v>
          </cell>
          <cell r="G1618" t="str">
            <v>English</v>
          </cell>
          <cell r="H1618" t="str">
            <v>USA</v>
          </cell>
          <cell r="I1618">
            <v>11000000</v>
          </cell>
          <cell r="J1618">
            <v>2012</v>
          </cell>
          <cell r="K1618">
            <v>4.3</v>
          </cell>
          <cell r="L1618" t="str">
            <v>Comedy</v>
          </cell>
          <cell r="M1618" t="str">
            <v>Drama</v>
          </cell>
          <cell r="N1618" t="str">
            <v>Romance</v>
          </cell>
        </row>
        <row r="1619">
          <cell r="A1619" t="str">
            <v>Christopher Cain</v>
          </cell>
          <cell r="B1619">
            <v>111</v>
          </cell>
          <cell r="C1619">
            <v>1066555</v>
          </cell>
          <cell r="D1619" t="str">
            <v>Drama|History|Romance|Western</v>
          </cell>
          <cell r="E1619" t="str">
            <v>September DawnÂ </v>
          </cell>
          <cell r="F1619" t="str">
            <v>http://www.imdb.com/title/tt0473700/?ref_=fn_tt_tt_1</v>
          </cell>
          <cell r="G1619" t="str">
            <v>English</v>
          </cell>
          <cell r="H1619" t="str">
            <v>USA</v>
          </cell>
          <cell r="I1619">
            <v>11000000</v>
          </cell>
          <cell r="J1619">
            <v>2007</v>
          </cell>
          <cell r="K1619">
            <v>5.8</v>
          </cell>
          <cell r="L1619" t="str">
            <v>Drama</v>
          </cell>
          <cell r="M1619" t="str">
            <v>History</v>
          </cell>
          <cell r="N1619" t="str">
            <v>Romance</v>
          </cell>
          <cell r="O1619" t="str">
            <v>Western</v>
          </cell>
        </row>
        <row r="1620">
          <cell r="A1620" t="str">
            <v>Eric Lartigau</v>
          </cell>
          <cell r="B1620">
            <v>106</v>
          </cell>
          <cell r="C1620">
            <v>0</v>
          </cell>
          <cell r="D1620" t="str">
            <v>Comedy|Drama|Music</v>
          </cell>
          <cell r="E1620" t="str">
            <v>La Famille BÃ©lierÂ </v>
          </cell>
          <cell r="F1620" t="str">
            <v>http://www.imdb.com/title/tt3547740/?ref_=fn_tt_tt_1</v>
          </cell>
          <cell r="G1620" t="str">
            <v>French</v>
          </cell>
          <cell r="H1620" t="str">
            <v>France</v>
          </cell>
          <cell r="I1620">
            <v>11000000</v>
          </cell>
          <cell r="J1620">
            <v>2014</v>
          </cell>
          <cell r="K1620">
            <v>7.4</v>
          </cell>
          <cell r="L1620" t="str">
            <v>Comedy</v>
          </cell>
          <cell r="M1620" t="str">
            <v>Drama</v>
          </cell>
          <cell r="N1620" t="str">
            <v>Music</v>
          </cell>
        </row>
        <row r="1621">
          <cell r="A1621" t="str">
            <v>Shintaro Shimosawa</v>
          </cell>
          <cell r="B1621">
            <v>106</v>
          </cell>
          <cell r="C1621">
            <v>0</v>
          </cell>
          <cell r="D1621" t="str">
            <v>Drama|Thriller</v>
          </cell>
          <cell r="E1621" t="str">
            <v>MisconductÂ </v>
          </cell>
          <cell r="F1621" t="str">
            <v>http://www.imdb.com/title/tt3658772/?ref_=fn_tt_tt_1</v>
          </cell>
          <cell r="G1621" t="str">
            <v>English</v>
          </cell>
          <cell r="H1621" t="str">
            <v>USA</v>
          </cell>
          <cell r="I1621">
            <v>11000000</v>
          </cell>
          <cell r="J1621">
            <v>2016</v>
          </cell>
          <cell r="K1621">
            <v>5.3</v>
          </cell>
          <cell r="L1621" t="str">
            <v>Drama</v>
          </cell>
          <cell r="M1621" t="str">
            <v>Thriller</v>
          </cell>
        </row>
        <row r="1622">
          <cell r="A1622" t="str">
            <v>Ron Underwood</v>
          </cell>
          <cell r="B1622">
            <v>96</v>
          </cell>
          <cell r="C1622">
            <v>16667084</v>
          </cell>
          <cell r="D1622" t="str">
            <v>Comedy|Horror|Sci-Fi</v>
          </cell>
          <cell r="E1622" t="str">
            <v>TremorsÂ </v>
          </cell>
          <cell r="F1622" t="str">
            <v>http://www.imdb.com/title/tt0100814/?ref_=fn_tt_tt_1</v>
          </cell>
          <cell r="G1622" t="str">
            <v>English</v>
          </cell>
          <cell r="H1622" t="str">
            <v>USA</v>
          </cell>
          <cell r="I1622">
            <v>11000000</v>
          </cell>
          <cell r="J1622">
            <v>1990</v>
          </cell>
          <cell r="K1622">
            <v>7.1</v>
          </cell>
          <cell r="L1622" t="str">
            <v>Comedy</v>
          </cell>
          <cell r="M1622" t="str">
            <v>Horror</v>
          </cell>
          <cell r="N1622" t="str">
            <v>Sci-Fi</v>
          </cell>
        </row>
        <row r="1623">
          <cell r="A1623" t="str">
            <v>William Friedkin</v>
          </cell>
          <cell r="B1623">
            <v>98</v>
          </cell>
          <cell r="C1623">
            <v>1987762</v>
          </cell>
          <cell r="D1623" t="str">
            <v>Crime|Drama|Romance|Thriller</v>
          </cell>
          <cell r="E1623" t="str">
            <v>Killer JoeÂ </v>
          </cell>
          <cell r="F1623" t="str">
            <v>http://www.imdb.com/title/tt1726669/?ref_=fn_tt_tt_1</v>
          </cell>
          <cell r="G1623" t="str">
            <v>English</v>
          </cell>
          <cell r="H1623" t="str">
            <v>USA</v>
          </cell>
          <cell r="I1623">
            <v>11000000</v>
          </cell>
          <cell r="J1623">
            <v>2011</v>
          </cell>
          <cell r="K1623">
            <v>6.7</v>
          </cell>
          <cell r="L1623" t="str">
            <v>Crime</v>
          </cell>
          <cell r="M1623" t="str">
            <v>Drama</v>
          </cell>
          <cell r="N1623" t="str">
            <v>Romance</v>
          </cell>
          <cell r="O1623" t="str">
            <v>Thriller</v>
          </cell>
        </row>
        <row r="1624">
          <cell r="A1624" t="str">
            <v>Ridley Scott</v>
          </cell>
          <cell r="B1624">
            <v>116</v>
          </cell>
          <cell r="C1624">
            <v>78900000</v>
          </cell>
          <cell r="D1624" t="str">
            <v>Horror|Sci-Fi</v>
          </cell>
          <cell r="E1624" t="str">
            <v>AlienÂ </v>
          </cell>
          <cell r="F1624" t="str">
            <v>http://www.imdb.com/title/tt0078748/?ref_=fn_tt_tt_1</v>
          </cell>
          <cell r="G1624" t="str">
            <v>English</v>
          </cell>
          <cell r="H1624" t="str">
            <v>UK</v>
          </cell>
          <cell r="I1624">
            <v>11000000</v>
          </cell>
          <cell r="J1624">
            <v>1979</v>
          </cell>
          <cell r="K1624">
            <v>8.5</v>
          </cell>
          <cell r="L1624" t="str">
            <v>Horror</v>
          </cell>
          <cell r="M1624" t="str">
            <v>Sci-Fi</v>
          </cell>
        </row>
        <row r="1625">
          <cell r="A1625" t="str">
            <v>Jonathan Liebesman</v>
          </cell>
          <cell r="B1625">
            <v>96</v>
          </cell>
          <cell r="C1625">
            <v>32131483</v>
          </cell>
          <cell r="D1625" t="str">
            <v>Horror|Mystery|Thriller</v>
          </cell>
          <cell r="E1625" t="str">
            <v>Darkness FallsÂ </v>
          </cell>
          <cell r="F1625" t="str">
            <v>http://www.imdb.com/title/tt0282209/?ref_=fn_tt_tt_1</v>
          </cell>
          <cell r="G1625" t="str">
            <v>English</v>
          </cell>
          <cell r="H1625" t="str">
            <v>USA</v>
          </cell>
          <cell r="I1625">
            <v>11000000</v>
          </cell>
          <cell r="J1625">
            <v>2003</v>
          </cell>
          <cell r="K1625">
            <v>4.9000000000000004</v>
          </cell>
          <cell r="L1625" t="str">
            <v>Horror</v>
          </cell>
          <cell r="M1625" t="str">
            <v>Mystery</v>
          </cell>
          <cell r="N1625" t="str">
            <v>Thriller</v>
          </cell>
        </row>
        <row r="1626">
          <cell r="A1626" t="str">
            <v>Lance Hool</v>
          </cell>
          <cell r="B1626">
            <v>121</v>
          </cell>
          <cell r="C1626">
            <v>229311</v>
          </cell>
          <cell r="D1626" t="str">
            <v>Action|Drama|History|Romance|War|Western</v>
          </cell>
          <cell r="E1626" t="str">
            <v>One Man's HeroÂ </v>
          </cell>
          <cell r="F1626" t="str">
            <v>http://www.imdb.com/title/tt0120775/?ref_=fn_tt_tt_1</v>
          </cell>
          <cell r="G1626" t="str">
            <v>English</v>
          </cell>
          <cell r="H1626" t="str">
            <v>Spain</v>
          </cell>
          <cell r="I1626">
            <v>11350000</v>
          </cell>
          <cell r="J1626">
            <v>1999</v>
          </cell>
          <cell r="K1626">
            <v>6.2</v>
          </cell>
          <cell r="L1626" t="str">
            <v>Action</v>
          </cell>
          <cell r="M1626" t="str">
            <v>Drama</v>
          </cell>
          <cell r="N1626" t="str">
            <v>History</v>
          </cell>
          <cell r="O1626" t="str">
            <v>Romance</v>
          </cell>
        </row>
        <row r="1627">
          <cell r="A1627" t="str">
            <v>Peter Cattaneo</v>
          </cell>
          <cell r="B1627">
            <v>86</v>
          </cell>
          <cell r="C1627">
            <v>13751</v>
          </cell>
          <cell r="D1627" t="str">
            <v>Drama|Family</v>
          </cell>
          <cell r="E1627" t="str">
            <v>Opal DreamÂ </v>
          </cell>
          <cell r="F1627" t="str">
            <v>http://www.imdb.com/title/tt0420835/?ref_=fn_tt_tt_1</v>
          </cell>
          <cell r="G1627" t="str">
            <v>English</v>
          </cell>
          <cell r="H1627" t="str">
            <v>Australia</v>
          </cell>
          <cell r="I1627">
            <v>11400000</v>
          </cell>
          <cell r="J1627">
            <v>2006</v>
          </cell>
          <cell r="K1627">
            <v>6.6</v>
          </cell>
          <cell r="L1627" t="str">
            <v>Drama</v>
          </cell>
          <cell r="M1627" t="str">
            <v>Family</v>
          </cell>
        </row>
        <row r="1628">
          <cell r="A1628" t="str">
            <v>James Ivory</v>
          </cell>
          <cell r="B1628">
            <v>134</v>
          </cell>
          <cell r="C1628">
            <v>22954968</v>
          </cell>
          <cell r="D1628" t="str">
            <v>Drama|Romance</v>
          </cell>
          <cell r="E1628" t="str">
            <v>The Remains of the DayÂ </v>
          </cell>
          <cell r="F1628" t="str">
            <v>http://www.imdb.com/title/tt0107943/?ref_=fn_tt_tt_1</v>
          </cell>
          <cell r="G1628" t="str">
            <v>English</v>
          </cell>
          <cell r="H1628" t="str">
            <v>UK</v>
          </cell>
          <cell r="I1628">
            <v>11500000</v>
          </cell>
          <cell r="J1628">
            <v>1993</v>
          </cell>
          <cell r="K1628">
            <v>7.9</v>
          </cell>
          <cell r="L1628" t="str">
            <v>Drama</v>
          </cell>
          <cell r="M1628" t="str">
            <v>Romance</v>
          </cell>
        </row>
        <row r="1629">
          <cell r="A1629" t="str">
            <v>Mary Lambert</v>
          </cell>
          <cell r="B1629">
            <v>103</v>
          </cell>
          <cell r="C1629">
            <v>57469179</v>
          </cell>
          <cell r="D1629" t="str">
            <v>Fantasy|Horror</v>
          </cell>
          <cell r="E1629" t="str">
            <v>Pet SemataryÂ </v>
          </cell>
          <cell r="F1629" t="str">
            <v>http://www.imdb.com/title/tt0098084/?ref_=fn_tt_tt_1</v>
          </cell>
          <cell r="G1629" t="str">
            <v>English</v>
          </cell>
          <cell r="H1629" t="str">
            <v>USA</v>
          </cell>
          <cell r="I1629">
            <v>11500000</v>
          </cell>
          <cell r="J1629">
            <v>1989</v>
          </cell>
          <cell r="K1629">
            <v>6.6</v>
          </cell>
          <cell r="L1629" t="str">
            <v>Fantasy</v>
          </cell>
          <cell r="M1629" t="str">
            <v>Horror</v>
          </cell>
        </row>
        <row r="1630">
          <cell r="A1630" t="str">
            <v>Jamie Thraves</v>
          </cell>
          <cell r="B1630">
            <v>100</v>
          </cell>
          <cell r="C1630">
            <v>0</v>
          </cell>
          <cell r="D1630" t="str">
            <v>Drama|Thriller</v>
          </cell>
          <cell r="E1630" t="str">
            <v>The Cry of the OwlÂ </v>
          </cell>
          <cell r="F1630" t="str">
            <v>http://www.imdb.com/title/tt1034302/?ref_=fn_tt_tt_1</v>
          </cell>
          <cell r="G1630" t="str">
            <v>English</v>
          </cell>
          <cell r="H1630" t="str">
            <v>UK</v>
          </cell>
          <cell r="I1630">
            <v>11500000</v>
          </cell>
          <cell r="J1630">
            <v>2009</v>
          </cell>
          <cell r="K1630">
            <v>6</v>
          </cell>
          <cell r="L1630" t="str">
            <v>Drama</v>
          </cell>
          <cell r="M1630" t="str">
            <v>Thriller</v>
          </cell>
        </row>
        <row r="1631">
          <cell r="A1631" t="str">
            <v>Dan Mazer</v>
          </cell>
          <cell r="B1631">
            <v>109</v>
          </cell>
          <cell r="C1631">
            <v>35537564</v>
          </cell>
          <cell r="D1631" t="str">
            <v>Comedy</v>
          </cell>
          <cell r="E1631" t="str">
            <v>Dirty GrandpaÂ </v>
          </cell>
          <cell r="F1631" t="str">
            <v>http://www.imdb.com/title/tt1860213/?ref_=fn_tt_tt_1</v>
          </cell>
          <cell r="G1631" t="str">
            <v>English</v>
          </cell>
          <cell r="H1631" t="str">
            <v>USA</v>
          </cell>
          <cell r="I1631">
            <v>11500000</v>
          </cell>
          <cell r="J1631">
            <v>2016</v>
          </cell>
          <cell r="K1631">
            <v>6</v>
          </cell>
          <cell r="L1631" t="str">
            <v>Comedy</v>
          </cell>
          <cell r="M1631">
            <v>0</v>
          </cell>
        </row>
        <row r="1632">
          <cell r="A1632" t="str">
            <v>Peter Medak</v>
          </cell>
          <cell r="B1632">
            <v>100</v>
          </cell>
          <cell r="C1632">
            <v>3275585</v>
          </cell>
          <cell r="D1632" t="str">
            <v>Action|Crime|Drama|Thriller</v>
          </cell>
          <cell r="E1632" t="str">
            <v>Romeo Is BleedingÂ </v>
          </cell>
          <cell r="F1632" t="str">
            <v>http://www.imdb.com/title/tt0107983/?ref_=fn_tt_tt_1</v>
          </cell>
          <cell r="G1632" t="str">
            <v>English</v>
          </cell>
          <cell r="H1632" t="str">
            <v>UK</v>
          </cell>
          <cell r="I1632">
            <v>11500000</v>
          </cell>
          <cell r="J1632">
            <v>1993</v>
          </cell>
          <cell r="K1632">
            <v>6.6</v>
          </cell>
          <cell r="L1632" t="str">
            <v>Action</v>
          </cell>
          <cell r="M1632" t="str">
            <v>Crime</v>
          </cell>
          <cell r="N1632" t="str">
            <v>Drama</v>
          </cell>
          <cell r="O1632" t="str">
            <v>Thriller</v>
          </cell>
        </row>
        <row r="1633">
          <cell r="A1633" t="str">
            <v>Akira Kurosawa</v>
          </cell>
          <cell r="B1633">
            <v>134</v>
          </cell>
          <cell r="C1633">
            <v>48856</v>
          </cell>
          <cell r="D1633" t="str">
            <v>Drama</v>
          </cell>
          <cell r="E1633" t="str">
            <v>MadadayoÂ </v>
          </cell>
          <cell r="F1633" t="str">
            <v>http://www.imdb.com/title/tt0107474/?ref_=fn_tt_tt_1</v>
          </cell>
          <cell r="G1633" t="str">
            <v>Japanese</v>
          </cell>
          <cell r="H1633" t="str">
            <v>Japan</v>
          </cell>
          <cell r="I1633">
            <v>11900000</v>
          </cell>
          <cell r="J1633">
            <v>1993</v>
          </cell>
          <cell r="K1633">
            <v>7.5</v>
          </cell>
          <cell r="L1633" t="str">
            <v>Drama</v>
          </cell>
          <cell r="M1633">
            <v>0</v>
          </cell>
        </row>
        <row r="1634">
          <cell r="A1634" t="str">
            <v>Don Mancini</v>
          </cell>
          <cell r="B1634">
            <v>88</v>
          </cell>
          <cell r="C1634">
            <v>17016190</v>
          </cell>
          <cell r="D1634" t="str">
            <v>Comedy|Fantasy|Horror|Thriller</v>
          </cell>
          <cell r="E1634" t="str">
            <v>Seed of ChuckyÂ </v>
          </cell>
          <cell r="F1634" t="str">
            <v>http://www.imdb.com/title/tt0387575/?ref_=fn_tt_tt_1</v>
          </cell>
          <cell r="G1634" t="str">
            <v>English</v>
          </cell>
          <cell r="H1634" t="str">
            <v>Romania</v>
          </cell>
          <cell r="I1634">
            <v>12000000</v>
          </cell>
          <cell r="J1634">
            <v>2004</v>
          </cell>
          <cell r="K1634">
            <v>4.9000000000000004</v>
          </cell>
          <cell r="L1634" t="str">
            <v>Comedy</v>
          </cell>
          <cell r="M1634" t="str">
            <v>Fantasy</v>
          </cell>
          <cell r="N1634" t="str">
            <v>Horror</v>
          </cell>
          <cell r="O1634" t="str">
            <v>Thriller</v>
          </cell>
        </row>
        <row r="1635">
          <cell r="A1635" t="str">
            <v>William Friedkin</v>
          </cell>
          <cell r="B1635">
            <v>92</v>
          </cell>
          <cell r="C1635">
            <v>0</v>
          </cell>
          <cell r="D1635" t="str">
            <v>Adventure|Drama|Thriller</v>
          </cell>
          <cell r="E1635" t="str">
            <v>SorcererÂ </v>
          </cell>
          <cell r="F1635" t="str">
            <v>http://www.imdb.com/title/tt0076740/?ref_=fn_tt_tt_1</v>
          </cell>
          <cell r="G1635" t="str">
            <v>English</v>
          </cell>
          <cell r="H1635" t="str">
            <v>USA</v>
          </cell>
          <cell r="I1635">
            <v>12000000</v>
          </cell>
          <cell r="J1635">
            <v>1977</v>
          </cell>
          <cell r="K1635">
            <v>7.7</v>
          </cell>
          <cell r="L1635" t="str">
            <v>Adventure</v>
          </cell>
          <cell r="M1635" t="str">
            <v>Drama</v>
          </cell>
          <cell r="N1635" t="str">
            <v>Thriller</v>
          </cell>
        </row>
        <row r="1636">
          <cell r="A1636" t="str">
            <v>David Zucker</v>
          </cell>
          <cell r="B1636">
            <v>83</v>
          </cell>
          <cell r="C1636">
            <v>7001720</v>
          </cell>
          <cell r="D1636" t="str">
            <v>Comedy|Fantasy</v>
          </cell>
          <cell r="E1636" t="str">
            <v>An American CarolÂ </v>
          </cell>
          <cell r="F1636" t="str">
            <v>http://www.imdb.com/title/tt1190617/?ref_=fn_tt_tt_1</v>
          </cell>
          <cell r="G1636" t="str">
            <v>English</v>
          </cell>
          <cell r="H1636" t="str">
            <v>USA</v>
          </cell>
          <cell r="I1636">
            <v>12000000</v>
          </cell>
          <cell r="J1636">
            <v>2008</v>
          </cell>
          <cell r="K1636">
            <v>4.3</v>
          </cell>
          <cell r="L1636" t="str">
            <v>Comedy</v>
          </cell>
          <cell r="M1636" t="str">
            <v>Fantasy</v>
          </cell>
        </row>
        <row r="1637">
          <cell r="A1637" t="str">
            <v>Michael Haneke</v>
          </cell>
          <cell r="B1637">
            <v>144</v>
          </cell>
          <cell r="C1637">
            <v>2222647</v>
          </cell>
          <cell r="D1637" t="str">
            <v>Drama|Mystery</v>
          </cell>
          <cell r="E1637" t="str">
            <v>The White RibbonÂ </v>
          </cell>
          <cell r="F1637" t="str">
            <v>http://www.imdb.com/title/tt1149362/?ref_=fn_tt_tt_1</v>
          </cell>
          <cell r="G1637" t="str">
            <v>German</v>
          </cell>
          <cell r="H1637" t="str">
            <v>Germany</v>
          </cell>
          <cell r="I1637">
            <v>12000000</v>
          </cell>
          <cell r="J1637">
            <v>2009</v>
          </cell>
          <cell r="K1637">
            <v>7.8</v>
          </cell>
          <cell r="L1637" t="str">
            <v>Drama</v>
          </cell>
          <cell r="M1637" t="str">
            <v>Mystery</v>
          </cell>
        </row>
        <row r="1638">
          <cell r="A1638" t="str">
            <v>Alexander Payne</v>
          </cell>
          <cell r="B1638">
            <v>126</v>
          </cell>
          <cell r="C1638">
            <v>71502303</v>
          </cell>
          <cell r="D1638" t="str">
            <v>Adventure|Comedy|Drama|Romance</v>
          </cell>
          <cell r="E1638" t="str">
            <v>SidewaysÂ </v>
          </cell>
          <cell r="F1638" t="str">
            <v>http://www.imdb.com/title/tt0375063/?ref_=fn_tt_tt_1</v>
          </cell>
          <cell r="G1638" t="str">
            <v>English</v>
          </cell>
          <cell r="H1638" t="str">
            <v>USA</v>
          </cell>
          <cell r="I1638">
            <v>12000000</v>
          </cell>
          <cell r="J1638">
            <v>2004</v>
          </cell>
          <cell r="K1638">
            <v>7.5</v>
          </cell>
          <cell r="L1638" t="str">
            <v>Adventure</v>
          </cell>
          <cell r="M1638" t="str">
            <v>Comedy</v>
          </cell>
          <cell r="N1638" t="str">
            <v>Drama</v>
          </cell>
          <cell r="O1638" t="str">
            <v>Romance</v>
          </cell>
        </row>
        <row r="1639">
          <cell r="A1639" t="str">
            <v>Pierre Morel</v>
          </cell>
          <cell r="B1639">
            <v>84</v>
          </cell>
          <cell r="C1639">
            <v>1197786</v>
          </cell>
          <cell r="D1639" t="str">
            <v>Action|Crime|Thriller</v>
          </cell>
          <cell r="E1639" t="str">
            <v>District B13Â </v>
          </cell>
          <cell r="F1639" t="str">
            <v>http://www.imdb.com/title/tt0414852/?ref_=fn_tt_tt_1</v>
          </cell>
          <cell r="G1639" t="str">
            <v>French</v>
          </cell>
          <cell r="H1639" t="str">
            <v>France</v>
          </cell>
          <cell r="I1639">
            <v>12000000</v>
          </cell>
          <cell r="J1639">
            <v>2004</v>
          </cell>
          <cell r="K1639">
            <v>7.2</v>
          </cell>
          <cell r="L1639" t="str">
            <v>Action</v>
          </cell>
          <cell r="M1639" t="str">
            <v>Crime</v>
          </cell>
          <cell r="N1639" t="str">
            <v>Thriller</v>
          </cell>
        </row>
        <row r="1640">
          <cell r="A1640" t="str">
            <v>Franco Zeffirelli</v>
          </cell>
          <cell r="B1640">
            <v>117</v>
          </cell>
          <cell r="C1640">
            <v>14348123</v>
          </cell>
          <cell r="D1640" t="str">
            <v>Comedy|Drama|War</v>
          </cell>
          <cell r="E1640" t="str">
            <v>Tea with MussoliniÂ </v>
          </cell>
          <cell r="F1640" t="str">
            <v>http://www.imdb.com/title/tt0120857/?ref_=fn_tt_tt_1</v>
          </cell>
          <cell r="G1640" t="str">
            <v>English</v>
          </cell>
          <cell r="H1640" t="str">
            <v>Italy</v>
          </cell>
          <cell r="I1640">
            <v>12000000</v>
          </cell>
          <cell r="J1640">
            <v>1999</v>
          </cell>
          <cell r="K1640">
            <v>6.9</v>
          </cell>
          <cell r="L1640" t="str">
            <v>Comedy</v>
          </cell>
          <cell r="M1640" t="str">
            <v>Drama</v>
          </cell>
          <cell r="N1640" t="str">
            <v>War</v>
          </cell>
        </row>
        <row r="1641">
          <cell r="A1641" t="str">
            <v>Chao-Bin Su</v>
          </cell>
          <cell r="B1641">
            <v>117</v>
          </cell>
          <cell r="C1641">
            <v>0</v>
          </cell>
          <cell r="D1641" t="str">
            <v>Action</v>
          </cell>
          <cell r="E1641" t="str">
            <v>Reign of AssassinsÂ </v>
          </cell>
          <cell r="F1641" t="str">
            <v>http://www.imdb.com/title/tt1460743/?ref_=fn_tt_tt_1</v>
          </cell>
          <cell r="G1641" t="str">
            <v>Mandarin</v>
          </cell>
          <cell r="H1641" t="str">
            <v>China</v>
          </cell>
          <cell r="I1641">
            <v>12000000</v>
          </cell>
          <cell r="J1641">
            <v>2010</v>
          </cell>
          <cell r="K1641">
            <v>6.9</v>
          </cell>
          <cell r="L1641" t="str">
            <v>Action</v>
          </cell>
          <cell r="M1641">
            <v>0</v>
          </cell>
        </row>
        <row r="1642">
          <cell r="A1642" t="str">
            <v>Amy Heckerling</v>
          </cell>
          <cell r="B1642">
            <v>97</v>
          </cell>
          <cell r="C1642">
            <v>56631572</v>
          </cell>
          <cell r="D1642" t="str">
            <v>Comedy|Romance</v>
          </cell>
          <cell r="E1642" t="str">
            <v>CluelessÂ </v>
          </cell>
          <cell r="F1642" t="str">
            <v>http://www.imdb.com/title/tt0112697/?ref_=fn_tt_tt_1</v>
          </cell>
          <cell r="G1642" t="str">
            <v>English</v>
          </cell>
          <cell r="H1642" t="str">
            <v>USA</v>
          </cell>
          <cell r="I1642">
            <v>12000000</v>
          </cell>
          <cell r="J1642">
            <v>1995</v>
          </cell>
          <cell r="K1642">
            <v>6.8</v>
          </cell>
          <cell r="L1642" t="str">
            <v>Comedy</v>
          </cell>
          <cell r="M1642" t="str">
            <v>Romance</v>
          </cell>
        </row>
        <row r="1643">
          <cell r="A1643" t="str">
            <v>Craig Gillespie</v>
          </cell>
          <cell r="B1643">
            <v>106</v>
          </cell>
          <cell r="C1643">
            <v>5949693</v>
          </cell>
          <cell r="D1643" t="str">
            <v>Comedy|Drama|Romance</v>
          </cell>
          <cell r="E1643" t="str">
            <v>Lars and the Real GirlÂ </v>
          </cell>
          <cell r="F1643" t="str">
            <v>http://www.imdb.com/title/tt0805564/?ref_=fn_tt_tt_1</v>
          </cell>
          <cell r="G1643" t="str">
            <v>English</v>
          </cell>
          <cell r="H1643" t="str">
            <v>USA</v>
          </cell>
          <cell r="I1643">
            <v>12000000</v>
          </cell>
          <cell r="J1643">
            <v>2007</v>
          </cell>
          <cell r="K1643">
            <v>7.4</v>
          </cell>
          <cell r="L1643" t="str">
            <v>Comedy</v>
          </cell>
          <cell r="M1643" t="str">
            <v>Drama</v>
          </cell>
          <cell r="N1643" t="str">
            <v>Romance</v>
          </cell>
        </row>
        <row r="1644">
          <cell r="A1644" t="str">
            <v>Tim Story</v>
          </cell>
          <cell r="B1644">
            <v>122</v>
          </cell>
          <cell r="C1644">
            <v>91547205</v>
          </cell>
          <cell r="D1644" t="str">
            <v>Comedy|Romance</v>
          </cell>
          <cell r="E1644" t="str">
            <v>Think Like a ManÂ </v>
          </cell>
          <cell r="F1644" t="str">
            <v>http://www.imdb.com/title/tt1621045/?ref_=fn_tt_tt_1</v>
          </cell>
          <cell r="G1644" t="str">
            <v>English</v>
          </cell>
          <cell r="H1644" t="str">
            <v>USA</v>
          </cell>
          <cell r="I1644">
            <v>12000000</v>
          </cell>
          <cell r="J1644">
            <v>2012</v>
          </cell>
          <cell r="K1644">
            <v>6.6</v>
          </cell>
          <cell r="L1644" t="str">
            <v>Comedy</v>
          </cell>
          <cell r="M1644" t="str">
            <v>Romance</v>
          </cell>
        </row>
        <row r="1645">
          <cell r="A1645" t="str">
            <v>Tim Story</v>
          </cell>
          <cell r="B1645">
            <v>102</v>
          </cell>
          <cell r="C1645">
            <v>75074950</v>
          </cell>
          <cell r="D1645" t="str">
            <v>Comedy|Drama</v>
          </cell>
          <cell r="E1645" t="str">
            <v>BarbershopÂ </v>
          </cell>
          <cell r="F1645" t="str">
            <v>http://www.imdb.com/title/tt0303714/?ref_=fn_tt_tt_1</v>
          </cell>
          <cell r="G1645" t="str">
            <v>English</v>
          </cell>
          <cell r="H1645" t="str">
            <v>USA</v>
          </cell>
          <cell r="I1645">
            <v>12000000</v>
          </cell>
          <cell r="J1645">
            <v>2002</v>
          </cell>
          <cell r="K1645">
            <v>6.3</v>
          </cell>
          <cell r="L1645" t="str">
            <v>Comedy</v>
          </cell>
          <cell r="M1645" t="str">
            <v>Drama</v>
          </cell>
        </row>
        <row r="1646">
          <cell r="A1646" t="str">
            <v>Tom Shadyac</v>
          </cell>
          <cell r="B1646">
            <v>78</v>
          </cell>
          <cell r="C1646">
            <v>72217000</v>
          </cell>
          <cell r="D1646" t="str">
            <v>Comedy</v>
          </cell>
          <cell r="E1646" t="str">
            <v>Ace Ventura: Pet DetectiveÂ </v>
          </cell>
          <cell r="F1646" t="str">
            <v>http://www.imdb.com/title/tt0109040/?ref_=fn_tt_tt_1</v>
          </cell>
          <cell r="G1646" t="str">
            <v>English</v>
          </cell>
          <cell r="H1646" t="str">
            <v>USA</v>
          </cell>
          <cell r="I1646">
            <v>12000000</v>
          </cell>
          <cell r="J1646">
            <v>1994</v>
          </cell>
          <cell r="K1646">
            <v>6.9</v>
          </cell>
          <cell r="L1646" t="str">
            <v>Comedy</v>
          </cell>
          <cell r="M1646">
            <v>0</v>
          </cell>
        </row>
        <row r="1647">
          <cell r="A1647" t="str">
            <v>John Badham</v>
          </cell>
          <cell r="B1647">
            <v>114</v>
          </cell>
          <cell r="C1647">
            <v>79568000</v>
          </cell>
          <cell r="D1647" t="str">
            <v>Sci-Fi|Thriller</v>
          </cell>
          <cell r="E1647" t="str">
            <v>WarGamesÂ </v>
          </cell>
          <cell r="F1647" t="str">
            <v>http://www.imdb.com/title/tt0086567/?ref_=fn_tt_tt_1</v>
          </cell>
          <cell r="G1647" t="str">
            <v>English</v>
          </cell>
          <cell r="H1647" t="str">
            <v>USA</v>
          </cell>
          <cell r="I1647">
            <v>12000000</v>
          </cell>
          <cell r="J1647">
            <v>1983</v>
          </cell>
          <cell r="K1647">
            <v>7.1</v>
          </cell>
          <cell r="L1647" t="str">
            <v>Sci-Fi</v>
          </cell>
          <cell r="M1647" t="str">
            <v>Thriller</v>
          </cell>
        </row>
        <row r="1648">
          <cell r="A1648" t="str">
            <v>Peter Weir</v>
          </cell>
          <cell r="B1648">
            <v>112</v>
          </cell>
          <cell r="C1648">
            <v>65500000</v>
          </cell>
          <cell r="D1648" t="str">
            <v>Crime|Drama|Romance|Thriller</v>
          </cell>
          <cell r="E1648" t="str">
            <v>WitnessÂ </v>
          </cell>
          <cell r="F1648" t="str">
            <v>http://www.imdb.com/title/tt0090329/?ref_=fn_tt_tt_1</v>
          </cell>
          <cell r="G1648" t="str">
            <v>English</v>
          </cell>
          <cell r="H1648" t="str">
            <v>USA</v>
          </cell>
          <cell r="I1648">
            <v>12000000</v>
          </cell>
          <cell r="J1648">
            <v>1985</v>
          </cell>
          <cell r="K1648">
            <v>7.4</v>
          </cell>
          <cell r="L1648" t="str">
            <v>Crime</v>
          </cell>
          <cell r="M1648" t="str">
            <v>Drama</v>
          </cell>
          <cell r="N1648" t="str">
            <v>Romance</v>
          </cell>
          <cell r="O1648" t="str">
            <v>Thriller</v>
          </cell>
        </row>
        <row r="1649">
          <cell r="A1649" t="str">
            <v>Mike McCoy</v>
          </cell>
          <cell r="B1649">
            <v>110</v>
          </cell>
          <cell r="C1649">
            <v>70011073</v>
          </cell>
          <cell r="D1649" t="str">
            <v>Action|Adventure|Drama|Thriller|War</v>
          </cell>
          <cell r="E1649" t="str">
            <v>Act of ValorÂ </v>
          </cell>
          <cell r="F1649" t="str">
            <v>http://www.imdb.com/title/tt1591479/?ref_=fn_tt_tt_1</v>
          </cell>
          <cell r="G1649" t="str">
            <v>English</v>
          </cell>
          <cell r="H1649" t="str">
            <v>USA</v>
          </cell>
          <cell r="I1649">
            <v>12000000</v>
          </cell>
          <cell r="J1649">
            <v>2012</v>
          </cell>
          <cell r="K1649">
            <v>6.5</v>
          </cell>
          <cell r="L1649" t="str">
            <v>Action</v>
          </cell>
          <cell r="M1649" t="str">
            <v>Adventure</v>
          </cell>
          <cell r="N1649" t="str">
            <v>Drama</v>
          </cell>
          <cell r="O1649" t="str">
            <v>Thriller</v>
          </cell>
        </row>
        <row r="1650">
          <cell r="A1650" t="str">
            <v>Anne Fletcher</v>
          </cell>
          <cell r="B1650">
            <v>104</v>
          </cell>
          <cell r="C1650">
            <v>65269010</v>
          </cell>
          <cell r="D1650" t="str">
            <v>Crime|Drama|Music|Romance</v>
          </cell>
          <cell r="E1650" t="str">
            <v>Step UpÂ </v>
          </cell>
          <cell r="F1650" t="str">
            <v>http://www.imdb.com/title/tt0462590/?ref_=fn_tt_tt_1</v>
          </cell>
          <cell r="G1650" t="str">
            <v>English</v>
          </cell>
          <cell r="H1650" t="str">
            <v>USA</v>
          </cell>
          <cell r="I1650">
            <v>12000000</v>
          </cell>
          <cell r="J1650">
            <v>2006</v>
          </cell>
          <cell r="K1650">
            <v>6.5</v>
          </cell>
          <cell r="L1650" t="str">
            <v>Crime</v>
          </cell>
          <cell r="M1650" t="str">
            <v>Drama</v>
          </cell>
          <cell r="N1650" t="str">
            <v>Music</v>
          </cell>
          <cell r="O1650" t="str">
            <v>Romance</v>
          </cell>
        </row>
        <row r="1651">
          <cell r="A1651" t="str">
            <v>Mike Judge</v>
          </cell>
          <cell r="B1651">
            <v>81</v>
          </cell>
          <cell r="C1651">
            <v>63071133</v>
          </cell>
          <cell r="D1651" t="str">
            <v>Adventure|Animation|Comedy|Crime</v>
          </cell>
          <cell r="E1651" t="str">
            <v>Beavis and Butt-Head Do AmericaÂ </v>
          </cell>
          <cell r="F1651" t="str">
            <v>http://www.imdb.com/title/tt0115641/?ref_=fn_tt_tt_1</v>
          </cell>
          <cell r="G1651" t="str">
            <v>English</v>
          </cell>
          <cell r="H1651" t="str">
            <v>USA</v>
          </cell>
          <cell r="I1651">
            <v>12000000</v>
          </cell>
          <cell r="J1651">
            <v>1996</v>
          </cell>
          <cell r="K1651">
            <v>6.8</v>
          </cell>
          <cell r="L1651" t="str">
            <v>Adventure</v>
          </cell>
          <cell r="M1651" t="str">
            <v>Animation</v>
          </cell>
          <cell r="N1651" t="str">
            <v>Comedy</v>
          </cell>
          <cell r="O1651" t="str">
            <v>Crime</v>
          </cell>
        </row>
        <row r="1652">
          <cell r="A1652" t="str">
            <v>Quentin Tarantino</v>
          </cell>
          <cell r="B1652">
            <v>154</v>
          </cell>
          <cell r="C1652">
            <v>39647595</v>
          </cell>
          <cell r="D1652" t="str">
            <v>Crime|Thriller</v>
          </cell>
          <cell r="E1652" t="str">
            <v>Jackie BrownÂ </v>
          </cell>
          <cell r="F1652" t="str">
            <v>http://www.imdb.com/title/tt0119396/?ref_=fn_tt_tt_1</v>
          </cell>
          <cell r="G1652" t="str">
            <v>English</v>
          </cell>
          <cell r="H1652" t="str">
            <v>USA</v>
          </cell>
          <cell r="I1652">
            <v>12000000</v>
          </cell>
          <cell r="J1652">
            <v>1997</v>
          </cell>
          <cell r="K1652">
            <v>7.5</v>
          </cell>
          <cell r="L1652" t="str">
            <v>Crime</v>
          </cell>
          <cell r="M1652" t="str">
            <v>Thriller</v>
          </cell>
        </row>
        <row r="1653">
          <cell r="A1653" t="str">
            <v>Jon Hurwitz</v>
          </cell>
          <cell r="B1653">
            <v>102</v>
          </cell>
          <cell r="C1653">
            <v>38087366</v>
          </cell>
          <cell r="D1653" t="str">
            <v>Adventure|Comedy</v>
          </cell>
          <cell r="E1653" t="str">
            <v>Harold &amp; Kumar Escape from Guantanamo BayÂ </v>
          </cell>
          <cell r="F1653" t="str">
            <v>http://www.imdb.com/title/tt0481536/?ref_=fn_tt_tt_1</v>
          </cell>
          <cell r="G1653" t="str">
            <v>English</v>
          </cell>
          <cell r="H1653" t="str">
            <v>USA</v>
          </cell>
          <cell r="I1653">
            <v>12000000</v>
          </cell>
          <cell r="J1653">
            <v>2008</v>
          </cell>
          <cell r="K1653">
            <v>6.6</v>
          </cell>
          <cell r="L1653" t="str">
            <v>Adventure</v>
          </cell>
          <cell r="M1653" t="str">
            <v>Comedy</v>
          </cell>
        </row>
        <row r="1654">
          <cell r="A1654" t="str">
            <v>Josh Trank</v>
          </cell>
          <cell r="B1654">
            <v>89</v>
          </cell>
          <cell r="C1654">
            <v>64572496</v>
          </cell>
          <cell r="D1654" t="str">
            <v>Drama|Sci-Fi|Thriller</v>
          </cell>
          <cell r="E1654" t="str">
            <v>ChronicleÂ </v>
          </cell>
          <cell r="F1654" t="str">
            <v>http://www.imdb.com/title/tt1706593/?ref_=fn_tt_tt_1</v>
          </cell>
          <cell r="G1654" t="str">
            <v>English</v>
          </cell>
          <cell r="H1654" t="str">
            <v>USA</v>
          </cell>
          <cell r="I1654">
            <v>12000000</v>
          </cell>
          <cell r="J1654">
            <v>2012</v>
          </cell>
          <cell r="K1654">
            <v>7.1</v>
          </cell>
          <cell r="L1654" t="str">
            <v>Drama</v>
          </cell>
          <cell r="M1654" t="str">
            <v>Sci-Fi</v>
          </cell>
          <cell r="N1654" t="str">
            <v>Thriller</v>
          </cell>
        </row>
        <row r="1655">
          <cell r="A1655" t="str">
            <v>Barbra Streisand</v>
          </cell>
          <cell r="B1655">
            <v>132</v>
          </cell>
          <cell r="C1655">
            <v>30400000</v>
          </cell>
          <cell r="D1655" t="str">
            <v>Drama|Musical|Romance</v>
          </cell>
          <cell r="E1655" t="str">
            <v>YentlÂ </v>
          </cell>
          <cell r="F1655" t="str">
            <v>http://www.imdb.com/title/tt0086619/?ref_=fn_tt_tt_1</v>
          </cell>
          <cell r="G1655" t="str">
            <v>English</v>
          </cell>
          <cell r="H1655" t="str">
            <v>UK</v>
          </cell>
          <cell r="I1655">
            <v>12000000</v>
          </cell>
          <cell r="J1655">
            <v>1983</v>
          </cell>
          <cell r="K1655">
            <v>6.6</v>
          </cell>
          <cell r="L1655" t="str">
            <v>Drama</v>
          </cell>
          <cell r="M1655" t="str">
            <v>Musical</v>
          </cell>
          <cell r="N1655" t="str">
            <v>Romance</v>
          </cell>
        </row>
        <row r="1656">
          <cell r="A1656" t="str">
            <v>Tamra Davis</v>
          </cell>
          <cell r="B1656">
            <v>93</v>
          </cell>
          <cell r="C1656">
            <v>37188667</v>
          </cell>
          <cell r="D1656" t="str">
            <v>Comedy|Drama</v>
          </cell>
          <cell r="E1656" t="str">
            <v>CrossroadsÂ </v>
          </cell>
          <cell r="F1656" t="str">
            <v>http://www.imdb.com/title/tt0275022/?ref_=fn_tt_tt_1</v>
          </cell>
          <cell r="G1656" t="str">
            <v>English</v>
          </cell>
          <cell r="H1656" t="str">
            <v>USA</v>
          </cell>
          <cell r="I1656">
            <v>12000000</v>
          </cell>
          <cell r="J1656">
            <v>2002</v>
          </cell>
          <cell r="K1656">
            <v>3.3</v>
          </cell>
          <cell r="L1656" t="str">
            <v>Comedy</v>
          </cell>
          <cell r="M1656" t="str">
            <v>Drama</v>
          </cell>
        </row>
        <row r="1657">
          <cell r="A1657" t="str">
            <v>Nima Nourizadeh</v>
          </cell>
          <cell r="B1657">
            <v>93</v>
          </cell>
          <cell r="C1657">
            <v>54724272</v>
          </cell>
          <cell r="D1657" t="str">
            <v>Comedy|Crime</v>
          </cell>
          <cell r="E1657" t="str">
            <v>Project XÂ </v>
          </cell>
          <cell r="F1657" t="str">
            <v>http://www.imdb.com/title/tt1636826/?ref_=fn_tt_tt_1</v>
          </cell>
          <cell r="G1657" t="str">
            <v>English</v>
          </cell>
          <cell r="H1657" t="str">
            <v>USA</v>
          </cell>
          <cell r="I1657">
            <v>12000000</v>
          </cell>
          <cell r="J1657">
            <v>2012</v>
          </cell>
          <cell r="K1657">
            <v>6.7</v>
          </cell>
          <cell r="L1657" t="str">
            <v>Comedy</v>
          </cell>
          <cell r="M1657" t="str">
            <v>Crime</v>
          </cell>
        </row>
        <row r="1658">
          <cell r="A1658" t="str">
            <v>Franklin J. Schaffner</v>
          </cell>
          <cell r="B1658">
            <v>172</v>
          </cell>
          <cell r="C1658">
            <v>0</v>
          </cell>
          <cell r="D1658" t="str">
            <v>Biography|Drama|War</v>
          </cell>
          <cell r="E1658" t="str">
            <v>PattonÂ </v>
          </cell>
          <cell r="F1658" t="str">
            <v>http://www.imdb.com/title/tt0066206/?ref_=fn_tt_tt_1</v>
          </cell>
          <cell r="G1658" t="str">
            <v>English</v>
          </cell>
          <cell r="H1658" t="str">
            <v>USA</v>
          </cell>
          <cell r="I1658">
            <v>12000000</v>
          </cell>
          <cell r="J1658">
            <v>1970</v>
          </cell>
          <cell r="K1658">
            <v>8</v>
          </cell>
          <cell r="L1658" t="str">
            <v>Biography</v>
          </cell>
          <cell r="M1658" t="str">
            <v>Drama</v>
          </cell>
          <cell r="N1658" t="str">
            <v>War</v>
          </cell>
        </row>
        <row r="1659">
          <cell r="A1659" t="str">
            <v>Mark Romanek</v>
          </cell>
          <cell r="B1659">
            <v>96</v>
          </cell>
          <cell r="C1659">
            <v>31597131</v>
          </cell>
          <cell r="D1659" t="str">
            <v>Drama|Thriller</v>
          </cell>
          <cell r="E1659" t="str">
            <v>One Hour PhotoÂ </v>
          </cell>
          <cell r="F1659" t="str">
            <v>http://www.imdb.com/title/tt0265459/?ref_=fn_tt_tt_1</v>
          </cell>
          <cell r="G1659" t="str">
            <v>English</v>
          </cell>
          <cell r="H1659" t="str">
            <v>USA</v>
          </cell>
          <cell r="I1659">
            <v>12000000</v>
          </cell>
          <cell r="J1659">
            <v>2002</v>
          </cell>
          <cell r="K1659">
            <v>6.8</v>
          </cell>
          <cell r="L1659" t="str">
            <v>Drama</v>
          </cell>
          <cell r="M1659" t="str">
            <v>Thriller</v>
          </cell>
        </row>
        <row r="1660">
          <cell r="A1660" t="str">
            <v>John Erick Dowdle</v>
          </cell>
          <cell r="B1660">
            <v>89</v>
          </cell>
          <cell r="C1660">
            <v>31691811</v>
          </cell>
          <cell r="D1660" t="str">
            <v>Horror|Sci-Fi|Thriller</v>
          </cell>
          <cell r="E1660" t="str">
            <v>QuarantineÂ </v>
          </cell>
          <cell r="F1660" t="str">
            <v>http://www.imdb.com/title/tt1082868/?ref_=fn_tt_tt_1</v>
          </cell>
          <cell r="G1660" t="str">
            <v>English</v>
          </cell>
          <cell r="H1660" t="str">
            <v>USA</v>
          </cell>
          <cell r="I1660">
            <v>12000000</v>
          </cell>
          <cell r="J1660">
            <v>2008</v>
          </cell>
          <cell r="K1660">
            <v>6</v>
          </cell>
          <cell r="L1660" t="str">
            <v>Horror</v>
          </cell>
          <cell r="M1660" t="str">
            <v>Sci-Fi</v>
          </cell>
          <cell r="N1660" t="str">
            <v>Thriller</v>
          </cell>
        </row>
        <row r="1661">
          <cell r="A1661" t="str">
            <v>David Moreau</v>
          </cell>
          <cell r="B1661">
            <v>92</v>
          </cell>
          <cell r="C1661">
            <v>31397498</v>
          </cell>
          <cell r="D1661" t="str">
            <v>Horror|Mystery</v>
          </cell>
          <cell r="E1661" t="str">
            <v>The EyeÂ </v>
          </cell>
          <cell r="F1661" t="str">
            <v>http://www.imdb.com/title/tt0406759/?ref_=fn_tt_tt_1</v>
          </cell>
          <cell r="G1661" t="str">
            <v>English</v>
          </cell>
          <cell r="H1661" t="str">
            <v>USA</v>
          </cell>
          <cell r="I1661">
            <v>12000000</v>
          </cell>
          <cell r="J1661">
            <v>2008</v>
          </cell>
          <cell r="K1661">
            <v>5.4</v>
          </cell>
          <cell r="L1661" t="str">
            <v>Horror</v>
          </cell>
          <cell r="M1661" t="str">
            <v>Mystery</v>
          </cell>
        </row>
        <row r="1662">
          <cell r="A1662" t="str">
            <v>Christopher Erskin</v>
          </cell>
          <cell r="B1662">
            <v>97</v>
          </cell>
          <cell r="C1662">
            <v>31179516</v>
          </cell>
          <cell r="D1662" t="str">
            <v>Comedy</v>
          </cell>
          <cell r="E1662" t="str">
            <v>Johnson Family VacationÂ </v>
          </cell>
          <cell r="F1662" t="str">
            <v>http://www.imdb.com/title/tt0359517/?ref_=fn_tt_tt_1</v>
          </cell>
          <cell r="G1662" t="str">
            <v>English</v>
          </cell>
          <cell r="H1662" t="str">
            <v>USA</v>
          </cell>
          <cell r="I1662">
            <v>12000000</v>
          </cell>
          <cell r="J1662">
            <v>2004</v>
          </cell>
          <cell r="K1662">
            <v>4.3</v>
          </cell>
          <cell r="L1662" t="str">
            <v>Comedy</v>
          </cell>
          <cell r="M1662">
            <v>0</v>
          </cell>
        </row>
        <row r="1663">
          <cell r="A1663" t="str">
            <v>Jesse Dylan</v>
          </cell>
          <cell r="B1663">
            <v>93</v>
          </cell>
          <cell r="C1663">
            <v>31155435</v>
          </cell>
          <cell r="D1663" t="str">
            <v>Comedy|Fantasy</v>
          </cell>
          <cell r="E1663" t="str">
            <v>How HighÂ </v>
          </cell>
          <cell r="F1663" t="str">
            <v>http://www.imdb.com/title/tt0278488/?ref_=fn_tt_tt_1</v>
          </cell>
          <cell r="G1663" t="str">
            <v>English</v>
          </cell>
          <cell r="H1663" t="str">
            <v>USA</v>
          </cell>
          <cell r="I1663">
            <v>12000000</v>
          </cell>
          <cell r="J1663">
            <v>2001</v>
          </cell>
          <cell r="K1663">
            <v>6.2</v>
          </cell>
          <cell r="L1663" t="str">
            <v>Comedy</v>
          </cell>
          <cell r="M1663" t="str">
            <v>Fantasy</v>
          </cell>
        </row>
        <row r="1664">
          <cell r="A1664" t="str">
            <v>Brian Henson</v>
          </cell>
          <cell r="B1664">
            <v>89</v>
          </cell>
          <cell r="C1664">
            <v>27281507</v>
          </cell>
          <cell r="D1664" t="str">
            <v>Comedy|Drama|Family|Fantasy|Musical</v>
          </cell>
          <cell r="E1664" t="str">
            <v>The Muppet Christmas CarolÂ </v>
          </cell>
          <cell r="F1664" t="str">
            <v>http://www.imdb.com/title/tt0104940/?ref_=fn_tt_tt_1</v>
          </cell>
          <cell r="G1664" t="str">
            <v>English</v>
          </cell>
          <cell r="H1664" t="str">
            <v>USA</v>
          </cell>
          <cell r="I1664">
            <v>12000000</v>
          </cell>
          <cell r="J1664">
            <v>1992</v>
          </cell>
          <cell r="K1664">
            <v>7.7</v>
          </cell>
          <cell r="L1664" t="str">
            <v>Comedy</v>
          </cell>
          <cell r="M1664" t="str">
            <v>Drama</v>
          </cell>
          <cell r="N1664" t="str">
            <v>Family</v>
          </cell>
          <cell r="O1664" t="str">
            <v>Fantasy</v>
          </cell>
        </row>
        <row r="1665">
          <cell r="A1665" t="str">
            <v>Julie Taymor</v>
          </cell>
          <cell r="B1665">
            <v>123</v>
          </cell>
          <cell r="C1665">
            <v>25776062</v>
          </cell>
          <cell r="D1665" t="str">
            <v>Biography|Drama|Romance</v>
          </cell>
          <cell r="E1665" t="str">
            <v>FridaÂ </v>
          </cell>
          <cell r="F1665" t="str">
            <v>http://www.imdb.com/title/tt0120679/?ref_=fn_tt_tt_1</v>
          </cell>
          <cell r="G1665" t="str">
            <v>English</v>
          </cell>
          <cell r="H1665" t="str">
            <v>USA</v>
          </cell>
          <cell r="I1665">
            <v>12000000</v>
          </cell>
          <cell r="J1665">
            <v>2002</v>
          </cell>
          <cell r="K1665">
            <v>7.4</v>
          </cell>
          <cell r="L1665" t="str">
            <v>Biography</v>
          </cell>
          <cell r="M1665" t="str">
            <v>Drama</v>
          </cell>
          <cell r="N1665" t="str">
            <v>Romance</v>
          </cell>
        </row>
        <row r="1666">
          <cell r="A1666" t="str">
            <v>Dan Cutforth</v>
          </cell>
          <cell r="B1666">
            <v>93</v>
          </cell>
          <cell r="C1666">
            <v>25240988</v>
          </cell>
          <cell r="D1666" t="str">
            <v>Documentary|Music</v>
          </cell>
          <cell r="E1666" t="str">
            <v>Katy Perry: Part of MeÂ </v>
          </cell>
          <cell r="F1666" t="str">
            <v>http://www.imdb.com/title/tt2215719/?ref_=fn_tt_tt_1</v>
          </cell>
          <cell r="G1666" t="str">
            <v>English</v>
          </cell>
          <cell r="H1666" t="str">
            <v>USA</v>
          </cell>
          <cell r="I1666">
            <v>12000000</v>
          </cell>
          <cell r="J1666">
            <v>2012</v>
          </cell>
          <cell r="K1666">
            <v>5.9</v>
          </cell>
          <cell r="L1666" t="str">
            <v>Documentary</v>
          </cell>
          <cell r="M1666" t="str">
            <v>Music</v>
          </cell>
        </row>
        <row r="1667">
          <cell r="A1667" t="str">
            <v>Josh Boone</v>
          </cell>
          <cell r="B1667">
            <v>133</v>
          </cell>
          <cell r="C1667">
            <v>124868837</v>
          </cell>
          <cell r="D1667" t="str">
            <v>Drama|Romance</v>
          </cell>
          <cell r="E1667" t="str">
            <v>The Fault in Our StarsÂ </v>
          </cell>
          <cell r="F1667" t="str">
            <v>http://www.imdb.com/title/tt2582846/?ref_=fn_tt_tt_1</v>
          </cell>
          <cell r="G1667" t="str">
            <v>English</v>
          </cell>
          <cell r="H1667" t="str">
            <v>USA</v>
          </cell>
          <cell r="I1667">
            <v>12000000</v>
          </cell>
          <cell r="J1667">
            <v>2014</v>
          </cell>
          <cell r="K1667">
            <v>7.8</v>
          </cell>
          <cell r="L1667" t="str">
            <v>Drama</v>
          </cell>
          <cell r="M1667" t="str">
            <v>Romance</v>
          </cell>
        </row>
        <row r="1668">
          <cell r="A1668" t="str">
            <v>John Dahl</v>
          </cell>
          <cell r="B1668">
            <v>121</v>
          </cell>
          <cell r="C1668">
            <v>22905674</v>
          </cell>
          <cell r="D1668" t="str">
            <v>Crime|Drama</v>
          </cell>
          <cell r="E1668" t="str">
            <v>RoundersÂ </v>
          </cell>
          <cell r="F1668" t="str">
            <v>http://www.imdb.com/title/tt0128442/?ref_=fn_tt_tt_1</v>
          </cell>
          <cell r="G1668" t="str">
            <v>English</v>
          </cell>
          <cell r="H1668" t="str">
            <v>USA</v>
          </cell>
          <cell r="I1668">
            <v>12000000</v>
          </cell>
          <cell r="J1668">
            <v>1998</v>
          </cell>
          <cell r="K1668">
            <v>7.4</v>
          </cell>
          <cell r="L1668" t="str">
            <v>Crime</v>
          </cell>
          <cell r="M1668" t="str">
            <v>Drama</v>
          </cell>
        </row>
        <row r="1669">
          <cell r="A1669" t="str">
            <v>Chris Rock</v>
          </cell>
          <cell r="B1669">
            <v>102</v>
          </cell>
          <cell r="C1669">
            <v>25277561</v>
          </cell>
          <cell r="D1669" t="str">
            <v>Comedy|Romance</v>
          </cell>
          <cell r="E1669" t="str">
            <v>Top FiveÂ </v>
          </cell>
          <cell r="F1669" t="str">
            <v>http://www.imdb.com/title/tt2784678/?ref_=fn_tt_tt_1</v>
          </cell>
          <cell r="G1669" t="str">
            <v>English</v>
          </cell>
          <cell r="H1669" t="str">
            <v>USA</v>
          </cell>
          <cell r="I1669">
            <v>12000000</v>
          </cell>
          <cell r="J1669">
            <v>2014</v>
          </cell>
          <cell r="K1669">
            <v>6.5</v>
          </cell>
          <cell r="L1669" t="str">
            <v>Comedy</v>
          </cell>
          <cell r="M1669" t="str">
            <v>Romance</v>
          </cell>
        </row>
        <row r="1670">
          <cell r="A1670" t="str">
            <v>John Frankenheimer</v>
          </cell>
          <cell r="B1670">
            <v>102</v>
          </cell>
          <cell r="C1670">
            <v>0</v>
          </cell>
          <cell r="D1670" t="str">
            <v>Horror|Sci-Fi</v>
          </cell>
          <cell r="E1670" t="str">
            <v>ProphecyÂ </v>
          </cell>
          <cell r="F1670" t="str">
            <v>http://www.imdb.com/title/tt0079758/?ref_=fn_tt_tt_1</v>
          </cell>
          <cell r="G1670" t="str">
            <v>English</v>
          </cell>
          <cell r="H1670" t="str">
            <v>USA</v>
          </cell>
          <cell r="I1670">
            <v>12000000</v>
          </cell>
          <cell r="J1670">
            <v>1979</v>
          </cell>
          <cell r="K1670">
            <v>5.4</v>
          </cell>
          <cell r="L1670" t="str">
            <v>Horror</v>
          </cell>
          <cell r="M1670" t="str">
            <v>Sci-Fi</v>
          </cell>
        </row>
        <row r="1671">
          <cell r="A1671" t="str">
            <v>David Koepp</v>
          </cell>
          <cell r="B1671">
            <v>99</v>
          </cell>
          <cell r="C1671">
            <v>21133087</v>
          </cell>
          <cell r="D1671" t="str">
            <v>Horror|Mystery|Thriller</v>
          </cell>
          <cell r="E1671" t="str">
            <v>Stir of EchoesÂ </v>
          </cell>
          <cell r="F1671" t="str">
            <v>http://www.imdb.com/title/tt0164181/?ref_=fn_tt_tt_1</v>
          </cell>
          <cell r="G1671" t="str">
            <v>English</v>
          </cell>
          <cell r="H1671" t="str">
            <v>USA</v>
          </cell>
          <cell r="I1671">
            <v>12000000</v>
          </cell>
          <cell r="J1671">
            <v>1999</v>
          </cell>
          <cell r="K1671">
            <v>7</v>
          </cell>
          <cell r="L1671" t="str">
            <v>Horror</v>
          </cell>
          <cell r="M1671" t="str">
            <v>Mystery</v>
          </cell>
          <cell r="N1671" t="str">
            <v>Thriller</v>
          </cell>
        </row>
        <row r="1672">
          <cell r="A1672" t="str">
            <v>Stephen Frears</v>
          </cell>
          <cell r="B1672">
            <v>98</v>
          </cell>
          <cell r="C1672">
            <v>37707719</v>
          </cell>
          <cell r="D1672" t="str">
            <v>Biography|Drama</v>
          </cell>
          <cell r="E1672" t="str">
            <v>PhilomenaÂ </v>
          </cell>
          <cell r="F1672" t="str">
            <v>http://www.imdb.com/title/tt2431286/?ref_=fn_tt_tt_1</v>
          </cell>
          <cell r="G1672" t="str">
            <v>English</v>
          </cell>
          <cell r="H1672" t="str">
            <v>UK</v>
          </cell>
          <cell r="I1672">
            <v>12000000</v>
          </cell>
          <cell r="J1672">
            <v>2013</v>
          </cell>
          <cell r="K1672">
            <v>7.6</v>
          </cell>
          <cell r="L1672" t="str">
            <v>Biography</v>
          </cell>
          <cell r="M1672" t="str">
            <v>Drama</v>
          </cell>
        </row>
        <row r="1673">
          <cell r="A1673" t="str">
            <v>Franklin J. Schaffner</v>
          </cell>
          <cell r="B1673">
            <v>125</v>
          </cell>
          <cell r="C1673">
            <v>0</v>
          </cell>
          <cell r="D1673" t="str">
            <v>Drama|Thriller</v>
          </cell>
          <cell r="E1673" t="str">
            <v>The Boys from BrazilÂ </v>
          </cell>
          <cell r="F1673" t="str">
            <v>http://www.imdb.com/title/tt0077269/?ref_=fn_tt_tt_1</v>
          </cell>
          <cell r="G1673" t="str">
            <v>English</v>
          </cell>
          <cell r="H1673" t="str">
            <v>UK</v>
          </cell>
          <cell r="I1673">
            <v>12000000</v>
          </cell>
          <cell r="J1673">
            <v>1978</v>
          </cell>
          <cell r="K1673">
            <v>7</v>
          </cell>
          <cell r="L1673" t="str">
            <v>Drama</v>
          </cell>
          <cell r="M1673" t="str">
            <v>Thriller</v>
          </cell>
        </row>
        <row r="1674">
          <cell r="A1674" t="str">
            <v>Elizabeth Allen Rosenbaum</v>
          </cell>
          <cell r="B1674">
            <v>104</v>
          </cell>
          <cell r="C1674">
            <v>18595716</v>
          </cell>
          <cell r="D1674" t="str">
            <v>Comedy|Family|Fantasy|Romance</v>
          </cell>
          <cell r="E1674" t="str">
            <v>AquamarineÂ </v>
          </cell>
          <cell r="F1674" t="str">
            <v>http://www.imdb.com/title/tt0429591/?ref_=fn_tt_tt_1</v>
          </cell>
          <cell r="G1674" t="str">
            <v>English</v>
          </cell>
          <cell r="H1674" t="str">
            <v>USA</v>
          </cell>
          <cell r="I1674">
            <v>12000000</v>
          </cell>
          <cell r="J1674">
            <v>2006</v>
          </cell>
          <cell r="K1674">
            <v>5.3</v>
          </cell>
          <cell r="L1674" t="str">
            <v>Comedy</v>
          </cell>
          <cell r="M1674" t="str">
            <v>Family</v>
          </cell>
          <cell r="N1674" t="str">
            <v>Fantasy</v>
          </cell>
          <cell r="O1674" t="str">
            <v>Romance</v>
          </cell>
        </row>
        <row r="1675">
          <cell r="A1675" t="str">
            <v>Jake Schreier</v>
          </cell>
          <cell r="B1675">
            <v>109</v>
          </cell>
          <cell r="C1675">
            <v>31990064</v>
          </cell>
          <cell r="D1675" t="str">
            <v>Drama|Mystery|Romance</v>
          </cell>
          <cell r="E1675" t="str">
            <v>Paper TownsÂ </v>
          </cell>
          <cell r="F1675" t="str">
            <v>http://www.imdb.com/title/tt3622592/?ref_=fn_tt_tt_1</v>
          </cell>
          <cell r="G1675" t="str">
            <v>English</v>
          </cell>
          <cell r="H1675" t="str">
            <v>USA</v>
          </cell>
          <cell r="I1675">
            <v>12000000</v>
          </cell>
          <cell r="J1675">
            <v>2015</v>
          </cell>
          <cell r="K1675">
            <v>6.4</v>
          </cell>
          <cell r="L1675" t="str">
            <v>Drama</v>
          </cell>
          <cell r="M1675" t="str">
            <v>Mystery</v>
          </cell>
          <cell r="N1675" t="str">
            <v>Romance</v>
          </cell>
        </row>
        <row r="1676">
          <cell r="A1676" t="str">
            <v>Alexander Payne</v>
          </cell>
          <cell r="B1676">
            <v>115</v>
          </cell>
          <cell r="C1676">
            <v>17613460</v>
          </cell>
          <cell r="D1676" t="str">
            <v>Adventure|Comedy|Drama</v>
          </cell>
          <cell r="E1676" t="str">
            <v>NebraskaÂ </v>
          </cell>
          <cell r="F1676" t="str">
            <v>http://www.imdb.com/title/tt1821549/?ref_=fn_tt_tt_1</v>
          </cell>
          <cell r="G1676" t="str">
            <v>English</v>
          </cell>
          <cell r="H1676" t="str">
            <v>USA</v>
          </cell>
          <cell r="I1676">
            <v>12000000</v>
          </cell>
          <cell r="J1676">
            <v>2013</v>
          </cell>
          <cell r="K1676">
            <v>7.8</v>
          </cell>
          <cell r="L1676" t="str">
            <v>Adventure</v>
          </cell>
          <cell r="M1676" t="str">
            <v>Comedy</v>
          </cell>
          <cell r="N1676" t="str">
            <v>Drama</v>
          </cell>
        </row>
        <row r="1677">
          <cell r="A1677" t="str">
            <v>Tim Hill</v>
          </cell>
          <cell r="B1677">
            <v>91</v>
          </cell>
          <cell r="C1677">
            <v>17292381</v>
          </cell>
          <cell r="D1677" t="str">
            <v>Comedy|Crime|Family</v>
          </cell>
          <cell r="E1677" t="str">
            <v>Max Keeble's Big MoveÂ </v>
          </cell>
          <cell r="F1677" t="str">
            <v>http://www.imdb.com/title/tt0273799/?ref_=fn_tt_tt_1</v>
          </cell>
          <cell r="G1677" t="str">
            <v>English</v>
          </cell>
          <cell r="H1677" t="str">
            <v>USA</v>
          </cell>
          <cell r="I1677">
            <v>12000000</v>
          </cell>
          <cell r="J1677">
            <v>2001</v>
          </cell>
          <cell r="K1677">
            <v>5.3</v>
          </cell>
          <cell r="L1677" t="str">
            <v>Comedy</v>
          </cell>
          <cell r="M1677" t="str">
            <v>Crime</v>
          </cell>
          <cell r="N1677" t="str">
            <v>Family</v>
          </cell>
        </row>
        <row r="1678">
          <cell r="A1678" t="str">
            <v>Jason Reitman</v>
          </cell>
          <cell r="B1678">
            <v>94</v>
          </cell>
          <cell r="C1678">
            <v>16300302</v>
          </cell>
          <cell r="D1678" t="str">
            <v>Comedy|Drama</v>
          </cell>
          <cell r="E1678" t="str">
            <v>Young AdultÂ </v>
          </cell>
          <cell r="F1678" t="str">
            <v>http://www.imdb.com/title/tt1625346/?ref_=fn_tt_tt_1</v>
          </cell>
          <cell r="G1678" t="str">
            <v>English</v>
          </cell>
          <cell r="H1678" t="str">
            <v>USA</v>
          </cell>
          <cell r="I1678">
            <v>12000000</v>
          </cell>
          <cell r="J1678">
            <v>2011</v>
          </cell>
          <cell r="K1678">
            <v>6.3</v>
          </cell>
          <cell r="L1678" t="str">
            <v>Comedy</v>
          </cell>
          <cell r="M1678" t="str">
            <v>Drama</v>
          </cell>
        </row>
        <row r="1679">
          <cell r="A1679" t="str">
            <v>Mark Neveldine</v>
          </cell>
          <cell r="B1679">
            <v>93</v>
          </cell>
          <cell r="C1679">
            <v>27829874</v>
          </cell>
          <cell r="D1679" t="str">
            <v>Action|Crime|Thriller</v>
          </cell>
          <cell r="E1679" t="str">
            <v>CrankÂ </v>
          </cell>
          <cell r="F1679" t="str">
            <v>http://www.imdb.com/title/tt0479884/?ref_=fn_tt_tt_1</v>
          </cell>
          <cell r="G1679" t="str">
            <v>English</v>
          </cell>
          <cell r="H1679" t="str">
            <v>USA</v>
          </cell>
          <cell r="I1679">
            <v>12000000</v>
          </cell>
          <cell r="J1679">
            <v>2006</v>
          </cell>
          <cell r="K1679">
            <v>7</v>
          </cell>
          <cell r="L1679" t="str">
            <v>Action</v>
          </cell>
          <cell r="M1679" t="str">
            <v>Crime</v>
          </cell>
          <cell r="N1679" t="str">
            <v>Thriller</v>
          </cell>
        </row>
        <row r="1680">
          <cell r="A1680" t="str">
            <v>Richard LaGravenese</v>
          </cell>
          <cell r="B1680">
            <v>100</v>
          </cell>
          <cell r="C1680">
            <v>12902790</v>
          </cell>
          <cell r="D1680" t="str">
            <v>Comedy|Drama|Romance</v>
          </cell>
          <cell r="E1680" t="str">
            <v>Living Out LoudÂ </v>
          </cell>
          <cell r="F1680" t="str">
            <v>http://www.imdb.com/title/tt0120722/?ref_=fn_tt_tt_1</v>
          </cell>
          <cell r="G1680" t="str">
            <v>English</v>
          </cell>
          <cell r="H1680" t="str">
            <v>USA</v>
          </cell>
          <cell r="I1680">
            <v>12000000</v>
          </cell>
          <cell r="J1680">
            <v>1998</v>
          </cell>
          <cell r="K1680">
            <v>6.6</v>
          </cell>
          <cell r="L1680" t="str">
            <v>Comedy</v>
          </cell>
          <cell r="M1680" t="str">
            <v>Drama</v>
          </cell>
          <cell r="N1680" t="str">
            <v>Romance</v>
          </cell>
        </row>
        <row r="1681">
          <cell r="A1681" t="str">
            <v>Bob Rafelson</v>
          </cell>
          <cell r="B1681">
            <v>122</v>
          </cell>
          <cell r="C1681">
            <v>0</v>
          </cell>
          <cell r="D1681" t="str">
            <v>Crime|Drama|Romance|Thriller</v>
          </cell>
          <cell r="E1681" t="str">
            <v>The Postman Always Rings TwiceÂ </v>
          </cell>
          <cell r="F1681" t="str">
            <v>http://www.imdb.com/title/tt0082934/?ref_=fn_tt_tt_1</v>
          </cell>
          <cell r="G1681" t="str">
            <v>English</v>
          </cell>
          <cell r="H1681" t="str">
            <v>USA</v>
          </cell>
          <cell r="I1681">
            <v>12000000</v>
          </cell>
          <cell r="J1681">
            <v>1981</v>
          </cell>
          <cell r="K1681">
            <v>6.6</v>
          </cell>
          <cell r="L1681" t="str">
            <v>Crime</v>
          </cell>
          <cell r="M1681" t="str">
            <v>Drama</v>
          </cell>
          <cell r="N1681" t="str">
            <v>Romance</v>
          </cell>
          <cell r="O1681" t="str">
            <v>Thriller</v>
          </cell>
        </row>
        <row r="1682">
          <cell r="A1682" t="str">
            <v>Wallace Wolodarsky</v>
          </cell>
          <cell r="B1682">
            <v>93</v>
          </cell>
          <cell r="C1682">
            <v>10198766</v>
          </cell>
          <cell r="D1682" t="str">
            <v>Comedy</v>
          </cell>
          <cell r="E1682" t="str">
            <v>Sorority BoysÂ </v>
          </cell>
          <cell r="F1682" t="str">
            <v>http://www.imdb.com/title/tt0279781/?ref_=fn_tt_tt_1</v>
          </cell>
          <cell r="G1682" t="str">
            <v>English</v>
          </cell>
          <cell r="H1682" t="str">
            <v>USA</v>
          </cell>
          <cell r="I1682">
            <v>12000000</v>
          </cell>
          <cell r="J1682">
            <v>2002</v>
          </cell>
          <cell r="K1682">
            <v>5.4</v>
          </cell>
          <cell r="L1682" t="str">
            <v>Comedy</v>
          </cell>
          <cell r="M1682">
            <v>0</v>
          </cell>
        </row>
        <row r="1683">
          <cell r="A1683" t="str">
            <v>Richard Curtis</v>
          </cell>
          <cell r="B1683">
            <v>123</v>
          </cell>
          <cell r="C1683">
            <v>15294553</v>
          </cell>
          <cell r="D1683" t="str">
            <v>Drama|Fantasy|Romance</v>
          </cell>
          <cell r="E1683" t="str">
            <v>About TimeÂ </v>
          </cell>
          <cell r="F1683" t="str">
            <v>http://www.imdb.com/title/tt2194499/?ref_=fn_tt_tt_1</v>
          </cell>
          <cell r="G1683" t="str">
            <v>English</v>
          </cell>
          <cell r="H1683" t="str">
            <v>UK</v>
          </cell>
          <cell r="I1683">
            <v>12000000</v>
          </cell>
          <cell r="J1683">
            <v>2013</v>
          </cell>
          <cell r="K1683">
            <v>7.8</v>
          </cell>
          <cell r="L1683" t="str">
            <v>Drama</v>
          </cell>
          <cell r="M1683" t="str">
            <v>Fantasy</v>
          </cell>
          <cell r="N1683" t="str">
            <v>Romance</v>
          </cell>
        </row>
        <row r="1684">
          <cell r="A1684" t="str">
            <v>Nicholas Jarecki</v>
          </cell>
          <cell r="B1684">
            <v>107</v>
          </cell>
          <cell r="C1684">
            <v>7918283</v>
          </cell>
          <cell r="D1684" t="str">
            <v>Drama|Thriller</v>
          </cell>
          <cell r="E1684" t="str">
            <v>ArbitrageÂ </v>
          </cell>
          <cell r="F1684" t="str">
            <v>http://www.imdb.com/title/tt1764183/?ref_=fn_tt_tt_1</v>
          </cell>
          <cell r="G1684" t="str">
            <v>English</v>
          </cell>
          <cell r="H1684" t="str">
            <v>USA</v>
          </cell>
          <cell r="I1684">
            <v>12000000</v>
          </cell>
          <cell r="J1684">
            <v>2012</v>
          </cell>
          <cell r="K1684">
            <v>6.6</v>
          </cell>
          <cell r="L1684" t="str">
            <v>Drama</v>
          </cell>
          <cell r="M1684" t="str">
            <v>Thriller</v>
          </cell>
        </row>
        <row r="1685">
          <cell r="A1685" t="str">
            <v>Dean Israelite</v>
          </cell>
          <cell r="B1685">
            <v>106</v>
          </cell>
          <cell r="C1685">
            <v>22331028</v>
          </cell>
          <cell r="D1685" t="str">
            <v>Sci-Fi|Thriller</v>
          </cell>
          <cell r="E1685" t="str">
            <v>Project AlmanacÂ </v>
          </cell>
          <cell r="F1685" t="str">
            <v>http://www.imdb.com/title/tt2436386/?ref_=fn_tt_tt_1</v>
          </cell>
          <cell r="G1685" t="str">
            <v>English</v>
          </cell>
          <cell r="H1685" t="str">
            <v>USA</v>
          </cell>
          <cell r="I1685">
            <v>12000000</v>
          </cell>
          <cell r="J1685">
            <v>2015</v>
          </cell>
          <cell r="K1685">
            <v>6.4</v>
          </cell>
          <cell r="L1685" t="str">
            <v>Sci-Fi</v>
          </cell>
          <cell r="M1685" t="str">
            <v>Thriller</v>
          </cell>
        </row>
        <row r="1686">
          <cell r="A1686" t="str">
            <v>Darnell Martin</v>
          </cell>
          <cell r="B1686">
            <v>109</v>
          </cell>
          <cell r="C1686">
            <v>8134217</v>
          </cell>
          <cell r="D1686" t="str">
            <v>Biography|Drama|Music</v>
          </cell>
          <cell r="E1686" t="str">
            <v>Cadillac RecordsÂ </v>
          </cell>
          <cell r="F1686" t="str">
            <v>http://www.imdb.com/title/tt1042877/?ref_=fn_tt_tt_1</v>
          </cell>
          <cell r="G1686" t="str">
            <v>English</v>
          </cell>
          <cell r="H1686" t="str">
            <v>USA</v>
          </cell>
          <cell r="I1686">
            <v>12000000</v>
          </cell>
          <cell r="J1686">
            <v>2008</v>
          </cell>
          <cell r="K1686">
            <v>7</v>
          </cell>
          <cell r="L1686" t="str">
            <v>Biography</v>
          </cell>
          <cell r="M1686" t="str">
            <v>Drama</v>
          </cell>
          <cell r="N1686" t="str">
            <v>Music</v>
          </cell>
        </row>
        <row r="1687">
          <cell r="A1687" t="str">
            <v>Christopher Guest</v>
          </cell>
          <cell r="B1687">
            <v>86</v>
          </cell>
          <cell r="C1687">
            <v>5542025</v>
          </cell>
          <cell r="D1687" t="str">
            <v>Comedy</v>
          </cell>
          <cell r="E1687" t="str">
            <v>For Your ConsiderationÂ </v>
          </cell>
          <cell r="F1687" t="str">
            <v>http://www.imdb.com/title/tt0470765/?ref_=fn_tt_tt_1</v>
          </cell>
          <cell r="G1687" t="str">
            <v>English</v>
          </cell>
          <cell r="H1687" t="str">
            <v>USA</v>
          </cell>
          <cell r="I1687">
            <v>12000000</v>
          </cell>
          <cell r="J1687">
            <v>2006</v>
          </cell>
          <cell r="K1687">
            <v>6.3</v>
          </cell>
          <cell r="L1687" t="str">
            <v>Comedy</v>
          </cell>
          <cell r="M1687">
            <v>0</v>
          </cell>
        </row>
        <row r="1688">
          <cell r="A1688" t="str">
            <v>Woody Allen</v>
          </cell>
          <cell r="B1688">
            <v>113</v>
          </cell>
          <cell r="C1688">
            <v>5032496</v>
          </cell>
          <cell r="D1688" t="str">
            <v>Comedy|Drama</v>
          </cell>
          <cell r="E1688" t="str">
            <v>CelebrityÂ </v>
          </cell>
          <cell r="F1688" t="str">
            <v>http://www.imdb.com/title/tt0120533/?ref_=fn_tt_tt_1</v>
          </cell>
          <cell r="G1688" t="str">
            <v>English</v>
          </cell>
          <cell r="H1688" t="str">
            <v>USA</v>
          </cell>
          <cell r="I1688">
            <v>12000000</v>
          </cell>
          <cell r="J1688">
            <v>1998</v>
          </cell>
          <cell r="K1688">
            <v>6.3</v>
          </cell>
          <cell r="L1688" t="str">
            <v>Comedy</v>
          </cell>
          <cell r="M1688" t="str">
            <v>Drama</v>
          </cell>
        </row>
        <row r="1689">
          <cell r="A1689" t="str">
            <v>Ryan Murphy</v>
          </cell>
          <cell r="B1689">
            <v>122</v>
          </cell>
          <cell r="C1689">
            <v>6754898</v>
          </cell>
          <cell r="D1689" t="str">
            <v>Comedy|Drama</v>
          </cell>
          <cell r="E1689" t="str">
            <v>Running with ScissorsÂ </v>
          </cell>
          <cell r="F1689" t="str">
            <v>http://www.imdb.com/title/tt0439289/?ref_=fn_tt_tt_1</v>
          </cell>
          <cell r="G1689" t="str">
            <v>English</v>
          </cell>
          <cell r="H1689" t="str">
            <v>USA</v>
          </cell>
          <cell r="I1689">
            <v>12000000</v>
          </cell>
          <cell r="J1689">
            <v>2006</v>
          </cell>
          <cell r="K1689">
            <v>6.2</v>
          </cell>
          <cell r="L1689" t="str">
            <v>Comedy</v>
          </cell>
          <cell r="M1689" t="str">
            <v>Drama</v>
          </cell>
        </row>
        <row r="1690">
          <cell r="A1690" t="str">
            <v>Robert Iscove</v>
          </cell>
          <cell r="B1690">
            <v>90</v>
          </cell>
          <cell r="C1690">
            <v>4922166</v>
          </cell>
          <cell r="D1690" t="str">
            <v>Comedy|Musical|Romance</v>
          </cell>
          <cell r="E1690" t="str">
            <v>From Justin to KellyÂ </v>
          </cell>
          <cell r="F1690" t="str">
            <v>http://www.imdb.com/title/tt0339034/?ref_=fn_tt_tt_1</v>
          </cell>
          <cell r="G1690" t="str">
            <v>English</v>
          </cell>
          <cell r="H1690" t="str">
            <v>USA</v>
          </cell>
          <cell r="I1690">
            <v>12000000</v>
          </cell>
          <cell r="J1690">
            <v>2003</v>
          </cell>
          <cell r="K1690">
            <v>2.1</v>
          </cell>
          <cell r="L1690" t="str">
            <v>Comedy</v>
          </cell>
          <cell r="M1690" t="str">
            <v>Musical</v>
          </cell>
          <cell r="N1690" t="str">
            <v>Romance</v>
          </cell>
        </row>
        <row r="1691">
          <cell r="A1691" t="str">
            <v>Spike Lee</v>
          </cell>
          <cell r="B1691">
            <v>108</v>
          </cell>
          <cell r="C1691">
            <v>4903000</v>
          </cell>
          <cell r="D1691" t="str">
            <v>Comedy|Drama</v>
          </cell>
          <cell r="E1691" t="str">
            <v>Girl 6Â </v>
          </cell>
          <cell r="F1691" t="str">
            <v>http://www.imdb.com/title/tt0116414/?ref_=fn_tt_tt_1</v>
          </cell>
          <cell r="G1691" t="str">
            <v>English</v>
          </cell>
          <cell r="H1691" t="str">
            <v>USA</v>
          </cell>
          <cell r="I1691">
            <v>12000000</v>
          </cell>
          <cell r="J1691">
            <v>1996</v>
          </cell>
          <cell r="K1691">
            <v>5</v>
          </cell>
          <cell r="L1691" t="str">
            <v>Comedy</v>
          </cell>
          <cell r="M1691" t="str">
            <v>Drama</v>
          </cell>
        </row>
        <row r="1692">
          <cell r="A1692" t="str">
            <v>Jane Campion</v>
          </cell>
          <cell r="B1692">
            <v>113</v>
          </cell>
          <cell r="C1692">
            <v>4717455</v>
          </cell>
          <cell r="D1692" t="str">
            <v>Mystery|Thriller</v>
          </cell>
          <cell r="E1692" t="str">
            <v>In the CutÂ </v>
          </cell>
          <cell r="F1692" t="str">
            <v>http://www.imdb.com/title/tt0199626/?ref_=fn_tt_tt_1</v>
          </cell>
          <cell r="G1692" t="str">
            <v>English</v>
          </cell>
          <cell r="H1692" t="str">
            <v>Australia</v>
          </cell>
          <cell r="I1692">
            <v>12000000</v>
          </cell>
          <cell r="J1692">
            <v>2003</v>
          </cell>
          <cell r="K1692">
            <v>5.3</v>
          </cell>
          <cell r="L1692" t="str">
            <v>Mystery</v>
          </cell>
          <cell r="M1692" t="str">
            <v>Thriller</v>
          </cell>
        </row>
        <row r="1693">
          <cell r="A1693" t="str">
            <v>James Gray</v>
          </cell>
          <cell r="B1693">
            <v>110</v>
          </cell>
          <cell r="C1693">
            <v>3148482</v>
          </cell>
          <cell r="D1693" t="str">
            <v>Drama|Romance</v>
          </cell>
          <cell r="E1693" t="str">
            <v>Two LoversÂ </v>
          </cell>
          <cell r="F1693" t="str">
            <v>http://www.imdb.com/title/tt1103275/?ref_=fn_tt_tt_1</v>
          </cell>
          <cell r="G1693" t="str">
            <v>English</v>
          </cell>
          <cell r="H1693" t="str">
            <v>USA</v>
          </cell>
          <cell r="I1693">
            <v>12000000</v>
          </cell>
          <cell r="J1693">
            <v>2008</v>
          </cell>
          <cell r="K1693">
            <v>7.1</v>
          </cell>
          <cell r="L1693" t="str">
            <v>Drama</v>
          </cell>
          <cell r="M1693" t="str">
            <v>Romance</v>
          </cell>
        </row>
        <row r="1694">
          <cell r="A1694" t="str">
            <v>Fred Schepisi</v>
          </cell>
          <cell r="B1694">
            <v>109</v>
          </cell>
          <cell r="C1694">
            <v>2326407</v>
          </cell>
          <cell r="D1694" t="str">
            <v>Drama</v>
          </cell>
          <cell r="E1694" t="str">
            <v>Last OrdersÂ </v>
          </cell>
          <cell r="F1694" t="str">
            <v>http://www.imdb.com/title/tt0253200/?ref_=fn_tt_tt_1</v>
          </cell>
          <cell r="G1694" t="str">
            <v>English</v>
          </cell>
          <cell r="H1694" t="str">
            <v>UK</v>
          </cell>
          <cell r="I1694">
            <v>12000000</v>
          </cell>
          <cell r="J1694">
            <v>2001</v>
          </cell>
          <cell r="K1694">
            <v>7</v>
          </cell>
          <cell r="L1694" t="str">
            <v>Drama</v>
          </cell>
          <cell r="M1694">
            <v>0</v>
          </cell>
        </row>
        <row r="1695">
          <cell r="A1695" t="str">
            <v>Roger Spottiswoode</v>
          </cell>
          <cell r="B1695">
            <v>100</v>
          </cell>
          <cell r="C1695">
            <v>0</v>
          </cell>
          <cell r="D1695" t="str">
            <v>Adventure|Crime|Thriller</v>
          </cell>
          <cell r="E1695" t="str">
            <v>The Pursuit of D.B. CooperÂ </v>
          </cell>
          <cell r="F1695" t="str">
            <v>http://www.imdb.com/title/tt0082958/?ref_=fn_tt_tt_1</v>
          </cell>
          <cell r="G1695" t="str">
            <v>English</v>
          </cell>
          <cell r="H1695" t="str">
            <v>USA</v>
          </cell>
          <cell r="I1695">
            <v>12000000</v>
          </cell>
          <cell r="J1695">
            <v>1981</v>
          </cell>
          <cell r="K1695">
            <v>5.7</v>
          </cell>
          <cell r="L1695" t="str">
            <v>Adventure</v>
          </cell>
          <cell r="M1695" t="str">
            <v>Crime</v>
          </cell>
          <cell r="N1695" t="str">
            <v>Thriller</v>
          </cell>
        </row>
        <row r="1696">
          <cell r="A1696" t="str">
            <v>Antonia Bird</v>
          </cell>
          <cell r="B1696">
            <v>101</v>
          </cell>
          <cell r="C1696">
            <v>2060953</v>
          </cell>
          <cell r="D1696" t="str">
            <v>Fantasy|Horror|Thriller</v>
          </cell>
          <cell r="E1696" t="str">
            <v>RavenousÂ </v>
          </cell>
          <cell r="F1696" t="str">
            <v>http://www.imdb.com/title/tt0129332/?ref_=fn_tt_tt_1</v>
          </cell>
          <cell r="G1696" t="str">
            <v>English</v>
          </cell>
          <cell r="H1696" t="str">
            <v>Czech Republic</v>
          </cell>
          <cell r="I1696">
            <v>12000000</v>
          </cell>
          <cell r="J1696">
            <v>1999</v>
          </cell>
          <cell r="K1696">
            <v>7.1</v>
          </cell>
          <cell r="L1696" t="str">
            <v>Fantasy</v>
          </cell>
          <cell r="M1696" t="str">
            <v>Horror</v>
          </cell>
          <cell r="N1696" t="str">
            <v>Thriller</v>
          </cell>
        </row>
        <row r="1697">
          <cell r="A1697" t="str">
            <v>Jon Poll</v>
          </cell>
          <cell r="B1697">
            <v>97</v>
          </cell>
          <cell r="C1697">
            <v>3950294</v>
          </cell>
          <cell r="D1697" t="str">
            <v>Comedy|Drama|Romance</v>
          </cell>
          <cell r="E1697" t="str">
            <v>Charlie BartlettÂ </v>
          </cell>
          <cell r="F1697" t="str">
            <v>http://www.imdb.com/title/tt0423977/?ref_=fn_tt_tt_1</v>
          </cell>
          <cell r="G1697" t="str">
            <v>English</v>
          </cell>
          <cell r="H1697" t="str">
            <v>USA</v>
          </cell>
          <cell r="I1697">
            <v>12000000</v>
          </cell>
          <cell r="J1697">
            <v>2007</v>
          </cell>
          <cell r="K1697">
            <v>7</v>
          </cell>
          <cell r="L1697" t="str">
            <v>Comedy</v>
          </cell>
          <cell r="M1697" t="str">
            <v>Drama</v>
          </cell>
          <cell r="N1697" t="str">
            <v>Romance</v>
          </cell>
        </row>
        <row r="1698">
          <cell r="A1698" t="str">
            <v>Peter Care</v>
          </cell>
          <cell r="B1698">
            <v>104</v>
          </cell>
          <cell r="C1698">
            <v>1779284</v>
          </cell>
          <cell r="D1698" t="str">
            <v>Comedy|Drama</v>
          </cell>
          <cell r="E1698" t="str">
            <v>The Dangerous Lives of Altar BoysÂ </v>
          </cell>
          <cell r="F1698" t="str">
            <v>http://www.imdb.com/title/tt0238924/?ref_=fn_tt_tt_1</v>
          </cell>
          <cell r="G1698" t="str">
            <v>English</v>
          </cell>
          <cell r="H1698" t="str">
            <v>USA</v>
          </cell>
          <cell r="I1698">
            <v>12000000</v>
          </cell>
          <cell r="J1698">
            <v>2002</v>
          </cell>
          <cell r="K1698">
            <v>7.1</v>
          </cell>
          <cell r="L1698" t="str">
            <v>Comedy</v>
          </cell>
          <cell r="M1698" t="str">
            <v>Drama</v>
          </cell>
        </row>
        <row r="1699">
          <cell r="A1699" t="str">
            <v>Chan-wook Park</v>
          </cell>
          <cell r="B1699">
            <v>99</v>
          </cell>
          <cell r="C1699">
            <v>1702277</v>
          </cell>
          <cell r="D1699" t="str">
            <v>Drama|Thriller</v>
          </cell>
          <cell r="E1699" t="str">
            <v>StokerÂ </v>
          </cell>
          <cell r="F1699" t="str">
            <v>http://www.imdb.com/title/tt1682180/?ref_=fn_tt_tt_1</v>
          </cell>
          <cell r="G1699" t="str">
            <v>English</v>
          </cell>
          <cell r="H1699" t="str">
            <v>UK</v>
          </cell>
          <cell r="I1699">
            <v>12000000</v>
          </cell>
          <cell r="J1699">
            <v>2013</v>
          </cell>
          <cell r="K1699">
            <v>6.8</v>
          </cell>
          <cell r="L1699" t="str">
            <v>Drama</v>
          </cell>
          <cell r="M1699" t="str">
            <v>Thriller</v>
          </cell>
        </row>
        <row r="1700">
          <cell r="A1700" t="str">
            <v>Kar-Wai Wong</v>
          </cell>
          <cell r="B1700">
            <v>129</v>
          </cell>
          <cell r="C1700">
            <v>261481</v>
          </cell>
          <cell r="D1700" t="str">
            <v>Drama|Romance|Sci-Fi</v>
          </cell>
          <cell r="E1700" t="str">
            <v>2046Â </v>
          </cell>
          <cell r="F1700" t="str">
            <v>http://www.imdb.com/title/tt0212712/?ref_=fn_tt_tt_1</v>
          </cell>
          <cell r="G1700" t="str">
            <v>Cantonese</v>
          </cell>
          <cell r="H1700" t="str">
            <v>Hong Kong</v>
          </cell>
          <cell r="I1700">
            <v>12000000</v>
          </cell>
          <cell r="J1700">
            <v>2004</v>
          </cell>
          <cell r="K1700">
            <v>7.5</v>
          </cell>
          <cell r="L1700" t="str">
            <v>Drama</v>
          </cell>
          <cell r="M1700" t="str">
            <v>Romance</v>
          </cell>
          <cell r="N1700" t="str">
            <v>Sci-Fi</v>
          </cell>
        </row>
        <row r="1701">
          <cell r="A1701" t="str">
            <v>Ira Sachs</v>
          </cell>
          <cell r="B1701">
            <v>91</v>
          </cell>
          <cell r="C1701">
            <v>1506998</v>
          </cell>
          <cell r="D1701" t="str">
            <v>Crime|Drama|Romance</v>
          </cell>
          <cell r="E1701" t="str">
            <v>Married LifeÂ </v>
          </cell>
          <cell r="F1701" t="str">
            <v>http://www.imdb.com/title/tt0804505/?ref_=fn_tt_tt_1</v>
          </cell>
          <cell r="G1701" t="str">
            <v>English</v>
          </cell>
          <cell r="H1701" t="str">
            <v>USA</v>
          </cell>
          <cell r="I1701">
            <v>12000000</v>
          </cell>
          <cell r="J1701">
            <v>2007</v>
          </cell>
          <cell r="K1701">
            <v>6.3</v>
          </cell>
          <cell r="L1701" t="str">
            <v>Crime</v>
          </cell>
          <cell r="M1701" t="str">
            <v>Drama</v>
          </cell>
          <cell r="N1701" t="str">
            <v>Romance</v>
          </cell>
        </row>
        <row r="1702">
          <cell r="A1702" t="str">
            <v>Carroll Ballard</v>
          </cell>
          <cell r="B1702">
            <v>100</v>
          </cell>
          <cell r="C1702">
            <v>860002</v>
          </cell>
          <cell r="D1702" t="str">
            <v>Adventure|Drama|Family</v>
          </cell>
          <cell r="E1702" t="str">
            <v>DumaÂ </v>
          </cell>
          <cell r="F1702" t="str">
            <v>http://www.imdb.com/title/tt0361715/?ref_=fn_tt_tt_1</v>
          </cell>
          <cell r="G1702" t="str">
            <v>English</v>
          </cell>
          <cell r="H1702" t="str">
            <v>USA</v>
          </cell>
          <cell r="I1702">
            <v>12000000</v>
          </cell>
          <cell r="J1702">
            <v>2005</v>
          </cell>
          <cell r="K1702">
            <v>7.3</v>
          </cell>
          <cell r="L1702" t="str">
            <v>Adventure</v>
          </cell>
          <cell r="M1702" t="str">
            <v>Drama</v>
          </cell>
          <cell r="N1702" t="str">
            <v>Family</v>
          </cell>
        </row>
        <row r="1703">
          <cell r="A1703" t="str">
            <v>Neil Jordan</v>
          </cell>
          <cell r="B1703">
            <v>111</v>
          </cell>
          <cell r="C1703">
            <v>548934</v>
          </cell>
          <cell r="D1703" t="str">
            <v>Drama|Mystery|Romance</v>
          </cell>
          <cell r="E1703" t="str">
            <v>OndineÂ </v>
          </cell>
          <cell r="F1703" t="str">
            <v>http://www.imdb.com/title/tt1235796/?ref_=fn_tt_tt_1</v>
          </cell>
          <cell r="G1703" t="str">
            <v>English</v>
          </cell>
          <cell r="H1703" t="str">
            <v>Ireland</v>
          </cell>
          <cell r="I1703">
            <v>12000000</v>
          </cell>
          <cell r="J1703">
            <v>2009</v>
          </cell>
          <cell r="K1703">
            <v>6.8</v>
          </cell>
          <cell r="L1703" t="str">
            <v>Drama</v>
          </cell>
          <cell r="M1703" t="str">
            <v>Mystery</v>
          </cell>
          <cell r="N1703" t="str">
            <v>Romance</v>
          </cell>
        </row>
        <row r="1704">
          <cell r="A1704" t="str">
            <v>Anthony Russo</v>
          </cell>
          <cell r="B1704">
            <v>86</v>
          </cell>
          <cell r="C1704">
            <v>333976</v>
          </cell>
          <cell r="D1704" t="str">
            <v>Comedy|Crime</v>
          </cell>
          <cell r="E1704" t="str">
            <v>Welcome to CollinwoodÂ </v>
          </cell>
          <cell r="F1704" t="str">
            <v>http://www.imdb.com/title/tt0271259/?ref_=fn_tt_tt_1</v>
          </cell>
          <cell r="G1704" t="str">
            <v>English</v>
          </cell>
          <cell r="H1704" t="str">
            <v>USA</v>
          </cell>
          <cell r="I1704">
            <v>12000000</v>
          </cell>
          <cell r="J1704">
            <v>2002</v>
          </cell>
          <cell r="K1704">
            <v>6.4</v>
          </cell>
          <cell r="L1704" t="str">
            <v>Comedy</v>
          </cell>
          <cell r="M1704" t="str">
            <v>Crime</v>
          </cell>
        </row>
        <row r="1705">
          <cell r="A1705" t="str">
            <v>Sidney Lumet</v>
          </cell>
          <cell r="B1705">
            <v>107</v>
          </cell>
          <cell r="C1705">
            <v>141853</v>
          </cell>
          <cell r="D1705" t="str">
            <v>Comedy|Drama</v>
          </cell>
          <cell r="E1705" t="str">
            <v>Critical CareÂ </v>
          </cell>
          <cell r="F1705" t="str">
            <v>http://www.imdb.com/title/tt0118901/?ref_=fn_tt_tt_1</v>
          </cell>
          <cell r="G1705" t="str">
            <v>English</v>
          </cell>
          <cell r="H1705" t="str">
            <v>Australia</v>
          </cell>
          <cell r="I1705">
            <v>12000000</v>
          </cell>
          <cell r="J1705">
            <v>1997</v>
          </cell>
          <cell r="K1705">
            <v>6</v>
          </cell>
          <cell r="L1705" t="str">
            <v>Comedy</v>
          </cell>
          <cell r="M1705" t="str">
            <v>Drama</v>
          </cell>
        </row>
        <row r="1706">
          <cell r="A1706" t="str">
            <v>Marco Kreuzpaintner</v>
          </cell>
          <cell r="B1706">
            <v>120</v>
          </cell>
          <cell r="C1706">
            <v>214202</v>
          </cell>
          <cell r="D1706" t="str">
            <v>Crime|Drama|Thriller</v>
          </cell>
          <cell r="E1706" t="str">
            <v>TradeÂ </v>
          </cell>
          <cell r="F1706" t="str">
            <v>http://www.imdb.com/title/tt0399095/?ref_=fn_tt_tt_1</v>
          </cell>
          <cell r="G1706" t="str">
            <v>English</v>
          </cell>
          <cell r="H1706" t="str">
            <v>Germany</v>
          </cell>
          <cell r="I1706">
            <v>12000000</v>
          </cell>
          <cell r="J1706">
            <v>2007</v>
          </cell>
          <cell r="K1706">
            <v>7.5</v>
          </cell>
          <cell r="L1706" t="str">
            <v>Crime</v>
          </cell>
          <cell r="M1706" t="str">
            <v>Drama</v>
          </cell>
          <cell r="N1706" t="str">
            <v>Thriller</v>
          </cell>
        </row>
        <row r="1707">
          <cell r="A1707" t="str">
            <v>Alan Rudolph</v>
          </cell>
          <cell r="B1707">
            <v>110</v>
          </cell>
          <cell r="C1707">
            <v>175370</v>
          </cell>
          <cell r="D1707" t="str">
            <v>Comedy</v>
          </cell>
          <cell r="E1707" t="str">
            <v>Breakfast of ChampionsÂ </v>
          </cell>
          <cell r="F1707" t="str">
            <v>http://www.imdb.com/title/tt0120618/?ref_=fn_tt_tt_1</v>
          </cell>
          <cell r="G1707" t="str">
            <v>English</v>
          </cell>
          <cell r="H1707" t="str">
            <v>USA</v>
          </cell>
          <cell r="I1707">
            <v>12000000</v>
          </cell>
          <cell r="J1707">
            <v>1999</v>
          </cell>
          <cell r="K1707">
            <v>4.5999999999999996</v>
          </cell>
          <cell r="L1707" t="str">
            <v>Comedy</v>
          </cell>
          <cell r="M1707">
            <v>0</v>
          </cell>
        </row>
        <row r="1708">
          <cell r="A1708" t="str">
            <v>Chuan Lu</v>
          </cell>
          <cell r="B1708">
            <v>132</v>
          </cell>
          <cell r="C1708">
            <v>119922</v>
          </cell>
          <cell r="D1708" t="str">
            <v>Drama|History|War</v>
          </cell>
          <cell r="E1708" t="str">
            <v>City of Life and DeathÂ </v>
          </cell>
          <cell r="F1708" t="str">
            <v>http://www.imdb.com/title/tt1124052/?ref_=fn_tt_tt_1</v>
          </cell>
          <cell r="G1708" t="str">
            <v>Mandarin</v>
          </cell>
          <cell r="H1708" t="str">
            <v>China</v>
          </cell>
          <cell r="I1708">
            <v>12000000</v>
          </cell>
          <cell r="J1708">
            <v>2009</v>
          </cell>
          <cell r="K1708">
            <v>7.7</v>
          </cell>
          <cell r="L1708" t="str">
            <v>Drama</v>
          </cell>
          <cell r="M1708" t="str">
            <v>History</v>
          </cell>
          <cell r="N1708" t="str">
            <v>War</v>
          </cell>
        </row>
        <row r="1709">
          <cell r="A1709" t="str">
            <v>Takashi Yamazaki</v>
          </cell>
          <cell r="B1709">
            <v>138</v>
          </cell>
          <cell r="C1709">
            <v>0</v>
          </cell>
          <cell r="D1709" t="str">
            <v>Action|Adventure|Drama|Sci-Fi</v>
          </cell>
          <cell r="E1709" t="str">
            <v>Space Battleship YamatoÂ </v>
          </cell>
          <cell r="F1709" t="str">
            <v>http://www.imdb.com/title/tt1477109/?ref_=fn_tt_tt_1</v>
          </cell>
          <cell r="G1709" t="str">
            <v>Japanese</v>
          </cell>
          <cell r="H1709" t="str">
            <v>Japan</v>
          </cell>
          <cell r="I1709">
            <v>12000000</v>
          </cell>
          <cell r="J1709">
            <v>2010</v>
          </cell>
          <cell r="K1709">
            <v>6.1</v>
          </cell>
          <cell r="L1709" t="str">
            <v>Action</v>
          </cell>
          <cell r="M1709" t="str">
            <v>Adventure</v>
          </cell>
          <cell r="N1709" t="str">
            <v>Drama</v>
          </cell>
          <cell r="O1709" t="str">
            <v>Sci-Fi</v>
          </cell>
        </row>
        <row r="1710">
          <cell r="A1710" t="str">
            <v>Christopher Smith</v>
          </cell>
          <cell r="B1710">
            <v>99</v>
          </cell>
          <cell r="C1710">
            <v>0</v>
          </cell>
          <cell r="D1710" t="str">
            <v>Fantasy|Mystery|Thriller</v>
          </cell>
          <cell r="E1710" t="str">
            <v>TriangleÂ </v>
          </cell>
          <cell r="F1710" t="str">
            <v>http://www.imdb.com/title/tt1187064/?ref_=fn_tt_tt_1</v>
          </cell>
          <cell r="G1710" t="str">
            <v>English</v>
          </cell>
          <cell r="H1710" t="str">
            <v>UK</v>
          </cell>
          <cell r="I1710">
            <v>12000000</v>
          </cell>
          <cell r="J1710">
            <v>2009</v>
          </cell>
          <cell r="K1710">
            <v>6.9</v>
          </cell>
          <cell r="L1710" t="str">
            <v>Fantasy</v>
          </cell>
          <cell r="M1710" t="str">
            <v>Mystery</v>
          </cell>
          <cell r="N1710" t="str">
            <v>Thriller</v>
          </cell>
        </row>
        <row r="1711">
          <cell r="A1711" t="str">
            <v>Timothy Hines</v>
          </cell>
          <cell r="B1711">
            <v>111</v>
          </cell>
          <cell r="C1711">
            <v>14616</v>
          </cell>
          <cell r="D1711" t="str">
            <v>Drama</v>
          </cell>
          <cell r="E1711" t="str">
            <v>10 Days in a MadhouseÂ </v>
          </cell>
          <cell r="F1711" t="str">
            <v>http://www.imdb.com/title/tt3453052/?ref_=fn_tt_tt_1</v>
          </cell>
          <cell r="G1711" t="str">
            <v>English</v>
          </cell>
          <cell r="H1711" t="str">
            <v>USA</v>
          </cell>
          <cell r="I1711">
            <v>12000000</v>
          </cell>
          <cell r="J1711">
            <v>2015</v>
          </cell>
          <cell r="K1711">
            <v>7.5</v>
          </cell>
          <cell r="L1711" t="str">
            <v>Drama</v>
          </cell>
          <cell r="M1711">
            <v>0</v>
          </cell>
        </row>
        <row r="1712">
          <cell r="A1712" t="str">
            <v>Randall Wallace</v>
          </cell>
          <cell r="B1712">
            <v>99</v>
          </cell>
          <cell r="C1712">
            <v>91443253</v>
          </cell>
          <cell r="D1712" t="str">
            <v>Biography|Drama</v>
          </cell>
          <cell r="E1712" t="str">
            <v>Heaven Is for RealÂ </v>
          </cell>
          <cell r="F1712" t="str">
            <v>http://www.imdb.com/title/tt1929263/?ref_=fn_tt_tt_1</v>
          </cell>
          <cell r="G1712" t="str">
            <v>English</v>
          </cell>
          <cell r="H1712" t="str">
            <v>USA</v>
          </cell>
          <cell r="I1712">
            <v>12000000</v>
          </cell>
          <cell r="J1712">
            <v>2014</v>
          </cell>
          <cell r="K1712">
            <v>5.8</v>
          </cell>
          <cell r="L1712" t="str">
            <v>Biography</v>
          </cell>
          <cell r="M1712" t="str">
            <v>Drama</v>
          </cell>
        </row>
        <row r="1713">
          <cell r="A1713" t="str">
            <v>David Winters</v>
          </cell>
          <cell r="B1713">
            <v>89</v>
          </cell>
          <cell r="C1713">
            <v>0</v>
          </cell>
          <cell r="D1713" t="str">
            <v>Family|Musical</v>
          </cell>
          <cell r="E1713" t="str">
            <v>Dancin' It's OnÂ </v>
          </cell>
          <cell r="F1713" t="str">
            <v>http://www.imdb.com/title/tt2598580/?ref_=fn_tt_tt_1</v>
          </cell>
          <cell r="G1713" t="str">
            <v>English</v>
          </cell>
          <cell r="H1713" t="str">
            <v>USA</v>
          </cell>
          <cell r="I1713">
            <v>12000000</v>
          </cell>
          <cell r="J1713">
            <v>2015</v>
          </cell>
          <cell r="K1713">
            <v>2.8</v>
          </cell>
          <cell r="L1713" t="str">
            <v>Family</v>
          </cell>
          <cell r="M1713" t="str">
            <v>Musical</v>
          </cell>
        </row>
        <row r="1714">
          <cell r="A1714" t="str">
            <v>Mabel Cheung</v>
          </cell>
          <cell r="B1714">
            <v>130</v>
          </cell>
          <cell r="C1714">
            <v>0</v>
          </cell>
          <cell r="D1714" t="str">
            <v>Drama</v>
          </cell>
          <cell r="E1714" t="str">
            <v>A Tale of Three CitiesÂ </v>
          </cell>
          <cell r="F1714" t="str">
            <v>http://www.imdb.com/title/tt3682770/?ref_=fn_tt_tt_1</v>
          </cell>
          <cell r="G1714" t="str">
            <v>Chinese</v>
          </cell>
          <cell r="H1714" t="str">
            <v>China</v>
          </cell>
          <cell r="I1714">
            <v>12000000</v>
          </cell>
          <cell r="J1714">
            <v>2015</v>
          </cell>
          <cell r="K1714">
            <v>6.2</v>
          </cell>
          <cell r="L1714" t="str">
            <v>Drama</v>
          </cell>
          <cell r="M1714">
            <v>0</v>
          </cell>
        </row>
        <row r="1715">
          <cell r="A1715" t="str">
            <v>Brian Trenchard-Smith</v>
          </cell>
          <cell r="B1715">
            <v>92</v>
          </cell>
          <cell r="C1715">
            <v>0</v>
          </cell>
          <cell r="D1715" t="str">
            <v>Action|Comedy|Crime</v>
          </cell>
          <cell r="E1715" t="str">
            <v>Drive HardÂ </v>
          </cell>
          <cell r="F1715" t="str">
            <v>http://www.imdb.com/title/tt2968804/?ref_=fn_tt_tt_1</v>
          </cell>
          <cell r="G1715" t="str">
            <v>English</v>
          </cell>
          <cell r="H1715" t="str">
            <v>Canada</v>
          </cell>
          <cell r="I1715">
            <v>12000000</v>
          </cell>
          <cell r="J1715">
            <v>2014</v>
          </cell>
          <cell r="K1715">
            <v>4.3</v>
          </cell>
          <cell r="L1715" t="str">
            <v>Action</v>
          </cell>
          <cell r="M1715" t="str">
            <v>Comedy</v>
          </cell>
          <cell r="N1715" t="str">
            <v>Crime</v>
          </cell>
        </row>
        <row r="1716">
          <cell r="A1716" t="str">
            <v>Brian De Palma</v>
          </cell>
          <cell r="B1716">
            <v>91</v>
          </cell>
          <cell r="C1716">
            <v>21370057</v>
          </cell>
          <cell r="D1716" t="str">
            <v>Crime|Drama|Thriller</v>
          </cell>
          <cell r="E1716" t="str">
            <v>Raising CainÂ </v>
          </cell>
          <cell r="F1716" t="str">
            <v>http://www.imdb.com/title/tt0105217/?ref_=fn_tt_tt_1</v>
          </cell>
          <cell r="G1716" t="str">
            <v>English</v>
          </cell>
          <cell r="H1716" t="str">
            <v>USA</v>
          </cell>
          <cell r="I1716">
            <v>12000000</v>
          </cell>
          <cell r="J1716">
            <v>1992</v>
          </cell>
          <cell r="K1716">
            <v>6</v>
          </cell>
          <cell r="L1716" t="str">
            <v>Crime</v>
          </cell>
          <cell r="M1716" t="str">
            <v>Drama</v>
          </cell>
          <cell r="N1716" t="str">
            <v>Thriller</v>
          </cell>
        </row>
        <row r="1717">
          <cell r="A1717" t="str">
            <v>Tobe Hooper</v>
          </cell>
          <cell r="B1717">
            <v>100</v>
          </cell>
          <cell r="C1717">
            <v>4884663</v>
          </cell>
          <cell r="D1717" t="str">
            <v>Horror|Sci-Fi</v>
          </cell>
          <cell r="E1717" t="str">
            <v>Invaders from MarsÂ </v>
          </cell>
          <cell r="F1717" t="str">
            <v>http://www.imdb.com/title/tt0091276/?ref_=fn_tt_tt_1</v>
          </cell>
          <cell r="G1717" t="str">
            <v>English</v>
          </cell>
          <cell r="H1717" t="str">
            <v>USA</v>
          </cell>
          <cell r="I1717">
            <v>12000000</v>
          </cell>
          <cell r="J1717">
            <v>1986</v>
          </cell>
          <cell r="K1717">
            <v>5.5</v>
          </cell>
          <cell r="L1717" t="str">
            <v>Horror</v>
          </cell>
          <cell r="M1717" t="str">
            <v>Sci-Fi</v>
          </cell>
        </row>
        <row r="1718">
          <cell r="A1718" t="str">
            <v>Rowan Joffe</v>
          </cell>
          <cell r="B1718">
            <v>111</v>
          </cell>
          <cell r="C1718">
            <v>0</v>
          </cell>
          <cell r="D1718" t="str">
            <v>Crime|Drama|Thriller</v>
          </cell>
          <cell r="E1718" t="str">
            <v>Brighton RockÂ </v>
          </cell>
          <cell r="F1718" t="str">
            <v>http://www.imdb.com/title/tt1233192/?ref_=fn_tt_tt_1</v>
          </cell>
          <cell r="G1718" t="str">
            <v>English</v>
          </cell>
          <cell r="H1718" t="str">
            <v>UK</v>
          </cell>
          <cell r="I1718">
            <v>12000000</v>
          </cell>
          <cell r="J1718">
            <v>2010</v>
          </cell>
          <cell r="K1718">
            <v>5.7</v>
          </cell>
          <cell r="L1718" t="str">
            <v>Crime</v>
          </cell>
          <cell r="M1718" t="str">
            <v>Drama</v>
          </cell>
          <cell r="N1718" t="str">
            <v>Thriller</v>
          </cell>
        </row>
        <row r="1719">
          <cell r="A1719" t="str">
            <v>Stanley Kubrick</v>
          </cell>
          <cell r="B1719">
            <v>161</v>
          </cell>
          <cell r="C1719">
            <v>56715371</v>
          </cell>
          <cell r="D1719" t="str">
            <v>Adventure|Mystery|Sci-Fi</v>
          </cell>
          <cell r="E1719" t="str">
            <v>2001: A Space OdysseyÂ </v>
          </cell>
          <cell r="F1719" t="str">
            <v>http://www.imdb.com/title/tt0062622/?ref_=fn_tt_tt_1</v>
          </cell>
          <cell r="G1719" t="str">
            <v>English</v>
          </cell>
          <cell r="H1719" t="str">
            <v>UK</v>
          </cell>
          <cell r="I1719">
            <v>12000000</v>
          </cell>
          <cell r="J1719">
            <v>1968</v>
          </cell>
          <cell r="K1719">
            <v>8.3000000000000007</v>
          </cell>
          <cell r="L1719" t="str">
            <v>Adventure</v>
          </cell>
          <cell r="M1719" t="str">
            <v>Mystery</v>
          </cell>
          <cell r="N1719" t="str">
            <v>Sci-Fi</v>
          </cell>
        </row>
        <row r="1720">
          <cell r="A1720" t="str">
            <v>Dennis Dugan</v>
          </cell>
          <cell r="B1720">
            <v>92</v>
          </cell>
          <cell r="C1720">
            <v>38624000</v>
          </cell>
          <cell r="D1720" t="str">
            <v>Comedy|Sport</v>
          </cell>
          <cell r="E1720" t="str">
            <v>Happy GilmoreÂ </v>
          </cell>
          <cell r="F1720" t="str">
            <v>http://www.imdb.com/title/tt0116483/?ref_=fn_tt_tt_1</v>
          </cell>
          <cell r="G1720" t="str">
            <v>English</v>
          </cell>
          <cell r="H1720" t="str">
            <v>USA</v>
          </cell>
          <cell r="I1720">
            <v>12000000</v>
          </cell>
          <cell r="J1720">
            <v>1996</v>
          </cell>
          <cell r="K1720">
            <v>7</v>
          </cell>
          <cell r="L1720" t="str">
            <v>Comedy</v>
          </cell>
          <cell r="M1720" t="str">
            <v>Sport</v>
          </cell>
        </row>
        <row r="1721">
          <cell r="A1721" t="str">
            <v>Greg Coolidge</v>
          </cell>
          <cell r="B1721">
            <v>103</v>
          </cell>
          <cell r="C1721">
            <v>28435406</v>
          </cell>
          <cell r="D1721" t="str">
            <v>Comedy|Romance</v>
          </cell>
          <cell r="E1721" t="str">
            <v>Employee of the MonthÂ </v>
          </cell>
          <cell r="F1721" t="str">
            <v>http://www.imdb.com/title/tt0424993/?ref_=fn_tt_tt_1</v>
          </cell>
          <cell r="G1721" t="str">
            <v>English</v>
          </cell>
          <cell r="H1721" t="str">
            <v>USA</v>
          </cell>
          <cell r="I1721">
            <v>12000000</v>
          </cell>
          <cell r="J1721">
            <v>2006</v>
          </cell>
          <cell r="K1721">
            <v>5.5</v>
          </cell>
          <cell r="L1721" t="str">
            <v>Comedy</v>
          </cell>
          <cell r="M1721" t="str">
            <v>Romance</v>
          </cell>
        </row>
        <row r="1722">
          <cell r="A1722" t="str">
            <v>Karan Johar</v>
          </cell>
          <cell r="B1722">
            <v>128</v>
          </cell>
          <cell r="C1722">
            <v>4018695</v>
          </cell>
          <cell r="D1722" t="str">
            <v>Adventure|Drama|Thriller</v>
          </cell>
          <cell r="E1722" t="str">
            <v>My Name Is KhanÂ </v>
          </cell>
          <cell r="F1722" t="str">
            <v>http://www.imdb.com/title/tt1188996/?ref_=fn_tt_tt_1</v>
          </cell>
          <cell r="G1722" t="str">
            <v>Hindi</v>
          </cell>
          <cell r="H1722" t="str">
            <v>India</v>
          </cell>
          <cell r="I1722">
            <v>12000000</v>
          </cell>
          <cell r="J1722">
            <v>2010</v>
          </cell>
          <cell r="K1722">
            <v>8</v>
          </cell>
          <cell r="L1722" t="str">
            <v>Adventure</v>
          </cell>
          <cell r="M1722" t="str">
            <v>Drama</v>
          </cell>
          <cell r="N1722" t="str">
            <v>Thriller</v>
          </cell>
        </row>
        <row r="1723">
          <cell r="A1723" t="str">
            <v>Joe Dante</v>
          </cell>
          <cell r="B1723">
            <v>92</v>
          </cell>
          <cell r="C1723">
            <v>0</v>
          </cell>
          <cell r="D1723" t="str">
            <v>Adventure|Fantasy|Thriller</v>
          </cell>
          <cell r="E1723" t="str">
            <v>The HoleÂ </v>
          </cell>
          <cell r="F1723" t="str">
            <v>http://www.imdb.com/title/tt1085779/?ref_=fn_tt_tt_1</v>
          </cell>
          <cell r="G1723" t="str">
            <v>English</v>
          </cell>
          <cell r="H1723" t="str">
            <v>USA</v>
          </cell>
          <cell r="I1723">
            <v>12000000</v>
          </cell>
          <cell r="J1723">
            <v>2009</v>
          </cell>
          <cell r="K1723">
            <v>5.7</v>
          </cell>
          <cell r="L1723" t="str">
            <v>Adventure</v>
          </cell>
          <cell r="M1723" t="str">
            <v>Fantasy</v>
          </cell>
          <cell r="N1723" t="str">
            <v>Thriller</v>
          </cell>
        </row>
        <row r="1724">
          <cell r="A1724" t="str">
            <v>Stefan Ruzowitzky</v>
          </cell>
          <cell r="B1724">
            <v>95</v>
          </cell>
          <cell r="C1724">
            <v>65804</v>
          </cell>
          <cell r="D1724" t="str">
            <v>Crime|Drama|Thriller</v>
          </cell>
          <cell r="E1724" t="str">
            <v>DeadfallÂ </v>
          </cell>
          <cell r="F1724" t="str">
            <v>http://www.imdb.com/title/tt1667310/?ref_=fn_tt_tt_1</v>
          </cell>
          <cell r="G1724" t="str">
            <v>English</v>
          </cell>
          <cell r="H1724" t="str">
            <v>USA</v>
          </cell>
          <cell r="I1724">
            <v>12000000</v>
          </cell>
          <cell r="J1724">
            <v>2012</v>
          </cell>
          <cell r="K1724">
            <v>6.3</v>
          </cell>
          <cell r="L1724" t="str">
            <v>Crime</v>
          </cell>
          <cell r="M1724" t="str">
            <v>Drama</v>
          </cell>
          <cell r="N1724" t="str">
            <v>Thriller</v>
          </cell>
        </row>
        <row r="1725">
          <cell r="A1725" t="str">
            <v>George Miller</v>
          </cell>
          <cell r="B1725">
            <v>107</v>
          </cell>
          <cell r="C1725">
            <v>36200000</v>
          </cell>
          <cell r="D1725" t="str">
            <v>Action|Adventure|Sci-Fi|Thriller</v>
          </cell>
          <cell r="E1725" t="str">
            <v>Mad Max Beyond ThunderdomeÂ </v>
          </cell>
          <cell r="F1725" t="str">
            <v>http://www.imdb.com/title/tt0089530/?ref_=fn_tt_tt_1</v>
          </cell>
          <cell r="G1725" t="str">
            <v>English</v>
          </cell>
          <cell r="H1725" t="str">
            <v>Australia</v>
          </cell>
          <cell r="I1725">
            <v>12305523</v>
          </cell>
          <cell r="J1725">
            <v>1985</v>
          </cell>
          <cell r="K1725">
            <v>6.2</v>
          </cell>
          <cell r="L1725" t="str">
            <v>Action</v>
          </cell>
          <cell r="M1725" t="str">
            <v>Adventure</v>
          </cell>
          <cell r="N1725" t="str">
            <v>Sci-Fi</v>
          </cell>
          <cell r="O1725" t="str">
            <v>Thriller</v>
          </cell>
        </row>
        <row r="1726">
          <cell r="A1726" t="str">
            <v>George Clooney</v>
          </cell>
          <cell r="B1726">
            <v>101</v>
          </cell>
          <cell r="C1726">
            <v>40962534</v>
          </cell>
          <cell r="D1726" t="str">
            <v>Drama</v>
          </cell>
          <cell r="E1726" t="str">
            <v>The Ides of MarchÂ </v>
          </cell>
          <cell r="F1726" t="str">
            <v>http://www.imdb.com/title/tt1124035/?ref_=fn_tt_tt_1</v>
          </cell>
          <cell r="G1726" t="str">
            <v>English</v>
          </cell>
          <cell r="H1726" t="str">
            <v>USA</v>
          </cell>
          <cell r="I1726">
            <v>12500000</v>
          </cell>
          <cell r="J1726">
            <v>2011</v>
          </cell>
          <cell r="K1726">
            <v>7.1</v>
          </cell>
          <cell r="L1726" t="str">
            <v>Drama</v>
          </cell>
          <cell r="M1726">
            <v>0</v>
          </cell>
        </row>
        <row r="1727">
          <cell r="A1727" t="str">
            <v>Steve Pink</v>
          </cell>
          <cell r="B1727">
            <v>100</v>
          </cell>
          <cell r="C1727">
            <v>48637684</v>
          </cell>
          <cell r="D1727" t="str">
            <v>Comedy|Romance</v>
          </cell>
          <cell r="E1727" t="str">
            <v>About Last NightÂ </v>
          </cell>
          <cell r="F1727" t="str">
            <v>http://www.imdb.com/title/tt1826590/?ref_=fn_tt_tt_1</v>
          </cell>
          <cell r="G1727" t="str">
            <v>English</v>
          </cell>
          <cell r="H1727" t="str">
            <v>USA</v>
          </cell>
          <cell r="I1727">
            <v>12500000</v>
          </cell>
          <cell r="J1727">
            <v>2014</v>
          </cell>
          <cell r="K1727">
            <v>6.1</v>
          </cell>
          <cell r="L1727" t="str">
            <v>Comedy</v>
          </cell>
          <cell r="M1727" t="str">
            <v>Romance</v>
          </cell>
        </row>
        <row r="1728">
          <cell r="A1728" t="str">
            <v>Jean-Jacques Annaud</v>
          </cell>
          <cell r="B1728">
            <v>100</v>
          </cell>
          <cell r="C1728">
            <v>0</v>
          </cell>
          <cell r="D1728" t="str">
            <v>Adventure|Drama|History</v>
          </cell>
          <cell r="E1728" t="str">
            <v>Quest for FireÂ </v>
          </cell>
          <cell r="F1728" t="str">
            <v>http://www.imdb.com/title/tt0082484/?ref_=fn_tt_tt_1</v>
          </cell>
          <cell r="G1728" t="str">
            <v>None</v>
          </cell>
          <cell r="H1728" t="str">
            <v>Canada</v>
          </cell>
          <cell r="I1728">
            <v>12500000</v>
          </cell>
          <cell r="J1728">
            <v>1981</v>
          </cell>
          <cell r="K1728">
            <v>7.4</v>
          </cell>
          <cell r="L1728" t="str">
            <v>Adventure</v>
          </cell>
          <cell r="M1728" t="str">
            <v>Drama</v>
          </cell>
          <cell r="N1728" t="str">
            <v>History</v>
          </cell>
        </row>
        <row r="1729">
          <cell r="A1729" t="str">
            <v>Denzel Washington</v>
          </cell>
          <cell r="B1729">
            <v>117</v>
          </cell>
          <cell r="C1729">
            <v>21078145</v>
          </cell>
          <cell r="D1729" t="str">
            <v>Biography|Drama</v>
          </cell>
          <cell r="E1729" t="str">
            <v>Antwone FisherÂ </v>
          </cell>
          <cell r="F1729" t="str">
            <v>http://www.imdb.com/title/tt0168786/?ref_=fn_tt_tt_1</v>
          </cell>
          <cell r="G1729" t="str">
            <v>English</v>
          </cell>
          <cell r="H1729" t="str">
            <v>USA</v>
          </cell>
          <cell r="I1729">
            <v>12500000</v>
          </cell>
          <cell r="J1729">
            <v>2002</v>
          </cell>
          <cell r="K1729">
            <v>7.3</v>
          </cell>
          <cell r="L1729" t="str">
            <v>Biography</v>
          </cell>
          <cell r="M1729" t="str">
            <v>Drama</v>
          </cell>
        </row>
        <row r="1730">
          <cell r="A1730" t="str">
            <v>Michael Hoffman</v>
          </cell>
          <cell r="B1730">
            <v>109</v>
          </cell>
          <cell r="C1730">
            <v>14060950</v>
          </cell>
          <cell r="D1730" t="str">
            <v>Drama</v>
          </cell>
          <cell r="E1730" t="str">
            <v>The Emperor's ClubÂ </v>
          </cell>
          <cell r="F1730" t="str">
            <v>http://www.imdb.com/title/tt0283530/?ref_=fn_tt_tt_1</v>
          </cell>
          <cell r="G1730" t="str">
            <v>English</v>
          </cell>
          <cell r="H1730" t="str">
            <v>USA</v>
          </cell>
          <cell r="I1730">
            <v>12500000</v>
          </cell>
          <cell r="J1730">
            <v>2002</v>
          </cell>
          <cell r="K1730">
            <v>6.9</v>
          </cell>
          <cell r="L1730" t="str">
            <v>Drama</v>
          </cell>
          <cell r="M1730">
            <v>0</v>
          </cell>
        </row>
        <row r="1731">
          <cell r="A1731" t="str">
            <v>James Foley</v>
          </cell>
          <cell r="B1731">
            <v>100</v>
          </cell>
          <cell r="C1731">
            <v>10725228</v>
          </cell>
          <cell r="D1731" t="str">
            <v>Crime|Drama|Mystery</v>
          </cell>
          <cell r="E1731" t="str">
            <v>Glengarry Glen RossÂ </v>
          </cell>
          <cell r="F1731" t="str">
            <v>http://www.imdb.com/title/tt0104348/?ref_=fn_tt_tt_1</v>
          </cell>
          <cell r="G1731" t="str">
            <v>English</v>
          </cell>
          <cell r="H1731" t="str">
            <v>USA</v>
          </cell>
          <cell r="I1731">
            <v>12500000</v>
          </cell>
          <cell r="J1731">
            <v>1992</v>
          </cell>
          <cell r="K1731">
            <v>7.8</v>
          </cell>
          <cell r="L1731" t="str">
            <v>Crime</v>
          </cell>
          <cell r="M1731" t="str">
            <v>Drama</v>
          </cell>
          <cell r="N1731" t="str">
            <v>Mystery</v>
          </cell>
        </row>
        <row r="1732">
          <cell r="A1732" t="str">
            <v>Mark Herman</v>
          </cell>
          <cell r="B1732">
            <v>94</v>
          </cell>
          <cell r="C1732">
            <v>9030581</v>
          </cell>
          <cell r="D1732" t="str">
            <v>Drama|War</v>
          </cell>
          <cell r="E1732" t="str">
            <v>The Boy in the Striped PajamasÂ </v>
          </cell>
          <cell r="F1732" t="str">
            <v>http://www.imdb.com/title/tt0914798/?ref_=fn_tt_tt_1</v>
          </cell>
          <cell r="G1732" t="str">
            <v>English</v>
          </cell>
          <cell r="H1732" t="str">
            <v>UK</v>
          </cell>
          <cell r="I1732">
            <v>12500000</v>
          </cell>
          <cell r="J1732">
            <v>2008</v>
          </cell>
          <cell r="K1732">
            <v>7.8</v>
          </cell>
          <cell r="L1732" t="str">
            <v>Drama</v>
          </cell>
          <cell r="M1732" t="str">
            <v>War</v>
          </cell>
        </row>
        <row r="1733">
          <cell r="A1733" t="str">
            <v>Abel Ferrara</v>
          </cell>
          <cell r="B1733">
            <v>99</v>
          </cell>
          <cell r="C1733">
            <v>1227324</v>
          </cell>
          <cell r="D1733" t="str">
            <v>Crime|Drama</v>
          </cell>
          <cell r="E1733" t="str">
            <v>The FuneralÂ </v>
          </cell>
          <cell r="F1733" t="str">
            <v>http://www.imdb.com/title/tt0116378/?ref_=fn_tt_tt_1</v>
          </cell>
          <cell r="G1733" t="str">
            <v>English</v>
          </cell>
          <cell r="H1733" t="str">
            <v>USA</v>
          </cell>
          <cell r="I1733">
            <v>12500000</v>
          </cell>
          <cell r="J1733">
            <v>1996</v>
          </cell>
          <cell r="K1733">
            <v>6.6</v>
          </cell>
          <cell r="L1733" t="str">
            <v>Crime</v>
          </cell>
          <cell r="M1733" t="str">
            <v>Drama</v>
          </cell>
        </row>
        <row r="1734">
          <cell r="A1734" t="str">
            <v>Don Bluth</v>
          </cell>
          <cell r="B1734">
            <v>69</v>
          </cell>
          <cell r="C1734">
            <v>48092846</v>
          </cell>
          <cell r="D1734" t="str">
            <v>Adventure|Animation|Family</v>
          </cell>
          <cell r="E1734" t="str">
            <v>The Land Before TimeÂ </v>
          </cell>
          <cell r="F1734" t="str">
            <v>http://www.imdb.com/title/tt0095489/?ref_=fn_tt_tt_1</v>
          </cell>
          <cell r="G1734" t="str">
            <v>English</v>
          </cell>
          <cell r="H1734" t="str">
            <v>USA</v>
          </cell>
          <cell r="I1734">
            <v>12500000</v>
          </cell>
          <cell r="J1734">
            <v>1988</v>
          </cell>
          <cell r="K1734">
            <v>7.3</v>
          </cell>
          <cell r="L1734" t="str">
            <v>Adventure</v>
          </cell>
          <cell r="M1734" t="str">
            <v>Animation</v>
          </cell>
          <cell r="N1734" t="str">
            <v>Family</v>
          </cell>
        </row>
        <row r="1735">
          <cell r="A1735" t="str">
            <v>William Dear</v>
          </cell>
          <cell r="B1735">
            <v>118</v>
          </cell>
          <cell r="C1735">
            <v>1089445</v>
          </cell>
          <cell r="D1735" t="str">
            <v>Comedy|Drama|Family|Sport</v>
          </cell>
          <cell r="E1735" t="str">
            <v>The Perfect GameÂ </v>
          </cell>
          <cell r="F1735" t="str">
            <v>http://www.imdb.com/title/tt0473102/?ref_=fn_tt_tt_1</v>
          </cell>
          <cell r="G1735" t="str">
            <v>English</v>
          </cell>
          <cell r="H1735" t="str">
            <v>Canada</v>
          </cell>
          <cell r="I1735">
            <v>12500000</v>
          </cell>
          <cell r="J1735">
            <v>2009</v>
          </cell>
          <cell r="K1735">
            <v>7</v>
          </cell>
          <cell r="L1735" t="str">
            <v>Comedy</v>
          </cell>
          <cell r="M1735" t="str">
            <v>Drama</v>
          </cell>
          <cell r="N1735" t="str">
            <v>Family</v>
          </cell>
          <cell r="O1735" t="str">
            <v>Sport</v>
          </cell>
        </row>
        <row r="1736">
          <cell r="A1736" t="str">
            <v>LÃ©a Pool</v>
          </cell>
          <cell r="B1736">
            <v>97</v>
          </cell>
          <cell r="C1736">
            <v>0</v>
          </cell>
          <cell r="D1736" t="str">
            <v>Adventure|Drama</v>
          </cell>
          <cell r="E1736" t="str">
            <v>The Blue ButterflyÂ </v>
          </cell>
          <cell r="F1736" t="str">
            <v>http://www.imdb.com/title/tt0313300/?ref_=fn_tt_tt_1</v>
          </cell>
          <cell r="G1736" t="str">
            <v>English</v>
          </cell>
          <cell r="H1736" t="str">
            <v>Canada</v>
          </cell>
          <cell r="I1736">
            <v>12500000</v>
          </cell>
          <cell r="J1736">
            <v>2004</v>
          </cell>
          <cell r="K1736">
            <v>6.3</v>
          </cell>
          <cell r="L1736" t="str">
            <v>Adventure</v>
          </cell>
          <cell r="M1736" t="str">
            <v>Drama</v>
          </cell>
        </row>
        <row r="1737">
          <cell r="A1737" t="str">
            <v>Rob Schmidt</v>
          </cell>
          <cell r="B1737">
            <v>84</v>
          </cell>
          <cell r="C1737">
            <v>15417771</v>
          </cell>
          <cell r="D1737" t="str">
            <v>Horror|Thriller</v>
          </cell>
          <cell r="E1737" t="str">
            <v>Wrong TurnÂ </v>
          </cell>
          <cell r="F1737" t="str">
            <v>http://www.imdb.com/title/tt0295700/?ref_=fn_tt_tt_1</v>
          </cell>
          <cell r="G1737" t="str">
            <v>English</v>
          </cell>
          <cell r="H1737" t="str">
            <v>USA</v>
          </cell>
          <cell r="I1737">
            <v>12600000</v>
          </cell>
          <cell r="J1737">
            <v>2003</v>
          </cell>
          <cell r="K1737">
            <v>6.1</v>
          </cell>
          <cell r="L1737" t="str">
            <v>Horror</v>
          </cell>
          <cell r="M1737" t="str">
            <v>Thriller</v>
          </cell>
        </row>
        <row r="1738">
          <cell r="A1738" t="str">
            <v>John H. Lee</v>
          </cell>
          <cell r="B1738">
            <v>115</v>
          </cell>
          <cell r="C1738">
            <v>31662</v>
          </cell>
          <cell r="D1738" t="str">
            <v>Action|Drama|History|War</v>
          </cell>
          <cell r="E1738" t="str">
            <v>Operation ChromiteÂ </v>
          </cell>
          <cell r="F1738" t="str">
            <v>http://www.imdb.com/title/tt4939066/?ref_=fn_tt_tt_1</v>
          </cell>
          <cell r="G1738" t="str">
            <v>English</v>
          </cell>
          <cell r="H1738" t="str">
            <v>South Korea</v>
          </cell>
          <cell r="I1738">
            <v>12620000</v>
          </cell>
          <cell r="J1738">
            <v>2016</v>
          </cell>
          <cell r="K1738">
            <v>6.8</v>
          </cell>
          <cell r="L1738" t="str">
            <v>Action</v>
          </cell>
          <cell r="M1738" t="str">
            <v>Drama</v>
          </cell>
          <cell r="N1738" t="str">
            <v>History</v>
          </cell>
          <cell r="O1738" t="str">
            <v>War</v>
          </cell>
        </row>
        <row r="1739">
          <cell r="A1739" t="str">
            <v>Lars von Trier</v>
          </cell>
          <cell r="B1739">
            <v>140</v>
          </cell>
          <cell r="C1739">
            <v>4157491</v>
          </cell>
          <cell r="D1739" t="str">
            <v>Crime|Drama|Musical</v>
          </cell>
          <cell r="E1739" t="str">
            <v>Dancer in the DarkÂ </v>
          </cell>
          <cell r="F1739" t="str">
            <v>http://www.imdb.com/title/tt0168629/?ref_=fn_tt_tt_1</v>
          </cell>
          <cell r="G1739" t="str">
            <v>English</v>
          </cell>
          <cell r="H1739" t="str">
            <v>Denmark</v>
          </cell>
          <cell r="I1739">
            <v>12800000</v>
          </cell>
          <cell r="J1739">
            <v>2000</v>
          </cell>
          <cell r="K1739">
            <v>8</v>
          </cell>
          <cell r="L1739" t="str">
            <v>Crime</v>
          </cell>
          <cell r="M1739" t="str">
            <v>Drama</v>
          </cell>
          <cell r="N1739" t="str">
            <v>Musical</v>
          </cell>
        </row>
        <row r="1740">
          <cell r="A1740" t="str">
            <v>Je-kyu Kang</v>
          </cell>
          <cell r="B1740">
            <v>148</v>
          </cell>
          <cell r="C1740">
            <v>1110186</v>
          </cell>
          <cell r="D1740" t="str">
            <v>Action|Drama|War</v>
          </cell>
          <cell r="E1740" t="str">
            <v>Tae Guk Gi: The Brotherhood of WarÂ </v>
          </cell>
          <cell r="F1740" t="str">
            <v>http://www.imdb.com/title/tt0386064/?ref_=fn_tt_tt_1</v>
          </cell>
          <cell r="G1740" t="str">
            <v>Korean</v>
          </cell>
          <cell r="H1740" t="str">
            <v>South Korea</v>
          </cell>
          <cell r="I1740">
            <v>12800000</v>
          </cell>
          <cell r="J1740">
            <v>2004</v>
          </cell>
          <cell r="K1740">
            <v>8.1</v>
          </cell>
          <cell r="L1740" t="str">
            <v>Action</v>
          </cell>
          <cell r="M1740" t="str">
            <v>Drama</v>
          </cell>
          <cell r="N1740" t="str">
            <v>War</v>
          </cell>
        </row>
        <row r="1741">
          <cell r="A1741" t="str">
            <v>Don Michael Paul</v>
          </cell>
          <cell r="B1741">
            <v>98</v>
          </cell>
          <cell r="C1741">
            <v>15361537</v>
          </cell>
          <cell r="D1741" t="str">
            <v>Action|Crime|Thriller</v>
          </cell>
          <cell r="E1741" t="str">
            <v>Half Past DeadÂ </v>
          </cell>
          <cell r="F1741" t="str">
            <v>http://www.imdb.com/title/tt0297162/?ref_=fn_tt_tt_1</v>
          </cell>
          <cell r="G1741" t="str">
            <v>English</v>
          </cell>
          <cell r="H1741" t="str">
            <v>Germany</v>
          </cell>
          <cell r="I1741">
            <v>13000000</v>
          </cell>
          <cell r="J1741">
            <v>2002</v>
          </cell>
          <cell r="K1741">
            <v>4.5999999999999996</v>
          </cell>
          <cell r="L1741" t="str">
            <v>Action</v>
          </cell>
          <cell r="M1741" t="str">
            <v>Crime</v>
          </cell>
          <cell r="N1741" t="str">
            <v>Thriller</v>
          </cell>
        </row>
        <row r="1742">
          <cell r="A1742" t="str">
            <v>Tyler Perry</v>
          </cell>
          <cell r="B1742">
            <v>113</v>
          </cell>
          <cell r="C1742">
            <v>51697449</v>
          </cell>
          <cell r="D1742" t="str">
            <v>Comedy|Drama</v>
          </cell>
          <cell r="E1742" t="str">
            <v>I Can Do Bad All by MyselfÂ </v>
          </cell>
          <cell r="F1742" t="str">
            <v>http://www.imdb.com/title/tt1385912/?ref_=fn_tt_tt_1</v>
          </cell>
          <cell r="G1742" t="str">
            <v>English</v>
          </cell>
          <cell r="H1742" t="str">
            <v>USA</v>
          </cell>
          <cell r="I1742">
            <v>13000000</v>
          </cell>
          <cell r="J1742">
            <v>2009</v>
          </cell>
          <cell r="K1742">
            <v>4.0999999999999996</v>
          </cell>
          <cell r="L1742" t="str">
            <v>Comedy</v>
          </cell>
          <cell r="M1742" t="str">
            <v>Drama</v>
          </cell>
        </row>
        <row r="1743">
          <cell r="A1743" t="str">
            <v>Michael Hoffman</v>
          </cell>
          <cell r="B1743">
            <v>112</v>
          </cell>
          <cell r="C1743">
            <v>6615578</v>
          </cell>
          <cell r="D1743" t="str">
            <v>Biography|Drama|Romance</v>
          </cell>
          <cell r="E1743" t="str">
            <v>The Last StationÂ </v>
          </cell>
          <cell r="F1743" t="str">
            <v>http://www.imdb.com/title/tt0824758/?ref_=fn_tt_tt_1</v>
          </cell>
          <cell r="G1743" t="str">
            <v>English</v>
          </cell>
          <cell r="H1743" t="str">
            <v>Germany</v>
          </cell>
          <cell r="I1743">
            <v>13000000</v>
          </cell>
          <cell r="J1743">
            <v>2009</v>
          </cell>
          <cell r="K1743">
            <v>7</v>
          </cell>
          <cell r="L1743" t="str">
            <v>Biography</v>
          </cell>
          <cell r="M1743" t="str">
            <v>Drama</v>
          </cell>
          <cell r="N1743" t="str">
            <v>Romance</v>
          </cell>
        </row>
        <row r="1744">
          <cell r="A1744" t="str">
            <v>Gaspar NoÃ©</v>
          </cell>
          <cell r="B1744">
            <v>161</v>
          </cell>
          <cell r="C1744">
            <v>336467</v>
          </cell>
          <cell r="D1744" t="str">
            <v>Drama|Fantasy</v>
          </cell>
          <cell r="E1744" t="str">
            <v>Enter the VoidÂ </v>
          </cell>
          <cell r="F1744" t="str">
            <v>http://www.imdb.com/title/tt1191111/?ref_=fn_tt_tt_1</v>
          </cell>
          <cell r="G1744" t="str">
            <v>English</v>
          </cell>
          <cell r="H1744" t="str">
            <v>France</v>
          </cell>
          <cell r="I1744">
            <v>13000000</v>
          </cell>
          <cell r="J1744">
            <v>2009</v>
          </cell>
          <cell r="K1744">
            <v>7.3</v>
          </cell>
          <cell r="L1744" t="str">
            <v>Drama</v>
          </cell>
          <cell r="M1744" t="str">
            <v>Fantasy</v>
          </cell>
        </row>
        <row r="1745">
          <cell r="A1745" t="str">
            <v>Phyllida Lloyd</v>
          </cell>
          <cell r="B1745">
            <v>105</v>
          </cell>
          <cell r="C1745">
            <v>29959436</v>
          </cell>
          <cell r="D1745" t="str">
            <v>Biography|Drama|History</v>
          </cell>
          <cell r="E1745" t="str">
            <v>The Iron LadyÂ </v>
          </cell>
          <cell r="F1745" t="str">
            <v>http://www.imdb.com/title/tt1007029/?ref_=fn_tt_tt_1</v>
          </cell>
          <cell r="G1745" t="str">
            <v>English</v>
          </cell>
          <cell r="H1745" t="str">
            <v>UK</v>
          </cell>
          <cell r="I1745">
            <v>13000000</v>
          </cell>
          <cell r="J1745">
            <v>2011</v>
          </cell>
          <cell r="K1745">
            <v>6.4</v>
          </cell>
          <cell r="L1745" t="str">
            <v>Biography</v>
          </cell>
          <cell r="M1745" t="str">
            <v>Drama</v>
          </cell>
          <cell r="N1745" t="str">
            <v>History</v>
          </cell>
        </row>
        <row r="1746">
          <cell r="A1746" t="str">
            <v>Barry Levinson</v>
          </cell>
          <cell r="B1746">
            <v>121</v>
          </cell>
          <cell r="C1746">
            <v>123922370</v>
          </cell>
          <cell r="D1746" t="str">
            <v>Biography|Comedy|Drama|War</v>
          </cell>
          <cell r="E1746" t="str">
            <v>Good Morning, VietnamÂ </v>
          </cell>
          <cell r="F1746" t="str">
            <v>http://www.imdb.com/title/tt0093105/?ref_=fn_tt_tt_1</v>
          </cell>
          <cell r="G1746" t="str">
            <v>English</v>
          </cell>
          <cell r="H1746" t="str">
            <v>USA</v>
          </cell>
          <cell r="I1746">
            <v>13000000</v>
          </cell>
          <cell r="J1746">
            <v>1987</v>
          </cell>
          <cell r="K1746">
            <v>7.3</v>
          </cell>
          <cell r="L1746" t="str">
            <v>Biography</v>
          </cell>
          <cell r="M1746" t="str">
            <v>Comedy</v>
          </cell>
          <cell r="N1746" t="str">
            <v>Drama</v>
          </cell>
          <cell r="O1746" t="str">
            <v>War</v>
          </cell>
        </row>
        <row r="1747">
          <cell r="A1747" t="str">
            <v>Jon M. Chu</v>
          </cell>
          <cell r="B1747">
            <v>115</v>
          </cell>
          <cell r="C1747">
            <v>73000942</v>
          </cell>
          <cell r="D1747" t="str">
            <v>Documentary|Music</v>
          </cell>
          <cell r="E1747" t="str">
            <v>Justin Bieber: Never Say NeverÂ </v>
          </cell>
          <cell r="F1747" t="str">
            <v>http://www.imdb.com/title/tt1702443/?ref_=fn_tt_tt_1</v>
          </cell>
          <cell r="G1747" t="str">
            <v>English</v>
          </cell>
          <cell r="H1747" t="str">
            <v>USA</v>
          </cell>
          <cell r="I1747">
            <v>13000000</v>
          </cell>
          <cell r="J1747">
            <v>2011</v>
          </cell>
          <cell r="K1747">
            <v>1.6</v>
          </cell>
          <cell r="L1747" t="str">
            <v>Documentary</v>
          </cell>
          <cell r="M1747" t="str">
            <v>Music</v>
          </cell>
        </row>
        <row r="1748">
          <cell r="A1748" t="str">
            <v>Darren Aronofsky</v>
          </cell>
          <cell r="B1748">
            <v>108</v>
          </cell>
          <cell r="C1748">
            <v>106952327</v>
          </cell>
          <cell r="D1748" t="str">
            <v>Drama|Thriller</v>
          </cell>
          <cell r="E1748" t="str">
            <v>Black SwanÂ </v>
          </cell>
          <cell r="F1748" t="str">
            <v>http://www.imdb.com/title/tt0947798/?ref_=fn_tt_tt_1</v>
          </cell>
          <cell r="G1748" t="str">
            <v>English</v>
          </cell>
          <cell r="H1748" t="str">
            <v>USA</v>
          </cell>
          <cell r="I1748">
            <v>13000000</v>
          </cell>
          <cell r="J1748">
            <v>2010</v>
          </cell>
          <cell r="K1748">
            <v>8</v>
          </cell>
          <cell r="L1748" t="str">
            <v>Drama</v>
          </cell>
          <cell r="M1748" t="str">
            <v>Thriller</v>
          </cell>
        </row>
        <row r="1749">
          <cell r="A1749" t="str">
            <v>Francis Ford Coppola</v>
          </cell>
          <cell r="B1749">
            <v>220</v>
          </cell>
          <cell r="C1749">
            <v>57300000</v>
          </cell>
          <cell r="D1749" t="str">
            <v>Crime|Drama</v>
          </cell>
          <cell r="E1749" t="str">
            <v>The Godfather: Part IIÂ </v>
          </cell>
          <cell r="F1749" t="str">
            <v>http://www.imdb.com/title/tt0071562/?ref_=fn_tt_tt_1</v>
          </cell>
          <cell r="G1749" t="str">
            <v>English</v>
          </cell>
          <cell r="H1749" t="str">
            <v>USA</v>
          </cell>
          <cell r="I1749">
            <v>13000000</v>
          </cell>
          <cell r="J1749">
            <v>1974</v>
          </cell>
          <cell r="K1749">
            <v>9</v>
          </cell>
          <cell r="L1749" t="str">
            <v>Crime</v>
          </cell>
          <cell r="M1749" t="str">
            <v>Drama</v>
          </cell>
        </row>
        <row r="1750">
          <cell r="A1750" t="str">
            <v>Thomas Carter</v>
          </cell>
          <cell r="B1750">
            <v>112</v>
          </cell>
          <cell r="C1750">
            <v>91038276</v>
          </cell>
          <cell r="D1750" t="str">
            <v>Drama|Music|Romance</v>
          </cell>
          <cell r="E1750" t="str">
            <v>Save the Last DanceÂ </v>
          </cell>
          <cell r="F1750" t="str">
            <v>http://www.imdb.com/title/tt0206275/?ref_=fn_tt_tt_1</v>
          </cell>
          <cell r="G1750" t="str">
            <v>English</v>
          </cell>
          <cell r="H1750" t="str">
            <v>USA</v>
          </cell>
          <cell r="I1750">
            <v>13000000</v>
          </cell>
          <cell r="J1750">
            <v>2001</v>
          </cell>
          <cell r="K1750">
            <v>6.1</v>
          </cell>
          <cell r="L1750" t="str">
            <v>Drama</v>
          </cell>
          <cell r="M1750" t="str">
            <v>Music</v>
          </cell>
          <cell r="N1750" t="str">
            <v>Romance</v>
          </cell>
        </row>
        <row r="1751">
          <cell r="A1751" t="str">
            <v>Patricia Riggen</v>
          </cell>
          <cell r="B1751">
            <v>109</v>
          </cell>
          <cell r="C1751">
            <v>61693523</v>
          </cell>
          <cell r="D1751" t="str">
            <v>Drama</v>
          </cell>
          <cell r="E1751" t="str">
            <v>Miracles from HeavenÂ </v>
          </cell>
          <cell r="F1751" t="str">
            <v>http://www.imdb.com/title/tt4257926/?ref_=fn_tt_tt_1</v>
          </cell>
          <cell r="G1751" t="str">
            <v>English</v>
          </cell>
          <cell r="H1751" t="str">
            <v>USA</v>
          </cell>
          <cell r="I1751">
            <v>13000000</v>
          </cell>
          <cell r="J1751">
            <v>2016</v>
          </cell>
          <cell r="K1751">
            <v>6.8</v>
          </cell>
          <cell r="L1751" t="str">
            <v>Drama</v>
          </cell>
          <cell r="M1751">
            <v>0</v>
          </cell>
        </row>
        <row r="1752">
          <cell r="A1752" t="str">
            <v>Danny Leiner</v>
          </cell>
          <cell r="B1752">
            <v>83</v>
          </cell>
          <cell r="C1752">
            <v>46729374</v>
          </cell>
          <cell r="D1752" t="str">
            <v>Comedy|Mystery</v>
          </cell>
          <cell r="E1752" t="str">
            <v>Dude, Where's My Car?Â </v>
          </cell>
          <cell r="F1752" t="str">
            <v>http://www.imdb.com/title/tt0242423/?ref_=fn_tt_tt_1</v>
          </cell>
          <cell r="G1752" t="str">
            <v>English</v>
          </cell>
          <cell r="H1752" t="str">
            <v>USA</v>
          </cell>
          <cell r="I1752">
            <v>13000000</v>
          </cell>
          <cell r="J1752">
            <v>2000</v>
          </cell>
          <cell r="K1752">
            <v>5.5</v>
          </cell>
          <cell r="L1752" t="str">
            <v>Comedy</v>
          </cell>
          <cell r="M1752" t="str">
            <v>Mystery</v>
          </cell>
        </row>
        <row r="1753">
          <cell r="A1753" t="str">
            <v>Christopher Cain</v>
          </cell>
          <cell r="B1753">
            <v>107</v>
          </cell>
          <cell r="C1753">
            <v>44726644</v>
          </cell>
          <cell r="D1753" t="str">
            <v>Action|Crime|Drama|Thriller|Western</v>
          </cell>
          <cell r="E1753" t="str">
            <v>Young GunsÂ </v>
          </cell>
          <cell r="F1753" t="str">
            <v>http://www.imdb.com/title/tt0096487/?ref_=fn_tt_tt_1</v>
          </cell>
          <cell r="G1753" t="str">
            <v>English</v>
          </cell>
          <cell r="H1753" t="str">
            <v>USA</v>
          </cell>
          <cell r="I1753">
            <v>13000000</v>
          </cell>
          <cell r="J1753">
            <v>1988</v>
          </cell>
          <cell r="K1753">
            <v>6.8</v>
          </cell>
          <cell r="L1753" t="str">
            <v>Action</v>
          </cell>
          <cell r="M1753" t="str">
            <v>Crime</v>
          </cell>
          <cell r="N1753" t="str">
            <v>Drama</v>
          </cell>
          <cell r="O1753" t="str">
            <v>Thriller</v>
          </cell>
        </row>
        <row r="1754">
          <cell r="A1754" t="str">
            <v>Theodore Melfi</v>
          </cell>
          <cell r="B1754">
            <v>102</v>
          </cell>
          <cell r="C1754">
            <v>44134898</v>
          </cell>
          <cell r="D1754" t="str">
            <v>Comedy|Drama</v>
          </cell>
          <cell r="E1754" t="str">
            <v>St. VincentÂ </v>
          </cell>
          <cell r="F1754" t="str">
            <v>http://www.imdb.com/title/tt2170593/?ref_=fn_tt_tt_1</v>
          </cell>
          <cell r="G1754" t="str">
            <v>English</v>
          </cell>
          <cell r="H1754" t="str">
            <v>USA</v>
          </cell>
          <cell r="I1754">
            <v>13000000</v>
          </cell>
          <cell r="J1754">
            <v>2014</v>
          </cell>
          <cell r="K1754">
            <v>7.3</v>
          </cell>
          <cell r="L1754" t="str">
            <v>Comedy</v>
          </cell>
          <cell r="M1754" t="str">
            <v>Drama</v>
          </cell>
        </row>
        <row r="1755">
          <cell r="A1755" t="str">
            <v>Ed Decter</v>
          </cell>
          <cell r="B1755">
            <v>92</v>
          </cell>
          <cell r="C1755">
            <v>28972187</v>
          </cell>
          <cell r="D1755" t="str">
            <v>Comedy</v>
          </cell>
          <cell r="E1755" t="str">
            <v>The New GuyÂ </v>
          </cell>
          <cell r="F1755" t="str">
            <v>http://www.imdb.com/title/tt0241760/?ref_=fn_tt_tt_1</v>
          </cell>
          <cell r="G1755" t="str">
            <v>English</v>
          </cell>
          <cell r="H1755" t="str">
            <v>USA</v>
          </cell>
          <cell r="I1755">
            <v>13000000</v>
          </cell>
          <cell r="J1755">
            <v>2002</v>
          </cell>
          <cell r="K1755">
            <v>5.9</v>
          </cell>
          <cell r="L1755" t="str">
            <v>Comedy</v>
          </cell>
          <cell r="M1755">
            <v>0</v>
          </cell>
        </row>
        <row r="1756">
          <cell r="A1756" t="str">
            <v>Eric Bress</v>
          </cell>
          <cell r="B1756">
            <v>120</v>
          </cell>
          <cell r="C1756">
            <v>23947</v>
          </cell>
          <cell r="D1756" t="str">
            <v>Sci-Fi|Thriller</v>
          </cell>
          <cell r="E1756" t="str">
            <v>The Butterfly EffectÂ </v>
          </cell>
          <cell r="F1756" t="str">
            <v>http://www.imdb.com/title/tt0289879/?ref_=fn_tt_tt_1</v>
          </cell>
          <cell r="G1756" t="str">
            <v>English</v>
          </cell>
          <cell r="H1756" t="str">
            <v>USA</v>
          </cell>
          <cell r="I1756">
            <v>13000000</v>
          </cell>
          <cell r="J1756">
            <v>2004</v>
          </cell>
          <cell r="K1756">
            <v>7.7</v>
          </cell>
          <cell r="L1756" t="str">
            <v>Sci-Fi</v>
          </cell>
          <cell r="M1756" t="str">
            <v>Thriller</v>
          </cell>
        </row>
        <row r="1757">
          <cell r="A1757" t="str">
            <v>Chris Koch</v>
          </cell>
          <cell r="B1757">
            <v>89</v>
          </cell>
          <cell r="C1757">
            <v>60008303</v>
          </cell>
          <cell r="D1757" t="str">
            <v>Adventure|Comedy|Family</v>
          </cell>
          <cell r="E1757" t="str">
            <v>Snow DayÂ </v>
          </cell>
          <cell r="F1757" t="str">
            <v>http://www.imdb.com/title/tt0184907/?ref_=fn_tt_tt_1</v>
          </cell>
          <cell r="G1757" t="str">
            <v>English</v>
          </cell>
          <cell r="H1757" t="str">
            <v>USA</v>
          </cell>
          <cell r="I1757">
            <v>13000000</v>
          </cell>
          <cell r="J1757">
            <v>2000</v>
          </cell>
          <cell r="K1757">
            <v>4.9000000000000004</v>
          </cell>
          <cell r="L1757" t="str">
            <v>Adventure</v>
          </cell>
          <cell r="M1757" t="str">
            <v>Comedy</v>
          </cell>
          <cell r="N1757" t="str">
            <v>Family</v>
          </cell>
        </row>
        <row r="1758">
          <cell r="A1758" t="str">
            <v>Preston A. Whitmore II</v>
          </cell>
          <cell r="B1758">
            <v>117</v>
          </cell>
          <cell r="C1758">
            <v>49121934</v>
          </cell>
          <cell r="D1758" t="str">
            <v>Comedy|Drama|Romance</v>
          </cell>
          <cell r="E1758" t="str">
            <v>This ChristmasÂ </v>
          </cell>
          <cell r="F1758" t="str">
            <v>http://www.imdb.com/title/tt0937375/?ref_=fn_tt_tt_1</v>
          </cell>
          <cell r="G1758" t="str">
            <v>English</v>
          </cell>
          <cell r="H1758" t="str">
            <v>USA</v>
          </cell>
          <cell r="I1758">
            <v>13000000</v>
          </cell>
          <cell r="J1758">
            <v>2007</v>
          </cell>
          <cell r="K1758">
            <v>6.1</v>
          </cell>
          <cell r="L1758" t="str">
            <v>Comedy</v>
          </cell>
          <cell r="M1758" t="str">
            <v>Drama</v>
          </cell>
          <cell r="N1758" t="str">
            <v>Romance</v>
          </cell>
        </row>
        <row r="1759">
          <cell r="A1759" t="str">
            <v>Kirk Wong</v>
          </cell>
          <cell r="B1759">
            <v>91</v>
          </cell>
          <cell r="C1759">
            <v>27052167</v>
          </cell>
          <cell r="D1759" t="str">
            <v>Action|Comedy|Crime|Thriller</v>
          </cell>
          <cell r="E1759" t="str">
            <v>The Big HitÂ </v>
          </cell>
          <cell r="F1759" t="str">
            <v>http://www.imdb.com/title/tt0120609/?ref_=fn_tt_tt_1</v>
          </cell>
          <cell r="G1759" t="str">
            <v>English</v>
          </cell>
          <cell r="H1759" t="str">
            <v>USA</v>
          </cell>
          <cell r="I1759">
            <v>13000000</v>
          </cell>
          <cell r="J1759">
            <v>1998</v>
          </cell>
          <cell r="K1759">
            <v>6.1</v>
          </cell>
          <cell r="L1759" t="str">
            <v>Action</v>
          </cell>
          <cell r="M1759" t="str">
            <v>Comedy</v>
          </cell>
          <cell r="N1759" t="str">
            <v>Crime</v>
          </cell>
          <cell r="O1759" t="str">
            <v>Thriller</v>
          </cell>
        </row>
        <row r="1760">
          <cell r="A1760" t="str">
            <v>Bronwen Hughes</v>
          </cell>
          <cell r="B1760">
            <v>100</v>
          </cell>
          <cell r="C1760">
            <v>26539321</v>
          </cell>
          <cell r="D1760" t="str">
            <v>Comedy|Drama|Family</v>
          </cell>
          <cell r="E1760" t="str">
            <v>Harriet the SpyÂ </v>
          </cell>
          <cell r="F1760" t="str">
            <v>http://www.imdb.com/title/tt0116493/?ref_=fn_tt_tt_1</v>
          </cell>
          <cell r="G1760" t="str">
            <v>English</v>
          </cell>
          <cell r="H1760" t="str">
            <v>USA</v>
          </cell>
          <cell r="I1760">
            <v>13000000</v>
          </cell>
          <cell r="J1760">
            <v>1996</v>
          </cell>
          <cell r="K1760">
            <v>5.9</v>
          </cell>
          <cell r="L1760" t="str">
            <v>Comedy</v>
          </cell>
          <cell r="M1760" t="str">
            <v>Drama</v>
          </cell>
          <cell r="N1760" t="str">
            <v>Family</v>
          </cell>
        </row>
        <row r="1761">
          <cell r="A1761" t="str">
            <v>John Lafia</v>
          </cell>
          <cell r="B1761">
            <v>72</v>
          </cell>
          <cell r="C1761">
            <v>28501605</v>
          </cell>
          <cell r="D1761" t="str">
            <v>Fantasy|Horror</v>
          </cell>
          <cell r="E1761" t="str">
            <v>Child's Play 2Â </v>
          </cell>
          <cell r="F1761" t="str">
            <v>http://www.imdb.com/title/tt0099253/?ref_=fn_tt_tt_1</v>
          </cell>
          <cell r="G1761" t="str">
            <v>English</v>
          </cell>
          <cell r="H1761" t="str">
            <v>USA</v>
          </cell>
          <cell r="I1761">
            <v>13000000</v>
          </cell>
          <cell r="J1761">
            <v>1990</v>
          </cell>
          <cell r="K1761">
            <v>5.7</v>
          </cell>
          <cell r="L1761" t="str">
            <v>Fantasy</v>
          </cell>
          <cell r="M1761" t="str">
            <v>Horror</v>
          </cell>
        </row>
        <row r="1762">
          <cell r="A1762" t="str">
            <v>Spike Jonze</v>
          </cell>
          <cell r="B1762">
            <v>112</v>
          </cell>
          <cell r="C1762">
            <v>22858926</v>
          </cell>
          <cell r="D1762" t="str">
            <v>Comedy|Drama|Fantasy</v>
          </cell>
          <cell r="E1762" t="str">
            <v>Being John MalkovichÂ </v>
          </cell>
          <cell r="F1762" t="str">
            <v>http://www.imdb.com/title/tt0120601/?ref_=fn_tt_tt_1</v>
          </cell>
          <cell r="G1762" t="str">
            <v>English</v>
          </cell>
          <cell r="H1762" t="str">
            <v>USA</v>
          </cell>
          <cell r="I1762">
            <v>13000000</v>
          </cell>
          <cell r="J1762">
            <v>1999</v>
          </cell>
          <cell r="K1762">
            <v>7.8</v>
          </cell>
          <cell r="L1762" t="str">
            <v>Comedy</v>
          </cell>
          <cell r="M1762" t="str">
            <v>Drama</v>
          </cell>
          <cell r="N1762" t="str">
            <v>Fantasy</v>
          </cell>
        </row>
        <row r="1763">
          <cell r="A1763" t="str">
            <v>Dave Green</v>
          </cell>
          <cell r="B1763">
            <v>91</v>
          </cell>
          <cell r="C1763">
            <v>38916903</v>
          </cell>
          <cell r="D1763" t="str">
            <v>Adventure|Family|Sci-Fi</v>
          </cell>
          <cell r="E1763" t="str">
            <v>Earth to EchoÂ </v>
          </cell>
          <cell r="F1763" t="str">
            <v>http://www.imdb.com/title/tt2183034/?ref_=fn_tt_tt_1</v>
          </cell>
          <cell r="G1763" t="str">
            <v>English</v>
          </cell>
          <cell r="H1763" t="str">
            <v>USA</v>
          </cell>
          <cell r="I1763">
            <v>13000000</v>
          </cell>
          <cell r="J1763">
            <v>2014</v>
          </cell>
          <cell r="K1763">
            <v>5.8</v>
          </cell>
          <cell r="L1763" t="str">
            <v>Adventure</v>
          </cell>
          <cell r="M1763" t="str">
            <v>Family</v>
          </cell>
          <cell r="N1763" t="str">
            <v>Sci-Fi</v>
          </cell>
        </row>
        <row r="1764">
          <cell r="A1764" t="str">
            <v>Michael Polish</v>
          </cell>
          <cell r="B1764">
            <v>104</v>
          </cell>
          <cell r="C1764">
            <v>10996440</v>
          </cell>
          <cell r="D1764" t="str">
            <v>Adventure|Drama|Sci-Fi</v>
          </cell>
          <cell r="E1764" t="str">
            <v>The Astronaut FarmerÂ </v>
          </cell>
          <cell r="F1764" t="str">
            <v>http://www.imdb.com/title/tt0469263/?ref_=fn_tt_tt_1</v>
          </cell>
          <cell r="G1764" t="str">
            <v>English</v>
          </cell>
          <cell r="H1764" t="str">
            <v>USA</v>
          </cell>
          <cell r="I1764">
            <v>13000000</v>
          </cell>
          <cell r="J1764">
            <v>2006</v>
          </cell>
          <cell r="K1764">
            <v>6.3</v>
          </cell>
          <cell r="L1764" t="str">
            <v>Adventure</v>
          </cell>
          <cell r="M1764" t="str">
            <v>Drama</v>
          </cell>
          <cell r="N1764" t="str">
            <v>Sci-Fi</v>
          </cell>
        </row>
        <row r="1765">
          <cell r="A1765" t="str">
            <v>Daisy von Scherler Mayer</v>
          </cell>
          <cell r="B1765">
            <v>84</v>
          </cell>
          <cell r="C1765">
            <v>8026971</v>
          </cell>
          <cell r="D1765" t="str">
            <v>Comedy|Romance</v>
          </cell>
          <cell r="E1765" t="str">
            <v>WooÂ </v>
          </cell>
          <cell r="F1765" t="str">
            <v>http://www.imdb.com/title/tt0120531/?ref_=fn_tt_tt_1</v>
          </cell>
          <cell r="G1765" t="str">
            <v>English</v>
          </cell>
          <cell r="H1765" t="str">
            <v>USA</v>
          </cell>
          <cell r="I1765">
            <v>13000000</v>
          </cell>
          <cell r="J1765">
            <v>1998</v>
          </cell>
          <cell r="K1765">
            <v>3.8</v>
          </cell>
          <cell r="L1765" t="str">
            <v>Comedy</v>
          </cell>
          <cell r="M1765" t="str">
            <v>Romance</v>
          </cell>
        </row>
        <row r="1766">
          <cell r="A1766" t="str">
            <v>Lenny Abrahamson</v>
          </cell>
          <cell r="B1766">
            <v>118</v>
          </cell>
          <cell r="C1766">
            <v>14677654</v>
          </cell>
          <cell r="D1766" t="str">
            <v>Drama</v>
          </cell>
          <cell r="E1766" t="str">
            <v>RoomÂ </v>
          </cell>
          <cell r="F1766" t="str">
            <v>http://www.imdb.com/title/tt3170832/?ref_=fn_tt_tt_1</v>
          </cell>
          <cell r="G1766" t="str">
            <v>English</v>
          </cell>
          <cell r="H1766" t="str">
            <v>Ireland</v>
          </cell>
          <cell r="I1766">
            <v>13000000</v>
          </cell>
          <cell r="J1766">
            <v>2015</v>
          </cell>
          <cell r="K1766">
            <v>8.3000000000000007</v>
          </cell>
          <cell r="L1766" t="str">
            <v>Drama</v>
          </cell>
          <cell r="M1766">
            <v>0</v>
          </cell>
        </row>
        <row r="1767">
          <cell r="A1767" t="str">
            <v>Bob Saget</v>
          </cell>
          <cell r="B1767">
            <v>82</v>
          </cell>
          <cell r="C1767">
            <v>9975684</v>
          </cell>
          <cell r="D1767" t="str">
            <v>Comedy</v>
          </cell>
          <cell r="E1767" t="str">
            <v>Dirty WorkÂ </v>
          </cell>
          <cell r="F1767" t="str">
            <v>http://www.imdb.com/title/tt0120654/?ref_=fn_tt_tt_1</v>
          </cell>
          <cell r="G1767" t="str">
            <v>English</v>
          </cell>
          <cell r="H1767" t="str">
            <v>Canada</v>
          </cell>
          <cell r="I1767">
            <v>13000000</v>
          </cell>
          <cell r="J1767">
            <v>1998</v>
          </cell>
          <cell r="K1767">
            <v>6.4</v>
          </cell>
          <cell r="L1767" t="str">
            <v>Comedy</v>
          </cell>
          <cell r="M1767">
            <v>0</v>
          </cell>
        </row>
        <row r="1768">
          <cell r="A1768" t="str">
            <v>John Waters</v>
          </cell>
          <cell r="B1768">
            <v>95</v>
          </cell>
          <cell r="C1768">
            <v>7881335</v>
          </cell>
          <cell r="D1768" t="str">
            <v>Comedy|Crime|Thriller</v>
          </cell>
          <cell r="E1768" t="str">
            <v>Serial MomÂ </v>
          </cell>
          <cell r="F1768" t="str">
            <v>http://www.imdb.com/title/tt0111127/?ref_=fn_tt_tt_1</v>
          </cell>
          <cell r="G1768" t="str">
            <v>English</v>
          </cell>
          <cell r="H1768" t="str">
            <v>USA</v>
          </cell>
          <cell r="I1768">
            <v>13000000</v>
          </cell>
          <cell r="J1768">
            <v>1994</v>
          </cell>
          <cell r="K1768">
            <v>6.7</v>
          </cell>
          <cell r="L1768" t="str">
            <v>Comedy</v>
          </cell>
          <cell r="M1768" t="str">
            <v>Crime</v>
          </cell>
          <cell r="N1768" t="str">
            <v>Thriller</v>
          </cell>
        </row>
        <row r="1769">
          <cell r="A1769" t="str">
            <v>Andrew Fleming</v>
          </cell>
          <cell r="B1769">
            <v>94</v>
          </cell>
          <cell r="C1769">
            <v>6241697</v>
          </cell>
          <cell r="D1769" t="str">
            <v>Comedy</v>
          </cell>
          <cell r="E1769" t="str">
            <v>DickÂ </v>
          </cell>
          <cell r="F1769" t="str">
            <v>http://www.imdb.com/title/tt0144168/?ref_=fn_tt_tt_1</v>
          </cell>
          <cell r="G1769" t="str">
            <v>English</v>
          </cell>
          <cell r="H1769" t="str">
            <v>France</v>
          </cell>
          <cell r="I1769">
            <v>13000000</v>
          </cell>
          <cell r="J1769">
            <v>1999</v>
          </cell>
          <cell r="K1769">
            <v>6.1</v>
          </cell>
          <cell r="L1769" t="str">
            <v>Comedy</v>
          </cell>
          <cell r="M1769">
            <v>0</v>
          </cell>
        </row>
        <row r="1770">
          <cell r="A1770" t="str">
            <v>Craig Bolotin</v>
          </cell>
          <cell r="B1770">
            <v>99</v>
          </cell>
          <cell r="C1770">
            <v>5871603</v>
          </cell>
          <cell r="D1770" t="str">
            <v>Drama|Thriller</v>
          </cell>
          <cell r="E1770" t="str">
            <v>Light It UpÂ </v>
          </cell>
          <cell r="F1770" t="str">
            <v>http://www.imdb.com/title/tt0172726/?ref_=fn_tt_tt_1</v>
          </cell>
          <cell r="G1770" t="str">
            <v>English</v>
          </cell>
          <cell r="H1770" t="str">
            <v>USA</v>
          </cell>
          <cell r="I1770">
            <v>13000000</v>
          </cell>
          <cell r="J1770">
            <v>1999</v>
          </cell>
          <cell r="K1770">
            <v>6</v>
          </cell>
          <cell r="L1770" t="str">
            <v>Drama</v>
          </cell>
          <cell r="M1770" t="str">
            <v>Thriller</v>
          </cell>
        </row>
        <row r="1771">
          <cell r="A1771" t="str">
            <v>Mark Christopher</v>
          </cell>
          <cell r="B1771">
            <v>121</v>
          </cell>
          <cell r="C1771">
            <v>16574731</v>
          </cell>
          <cell r="D1771" t="str">
            <v>Drama|Music</v>
          </cell>
          <cell r="E1771" t="str">
            <v>54Â </v>
          </cell>
          <cell r="F1771" t="str">
            <v>http://www.imdb.com/title/tt0120577/?ref_=fn_tt_tt_1</v>
          </cell>
          <cell r="G1771" t="str">
            <v>English</v>
          </cell>
          <cell r="H1771" t="str">
            <v>USA</v>
          </cell>
          <cell r="I1771">
            <v>13000000</v>
          </cell>
          <cell r="J1771">
            <v>1998</v>
          </cell>
          <cell r="K1771">
            <v>5.8</v>
          </cell>
          <cell r="L1771" t="str">
            <v>Drama</v>
          </cell>
          <cell r="M1771" t="str">
            <v>Music</v>
          </cell>
        </row>
        <row r="1772">
          <cell r="A1772" t="str">
            <v>Blair Hayes</v>
          </cell>
          <cell r="B1772">
            <v>84</v>
          </cell>
          <cell r="C1772">
            <v>5002310</v>
          </cell>
          <cell r="D1772" t="str">
            <v>Adventure|Comedy|Romance|Sci-Fi</v>
          </cell>
          <cell r="E1772" t="str">
            <v>Bubble BoyÂ </v>
          </cell>
          <cell r="F1772" t="str">
            <v>http://www.imdb.com/title/tt0258470/?ref_=fn_tt_tt_1</v>
          </cell>
          <cell r="G1772" t="str">
            <v>English</v>
          </cell>
          <cell r="H1772" t="str">
            <v>USA</v>
          </cell>
          <cell r="I1772">
            <v>13000000</v>
          </cell>
          <cell r="J1772">
            <v>2001</v>
          </cell>
          <cell r="K1772">
            <v>5.6</v>
          </cell>
          <cell r="L1772" t="str">
            <v>Adventure</v>
          </cell>
          <cell r="M1772" t="str">
            <v>Comedy</v>
          </cell>
          <cell r="N1772" t="str">
            <v>Romance</v>
          </cell>
          <cell r="O1772" t="str">
            <v>Sci-Fi</v>
          </cell>
        </row>
        <row r="1773">
          <cell r="A1773" t="str">
            <v>Jez Butterworth</v>
          </cell>
          <cell r="B1773">
            <v>93</v>
          </cell>
          <cell r="C1773">
            <v>4919896</v>
          </cell>
          <cell r="D1773" t="str">
            <v>Comedy|Crime|Thriller</v>
          </cell>
          <cell r="E1773" t="str">
            <v>Birthday GirlÂ </v>
          </cell>
          <cell r="F1773" t="str">
            <v>http://www.imdb.com/title/tt0188453/?ref_=fn_tt_tt_1</v>
          </cell>
          <cell r="G1773" t="str">
            <v>English</v>
          </cell>
          <cell r="H1773" t="str">
            <v>UK</v>
          </cell>
          <cell r="I1773">
            <v>13000000</v>
          </cell>
          <cell r="J1773">
            <v>2001</v>
          </cell>
          <cell r="K1773">
            <v>6.1</v>
          </cell>
          <cell r="L1773" t="str">
            <v>Comedy</v>
          </cell>
          <cell r="M1773" t="str">
            <v>Crime</v>
          </cell>
          <cell r="N1773" t="str">
            <v>Thriller</v>
          </cell>
        </row>
        <row r="1774">
          <cell r="A1774" t="str">
            <v>Jon Lucas</v>
          </cell>
          <cell r="B1774">
            <v>93</v>
          </cell>
          <cell r="C1774">
            <v>25675765</v>
          </cell>
          <cell r="D1774" t="str">
            <v>Comedy</v>
          </cell>
          <cell r="E1774" t="str">
            <v>21 &amp; OverÂ </v>
          </cell>
          <cell r="F1774" t="str">
            <v>http://www.imdb.com/title/tt1711425/?ref_=fn_tt_tt_1</v>
          </cell>
          <cell r="G1774" t="str">
            <v>English</v>
          </cell>
          <cell r="H1774" t="str">
            <v>USA</v>
          </cell>
          <cell r="I1774">
            <v>13000000</v>
          </cell>
          <cell r="J1774">
            <v>2013</v>
          </cell>
          <cell r="K1774">
            <v>5.9</v>
          </cell>
          <cell r="L1774" t="str">
            <v>Comedy</v>
          </cell>
          <cell r="M1774">
            <v>0</v>
          </cell>
        </row>
        <row r="1775">
          <cell r="A1775" t="str">
            <v>Olivier Assayas</v>
          </cell>
          <cell r="B1775">
            <v>120</v>
          </cell>
          <cell r="C1775">
            <v>4857376</v>
          </cell>
          <cell r="D1775" t="str">
            <v>Comedy|Drama|Romance</v>
          </cell>
          <cell r="E1775" t="str">
            <v>Paris, je t'aimeÂ </v>
          </cell>
          <cell r="F1775" t="str">
            <v>http://www.imdb.com/title/tt0401711/?ref_=fn_tt_tt_1</v>
          </cell>
          <cell r="G1775" t="str">
            <v>French</v>
          </cell>
          <cell r="H1775" t="str">
            <v>France</v>
          </cell>
          <cell r="I1775">
            <v>13000000</v>
          </cell>
          <cell r="J1775">
            <v>2006</v>
          </cell>
          <cell r="K1775">
            <v>7.3</v>
          </cell>
          <cell r="L1775" t="str">
            <v>Comedy</v>
          </cell>
          <cell r="M1775" t="str">
            <v>Drama</v>
          </cell>
          <cell r="N1775" t="str">
            <v>Romance</v>
          </cell>
        </row>
        <row r="1776">
          <cell r="A1776" t="str">
            <v>Rod Lurie</v>
          </cell>
          <cell r="B1776">
            <v>112</v>
          </cell>
          <cell r="C1776">
            <v>3169424</v>
          </cell>
          <cell r="D1776" t="str">
            <v>Drama|Sport</v>
          </cell>
          <cell r="E1776" t="str">
            <v>Resurrecting the ChampÂ </v>
          </cell>
          <cell r="F1776" t="str">
            <v>http://www.imdb.com/title/tt0416185/?ref_=fn_tt_tt_1</v>
          </cell>
          <cell r="G1776" t="str">
            <v>English</v>
          </cell>
          <cell r="H1776" t="str">
            <v>USA</v>
          </cell>
          <cell r="I1776">
            <v>13000000</v>
          </cell>
          <cell r="J1776">
            <v>2007</v>
          </cell>
          <cell r="K1776">
            <v>6.8</v>
          </cell>
          <cell r="L1776" t="str">
            <v>Drama</v>
          </cell>
          <cell r="M1776" t="str">
            <v>Sport</v>
          </cell>
        </row>
        <row r="1777">
          <cell r="A1777" t="str">
            <v>Paul Weitz</v>
          </cell>
          <cell r="B1777">
            <v>107</v>
          </cell>
          <cell r="C1777">
            <v>18004225</v>
          </cell>
          <cell r="D1777" t="str">
            <v>Comedy|Drama|Romance</v>
          </cell>
          <cell r="E1777" t="str">
            <v>AdmissionÂ </v>
          </cell>
          <cell r="F1777" t="str">
            <v>http://www.imdb.com/title/tt1814621/?ref_=fn_tt_tt_1</v>
          </cell>
          <cell r="G1777" t="str">
            <v>English</v>
          </cell>
          <cell r="H1777" t="str">
            <v>USA</v>
          </cell>
          <cell r="I1777">
            <v>13000000</v>
          </cell>
          <cell r="J1777">
            <v>2013</v>
          </cell>
          <cell r="K1777">
            <v>5.7</v>
          </cell>
          <cell r="L1777" t="str">
            <v>Comedy</v>
          </cell>
          <cell r="M1777" t="str">
            <v>Drama</v>
          </cell>
          <cell r="N1777" t="str">
            <v>Romance</v>
          </cell>
        </row>
        <row r="1778">
          <cell r="A1778" t="str">
            <v>Paul Mazursky</v>
          </cell>
          <cell r="B1778">
            <v>91</v>
          </cell>
          <cell r="C1778">
            <v>2104000</v>
          </cell>
          <cell r="D1778" t="str">
            <v>Comedy|Crime|Drama</v>
          </cell>
          <cell r="E1778" t="str">
            <v>FaithfulÂ </v>
          </cell>
          <cell r="F1778" t="str">
            <v>http://www.imdb.com/title/tt0116269/?ref_=fn_tt_tt_1</v>
          </cell>
          <cell r="G1778" t="str">
            <v>English</v>
          </cell>
          <cell r="H1778" t="str">
            <v>USA</v>
          </cell>
          <cell r="I1778">
            <v>13000000</v>
          </cell>
          <cell r="J1778">
            <v>1996</v>
          </cell>
          <cell r="K1778">
            <v>5.9</v>
          </cell>
          <cell r="L1778" t="str">
            <v>Comedy</v>
          </cell>
          <cell r="M1778" t="str">
            <v>Crime</v>
          </cell>
          <cell r="N1778" t="str">
            <v>Drama</v>
          </cell>
        </row>
        <row r="1779">
          <cell r="A1779" t="str">
            <v>Sidney Lumet</v>
          </cell>
          <cell r="B1779">
            <v>125</v>
          </cell>
          <cell r="C1779">
            <v>1172769</v>
          </cell>
          <cell r="D1779" t="str">
            <v>Biography|Comedy|Crime|Drama</v>
          </cell>
          <cell r="E1779" t="str">
            <v>Find Me GuiltyÂ </v>
          </cell>
          <cell r="F1779" t="str">
            <v>http://www.imdb.com/title/tt0419749/?ref_=fn_tt_tt_1</v>
          </cell>
          <cell r="G1779" t="str">
            <v>English</v>
          </cell>
          <cell r="H1779" t="str">
            <v>Germany</v>
          </cell>
          <cell r="I1779">
            <v>13000000</v>
          </cell>
          <cell r="J1779">
            <v>2006</v>
          </cell>
          <cell r="K1779">
            <v>7.1</v>
          </cell>
          <cell r="L1779" t="str">
            <v>Biography</v>
          </cell>
          <cell r="M1779" t="str">
            <v>Comedy</v>
          </cell>
          <cell r="N1779" t="str">
            <v>Crime</v>
          </cell>
          <cell r="O1779" t="str">
            <v>Drama</v>
          </cell>
        </row>
        <row r="1780">
          <cell r="A1780" t="str">
            <v>Stephen Chbosky</v>
          </cell>
          <cell r="B1780">
            <v>102</v>
          </cell>
          <cell r="C1780">
            <v>17738570</v>
          </cell>
          <cell r="D1780" t="str">
            <v>Drama|Romance</v>
          </cell>
          <cell r="E1780" t="str">
            <v>The Perks of Being a WallflowerÂ </v>
          </cell>
          <cell r="F1780" t="str">
            <v>http://www.imdb.com/title/tt1659337/?ref_=fn_tt_tt_1</v>
          </cell>
          <cell r="G1780" t="str">
            <v>English</v>
          </cell>
          <cell r="H1780" t="str">
            <v>USA</v>
          </cell>
          <cell r="I1780">
            <v>13000000</v>
          </cell>
          <cell r="J1780">
            <v>2012</v>
          </cell>
          <cell r="K1780">
            <v>8</v>
          </cell>
          <cell r="L1780" t="str">
            <v>Drama</v>
          </cell>
          <cell r="M1780" t="str">
            <v>Romance</v>
          </cell>
        </row>
        <row r="1781">
          <cell r="A1781" t="str">
            <v>Douglas McGrath</v>
          </cell>
          <cell r="B1781">
            <v>118</v>
          </cell>
          <cell r="C1781">
            <v>1150403</v>
          </cell>
          <cell r="D1781" t="str">
            <v>Biography|Crime|Drama</v>
          </cell>
          <cell r="E1781" t="str">
            <v>InfamousÂ </v>
          </cell>
          <cell r="F1781" t="str">
            <v>http://www.imdb.com/title/tt0420609/?ref_=fn_tt_tt_1</v>
          </cell>
          <cell r="G1781" t="str">
            <v>English</v>
          </cell>
          <cell r="H1781" t="str">
            <v>USA</v>
          </cell>
          <cell r="I1781">
            <v>13000000</v>
          </cell>
          <cell r="J1781">
            <v>2006</v>
          </cell>
          <cell r="K1781">
            <v>7.1</v>
          </cell>
          <cell r="L1781" t="str">
            <v>Biography</v>
          </cell>
          <cell r="M1781" t="str">
            <v>Crime</v>
          </cell>
          <cell r="N1781" t="str">
            <v>Drama</v>
          </cell>
        </row>
        <row r="1782">
          <cell r="A1782" t="str">
            <v>Joe Cornish</v>
          </cell>
          <cell r="B1782">
            <v>88</v>
          </cell>
          <cell r="C1782">
            <v>1024175</v>
          </cell>
          <cell r="D1782" t="str">
            <v>Action|Comedy|Sci-Fi|Thriller</v>
          </cell>
          <cell r="E1782" t="str">
            <v>Attack the BlockÂ </v>
          </cell>
          <cell r="F1782" t="str">
            <v>http://www.imdb.com/title/tt1478964/?ref_=fn_tt_tt_1</v>
          </cell>
          <cell r="G1782" t="str">
            <v>English</v>
          </cell>
          <cell r="H1782" t="str">
            <v>UK</v>
          </cell>
          <cell r="I1782">
            <v>13000000</v>
          </cell>
          <cell r="J1782">
            <v>2011</v>
          </cell>
          <cell r="K1782">
            <v>6.6</v>
          </cell>
          <cell r="L1782" t="str">
            <v>Action</v>
          </cell>
          <cell r="M1782" t="str">
            <v>Comedy</v>
          </cell>
          <cell r="N1782" t="str">
            <v>Sci-Fi</v>
          </cell>
          <cell r="O1782" t="str">
            <v>Thriller</v>
          </cell>
        </row>
        <row r="1783">
          <cell r="A1783" t="str">
            <v>Angelina Jolie Pitt</v>
          </cell>
          <cell r="B1783">
            <v>127</v>
          </cell>
          <cell r="C1783">
            <v>301305</v>
          </cell>
          <cell r="D1783" t="str">
            <v>Drama|Romance|War</v>
          </cell>
          <cell r="E1783" t="str">
            <v>In the Land of Blood and HoneyÂ </v>
          </cell>
          <cell r="F1783" t="str">
            <v>http://www.imdb.com/title/tt1714209/?ref_=fn_tt_tt_1</v>
          </cell>
          <cell r="G1783" t="str">
            <v>Bosnian</v>
          </cell>
          <cell r="H1783" t="str">
            <v>USA</v>
          </cell>
          <cell r="I1783">
            <v>13000000</v>
          </cell>
          <cell r="J1783">
            <v>2011</v>
          </cell>
          <cell r="K1783">
            <v>4.3</v>
          </cell>
          <cell r="L1783" t="str">
            <v>Drama</v>
          </cell>
          <cell r="M1783" t="str">
            <v>Romance</v>
          </cell>
          <cell r="N1783" t="str">
            <v>War</v>
          </cell>
        </row>
        <row r="1784">
          <cell r="A1784" t="str">
            <v>Brad Anderson</v>
          </cell>
          <cell r="B1784">
            <v>94</v>
          </cell>
          <cell r="C1784">
            <v>51872378</v>
          </cell>
          <cell r="D1784" t="str">
            <v>Crime|Thriller</v>
          </cell>
          <cell r="E1784" t="str">
            <v>The CallÂ </v>
          </cell>
          <cell r="F1784" t="str">
            <v>http://www.imdb.com/title/tt1911644/?ref_=fn_tt_tt_1</v>
          </cell>
          <cell r="G1784" t="str">
            <v>English</v>
          </cell>
          <cell r="H1784" t="str">
            <v>USA</v>
          </cell>
          <cell r="I1784">
            <v>13000000</v>
          </cell>
          <cell r="J1784">
            <v>2013</v>
          </cell>
          <cell r="K1784">
            <v>6.7</v>
          </cell>
          <cell r="L1784" t="str">
            <v>Crime</v>
          </cell>
          <cell r="M1784" t="str">
            <v>Thriller</v>
          </cell>
        </row>
        <row r="1785">
          <cell r="A1785" t="str">
            <v>John Stainton</v>
          </cell>
          <cell r="B1785">
            <v>90</v>
          </cell>
          <cell r="C1785">
            <v>28399192</v>
          </cell>
          <cell r="D1785" t="str">
            <v>Action|Adventure|Comedy|Family</v>
          </cell>
          <cell r="E1785" t="str">
            <v>The Crocodile Hunter: Collision CourseÂ </v>
          </cell>
          <cell r="F1785" t="str">
            <v>http://www.imdb.com/title/tt0305396/?ref_=fn_tt_tt_1</v>
          </cell>
          <cell r="G1785" t="str">
            <v>English</v>
          </cell>
          <cell r="H1785" t="str">
            <v>Australia</v>
          </cell>
          <cell r="I1785">
            <v>13000000</v>
          </cell>
          <cell r="J1785">
            <v>2002</v>
          </cell>
          <cell r="K1785">
            <v>5.4</v>
          </cell>
          <cell r="L1785" t="str">
            <v>Action</v>
          </cell>
          <cell r="M1785" t="str">
            <v>Adventure</v>
          </cell>
          <cell r="N1785" t="str">
            <v>Comedy</v>
          </cell>
          <cell r="O1785" t="str">
            <v>Family</v>
          </cell>
        </row>
        <row r="1786">
          <cell r="A1786" t="str">
            <v>Glenn Ficarra</v>
          </cell>
          <cell r="B1786">
            <v>102</v>
          </cell>
          <cell r="C1786">
            <v>2035566</v>
          </cell>
          <cell r="D1786" t="str">
            <v>Biography|Comedy|Crime|Drama|Romance</v>
          </cell>
          <cell r="E1786" t="str">
            <v>I Love You Phillip MorrisÂ </v>
          </cell>
          <cell r="F1786" t="str">
            <v>http://www.imdb.com/title/tt1045772/?ref_=fn_tt_tt_1</v>
          </cell>
          <cell r="G1786" t="str">
            <v>English</v>
          </cell>
          <cell r="H1786" t="str">
            <v>France</v>
          </cell>
          <cell r="I1786">
            <v>13000000</v>
          </cell>
          <cell r="J1786">
            <v>2009</v>
          </cell>
          <cell r="K1786">
            <v>6.6</v>
          </cell>
          <cell r="L1786" t="str">
            <v>Biography</v>
          </cell>
          <cell r="M1786" t="str">
            <v>Comedy</v>
          </cell>
          <cell r="N1786" t="str">
            <v>Crime</v>
          </cell>
          <cell r="O1786" t="str">
            <v>Drama</v>
          </cell>
        </row>
        <row r="1787">
          <cell r="A1787" t="str">
            <v>Tony Scott</v>
          </cell>
          <cell r="B1787">
            <v>121</v>
          </cell>
          <cell r="C1787">
            <v>12281500</v>
          </cell>
          <cell r="D1787" t="str">
            <v>Action|Crime|Drama|Romance|Thriller</v>
          </cell>
          <cell r="E1787" t="str">
            <v>True RomanceÂ </v>
          </cell>
          <cell r="F1787" t="str">
            <v>http://www.imdb.com/title/tt0108399/?ref_=fn_tt_tt_1</v>
          </cell>
          <cell r="G1787" t="str">
            <v>English</v>
          </cell>
          <cell r="H1787" t="str">
            <v>USA</v>
          </cell>
          <cell r="I1787">
            <v>13000000</v>
          </cell>
          <cell r="J1787">
            <v>1993</v>
          </cell>
          <cell r="K1787">
            <v>8</v>
          </cell>
          <cell r="L1787" t="str">
            <v>Action</v>
          </cell>
          <cell r="M1787" t="str">
            <v>Crime</v>
          </cell>
          <cell r="N1787" t="str">
            <v>Drama</v>
          </cell>
          <cell r="O1787" t="str">
            <v>Romance</v>
          </cell>
        </row>
        <row r="1788">
          <cell r="A1788" t="str">
            <v>Michael Winterbottom</v>
          </cell>
          <cell r="B1788">
            <v>109</v>
          </cell>
          <cell r="C1788">
            <v>214966</v>
          </cell>
          <cell r="D1788" t="str">
            <v>Crime|Drama|Thriller</v>
          </cell>
          <cell r="E1788" t="str">
            <v>The Killer Inside MeÂ </v>
          </cell>
          <cell r="F1788" t="str">
            <v>http://www.imdb.com/title/tt0954947/?ref_=fn_tt_tt_1</v>
          </cell>
          <cell r="G1788" t="str">
            <v>English</v>
          </cell>
          <cell r="H1788" t="str">
            <v>USA</v>
          </cell>
          <cell r="I1788">
            <v>13000000</v>
          </cell>
          <cell r="J1788">
            <v>2010</v>
          </cell>
          <cell r="K1788">
            <v>6.1</v>
          </cell>
          <cell r="L1788" t="str">
            <v>Crime</v>
          </cell>
          <cell r="M1788" t="str">
            <v>Drama</v>
          </cell>
          <cell r="N1788" t="str">
            <v>Thriller</v>
          </cell>
        </row>
        <row r="1789">
          <cell r="A1789" t="str">
            <v>Ernest R. Dickerson</v>
          </cell>
          <cell r="B1789">
            <v>92</v>
          </cell>
          <cell r="C1789">
            <v>21088568</v>
          </cell>
          <cell r="D1789" t="str">
            <v>Action|Fantasy|Horror|Thriller</v>
          </cell>
          <cell r="E1789" t="str">
            <v>Tales from the Crypt: Demon KnightÂ </v>
          </cell>
          <cell r="F1789" t="str">
            <v>http://www.imdb.com/title/tt0114608/?ref_=fn_tt_tt_1</v>
          </cell>
          <cell r="G1789" t="str">
            <v>English</v>
          </cell>
          <cell r="H1789" t="str">
            <v>USA</v>
          </cell>
          <cell r="I1789">
            <v>13000000</v>
          </cell>
          <cell r="J1789">
            <v>1995</v>
          </cell>
          <cell r="K1789">
            <v>6.7</v>
          </cell>
          <cell r="L1789" t="str">
            <v>Action</v>
          </cell>
          <cell r="M1789" t="str">
            <v>Fantasy</v>
          </cell>
          <cell r="N1789" t="str">
            <v>Horror</v>
          </cell>
          <cell r="O1789" t="str">
            <v>Thriller</v>
          </cell>
        </row>
        <row r="1790">
          <cell r="A1790" t="str">
            <v>Joel Schumacher</v>
          </cell>
          <cell r="B1790">
            <v>81</v>
          </cell>
          <cell r="C1790">
            <v>46563158</v>
          </cell>
          <cell r="D1790" t="str">
            <v>Crime|Thriller</v>
          </cell>
          <cell r="E1790" t="str">
            <v>Phone BoothÂ </v>
          </cell>
          <cell r="F1790" t="str">
            <v>http://www.imdb.com/title/tt0183649/?ref_=fn_tt_tt_1</v>
          </cell>
          <cell r="G1790" t="str">
            <v>English</v>
          </cell>
          <cell r="H1790" t="str">
            <v>USA</v>
          </cell>
          <cell r="I1790">
            <v>13000000</v>
          </cell>
          <cell r="J1790">
            <v>2002</v>
          </cell>
          <cell r="K1790">
            <v>7.1</v>
          </cell>
          <cell r="L1790" t="str">
            <v>Crime</v>
          </cell>
          <cell r="M1790" t="str">
            <v>Thriller</v>
          </cell>
        </row>
        <row r="1791">
          <cell r="A1791" t="str">
            <v>Sam Raimi</v>
          </cell>
          <cell r="B1791">
            <v>88</v>
          </cell>
          <cell r="C1791">
            <v>11501093</v>
          </cell>
          <cell r="D1791" t="str">
            <v>Comedy|Fantasy|Horror</v>
          </cell>
          <cell r="E1791" t="str">
            <v>Army of DarknessÂ </v>
          </cell>
          <cell r="F1791" t="str">
            <v>http://www.imdb.com/title/tt0106308/?ref_=fn_tt_tt_1</v>
          </cell>
          <cell r="G1791" t="str">
            <v>English</v>
          </cell>
          <cell r="H1791" t="str">
            <v>USA</v>
          </cell>
          <cell r="I1791">
            <v>13000000</v>
          </cell>
          <cell r="J1791">
            <v>1992</v>
          </cell>
          <cell r="K1791">
            <v>7.6</v>
          </cell>
          <cell r="L1791" t="str">
            <v>Comedy</v>
          </cell>
          <cell r="M1791" t="str">
            <v>Fantasy</v>
          </cell>
          <cell r="N1791" t="str">
            <v>Horror</v>
          </cell>
        </row>
        <row r="1792">
          <cell r="A1792" t="str">
            <v>Guy Hamilton</v>
          </cell>
          <cell r="B1792">
            <v>125</v>
          </cell>
          <cell r="C1792">
            <v>21000000</v>
          </cell>
          <cell r="D1792" t="str">
            <v>Action|Adventure|Thriller</v>
          </cell>
          <cell r="E1792" t="str">
            <v>The Man with the Golden GunÂ </v>
          </cell>
          <cell r="F1792" t="str">
            <v>http://www.imdb.com/title/tt0071807/?ref_=fn_tt_tt_1</v>
          </cell>
          <cell r="G1792" t="str">
            <v>English</v>
          </cell>
          <cell r="H1792" t="str">
            <v>UK</v>
          </cell>
          <cell r="I1792">
            <v>13000000</v>
          </cell>
          <cell r="J1792">
            <v>1974</v>
          </cell>
          <cell r="K1792">
            <v>6.8</v>
          </cell>
          <cell r="L1792" t="str">
            <v>Action</v>
          </cell>
          <cell r="M1792" t="str">
            <v>Adventure</v>
          </cell>
          <cell r="N1792" t="str">
            <v>Thriller</v>
          </cell>
        </row>
        <row r="1793">
          <cell r="A1793" t="str">
            <v>Eric Valette</v>
          </cell>
          <cell r="B1793">
            <v>94</v>
          </cell>
          <cell r="C1793">
            <v>0</v>
          </cell>
          <cell r="D1793" t="str">
            <v>Horror|Sci-Fi|Thriller</v>
          </cell>
          <cell r="E1793" t="str">
            <v>Super HybridÂ </v>
          </cell>
          <cell r="F1793" t="str">
            <v>http://www.imdb.com/title/tt1152827/?ref_=fn_tt_tt_1</v>
          </cell>
          <cell r="G1793" t="str">
            <v>English</v>
          </cell>
          <cell r="H1793" t="str">
            <v>USA</v>
          </cell>
          <cell r="I1793">
            <v>13000000</v>
          </cell>
          <cell r="J1793">
            <v>2010</v>
          </cell>
          <cell r="K1793">
            <v>3.9</v>
          </cell>
          <cell r="L1793" t="str">
            <v>Horror</v>
          </cell>
          <cell r="M1793" t="str">
            <v>Sci-Fi</v>
          </cell>
          <cell r="N1793" t="str">
            <v>Thriller</v>
          </cell>
        </row>
        <row r="1794">
          <cell r="A1794" t="str">
            <v>Sam Miller</v>
          </cell>
          <cell r="B1794">
            <v>84</v>
          </cell>
          <cell r="C1794">
            <v>52543632</v>
          </cell>
          <cell r="D1794" t="str">
            <v>Crime|Thriller</v>
          </cell>
          <cell r="E1794" t="str">
            <v>No Good DeedÂ </v>
          </cell>
          <cell r="F1794" t="str">
            <v>http://www.imdb.com/title/tt2011159/?ref_=fn_tt_tt_1</v>
          </cell>
          <cell r="G1794" t="str">
            <v>English</v>
          </cell>
          <cell r="H1794" t="str">
            <v>USA</v>
          </cell>
          <cell r="I1794">
            <v>13200000</v>
          </cell>
          <cell r="J1794">
            <v>2014</v>
          </cell>
          <cell r="K1794">
            <v>5.6</v>
          </cell>
          <cell r="L1794" t="str">
            <v>Crime</v>
          </cell>
          <cell r="M1794" t="str">
            <v>Thriller</v>
          </cell>
        </row>
        <row r="1795">
          <cell r="A1795" t="str">
            <v>Hyung-rae Shim</v>
          </cell>
          <cell r="B1795">
            <v>100</v>
          </cell>
          <cell r="C1795">
            <v>163591</v>
          </cell>
          <cell r="D1795" t="str">
            <v>Comedy</v>
          </cell>
          <cell r="E1795" t="str">
            <v>The Last GodfatherÂ </v>
          </cell>
          <cell r="F1795" t="str">
            <v>http://www.imdb.com/title/tt1584131/?ref_=fn_tt_tt_1</v>
          </cell>
          <cell r="G1795" t="str">
            <v>English</v>
          </cell>
          <cell r="H1795" t="str">
            <v>South Korea</v>
          </cell>
          <cell r="I1795">
            <v>13400000</v>
          </cell>
          <cell r="J1795">
            <v>2010</v>
          </cell>
          <cell r="K1795">
            <v>3.6</v>
          </cell>
          <cell r="L1795" t="str">
            <v>Comedy</v>
          </cell>
          <cell r="M1795">
            <v>0</v>
          </cell>
        </row>
        <row r="1796">
          <cell r="A1796" t="str">
            <v>Saul Dibb</v>
          </cell>
          <cell r="B1796">
            <v>110</v>
          </cell>
          <cell r="C1796">
            <v>13823741</v>
          </cell>
          <cell r="D1796" t="str">
            <v>Biography|Drama|History|Romance</v>
          </cell>
          <cell r="E1796" t="str">
            <v>The DuchessÂ </v>
          </cell>
          <cell r="F1796" t="str">
            <v>http://www.imdb.com/title/tt0864761/?ref_=fn_tt_tt_1</v>
          </cell>
          <cell r="G1796" t="str">
            <v>English</v>
          </cell>
          <cell r="H1796" t="str">
            <v>UK</v>
          </cell>
          <cell r="I1796">
            <v>13500000</v>
          </cell>
          <cell r="J1796">
            <v>2008</v>
          </cell>
          <cell r="K1796">
            <v>6.9</v>
          </cell>
          <cell r="L1796" t="str">
            <v>Biography</v>
          </cell>
          <cell r="M1796" t="str">
            <v>Drama</v>
          </cell>
          <cell r="N1796" t="str">
            <v>History</v>
          </cell>
          <cell r="O1796" t="str">
            <v>Romance</v>
          </cell>
        </row>
        <row r="1797">
          <cell r="A1797" t="str">
            <v>Giuseppe Tornatore</v>
          </cell>
          <cell r="B1797">
            <v>131</v>
          </cell>
          <cell r="C1797">
            <v>85433</v>
          </cell>
          <cell r="D1797" t="str">
            <v>Crime|Drama|Mystery|Romance</v>
          </cell>
          <cell r="E1797" t="str">
            <v>The Best OfferÂ </v>
          </cell>
          <cell r="F1797" t="str">
            <v>http://www.imdb.com/title/tt1924396/?ref_=fn_tt_tt_1</v>
          </cell>
          <cell r="G1797" t="str">
            <v>English</v>
          </cell>
          <cell r="H1797" t="str">
            <v>Italy</v>
          </cell>
          <cell r="I1797">
            <v>13500000</v>
          </cell>
          <cell r="J1797">
            <v>2013</v>
          </cell>
          <cell r="K1797">
            <v>7.8</v>
          </cell>
          <cell r="L1797" t="str">
            <v>Crime</v>
          </cell>
          <cell r="M1797" t="str">
            <v>Drama</v>
          </cell>
          <cell r="N1797" t="str">
            <v>Mystery</v>
          </cell>
          <cell r="O1797" t="str">
            <v>Romance</v>
          </cell>
        </row>
        <row r="1798">
          <cell r="A1798" t="str">
            <v>Guillermo del Toro</v>
          </cell>
          <cell r="B1798">
            <v>112</v>
          </cell>
          <cell r="C1798">
            <v>37623143</v>
          </cell>
          <cell r="D1798" t="str">
            <v>Drama|Fantasy|War</v>
          </cell>
          <cell r="E1798" t="str">
            <v>Pan's LabyrinthÂ </v>
          </cell>
          <cell r="F1798" t="str">
            <v>http://www.imdb.com/title/tt0457430/?ref_=fn_tt_tt_1</v>
          </cell>
          <cell r="G1798" t="str">
            <v>Spanish</v>
          </cell>
          <cell r="H1798" t="str">
            <v>Spain</v>
          </cell>
          <cell r="I1798">
            <v>13500000</v>
          </cell>
          <cell r="J1798">
            <v>2006</v>
          </cell>
          <cell r="K1798">
            <v>8.1999999999999993</v>
          </cell>
          <cell r="L1798" t="str">
            <v>Drama</v>
          </cell>
          <cell r="M1798" t="str">
            <v>Fantasy</v>
          </cell>
          <cell r="N1798" t="str">
            <v>War</v>
          </cell>
        </row>
        <row r="1799">
          <cell r="A1799" t="str">
            <v>Todd Haynes</v>
          </cell>
          <cell r="B1799">
            <v>107</v>
          </cell>
          <cell r="C1799">
            <v>15854988</v>
          </cell>
          <cell r="D1799" t="str">
            <v>Drama|Romance</v>
          </cell>
          <cell r="E1799" t="str">
            <v>Far from HeavenÂ </v>
          </cell>
          <cell r="F1799" t="str">
            <v>http://www.imdb.com/title/tt0297884/?ref_=fn_tt_tt_1</v>
          </cell>
          <cell r="G1799" t="str">
            <v>English</v>
          </cell>
          <cell r="H1799" t="str">
            <v>USA</v>
          </cell>
          <cell r="I1799">
            <v>13500000</v>
          </cell>
          <cell r="J1799">
            <v>2002</v>
          </cell>
          <cell r="K1799">
            <v>7.4</v>
          </cell>
          <cell r="L1799" t="str">
            <v>Drama</v>
          </cell>
          <cell r="M1799" t="str">
            <v>Romance</v>
          </cell>
        </row>
        <row r="1800">
          <cell r="A1800" t="str">
            <v>Philip Kaufman</v>
          </cell>
          <cell r="B1800">
            <v>124</v>
          </cell>
          <cell r="C1800">
            <v>7060876</v>
          </cell>
          <cell r="D1800" t="str">
            <v>Biography|Drama</v>
          </cell>
          <cell r="E1800" t="str">
            <v>QuillsÂ </v>
          </cell>
          <cell r="F1800" t="str">
            <v>http://www.imdb.com/title/tt0180073/?ref_=fn_tt_tt_1</v>
          </cell>
          <cell r="G1800" t="str">
            <v>English</v>
          </cell>
          <cell r="H1800" t="str">
            <v>UK</v>
          </cell>
          <cell r="I1800">
            <v>13500000</v>
          </cell>
          <cell r="J1800">
            <v>2000</v>
          </cell>
          <cell r="K1800">
            <v>7.4</v>
          </cell>
          <cell r="L1800" t="str">
            <v>Biography</v>
          </cell>
          <cell r="M1800" t="str">
            <v>Drama</v>
          </cell>
        </row>
        <row r="1801">
          <cell r="A1801" t="str">
            <v>Oliver Hirschbiegel</v>
          </cell>
          <cell r="B1801">
            <v>178</v>
          </cell>
          <cell r="C1801">
            <v>5501940</v>
          </cell>
          <cell r="D1801" t="str">
            <v>Biography|Drama|History|War</v>
          </cell>
          <cell r="E1801" t="str">
            <v>DownfallÂ </v>
          </cell>
          <cell r="F1801" t="str">
            <v>http://www.imdb.com/title/tt0363163/?ref_=fn_tt_tt_1</v>
          </cell>
          <cell r="G1801" t="str">
            <v>German</v>
          </cell>
          <cell r="H1801" t="str">
            <v>Germany</v>
          </cell>
          <cell r="I1801">
            <v>13500000</v>
          </cell>
          <cell r="J1801">
            <v>2004</v>
          </cell>
          <cell r="K1801">
            <v>8.3000000000000007</v>
          </cell>
          <cell r="L1801" t="str">
            <v>Biography</v>
          </cell>
          <cell r="M1801" t="str">
            <v>Drama</v>
          </cell>
          <cell r="N1801" t="str">
            <v>History</v>
          </cell>
          <cell r="O1801" t="str">
            <v>War</v>
          </cell>
        </row>
        <row r="1802">
          <cell r="A1802" t="str">
            <v>Oliver Parker</v>
          </cell>
          <cell r="B1802">
            <v>100</v>
          </cell>
          <cell r="C1802">
            <v>0</v>
          </cell>
          <cell r="D1802" t="str">
            <v>Comedy</v>
          </cell>
          <cell r="E1802" t="str">
            <v>St. Trinian'sÂ </v>
          </cell>
          <cell r="F1802" t="str">
            <v>http://www.imdb.com/title/tt0964587/?ref_=fn_tt_tt_1</v>
          </cell>
          <cell r="G1802" t="str">
            <v>English</v>
          </cell>
          <cell r="H1802" t="str">
            <v>UK</v>
          </cell>
          <cell r="I1802">
            <v>13500000</v>
          </cell>
          <cell r="J1802">
            <v>2007</v>
          </cell>
          <cell r="K1802">
            <v>5.8</v>
          </cell>
          <cell r="L1802" t="str">
            <v>Comedy</v>
          </cell>
          <cell r="M1802">
            <v>0</v>
          </cell>
        </row>
        <row r="1803">
          <cell r="A1803" t="str">
            <v>Roland Emmerich</v>
          </cell>
          <cell r="B1803">
            <v>129</v>
          </cell>
          <cell r="C1803">
            <v>186354</v>
          </cell>
          <cell r="D1803" t="str">
            <v>Drama</v>
          </cell>
          <cell r="E1803" t="str">
            <v>StonewallÂ </v>
          </cell>
          <cell r="F1803" t="str">
            <v>http://www.imdb.com/title/tt3018070/?ref_=fn_tt_tt_1</v>
          </cell>
          <cell r="G1803" t="str">
            <v>English</v>
          </cell>
          <cell r="H1803" t="str">
            <v>USA</v>
          </cell>
          <cell r="I1803">
            <v>13500000</v>
          </cell>
          <cell r="J1803">
            <v>2015</v>
          </cell>
          <cell r="K1803">
            <v>4.5</v>
          </cell>
          <cell r="L1803" t="str">
            <v>Drama</v>
          </cell>
          <cell r="M1803">
            <v>0</v>
          </cell>
        </row>
        <row r="1804">
          <cell r="A1804" t="str">
            <v>Martin Scorsese</v>
          </cell>
          <cell r="B1804">
            <v>119</v>
          </cell>
          <cell r="C1804">
            <v>52293982</v>
          </cell>
          <cell r="D1804" t="str">
            <v>Drama|Sport</v>
          </cell>
          <cell r="E1804" t="str">
            <v>The Color of MoneyÂ </v>
          </cell>
          <cell r="F1804" t="str">
            <v>http://www.imdb.com/title/tt0090863/?ref_=fn_tt_tt_1</v>
          </cell>
          <cell r="G1804" t="str">
            <v>English</v>
          </cell>
          <cell r="H1804" t="str">
            <v>USA</v>
          </cell>
          <cell r="I1804">
            <v>13800000</v>
          </cell>
          <cell r="J1804">
            <v>1986</v>
          </cell>
          <cell r="K1804">
            <v>7</v>
          </cell>
          <cell r="L1804" t="str">
            <v>Drama</v>
          </cell>
          <cell r="M1804" t="str">
            <v>Sport</v>
          </cell>
        </row>
        <row r="1805">
          <cell r="A1805" t="str">
            <v>Ted Kotcheff</v>
          </cell>
          <cell r="B1805">
            <v>93</v>
          </cell>
          <cell r="C1805">
            <v>0</v>
          </cell>
          <cell r="D1805" t="str">
            <v>Action|Adventure|Drama</v>
          </cell>
          <cell r="E1805" t="str">
            <v>First BloodÂ </v>
          </cell>
          <cell r="F1805" t="str">
            <v>http://www.imdb.com/title/tt0083944/?ref_=fn_tt_tt_1</v>
          </cell>
          <cell r="G1805" t="str">
            <v>English</v>
          </cell>
          <cell r="H1805" t="str">
            <v>USA</v>
          </cell>
          <cell r="I1805">
            <v>14000000</v>
          </cell>
          <cell r="J1805">
            <v>1982</v>
          </cell>
          <cell r="K1805">
            <v>7.7</v>
          </cell>
          <cell r="L1805" t="str">
            <v>Action</v>
          </cell>
          <cell r="M1805" t="str">
            <v>Adventure</v>
          </cell>
          <cell r="N1805" t="str">
            <v>Drama</v>
          </cell>
        </row>
        <row r="1806">
          <cell r="A1806" t="str">
            <v>Ole Bornedal</v>
          </cell>
          <cell r="B1806">
            <v>92</v>
          </cell>
          <cell r="C1806">
            <v>49122319</v>
          </cell>
          <cell r="D1806" t="str">
            <v>Horror|Thriller</v>
          </cell>
          <cell r="E1806" t="str">
            <v>The PossessionÂ </v>
          </cell>
          <cell r="F1806" t="str">
            <v>http://www.imdb.com/title/tt0431021/?ref_=fn_tt_tt_1</v>
          </cell>
          <cell r="G1806" t="str">
            <v>English</v>
          </cell>
          <cell r="H1806" t="str">
            <v>USA</v>
          </cell>
          <cell r="I1806">
            <v>14000000</v>
          </cell>
          <cell r="J1806">
            <v>2012</v>
          </cell>
          <cell r="K1806">
            <v>5.9</v>
          </cell>
          <cell r="L1806" t="str">
            <v>Horror</v>
          </cell>
          <cell r="M1806" t="str">
            <v>Thriller</v>
          </cell>
        </row>
        <row r="1807">
          <cell r="A1807" t="str">
            <v>Stephen Frears</v>
          </cell>
          <cell r="B1807">
            <v>119</v>
          </cell>
          <cell r="C1807">
            <v>34700000</v>
          </cell>
          <cell r="D1807" t="str">
            <v>Drama|Romance</v>
          </cell>
          <cell r="E1807" t="str">
            <v>Dangerous LiaisonsÂ </v>
          </cell>
          <cell r="F1807" t="str">
            <v>http://www.imdb.com/title/tt0094947/?ref_=fn_tt_tt_1</v>
          </cell>
          <cell r="G1807" t="str">
            <v>English</v>
          </cell>
          <cell r="H1807" t="str">
            <v>USA</v>
          </cell>
          <cell r="I1807">
            <v>14000000</v>
          </cell>
          <cell r="J1807">
            <v>1988</v>
          </cell>
          <cell r="K1807">
            <v>7.7</v>
          </cell>
          <cell r="L1807" t="str">
            <v>Drama</v>
          </cell>
          <cell r="M1807" t="str">
            <v>Romance</v>
          </cell>
        </row>
        <row r="1808">
          <cell r="A1808" t="str">
            <v>Christian Volckman</v>
          </cell>
          <cell r="B1808">
            <v>105</v>
          </cell>
          <cell r="C1808">
            <v>63260</v>
          </cell>
          <cell r="D1808" t="str">
            <v>Action|Animation|Sci-Fi|Thriller</v>
          </cell>
          <cell r="E1808" t="str">
            <v>RenaissanceÂ </v>
          </cell>
          <cell r="F1808" t="str">
            <v>http://www.imdb.com/title/tt0386741/?ref_=fn_tt_tt_1</v>
          </cell>
          <cell r="G1808" t="str">
            <v>English</v>
          </cell>
          <cell r="H1808" t="str">
            <v>France</v>
          </cell>
          <cell r="I1808">
            <v>14000000</v>
          </cell>
          <cell r="J1808">
            <v>2006</v>
          </cell>
          <cell r="K1808">
            <v>6.7</v>
          </cell>
          <cell r="L1808" t="str">
            <v>Action</v>
          </cell>
          <cell r="M1808" t="str">
            <v>Animation</v>
          </cell>
          <cell r="N1808" t="str">
            <v>Sci-Fi</v>
          </cell>
          <cell r="O1808" t="str">
            <v>Thriller</v>
          </cell>
        </row>
        <row r="1809">
          <cell r="A1809" t="str">
            <v>Rodrigo CortÃ©s</v>
          </cell>
          <cell r="B1809">
            <v>114</v>
          </cell>
          <cell r="C1809">
            <v>0</v>
          </cell>
          <cell r="D1809" t="str">
            <v>Drama|Horror|Mystery|Thriller</v>
          </cell>
          <cell r="E1809" t="str">
            <v>Red LightsÂ </v>
          </cell>
          <cell r="F1809" t="str">
            <v>http://www.imdb.com/title/tt1748179/?ref_=fn_tt_tt_1</v>
          </cell>
          <cell r="G1809" t="str">
            <v>English</v>
          </cell>
          <cell r="H1809" t="str">
            <v>Spain</v>
          </cell>
          <cell r="I1809">
            <v>14000000</v>
          </cell>
          <cell r="J1809">
            <v>2012</v>
          </cell>
          <cell r="K1809">
            <v>6.2</v>
          </cell>
          <cell r="L1809" t="str">
            <v>Drama</v>
          </cell>
          <cell r="M1809" t="str">
            <v>Horror</v>
          </cell>
          <cell r="N1809" t="str">
            <v>Mystery</v>
          </cell>
          <cell r="O1809" t="str">
            <v>Thriller</v>
          </cell>
        </row>
        <row r="1810">
          <cell r="A1810" t="str">
            <v>Martin Brest</v>
          </cell>
          <cell r="B1810">
            <v>105</v>
          </cell>
          <cell r="C1810">
            <v>234760500</v>
          </cell>
          <cell r="D1810" t="str">
            <v>Action|Comedy|Crime</v>
          </cell>
          <cell r="E1810" t="str">
            <v>Beverly Hills CopÂ </v>
          </cell>
          <cell r="F1810" t="str">
            <v>http://www.imdb.com/title/tt0086960/?ref_=fn_tt_tt_1</v>
          </cell>
          <cell r="G1810" t="str">
            <v>English</v>
          </cell>
          <cell r="H1810" t="str">
            <v>USA</v>
          </cell>
          <cell r="I1810">
            <v>14000000</v>
          </cell>
          <cell r="J1810">
            <v>1984</v>
          </cell>
          <cell r="K1810">
            <v>7.3</v>
          </cell>
          <cell r="L1810" t="str">
            <v>Action</v>
          </cell>
          <cell r="M1810" t="str">
            <v>Comedy</v>
          </cell>
          <cell r="N1810" t="str">
            <v>Crime</v>
          </cell>
        </row>
        <row r="1811">
          <cell r="A1811" t="str">
            <v>Morten Tyldum</v>
          </cell>
          <cell r="B1811">
            <v>114</v>
          </cell>
          <cell r="C1811">
            <v>91121452</v>
          </cell>
          <cell r="D1811" t="str">
            <v>Biography|Drama|Thriller|War</v>
          </cell>
          <cell r="E1811" t="str">
            <v>The Imitation GameÂ </v>
          </cell>
          <cell r="F1811" t="str">
            <v>http://www.imdb.com/title/tt2084970/?ref_=fn_tt_tt_1</v>
          </cell>
          <cell r="G1811" t="str">
            <v>English</v>
          </cell>
          <cell r="H1811" t="str">
            <v>UK</v>
          </cell>
          <cell r="I1811">
            <v>14000000</v>
          </cell>
          <cell r="J1811">
            <v>2014</v>
          </cell>
          <cell r="K1811">
            <v>8.1</v>
          </cell>
          <cell r="L1811" t="str">
            <v>Biography</v>
          </cell>
          <cell r="M1811" t="str">
            <v>Drama</v>
          </cell>
          <cell r="N1811" t="str">
            <v>Thriller</v>
          </cell>
          <cell r="O1811" t="str">
            <v>War</v>
          </cell>
        </row>
        <row r="1812">
          <cell r="A1812" t="str">
            <v>Wayne Wang</v>
          </cell>
          <cell r="B1812">
            <v>106</v>
          </cell>
          <cell r="C1812">
            <v>32645546</v>
          </cell>
          <cell r="D1812" t="str">
            <v>Comedy|Drama|Family</v>
          </cell>
          <cell r="E1812" t="str">
            <v>Because of Winn-DixieÂ </v>
          </cell>
          <cell r="F1812" t="str">
            <v>http://www.imdb.com/title/tt0317132/?ref_=fn_tt_tt_1</v>
          </cell>
          <cell r="G1812" t="str">
            <v>English</v>
          </cell>
          <cell r="H1812" t="str">
            <v>USA</v>
          </cell>
          <cell r="I1812">
            <v>14000000</v>
          </cell>
          <cell r="J1812">
            <v>2005</v>
          </cell>
          <cell r="K1812">
            <v>6.4</v>
          </cell>
          <cell r="L1812" t="str">
            <v>Comedy</v>
          </cell>
          <cell r="M1812" t="str">
            <v>Drama</v>
          </cell>
          <cell r="N1812" t="str">
            <v>Family</v>
          </cell>
        </row>
        <row r="1813">
          <cell r="A1813" t="str">
            <v>John Ottman</v>
          </cell>
          <cell r="B1813">
            <v>97</v>
          </cell>
          <cell r="C1813">
            <v>21468807</v>
          </cell>
          <cell r="D1813" t="str">
            <v>Horror|Mystery|Thriller</v>
          </cell>
          <cell r="E1813" t="str">
            <v>Urban Legends: Final CutÂ </v>
          </cell>
          <cell r="F1813" t="str">
            <v>http://www.imdb.com/title/tt0192731/?ref_=fn_tt_tt_1</v>
          </cell>
          <cell r="G1813" t="str">
            <v>English</v>
          </cell>
          <cell r="H1813" t="str">
            <v>USA</v>
          </cell>
          <cell r="I1813">
            <v>14000000</v>
          </cell>
          <cell r="J1813">
            <v>2000</v>
          </cell>
          <cell r="K1813">
            <v>4.0999999999999996</v>
          </cell>
          <cell r="L1813" t="str">
            <v>Horror</v>
          </cell>
          <cell r="M1813" t="str">
            <v>Mystery</v>
          </cell>
          <cell r="N1813" t="str">
            <v>Thriller</v>
          </cell>
        </row>
        <row r="1814">
          <cell r="A1814" t="str">
            <v>Adrian Lyne</v>
          </cell>
          <cell r="B1814">
            <v>119</v>
          </cell>
          <cell r="C1814">
            <v>156645693</v>
          </cell>
          <cell r="D1814" t="str">
            <v>Drama|Romance|Thriller</v>
          </cell>
          <cell r="E1814" t="str">
            <v>Fatal AttractionÂ </v>
          </cell>
          <cell r="F1814" t="str">
            <v>http://www.imdb.com/title/tt0093010/?ref_=fn_tt_tt_1</v>
          </cell>
          <cell r="G1814" t="str">
            <v>English</v>
          </cell>
          <cell r="H1814" t="str">
            <v>USA</v>
          </cell>
          <cell r="I1814">
            <v>14000000</v>
          </cell>
          <cell r="J1814">
            <v>1987</v>
          </cell>
          <cell r="K1814">
            <v>6.9</v>
          </cell>
          <cell r="L1814" t="str">
            <v>Drama</v>
          </cell>
          <cell r="M1814" t="str">
            <v>Romance</v>
          </cell>
          <cell r="N1814" t="str">
            <v>Thriller</v>
          </cell>
        </row>
        <row r="1815">
          <cell r="A1815" t="str">
            <v>Garry Marshall</v>
          </cell>
          <cell r="B1815">
            <v>125</v>
          </cell>
          <cell r="C1815">
            <v>178406268</v>
          </cell>
          <cell r="D1815" t="str">
            <v>Comedy|Romance</v>
          </cell>
          <cell r="E1815" t="str">
            <v>Pretty WomanÂ </v>
          </cell>
          <cell r="F1815" t="str">
            <v>http://www.imdb.com/title/tt0100405/?ref_=fn_tt_tt_1</v>
          </cell>
          <cell r="G1815" t="str">
            <v>English</v>
          </cell>
          <cell r="H1815" t="str">
            <v>USA</v>
          </cell>
          <cell r="I1815">
            <v>14000000</v>
          </cell>
          <cell r="J1815">
            <v>1990</v>
          </cell>
          <cell r="K1815">
            <v>6.9</v>
          </cell>
          <cell r="L1815" t="str">
            <v>Comedy</v>
          </cell>
          <cell r="M1815" t="str">
            <v>Romance</v>
          </cell>
        </row>
        <row r="1816">
          <cell r="A1816" t="str">
            <v>Oliver Stone</v>
          </cell>
          <cell r="B1816">
            <v>145</v>
          </cell>
          <cell r="C1816">
            <v>70001698</v>
          </cell>
          <cell r="D1816" t="str">
            <v>Biography|Drama|War</v>
          </cell>
          <cell r="E1816" t="str">
            <v>Born on the Fourth of JulyÂ </v>
          </cell>
          <cell r="F1816" t="str">
            <v>http://www.imdb.com/title/tt0096969/?ref_=fn_tt_tt_1</v>
          </cell>
          <cell r="G1816" t="str">
            <v>English</v>
          </cell>
          <cell r="H1816" t="str">
            <v>USA</v>
          </cell>
          <cell r="I1816">
            <v>14000000</v>
          </cell>
          <cell r="J1816">
            <v>1989</v>
          </cell>
          <cell r="K1816">
            <v>7.2</v>
          </cell>
          <cell r="L1816" t="str">
            <v>Biography</v>
          </cell>
          <cell r="M1816" t="str">
            <v>Drama</v>
          </cell>
          <cell r="N1816" t="str">
            <v>War</v>
          </cell>
        </row>
        <row r="1817">
          <cell r="A1817" t="str">
            <v>Sylvain White</v>
          </cell>
          <cell r="B1817">
            <v>109</v>
          </cell>
          <cell r="C1817">
            <v>61356221</v>
          </cell>
          <cell r="D1817" t="str">
            <v>Drama|Music|Romance</v>
          </cell>
          <cell r="E1817" t="str">
            <v>Stomp the YardÂ </v>
          </cell>
          <cell r="F1817" t="str">
            <v>http://www.imdb.com/title/tt0775539/?ref_=fn_tt_tt_1</v>
          </cell>
          <cell r="G1817" t="str">
            <v>English</v>
          </cell>
          <cell r="H1817" t="str">
            <v>USA</v>
          </cell>
          <cell r="I1817">
            <v>14000000</v>
          </cell>
          <cell r="J1817">
            <v>2007</v>
          </cell>
          <cell r="K1817">
            <v>5.2</v>
          </cell>
          <cell r="L1817" t="str">
            <v>Drama</v>
          </cell>
          <cell r="M1817" t="str">
            <v>Music</v>
          </cell>
          <cell r="N1817" t="str">
            <v>Romance</v>
          </cell>
        </row>
        <row r="1818">
          <cell r="A1818" t="str">
            <v>Lewis Gilbert</v>
          </cell>
          <cell r="B1818">
            <v>123</v>
          </cell>
          <cell r="C1818">
            <v>46800000</v>
          </cell>
          <cell r="D1818" t="str">
            <v>Action|Adventure|Sci-Fi|Thriller</v>
          </cell>
          <cell r="E1818" t="str">
            <v>The Spy Who Loved MeÂ </v>
          </cell>
          <cell r="F1818" t="str">
            <v>http://www.imdb.com/title/tt0076752/?ref_=fn_tt_tt_1</v>
          </cell>
          <cell r="G1818" t="str">
            <v>English</v>
          </cell>
          <cell r="H1818" t="str">
            <v>UK</v>
          </cell>
          <cell r="I1818">
            <v>14000000</v>
          </cell>
          <cell r="J1818">
            <v>1977</v>
          </cell>
          <cell r="K1818">
            <v>7.1</v>
          </cell>
          <cell r="L1818" t="str">
            <v>Action</v>
          </cell>
          <cell r="M1818" t="str">
            <v>Adventure</v>
          </cell>
          <cell r="N1818" t="str">
            <v>Sci-Fi</v>
          </cell>
          <cell r="O1818" t="str">
            <v>Thriller</v>
          </cell>
        </row>
        <row r="1819">
          <cell r="A1819" t="str">
            <v>Jamie Blanks</v>
          </cell>
          <cell r="B1819">
            <v>99</v>
          </cell>
          <cell r="C1819">
            <v>38048637</v>
          </cell>
          <cell r="D1819" t="str">
            <v>Horror|Mystery|Thriller</v>
          </cell>
          <cell r="E1819" t="str">
            <v>Urban LegendÂ </v>
          </cell>
          <cell r="F1819" t="str">
            <v>http://www.imdb.com/title/tt0146336/?ref_=fn_tt_tt_1</v>
          </cell>
          <cell r="G1819" t="str">
            <v>English</v>
          </cell>
          <cell r="H1819" t="str">
            <v>USA</v>
          </cell>
          <cell r="I1819">
            <v>14000000</v>
          </cell>
          <cell r="J1819">
            <v>1998</v>
          </cell>
          <cell r="K1819">
            <v>5.5</v>
          </cell>
          <cell r="L1819" t="str">
            <v>Horror</v>
          </cell>
          <cell r="M1819" t="str">
            <v>Mystery</v>
          </cell>
          <cell r="N1819" t="str">
            <v>Thriller</v>
          </cell>
        </row>
        <row r="1820">
          <cell r="A1820" t="str">
            <v>Randal Kleiser</v>
          </cell>
          <cell r="B1820">
            <v>107</v>
          </cell>
          <cell r="C1820">
            <v>34793160</v>
          </cell>
          <cell r="D1820" t="str">
            <v>Adventure|Drama</v>
          </cell>
          <cell r="E1820" t="str">
            <v>White FangÂ </v>
          </cell>
          <cell r="F1820" t="str">
            <v>http://www.imdb.com/title/tt0103247/?ref_=fn_tt_tt_1</v>
          </cell>
          <cell r="G1820" t="str">
            <v>English</v>
          </cell>
          <cell r="H1820" t="str">
            <v>USA</v>
          </cell>
          <cell r="I1820">
            <v>14000000</v>
          </cell>
          <cell r="J1820">
            <v>1991</v>
          </cell>
          <cell r="K1820">
            <v>6.7</v>
          </cell>
          <cell r="L1820" t="str">
            <v>Adventure</v>
          </cell>
          <cell r="M1820" t="str">
            <v>Drama</v>
          </cell>
        </row>
        <row r="1821">
          <cell r="A1821" t="str">
            <v>Bruce McCulloch</v>
          </cell>
          <cell r="B1821">
            <v>81</v>
          </cell>
          <cell r="C1821">
            <v>30628981</v>
          </cell>
          <cell r="D1821" t="str">
            <v>Comedy|Romance</v>
          </cell>
          <cell r="E1821" t="str">
            <v>SuperstarÂ </v>
          </cell>
          <cell r="F1821" t="str">
            <v>http://www.imdb.com/title/tt0167427/?ref_=fn_tt_tt_1</v>
          </cell>
          <cell r="G1821" t="str">
            <v>English</v>
          </cell>
          <cell r="H1821" t="str">
            <v>USA</v>
          </cell>
          <cell r="I1821">
            <v>14000000</v>
          </cell>
          <cell r="J1821">
            <v>1999</v>
          </cell>
          <cell r="K1821">
            <v>5</v>
          </cell>
          <cell r="L1821" t="str">
            <v>Comedy</v>
          </cell>
          <cell r="M1821" t="str">
            <v>Romance</v>
          </cell>
        </row>
        <row r="1822">
          <cell r="A1822" t="str">
            <v>Mike Nawrocki</v>
          </cell>
          <cell r="B1822">
            <v>82</v>
          </cell>
          <cell r="C1822">
            <v>25571351</v>
          </cell>
          <cell r="D1822" t="str">
            <v>Adventure|Animation|Comedy|Drama|Family|Musical</v>
          </cell>
          <cell r="E1822" t="str">
            <v>Jonah: A VeggieTales MovieÂ </v>
          </cell>
          <cell r="F1822" t="str">
            <v>http://www.imdb.com/title/tt0298388/?ref_=fn_tt_tt_1</v>
          </cell>
          <cell r="G1822" t="str">
            <v>English</v>
          </cell>
          <cell r="H1822" t="str">
            <v>USA</v>
          </cell>
          <cell r="I1822">
            <v>14000000</v>
          </cell>
          <cell r="J1822">
            <v>2002</v>
          </cell>
          <cell r="K1822">
            <v>6.6</v>
          </cell>
          <cell r="L1822" t="str">
            <v>Adventure</v>
          </cell>
          <cell r="M1822" t="str">
            <v>Animation</v>
          </cell>
          <cell r="N1822" t="str">
            <v>Comedy</v>
          </cell>
          <cell r="O1822" t="str">
            <v>Drama</v>
          </cell>
        </row>
        <row r="1823">
          <cell r="A1823" t="str">
            <v>John Singleton</v>
          </cell>
          <cell r="B1823">
            <v>109</v>
          </cell>
          <cell r="C1823">
            <v>27515786</v>
          </cell>
          <cell r="D1823" t="str">
            <v>Drama|Romance</v>
          </cell>
          <cell r="E1823" t="str">
            <v>Poetic JusticeÂ </v>
          </cell>
          <cell r="F1823" t="str">
            <v>http://www.imdb.com/title/tt0107840/?ref_=fn_tt_tt_1</v>
          </cell>
          <cell r="G1823" t="str">
            <v>English</v>
          </cell>
          <cell r="H1823" t="str">
            <v>USA</v>
          </cell>
          <cell r="I1823">
            <v>14000000</v>
          </cell>
          <cell r="J1823">
            <v>1993</v>
          </cell>
          <cell r="K1823">
            <v>5.9</v>
          </cell>
          <cell r="L1823" t="str">
            <v>Drama</v>
          </cell>
          <cell r="M1823" t="str">
            <v>Romance</v>
          </cell>
        </row>
        <row r="1824">
          <cell r="A1824" t="str">
            <v>Kevin Bray</v>
          </cell>
          <cell r="B1824">
            <v>95</v>
          </cell>
          <cell r="C1824">
            <v>25482931</v>
          </cell>
          <cell r="D1824" t="str">
            <v>Action|Comedy|Crime|Thriller</v>
          </cell>
          <cell r="E1824" t="str">
            <v>All About the BenjaminsÂ </v>
          </cell>
          <cell r="F1824" t="str">
            <v>http://www.imdb.com/title/tt0278295/?ref_=fn_tt_tt_1</v>
          </cell>
          <cell r="G1824" t="str">
            <v>English</v>
          </cell>
          <cell r="H1824" t="str">
            <v>USA</v>
          </cell>
          <cell r="I1824">
            <v>14000000</v>
          </cell>
          <cell r="J1824">
            <v>2002</v>
          </cell>
          <cell r="K1824">
            <v>5.7</v>
          </cell>
          <cell r="L1824" t="str">
            <v>Action</v>
          </cell>
          <cell r="M1824" t="str">
            <v>Comedy</v>
          </cell>
          <cell r="N1824" t="str">
            <v>Crime</v>
          </cell>
          <cell r="O1824" t="str">
            <v>Thriller</v>
          </cell>
        </row>
        <row r="1825">
          <cell r="A1825" t="str">
            <v>John Boorman</v>
          </cell>
          <cell r="B1825">
            <v>118</v>
          </cell>
          <cell r="C1825">
            <v>0</v>
          </cell>
          <cell r="D1825" t="str">
            <v>Horror</v>
          </cell>
          <cell r="E1825" t="str">
            <v>Exorcist II: The HereticÂ </v>
          </cell>
          <cell r="F1825" t="str">
            <v>http://www.imdb.com/title/tt0076009/?ref_=fn_tt_tt_1</v>
          </cell>
          <cell r="G1825" t="str">
            <v>English</v>
          </cell>
          <cell r="H1825" t="str">
            <v>USA</v>
          </cell>
          <cell r="I1825">
            <v>14000000</v>
          </cell>
          <cell r="J1825">
            <v>1977</v>
          </cell>
          <cell r="K1825">
            <v>3.7</v>
          </cell>
          <cell r="L1825" t="str">
            <v>Horror</v>
          </cell>
          <cell r="M1825">
            <v>0</v>
          </cell>
        </row>
        <row r="1826">
          <cell r="A1826" t="str">
            <v>Courtney Solomon</v>
          </cell>
          <cell r="B1826">
            <v>91</v>
          </cell>
          <cell r="C1826">
            <v>16298046</v>
          </cell>
          <cell r="D1826" t="str">
            <v>Horror|Mystery|Thriller</v>
          </cell>
          <cell r="E1826" t="str">
            <v>An American HauntingÂ </v>
          </cell>
          <cell r="F1826" t="str">
            <v>http://www.imdb.com/title/tt0429573/?ref_=fn_tt_tt_1</v>
          </cell>
          <cell r="G1826" t="str">
            <v>English</v>
          </cell>
          <cell r="H1826" t="str">
            <v>UK</v>
          </cell>
          <cell r="I1826">
            <v>14000000</v>
          </cell>
          <cell r="J1826">
            <v>2005</v>
          </cell>
          <cell r="K1826">
            <v>5</v>
          </cell>
          <cell r="L1826" t="str">
            <v>Horror</v>
          </cell>
          <cell r="M1826" t="str">
            <v>Mystery</v>
          </cell>
          <cell r="N1826" t="str">
            <v>Thriller</v>
          </cell>
        </row>
        <row r="1827">
          <cell r="A1827" t="str">
            <v>David Zucker</v>
          </cell>
          <cell r="B1827">
            <v>90</v>
          </cell>
          <cell r="C1827">
            <v>15549702</v>
          </cell>
          <cell r="D1827" t="str">
            <v>Comedy|Romance</v>
          </cell>
          <cell r="E1827" t="str">
            <v>My Boss's DaughterÂ </v>
          </cell>
          <cell r="F1827" t="str">
            <v>http://www.imdb.com/title/tt0270980/?ref_=fn_tt_tt_1</v>
          </cell>
          <cell r="G1827" t="str">
            <v>English</v>
          </cell>
          <cell r="H1827" t="str">
            <v>USA</v>
          </cell>
          <cell r="I1827">
            <v>14000000</v>
          </cell>
          <cell r="J1827">
            <v>2003</v>
          </cell>
          <cell r="K1827">
            <v>4.5999999999999996</v>
          </cell>
          <cell r="L1827" t="str">
            <v>Comedy</v>
          </cell>
          <cell r="M1827" t="str">
            <v>Romance</v>
          </cell>
        </row>
        <row r="1828">
          <cell r="A1828" t="str">
            <v>David Twohy</v>
          </cell>
          <cell r="B1828">
            <v>108</v>
          </cell>
          <cell r="C1828">
            <v>15483540</v>
          </cell>
          <cell r="D1828" t="str">
            <v>Adventure|Mystery|Thriller</v>
          </cell>
          <cell r="E1828" t="str">
            <v>A Perfect GetawayÂ </v>
          </cell>
          <cell r="F1828" t="str">
            <v>http://www.imdb.com/title/tt0971209/?ref_=fn_tt_tt_1</v>
          </cell>
          <cell r="G1828" t="str">
            <v>English</v>
          </cell>
          <cell r="H1828" t="str">
            <v>USA</v>
          </cell>
          <cell r="I1828">
            <v>14000000</v>
          </cell>
          <cell r="J1828">
            <v>2009</v>
          </cell>
          <cell r="K1828">
            <v>6.5</v>
          </cell>
          <cell r="L1828" t="str">
            <v>Adventure</v>
          </cell>
          <cell r="M1828" t="str">
            <v>Mystery</v>
          </cell>
          <cell r="N1828" t="str">
            <v>Thriller</v>
          </cell>
        </row>
        <row r="1829">
          <cell r="A1829" t="str">
            <v>Rick Famuyiwa</v>
          </cell>
          <cell r="B1829">
            <v>103</v>
          </cell>
          <cell r="C1829">
            <v>20246959</v>
          </cell>
          <cell r="D1829" t="str">
            <v>Comedy|Romance</v>
          </cell>
          <cell r="E1829" t="str">
            <v>Our Family WeddingÂ </v>
          </cell>
          <cell r="F1829" t="str">
            <v>http://www.imdb.com/title/tt1305583/?ref_=fn_tt_tt_1</v>
          </cell>
          <cell r="G1829" t="str">
            <v>English</v>
          </cell>
          <cell r="H1829" t="str">
            <v>USA</v>
          </cell>
          <cell r="I1829">
            <v>14000000</v>
          </cell>
          <cell r="J1829">
            <v>2010</v>
          </cell>
          <cell r="K1829">
            <v>4.9000000000000004</v>
          </cell>
          <cell r="L1829" t="str">
            <v>Comedy</v>
          </cell>
          <cell r="M1829" t="str">
            <v>Romance</v>
          </cell>
        </row>
        <row r="1830">
          <cell r="A1830" t="str">
            <v>Alan Cohn</v>
          </cell>
          <cell r="B1830">
            <v>96</v>
          </cell>
          <cell r="C1830">
            <v>15062898</v>
          </cell>
          <cell r="D1830" t="str">
            <v>Comedy</v>
          </cell>
          <cell r="E1830" t="str">
            <v>Dead Man on CampusÂ </v>
          </cell>
          <cell r="F1830" t="str">
            <v>http://www.imdb.com/title/tt0118301/?ref_=fn_tt_tt_1</v>
          </cell>
          <cell r="G1830" t="str">
            <v>English</v>
          </cell>
          <cell r="H1830" t="str">
            <v>USA</v>
          </cell>
          <cell r="I1830">
            <v>14000000</v>
          </cell>
          <cell r="J1830">
            <v>1998</v>
          </cell>
          <cell r="K1830">
            <v>6</v>
          </cell>
          <cell r="L1830" t="str">
            <v>Comedy</v>
          </cell>
          <cell r="M1830">
            <v>0</v>
          </cell>
        </row>
        <row r="1831">
          <cell r="A1831" t="str">
            <v>Martin Scorsese</v>
          </cell>
          <cell r="B1831">
            <v>136</v>
          </cell>
          <cell r="C1831">
            <v>0</v>
          </cell>
          <cell r="D1831" t="str">
            <v>Drama|Music|Musical|Romance</v>
          </cell>
          <cell r="E1831" t="str">
            <v>New York, New YorkÂ </v>
          </cell>
          <cell r="F1831" t="str">
            <v>http://www.imdb.com/title/tt0076451/?ref_=fn_tt_tt_1</v>
          </cell>
          <cell r="G1831" t="str">
            <v>English</v>
          </cell>
          <cell r="H1831" t="str">
            <v>USA</v>
          </cell>
          <cell r="I1831">
            <v>14000000</v>
          </cell>
          <cell r="J1831">
            <v>1977</v>
          </cell>
          <cell r="K1831">
            <v>6.7</v>
          </cell>
          <cell r="L1831" t="str">
            <v>Drama</v>
          </cell>
          <cell r="M1831" t="str">
            <v>Music</v>
          </cell>
          <cell r="N1831" t="str">
            <v>Musical</v>
          </cell>
          <cell r="O1831" t="str">
            <v>Romance</v>
          </cell>
        </row>
        <row r="1832">
          <cell r="A1832" t="str">
            <v>Spike Lee</v>
          </cell>
          <cell r="B1832">
            <v>115</v>
          </cell>
          <cell r="C1832">
            <v>13640000</v>
          </cell>
          <cell r="D1832" t="str">
            <v>Comedy|Drama</v>
          </cell>
          <cell r="E1832" t="str">
            <v>CrooklynÂ </v>
          </cell>
          <cell r="F1832" t="str">
            <v>http://www.imdb.com/title/tt0109504/?ref_=fn_tt_tt_1</v>
          </cell>
          <cell r="G1832" t="str">
            <v>English</v>
          </cell>
          <cell r="H1832" t="str">
            <v>USA</v>
          </cell>
          <cell r="I1832">
            <v>14000000</v>
          </cell>
          <cell r="J1832">
            <v>1994</v>
          </cell>
          <cell r="K1832">
            <v>6.9</v>
          </cell>
          <cell r="L1832" t="str">
            <v>Comedy</v>
          </cell>
          <cell r="M1832" t="str">
            <v>Drama</v>
          </cell>
        </row>
        <row r="1833">
          <cell r="A1833" t="str">
            <v>Emilio Estevez</v>
          </cell>
          <cell r="B1833">
            <v>112</v>
          </cell>
          <cell r="C1833">
            <v>11204499</v>
          </cell>
          <cell r="D1833" t="str">
            <v>Drama|History</v>
          </cell>
          <cell r="E1833" t="str">
            <v>BobbyÂ </v>
          </cell>
          <cell r="F1833" t="str">
            <v>http://www.imdb.com/title/tt0308055/?ref_=fn_tt_tt_1</v>
          </cell>
          <cell r="G1833" t="str">
            <v>English</v>
          </cell>
          <cell r="H1833" t="str">
            <v>USA</v>
          </cell>
          <cell r="I1833">
            <v>14000000</v>
          </cell>
          <cell r="J1833">
            <v>2006</v>
          </cell>
          <cell r="K1833">
            <v>7</v>
          </cell>
          <cell r="L1833" t="str">
            <v>Drama</v>
          </cell>
          <cell r="M1833" t="str">
            <v>History</v>
          </cell>
        </row>
        <row r="1834">
          <cell r="A1834" t="str">
            <v>Mark Waters</v>
          </cell>
          <cell r="B1834">
            <v>86</v>
          </cell>
          <cell r="C1834">
            <v>10397365</v>
          </cell>
          <cell r="D1834" t="str">
            <v>Comedy|Mystery|Romance</v>
          </cell>
          <cell r="E1834" t="str">
            <v>Head Over HeelsÂ </v>
          </cell>
          <cell r="F1834" t="str">
            <v>http://www.imdb.com/title/tt0192111/?ref_=fn_tt_tt_1</v>
          </cell>
          <cell r="G1834" t="str">
            <v>English</v>
          </cell>
          <cell r="H1834" t="str">
            <v>USA</v>
          </cell>
          <cell r="I1834">
            <v>14000000</v>
          </cell>
          <cell r="J1834">
            <v>2001</v>
          </cell>
          <cell r="K1834">
            <v>5.4</v>
          </cell>
          <cell r="L1834" t="str">
            <v>Comedy</v>
          </cell>
          <cell r="M1834" t="str">
            <v>Mystery</v>
          </cell>
          <cell r="N1834" t="str">
            <v>Romance</v>
          </cell>
        </row>
        <row r="1835">
          <cell r="A1835" t="str">
            <v>Josh Schwartz</v>
          </cell>
          <cell r="B1835">
            <v>86</v>
          </cell>
          <cell r="C1835">
            <v>9402410</v>
          </cell>
          <cell r="D1835" t="str">
            <v>Adventure|Comedy</v>
          </cell>
          <cell r="E1835" t="str">
            <v>Fun SizeÂ </v>
          </cell>
          <cell r="F1835" t="str">
            <v>http://www.imdb.com/title/tt1663143/?ref_=fn_tt_tt_1</v>
          </cell>
          <cell r="G1835" t="str">
            <v>English</v>
          </cell>
          <cell r="H1835" t="str">
            <v>USA</v>
          </cell>
          <cell r="I1835">
            <v>14000000</v>
          </cell>
          <cell r="J1835">
            <v>2012</v>
          </cell>
          <cell r="K1835">
            <v>5.4</v>
          </cell>
          <cell r="L1835" t="str">
            <v>Adventure</v>
          </cell>
          <cell r="M1835" t="str">
            <v>Comedy</v>
          </cell>
        </row>
        <row r="1836">
          <cell r="A1836" t="str">
            <v>Tony Goldwyn</v>
          </cell>
          <cell r="B1836">
            <v>107</v>
          </cell>
          <cell r="C1836">
            <v>4741987</v>
          </cell>
          <cell r="D1836" t="str">
            <v>Drama</v>
          </cell>
          <cell r="E1836" t="str">
            <v>A Walk on the MoonÂ </v>
          </cell>
          <cell r="F1836" t="str">
            <v>http://www.imdb.com/title/tt0120613/?ref_=fn_tt_tt_1</v>
          </cell>
          <cell r="G1836" t="str">
            <v>English</v>
          </cell>
          <cell r="H1836" t="str">
            <v>USA</v>
          </cell>
          <cell r="I1836">
            <v>14000000</v>
          </cell>
          <cell r="J1836">
            <v>1999</v>
          </cell>
          <cell r="K1836">
            <v>6.6</v>
          </cell>
          <cell r="L1836" t="str">
            <v>Drama</v>
          </cell>
          <cell r="M1836">
            <v>0</v>
          </cell>
        </row>
        <row r="1837">
          <cell r="A1837" t="str">
            <v>Phillip Noyce</v>
          </cell>
          <cell r="B1837">
            <v>98</v>
          </cell>
          <cell r="C1837">
            <v>4291965</v>
          </cell>
          <cell r="D1837" t="str">
            <v>Biography|Drama|History</v>
          </cell>
          <cell r="E1837" t="str">
            <v>Catch a FireÂ </v>
          </cell>
          <cell r="F1837" t="str">
            <v>http://www.imdb.com/title/tt0437232/?ref_=fn_tt_tt_1</v>
          </cell>
          <cell r="G1837" t="str">
            <v>English</v>
          </cell>
          <cell r="H1837" t="str">
            <v>France</v>
          </cell>
          <cell r="I1837">
            <v>14000000</v>
          </cell>
          <cell r="J1837">
            <v>2006</v>
          </cell>
          <cell r="K1837">
            <v>6.7</v>
          </cell>
          <cell r="L1837" t="str">
            <v>Biography</v>
          </cell>
          <cell r="M1837" t="str">
            <v>Drama</v>
          </cell>
          <cell r="N1837" t="str">
            <v>History</v>
          </cell>
        </row>
        <row r="1838">
          <cell r="A1838" t="str">
            <v>Stephen Carpenter</v>
          </cell>
          <cell r="B1838">
            <v>84</v>
          </cell>
          <cell r="C1838">
            <v>3100650</v>
          </cell>
          <cell r="D1838" t="str">
            <v>Drama|Horror|Mystery|Thriller</v>
          </cell>
          <cell r="E1838" t="str">
            <v>Soul SurvivorsÂ </v>
          </cell>
          <cell r="F1838" t="str">
            <v>http://www.imdb.com/title/tt0218619/?ref_=fn_tt_tt_1</v>
          </cell>
          <cell r="G1838" t="str">
            <v>English</v>
          </cell>
          <cell r="H1838" t="str">
            <v>USA</v>
          </cell>
          <cell r="I1838">
            <v>14000000</v>
          </cell>
          <cell r="J1838">
            <v>2001</v>
          </cell>
          <cell r="K1838">
            <v>3.9</v>
          </cell>
          <cell r="L1838" t="str">
            <v>Drama</v>
          </cell>
          <cell r="M1838" t="str">
            <v>Horror</v>
          </cell>
          <cell r="N1838" t="str">
            <v>Mystery</v>
          </cell>
          <cell r="O1838" t="str">
            <v>Thriller</v>
          </cell>
        </row>
        <row r="1839">
          <cell r="A1839" t="str">
            <v>James Ivory</v>
          </cell>
          <cell r="B1839">
            <v>139</v>
          </cell>
          <cell r="C1839">
            <v>2474000</v>
          </cell>
          <cell r="D1839" t="str">
            <v>Biography|Drama|History|Romance</v>
          </cell>
          <cell r="E1839" t="str">
            <v>Jefferson in ParisÂ </v>
          </cell>
          <cell r="F1839" t="str">
            <v>http://www.imdb.com/title/tt0113463/?ref_=fn_tt_tt_1</v>
          </cell>
          <cell r="G1839" t="str">
            <v>English</v>
          </cell>
          <cell r="H1839" t="str">
            <v>France</v>
          </cell>
          <cell r="I1839">
            <v>14000000</v>
          </cell>
          <cell r="J1839">
            <v>1995</v>
          </cell>
          <cell r="K1839">
            <v>5.7</v>
          </cell>
          <cell r="L1839" t="str">
            <v>Biography</v>
          </cell>
          <cell r="M1839" t="str">
            <v>Drama</v>
          </cell>
          <cell r="N1839" t="str">
            <v>History</v>
          </cell>
          <cell r="O1839" t="str">
            <v>Romance</v>
          </cell>
        </row>
        <row r="1840">
          <cell r="A1840" t="str">
            <v>James Fargo</v>
          </cell>
          <cell r="B1840">
            <v>127</v>
          </cell>
          <cell r="C1840">
            <v>1000000</v>
          </cell>
          <cell r="D1840" t="str">
            <v>Action|Adventure|History</v>
          </cell>
          <cell r="E1840" t="str">
            <v>CaravansÂ </v>
          </cell>
          <cell r="F1840" t="str">
            <v>http://www.imdb.com/title/tt0077296/?ref_=fn_tt_tt_1</v>
          </cell>
          <cell r="G1840" t="str">
            <v>English</v>
          </cell>
          <cell r="H1840" t="str">
            <v>Iran</v>
          </cell>
          <cell r="I1840">
            <v>14000000</v>
          </cell>
          <cell r="J1840">
            <v>1978</v>
          </cell>
          <cell r="K1840">
            <v>6.5</v>
          </cell>
          <cell r="L1840" t="str">
            <v>Action</v>
          </cell>
          <cell r="M1840" t="str">
            <v>Adventure</v>
          </cell>
          <cell r="N1840" t="str">
            <v>History</v>
          </cell>
        </row>
        <row r="1841">
          <cell r="A1841" t="str">
            <v>Kenneth Lonergan</v>
          </cell>
          <cell r="B1841">
            <v>186</v>
          </cell>
          <cell r="C1841">
            <v>46495</v>
          </cell>
          <cell r="D1841" t="str">
            <v>Drama</v>
          </cell>
          <cell r="E1841" t="str">
            <v>MargaretÂ </v>
          </cell>
          <cell r="F1841" t="str">
            <v>http://www.imdb.com/title/tt0466893/?ref_=fn_tt_tt_1</v>
          </cell>
          <cell r="G1841" t="str">
            <v>English</v>
          </cell>
          <cell r="H1841" t="str">
            <v>USA</v>
          </cell>
          <cell r="I1841">
            <v>14000000</v>
          </cell>
          <cell r="J1841">
            <v>2011</v>
          </cell>
          <cell r="K1841">
            <v>6.5</v>
          </cell>
          <cell r="L1841" t="str">
            <v>Drama</v>
          </cell>
          <cell r="M1841">
            <v>0</v>
          </cell>
        </row>
        <row r="1842">
          <cell r="A1842" t="str">
            <v>Rob Reiner</v>
          </cell>
          <cell r="B1842">
            <v>90</v>
          </cell>
          <cell r="C1842">
            <v>1752214</v>
          </cell>
          <cell r="D1842" t="str">
            <v>Comedy|Drama|Romance</v>
          </cell>
          <cell r="E1842" t="str">
            <v>FlippedÂ </v>
          </cell>
          <cell r="F1842" t="str">
            <v>http://www.imdb.com/title/tt0817177/?ref_=fn_tt_tt_1</v>
          </cell>
          <cell r="G1842" t="str">
            <v>English</v>
          </cell>
          <cell r="H1842" t="str">
            <v>USA</v>
          </cell>
          <cell r="I1842">
            <v>14000000</v>
          </cell>
          <cell r="J1842">
            <v>2010</v>
          </cell>
          <cell r="K1842">
            <v>7.7</v>
          </cell>
          <cell r="L1842" t="str">
            <v>Comedy</v>
          </cell>
          <cell r="M1842" t="str">
            <v>Drama</v>
          </cell>
          <cell r="N1842" t="str">
            <v>Romance</v>
          </cell>
        </row>
        <row r="1843">
          <cell r="A1843" t="str">
            <v>Ang Lee</v>
          </cell>
          <cell r="B1843">
            <v>134</v>
          </cell>
          <cell r="C1843">
            <v>83025853</v>
          </cell>
          <cell r="D1843" t="str">
            <v>Drama|Romance</v>
          </cell>
          <cell r="E1843" t="str">
            <v>Brokeback MountainÂ </v>
          </cell>
          <cell r="F1843" t="str">
            <v>http://www.imdb.com/title/tt0388795/?ref_=fn_tt_tt_1</v>
          </cell>
          <cell r="G1843" t="str">
            <v>English</v>
          </cell>
          <cell r="H1843" t="str">
            <v>USA</v>
          </cell>
          <cell r="I1843">
            <v>14000000</v>
          </cell>
          <cell r="J1843">
            <v>2005</v>
          </cell>
          <cell r="K1843">
            <v>7.7</v>
          </cell>
          <cell r="L1843" t="str">
            <v>Drama</v>
          </cell>
          <cell r="M1843" t="str">
            <v>Romance</v>
          </cell>
        </row>
        <row r="1844">
          <cell r="A1844" t="str">
            <v>Steve Pink</v>
          </cell>
          <cell r="B1844">
            <v>99</v>
          </cell>
          <cell r="C1844">
            <v>12282677</v>
          </cell>
          <cell r="D1844" t="str">
            <v>Comedy|Sci-Fi</v>
          </cell>
          <cell r="E1844" t="str">
            <v>Hot Tub Time Machine 2Â </v>
          </cell>
          <cell r="F1844" t="str">
            <v>http://www.imdb.com/title/tt2637294/?ref_=fn_tt_tt_1</v>
          </cell>
          <cell r="G1844" t="str">
            <v>English</v>
          </cell>
          <cell r="H1844" t="str">
            <v>USA</v>
          </cell>
          <cell r="I1844">
            <v>14000000</v>
          </cell>
          <cell r="J1844">
            <v>2015</v>
          </cell>
          <cell r="K1844">
            <v>5.0999999999999996</v>
          </cell>
          <cell r="L1844" t="str">
            <v>Comedy</v>
          </cell>
          <cell r="M1844" t="str">
            <v>Sci-Fi</v>
          </cell>
        </row>
        <row r="1845">
          <cell r="A1845" t="str">
            <v>John Stockwell</v>
          </cell>
          <cell r="B1845">
            <v>135</v>
          </cell>
          <cell r="C1845">
            <v>16929123</v>
          </cell>
          <cell r="D1845" t="str">
            <v>Drama|Romance</v>
          </cell>
          <cell r="E1845" t="str">
            <v>Crazy/BeautifulÂ </v>
          </cell>
          <cell r="F1845" t="str">
            <v>http://www.imdb.com/title/tt0250224/?ref_=fn_tt_tt_1</v>
          </cell>
          <cell r="G1845" t="str">
            <v>English</v>
          </cell>
          <cell r="H1845" t="str">
            <v>USA</v>
          </cell>
          <cell r="I1845">
            <v>14000000</v>
          </cell>
          <cell r="J1845">
            <v>2001</v>
          </cell>
          <cell r="K1845">
            <v>6.5</v>
          </cell>
          <cell r="L1845" t="str">
            <v>Drama</v>
          </cell>
          <cell r="M1845" t="str">
            <v>Romance</v>
          </cell>
        </row>
        <row r="1846">
          <cell r="A1846" t="str">
            <v>Wolfgang Petersen</v>
          </cell>
          <cell r="B1846">
            <v>293</v>
          </cell>
          <cell r="C1846">
            <v>11433134</v>
          </cell>
          <cell r="D1846" t="str">
            <v>Adventure|Drama|Thriller|War</v>
          </cell>
          <cell r="E1846" t="str">
            <v>Das BootÂ </v>
          </cell>
          <cell r="F1846" t="str">
            <v>http://www.imdb.com/title/tt0082096/?ref_=fn_tt_tt_1</v>
          </cell>
          <cell r="G1846" t="str">
            <v>German</v>
          </cell>
          <cell r="H1846" t="str">
            <v>West Germany</v>
          </cell>
          <cell r="I1846">
            <v>14000000</v>
          </cell>
          <cell r="J1846">
            <v>1981</v>
          </cell>
          <cell r="K1846">
            <v>8.4</v>
          </cell>
          <cell r="L1846" t="str">
            <v>Adventure</v>
          </cell>
          <cell r="M1846" t="str">
            <v>Drama</v>
          </cell>
          <cell r="N1846" t="str">
            <v>Thriller</v>
          </cell>
          <cell r="O1846" t="str">
            <v>War</v>
          </cell>
        </row>
        <row r="1847">
          <cell r="A1847" t="str">
            <v>Oliver Parker</v>
          </cell>
          <cell r="B1847">
            <v>97</v>
          </cell>
          <cell r="C1847">
            <v>18535191</v>
          </cell>
          <cell r="D1847" t="str">
            <v>Comedy|Romance</v>
          </cell>
          <cell r="E1847" t="str">
            <v>An Ideal HusbandÂ </v>
          </cell>
          <cell r="F1847" t="str">
            <v>http://www.imdb.com/title/tt0122541/?ref_=fn_tt_tt_1</v>
          </cell>
          <cell r="G1847" t="str">
            <v>English</v>
          </cell>
          <cell r="H1847" t="str">
            <v>UK</v>
          </cell>
          <cell r="I1847">
            <v>14000000</v>
          </cell>
          <cell r="J1847">
            <v>1999</v>
          </cell>
          <cell r="K1847">
            <v>6.9</v>
          </cell>
          <cell r="L1847" t="str">
            <v>Comedy</v>
          </cell>
          <cell r="M1847" t="str">
            <v>Romance</v>
          </cell>
        </row>
        <row r="1848">
          <cell r="A1848" t="str">
            <v>Franklin J. Schaffner</v>
          </cell>
          <cell r="B1848">
            <v>118</v>
          </cell>
          <cell r="C1848">
            <v>800000</v>
          </cell>
          <cell r="D1848" t="str">
            <v>Adventure|Mystery|Thriller</v>
          </cell>
          <cell r="E1848" t="str">
            <v>SphinxÂ </v>
          </cell>
          <cell r="F1848" t="str">
            <v>http://www.imdb.com/title/tt0083113/?ref_=fn_tt_tt_1</v>
          </cell>
          <cell r="G1848" t="str">
            <v>English</v>
          </cell>
          <cell r="H1848" t="str">
            <v>USA</v>
          </cell>
          <cell r="I1848">
            <v>14000000</v>
          </cell>
          <cell r="J1848">
            <v>1981</v>
          </cell>
          <cell r="K1848">
            <v>5.2</v>
          </cell>
          <cell r="L1848" t="str">
            <v>Adventure</v>
          </cell>
          <cell r="M1848" t="str">
            <v>Mystery</v>
          </cell>
          <cell r="N1848" t="str">
            <v>Thriller</v>
          </cell>
        </row>
        <row r="1849">
          <cell r="A1849" t="str">
            <v>Barry Levinson</v>
          </cell>
          <cell r="B1849">
            <v>103</v>
          </cell>
          <cell r="C1849">
            <v>75078</v>
          </cell>
          <cell r="D1849" t="str">
            <v>Comedy</v>
          </cell>
          <cell r="E1849" t="str">
            <v>An Everlasting PieceÂ </v>
          </cell>
          <cell r="F1849" t="str">
            <v>http://www.imdb.com/title/tt0218182/?ref_=fn_tt_tt_1</v>
          </cell>
          <cell r="G1849" t="str">
            <v>English</v>
          </cell>
          <cell r="H1849" t="str">
            <v>USA</v>
          </cell>
          <cell r="I1849">
            <v>14000000</v>
          </cell>
          <cell r="J1849">
            <v>2000</v>
          </cell>
          <cell r="K1849">
            <v>6.3</v>
          </cell>
          <cell r="L1849" t="str">
            <v>Comedy</v>
          </cell>
          <cell r="M1849">
            <v>0</v>
          </cell>
        </row>
        <row r="1850">
          <cell r="A1850" t="str">
            <v>James Dodson</v>
          </cell>
          <cell r="B1850">
            <v>106</v>
          </cell>
          <cell r="C1850">
            <v>115504</v>
          </cell>
          <cell r="D1850" t="str">
            <v>Comedy|Drama|Romance</v>
          </cell>
          <cell r="E1850" t="str">
            <v>The Other End of the LineÂ </v>
          </cell>
          <cell r="F1850" t="str">
            <v>http://www.imdb.com/title/tt1049405/?ref_=fn_tt_tt_1</v>
          </cell>
          <cell r="G1850" t="str">
            <v>English</v>
          </cell>
          <cell r="H1850" t="str">
            <v>UK</v>
          </cell>
          <cell r="I1850">
            <v>14000000</v>
          </cell>
          <cell r="J1850">
            <v>2008</v>
          </cell>
          <cell r="K1850">
            <v>6.2</v>
          </cell>
          <cell r="L1850" t="str">
            <v>Comedy</v>
          </cell>
          <cell r="M1850" t="str">
            <v>Drama</v>
          </cell>
          <cell r="N1850" t="str">
            <v>Romance</v>
          </cell>
        </row>
        <row r="1851">
          <cell r="A1851" t="str">
            <v>James Cox</v>
          </cell>
          <cell r="B1851">
            <v>97</v>
          </cell>
          <cell r="C1851">
            <v>0</v>
          </cell>
          <cell r="D1851" t="str">
            <v>Crime|Drama</v>
          </cell>
          <cell r="E1851" t="str">
            <v>HighwayÂ </v>
          </cell>
          <cell r="F1851" t="str">
            <v>http://www.imdb.com/title/tt0165361/?ref_=fn_tt_tt_1</v>
          </cell>
          <cell r="G1851" t="str">
            <v>English</v>
          </cell>
          <cell r="H1851" t="str">
            <v>USA</v>
          </cell>
          <cell r="I1851">
            <v>14000000</v>
          </cell>
          <cell r="J1851">
            <v>2002</v>
          </cell>
          <cell r="K1851">
            <v>6.3</v>
          </cell>
          <cell r="L1851" t="str">
            <v>Crime</v>
          </cell>
          <cell r="M1851" t="str">
            <v>Drama</v>
          </cell>
        </row>
        <row r="1852">
          <cell r="A1852" t="str">
            <v>Lars von Trier</v>
          </cell>
          <cell r="B1852">
            <v>139</v>
          </cell>
          <cell r="C1852">
            <v>74205</v>
          </cell>
          <cell r="D1852" t="str">
            <v>Drama</v>
          </cell>
          <cell r="E1852" t="str">
            <v>ManderlayÂ </v>
          </cell>
          <cell r="F1852" t="str">
            <v>http://www.imdb.com/title/tt0342735/?ref_=fn_tt_tt_1</v>
          </cell>
          <cell r="G1852" t="str">
            <v>English</v>
          </cell>
          <cell r="H1852" t="str">
            <v>Denmark</v>
          </cell>
          <cell r="I1852">
            <v>14200000</v>
          </cell>
          <cell r="J1852">
            <v>2005</v>
          </cell>
          <cell r="K1852">
            <v>7.4</v>
          </cell>
          <cell r="L1852" t="str">
            <v>Drama</v>
          </cell>
          <cell r="M1852">
            <v>0</v>
          </cell>
        </row>
        <row r="1853">
          <cell r="A1853" t="str">
            <v>Clint Eastwood</v>
          </cell>
          <cell r="B1853">
            <v>131</v>
          </cell>
          <cell r="C1853">
            <v>101157447</v>
          </cell>
          <cell r="D1853" t="str">
            <v>Drama|Western</v>
          </cell>
          <cell r="E1853" t="str">
            <v>UnforgivenÂ </v>
          </cell>
          <cell r="F1853" t="str">
            <v>http://www.imdb.com/title/tt0105695/?ref_=fn_tt_tt_1</v>
          </cell>
          <cell r="G1853" t="str">
            <v>English</v>
          </cell>
          <cell r="H1853" t="str">
            <v>USA</v>
          </cell>
          <cell r="I1853">
            <v>14400000</v>
          </cell>
          <cell r="J1853">
            <v>1992</v>
          </cell>
          <cell r="K1853">
            <v>8.3000000000000007</v>
          </cell>
          <cell r="L1853" t="str">
            <v>Drama</v>
          </cell>
          <cell r="M1853" t="str">
            <v>Western</v>
          </cell>
        </row>
        <row r="1854">
          <cell r="A1854" t="str">
            <v>Baz Luhrmann</v>
          </cell>
          <cell r="B1854">
            <v>120</v>
          </cell>
          <cell r="C1854">
            <v>46338728</v>
          </cell>
          <cell r="D1854" t="str">
            <v>Drama|Romance</v>
          </cell>
          <cell r="E1854" t="str">
            <v>Romeo + JulietÂ </v>
          </cell>
          <cell r="F1854" t="str">
            <v>http://www.imdb.com/title/tt0117509/?ref_=fn_tt_tt_1</v>
          </cell>
          <cell r="G1854" t="str">
            <v>English</v>
          </cell>
          <cell r="H1854" t="str">
            <v>USA</v>
          </cell>
          <cell r="I1854">
            <v>14500000</v>
          </cell>
          <cell r="J1854">
            <v>1996</v>
          </cell>
          <cell r="K1854">
            <v>6.8</v>
          </cell>
          <cell r="L1854" t="str">
            <v>Drama</v>
          </cell>
          <cell r="M1854" t="str">
            <v>Romance</v>
          </cell>
        </row>
        <row r="1855">
          <cell r="A1855" t="str">
            <v>Peter Cousens</v>
          </cell>
          <cell r="B1855">
            <v>94</v>
          </cell>
          <cell r="C1855">
            <v>0</v>
          </cell>
          <cell r="D1855" t="str">
            <v>Drama|Family|Music</v>
          </cell>
          <cell r="E1855" t="str">
            <v>FreedomÂ </v>
          </cell>
          <cell r="F1855" t="str">
            <v>http://www.imdb.com/title/tt2584018/?ref_=fn_tt_tt_1</v>
          </cell>
          <cell r="G1855" t="str">
            <v>English</v>
          </cell>
          <cell r="H1855" t="str">
            <v>USA</v>
          </cell>
          <cell r="I1855">
            <v>14500000</v>
          </cell>
          <cell r="J1855">
            <v>2014</v>
          </cell>
          <cell r="K1855">
            <v>6.2</v>
          </cell>
          <cell r="L1855" t="str">
            <v>Drama</v>
          </cell>
          <cell r="M1855" t="str">
            <v>Family</v>
          </cell>
          <cell r="N1855" t="str">
            <v>Music</v>
          </cell>
        </row>
        <row r="1856">
          <cell r="A1856" t="str">
            <v>Harold Ramis</v>
          </cell>
          <cell r="B1856">
            <v>101</v>
          </cell>
          <cell r="C1856">
            <v>70906973</v>
          </cell>
          <cell r="D1856" t="str">
            <v>Comedy|Fantasy|Romance</v>
          </cell>
          <cell r="E1856" t="str">
            <v>Groundhog DayÂ </v>
          </cell>
          <cell r="F1856" t="str">
            <v>http://www.imdb.com/title/tt0107048/?ref_=fn_tt_tt_1</v>
          </cell>
          <cell r="G1856" t="str">
            <v>English</v>
          </cell>
          <cell r="H1856" t="str">
            <v>USA</v>
          </cell>
          <cell r="I1856">
            <v>14600000</v>
          </cell>
          <cell r="J1856">
            <v>1993</v>
          </cell>
          <cell r="K1856">
            <v>8.1</v>
          </cell>
          <cell r="L1856" t="str">
            <v>Comedy</v>
          </cell>
          <cell r="M1856" t="str">
            <v>Fantasy</v>
          </cell>
          <cell r="N1856" t="str">
            <v>Romance</v>
          </cell>
        </row>
        <row r="1857">
          <cell r="A1857" t="str">
            <v>Gregory Jacobs</v>
          </cell>
          <cell r="B1857">
            <v>115</v>
          </cell>
          <cell r="C1857">
            <v>66009973</v>
          </cell>
          <cell r="D1857" t="str">
            <v>Comedy|Drama|Music</v>
          </cell>
          <cell r="E1857" t="str">
            <v>Magic Mike XXLÂ </v>
          </cell>
          <cell r="F1857" t="str">
            <v>http://www.imdb.com/title/tt2268016/?ref_=fn_tt_tt_1</v>
          </cell>
          <cell r="G1857" t="str">
            <v>English</v>
          </cell>
          <cell r="H1857" t="str">
            <v>USA</v>
          </cell>
          <cell r="I1857">
            <v>14800000</v>
          </cell>
          <cell r="J1857">
            <v>2015</v>
          </cell>
          <cell r="K1857">
            <v>5.7</v>
          </cell>
          <cell r="L1857" t="str">
            <v>Comedy</v>
          </cell>
          <cell r="M1857" t="str">
            <v>Drama</v>
          </cell>
          <cell r="N1857" t="str">
            <v>Music</v>
          </cell>
        </row>
        <row r="1858">
          <cell r="A1858" t="str">
            <v>John Carpenter</v>
          </cell>
          <cell r="B1858">
            <v>109</v>
          </cell>
          <cell r="C1858">
            <v>13782838</v>
          </cell>
          <cell r="D1858" t="str">
            <v>Horror|Mystery|Sci-Fi</v>
          </cell>
          <cell r="E1858" t="str">
            <v>The ThingÂ </v>
          </cell>
          <cell r="F1858" t="str">
            <v>http://www.imdb.com/title/tt0084787/?ref_=fn_tt_tt_1</v>
          </cell>
          <cell r="G1858" t="str">
            <v>English</v>
          </cell>
          <cell r="H1858" t="str">
            <v>USA</v>
          </cell>
          <cell r="I1858">
            <v>15000000</v>
          </cell>
          <cell r="J1858">
            <v>1982</v>
          </cell>
          <cell r="K1858">
            <v>8.1999999999999993</v>
          </cell>
          <cell r="L1858" t="str">
            <v>Horror</v>
          </cell>
          <cell r="M1858" t="str">
            <v>Mystery</v>
          </cell>
          <cell r="N1858" t="str">
            <v>Sci-Fi</v>
          </cell>
        </row>
        <row r="1859">
          <cell r="A1859" t="str">
            <v>Richard Eyre</v>
          </cell>
          <cell r="B1859">
            <v>92</v>
          </cell>
          <cell r="C1859">
            <v>17508670</v>
          </cell>
          <cell r="D1859" t="str">
            <v>Crime|Drama|Romance|Thriller</v>
          </cell>
          <cell r="E1859" t="str">
            <v>Notes on a ScandalÂ </v>
          </cell>
          <cell r="F1859" t="str">
            <v>http://www.imdb.com/title/tt0465551/?ref_=fn_tt_tt_1</v>
          </cell>
          <cell r="G1859" t="str">
            <v>English</v>
          </cell>
          <cell r="H1859" t="str">
            <v>UK</v>
          </cell>
          <cell r="I1859">
            <v>15000000</v>
          </cell>
          <cell r="J1859">
            <v>2006</v>
          </cell>
          <cell r="K1859">
            <v>7.4</v>
          </cell>
          <cell r="L1859" t="str">
            <v>Crime</v>
          </cell>
          <cell r="M1859" t="str">
            <v>Drama</v>
          </cell>
          <cell r="N1859" t="str">
            <v>Romance</v>
          </cell>
          <cell r="O1859" t="str">
            <v>Thriller</v>
          </cell>
        </row>
        <row r="1860">
          <cell r="A1860" t="str">
            <v>Joel Schumacher</v>
          </cell>
          <cell r="B1860">
            <v>112</v>
          </cell>
          <cell r="C1860">
            <v>4485485</v>
          </cell>
          <cell r="D1860" t="str">
            <v>Comedy|Crime|Drama</v>
          </cell>
          <cell r="E1860" t="str">
            <v>FlawlessÂ </v>
          </cell>
          <cell r="F1860" t="str">
            <v>http://www.imdb.com/title/tt0155711/?ref_=fn_tt_tt_1</v>
          </cell>
          <cell r="G1860" t="str">
            <v>English</v>
          </cell>
          <cell r="H1860" t="str">
            <v>USA</v>
          </cell>
          <cell r="I1860">
            <v>15000000</v>
          </cell>
          <cell r="J1860">
            <v>1999</v>
          </cell>
          <cell r="K1860">
            <v>6.4</v>
          </cell>
          <cell r="L1860" t="str">
            <v>Comedy</v>
          </cell>
          <cell r="M1860" t="str">
            <v>Crime</v>
          </cell>
          <cell r="N1860" t="str">
            <v>Drama</v>
          </cell>
        </row>
        <row r="1861">
          <cell r="A1861" t="str">
            <v>Fernando Meirelles</v>
          </cell>
          <cell r="B1861">
            <v>129</v>
          </cell>
          <cell r="C1861">
            <v>33565375</v>
          </cell>
          <cell r="D1861" t="str">
            <v>Drama|Mystery|Romance|Thriller</v>
          </cell>
          <cell r="E1861" t="str">
            <v>The Constant GardenerÂ </v>
          </cell>
          <cell r="F1861" t="str">
            <v>http://www.imdb.com/title/tt0387131/?ref_=fn_tt_tt_1</v>
          </cell>
          <cell r="G1861" t="str">
            <v>English</v>
          </cell>
          <cell r="H1861" t="str">
            <v>UK</v>
          </cell>
          <cell r="I1861">
            <v>15000000</v>
          </cell>
          <cell r="J1861">
            <v>2005</v>
          </cell>
          <cell r="K1861">
            <v>7.5</v>
          </cell>
          <cell r="L1861" t="str">
            <v>Drama</v>
          </cell>
          <cell r="M1861" t="str">
            <v>Mystery</v>
          </cell>
          <cell r="N1861" t="str">
            <v>Romance</v>
          </cell>
          <cell r="O1861" t="str">
            <v>Thriller</v>
          </cell>
        </row>
        <row r="1862">
          <cell r="A1862" t="str">
            <v>Jeffrey W. Byrd</v>
          </cell>
          <cell r="B1862">
            <v>95</v>
          </cell>
          <cell r="C1862">
            <v>4006906</v>
          </cell>
          <cell r="D1862" t="str">
            <v>Comedy|Crime</v>
          </cell>
          <cell r="E1862" t="str">
            <v>King's RansomÂ </v>
          </cell>
          <cell r="F1862" t="str">
            <v>http://www.imdb.com/title/tt0388183/?ref_=fn_tt_tt_1</v>
          </cell>
          <cell r="G1862" t="str">
            <v>English</v>
          </cell>
          <cell r="H1862" t="str">
            <v>USA</v>
          </cell>
          <cell r="I1862">
            <v>15000000</v>
          </cell>
          <cell r="J1862">
            <v>2005</v>
          </cell>
          <cell r="K1862">
            <v>4.0999999999999996</v>
          </cell>
          <cell r="L1862" t="str">
            <v>Comedy</v>
          </cell>
          <cell r="M1862" t="str">
            <v>Crime</v>
          </cell>
        </row>
        <row r="1863">
          <cell r="A1863" t="str">
            <v>Sean Penn</v>
          </cell>
          <cell r="B1863">
            <v>148</v>
          </cell>
          <cell r="C1863">
            <v>18352454</v>
          </cell>
          <cell r="D1863" t="str">
            <v>Adventure|Biography|Drama</v>
          </cell>
          <cell r="E1863" t="str">
            <v>Into the WildÂ </v>
          </cell>
          <cell r="F1863" t="str">
            <v>http://www.imdb.com/title/tt0758758/?ref_=fn_tt_tt_1</v>
          </cell>
          <cell r="G1863" t="str">
            <v>English</v>
          </cell>
          <cell r="H1863" t="str">
            <v>USA</v>
          </cell>
          <cell r="I1863">
            <v>15000000</v>
          </cell>
          <cell r="J1863">
            <v>2007</v>
          </cell>
          <cell r="K1863">
            <v>8.1999999999999993</v>
          </cell>
          <cell r="L1863" t="str">
            <v>Adventure</v>
          </cell>
          <cell r="M1863" t="str">
            <v>Biography</v>
          </cell>
          <cell r="N1863" t="str">
            <v>Drama</v>
          </cell>
        </row>
        <row r="1864">
          <cell r="A1864" t="str">
            <v>David Cronenberg</v>
          </cell>
          <cell r="B1864">
            <v>99</v>
          </cell>
          <cell r="C1864">
            <v>5702083</v>
          </cell>
          <cell r="D1864" t="str">
            <v>Biography|Drama|Thriller</v>
          </cell>
          <cell r="E1864" t="str">
            <v>A Dangerous MethodÂ </v>
          </cell>
          <cell r="F1864" t="str">
            <v>http://www.imdb.com/title/tt1571222/?ref_=fn_tt_tt_1</v>
          </cell>
          <cell r="G1864" t="str">
            <v>English</v>
          </cell>
          <cell r="H1864" t="str">
            <v>UK</v>
          </cell>
          <cell r="I1864">
            <v>15000000</v>
          </cell>
          <cell r="J1864">
            <v>2011</v>
          </cell>
          <cell r="K1864">
            <v>6.5</v>
          </cell>
          <cell r="L1864" t="str">
            <v>Biography</v>
          </cell>
          <cell r="M1864" t="str">
            <v>Drama</v>
          </cell>
          <cell r="N1864" t="str">
            <v>Thriller</v>
          </cell>
        </row>
        <row r="1865">
          <cell r="A1865" t="str">
            <v>Wes Craven</v>
          </cell>
          <cell r="B1865">
            <v>103</v>
          </cell>
          <cell r="C1865">
            <v>103001286</v>
          </cell>
          <cell r="D1865" t="str">
            <v>Horror|Mystery</v>
          </cell>
          <cell r="E1865" t="str">
            <v>ScreamÂ </v>
          </cell>
          <cell r="F1865" t="str">
            <v>http://www.imdb.com/title/tt0117571/?ref_=fn_tt_tt_1</v>
          </cell>
          <cell r="G1865" t="str">
            <v>English</v>
          </cell>
          <cell r="H1865" t="str">
            <v>USA</v>
          </cell>
          <cell r="I1865">
            <v>15000000</v>
          </cell>
          <cell r="J1865">
            <v>1996</v>
          </cell>
          <cell r="K1865">
            <v>7.2</v>
          </cell>
          <cell r="L1865" t="str">
            <v>Horror</v>
          </cell>
          <cell r="M1865" t="str">
            <v>Mystery</v>
          </cell>
        </row>
        <row r="1866">
          <cell r="A1866" t="str">
            <v>Lee Tamahori</v>
          </cell>
          <cell r="B1866">
            <v>109</v>
          </cell>
          <cell r="C1866">
            <v>1357042</v>
          </cell>
          <cell r="D1866" t="str">
            <v>Biography|Drama|Thriller</v>
          </cell>
          <cell r="E1866" t="str">
            <v>The Devil's DoubleÂ </v>
          </cell>
          <cell r="F1866" t="str">
            <v>http://www.imdb.com/title/tt1270262/?ref_=fn_tt_tt_1</v>
          </cell>
          <cell r="G1866" t="str">
            <v>English</v>
          </cell>
          <cell r="H1866" t="str">
            <v>Belgium</v>
          </cell>
          <cell r="I1866">
            <v>15000000</v>
          </cell>
          <cell r="J1866">
            <v>2011</v>
          </cell>
          <cell r="K1866">
            <v>7.1</v>
          </cell>
          <cell r="L1866" t="str">
            <v>Biography</v>
          </cell>
          <cell r="M1866" t="str">
            <v>Drama</v>
          </cell>
          <cell r="N1866" t="str">
            <v>Thriller</v>
          </cell>
        </row>
        <row r="1867">
          <cell r="A1867" t="str">
            <v>George A. Romero</v>
          </cell>
          <cell r="B1867">
            <v>97</v>
          </cell>
          <cell r="C1867">
            <v>20433940</v>
          </cell>
          <cell r="D1867" t="str">
            <v>Horror</v>
          </cell>
          <cell r="E1867" t="str">
            <v>Land of the DeadÂ </v>
          </cell>
          <cell r="F1867" t="str">
            <v>http://www.imdb.com/title/tt0418819/?ref_=fn_tt_tt_1</v>
          </cell>
          <cell r="G1867" t="str">
            <v>English</v>
          </cell>
          <cell r="H1867" t="str">
            <v>Canada</v>
          </cell>
          <cell r="I1867">
            <v>15000000</v>
          </cell>
          <cell r="J1867">
            <v>2005</v>
          </cell>
          <cell r="K1867">
            <v>6.2</v>
          </cell>
          <cell r="L1867" t="str">
            <v>Horror</v>
          </cell>
          <cell r="M1867">
            <v>0</v>
          </cell>
        </row>
        <row r="1868">
          <cell r="A1868" t="str">
            <v>John McTiernan</v>
          </cell>
          <cell r="B1868">
            <v>107</v>
          </cell>
          <cell r="C1868">
            <v>59735548</v>
          </cell>
          <cell r="D1868" t="str">
            <v>Action|Horror|Sci-Fi</v>
          </cell>
          <cell r="E1868" t="str">
            <v>PredatorÂ </v>
          </cell>
          <cell r="F1868" t="str">
            <v>http://www.imdb.com/title/tt0093773/?ref_=fn_tt_tt_1</v>
          </cell>
          <cell r="G1868" t="str">
            <v>English</v>
          </cell>
          <cell r="H1868" t="str">
            <v>USA</v>
          </cell>
          <cell r="I1868">
            <v>15000000</v>
          </cell>
          <cell r="J1868">
            <v>1987</v>
          </cell>
          <cell r="K1868">
            <v>7.8</v>
          </cell>
          <cell r="L1868" t="str">
            <v>Action</v>
          </cell>
          <cell r="M1868" t="str">
            <v>Horror</v>
          </cell>
          <cell r="N1868" t="str">
            <v>Sci-Fi</v>
          </cell>
        </row>
        <row r="1869">
          <cell r="A1869" t="str">
            <v>Paul Greengrass</v>
          </cell>
          <cell r="B1869">
            <v>111</v>
          </cell>
          <cell r="C1869">
            <v>31471430</v>
          </cell>
          <cell r="D1869" t="str">
            <v>Drama|History|Thriller</v>
          </cell>
          <cell r="E1869" t="str">
            <v>United 93Â </v>
          </cell>
          <cell r="F1869" t="str">
            <v>http://www.imdb.com/title/tt0475276/?ref_=fn_tt_tt_1</v>
          </cell>
          <cell r="G1869" t="str">
            <v>English</v>
          </cell>
          <cell r="H1869" t="str">
            <v>USA</v>
          </cell>
          <cell r="I1869">
            <v>15000000</v>
          </cell>
          <cell r="J1869">
            <v>2006</v>
          </cell>
          <cell r="K1869">
            <v>7.6</v>
          </cell>
          <cell r="L1869" t="str">
            <v>Drama</v>
          </cell>
          <cell r="M1869" t="str">
            <v>History</v>
          </cell>
          <cell r="N1869" t="str">
            <v>Thriller</v>
          </cell>
        </row>
        <row r="1870">
          <cell r="A1870" t="str">
            <v>Alexandre Aja</v>
          </cell>
          <cell r="B1870">
            <v>108</v>
          </cell>
          <cell r="C1870">
            <v>41777564</v>
          </cell>
          <cell r="D1870" t="str">
            <v>Horror</v>
          </cell>
          <cell r="E1870" t="str">
            <v>The Hills Have EyesÂ </v>
          </cell>
          <cell r="F1870" t="str">
            <v>http://www.imdb.com/title/tt0454841/?ref_=fn_tt_tt_1</v>
          </cell>
          <cell r="G1870" t="str">
            <v>English</v>
          </cell>
          <cell r="H1870" t="str">
            <v>USA</v>
          </cell>
          <cell r="I1870">
            <v>15000000</v>
          </cell>
          <cell r="J1870">
            <v>2006</v>
          </cell>
          <cell r="K1870">
            <v>6.4</v>
          </cell>
          <cell r="L1870" t="str">
            <v>Horror</v>
          </cell>
          <cell r="M1870">
            <v>0</v>
          </cell>
        </row>
        <row r="1871">
          <cell r="A1871" t="str">
            <v>Oliver Stone</v>
          </cell>
          <cell r="B1871">
            <v>126</v>
          </cell>
          <cell r="C1871">
            <v>43848100</v>
          </cell>
          <cell r="D1871" t="str">
            <v>Crime|Drama</v>
          </cell>
          <cell r="E1871" t="str">
            <v>Wall StreetÂ </v>
          </cell>
          <cell r="F1871" t="str">
            <v>http://www.imdb.com/title/tt0094291/?ref_=fn_tt_tt_1</v>
          </cell>
          <cell r="G1871" t="str">
            <v>English</v>
          </cell>
          <cell r="H1871" t="str">
            <v>USA</v>
          </cell>
          <cell r="I1871">
            <v>15000000</v>
          </cell>
          <cell r="J1871">
            <v>1987</v>
          </cell>
          <cell r="K1871">
            <v>7.4</v>
          </cell>
          <cell r="L1871" t="str">
            <v>Crime</v>
          </cell>
          <cell r="M1871" t="str">
            <v>Drama</v>
          </cell>
        </row>
        <row r="1872">
          <cell r="A1872" t="str">
            <v>Vadim Perelman</v>
          </cell>
          <cell r="B1872">
            <v>126</v>
          </cell>
          <cell r="C1872">
            <v>13005485</v>
          </cell>
          <cell r="D1872" t="str">
            <v>Drama</v>
          </cell>
          <cell r="E1872" t="str">
            <v>House of Sand and FogÂ </v>
          </cell>
          <cell r="F1872" t="str">
            <v>http://www.imdb.com/title/tt0315983/?ref_=fn_tt_tt_1</v>
          </cell>
          <cell r="G1872" t="str">
            <v>English</v>
          </cell>
          <cell r="H1872" t="str">
            <v>USA</v>
          </cell>
          <cell r="I1872">
            <v>15000000</v>
          </cell>
          <cell r="J1872">
            <v>2003</v>
          </cell>
          <cell r="K1872">
            <v>7.6</v>
          </cell>
          <cell r="L1872" t="str">
            <v>Drama</v>
          </cell>
          <cell r="M1872">
            <v>0</v>
          </cell>
        </row>
        <row r="1873">
          <cell r="A1873" t="str">
            <v>Michel Hazanavicius</v>
          </cell>
          <cell r="B1873">
            <v>100</v>
          </cell>
          <cell r="C1873">
            <v>44667095</v>
          </cell>
          <cell r="D1873" t="str">
            <v>Comedy|Drama|Romance</v>
          </cell>
          <cell r="E1873" t="str">
            <v>The ArtistÂ </v>
          </cell>
          <cell r="F1873" t="str">
            <v>http://www.imdb.com/title/tt1655442/?ref_=fn_tt_tt_1</v>
          </cell>
          <cell r="G1873" t="str">
            <v>English</v>
          </cell>
          <cell r="H1873" t="str">
            <v>France</v>
          </cell>
          <cell r="I1873">
            <v>15000000</v>
          </cell>
          <cell r="J1873">
            <v>2011</v>
          </cell>
          <cell r="K1873">
            <v>8</v>
          </cell>
          <cell r="L1873" t="str">
            <v>Comedy</v>
          </cell>
          <cell r="M1873" t="str">
            <v>Drama</v>
          </cell>
          <cell r="N1873" t="str">
            <v>Romance</v>
          </cell>
        </row>
        <row r="1874">
          <cell r="A1874" t="str">
            <v>Sheldon Lettich</v>
          </cell>
          <cell r="B1874">
            <v>110</v>
          </cell>
          <cell r="C1874">
            <v>30102717</v>
          </cell>
          <cell r="D1874" t="str">
            <v>Action|Crime</v>
          </cell>
          <cell r="E1874" t="str">
            <v>Double ImpactÂ </v>
          </cell>
          <cell r="F1874" t="str">
            <v>http://www.imdb.com/title/tt0101764/?ref_=fn_tt_tt_1</v>
          </cell>
          <cell r="G1874" t="str">
            <v>English</v>
          </cell>
          <cell r="H1874" t="str">
            <v>USA</v>
          </cell>
          <cell r="I1874">
            <v>15000000</v>
          </cell>
          <cell r="J1874">
            <v>1991</v>
          </cell>
          <cell r="K1874">
            <v>5.5</v>
          </cell>
          <cell r="L1874" t="str">
            <v>Action</v>
          </cell>
          <cell r="M1874" t="str">
            <v>Crime</v>
          </cell>
        </row>
        <row r="1875">
          <cell r="A1875" t="str">
            <v>Bruce Paltrow</v>
          </cell>
          <cell r="B1875">
            <v>112</v>
          </cell>
          <cell r="C1875">
            <v>4734235</v>
          </cell>
          <cell r="D1875" t="str">
            <v>Comedy|Drama|Music</v>
          </cell>
          <cell r="E1875" t="str">
            <v>DuetsÂ </v>
          </cell>
          <cell r="F1875" t="str">
            <v>http://www.imdb.com/title/tt0134630/?ref_=fn_tt_tt_1</v>
          </cell>
          <cell r="G1875" t="str">
            <v>English</v>
          </cell>
          <cell r="H1875" t="str">
            <v>USA</v>
          </cell>
          <cell r="I1875">
            <v>15000000</v>
          </cell>
          <cell r="J1875">
            <v>2000</v>
          </cell>
          <cell r="K1875">
            <v>6</v>
          </cell>
          <cell r="L1875" t="str">
            <v>Comedy</v>
          </cell>
          <cell r="M1875" t="str">
            <v>Drama</v>
          </cell>
          <cell r="N1875" t="str">
            <v>Music</v>
          </cell>
        </row>
        <row r="1876">
          <cell r="A1876" t="str">
            <v>Adam Rifkin</v>
          </cell>
          <cell r="B1876">
            <v>95</v>
          </cell>
          <cell r="C1876">
            <v>4193025</v>
          </cell>
          <cell r="D1876" t="str">
            <v>Comedy|Music</v>
          </cell>
          <cell r="E1876" t="str">
            <v>Detroit Rock CityÂ </v>
          </cell>
          <cell r="F1876" t="str">
            <v>http://www.imdb.com/title/tt0165710/?ref_=fn_tt_tt_1</v>
          </cell>
          <cell r="G1876" t="str">
            <v>English</v>
          </cell>
          <cell r="H1876" t="str">
            <v>USA</v>
          </cell>
          <cell r="I1876">
            <v>15000000</v>
          </cell>
          <cell r="J1876">
            <v>1999</v>
          </cell>
          <cell r="K1876">
            <v>6.8</v>
          </cell>
          <cell r="L1876" t="str">
            <v>Comedy</v>
          </cell>
          <cell r="M1876" t="str">
            <v>Music</v>
          </cell>
        </row>
        <row r="1877">
          <cell r="A1877" t="str">
            <v>Vicente Amorim</v>
          </cell>
          <cell r="B1877">
            <v>92</v>
          </cell>
          <cell r="C1877">
            <v>23091</v>
          </cell>
          <cell r="D1877" t="str">
            <v>Drama|Romance|War</v>
          </cell>
          <cell r="E1877" t="str">
            <v>GoodÂ </v>
          </cell>
          <cell r="F1877" t="str">
            <v>http://www.imdb.com/title/tt0436364/?ref_=fn_tt_tt_1</v>
          </cell>
          <cell r="G1877" t="str">
            <v>English</v>
          </cell>
          <cell r="H1877" t="str">
            <v>UK</v>
          </cell>
          <cell r="I1877">
            <v>15000000</v>
          </cell>
          <cell r="J1877">
            <v>2008</v>
          </cell>
          <cell r="K1877">
            <v>6.2</v>
          </cell>
          <cell r="L1877" t="str">
            <v>Drama</v>
          </cell>
          <cell r="M1877" t="str">
            <v>Romance</v>
          </cell>
          <cell r="N1877" t="str">
            <v>War</v>
          </cell>
        </row>
        <row r="1878">
          <cell r="A1878" t="str">
            <v>Tony Scott</v>
          </cell>
          <cell r="B1878">
            <v>110</v>
          </cell>
          <cell r="C1878">
            <v>176781728</v>
          </cell>
          <cell r="D1878" t="str">
            <v>Action|Drama|Romance</v>
          </cell>
          <cell r="E1878" t="str">
            <v>Top GunÂ </v>
          </cell>
          <cell r="F1878" t="str">
            <v>http://www.imdb.com/title/tt0092099/?ref_=fn_tt_tt_1</v>
          </cell>
          <cell r="G1878" t="str">
            <v>English</v>
          </cell>
          <cell r="H1878" t="str">
            <v>USA</v>
          </cell>
          <cell r="I1878">
            <v>15000000</v>
          </cell>
          <cell r="J1878">
            <v>1986</v>
          </cell>
          <cell r="K1878">
            <v>6.9</v>
          </cell>
          <cell r="L1878" t="str">
            <v>Action</v>
          </cell>
          <cell r="M1878" t="str">
            <v>Drama</v>
          </cell>
          <cell r="N1878" t="str">
            <v>Romance</v>
          </cell>
        </row>
        <row r="1879">
          <cell r="A1879" t="str">
            <v>Ang Lee</v>
          </cell>
          <cell r="B1879">
            <v>120</v>
          </cell>
          <cell r="C1879">
            <v>128067808</v>
          </cell>
          <cell r="D1879" t="str">
            <v>Action|Drama|Romance</v>
          </cell>
          <cell r="E1879" t="str">
            <v>Crouching Tiger, Hidden DragonÂ </v>
          </cell>
          <cell r="F1879" t="str">
            <v>http://www.imdb.com/title/tt0190332/?ref_=fn_tt_tt_1</v>
          </cell>
          <cell r="G1879" t="str">
            <v>Mandarin</v>
          </cell>
          <cell r="H1879" t="str">
            <v>Taiwan</v>
          </cell>
          <cell r="I1879">
            <v>15000000</v>
          </cell>
          <cell r="J1879">
            <v>2000</v>
          </cell>
          <cell r="K1879">
            <v>7.9</v>
          </cell>
          <cell r="L1879" t="str">
            <v>Action</v>
          </cell>
          <cell r="M1879" t="str">
            <v>Drama</v>
          </cell>
          <cell r="N1879" t="str">
            <v>Romance</v>
          </cell>
        </row>
        <row r="1880">
          <cell r="A1880" t="str">
            <v>Sam Mendes</v>
          </cell>
          <cell r="B1880">
            <v>122</v>
          </cell>
          <cell r="C1880">
            <v>130058047</v>
          </cell>
          <cell r="D1880" t="str">
            <v>Drama</v>
          </cell>
          <cell r="E1880" t="str">
            <v>American BeautyÂ </v>
          </cell>
          <cell r="F1880" t="str">
            <v>http://www.imdb.com/title/tt0169547/?ref_=fn_tt_tt_1</v>
          </cell>
          <cell r="G1880" t="str">
            <v>English</v>
          </cell>
          <cell r="H1880" t="str">
            <v>USA</v>
          </cell>
          <cell r="I1880">
            <v>15000000</v>
          </cell>
          <cell r="J1880">
            <v>1999</v>
          </cell>
          <cell r="K1880">
            <v>8.4</v>
          </cell>
          <cell r="L1880" t="str">
            <v>Drama</v>
          </cell>
          <cell r="M1880">
            <v>0</v>
          </cell>
        </row>
        <row r="1881">
          <cell r="A1881" t="str">
            <v>Tom Hooper</v>
          </cell>
          <cell r="B1881">
            <v>118</v>
          </cell>
          <cell r="C1881">
            <v>138795342</v>
          </cell>
          <cell r="D1881" t="str">
            <v>Biography|Drama|History|Romance</v>
          </cell>
          <cell r="E1881" t="str">
            <v>The King's SpeechÂ </v>
          </cell>
          <cell r="F1881" t="str">
            <v>http://www.imdb.com/title/tt1504320/?ref_=fn_tt_tt_1</v>
          </cell>
          <cell r="G1881" t="str">
            <v>English</v>
          </cell>
          <cell r="H1881" t="str">
            <v>UK</v>
          </cell>
          <cell r="I1881">
            <v>15000000</v>
          </cell>
          <cell r="J1881">
            <v>2010</v>
          </cell>
          <cell r="K1881">
            <v>8</v>
          </cell>
          <cell r="L1881" t="str">
            <v>Biography</v>
          </cell>
          <cell r="M1881" t="str">
            <v>Drama</v>
          </cell>
          <cell r="N1881" t="str">
            <v>History</v>
          </cell>
          <cell r="O1881" t="str">
            <v>Romance</v>
          </cell>
        </row>
        <row r="1882">
          <cell r="A1882" t="str">
            <v>Ivan Reitman</v>
          </cell>
          <cell r="B1882">
            <v>107</v>
          </cell>
          <cell r="C1882">
            <v>111936400</v>
          </cell>
          <cell r="D1882" t="str">
            <v>Comedy|Crime</v>
          </cell>
          <cell r="E1882" t="str">
            <v>TwinsÂ </v>
          </cell>
          <cell r="F1882" t="str">
            <v>http://www.imdb.com/title/tt0096320/?ref_=fn_tt_tt_1</v>
          </cell>
          <cell r="G1882" t="str">
            <v>English</v>
          </cell>
          <cell r="H1882" t="str">
            <v>USA</v>
          </cell>
          <cell r="I1882">
            <v>15000000</v>
          </cell>
          <cell r="J1882">
            <v>1988</v>
          </cell>
          <cell r="K1882">
            <v>6</v>
          </cell>
          <cell r="L1882" t="str">
            <v>Comedy</v>
          </cell>
          <cell r="M1882" t="str">
            <v>Crime</v>
          </cell>
        </row>
        <row r="1883">
          <cell r="A1883" t="str">
            <v>Steven Spielberg</v>
          </cell>
          <cell r="B1883">
            <v>154</v>
          </cell>
          <cell r="C1883">
            <v>94175854</v>
          </cell>
          <cell r="D1883" t="str">
            <v>Drama</v>
          </cell>
          <cell r="E1883" t="str">
            <v>The Color PurpleÂ </v>
          </cell>
          <cell r="F1883" t="str">
            <v>http://www.imdb.com/title/tt0088939/?ref_=fn_tt_tt_1</v>
          </cell>
          <cell r="G1883" t="str">
            <v>English</v>
          </cell>
          <cell r="H1883" t="str">
            <v>USA</v>
          </cell>
          <cell r="I1883">
            <v>15000000</v>
          </cell>
          <cell r="J1883">
            <v>1985</v>
          </cell>
          <cell r="K1883">
            <v>7.8</v>
          </cell>
          <cell r="L1883" t="str">
            <v>Drama</v>
          </cell>
          <cell r="M1883">
            <v>0</v>
          </cell>
        </row>
        <row r="1884">
          <cell r="A1884" t="str">
            <v>Thor Freudenthal</v>
          </cell>
          <cell r="B1884">
            <v>94</v>
          </cell>
          <cell r="C1884">
            <v>64001297</v>
          </cell>
          <cell r="D1884" t="str">
            <v>Comedy|Family</v>
          </cell>
          <cell r="E1884" t="str">
            <v>Diary of a Wimpy KidÂ </v>
          </cell>
          <cell r="F1884" t="str">
            <v>http://www.imdb.com/title/tt1196141/?ref_=fn_tt_tt_1</v>
          </cell>
          <cell r="G1884" t="str">
            <v>English</v>
          </cell>
          <cell r="H1884" t="str">
            <v>USA</v>
          </cell>
          <cell r="I1884">
            <v>15000000</v>
          </cell>
          <cell r="J1884">
            <v>2010</v>
          </cell>
          <cell r="K1884">
            <v>6.2</v>
          </cell>
          <cell r="L1884" t="str">
            <v>Comedy</v>
          </cell>
          <cell r="M1884" t="str">
            <v>Family</v>
          </cell>
        </row>
        <row r="1885">
          <cell r="A1885" t="str">
            <v>Harold Ramis</v>
          </cell>
          <cell r="B1885">
            <v>98</v>
          </cell>
          <cell r="C1885">
            <v>61400000</v>
          </cell>
          <cell r="D1885" t="str">
            <v>Adventure|Comedy</v>
          </cell>
          <cell r="E1885" t="str">
            <v>National Lampoon's VacationÂ </v>
          </cell>
          <cell r="F1885" t="str">
            <v>http://www.imdb.com/title/tt0085995/?ref_=fn_tt_tt_1</v>
          </cell>
          <cell r="G1885" t="str">
            <v>English</v>
          </cell>
          <cell r="H1885" t="str">
            <v>USA</v>
          </cell>
          <cell r="I1885">
            <v>15000000</v>
          </cell>
          <cell r="J1885">
            <v>1983</v>
          </cell>
          <cell r="K1885">
            <v>7.4</v>
          </cell>
          <cell r="L1885" t="str">
            <v>Adventure</v>
          </cell>
          <cell r="M1885" t="str">
            <v>Comedy</v>
          </cell>
        </row>
        <row r="1886">
          <cell r="A1886" t="str">
            <v>Jeff Tremaine</v>
          </cell>
          <cell r="B1886">
            <v>102</v>
          </cell>
          <cell r="C1886">
            <v>101978840</v>
          </cell>
          <cell r="D1886" t="str">
            <v>Comedy</v>
          </cell>
          <cell r="E1886" t="str">
            <v>Bad GrandpaÂ </v>
          </cell>
          <cell r="F1886" t="str">
            <v>http://www.imdb.com/title/tt3063516/?ref_=fn_tt_tt_1</v>
          </cell>
          <cell r="G1886" t="str">
            <v>English</v>
          </cell>
          <cell r="H1886" t="str">
            <v>USA</v>
          </cell>
          <cell r="I1886">
            <v>15000000</v>
          </cell>
          <cell r="J1886">
            <v>2013</v>
          </cell>
          <cell r="K1886">
            <v>6.6</v>
          </cell>
          <cell r="L1886" t="str">
            <v>Comedy</v>
          </cell>
          <cell r="M1886">
            <v>0</v>
          </cell>
        </row>
        <row r="1887">
          <cell r="A1887" t="str">
            <v>Tim Burton</v>
          </cell>
          <cell r="B1887">
            <v>92</v>
          </cell>
          <cell r="C1887">
            <v>73326666</v>
          </cell>
          <cell r="D1887" t="str">
            <v>Comedy|Fantasy</v>
          </cell>
          <cell r="E1887" t="str">
            <v>BeetlejuiceÂ </v>
          </cell>
          <cell r="F1887" t="str">
            <v>http://www.imdb.com/title/tt0094721/?ref_=fn_tt_tt_1</v>
          </cell>
          <cell r="G1887" t="str">
            <v>English</v>
          </cell>
          <cell r="H1887" t="str">
            <v>USA</v>
          </cell>
          <cell r="I1887">
            <v>15000000</v>
          </cell>
          <cell r="J1887">
            <v>1988</v>
          </cell>
          <cell r="K1887">
            <v>7.5</v>
          </cell>
          <cell r="L1887" t="str">
            <v>Comedy</v>
          </cell>
          <cell r="M1887" t="str">
            <v>Fantasy</v>
          </cell>
        </row>
        <row r="1888">
          <cell r="A1888" t="str">
            <v>Tyler Perry</v>
          </cell>
          <cell r="B1888">
            <v>113</v>
          </cell>
          <cell r="C1888">
            <v>55184721</v>
          </cell>
          <cell r="D1888" t="str">
            <v>Comedy|Drama</v>
          </cell>
          <cell r="E1888" t="str">
            <v>Why Did I Get Married?Â </v>
          </cell>
          <cell r="F1888" t="str">
            <v>http://www.imdb.com/title/tt0906108/?ref_=fn_tt_tt_1</v>
          </cell>
          <cell r="G1888" t="str">
            <v>English</v>
          </cell>
          <cell r="H1888" t="str">
            <v>USA</v>
          </cell>
          <cell r="I1888">
            <v>15000000</v>
          </cell>
          <cell r="J1888">
            <v>2007</v>
          </cell>
          <cell r="K1888">
            <v>5.6</v>
          </cell>
          <cell r="L1888" t="str">
            <v>Comedy</v>
          </cell>
          <cell r="M1888" t="str">
            <v>Drama</v>
          </cell>
        </row>
        <row r="1889">
          <cell r="A1889" t="str">
            <v>Gillian Armstrong</v>
          </cell>
          <cell r="B1889">
            <v>115</v>
          </cell>
          <cell r="C1889">
            <v>50003300</v>
          </cell>
          <cell r="D1889" t="str">
            <v>Drama|Family|Romance</v>
          </cell>
          <cell r="E1889" t="str">
            <v>Little WomenÂ </v>
          </cell>
          <cell r="F1889" t="str">
            <v>http://www.imdb.com/title/tt0110367/?ref_=fn_tt_tt_1</v>
          </cell>
          <cell r="G1889" t="str">
            <v>English</v>
          </cell>
          <cell r="H1889" t="str">
            <v>USA</v>
          </cell>
          <cell r="I1889">
            <v>15000000</v>
          </cell>
          <cell r="J1889">
            <v>1994</v>
          </cell>
          <cell r="K1889">
            <v>7.3</v>
          </cell>
          <cell r="L1889" t="str">
            <v>Drama</v>
          </cell>
          <cell r="M1889" t="str">
            <v>Family</v>
          </cell>
          <cell r="N1889" t="str">
            <v>Romance</v>
          </cell>
        </row>
        <row r="1890">
          <cell r="A1890" t="str">
            <v>Simon West</v>
          </cell>
          <cell r="B1890">
            <v>87</v>
          </cell>
          <cell r="C1890">
            <v>47860214</v>
          </cell>
          <cell r="D1890" t="str">
            <v>Horror|Thriller</v>
          </cell>
          <cell r="E1890" t="str">
            <v>When a Stranger CallsÂ </v>
          </cell>
          <cell r="F1890" t="str">
            <v>http://www.imdb.com/title/tt0455857/?ref_=fn_tt_tt_1</v>
          </cell>
          <cell r="G1890" t="str">
            <v>English</v>
          </cell>
          <cell r="H1890" t="str">
            <v>USA</v>
          </cell>
          <cell r="I1890">
            <v>15000000</v>
          </cell>
          <cell r="J1890">
            <v>2006</v>
          </cell>
          <cell r="K1890">
            <v>5</v>
          </cell>
          <cell r="L1890" t="str">
            <v>Horror</v>
          </cell>
          <cell r="M1890" t="str">
            <v>Thriller</v>
          </cell>
        </row>
        <row r="1891">
          <cell r="A1891" t="str">
            <v>Shawn Levy</v>
          </cell>
          <cell r="B1891">
            <v>88</v>
          </cell>
          <cell r="C1891">
            <v>47811275</v>
          </cell>
          <cell r="D1891" t="str">
            <v>Adventure|Comedy|Family</v>
          </cell>
          <cell r="E1891" t="str">
            <v>Big Fat LiarÂ </v>
          </cell>
          <cell r="F1891" t="str">
            <v>http://www.imdb.com/title/tt0265298/?ref_=fn_tt_tt_1</v>
          </cell>
          <cell r="G1891" t="str">
            <v>English</v>
          </cell>
          <cell r="H1891" t="str">
            <v>USA</v>
          </cell>
          <cell r="I1891">
            <v>15000000</v>
          </cell>
          <cell r="J1891">
            <v>2002</v>
          </cell>
          <cell r="K1891">
            <v>5.4</v>
          </cell>
          <cell r="L1891" t="str">
            <v>Adventure</v>
          </cell>
          <cell r="M1891" t="str">
            <v>Comedy</v>
          </cell>
          <cell r="N1891" t="str">
            <v>Family</v>
          </cell>
        </row>
        <row r="1892">
          <cell r="A1892" t="str">
            <v>Michael Cimino</v>
          </cell>
          <cell r="B1892">
            <v>183</v>
          </cell>
          <cell r="C1892">
            <v>0</v>
          </cell>
          <cell r="D1892" t="str">
            <v>Drama|War</v>
          </cell>
          <cell r="E1892" t="str">
            <v>The Deer HunterÂ </v>
          </cell>
          <cell r="F1892" t="str">
            <v>http://www.imdb.com/title/tt0077416/?ref_=fn_tt_tt_1</v>
          </cell>
          <cell r="G1892" t="str">
            <v>English</v>
          </cell>
          <cell r="H1892" t="str">
            <v>UK</v>
          </cell>
          <cell r="I1892">
            <v>15000000</v>
          </cell>
          <cell r="J1892">
            <v>1978</v>
          </cell>
          <cell r="K1892">
            <v>8.1999999999999993</v>
          </cell>
          <cell r="L1892" t="str">
            <v>Drama</v>
          </cell>
          <cell r="M1892" t="str">
            <v>War</v>
          </cell>
        </row>
        <row r="1893">
          <cell r="A1893" t="str">
            <v>Barry Levinson</v>
          </cell>
          <cell r="B1893">
            <v>97</v>
          </cell>
          <cell r="C1893">
            <v>43022524</v>
          </cell>
          <cell r="D1893" t="str">
            <v>Comedy|Drama</v>
          </cell>
          <cell r="E1893" t="str">
            <v>Wag the DogÂ </v>
          </cell>
          <cell r="F1893" t="str">
            <v>http://www.imdb.com/title/tt0120885/?ref_=fn_tt_tt_1</v>
          </cell>
          <cell r="G1893" t="str">
            <v>English</v>
          </cell>
          <cell r="H1893" t="str">
            <v>USA</v>
          </cell>
          <cell r="I1893">
            <v>15000000</v>
          </cell>
          <cell r="J1893">
            <v>1997</v>
          </cell>
          <cell r="K1893">
            <v>7.1</v>
          </cell>
          <cell r="L1893" t="str">
            <v>Comedy</v>
          </cell>
          <cell r="M1893" t="str">
            <v>Drama</v>
          </cell>
        </row>
        <row r="1894">
          <cell r="A1894" t="str">
            <v>Ric Roman Waugh</v>
          </cell>
          <cell r="B1894">
            <v>112</v>
          </cell>
          <cell r="C1894">
            <v>42919096</v>
          </cell>
          <cell r="D1894" t="str">
            <v>Action|Drama|Thriller</v>
          </cell>
          <cell r="E1894" t="str">
            <v>SnitchÂ </v>
          </cell>
          <cell r="F1894" t="str">
            <v>http://www.imdb.com/title/tt0882977/?ref_=fn_tt_tt_1</v>
          </cell>
          <cell r="G1894" t="str">
            <v>English</v>
          </cell>
          <cell r="H1894" t="str">
            <v>USA</v>
          </cell>
          <cell r="I1894">
            <v>15000000</v>
          </cell>
          <cell r="J1894">
            <v>2013</v>
          </cell>
          <cell r="K1894">
            <v>6.5</v>
          </cell>
          <cell r="L1894" t="str">
            <v>Action</v>
          </cell>
          <cell r="M1894" t="str">
            <v>Drama</v>
          </cell>
          <cell r="N1894" t="str">
            <v>Thriller</v>
          </cell>
        </row>
        <row r="1895">
          <cell r="A1895" t="str">
            <v>Michael Dougherty</v>
          </cell>
          <cell r="B1895">
            <v>98</v>
          </cell>
          <cell r="C1895">
            <v>42592530</v>
          </cell>
          <cell r="D1895" t="str">
            <v>Comedy|Fantasy|Horror</v>
          </cell>
          <cell r="E1895" t="str">
            <v>KrampusÂ </v>
          </cell>
          <cell r="F1895" t="str">
            <v>http://www.imdb.com/title/tt3850590/?ref_=fn_tt_tt_1</v>
          </cell>
          <cell r="G1895" t="str">
            <v>English</v>
          </cell>
          <cell r="H1895" t="str">
            <v>USA</v>
          </cell>
          <cell r="I1895">
            <v>15000000</v>
          </cell>
          <cell r="J1895">
            <v>2015</v>
          </cell>
          <cell r="K1895">
            <v>6.2</v>
          </cell>
          <cell r="L1895" t="str">
            <v>Comedy</v>
          </cell>
          <cell r="M1895" t="str">
            <v>Fantasy</v>
          </cell>
          <cell r="N1895" t="str">
            <v>Horror</v>
          </cell>
        </row>
        <row r="1896">
          <cell r="A1896" t="str">
            <v>Robert Rodriguez</v>
          </cell>
          <cell r="B1896">
            <v>104</v>
          </cell>
          <cell r="C1896">
            <v>40064955</v>
          </cell>
          <cell r="D1896" t="str">
            <v>Horror|Mystery|Sci-Fi</v>
          </cell>
          <cell r="E1896" t="str">
            <v>The FacultyÂ </v>
          </cell>
          <cell r="F1896" t="str">
            <v>http://www.imdb.com/title/tt0133751/?ref_=fn_tt_tt_1</v>
          </cell>
          <cell r="G1896" t="str">
            <v>English</v>
          </cell>
          <cell r="H1896" t="str">
            <v>USA</v>
          </cell>
          <cell r="I1896">
            <v>15000000</v>
          </cell>
          <cell r="J1896">
            <v>1998</v>
          </cell>
          <cell r="K1896">
            <v>6.4</v>
          </cell>
          <cell r="L1896" t="str">
            <v>Horror</v>
          </cell>
          <cell r="M1896" t="str">
            <v>Mystery</v>
          </cell>
          <cell r="N1896" t="str">
            <v>Sci-Fi</v>
          </cell>
        </row>
        <row r="1897">
          <cell r="A1897" t="str">
            <v>Rob Cohen</v>
          </cell>
          <cell r="B1897">
            <v>106</v>
          </cell>
          <cell r="C1897">
            <v>35007180</v>
          </cell>
          <cell r="D1897" t="str">
            <v>Action|Crime|Drama|Thriller</v>
          </cell>
          <cell r="E1897" t="str">
            <v>The SkullsÂ </v>
          </cell>
          <cell r="F1897" t="str">
            <v>http://www.imdb.com/title/tt0192614/?ref_=fn_tt_tt_1</v>
          </cell>
          <cell r="G1897" t="str">
            <v>English</v>
          </cell>
          <cell r="H1897" t="str">
            <v>USA</v>
          </cell>
          <cell r="I1897">
            <v>15000000</v>
          </cell>
          <cell r="J1897">
            <v>2000</v>
          </cell>
          <cell r="K1897">
            <v>5.6</v>
          </cell>
          <cell r="L1897" t="str">
            <v>Action</v>
          </cell>
          <cell r="M1897" t="str">
            <v>Crime</v>
          </cell>
          <cell r="N1897" t="str">
            <v>Drama</v>
          </cell>
          <cell r="O1897" t="str">
            <v>Thriller</v>
          </cell>
        </row>
        <row r="1898">
          <cell r="A1898" t="str">
            <v>James Marsh</v>
          </cell>
          <cell r="B1898">
            <v>123</v>
          </cell>
          <cell r="C1898">
            <v>35887263</v>
          </cell>
          <cell r="D1898" t="str">
            <v>Biography|Drama|Romance</v>
          </cell>
          <cell r="E1898" t="str">
            <v>The Theory of EverythingÂ </v>
          </cell>
          <cell r="F1898" t="str">
            <v>http://www.imdb.com/title/tt2980516/?ref_=fn_tt_tt_1</v>
          </cell>
          <cell r="G1898" t="str">
            <v>English</v>
          </cell>
          <cell r="H1898" t="str">
            <v>UK</v>
          </cell>
          <cell r="I1898">
            <v>15000000</v>
          </cell>
          <cell r="J1898">
            <v>2014</v>
          </cell>
          <cell r="K1898">
            <v>7.7</v>
          </cell>
          <cell r="L1898" t="str">
            <v>Biography</v>
          </cell>
          <cell r="M1898" t="str">
            <v>Drama</v>
          </cell>
          <cell r="N1898" t="str">
            <v>Romance</v>
          </cell>
        </row>
        <row r="1899">
          <cell r="A1899" t="str">
            <v>Matt Williams</v>
          </cell>
          <cell r="B1899">
            <v>120</v>
          </cell>
          <cell r="C1899">
            <v>33771174</v>
          </cell>
          <cell r="D1899" t="str">
            <v>Comedy|Drama|Romance</v>
          </cell>
          <cell r="E1899" t="str">
            <v>Where the Heart IsÂ </v>
          </cell>
          <cell r="F1899" t="str">
            <v>http://www.imdb.com/title/tt0198021/?ref_=fn_tt_tt_1</v>
          </cell>
          <cell r="G1899" t="str">
            <v>English</v>
          </cell>
          <cell r="H1899" t="str">
            <v>USA</v>
          </cell>
          <cell r="I1899">
            <v>15000000</v>
          </cell>
          <cell r="J1899">
            <v>2000</v>
          </cell>
          <cell r="K1899">
            <v>6.8</v>
          </cell>
          <cell r="L1899" t="str">
            <v>Comedy</v>
          </cell>
          <cell r="M1899" t="str">
            <v>Drama</v>
          </cell>
          <cell r="N1899" t="str">
            <v>Romance</v>
          </cell>
        </row>
        <row r="1900">
          <cell r="A1900" t="str">
            <v>David Lean</v>
          </cell>
          <cell r="B1900">
            <v>227</v>
          </cell>
          <cell r="C1900">
            <v>6000000</v>
          </cell>
          <cell r="D1900" t="str">
            <v>Adventure|Biography|Drama|History|War</v>
          </cell>
          <cell r="E1900" t="str">
            <v>Lawrence of ArabiaÂ </v>
          </cell>
          <cell r="F1900" t="str">
            <v>http://www.imdb.com/title/tt0056172/?ref_=fn_tt_tt_1</v>
          </cell>
          <cell r="G1900" t="str">
            <v>English</v>
          </cell>
          <cell r="H1900" t="str">
            <v>UK</v>
          </cell>
          <cell r="I1900">
            <v>15000000</v>
          </cell>
          <cell r="J1900">
            <v>1962</v>
          </cell>
          <cell r="K1900">
            <v>8.4</v>
          </cell>
          <cell r="L1900" t="str">
            <v>Adventure</v>
          </cell>
          <cell r="M1900" t="str">
            <v>Biography</v>
          </cell>
          <cell r="N1900" t="str">
            <v>Drama</v>
          </cell>
          <cell r="O1900" t="str">
            <v>History</v>
          </cell>
        </row>
        <row r="1901">
          <cell r="A1901" t="str">
            <v>Rob Zombie</v>
          </cell>
          <cell r="B1901">
            <v>119</v>
          </cell>
          <cell r="C1901">
            <v>33386128</v>
          </cell>
          <cell r="D1901" t="str">
            <v>Horror</v>
          </cell>
          <cell r="E1901" t="str">
            <v>Halloween IIÂ </v>
          </cell>
          <cell r="F1901" t="str">
            <v>http://www.imdb.com/title/tt1311067/?ref_=fn_tt_tt_1</v>
          </cell>
          <cell r="G1901" t="str">
            <v>English</v>
          </cell>
          <cell r="H1901" t="str">
            <v>USA</v>
          </cell>
          <cell r="I1901">
            <v>15000000</v>
          </cell>
          <cell r="J1901">
            <v>2009</v>
          </cell>
          <cell r="K1901">
            <v>4.9000000000000004</v>
          </cell>
          <cell r="L1901" t="str">
            <v>Horror</v>
          </cell>
          <cell r="M1901">
            <v>0</v>
          </cell>
        </row>
        <row r="1902">
          <cell r="A1902" t="str">
            <v>Jean-Marc VallÃ©e</v>
          </cell>
          <cell r="B1902">
            <v>115</v>
          </cell>
          <cell r="C1902">
            <v>37877959</v>
          </cell>
          <cell r="D1902" t="str">
            <v>Adventure|Biography|Drama</v>
          </cell>
          <cell r="E1902" t="str">
            <v>WildÂ </v>
          </cell>
          <cell r="F1902" t="str">
            <v>http://www.imdb.com/title/tt2305051/?ref_=fn_tt_tt_1</v>
          </cell>
          <cell r="G1902" t="str">
            <v>English</v>
          </cell>
          <cell r="H1902" t="str">
            <v>USA</v>
          </cell>
          <cell r="I1902">
            <v>15000000</v>
          </cell>
          <cell r="J1902">
            <v>2014</v>
          </cell>
          <cell r="K1902">
            <v>7.1</v>
          </cell>
          <cell r="L1902" t="str">
            <v>Adventure</v>
          </cell>
          <cell r="M1902" t="str">
            <v>Biography</v>
          </cell>
          <cell r="N1902" t="str">
            <v>Drama</v>
          </cell>
        </row>
        <row r="1903">
          <cell r="A1903" t="str">
            <v>Dennis Iliadis</v>
          </cell>
          <cell r="B1903">
            <v>114</v>
          </cell>
          <cell r="C1903">
            <v>32721635</v>
          </cell>
          <cell r="D1903" t="str">
            <v>Crime|Horror|Thriller</v>
          </cell>
          <cell r="E1903" t="str">
            <v>The Last House on the LeftÂ </v>
          </cell>
          <cell r="F1903" t="str">
            <v>http://www.imdb.com/title/tt0844708/?ref_=fn_tt_tt_1</v>
          </cell>
          <cell r="G1903" t="str">
            <v>English</v>
          </cell>
          <cell r="H1903" t="str">
            <v>USA</v>
          </cell>
          <cell r="I1903">
            <v>15000000</v>
          </cell>
          <cell r="J1903">
            <v>2009</v>
          </cell>
          <cell r="K1903">
            <v>6.6</v>
          </cell>
          <cell r="L1903" t="str">
            <v>Crime</v>
          </cell>
          <cell r="M1903" t="str">
            <v>Horror</v>
          </cell>
          <cell r="N1903" t="str">
            <v>Thriller</v>
          </cell>
        </row>
        <row r="1904">
          <cell r="A1904" t="str">
            <v>Clare Kilner</v>
          </cell>
          <cell r="B1904">
            <v>90</v>
          </cell>
          <cell r="C1904">
            <v>31585300</v>
          </cell>
          <cell r="D1904" t="str">
            <v>Comedy|Romance</v>
          </cell>
          <cell r="E1904" t="str">
            <v>The Wedding DateÂ </v>
          </cell>
          <cell r="F1904" t="str">
            <v>http://www.imdb.com/title/tt0372532/?ref_=fn_tt_tt_1</v>
          </cell>
          <cell r="G1904" t="str">
            <v>English</v>
          </cell>
          <cell r="H1904" t="str">
            <v>USA</v>
          </cell>
          <cell r="I1904">
            <v>15000000</v>
          </cell>
          <cell r="J1904">
            <v>2005</v>
          </cell>
          <cell r="K1904">
            <v>6.1</v>
          </cell>
          <cell r="L1904" t="str">
            <v>Comedy</v>
          </cell>
          <cell r="M1904" t="str">
            <v>Romance</v>
          </cell>
        </row>
        <row r="1905">
          <cell r="A1905" t="str">
            <v>Rick Rosenthal</v>
          </cell>
          <cell r="B1905">
            <v>94</v>
          </cell>
          <cell r="C1905">
            <v>30259652</v>
          </cell>
          <cell r="D1905" t="str">
            <v>Comedy|Horror|Thriller</v>
          </cell>
          <cell r="E1905" t="str">
            <v>Halloween: ResurrectionÂ </v>
          </cell>
          <cell r="F1905" t="str">
            <v>http://www.imdb.com/title/tt0220506/?ref_=fn_tt_tt_1</v>
          </cell>
          <cell r="G1905" t="str">
            <v>English</v>
          </cell>
          <cell r="H1905" t="str">
            <v>USA</v>
          </cell>
          <cell r="I1905">
            <v>15000000</v>
          </cell>
          <cell r="J1905">
            <v>2002</v>
          </cell>
          <cell r="K1905">
            <v>4.0999999999999996</v>
          </cell>
          <cell r="L1905" t="str">
            <v>Comedy</v>
          </cell>
          <cell r="M1905" t="str">
            <v>Horror</v>
          </cell>
          <cell r="N1905" t="str">
            <v>Thriller</v>
          </cell>
        </row>
        <row r="1906">
          <cell r="A1906" t="str">
            <v>Denzel Washington</v>
          </cell>
          <cell r="B1906">
            <v>126</v>
          </cell>
          <cell r="C1906">
            <v>30226144</v>
          </cell>
          <cell r="D1906" t="str">
            <v>Biography|Drama</v>
          </cell>
          <cell r="E1906" t="str">
            <v>The Great DebatersÂ </v>
          </cell>
          <cell r="F1906" t="str">
            <v>http://www.imdb.com/title/tt0427309/?ref_=fn_tt_tt_1</v>
          </cell>
          <cell r="G1906" t="str">
            <v>English</v>
          </cell>
          <cell r="H1906" t="str">
            <v>USA</v>
          </cell>
          <cell r="I1906">
            <v>15000000</v>
          </cell>
          <cell r="J1906">
            <v>2007</v>
          </cell>
          <cell r="K1906">
            <v>7.6</v>
          </cell>
          <cell r="L1906" t="str">
            <v>Biography</v>
          </cell>
          <cell r="M1906" t="str">
            <v>Drama</v>
          </cell>
        </row>
        <row r="1907">
          <cell r="A1907" t="str">
            <v>Nicolas Winding Refn</v>
          </cell>
          <cell r="B1907">
            <v>100</v>
          </cell>
          <cell r="C1907">
            <v>35054909</v>
          </cell>
          <cell r="D1907" t="str">
            <v>Crime|Drama</v>
          </cell>
          <cell r="E1907" t="str">
            <v>DriveÂ </v>
          </cell>
          <cell r="F1907" t="str">
            <v>http://www.imdb.com/title/tt0780504/?ref_=fn_tt_tt_1</v>
          </cell>
          <cell r="G1907" t="str">
            <v>English</v>
          </cell>
          <cell r="H1907" t="str">
            <v>USA</v>
          </cell>
          <cell r="I1907">
            <v>15000000</v>
          </cell>
          <cell r="J1907">
            <v>2011</v>
          </cell>
          <cell r="K1907">
            <v>7.8</v>
          </cell>
          <cell r="L1907" t="str">
            <v>Crime</v>
          </cell>
          <cell r="M1907" t="str">
            <v>Drama</v>
          </cell>
        </row>
        <row r="1908">
          <cell r="A1908" t="str">
            <v>Sara Sugarman</v>
          </cell>
          <cell r="B1908">
            <v>89</v>
          </cell>
          <cell r="C1908">
            <v>29302097</v>
          </cell>
          <cell r="D1908" t="str">
            <v>Comedy|Family|Music|Romance</v>
          </cell>
          <cell r="E1908" t="str">
            <v>Confessions of a Teenage Drama QueenÂ </v>
          </cell>
          <cell r="F1908" t="str">
            <v>http://www.imdb.com/title/tt0361467/?ref_=fn_tt_tt_1</v>
          </cell>
          <cell r="G1908" t="str">
            <v>English</v>
          </cell>
          <cell r="H1908" t="str">
            <v>Germany</v>
          </cell>
          <cell r="I1908">
            <v>15000000</v>
          </cell>
          <cell r="J1908">
            <v>2004</v>
          </cell>
          <cell r="K1908">
            <v>4.5999999999999996</v>
          </cell>
          <cell r="L1908" t="str">
            <v>Comedy</v>
          </cell>
          <cell r="M1908" t="str">
            <v>Family</v>
          </cell>
          <cell r="N1908" t="str">
            <v>Music</v>
          </cell>
          <cell r="O1908" t="str">
            <v>Romance</v>
          </cell>
        </row>
        <row r="1909">
          <cell r="A1909" t="str">
            <v>Nicholas Hytner</v>
          </cell>
          <cell r="B1909">
            <v>111</v>
          </cell>
          <cell r="C1909">
            <v>29106737</v>
          </cell>
          <cell r="D1909" t="str">
            <v>Comedy|Drama|Romance</v>
          </cell>
          <cell r="E1909" t="str">
            <v>The Object of My AffectionÂ </v>
          </cell>
          <cell r="F1909" t="str">
            <v>http://www.imdb.com/title/tt0120772/?ref_=fn_tt_tt_1</v>
          </cell>
          <cell r="G1909" t="str">
            <v>English</v>
          </cell>
          <cell r="H1909" t="str">
            <v>USA</v>
          </cell>
          <cell r="I1909">
            <v>15000000</v>
          </cell>
          <cell r="J1909">
            <v>1998</v>
          </cell>
          <cell r="K1909">
            <v>6</v>
          </cell>
          <cell r="L1909" t="str">
            <v>Comedy</v>
          </cell>
          <cell r="M1909" t="str">
            <v>Drama</v>
          </cell>
          <cell r="N1909" t="str">
            <v>Romance</v>
          </cell>
        </row>
        <row r="1910">
          <cell r="A1910" t="str">
            <v>Juan Carlos Fresnadillo</v>
          </cell>
          <cell r="B1910">
            <v>100</v>
          </cell>
          <cell r="C1910">
            <v>28637507</v>
          </cell>
          <cell r="D1910" t="str">
            <v>Drama|Horror|Sci-Fi</v>
          </cell>
          <cell r="E1910" t="str">
            <v>28 Weeks LaterÂ </v>
          </cell>
          <cell r="F1910" t="str">
            <v>http://www.imdb.com/title/tt0463854/?ref_=fn_tt_tt_1</v>
          </cell>
          <cell r="G1910" t="str">
            <v>English</v>
          </cell>
          <cell r="H1910" t="str">
            <v>UK</v>
          </cell>
          <cell r="I1910">
            <v>15000000</v>
          </cell>
          <cell r="J1910">
            <v>2007</v>
          </cell>
          <cell r="K1910">
            <v>7</v>
          </cell>
          <cell r="L1910" t="str">
            <v>Drama</v>
          </cell>
          <cell r="M1910" t="str">
            <v>Horror</v>
          </cell>
          <cell r="N1910" t="str">
            <v>Sci-Fi</v>
          </cell>
        </row>
        <row r="1911">
          <cell r="A1911" t="str">
            <v>Thomas Carter</v>
          </cell>
          <cell r="B1911">
            <v>115</v>
          </cell>
          <cell r="C1911">
            <v>30127963</v>
          </cell>
          <cell r="D1911" t="str">
            <v>Drama|Family|Sport</v>
          </cell>
          <cell r="E1911" t="str">
            <v>When the Game Stands TallÂ </v>
          </cell>
          <cell r="F1911" t="str">
            <v>http://www.imdb.com/title/tt2247476/?ref_=fn_tt_tt_1</v>
          </cell>
          <cell r="G1911" t="str">
            <v>English</v>
          </cell>
          <cell r="H1911" t="str">
            <v>USA</v>
          </cell>
          <cell r="I1911">
            <v>15000000</v>
          </cell>
          <cell r="J1911">
            <v>2014</v>
          </cell>
          <cell r="K1911">
            <v>6.7</v>
          </cell>
          <cell r="L1911" t="str">
            <v>Drama</v>
          </cell>
          <cell r="M1911" t="str">
            <v>Family</v>
          </cell>
          <cell r="N1911" t="str">
            <v>Sport</v>
          </cell>
        </row>
        <row r="1912">
          <cell r="A1912" t="str">
            <v>Gina Prince-Bythewood</v>
          </cell>
          <cell r="B1912">
            <v>124</v>
          </cell>
          <cell r="C1912">
            <v>27441122</v>
          </cell>
          <cell r="D1912" t="str">
            <v>Drama|Romance|Sport</v>
          </cell>
          <cell r="E1912" t="str">
            <v>Love &amp; BasketballÂ </v>
          </cell>
          <cell r="F1912" t="str">
            <v>http://www.imdb.com/title/tt0199725/?ref_=fn_tt_tt_1</v>
          </cell>
          <cell r="G1912" t="str">
            <v>English</v>
          </cell>
          <cell r="H1912" t="str">
            <v>USA</v>
          </cell>
          <cell r="I1912">
            <v>15000000</v>
          </cell>
          <cell r="J1912">
            <v>2000</v>
          </cell>
          <cell r="K1912">
            <v>7.2</v>
          </cell>
          <cell r="L1912" t="str">
            <v>Drama</v>
          </cell>
          <cell r="M1912" t="str">
            <v>Romance</v>
          </cell>
          <cell r="N1912" t="str">
            <v>Sport</v>
          </cell>
        </row>
        <row r="1913">
          <cell r="A1913" t="str">
            <v>George Armitage</v>
          </cell>
          <cell r="B1913">
            <v>107</v>
          </cell>
          <cell r="C1913">
            <v>28014536</v>
          </cell>
          <cell r="D1913" t="str">
            <v>Action|Comedy|Crime|Romance|Thriller</v>
          </cell>
          <cell r="E1913" t="str">
            <v>Grosse Pointe BlankÂ </v>
          </cell>
          <cell r="F1913" t="str">
            <v>http://www.imdb.com/title/tt0119229/?ref_=fn_tt_tt_1</v>
          </cell>
          <cell r="G1913" t="str">
            <v>English</v>
          </cell>
          <cell r="H1913" t="str">
            <v>USA</v>
          </cell>
          <cell r="I1913">
            <v>15000000</v>
          </cell>
          <cell r="J1913">
            <v>1997</v>
          </cell>
          <cell r="K1913">
            <v>7.4</v>
          </cell>
          <cell r="L1913" t="str">
            <v>Action</v>
          </cell>
          <cell r="M1913" t="str">
            <v>Comedy</v>
          </cell>
          <cell r="N1913" t="str">
            <v>Crime</v>
          </cell>
          <cell r="O1913" t="str">
            <v>Romance</v>
          </cell>
        </row>
        <row r="1914">
          <cell r="A1914" t="str">
            <v>Phil Traill</v>
          </cell>
          <cell r="B1914">
            <v>99</v>
          </cell>
          <cell r="C1914">
            <v>33860010</v>
          </cell>
          <cell r="D1914" t="str">
            <v>Comedy|Romance</v>
          </cell>
          <cell r="E1914" t="str">
            <v>All About SteveÂ </v>
          </cell>
          <cell r="F1914" t="str">
            <v>http://www.imdb.com/title/tt0881891/?ref_=fn_tt_tt_1</v>
          </cell>
          <cell r="G1914" t="str">
            <v>English</v>
          </cell>
          <cell r="H1914" t="str">
            <v>USA</v>
          </cell>
          <cell r="I1914">
            <v>15000000</v>
          </cell>
          <cell r="J1914">
            <v>2009</v>
          </cell>
          <cell r="K1914">
            <v>4.8</v>
          </cell>
          <cell r="L1914" t="str">
            <v>Comedy</v>
          </cell>
          <cell r="M1914" t="str">
            <v>Romance</v>
          </cell>
        </row>
        <row r="1915">
          <cell r="A1915" t="str">
            <v>Joe Berlinger</v>
          </cell>
          <cell r="B1915">
            <v>90</v>
          </cell>
          <cell r="C1915">
            <v>26421314</v>
          </cell>
          <cell r="D1915" t="str">
            <v>Adventure|Fantasy|Horror|Mystery|Thriller</v>
          </cell>
          <cell r="E1915" t="str">
            <v>Book of Shadows: Blair Witch 2Â </v>
          </cell>
          <cell r="F1915" t="str">
            <v>http://www.imdb.com/title/tt0229260/?ref_=fn_tt_tt_1</v>
          </cell>
          <cell r="G1915" t="str">
            <v>English</v>
          </cell>
          <cell r="H1915" t="str">
            <v>USA</v>
          </cell>
          <cell r="I1915">
            <v>15000000</v>
          </cell>
          <cell r="J1915">
            <v>2000</v>
          </cell>
          <cell r="K1915">
            <v>4</v>
          </cell>
          <cell r="L1915" t="str">
            <v>Adventure</v>
          </cell>
          <cell r="M1915" t="str">
            <v>Fantasy</v>
          </cell>
          <cell r="N1915" t="str">
            <v>Horror</v>
          </cell>
          <cell r="O1915" t="str">
            <v>Mystery</v>
          </cell>
        </row>
        <row r="1916">
          <cell r="A1916" t="str">
            <v>Andrew Fleming</v>
          </cell>
          <cell r="B1916">
            <v>101</v>
          </cell>
          <cell r="C1916">
            <v>24881000</v>
          </cell>
          <cell r="D1916" t="str">
            <v>Drama|Fantasy|Horror|Thriller</v>
          </cell>
          <cell r="E1916" t="str">
            <v>The CraftÂ </v>
          </cell>
          <cell r="F1916" t="str">
            <v>http://www.imdb.com/title/tt0115963/?ref_=fn_tt_tt_1</v>
          </cell>
          <cell r="G1916" t="str">
            <v>English</v>
          </cell>
          <cell r="H1916" t="str">
            <v>USA</v>
          </cell>
          <cell r="I1916">
            <v>15000000</v>
          </cell>
          <cell r="J1916">
            <v>1996</v>
          </cell>
          <cell r="K1916">
            <v>6.2</v>
          </cell>
          <cell r="L1916" t="str">
            <v>Drama</v>
          </cell>
          <cell r="M1916" t="str">
            <v>Fantasy</v>
          </cell>
          <cell r="N1916" t="str">
            <v>Horror</v>
          </cell>
          <cell r="O1916" t="str">
            <v>Thriller</v>
          </cell>
        </row>
        <row r="1917">
          <cell r="A1917" t="str">
            <v>Woody Allen</v>
          </cell>
          <cell r="B1917">
            <v>119</v>
          </cell>
          <cell r="C1917">
            <v>23089926</v>
          </cell>
          <cell r="D1917" t="str">
            <v>Drama|Romance|Thriller</v>
          </cell>
          <cell r="E1917" t="str">
            <v>Match PointÂ </v>
          </cell>
          <cell r="F1917" t="str">
            <v>http://www.imdb.com/title/tt0416320/?ref_=fn_tt_tt_1</v>
          </cell>
          <cell r="G1917" t="str">
            <v>English</v>
          </cell>
          <cell r="H1917" t="str">
            <v>UK</v>
          </cell>
          <cell r="I1917">
            <v>15000000</v>
          </cell>
          <cell r="J1917">
            <v>2005</v>
          </cell>
          <cell r="K1917">
            <v>7.7</v>
          </cell>
          <cell r="L1917" t="str">
            <v>Drama</v>
          </cell>
          <cell r="M1917" t="str">
            <v>Romance</v>
          </cell>
          <cell r="N1917" t="str">
            <v>Thriller</v>
          </cell>
        </row>
        <row r="1918">
          <cell r="A1918" t="str">
            <v>Elizabeth Allen Rosenbaum</v>
          </cell>
          <cell r="B1918">
            <v>103</v>
          </cell>
          <cell r="C1918">
            <v>26161406</v>
          </cell>
          <cell r="D1918" t="str">
            <v>Adventure|Comedy|Family|Fantasy</v>
          </cell>
          <cell r="E1918" t="str">
            <v>Ramona and BeezusÂ </v>
          </cell>
          <cell r="F1918" t="str">
            <v>http://www.imdb.com/title/tt0493949/?ref_=fn_tt_tt_1</v>
          </cell>
          <cell r="G1918" t="str">
            <v>English</v>
          </cell>
          <cell r="H1918" t="str">
            <v>USA</v>
          </cell>
          <cell r="I1918">
            <v>15000000</v>
          </cell>
          <cell r="J1918">
            <v>2010</v>
          </cell>
          <cell r="K1918">
            <v>6.7</v>
          </cell>
          <cell r="L1918" t="str">
            <v>Adventure</v>
          </cell>
          <cell r="M1918" t="str">
            <v>Comedy</v>
          </cell>
          <cell r="N1918" t="str">
            <v>Family</v>
          </cell>
          <cell r="O1918" t="str">
            <v>Fantasy</v>
          </cell>
        </row>
        <row r="1919">
          <cell r="A1919" t="str">
            <v>Paul Thomas Anderson</v>
          </cell>
          <cell r="B1919">
            <v>155</v>
          </cell>
          <cell r="C1919">
            <v>26384919</v>
          </cell>
          <cell r="D1919" t="str">
            <v>Drama</v>
          </cell>
          <cell r="E1919" t="str">
            <v>Boogie NightsÂ </v>
          </cell>
          <cell r="F1919" t="str">
            <v>http://www.imdb.com/title/tt0118749/?ref_=fn_tt_tt_1</v>
          </cell>
          <cell r="G1919" t="str">
            <v>English</v>
          </cell>
          <cell r="H1919" t="str">
            <v>USA</v>
          </cell>
          <cell r="I1919">
            <v>15000000</v>
          </cell>
          <cell r="J1919">
            <v>1997</v>
          </cell>
          <cell r="K1919">
            <v>7.9</v>
          </cell>
          <cell r="L1919" t="str">
            <v>Drama</v>
          </cell>
          <cell r="M1919">
            <v>0</v>
          </cell>
        </row>
        <row r="1920">
          <cell r="A1920" t="str">
            <v>Robert Harmon</v>
          </cell>
          <cell r="B1920">
            <v>94</v>
          </cell>
          <cell r="C1920">
            <v>22189039</v>
          </cell>
          <cell r="D1920" t="str">
            <v>Action|Crime|Drama|Romance|Thriller</v>
          </cell>
          <cell r="E1920" t="str">
            <v>Nowhere to RunÂ </v>
          </cell>
          <cell r="F1920" t="str">
            <v>http://www.imdb.com/title/tt0107711/?ref_=fn_tt_tt_1</v>
          </cell>
          <cell r="G1920" t="str">
            <v>English</v>
          </cell>
          <cell r="H1920" t="str">
            <v>USA</v>
          </cell>
          <cell r="I1920">
            <v>15000000</v>
          </cell>
          <cell r="J1920">
            <v>1993</v>
          </cell>
          <cell r="K1920">
            <v>5.5</v>
          </cell>
          <cell r="L1920" t="str">
            <v>Action</v>
          </cell>
          <cell r="M1920" t="str">
            <v>Crime</v>
          </cell>
          <cell r="N1920" t="str">
            <v>Drama</v>
          </cell>
          <cell r="O1920" t="str">
            <v>Romance</v>
          </cell>
        </row>
        <row r="1921">
          <cell r="A1921" t="str">
            <v>Michael Mayer</v>
          </cell>
          <cell r="B1921">
            <v>95</v>
          </cell>
          <cell r="C1921">
            <v>20998709</v>
          </cell>
          <cell r="D1921" t="str">
            <v>Adventure|Drama|Family</v>
          </cell>
          <cell r="E1921" t="str">
            <v>FlickaÂ </v>
          </cell>
          <cell r="F1921" t="str">
            <v>http://www.imdb.com/title/tt0434215/?ref_=fn_tt_tt_1</v>
          </cell>
          <cell r="G1921" t="str">
            <v>English</v>
          </cell>
          <cell r="H1921" t="str">
            <v>USA</v>
          </cell>
          <cell r="I1921">
            <v>15000000</v>
          </cell>
          <cell r="J1921">
            <v>2006</v>
          </cell>
          <cell r="K1921">
            <v>6.2</v>
          </cell>
          <cell r="L1921" t="str">
            <v>Adventure</v>
          </cell>
          <cell r="M1921" t="str">
            <v>Drama</v>
          </cell>
          <cell r="N1921" t="str">
            <v>Family</v>
          </cell>
        </row>
        <row r="1922">
          <cell r="A1922" t="str">
            <v>Martin Weisz</v>
          </cell>
          <cell r="B1922">
            <v>89</v>
          </cell>
          <cell r="C1922">
            <v>20801344</v>
          </cell>
          <cell r="D1922" t="str">
            <v>Horror</v>
          </cell>
          <cell r="E1922" t="str">
            <v>The Hills Have Eyes IIÂ </v>
          </cell>
          <cell r="F1922" t="str">
            <v>http://www.imdb.com/title/tt0800069/?ref_=fn_tt_tt_1</v>
          </cell>
          <cell r="G1922" t="str">
            <v>English</v>
          </cell>
          <cell r="H1922" t="str">
            <v>USA</v>
          </cell>
          <cell r="I1922">
            <v>15000000</v>
          </cell>
          <cell r="J1922">
            <v>2007</v>
          </cell>
          <cell r="K1922">
            <v>5.0999999999999996</v>
          </cell>
          <cell r="L1922" t="str">
            <v>Horror</v>
          </cell>
          <cell r="M1922">
            <v>0</v>
          </cell>
        </row>
        <row r="1923">
          <cell r="A1923" t="str">
            <v>Jay Russell</v>
          </cell>
          <cell r="B1923">
            <v>90</v>
          </cell>
          <cell r="C1923">
            <v>19158074</v>
          </cell>
          <cell r="D1923" t="str">
            <v>Drama|Family|Fantasy|Romance</v>
          </cell>
          <cell r="E1923" t="str">
            <v>Tuck EverlastingÂ </v>
          </cell>
          <cell r="F1923" t="str">
            <v>http://www.imdb.com/title/tt0283084/?ref_=fn_tt_tt_1</v>
          </cell>
          <cell r="G1923" t="str">
            <v>English</v>
          </cell>
          <cell r="H1923" t="str">
            <v>USA</v>
          </cell>
          <cell r="I1923">
            <v>15000000</v>
          </cell>
          <cell r="J1923">
            <v>2002</v>
          </cell>
          <cell r="K1923">
            <v>6.7</v>
          </cell>
          <cell r="L1923" t="str">
            <v>Drama</v>
          </cell>
          <cell r="M1923" t="str">
            <v>Family</v>
          </cell>
          <cell r="N1923" t="str">
            <v>Fantasy</v>
          </cell>
          <cell r="O1923" t="str">
            <v>Romance</v>
          </cell>
        </row>
        <row r="1924">
          <cell r="A1924" t="str">
            <v>Peter Atencio</v>
          </cell>
          <cell r="B1924">
            <v>100</v>
          </cell>
          <cell r="C1924">
            <v>20566327</v>
          </cell>
          <cell r="D1924" t="str">
            <v>Action|Comedy</v>
          </cell>
          <cell r="E1924" t="str">
            <v>KeanuÂ </v>
          </cell>
          <cell r="F1924" t="str">
            <v>http://www.imdb.com/title/tt4139124/?ref_=fn_tt_tt_1</v>
          </cell>
          <cell r="G1924" t="str">
            <v>English</v>
          </cell>
          <cell r="H1924" t="str">
            <v>USA</v>
          </cell>
          <cell r="I1924">
            <v>15000000</v>
          </cell>
          <cell r="J1924">
            <v>2016</v>
          </cell>
          <cell r="K1924">
            <v>6.4</v>
          </cell>
          <cell r="L1924" t="str">
            <v>Action</v>
          </cell>
          <cell r="M1924" t="str">
            <v>Comedy</v>
          </cell>
        </row>
        <row r="1925">
          <cell r="A1925" t="str">
            <v>Shana Feste</v>
          </cell>
          <cell r="B1925">
            <v>117</v>
          </cell>
          <cell r="C1925">
            <v>20218921</v>
          </cell>
          <cell r="D1925" t="str">
            <v>Drama|Music</v>
          </cell>
          <cell r="E1925" t="str">
            <v>Country StrongÂ </v>
          </cell>
          <cell r="F1925" t="str">
            <v>http://www.imdb.com/title/tt1555064/?ref_=fn_tt_tt_1</v>
          </cell>
          <cell r="G1925" t="str">
            <v>English</v>
          </cell>
          <cell r="H1925" t="str">
            <v>Official site</v>
          </cell>
          <cell r="I1925">
            <v>15000000</v>
          </cell>
          <cell r="J1925">
            <v>2010</v>
          </cell>
          <cell r="K1925">
            <v>6.3</v>
          </cell>
          <cell r="L1925" t="str">
            <v>Drama</v>
          </cell>
          <cell r="M1925" t="str">
            <v>Music</v>
          </cell>
        </row>
        <row r="1926">
          <cell r="A1926" t="str">
            <v>David Nutter</v>
          </cell>
          <cell r="B1926">
            <v>84</v>
          </cell>
          <cell r="C1926">
            <v>17411331</v>
          </cell>
          <cell r="D1926" t="str">
            <v>Horror|Mystery|Sci-Fi|Thriller</v>
          </cell>
          <cell r="E1926" t="str">
            <v>Disturbing BehaviorÂ </v>
          </cell>
          <cell r="F1926" t="str">
            <v>http://www.imdb.com/title/tt0134619/?ref_=fn_tt_tt_1</v>
          </cell>
          <cell r="G1926" t="str">
            <v>English</v>
          </cell>
          <cell r="H1926" t="str">
            <v>Australia</v>
          </cell>
          <cell r="I1926">
            <v>15000000</v>
          </cell>
          <cell r="J1926">
            <v>1998</v>
          </cell>
          <cell r="K1926">
            <v>5.5</v>
          </cell>
          <cell r="L1926" t="str">
            <v>Horror</v>
          </cell>
          <cell r="M1926" t="str">
            <v>Mystery</v>
          </cell>
          <cell r="N1926" t="str">
            <v>Sci-Fi</v>
          </cell>
          <cell r="O1926" t="str">
            <v>Thriller</v>
          </cell>
        </row>
        <row r="1927">
          <cell r="A1927" t="str">
            <v>Derek Cianfrance</v>
          </cell>
          <cell r="B1927">
            <v>140</v>
          </cell>
          <cell r="C1927">
            <v>21383298</v>
          </cell>
          <cell r="D1927" t="str">
            <v>Crime|Drama|Thriller</v>
          </cell>
          <cell r="E1927" t="str">
            <v>The Place Beyond the PinesÂ </v>
          </cell>
          <cell r="F1927" t="str">
            <v>http://www.imdb.com/title/tt1817273/?ref_=fn_tt_tt_1</v>
          </cell>
          <cell r="G1927" t="str">
            <v>English</v>
          </cell>
          <cell r="H1927" t="str">
            <v>USA</v>
          </cell>
          <cell r="I1927">
            <v>15000000</v>
          </cell>
          <cell r="J1927">
            <v>2012</v>
          </cell>
          <cell r="K1927">
            <v>7.3</v>
          </cell>
          <cell r="L1927" t="str">
            <v>Crime</v>
          </cell>
          <cell r="M1927" t="str">
            <v>Drama</v>
          </cell>
          <cell r="N1927" t="str">
            <v>Thriller</v>
          </cell>
        </row>
        <row r="1928">
          <cell r="A1928" t="str">
            <v>Roger Donaldson</v>
          </cell>
          <cell r="B1928">
            <v>108</v>
          </cell>
          <cell r="C1928">
            <v>24984868</v>
          </cell>
          <cell r="D1928" t="str">
            <v>Action|Crime|Thriller</v>
          </cell>
          <cell r="E1928" t="str">
            <v>The November ManÂ </v>
          </cell>
          <cell r="F1928" t="str">
            <v>http://www.imdb.com/title/tt2402157/?ref_=fn_tt_tt_1</v>
          </cell>
          <cell r="G1928" t="str">
            <v>English</v>
          </cell>
          <cell r="H1928" t="str">
            <v>USA</v>
          </cell>
          <cell r="I1928">
            <v>15000000</v>
          </cell>
          <cell r="J1928">
            <v>2014</v>
          </cell>
          <cell r="K1928">
            <v>6.3</v>
          </cell>
          <cell r="L1928" t="str">
            <v>Action</v>
          </cell>
          <cell r="M1928" t="str">
            <v>Crime</v>
          </cell>
          <cell r="N1928" t="str">
            <v>Thriller</v>
          </cell>
        </row>
        <row r="1929">
          <cell r="A1929" t="str">
            <v>Stephan Elliott</v>
          </cell>
          <cell r="B1929">
            <v>109</v>
          </cell>
          <cell r="C1929">
            <v>16459004</v>
          </cell>
          <cell r="D1929" t="str">
            <v>Drama|Mystery|Thriller</v>
          </cell>
          <cell r="E1929" t="str">
            <v>Eye of the BeholderÂ </v>
          </cell>
          <cell r="F1929" t="str">
            <v>http://www.imdb.com/title/tt0120662/?ref_=fn_tt_tt_1</v>
          </cell>
          <cell r="G1929" t="str">
            <v>English</v>
          </cell>
          <cell r="H1929" t="str">
            <v>Canada</v>
          </cell>
          <cell r="I1929">
            <v>15000000</v>
          </cell>
          <cell r="J1929">
            <v>1999</v>
          </cell>
          <cell r="K1929">
            <v>4.9000000000000004</v>
          </cell>
          <cell r="L1929" t="str">
            <v>Drama</v>
          </cell>
          <cell r="M1929" t="str">
            <v>Mystery</v>
          </cell>
          <cell r="N1929" t="str">
            <v>Thriller</v>
          </cell>
        </row>
        <row r="1930">
          <cell r="A1930" t="str">
            <v>Kathryn Bigelow</v>
          </cell>
          <cell r="B1930">
            <v>131</v>
          </cell>
          <cell r="C1930">
            <v>15700000</v>
          </cell>
          <cell r="D1930" t="str">
            <v>Drama|History|Thriller|War</v>
          </cell>
          <cell r="E1930" t="str">
            <v>The Hurt LockerÂ </v>
          </cell>
          <cell r="F1930" t="str">
            <v>http://www.imdb.com/title/tt0887912/?ref_=fn_tt_tt_1</v>
          </cell>
          <cell r="G1930" t="str">
            <v>English</v>
          </cell>
          <cell r="H1930" t="str">
            <v>USA</v>
          </cell>
          <cell r="I1930">
            <v>15000000</v>
          </cell>
          <cell r="J1930">
            <v>2008</v>
          </cell>
          <cell r="K1930">
            <v>7.6</v>
          </cell>
          <cell r="L1930" t="str">
            <v>Drama</v>
          </cell>
          <cell r="M1930" t="str">
            <v>History</v>
          </cell>
          <cell r="N1930" t="str">
            <v>Thriller</v>
          </cell>
          <cell r="O1930" t="str">
            <v>War</v>
          </cell>
        </row>
        <row r="1931">
          <cell r="A1931" t="str">
            <v>Mark L. Lester</v>
          </cell>
          <cell r="B1931">
            <v>114</v>
          </cell>
          <cell r="C1931">
            <v>15100000</v>
          </cell>
          <cell r="D1931" t="str">
            <v>Action|Horror|Sci-Fi|Thriller</v>
          </cell>
          <cell r="E1931" t="str">
            <v>FirestarterÂ </v>
          </cell>
          <cell r="F1931" t="str">
            <v>http://www.imdb.com/title/tt0087262/?ref_=fn_tt_tt_1</v>
          </cell>
          <cell r="G1931" t="str">
            <v>English</v>
          </cell>
          <cell r="H1931" t="str">
            <v>USA</v>
          </cell>
          <cell r="I1931">
            <v>15000000</v>
          </cell>
          <cell r="J1931">
            <v>1984</v>
          </cell>
          <cell r="K1931">
            <v>6</v>
          </cell>
          <cell r="L1931" t="str">
            <v>Action</v>
          </cell>
          <cell r="M1931" t="str">
            <v>Horror</v>
          </cell>
          <cell r="N1931" t="str">
            <v>Sci-Fi</v>
          </cell>
          <cell r="O1931" t="str">
            <v>Thriller</v>
          </cell>
        </row>
        <row r="1932">
          <cell r="A1932" t="str">
            <v>Andrew Dominik</v>
          </cell>
          <cell r="B1932">
            <v>97</v>
          </cell>
          <cell r="C1932">
            <v>14938570</v>
          </cell>
          <cell r="D1932" t="str">
            <v>Crime|Thriller</v>
          </cell>
          <cell r="E1932" t="str">
            <v>Killing Them SoftlyÂ </v>
          </cell>
          <cell r="F1932" t="str">
            <v>http://www.imdb.com/title/tt1764234/?ref_=fn_tt_tt_1</v>
          </cell>
          <cell r="G1932" t="str">
            <v>English</v>
          </cell>
          <cell r="H1932" t="str">
            <v>USA</v>
          </cell>
          <cell r="I1932">
            <v>15000000</v>
          </cell>
          <cell r="J1932">
            <v>2012</v>
          </cell>
          <cell r="K1932">
            <v>6.2</v>
          </cell>
          <cell r="L1932" t="str">
            <v>Crime</v>
          </cell>
          <cell r="M1932" t="str">
            <v>Thriller</v>
          </cell>
        </row>
        <row r="1933">
          <cell r="A1933" t="str">
            <v>Anton Corbijn</v>
          </cell>
          <cell r="B1933">
            <v>122</v>
          </cell>
          <cell r="C1933">
            <v>17237244</v>
          </cell>
          <cell r="D1933" t="str">
            <v>Crime|Drama|Thriller</v>
          </cell>
          <cell r="E1933" t="str">
            <v>A Most Wanted ManÂ </v>
          </cell>
          <cell r="F1933" t="str">
            <v>http://www.imdb.com/title/tt1972571/?ref_=fn_tt_tt_1</v>
          </cell>
          <cell r="G1933" t="str">
            <v>English</v>
          </cell>
          <cell r="H1933" t="str">
            <v>UK</v>
          </cell>
          <cell r="I1933">
            <v>15000000</v>
          </cell>
          <cell r="J1933">
            <v>2014</v>
          </cell>
          <cell r="K1933">
            <v>6.8</v>
          </cell>
          <cell r="L1933" t="str">
            <v>Crime</v>
          </cell>
          <cell r="M1933" t="str">
            <v>Drama</v>
          </cell>
          <cell r="N1933" t="str">
            <v>Thriller</v>
          </cell>
        </row>
        <row r="1934">
          <cell r="A1934" t="str">
            <v>Tom Green</v>
          </cell>
          <cell r="B1934">
            <v>87</v>
          </cell>
          <cell r="C1934">
            <v>14249005</v>
          </cell>
          <cell r="D1934" t="str">
            <v>Comedy</v>
          </cell>
          <cell r="E1934" t="str">
            <v>Freddy Got FingeredÂ </v>
          </cell>
          <cell r="F1934" t="str">
            <v>http://www.imdb.com/title/tt0240515/?ref_=fn_tt_tt_1</v>
          </cell>
          <cell r="G1934" t="str">
            <v>English</v>
          </cell>
          <cell r="H1934" t="str">
            <v>USA</v>
          </cell>
          <cell r="I1934">
            <v>15000000</v>
          </cell>
          <cell r="J1934">
            <v>2001</v>
          </cell>
          <cell r="K1934">
            <v>4.5</v>
          </cell>
          <cell r="L1934" t="str">
            <v>Comedy</v>
          </cell>
          <cell r="M1934">
            <v>0</v>
          </cell>
        </row>
        <row r="1935">
          <cell r="A1935" t="str">
            <v>Mike Nawrocki</v>
          </cell>
          <cell r="B1935">
            <v>85</v>
          </cell>
          <cell r="C1935">
            <v>12701880</v>
          </cell>
          <cell r="D1935" t="str">
            <v>Adventure|Animation|Comedy|Family</v>
          </cell>
          <cell r="E1935" t="str">
            <v>The Pirates Who Don't Do Anything: A VeggieTales MovieÂ </v>
          </cell>
          <cell r="F1935" t="str">
            <v>http://www.imdb.com/title/tt0475998/?ref_=fn_tt_tt_1</v>
          </cell>
          <cell r="G1935" t="str">
            <v>English</v>
          </cell>
          <cell r="H1935" t="str">
            <v>USA</v>
          </cell>
          <cell r="I1935">
            <v>15000000</v>
          </cell>
          <cell r="J1935">
            <v>2008</v>
          </cell>
          <cell r="K1935">
            <v>5.7</v>
          </cell>
          <cell r="L1935" t="str">
            <v>Adventure</v>
          </cell>
          <cell r="M1935" t="str">
            <v>Animation</v>
          </cell>
          <cell r="N1935" t="str">
            <v>Comedy</v>
          </cell>
          <cell r="O1935" t="str">
            <v>Family</v>
          </cell>
        </row>
        <row r="1936">
          <cell r="A1936" t="str">
            <v>Douglas Aarniokoski</v>
          </cell>
          <cell r="B1936">
            <v>101</v>
          </cell>
          <cell r="C1936">
            <v>12801190</v>
          </cell>
          <cell r="D1936" t="str">
            <v>Action|Adventure|Fantasy|Sci-Fi</v>
          </cell>
          <cell r="E1936" t="str">
            <v>Highlander: EndgameÂ </v>
          </cell>
          <cell r="F1936" t="str">
            <v>http://www.imdb.com/title/tt0144964/?ref_=fn_tt_tt_1</v>
          </cell>
          <cell r="G1936" t="str">
            <v>English</v>
          </cell>
          <cell r="H1936" t="str">
            <v>USA</v>
          </cell>
          <cell r="I1936">
            <v>15000000</v>
          </cell>
          <cell r="J1936">
            <v>2000</v>
          </cell>
          <cell r="K1936">
            <v>4.5999999999999996</v>
          </cell>
          <cell r="L1936" t="str">
            <v>Action</v>
          </cell>
          <cell r="M1936" t="str">
            <v>Adventure</v>
          </cell>
          <cell r="N1936" t="str">
            <v>Fantasy</v>
          </cell>
          <cell r="O1936" t="str">
            <v>Sci-Fi</v>
          </cell>
        </row>
        <row r="1937">
          <cell r="A1937" t="str">
            <v>Bryan Barber</v>
          </cell>
          <cell r="B1937">
            <v>121</v>
          </cell>
          <cell r="C1937">
            <v>12549485</v>
          </cell>
          <cell r="D1937" t="str">
            <v>Crime|Drama|Musical|Romance</v>
          </cell>
          <cell r="E1937" t="str">
            <v>IdlewildÂ </v>
          </cell>
          <cell r="F1937" t="str">
            <v>http://www.imdb.com/title/tt0417225/?ref_=fn_tt_tt_1</v>
          </cell>
          <cell r="G1937" t="str">
            <v>English</v>
          </cell>
          <cell r="H1937" t="str">
            <v>USA</v>
          </cell>
          <cell r="I1937">
            <v>15000000</v>
          </cell>
          <cell r="J1937">
            <v>2006</v>
          </cell>
          <cell r="K1937">
            <v>6.2</v>
          </cell>
          <cell r="L1937" t="str">
            <v>Crime</v>
          </cell>
          <cell r="M1937" t="str">
            <v>Drama</v>
          </cell>
          <cell r="N1937" t="str">
            <v>Musical</v>
          </cell>
          <cell r="O1937" t="str">
            <v>Romance</v>
          </cell>
        </row>
        <row r="1938">
          <cell r="A1938" t="str">
            <v>Lone Scherfig</v>
          </cell>
          <cell r="B1938">
            <v>107</v>
          </cell>
          <cell r="C1938">
            <v>13766014</v>
          </cell>
          <cell r="D1938" t="str">
            <v>Drama|Romance</v>
          </cell>
          <cell r="E1938" t="str">
            <v>One DayÂ </v>
          </cell>
          <cell r="F1938" t="str">
            <v>http://www.imdb.com/title/tt1563738/?ref_=fn_tt_tt_1</v>
          </cell>
          <cell r="G1938" t="str">
            <v>English</v>
          </cell>
          <cell r="H1938" t="str">
            <v>USA</v>
          </cell>
          <cell r="I1938">
            <v>15000000</v>
          </cell>
          <cell r="J1938">
            <v>2011</v>
          </cell>
          <cell r="K1938">
            <v>7</v>
          </cell>
          <cell r="L1938" t="str">
            <v>Drama</v>
          </cell>
          <cell r="M1938" t="str">
            <v>Romance</v>
          </cell>
        </row>
        <row r="1939">
          <cell r="A1939" t="str">
            <v>Drew Barrymore</v>
          </cell>
          <cell r="B1939">
            <v>111</v>
          </cell>
          <cell r="C1939">
            <v>13034417</v>
          </cell>
          <cell r="D1939" t="str">
            <v>Drama|Sport</v>
          </cell>
          <cell r="E1939" t="str">
            <v>Whip ItÂ </v>
          </cell>
          <cell r="F1939" t="str">
            <v>http://www.imdb.com/title/tt1172233/?ref_=fn_tt_tt_1</v>
          </cell>
          <cell r="G1939" t="str">
            <v>English</v>
          </cell>
          <cell r="H1939" t="str">
            <v>USA</v>
          </cell>
          <cell r="I1939">
            <v>15000000</v>
          </cell>
          <cell r="J1939">
            <v>2009</v>
          </cell>
          <cell r="K1939">
            <v>6.9</v>
          </cell>
          <cell r="L1939" t="str">
            <v>Drama</v>
          </cell>
          <cell r="M1939" t="str">
            <v>Sport</v>
          </cell>
        </row>
        <row r="1940">
          <cell r="A1940" t="str">
            <v>James Foley</v>
          </cell>
          <cell r="B1940">
            <v>97</v>
          </cell>
          <cell r="C1940">
            <v>12212417</v>
          </cell>
          <cell r="D1940" t="str">
            <v>Crime|Thriller</v>
          </cell>
          <cell r="E1940" t="str">
            <v>ConfidenceÂ </v>
          </cell>
          <cell r="F1940" t="str">
            <v>http://www.imdb.com/title/tt0310910/?ref_=fn_tt_tt_1</v>
          </cell>
          <cell r="G1940" t="str">
            <v>English</v>
          </cell>
          <cell r="H1940" t="str">
            <v>USA</v>
          </cell>
          <cell r="I1940">
            <v>15000000</v>
          </cell>
          <cell r="J1940">
            <v>2003</v>
          </cell>
          <cell r="K1940">
            <v>6.7</v>
          </cell>
          <cell r="L1940" t="str">
            <v>Crime</v>
          </cell>
          <cell r="M1940" t="str">
            <v>Thriller</v>
          </cell>
        </row>
        <row r="1941">
          <cell r="A1941" t="str">
            <v>Albert Brooks</v>
          </cell>
          <cell r="B1941">
            <v>97</v>
          </cell>
          <cell r="C1941">
            <v>11614236</v>
          </cell>
          <cell r="D1941" t="str">
            <v>Comedy</v>
          </cell>
          <cell r="E1941" t="str">
            <v>The MuseÂ </v>
          </cell>
          <cell r="F1941" t="str">
            <v>http://www.imdb.com/title/tt0164108/?ref_=fn_tt_tt_1</v>
          </cell>
          <cell r="G1941" t="str">
            <v>English</v>
          </cell>
          <cell r="H1941" t="str">
            <v>USA</v>
          </cell>
          <cell r="I1941">
            <v>15000000</v>
          </cell>
          <cell r="J1941">
            <v>1999</v>
          </cell>
          <cell r="K1941">
            <v>5.6</v>
          </cell>
          <cell r="L1941" t="str">
            <v>Comedy</v>
          </cell>
          <cell r="M1941">
            <v>0</v>
          </cell>
        </row>
        <row r="1942">
          <cell r="A1942" t="str">
            <v>Woody Allen</v>
          </cell>
          <cell r="B1942">
            <v>124</v>
          </cell>
          <cell r="C1942">
            <v>10763469</v>
          </cell>
          <cell r="D1942" t="str">
            <v>Comedy|Drama|Romance</v>
          </cell>
          <cell r="E1942" t="str">
            <v>New York StoriesÂ </v>
          </cell>
          <cell r="F1942" t="str">
            <v>http://www.imdb.com/title/tt0097965/?ref_=fn_tt_tt_1</v>
          </cell>
          <cell r="G1942" t="str">
            <v>English</v>
          </cell>
          <cell r="H1942" t="str">
            <v>USA</v>
          </cell>
          <cell r="I1942">
            <v>15000000</v>
          </cell>
          <cell r="J1942">
            <v>1989</v>
          </cell>
          <cell r="K1942">
            <v>6.4</v>
          </cell>
          <cell r="L1942" t="str">
            <v>Comedy</v>
          </cell>
          <cell r="M1942" t="str">
            <v>Drama</v>
          </cell>
          <cell r="N1942" t="str">
            <v>Romance</v>
          </cell>
        </row>
        <row r="1943">
          <cell r="A1943" t="str">
            <v>Steve Gomer</v>
          </cell>
          <cell r="B1943">
            <v>76</v>
          </cell>
          <cell r="C1943">
            <v>11144518</v>
          </cell>
          <cell r="D1943" t="str">
            <v>Adventure|Family</v>
          </cell>
          <cell r="E1943" t="str">
            <v>Barney's Great AdventureÂ </v>
          </cell>
          <cell r="F1943" t="str">
            <v>http://www.imdb.com/title/tt0120598/?ref_=fn_tt_tt_1</v>
          </cell>
          <cell r="G1943" t="str">
            <v>English</v>
          </cell>
          <cell r="H1943" t="str">
            <v>Canada</v>
          </cell>
          <cell r="I1943">
            <v>15000000</v>
          </cell>
          <cell r="J1943">
            <v>1998</v>
          </cell>
          <cell r="K1943">
            <v>2.8</v>
          </cell>
          <cell r="L1943" t="str">
            <v>Adventure</v>
          </cell>
          <cell r="M1943" t="str">
            <v>Family</v>
          </cell>
        </row>
        <row r="1944">
          <cell r="A1944" t="str">
            <v>RZA</v>
          </cell>
          <cell r="B1944">
            <v>107</v>
          </cell>
          <cell r="C1944">
            <v>15608545</v>
          </cell>
          <cell r="D1944" t="str">
            <v>Action</v>
          </cell>
          <cell r="E1944" t="str">
            <v>The Man with the Iron FistsÂ </v>
          </cell>
          <cell r="F1944" t="str">
            <v>http://www.imdb.com/title/tt1258972/?ref_=fn_tt_tt_1</v>
          </cell>
          <cell r="G1944" t="str">
            <v>English</v>
          </cell>
          <cell r="H1944" t="str">
            <v>USA</v>
          </cell>
          <cell r="I1944">
            <v>15000000</v>
          </cell>
          <cell r="J1944">
            <v>2012</v>
          </cell>
          <cell r="K1944">
            <v>5.4</v>
          </cell>
          <cell r="L1944" t="str">
            <v>Action</v>
          </cell>
          <cell r="M1944">
            <v>0</v>
          </cell>
        </row>
        <row r="1945">
          <cell r="A1945" t="str">
            <v>Dean Parisot</v>
          </cell>
          <cell r="B1945">
            <v>91</v>
          </cell>
          <cell r="C1945">
            <v>10443316</v>
          </cell>
          <cell r="D1945" t="str">
            <v>Comedy|Drama|Romance</v>
          </cell>
          <cell r="E1945" t="str">
            <v>Home FriesÂ </v>
          </cell>
          <cell r="F1945" t="str">
            <v>http://www.imdb.com/title/tt0119304/?ref_=fn_tt_tt_1</v>
          </cell>
          <cell r="G1945" t="str">
            <v>English</v>
          </cell>
          <cell r="H1945" t="str">
            <v>USA</v>
          </cell>
          <cell r="I1945">
            <v>15000000</v>
          </cell>
          <cell r="J1945">
            <v>1998</v>
          </cell>
          <cell r="K1945">
            <v>5</v>
          </cell>
          <cell r="L1945" t="str">
            <v>Comedy</v>
          </cell>
          <cell r="M1945" t="str">
            <v>Drama</v>
          </cell>
          <cell r="N1945" t="str">
            <v>Romance</v>
          </cell>
        </row>
        <row r="1946">
          <cell r="A1946" t="str">
            <v>Mark Piznarski</v>
          </cell>
          <cell r="B1946">
            <v>96</v>
          </cell>
          <cell r="C1946">
            <v>10494147</v>
          </cell>
          <cell r="D1946" t="str">
            <v>Drama|Romance</v>
          </cell>
          <cell r="E1946" t="str">
            <v>Here on EarthÂ </v>
          </cell>
          <cell r="F1946" t="str">
            <v>http://www.imdb.com/title/tt0195778/?ref_=fn_tt_tt_1</v>
          </cell>
          <cell r="G1946" t="str">
            <v>English</v>
          </cell>
          <cell r="H1946" t="str">
            <v>USA</v>
          </cell>
          <cell r="I1946">
            <v>15000000</v>
          </cell>
          <cell r="J1946">
            <v>2000</v>
          </cell>
          <cell r="K1946">
            <v>5.0999999999999996</v>
          </cell>
          <cell r="L1946" t="str">
            <v>Drama</v>
          </cell>
          <cell r="M1946" t="str">
            <v>Romance</v>
          </cell>
        </row>
        <row r="1947">
          <cell r="A1947" t="str">
            <v>Terry Gilliam</v>
          </cell>
          <cell r="B1947">
            <v>142</v>
          </cell>
          <cell r="C1947">
            <v>9929000</v>
          </cell>
          <cell r="D1947" t="str">
            <v>Drama|Sci-Fi</v>
          </cell>
          <cell r="E1947" t="str">
            <v>BrazilÂ </v>
          </cell>
          <cell r="F1947" t="str">
            <v>http://www.imdb.com/title/tt0088846/?ref_=fn_tt_tt_1</v>
          </cell>
          <cell r="G1947" t="str">
            <v>English</v>
          </cell>
          <cell r="H1947" t="str">
            <v>UK</v>
          </cell>
          <cell r="I1947">
            <v>15000000</v>
          </cell>
          <cell r="J1947">
            <v>1985</v>
          </cell>
          <cell r="K1947">
            <v>8</v>
          </cell>
          <cell r="L1947" t="str">
            <v>Drama</v>
          </cell>
          <cell r="M1947" t="str">
            <v>Sci-Fi</v>
          </cell>
        </row>
        <row r="1948">
          <cell r="A1948" t="str">
            <v>Sean McNamara</v>
          </cell>
          <cell r="B1948">
            <v>103</v>
          </cell>
          <cell r="C1948">
            <v>10411980</v>
          </cell>
          <cell r="D1948" t="str">
            <v>Family|Music|Romance</v>
          </cell>
          <cell r="E1948" t="str">
            <v>Raise Your VoiceÂ </v>
          </cell>
          <cell r="F1948" t="str">
            <v>http://www.imdb.com/title/tt0361696/?ref_=fn_tt_tt_1</v>
          </cell>
          <cell r="G1948" t="str">
            <v>English</v>
          </cell>
          <cell r="H1948" t="str">
            <v>USA</v>
          </cell>
          <cell r="I1948">
            <v>15000000</v>
          </cell>
          <cell r="J1948">
            <v>2004</v>
          </cell>
          <cell r="K1948">
            <v>5.9</v>
          </cell>
          <cell r="L1948" t="str">
            <v>Family</v>
          </cell>
          <cell r="M1948" t="str">
            <v>Music</v>
          </cell>
          <cell r="N1948" t="str">
            <v>Romance</v>
          </cell>
        </row>
        <row r="1949">
          <cell r="A1949" t="str">
            <v>Joel Coen</v>
          </cell>
          <cell r="B1949">
            <v>117</v>
          </cell>
          <cell r="C1949">
            <v>17439163</v>
          </cell>
          <cell r="D1949" t="str">
            <v>Comedy|Crime</v>
          </cell>
          <cell r="E1949" t="str">
            <v>The Big LebowskiÂ </v>
          </cell>
          <cell r="F1949" t="str">
            <v>http://www.imdb.com/title/tt0118715/?ref_=fn_tt_tt_1</v>
          </cell>
          <cell r="G1949" t="str">
            <v>English</v>
          </cell>
          <cell r="H1949" t="str">
            <v>USA</v>
          </cell>
          <cell r="I1949">
            <v>15000000</v>
          </cell>
          <cell r="J1949">
            <v>1998</v>
          </cell>
          <cell r="K1949">
            <v>8.1999999999999993</v>
          </cell>
          <cell r="L1949" t="str">
            <v>Comedy</v>
          </cell>
          <cell r="M1949" t="str">
            <v>Crime</v>
          </cell>
        </row>
        <row r="1950">
          <cell r="A1950" t="str">
            <v>Craig Brewer</v>
          </cell>
          <cell r="B1950">
            <v>116</v>
          </cell>
          <cell r="C1950">
            <v>9396487</v>
          </cell>
          <cell r="D1950" t="str">
            <v>Drama|Music</v>
          </cell>
          <cell r="E1950" t="str">
            <v>Black Snake MoanÂ </v>
          </cell>
          <cell r="F1950" t="str">
            <v>http://www.imdb.com/title/tt0462200/?ref_=fn_tt_tt_1</v>
          </cell>
          <cell r="G1950" t="str">
            <v>English</v>
          </cell>
          <cell r="H1950" t="str">
            <v>USA</v>
          </cell>
          <cell r="I1950">
            <v>15000000</v>
          </cell>
          <cell r="J1950">
            <v>2006</v>
          </cell>
          <cell r="K1950">
            <v>7</v>
          </cell>
          <cell r="L1950" t="str">
            <v>Drama</v>
          </cell>
          <cell r="M1950" t="str">
            <v>Music</v>
          </cell>
        </row>
        <row r="1951">
          <cell r="A1951" t="str">
            <v>Ron Shelton</v>
          </cell>
          <cell r="B1951">
            <v>118</v>
          </cell>
          <cell r="C1951">
            <v>9059588</v>
          </cell>
          <cell r="D1951" t="str">
            <v>Crime|Drama|Romance|Thriller</v>
          </cell>
          <cell r="E1951" t="str">
            <v>Dark BlueÂ </v>
          </cell>
          <cell r="F1951" t="str">
            <v>http://www.imdb.com/title/tt0279331/?ref_=fn_tt_tt_1</v>
          </cell>
          <cell r="G1951" t="str">
            <v>English</v>
          </cell>
          <cell r="H1951" t="str">
            <v>USA</v>
          </cell>
          <cell r="I1951">
            <v>15000000</v>
          </cell>
          <cell r="J1951">
            <v>2002</v>
          </cell>
          <cell r="K1951">
            <v>6.6</v>
          </cell>
          <cell r="L1951" t="str">
            <v>Crime</v>
          </cell>
          <cell r="M1951" t="str">
            <v>Drama</v>
          </cell>
          <cell r="N1951" t="str">
            <v>Romance</v>
          </cell>
          <cell r="O1951" t="str">
            <v>Thriller</v>
          </cell>
        </row>
        <row r="1952">
          <cell r="A1952" t="str">
            <v>David Raynr</v>
          </cell>
          <cell r="B1952">
            <v>94</v>
          </cell>
          <cell r="C1952">
            <v>8735529</v>
          </cell>
          <cell r="D1952" t="str">
            <v>Comedy|Drama|Romance</v>
          </cell>
          <cell r="E1952" t="str">
            <v>Whatever It TakesÂ </v>
          </cell>
          <cell r="F1952" t="str">
            <v>http://www.imdb.com/title/tt0202402/?ref_=fn_tt_tt_1</v>
          </cell>
          <cell r="G1952" t="str">
            <v>English</v>
          </cell>
          <cell r="H1952" t="str">
            <v>USA</v>
          </cell>
          <cell r="I1952">
            <v>15000000</v>
          </cell>
          <cell r="J1952">
            <v>2000</v>
          </cell>
          <cell r="K1952">
            <v>5.5</v>
          </cell>
          <cell r="L1952" t="str">
            <v>Comedy</v>
          </cell>
          <cell r="M1952" t="str">
            <v>Drama</v>
          </cell>
          <cell r="N1952" t="str">
            <v>Romance</v>
          </cell>
        </row>
        <row r="1953">
          <cell r="A1953" t="str">
            <v>Oliver Parker</v>
          </cell>
          <cell r="B1953">
            <v>97</v>
          </cell>
          <cell r="C1953">
            <v>8378141</v>
          </cell>
          <cell r="D1953" t="str">
            <v>Comedy|Drama|Romance</v>
          </cell>
          <cell r="E1953" t="str">
            <v>The Importance of Being EarnestÂ </v>
          </cell>
          <cell r="F1953" t="str">
            <v>http://www.imdb.com/title/tt0278500/?ref_=fn_tt_tt_1</v>
          </cell>
          <cell r="G1953" t="str">
            <v>English</v>
          </cell>
          <cell r="H1953" t="str">
            <v>UK</v>
          </cell>
          <cell r="I1953">
            <v>15000000</v>
          </cell>
          <cell r="J1953">
            <v>2002</v>
          </cell>
          <cell r="K1953">
            <v>6.9</v>
          </cell>
          <cell r="L1953" t="str">
            <v>Comedy</v>
          </cell>
          <cell r="M1953" t="str">
            <v>Drama</v>
          </cell>
          <cell r="N1953" t="str">
            <v>Romance</v>
          </cell>
        </row>
        <row r="1954">
          <cell r="A1954" t="str">
            <v>Wil Shriner</v>
          </cell>
          <cell r="B1954">
            <v>91</v>
          </cell>
          <cell r="C1954">
            <v>8080116</v>
          </cell>
          <cell r="D1954" t="str">
            <v>Adventure|Comedy|Family</v>
          </cell>
          <cell r="E1954" t="str">
            <v>HootÂ </v>
          </cell>
          <cell r="F1954" t="str">
            <v>http://www.imdb.com/title/tt0453494/?ref_=fn_tt_tt_1</v>
          </cell>
          <cell r="G1954" t="str">
            <v>English</v>
          </cell>
          <cell r="H1954" t="str">
            <v>USA</v>
          </cell>
          <cell r="I1954">
            <v>15000000</v>
          </cell>
          <cell r="J1954">
            <v>2006</v>
          </cell>
          <cell r="K1954">
            <v>5.6</v>
          </cell>
          <cell r="L1954" t="str">
            <v>Adventure</v>
          </cell>
          <cell r="M1954" t="str">
            <v>Comedy</v>
          </cell>
          <cell r="N1954" t="str">
            <v>Family</v>
          </cell>
        </row>
        <row r="1955">
          <cell r="A1955" t="str">
            <v>Martin McDonagh</v>
          </cell>
          <cell r="B1955">
            <v>107</v>
          </cell>
          <cell r="C1955">
            <v>7757130</v>
          </cell>
          <cell r="D1955" t="str">
            <v>Comedy|Crime|Drama</v>
          </cell>
          <cell r="E1955" t="str">
            <v>In BrugesÂ </v>
          </cell>
          <cell r="F1955" t="str">
            <v>http://www.imdb.com/title/tt0780536/?ref_=fn_tt_tt_1</v>
          </cell>
          <cell r="G1955" t="str">
            <v>English</v>
          </cell>
          <cell r="H1955" t="str">
            <v>UK</v>
          </cell>
          <cell r="I1955">
            <v>15000000</v>
          </cell>
          <cell r="J1955">
            <v>2008</v>
          </cell>
          <cell r="K1955">
            <v>8</v>
          </cell>
          <cell r="L1955" t="str">
            <v>Comedy</v>
          </cell>
          <cell r="M1955" t="str">
            <v>Crime</v>
          </cell>
          <cell r="N1955" t="str">
            <v>Drama</v>
          </cell>
        </row>
        <row r="1956">
          <cell r="A1956" t="str">
            <v>Tina Gordon Chism</v>
          </cell>
          <cell r="B1956">
            <v>95</v>
          </cell>
          <cell r="C1956">
            <v>9123834</v>
          </cell>
          <cell r="D1956" t="str">
            <v>Comedy|Romance</v>
          </cell>
          <cell r="E1956" t="str">
            <v>PeeplesÂ </v>
          </cell>
          <cell r="F1956" t="str">
            <v>http://www.imdb.com/title/tt1699755/?ref_=fn_tt_tt_1</v>
          </cell>
          <cell r="G1956" t="str">
            <v>English</v>
          </cell>
          <cell r="H1956" t="str">
            <v>USA</v>
          </cell>
          <cell r="I1956">
            <v>15000000</v>
          </cell>
          <cell r="J1956">
            <v>2013</v>
          </cell>
          <cell r="K1956">
            <v>5.3</v>
          </cell>
          <cell r="L1956" t="str">
            <v>Comedy</v>
          </cell>
          <cell r="M1956" t="str">
            <v>Romance</v>
          </cell>
        </row>
        <row r="1957">
          <cell r="A1957" t="str">
            <v>Peter Cattaneo</v>
          </cell>
          <cell r="B1957">
            <v>102</v>
          </cell>
          <cell r="C1957">
            <v>6409206</v>
          </cell>
          <cell r="D1957" t="str">
            <v>Comedy|Music</v>
          </cell>
          <cell r="E1957" t="str">
            <v>The RockerÂ </v>
          </cell>
          <cell r="F1957" t="str">
            <v>http://www.imdb.com/title/tt1031969/?ref_=fn_tt_tt_1</v>
          </cell>
          <cell r="G1957" t="str">
            <v>English</v>
          </cell>
          <cell r="H1957" t="str">
            <v>USA</v>
          </cell>
          <cell r="I1957">
            <v>15000000</v>
          </cell>
          <cell r="J1957">
            <v>2008</v>
          </cell>
          <cell r="K1957">
            <v>6.2</v>
          </cell>
          <cell r="L1957" t="str">
            <v>Comedy</v>
          </cell>
          <cell r="M1957" t="str">
            <v>Music</v>
          </cell>
        </row>
        <row r="1958">
          <cell r="A1958" t="str">
            <v>Vicky Jenson</v>
          </cell>
          <cell r="B1958">
            <v>88</v>
          </cell>
          <cell r="C1958">
            <v>6373693</v>
          </cell>
          <cell r="D1958" t="str">
            <v>Comedy|Romance</v>
          </cell>
          <cell r="E1958" t="str">
            <v>Post GradÂ </v>
          </cell>
          <cell r="F1958" t="str">
            <v>http://www.imdb.com/title/tt1142433/?ref_=fn_tt_tt_1</v>
          </cell>
          <cell r="G1958" t="str">
            <v>English</v>
          </cell>
          <cell r="H1958" t="str">
            <v>USA</v>
          </cell>
          <cell r="I1958">
            <v>15000000</v>
          </cell>
          <cell r="J1958">
            <v>2009</v>
          </cell>
          <cell r="K1958">
            <v>5.3</v>
          </cell>
          <cell r="L1958" t="str">
            <v>Comedy</v>
          </cell>
          <cell r="M1958" t="str">
            <v>Romance</v>
          </cell>
        </row>
        <row r="1959">
          <cell r="A1959" t="str">
            <v>Gus Van Sant</v>
          </cell>
          <cell r="B1959">
            <v>106</v>
          </cell>
          <cell r="C1959">
            <v>7556708</v>
          </cell>
          <cell r="D1959" t="str">
            <v>Drama</v>
          </cell>
          <cell r="E1959" t="str">
            <v>Promised LandÂ </v>
          </cell>
          <cell r="F1959" t="str">
            <v>http://www.imdb.com/title/tt2091473/?ref_=fn_tt_tt_1</v>
          </cell>
          <cell r="G1959" t="str">
            <v>English</v>
          </cell>
          <cell r="H1959" t="str">
            <v>USA</v>
          </cell>
          <cell r="I1959">
            <v>15000000</v>
          </cell>
          <cell r="J1959">
            <v>2012</v>
          </cell>
          <cell r="K1959">
            <v>6.6</v>
          </cell>
          <cell r="L1959" t="str">
            <v>Drama</v>
          </cell>
          <cell r="M1959">
            <v>0</v>
          </cell>
        </row>
        <row r="1960">
          <cell r="A1960" t="str">
            <v>Woody Allen</v>
          </cell>
          <cell r="B1960">
            <v>92</v>
          </cell>
          <cell r="C1960">
            <v>5306447</v>
          </cell>
          <cell r="D1960" t="str">
            <v>Comedy|Romance</v>
          </cell>
          <cell r="E1960" t="str">
            <v>Whatever WorksÂ </v>
          </cell>
          <cell r="F1960" t="str">
            <v>http://www.imdb.com/title/tt1178663/?ref_=fn_tt_tt_1</v>
          </cell>
          <cell r="G1960" t="str">
            <v>English</v>
          </cell>
          <cell r="H1960" t="str">
            <v>USA</v>
          </cell>
          <cell r="I1960">
            <v>15000000</v>
          </cell>
          <cell r="J1960">
            <v>2009</v>
          </cell>
          <cell r="K1960">
            <v>7.2</v>
          </cell>
          <cell r="L1960" t="str">
            <v>Comedy</v>
          </cell>
          <cell r="M1960" t="str">
            <v>Romance</v>
          </cell>
        </row>
        <row r="1961">
          <cell r="A1961" t="str">
            <v>Mary Lambert</v>
          </cell>
          <cell r="B1961">
            <v>105</v>
          </cell>
          <cell r="C1961">
            <v>5217498</v>
          </cell>
          <cell r="D1961" t="str">
            <v>Drama|Mystery|Thriller</v>
          </cell>
          <cell r="E1961" t="str">
            <v>The In CrowdÂ </v>
          </cell>
          <cell r="F1961" t="str">
            <v>http://www.imdb.com/title/tt0163676/?ref_=fn_tt_tt_1</v>
          </cell>
          <cell r="G1961" t="str">
            <v>English</v>
          </cell>
          <cell r="H1961" t="str">
            <v>USA</v>
          </cell>
          <cell r="I1961">
            <v>15000000</v>
          </cell>
          <cell r="J1961">
            <v>2000</v>
          </cell>
          <cell r="K1961">
            <v>4.5999999999999996</v>
          </cell>
          <cell r="L1961" t="str">
            <v>Drama</v>
          </cell>
          <cell r="M1961" t="str">
            <v>Mystery</v>
          </cell>
          <cell r="N1961" t="str">
            <v>Thriller</v>
          </cell>
        </row>
        <row r="1962">
          <cell r="A1962" t="str">
            <v>Tommy Lee Jones</v>
          </cell>
          <cell r="B1962">
            <v>107</v>
          </cell>
          <cell r="C1962">
            <v>5023275</v>
          </cell>
          <cell r="D1962" t="str">
            <v>Adventure|Crime|Drama|Mystery|Western</v>
          </cell>
          <cell r="E1962" t="str">
            <v>Three BurialsÂ </v>
          </cell>
          <cell r="F1962" t="str">
            <v>http://www.imdb.com/title/tt0419294/?ref_=fn_tt_tt_1</v>
          </cell>
          <cell r="G1962" t="str">
            <v>English</v>
          </cell>
          <cell r="H1962" t="str">
            <v>France</v>
          </cell>
          <cell r="I1962">
            <v>15000000</v>
          </cell>
          <cell r="J1962">
            <v>2005</v>
          </cell>
          <cell r="K1962">
            <v>7.5</v>
          </cell>
          <cell r="L1962" t="str">
            <v>Adventure</v>
          </cell>
          <cell r="M1962" t="str">
            <v>Crime</v>
          </cell>
          <cell r="N1962" t="str">
            <v>Drama</v>
          </cell>
          <cell r="O1962" t="str">
            <v>Mystery</v>
          </cell>
        </row>
        <row r="1963">
          <cell r="A1963" t="str">
            <v>Peter Kassovitz</v>
          </cell>
          <cell r="B1963">
            <v>120</v>
          </cell>
          <cell r="C1963">
            <v>4956401</v>
          </cell>
          <cell r="D1963" t="str">
            <v>Drama|War</v>
          </cell>
          <cell r="E1963" t="str">
            <v>Jakob the LiarÂ </v>
          </cell>
          <cell r="F1963" t="str">
            <v>http://www.imdb.com/title/tt0120716/?ref_=fn_tt_tt_1</v>
          </cell>
          <cell r="G1963" t="str">
            <v>English</v>
          </cell>
          <cell r="H1963" t="str">
            <v>France</v>
          </cell>
          <cell r="I1963">
            <v>15000000</v>
          </cell>
          <cell r="J1963">
            <v>1999</v>
          </cell>
          <cell r="K1963">
            <v>6.5</v>
          </cell>
          <cell r="L1963" t="str">
            <v>Drama</v>
          </cell>
          <cell r="M1963" t="str">
            <v>War</v>
          </cell>
        </row>
        <row r="1964">
          <cell r="A1964" t="str">
            <v>Shane Black</v>
          </cell>
          <cell r="B1964">
            <v>103</v>
          </cell>
          <cell r="C1964">
            <v>4235837</v>
          </cell>
          <cell r="D1964" t="str">
            <v>Comedy|Crime|Mystery</v>
          </cell>
          <cell r="E1964" t="str">
            <v>Kiss Kiss Bang BangÂ </v>
          </cell>
          <cell r="F1964" t="str">
            <v>http://www.imdb.com/title/tt0373469/?ref_=fn_tt_tt_1</v>
          </cell>
          <cell r="G1964" t="str">
            <v>English</v>
          </cell>
          <cell r="H1964" t="str">
            <v>USA</v>
          </cell>
          <cell r="I1964">
            <v>15000000</v>
          </cell>
          <cell r="J1964">
            <v>2005</v>
          </cell>
          <cell r="K1964">
            <v>7.6</v>
          </cell>
          <cell r="L1964" t="str">
            <v>Comedy</v>
          </cell>
          <cell r="M1964" t="str">
            <v>Crime</v>
          </cell>
          <cell r="N1964" t="str">
            <v>Mystery</v>
          </cell>
        </row>
        <row r="1965">
          <cell r="A1965" t="str">
            <v>David Lynch</v>
          </cell>
          <cell r="B1965">
            <v>147</v>
          </cell>
          <cell r="C1965">
            <v>7219578</v>
          </cell>
          <cell r="D1965" t="str">
            <v>Drama|Mystery|Thriller</v>
          </cell>
          <cell r="E1965" t="str">
            <v>Mulholland DriveÂ </v>
          </cell>
          <cell r="F1965" t="str">
            <v>http://www.imdb.com/title/tt0166924/?ref_=fn_tt_tt_1</v>
          </cell>
          <cell r="G1965" t="str">
            <v>English</v>
          </cell>
          <cell r="H1965" t="str">
            <v>France</v>
          </cell>
          <cell r="I1965">
            <v>15000000</v>
          </cell>
          <cell r="J1965">
            <v>2001</v>
          </cell>
          <cell r="K1965">
            <v>8</v>
          </cell>
          <cell r="L1965" t="str">
            <v>Drama</v>
          </cell>
          <cell r="M1965" t="str">
            <v>Mystery</v>
          </cell>
          <cell r="N1965" t="str">
            <v>Thriller</v>
          </cell>
        </row>
        <row r="1966">
          <cell r="A1966" t="str">
            <v>Mark Romanek</v>
          </cell>
          <cell r="B1966">
            <v>103</v>
          </cell>
          <cell r="C1966">
            <v>2412045</v>
          </cell>
          <cell r="D1966" t="str">
            <v>Drama|Romance|Sci-Fi</v>
          </cell>
          <cell r="E1966" t="str">
            <v>Never Let Me GoÂ </v>
          </cell>
          <cell r="F1966" t="str">
            <v>http://www.imdb.com/title/tt1334260/?ref_=fn_tt_tt_1</v>
          </cell>
          <cell r="G1966" t="str">
            <v>English</v>
          </cell>
          <cell r="H1966" t="str">
            <v>UK</v>
          </cell>
          <cell r="I1966">
            <v>15000000</v>
          </cell>
          <cell r="J1966">
            <v>2010</v>
          </cell>
          <cell r="K1966">
            <v>7.2</v>
          </cell>
          <cell r="L1966" t="str">
            <v>Drama</v>
          </cell>
          <cell r="M1966" t="str">
            <v>Romance</v>
          </cell>
          <cell r="N1966" t="str">
            <v>Sci-Fi</v>
          </cell>
        </row>
        <row r="1967">
          <cell r="A1967" t="str">
            <v>Brad Anderson</v>
          </cell>
          <cell r="B1967">
            <v>111</v>
          </cell>
          <cell r="C1967">
            <v>2203641</v>
          </cell>
          <cell r="D1967" t="str">
            <v>Crime|Drama|Mystery|Thriller</v>
          </cell>
          <cell r="E1967" t="str">
            <v>TranssiberianÂ </v>
          </cell>
          <cell r="F1967" t="str">
            <v>http://www.imdb.com/title/tt0800241/?ref_=fn_tt_tt_1</v>
          </cell>
          <cell r="G1967" t="str">
            <v>English</v>
          </cell>
          <cell r="H1967" t="str">
            <v>Spain</v>
          </cell>
          <cell r="I1967">
            <v>15000000</v>
          </cell>
          <cell r="J1967">
            <v>2008</v>
          </cell>
          <cell r="K1967">
            <v>6.7</v>
          </cell>
          <cell r="L1967" t="str">
            <v>Crime</v>
          </cell>
          <cell r="M1967" t="str">
            <v>Drama</v>
          </cell>
          <cell r="N1967" t="str">
            <v>Mystery</v>
          </cell>
          <cell r="O1967" t="str">
            <v>Thriller</v>
          </cell>
        </row>
        <row r="1968">
          <cell r="A1968" t="str">
            <v>Michael Chapman</v>
          </cell>
          <cell r="B1968">
            <v>98</v>
          </cell>
          <cell r="C1968">
            <v>1953732</v>
          </cell>
          <cell r="D1968" t="str">
            <v>Adventure|Drama|Fantasy</v>
          </cell>
          <cell r="E1968" t="str">
            <v>The Clan of the Cave BearÂ </v>
          </cell>
          <cell r="F1968" t="str">
            <v>http://www.imdb.com/title/tt0090848/?ref_=fn_tt_tt_1</v>
          </cell>
          <cell r="G1968" t="str">
            <v>English</v>
          </cell>
          <cell r="H1968" t="str">
            <v>USA</v>
          </cell>
          <cell r="I1968">
            <v>15000000</v>
          </cell>
          <cell r="J1968">
            <v>1986</v>
          </cell>
          <cell r="K1968">
            <v>5.3</v>
          </cell>
          <cell r="L1968" t="str">
            <v>Adventure</v>
          </cell>
          <cell r="M1968" t="str">
            <v>Drama</v>
          </cell>
          <cell r="N1968" t="str">
            <v>Fantasy</v>
          </cell>
        </row>
        <row r="1969">
          <cell r="A1969" t="str">
            <v>Antonio Banderas</v>
          </cell>
          <cell r="B1969">
            <v>111</v>
          </cell>
          <cell r="C1969">
            <v>1954202</v>
          </cell>
          <cell r="D1969" t="str">
            <v>Comedy|Crime|Drama</v>
          </cell>
          <cell r="E1969" t="str">
            <v>Crazy in AlabamaÂ </v>
          </cell>
          <cell r="F1969" t="str">
            <v>http://www.imdb.com/title/tt0142201/?ref_=fn_tt_tt_1</v>
          </cell>
          <cell r="G1969" t="str">
            <v>English</v>
          </cell>
          <cell r="H1969" t="str">
            <v>USA</v>
          </cell>
          <cell r="I1969">
            <v>15000000</v>
          </cell>
          <cell r="J1969">
            <v>1999</v>
          </cell>
          <cell r="K1969">
            <v>6.3</v>
          </cell>
          <cell r="L1969" t="str">
            <v>Comedy</v>
          </cell>
          <cell r="M1969" t="str">
            <v>Crime</v>
          </cell>
          <cell r="N1969" t="str">
            <v>Drama</v>
          </cell>
        </row>
        <row r="1970">
          <cell r="A1970" t="str">
            <v>Michael Haneke</v>
          </cell>
          <cell r="B1970">
            <v>111</v>
          </cell>
          <cell r="C1970">
            <v>1294640</v>
          </cell>
          <cell r="D1970" t="str">
            <v>Crime|Drama|Horror|Thriller</v>
          </cell>
          <cell r="E1970" t="str">
            <v>Funny GamesÂ </v>
          </cell>
          <cell r="F1970" t="str">
            <v>http://www.imdb.com/title/tt0808279/?ref_=fn_tt_tt_1</v>
          </cell>
          <cell r="G1970" t="str">
            <v>English</v>
          </cell>
          <cell r="H1970" t="str">
            <v>USA</v>
          </cell>
          <cell r="I1970">
            <v>15000000</v>
          </cell>
          <cell r="J1970">
            <v>2007</v>
          </cell>
          <cell r="K1970">
            <v>6.5</v>
          </cell>
          <cell r="L1970" t="str">
            <v>Crime</v>
          </cell>
          <cell r="M1970" t="str">
            <v>Drama</v>
          </cell>
          <cell r="N1970" t="str">
            <v>Horror</v>
          </cell>
          <cell r="O1970" t="str">
            <v>Thriller</v>
          </cell>
        </row>
        <row r="1971">
          <cell r="A1971" t="str">
            <v>Hsiao-Hsien Hou</v>
          </cell>
          <cell r="B1971">
            <v>105</v>
          </cell>
          <cell r="C1971">
            <v>613556</v>
          </cell>
          <cell r="D1971" t="str">
            <v>Action|Drama</v>
          </cell>
          <cell r="E1971" t="str">
            <v>The AssassinÂ </v>
          </cell>
          <cell r="F1971" t="str">
            <v>http://www.imdb.com/title/tt3508840/?ref_=fn_tt_tt_1</v>
          </cell>
          <cell r="G1971" t="str">
            <v>Mandarin</v>
          </cell>
          <cell r="H1971" t="str">
            <v>Taiwan</v>
          </cell>
          <cell r="I1971">
            <v>15000000</v>
          </cell>
          <cell r="J1971">
            <v>2015</v>
          </cell>
          <cell r="K1971">
            <v>6.4</v>
          </cell>
          <cell r="L1971" t="str">
            <v>Action</v>
          </cell>
          <cell r="M1971" t="str">
            <v>Drama</v>
          </cell>
        </row>
        <row r="1972">
          <cell r="A1972" t="str">
            <v>Gregor Jordan</v>
          </cell>
          <cell r="B1972">
            <v>98</v>
          </cell>
          <cell r="C1972">
            <v>353743</v>
          </cell>
          <cell r="D1972" t="str">
            <v>Comedy|Crime|Drama|Thriller|War</v>
          </cell>
          <cell r="E1972" t="str">
            <v>Buffalo SoldiersÂ </v>
          </cell>
          <cell r="F1972" t="str">
            <v>http://www.imdb.com/title/tt0252299/?ref_=fn_tt_tt_1</v>
          </cell>
          <cell r="G1972" t="str">
            <v>English</v>
          </cell>
          <cell r="H1972" t="str">
            <v>UK</v>
          </cell>
          <cell r="I1972">
            <v>15000000</v>
          </cell>
          <cell r="J1972">
            <v>2001</v>
          </cell>
          <cell r="K1972">
            <v>6.9</v>
          </cell>
          <cell r="L1972" t="str">
            <v>Comedy</v>
          </cell>
          <cell r="M1972" t="str">
            <v>Crime</v>
          </cell>
          <cell r="N1972" t="str">
            <v>Drama</v>
          </cell>
          <cell r="O1972" t="str">
            <v>Thriller</v>
          </cell>
        </row>
        <row r="1973">
          <cell r="A1973" t="str">
            <v>RyÃ»hei Kitamura</v>
          </cell>
          <cell r="B1973">
            <v>103</v>
          </cell>
          <cell r="C1973">
            <v>73548</v>
          </cell>
          <cell r="D1973" t="str">
            <v>Fantasy|Horror|Mystery</v>
          </cell>
          <cell r="E1973" t="str">
            <v>The Midnight Meat TrainÂ </v>
          </cell>
          <cell r="F1973" t="str">
            <v>http://www.imdb.com/title/tt0805570/?ref_=fn_tt_tt_1</v>
          </cell>
          <cell r="G1973" t="str">
            <v>English</v>
          </cell>
          <cell r="H1973" t="str">
            <v>USA</v>
          </cell>
          <cell r="I1973">
            <v>15000000</v>
          </cell>
          <cell r="J1973">
            <v>2008</v>
          </cell>
          <cell r="K1973">
            <v>6.1</v>
          </cell>
          <cell r="L1973" t="str">
            <v>Fantasy</v>
          </cell>
          <cell r="M1973" t="str">
            <v>Horror</v>
          </cell>
          <cell r="N1973" t="str">
            <v>Mystery</v>
          </cell>
        </row>
        <row r="1974">
          <cell r="A1974" t="str">
            <v>Darrell Roodt</v>
          </cell>
          <cell r="B1974">
            <v>104</v>
          </cell>
          <cell r="C1974">
            <v>0</v>
          </cell>
          <cell r="D1974" t="str">
            <v>Biography|Drama|History</v>
          </cell>
          <cell r="E1974" t="str">
            <v>Winnie MandelaÂ </v>
          </cell>
          <cell r="F1974" t="str">
            <v>http://www.imdb.com/title/tt1551641/?ref_=fn_tt_tt_1</v>
          </cell>
          <cell r="G1974" t="str">
            <v>English</v>
          </cell>
          <cell r="H1974" t="str">
            <v>South Africa</v>
          </cell>
          <cell r="I1974">
            <v>15000000</v>
          </cell>
          <cell r="J1974">
            <v>2011</v>
          </cell>
          <cell r="K1974">
            <v>6</v>
          </cell>
          <cell r="L1974" t="str">
            <v>Biography</v>
          </cell>
          <cell r="M1974" t="str">
            <v>Drama</v>
          </cell>
          <cell r="N1974" t="str">
            <v>History</v>
          </cell>
        </row>
        <row r="1975">
          <cell r="A1975" t="str">
            <v>Dito Montiel</v>
          </cell>
          <cell r="B1975">
            <v>90</v>
          </cell>
          <cell r="C1975">
            <v>28870</v>
          </cell>
          <cell r="D1975" t="str">
            <v>Crime|Drama|Thriller</v>
          </cell>
          <cell r="E1975" t="str">
            <v>The Son of No OneÂ </v>
          </cell>
          <cell r="F1975" t="str">
            <v>http://www.imdb.com/title/tt1535612/?ref_=fn_tt_tt_1</v>
          </cell>
          <cell r="G1975" t="str">
            <v>English</v>
          </cell>
          <cell r="H1975" t="str">
            <v>USA</v>
          </cell>
          <cell r="I1975">
            <v>15000000</v>
          </cell>
          <cell r="J1975">
            <v>2011</v>
          </cell>
          <cell r="K1975">
            <v>5.0999999999999996</v>
          </cell>
          <cell r="L1975" t="str">
            <v>Crime</v>
          </cell>
          <cell r="M1975" t="str">
            <v>Drama</v>
          </cell>
          <cell r="N1975" t="str">
            <v>Thriller</v>
          </cell>
        </row>
        <row r="1976">
          <cell r="A1976" t="str">
            <v>Jake Paltrow</v>
          </cell>
          <cell r="B1976">
            <v>93</v>
          </cell>
          <cell r="C1976">
            <v>20380</v>
          </cell>
          <cell r="D1976" t="str">
            <v>Comedy|Drama|Fantasy|Music|Romance</v>
          </cell>
          <cell r="E1976" t="str">
            <v>The Good NightÂ </v>
          </cell>
          <cell r="F1976" t="str">
            <v>http://www.imdb.com/title/tt0484111/?ref_=fn_tt_tt_1</v>
          </cell>
          <cell r="G1976" t="str">
            <v>English</v>
          </cell>
          <cell r="H1976" t="str">
            <v>USA</v>
          </cell>
          <cell r="I1976">
            <v>15000000</v>
          </cell>
          <cell r="J1976">
            <v>2007</v>
          </cell>
          <cell r="K1976">
            <v>5.9</v>
          </cell>
          <cell r="L1976" t="str">
            <v>Comedy</v>
          </cell>
          <cell r="M1976" t="str">
            <v>Drama</v>
          </cell>
          <cell r="N1976" t="str">
            <v>Fantasy</v>
          </cell>
          <cell r="O1976" t="str">
            <v>Music</v>
          </cell>
        </row>
        <row r="1977">
          <cell r="A1977" t="str">
            <v>Gerry Lively</v>
          </cell>
          <cell r="B1977">
            <v>105</v>
          </cell>
          <cell r="C1977">
            <v>0</v>
          </cell>
          <cell r="D1977" t="str">
            <v>Action|Adventure|Fantasy</v>
          </cell>
          <cell r="E1977" t="str">
            <v>Dungeons &amp; Dragons: Wrath of the Dragon GodÂ </v>
          </cell>
          <cell r="F1977" t="str">
            <v>http://www.imdb.com/title/tt0406728/?ref_=fn_tt_tt_1</v>
          </cell>
          <cell r="G1977" t="str">
            <v>English</v>
          </cell>
          <cell r="H1977" t="str">
            <v>Germany</v>
          </cell>
          <cell r="I1977">
            <v>15000000</v>
          </cell>
          <cell r="J1977">
            <v>2005</v>
          </cell>
          <cell r="K1977">
            <v>4.9000000000000004</v>
          </cell>
          <cell r="L1977" t="str">
            <v>Action</v>
          </cell>
          <cell r="M1977" t="str">
            <v>Adventure</v>
          </cell>
          <cell r="N1977" t="str">
            <v>Fantasy</v>
          </cell>
        </row>
        <row r="1978">
          <cell r="A1978" t="str">
            <v>Daniele Luchetti</v>
          </cell>
          <cell r="B1978">
            <v>98</v>
          </cell>
          <cell r="C1978">
            <v>0</v>
          </cell>
          <cell r="D1978" t="str">
            <v>Biography</v>
          </cell>
          <cell r="E1978" t="str">
            <v>Chiamatemi Francesco - Il Papa della genteÂ </v>
          </cell>
          <cell r="F1978" t="str">
            <v>http://www.imdb.com/title/tt3856124/?ref_=fn_tt_tt_1</v>
          </cell>
          <cell r="G1978" t="str">
            <v>Spanish</v>
          </cell>
          <cell r="H1978" t="str">
            <v>Italy</v>
          </cell>
          <cell r="I1978">
            <v>15000000</v>
          </cell>
          <cell r="J1978">
            <v>2015</v>
          </cell>
          <cell r="K1978">
            <v>5.7</v>
          </cell>
          <cell r="L1978" t="str">
            <v>Biography</v>
          </cell>
          <cell r="M1978">
            <v>0</v>
          </cell>
        </row>
        <row r="1979">
          <cell r="A1979" t="str">
            <v>Tung-Shing Yee</v>
          </cell>
          <cell r="B1979">
            <v>119</v>
          </cell>
          <cell r="C1979">
            <v>0</v>
          </cell>
          <cell r="D1979" t="str">
            <v>Action|Crime|Drama|Thriller</v>
          </cell>
          <cell r="E1979" t="str">
            <v>Shinjuku IncidentÂ </v>
          </cell>
          <cell r="F1979" t="str">
            <v>http://www.imdb.com/title/tt1075419/?ref_=fn_tt_tt_1</v>
          </cell>
          <cell r="G1979" t="str">
            <v>Mandarin</v>
          </cell>
          <cell r="H1979" t="str">
            <v>Hong Kong</v>
          </cell>
          <cell r="I1979">
            <v>15000000</v>
          </cell>
          <cell r="J1979">
            <v>2009</v>
          </cell>
          <cell r="K1979">
            <v>7.1</v>
          </cell>
          <cell r="L1979" t="str">
            <v>Action</v>
          </cell>
          <cell r="M1979" t="str">
            <v>Crime</v>
          </cell>
          <cell r="N1979" t="str">
            <v>Drama</v>
          </cell>
          <cell r="O1979" t="str">
            <v>Thriller</v>
          </cell>
        </row>
        <row r="1980">
          <cell r="A1980" t="str">
            <v>Julien Temple</v>
          </cell>
          <cell r="B1980">
            <v>124</v>
          </cell>
          <cell r="C1980">
            <v>0</v>
          </cell>
          <cell r="D1980" t="str">
            <v>Biography|Drama</v>
          </cell>
          <cell r="E1980" t="str">
            <v>PandaemoniumÂ </v>
          </cell>
          <cell r="F1980" t="str">
            <v>http://www.imdb.com/title/tt0210217/?ref_=fn_tt_tt_1</v>
          </cell>
          <cell r="G1980" t="str">
            <v>English</v>
          </cell>
          <cell r="H1980" t="str">
            <v>UK</v>
          </cell>
          <cell r="I1980">
            <v>15000000</v>
          </cell>
          <cell r="J1980">
            <v>2000</v>
          </cell>
          <cell r="K1980">
            <v>6.6</v>
          </cell>
          <cell r="L1980" t="str">
            <v>Biography</v>
          </cell>
          <cell r="M1980" t="str">
            <v>Drama</v>
          </cell>
        </row>
        <row r="1981">
          <cell r="A1981" t="str">
            <v>Danny Boyle</v>
          </cell>
          <cell r="B1981">
            <v>120</v>
          </cell>
          <cell r="C1981">
            <v>141319195</v>
          </cell>
          <cell r="D1981" t="str">
            <v>Drama|Romance</v>
          </cell>
          <cell r="E1981" t="str">
            <v>Slumdog MillionaireÂ </v>
          </cell>
          <cell r="F1981" t="str">
            <v>http://www.imdb.com/title/tt1010048/?ref_=fn_tt_tt_1</v>
          </cell>
          <cell r="G1981" t="str">
            <v>English</v>
          </cell>
          <cell r="H1981" t="str">
            <v>UK</v>
          </cell>
          <cell r="I1981">
            <v>15000000</v>
          </cell>
          <cell r="J1981">
            <v>2008</v>
          </cell>
          <cell r="K1981">
            <v>8</v>
          </cell>
          <cell r="L1981" t="str">
            <v>Drama</v>
          </cell>
          <cell r="M1981" t="str">
            <v>Romance</v>
          </cell>
        </row>
        <row r="1982">
          <cell r="A1982" t="str">
            <v>Vidhu Vinod Chopra</v>
          </cell>
          <cell r="B1982">
            <v>101</v>
          </cell>
          <cell r="C1982">
            <v>0</v>
          </cell>
          <cell r="D1982" t="str">
            <v>Action|Crime|Drama|Mystery|Thriller</v>
          </cell>
          <cell r="E1982" t="str">
            <v>Broken HorsesÂ </v>
          </cell>
          <cell r="F1982" t="str">
            <v>http://www.imdb.com/title/tt2503954/?ref_=fn_tt_tt_1</v>
          </cell>
          <cell r="G1982" t="str">
            <v>English</v>
          </cell>
          <cell r="H1982" t="str">
            <v>USA</v>
          </cell>
          <cell r="I1982">
            <v>15000000</v>
          </cell>
          <cell r="J1982">
            <v>2015</v>
          </cell>
          <cell r="K1982">
            <v>5.7</v>
          </cell>
          <cell r="L1982" t="str">
            <v>Action</v>
          </cell>
          <cell r="M1982" t="str">
            <v>Crime</v>
          </cell>
          <cell r="N1982" t="str">
            <v>Drama</v>
          </cell>
          <cell r="O1982" t="str">
            <v>Mystery</v>
          </cell>
        </row>
        <row r="1983">
          <cell r="A1983" t="str">
            <v>Jon Turteltaub</v>
          </cell>
          <cell r="B1983">
            <v>98</v>
          </cell>
          <cell r="C1983">
            <v>68856263</v>
          </cell>
          <cell r="D1983" t="str">
            <v>Adventure|Comedy|Family|Sport</v>
          </cell>
          <cell r="E1983" t="str">
            <v>Cool RunningsÂ </v>
          </cell>
          <cell r="F1983" t="str">
            <v>http://www.imdb.com/title/tt0106611/?ref_=fn_tt_tt_1</v>
          </cell>
          <cell r="G1983" t="str">
            <v>English</v>
          </cell>
          <cell r="H1983" t="str">
            <v>USA</v>
          </cell>
          <cell r="I1983">
            <v>15000000</v>
          </cell>
          <cell r="J1983">
            <v>1993</v>
          </cell>
          <cell r="K1983">
            <v>6.9</v>
          </cell>
          <cell r="L1983" t="str">
            <v>Adventure</v>
          </cell>
          <cell r="M1983" t="str">
            <v>Comedy</v>
          </cell>
          <cell r="N1983" t="str">
            <v>Family</v>
          </cell>
          <cell r="O1983" t="str">
            <v>Sport</v>
          </cell>
        </row>
        <row r="1984">
          <cell r="A1984" t="str">
            <v>Patrick Lussier</v>
          </cell>
          <cell r="B1984">
            <v>101</v>
          </cell>
          <cell r="C1984">
            <v>51527787</v>
          </cell>
          <cell r="D1984" t="str">
            <v>Horror|Thriller</v>
          </cell>
          <cell r="E1984" t="str">
            <v>My Bloody ValentineÂ </v>
          </cell>
          <cell r="F1984" t="str">
            <v>http://www.imdb.com/title/tt1179891/?ref_=fn_tt_tt_1</v>
          </cell>
          <cell r="G1984" t="str">
            <v>English</v>
          </cell>
          <cell r="H1984" t="str">
            <v>USA</v>
          </cell>
          <cell r="I1984">
            <v>15000000</v>
          </cell>
          <cell r="J1984">
            <v>2009</v>
          </cell>
          <cell r="K1984">
            <v>5.5</v>
          </cell>
          <cell r="L1984" t="str">
            <v>Horror</v>
          </cell>
          <cell r="M1984" t="str">
            <v>Thriller</v>
          </cell>
        </row>
        <row r="1985">
          <cell r="A1985" t="str">
            <v>Neil Burger</v>
          </cell>
          <cell r="B1985">
            <v>115</v>
          </cell>
          <cell r="C1985">
            <v>183088</v>
          </cell>
          <cell r="D1985" t="str">
            <v>Comedy|Drama|War</v>
          </cell>
          <cell r="E1985" t="str">
            <v>The Lucky OnesÂ </v>
          </cell>
          <cell r="F1985" t="str">
            <v>http://www.imdb.com/title/tt0981072/?ref_=fn_tt_tt_1</v>
          </cell>
          <cell r="G1985" t="str">
            <v>English</v>
          </cell>
          <cell r="H1985" t="str">
            <v>USA</v>
          </cell>
          <cell r="I1985">
            <v>15000000</v>
          </cell>
          <cell r="J1985">
            <v>2008</v>
          </cell>
          <cell r="K1985">
            <v>7</v>
          </cell>
          <cell r="L1985" t="str">
            <v>Comedy</v>
          </cell>
          <cell r="M1985" t="str">
            <v>Drama</v>
          </cell>
          <cell r="N1985" t="str">
            <v>War</v>
          </cell>
        </row>
        <row r="1986">
          <cell r="A1986" t="str">
            <v>Martin McDonagh</v>
          </cell>
          <cell r="B1986">
            <v>110</v>
          </cell>
          <cell r="C1986">
            <v>14989761</v>
          </cell>
          <cell r="D1986" t="str">
            <v>Comedy|Crime</v>
          </cell>
          <cell r="E1986" t="str">
            <v>Seven PsychopathsÂ </v>
          </cell>
          <cell r="F1986" t="str">
            <v>http://www.imdb.com/title/tt1931533/?ref_=fn_tt_tt_1</v>
          </cell>
          <cell r="G1986" t="str">
            <v>English</v>
          </cell>
          <cell r="H1986" t="str">
            <v>UK</v>
          </cell>
          <cell r="I1986">
            <v>15000000</v>
          </cell>
          <cell r="J1986">
            <v>2012</v>
          </cell>
          <cell r="K1986">
            <v>7.2</v>
          </cell>
          <cell r="L1986" t="str">
            <v>Comedy</v>
          </cell>
          <cell r="M1986" t="str">
            <v>Crime</v>
          </cell>
        </row>
        <row r="1987">
          <cell r="A1987" t="str">
            <v>Alex Garland</v>
          </cell>
          <cell r="B1987">
            <v>108</v>
          </cell>
          <cell r="C1987">
            <v>25440971</v>
          </cell>
          <cell r="D1987" t="str">
            <v>Drama|Mystery|Sci-Fi|Thriller</v>
          </cell>
          <cell r="E1987" t="str">
            <v>Ex MachinaÂ </v>
          </cell>
          <cell r="F1987" t="str">
            <v>http://www.imdb.com/title/tt0470752/?ref_=fn_tt_tt_1</v>
          </cell>
          <cell r="G1987" t="str">
            <v>English</v>
          </cell>
          <cell r="H1987" t="str">
            <v>UK</v>
          </cell>
          <cell r="I1987">
            <v>15000000</v>
          </cell>
          <cell r="J1987">
            <v>2015</v>
          </cell>
          <cell r="K1987">
            <v>7.7</v>
          </cell>
          <cell r="L1987" t="str">
            <v>Drama</v>
          </cell>
          <cell r="M1987" t="str">
            <v>Mystery</v>
          </cell>
          <cell r="N1987" t="str">
            <v>Sci-Fi</v>
          </cell>
          <cell r="O1987" t="str">
            <v>Thriller</v>
          </cell>
        </row>
        <row r="1988">
          <cell r="A1988" t="str">
            <v>Brian Koppelman</v>
          </cell>
          <cell r="B1988">
            <v>90</v>
          </cell>
          <cell r="C1988">
            <v>4360548</v>
          </cell>
          <cell r="D1988" t="str">
            <v>Comedy|Drama|Romance</v>
          </cell>
          <cell r="E1988" t="str">
            <v>Solitary ManÂ </v>
          </cell>
          <cell r="F1988" t="str">
            <v>http://www.imdb.com/title/tt1294213/?ref_=fn_tt_tt_1</v>
          </cell>
          <cell r="G1988" t="str">
            <v>English</v>
          </cell>
          <cell r="H1988" t="str">
            <v>USA</v>
          </cell>
          <cell r="I1988">
            <v>15000000</v>
          </cell>
          <cell r="J1988">
            <v>2009</v>
          </cell>
          <cell r="K1988">
            <v>6.4</v>
          </cell>
          <cell r="L1988" t="str">
            <v>Comedy</v>
          </cell>
          <cell r="M1988" t="str">
            <v>Drama</v>
          </cell>
          <cell r="N1988" t="str">
            <v>Romance</v>
          </cell>
        </row>
        <row r="1989">
          <cell r="A1989" t="str">
            <v>George Hickenlooper</v>
          </cell>
          <cell r="B1989">
            <v>108</v>
          </cell>
          <cell r="C1989">
            <v>1039869</v>
          </cell>
          <cell r="D1989" t="str">
            <v>Biography|Comedy|Crime|Drama</v>
          </cell>
          <cell r="E1989" t="str">
            <v>Casino JackÂ </v>
          </cell>
          <cell r="F1989" t="str">
            <v>http://www.imdb.com/title/tt1194417/?ref_=fn_tt_tt_1</v>
          </cell>
          <cell r="G1989" t="str">
            <v>English</v>
          </cell>
          <cell r="H1989" t="str">
            <v>Canada</v>
          </cell>
          <cell r="I1989">
            <v>15000000</v>
          </cell>
          <cell r="J1989">
            <v>2010</v>
          </cell>
          <cell r="K1989">
            <v>6.2</v>
          </cell>
          <cell r="L1989" t="str">
            <v>Biography</v>
          </cell>
          <cell r="M1989" t="str">
            <v>Comedy</v>
          </cell>
          <cell r="N1989" t="str">
            <v>Crime</v>
          </cell>
          <cell r="O1989" t="str">
            <v>Drama</v>
          </cell>
        </row>
        <row r="1990">
          <cell r="A1990" t="str">
            <v>Ray Lawrence</v>
          </cell>
          <cell r="B1990">
            <v>118</v>
          </cell>
          <cell r="C1990">
            <v>399879</v>
          </cell>
          <cell r="D1990" t="str">
            <v>Crime|Drama|Mystery|Thriller</v>
          </cell>
          <cell r="E1990" t="str">
            <v>JindabyneÂ </v>
          </cell>
          <cell r="F1990" t="str">
            <v>http://www.imdb.com/title/tt0382765/?ref_=fn_tt_tt_1</v>
          </cell>
          <cell r="G1990" t="str">
            <v>English</v>
          </cell>
          <cell r="H1990" t="str">
            <v>Australia</v>
          </cell>
          <cell r="I1990">
            <v>15000000</v>
          </cell>
          <cell r="J1990">
            <v>2006</v>
          </cell>
          <cell r="K1990">
            <v>6.4</v>
          </cell>
          <cell r="L1990" t="str">
            <v>Crime</v>
          </cell>
          <cell r="M1990" t="str">
            <v>Drama</v>
          </cell>
          <cell r="N1990" t="str">
            <v>Mystery</v>
          </cell>
          <cell r="O1990" t="str">
            <v>Thriller</v>
          </cell>
        </row>
        <row r="1991">
          <cell r="A1991" t="str">
            <v>Max FÃ¤rberbÃ¶ck</v>
          </cell>
          <cell r="B1991">
            <v>125</v>
          </cell>
          <cell r="C1991">
            <v>927107</v>
          </cell>
          <cell r="D1991" t="str">
            <v>Biography|Drama|Romance|War</v>
          </cell>
          <cell r="E1991" t="str">
            <v>Aimee &amp; JaguarÂ </v>
          </cell>
          <cell r="F1991" t="str">
            <v>http://www.imdb.com/title/tt0130444/?ref_=fn_tt_tt_1</v>
          </cell>
          <cell r="G1991" t="str">
            <v>German</v>
          </cell>
          <cell r="H1991" t="str">
            <v>Germany</v>
          </cell>
          <cell r="I1991">
            <v>15000000</v>
          </cell>
          <cell r="J1991">
            <v>1999</v>
          </cell>
          <cell r="K1991">
            <v>7.3</v>
          </cell>
          <cell r="L1991" t="str">
            <v>Biography</v>
          </cell>
          <cell r="M1991" t="str">
            <v>Drama</v>
          </cell>
          <cell r="N1991" t="str">
            <v>Romance</v>
          </cell>
          <cell r="O1991" t="str">
            <v>War</v>
          </cell>
        </row>
        <row r="1992">
          <cell r="A1992" t="str">
            <v>Dan Trachtenberg</v>
          </cell>
          <cell r="B1992">
            <v>104</v>
          </cell>
          <cell r="C1992">
            <v>71897215</v>
          </cell>
          <cell r="D1992" t="str">
            <v>Drama|Horror|Mystery|Sci-Fi|Thriller</v>
          </cell>
          <cell r="E1992" t="str">
            <v>10 Cloverfield LaneÂ </v>
          </cell>
          <cell r="F1992" t="str">
            <v>http://www.imdb.com/title/tt1179933/?ref_=fn_tt_tt_1</v>
          </cell>
          <cell r="G1992" t="str">
            <v>English</v>
          </cell>
          <cell r="H1992" t="str">
            <v>USA</v>
          </cell>
          <cell r="I1992">
            <v>15000000</v>
          </cell>
          <cell r="J1992">
            <v>2016</v>
          </cell>
          <cell r="K1992">
            <v>7.3</v>
          </cell>
          <cell r="L1992" t="str">
            <v>Drama</v>
          </cell>
          <cell r="M1992" t="str">
            <v>Horror</v>
          </cell>
          <cell r="N1992" t="str">
            <v>Mystery</v>
          </cell>
          <cell r="O1992" t="str">
            <v>Sci-Fi</v>
          </cell>
        </row>
        <row r="1993">
          <cell r="A1993" t="str">
            <v>Spike Lee</v>
          </cell>
          <cell r="B1993">
            <v>108</v>
          </cell>
          <cell r="C1993">
            <v>13060843</v>
          </cell>
          <cell r="D1993" t="str">
            <v>Drama</v>
          </cell>
          <cell r="E1993" t="str">
            <v>25th HourÂ </v>
          </cell>
          <cell r="F1993" t="str">
            <v>http://www.imdb.com/title/tt0307901/?ref_=fn_tt_tt_1</v>
          </cell>
          <cell r="G1993" t="str">
            <v>English</v>
          </cell>
          <cell r="H1993" t="str">
            <v>USA</v>
          </cell>
          <cell r="I1993">
            <v>15000000</v>
          </cell>
          <cell r="J1993">
            <v>2002</v>
          </cell>
          <cell r="K1993">
            <v>7.7</v>
          </cell>
          <cell r="L1993" t="str">
            <v>Drama</v>
          </cell>
          <cell r="M1993">
            <v>0</v>
          </cell>
        </row>
        <row r="1994">
          <cell r="A1994" t="str">
            <v>Michael Rymer</v>
          </cell>
          <cell r="B1994">
            <v>197</v>
          </cell>
          <cell r="C1994">
            <v>0</v>
          </cell>
          <cell r="D1994" t="str">
            <v>Drama|War</v>
          </cell>
          <cell r="E1994" t="str">
            <v xml:space="preserve">Deadline GallipoliÂ             </v>
          </cell>
          <cell r="F1994" t="str">
            <v>http://www.imdb.com/title/tt3458030/?ref_=fn_tt_tt_1</v>
          </cell>
          <cell r="G1994" t="str">
            <v>English</v>
          </cell>
          <cell r="H1994" t="str">
            <v>Australia</v>
          </cell>
          <cell r="I1994">
            <v>15000000</v>
          </cell>
          <cell r="K1994">
            <v>7.4</v>
          </cell>
          <cell r="L1994" t="str">
            <v>Drama</v>
          </cell>
          <cell r="M1994" t="str">
            <v>War</v>
          </cell>
        </row>
        <row r="1995">
          <cell r="A1995" t="str">
            <v>Hao Ning</v>
          </cell>
          <cell r="B1995">
            <v>99</v>
          </cell>
          <cell r="C1995">
            <v>0</v>
          </cell>
          <cell r="D1995" t="str">
            <v>Action|Adventure|Comedy</v>
          </cell>
          <cell r="E1995" t="str">
            <v>Silver MedallistÂ </v>
          </cell>
          <cell r="F1995" t="str">
            <v>http://www.imdb.com/title/tt0851515/?ref_=fn_tt_tt_1</v>
          </cell>
          <cell r="G1995" t="str">
            <v>Mandarin</v>
          </cell>
          <cell r="H1995" t="str">
            <v>China</v>
          </cell>
          <cell r="I1995">
            <v>15000000</v>
          </cell>
          <cell r="J1995">
            <v>2009</v>
          </cell>
          <cell r="K1995">
            <v>7.4</v>
          </cell>
          <cell r="L1995" t="str">
            <v>Action</v>
          </cell>
          <cell r="M1995" t="str">
            <v>Adventure</v>
          </cell>
          <cell r="N1995" t="str">
            <v>Comedy</v>
          </cell>
        </row>
        <row r="1996">
          <cell r="A1996" t="str">
            <v>Deryck Broom</v>
          </cell>
          <cell r="B1996">
            <v>87</v>
          </cell>
          <cell r="C1996">
            <v>0</v>
          </cell>
          <cell r="D1996" t="str">
            <v>Animation</v>
          </cell>
          <cell r="E1996" t="str">
            <v>The Lion of JudahÂ </v>
          </cell>
          <cell r="F1996" t="str">
            <v>http://www.imdb.com/title/tt1212022/?ref_=fn_tt_tt_1</v>
          </cell>
          <cell r="G1996" t="str">
            <v>English</v>
          </cell>
          <cell r="H1996" t="str">
            <v>USA</v>
          </cell>
          <cell r="I1996">
            <v>15000000</v>
          </cell>
          <cell r="J1996">
            <v>2011</v>
          </cell>
          <cell r="K1996">
            <v>3.7</v>
          </cell>
          <cell r="L1996" t="str">
            <v>Animation</v>
          </cell>
          <cell r="M1996">
            <v>0</v>
          </cell>
        </row>
        <row r="1997">
          <cell r="A1997" t="str">
            <v>GÃ©rard Krawczyk</v>
          </cell>
          <cell r="B1997">
            <v>94</v>
          </cell>
          <cell r="C1997">
            <v>81525</v>
          </cell>
          <cell r="D1997" t="str">
            <v>Action|Comedy|Crime|Drama|Thriller</v>
          </cell>
          <cell r="E1997" t="str">
            <v>WasabiÂ </v>
          </cell>
          <cell r="F1997" t="str">
            <v>http://www.imdb.com/title/tt0281364/?ref_=fn_tt_tt_1</v>
          </cell>
          <cell r="G1997" t="str">
            <v>French</v>
          </cell>
          <cell r="H1997" t="str">
            <v>France</v>
          </cell>
          <cell r="I1997">
            <v>15300000</v>
          </cell>
          <cell r="J1997">
            <v>2001</v>
          </cell>
          <cell r="K1997">
            <v>6.6</v>
          </cell>
          <cell r="L1997" t="str">
            <v>Action</v>
          </cell>
          <cell r="M1997" t="str">
            <v>Comedy</v>
          </cell>
          <cell r="N1997" t="str">
            <v>Crime</v>
          </cell>
          <cell r="O1997" t="str">
            <v>Drama</v>
          </cell>
        </row>
        <row r="1998">
          <cell r="A1998" t="str">
            <v>Woody Allen</v>
          </cell>
          <cell r="B1998">
            <v>96</v>
          </cell>
          <cell r="C1998">
            <v>23213577</v>
          </cell>
          <cell r="D1998" t="str">
            <v>Drama|Romance</v>
          </cell>
          <cell r="E1998" t="str">
            <v>Vicky Cristina BarcelonaÂ </v>
          </cell>
          <cell r="F1998" t="str">
            <v>http://www.imdb.com/title/tt0497465/?ref_=fn_tt_tt_1</v>
          </cell>
          <cell r="G1998" t="str">
            <v>English</v>
          </cell>
          <cell r="H1998" t="str">
            <v>Spain</v>
          </cell>
          <cell r="I1998">
            <v>15500000</v>
          </cell>
          <cell r="J1998">
            <v>2008</v>
          </cell>
          <cell r="K1998">
            <v>7.2</v>
          </cell>
          <cell r="L1998" t="str">
            <v>Drama</v>
          </cell>
          <cell r="M1998" t="str">
            <v>Romance</v>
          </cell>
        </row>
        <row r="1999">
          <cell r="A1999" t="str">
            <v>Wayne Beach</v>
          </cell>
          <cell r="B1999">
            <v>93</v>
          </cell>
          <cell r="C1999">
            <v>1181197</v>
          </cell>
          <cell r="D1999" t="str">
            <v>Drama|Mystery|Thriller</v>
          </cell>
          <cell r="E1999" t="str">
            <v>Slow BurnÂ </v>
          </cell>
          <cell r="F1999" t="str">
            <v>http://www.imdb.com/title/tt0376196/?ref_=fn_tt_tt_1</v>
          </cell>
          <cell r="G1999" t="str">
            <v>English</v>
          </cell>
          <cell r="H1999" t="str">
            <v>USA</v>
          </cell>
          <cell r="I1999">
            <v>15500000</v>
          </cell>
          <cell r="J1999">
            <v>2005</v>
          </cell>
          <cell r="K1999">
            <v>5.9</v>
          </cell>
          <cell r="L1999" t="str">
            <v>Drama</v>
          </cell>
          <cell r="M1999" t="str">
            <v>Mystery</v>
          </cell>
          <cell r="N1999" t="str">
            <v>Thriller</v>
          </cell>
        </row>
        <row r="2000">
          <cell r="A2000" t="str">
            <v>James Gunn</v>
          </cell>
          <cell r="B2000">
            <v>95</v>
          </cell>
          <cell r="C2000">
            <v>7774730</v>
          </cell>
          <cell r="D2000" t="str">
            <v>Comedy|Horror|Sci-Fi</v>
          </cell>
          <cell r="E2000" t="str">
            <v>SlitherÂ </v>
          </cell>
          <cell r="F2000" t="str">
            <v>http://www.imdb.com/title/tt0439815/?ref_=fn_tt_tt_1</v>
          </cell>
          <cell r="G2000" t="str">
            <v>English</v>
          </cell>
          <cell r="H2000" t="str">
            <v>Canada</v>
          </cell>
          <cell r="I2000">
            <v>15500000</v>
          </cell>
          <cell r="J2000">
            <v>2006</v>
          </cell>
          <cell r="K2000">
            <v>6.5</v>
          </cell>
          <cell r="L2000" t="str">
            <v>Comedy</v>
          </cell>
          <cell r="M2000" t="str">
            <v>Horror</v>
          </cell>
          <cell r="N2000" t="str">
            <v>Sci-Fi</v>
          </cell>
        </row>
        <row r="2001">
          <cell r="A2001" t="str">
            <v>Udayan Prasad</v>
          </cell>
          <cell r="B2001">
            <v>102</v>
          </cell>
          <cell r="C2001">
            <v>317040</v>
          </cell>
          <cell r="D2001" t="str">
            <v>Drama|Romance</v>
          </cell>
          <cell r="E2001" t="str">
            <v>The Yellow HandkerchiefÂ </v>
          </cell>
          <cell r="F2001" t="str">
            <v>http://www.imdb.com/title/tt0954990/?ref_=fn_tt_tt_1</v>
          </cell>
          <cell r="G2001" t="str">
            <v>English</v>
          </cell>
          <cell r="H2001" t="str">
            <v>USA</v>
          </cell>
          <cell r="I2001">
            <v>15500000</v>
          </cell>
          <cell r="J2001">
            <v>2008</v>
          </cell>
          <cell r="K2001">
            <v>6.8</v>
          </cell>
          <cell r="L2001" t="str">
            <v>Drama</v>
          </cell>
          <cell r="M2001" t="str">
            <v>Romance</v>
          </cell>
        </row>
        <row r="2002">
          <cell r="A2002" t="str">
            <v>Petter NÃ¦ss</v>
          </cell>
          <cell r="B2002">
            <v>89</v>
          </cell>
          <cell r="C2002">
            <v>313436</v>
          </cell>
          <cell r="D2002" t="str">
            <v>Comedy|Drama</v>
          </cell>
          <cell r="E2002" t="str">
            <v>EllingÂ </v>
          </cell>
          <cell r="F2002" t="str">
            <v>http://www.imdb.com/title/tt0279064/?ref_=fn_tt_tt_1</v>
          </cell>
          <cell r="G2002" t="str">
            <v>Norwegian</v>
          </cell>
          <cell r="H2002" t="str">
            <v>Norway</v>
          </cell>
          <cell r="I2002">
            <v>15500000</v>
          </cell>
          <cell r="J2002">
            <v>2001</v>
          </cell>
          <cell r="K2002">
            <v>7.6</v>
          </cell>
          <cell r="L2002" t="str">
            <v>Comedy</v>
          </cell>
          <cell r="M2002" t="str">
            <v>Drama</v>
          </cell>
        </row>
        <row r="2003">
          <cell r="A2003" t="str">
            <v>Todd Phillips</v>
          </cell>
          <cell r="B2003">
            <v>94</v>
          </cell>
          <cell r="C2003">
            <v>68525609</v>
          </cell>
          <cell r="D2003" t="str">
            <v>Comedy</v>
          </cell>
          <cell r="E2003" t="str">
            <v>Road TripÂ </v>
          </cell>
          <cell r="F2003" t="str">
            <v>http://www.imdb.com/title/tt0215129/?ref_=fn_tt_tt_1</v>
          </cell>
          <cell r="G2003" t="str">
            <v>English</v>
          </cell>
          <cell r="H2003" t="str">
            <v>USA</v>
          </cell>
          <cell r="I2003">
            <v>15600000</v>
          </cell>
          <cell r="J2003">
            <v>2000</v>
          </cell>
          <cell r="K2003">
            <v>6.5</v>
          </cell>
          <cell r="L2003" t="str">
            <v>Comedy</v>
          </cell>
          <cell r="M2003">
            <v>0</v>
          </cell>
        </row>
        <row r="2004">
          <cell r="A2004" t="str">
            <v>Jesse Vaughan</v>
          </cell>
          <cell r="B2004">
            <v>91</v>
          </cell>
          <cell r="C2004">
            <v>13571817</v>
          </cell>
          <cell r="D2004" t="str">
            <v>Comedy|Drama|Romance|Sport</v>
          </cell>
          <cell r="E2004" t="str">
            <v>Juwanna MannÂ </v>
          </cell>
          <cell r="F2004" t="str">
            <v>http://www.imdb.com/title/tt0247444/?ref_=fn_tt_tt_1</v>
          </cell>
          <cell r="G2004" t="str">
            <v>English</v>
          </cell>
          <cell r="H2004" t="str">
            <v>USA</v>
          </cell>
          <cell r="I2004">
            <v>15600000</v>
          </cell>
          <cell r="J2004">
            <v>2002</v>
          </cell>
          <cell r="K2004">
            <v>4.5</v>
          </cell>
          <cell r="L2004" t="str">
            <v>Comedy</v>
          </cell>
          <cell r="M2004" t="str">
            <v>Drama</v>
          </cell>
          <cell r="N2004" t="str">
            <v>Romance</v>
          </cell>
          <cell r="O2004" t="str">
            <v>Sport</v>
          </cell>
        </row>
        <row r="2005">
          <cell r="A2005" t="str">
            <v>John Cornell</v>
          </cell>
          <cell r="B2005">
            <v>108</v>
          </cell>
          <cell r="C2005">
            <v>109306210</v>
          </cell>
          <cell r="D2005" t="str">
            <v>Action|Adventure|Comedy</v>
          </cell>
          <cell r="E2005" t="str">
            <v>Crocodile Dundee IIÂ </v>
          </cell>
          <cell r="F2005" t="str">
            <v>http://www.imdb.com/title/tt0092493/?ref_=fn_tt_tt_1</v>
          </cell>
          <cell r="G2005" t="str">
            <v>English</v>
          </cell>
          <cell r="H2005" t="str">
            <v>Australia</v>
          </cell>
          <cell r="I2005">
            <v>15800000</v>
          </cell>
          <cell r="J2005">
            <v>1988</v>
          </cell>
          <cell r="K2005">
            <v>5.5</v>
          </cell>
          <cell r="L2005" t="str">
            <v>Action</v>
          </cell>
          <cell r="M2005" t="str">
            <v>Adventure</v>
          </cell>
          <cell r="N2005" t="str">
            <v>Comedy</v>
          </cell>
        </row>
        <row r="2006">
          <cell r="A2006" t="str">
            <v>David Lean</v>
          </cell>
          <cell r="B2006">
            <v>164</v>
          </cell>
          <cell r="C2006">
            <v>26400000</v>
          </cell>
          <cell r="D2006" t="str">
            <v>Adventure|Drama|History</v>
          </cell>
          <cell r="E2006" t="str">
            <v>A Passage to IndiaÂ </v>
          </cell>
          <cell r="F2006" t="str">
            <v>http://www.imdb.com/title/tt0087892/?ref_=fn_tt_tt_1</v>
          </cell>
          <cell r="G2006" t="str">
            <v>English</v>
          </cell>
          <cell r="H2006" t="str">
            <v>UK</v>
          </cell>
          <cell r="I2006">
            <v>16000000</v>
          </cell>
          <cell r="J2006">
            <v>1984</v>
          </cell>
          <cell r="K2006">
            <v>7.4</v>
          </cell>
          <cell r="L2006" t="str">
            <v>Adventure</v>
          </cell>
          <cell r="M2006" t="str">
            <v>Drama</v>
          </cell>
          <cell r="N2006" t="str">
            <v>History</v>
          </cell>
        </row>
        <row r="2007">
          <cell r="A2007" t="str">
            <v>Richard Kelly</v>
          </cell>
          <cell r="B2007">
            <v>115</v>
          </cell>
          <cell r="C2007">
            <v>15045676</v>
          </cell>
          <cell r="D2007" t="str">
            <v>Drama|Fantasy|Mystery|Thriller</v>
          </cell>
          <cell r="E2007" t="str">
            <v>The BoxÂ </v>
          </cell>
          <cell r="F2007" t="str">
            <v>http://www.imdb.com/title/tt0362478/?ref_=fn_tt_tt_1</v>
          </cell>
          <cell r="G2007" t="str">
            <v>English</v>
          </cell>
          <cell r="H2007" t="str">
            <v>USA</v>
          </cell>
          <cell r="I2007">
            <v>16000000</v>
          </cell>
          <cell r="J2007">
            <v>2009</v>
          </cell>
          <cell r="K2007">
            <v>5.6</v>
          </cell>
          <cell r="L2007" t="str">
            <v>Drama</v>
          </cell>
          <cell r="M2007" t="str">
            <v>Fantasy</v>
          </cell>
          <cell r="N2007" t="str">
            <v>Mystery</v>
          </cell>
          <cell r="O2007" t="str">
            <v>Thriller</v>
          </cell>
        </row>
        <row r="2008">
          <cell r="A2008" t="str">
            <v>Laurent Tirard</v>
          </cell>
          <cell r="B2008">
            <v>120</v>
          </cell>
          <cell r="C2008">
            <v>634277</v>
          </cell>
          <cell r="D2008" t="str">
            <v>Comedy|History</v>
          </cell>
          <cell r="E2008" t="str">
            <v>MoliÃ¨reÂ </v>
          </cell>
          <cell r="F2008" t="str">
            <v>http://www.imdb.com/title/tt0796335/?ref_=fn_tt_tt_1</v>
          </cell>
          <cell r="G2008" t="str">
            <v>French</v>
          </cell>
          <cell r="H2008" t="str">
            <v>France</v>
          </cell>
          <cell r="I2008">
            <v>16000000</v>
          </cell>
          <cell r="J2008">
            <v>2007</v>
          </cell>
          <cell r="K2008">
            <v>7.3</v>
          </cell>
          <cell r="L2008" t="str">
            <v>Comedy</v>
          </cell>
          <cell r="M2008" t="str">
            <v>History</v>
          </cell>
        </row>
        <row r="2009">
          <cell r="A2009" t="str">
            <v>Vic Armstrong</v>
          </cell>
          <cell r="B2009">
            <v>110</v>
          </cell>
          <cell r="C2009">
            <v>13998282</v>
          </cell>
          <cell r="D2009" t="str">
            <v>Action|Drama|Fantasy|Mystery|Thriller</v>
          </cell>
          <cell r="E2009" t="str">
            <v>Left BehindÂ </v>
          </cell>
          <cell r="F2009" t="str">
            <v>http://www.imdb.com/title/tt2467046/?ref_=fn_tt_tt_1</v>
          </cell>
          <cell r="G2009" t="str">
            <v>English</v>
          </cell>
          <cell r="H2009" t="str">
            <v>USA</v>
          </cell>
          <cell r="I2009">
            <v>16000000</v>
          </cell>
          <cell r="J2009">
            <v>2014</v>
          </cell>
          <cell r="K2009">
            <v>3.1</v>
          </cell>
          <cell r="L2009" t="str">
            <v>Action</v>
          </cell>
          <cell r="M2009" t="str">
            <v>Drama</v>
          </cell>
          <cell r="N2009" t="str">
            <v>Fantasy</v>
          </cell>
          <cell r="O2009" t="str">
            <v>Mystery</v>
          </cell>
        </row>
        <row r="2010">
          <cell r="A2010" t="str">
            <v>Neil Burger</v>
          </cell>
          <cell r="B2010">
            <v>110</v>
          </cell>
          <cell r="C2010">
            <v>39825798</v>
          </cell>
          <cell r="D2010" t="str">
            <v>Drama|Mystery|Romance|Thriller</v>
          </cell>
          <cell r="E2010" t="str">
            <v>The IllusionistÂ </v>
          </cell>
          <cell r="F2010" t="str">
            <v>http://www.imdb.com/title/tt0443543/?ref_=fn_tt_tt_1</v>
          </cell>
          <cell r="G2010" t="str">
            <v>English</v>
          </cell>
          <cell r="H2010" t="str">
            <v>USA</v>
          </cell>
          <cell r="I2010">
            <v>16000000</v>
          </cell>
          <cell r="J2010">
            <v>2006</v>
          </cell>
          <cell r="K2010">
            <v>7.6</v>
          </cell>
          <cell r="L2010" t="str">
            <v>Drama</v>
          </cell>
          <cell r="M2010" t="str">
            <v>Mystery</v>
          </cell>
          <cell r="N2010" t="str">
            <v>Romance</v>
          </cell>
          <cell r="O2010" t="str">
            <v>Thriller</v>
          </cell>
        </row>
        <row r="2011">
          <cell r="A2011" t="str">
            <v>Peter Farrelly</v>
          </cell>
          <cell r="B2011">
            <v>113</v>
          </cell>
          <cell r="C2011">
            <v>127175354</v>
          </cell>
          <cell r="D2011" t="str">
            <v>Comedy</v>
          </cell>
          <cell r="E2011" t="str">
            <v>Dumb &amp; DumberÂ </v>
          </cell>
          <cell r="F2011" t="str">
            <v>http://www.imdb.com/title/tt0109686/?ref_=fn_tt_tt_1</v>
          </cell>
          <cell r="G2011" t="str">
            <v>English</v>
          </cell>
          <cell r="H2011" t="str">
            <v>USA</v>
          </cell>
          <cell r="I2011">
            <v>16000000</v>
          </cell>
          <cell r="J2011">
            <v>1994</v>
          </cell>
          <cell r="K2011">
            <v>7.3</v>
          </cell>
          <cell r="L2011" t="str">
            <v>Comedy</v>
          </cell>
          <cell r="M2011">
            <v>0</v>
          </cell>
        </row>
        <row r="2012">
          <cell r="A2012" t="str">
            <v>Rob Reiner</v>
          </cell>
          <cell r="B2012">
            <v>89</v>
          </cell>
          <cell r="C2012">
            <v>92823600</v>
          </cell>
          <cell r="D2012" t="str">
            <v>Comedy|Drama|Romance</v>
          </cell>
          <cell r="E2012" t="str">
            <v>When Harry Met Sally...Â </v>
          </cell>
          <cell r="F2012" t="str">
            <v>http://www.imdb.com/title/tt0098635/?ref_=fn_tt_tt_1</v>
          </cell>
          <cell r="G2012" t="str">
            <v>English</v>
          </cell>
          <cell r="H2012" t="str">
            <v>USA</v>
          </cell>
          <cell r="I2012">
            <v>16000000</v>
          </cell>
          <cell r="J2012">
            <v>1989</v>
          </cell>
          <cell r="K2012">
            <v>7.6</v>
          </cell>
          <cell r="L2012" t="str">
            <v>Comedy</v>
          </cell>
          <cell r="M2012" t="str">
            <v>Drama</v>
          </cell>
          <cell r="N2012" t="str">
            <v>Romance</v>
          </cell>
        </row>
        <row r="2013">
          <cell r="A2013" t="str">
            <v>Sidney Lumet</v>
          </cell>
          <cell r="B2013">
            <v>129</v>
          </cell>
          <cell r="C2013">
            <v>54000000</v>
          </cell>
          <cell r="D2013" t="str">
            <v>Drama</v>
          </cell>
          <cell r="E2013" t="str">
            <v>The VerdictÂ </v>
          </cell>
          <cell r="F2013" t="str">
            <v>http://www.imdb.com/title/tt0084855/?ref_=fn_tt_tt_1</v>
          </cell>
          <cell r="G2013" t="str">
            <v>English</v>
          </cell>
          <cell r="H2013" t="str">
            <v>USA</v>
          </cell>
          <cell r="I2013">
            <v>16000000</v>
          </cell>
          <cell r="J2013">
            <v>1982</v>
          </cell>
          <cell r="K2013">
            <v>7.8</v>
          </cell>
          <cell r="L2013" t="str">
            <v>Drama</v>
          </cell>
          <cell r="M2013">
            <v>0</v>
          </cell>
        </row>
        <row r="2014">
          <cell r="A2014" t="str">
            <v>Brian Robbins</v>
          </cell>
          <cell r="B2014">
            <v>106</v>
          </cell>
          <cell r="C2014">
            <v>52885587</v>
          </cell>
          <cell r="D2014" t="str">
            <v>Comedy|Drama|Romance|Sport</v>
          </cell>
          <cell r="E2014" t="str">
            <v>Varsity BluesÂ </v>
          </cell>
          <cell r="F2014" t="str">
            <v>http://www.imdb.com/title/tt0139699/?ref_=fn_tt_tt_1</v>
          </cell>
          <cell r="G2014" t="str">
            <v>English</v>
          </cell>
          <cell r="H2014" t="str">
            <v>USA</v>
          </cell>
          <cell r="I2014">
            <v>16000000</v>
          </cell>
          <cell r="J2014">
            <v>1999</v>
          </cell>
          <cell r="K2014">
            <v>6.4</v>
          </cell>
          <cell r="L2014" t="str">
            <v>Comedy</v>
          </cell>
          <cell r="M2014" t="str">
            <v>Drama</v>
          </cell>
          <cell r="N2014" t="str">
            <v>Romance</v>
          </cell>
          <cell r="O2014" t="str">
            <v>Sport</v>
          </cell>
        </row>
        <row r="2015">
          <cell r="A2015" t="str">
            <v>David S. Goyer</v>
          </cell>
          <cell r="B2015">
            <v>89</v>
          </cell>
          <cell r="C2015">
            <v>42638165</v>
          </cell>
          <cell r="D2015" t="str">
            <v>Drama|Fantasy|Horror|Mystery|Thriller</v>
          </cell>
          <cell r="E2015" t="str">
            <v>The UnbornÂ </v>
          </cell>
          <cell r="F2015" t="str">
            <v>http://www.imdb.com/title/tt1139668/?ref_=fn_tt_tt_1</v>
          </cell>
          <cell r="G2015" t="str">
            <v>English</v>
          </cell>
          <cell r="H2015" t="str">
            <v>USA</v>
          </cell>
          <cell r="I2015">
            <v>16000000</v>
          </cell>
          <cell r="J2015">
            <v>2009</v>
          </cell>
          <cell r="K2015">
            <v>4.8</v>
          </cell>
          <cell r="L2015" t="str">
            <v>Drama</v>
          </cell>
          <cell r="M2015" t="str">
            <v>Fantasy</v>
          </cell>
          <cell r="N2015" t="str">
            <v>Horror</v>
          </cell>
          <cell r="O2015" t="str">
            <v>Mystery</v>
          </cell>
        </row>
        <row r="2016">
          <cell r="A2016" t="str">
            <v>Wes Anderson</v>
          </cell>
          <cell r="B2016">
            <v>94</v>
          </cell>
          <cell r="C2016">
            <v>45507053</v>
          </cell>
          <cell r="D2016" t="str">
            <v>Adventure|Comedy|Drama|Romance</v>
          </cell>
          <cell r="E2016" t="str">
            <v>Moonrise KingdomÂ </v>
          </cell>
          <cell r="F2016" t="str">
            <v>http://www.imdb.com/title/tt1748122/?ref_=fn_tt_tt_1</v>
          </cell>
          <cell r="G2016" t="str">
            <v>English</v>
          </cell>
          <cell r="H2016" t="str">
            <v>USA</v>
          </cell>
          <cell r="I2016">
            <v>16000000</v>
          </cell>
          <cell r="J2016">
            <v>2012</v>
          </cell>
          <cell r="K2016">
            <v>7.8</v>
          </cell>
          <cell r="L2016" t="str">
            <v>Adventure</v>
          </cell>
          <cell r="M2016" t="str">
            <v>Comedy</v>
          </cell>
          <cell r="N2016" t="str">
            <v>Drama</v>
          </cell>
          <cell r="O2016" t="str">
            <v>Romance</v>
          </cell>
        </row>
        <row r="2017">
          <cell r="A2017" t="str">
            <v>Jonathan Liebesman</v>
          </cell>
          <cell r="B2017">
            <v>83</v>
          </cell>
          <cell r="C2017">
            <v>39511038</v>
          </cell>
          <cell r="D2017" t="str">
            <v>Horror</v>
          </cell>
          <cell r="E2017" t="str">
            <v>The Texas Chainsaw Massacre: The BeginningÂ </v>
          </cell>
          <cell r="F2017" t="str">
            <v>http://www.imdb.com/title/tt0420294/?ref_=fn_tt_tt_1</v>
          </cell>
          <cell r="G2017" t="str">
            <v>English</v>
          </cell>
          <cell r="H2017" t="str">
            <v>USA</v>
          </cell>
          <cell r="I2017">
            <v>16000000</v>
          </cell>
          <cell r="J2017">
            <v>2006</v>
          </cell>
          <cell r="K2017">
            <v>5.9</v>
          </cell>
          <cell r="L2017" t="str">
            <v>Horror</v>
          </cell>
          <cell r="M2017">
            <v>0</v>
          </cell>
        </row>
        <row r="2018">
          <cell r="A2018" t="str">
            <v>Perry Andelin Blake</v>
          </cell>
          <cell r="B2018">
            <v>80</v>
          </cell>
          <cell r="C2018">
            <v>40363530</v>
          </cell>
          <cell r="D2018" t="str">
            <v>Comedy|Family</v>
          </cell>
          <cell r="E2018" t="str">
            <v>The Master of DisguiseÂ </v>
          </cell>
          <cell r="F2018" t="str">
            <v>http://www.imdb.com/title/tt0295427/?ref_=fn_tt_tt_1</v>
          </cell>
          <cell r="G2018" t="str">
            <v>English</v>
          </cell>
          <cell r="H2018" t="str">
            <v>USA</v>
          </cell>
          <cell r="I2018">
            <v>16000000</v>
          </cell>
          <cell r="J2018">
            <v>2002</v>
          </cell>
          <cell r="K2018">
            <v>3.3</v>
          </cell>
          <cell r="L2018" t="str">
            <v>Comedy</v>
          </cell>
          <cell r="M2018" t="str">
            <v>Family</v>
          </cell>
        </row>
        <row r="2019">
          <cell r="A2019" t="str">
            <v>John Singleton</v>
          </cell>
          <cell r="B2019">
            <v>130</v>
          </cell>
          <cell r="C2019">
            <v>28734552</v>
          </cell>
          <cell r="D2019" t="str">
            <v>Crime|Drama|Romance|Thriller</v>
          </cell>
          <cell r="E2019" t="str">
            <v>Baby BoyÂ </v>
          </cell>
          <cell r="F2019" t="str">
            <v>http://www.imdb.com/title/tt0255819/?ref_=fn_tt_tt_1</v>
          </cell>
          <cell r="G2019" t="str">
            <v>English</v>
          </cell>
          <cell r="H2019" t="str">
            <v>USA</v>
          </cell>
          <cell r="I2019">
            <v>16000000</v>
          </cell>
          <cell r="J2019">
            <v>2001</v>
          </cell>
          <cell r="K2019">
            <v>6.4</v>
          </cell>
          <cell r="L2019" t="str">
            <v>Crime</v>
          </cell>
          <cell r="M2019" t="str">
            <v>Drama</v>
          </cell>
          <cell r="N2019" t="str">
            <v>Romance</v>
          </cell>
          <cell r="O2019" t="str">
            <v>Thriller</v>
          </cell>
        </row>
        <row r="2020">
          <cell r="A2020" t="str">
            <v>Christian E. Christiansen</v>
          </cell>
          <cell r="B2020">
            <v>91</v>
          </cell>
          <cell r="C2020">
            <v>37300107</v>
          </cell>
          <cell r="D2020" t="str">
            <v>Drama|Horror|Thriller</v>
          </cell>
          <cell r="E2020" t="str">
            <v>The RoommateÂ </v>
          </cell>
          <cell r="F2020" t="str">
            <v>http://www.imdb.com/title/tt1265990/?ref_=fn_tt_tt_1</v>
          </cell>
          <cell r="G2020" t="str">
            <v>English</v>
          </cell>
          <cell r="H2020" t="str">
            <v>USA</v>
          </cell>
          <cell r="I2020">
            <v>16000000</v>
          </cell>
          <cell r="J2020">
            <v>2011</v>
          </cell>
          <cell r="K2020">
            <v>4.8</v>
          </cell>
          <cell r="L2020" t="str">
            <v>Drama</v>
          </cell>
          <cell r="M2020" t="str">
            <v>Horror</v>
          </cell>
          <cell r="N2020" t="str">
            <v>Thriller</v>
          </cell>
        </row>
        <row r="2021">
          <cell r="A2021" t="str">
            <v>Robert Iscove</v>
          </cell>
          <cell r="B2021">
            <v>94</v>
          </cell>
          <cell r="C2021">
            <v>20627372</v>
          </cell>
          <cell r="D2021" t="str">
            <v>Comedy|Drama|Romance</v>
          </cell>
          <cell r="E2021" t="str">
            <v>Boys and GirlsÂ </v>
          </cell>
          <cell r="F2021" t="str">
            <v>http://www.imdb.com/title/tt0204175/?ref_=fn_tt_tt_1</v>
          </cell>
          <cell r="G2021" t="str">
            <v>English</v>
          </cell>
          <cell r="H2021" t="str">
            <v>USA</v>
          </cell>
          <cell r="I2021">
            <v>16000000</v>
          </cell>
          <cell r="J2021">
            <v>2000</v>
          </cell>
          <cell r="K2021">
            <v>5.3</v>
          </cell>
          <cell r="L2021" t="str">
            <v>Comedy</v>
          </cell>
          <cell r="M2021" t="str">
            <v>Drama</v>
          </cell>
          <cell r="N2021" t="str">
            <v>Romance</v>
          </cell>
        </row>
        <row r="2022">
          <cell r="A2022" t="str">
            <v>Peter Kosminsky</v>
          </cell>
          <cell r="B2022">
            <v>109</v>
          </cell>
          <cell r="C2022">
            <v>16346122</v>
          </cell>
          <cell r="D2022" t="str">
            <v>Drama</v>
          </cell>
          <cell r="E2022" t="str">
            <v>White OleanderÂ </v>
          </cell>
          <cell r="F2022" t="str">
            <v>http://www.imdb.com/title/tt0283139/?ref_=fn_tt_tt_1</v>
          </cell>
          <cell r="G2022" t="str">
            <v>English</v>
          </cell>
          <cell r="H2022" t="str">
            <v>USA</v>
          </cell>
          <cell r="I2022">
            <v>16000000</v>
          </cell>
          <cell r="J2022">
            <v>2002</v>
          </cell>
          <cell r="K2022">
            <v>7.2</v>
          </cell>
          <cell r="L2022" t="str">
            <v>Drama</v>
          </cell>
          <cell r="M2022">
            <v>0</v>
          </cell>
        </row>
        <row r="2023">
          <cell r="A2023" t="str">
            <v>Karyn Kusama</v>
          </cell>
          <cell r="B2023">
            <v>107</v>
          </cell>
          <cell r="C2023">
            <v>16204793</v>
          </cell>
          <cell r="D2023" t="str">
            <v>Comedy|Fantasy|Horror</v>
          </cell>
          <cell r="E2023" t="str">
            <v>Jennifer's BodyÂ </v>
          </cell>
          <cell r="F2023" t="str">
            <v>http://www.imdb.com/title/tt1131734/?ref_=fn_tt_tt_1</v>
          </cell>
          <cell r="G2023" t="str">
            <v>English</v>
          </cell>
          <cell r="H2023" t="str">
            <v>USA</v>
          </cell>
          <cell r="I2023">
            <v>16000000</v>
          </cell>
          <cell r="J2023">
            <v>2009</v>
          </cell>
          <cell r="K2023">
            <v>5.0999999999999996</v>
          </cell>
          <cell r="L2023" t="str">
            <v>Comedy</v>
          </cell>
          <cell r="M2023" t="str">
            <v>Fantasy</v>
          </cell>
          <cell r="N2023" t="str">
            <v>Horror</v>
          </cell>
        </row>
        <row r="2024">
          <cell r="A2024" t="str">
            <v>Nick Gomez</v>
          </cell>
          <cell r="B2024">
            <v>96</v>
          </cell>
          <cell r="C2024">
            <v>15427192</v>
          </cell>
          <cell r="D2024" t="str">
            <v>Comedy|Crime|Mystery</v>
          </cell>
          <cell r="E2024" t="str">
            <v>Drowning MonaÂ </v>
          </cell>
          <cell r="F2024" t="str">
            <v>http://www.imdb.com/title/tt0186045/?ref_=fn_tt_tt_1</v>
          </cell>
          <cell r="G2024" t="str">
            <v>English</v>
          </cell>
          <cell r="H2024" t="str">
            <v>USA</v>
          </cell>
          <cell r="I2024">
            <v>16000000</v>
          </cell>
          <cell r="J2024">
            <v>2000</v>
          </cell>
          <cell r="K2024">
            <v>5.6</v>
          </cell>
          <cell r="L2024" t="str">
            <v>Comedy</v>
          </cell>
          <cell r="M2024" t="str">
            <v>Crime</v>
          </cell>
          <cell r="N2024" t="str">
            <v>Mystery</v>
          </cell>
        </row>
        <row r="2025">
          <cell r="A2025" t="str">
            <v>Woody Allen</v>
          </cell>
          <cell r="B2025">
            <v>88</v>
          </cell>
          <cell r="C2025">
            <v>14792779</v>
          </cell>
          <cell r="D2025" t="str">
            <v>Comedy</v>
          </cell>
          <cell r="E2025" t="str">
            <v>Radio DaysÂ </v>
          </cell>
          <cell r="F2025" t="str">
            <v>http://www.imdb.com/title/tt0093818/?ref_=fn_tt_tt_1</v>
          </cell>
          <cell r="G2025" t="str">
            <v>English</v>
          </cell>
          <cell r="H2025" t="str">
            <v>USA</v>
          </cell>
          <cell r="I2025">
            <v>16000000</v>
          </cell>
          <cell r="J2025">
            <v>1987</v>
          </cell>
          <cell r="K2025">
            <v>7.6</v>
          </cell>
          <cell r="L2025" t="str">
            <v>Comedy</v>
          </cell>
          <cell r="M2025">
            <v>0</v>
          </cell>
        </row>
        <row r="2026">
          <cell r="A2026" t="str">
            <v>Allen Coulter</v>
          </cell>
          <cell r="B2026">
            <v>113</v>
          </cell>
          <cell r="C2026">
            <v>19057024</v>
          </cell>
          <cell r="D2026" t="str">
            <v>Drama|Romance</v>
          </cell>
          <cell r="E2026" t="str">
            <v>Remember MeÂ </v>
          </cell>
          <cell r="F2026" t="str">
            <v>http://www.imdb.com/title/tt1403981/?ref_=fn_tt_tt_1</v>
          </cell>
          <cell r="G2026" t="str">
            <v>English</v>
          </cell>
          <cell r="H2026" t="str">
            <v>USA</v>
          </cell>
          <cell r="I2026">
            <v>16000000</v>
          </cell>
          <cell r="J2026">
            <v>2010</v>
          </cell>
          <cell r="K2026">
            <v>7.2</v>
          </cell>
          <cell r="L2026" t="str">
            <v>Drama</v>
          </cell>
          <cell r="M2026" t="str">
            <v>Romance</v>
          </cell>
        </row>
        <row r="2027">
          <cell r="A2027" t="str">
            <v>Clare Kilner</v>
          </cell>
          <cell r="B2027">
            <v>101</v>
          </cell>
          <cell r="C2027">
            <v>14108518</v>
          </cell>
          <cell r="D2027" t="str">
            <v>Comedy|Drama|Romance</v>
          </cell>
          <cell r="E2027" t="str">
            <v>How to DealÂ </v>
          </cell>
          <cell r="F2027" t="str">
            <v>http://www.imdb.com/title/tt0319524/?ref_=fn_tt_tt_1</v>
          </cell>
          <cell r="G2027" t="str">
            <v>English</v>
          </cell>
          <cell r="H2027" t="str">
            <v>USA</v>
          </cell>
          <cell r="I2027">
            <v>16000000</v>
          </cell>
          <cell r="J2027">
            <v>2003</v>
          </cell>
          <cell r="K2027">
            <v>5.7</v>
          </cell>
          <cell r="L2027" t="str">
            <v>Comedy</v>
          </cell>
          <cell r="M2027" t="str">
            <v>Drama</v>
          </cell>
          <cell r="N2027" t="str">
            <v>Romance</v>
          </cell>
        </row>
        <row r="2028">
          <cell r="A2028" t="str">
            <v>Josef Rusnak</v>
          </cell>
          <cell r="B2028">
            <v>100</v>
          </cell>
          <cell r="C2028">
            <v>15500000</v>
          </cell>
          <cell r="D2028" t="str">
            <v>Mystery|Sci-Fi|Thriller</v>
          </cell>
          <cell r="E2028" t="str">
            <v>The Thirteenth FloorÂ </v>
          </cell>
          <cell r="F2028" t="str">
            <v>http://www.imdb.com/title/tt0139809/?ref_=fn_tt_tt_1</v>
          </cell>
          <cell r="G2028" t="str">
            <v>English</v>
          </cell>
          <cell r="H2028" t="str">
            <v>Germany</v>
          </cell>
          <cell r="I2028">
            <v>16000000</v>
          </cell>
          <cell r="J2028">
            <v>1999</v>
          </cell>
          <cell r="K2028">
            <v>7</v>
          </cell>
          <cell r="L2028" t="str">
            <v>Mystery</v>
          </cell>
          <cell r="M2028" t="str">
            <v>Sci-Fi</v>
          </cell>
          <cell r="N2028" t="str">
            <v>Thriller</v>
          </cell>
        </row>
        <row r="2029">
          <cell r="A2029" t="str">
            <v>Ronald Neame</v>
          </cell>
          <cell r="B2029">
            <v>108</v>
          </cell>
          <cell r="C2029">
            <v>0</v>
          </cell>
          <cell r="D2029" t="str">
            <v>Action|Drama|Sci-Fi|Thriller</v>
          </cell>
          <cell r="E2029" t="str">
            <v>MeteorÂ </v>
          </cell>
          <cell r="F2029" t="str">
            <v>http://www.imdb.com/title/tt0079550/?ref_=fn_tt_tt_1</v>
          </cell>
          <cell r="G2029" t="str">
            <v>English</v>
          </cell>
          <cell r="H2029" t="str">
            <v>USA</v>
          </cell>
          <cell r="I2029">
            <v>16000000</v>
          </cell>
          <cell r="J2029">
            <v>1979</v>
          </cell>
          <cell r="K2029">
            <v>4.9000000000000004</v>
          </cell>
          <cell r="L2029" t="str">
            <v>Action</v>
          </cell>
          <cell r="M2029" t="str">
            <v>Drama</v>
          </cell>
          <cell r="N2029" t="str">
            <v>Sci-Fi</v>
          </cell>
          <cell r="O2029" t="str">
            <v>Thriller</v>
          </cell>
        </row>
        <row r="2030">
          <cell r="A2030" t="str">
            <v>Woody Allen</v>
          </cell>
          <cell r="B2030">
            <v>112</v>
          </cell>
          <cell r="C2030">
            <v>4839383</v>
          </cell>
          <cell r="D2030" t="str">
            <v>Comedy|Romance</v>
          </cell>
          <cell r="E2030" t="str">
            <v>Hollywood EndingÂ </v>
          </cell>
          <cell r="F2030" t="str">
            <v>http://www.imdb.com/title/tt0278823/?ref_=fn_tt_tt_1</v>
          </cell>
          <cell r="G2030" t="str">
            <v>English</v>
          </cell>
          <cell r="H2030" t="str">
            <v>USA</v>
          </cell>
          <cell r="I2030">
            <v>16000000</v>
          </cell>
          <cell r="J2030">
            <v>2002</v>
          </cell>
          <cell r="K2030">
            <v>6.6</v>
          </cell>
          <cell r="L2030" t="str">
            <v>Comedy</v>
          </cell>
          <cell r="M2030" t="str">
            <v>Romance</v>
          </cell>
        </row>
        <row r="2031">
          <cell r="A2031" t="str">
            <v>Russell Mulcahy</v>
          </cell>
          <cell r="B2031">
            <v>110</v>
          </cell>
          <cell r="C2031">
            <v>5900000</v>
          </cell>
          <cell r="D2031" t="str">
            <v>Action|Adventure|Fantasy</v>
          </cell>
          <cell r="E2031" t="str">
            <v>HighlanderÂ </v>
          </cell>
          <cell r="F2031" t="str">
            <v>http://www.imdb.com/title/tt0091203/?ref_=fn_tt_tt_1</v>
          </cell>
          <cell r="G2031" t="str">
            <v>English</v>
          </cell>
          <cell r="H2031" t="str">
            <v>UK</v>
          </cell>
          <cell r="I2031">
            <v>16000000</v>
          </cell>
          <cell r="J2031">
            <v>1986</v>
          </cell>
          <cell r="K2031">
            <v>7.2</v>
          </cell>
          <cell r="L2031" t="str">
            <v>Action</v>
          </cell>
          <cell r="M2031" t="str">
            <v>Adventure</v>
          </cell>
          <cell r="N2031" t="str">
            <v>Fantasy</v>
          </cell>
        </row>
        <row r="2032">
          <cell r="A2032" t="str">
            <v>Susanne Bier</v>
          </cell>
          <cell r="B2032">
            <v>118</v>
          </cell>
          <cell r="C2032">
            <v>2849142</v>
          </cell>
          <cell r="D2032" t="str">
            <v>Drama</v>
          </cell>
          <cell r="E2032" t="str">
            <v>Things We Lost in the FireÂ </v>
          </cell>
          <cell r="F2032" t="str">
            <v>http://www.imdb.com/title/tt0469623/?ref_=fn_tt_tt_1</v>
          </cell>
          <cell r="G2032" t="str">
            <v>English</v>
          </cell>
          <cell r="H2032" t="str">
            <v>USA</v>
          </cell>
          <cell r="I2032">
            <v>16000000</v>
          </cell>
          <cell r="J2032">
            <v>2007</v>
          </cell>
          <cell r="K2032">
            <v>7.2</v>
          </cell>
          <cell r="L2032" t="str">
            <v>Drama</v>
          </cell>
          <cell r="M2032">
            <v>0</v>
          </cell>
        </row>
        <row r="2033">
          <cell r="A2033" t="str">
            <v>Kenneth Johnson</v>
          </cell>
          <cell r="B2033">
            <v>97</v>
          </cell>
          <cell r="C2033">
            <v>1686429</v>
          </cell>
          <cell r="D2033" t="str">
            <v>Action|Crime|Sci-Fi</v>
          </cell>
          <cell r="E2033" t="str">
            <v>SteelÂ </v>
          </cell>
          <cell r="F2033" t="str">
            <v>http://www.imdb.com/title/tt0120207/?ref_=fn_tt_tt_1</v>
          </cell>
          <cell r="G2033" t="str">
            <v>English</v>
          </cell>
          <cell r="H2033" t="str">
            <v>USA</v>
          </cell>
          <cell r="I2033">
            <v>16000000</v>
          </cell>
          <cell r="J2033">
            <v>1997</v>
          </cell>
          <cell r="K2033">
            <v>2.8</v>
          </cell>
          <cell r="L2033" t="str">
            <v>Action</v>
          </cell>
          <cell r="M2033" t="str">
            <v>Crime</v>
          </cell>
          <cell r="N2033" t="str">
            <v>Sci-Fi</v>
          </cell>
        </row>
        <row r="2034">
          <cell r="A2034" t="str">
            <v>James Gray</v>
          </cell>
          <cell r="B2034">
            <v>120</v>
          </cell>
          <cell r="C2034">
            <v>1984743</v>
          </cell>
          <cell r="D2034" t="str">
            <v>Drama|Romance</v>
          </cell>
          <cell r="E2034" t="str">
            <v>The ImmigrantÂ </v>
          </cell>
          <cell r="F2034" t="str">
            <v>http://www.imdb.com/title/tt1951181/?ref_=fn_tt_tt_1</v>
          </cell>
          <cell r="G2034" t="str">
            <v>English</v>
          </cell>
          <cell r="H2034" t="str">
            <v>USA</v>
          </cell>
          <cell r="I2034">
            <v>16000000</v>
          </cell>
          <cell r="J2034">
            <v>2013</v>
          </cell>
          <cell r="K2034">
            <v>6.6</v>
          </cell>
          <cell r="L2034" t="str">
            <v>Drama</v>
          </cell>
          <cell r="M2034" t="str">
            <v>Romance</v>
          </cell>
        </row>
        <row r="2035">
          <cell r="A2035" t="str">
            <v>James Ivory</v>
          </cell>
          <cell r="B2035">
            <v>135</v>
          </cell>
          <cell r="C2035">
            <v>1666262</v>
          </cell>
          <cell r="D2035" t="str">
            <v>Drama|History|Romance|War</v>
          </cell>
          <cell r="E2035" t="str">
            <v>The White CountessÂ </v>
          </cell>
          <cell r="F2035" t="str">
            <v>http://www.imdb.com/title/tt0384686/?ref_=fn_tt_tt_1</v>
          </cell>
          <cell r="G2035" t="str">
            <v>English</v>
          </cell>
          <cell r="H2035" t="str">
            <v>UK</v>
          </cell>
          <cell r="I2035">
            <v>16000000</v>
          </cell>
          <cell r="J2035">
            <v>2005</v>
          </cell>
          <cell r="K2035">
            <v>6.7</v>
          </cell>
          <cell r="L2035" t="str">
            <v>Drama</v>
          </cell>
          <cell r="M2035" t="str">
            <v>History</v>
          </cell>
          <cell r="N2035" t="str">
            <v>Romance</v>
          </cell>
          <cell r="O2035" t="str">
            <v>War</v>
          </cell>
        </row>
        <row r="2036">
          <cell r="A2036" t="str">
            <v>Jessy Terrero</v>
          </cell>
          <cell r="B2036">
            <v>92</v>
          </cell>
          <cell r="C2036">
            <v>13922211</v>
          </cell>
          <cell r="D2036" t="str">
            <v>Comedy</v>
          </cell>
          <cell r="E2036" t="str">
            <v>Soul PlaneÂ </v>
          </cell>
          <cell r="F2036" t="str">
            <v>http://www.imdb.com/title/tt0367085/?ref_=fn_tt_tt_1</v>
          </cell>
          <cell r="G2036" t="str">
            <v>English</v>
          </cell>
          <cell r="H2036" t="str">
            <v>USA</v>
          </cell>
          <cell r="I2036">
            <v>16000000</v>
          </cell>
          <cell r="J2036">
            <v>2004</v>
          </cell>
          <cell r="K2036">
            <v>4.4000000000000004</v>
          </cell>
          <cell r="L2036" t="str">
            <v>Comedy</v>
          </cell>
          <cell r="M2036">
            <v>0</v>
          </cell>
        </row>
        <row r="2037">
          <cell r="A2037" t="str">
            <v>Amy Heckerling</v>
          </cell>
          <cell r="B2037">
            <v>92</v>
          </cell>
          <cell r="C2037">
            <v>2964</v>
          </cell>
          <cell r="D2037" t="str">
            <v>Comedy|Horror|Romance</v>
          </cell>
          <cell r="E2037" t="str">
            <v>VampsÂ </v>
          </cell>
          <cell r="F2037" t="str">
            <v>http://www.imdb.com/title/tt1545106/?ref_=fn_tt_tt_1</v>
          </cell>
          <cell r="G2037" t="str">
            <v>English</v>
          </cell>
          <cell r="H2037" t="str">
            <v>USA</v>
          </cell>
          <cell r="I2037">
            <v>16000000</v>
          </cell>
          <cell r="J2037">
            <v>2012</v>
          </cell>
          <cell r="K2037">
            <v>5.0999999999999996</v>
          </cell>
          <cell r="L2037" t="str">
            <v>Comedy</v>
          </cell>
          <cell r="M2037" t="str">
            <v>Horror</v>
          </cell>
          <cell r="N2037" t="str">
            <v>Romance</v>
          </cell>
        </row>
        <row r="2038">
          <cell r="A2038" t="str">
            <v>Lasse HallstrÃ¶m</v>
          </cell>
          <cell r="B2038">
            <v>93</v>
          </cell>
          <cell r="C2038">
            <v>0</v>
          </cell>
          <cell r="D2038" t="str">
            <v>Drama|Family</v>
          </cell>
          <cell r="E2038" t="str">
            <v>Hachi: A Dog's TaleÂ </v>
          </cell>
          <cell r="F2038" t="str">
            <v>http://www.imdb.com/title/tt1028532/?ref_=fn_tt_tt_1</v>
          </cell>
          <cell r="G2038" t="str">
            <v>English</v>
          </cell>
          <cell r="H2038" t="str">
            <v>USA</v>
          </cell>
          <cell r="I2038">
            <v>16000000</v>
          </cell>
          <cell r="J2038">
            <v>2009</v>
          </cell>
          <cell r="K2038">
            <v>8.1</v>
          </cell>
          <cell r="L2038" t="str">
            <v>Drama</v>
          </cell>
          <cell r="M2038" t="str">
            <v>Family</v>
          </cell>
        </row>
        <row r="2039">
          <cell r="A2039" t="str">
            <v>JÃ©rÃ´me Salle</v>
          </cell>
          <cell r="B2039">
            <v>110</v>
          </cell>
          <cell r="C2039">
            <v>0</v>
          </cell>
          <cell r="D2039" t="str">
            <v>Crime|Drama|Thriller</v>
          </cell>
          <cell r="E2039" t="str">
            <v>ZuluÂ </v>
          </cell>
          <cell r="F2039" t="str">
            <v>http://www.imdb.com/title/tt2249221/?ref_=fn_tt_tt_1</v>
          </cell>
          <cell r="G2039" t="str">
            <v>English</v>
          </cell>
          <cell r="H2039" t="str">
            <v>France</v>
          </cell>
          <cell r="I2039">
            <v>16000000</v>
          </cell>
          <cell r="J2039">
            <v>2013</v>
          </cell>
          <cell r="K2039">
            <v>6.7</v>
          </cell>
          <cell r="L2039" t="str">
            <v>Crime</v>
          </cell>
          <cell r="M2039" t="str">
            <v>Drama</v>
          </cell>
          <cell r="N2039" t="str">
            <v>Thriller</v>
          </cell>
        </row>
        <row r="2040">
          <cell r="A2040" t="str">
            <v>Tommy Lee Jones</v>
          </cell>
          <cell r="B2040">
            <v>122</v>
          </cell>
          <cell r="C2040">
            <v>2428883</v>
          </cell>
          <cell r="D2040" t="str">
            <v>Drama|Western</v>
          </cell>
          <cell r="E2040" t="str">
            <v>The HomesmanÂ </v>
          </cell>
          <cell r="F2040" t="str">
            <v>http://www.imdb.com/title/tt2398231/?ref_=fn_tt_tt_1</v>
          </cell>
          <cell r="G2040" t="str">
            <v>English</v>
          </cell>
          <cell r="H2040" t="str">
            <v>USA</v>
          </cell>
          <cell r="I2040">
            <v>16000000</v>
          </cell>
          <cell r="J2040">
            <v>2014</v>
          </cell>
          <cell r="K2040">
            <v>6.6</v>
          </cell>
          <cell r="L2040" t="str">
            <v>Drama</v>
          </cell>
          <cell r="M2040" t="str">
            <v>Western</v>
          </cell>
        </row>
        <row r="2041">
          <cell r="A2041" t="str">
            <v>Joel Gallen</v>
          </cell>
          <cell r="B2041">
            <v>99</v>
          </cell>
          <cell r="C2041">
            <v>37882551</v>
          </cell>
          <cell r="D2041" t="str">
            <v>Comedy</v>
          </cell>
          <cell r="E2041" t="str">
            <v>Not Another Teen MovieÂ </v>
          </cell>
          <cell r="F2041" t="str">
            <v>http://www.imdb.com/title/tt0277371/?ref_=fn_tt_tt_1</v>
          </cell>
          <cell r="G2041" t="str">
            <v>English</v>
          </cell>
          <cell r="H2041" t="str">
            <v>USA</v>
          </cell>
          <cell r="I2041">
            <v>16000000</v>
          </cell>
          <cell r="J2041">
            <v>2001</v>
          </cell>
          <cell r="K2041">
            <v>5.7</v>
          </cell>
          <cell r="L2041" t="str">
            <v>Comedy</v>
          </cell>
          <cell r="M2041">
            <v>0</v>
          </cell>
        </row>
        <row r="2042">
          <cell r="A2042" t="str">
            <v>John Whitesell</v>
          </cell>
          <cell r="B2042">
            <v>86</v>
          </cell>
          <cell r="C2042">
            <v>34308901</v>
          </cell>
          <cell r="D2042" t="str">
            <v>Comedy|Crime</v>
          </cell>
          <cell r="E2042" t="str">
            <v>Malibu's Most WantedÂ </v>
          </cell>
          <cell r="F2042" t="str">
            <v>http://www.imdb.com/title/tt0328099/?ref_=fn_tt_tt_1</v>
          </cell>
          <cell r="G2042" t="str">
            <v>English</v>
          </cell>
          <cell r="H2042" t="str">
            <v>USA</v>
          </cell>
          <cell r="I2042">
            <v>16000000</v>
          </cell>
          <cell r="J2042">
            <v>2003</v>
          </cell>
          <cell r="K2042">
            <v>5.0999999999999996</v>
          </cell>
          <cell r="L2042" t="str">
            <v>Comedy</v>
          </cell>
          <cell r="M2042" t="str">
            <v>Crime</v>
          </cell>
        </row>
        <row r="2043">
          <cell r="A2043" t="str">
            <v>Rob Reiner</v>
          </cell>
          <cell r="B2043">
            <v>98</v>
          </cell>
          <cell r="C2043">
            <v>30857814</v>
          </cell>
          <cell r="D2043" t="str">
            <v>Adventure|Family|Fantasy|Romance</v>
          </cell>
          <cell r="E2043" t="str">
            <v>The Princess BrideÂ </v>
          </cell>
          <cell r="F2043" t="str">
            <v>http://www.imdb.com/title/tt0093779/?ref_=fn_tt_tt_1</v>
          </cell>
          <cell r="G2043" t="str">
            <v>English</v>
          </cell>
          <cell r="H2043" t="str">
            <v>USA</v>
          </cell>
          <cell r="I2043">
            <v>16000000</v>
          </cell>
          <cell r="J2043">
            <v>1987</v>
          </cell>
          <cell r="K2043">
            <v>8.1</v>
          </cell>
          <cell r="L2043" t="str">
            <v>Adventure</v>
          </cell>
          <cell r="M2043" t="str">
            <v>Family</v>
          </cell>
          <cell r="N2043" t="str">
            <v>Fantasy</v>
          </cell>
          <cell r="O2043" t="str">
            <v>Romance</v>
          </cell>
        </row>
        <row r="2044">
          <cell r="A2044" t="str">
            <v>Michael Winterbottom</v>
          </cell>
          <cell r="B2044">
            <v>108</v>
          </cell>
          <cell r="C2044">
            <v>9172810</v>
          </cell>
          <cell r="D2044" t="str">
            <v>Biography|Drama|History|Thriller|War</v>
          </cell>
          <cell r="E2044" t="str">
            <v>A Mighty HeartÂ </v>
          </cell>
          <cell r="F2044" t="str">
            <v>http://www.imdb.com/title/tt0829459/?ref_=fn_tt_tt_1</v>
          </cell>
          <cell r="G2044" t="str">
            <v>English</v>
          </cell>
          <cell r="H2044" t="str">
            <v>USA</v>
          </cell>
          <cell r="I2044">
            <v>16000000</v>
          </cell>
          <cell r="J2044">
            <v>2007</v>
          </cell>
          <cell r="K2044">
            <v>6.7</v>
          </cell>
          <cell r="L2044" t="str">
            <v>Biography</v>
          </cell>
          <cell r="M2044" t="str">
            <v>Drama</v>
          </cell>
          <cell r="N2044" t="str">
            <v>History</v>
          </cell>
          <cell r="O2044" t="str">
            <v>Thriller</v>
          </cell>
        </row>
        <row r="2045">
          <cell r="A2045" t="str">
            <v>Gil Junger</v>
          </cell>
          <cell r="B2045">
            <v>97</v>
          </cell>
          <cell r="C2045">
            <v>38176108</v>
          </cell>
          <cell r="D2045" t="str">
            <v>Comedy|Drama|Romance</v>
          </cell>
          <cell r="E2045" t="str">
            <v>10 Things I Hate About YouÂ </v>
          </cell>
          <cell r="F2045" t="str">
            <v>http://www.imdb.com/title/tt0147800/?ref_=fn_tt_tt_1</v>
          </cell>
          <cell r="G2045" t="str">
            <v>English</v>
          </cell>
          <cell r="H2045" t="str">
            <v>USA</v>
          </cell>
          <cell r="I2045">
            <v>16000000</v>
          </cell>
          <cell r="J2045">
            <v>1999</v>
          </cell>
          <cell r="K2045">
            <v>7.2</v>
          </cell>
          <cell r="L2045" t="str">
            <v>Comedy</v>
          </cell>
          <cell r="M2045" t="str">
            <v>Drama</v>
          </cell>
          <cell r="N2045" t="str">
            <v>Romance</v>
          </cell>
        </row>
        <row r="2046">
          <cell r="A2046" t="str">
            <v>Stewart Hendler</v>
          </cell>
          <cell r="B2046">
            <v>101</v>
          </cell>
          <cell r="C2046">
            <v>11956207</v>
          </cell>
          <cell r="D2046" t="str">
            <v>Horror|Mystery</v>
          </cell>
          <cell r="E2046" t="str">
            <v>Sorority RowÂ </v>
          </cell>
          <cell r="F2046" t="str">
            <v>http://www.imdb.com/title/tt1232783/?ref_=fn_tt_tt_1</v>
          </cell>
          <cell r="G2046" t="str">
            <v>English</v>
          </cell>
          <cell r="H2046" t="str">
            <v>USA</v>
          </cell>
          <cell r="I2046">
            <v>16000000</v>
          </cell>
          <cell r="J2046">
            <v>2009</v>
          </cell>
          <cell r="K2046">
            <v>5.0999999999999996</v>
          </cell>
          <cell r="L2046" t="str">
            <v>Horror</v>
          </cell>
          <cell r="M2046" t="str">
            <v>Mystery</v>
          </cell>
        </row>
        <row r="2047">
          <cell r="A2047" t="str">
            <v>Gillian Armstrong</v>
          </cell>
          <cell r="B2047">
            <v>132</v>
          </cell>
          <cell r="C2047">
            <v>1508689</v>
          </cell>
          <cell r="D2047" t="str">
            <v>Drama|Romance</v>
          </cell>
          <cell r="E2047" t="str">
            <v>Oscar and LucindaÂ </v>
          </cell>
          <cell r="F2047" t="str">
            <v>http://www.imdb.com/title/tt0119843/?ref_=fn_tt_tt_1</v>
          </cell>
          <cell r="G2047" t="str">
            <v>English</v>
          </cell>
          <cell r="H2047" t="str">
            <v>USA</v>
          </cell>
          <cell r="I2047">
            <v>16000000</v>
          </cell>
          <cell r="J2047">
            <v>1997</v>
          </cell>
          <cell r="K2047">
            <v>6.7</v>
          </cell>
          <cell r="L2047" t="str">
            <v>Drama</v>
          </cell>
          <cell r="M2047" t="str">
            <v>Romance</v>
          </cell>
        </row>
        <row r="2048">
          <cell r="A2048" t="str">
            <v>Eric Bross</v>
          </cell>
          <cell r="B2048">
            <v>85</v>
          </cell>
          <cell r="C2048">
            <v>4356743</v>
          </cell>
          <cell r="D2048" t="str">
            <v>Comedy|Family|Romance</v>
          </cell>
          <cell r="E2048" t="str">
            <v>On the LineÂ </v>
          </cell>
          <cell r="F2048" t="str">
            <v>http://www.imdb.com/title/tt0279286/?ref_=fn_tt_tt_1</v>
          </cell>
          <cell r="G2048" t="str">
            <v>English</v>
          </cell>
          <cell r="H2048" t="str">
            <v>USA</v>
          </cell>
          <cell r="I2048">
            <v>16000000</v>
          </cell>
          <cell r="J2048">
            <v>2001</v>
          </cell>
          <cell r="K2048">
            <v>4.0999999999999996</v>
          </cell>
          <cell r="L2048" t="str">
            <v>Comedy</v>
          </cell>
          <cell r="M2048" t="str">
            <v>Family</v>
          </cell>
          <cell r="N2048" t="str">
            <v>Romance</v>
          </cell>
        </row>
        <row r="2049">
          <cell r="A2049" t="str">
            <v>Anne Fontaine</v>
          </cell>
          <cell r="B2049">
            <v>112</v>
          </cell>
          <cell r="C2049">
            <v>317125</v>
          </cell>
          <cell r="D2049" t="str">
            <v>Drama|Romance</v>
          </cell>
          <cell r="E2049" t="str">
            <v>AdoreÂ </v>
          </cell>
          <cell r="F2049" t="str">
            <v>http://www.imdb.com/title/tt2103267/?ref_=fn_tt_tt_1</v>
          </cell>
          <cell r="G2049" t="str">
            <v>English</v>
          </cell>
          <cell r="H2049" t="str">
            <v>Australia</v>
          </cell>
          <cell r="I2049">
            <v>16000000</v>
          </cell>
          <cell r="J2049">
            <v>2013</v>
          </cell>
          <cell r="K2049">
            <v>6.2</v>
          </cell>
          <cell r="L2049" t="str">
            <v>Drama</v>
          </cell>
          <cell r="M2049" t="str">
            <v>Romance</v>
          </cell>
        </row>
        <row r="2050">
          <cell r="A2050" t="str">
            <v>Kunihiko Yuyama</v>
          </cell>
          <cell r="B2050">
            <v>93</v>
          </cell>
          <cell r="C2050">
            <v>0</v>
          </cell>
          <cell r="D2050" t="str">
            <v>Action|Adventure|Animation|Family|Fantasy|Sci-Fi</v>
          </cell>
          <cell r="E2050" t="str">
            <v>PokÃ©mon 3: The MovieÂ </v>
          </cell>
          <cell r="F2050" t="str">
            <v>http://www.imdb.com/title/tt0235679/?ref_=fn_tt_tt_1</v>
          </cell>
          <cell r="G2050" t="str">
            <v>Japanese</v>
          </cell>
          <cell r="H2050" t="str">
            <v>Japan</v>
          </cell>
          <cell r="I2050">
            <v>16000000</v>
          </cell>
          <cell r="J2050">
            <v>2000</v>
          </cell>
          <cell r="K2050">
            <v>5.6</v>
          </cell>
          <cell r="L2050" t="str">
            <v>Action</v>
          </cell>
          <cell r="M2050" t="str">
            <v>Adventure</v>
          </cell>
          <cell r="N2050" t="str">
            <v>Animation</v>
          </cell>
          <cell r="O2050" t="str">
            <v>Family</v>
          </cell>
        </row>
        <row r="2051">
          <cell r="A2051" t="str">
            <v>Peter Weir</v>
          </cell>
          <cell r="B2051">
            <v>128</v>
          </cell>
          <cell r="C2051">
            <v>95860116</v>
          </cell>
          <cell r="D2051" t="str">
            <v>Comedy|Drama</v>
          </cell>
          <cell r="E2051" t="str">
            <v>Dead Poets SocietyÂ </v>
          </cell>
          <cell r="F2051" t="str">
            <v>http://www.imdb.com/title/tt0097165/?ref_=fn_tt_tt_1</v>
          </cell>
          <cell r="G2051" t="str">
            <v>English</v>
          </cell>
          <cell r="H2051" t="str">
            <v>USA</v>
          </cell>
          <cell r="I2051">
            <v>16400000</v>
          </cell>
          <cell r="J2051">
            <v>1989</v>
          </cell>
          <cell r="K2051">
            <v>8</v>
          </cell>
          <cell r="L2051" t="str">
            <v>Comedy</v>
          </cell>
          <cell r="M2051" t="str">
            <v>Drama</v>
          </cell>
        </row>
        <row r="2052">
          <cell r="A2052" t="str">
            <v>Howard Zieff</v>
          </cell>
          <cell r="B2052">
            <v>102</v>
          </cell>
          <cell r="C2052">
            <v>59847242</v>
          </cell>
          <cell r="D2052" t="str">
            <v>Comedy|Drama|Family|Romance</v>
          </cell>
          <cell r="E2052" t="str">
            <v>My GirlÂ </v>
          </cell>
          <cell r="F2052" t="str">
            <v>http://www.imdb.com/title/tt0102492/?ref_=fn_tt_tt_1</v>
          </cell>
          <cell r="G2052" t="str">
            <v>English</v>
          </cell>
          <cell r="H2052" t="str">
            <v>USA</v>
          </cell>
          <cell r="I2052">
            <v>16500000</v>
          </cell>
          <cell r="J2052">
            <v>1991</v>
          </cell>
          <cell r="K2052">
            <v>6.8</v>
          </cell>
          <cell r="L2052" t="str">
            <v>Comedy</v>
          </cell>
          <cell r="M2052" t="str">
            <v>Drama</v>
          </cell>
          <cell r="N2052" t="str">
            <v>Family</v>
          </cell>
          <cell r="O2052" t="str">
            <v>Romance</v>
          </cell>
        </row>
        <row r="2053">
          <cell r="A2053" t="str">
            <v>Ang Lee</v>
          </cell>
          <cell r="B2053">
            <v>136</v>
          </cell>
          <cell r="C2053">
            <v>42700000</v>
          </cell>
          <cell r="D2053" t="str">
            <v>Drama|Romance</v>
          </cell>
          <cell r="E2053" t="str">
            <v>Sense and SensibilityÂ </v>
          </cell>
          <cell r="F2053" t="str">
            <v>http://www.imdb.com/title/tt0114388/?ref_=fn_tt_tt_1</v>
          </cell>
          <cell r="G2053" t="str">
            <v>English</v>
          </cell>
          <cell r="H2053" t="str">
            <v>USA</v>
          </cell>
          <cell r="I2053">
            <v>16500000</v>
          </cell>
          <cell r="J2053">
            <v>1995</v>
          </cell>
          <cell r="K2053">
            <v>7.7</v>
          </cell>
          <cell r="L2053" t="str">
            <v>Drama</v>
          </cell>
          <cell r="M2053" t="str">
            <v>Romance</v>
          </cell>
        </row>
        <row r="2054">
          <cell r="A2054" t="str">
            <v>Julian Jarrold</v>
          </cell>
          <cell r="B2054">
            <v>120</v>
          </cell>
          <cell r="C2054">
            <v>18663911</v>
          </cell>
          <cell r="D2054" t="str">
            <v>Biography|Drama|Romance</v>
          </cell>
          <cell r="E2054" t="str">
            <v>Becoming JaneÂ </v>
          </cell>
          <cell r="F2054" t="str">
            <v>http://www.imdb.com/title/tt0416508/?ref_=fn_tt_tt_1</v>
          </cell>
          <cell r="G2054" t="str">
            <v>English</v>
          </cell>
          <cell r="H2054" t="str">
            <v>UK</v>
          </cell>
          <cell r="I2054">
            <v>16500000</v>
          </cell>
          <cell r="J2054">
            <v>2007</v>
          </cell>
          <cell r="K2054">
            <v>7.1</v>
          </cell>
          <cell r="L2054" t="str">
            <v>Biography</v>
          </cell>
          <cell r="M2054" t="str">
            <v>Drama</v>
          </cell>
          <cell r="N2054" t="str">
            <v>Romance</v>
          </cell>
        </row>
        <row r="2055">
          <cell r="A2055" t="str">
            <v>Joe Nussbaum</v>
          </cell>
          <cell r="B2055">
            <v>108</v>
          </cell>
          <cell r="C2055">
            <v>11702090</v>
          </cell>
          <cell r="D2055" t="str">
            <v>Comedy|Romance</v>
          </cell>
          <cell r="E2055" t="str">
            <v>Sydney WhiteÂ </v>
          </cell>
          <cell r="F2055" t="str">
            <v>http://www.imdb.com/title/tt0815244/?ref_=fn_tt_tt_1</v>
          </cell>
          <cell r="G2055" t="str">
            <v>English</v>
          </cell>
          <cell r="H2055" t="str">
            <v>USA</v>
          </cell>
          <cell r="I2055">
            <v>16500000</v>
          </cell>
          <cell r="J2055">
            <v>2007</v>
          </cell>
          <cell r="K2055">
            <v>6.3</v>
          </cell>
          <cell r="L2055" t="str">
            <v>Comedy</v>
          </cell>
          <cell r="M2055" t="str">
            <v>Romance</v>
          </cell>
        </row>
        <row r="2056">
          <cell r="A2056" t="str">
            <v>Diane English</v>
          </cell>
          <cell r="B2056">
            <v>114</v>
          </cell>
          <cell r="C2056">
            <v>26896744</v>
          </cell>
          <cell r="D2056" t="str">
            <v>Comedy|Drama</v>
          </cell>
          <cell r="E2056" t="str">
            <v>The WomenÂ </v>
          </cell>
          <cell r="F2056" t="str">
            <v>http://www.imdb.com/title/tt0430770/?ref_=fn_tt_tt_1</v>
          </cell>
          <cell r="G2056" t="str">
            <v>English</v>
          </cell>
          <cell r="H2056" t="str">
            <v>USA</v>
          </cell>
          <cell r="I2056">
            <v>16500000</v>
          </cell>
          <cell r="J2056">
            <v>2008</v>
          </cell>
          <cell r="K2056">
            <v>4.9000000000000004</v>
          </cell>
          <cell r="L2056" t="str">
            <v>Comedy</v>
          </cell>
          <cell r="M2056" t="str">
            <v>Drama</v>
          </cell>
        </row>
        <row r="2057">
          <cell r="A2057" t="str">
            <v>Steven Shainberg</v>
          </cell>
          <cell r="B2057">
            <v>122</v>
          </cell>
          <cell r="C2057">
            <v>220914</v>
          </cell>
          <cell r="D2057" t="str">
            <v>Biography|Drama|Romance</v>
          </cell>
          <cell r="E2057" t="str">
            <v>Fur: An Imaginary Portrait of Diane ArbusÂ </v>
          </cell>
          <cell r="F2057" t="str">
            <v>http://www.imdb.com/title/tt0422295/?ref_=fn_tt_tt_1</v>
          </cell>
          <cell r="G2057" t="str">
            <v>English</v>
          </cell>
          <cell r="H2057" t="str">
            <v>USA</v>
          </cell>
          <cell r="I2057">
            <v>16800000</v>
          </cell>
          <cell r="J2057">
            <v>2006</v>
          </cell>
          <cell r="K2057">
            <v>6.5</v>
          </cell>
          <cell r="L2057" t="str">
            <v>Biography</v>
          </cell>
          <cell r="M2057" t="str">
            <v>Drama</v>
          </cell>
          <cell r="N2057" t="str">
            <v>Romance</v>
          </cell>
        </row>
        <row r="2058">
          <cell r="A2058" t="str">
            <v>John Milius</v>
          </cell>
          <cell r="B2058">
            <v>114</v>
          </cell>
          <cell r="C2058">
            <v>0</v>
          </cell>
          <cell r="D2058" t="str">
            <v>Action|Drama|War</v>
          </cell>
          <cell r="E2058" t="str">
            <v>Red DawnÂ </v>
          </cell>
          <cell r="F2058" t="str">
            <v>http://www.imdb.com/title/tt0087985/?ref_=fn_tt_tt_1</v>
          </cell>
          <cell r="G2058" t="str">
            <v>English</v>
          </cell>
          <cell r="H2058" t="str">
            <v>USA</v>
          </cell>
          <cell r="I2058">
            <v>16900000</v>
          </cell>
          <cell r="J2058">
            <v>1984</v>
          </cell>
          <cell r="K2058">
            <v>6.4</v>
          </cell>
          <cell r="L2058" t="str">
            <v>Action</v>
          </cell>
          <cell r="M2058" t="str">
            <v>Drama</v>
          </cell>
          <cell r="N2058" t="str">
            <v>War</v>
          </cell>
        </row>
        <row r="2059">
          <cell r="A2059" t="str">
            <v>Woody Allen</v>
          </cell>
          <cell r="B2059">
            <v>94</v>
          </cell>
          <cell r="C2059">
            <v>56816662</v>
          </cell>
          <cell r="D2059" t="str">
            <v>Comedy|Fantasy|Romance</v>
          </cell>
          <cell r="E2059" t="str">
            <v>Midnight in ParisÂ </v>
          </cell>
          <cell r="F2059" t="str">
            <v>http://www.imdb.com/title/tt1605783/?ref_=fn_tt_tt_1</v>
          </cell>
          <cell r="G2059" t="str">
            <v>English</v>
          </cell>
          <cell r="H2059" t="str">
            <v>Spain</v>
          </cell>
          <cell r="I2059">
            <v>17000000</v>
          </cell>
          <cell r="J2059">
            <v>2011</v>
          </cell>
          <cell r="K2059">
            <v>7.7</v>
          </cell>
          <cell r="L2059" t="str">
            <v>Comedy</v>
          </cell>
          <cell r="M2059" t="str">
            <v>Fantasy</v>
          </cell>
          <cell r="N2059" t="str">
            <v>Romance</v>
          </cell>
        </row>
        <row r="2060">
          <cell r="A2060" t="str">
            <v>Gabor Csupo</v>
          </cell>
          <cell r="B2060">
            <v>96</v>
          </cell>
          <cell r="C2060">
            <v>82234139</v>
          </cell>
          <cell r="D2060" t="str">
            <v>Adventure|Drama|Family|Fantasy</v>
          </cell>
          <cell r="E2060" t="str">
            <v>Bridge to TerabithiaÂ </v>
          </cell>
          <cell r="F2060" t="str">
            <v>http://www.imdb.com/title/tt0398808/?ref_=fn_tt_tt_1</v>
          </cell>
          <cell r="G2060" t="str">
            <v>English</v>
          </cell>
          <cell r="H2060" t="str">
            <v>USA</v>
          </cell>
          <cell r="I2060">
            <v>17000000</v>
          </cell>
          <cell r="J2060">
            <v>2007</v>
          </cell>
          <cell r="K2060">
            <v>7.2</v>
          </cell>
          <cell r="L2060" t="str">
            <v>Adventure</v>
          </cell>
          <cell r="M2060" t="str">
            <v>Drama</v>
          </cell>
          <cell r="N2060" t="str">
            <v>Family</v>
          </cell>
          <cell r="O2060" t="str">
            <v>Fantasy</v>
          </cell>
        </row>
        <row r="2061">
          <cell r="A2061" t="str">
            <v>Victor Salva</v>
          </cell>
          <cell r="B2061">
            <v>104</v>
          </cell>
          <cell r="C2061">
            <v>35143332</v>
          </cell>
          <cell r="D2061" t="str">
            <v>Horror</v>
          </cell>
          <cell r="E2061" t="str">
            <v>Jeepers Creepers IIÂ </v>
          </cell>
          <cell r="F2061" t="str">
            <v>http://www.imdb.com/title/tt0301470/?ref_=fn_tt_tt_1</v>
          </cell>
          <cell r="G2061" t="str">
            <v>English</v>
          </cell>
          <cell r="H2061" t="str">
            <v>USA</v>
          </cell>
          <cell r="I2061">
            <v>17000000</v>
          </cell>
          <cell r="J2061">
            <v>2003</v>
          </cell>
          <cell r="K2061">
            <v>5.6</v>
          </cell>
          <cell r="L2061" t="str">
            <v>Horror</v>
          </cell>
          <cell r="M2061">
            <v>0</v>
          </cell>
        </row>
        <row r="2062">
          <cell r="A2062" t="str">
            <v>Pascal Chaumeil</v>
          </cell>
          <cell r="B2062">
            <v>104</v>
          </cell>
          <cell r="C2062">
            <v>0</v>
          </cell>
          <cell r="D2062" t="str">
            <v>Comedy|Romance</v>
          </cell>
          <cell r="E2062" t="str">
            <v>A Perfect PlanÂ </v>
          </cell>
          <cell r="F2062" t="str">
            <v>http://www.imdb.com/title/tt1986843/?ref_=fn_tt_tt_1</v>
          </cell>
          <cell r="G2062" t="str">
            <v>French</v>
          </cell>
          <cell r="H2062" t="str">
            <v>France</v>
          </cell>
          <cell r="I2062">
            <v>17000000</v>
          </cell>
          <cell r="J2062">
            <v>2012</v>
          </cell>
          <cell r="K2062">
            <v>6.3</v>
          </cell>
          <cell r="L2062" t="str">
            <v>Comedy</v>
          </cell>
          <cell r="M2062" t="str">
            <v>Romance</v>
          </cell>
        </row>
        <row r="2063">
          <cell r="A2063" t="str">
            <v>Craig R. Baxley</v>
          </cell>
          <cell r="B2063">
            <v>88</v>
          </cell>
          <cell r="C2063">
            <v>9286314</v>
          </cell>
          <cell r="D2063" t="str">
            <v>Action|Crime|Drama|Thriller</v>
          </cell>
          <cell r="E2063" t="str">
            <v>Stone ColdÂ </v>
          </cell>
          <cell r="F2063" t="str">
            <v>http://www.imdb.com/title/tt0102984/?ref_=fn_tt_tt_1</v>
          </cell>
          <cell r="G2063" t="str">
            <v>English</v>
          </cell>
          <cell r="H2063" t="str">
            <v>USA</v>
          </cell>
          <cell r="I2063">
            <v>17000000</v>
          </cell>
          <cell r="J2063">
            <v>1991</v>
          </cell>
          <cell r="K2063">
            <v>5.9</v>
          </cell>
          <cell r="L2063" t="str">
            <v>Action</v>
          </cell>
          <cell r="M2063" t="str">
            <v>Crime</v>
          </cell>
          <cell r="N2063" t="str">
            <v>Drama</v>
          </cell>
          <cell r="O2063" t="str">
            <v>Thriller</v>
          </cell>
        </row>
        <row r="2064">
          <cell r="A2064" t="str">
            <v>Woody Allen</v>
          </cell>
          <cell r="B2064">
            <v>112</v>
          </cell>
          <cell r="C2064">
            <v>16684352</v>
          </cell>
          <cell r="D2064" t="str">
            <v>Comedy|Romance</v>
          </cell>
          <cell r="E2064" t="str">
            <v>To Rome with LoveÂ </v>
          </cell>
          <cell r="F2064" t="str">
            <v>http://www.imdb.com/title/tt1859650/?ref_=fn_tt_tt_1</v>
          </cell>
          <cell r="G2064" t="str">
            <v>English</v>
          </cell>
          <cell r="H2064" t="str">
            <v>USA</v>
          </cell>
          <cell r="I2064">
            <v>17000000</v>
          </cell>
          <cell r="J2064">
            <v>2012</v>
          </cell>
          <cell r="K2064">
            <v>6.3</v>
          </cell>
          <cell r="L2064" t="str">
            <v>Comedy</v>
          </cell>
          <cell r="M2064" t="str">
            <v>Romance</v>
          </cell>
        </row>
        <row r="2065">
          <cell r="A2065" t="str">
            <v>Stuart Gillard</v>
          </cell>
          <cell r="B2065">
            <v>96</v>
          </cell>
          <cell r="C2065">
            <v>42660000</v>
          </cell>
          <cell r="D2065" t="str">
            <v>Action|Adventure|Comedy|Family|Fantasy|Sci-Fi</v>
          </cell>
          <cell r="E2065" t="str">
            <v>Teenage Mutant Ninja Turtles IIIÂ </v>
          </cell>
          <cell r="F2065" t="str">
            <v>http://www.imdb.com/title/tt0108308/?ref_=fn_tt_tt_1</v>
          </cell>
          <cell r="G2065" t="str">
            <v>English</v>
          </cell>
          <cell r="H2065" t="str">
            <v>USA</v>
          </cell>
          <cell r="I2065">
            <v>17000000</v>
          </cell>
          <cell r="J2065">
            <v>1993</v>
          </cell>
          <cell r="K2065">
            <v>4.8</v>
          </cell>
          <cell r="L2065" t="str">
            <v>Action</v>
          </cell>
          <cell r="M2065" t="str">
            <v>Adventure</v>
          </cell>
          <cell r="N2065" t="str">
            <v>Comedy</v>
          </cell>
          <cell r="O2065" t="str">
            <v>Family</v>
          </cell>
        </row>
        <row r="2066">
          <cell r="A2066" t="str">
            <v>Sam Mendes</v>
          </cell>
          <cell r="B2066">
            <v>98</v>
          </cell>
          <cell r="C2066">
            <v>9430988</v>
          </cell>
          <cell r="D2066" t="str">
            <v>Comedy|Drama|Romance</v>
          </cell>
          <cell r="E2066" t="str">
            <v>Away We GoÂ </v>
          </cell>
          <cell r="F2066" t="str">
            <v>http://www.imdb.com/title/tt1176740/?ref_=fn_tt_tt_1</v>
          </cell>
          <cell r="G2066" t="str">
            <v>English</v>
          </cell>
          <cell r="H2066" t="str">
            <v>USA</v>
          </cell>
          <cell r="I2066">
            <v>17000000</v>
          </cell>
          <cell r="J2066">
            <v>2009</v>
          </cell>
          <cell r="K2066">
            <v>7.1</v>
          </cell>
          <cell r="L2066" t="str">
            <v>Comedy</v>
          </cell>
          <cell r="M2066" t="str">
            <v>Drama</v>
          </cell>
          <cell r="N2066" t="str">
            <v>Romance</v>
          </cell>
        </row>
        <row r="2067">
          <cell r="A2067" t="str">
            <v>Leonard Nimoy</v>
          </cell>
          <cell r="B2067">
            <v>105</v>
          </cell>
          <cell r="C2067">
            <v>76400000</v>
          </cell>
          <cell r="D2067" t="str">
            <v>Action|Adventure|Sci-Fi</v>
          </cell>
          <cell r="E2067" t="str">
            <v>Star Trek III: The Search for SpockÂ </v>
          </cell>
          <cell r="F2067" t="str">
            <v>http://www.imdb.com/title/tt0088170/?ref_=fn_tt_tt_1</v>
          </cell>
          <cell r="G2067" t="str">
            <v>English</v>
          </cell>
          <cell r="H2067" t="str">
            <v>USA</v>
          </cell>
          <cell r="I2067">
            <v>17000000</v>
          </cell>
          <cell r="J2067">
            <v>1984</v>
          </cell>
          <cell r="K2067">
            <v>6.6</v>
          </cell>
          <cell r="L2067" t="str">
            <v>Action</v>
          </cell>
          <cell r="M2067" t="str">
            <v>Adventure</v>
          </cell>
          <cell r="N2067" t="str">
            <v>Sci-Fi</v>
          </cell>
        </row>
        <row r="2068">
          <cell r="A2068" t="str">
            <v>Mike Mitchell</v>
          </cell>
          <cell r="B2068">
            <v>88</v>
          </cell>
          <cell r="C2068">
            <v>65535067</v>
          </cell>
          <cell r="D2068" t="str">
            <v>Comedy|Romance</v>
          </cell>
          <cell r="E2068" t="str">
            <v>Deuce Bigalow: Male GigoloÂ </v>
          </cell>
          <cell r="F2068" t="str">
            <v>http://www.imdb.com/title/tt0205000/?ref_=fn_tt_tt_1</v>
          </cell>
          <cell r="G2068" t="str">
            <v>English</v>
          </cell>
          <cell r="H2068" t="str">
            <v>USA</v>
          </cell>
          <cell r="I2068">
            <v>17000000</v>
          </cell>
          <cell r="J2068">
            <v>1999</v>
          </cell>
          <cell r="K2068">
            <v>5.7</v>
          </cell>
          <cell r="L2068" t="str">
            <v>Comedy</v>
          </cell>
          <cell r="M2068" t="str">
            <v>Romance</v>
          </cell>
        </row>
        <row r="2069">
          <cell r="A2069" t="str">
            <v>Thomas Bezucha</v>
          </cell>
          <cell r="B2069">
            <v>103</v>
          </cell>
          <cell r="C2069">
            <v>6061759</v>
          </cell>
          <cell r="D2069" t="str">
            <v>Comedy|Drama|Romance</v>
          </cell>
          <cell r="E2069" t="str">
            <v>The Family StoneÂ </v>
          </cell>
          <cell r="F2069" t="str">
            <v>http://www.imdb.com/title/tt0356680/?ref_=fn_tt_tt_1</v>
          </cell>
          <cell r="G2069" t="str">
            <v>English</v>
          </cell>
          <cell r="H2069" t="str">
            <v>USA</v>
          </cell>
          <cell r="I2069">
            <v>17000000</v>
          </cell>
          <cell r="J2069">
            <v>2005</v>
          </cell>
          <cell r="K2069">
            <v>6.3</v>
          </cell>
          <cell r="L2069" t="str">
            <v>Comedy</v>
          </cell>
          <cell r="M2069" t="str">
            <v>Drama</v>
          </cell>
          <cell r="N2069" t="str">
            <v>Romance</v>
          </cell>
        </row>
        <row r="2070">
          <cell r="A2070" t="str">
            <v>Jay Roach</v>
          </cell>
          <cell r="B2070">
            <v>68</v>
          </cell>
          <cell r="C2070">
            <v>53868030</v>
          </cell>
          <cell r="D2070" t="str">
            <v>Comedy|Crime</v>
          </cell>
          <cell r="E2070" t="str">
            <v>Austin Powers: International Man of MysteryÂ </v>
          </cell>
          <cell r="F2070" t="str">
            <v>http://www.imdb.com/title/tt0118655/?ref_=fn_tt_tt_1</v>
          </cell>
          <cell r="G2070" t="str">
            <v>English</v>
          </cell>
          <cell r="H2070" t="str">
            <v>USA</v>
          </cell>
          <cell r="I2070">
            <v>17000000</v>
          </cell>
          <cell r="J2070">
            <v>1997</v>
          </cell>
          <cell r="K2070">
            <v>7</v>
          </cell>
          <cell r="L2070" t="str">
            <v>Comedy</v>
          </cell>
          <cell r="M2070" t="str">
            <v>Crime</v>
          </cell>
        </row>
        <row r="2071">
          <cell r="A2071" t="str">
            <v>Mark Waters</v>
          </cell>
          <cell r="B2071">
            <v>97</v>
          </cell>
          <cell r="C2071">
            <v>86049418</v>
          </cell>
          <cell r="D2071" t="str">
            <v>Comedy</v>
          </cell>
          <cell r="E2071" t="str">
            <v>Mean GirlsÂ </v>
          </cell>
          <cell r="F2071" t="str">
            <v>http://www.imdb.com/title/tt0377092/?ref_=fn_tt_tt_1</v>
          </cell>
          <cell r="G2071" t="str">
            <v>English</v>
          </cell>
          <cell r="H2071" t="str">
            <v>USA</v>
          </cell>
          <cell r="I2071">
            <v>17000000</v>
          </cell>
          <cell r="J2071">
            <v>2004</v>
          </cell>
          <cell r="K2071">
            <v>7</v>
          </cell>
          <cell r="L2071" t="str">
            <v>Comedy</v>
          </cell>
          <cell r="M2071">
            <v>0</v>
          </cell>
        </row>
        <row r="2072">
          <cell r="A2072" t="str">
            <v>Jessie Nelson</v>
          </cell>
          <cell r="B2072">
            <v>107</v>
          </cell>
          <cell r="C2072">
            <v>26284475</v>
          </cell>
          <cell r="D2072" t="str">
            <v>Comedy</v>
          </cell>
          <cell r="E2072" t="str">
            <v>Love the CoopersÂ </v>
          </cell>
          <cell r="F2072" t="str">
            <v>http://www.imdb.com/title/tt2279339/?ref_=fn_tt_tt_1</v>
          </cell>
          <cell r="G2072" t="str">
            <v>English</v>
          </cell>
          <cell r="H2072" t="str">
            <v>USA</v>
          </cell>
          <cell r="I2072">
            <v>17000000</v>
          </cell>
          <cell r="J2072">
            <v>2015</v>
          </cell>
          <cell r="K2072">
            <v>5.7</v>
          </cell>
          <cell r="L2072" t="str">
            <v>Comedy</v>
          </cell>
          <cell r="M2072">
            <v>0</v>
          </cell>
        </row>
        <row r="2073">
          <cell r="A2073" t="str">
            <v>Adrian Lyne</v>
          </cell>
          <cell r="B2073">
            <v>112</v>
          </cell>
          <cell r="C2073">
            <v>6734844</v>
          </cell>
          <cell r="D2073" t="str">
            <v>Drama|Romance</v>
          </cell>
          <cell r="E2073" t="str">
            <v>9Â½ WeeksÂ </v>
          </cell>
          <cell r="F2073" t="str">
            <v>http://www.imdb.com/title/tt0091635/?ref_=fn_tt_tt_1</v>
          </cell>
          <cell r="G2073" t="str">
            <v>English</v>
          </cell>
          <cell r="H2073" t="str">
            <v>USA</v>
          </cell>
          <cell r="I2073">
            <v>17000000</v>
          </cell>
          <cell r="J2073">
            <v>1986</v>
          </cell>
          <cell r="K2073">
            <v>5.9</v>
          </cell>
          <cell r="L2073" t="str">
            <v>Drama</v>
          </cell>
          <cell r="M2073" t="str">
            <v>Romance</v>
          </cell>
        </row>
        <row r="2074">
          <cell r="A2074" t="str">
            <v>Alejandro AmenÃ¡bar</v>
          </cell>
          <cell r="B2074">
            <v>101</v>
          </cell>
          <cell r="C2074">
            <v>96471845</v>
          </cell>
          <cell r="D2074" t="str">
            <v>Fantasy|Horror|Thriller</v>
          </cell>
          <cell r="E2074" t="str">
            <v>The OthersÂ </v>
          </cell>
          <cell r="F2074" t="str">
            <v>http://www.imdb.com/title/tt0230600/?ref_=fn_tt_tt_1</v>
          </cell>
          <cell r="G2074" t="str">
            <v>English</v>
          </cell>
          <cell r="H2074" t="str">
            <v>USA</v>
          </cell>
          <cell r="I2074">
            <v>17000000</v>
          </cell>
          <cell r="J2074">
            <v>2001</v>
          </cell>
          <cell r="K2074">
            <v>7.6</v>
          </cell>
          <cell r="L2074" t="str">
            <v>Fantasy</v>
          </cell>
          <cell r="M2074" t="str">
            <v>Horror</v>
          </cell>
          <cell r="N2074" t="str">
            <v>Thriller</v>
          </cell>
        </row>
        <row r="2075">
          <cell r="A2075" t="str">
            <v>George Cukor</v>
          </cell>
          <cell r="B2075">
            <v>170</v>
          </cell>
          <cell r="C2075">
            <v>72000000</v>
          </cell>
          <cell r="D2075" t="str">
            <v>Drama|Family|Musical|Romance</v>
          </cell>
          <cell r="E2075" t="str">
            <v>My Fair LadyÂ </v>
          </cell>
          <cell r="F2075" t="str">
            <v>http://www.imdb.com/title/tt0058385/?ref_=fn_tt_tt_1</v>
          </cell>
          <cell r="G2075" t="str">
            <v>English</v>
          </cell>
          <cell r="H2075" t="str">
            <v>USA</v>
          </cell>
          <cell r="I2075">
            <v>17000000</v>
          </cell>
          <cell r="J2075">
            <v>1964</v>
          </cell>
          <cell r="K2075">
            <v>7.9</v>
          </cell>
          <cell r="L2075" t="str">
            <v>Drama</v>
          </cell>
          <cell r="M2075" t="str">
            <v>Family</v>
          </cell>
          <cell r="N2075" t="str">
            <v>Musical</v>
          </cell>
          <cell r="O2075" t="str">
            <v>Romance</v>
          </cell>
        </row>
        <row r="2076">
          <cell r="A2076" t="str">
            <v>Jim Gillespie</v>
          </cell>
          <cell r="B2076">
            <v>99</v>
          </cell>
          <cell r="C2076">
            <v>72219395</v>
          </cell>
          <cell r="D2076" t="str">
            <v>Horror|Mystery|Thriller</v>
          </cell>
          <cell r="E2076" t="str">
            <v>I Know What You Did Last SummerÂ </v>
          </cell>
          <cell r="F2076" t="str">
            <v>http://www.imdb.com/title/tt0119345/?ref_=fn_tt_tt_1</v>
          </cell>
          <cell r="G2076" t="str">
            <v>English</v>
          </cell>
          <cell r="H2076" t="str">
            <v>USA</v>
          </cell>
          <cell r="I2076">
            <v>17000000</v>
          </cell>
          <cell r="J2076">
            <v>1997</v>
          </cell>
          <cell r="K2076">
            <v>5.6</v>
          </cell>
          <cell r="L2076" t="str">
            <v>Horror</v>
          </cell>
          <cell r="M2076" t="str">
            <v>Mystery</v>
          </cell>
          <cell r="N2076" t="str">
            <v>Thriller</v>
          </cell>
        </row>
        <row r="2077">
          <cell r="A2077" t="str">
            <v>Luke Greenfield</v>
          </cell>
          <cell r="B2077">
            <v>104</v>
          </cell>
          <cell r="C2077">
            <v>82389560</v>
          </cell>
          <cell r="D2077" t="str">
            <v>Comedy</v>
          </cell>
          <cell r="E2077" t="str">
            <v>Let's Be CopsÂ </v>
          </cell>
          <cell r="F2077" t="str">
            <v>http://www.imdb.com/title/tt1924435/?ref_=fn_tt_tt_1</v>
          </cell>
          <cell r="G2077" t="str">
            <v>English</v>
          </cell>
          <cell r="H2077" t="str">
            <v>USA</v>
          </cell>
          <cell r="I2077">
            <v>17000000</v>
          </cell>
          <cell r="J2077">
            <v>2014</v>
          </cell>
          <cell r="K2077">
            <v>6.5</v>
          </cell>
          <cell r="L2077" t="str">
            <v>Comedy</v>
          </cell>
          <cell r="M2077">
            <v>0</v>
          </cell>
        </row>
        <row r="2078">
          <cell r="A2078" t="str">
            <v>John Hoffman</v>
          </cell>
          <cell r="B2078">
            <v>87</v>
          </cell>
          <cell r="C2078">
            <v>37566230</v>
          </cell>
          <cell r="D2078" t="str">
            <v>Comedy|Drama|Family|Fantasy|Sci-Fi</v>
          </cell>
          <cell r="E2078" t="str">
            <v>Good Boy!Â </v>
          </cell>
          <cell r="F2078" t="str">
            <v>http://www.imdb.com/title/tt0326900/?ref_=fn_tt_tt_1</v>
          </cell>
          <cell r="G2078" t="str">
            <v>English</v>
          </cell>
          <cell r="H2078" t="str">
            <v>USA</v>
          </cell>
          <cell r="I2078">
            <v>17000000</v>
          </cell>
          <cell r="J2078">
            <v>2003</v>
          </cell>
          <cell r="K2078">
            <v>5.0999999999999996</v>
          </cell>
          <cell r="L2078" t="str">
            <v>Comedy</v>
          </cell>
          <cell r="M2078" t="str">
            <v>Drama</v>
          </cell>
          <cell r="N2078" t="str">
            <v>Family</v>
          </cell>
          <cell r="O2078" t="str">
            <v>Fantasy</v>
          </cell>
        </row>
        <row r="2079">
          <cell r="A2079" t="str">
            <v>Malcolm D. Lee</v>
          </cell>
          <cell r="B2079">
            <v>123</v>
          </cell>
          <cell r="C2079">
            <v>70492685</v>
          </cell>
          <cell r="D2079" t="str">
            <v>Comedy|Drama</v>
          </cell>
          <cell r="E2079" t="str">
            <v>The Best Man HolidayÂ </v>
          </cell>
          <cell r="F2079" t="str">
            <v>http://www.imdb.com/title/tt2083355/?ref_=fn_tt_tt_1</v>
          </cell>
          <cell r="G2079" t="str">
            <v>English</v>
          </cell>
          <cell r="H2079" t="str">
            <v>USA</v>
          </cell>
          <cell r="I2079">
            <v>17000000</v>
          </cell>
          <cell r="J2079">
            <v>2013</v>
          </cell>
          <cell r="K2079">
            <v>6.7</v>
          </cell>
          <cell r="L2079" t="str">
            <v>Comedy</v>
          </cell>
          <cell r="M2079" t="str">
            <v>Drama</v>
          </cell>
        </row>
        <row r="2080">
          <cell r="A2080" t="str">
            <v>Joe Carnahan</v>
          </cell>
          <cell r="B2080">
            <v>109</v>
          </cell>
          <cell r="C2080">
            <v>35635046</v>
          </cell>
          <cell r="D2080" t="str">
            <v>Action|Crime|Drama|Thriller</v>
          </cell>
          <cell r="E2080" t="str">
            <v>Smokin' AcesÂ </v>
          </cell>
          <cell r="F2080" t="str">
            <v>http://www.imdb.com/title/tt0475394/?ref_=fn_tt_tt_1</v>
          </cell>
          <cell r="G2080" t="str">
            <v>English</v>
          </cell>
          <cell r="H2080" t="str">
            <v>UK</v>
          </cell>
          <cell r="I2080">
            <v>17000000</v>
          </cell>
          <cell r="J2080">
            <v>2006</v>
          </cell>
          <cell r="K2080">
            <v>6.7</v>
          </cell>
          <cell r="L2080" t="str">
            <v>Action</v>
          </cell>
          <cell r="M2080" t="str">
            <v>Crime</v>
          </cell>
          <cell r="N2080" t="str">
            <v>Drama</v>
          </cell>
          <cell r="O2080" t="str">
            <v>Thriller</v>
          </cell>
        </row>
        <row r="2081">
          <cell r="A2081" t="str">
            <v>Michael Lehmann</v>
          </cell>
          <cell r="B2081">
            <v>96</v>
          </cell>
          <cell r="C2081">
            <v>37939782</v>
          </cell>
          <cell r="D2081" t="str">
            <v>Comedy|Romance</v>
          </cell>
          <cell r="E2081" t="str">
            <v>40 Days and 40 NightsÂ </v>
          </cell>
          <cell r="F2081" t="str">
            <v>http://www.imdb.com/title/tt0243736/?ref_=fn_tt_tt_1</v>
          </cell>
          <cell r="G2081" t="str">
            <v>English</v>
          </cell>
          <cell r="H2081" t="str">
            <v>USA</v>
          </cell>
          <cell r="I2081">
            <v>17000000</v>
          </cell>
          <cell r="J2081">
            <v>2002</v>
          </cell>
          <cell r="K2081">
            <v>5.6</v>
          </cell>
          <cell r="L2081" t="str">
            <v>Comedy</v>
          </cell>
          <cell r="M2081" t="str">
            <v>Romance</v>
          </cell>
        </row>
        <row r="2082">
          <cell r="A2082" t="str">
            <v>John Fortenberry</v>
          </cell>
          <cell r="B2082">
            <v>82</v>
          </cell>
          <cell r="C2082">
            <v>30324946</v>
          </cell>
          <cell r="D2082" t="str">
            <v>Comedy|Music|Romance</v>
          </cell>
          <cell r="E2082" t="str">
            <v>A Night at the RoxburyÂ </v>
          </cell>
          <cell r="F2082" t="str">
            <v>http://www.imdb.com/title/tt0120770/?ref_=fn_tt_tt_1</v>
          </cell>
          <cell r="G2082" t="str">
            <v>English</v>
          </cell>
          <cell r="H2082" t="str">
            <v>USA</v>
          </cell>
          <cell r="I2082">
            <v>17000000</v>
          </cell>
          <cell r="J2082">
            <v>1998</v>
          </cell>
          <cell r="K2082">
            <v>6.2</v>
          </cell>
          <cell r="L2082" t="str">
            <v>Comedy</v>
          </cell>
          <cell r="M2082" t="str">
            <v>Music</v>
          </cell>
          <cell r="N2082" t="str">
            <v>Romance</v>
          </cell>
        </row>
        <row r="2083">
          <cell r="A2083" t="str">
            <v>Daniel Barnz</v>
          </cell>
          <cell r="B2083">
            <v>86</v>
          </cell>
          <cell r="C2083">
            <v>27854896</v>
          </cell>
          <cell r="D2083" t="str">
            <v>Drama|Fantasy|Romance</v>
          </cell>
          <cell r="E2083" t="str">
            <v>BeastlyÂ </v>
          </cell>
          <cell r="F2083" t="str">
            <v>http://www.imdb.com/title/tt1152398/?ref_=fn_tt_tt_1</v>
          </cell>
          <cell r="G2083" t="str">
            <v>English</v>
          </cell>
          <cell r="H2083" t="str">
            <v>USA</v>
          </cell>
          <cell r="I2083">
            <v>17000000</v>
          </cell>
          <cell r="J2083">
            <v>2011</v>
          </cell>
          <cell r="K2083">
            <v>5.6</v>
          </cell>
          <cell r="L2083" t="str">
            <v>Drama</v>
          </cell>
          <cell r="M2083" t="str">
            <v>Fantasy</v>
          </cell>
          <cell r="N2083" t="str">
            <v>Romance</v>
          </cell>
        </row>
        <row r="2084">
          <cell r="A2084" t="str">
            <v>Sam Weisman</v>
          </cell>
          <cell r="B2084">
            <v>98</v>
          </cell>
          <cell r="C2084">
            <v>22734486</v>
          </cell>
          <cell r="D2084" t="str">
            <v>Comedy</v>
          </cell>
          <cell r="E2084" t="str">
            <v>Dickie Roberts: Former Child StarÂ </v>
          </cell>
          <cell r="F2084" t="str">
            <v>http://www.imdb.com/title/tt0325258/?ref_=fn_tt_tt_1</v>
          </cell>
          <cell r="G2084" t="str">
            <v>English</v>
          </cell>
          <cell r="H2084" t="str">
            <v>USA</v>
          </cell>
          <cell r="I2084">
            <v>17000000</v>
          </cell>
          <cell r="J2084">
            <v>2003</v>
          </cell>
          <cell r="K2084">
            <v>5.6</v>
          </cell>
          <cell r="L2084" t="str">
            <v>Comedy</v>
          </cell>
          <cell r="M2084">
            <v>0</v>
          </cell>
        </row>
        <row r="2085">
          <cell r="A2085" t="str">
            <v>Niki Caro</v>
          </cell>
          <cell r="B2085">
            <v>129</v>
          </cell>
          <cell r="C2085">
            <v>44469602</v>
          </cell>
          <cell r="D2085" t="str">
            <v>Biography|Drama|Sport</v>
          </cell>
          <cell r="E2085" t="str">
            <v>McFarland, USAÂ </v>
          </cell>
          <cell r="F2085" t="str">
            <v>http://www.imdb.com/title/tt2097298/?ref_=fn_tt_tt_1</v>
          </cell>
          <cell r="G2085" t="str">
            <v>English</v>
          </cell>
          <cell r="H2085" t="str">
            <v>USA</v>
          </cell>
          <cell r="I2085">
            <v>17000000</v>
          </cell>
          <cell r="J2085">
            <v>2015</v>
          </cell>
          <cell r="K2085">
            <v>7.4</v>
          </cell>
          <cell r="L2085" t="str">
            <v>Biography</v>
          </cell>
          <cell r="M2085" t="str">
            <v>Drama</v>
          </cell>
          <cell r="N2085" t="str">
            <v>Sport</v>
          </cell>
        </row>
        <row r="2086">
          <cell r="A2086" t="str">
            <v>Jason Moore</v>
          </cell>
          <cell r="B2086">
            <v>112</v>
          </cell>
          <cell r="C2086">
            <v>64998368</v>
          </cell>
          <cell r="D2086" t="str">
            <v>Comedy|Music|Romance</v>
          </cell>
          <cell r="E2086" t="str">
            <v>Pitch PerfectÂ </v>
          </cell>
          <cell r="F2086" t="str">
            <v>http://www.imdb.com/title/tt1981677/?ref_=fn_tt_tt_1</v>
          </cell>
          <cell r="G2086" t="str">
            <v>English</v>
          </cell>
          <cell r="H2086" t="str">
            <v>USA</v>
          </cell>
          <cell r="I2086">
            <v>17000000</v>
          </cell>
          <cell r="J2086">
            <v>2012</v>
          </cell>
          <cell r="K2086">
            <v>7.2</v>
          </cell>
          <cell r="L2086" t="str">
            <v>Comedy</v>
          </cell>
          <cell r="M2086" t="str">
            <v>Music</v>
          </cell>
          <cell r="N2086" t="str">
            <v>Romance</v>
          </cell>
        </row>
        <row r="2087">
          <cell r="A2087" t="str">
            <v>Sam Raimi</v>
          </cell>
          <cell r="B2087">
            <v>121</v>
          </cell>
          <cell r="C2087">
            <v>16311763</v>
          </cell>
          <cell r="D2087" t="str">
            <v>Crime|Drama|Thriller</v>
          </cell>
          <cell r="E2087" t="str">
            <v>A Simple PlanÂ </v>
          </cell>
          <cell r="F2087" t="str">
            <v>http://www.imdb.com/title/tt0120324/?ref_=fn_tt_tt_1</v>
          </cell>
          <cell r="G2087" t="str">
            <v>English</v>
          </cell>
          <cell r="H2087" t="str">
            <v>UK</v>
          </cell>
          <cell r="I2087">
            <v>17000000</v>
          </cell>
          <cell r="J2087">
            <v>1998</v>
          </cell>
          <cell r="K2087">
            <v>7.5</v>
          </cell>
          <cell r="L2087" t="str">
            <v>Crime</v>
          </cell>
          <cell r="M2087" t="str">
            <v>Drama</v>
          </cell>
          <cell r="N2087" t="str">
            <v>Thriller</v>
          </cell>
        </row>
        <row r="2088">
          <cell r="A2088" t="str">
            <v>Robert Harmon</v>
          </cell>
          <cell r="B2088">
            <v>89</v>
          </cell>
          <cell r="C2088">
            <v>12693621</v>
          </cell>
          <cell r="D2088" t="str">
            <v>Horror|Mystery|Thriller</v>
          </cell>
          <cell r="E2088" t="str">
            <v>TheyÂ </v>
          </cell>
          <cell r="F2088" t="str">
            <v>http://www.imdb.com/title/tt0283632/?ref_=fn_tt_tt_1</v>
          </cell>
          <cell r="G2088" t="str">
            <v>English</v>
          </cell>
          <cell r="H2088" t="str">
            <v>USA</v>
          </cell>
          <cell r="I2088">
            <v>17000000</v>
          </cell>
          <cell r="J2088">
            <v>2002</v>
          </cell>
          <cell r="K2088">
            <v>4.8</v>
          </cell>
          <cell r="L2088" t="str">
            <v>Horror</v>
          </cell>
          <cell r="M2088" t="str">
            <v>Mystery</v>
          </cell>
          <cell r="N2088" t="str">
            <v>Thriller</v>
          </cell>
        </row>
        <row r="2089">
          <cell r="A2089" t="str">
            <v>Gary Halvorson</v>
          </cell>
          <cell r="B2089">
            <v>73</v>
          </cell>
          <cell r="C2089">
            <v>11634458</v>
          </cell>
          <cell r="D2089" t="str">
            <v>Adventure|Comedy|Family|Fantasy|Musical</v>
          </cell>
          <cell r="E2089" t="str">
            <v>The Adventures of Elmo in GrouchlandÂ </v>
          </cell>
          <cell r="F2089" t="str">
            <v>http://www.imdb.com/title/tt0159421/?ref_=fn_tt_tt_1</v>
          </cell>
          <cell r="G2089" t="str">
            <v>English</v>
          </cell>
          <cell r="H2089" t="str">
            <v>USA</v>
          </cell>
          <cell r="I2089">
            <v>17000000</v>
          </cell>
          <cell r="J2089">
            <v>1999</v>
          </cell>
          <cell r="K2089">
            <v>5.8</v>
          </cell>
          <cell r="L2089" t="str">
            <v>Adventure</v>
          </cell>
          <cell r="M2089" t="str">
            <v>Comedy</v>
          </cell>
          <cell r="N2089" t="str">
            <v>Family</v>
          </cell>
          <cell r="O2089" t="str">
            <v>Fantasy</v>
          </cell>
        </row>
        <row r="2090">
          <cell r="A2090" t="str">
            <v>Antoine Fuqua</v>
          </cell>
          <cell r="B2090">
            <v>132</v>
          </cell>
          <cell r="C2090">
            <v>27154426</v>
          </cell>
          <cell r="D2090" t="str">
            <v>Crime|Drama|Thriller</v>
          </cell>
          <cell r="E2090" t="str">
            <v>Brooklyn's FinestÂ </v>
          </cell>
          <cell r="F2090" t="str">
            <v>http://www.imdb.com/title/tt1210042/?ref_=fn_tt_tt_1</v>
          </cell>
          <cell r="G2090" t="str">
            <v>English</v>
          </cell>
          <cell r="H2090" t="str">
            <v>USA</v>
          </cell>
          <cell r="I2090">
            <v>17000000</v>
          </cell>
          <cell r="J2090">
            <v>2009</v>
          </cell>
          <cell r="K2090">
            <v>6.7</v>
          </cell>
          <cell r="L2090" t="str">
            <v>Crime</v>
          </cell>
          <cell r="M2090" t="str">
            <v>Drama</v>
          </cell>
          <cell r="N2090" t="str">
            <v>Thriller</v>
          </cell>
        </row>
        <row r="2091">
          <cell r="A2091" t="str">
            <v>Fede Alvarez</v>
          </cell>
          <cell r="B2091">
            <v>96</v>
          </cell>
          <cell r="C2091">
            <v>54239856</v>
          </cell>
          <cell r="D2091" t="str">
            <v>Horror</v>
          </cell>
          <cell r="E2091" t="str">
            <v>Evil DeadÂ </v>
          </cell>
          <cell r="F2091" t="str">
            <v>http://www.imdb.com/title/tt1288558/?ref_=fn_tt_tt_1</v>
          </cell>
          <cell r="G2091" t="str">
            <v>English</v>
          </cell>
          <cell r="H2091" t="str">
            <v>USA</v>
          </cell>
          <cell r="I2091">
            <v>17000000</v>
          </cell>
          <cell r="J2091">
            <v>2013</v>
          </cell>
          <cell r="K2091">
            <v>6.5</v>
          </cell>
          <cell r="L2091" t="str">
            <v>Horror</v>
          </cell>
          <cell r="M2091">
            <v>0</v>
          </cell>
        </row>
        <row r="2092">
          <cell r="A2092" t="str">
            <v>Donald Petrie</v>
          </cell>
          <cell r="B2092">
            <v>98</v>
          </cell>
          <cell r="C2092">
            <v>8662318</v>
          </cell>
          <cell r="D2092" t="str">
            <v>Comedy|Romance</v>
          </cell>
          <cell r="E2092" t="str">
            <v>My Life in RuinsÂ </v>
          </cell>
          <cell r="F2092" t="str">
            <v>http://www.imdb.com/title/tt0865559/?ref_=fn_tt_tt_1</v>
          </cell>
          <cell r="G2092" t="str">
            <v>English</v>
          </cell>
          <cell r="H2092" t="str">
            <v>USA</v>
          </cell>
          <cell r="I2092">
            <v>17000000</v>
          </cell>
          <cell r="J2092">
            <v>2009</v>
          </cell>
          <cell r="K2092">
            <v>5.9</v>
          </cell>
          <cell r="L2092" t="str">
            <v>Comedy</v>
          </cell>
          <cell r="M2092" t="str">
            <v>Romance</v>
          </cell>
        </row>
        <row r="2093">
          <cell r="A2093" t="str">
            <v>Sidney J. Furie</v>
          </cell>
          <cell r="B2093">
            <v>134</v>
          </cell>
          <cell r="C2093">
            <v>15681020</v>
          </cell>
          <cell r="D2093" t="str">
            <v>Action|Adventure|Family|Sci-Fi</v>
          </cell>
          <cell r="E2093" t="str">
            <v>Superman IV: The Quest for PeaceÂ </v>
          </cell>
          <cell r="F2093" t="str">
            <v>http://www.imdb.com/title/tt0094074/?ref_=fn_tt_tt_1</v>
          </cell>
          <cell r="G2093" t="str">
            <v>English</v>
          </cell>
          <cell r="H2093" t="str">
            <v>UK</v>
          </cell>
          <cell r="I2093">
            <v>17000000</v>
          </cell>
          <cell r="J2093">
            <v>1987</v>
          </cell>
          <cell r="K2093">
            <v>3.6</v>
          </cell>
          <cell r="L2093" t="str">
            <v>Action</v>
          </cell>
          <cell r="M2093" t="str">
            <v>Adventure</v>
          </cell>
          <cell r="N2093" t="str">
            <v>Family</v>
          </cell>
          <cell r="O2093" t="str">
            <v>Sci-Fi</v>
          </cell>
        </row>
        <row r="2094">
          <cell r="A2094" t="str">
            <v>Wayne Kramer</v>
          </cell>
          <cell r="B2094">
            <v>122</v>
          </cell>
          <cell r="C2094">
            <v>6855137</v>
          </cell>
          <cell r="D2094" t="str">
            <v>Action|Crime|Drama|Thriller</v>
          </cell>
          <cell r="E2094" t="str">
            <v>Running ScaredÂ </v>
          </cell>
          <cell r="F2094" t="str">
            <v>http://www.imdb.com/title/tt0404390/?ref_=fn_tt_tt_1</v>
          </cell>
          <cell r="G2094" t="str">
            <v>English</v>
          </cell>
          <cell r="H2094" t="str">
            <v>Germany</v>
          </cell>
          <cell r="I2094">
            <v>17000000</v>
          </cell>
          <cell r="J2094">
            <v>2006</v>
          </cell>
          <cell r="K2094">
            <v>7.4</v>
          </cell>
          <cell r="L2094" t="str">
            <v>Action</v>
          </cell>
          <cell r="M2094" t="str">
            <v>Crime</v>
          </cell>
          <cell r="N2094" t="str">
            <v>Drama</v>
          </cell>
          <cell r="O2094" t="str">
            <v>Thriller</v>
          </cell>
        </row>
        <row r="2095">
          <cell r="A2095" t="str">
            <v>Jim Goddard</v>
          </cell>
          <cell r="B2095">
            <v>97</v>
          </cell>
          <cell r="C2095">
            <v>2315683</v>
          </cell>
          <cell r="D2095" t="str">
            <v>Adventure|Crime|Drama|Romance</v>
          </cell>
          <cell r="E2095" t="str">
            <v>Shanghai SurpriseÂ </v>
          </cell>
          <cell r="F2095" t="str">
            <v>http://www.imdb.com/title/tt0091934/?ref_=fn_tt_tt_1</v>
          </cell>
          <cell r="G2095" t="str">
            <v>English</v>
          </cell>
          <cell r="H2095" t="str">
            <v>UK</v>
          </cell>
          <cell r="I2095">
            <v>17000000</v>
          </cell>
          <cell r="J2095">
            <v>1986</v>
          </cell>
          <cell r="K2095">
            <v>3</v>
          </cell>
          <cell r="L2095" t="str">
            <v>Adventure</v>
          </cell>
          <cell r="M2095" t="str">
            <v>Crime</v>
          </cell>
          <cell r="N2095" t="str">
            <v>Drama</v>
          </cell>
          <cell r="O2095" t="str">
            <v>Romance</v>
          </cell>
        </row>
        <row r="2096">
          <cell r="A2096" t="str">
            <v>Noel Marshall</v>
          </cell>
          <cell r="B2096">
            <v>102</v>
          </cell>
          <cell r="C2096">
            <v>2000000</v>
          </cell>
          <cell r="D2096" t="str">
            <v>Adventure|Horror|Thriller</v>
          </cell>
          <cell r="E2096" t="str">
            <v>RoarÂ </v>
          </cell>
          <cell r="F2096" t="str">
            <v>http://www.imdb.com/title/tt0083001/?ref_=fn_tt_tt_1</v>
          </cell>
          <cell r="G2096" t="str">
            <v>English</v>
          </cell>
          <cell r="H2096" t="str">
            <v>USA</v>
          </cell>
          <cell r="I2096">
            <v>17000000</v>
          </cell>
          <cell r="J2096">
            <v>1981</v>
          </cell>
          <cell r="K2096">
            <v>6.4</v>
          </cell>
          <cell r="L2096" t="str">
            <v>Adventure</v>
          </cell>
          <cell r="M2096" t="str">
            <v>Horror</v>
          </cell>
          <cell r="N2096" t="str">
            <v>Thriller</v>
          </cell>
        </row>
        <row r="2097">
          <cell r="A2097" t="str">
            <v>Joel Schumacher</v>
          </cell>
          <cell r="B2097">
            <v>98</v>
          </cell>
          <cell r="C2097">
            <v>1569918</v>
          </cell>
          <cell r="D2097" t="str">
            <v>Biography|Crime|Drama|Thriller</v>
          </cell>
          <cell r="E2097" t="str">
            <v>Veronica GuerinÂ </v>
          </cell>
          <cell r="F2097" t="str">
            <v>http://www.imdb.com/title/tt0312549/?ref_=fn_tt_tt_1</v>
          </cell>
          <cell r="G2097" t="str">
            <v>English</v>
          </cell>
          <cell r="H2097" t="str">
            <v>Ireland</v>
          </cell>
          <cell r="I2097">
            <v>17000000</v>
          </cell>
          <cell r="J2097">
            <v>2003</v>
          </cell>
          <cell r="K2097">
            <v>6.9</v>
          </cell>
          <cell r="L2097" t="str">
            <v>Biography</v>
          </cell>
          <cell r="M2097" t="str">
            <v>Crime</v>
          </cell>
          <cell r="N2097" t="str">
            <v>Drama</v>
          </cell>
          <cell r="O2097" t="str">
            <v>Thriller</v>
          </cell>
        </row>
        <row r="2098">
          <cell r="A2098" t="str">
            <v>Andrea Di Stefano</v>
          </cell>
          <cell r="B2098">
            <v>120</v>
          </cell>
          <cell r="C2098">
            <v>106869</v>
          </cell>
          <cell r="D2098" t="str">
            <v>Crime|Drama|Romance|Thriller</v>
          </cell>
          <cell r="E2098" t="str">
            <v>Escobar: Paradise LostÂ </v>
          </cell>
          <cell r="F2098" t="str">
            <v>http://www.imdb.com/title/tt2515030/?ref_=fn_tt_tt_1</v>
          </cell>
          <cell r="G2098" t="str">
            <v>English</v>
          </cell>
          <cell r="H2098" t="str">
            <v>France</v>
          </cell>
          <cell r="I2098">
            <v>17000000</v>
          </cell>
          <cell r="J2098">
            <v>2014</v>
          </cell>
          <cell r="K2098">
            <v>6.6</v>
          </cell>
          <cell r="L2098" t="str">
            <v>Crime</v>
          </cell>
          <cell r="M2098" t="str">
            <v>Drama</v>
          </cell>
          <cell r="N2098" t="str">
            <v>Romance</v>
          </cell>
          <cell r="O2098" t="str">
            <v>Thriller</v>
          </cell>
        </row>
        <row r="2099">
          <cell r="A2099" t="str">
            <v>Richard Kelly</v>
          </cell>
          <cell r="B2099">
            <v>160</v>
          </cell>
          <cell r="C2099">
            <v>273420</v>
          </cell>
          <cell r="D2099" t="str">
            <v>Comedy|Mystery|Sci-Fi|Thriller</v>
          </cell>
          <cell r="E2099" t="str">
            <v>Southland TalesÂ </v>
          </cell>
          <cell r="F2099" t="str">
            <v>http://www.imdb.com/title/tt0405336/?ref_=fn_tt_tt_1</v>
          </cell>
          <cell r="G2099" t="str">
            <v>English</v>
          </cell>
          <cell r="H2099" t="str">
            <v>France</v>
          </cell>
          <cell r="I2099">
            <v>17000000</v>
          </cell>
          <cell r="J2099">
            <v>2006</v>
          </cell>
          <cell r="K2099">
            <v>5.5</v>
          </cell>
          <cell r="L2099" t="str">
            <v>Comedy</v>
          </cell>
          <cell r="M2099" t="str">
            <v>Mystery</v>
          </cell>
          <cell r="N2099" t="str">
            <v>Sci-Fi</v>
          </cell>
          <cell r="O2099" t="str">
            <v>Thriller</v>
          </cell>
        </row>
        <row r="2100">
          <cell r="A2100" t="str">
            <v>Jack Smight</v>
          </cell>
          <cell r="B2100">
            <v>91</v>
          </cell>
          <cell r="C2100">
            <v>0</v>
          </cell>
          <cell r="D2100" t="str">
            <v>Sci-Fi</v>
          </cell>
          <cell r="E2100" t="str">
            <v>Damnation AlleyÂ </v>
          </cell>
          <cell r="F2100" t="str">
            <v>http://www.imdb.com/title/tt0075909/?ref_=fn_tt_tt_1</v>
          </cell>
          <cell r="G2100" t="str">
            <v>English</v>
          </cell>
          <cell r="H2100" t="str">
            <v>USA</v>
          </cell>
          <cell r="I2100">
            <v>17000000</v>
          </cell>
          <cell r="J2100">
            <v>1977</v>
          </cell>
          <cell r="K2100">
            <v>5.2</v>
          </cell>
          <cell r="L2100" t="str">
            <v>Sci-Fi</v>
          </cell>
          <cell r="M2100">
            <v>0</v>
          </cell>
        </row>
        <row r="2101">
          <cell r="A2101" t="str">
            <v>Todd Lincoln</v>
          </cell>
          <cell r="B2101">
            <v>83</v>
          </cell>
          <cell r="C2101">
            <v>4930798</v>
          </cell>
          <cell r="D2101" t="str">
            <v>Horror|Thriller</v>
          </cell>
          <cell r="E2101" t="str">
            <v>The ApparitionÂ </v>
          </cell>
          <cell r="F2101" t="str">
            <v>http://www.imdb.com/title/tt1433822/?ref_=fn_tt_tt_1</v>
          </cell>
          <cell r="G2101" t="str">
            <v>English</v>
          </cell>
          <cell r="H2101" t="str">
            <v>USA</v>
          </cell>
          <cell r="I2101">
            <v>17000000</v>
          </cell>
          <cell r="J2101">
            <v>2012</v>
          </cell>
          <cell r="K2101">
            <v>4.0999999999999996</v>
          </cell>
          <cell r="L2101" t="str">
            <v>Horror</v>
          </cell>
          <cell r="M2101" t="str">
            <v>Thriller</v>
          </cell>
        </row>
        <row r="2102">
          <cell r="A2102" t="str">
            <v>James Watkins</v>
          </cell>
          <cell r="B2102">
            <v>95</v>
          </cell>
          <cell r="C2102">
            <v>54322273</v>
          </cell>
          <cell r="D2102" t="str">
            <v>Drama|Fantasy|Horror|Thriller</v>
          </cell>
          <cell r="E2102" t="str">
            <v>The Woman in BlackÂ </v>
          </cell>
          <cell r="F2102" t="str">
            <v>http://www.imdb.com/title/tt1596365/?ref_=fn_tt_tt_1</v>
          </cell>
          <cell r="G2102" t="str">
            <v>English</v>
          </cell>
          <cell r="H2102" t="str">
            <v>UK</v>
          </cell>
          <cell r="I2102">
            <v>17000000</v>
          </cell>
          <cell r="J2102">
            <v>2012</v>
          </cell>
          <cell r="K2102">
            <v>6.4</v>
          </cell>
          <cell r="L2102" t="str">
            <v>Drama</v>
          </cell>
          <cell r="M2102" t="str">
            <v>Fantasy</v>
          </cell>
          <cell r="N2102" t="str">
            <v>Horror</v>
          </cell>
          <cell r="O2102" t="str">
            <v>Thriller</v>
          </cell>
        </row>
        <row r="2103">
          <cell r="A2103" t="str">
            <v>Jim Fall</v>
          </cell>
          <cell r="B2103">
            <v>94</v>
          </cell>
          <cell r="C2103">
            <v>42672630</v>
          </cell>
          <cell r="D2103" t="str">
            <v>Adventure|Comedy|Family|Music|Romance</v>
          </cell>
          <cell r="E2103" t="str">
            <v>The Lizzie McGuire MovieÂ </v>
          </cell>
          <cell r="F2103" t="str">
            <v>http://www.imdb.com/title/tt0306841/?ref_=fn_tt_tt_1</v>
          </cell>
          <cell r="G2103" t="str">
            <v>English</v>
          </cell>
          <cell r="H2103" t="str">
            <v>USA</v>
          </cell>
          <cell r="I2103">
            <v>17000000</v>
          </cell>
          <cell r="J2103">
            <v>2003</v>
          </cell>
          <cell r="K2103">
            <v>5.3</v>
          </cell>
          <cell r="L2103" t="str">
            <v>Adventure</v>
          </cell>
          <cell r="M2103" t="str">
            <v>Comedy</v>
          </cell>
          <cell r="N2103" t="str">
            <v>Family</v>
          </cell>
          <cell r="O2103" t="str">
            <v>Music</v>
          </cell>
        </row>
        <row r="2104">
          <cell r="A2104" t="str">
            <v>Jaume Collet-Serra</v>
          </cell>
          <cell r="B2104">
            <v>86</v>
          </cell>
          <cell r="C2104">
            <v>54257433</v>
          </cell>
          <cell r="D2104" t="str">
            <v>Drama|Horror|Thriller</v>
          </cell>
          <cell r="E2104" t="str">
            <v>The ShallowsÂ </v>
          </cell>
          <cell r="F2104" t="str">
            <v>http://www.imdb.com/title/tt4052882/?ref_=fn_tt_tt_1</v>
          </cell>
          <cell r="G2104" t="str">
            <v>English</v>
          </cell>
          <cell r="H2104" t="str">
            <v>USA</v>
          </cell>
          <cell r="I2104">
            <v>17000000</v>
          </cell>
          <cell r="J2104">
            <v>2016</v>
          </cell>
          <cell r="K2104">
            <v>6.8</v>
          </cell>
          <cell r="L2104" t="str">
            <v>Drama</v>
          </cell>
          <cell r="M2104" t="str">
            <v>Horror</v>
          </cell>
          <cell r="N2104" t="str">
            <v>Thriller</v>
          </cell>
        </row>
        <row r="2105">
          <cell r="A2105" t="str">
            <v>Philip Saville</v>
          </cell>
          <cell r="B2105">
            <v>125</v>
          </cell>
          <cell r="C2105">
            <v>4068087</v>
          </cell>
          <cell r="D2105" t="str">
            <v>Biography|Drama|History</v>
          </cell>
          <cell r="E2105" t="str">
            <v>The Visual Bible: The Gospel of JohnÂ </v>
          </cell>
          <cell r="F2105" t="str">
            <v>http://www.imdb.com/title/tt0377992/?ref_=fn_tt_tt_1</v>
          </cell>
          <cell r="G2105" t="str">
            <v>English</v>
          </cell>
          <cell r="H2105" t="str">
            <v>Canada</v>
          </cell>
          <cell r="I2105">
            <v>17000000</v>
          </cell>
          <cell r="J2105">
            <v>2003</v>
          </cell>
          <cell r="K2105">
            <v>7.7</v>
          </cell>
          <cell r="L2105" t="str">
            <v>Biography</v>
          </cell>
          <cell r="M2105" t="str">
            <v>Drama</v>
          </cell>
          <cell r="N2105" t="str">
            <v>History</v>
          </cell>
        </row>
        <row r="2106">
          <cell r="A2106" t="str">
            <v>Rowdy Herrington</v>
          </cell>
          <cell r="B2106">
            <v>114</v>
          </cell>
          <cell r="C2106">
            <v>30050028</v>
          </cell>
          <cell r="D2106" t="str">
            <v>Action|Thriller</v>
          </cell>
          <cell r="E2106" t="str">
            <v>Road HouseÂ </v>
          </cell>
          <cell r="F2106" t="str">
            <v>http://www.imdb.com/title/tt0098206/?ref_=fn_tt_tt_1</v>
          </cell>
          <cell r="G2106" t="str">
            <v>English</v>
          </cell>
          <cell r="H2106" t="str">
            <v>USA</v>
          </cell>
          <cell r="I2106">
            <v>17000000</v>
          </cell>
          <cell r="J2106">
            <v>1989</v>
          </cell>
          <cell r="K2106">
            <v>6.5</v>
          </cell>
          <cell r="L2106" t="str">
            <v>Action</v>
          </cell>
          <cell r="M2106" t="str">
            <v>Thriller</v>
          </cell>
        </row>
        <row r="2107">
          <cell r="A2107" t="str">
            <v>Salim Akil</v>
          </cell>
          <cell r="B2107">
            <v>116</v>
          </cell>
          <cell r="C2107">
            <v>24397469</v>
          </cell>
          <cell r="D2107" t="str">
            <v>Drama|Music</v>
          </cell>
          <cell r="E2107" t="str">
            <v>SparkleÂ </v>
          </cell>
          <cell r="F2107" t="str">
            <v>http://www.imdb.com/title/tt1876451/?ref_=fn_tt_tt_1</v>
          </cell>
          <cell r="G2107" t="str">
            <v>English</v>
          </cell>
          <cell r="H2107" t="str">
            <v>USA</v>
          </cell>
          <cell r="I2107">
            <v>17000000</v>
          </cell>
          <cell r="J2107">
            <v>2012</v>
          </cell>
          <cell r="K2107">
            <v>5.7</v>
          </cell>
          <cell r="L2107" t="str">
            <v>Drama</v>
          </cell>
          <cell r="M2107" t="str">
            <v>Music</v>
          </cell>
        </row>
        <row r="2108">
          <cell r="A2108" t="str">
            <v>Luc Besson</v>
          </cell>
          <cell r="B2108">
            <v>98</v>
          </cell>
          <cell r="C2108">
            <v>0</v>
          </cell>
          <cell r="D2108" t="str">
            <v>Comedy|Drama|Thriller</v>
          </cell>
          <cell r="E2108" t="str">
            <v>SubwayÂ </v>
          </cell>
          <cell r="F2108" t="str">
            <v>http://www.imdb.com/title/tt0090095/?ref_=fn_tt_tt_1</v>
          </cell>
          <cell r="G2108" t="str">
            <v>French</v>
          </cell>
          <cell r="H2108" t="str">
            <v>France</v>
          </cell>
          <cell r="I2108">
            <v>17000000</v>
          </cell>
          <cell r="J2108">
            <v>1985</v>
          </cell>
          <cell r="K2108">
            <v>6.5</v>
          </cell>
          <cell r="L2108" t="str">
            <v>Comedy</v>
          </cell>
          <cell r="M2108" t="str">
            <v>Drama</v>
          </cell>
          <cell r="N2108" t="str">
            <v>Thriller</v>
          </cell>
        </row>
        <row r="2109">
          <cell r="A2109" t="str">
            <v>John Stockwell</v>
          </cell>
          <cell r="B2109">
            <v>90</v>
          </cell>
          <cell r="C2109">
            <v>0</v>
          </cell>
          <cell r="D2109" t="str">
            <v>Action</v>
          </cell>
          <cell r="E2109" t="str">
            <v>Kickboxer: VengeanceÂ </v>
          </cell>
          <cell r="F2109" t="str">
            <v>http://www.imdb.com/title/tt3082898/?ref_=fn_tt_tt_1</v>
          </cell>
          <cell r="G2109" t="str">
            <v>English</v>
          </cell>
          <cell r="H2109" t="str">
            <v>USA</v>
          </cell>
          <cell r="I2109">
            <v>17000000</v>
          </cell>
          <cell r="J2109">
            <v>2016</v>
          </cell>
          <cell r="K2109">
            <v>9.1</v>
          </cell>
          <cell r="L2109" t="str">
            <v>Action</v>
          </cell>
          <cell r="M2109">
            <v>0</v>
          </cell>
        </row>
        <row r="2110">
          <cell r="A2110" t="str">
            <v>Cory Edwards</v>
          </cell>
          <cell r="B2110">
            <v>80</v>
          </cell>
          <cell r="C2110">
            <v>51053787</v>
          </cell>
          <cell r="D2110" t="str">
            <v>Action|Animation|Comedy|Crime|Family</v>
          </cell>
          <cell r="E2110" t="str">
            <v>Hoodwinked!Â </v>
          </cell>
          <cell r="F2110" t="str">
            <v>http://www.imdb.com/title/tt0443536/?ref_=fn_tt_tt_1</v>
          </cell>
          <cell r="G2110" t="str">
            <v>English</v>
          </cell>
          <cell r="H2110" t="str">
            <v>USA</v>
          </cell>
          <cell r="I2110">
            <v>17500000</v>
          </cell>
          <cell r="J2110">
            <v>2005</v>
          </cell>
          <cell r="K2110">
            <v>6.5</v>
          </cell>
          <cell r="L2110" t="str">
            <v>Action</v>
          </cell>
          <cell r="M2110" t="str">
            <v>Animation</v>
          </cell>
          <cell r="N2110" t="str">
            <v>Comedy</v>
          </cell>
          <cell r="O2110" t="str">
            <v>Crime</v>
          </cell>
        </row>
        <row r="2111">
          <cell r="A2111" t="str">
            <v>Terry George</v>
          </cell>
          <cell r="B2111">
            <v>121</v>
          </cell>
          <cell r="C2111">
            <v>23472900</v>
          </cell>
          <cell r="D2111" t="str">
            <v>Drama|History|War</v>
          </cell>
          <cell r="E2111" t="str">
            <v>Hotel RwandaÂ </v>
          </cell>
          <cell r="F2111" t="str">
            <v>http://www.imdb.com/title/tt0395169/?ref_=fn_tt_tt_1</v>
          </cell>
          <cell r="G2111" t="str">
            <v>English</v>
          </cell>
          <cell r="H2111" t="str">
            <v>UK</v>
          </cell>
          <cell r="I2111">
            <v>17500000</v>
          </cell>
          <cell r="J2111">
            <v>2004</v>
          </cell>
          <cell r="K2111">
            <v>8.1</v>
          </cell>
          <cell r="L2111" t="str">
            <v>Drama</v>
          </cell>
          <cell r="M2111" t="str">
            <v>History</v>
          </cell>
          <cell r="N2111" t="str">
            <v>War</v>
          </cell>
        </row>
        <row r="2112">
          <cell r="A2112" t="str">
            <v>Kasi Lemmons</v>
          </cell>
          <cell r="B2112">
            <v>93</v>
          </cell>
          <cell r="C2112">
            <v>7017178</v>
          </cell>
          <cell r="D2112" t="str">
            <v>Drama|Family|Music|Musical</v>
          </cell>
          <cell r="E2112" t="str">
            <v>Black NativityÂ </v>
          </cell>
          <cell r="F2112" t="str">
            <v>http://www.imdb.com/title/tt1425922/?ref_=fn_tt_tt_1</v>
          </cell>
          <cell r="G2112" t="str">
            <v>English</v>
          </cell>
          <cell r="H2112" t="str">
            <v>USA</v>
          </cell>
          <cell r="I2112">
            <v>17500000</v>
          </cell>
          <cell r="J2112">
            <v>2013</v>
          </cell>
          <cell r="K2112">
            <v>4.4000000000000004</v>
          </cell>
          <cell r="L2112" t="str">
            <v>Drama</v>
          </cell>
          <cell r="M2112" t="str">
            <v>Family</v>
          </cell>
          <cell r="N2112" t="str">
            <v>Music</v>
          </cell>
          <cell r="O2112" t="str">
            <v>Musical</v>
          </cell>
        </row>
        <row r="2113">
          <cell r="A2113" t="str">
            <v>Matt Dillon</v>
          </cell>
          <cell r="B2113">
            <v>116</v>
          </cell>
          <cell r="C2113">
            <v>325491</v>
          </cell>
          <cell r="D2113" t="str">
            <v>Crime|Drama|Thriller</v>
          </cell>
          <cell r="E2113" t="str">
            <v>City of GhostsÂ </v>
          </cell>
          <cell r="F2113" t="str">
            <v>http://www.imdb.com/title/tt0164003/?ref_=fn_tt_tt_1</v>
          </cell>
          <cell r="G2113" t="str">
            <v>English</v>
          </cell>
          <cell r="H2113" t="str">
            <v>USA</v>
          </cell>
          <cell r="I2113">
            <v>17500000</v>
          </cell>
          <cell r="J2113">
            <v>2002</v>
          </cell>
          <cell r="K2113">
            <v>6</v>
          </cell>
          <cell r="L2113" t="str">
            <v>Crime</v>
          </cell>
          <cell r="M2113" t="str">
            <v>Drama</v>
          </cell>
          <cell r="N2113" t="str">
            <v>Thriller</v>
          </cell>
        </row>
        <row r="2114">
          <cell r="A2114" t="str">
            <v>Jay Chandrasekhar</v>
          </cell>
          <cell r="B2114">
            <v>110</v>
          </cell>
          <cell r="C2114">
            <v>19179969</v>
          </cell>
          <cell r="D2114" t="str">
            <v>Comedy</v>
          </cell>
          <cell r="E2114" t="str">
            <v>BeerfestÂ </v>
          </cell>
          <cell r="F2114" t="str">
            <v>http://www.imdb.com/title/tt0486551/?ref_=fn_tt_tt_1</v>
          </cell>
          <cell r="G2114" t="str">
            <v>English</v>
          </cell>
          <cell r="H2114" t="str">
            <v>USA</v>
          </cell>
          <cell r="I2114">
            <v>17500000</v>
          </cell>
          <cell r="J2114">
            <v>2006</v>
          </cell>
          <cell r="K2114">
            <v>6.3</v>
          </cell>
          <cell r="L2114" t="str">
            <v>Comedy</v>
          </cell>
          <cell r="M2114">
            <v>0</v>
          </cell>
        </row>
        <row r="2115">
          <cell r="A2115" t="str">
            <v>Dennie Gordon</v>
          </cell>
          <cell r="B2115">
            <v>91</v>
          </cell>
          <cell r="C2115">
            <v>27087695</v>
          </cell>
          <cell r="D2115" t="str">
            <v>Adventure|Comedy|Drama</v>
          </cell>
          <cell r="E2115" t="str">
            <v>Joe DirtÂ </v>
          </cell>
          <cell r="F2115" t="str">
            <v>http://www.imdb.com/title/tt0245686/?ref_=fn_tt_tt_1</v>
          </cell>
          <cell r="G2115" t="str">
            <v>English</v>
          </cell>
          <cell r="H2115" t="str">
            <v>USA</v>
          </cell>
          <cell r="I2115">
            <v>17700000</v>
          </cell>
          <cell r="J2115">
            <v>2001</v>
          </cell>
          <cell r="K2115">
            <v>5.9</v>
          </cell>
          <cell r="L2115" t="str">
            <v>Adventure</v>
          </cell>
          <cell r="M2115" t="str">
            <v>Comedy</v>
          </cell>
          <cell r="N2115" t="str">
            <v>Drama</v>
          </cell>
        </row>
        <row r="2116">
          <cell r="A2116" t="str">
            <v>Richard Fleischer</v>
          </cell>
          <cell r="B2116">
            <v>89</v>
          </cell>
          <cell r="C2116">
            <v>0</v>
          </cell>
          <cell r="D2116" t="str">
            <v>Action|Adventure|Fantasy</v>
          </cell>
          <cell r="E2116" t="str">
            <v>Red SonjaÂ </v>
          </cell>
          <cell r="F2116" t="str">
            <v>http://www.imdb.com/title/tt0089893/?ref_=fn_tt_tt_1</v>
          </cell>
          <cell r="G2116" t="str">
            <v>English</v>
          </cell>
          <cell r="H2116" t="str">
            <v>Netherlands</v>
          </cell>
          <cell r="I2116">
            <v>17900000</v>
          </cell>
          <cell r="J2116">
            <v>1985</v>
          </cell>
          <cell r="K2116">
            <v>5</v>
          </cell>
          <cell r="L2116" t="str">
            <v>Action</v>
          </cell>
          <cell r="M2116" t="str">
            <v>Adventure</v>
          </cell>
          <cell r="N2116" t="str">
            <v>Fantasy</v>
          </cell>
        </row>
        <row r="2117">
          <cell r="A2117" t="str">
            <v>Andrzej Bartkowiak</v>
          </cell>
          <cell r="B2117">
            <v>96</v>
          </cell>
          <cell r="C2117">
            <v>8742261</v>
          </cell>
          <cell r="D2117" t="str">
            <v>Action|Crime|Drama|Mystery|Thriller</v>
          </cell>
          <cell r="E2117" t="str">
            <v>Street Fighter: The Legend of Chun-LiÂ </v>
          </cell>
          <cell r="F2117" t="str">
            <v>http://www.imdb.com/title/tt0891592/?ref_=fn_tt_tt_1</v>
          </cell>
          <cell r="G2117" t="str">
            <v>English</v>
          </cell>
          <cell r="H2117" t="str">
            <v>Canada</v>
          </cell>
          <cell r="I2117">
            <v>18000000</v>
          </cell>
          <cell r="J2117">
            <v>2009</v>
          </cell>
          <cell r="K2117">
            <v>3.7</v>
          </cell>
          <cell r="L2117" t="str">
            <v>Action</v>
          </cell>
          <cell r="M2117" t="str">
            <v>Crime</v>
          </cell>
          <cell r="N2117" t="str">
            <v>Drama</v>
          </cell>
          <cell r="O2117" t="str">
            <v>Mystery</v>
          </cell>
        </row>
        <row r="2118">
          <cell r="A2118" t="str">
            <v>Edward Zwick</v>
          </cell>
          <cell r="B2118">
            <v>122</v>
          </cell>
          <cell r="C2118">
            <v>26830000</v>
          </cell>
          <cell r="D2118" t="str">
            <v>Drama|History|War</v>
          </cell>
          <cell r="E2118" t="str">
            <v>GloryÂ </v>
          </cell>
          <cell r="F2118" t="str">
            <v>http://www.imdb.com/title/tt0097441/?ref_=fn_tt_tt_1</v>
          </cell>
          <cell r="G2118" t="str">
            <v>English</v>
          </cell>
          <cell r="H2118" t="str">
            <v>USA</v>
          </cell>
          <cell r="I2118">
            <v>18000000</v>
          </cell>
          <cell r="J2118">
            <v>1989</v>
          </cell>
          <cell r="K2118">
            <v>7.9</v>
          </cell>
          <cell r="L2118" t="str">
            <v>Drama</v>
          </cell>
          <cell r="M2118" t="str">
            <v>History</v>
          </cell>
          <cell r="N2118" t="str">
            <v>War</v>
          </cell>
        </row>
        <row r="2119">
          <cell r="A2119" t="str">
            <v>Michael Radford</v>
          </cell>
          <cell r="B2119">
            <v>131</v>
          </cell>
          <cell r="C2119">
            <v>3752725</v>
          </cell>
          <cell r="D2119" t="str">
            <v>Drama|Romance</v>
          </cell>
          <cell r="E2119" t="str">
            <v>The Merchant of VeniceÂ </v>
          </cell>
          <cell r="F2119" t="str">
            <v>http://www.imdb.com/title/tt0379889/?ref_=fn_tt_tt_1</v>
          </cell>
          <cell r="G2119" t="str">
            <v>English</v>
          </cell>
          <cell r="H2119" t="str">
            <v>USA</v>
          </cell>
          <cell r="I2119">
            <v>18000000</v>
          </cell>
          <cell r="J2119">
            <v>2004</v>
          </cell>
          <cell r="K2119">
            <v>7.1</v>
          </cell>
          <cell r="L2119" t="str">
            <v>Drama</v>
          </cell>
          <cell r="M2119" t="str">
            <v>Romance</v>
          </cell>
        </row>
        <row r="2120">
          <cell r="A2120" t="str">
            <v>Li Zhang</v>
          </cell>
          <cell r="B2120">
            <v>121</v>
          </cell>
          <cell r="C2120">
            <v>127437</v>
          </cell>
          <cell r="D2120" t="str">
            <v>Action|Adventure|Drama|History|War</v>
          </cell>
          <cell r="E2120" t="str">
            <v>1911Â </v>
          </cell>
          <cell r="F2120" t="str">
            <v>http://www.imdb.com/title/tt1772230/?ref_=fn_tt_tt_1</v>
          </cell>
          <cell r="G2120" t="str">
            <v>Mandarin</v>
          </cell>
          <cell r="H2120" t="str">
            <v>China</v>
          </cell>
          <cell r="I2120">
            <v>18000000</v>
          </cell>
          <cell r="J2120">
            <v>2011</v>
          </cell>
          <cell r="K2120">
            <v>6</v>
          </cell>
          <cell r="L2120" t="str">
            <v>Action</v>
          </cell>
          <cell r="M2120" t="str">
            <v>Adventure</v>
          </cell>
          <cell r="N2120" t="str">
            <v>Drama</v>
          </cell>
          <cell r="O2120" t="str">
            <v>History</v>
          </cell>
        </row>
        <row r="2121">
          <cell r="A2121" t="str">
            <v>Irvin Kershner</v>
          </cell>
          <cell r="B2121">
            <v>127</v>
          </cell>
          <cell r="C2121">
            <v>290158751</v>
          </cell>
          <cell r="D2121" t="str">
            <v>Action|Adventure|Fantasy|Sci-Fi</v>
          </cell>
          <cell r="E2121" t="str">
            <v>Star Wars: Episode V - The Empire Strikes BackÂ </v>
          </cell>
          <cell r="F2121" t="str">
            <v>http://www.imdb.com/title/tt0080684/?ref_=fn_tt_tt_1</v>
          </cell>
          <cell r="G2121" t="str">
            <v>English</v>
          </cell>
          <cell r="H2121" t="str">
            <v>USA</v>
          </cell>
          <cell r="I2121">
            <v>18000000</v>
          </cell>
          <cell r="J2121">
            <v>1980</v>
          </cell>
          <cell r="K2121">
            <v>8.8000000000000007</v>
          </cell>
          <cell r="L2121" t="str">
            <v>Action</v>
          </cell>
          <cell r="M2121" t="str">
            <v>Adventure</v>
          </cell>
          <cell r="N2121" t="str">
            <v>Fantasy</v>
          </cell>
          <cell r="O2121" t="str">
            <v>Sci-Fi</v>
          </cell>
        </row>
        <row r="2122">
          <cell r="A2122" t="str">
            <v>Steven Spielberg</v>
          </cell>
          <cell r="B2122">
            <v>115</v>
          </cell>
          <cell r="C2122">
            <v>242374454</v>
          </cell>
          <cell r="D2122" t="str">
            <v>Action|Adventure</v>
          </cell>
          <cell r="E2122" t="str">
            <v>Raiders of the Lost ArkÂ </v>
          </cell>
          <cell r="F2122" t="str">
            <v>http://www.imdb.com/title/tt0082971/?ref_=fn_tt_tt_1</v>
          </cell>
          <cell r="G2122" t="str">
            <v>English</v>
          </cell>
          <cell r="H2122" t="str">
            <v>USA</v>
          </cell>
          <cell r="I2122">
            <v>18000000</v>
          </cell>
          <cell r="J2122">
            <v>1981</v>
          </cell>
          <cell r="K2122">
            <v>8.5</v>
          </cell>
          <cell r="L2122" t="str">
            <v>Action</v>
          </cell>
          <cell r="M2122" t="str">
            <v>Adventure</v>
          </cell>
        </row>
        <row r="2123">
          <cell r="A2123" t="str">
            <v>Chris Columbus</v>
          </cell>
          <cell r="B2123">
            <v>120</v>
          </cell>
          <cell r="C2123">
            <v>173585516</v>
          </cell>
          <cell r="D2123" t="str">
            <v>Adventure|Comedy|Family</v>
          </cell>
          <cell r="E2123" t="str">
            <v>Home Alone 2: Lost in New YorkÂ </v>
          </cell>
          <cell r="F2123" t="str">
            <v>http://www.imdb.com/title/tt0104431/?ref_=fn_tt_tt_1</v>
          </cell>
          <cell r="G2123" t="str">
            <v>English</v>
          </cell>
          <cell r="H2123" t="str">
            <v>USA</v>
          </cell>
          <cell r="I2123">
            <v>18000000</v>
          </cell>
          <cell r="J2123">
            <v>1992</v>
          </cell>
          <cell r="K2123">
            <v>6.6</v>
          </cell>
          <cell r="L2123" t="str">
            <v>Adventure</v>
          </cell>
          <cell r="M2123" t="str">
            <v>Comedy</v>
          </cell>
          <cell r="N2123" t="str">
            <v>Family</v>
          </cell>
        </row>
        <row r="2124">
          <cell r="A2124" t="str">
            <v>Paul W.S. Anderson</v>
          </cell>
          <cell r="B2124">
            <v>101</v>
          </cell>
          <cell r="C2124">
            <v>70360285</v>
          </cell>
          <cell r="D2124" t="str">
            <v>Action|Adventure|Fantasy|Sci-Fi|Thriller</v>
          </cell>
          <cell r="E2124" t="str">
            <v>Mortal KombatÂ </v>
          </cell>
          <cell r="F2124" t="str">
            <v>http://www.imdb.com/title/tt0113855/?ref_=fn_tt_tt_1</v>
          </cell>
          <cell r="G2124" t="str">
            <v>English</v>
          </cell>
          <cell r="H2124" t="str">
            <v>USA</v>
          </cell>
          <cell r="I2124">
            <v>18000000</v>
          </cell>
          <cell r="J2124">
            <v>1995</v>
          </cell>
          <cell r="K2124">
            <v>5.8</v>
          </cell>
          <cell r="L2124" t="str">
            <v>Action</v>
          </cell>
          <cell r="M2124" t="str">
            <v>Adventure</v>
          </cell>
          <cell r="N2124" t="str">
            <v>Fantasy</v>
          </cell>
          <cell r="O2124" t="str">
            <v>Sci-Fi</v>
          </cell>
        </row>
        <row r="2125">
          <cell r="A2125" t="str">
            <v>Shawn Levy</v>
          </cell>
          <cell r="B2125">
            <v>95</v>
          </cell>
          <cell r="C2125">
            <v>56127162</v>
          </cell>
          <cell r="D2125" t="str">
            <v>Comedy|Romance</v>
          </cell>
          <cell r="E2125" t="str">
            <v>Just MarriedÂ </v>
          </cell>
          <cell r="F2125" t="str">
            <v>http://www.imdb.com/title/tt0305711/?ref_=fn_tt_tt_1</v>
          </cell>
          <cell r="G2125" t="str">
            <v>English</v>
          </cell>
          <cell r="H2125" t="str">
            <v>USA</v>
          </cell>
          <cell r="I2125">
            <v>18000000</v>
          </cell>
          <cell r="J2125">
            <v>2003</v>
          </cell>
          <cell r="K2125">
            <v>5.4</v>
          </cell>
          <cell r="L2125" t="str">
            <v>Comedy</v>
          </cell>
          <cell r="M2125" t="str">
            <v>Romance</v>
          </cell>
        </row>
        <row r="2126">
          <cell r="A2126" t="str">
            <v>Nicholas Stoller</v>
          </cell>
          <cell r="B2126">
            <v>97</v>
          </cell>
          <cell r="C2126">
            <v>150056505</v>
          </cell>
          <cell r="D2126" t="str">
            <v>Comedy</v>
          </cell>
          <cell r="E2126" t="str">
            <v>NeighborsÂ </v>
          </cell>
          <cell r="F2126" t="str">
            <v>http://www.imdb.com/title/tt2004420/?ref_=fn_tt_tt_1</v>
          </cell>
          <cell r="G2126" t="str">
            <v>English</v>
          </cell>
          <cell r="H2126" t="str">
            <v>USA</v>
          </cell>
          <cell r="I2126">
            <v>18000000</v>
          </cell>
          <cell r="J2126">
            <v>2014</v>
          </cell>
          <cell r="K2126">
            <v>6.4</v>
          </cell>
          <cell r="L2126" t="str">
            <v>Comedy</v>
          </cell>
          <cell r="M2126">
            <v>0</v>
          </cell>
        </row>
        <row r="2127">
          <cell r="A2127" t="str">
            <v>Chuck Russell</v>
          </cell>
          <cell r="B2127">
            <v>114</v>
          </cell>
          <cell r="C2127">
            <v>119938730</v>
          </cell>
          <cell r="D2127" t="str">
            <v>Action|Comedy|Crime|Fantasy</v>
          </cell>
          <cell r="E2127" t="str">
            <v>The MaskÂ </v>
          </cell>
          <cell r="F2127" t="str">
            <v>http://www.imdb.com/title/tt0110475/?ref_=fn_tt_tt_1</v>
          </cell>
          <cell r="G2127" t="str">
            <v>English</v>
          </cell>
          <cell r="H2127" t="str">
            <v>USA</v>
          </cell>
          <cell r="I2127">
            <v>18000000</v>
          </cell>
          <cell r="J2127">
            <v>1994</v>
          </cell>
          <cell r="K2127">
            <v>6.9</v>
          </cell>
          <cell r="L2127" t="str">
            <v>Action</v>
          </cell>
          <cell r="M2127" t="str">
            <v>Comedy</v>
          </cell>
          <cell r="N2127" t="str">
            <v>Crime</v>
          </cell>
          <cell r="O2127" t="str">
            <v>Fantasy</v>
          </cell>
        </row>
        <row r="2128">
          <cell r="A2128" t="str">
            <v>Penny Marshall</v>
          </cell>
          <cell r="B2128">
            <v>130</v>
          </cell>
          <cell r="C2128">
            <v>114968774</v>
          </cell>
          <cell r="D2128" t="str">
            <v>Comedy|Drama|Family|Fantasy|Romance</v>
          </cell>
          <cell r="E2128" t="str">
            <v>BigÂ </v>
          </cell>
          <cell r="F2128" t="str">
            <v>http://www.imdb.com/title/tt0094737/?ref_=fn_tt_tt_1</v>
          </cell>
          <cell r="G2128" t="str">
            <v>English</v>
          </cell>
          <cell r="H2128" t="str">
            <v>USA</v>
          </cell>
          <cell r="I2128">
            <v>18000000</v>
          </cell>
          <cell r="J2128">
            <v>1988</v>
          </cell>
          <cell r="K2128">
            <v>7.3</v>
          </cell>
          <cell r="L2128" t="str">
            <v>Comedy</v>
          </cell>
          <cell r="M2128" t="str">
            <v>Drama</v>
          </cell>
          <cell r="N2128" t="str">
            <v>Family</v>
          </cell>
          <cell r="O2128" t="str">
            <v>Fantasy</v>
          </cell>
        </row>
        <row r="2129">
          <cell r="A2129" t="str">
            <v>Larry Charles</v>
          </cell>
          <cell r="B2129">
            <v>82</v>
          </cell>
          <cell r="C2129">
            <v>128505958</v>
          </cell>
          <cell r="D2129" t="str">
            <v>Comedy</v>
          </cell>
          <cell r="E2129" t="str">
            <v>Borat: Cultural Learnings of America for Make Benefit Glorious Nation of KazakhstanÂ </v>
          </cell>
          <cell r="F2129" t="str">
            <v>http://www.imdb.com/title/tt0443453/?ref_=fn_tt_tt_1</v>
          </cell>
          <cell r="G2129" t="str">
            <v>English</v>
          </cell>
          <cell r="H2129" t="str">
            <v>USA</v>
          </cell>
          <cell r="I2129">
            <v>18000000</v>
          </cell>
          <cell r="J2129">
            <v>2006</v>
          </cell>
          <cell r="K2129">
            <v>7.3</v>
          </cell>
          <cell r="L2129" t="str">
            <v>Comedy</v>
          </cell>
          <cell r="M2129">
            <v>0</v>
          </cell>
        </row>
        <row r="2130">
          <cell r="A2130" t="str">
            <v>Robert Luketic</v>
          </cell>
          <cell r="B2130">
            <v>96</v>
          </cell>
          <cell r="C2130">
            <v>95001351</v>
          </cell>
          <cell r="D2130" t="str">
            <v>Comedy|Romance</v>
          </cell>
          <cell r="E2130" t="str">
            <v>Legally BlondeÂ </v>
          </cell>
          <cell r="F2130" t="str">
            <v>http://www.imdb.com/title/tt0250494/?ref_=fn_tt_tt_1</v>
          </cell>
          <cell r="G2130" t="str">
            <v>English</v>
          </cell>
          <cell r="H2130" t="str">
            <v>USA</v>
          </cell>
          <cell r="I2130">
            <v>18000000</v>
          </cell>
          <cell r="J2130">
            <v>2001</v>
          </cell>
          <cell r="K2130">
            <v>6.2</v>
          </cell>
          <cell r="L2130" t="str">
            <v>Comedy</v>
          </cell>
          <cell r="M2130" t="str">
            <v>Romance</v>
          </cell>
        </row>
        <row r="2131">
          <cell r="A2131" t="str">
            <v>Kevin Rodney Sullivan</v>
          </cell>
          <cell r="B2131">
            <v>106</v>
          </cell>
          <cell r="C2131">
            <v>64955956</v>
          </cell>
          <cell r="D2131" t="str">
            <v>Comedy|Drama</v>
          </cell>
          <cell r="E2131" t="str">
            <v>Barbershop 2: Back in BusinessÂ </v>
          </cell>
          <cell r="F2131" t="str">
            <v>http://www.imdb.com/title/tt0337579/?ref_=fn_tt_tt_1</v>
          </cell>
          <cell r="G2131" t="str">
            <v>English</v>
          </cell>
          <cell r="H2131" t="str">
            <v>USA</v>
          </cell>
          <cell r="I2131">
            <v>18000000</v>
          </cell>
          <cell r="J2131">
            <v>2004</v>
          </cell>
          <cell r="K2131">
            <v>5.7</v>
          </cell>
          <cell r="L2131" t="str">
            <v>Comedy</v>
          </cell>
          <cell r="M2131" t="str">
            <v>Drama</v>
          </cell>
        </row>
        <row r="2132">
          <cell r="A2132" t="str">
            <v>Terry Zwigoff</v>
          </cell>
          <cell r="B2132">
            <v>98</v>
          </cell>
          <cell r="C2132">
            <v>60057639</v>
          </cell>
          <cell r="D2132" t="str">
            <v>Comedy|Crime|Drama</v>
          </cell>
          <cell r="E2132" t="str">
            <v>Bad SantaÂ </v>
          </cell>
          <cell r="F2132" t="str">
            <v>http://www.imdb.com/title/tt0307987/?ref_=fn_tt_tt_1</v>
          </cell>
          <cell r="G2132" t="str">
            <v>English</v>
          </cell>
          <cell r="H2132" t="str">
            <v>USA</v>
          </cell>
          <cell r="I2132">
            <v>18000000</v>
          </cell>
          <cell r="J2132">
            <v>2003</v>
          </cell>
          <cell r="K2132">
            <v>7.1</v>
          </cell>
          <cell r="L2132" t="str">
            <v>Comedy</v>
          </cell>
          <cell r="M2132" t="str">
            <v>Crime</v>
          </cell>
          <cell r="N2132" t="str">
            <v>Drama</v>
          </cell>
        </row>
        <row r="2133">
          <cell r="A2133" t="str">
            <v>Kirk Jones</v>
          </cell>
          <cell r="B2133">
            <v>94</v>
          </cell>
          <cell r="C2133">
            <v>59573085</v>
          </cell>
          <cell r="D2133" t="str">
            <v>Comedy|Family|Romance</v>
          </cell>
          <cell r="E2133" t="str">
            <v>My Big Fat Greek Wedding 2Â </v>
          </cell>
          <cell r="F2133" t="str">
            <v>http://www.imdb.com/title/tt3760922/?ref_=fn_tt_tt_1</v>
          </cell>
          <cell r="G2133" t="str">
            <v>English</v>
          </cell>
          <cell r="H2133" t="str">
            <v>USA</v>
          </cell>
          <cell r="I2133">
            <v>18000000</v>
          </cell>
          <cell r="J2133">
            <v>2016</v>
          </cell>
          <cell r="K2133">
            <v>6.1</v>
          </cell>
          <cell r="L2133" t="str">
            <v>Comedy</v>
          </cell>
          <cell r="M2133" t="str">
            <v>Family</v>
          </cell>
          <cell r="N2133" t="str">
            <v>Romance</v>
          </cell>
        </row>
        <row r="2134">
          <cell r="A2134" t="str">
            <v>Milos Forman</v>
          </cell>
          <cell r="B2134">
            <v>180</v>
          </cell>
          <cell r="C2134">
            <v>51600000</v>
          </cell>
          <cell r="D2134" t="str">
            <v>Biography|Drama|History|Music</v>
          </cell>
          <cell r="E2134" t="str">
            <v>AmadeusÂ </v>
          </cell>
          <cell r="F2134" t="str">
            <v>http://www.imdb.com/title/tt0086879/?ref_=fn_tt_tt_1</v>
          </cell>
          <cell r="G2134" t="str">
            <v>English</v>
          </cell>
          <cell r="H2134" t="str">
            <v>USA</v>
          </cell>
          <cell r="I2134">
            <v>18000000</v>
          </cell>
          <cell r="J2134">
            <v>1984</v>
          </cell>
          <cell r="K2134">
            <v>8.3000000000000007</v>
          </cell>
          <cell r="L2134" t="str">
            <v>Biography</v>
          </cell>
          <cell r="M2134" t="str">
            <v>Drama</v>
          </cell>
          <cell r="N2134" t="str">
            <v>History</v>
          </cell>
          <cell r="O2134" t="str">
            <v>Music</v>
          </cell>
        </row>
        <row r="2135">
          <cell r="A2135" t="str">
            <v>Audrey Wells</v>
          </cell>
          <cell r="B2135">
            <v>113</v>
          </cell>
          <cell r="C2135">
            <v>43601508</v>
          </cell>
          <cell r="D2135" t="str">
            <v>Comedy|Drama|Romance</v>
          </cell>
          <cell r="E2135" t="str">
            <v>Under the Tuscan SunÂ </v>
          </cell>
          <cell r="F2135" t="str">
            <v>http://www.imdb.com/title/tt0328589/?ref_=fn_tt_tt_1</v>
          </cell>
          <cell r="G2135" t="str">
            <v>English</v>
          </cell>
          <cell r="H2135" t="str">
            <v>USA</v>
          </cell>
          <cell r="I2135">
            <v>18000000</v>
          </cell>
          <cell r="J2135">
            <v>2003</v>
          </cell>
          <cell r="K2135">
            <v>6.7</v>
          </cell>
          <cell r="L2135" t="str">
            <v>Comedy</v>
          </cell>
          <cell r="M2135" t="str">
            <v>Drama</v>
          </cell>
          <cell r="N2135" t="str">
            <v>Romance</v>
          </cell>
        </row>
        <row r="2136">
          <cell r="A2136" t="str">
            <v>Francis Ford Coppola</v>
          </cell>
          <cell r="B2136">
            <v>103</v>
          </cell>
          <cell r="C2136">
            <v>41382841</v>
          </cell>
          <cell r="D2136" t="str">
            <v>Comedy|Drama|Fantasy|Romance</v>
          </cell>
          <cell r="E2136" t="str">
            <v>Peggy Sue Got MarriedÂ </v>
          </cell>
          <cell r="F2136" t="str">
            <v>http://www.imdb.com/title/tt0091738/?ref_=fn_tt_tt_1</v>
          </cell>
          <cell r="G2136" t="str">
            <v>English</v>
          </cell>
          <cell r="H2136" t="str">
            <v>USA</v>
          </cell>
          <cell r="I2136">
            <v>18000000</v>
          </cell>
          <cell r="J2136">
            <v>1986</v>
          </cell>
          <cell r="K2136">
            <v>6.3</v>
          </cell>
          <cell r="L2136" t="str">
            <v>Comedy</v>
          </cell>
          <cell r="M2136" t="str">
            <v>Drama</v>
          </cell>
          <cell r="N2136" t="str">
            <v>Fantasy</v>
          </cell>
          <cell r="O2136" t="str">
            <v>Romance</v>
          </cell>
        </row>
        <row r="2137">
          <cell r="A2137" t="str">
            <v>Alejandro G. IÃ±Ã¡rritu</v>
          </cell>
          <cell r="B2137">
            <v>119</v>
          </cell>
          <cell r="C2137">
            <v>42335698</v>
          </cell>
          <cell r="D2137" t="str">
            <v>Comedy|Drama|Romance</v>
          </cell>
          <cell r="E2137" t="str">
            <v>Birdman or (The Unexpected Virtue of Ignorance)Â </v>
          </cell>
          <cell r="F2137" t="str">
            <v>http://www.imdb.com/title/tt2562232/?ref_=fn_tt_tt_1</v>
          </cell>
          <cell r="G2137" t="str">
            <v>English</v>
          </cell>
          <cell r="H2137" t="str">
            <v>USA</v>
          </cell>
          <cell r="I2137">
            <v>18000000</v>
          </cell>
          <cell r="J2137">
            <v>2014</v>
          </cell>
          <cell r="K2137">
            <v>7.8</v>
          </cell>
          <cell r="L2137" t="str">
            <v>Comedy</v>
          </cell>
          <cell r="M2137" t="str">
            <v>Drama</v>
          </cell>
          <cell r="N2137" t="str">
            <v>Romance</v>
          </cell>
        </row>
        <row r="2138">
          <cell r="A2138" t="str">
            <v>Woody Allen</v>
          </cell>
          <cell r="B2138">
            <v>98</v>
          </cell>
          <cell r="C2138">
            <v>33404871</v>
          </cell>
          <cell r="D2138" t="str">
            <v>Drama</v>
          </cell>
          <cell r="E2138" t="str">
            <v>Blue JasmineÂ </v>
          </cell>
          <cell r="F2138" t="str">
            <v>http://www.imdb.com/title/tt2334873/?ref_=fn_tt_tt_1</v>
          </cell>
          <cell r="G2138" t="str">
            <v>English</v>
          </cell>
          <cell r="H2138" t="str">
            <v>USA</v>
          </cell>
          <cell r="I2138">
            <v>18000000</v>
          </cell>
          <cell r="J2138">
            <v>2013</v>
          </cell>
          <cell r="K2138">
            <v>7.3</v>
          </cell>
          <cell r="L2138" t="str">
            <v>Drama</v>
          </cell>
          <cell r="M2138">
            <v>0</v>
          </cell>
        </row>
        <row r="2139">
          <cell r="A2139" t="str">
            <v>Rick Friedberg</v>
          </cell>
          <cell r="B2139">
            <v>81</v>
          </cell>
          <cell r="C2139">
            <v>26906039</v>
          </cell>
          <cell r="D2139" t="str">
            <v>Action|Comedy</v>
          </cell>
          <cell r="E2139" t="str">
            <v>Spy HardÂ </v>
          </cell>
          <cell r="F2139" t="str">
            <v>http://www.imdb.com/title/tt0117723/?ref_=fn_tt_tt_1</v>
          </cell>
          <cell r="G2139" t="str">
            <v>English</v>
          </cell>
          <cell r="H2139" t="str">
            <v>USA</v>
          </cell>
          <cell r="I2139">
            <v>18000000</v>
          </cell>
          <cell r="J2139">
            <v>1996</v>
          </cell>
          <cell r="K2139">
            <v>5.3</v>
          </cell>
          <cell r="L2139" t="str">
            <v>Action</v>
          </cell>
          <cell r="M2139" t="str">
            <v>Comedy</v>
          </cell>
        </row>
        <row r="2140">
          <cell r="A2140" t="str">
            <v>Sean McNamara</v>
          </cell>
          <cell r="B2140">
            <v>106</v>
          </cell>
          <cell r="C2140">
            <v>43853424</v>
          </cell>
          <cell r="D2140" t="str">
            <v>Biography|Drama|Family|Sport</v>
          </cell>
          <cell r="E2140" t="str">
            <v>Soul SurferÂ </v>
          </cell>
          <cell r="F2140" t="str">
            <v>http://www.imdb.com/title/tt1596346/?ref_=fn_tt_tt_1</v>
          </cell>
          <cell r="G2140" t="str">
            <v>English</v>
          </cell>
          <cell r="H2140" t="str">
            <v>USA</v>
          </cell>
          <cell r="I2140">
            <v>18000000</v>
          </cell>
          <cell r="J2140">
            <v>2011</v>
          </cell>
          <cell r="K2140">
            <v>7.1</v>
          </cell>
          <cell r="L2140" t="str">
            <v>Biography</v>
          </cell>
          <cell r="M2140" t="str">
            <v>Drama</v>
          </cell>
          <cell r="N2140" t="str">
            <v>Family</v>
          </cell>
          <cell r="O2140" t="str">
            <v>Sport</v>
          </cell>
        </row>
        <row r="2141">
          <cell r="A2141" t="str">
            <v>Mike Nichols</v>
          </cell>
          <cell r="B2141">
            <v>122</v>
          </cell>
          <cell r="C2141">
            <v>0</v>
          </cell>
          <cell r="D2141" t="str">
            <v>Comedy|Drama|War</v>
          </cell>
          <cell r="E2141" t="str">
            <v>Catch-22Â </v>
          </cell>
          <cell r="F2141" t="str">
            <v>http://www.imdb.com/title/tt0065528/?ref_=fn_tt_tt_1</v>
          </cell>
          <cell r="G2141" t="str">
            <v>English</v>
          </cell>
          <cell r="H2141" t="str">
            <v>USA</v>
          </cell>
          <cell r="I2141">
            <v>18000000</v>
          </cell>
          <cell r="J2141">
            <v>1970</v>
          </cell>
          <cell r="K2141">
            <v>7.2</v>
          </cell>
          <cell r="L2141" t="str">
            <v>Comedy</v>
          </cell>
          <cell r="M2141" t="str">
            <v>Drama</v>
          </cell>
          <cell r="N2141" t="str">
            <v>War</v>
          </cell>
        </row>
        <row r="2142">
          <cell r="A2142" t="str">
            <v>Jody Hill</v>
          </cell>
          <cell r="B2142">
            <v>86</v>
          </cell>
          <cell r="C2142">
            <v>23993605</v>
          </cell>
          <cell r="D2142" t="str">
            <v>Comedy|Crime|Drama</v>
          </cell>
          <cell r="E2142" t="str">
            <v>Observe and ReportÂ </v>
          </cell>
          <cell r="F2142" t="str">
            <v>http://www.imdb.com/title/tt1197628/?ref_=fn_tt_tt_1</v>
          </cell>
          <cell r="G2142" t="str">
            <v>English</v>
          </cell>
          <cell r="H2142" t="str">
            <v>USA</v>
          </cell>
          <cell r="I2142">
            <v>18000000</v>
          </cell>
          <cell r="J2142">
            <v>2009</v>
          </cell>
          <cell r="K2142">
            <v>5.8</v>
          </cell>
          <cell r="L2142" t="str">
            <v>Comedy</v>
          </cell>
          <cell r="M2142" t="str">
            <v>Crime</v>
          </cell>
          <cell r="N2142" t="str">
            <v>Drama</v>
          </cell>
        </row>
        <row r="2143">
          <cell r="A2143" t="str">
            <v>Richard Fleischer</v>
          </cell>
          <cell r="B2143">
            <v>103</v>
          </cell>
          <cell r="C2143">
            <v>26400000</v>
          </cell>
          <cell r="D2143" t="str">
            <v>Action|Adventure|Fantasy</v>
          </cell>
          <cell r="E2143" t="str">
            <v>Conan the DestroyerÂ </v>
          </cell>
          <cell r="F2143" t="str">
            <v>http://www.imdb.com/title/tt0087078/?ref_=fn_tt_tt_1</v>
          </cell>
          <cell r="G2143" t="str">
            <v>English</v>
          </cell>
          <cell r="H2143" t="str">
            <v>USA</v>
          </cell>
          <cell r="I2143">
            <v>18000000</v>
          </cell>
          <cell r="J2143">
            <v>1984</v>
          </cell>
          <cell r="K2143">
            <v>5.8</v>
          </cell>
          <cell r="L2143" t="str">
            <v>Action</v>
          </cell>
          <cell r="M2143" t="str">
            <v>Adventure</v>
          </cell>
          <cell r="N2143" t="str">
            <v>Fantasy</v>
          </cell>
        </row>
        <row r="2144">
          <cell r="A2144" t="str">
            <v>Martin Scorsese</v>
          </cell>
          <cell r="B2144">
            <v>121</v>
          </cell>
          <cell r="C2144">
            <v>45250</v>
          </cell>
          <cell r="D2144" t="str">
            <v>Biography|Drama|Sport</v>
          </cell>
          <cell r="E2144" t="str">
            <v>Raging BullÂ </v>
          </cell>
          <cell r="F2144" t="str">
            <v>http://www.imdb.com/title/tt0081398/?ref_=fn_tt_tt_1</v>
          </cell>
          <cell r="G2144" t="str">
            <v>English</v>
          </cell>
          <cell r="H2144" t="str">
            <v>USA</v>
          </cell>
          <cell r="I2144">
            <v>18000000</v>
          </cell>
          <cell r="J2144">
            <v>1980</v>
          </cell>
          <cell r="K2144">
            <v>8.3000000000000007</v>
          </cell>
          <cell r="L2144" t="str">
            <v>Biography</v>
          </cell>
          <cell r="M2144" t="str">
            <v>Drama</v>
          </cell>
          <cell r="N2144" t="str">
            <v>Sport</v>
          </cell>
        </row>
        <row r="2145">
          <cell r="A2145" t="str">
            <v>Brandon Camp</v>
          </cell>
          <cell r="B2145">
            <v>109</v>
          </cell>
          <cell r="C2145">
            <v>22927390</v>
          </cell>
          <cell r="D2145" t="str">
            <v>Drama|Romance</v>
          </cell>
          <cell r="E2145" t="str">
            <v>Love HappensÂ </v>
          </cell>
          <cell r="F2145" t="str">
            <v>http://www.imdb.com/title/tt0899106/?ref_=fn_tt_tt_1</v>
          </cell>
          <cell r="G2145" t="str">
            <v>English</v>
          </cell>
          <cell r="H2145" t="str">
            <v>USA</v>
          </cell>
          <cell r="I2145">
            <v>18000000</v>
          </cell>
          <cell r="J2145">
            <v>2009</v>
          </cell>
          <cell r="K2145">
            <v>5.6</v>
          </cell>
          <cell r="L2145" t="str">
            <v>Drama</v>
          </cell>
          <cell r="M2145" t="str">
            <v>Romance</v>
          </cell>
        </row>
        <row r="2146">
          <cell r="A2146" t="str">
            <v>Barry Levinson</v>
          </cell>
          <cell r="B2146">
            <v>109</v>
          </cell>
          <cell r="C2146">
            <v>4250320</v>
          </cell>
          <cell r="D2146" t="str">
            <v>Adventure|Fantasy|Mystery|Thriller</v>
          </cell>
          <cell r="E2146" t="str">
            <v>Young Sherlock HolmesÂ </v>
          </cell>
          <cell r="F2146" t="str">
            <v>http://www.imdb.com/title/tt0090357/?ref_=fn_tt_tt_1</v>
          </cell>
          <cell r="G2146" t="str">
            <v>English</v>
          </cell>
          <cell r="H2146" t="str">
            <v>USA</v>
          </cell>
          <cell r="I2146">
            <v>18000000</v>
          </cell>
          <cell r="J2146">
            <v>1985</v>
          </cell>
          <cell r="K2146">
            <v>6.8</v>
          </cell>
          <cell r="L2146" t="str">
            <v>Adventure</v>
          </cell>
          <cell r="M2146" t="str">
            <v>Fantasy</v>
          </cell>
          <cell r="N2146" t="str">
            <v>Mystery</v>
          </cell>
          <cell r="O2146" t="str">
            <v>Thriller</v>
          </cell>
        </row>
        <row r="2147">
          <cell r="A2147" t="str">
            <v>Kevin Tancharoen</v>
          </cell>
          <cell r="B2147">
            <v>123</v>
          </cell>
          <cell r="C2147">
            <v>22452209</v>
          </cell>
          <cell r="D2147" t="str">
            <v>Comedy|Drama|Musical|Romance</v>
          </cell>
          <cell r="E2147" t="str">
            <v>FameÂ </v>
          </cell>
          <cell r="F2147" t="str">
            <v>http://www.imdb.com/title/tt1016075/?ref_=fn_tt_tt_1</v>
          </cell>
          <cell r="G2147" t="str">
            <v>English</v>
          </cell>
          <cell r="H2147" t="str">
            <v>USA</v>
          </cell>
          <cell r="I2147">
            <v>18000000</v>
          </cell>
          <cell r="J2147">
            <v>2009</v>
          </cell>
          <cell r="K2147">
            <v>5</v>
          </cell>
          <cell r="L2147" t="str">
            <v>Comedy</v>
          </cell>
          <cell r="M2147" t="str">
            <v>Drama</v>
          </cell>
          <cell r="N2147" t="str">
            <v>Musical</v>
          </cell>
          <cell r="O2147" t="str">
            <v>Romance</v>
          </cell>
        </row>
        <row r="2148">
          <cell r="A2148" t="str">
            <v>Danny Boyle</v>
          </cell>
          <cell r="B2148">
            <v>94</v>
          </cell>
          <cell r="C2148">
            <v>18329466</v>
          </cell>
          <cell r="D2148" t="str">
            <v>Adventure|Biography|Drama|Thriller</v>
          </cell>
          <cell r="E2148" t="str">
            <v>127 HoursÂ </v>
          </cell>
          <cell r="F2148" t="str">
            <v>http://www.imdb.com/title/tt1542344/?ref_=fn_tt_tt_1</v>
          </cell>
          <cell r="G2148" t="str">
            <v>English</v>
          </cell>
          <cell r="H2148" t="str">
            <v>USA</v>
          </cell>
          <cell r="I2148">
            <v>18000000</v>
          </cell>
          <cell r="J2148">
            <v>2010</v>
          </cell>
          <cell r="K2148">
            <v>7.6</v>
          </cell>
          <cell r="L2148" t="str">
            <v>Adventure</v>
          </cell>
          <cell r="M2148" t="str">
            <v>Biography</v>
          </cell>
          <cell r="N2148" t="str">
            <v>Drama</v>
          </cell>
          <cell r="O2148" t="str">
            <v>Thriller</v>
          </cell>
        </row>
        <row r="2149">
          <cell r="A2149" t="str">
            <v>Woody Allen</v>
          </cell>
          <cell r="B2149">
            <v>94</v>
          </cell>
          <cell r="C2149">
            <v>17071230</v>
          </cell>
          <cell r="D2149" t="str">
            <v>Comedy|Crime</v>
          </cell>
          <cell r="E2149" t="str">
            <v>Small Time CrooksÂ </v>
          </cell>
          <cell r="F2149" t="str">
            <v>http://www.imdb.com/title/tt0196216/?ref_=fn_tt_tt_1</v>
          </cell>
          <cell r="G2149" t="str">
            <v>English</v>
          </cell>
          <cell r="H2149" t="str">
            <v>USA</v>
          </cell>
          <cell r="I2149">
            <v>18000000</v>
          </cell>
          <cell r="J2149">
            <v>2000</v>
          </cell>
          <cell r="K2149">
            <v>6.7</v>
          </cell>
          <cell r="L2149" t="str">
            <v>Comedy</v>
          </cell>
          <cell r="M2149" t="str">
            <v>Crime</v>
          </cell>
        </row>
        <row r="2150">
          <cell r="A2150" t="str">
            <v>Nicholas Hytner</v>
          </cell>
          <cell r="B2150">
            <v>115</v>
          </cell>
          <cell r="C2150">
            <v>17174870</v>
          </cell>
          <cell r="D2150" t="str">
            <v>Drama|Music|Romance</v>
          </cell>
          <cell r="E2150" t="str">
            <v>Center StageÂ </v>
          </cell>
          <cell r="F2150" t="str">
            <v>http://www.imdb.com/title/tt0210616/?ref_=fn_tt_tt_1</v>
          </cell>
          <cell r="G2150" t="str">
            <v>English</v>
          </cell>
          <cell r="H2150" t="str">
            <v>USA</v>
          </cell>
          <cell r="I2150">
            <v>18000000</v>
          </cell>
          <cell r="J2150">
            <v>2000</v>
          </cell>
          <cell r="K2150">
            <v>6.7</v>
          </cell>
          <cell r="L2150" t="str">
            <v>Drama</v>
          </cell>
          <cell r="M2150" t="str">
            <v>Music</v>
          </cell>
          <cell r="N2150" t="str">
            <v>Romance</v>
          </cell>
        </row>
        <row r="2151">
          <cell r="A2151" t="str">
            <v>Bart Freundlich</v>
          </cell>
          <cell r="B2151">
            <v>91</v>
          </cell>
          <cell r="C2151">
            <v>16702864</v>
          </cell>
          <cell r="D2151" t="str">
            <v>Comedy|Crime</v>
          </cell>
          <cell r="E2151" t="str">
            <v>Catch That KidÂ </v>
          </cell>
          <cell r="F2151" t="str">
            <v>http://www.imdb.com/title/tt0337917/?ref_=fn_tt_tt_1</v>
          </cell>
          <cell r="G2151" t="str">
            <v>English</v>
          </cell>
          <cell r="H2151" t="str">
            <v>USA</v>
          </cell>
          <cell r="I2151">
            <v>18000000</v>
          </cell>
          <cell r="J2151">
            <v>2004</v>
          </cell>
          <cell r="K2151">
            <v>5.2</v>
          </cell>
          <cell r="L2151" t="str">
            <v>Comedy</v>
          </cell>
          <cell r="M2151" t="str">
            <v>Crime</v>
          </cell>
        </row>
        <row r="2152">
          <cell r="A2152" t="str">
            <v>Irwin Winkler</v>
          </cell>
          <cell r="B2152">
            <v>125</v>
          </cell>
          <cell r="C2152">
            <v>15561627</v>
          </cell>
          <cell r="D2152" t="str">
            <v>Drama</v>
          </cell>
          <cell r="E2152" t="str">
            <v>Life as a HouseÂ </v>
          </cell>
          <cell r="F2152" t="str">
            <v>http://www.imdb.com/title/tt0264796/?ref_=fn_tt_tt_1</v>
          </cell>
          <cell r="G2152" t="str">
            <v>English</v>
          </cell>
          <cell r="H2152" t="str">
            <v>USA</v>
          </cell>
          <cell r="I2152">
            <v>18000000</v>
          </cell>
          <cell r="J2152">
            <v>2001</v>
          </cell>
          <cell r="K2152">
            <v>7.5</v>
          </cell>
          <cell r="L2152" t="str">
            <v>Drama</v>
          </cell>
          <cell r="M2152">
            <v>0</v>
          </cell>
        </row>
        <row r="2153">
          <cell r="A2153" t="str">
            <v>Chris Columbus</v>
          </cell>
          <cell r="B2153">
            <v>102</v>
          </cell>
          <cell r="C2153">
            <v>14793904</v>
          </cell>
          <cell r="D2153" t="str">
            <v>Comedy|Romance</v>
          </cell>
          <cell r="E2153" t="str">
            <v>I Love You, Beth CooperÂ </v>
          </cell>
          <cell r="F2153" t="str">
            <v>http://www.imdb.com/title/tt1032815/?ref_=fn_tt_tt_1</v>
          </cell>
          <cell r="G2153" t="str">
            <v>English</v>
          </cell>
          <cell r="H2153" t="str">
            <v>Canada</v>
          </cell>
          <cell r="I2153">
            <v>18000000</v>
          </cell>
          <cell r="J2153">
            <v>2009</v>
          </cell>
          <cell r="K2153">
            <v>5.3</v>
          </cell>
          <cell r="L2153" t="str">
            <v>Comedy</v>
          </cell>
          <cell r="M2153" t="str">
            <v>Romance</v>
          </cell>
        </row>
        <row r="2154">
          <cell r="A2154" t="str">
            <v>Miguel Arteta</v>
          </cell>
          <cell r="B2154">
            <v>90</v>
          </cell>
          <cell r="C2154">
            <v>15281286</v>
          </cell>
          <cell r="D2154" t="str">
            <v>Comedy|Drama|Romance</v>
          </cell>
          <cell r="E2154" t="str">
            <v>Youth in RevoltÂ </v>
          </cell>
          <cell r="F2154" t="str">
            <v>http://www.imdb.com/title/tt0403702/?ref_=fn_tt_tt_1</v>
          </cell>
          <cell r="G2154" t="str">
            <v>English</v>
          </cell>
          <cell r="H2154" t="str">
            <v>USA</v>
          </cell>
          <cell r="I2154">
            <v>18000000</v>
          </cell>
          <cell r="J2154">
            <v>2009</v>
          </cell>
          <cell r="K2154">
            <v>6.5</v>
          </cell>
          <cell r="L2154" t="str">
            <v>Comedy</v>
          </cell>
          <cell r="M2154" t="str">
            <v>Drama</v>
          </cell>
          <cell r="N2154" t="str">
            <v>Romance</v>
          </cell>
        </row>
        <row r="2155">
          <cell r="A2155" t="str">
            <v>William A. Fraker</v>
          </cell>
          <cell r="B2155">
            <v>98</v>
          </cell>
          <cell r="C2155">
            <v>8000000</v>
          </cell>
          <cell r="D2155" t="str">
            <v>Action|Adventure|Western</v>
          </cell>
          <cell r="E2155" t="str">
            <v>The Legend of the Lone RangerÂ </v>
          </cell>
          <cell r="F2155" t="str">
            <v>http://www.imdb.com/title/tt0082648/?ref_=fn_tt_tt_1</v>
          </cell>
          <cell r="G2155" t="str">
            <v>English</v>
          </cell>
          <cell r="H2155" t="str">
            <v>USA</v>
          </cell>
          <cell r="I2155">
            <v>18000000</v>
          </cell>
          <cell r="J2155">
            <v>1981</v>
          </cell>
          <cell r="K2155">
            <v>5</v>
          </cell>
          <cell r="L2155" t="str">
            <v>Action</v>
          </cell>
          <cell r="M2155" t="str">
            <v>Adventure</v>
          </cell>
          <cell r="N2155" t="str">
            <v>Western</v>
          </cell>
        </row>
        <row r="2156">
          <cell r="A2156" t="str">
            <v>John Boorman</v>
          </cell>
          <cell r="B2156">
            <v>109</v>
          </cell>
          <cell r="C2156">
            <v>13491653</v>
          </cell>
          <cell r="D2156" t="str">
            <v>Drama|Thriller</v>
          </cell>
          <cell r="E2156" t="str">
            <v>The Tailor of PanamaÂ </v>
          </cell>
          <cell r="F2156" t="str">
            <v>http://www.imdb.com/title/tt0236784/?ref_=fn_tt_tt_1</v>
          </cell>
          <cell r="G2156" t="str">
            <v>English</v>
          </cell>
          <cell r="H2156" t="str">
            <v>USA</v>
          </cell>
          <cell r="I2156">
            <v>18000000</v>
          </cell>
          <cell r="J2156">
            <v>2001</v>
          </cell>
          <cell r="K2156">
            <v>6.1</v>
          </cell>
          <cell r="L2156" t="str">
            <v>Drama</v>
          </cell>
          <cell r="M2156" t="str">
            <v>Thriller</v>
          </cell>
        </row>
        <row r="2157">
          <cell r="A2157" t="str">
            <v>Brian De Palma</v>
          </cell>
          <cell r="B2157">
            <v>107</v>
          </cell>
          <cell r="C2157">
            <v>0</v>
          </cell>
          <cell r="D2157" t="str">
            <v>Mystery|Thriller</v>
          </cell>
          <cell r="E2157" t="str">
            <v>Blow OutÂ </v>
          </cell>
          <cell r="F2157" t="str">
            <v>http://www.imdb.com/title/tt0082085/?ref_=fn_tt_tt_1</v>
          </cell>
          <cell r="G2157" t="str">
            <v>English</v>
          </cell>
          <cell r="H2157" t="str">
            <v>USA</v>
          </cell>
          <cell r="I2157">
            <v>18000000</v>
          </cell>
          <cell r="J2157">
            <v>1981</v>
          </cell>
          <cell r="K2157">
            <v>7.4</v>
          </cell>
          <cell r="L2157" t="str">
            <v>Mystery</v>
          </cell>
          <cell r="M2157" t="str">
            <v>Thriller</v>
          </cell>
        </row>
        <row r="2158">
          <cell r="A2158" t="str">
            <v>Courtney Solomon</v>
          </cell>
          <cell r="B2158">
            <v>90</v>
          </cell>
          <cell r="C2158">
            <v>10494494</v>
          </cell>
          <cell r="D2158" t="str">
            <v>Action|Crime|Thriller</v>
          </cell>
          <cell r="E2158" t="str">
            <v>GetawayÂ </v>
          </cell>
          <cell r="F2158" t="str">
            <v>http://www.imdb.com/title/tt2167202/?ref_=fn_tt_tt_1</v>
          </cell>
          <cell r="G2158" t="str">
            <v>English</v>
          </cell>
          <cell r="H2158" t="str">
            <v>USA</v>
          </cell>
          <cell r="I2158">
            <v>18000000</v>
          </cell>
          <cell r="J2158">
            <v>2013</v>
          </cell>
          <cell r="K2158">
            <v>4.4000000000000004</v>
          </cell>
          <cell r="L2158" t="str">
            <v>Action</v>
          </cell>
          <cell r="M2158" t="str">
            <v>Crime</v>
          </cell>
          <cell r="N2158" t="str">
            <v>Thriller</v>
          </cell>
        </row>
        <row r="2159">
          <cell r="A2159" t="str">
            <v>Ang Lee</v>
          </cell>
          <cell r="B2159">
            <v>112</v>
          </cell>
          <cell r="C2159">
            <v>7837632</v>
          </cell>
          <cell r="D2159" t="str">
            <v>Drama</v>
          </cell>
          <cell r="E2159" t="str">
            <v>The Ice StormÂ </v>
          </cell>
          <cell r="F2159" t="str">
            <v>http://www.imdb.com/title/tt0119349/?ref_=fn_tt_tt_1</v>
          </cell>
          <cell r="G2159" t="str">
            <v>English</v>
          </cell>
          <cell r="H2159" t="str">
            <v>USA</v>
          </cell>
          <cell r="I2159">
            <v>18000000</v>
          </cell>
          <cell r="J2159">
            <v>1997</v>
          </cell>
          <cell r="K2159">
            <v>7.5</v>
          </cell>
          <cell r="L2159" t="str">
            <v>Drama</v>
          </cell>
          <cell r="M2159">
            <v>0</v>
          </cell>
        </row>
        <row r="2160">
          <cell r="A2160" t="str">
            <v>Rob Reiner</v>
          </cell>
          <cell r="B2160">
            <v>94</v>
          </cell>
          <cell r="C2160">
            <v>15155772</v>
          </cell>
          <cell r="D2160" t="str">
            <v>Comedy|Drama|Romance</v>
          </cell>
          <cell r="E2160" t="str">
            <v>And So It GoesÂ </v>
          </cell>
          <cell r="F2160" t="str">
            <v>http://www.imdb.com/title/tt2465146/?ref_=fn_tt_tt_1</v>
          </cell>
          <cell r="G2160" t="str">
            <v>English</v>
          </cell>
          <cell r="H2160" t="str">
            <v>USA</v>
          </cell>
          <cell r="I2160">
            <v>18000000</v>
          </cell>
          <cell r="J2160">
            <v>2014</v>
          </cell>
          <cell r="K2160">
            <v>5.7</v>
          </cell>
          <cell r="L2160" t="str">
            <v>Comedy</v>
          </cell>
          <cell r="M2160" t="str">
            <v>Drama</v>
          </cell>
          <cell r="N2160" t="str">
            <v>Romance</v>
          </cell>
        </row>
        <row r="2161">
          <cell r="A2161" t="str">
            <v>Jeff Kanew</v>
          </cell>
          <cell r="B2161">
            <v>105</v>
          </cell>
          <cell r="C2161">
            <v>8508843</v>
          </cell>
          <cell r="D2161" t="str">
            <v>Adventure|Comedy</v>
          </cell>
          <cell r="E2161" t="str">
            <v>Troop Beverly HillsÂ </v>
          </cell>
          <cell r="F2161" t="str">
            <v>http://www.imdb.com/title/tt0098519/?ref_=fn_tt_tt_1</v>
          </cell>
          <cell r="G2161" t="str">
            <v>English</v>
          </cell>
          <cell r="H2161" t="str">
            <v>USA</v>
          </cell>
          <cell r="I2161">
            <v>18000000</v>
          </cell>
          <cell r="J2161">
            <v>1989</v>
          </cell>
          <cell r="K2161">
            <v>5.5</v>
          </cell>
          <cell r="L2161" t="str">
            <v>Adventure</v>
          </cell>
          <cell r="M2161" t="str">
            <v>Comedy</v>
          </cell>
        </row>
        <row r="2162">
          <cell r="A2162" t="str">
            <v>IstvÃ¡n SzabÃ³</v>
          </cell>
          <cell r="B2162">
            <v>104</v>
          </cell>
          <cell r="C2162">
            <v>7739049</v>
          </cell>
          <cell r="D2162" t="str">
            <v>Comedy|Drama|Romance</v>
          </cell>
          <cell r="E2162" t="str">
            <v>Being JuliaÂ </v>
          </cell>
          <cell r="F2162" t="str">
            <v>http://www.imdb.com/title/tt0340012/?ref_=fn_tt_tt_1</v>
          </cell>
          <cell r="G2162" t="str">
            <v>English</v>
          </cell>
          <cell r="H2162" t="str">
            <v>Canada</v>
          </cell>
          <cell r="I2162">
            <v>18000000</v>
          </cell>
          <cell r="J2162">
            <v>2004</v>
          </cell>
          <cell r="K2162">
            <v>7.1</v>
          </cell>
          <cell r="L2162" t="str">
            <v>Comedy</v>
          </cell>
          <cell r="M2162" t="str">
            <v>Drama</v>
          </cell>
          <cell r="N2162" t="str">
            <v>Romance</v>
          </cell>
        </row>
        <row r="2163">
          <cell r="A2163" t="str">
            <v>Matthew Robbins</v>
          </cell>
          <cell r="B2163">
            <v>108</v>
          </cell>
          <cell r="C2163">
            <v>6000000</v>
          </cell>
          <cell r="D2163" t="str">
            <v>Action|Adventure|Fantasy</v>
          </cell>
          <cell r="E2163" t="str">
            <v>DragonslayerÂ </v>
          </cell>
          <cell r="F2163" t="str">
            <v>http://www.imdb.com/title/tt0082288/?ref_=fn_tt_tt_1</v>
          </cell>
          <cell r="G2163" t="str">
            <v>English</v>
          </cell>
          <cell r="H2163" t="str">
            <v>USA</v>
          </cell>
          <cell r="I2163">
            <v>18000000</v>
          </cell>
          <cell r="J2163">
            <v>1981</v>
          </cell>
          <cell r="K2163">
            <v>6.7</v>
          </cell>
          <cell r="L2163" t="str">
            <v>Action</v>
          </cell>
          <cell r="M2163" t="str">
            <v>Adventure</v>
          </cell>
          <cell r="N2163" t="str">
            <v>Fantasy</v>
          </cell>
        </row>
        <row r="2164">
          <cell r="A2164" t="str">
            <v>Tim Burton</v>
          </cell>
          <cell r="B2164">
            <v>127</v>
          </cell>
          <cell r="C2164">
            <v>5887457</v>
          </cell>
          <cell r="D2164" t="str">
            <v>Biography|Comedy|Drama</v>
          </cell>
          <cell r="E2164" t="str">
            <v>Ed WoodÂ </v>
          </cell>
          <cell r="F2164" t="str">
            <v>http://www.imdb.com/title/tt0109707/?ref_=fn_tt_tt_1</v>
          </cell>
          <cell r="G2164" t="str">
            <v>English</v>
          </cell>
          <cell r="H2164" t="str">
            <v>USA</v>
          </cell>
          <cell r="I2164">
            <v>18000000</v>
          </cell>
          <cell r="J2164">
            <v>1994</v>
          </cell>
          <cell r="K2164">
            <v>7.9</v>
          </cell>
          <cell r="L2164" t="str">
            <v>Biography</v>
          </cell>
          <cell r="M2164" t="str">
            <v>Comedy</v>
          </cell>
          <cell r="N2164" t="str">
            <v>Drama</v>
          </cell>
        </row>
        <row r="2165">
          <cell r="A2165" t="str">
            <v>Jason Reitman</v>
          </cell>
          <cell r="B2165">
            <v>111</v>
          </cell>
          <cell r="C2165">
            <v>13362308</v>
          </cell>
          <cell r="D2165" t="str">
            <v>Drama</v>
          </cell>
          <cell r="E2165" t="str">
            <v>Labor DayÂ </v>
          </cell>
          <cell r="F2165" t="str">
            <v>http://www.imdb.com/title/tt1967545/?ref_=fn_tt_tt_1</v>
          </cell>
          <cell r="G2165" t="str">
            <v>English</v>
          </cell>
          <cell r="H2165" t="str">
            <v>USA</v>
          </cell>
          <cell r="I2165">
            <v>18000000</v>
          </cell>
          <cell r="J2165">
            <v>2013</v>
          </cell>
          <cell r="K2165">
            <v>6.9</v>
          </cell>
          <cell r="L2165" t="str">
            <v>Drama</v>
          </cell>
          <cell r="M2165">
            <v>0</v>
          </cell>
        </row>
        <row r="2166">
          <cell r="A2166" t="str">
            <v>Guy Ritchie</v>
          </cell>
          <cell r="B2166">
            <v>114</v>
          </cell>
          <cell r="C2166">
            <v>5694401</v>
          </cell>
          <cell r="D2166" t="str">
            <v>Action|Crime|Thriller</v>
          </cell>
          <cell r="E2166" t="str">
            <v>RocknRollaÂ </v>
          </cell>
          <cell r="F2166" t="str">
            <v>http://www.imdb.com/title/tt1032755/?ref_=fn_tt_tt_1</v>
          </cell>
          <cell r="G2166" t="str">
            <v>English</v>
          </cell>
          <cell r="H2166" t="str">
            <v>UK</v>
          </cell>
          <cell r="I2166">
            <v>18000000</v>
          </cell>
          <cell r="J2166">
            <v>2008</v>
          </cell>
          <cell r="K2166">
            <v>7.3</v>
          </cell>
          <cell r="L2166" t="str">
            <v>Action</v>
          </cell>
          <cell r="M2166" t="str">
            <v>Crime</v>
          </cell>
          <cell r="N2166" t="str">
            <v>Thriller</v>
          </cell>
        </row>
        <row r="2167">
          <cell r="A2167" t="str">
            <v>Kenneth Branagh</v>
          </cell>
          <cell r="B2167">
            <v>150</v>
          </cell>
          <cell r="C2167">
            <v>4414535</v>
          </cell>
          <cell r="D2167" t="str">
            <v>Drama</v>
          </cell>
          <cell r="E2167" t="str">
            <v>HamletÂ </v>
          </cell>
          <cell r="F2167" t="str">
            <v>http://www.imdb.com/title/tt0116477/?ref_=fn_tt_tt_1</v>
          </cell>
          <cell r="G2167" t="str">
            <v>English</v>
          </cell>
          <cell r="H2167" t="str">
            <v>UK</v>
          </cell>
          <cell r="I2167">
            <v>18000000</v>
          </cell>
          <cell r="J2167">
            <v>1996</v>
          </cell>
          <cell r="K2167">
            <v>7.8</v>
          </cell>
          <cell r="L2167" t="str">
            <v>Drama</v>
          </cell>
          <cell r="M2167">
            <v>0</v>
          </cell>
        </row>
        <row r="2168">
          <cell r="A2168" t="str">
            <v>Jeff Nichols</v>
          </cell>
          <cell r="B2168">
            <v>112</v>
          </cell>
          <cell r="C2168">
            <v>3707794</v>
          </cell>
          <cell r="D2168" t="str">
            <v>Adventure|Drama|Sci-Fi|Thriller</v>
          </cell>
          <cell r="E2168" t="str">
            <v>Midnight SpecialÂ </v>
          </cell>
          <cell r="F2168" t="str">
            <v>http://www.imdb.com/title/tt2649554/?ref_=fn_tt_tt_1</v>
          </cell>
          <cell r="G2168" t="str">
            <v>English</v>
          </cell>
          <cell r="H2168" t="str">
            <v>Greece</v>
          </cell>
          <cell r="I2168">
            <v>18000000</v>
          </cell>
          <cell r="J2168">
            <v>2016</v>
          </cell>
          <cell r="K2168">
            <v>6.7</v>
          </cell>
          <cell r="L2168" t="str">
            <v>Adventure</v>
          </cell>
          <cell r="M2168" t="str">
            <v>Drama</v>
          </cell>
          <cell r="N2168" t="str">
            <v>Sci-Fi</v>
          </cell>
          <cell r="O2168" t="str">
            <v>Thriller</v>
          </cell>
        </row>
        <row r="2169">
          <cell r="A2169" t="str">
            <v>Woody Allen</v>
          </cell>
          <cell r="B2169">
            <v>108</v>
          </cell>
          <cell r="C2169">
            <v>3203044</v>
          </cell>
          <cell r="D2169" t="str">
            <v>Comedy|Romance</v>
          </cell>
          <cell r="E2169" t="str">
            <v>Anything ElseÂ </v>
          </cell>
          <cell r="F2169" t="str">
            <v>http://www.imdb.com/title/tt0313792/?ref_=fn_tt_tt_1</v>
          </cell>
          <cell r="G2169" t="str">
            <v>English</v>
          </cell>
          <cell r="H2169" t="str">
            <v>USA</v>
          </cell>
          <cell r="I2169">
            <v>18000000</v>
          </cell>
          <cell r="J2169">
            <v>2003</v>
          </cell>
          <cell r="K2169">
            <v>6.4</v>
          </cell>
          <cell r="L2169" t="str">
            <v>Comedy</v>
          </cell>
          <cell r="M2169" t="str">
            <v>Romance</v>
          </cell>
        </row>
        <row r="2170">
          <cell r="A2170" t="str">
            <v>Jonathan Teplitzky</v>
          </cell>
          <cell r="B2170">
            <v>116</v>
          </cell>
          <cell r="C2170">
            <v>4435083</v>
          </cell>
          <cell r="D2170" t="str">
            <v>Biography|Drama|Romance|War</v>
          </cell>
          <cell r="E2170" t="str">
            <v>The Railway ManÂ </v>
          </cell>
          <cell r="F2170" t="str">
            <v>http://www.imdb.com/title/tt2058107/?ref_=fn_tt_tt_1</v>
          </cell>
          <cell r="G2170" t="str">
            <v>English</v>
          </cell>
          <cell r="H2170" t="str">
            <v>Australia</v>
          </cell>
          <cell r="I2170">
            <v>18000000</v>
          </cell>
          <cell r="J2170">
            <v>2013</v>
          </cell>
          <cell r="K2170">
            <v>7.1</v>
          </cell>
          <cell r="L2170" t="str">
            <v>Biography</v>
          </cell>
          <cell r="M2170" t="str">
            <v>Drama</v>
          </cell>
          <cell r="N2170" t="str">
            <v>Romance</v>
          </cell>
          <cell r="O2170" t="str">
            <v>War</v>
          </cell>
        </row>
        <row r="2171">
          <cell r="A2171" t="str">
            <v>D.J. Caruso</v>
          </cell>
          <cell r="B2171">
            <v>103</v>
          </cell>
          <cell r="C2171">
            <v>676698</v>
          </cell>
          <cell r="D2171" t="str">
            <v>Crime|Drama|Mystery|Thriller</v>
          </cell>
          <cell r="E2171" t="str">
            <v>The Salton SeaÂ </v>
          </cell>
          <cell r="F2171" t="str">
            <v>http://www.imdb.com/title/tt0235737/?ref_=fn_tt_tt_1</v>
          </cell>
          <cell r="G2171" t="str">
            <v>English</v>
          </cell>
          <cell r="H2171" t="str">
            <v>USA</v>
          </cell>
          <cell r="I2171">
            <v>18000000</v>
          </cell>
          <cell r="J2171">
            <v>2002</v>
          </cell>
          <cell r="K2171">
            <v>7.2</v>
          </cell>
          <cell r="L2171" t="str">
            <v>Crime</v>
          </cell>
          <cell r="M2171" t="str">
            <v>Drama</v>
          </cell>
          <cell r="N2171" t="str">
            <v>Mystery</v>
          </cell>
          <cell r="O2171" t="str">
            <v>Thriller</v>
          </cell>
        </row>
        <row r="2172">
          <cell r="A2172" t="str">
            <v>Gregor Jordan</v>
          </cell>
          <cell r="B2172">
            <v>98</v>
          </cell>
          <cell r="C2172">
            <v>0</v>
          </cell>
          <cell r="D2172" t="str">
            <v>Crime|Drama|Thriller</v>
          </cell>
          <cell r="E2172" t="str">
            <v>The InformersÂ </v>
          </cell>
          <cell r="F2172" t="str">
            <v>http://www.imdb.com/title/tt0865554/?ref_=fn_tt_tt_1</v>
          </cell>
          <cell r="G2172" t="str">
            <v>English</v>
          </cell>
          <cell r="H2172" t="str">
            <v>Germany</v>
          </cell>
          <cell r="I2172">
            <v>18000000</v>
          </cell>
          <cell r="J2172">
            <v>2008</v>
          </cell>
          <cell r="K2172">
            <v>5.0999999999999996</v>
          </cell>
          <cell r="L2172" t="str">
            <v>Crime</v>
          </cell>
          <cell r="M2172" t="str">
            <v>Drama</v>
          </cell>
          <cell r="N2172" t="str">
            <v>Thriller</v>
          </cell>
        </row>
        <row r="2173">
          <cell r="A2173" t="str">
            <v>Tran Anh Hung</v>
          </cell>
          <cell r="B2173">
            <v>114</v>
          </cell>
          <cell r="C2173">
            <v>0</v>
          </cell>
          <cell r="D2173" t="str">
            <v>Thriller</v>
          </cell>
          <cell r="E2173" t="str">
            <v>I Come with the RainÂ </v>
          </cell>
          <cell r="F2173" t="str">
            <v>http://www.imdb.com/title/tt1024744/?ref_=fn_tt_tt_1</v>
          </cell>
          <cell r="G2173" t="str">
            <v>English</v>
          </cell>
          <cell r="H2173" t="str">
            <v>France</v>
          </cell>
          <cell r="I2173">
            <v>18000000</v>
          </cell>
          <cell r="J2173">
            <v>2009</v>
          </cell>
          <cell r="K2173">
            <v>5.5</v>
          </cell>
          <cell r="L2173" t="str">
            <v>Thriller</v>
          </cell>
          <cell r="M2173">
            <v>0</v>
          </cell>
        </row>
        <row r="2174">
          <cell r="A2174" t="str">
            <v>Chuck Russell</v>
          </cell>
          <cell r="B2174">
            <v>92</v>
          </cell>
          <cell r="C2174">
            <v>0</v>
          </cell>
          <cell r="D2174" t="str">
            <v>Action|Crime|Drama|Thriller</v>
          </cell>
          <cell r="E2174" t="str">
            <v>I Am WrathÂ </v>
          </cell>
          <cell r="F2174" t="str">
            <v>http://www.imdb.com/title/tt3212232/?ref_=fn_tt_tt_1</v>
          </cell>
          <cell r="G2174" t="str">
            <v>English</v>
          </cell>
          <cell r="H2174" t="str">
            <v>USA</v>
          </cell>
          <cell r="I2174">
            <v>18000000</v>
          </cell>
          <cell r="J2174">
            <v>2016</v>
          </cell>
          <cell r="K2174">
            <v>5.2</v>
          </cell>
          <cell r="L2174" t="str">
            <v>Action</v>
          </cell>
          <cell r="M2174" t="str">
            <v>Crime</v>
          </cell>
          <cell r="N2174" t="str">
            <v>Drama</v>
          </cell>
          <cell r="O2174" t="str">
            <v>Thriller</v>
          </cell>
        </row>
        <row r="2175">
          <cell r="A2175" t="str">
            <v>David Hayter</v>
          </cell>
          <cell r="B2175">
            <v>91</v>
          </cell>
          <cell r="C2175">
            <v>0</v>
          </cell>
          <cell r="D2175" t="str">
            <v>Action|Horror</v>
          </cell>
          <cell r="E2175" t="str">
            <v>WolvesÂ </v>
          </cell>
          <cell r="F2175" t="str">
            <v>http://www.imdb.com/title/tt1403241/?ref_=fn_tt_tt_1</v>
          </cell>
          <cell r="G2175" t="str">
            <v>English</v>
          </cell>
          <cell r="H2175" t="str">
            <v>France</v>
          </cell>
          <cell r="I2175">
            <v>18000000</v>
          </cell>
          <cell r="J2175">
            <v>2014</v>
          </cell>
          <cell r="K2175">
            <v>5.3</v>
          </cell>
          <cell r="L2175" t="str">
            <v>Action</v>
          </cell>
          <cell r="M2175" t="str">
            <v>Horror</v>
          </cell>
        </row>
        <row r="2176">
          <cell r="A2176" t="str">
            <v>Brian A Miller</v>
          </cell>
          <cell r="B2176">
            <v>93</v>
          </cell>
          <cell r="C2176">
            <v>0</v>
          </cell>
          <cell r="D2176" t="str">
            <v>Action|Thriller</v>
          </cell>
          <cell r="E2176" t="str">
            <v>The PrinceÂ </v>
          </cell>
          <cell r="F2176" t="str">
            <v>http://www.imdb.com/title/tt1085492/?ref_=fn_tt_tt_1</v>
          </cell>
          <cell r="G2176" t="str">
            <v>English</v>
          </cell>
          <cell r="H2176" t="str">
            <v>USA</v>
          </cell>
          <cell r="I2176">
            <v>18000000</v>
          </cell>
          <cell r="J2176">
            <v>2014</v>
          </cell>
          <cell r="K2176">
            <v>4.5999999999999996</v>
          </cell>
          <cell r="L2176" t="str">
            <v>Action</v>
          </cell>
          <cell r="M2176" t="str">
            <v>Thriller</v>
          </cell>
        </row>
        <row r="2177">
          <cell r="A2177" t="str">
            <v>Chris Columbus</v>
          </cell>
          <cell r="B2177">
            <v>103</v>
          </cell>
          <cell r="C2177">
            <v>285761243</v>
          </cell>
          <cell r="D2177" t="str">
            <v>Comedy|Family</v>
          </cell>
          <cell r="E2177" t="str">
            <v>Home AloneÂ </v>
          </cell>
          <cell r="F2177" t="str">
            <v>http://www.imdb.com/title/tt0099785/?ref_=fn_tt_tt_1</v>
          </cell>
          <cell r="G2177" t="str">
            <v>English</v>
          </cell>
          <cell r="H2177" t="str">
            <v>USA</v>
          </cell>
          <cell r="I2177">
            <v>18000000</v>
          </cell>
          <cell r="J2177">
            <v>1990</v>
          </cell>
          <cell r="K2177">
            <v>7.5</v>
          </cell>
          <cell r="L2177" t="str">
            <v>Comedy</v>
          </cell>
          <cell r="M2177" t="str">
            <v>Family</v>
          </cell>
        </row>
        <row r="2178">
          <cell r="A2178" t="str">
            <v>Bob Clark</v>
          </cell>
          <cell r="B2178">
            <v>97</v>
          </cell>
          <cell r="C2178">
            <v>27141959</v>
          </cell>
          <cell r="D2178" t="str">
            <v>Comedy|Crime|Family|Sci-Fi</v>
          </cell>
          <cell r="E2178" t="str">
            <v>Baby GeniusesÂ </v>
          </cell>
          <cell r="F2178" t="str">
            <v>http://www.imdb.com/title/tt0118665/?ref_=fn_tt_tt_1</v>
          </cell>
          <cell r="G2178" t="str">
            <v>English</v>
          </cell>
          <cell r="H2178" t="str">
            <v>USA</v>
          </cell>
          <cell r="I2178">
            <v>18000000</v>
          </cell>
          <cell r="J2178">
            <v>1999</v>
          </cell>
          <cell r="K2178">
            <v>2.5</v>
          </cell>
          <cell r="L2178" t="str">
            <v>Comedy</v>
          </cell>
          <cell r="M2178" t="str">
            <v>Crime</v>
          </cell>
          <cell r="N2178" t="str">
            <v>Family</v>
          </cell>
          <cell r="O2178" t="str">
            <v>Sci-Fi</v>
          </cell>
        </row>
        <row r="2179">
          <cell r="A2179" t="str">
            <v>Frank Darabont</v>
          </cell>
          <cell r="B2179">
            <v>126</v>
          </cell>
          <cell r="C2179">
            <v>25592632</v>
          </cell>
          <cell r="D2179" t="str">
            <v>Horror</v>
          </cell>
          <cell r="E2179" t="str">
            <v>The MistÂ </v>
          </cell>
          <cell r="F2179" t="str">
            <v>http://www.imdb.com/title/tt0884328/?ref_=fn_tt_tt_1</v>
          </cell>
          <cell r="G2179" t="str">
            <v>English</v>
          </cell>
          <cell r="H2179" t="str">
            <v>USA</v>
          </cell>
          <cell r="I2179">
            <v>18000000</v>
          </cell>
          <cell r="J2179">
            <v>2007</v>
          </cell>
          <cell r="K2179">
            <v>7.2</v>
          </cell>
          <cell r="L2179" t="str">
            <v>Horror</v>
          </cell>
          <cell r="M2179">
            <v>0</v>
          </cell>
        </row>
        <row r="2180">
          <cell r="A2180" t="str">
            <v>Paul Schrader</v>
          </cell>
          <cell r="B2180">
            <v>93</v>
          </cell>
          <cell r="C2180">
            <v>0</v>
          </cell>
          <cell r="D2180" t="str">
            <v>Fantasy|Horror|Thriller</v>
          </cell>
          <cell r="E2180" t="str">
            <v>Cat PeopleÂ </v>
          </cell>
          <cell r="F2180" t="str">
            <v>http://www.imdb.com/title/tt0083722/?ref_=fn_tt_tt_1</v>
          </cell>
          <cell r="G2180" t="str">
            <v>English</v>
          </cell>
          <cell r="H2180" t="str">
            <v>USA</v>
          </cell>
          <cell r="I2180">
            <v>18000000</v>
          </cell>
          <cell r="J2180">
            <v>1982</v>
          </cell>
          <cell r="K2180">
            <v>6.1</v>
          </cell>
          <cell r="L2180" t="str">
            <v>Fantasy</v>
          </cell>
          <cell r="M2180" t="str">
            <v>Horror</v>
          </cell>
          <cell r="N2180" t="str">
            <v>Thriller</v>
          </cell>
        </row>
        <row r="2181">
          <cell r="A2181" t="str">
            <v>S.S. Rajamouli</v>
          </cell>
          <cell r="B2181">
            <v>159</v>
          </cell>
          <cell r="C2181">
            <v>6498000</v>
          </cell>
          <cell r="D2181" t="str">
            <v>Action|Adventure|Drama|Fantasy|War</v>
          </cell>
          <cell r="E2181" t="str">
            <v>Baahubali: The BeginningÂ </v>
          </cell>
          <cell r="F2181" t="str">
            <v>http://www.imdb.com/title/tt2631186/?ref_=fn_tt_tt_1</v>
          </cell>
          <cell r="G2181" t="str">
            <v>Telugu</v>
          </cell>
          <cell r="H2181" t="str">
            <v>India</v>
          </cell>
          <cell r="I2181">
            <v>18026148</v>
          </cell>
          <cell r="J2181">
            <v>2015</v>
          </cell>
          <cell r="K2181">
            <v>8.4</v>
          </cell>
          <cell r="L2181" t="str">
            <v>Action</v>
          </cell>
          <cell r="M2181" t="str">
            <v>Adventure</v>
          </cell>
          <cell r="N2181" t="str">
            <v>Drama</v>
          </cell>
          <cell r="O2181" t="str">
            <v>Fantasy</v>
          </cell>
        </row>
        <row r="2182">
          <cell r="A2182" t="str">
            <v>Terry Gilliam</v>
          </cell>
          <cell r="B2182">
            <v>118</v>
          </cell>
          <cell r="C2182">
            <v>10562387</v>
          </cell>
          <cell r="D2182" t="str">
            <v>Adventure|Comedy|Drama</v>
          </cell>
          <cell r="E2182" t="str">
            <v>Fear and Loathing in Las VegasÂ </v>
          </cell>
          <cell r="F2182" t="str">
            <v>http://www.imdb.com/title/tt0120669/?ref_=fn_tt_tt_1</v>
          </cell>
          <cell r="G2182" t="str">
            <v>English</v>
          </cell>
          <cell r="H2182" t="str">
            <v>USA</v>
          </cell>
          <cell r="I2182">
            <v>18500000</v>
          </cell>
          <cell r="J2182">
            <v>1998</v>
          </cell>
          <cell r="K2182">
            <v>7.7</v>
          </cell>
          <cell r="L2182" t="str">
            <v>Adventure</v>
          </cell>
          <cell r="M2182" t="str">
            <v>Comedy</v>
          </cell>
          <cell r="N2182" t="str">
            <v>Drama</v>
          </cell>
        </row>
        <row r="2183">
          <cell r="A2183" t="str">
            <v>Ricky Gervais</v>
          </cell>
          <cell r="B2183">
            <v>100</v>
          </cell>
          <cell r="C2183">
            <v>18439082</v>
          </cell>
          <cell r="D2183" t="str">
            <v>Comedy|Fantasy|Romance</v>
          </cell>
          <cell r="E2183" t="str">
            <v>The Invention of LyingÂ </v>
          </cell>
          <cell r="F2183" t="str">
            <v>http://www.imdb.com/title/tt1058017/?ref_=fn_tt_tt_1</v>
          </cell>
          <cell r="G2183" t="str">
            <v>English</v>
          </cell>
          <cell r="H2183" t="str">
            <v>USA</v>
          </cell>
          <cell r="I2183">
            <v>18500000</v>
          </cell>
          <cell r="J2183">
            <v>2009</v>
          </cell>
          <cell r="K2183">
            <v>6.4</v>
          </cell>
          <cell r="L2183" t="str">
            <v>Comedy</v>
          </cell>
          <cell r="M2183" t="str">
            <v>Fantasy</v>
          </cell>
          <cell r="N2183" t="str">
            <v>Romance</v>
          </cell>
        </row>
        <row r="2184">
          <cell r="A2184" t="str">
            <v>James Cameron</v>
          </cell>
          <cell r="B2184">
            <v>154</v>
          </cell>
          <cell r="C2184">
            <v>85200000</v>
          </cell>
          <cell r="D2184" t="str">
            <v>Action|Adventure|Sci-Fi</v>
          </cell>
          <cell r="E2184" t="str">
            <v>AliensÂ </v>
          </cell>
          <cell r="F2184" t="str">
            <v>http://www.imdb.com/title/tt0090605/?ref_=fn_tt_tt_1</v>
          </cell>
          <cell r="G2184" t="str">
            <v>English</v>
          </cell>
          <cell r="H2184" t="str">
            <v>USA</v>
          </cell>
          <cell r="I2184">
            <v>18500000</v>
          </cell>
          <cell r="J2184">
            <v>1986</v>
          </cell>
          <cell r="K2184">
            <v>8.4</v>
          </cell>
          <cell r="L2184" t="str">
            <v>Action</v>
          </cell>
          <cell r="M2184" t="str">
            <v>Adventure</v>
          </cell>
          <cell r="N2184" t="str">
            <v>Sci-Fi</v>
          </cell>
        </row>
        <row r="2185">
          <cell r="A2185" t="str">
            <v>Cyrus Nowrasteh</v>
          </cell>
          <cell r="B2185">
            <v>111</v>
          </cell>
          <cell r="C2185">
            <v>6462576</v>
          </cell>
          <cell r="D2185" t="str">
            <v>Drama</v>
          </cell>
          <cell r="E2185" t="str">
            <v>The Young MessiahÂ </v>
          </cell>
          <cell r="F2185" t="str">
            <v>http://www.imdb.com/title/tt1002563/?ref_=fn_tt_tt_1</v>
          </cell>
          <cell r="G2185" t="str">
            <v>English</v>
          </cell>
          <cell r="H2185" t="str">
            <v>USA</v>
          </cell>
          <cell r="I2185">
            <v>18500000</v>
          </cell>
          <cell r="J2185">
            <v>2016</v>
          </cell>
          <cell r="K2185">
            <v>5.4</v>
          </cell>
          <cell r="L2185" t="str">
            <v>Drama</v>
          </cell>
          <cell r="M2185">
            <v>0</v>
          </cell>
        </row>
        <row r="2186">
          <cell r="A2186" t="str">
            <v>Scott Mann</v>
          </cell>
          <cell r="B2186">
            <v>93</v>
          </cell>
          <cell r="C2186">
            <v>0</v>
          </cell>
          <cell r="D2186" t="str">
            <v>Action|Crime|Thriller</v>
          </cell>
          <cell r="E2186" t="str">
            <v>HeistÂ </v>
          </cell>
          <cell r="F2186" t="str">
            <v>http://www.imdb.com/title/tt3276924/?ref_=fn_tt_tt_1</v>
          </cell>
          <cell r="G2186" t="str">
            <v>English</v>
          </cell>
          <cell r="H2186" t="str">
            <v>USA</v>
          </cell>
          <cell r="I2186">
            <v>19000000</v>
          </cell>
          <cell r="J2186">
            <v>2015</v>
          </cell>
          <cell r="K2186">
            <v>6.1</v>
          </cell>
          <cell r="L2186" t="str">
            <v>Action</v>
          </cell>
          <cell r="M2186" t="str">
            <v>Crime</v>
          </cell>
          <cell r="N2186" t="str">
            <v>Thriller</v>
          </cell>
        </row>
        <row r="2187">
          <cell r="A2187" t="str">
            <v>Steven Brill</v>
          </cell>
          <cell r="B2187">
            <v>95</v>
          </cell>
          <cell r="C2187">
            <v>58156435</v>
          </cell>
          <cell r="D2187" t="str">
            <v>Adventure|Comedy|Mystery</v>
          </cell>
          <cell r="E2187" t="str">
            <v>Without a PaddleÂ </v>
          </cell>
          <cell r="F2187" t="str">
            <v>http://www.imdb.com/title/tt0364751/?ref_=fn_tt_tt_1</v>
          </cell>
          <cell r="G2187" t="str">
            <v>English</v>
          </cell>
          <cell r="H2187" t="str">
            <v>USA</v>
          </cell>
          <cell r="I2187">
            <v>19000000</v>
          </cell>
          <cell r="J2187">
            <v>2004</v>
          </cell>
          <cell r="K2187">
            <v>5.9</v>
          </cell>
          <cell r="L2187" t="str">
            <v>Adventure</v>
          </cell>
          <cell r="M2187" t="str">
            <v>Comedy</v>
          </cell>
          <cell r="N2187" t="str">
            <v>Mystery</v>
          </cell>
        </row>
        <row r="2188">
          <cell r="A2188" t="str">
            <v>Troy Miller</v>
          </cell>
          <cell r="B2188">
            <v>85</v>
          </cell>
          <cell r="C2188">
            <v>26096584</v>
          </cell>
          <cell r="D2188" t="str">
            <v>Comedy</v>
          </cell>
          <cell r="E2188" t="str">
            <v>Dumb and Dumberer: When Harry Met LloydÂ </v>
          </cell>
          <cell r="F2188" t="str">
            <v>http://www.imdb.com/title/tt0329028/?ref_=fn_tt_tt_1</v>
          </cell>
          <cell r="G2188" t="str">
            <v>English</v>
          </cell>
          <cell r="H2188" t="str">
            <v>USA</v>
          </cell>
          <cell r="I2188">
            <v>19000000</v>
          </cell>
          <cell r="J2188">
            <v>2003</v>
          </cell>
          <cell r="K2188">
            <v>3.4</v>
          </cell>
          <cell r="L2188" t="str">
            <v>Comedy</v>
          </cell>
          <cell r="M2188">
            <v>0</v>
          </cell>
        </row>
        <row r="2189">
          <cell r="A2189" t="str">
            <v>Greg Tiernan</v>
          </cell>
          <cell r="B2189">
            <v>89</v>
          </cell>
          <cell r="C2189">
            <v>0</v>
          </cell>
          <cell r="D2189" t="str">
            <v>Adventure|Animation|Comedy|Fantasy</v>
          </cell>
          <cell r="E2189" t="str">
            <v>Sausage PartyÂ </v>
          </cell>
          <cell r="F2189" t="str">
            <v>http://www.imdb.com/title/tt1700841/?ref_=fn_tt_tt_1</v>
          </cell>
          <cell r="G2189" t="str">
            <v>English</v>
          </cell>
          <cell r="H2189" t="str">
            <v>USA</v>
          </cell>
          <cell r="I2189">
            <v>19000000</v>
          </cell>
          <cell r="J2189">
            <v>2016</v>
          </cell>
          <cell r="K2189">
            <v>7.5</v>
          </cell>
          <cell r="L2189" t="str">
            <v>Adventure</v>
          </cell>
          <cell r="M2189" t="str">
            <v>Animation</v>
          </cell>
          <cell r="N2189" t="str">
            <v>Comedy</v>
          </cell>
          <cell r="O2189" t="str">
            <v>Fantasy</v>
          </cell>
        </row>
        <row r="2190">
          <cell r="A2190" t="str">
            <v>Michael Bay</v>
          </cell>
          <cell r="B2190">
            <v>119</v>
          </cell>
          <cell r="C2190">
            <v>65807024</v>
          </cell>
          <cell r="D2190" t="str">
            <v>Action|Comedy|Crime|Drama|Thriller</v>
          </cell>
          <cell r="E2190" t="str">
            <v>Bad BoysÂ </v>
          </cell>
          <cell r="F2190" t="str">
            <v>http://www.imdb.com/title/tt0112442/?ref_=fn_tt_tt_1</v>
          </cell>
          <cell r="G2190" t="str">
            <v>English</v>
          </cell>
          <cell r="H2190" t="str">
            <v>USA</v>
          </cell>
          <cell r="I2190">
            <v>19000000</v>
          </cell>
          <cell r="J2190">
            <v>1995</v>
          </cell>
          <cell r="K2190">
            <v>6.8</v>
          </cell>
          <cell r="L2190" t="str">
            <v>Action</v>
          </cell>
          <cell r="M2190" t="str">
            <v>Comedy</v>
          </cell>
          <cell r="N2190" t="str">
            <v>Crime</v>
          </cell>
          <cell r="O2190" t="str">
            <v>Drama</v>
          </cell>
        </row>
        <row r="2191">
          <cell r="A2191" t="str">
            <v>Jonathan Demme</v>
          </cell>
          <cell r="B2191">
            <v>138</v>
          </cell>
          <cell r="C2191">
            <v>130727000</v>
          </cell>
          <cell r="D2191" t="str">
            <v>Crime|Drama|Horror|Thriller</v>
          </cell>
          <cell r="E2191" t="str">
            <v>The Silence of the LambsÂ </v>
          </cell>
          <cell r="F2191" t="str">
            <v>http://www.imdb.com/title/tt0102926/?ref_=fn_tt_tt_1</v>
          </cell>
          <cell r="G2191" t="str">
            <v>English</v>
          </cell>
          <cell r="H2191" t="str">
            <v>USA</v>
          </cell>
          <cell r="I2191">
            <v>19000000</v>
          </cell>
          <cell r="J2191">
            <v>1991</v>
          </cell>
          <cell r="K2191">
            <v>8.6</v>
          </cell>
          <cell r="L2191" t="str">
            <v>Crime</v>
          </cell>
          <cell r="M2191" t="str">
            <v>Drama</v>
          </cell>
          <cell r="N2191" t="str">
            <v>Horror</v>
          </cell>
          <cell r="O2191" t="str">
            <v>Thriller</v>
          </cell>
        </row>
        <row r="2192">
          <cell r="A2192" t="str">
            <v>Todd Strauss-Schulson</v>
          </cell>
          <cell r="B2192">
            <v>90</v>
          </cell>
          <cell r="C2192">
            <v>35033759</v>
          </cell>
          <cell r="D2192" t="str">
            <v>Adventure|Comedy</v>
          </cell>
          <cell r="E2192" t="str">
            <v>A Very Harold &amp; Kumar 3D ChristmasÂ </v>
          </cell>
          <cell r="F2192" t="str">
            <v>http://www.imdb.com/title/tt1268799/?ref_=fn_tt_tt_1</v>
          </cell>
          <cell r="G2192" t="str">
            <v>English</v>
          </cell>
          <cell r="H2192" t="str">
            <v>USA</v>
          </cell>
          <cell r="I2192">
            <v>19000000</v>
          </cell>
          <cell r="J2192">
            <v>2011</v>
          </cell>
          <cell r="K2192">
            <v>6.3</v>
          </cell>
          <cell r="L2192" t="str">
            <v>Adventure</v>
          </cell>
          <cell r="M2192" t="str">
            <v>Comedy</v>
          </cell>
        </row>
        <row r="2193">
          <cell r="A2193" t="str">
            <v>Robert Rodriguez</v>
          </cell>
          <cell r="B2193">
            <v>108</v>
          </cell>
          <cell r="C2193">
            <v>25753840</v>
          </cell>
          <cell r="D2193" t="str">
            <v>Crime|Fantasy|Horror</v>
          </cell>
          <cell r="E2193" t="str">
            <v>From Dusk Till DawnÂ </v>
          </cell>
          <cell r="F2193" t="str">
            <v>http://www.imdb.com/title/tt0116367/?ref_=fn_tt_tt_1</v>
          </cell>
          <cell r="G2193" t="str">
            <v>English</v>
          </cell>
          <cell r="H2193" t="str">
            <v>USA</v>
          </cell>
          <cell r="I2193">
            <v>19000000</v>
          </cell>
          <cell r="J2193">
            <v>1996</v>
          </cell>
          <cell r="K2193">
            <v>7.3</v>
          </cell>
          <cell r="L2193" t="str">
            <v>Crime</v>
          </cell>
          <cell r="M2193" t="str">
            <v>Fantasy</v>
          </cell>
          <cell r="N2193" t="str">
            <v>Horror</v>
          </cell>
        </row>
        <row r="2194">
          <cell r="A2194" t="str">
            <v>Harold Becker</v>
          </cell>
          <cell r="B2194">
            <v>113</v>
          </cell>
          <cell r="C2194">
            <v>58571513</v>
          </cell>
          <cell r="D2194" t="str">
            <v>Crime|Drama|Mystery|Thriller</v>
          </cell>
          <cell r="E2194" t="str">
            <v>Sea of LoveÂ </v>
          </cell>
          <cell r="F2194" t="str">
            <v>http://www.imdb.com/title/tt0098273/?ref_=fn_tt_tt_1</v>
          </cell>
          <cell r="G2194" t="str">
            <v>English</v>
          </cell>
          <cell r="H2194" t="str">
            <v>USA</v>
          </cell>
          <cell r="I2194">
            <v>19000000</v>
          </cell>
          <cell r="J2194">
            <v>1989</v>
          </cell>
          <cell r="K2194">
            <v>6.8</v>
          </cell>
          <cell r="L2194" t="str">
            <v>Crime</v>
          </cell>
          <cell r="M2194" t="str">
            <v>Drama</v>
          </cell>
          <cell r="N2194" t="str">
            <v>Mystery</v>
          </cell>
          <cell r="O2194" t="str">
            <v>Thriller</v>
          </cell>
        </row>
        <row r="2195">
          <cell r="A2195" t="str">
            <v>Stanley Kubrick</v>
          </cell>
          <cell r="B2195">
            <v>146</v>
          </cell>
          <cell r="C2195">
            <v>0</v>
          </cell>
          <cell r="D2195" t="str">
            <v>Drama|Horror</v>
          </cell>
          <cell r="E2195" t="str">
            <v>The ShiningÂ </v>
          </cell>
          <cell r="F2195" t="str">
            <v>http://www.imdb.com/title/tt0081505/?ref_=fn_tt_tt_1</v>
          </cell>
          <cell r="G2195" t="str">
            <v>English</v>
          </cell>
          <cell r="H2195" t="str">
            <v>USA</v>
          </cell>
          <cell r="I2195">
            <v>19000000</v>
          </cell>
          <cell r="J2195">
            <v>1980</v>
          </cell>
          <cell r="K2195">
            <v>8.4</v>
          </cell>
          <cell r="L2195" t="str">
            <v>Drama</v>
          </cell>
          <cell r="M2195" t="str">
            <v>Horror</v>
          </cell>
        </row>
        <row r="2196">
          <cell r="A2196" t="str">
            <v>Robert Zemeckis</v>
          </cell>
          <cell r="B2196">
            <v>116</v>
          </cell>
          <cell r="C2196">
            <v>210609762</v>
          </cell>
          <cell r="D2196" t="str">
            <v>Adventure|Comedy|Sci-Fi</v>
          </cell>
          <cell r="E2196" t="str">
            <v>Back to the FutureÂ </v>
          </cell>
          <cell r="F2196" t="str">
            <v>http://www.imdb.com/title/tt0088763/?ref_=fn_tt_tt_1</v>
          </cell>
          <cell r="G2196" t="str">
            <v>English</v>
          </cell>
          <cell r="H2196" t="str">
            <v>USA</v>
          </cell>
          <cell r="I2196">
            <v>19000000</v>
          </cell>
          <cell r="J2196">
            <v>1985</v>
          </cell>
          <cell r="K2196">
            <v>8.5</v>
          </cell>
          <cell r="L2196" t="str">
            <v>Adventure</v>
          </cell>
          <cell r="M2196" t="str">
            <v>Comedy</v>
          </cell>
          <cell r="N2196" t="str">
            <v>Sci-Fi</v>
          </cell>
        </row>
        <row r="2197">
          <cell r="A2197" t="str">
            <v>William Malone</v>
          </cell>
          <cell r="B2197">
            <v>93</v>
          </cell>
          <cell r="C2197">
            <v>40846082</v>
          </cell>
          <cell r="D2197" t="str">
            <v>Horror|Mystery|Thriller</v>
          </cell>
          <cell r="E2197" t="str">
            <v>House on Haunted HillÂ </v>
          </cell>
          <cell r="F2197" t="str">
            <v>http://www.imdb.com/title/tt0185371/?ref_=fn_tt_tt_1</v>
          </cell>
          <cell r="G2197" t="str">
            <v>English</v>
          </cell>
          <cell r="H2197" t="str">
            <v>USA</v>
          </cell>
          <cell r="I2197">
            <v>19000000</v>
          </cell>
          <cell r="J2197">
            <v>1999</v>
          </cell>
          <cell r="K2197">
            <v>5.6</v>
          </cell>
          <cell r="L2197" t="str">
            <v>Horror</v>
          </cell>
          <cell r="M2197" t="str">
            <v>Mystery</v>
          </cell>
          <cell r="N2197" t="str">
            <v>Thriller</v>
          </cell>
        </row>
        <row r="2198">
          <cell r="A2198" t="str">
            <v>Josh Gordon</v>
          </cell>
          <cell r="B2198">
            <v>101</v>
          </cell>
          <cell r="C2198">
            <v>27758465</v>
          </cell>
          <cell r="D2198" t="str">
            <v>Comedy|Drama|Romance</v>
          </cell>
          <cell r="E2198" t="str">
            <v>The SwitchÂ </v>
          </cell>
          <cell r="F2198" t="str">
            <v>http://www.imdb.com/title/tt0889573/?ref_=fn_tt_tt_1</v>
          </cell>
          <cell r="G2198" t="str">
            <v>English</v>
          </cell>
          <cell r="H2198" t="str">
            <v>USA</v>
          </cell>
          <cell r="I2198">
            <v>19000000</v>
          </cell>
          <cell r="J2198">
            <v>2010</v>
          </cell>
          <cell r="K2198">
            <v>6.1</v>
          </cell>
          <cell r="L2198" t="str">
            <v>Comedy</v>
          </cell>
          <cell r="M2198" t="str">
            <v>Drama</v>
          </cell>
          <cell r="N2198" t="str">
            <v>Romance</v>
          </cell>
        </row>
        <row r="2199">
          <cell r="A2199" t="str">
            <v>Britt Allcroft</v>
          </cell>
          <cell r="B2199">
            <v>85</v>
          </cell>
          <cell r="C2199">
            <v>15911333</v>
          </cell>
          <cell r="D2199" t="str">
            <v>Adventure|Comedy|Drama|Family|Fantasy</v>
          </cell>
          <cell r="E2199" t="str">
            <v>Thomas and the Magic RailroadÂ </v>
          </cell>
          <cell r="F2199" t="str">
            <v>http://www.imdb.com/title/tt0205461/?ref_=fn_tt_tt_1</v>
          </cell>
          <cell r="G2199" t="str">
            <v>English</v>
          </cell>
          <cell r="H2199" t="str">
            <v>UK</v>
          </cell>
          <cell r="I2199">
            <v>19000000</v>
          </cell>
          <cell r="J2199">
            <v>2000</v>
          </cell>
          <cell r="K2199">
            <v>3.6</v>
          </cell>
          <cell r="L2199" t="str">
            <v>Adventure</v>
          </cell>
          <cell r="M2199" t="str">
            <v>Comedy</v>
          </cell>
          <cell r="N2199" t="str">
            <v>Drama</v>
          </cell>
          <cell r="O2199" t="str">
            <v>Family</v>
          </cell>
        </row>
        <row r="2200">
          <cell r="A2200" t="str">
            <v>Hayao Miyazaki</v>
          </cell>
          <cell r="B2200">
            <v>125</v>
          </cell>
          <cell r="C2200">
            <v>10049886</v>
          </cell>
          <cell r="D2200" t="str">
            <v>Adventure|Animation|Family|Fantasy</v>
          </cell>
          <cell r="E2200" t="str">
            <v>Spirited AwayÂ </v>
          </cell>
          <cell r="F2200" t="str">
            <v>http://www.imdb.com/title/tt0245429/?ref_=fn_tt_tt_1</v>
          </cell>
          <cell r="G2200" t="str">
            <v>Japanese</v>
          </cell>
          <cell r="H2200" t="str">
            <v>Japan</v>
          </cell>
          <cell r="I2200">
            <v>19000000</v>
          </cell>
          <cell r="J2200">
            <v>2001</v>
          </cell>
          <cell r="K2200">
            <v>8.6</v>
          </cell>
          <cell r="L2200" t="str">
            <v>Adventure</v>
          </cell>
          <cell r="M2200" t="str">
            <v>Animation</v>
          </cell>
          <cell r="N2200" t="str">
            <v>Family</v>
          </cell>
          <cell r="O2200" t="str">
            <v>Fantasy</v>
          </cell>
        </row>
        <row r="2201">
          <cell r="A2201" t="str">
            <v>Brian Percival</v>
          </cell>
          <cell r="B2201">
            <v>131</v>
          </cell>
          <cell r="C2201">
            <v>21483154</v>
          </cell>
          <cell r="D2201" t="str">
            <v>Drama|War</v>
          </cell>
          <cell r="E2201" t="str">
            <v>The Book ThiefÂ </v>
          </cell>
          <cell r="F2201" t="str">
            <v>http://www.imdb.com/title/tt0816442/?ref_=fn_tt_tt_1</v>
          </cell>
          <cell r="G2201" t="str">
            <v>English</v>
          </cell>
          <cell r="H2201" t="str">
            <v>USA</v>
          </cell>
          <cell r="I2201">
            <v>19000000</v>
          </cell>
          <cell r="J2201">
            <v>2013</v>
          </cell>
          <cell r="K2201">
            <v>7.6</v>
          </cell>
          <cell r="L2201" t="str">
            <v>Drama</v>
          </cell>
          <cell r="M2201" t="str">
            <v>War</v>
          </cell>
        </row>
        <row r="2202">
          <cell r="A2202" t="str">
            <v>Sean Anders</v>
          </cell>
          <cell r="B2202">
            <v>129</v>
          </cell>
          <cell r="C2202">
            <v>8396942</v>
          </cell>
          <cell r="D2202" t="str">
            <v>Adventure|Comedy|Romance</v>
          </cell>
          <cell r="E2202" t="str">
            <v>Sex DriveÂ </v>
          </cell>
          <cell r="F2202" t="str">
            <v>http://www.imdb.com/title/tt1135985/?ref_=fn_tt_tt_1</v>
          </cell>
          <cell r="G2202" t="str">
            <v>English</v>
          </cell>
          <cell r="H2202" t="str">
            <v>USA</v>
          </cell>
          <cell r="I2202">
            <v>19000000</v>
          </cell>
          <cell r="J2202">
            <v>2008</v>
          </cell>
          <cell r="K2202">
            <v>6.5</v>
          </cell>
          <cell r="L2202" t="str">
            <v>Adventure</v>
          </cell>
          <cell r="M2202" t="str">
            <v>Comedy</v>
          </cell>
          <cell r="N2202" t="str">
            <v>Romance</v>
          </cell>
        </row>
        <row r="2203">
          <cell r="A2203" t="str">
            <v>Anand Tucker</v>
          </cell>
          <cell r="B2203">
            <v>100</v>
          </cell>
          <cell r="C2203">
            <v>12561</v>
          </cell>
          <cell r="D2203" t="str">
            <v>Comedy|Romance</v>
          </cell>
          <cell r="E2203" t="str">
            <v>Leap YearÂ </v>
          </cell>
          <cell r="F2203" t="str">
            <v>http://www.imdb.com/title/tt1216492/?ref_=fn_tt_tt_1</v>
          </cell>
          <cell r="G2203" t="str">
            <v>English</v>
          </cell>
          <cell r="H2203" t="str">
            <v>USA</v>
          </cell>
          <cell r="I2203">
            <v>19000000</v>
          </cell>
          <cell r="J2203">
            <v>2010</v>
          </cell>
          <cell r="K2203">
            <v>6.4</v>
          </cell>
          <cell r="L2203" t="str">
            <v>Comedy</v>
          </cell>
          <cell r="M2203" t="str">
            <v>Romance</v>
          </cell>
        </row>
        <row r="2204">
          <cell r="A2204" t="str">
            <v>Anthony Mann</v>
          </cell>
          <cell r="B2204">
            <v>172</v>
          </cell>
          <cell r="C2204">
            <v>0</v>
          </cell>
          <cell r="D2204" t="str">
            <v>Drama|History|War</v>
          </cell>
          <cell r="E2204" t="str">
            <v>The Fall of the Roman EmpireÂ </v>
          </cell>
          <cell r="F2204" t="str">
            <v>http://www.imdb.com/title/tt0058085/?ref_=fn_tt_tt_1</v>
          </cell>
          <cell r="G2204" t="str">
            <v>English</v>
          </cell>
          <cell r="H2204" t="str">
            <v>USA</v>
          </cell>
          <cell r="I2204">
            <v>19000000</v>
          </cell>
          <cell r="J2204">
            <v>1964</v>
          </cell>
          <cell r="K2204">
            <v>6.7</v>
          </cell>
          <cell r="L2204" t="str">
            <v>Drama</v>
          </cell>
          <cell r="M2204" t="str">
            <v>History</v>
          </cell>
          <cell r="N2204" t="str">
            <v>War</v>
          </cell>
        </row>
        <row r="2205">
          <cell r="A2205" t="str">
            <v>Emile Ardolino</v>
          </cell>
          <cell r="B2205">
            <v>92</v>
          </cell>
          <cell r="C2205">
            <v>2119994</v>
          </cell>
          <cell r="D2205" t="str">
            <v>Family|Fantasy|Music</v>
          </cell>
          <cell r="E2205" t="str">
            <v>The NutcrackerÂ </v>
          </cell>
          <cell r="F2205" t="str">
            <v>http://www.imdb.com/title/tt0107719/?ref_=fn_tt_tt_1</v>
          </cell>
          <cell r="G2205" t="str">
            <v>English</v>
          </cell>
          <cell r="H2205" t="str">
            <v>USA</v>
          </cell>
          <cell r="I2205">
            <v>19000000</v>
          </cell>
          <cell r="J2205">
            <v>1993</v>
          </cell>
          <cell r="K2205">
            <v>5.7</v>
          </cell>
          <cell r="L2205" t="str">
            <v>Family</v>
          </cell>
          <cell r="M2205" t="str">
            <v>Fantasy</v>
          </cell>
          <cell r="N2205" t="str">
            <v>Music</v>
          </cell>
        </row>
        <row r="2206">
          <cell r="A2206" t="str">
            <v>Robert Altman</v>
          </cell>
          <cell r="B2206">
            <v>116</v>
          </cell>
          <cell r="C2206">
            <v>1292527</v>
          </cell>
          <cell r="D2206" t="str">
            <v>Crime|Drama|Music|Thriller</v>
          </cell>
          <cell r="E2206" t="str">
            <v>Kansas CityÂ </v>
          </cell>
          <cell r="F2206" t="str">
            <v>http://www.imdb.com/title/tt0116745/?ref_=fn_tt_tt_1</v>
          </cell>
          <cell r="G2206" t="str">
            <v>English</v>
          </cell>
          <cell r="H2206" t="str">
            <v>France</v>
          </cell>
          <cell r="I2206">
            <v>19000000</v>
          </cell>
          <cell r="J2206">
            <v>1996</v>
          </cell>
          <cell r="K2206">
            <v>6.3</v>
          </cell>
          <cell r="L2206" t="str">
            <v>Crime</v>
          </cell>
          <cell r="M2206" t="str">
            <v>Drama</v>
          </cell>
          <cell r="N2206" t="str">
            <v>Music</v>
          </cell>
          <cell r="O2206" t="str">
            <v>Thriller</v>
          </cell>
        </row>
        <row r="2207">
          <cell r="A2207" t="str">
            <v>Andrew Douglas</v>
          </cell>
          <cell r="B2207">
            <v>90</v>
          </cell>
          <cell r="C2207">
            <v>64255243</v>
          </cell>
          <cell r="D2207" t="str">
            <v>Drama|Horror|Mystery|Thriller</v>
          </cell>
          <cell r="E2207" t="str">
            <v>The Amityville HorrorÂ </v>
          </cell>
          <cell r="F2207" t="str">
            <v>http://www.imdb.com/title/tt0384806/?ref_=fn_tt_tt_1</v>
          </cell>
          <cell r="G2207" t="str">
            <v>English</v>
          </cell>
          <cell r="H2207" t="str">
            <v>USA</v>
          </cell>
          <cell r="I2207">
            <v>19000000</v>
          </cell>
          <cell r="J2207">
            <v>2005</v>
          </cell>
          <cell r="K2207">
            <v>6</v>
          </cell>
          <cell r="L2207" t="str">
            <v>Drama</v>
          </cell>
          <cell r="M2207" t="str">
            <v>Horror</v>
          </cell>
          <cell r="N2207" t="str">
            <v>Mystery</v>
          </cell>
          <cell r="O2207" t="str">
            <v>Thriller</v>
          </cell>
        </row>
        <row r="2208">
          <cell r="A2208" t="str">
            <v>Spike Jonze</v>
          </cell>
          <cell r="B2208">
            <v>81</v>
          </cell>
          <cell r="C2208">
            <v>22245861</v>
          </cell>
          <cell r="D2208" t="str">
            <v>Comedy|Drama</v>
          </cell>
          <cell r="E2208" t="str">
            <v>Adaptation.Â </v>
          </cell>
          <cell r="F2208" t="str">
            <v>http://www.imdb.com/title/tt0268126/?ref_=fn_tt_tt_1</v>
          </cell>
          <cell r="G2208" t="str">
            <v>English</v>
          </cell>
          <cell r="H2208" t="str">
            <v>USA</v>
          </cell>
          <cell r="I2208">
            <v>19000000</v>
          </cell>
          <cell r="J2208">
            <v>2002</v>
          </cell>
          <cell r="K2208">
            <v>7.7</v>
          </cell>
          <cell r="L2208" t="str">
            <v>Comedy</v>
          </cell>
          <cell r="M2208" t="str">
            <v>Drama</v>
          </cell>
        </row>
        <row r="2209">
          <cell r="A2209" t="str">
            <v>Paul Weitz</v>
          </cell>
          <cell r="B2209">
            <v>107</v>
          </cell>
          <cell r="C2209">
            <v>7156725</v>
          </cell>
          <cell r="D2209" t="str">
            <v>Comedy|Music</v>
          </cell>
          <cell r="E2209" t="str">
            <v>American DreamzÂ </v>
          </cell>
          <cell r="F2209" t="str">
            <v>http://www.imdb.com/title/tt0465142/?ref_=fn_tt_tt_1</v>
          </cell>
          <cell r="G2209" t="str">
            <v>English</v>
          </cell>
          <cell r="H2209" t="str">
            <v>USA</v>
          </cell>
          <cell r="I2209">
            <v>19000000</v>
          </cell>
          <cell r="J2209">
            <v>2006</v>
          </cell>
          <cell r="K2209">
            <v>5.5</v>
          </cell>
          <cell r="L2209" t="str">
            <v>Comedy</v>
          </cell>
          <cell r="M2209" t="str">
            <v>Music</v>
          </cell>
        </row>
        <row r="2210">
          <cell r="A2210" t="str">
            <v>Clint Eastwood</v>
          </cell>
          <cell r="B2210">
            <v>141</v>
          </cell>
          <cell r="C2210">
            <v>13753931</v>
          </cell>
          <cell r="D2210" t="str">
            <v>Drama|History|War</v>
          </cell>
          <cell r="E2210" t="str">
            <v>Letters from Iwo JimaÂ </v>
          </cell>
          <cell r="F2210" t="str">
            <v>http://www.imdb.com/title/tt0498380/?ref_=fn_tt_tt_1</v>
          </cell>
          <cell r="G2210" t="str">
            <v>Japanese</v>
          </cell>
          <cell r="H2210" t="str">
            <v>USA</v>
          </cell>
          <cell r="I2210">
            <v>19000000</v>
          </cell>
          <cell r="J2210">
            <v>2006</v>
          </cell>
          <cell r="K2210">
            <v>7.9</v>
          </cell>
          <cell r="L2210" t="str">
            <v>Drama</v>
          </cell>
          <cell r="M2210" t="str">
            <v>History</v>
          </cell>
          <cell r="N2210" t="str">
            <v>War</v>
          </cell>
        </row>
        <row r="2211">
          <cell r="A2211" t="str">
            <v>John Curran</v>
          </cell>
          <cell r="B2211">
            <v>125</v>
          </cell>
          <cell r="C2211">
            <v>8047690</v>
          </cell>
          <cell r="D2211" t="str">
            <v>Drama|Romance</v>
          </cell>
          <cell r="E2211" t="str">
            <v>The Painted VeilÂ </v>
          </cell>
          <cell r="F2211" t="str">
            <v>http://www.imdb.com/title/tt0446755/?ref_=fn_tt_tt_1</v>
          </cell>
          <cell r="G2211" t="str">
            <v>Mandarin</v>
          </cell>
          <cell r="H2211" t="str">
            <v>China</v>
          </cell>
          <cell r="I2211">
            <v>19400000</v>
          </cell>
          <cell r="J2211">
            <v>2006</v>
          </cell>
          <cell r="K2211">
            <v>7.5</v>
          </cell>
          <cell r="L2211" t="str">
            <v>Drama</v>
          </cell>
          <cell r="M2211" t="str">
            <v>Romance</v>
          </cell>
        </row>
        <row r="2212">
          <cell r="A2212" t="str">
            <v>Steven Spielberg</v>
          </cell>
          <cell r="B2212">
            <v>135</v>
          </cell>
          <cell r="C2212">
            <v>128300000</v>
          </cell>
          <cell r="D2212" t="str">
            <v>Drama|Sci-Fi</v>
          </cell>
          <cell r="E2212" t="str">
            <v>Close Encounters of the Third KindÂ </v>
          </cell>
          <cell r="F2212" t="str">
            <v>http://www.imdb.com/title/tt0075860/?ref_=fn_tt_tt_1</v>
          </cell>
          <cell r="G2212" t="str">
            <v>English</v>
          </cell>
          <cell r="H2212" t="str">
            <v>USA</v>
          </cell>
          <cell r="I2212">
            <v>19400870</v>
          </cell>
          <cell r="J2212">
            <v>1977</v>
          </cell>
          <cell r="K2212">
            <v>7.7</v>
          </cell>
          <cell r="L2212" t="str">
            <v>Drama</v>
          </cell>
          <cell r="M2212" t="str">
            <v>Sci-Fi</v>
          </cell>
        </row>
        <row r="2213">
          <cell r="A2213" t="str">
            <v>Anne Fontaine</v>
          </cell>
          <cell r="B2213">
            <v>111</v>
          </cell>
          <cell r="C2213">
            <v>6109075</v>
          </cell>
          <cell r="D2213" t="str">
            <v>Biography|Drama</v>
          </cell>
          <cell r="E2213" t="str">
            <v>Coco Before ChanelÂ </v>
          </cell>
          <cell r="F2213" t="str">
            <v>http://www.imdb.com/title/tt1035736/?ref_=fn_tt_tt_1</v>
          </cell>
          <cell r="G2213" t="str">
            <v>French</v>
          </cell>
          <cell r="H2213" t="str">
            <v>France</v>
          </cell>
          <cell r="I2213">
            <v>19430000</v>
          </cell>
          <cell r="J2213">
            <v>2009</v>
          </cell>
          <cell r="K2213">
            <v>6.7</v>
          </cell>
          <cell r="L2213" t="str">
            <v>Biography</v>
          </cell>
          <cell r="M2213" t="str">
            <v>Drama</v>
          </cell>
        </row>
        <row r="2214">
          <cell r="A2214" t="str">
            <v>Billy Ray</v>
          </cell>
          <cell r="B2214">
            <v>111</v>
          </cell>
          <cell r="C2214">
            <v>0</v>
          </cell>
          <cell r="D2214" t="str">
            <v>Crime|Drama|Mystery|Thriller</v>
          </cell>
          <cell r="E2214" t="str">
            <v>Secret in Their EyesÂ </v>
          </cell>
          <cell r="F2214" t="str">
            <v>http://www.imdb.com/title/tt1741273/?ref_=fn_tt_tt_1</v>
          </cell>
          <cell r="G2214" t="str">
            <v>English</v>
          </cell>
          <cell r="H2214" t="str">
            <v>USA</v>
          </cell>
          <cell r="I2214">
            <v>19500000</v>
          </cell>
          <cell r="J2214">
            <v>2015</v>
          </cell>
          <cell r="K2214">
            <v>6.2</v>
          </cell>
          <cell r="L2214" t="str">
            <v>Crime</v>
          </cell>
          <cell r="M2214" t="str">
            <v>Drama</v>
          </cell>
          <cell r="N2214" t="str">
            <v>Mystery</v>
          </cell>
          <cell r="O2214" t="str">
            <v>Thriller</v>
          </cell>
        </row>
        <row r="2215">
          <cell r="A2215" t="str">
            <v>Shawn Levy</v>
          </cell>
          <cell r="B2215">
            <v>103</v>
          </cell>
          <cell r="C2215">
            <v>34290142</v>
          </cell>
          <cell r="D2215" t="str">
            <v>Comedy|Drama</v>
          </cell>
          <cell r="E2215" t="str">
            <v>This Is Where I Leave YouÂ </v>
          </cell>
          <cell r="F2215" t="str">
            <v>http://www.imdb.com/title/tt1371150/?ref_=fn_tt_tt_1</v>
          </cell>
          <cell r="G2215" t="str">
            <v>English</v>
          </cell>
          <cell r="H2215" t="str">
            <v>USA</v>
          </cell>
          <cell r="I2215">
            <v>19800000</v>
          </cell>
          <cell r="J2215">
            <v>2014</v>
          </cell>
          <cell r="K2215">
            <v>6.6</v>
          </cell>
          <cell r="L2215" t="str">
            <v>Comedy</v>
          </cell>
          <cell r="M2215" t="str">
            <v>Drama</v>
          </cell>
        </row>
        <row r="2216">
          <cell r="A2216" t="str">
            <v>Robert Altman</v>
          </cell>
          <cell r="B2216">
            <v>131</v>
          </cell>
          <cell r="C2216">
            <v>41300105</v>
          </cell>
          <cell r="D2216" t="str">
            <v>Drama|Mystery</v>
          </cell>
          <cell r="E2216" t="str">
            <v>Gosford ParkÂ </v>
          </cell>
          <cell r="F2216" t="str">
            <v>http://www.imdb.com/title/tt0280707/?ref_=fn_tt_tt_1</v>
          </cell>
          <cell r="G2216" t="str">
            <v>English</v>
          </cell>
          <cell r="H2216" t="str">
            <v>UK</v>
          </cell>
          <cell r="I2216">
            <v>19800000</v>
          </cell>
          <cell r="J2216">
            <v>2001</v>
          </cell>
          <cell r="K2216">
            <v>7.3</v>
          </cell>
          <cell r="L2216" t="str">
            <v>Drama</v>
          </cell>
          <cell r="M2216" t="str">
            <v>Mystery</v>
          </cell>
        </row>
        <row r="2217">
          <cell r="A2217" t="str">
            <v>AndrÃ© Ã˜vredal</v>
          </cell>
          <cell r="B2217">
            <v>103</v>
          </cell>
          <cell r="C2217">
            <v>252652</v>
          </cell>
          <cell r="D2217" t="str">
            <v>Comedy|Drama|Fantasy|Horror</v>
          </cell>
          <cell r="E2217" t="str">
            <v>TrollhunterÂ </v>
          </cell>
          <cell r="F2217" t="str">
            <v>http://www.imdb.com/title/tt1740707/?ref_=fn_tt_tt_1</v>
          </cell>
          <cell r="G2217" t="str">
            <v>Norwegian</v>
          </cell>
          <cell r="H2217" t="str">
            <v>Norway</v>
          </cell>
          <cell r="I2217">
            <v>19900000</v>
          </cell>
          <cell r="J2217">
            <v>2010</v>
          </cell>
          <cell r="K2217">
            <v>7</v>
          </cell>
          <cell r="L2217" t="str">
            <v>Comedy</v>
          </cell>
          <cell r="M2217" t="str">
            <v>Drama</v>
          </cell>
          <cell r="N2217" t="str">
            <v>Fantasy</v>
          </cell>
          <cell r="O2217" t="str">
            <v>Horror</v>
          </cell>
        </row>
        <row r="2218">
          <cell r="A2218" t="str">
            <v>John Milius</v>
          </cell>
          <cell r="B2218">
            <v>129</v>
          </cell>
          <cell r="C2218">
            <v>37567440</v>
          </cell>
          <cell r="D2218" t="str">
            <v>Adventure|Fantasy</v>
          </cell>
          <cell r="E2218" t="str">
            <v>Conan the BarbarianÂ </v>
          </cell>
          <cell r="F2218" t="str">
            <v>http://www.imdb.com/title/tt0082198/?ref_=fn_tt_tt_1</v>
          </cell>
          <cell r="G2218" t="str">
            <v>English</v>
          </cell>
          <cell r="H2218" t="str">
            <v>USA</v>
          </cell>
          <cell r="I2218">
            <v>20000000</v>
          </cell>
          <cell r="J2218">
            <v>1982</v>
          </cell>
          <cell r="K2218">
            <v>6.9</v>
          </cell>
          <cell r="L2218" t="str">
            <v>Adventure</v>
          </cell>
          <cell r="M2218" t="str">
            <v>Fantasy</v>
          </cell>
        </row>
        <row r="2219">
          <cell r="A2219" t="str">
            <v>Burr Steers</v>
          </cell>
          <cell r="B2219">
            <v>102</v>
          </cell>
          <cell r="C2219">
            <v>64149837</v>
          </cell>
          <cell r="D2219" t="str">
            <v>Comedy|Drama|Family|Fantasy|Romance</v>
          </cell>
          <cell r="E2219" t="str">
            <v>17 AgainÂ </v>
          </cell>
          <cell r="F2219" t="str">
            <v>http://www.imdb.com/title/tt0974661/?ref_=fn_tt_tt_1</v>
          </cell>
          <cell r="G2219" t="str">
            <v>English</v>
          </cell>
          <cell r="H2219" t="str">
            <v>USA</v>
          </cell>
          <cell r="I2219">
            <v>20000000</v>
          </cell>
          <cell r="J2219">
            <v>2009</v>
          </cell>
          <cell r="K2219">
            <v>6.4</v>
          </cell>
          <cell r="L2219" t="str">
            <v>Comedy</v>
          </cell>
          <cell r="M2219" t="str">
            <v>Drama</v>
          </cell>
          <cell r="N2219" t="str">
            <v>Family</v>
          </cell>
          <cell r="O2219" t="str">
            <v>Fantasy</v>
          </cell>
        </row>
        <row r="2220">
          <cell r="A2220" t="str">
            <v>D.J. Caruso</v>
          </cell>
          <cell r="B2220">
            <v>105</v>
          </cell>
          <cell r="C2220">
            <v>80050171</v>
          </cell>
          <cell r="D2220" t="str">
            <v>Drama|Mystery|Thriller</v>
          </cell>
          <cell r="E2220" t="str">
            <v>DisturbiaÂ </v>
          </cell>
          <cell r="F2220" t="str">
            <v>http://www.imdb.com/title/tt0486822/?ref_=fn_tt_tt_1</v>
          </cell>
          <cell r="G2220" t="str">
            <v>English</v>
          </cell>
          <cell r="H2220" t="str">
            <v>USA</v>
          </cell>
          <cell r="I2220">
            <v>20000000</v>
          </cell>
          <cell r="J2220">
            <v>2007</v>
          </cell>
          <cell r="K2220">
            <v>6.9</v>
          </cell>
          <cell r="L2220" t="str">
            <v>Drama</v>
          </cell>
          <cell r="M2220" t="str">
            <v>Mystery</v>
          </cell>
          <cell r="N2220" t="str">
            <v>Thriller</v>
          </cell>
        </row>
        <row r="2221">
          <cell r="A2221" t="str">
            <v>Iain Softley</v>
          </cell>
          <cell r="B2221">
            <v>107</v>
          </cell>
          <cell r="C2221">
            <v>7564000</v>
          </cell>
          <cell r="D2221" t="str">
            <v>Comedy|Crime|Drama|Thriller</v>
          </cell>
          <cell r="E2221" t="str">
            <v>HackersÂ </v>
          </cell>
          <cell r="F2221" t="str">
            <v>http://www.imdb.com/title/tt0113243/?ref_=fn_tt_tt_1</v>
          </cell>
          <cell r="G2221" t="str">
            <v>English</v>
          </cell>
          <cell r="H2221" t="str">
            <v>USA</v>
          </cell>
          <cell r="I2221">
            <v>20000000</v>
          </cell>
          <cell r="J2221">
            <v>1995</v>
          </cell>
          <cell r="K2221">
            <v>6.2</v>
          </cell>
          <cell r="L2221" t="str">
            <v>Comedy</v>
          </cell>
          <cell r="M2221" t="str">
            <v>Crime</v>
          </cell>
          <cell r="N2221" t="str">
            <v>Drama</v>
          </cell>
          <cell r="O2221" t="str">
            <v>Thriller</v>
          </cell>
        </row>
        <row r="2222">
          <cell r="A2222" t="str">
            <v>Mike Hodges</v>
          </cell>
          <cell r="B2222">
            <v>111</v>
          </cell>
          <cell r="C2222">
            <v>0</v>
          </cell>
          <cell r="D2222" t="str">
            <v>Action|Adventure|Sci-Fi</v>
          </cell>
          <cell r="E2222" t="str">
            <v>Flash GordonÂ </v>
          </cell>
          <cell r="F2222" t="str">
            <v>http://www.imdb.com/title/tt0080745/?ref_=fn_tt_tt_1</v>
          </cell>
          <cell r="G2222" t="str">
            <v>English</v>
          </cell>
          <cell r="H2222" t="str">
            <v>UK</v>
          </cell>
          <cell r="I2222">
            <v>20000000</v>
          </cell>
          <cell r="J2222">
            <v>1980</v>
          </cell>
          <cell r="K2222">
            <v>6.4</v>
          </cell>
          <cell r="L2222" t="str">
            <v>Action</v>
          </cell>
          <cell r="M2222" t="str">
            <v>Adventure</v>
          </cell>
          <cell r="N2222" t="str">
            <v>Sci-Fi</v>
          </cell>
        </row>
        <row r="2223">
          <cell r="A2223" t="str">
            <v>John Luessenhop</v>
          </cell>
          <cell r="B2223">
            <v>107</v>
          </cell>
          <cell r="C2223">
            <v>57744720</v>
          </cell>
          <cell r="D2223" t="str">
            <v>Action|Crime|Thriller</v>
          </cell>
          <cell r="E2223" t="str">
            <v>TakersÂ </v>
          </cell>
          <cell r="F2223" t="str">
            <v>http://www.imdb.com/title/tt1135084/?ref_=fn_tt_tt_1</v>
          </cell>
          <cell r="G2223" t="str">
            <v>English</v>
          </cell>
          <cell r="H2223" t="str">
            <v>USA</v>
          </cell>
          <cell r="I2223">
            <v>20000000</v>
          </cell>
          <cell r="J2223">
            <v>2010</v>
          </cell>
          <cell r="K2223">
            <v>6.2</v>
          </cell>
          <cell r="L2223" t="str">
            <v>Action</v>
          </cell>
          <cell r="M2223" t="str">
            <v>Crime</v>
          </cell>
          <cell r="N2223" t="str">
            <v>Thriller</v>
          </cell>
        </row>
        <row r="2224">
          <cell r="A2224" t="str">
            <v>Rawson Marshall Thurber</v>
          </cell>
          <cell r="B2224">
            <v>92</v>
          </cell>
          <cell r="C2224">
            <v>114324072</v>
          </cell>
          <cell r="D2224" t="str">
            <v>Comedy|Sport</v>
          </cell>
          <cell r="E2224" t="str">
            <v>Dodgeball: A True Underdog StoryÂ </v>
          </cell>
          <cell r="F2224" t="str">
            <v>http://www.imdb.com/title/tt0364725/?ref_=fn_tt_tt_1</v>
          </cell>
          <cell r="G2224" t="str">
            <v>English</v>
          </cell>
          <cell r="H2224" t="str">
            <v>USA</v>
          </cell>
          <cell r="I2224">
            <v>20000000</v>
          </cell>
          <cell r="J2224">
            <v>2004</v>
          </cell>
          <cell r="K2224">
            <v>6.7</v>
          </cell>
          <cell r="L2224" t="str">
            <v>Comedy</v>
          </cell>
          <cell r="M2224" t="str">
            <v>Sport</v>
          </cell>
        </row>
        <row r="2225">
          <cell r="A2225" t="str">
            <v>Jean-FranÃ§ois Richet</v>
          </cell>
          <cell r="B2225">
            <v>109</v>
          </cell>
          <cell r="C2225">
            <v>19976073</v>
          </cell>
          <cell r="D2225" t="str">
            <v>Action|Crime|Drama|Thriller</v>
          </cell>
          <cell r="E2225" t="str">
            <v>Assault on Precinct 13Â </v>
          </cell>
          <cell r="F2225" t="str">
            <v>http://www.imdb.com/title/tt0398712/?ref_=fn_tt_tt_1</v>
          </cell>
          <cell r="G2225" t="str">
            <v>English</v>
          </cell>
          <cell r="H2225" t="str">
            <v>USA</v>
          </cell>
          <cell r="I2225">
            <v>20000000</v>
          </cell>
          <cell r="J2225">
            <v>2005</v>
          </cell>
          <cell r="K2225">
            <v>6.3</v>
          </cell>
          <cell r="L2225" t="str">
            <v>Action</v>
          </cell>
          <cell r="M2225" t="str">
            <v>Crime</v>
          </cell>
          <cell r="N2225" t="str">
            <v>Drama</v>
          </cell>
          <cell r="O2225" t="str">
            <v>Thriller</v>
          </cell>
        </row>
        <row r="2226">
          <cell r="A2226" t="str">
            <v>Dennie Gordon</v>
          </cell>
          <cell r="B2226">
            <v>105</v>
          </cell>
          <cell r="C2226">
            <v>35990505</v>
          </cell>
          <cell r="D2226" t="str">
            <v>Comedy|Drama|Family|Romance</v>
          </cell>
          <cell r="E2226" t="str">
            <v>What a Girl WantsÂ </v>
          </cell>
          <cell r="F2226" t="str">
            <v>http://www.imdb.com/title/tt0286788/?ref_=fn_tt_tt_1</v>
          </cell>
          <cell r="G2226" t="str">
            <v>English</v>
          </cell>
          <cell r="H2226" t="str">
            <v>USA</v>
          </cell>
          <cell r="I2226">
            <v>20000000</v>
          </cell>
          <cell r="J2226">
            <v>2003</v>
          </cell>
          <cell r="K2226">
            <v>5.8</v>
          </cell>
          <cell r="L2226" t="str">
            <v>Comedy</v>
          </cell>
          <cell r="M2226" t="str">
            <v>Drama</v>
          </cell>
          <cell r="N2226" t="str">
            <v>Family</v>
          </cell>
          <cell r="O2226" t="str">
            <v>Romance</v>
          </cell>
        </row>
        <row r="2227">
          <cell r="A2227" t="str">
            <v>Andy Fickman</v>
          </cell>
          <cell r="B2227">
            <v>105</v>
          </cell>
          <cell r="C2227">
            <v>33687630</v>
          </cell>
          <cell r="D2227" t="str">
            <v>Comedy|Romance</v>
          </cell>
          <cell r="E2227" t="str">
            <v>She's the ManÂ </v>
          </cell>
          <cell r="F2227" t="str">
            <v>http://www.imdb.com/title/tt0454945/?ref_=fn_tt_tt_1</v>
          </cell>
          <cell r="G2227" t="str">
            <v>English</v>
          </cell>
          <cell r="H2227" t="str">
            <v>USA</v>
          </cell>
          <cell r="I2227">
            <v>20000000</v>
          </cell>
          <cell r="J2227">
            <v>2006</v>
          </cell>
          <cell r="K2227">
            <v>6.4</v>
          </cell>
          <cell r="L2227" t="str">
            <v>Comedy</v>
          </cell>
          <cell r="M2227" t="str">
            <v>Romance</v>
          </cell>
        </row>
        <row r="2228">
          <cell r="A2228" t="str">
            <v>Werner Herzog</v>
          </cell>
          <cell r="B2228">
            <v>122</v>
          </cell>
          <cell r="C2228">
            <v>1697956</v>
          </cell>
          <cell r="D2228" t="str">
            <v>Crime|Drama</v>
          </cell>
          <cell r="E2228" t="str">
            <v>Bad Lieutenant: Port of Call New OrleansÂ </v>
          </cell>
          <cell r="F2228" t="str">
            <v>http://www.imdb.com/title/tt1095217/?ref_=fn_tt_tt_1</v>
          </cell>
          <cell r="G2228" t="str">
            <v>English</v>
          </cell>
          <cell r="H2228" t="str">
            <v>USA</v>
          </cell>
          <cell r="I2228">
            <v>20000000</v>
          </cell>
          <cell r="J2228">
            <v>2009</v>
          </cell>
          <cell r="K2228">
            <v>6.7</v>
          </cell>
          <cell r="L2228" t="str">
            <v>Crime</v>
          </cell>
          <cell r="M2228" t="str">
            <v>Drama</v>
          </cell>
        </row>
        <row r="2229">
          <cell r="A2229" t="str">
            <v>Frank Coraci</v>
          </cell>
          <cell r="B2229">
            <v>90</v>
          </cell>
          <cell r="C2229">
            <v>161487252</v>
          </cell>
          <cell r="D2229" t="str">
            <v>Comedy|Sport</v>
          </cell>
          <cell r="E2229" t="str">
            <v>The WaterboyÂ </v>
          </cell>
          <cell r="F2229" t="str">
            <v>http://www.imdb.com/title/tt0120484/?ref_=fn_tt_tt_1</v>
          </cell>
          <cell r="G2229" t="str">
            <v>English</v>
          </cell>
          <cell r="H2229" t="str">
            <v>USA</v>
          </cell>
          <cell r="I2229">
            <v>20000000</v>
          </cell>
          <cell r="J2229">
            <v>1998</v>
          </cell>
          <cell r="K2229">
            <v>6.1</v>
          </cell>
          <cell r="L2229" t="str">
            <v>Comedy</v>
          </cell>
          <cell r="M2229" t="str">
            <v>Sport</v>
          </cell>
        </row>
        <row r="2230">
          <cell r="A2230" t="str">
            <v>John Lee Hancock</v>
          </cell>
          <cell r="B2230">
            <v>127</v>
          </cell>
          <cell r="C2230">
            <v>75597042</v>
          </cell>
          <cell r="D2230" t="str">
            <v>Drama|Family|Sport</v>
          </cell>
          <cell r="E2230" t="str">
            <v>The RookieÂ </v>
          </cell>
          <cell r="F2230" t="str">
            <v>http://www.imdb.com/title/tt0265662/?ref_=fn_tt_tt_1</v>
          </cell>
          <cell r="G2230" t="str">
            <v>English</v>
          </cell>
          <cell r="H2230" t="str">
            <v>USA</v>
          </cell>
          <cell r="I2230">
            <v>20000000</v>
          </cell>
          <cell r="J2230">
            <v>2002</v>
          </cell>
          <cell r="K2230">
            <v>7</v>
          </cell>
          <cell r="L2230" t="str">
            <v>Drama</v>
          </cell>
          <cell r="M2230" t="str">
            <v>Family</v>
          </cell>
          <cell r="N2230" t="str">
            <v>Sport</v>
          </cell>
        </row>
        <row r="2231">
          <cell r="A2231" t="str">
            <v>Jeff Wadlow</v>
          </cell>
          <cell r="B2231">
            <v>110</v>
          </cell>
          <cell r="C2231">
            <v>24848292</v>
          </cell>
          <cell r="D2231" t="str">
            <v>Action|Drama|Sport</v>
          </cell>
          <cell r="E2231" t="str">
            <v>Never Back DownÂ </v>
          </cell>
          <cell r="F2231" t="str">
            <v>http://www.imdb.com/title/tt1023111/?ref_=fn_tt_tt_1</v>
          </cell>
          <cell r="G2231" t="str">
            <v>English</v>
          </cell>
          <cell r="H2231" t="str">
            <v>USA</v>
          </cell>
          <cell r="I2231">
            <v>20000000</v>
          </cell>
          <cell r="J2231">
            <v>2008</v>
          </cell>
          <cell r="K2231">
            <v>6.6</v>
          </cell>
          <cell r="L2231" t="str">
            <v>Action</v>
          </cell>
          <cell r="M2231" t="str">
            <v>Drama</v>
          </cell>
          <cell r="N2231" t="str">
            <v>Sport</v>
          </cell>
        </row>
        <row r="2232">
          <cell r="A2232" t="str">
            <v>Tomas Alfredson</v>
          </cell>
          <cell r="B2232">
            <v>127</v>
          </cell>
          <cell r="C2232">
            <v>24104113</v>
          </cell>
          <cell r="D2232" t="str">
            <v>Drama|Mystery|Thriller</v>
          </cell>
          <cell r="E2232" t="str">
            <v>Tinker Tailor Soldier SpyÂ </v>
          </cell>
          <cell r="F2232" t="str">
            <v>http://www.imdb.com/title/tt1340800/?ref_=fn_tt_tt_1</v>
          </cell>
          <cell r="G2232" t="str">
            <v>English</v>
          </cell>
          <cell r="H2232" t="str">
            <v>France</v>
          </cell>
          <cell r="I2232">
            <v>20000000</v>
          </cell>
          <cell r="J2232">
            <v>2011</v>
          </cell>
          <cell r="K2232">
            <v>7.1</v>
          </cell>
          <cell r="L2232" t="str">
            <v>Drama</v>
          </cell>
          <cell r="M2232" t="str">
            <v>Mystery</v>
          </cell>
          <cell r="N2232" t="str">
            <v>Thriller</v>
          </cell>
        </row>
        <row r="2233">
          <cell r="A2233" t="str">
            <v>Jim Sonzero</v>
          </cell>
          <cell r="B2233">
            <v>90</v>
          </cell>
          <cell r="C2233">
            <v>20259297</v>
          </cell>
          <cell r="D2233" t="str">
            <v>Drama|Horror|Sci-Fi|Thriller</v>
          </cell>
          <cell r="E2233" t="str">
            <v>PulseÂ </v>
          </cell>
          <cell r="F2233" t="str">
            <v>http://www.imdb.com/title/tt0454919/?ref_=fn_tt_tt_1</v>
          </cell>
          <cell r="G2233" t="str">
            <v>English</v>
          </cell>
          <cell r="H2233" t="str">
            <v>USA</v>
          </cell>
          <cell r="I2233">
            <v>20000000</v>
          </cell>
          <cell r="J2233">
            <v>2006</v>
          </cell>
          <cell r="K2233">
            <v>4.7</v>
          </cell>
          <cell r="L2233" t="str">
            <v>Drama</v>
          </cell>
          <cell r="M2233" t="str">
            <v>Horror</v>
          </cell>
          <cell r="N2233" t="str">
            <v>Sci-Fi</v>
          </cell>
          <cell r="O2233" t="str">
            <v>Thriller</v>
          </cell>
        </row>
        <row r="2234">
          <cell r="A2234" t="str">
            <v>Penelope Spheeris</v>
          </cell>
          <cell r="B2234">
            <v>94</v>
          </cell>
          <cell r="C2234">
            <v>121697350</v>
          </cell>
          <cell r="D2234" t="str">
            <v>Comedy|Music</v>
          </cell>
          <cell r="E2234" t="str">
            <v>Wayne's WorldÂ </v>
          </cell>
          <cell r="F2234" t="str">
            <v>http://www.imdb.com/title/tt0105793/?ref_=fn_tt_tt_1</v>
          </cell>
          <cell r="G2234" t="str">
            <v>English</v>
          </cell>
          <cell r="H2234" t="str">
            <v>USA</v>
          </cell>
          <cell r="I2234">
            <v>20000000</v>
          </cell>
          <cell r="J2234">
            <v>1992</v>
          </cell>
          <cell r="K2234">
            <v>7</v>
          </cell>
          <cell r="L2234" t="str">
            <v>Comedy</v>
          </cell>
          <cell r="M2234" t="str">
            <v>Music</v>
          </cell>
        </row>
        <row r="2235">
          <cell r="A2235" t="str">
            <v>Jeff Tremaine</v>
          </cell>
          <cell r="B2235">
            <v>101</v>
          </cell>
          <cell r="C2235">
            <v>117224271</v>
          </cell>
          <cell r="D2235" t="str">
            <v>Action|Comedy|Documentary</v>
          </cell>
          <cell r="E2235" t="str">
            <v>Jackass 3DÂ </v>
          </cell>
          <cell r="F2235" t="str">
            <v>http://www.imdb.com/title/tt1116184/?ref_=fn_tt_tt_1</v>
          </cell>
          <cell r="G2235" t="str">
            <v>English</v>
          </cell>
          <cell r="H2235" t="str">
            <v>USA</v>
          </cell>
          <cell r="I2235">
            <v>20000000</v>
          </cell>
          <cell r="J2235">
            <v>2010</v>
          </cell>
          <cell r="K2235">
            <v>7.1</v>
          </cell>
          <cell r="L2235" t="str">
            <v>Action</v>
          </cell>
          <cell r="M2235" t="str">
            <v>Comedy</v>
          </cell>
          <cell r="N2235" t="str">
            <v>Documentary</v>
          </cell>
        </row>
        <row r="2236">
          <cell r="A2236" t="str">
            <v>Jeannot Szwarc</v>
          </cell>
          <cell r="B2236">
            <v>131</v>
          </cell>
          <cell r="C2236">
            <v>102922376</v>
          </cell>
          <cell r="D2236" t="str">
            <v>Adventure|Horror|Thriller</v>
          </cell>
          <cell r="E2236" t="str">
            <v>Jaws 2Â </v>
          </cell>
          <cell r="F2236" t="str">
            <v>http://www.imdb.com/title/tt0077766/?ref_=fn_tt_tt_1</v>
          </cell>
          <cell r="G2236" t="str">
            <v>English</v>
          </cell>
          <cell r="H2236" t="str">
            <v>USA</v>
          </cell>
          <cell r="I2236">
            <v>20000000</v>
          </cell>
          <cell r="J2236">
            <v>1978</v>
          </cell>
          <cell r="K2236">
            <v>5.7</v>
          </cell>
          <cell r="L2236" t="str">
            <v>Adventure</v>
          </cell>
          <cell r="M2236" t="str">
            <v>Horror</v>
          </cell>
          <cell r="N2236" t="str">
            <v>Thriller</v>
          </cell>
        </row>
        <row r="2237">
          <cell r="A2237" t="str">
            <v>Raja Gosnell</v>
          </cell>
          <cell r="B2237">
            <v>91</v>
          </cell>
          <cell r="C2237">
            <v>94497271</v>
          </cell>
          <cell r="D2237" t="str">
            <v>Adventure|Comedy|Drama|Family|Romance</v>
          </cell>
          <cell r="E2237" t="str">
            <v>Beverly Hills ChihuahuaÂ </v>
          </cell>
          <cell r="F2237" t="str">
            <v>http://www.imdb.com/title/tt1014775/?ref_=fn_tt_tt_1</v>
          </cell>
          <cell r="G2237" t="str">
            <v>English</v>
          </cell>
          <cell r="H2237" t="str">
            <v>USA</v>
          </cell>
          <cell r="I2237">
            <v>20000000</v>
          </cell>
          <cell r="J2237">
            <v>2008</v>
          </cell>
          <cell r="K2237">
            <v>3.7</v>
          </cell>
          <cell r="L2237" t="str">
            <v>Adventure</v>
          </cell>
          <cell r="M2237" t="str">
            <v>Comedy</v>
          </cell>
          <cell r="N2237" t="str">
            <v>Drama</v>
          </cell>
          <cell r="O2237" t="str">
            <v>Family</v>
          </cell>
        </row>
        <row r="2238">
          <cell r="A2238" t="str">
            <v>James Wan</v>
          </cell>
          <cell r="B2238">
            <v>112</v>
          </cell>
          <cell r="C2238">
            <v>137387272</v>
          </cell>
          <cell r="D2238" t="str">
            <v>Horror|Mystery|Thriller</v>
          </cell>
          <cell r="E2238" t="str">
            <v>The ConjuringÂ </v>
          </cell>
          <cell r="F2238" t="str">
            <v>http://www.imdb.com/title/tt1457767/?ref_=fn_tt_tt_1</v>
          </cell>
          <cell r="G2238" t="str">
            <v>English</v>
          </cell>
          <cell r="H2238" t="str">
            <v>USA</v>
          </cell>
          <cell r="I2238">
            <v>20000000</v>
          </cell>
          <cell r="J2238">
            <v>2013</v>
          </cell>
          <cell r="K2238">
            <v>7.5</v>
          </cell>
          <cell r="L2238" t="str">
            <v>Horror</v>
          </cell>
          <cell r="M2238" t="str">
            <v>Mystery</v>
          </cell>
          <cell r="N2238" t="str">
            <v>Thriller</v>
          </cell>
        </row>
        <row r="2239">
          <cell r="A2239" t="str">
            <v>Ben Falcone</v>
          </cell>
          <cell r="B2239">
            <v>100</v>
          </cell>
          <cell r="C2239">
            <v>84518155</v>
          </cell>
          <cell r="D2239" t="str">
            <v>Comedy</v>
          </cell>
          <cell r="E2239" t="str">
            <v>TammyÂ </v>
          </cell>
          <cell r="F2239" t="str">
            <v>http://www.imdb.com/title/tt2103254/?ref_=fn_tt_tt_1</v>
          </cell>
          <cell r="G2239" t="str">
            <v>English</v>
          </cell>
          <cell r="H2239" t="str">
            <v>USA</v>
          </cell>
          <cell r="I2239">
            <v>20000000</v>
          </cell>
          <cell r="J2239">
            <v>2014</v>
          </cell>
          <cell r="K2239">
            <v>4.9000000000000004</v>
          </cell>
          <cell r="L2239" t="str">
            <v>Comedy</v>
          </cell>
          <cell r="M2239">
            <v>0</v>
          </cell>
        </row>
        <row r="2240">
          <cell r="A2240" t="str">
            <v>Alexander Payne</v>
          </cell>
          <cell r="B2240">
            <v>115</v>
          </cell>
          <cell r="C2240">
            <v>82624961</v>
          </cell>
          <cell r="D2240" t="str">
            <v>Comedy|Drama</v>
          </cell>
          <cell r="E2240" t="str">
            <v>The DescendantsÂ </v>
          </cell>
          <cell r="F2240" t="str">
            <v>http://www.imdb.com/title/tt1033575/?ref_=fn_tt_tt_1</v>
          </cell>
          <cell r="G2240" t="str">
            <v>English</v>
          </cell>
          <cell r="H2240" t="str">
            <v>USA</v>
          </cell>
          <cell r="I2240">
            <v>20000000</v>
          </cell>
          <cell r="J2240">
            <v>2011</v>
          </cell>
          <cell r="K2240">
            <v>7.3</v>
          </cell>
          <cell r="L2240" t="str">
            <v>Comedy</v>
          </cell>
          <cell r="M2240" t="str">
            <v>Drama</v>
          </cell>
        </row>
        <row r="2241">
          <cell r="A2241" t="str">
            <v>Andrew Davis</v>
          </cell>
          <cell r="B2241">
            <v>117</v>
          </cell>
          <cell r="C2241">
            <v>67325559</v>
          </cell>
          <cell r="D2241" t="str">
            <v>Adventure|Comedy|Drama|Family|Mystery</v>
          </cell>
          <cell r="E2241" t="str">
            <v>HolesÂ </v>
          </cell>
          <cell r="F2241" t="str">
            <v>http://www.imdb.com/title/tt0311289/?ref_=fn_tt_tt_1</v>
          </cell>
          <cell r="G2241" t="str">
            <v>English</v>
          </cell>
          <cell r="H2241" t="str">
            <v>USA</v>
          </cell>
          <cell r="I2241">
            <v>20000000</v>
          </cell>
          <cell r="J2241">
            <v>2003</v>
          </cell>
          <cell r="K2241">
            <v>7.1</v>
          </cell>
          <cell r="L2241" t="str">
            <v>Adventure</v>
          </cell>
          <cell r="M2241" t="str">
            <v>Comedy</v>
          </cell>
          <cell r="N2241" t="str">
            <v>Drama</v>
          </cell>
          <cell r="O2241" t="str">
            <v>Family</v>
          </cell>
        </row>
        <row r="2242">
          <cell r="A2242" t="str">
            <v>Julie Anne Robinson</v>
          </cell>
          <cell r="B2242">
            <v>107</v>
          </cell>
          <cell r="C2242">
            <v>62933793</v>
          </cell>
          <cell r="D2242" t="str">
            <v>Drama|Family|Music|Romance</v>
          </cell>
          <cell r="E2242" t="str">
            <v>The Last SongÂ </v>
          </cell>
          <cell r="F2242" t="str">
            <v>http://www.imdb.com/title/tt1294226/?ref_=fn_tt_tt_1</v>
          </cell>
          <cell r="G2242" t="str">
            <v>English</v>
          </cell>
          <cell r="H2242" t="str">
            <v>USA</v>
          </cell>
          <cell r="I2242">
            <v>20000000</v>
          </cell>
          <cell r="J2242">
            <v>2010</v>
          </cell>
          <cell r="K2242">
            <v>5.8</v>
          </cell>
          <cell r="L2242" t="str">
            <v>Drama</v>
          </cell>
          <cell r="M2242" t="str">
            <v>Family</v>
          </cell>
          <cell r="N2242" t="str">
            <v>Music</v>
          </cell>
          <cell r="O2242" t="str">
            <v>Romance</v>
          </cell>
        </row>
        <row r="2243">
          <cell r="A2243" t="str">
            <v>Steve McQueen</v>
          </cell>
          <cell r="B2243">
            <v>134</v>
          </cell>
          <cell r="C2243">
            <v>56667870</v>
          </cell>
          <cell r="D2243" t="str">
            <v>Biography|Drama|History</v>
          </cell>
          <cell r="E2243" t="str">
            <v>12 Years a SlaveÂ </v>
          </cell>
          <cell r="F2243" t="str">
            <v>http://www.imdb.com/title/tt2024544/?ref_=fn_tt_tt_1</v>
          </cell>
          <cell r="G2243" t="str">
            <v>English</v>
          </cell>
          <cell r="H2243" t="str">
            <v>USA</v>
          </cell>
          <cell r="I2243">
            <v>20000000</v>
          </cell>
          <cell r="J2243">
            <v>2013</v>
          </cell>
          <cell r="K2243">
            <v>8.1</v>
          </cell>
          <cell r="L2243" t="str">
            <v>Biography</v>
          </cell>
          <cell r="M2243" t="str">
            <v>Drama</v>
          </cell>
          <cell r="N2243" t="str">
            <v>History</v>
          </cell>
        </row>
        <row r="2244">
          <cell r="A2244" t="str">
            <v>Charles Stone III</v>
          </cell>
          <cell r="B2244">
            <v>118</v>
          </cell>
          <cell r="C2244">
            <v>56398162</v>
          </cell>
          <cell r="D2244" t="str">
            <v>Comedy|Drama|Music|Romance</v>
          </cell>
          <cell r="E2244" t="str">
            <v>DrumlineÂ </v>
          </cell>
          <cell r="F2244" t="str">
            <v>http://www.imdb.com/title/tt0303933/?ref_=fn_tt_tt_1</v>
          </cell>
          <cell r="G2244" t="str">
            <v>English</v>
          </cell>
          <cell r="H2244" t="str">
            <v>USA</v>
          </cell>
          <cell r="I2244">
            <v>20000000</v>
          </cell>
          <cell r="J2244">
            <v>2002</v>
          </cell>
          <cell r="K2244">
            <v>5.7</v>
          </cell>
          <cell r="L2244" t="str">
            <v>Comedy</v>
          </cell>
          <cell r="M2244" t="str">
            <v>Drama</v>
          </cell>
          <cell r="N2244" t="str">
            <v>Music</v>
          </cell>
          <cell r="O2244" t="str">
            <v>Romance</v>
          </cell>
        </row>
        <row r="2245">
          <cell r="A2245" t="str">
            <v>Tyler Perry</v>
          </cell>
          <cell r="B2245">
            <v>121</v>
          </cell>
          <cell r="C2245">
            <v>60072596</v>
          </cell>
          <cell r="D2245" t="str">
            <v>Comedy|Drama|Romance</v>
          </cell>
          <cell r="E2245" t="str">
            <v>Why Did I Get Married Too?Â </v>
          </cell>
          <cell r="F2245" t="str">
            <v>http://www.imdb.com/title/tt1391137/?ref_=fn_tt_tt_1</v>
          </cell>
          <cell r="G2245" t="str">
            <v>English</v>
          </cell>
          <cell r="H2245" t="str">
            <v>USA</v>
          </cell>
          <cell r="I2245">
            <v>20000000</v>
          </cell>
          <cell r="J2245">
            <v>2010</v>
          </cell>
          <cell r="K2245">
            <v>4.4000000000000004</v>
          </cell>
          <cell r="L2245" t="str">
            <v>Comedy</v>
          </cell>
          <cell r="M2245" t="str">
            <v>Drama</v>
          </cell>
          <cell r="N2245" t="str">
            <v>Romance</v>
          </cell>
        </row>
        <row r="2246">
          <cell r="A2246" t="str">
            <v>Tim Burton</v>
          </cell>
          <cell r="B2246">
            <v>105</v>
          </cell>
          <cell r="C2246">
            <v>56362352</v>
          </cell>
          <cell r="D2246" t="str">
            <v>Fantasy|Romance</v>
          </cell>
          <cell r="E2246" t="str">
            <v>Edward ScissorhandsÂ </v>
          </cell>
          <cell r="F2246" t="str">
            <v>http://www.imdb.com/title/tt0099487/?ref_=fn_tt_tt_1</v>
          </cell>
          <cell r="G2246" t="str">
            <v>English</v>
          </cell>
          <cell r="H2246" t="str">
            <v>USA</v>
          </cell>
          <cell r="I2246">
            <v>20000000</v>
          </cell>
          <cell r="J2246">
            <v>1990</v>
          </cell>
          <cell r="K2246">
            <v>7.9</v>
          </cell>
          <cell r="L2246" t="str">
            <v>Fantasy</v>
          </cell>
          <cell r="M2246" t="str">
            <v>Romance</v>
          </cell>
        </row>
        <row r="2247">
          <cell r="A2247" t="str">
            <v>Thea Sharrock</v>
          </cell>
          <cell r="B2247">
            <v>110</v>
          </cell>
          <cell r="C2247">
            <v>56154094</v>
          </cell>
          <cell r="D2247" t="str">
            <v>Drama|Romance</v>
          </cell>
          <cell r="E2247" t="str">
            <v>Me Before YouÂ </v>
          </cell>
          <cell r="F2247" t="str">
            <v>http://www.imdb.com/title/tt2674426/?ref_=fn_tt_tt_1</v>
          </cell>
          <cell r="G2247" t="str">
            <v>English</v>
          </cell>
          <cell r="H2247" t="str">
            <v>UK</v>
          </cell>
          <cell r="I2247">
            <v>20000000</v>
          </cell>
          <cell r="J2247">
            <v>2016</v>
          </cell>
          <cell r="K2247">
            <v>7.6</v>
          </cell>
          <cell r="L2247" t="str">
            <v>Drama</v>
          </cell>
          <cell r="M2247" t="str">
            <v>Romance</v>
          </cell>
        </row>
        <row r="2248">
          <cell r="A2248" t="str">
            <v>Tyler Perry</v>
          </cell>
          <cell r="B2248">
            <v>114</v>
          </cell>
          <cell r="C2248">
            <v>65623128</v>
          </cell>
          <cell r="D2248" t="str">
            <v>Comedy|Crime|Drama</v>
          </cell>
          <cell r="E2248" t="str">
            <v>Madea's Witness ProtectionÂ </v>
          </cell>
          <cell r="F2248" t="str">
            <v>http://www.imdb.com/title/tt2215285/?ref_=fn_tt_tt_1</v>
          </cell>
          <cell r="G2248" t="str">
            <v>English</v>
          </cell>
          <cell r="H2248" t="str">
            <v>USA</v>
          </cell>
          <cell r="I2248">
            <v>20000000</v>
          </cell>
          <cell r="J2248">
            <v>2012</v>
          </cell>
          <cell r="K2248">
            <v>4.8</v>
          </cell>
          <cell r="L2248" t="str">
            <v>Comedy</v>
          </cell>
          <cell r="M2248" t="str">
            <v>Crime</v>
          </cell>
          <cell r="N2248" t="str">
            <v>Drama</v>
          </cell>
        </row>
        <row r="2249">
          <cell r="A2249" t="str">
            <v>Jon Lucas</v>
          </cell>
          <cell r="B2249">
            <v>100</v>
          </cell>
          <cell r="C2249">
            <v>55461307</v>
          </cell>
          <cell r="D2249" t="str">
            <v>Comedy</v>
          </cell>
          <cell r="E2249" t="str">
            <v>Bad MomsÂ </v>
          </cell>
          <cell r="F2249" t="str">
            <v>http://www.imdb.com/title/tt4651520/?ref_=fn_tt_tt_1</v>
          </cell>
          <cell r="G2249" t="str">
            <v>English</v>
          </cell>
          <cell r="H2249" t="str">
            <v>USA</v>
          </cell>
          <cell r="I2249">
            <v>20000000</v>
          </cell>
          <cell r="J2249">
            <v>2016</v>
          </cell>
          <cell r="K2249">
            <v>6.7</v>
          </cell>
          <cell r="L2249" t="str">
            <v>Comedy</v>
          </cell>
          <cell r="M2249">
            <v>0</v>
          </cell>
        </row>
        <row r="2250">
          <cell r="A2250" t="str">
            <v>Aaron Seltzer</v>
          </cell>
          <cell r="B2250">
            <v>85</v>
          </cell>
          <cell r="C2250">
            <v>48546578</v>
          </cell>
          <cell r="D2250" t="str">
            <v>Comedy|Romance</v>
          </cell>
          <cell r="E2250" t="str">
            <v>Date MovieÂ </v>
          </cell>
          <cell r="F2250" t="str">
            <v>http://www.imdb.com/title/tt0466342/?ref_=fn_tt_tt_1</v>
          </cell>
          <cell r="G2250" t="str">
            <v>English</v>
          </cell>
          <cell r="H2250" t="str">
            <v>USA</v>
          </cell>
          <cell r="I2250">
            <v>20000000</v>
          </cell>
          <cell r="J2250">
            <v>2006</v>
          </cell>
          <cell r="K2250">
            <v>2.7</v>
          </cell>
          <cell r="L2250" t="str">
            <v>Comedy</v>
          </cell>
          <cell r="M2250" t="str">
            <v>Romance</v>
          </cell>
        </row>
        <row r="2251">
          <cell r="A2251" t="str">
            <v>Robin Budd</v>
          </cell>
          <cell r="B2251">
            <v>72</v>
          </cell>
          <cell r="C2251">
            <v>48423368</v>
          </cell>
          <cell r="D2251" t="str">
            <v>Adventure|Animation|Family|Fantasy</v>
          </cell>
          <cell r="E2251" t="str">
            <v>Return to Never LandÂ </v>
          </cell>
          <cell r="F2251" t="str">
            <v>http://www.imdb.com/title/tt0280030/?ref_=fn_tt_tt_1</v>
          </cell>
          <cell r="G2251" t="str">
            <v>English</v>
          </cell>
          <cell r="H2251" t="str">
            <v>USA</v>
          </cell>
          <cell r="I2251">
            <v>20000000</v>
          </cell>
          <cell r="J2251">
            <v>2002</v>
          </cell>
          <cell r="K2251">
            <v>5.8</v>
          </cell>
          <cell r="L2251" t="str">
            <v>Adventure</v>
          </cell>
          <cell r="M2251" t="str">
            <v>Animation</v>
          </cell>
          <cell r="N2251" t="str">
            <v>Family</v>
          </cell>
          <cell r="O2251" t="str">
            <v>Fantasy</v>
          </cell>
        </row>
        <row r="2252">
          <cell r="A2252" t="str">
            <v>Ava DuVernay</v>
          </cell>
          <cell r="B2252">
            <v>128</v>
          </cell>
          <cell r="C2252">
            <v>52066000</v>
          </cell>
          <cell r="D2252" t="str">
            <v>Biography|Drama|History</v>
          </cell>
          <cell r="E2252" t="str">
            <v>SelmaÂ </v>
          </cell>
          <cell r="F2252" t="str">
            <v>http://www.imdb.com/title/tt1020072/?ref_=fn_tt_tt_1</v>
          </cell>
          <cell r="G2252" t="str">
            <v>English</v>
          </cell>
          <cell r="H2252" t="str">
            <v>UK</v>
          </cell>
          <cell r="I2252">
            <v>20000000</v>
          </cell>
          <cell r="J2252">
            <v>2014</v>
          </cell>
          <cell r="K2252">
            <v>7.5</v>
          </cell>
          <cell r="L2252" t="str">
            <v>Biography</v>
          </cell>
          <cell r="M2252" t="str">
            <v>Drama</v>
          </cell>
          <cell r="N2252" t="str">
            <v>History</v>
          </cell>
        </row>
        <row r="2253">
          <cell r="A2253" t="str">
            <v>Steve Trenbirth</v>
          </cell>
          <cell r="B2253">
            <v>72</v>
          </cell>
          <cell r="C2253">
            <v>47887943</v>
          </cell>
          <cell r="D2253" t="str">
            <v>Adventure|Animation|Family|Musical</v>
          </cell>
          <cell r="E2253" t="str">
            <v>The Jungle Book 2Â </v>
          </cell>
          <cell r="F2253" t="str">
            <v>http://www.imdb.com/title/tt0283426/?ref_=fn_tt_tt_1</v>
          </cell>
          <cell r="G2253" t="str">
            <v>English</v>
          </cell>
          <cell r="H2253" t="str">
            <v>USA</v>
          </cell>
          <cell r="I2253">
            <v>20000000</v>
          </cell>
          <cell r="J2253">
            <v>2003</v>
          </cell>
          <cell r="K2253">
            <v>5.4</v>
          </cell>
          <cell r="L2253" t="str">
            <v>Adventure</v>
          </cell>
          <cell r="M2253" t="str">
            <v>Animation</v>
          </cell>
          <cell r="N2253" t="str">
            <v>Family</v>
          </cell>
          <cell r="O2253" t="str">
            <v>Musical</v>
          </cell>
        </row>
        <row r="2254">
          <cell r="A2254" t="str">
            <v>Stephen Kay</v>
          </cell>
          <cell r="B2254">
            <v>89</v>
          </cell>
          <cell r="C2254">
            <v>46363118</v>
          </cell>
          <cell r="D2254" t="str">
            <v>Drama|Horror|Mystery|Thriller</v>
          </cell>
          <cell r="E2254" t="str">
            <v>BoogeymanÂ </v>
          </cell>
          <cell r="F2254" t="str">
            <v>http://www.imdb.com/title/tt0357507/?ref_=fn_tt_tt_1</v>
          </cell>
          <cell r="G2254" t="str">
            <v>English</v>
          </cell>
          <cell r="H2254" t="str">
            <v>USA</v>
          </cell>
          <cell r="I2254">
            <v>20000000</v>
          </cell>
          <cell r="J2254">
            <v>2005</v>
          </cell>
          <cell r="K2254">
            <v>4.0999999999999996</v>
          </cell>
          <cell r="L2254" t="str">
            <v>Drama</v>
          </cell>
          <cell r="M2254" t="str">
            <v>Horror</v>
          </cell>
          <cell r="N2254" t="str">
            <v>Mystery</v>
          </cell>
          <cell r="O2254" t="str">
            <v>Thriller</v>
          </cell>
        </row>
        <row r="2255">
          <cell r="A2255" t="str">
            <v>Mennan Yapo</v>
          </cell>
          <cell r="B2255">
            <v>96</v>
          </cell>
          <cell r="C2255">
            <v>47852604</v>
          </cell>
          <cell r="D2255" t="str">
            <v>Drama|Mystery|Thriller</v>
          </cell>
          <cell r="E2255" t="str">
            <v>PremonitionÂ </v>
          </cell>
          <cell r="F2255" t="str">
            <v>http://www.imdb.com/title/tt0477071/?ref_=fn_tt_tt_1</v>
          </cell>
          <cell r="G2255" t="str">
            <v>English</v>
          </cell>
          <cell r="H2255" t="str">
            <v>USA</v>
          </cell>
          <cell r="I2255">
            <v>20000000</v>
          </cell>
          <cell r="J2255">
            <v>2007</v>
          </cell>
          <cell r="K2255">
            <v>5.9</v>
          </cell>
          <cell r="L2255" t="str">
            <v>Drama</v>
          </cell>
          <cell r="M2255" t="str">
            <v>Mystery</v>
          </cell>
          <cell r="N2255" t="str">
            <v>Thriller</v>
          </cell>
        </row>
        <row r="2256">
          <cell r="A2256" t="str">
            <v>Boaz Yakin</v>
          </cell>
          <cell r="B2256">
            <v>111</v>
          </cell>
          <cell r="C2256">
            <v>42652003</v>
          </cell>
          <cell r="D2256" t="str">
            <v>Adventure|Family</v>
          </cell>
          <cell r="E2256" t="str">
            <v>MaxÂ </v>
          </cell>
          <cell r="F2256" t="str">
            <v>http://www.imdb.com/title/tt3369806/?ref_=fn_tt_tt_1</v>
          </cell>
          <cell r="G2256" t="str">
            <v>English</v>
          </cell>
          <cell r="H2256" t="str">
            <v>USA</v>
          </cell>
          <cell r="I2256">
            <v>20000000</v>
          </cell>
          <cell r="J2256">
            <v>2015</v>
          </cell>
          <cell r="K2256">
            <v>6.8</v>
          </cell>
          <cell r="L2256" t="str">
            <v>Adventure</v>
          </cell>
          <cell r="M2256" t="str">
            <v>Family</v>
          </cell>
        </row>
        <row r="2257">
          <cell r="A2257" t="str">
            <v>Jason Friedberg</v>
          </cell>
          <cell r="B2257">
            <v>93</v>
          </cell>
          <cell r="C2257">
            <v>39737645</v>
          </cell>
          <cell r="D2257" t="str">
            <v>Adventure|Comedy</v>
          </cell>
          <cell r="E2257" t="str">
            <v>Epic MovieÂ </v>
          </cell>
          <cell r="F2257" t="str">
            <v>http://www.imdb.com/title/tt0799949/?ref_=fn_tt_tt_1</v>
          </cell>
          <cell r="G2257" t="str">
            <v>English</v>
          </cell>
          <cell r="H2257" t="str">
            <v>USA</v>
          </cell>
          <cell r="I2257">
            <v>20000000</v>
          </cell>
          <cell r="J2257">
            <v>2007</v>
          </cell>
          <cell r="K2257">
            <v>2.2999999999999998</v>
          </cell>
          <cell r="L2257" t="str">
            <v>Adventure</v>
          </cell>
          <cell r="M2257" t="str">
            <v>Comedy</v>
          </cell>
        </row>
        <row r="2258">
          <cell r="A2258" t="str">
            <v>Tom McCarthy</v>
          </cell>
          <cell r="B2258">
            <v>128</v>
          </cell>
          <cell r="C2258">
            <v>44988180</v>
          </cell>
          <cell r="D2258" t="str">
            <v>Biography|Crime|Drama|History</v>
          </cell>
          <cell r="E2258" t="str">
            <v>SpotlightÂ </v>
          </cell>
          <cell r="F2258" t="str">
            <v>http://www.imdb.com/title/tt1895587/?ref_=fn_tt_tt_1</v>
          </cell>
          <cell r="G2258" t="str">
            <v>English</v>
          </cell>
          <cell r="H2258" t="str">
            <v>USA</v>
          </cell>
          <cell r="I2258">
            <v>20000000</v>
          </cell>
          <cell r="J2258">
            <v>2015</v>
          </cell>
          <cell r="K2258">
            <v>8.1</v>
          </cell>
          <cell r="L2258" t="str">
            <v>Biography</v>
          </cell>
          <cell r="M2258" t="str">
            <v>Crime</v>
          </cell>
          <cell r="N2258" t="str">
            <v>Drama</v>
          </cell>
          <cell r="O2258" t="str">
            <v>History</v>
          </cell>
        </row>
        <row r="2259">
          <cell r="A2259" t="str">
            <v>Takashi Shimizu</v>
          </cell>
          <cell r="B2259">
            <v>137</v>
          </cell>
          <cell r="C2259">
            <v>39143839</v>
          </cell>
          <cell r="D2259" t="str">
            <v>Horror|Thriller</v>
          </cell>
          <cell r="E2259" t="str">
            <v>The Grudge 2Â </v>
          </cell>
          <cell r="F2259" t="str">
            <v>http://www.imdb.com/title/tt0433386/?ref_=fn_tt_tt_1</v>
          </cell>
          <cell r="G2259" t="str">
            <v>English</v>
          </cell>
          <cell r="H2259" t="str">
            <v>USA</v>
          </cell>
          <cell r="I2259">
            <v>20000000</v>
          </cell>
          <cell r="J2259">
            <v>2006</v>
          </cell>
          <cell r="K2259">
            <v>5</v>
          </cell>
          <cell r="L2259" t="str">
            <v>Horror</v>
          </cell>
          <cell r="M2259" t="str">
            <v>Thriller</v>
          </cell>
        </row>
        <row r="2260">
          <cell r="A2260" t="str">
            <v>Kevin Rodney Sullivan</v>
          </cell>
          <cell r="B2260">
            <v>124</v>
          </cell>
          <cell r="C2260">
            <v>37672350</v>
          </cell>
          <cell r="D2260" t="str">
            <v>Comedy|Drama|Romance</v>
          </cell>
          <cell r="E2260" t="str">
            <v>How Stella Got Her Groove BackÂ </v>
          </cell>
          <cell r="F2260" t="str">
            <v>http://www.imdb.com/title/tt0120703/?ref_=fn_tt_tt_1</v>
          </cell>
          <cell r="G2260" t="str">
            <v>English</v>
          </cell>
          <cell r="H2260" t="str">
            <v>USA</v>
          </cell>
          <cell r="I2260">
            <v>20000000</v>
          </cell>
          <cell r="J2260">
            <v>1998</v>
          </cell>
          <cell r="K2260">
            <v>5.5</v>
          </cell>
          <cell r="L2260" t="str">
            <v>Comedy</v>
          </cell>
          <cell r="M2260" t="str">
            <v>Drama</v>
          </cell>
          <cell r="N2260" t="str">
            <v>Romance</v>
          </cell>
        </row>
        <row r="2261">
          <cell r="A2261" t="str">
            <v>Peter Hewitt</v>
          </cell>
          <cell r="B2261">
            <v>93</v>
          </cell>
          <cell r="C2261">
            <v>38037513</v>
          </cell>
          <cell r="D2261" t="str">
            <v>Adventure|Comedy|Fantasy|Music|Sci-Fi</v>
          </cell>
          <cell r="E2261" t="str">
            <v>Bill &amp; Ted's Bogus JourneyÂ </v>
          </cell>
          <cell r="F2261" t="str">
            <v>http://www.imdb.com/title/tt0101452/?ref_=fn_tt_tt_1</v>
          </cell>
          <cell r="G2261" t="str">
            <v>English</v>
          </cell>
          <cell r="H2261" t="str">
            <v>USA</v>
          </cell>
          <cell r="I2261">
            <v>20000000</v>
          </cell>
          <cell r="J2261">
            <v>1991</v>
          </cell>
          <cell r="K2261">
            <v>6.2</v>
          </cell>
          <cell r="L2261" t="str">
            <v>Adventure</v>
          </cell>
          <cell r="M2261" t="str">
            <v>Comedy</v>
          </cell>
          <cell r="N2261" t="str">
            <v>Fantasy</v>
          </cell>
          <cell r="O2261" t="str">
            <v>Music</v>
          </cell>
        </row>
        <row r="2262">
          <cell r="A2262" t="str">
            <v>Barry Levinson</v>
          </cell>
          <cell r="B2262">
            <v>115</v>
          </cell>
          <cell r="C2262">
            <v>37442180</v>
          </cell>
          <cell r="D2262" t="str">
            <v>Comedy|Drama|Romance|Thriller</v>
          </cell>
          <cell r="E2262" t="str">
            <v>Man of the YearÂ </v>
          </cell>
          <cell r="F2262" t="str">
            <v>http://www.imdb.com/title/tt0483726/?ref_=fn_tt_tt_1</v>
          </cell>
          <cell r="G2262" t="str">
            <v>English</v>
          </cell>
          <cell r="H2262" t="str">
            <v>USA</v>
          </cell>
          <cell r="I2262">
            <v>20000000</v>
          </cell>
          <cell r="J2262">
            <v>2006</v>
          </cell>
          <cell r="K2262">
            <v>6.2</v>
          </cell>
          <cell r="L2262" t="str">
            <v>Comedy</v>
          </cell>
          <cell r="M2262" t="str">
            <v>Drama</v>
          </cell>
          <cell r="N2262" t="str">
            <v>Romance</v>
          </cell>
          <cell r="O2262" t="str">
            <v>Thriller</v>
          </cell>
        </row>
        <row r="2263">
          <cell r="A2263" t="str">
            <v>Gary Nelson</v>
          </cell>
          <cell r="B2263">
            <v>98</v>
          </cell>
          <cell r="C2263">
            <v>0</v>
          </cell>
          <cell r="D2263" t="str">
            <v>Action|Sci-Fi</v>
          </cell>
          <cell r="E2263" t="str">
            <v>The Black HoleÂ </v>
          </cell>
          <cell r="F2263" t="str">
            <v>http://www.imdb.com/title/tt0078869/?ref_=fn_tt_tt_1</v>
          </cell>
          <cell r="G2263" t="str">
            <v>English</v>
          </cell>
          <cell r="H2263" t="str">
            <v>USA</v>
          </cell>
          <cell r="I2263">
            <v>20000000</v>
          </cell>
          <cell r="J2263">
            <v>1979</v>
          </cell>
          <cell r="K2263">
            <v>5.9</v>
          </cell>
          <cell r="L2263" t="str">
            <v>Action</v>
          </cell>
          <cell r="M2263" t="str">
            <v>Sci-Fi</v>
          </cell>
        </row>
        <row r="2264">
          <cell r="A2264" t="str">
            <v>Anton Corbijn</v>
          </cell>
          <cell r="B2264">
            <v>105</v>
          </cell>
          <cell r="C2264">
            <v>35596227</v>
          </cell>
          <cell r="D2264" t="str">
            <v>Crime|Drama|Thriller</v>
          </cell>
          <cell r="E2264" t="str">
            <v>The AmericanÂ </v>
          </cell>
          <cell r="F2264" t="str">
            <v>http://www.imdb.com/title/tt1440728/?ref_=fn_tt_tt_1</v>
          </cell>
          <cell r="G2264" t="str">
            <v>English</v>
          </cell>
          <cell r="H2264" t="str">
            <v>USA</v>
          </cell>
          <cell r="I2264">
            <v>20000000</v>
          </cell>
          <cell r="J2264">
            <v>2010</v>
          </cell>
          <cell r="K2264">
            <v>6.3</v>
          </cell>
          <cell r="L2264" t="str">
            <v>Crime</v>
          </cell>
          <cell r="M2264" t="str">
            <v>Drama</v>
          </cell>
          <cell r="N2264" t="str">
            <v>Thriller</v>
          </cell>
        </row>
        <row r="2265">
          <cell r="A2265" t="str">
            <v>Gregory Nava</v>
          </cell>
          <cell r="B2265">
            <v>127</v>
          </cell>
          <cell r="C2265">
            <v>35422828</v>
          </cell>
          <cell r="D2265" t="str">
            <v>Biography|Drama|Music</v>
          </cell>
          <cell r="E2265" t="str">
            <v>SelenaÂ </v>
          </cell>
          <cell r="F2265" t="str">
            <v>http://www.imdb.com/title/tt0120094/?ref_=fn_tt_tt_1</v>
          </cell>
          <cell r="G2265" t="str">
            <v>English</v>
          </cell>
          <cell r="H2265" t="str">
            <v>USA</v>
          </cell>
          <cell r="I2265">
            <v>20000000</v>
          </cell>
          <cell r="J2265">
            <v>1997</v>
          </cell>
          <cell r="K2265">
            <v>6.7</v>
          </cell>
          <cell r="L2265" t="str">
            <v>Biography</v>
          </cell>
          <cell r="M2265" t="str">
            <v>Drama</v>
          </cell>
          <cell r="N2265" t="str">
            <v>Music</v>
          </cell>
        </row>
        <row r="2266">
          <cell r="A2266" t="str">
            <v>Jason Friedberg</v>
          </cell>
          <cell r="B2266">
            <v>82</v>
          </cell>
          <cell r="C2266">
            <v>36658108</v>
          </cell>
          <cell r="D2266" t="str">
            <v>Comedy</v>
          </cell>
          <cell r="E2266" t="str">
            <v>Vampires SuckÂ </v>
          </cell>
          <cell r="F2266" t="str">
            <v>http://www.imdb.com/title/tt1666186/?ref_=fn_tt_tt_1</v>
          </cell>
          <cell r="G2266" t="str">
            <v>English</v>
          </cell>
          <cell r="H2266" t="str">
            <v>USA</v>
          </cell>
          <cell r="I2266">
            <v>20000000</v>
          </cell>
          <cell r="J2266">
            <v>2010</v>
          </cell>
          <cell r="K2266">
            <v>3.5</v>
          </cell>
          <cell r="L2266" t="str">
            <v>Comedy</v>
          </cell>
          <cell r="M2266">
            <v>0</v>
          </cell>
        </row>
        <row r="2267">
          <cell r="A2267" t="str">
            <v>John Patrick Shanley</v>
          </cell>
          <cell r="B2267">
            <v>104</v>
          </cell>
          <cell r="C2267">
            <v>33422556</v>
          </cell>
          <cell r="D2267" t="str">
            <v>Drama|Mystery</v>
          </cell>
          <cell r="E2267" t="str">
            <v>DoubtÂ </v>
          </cell>
          <cell r="F2267" t="str">
            <v>http://www.imdb.com/title/tt0918927/?ref_=fn_tt_tt_1</v>
          </cell>
          <cell r="G2267" t="str">
            <v>English</v>
          </cell>
          <cell r="H2267" t="str">
            <v>USA</v>
          </cell>
          <cell r="I2267">
            <v>20000000</v>
          </cell>
          <cell r="J2267">
            <v>2008</v>
          </cell>
          <cell r="K2267">
            <v>7.5</v>
          </cell>
          <cell r="L2267" t="str">
            <v>Drama</v>
          </cell>
          <cell r="M2267" t="str">
            <v>Mystery</v>
          </cell>
        </row>
        <row r="2268">
          <cell r="A2268" t="str">
            <v>Jon Amiel</v>
          </cell>
          <cell r="B2268">
            <v>123</v>
          </cell>
          <cell r="C2268">
            <v>32051917</v>
          </cell>
          <cell r="D2268" t="str">
            <v>Crime|Drama|Mystery|Thriller</v>
          </cell>
          <cell r="E2268" t="str">
            <v>CopycatÂ </v>
          </cell>
          <cell r="F2268" t="str">
            <v>http://www.imdb.com/title/tt0112722/?ref_=fn_tt_tt_1</v>
          </cell>
          <cell r="G2268" t="str">
            <v>English</v>
          </cell>
          <cell r="H2268" t="str">
            <v>USA</v>
          </cell>
          <cell r="I2268">
            <v>20000000</v>
          </cell>
          <cell r="J2268">
            <v>1995</v>
          </cell>
          <cell r="K2268">
            <v>6.6</v>
          </cell>
          <cell r="L2268" t="str">
            <v>Crime</v>
          </cell>
          <cell r="M2268" t="str">
            <v>Drama</v>
          </cell>
          <cell r="N2268" t="str">
            <v>Mystery</v>
          </cell>
          <cell r="O2268" t="str">
            <v>Thriller</v>
          </cell>
        </row>
        <row r="2269">
          <cell r="A2269" t="str">
            <v>Malcolm D. Lee</v>
          </cell>
          <cell r="B2269">
            <v>88</v>
          </cell>
          <cell r="C2269">
            <v>32014289</v>
          </cell>
          <cell r="D2269" t="str">
            <v>Comedy</v>
          </cell>
          <cell r="E2269" t="str">
            <v>Scary Movie 5Â </v>
          </cell>
          <cell r="F2269" t="str">
            <v>http://www.imdb.com/title/tt0795461/?ref_=fn_tt_tt_1</v>
          </cell>
          <cell r="G2269" t="str">
            <v>English</v>
          </cell>
          <cell r="H2269" t="str">
            <v>USA</v>
          </cell>
          <cell r="I2269">
            <v>20000000</v>
          </cell>
          <cell r="J2269">
            <v>2013</v>
          </cell>
          <cell r="K2269">
            <v>3.5</v>
          </cell>
          <cell r="L2269" t="str">
            <v>Comedy</v>
          </cell>
          <cell r="M2269">
            <v>0</v>
          </cell>
        </row>
        <row r="2270">
          <cell r="A2270" t="str">
            <v>Joshua Logan</v>
          </cell>
          <cell r="B2270">
            <v>158</v>
          </cell>
          <cell r="C2270">
            <v>0</v>
          </cell>
          <cell r="D2270" t="str">
            <v>Comedy|Drama|Musical|Romance|Western</v>
          </cell>
          <cell r="E2270" t="str">
            <v>Paint Your WagonÂ </v>
          </cell>
          <cell r="F2270" t="str">
            <v>http://www.imdb.com/title/tt0064782/?ref_=fn_tt_tt_1</v>
          </cell>
          <cell r="G2270" t="str">
            <v>English</v>
          </cell>
          <cell r="H2270" t="str">
            <v>USA</v>
          </cell>
          <cell r="I2270">
            <v>20000000</v>
          </cell>
          <cell r="J2270">
            <v>1969</v>
          </cell>
          <cell r="K2270">
            <v>6.7</v>
          </cell>
          <cell r="L2270" t="str">
            <v>Comedy</v>
          </cell>
          <cell r="M2270" t="str">
            <v>Drama</v>
          </cell>
          <cell r="N2270" t="str">
            <v>Musical</v>
          </cell>
          <cell r="O2270" t="str">
            <v>Romance</v>
          </cell>
        </row>
        <row r="2271">
          <cell r="A2271" t="str">
            <v>Gus Van Sant</v>
          </cell>
          <cell r="B2271">
            <v>128</v>
          </cell>
          <cell r="C2271">
            <v>31838002</v>
          </cell>
          <cell r="D2271" t="str">
            <v>Biography|Drama|History</v>
          </cell>
          <cell r="E2271" t="str">
            <v>MilkÂ </v>
          </cell>
          <cell r="F2271" t="str">
            <v>http://www.imdb.com/title/tt1013753/?ref_=fn_tt_tt_1</v>
          </cell>
          <cell r="G2271" t="str">
            <v>English</v>
          </cell>
          <cell r="H2271" t="str">
            <v>USA</v>
          </cell>
          <cell r="I2271">
            <v>20000000</v>
          </cell>
          <cell r="J2271">
            <v>2008</v>
          </cell>
          <cell r="K2271">
            <v>7.6</v>
          </cell>
          <cell r="L2271" t="str">
            <v>Biography</v>
          </cell>
          <cell r="M2271" t="str">
            <v>Drama</v>
          </cell>
          <cell r="N2271" t="str">
            <v>History</v>
          </cell>
        </row>
        <row r="2272">
          <cell r="A2272" t="str">
            <v>Kevin Reynolds</v>
          </cell>
          <cell r="B2272">
            <v>107</v>
          </cell>
          <cell r="C2272">
            <v>36874745</v>
          </cell>
          <cell r="D2272" t="str">
            <v>Action|Adventure|Drama|Mystery</v>
          </cell>
          <cell r="E2272" t="str">
            <v>RisenÂ </v>
          </cell>
          <cell r="F2272" t="str">
            <v>http://www.imdb.com/title/tt3231054/?ref_=fn_tt_tt_1</v>
          </cell>
          <cell r="G2272" t="str">
            <v>English</v>
          </cell>
          <cell r="H2272" t="str">
            <v>USA</v>
          </cell>
          <cell r="I2272">
            <v>20000000</v>
          </cell>
          <cell r="J2272">
            <v>2016</v>
          </cell>
          <cell r="K2272">
            <v>6.3</v>
          </cell>
          <cell r="L2272" t="str">
            <v>Action</v>
          </cell>
          <cell r="M2272" t="str">
            <v>Adventure</v>
          </cell>
          <cell r="N2272" t="str">
            <v>Drama</v>
          </cell>
          <cell r="O2272" t="str">
            <v>Mystery</v>
          </cell>
        </row>
        <row r="2273">
          <cell r="A2273" t="str">
            <v>John McNaughton</v>
          </cell>
          <cell r="B2273">
            <v>115</v>
          </cell>
          <cell r="C2273">
            <v>29753944</v>
          </cell>
          <cell r="D2273" t="str">
            <v>Crime|Drama|Mystery|Thriller</v>
          </cell>
          <cell r="E2273" t="str">
            <v>Wild ThingsÂ </v>
          </cell>
          <cell r="F2273" t="str">
            <v>http://www.imdb.com/title/tt0120890/?ref_=fn_tt_tt_1</v>
          </cell>
          <cell r="G2273" t="str">
            <v>English</v>
          </cell>
          <cell r="H2273" t="str">
            <v>USA</v>
          </cell>
          <cell r="I2273">
            <v>20000000</v>
          </cell>
          <cell r="J2273">
            <v>1998</v>
          </cell>
          <cell r="K2273">
            <v>6.5</v>
          </cell>
          <cell r="L2273" t="str">
            <v>Crime</v>
          </cell>
          <cell r="M2273" t="str">
            <v>Drama</v>
          </cell>
          <cell r="N2273" t="str">
            <v>Mystery</v>
          </cell>
          <cell r="O2273" t="str">
            <v>Thriller</v>
          </cell>
        </row>
        <row r="2274">
          <cell r="A2274" t="str">
            <v>John Madden</v>
          </cell>
          <cell r="B2274">
            <v>113</v>
          </cell>
          <cell r="C2274">
            <v>31146570</v>
          </cell>
          <cell r="D2274" t="str">
            <v>Drama|Thriller</v>
          </cell>
          <cell r="E2274" t="str">
            <v>The DebtÂ </v>
          </cell>
          <cell r="F2274" t="str">
            <v>http://www.imdb.com/title/tt1226753/?ref_=fn_tt_tt_1</v>
          </cell>
          <cell r="G2274" t="str">
            <v>English</v>
          </cell>
          <cell r="H2274" t="str">
            <v>USA</v>
          </cell>
          <cell r="I2274">
            <v>20000000</v>
          </cell>
          <cell r="J2274">
            <v>2010</v>
          </cell>
          <cell r="K2274">
            <v>6.9</v>
          </cell>
          <cell r="L2274" t="str">
            <v>Drama</v>
          </cell>
          <cell r="M2274" t="str">
            <v>Thriller</v>
          </cell>
        </row>
        <row r="2275">
          <cell r="A2275" t="str">
            <v>Stephen Frears</v>
          </cell>
          <cell r="B2275">
            <v>113</v>
          </cell>
          <cell r="C2275">
            <v>27277055</v>
          </cell>
          <cell r="D2275" t="str">
            <v>Comedy|Drama|Music|Romance</v>
          </cell>
          <cell r="E2275" t="str">
            <v>High FidelityÂ </v>
          </cell>
          <cell r="F2275" t="str">
            <v>http://www.imdb.com/title/tt0146882/?ref_=fn_tt_tt_1</v>
          </cell>
          <cell r="G2275" t="str">
            <v>English</v>
          </cell>
          <cell r="H2275" t="str">
            <v>UK</v>
          </cell>
          <cell r="I2275">
            <v>20000000</v>
          </cell>
          <cell r="J2275">
            <v>2000</v>
          </cell>
          <cell r="K2275">
            <v>7.6</v>
          </cell>
          <cell r="L2275" t="str">
            <v>Comedy</v>
          </cell>
          <cell r="M2275" t="str">
            <v>Drama</v>
          </cell>
          <cell r="N2275" t="str">
            <v>Music</v>
          </cell>
          <cell r="O2275" t="str">
            <v>Romance</v>
          </cell>
        </row>
        <row r="2276">
          <cell r="A2276" t="str">
            <v>John Schlesinger</v>
          </cell>
          <cell r="B2276">
            <v>101</v>
          </cell>
          <cell r="C2276">
            <v>53146000</v>
          </cell>
          <cell r="D2276" t="str">
            <v>Crime|Drama|Thriller</v>
          </cell>
          <cell r="E2276" t="str">
            <v>Eye for an EyeÂ </v>
          </cell>
          <cell r="F2276" t="str">
            <v>http://www.imdb.com/title/tt0116260/?ref_=fn_tt_tt_1</v>
          </cell>
          <cell r="G2276" t="str">
            <v>English</v>
          </cell>
          <cell r="H2276" t="str">
            <v>USA</v>
          </cell>
          <cell r="I2276">
            <v>20000000</v>
          </cell>
          <cell r="J2276">
            <v>1996</v>
          </cell>
          <cell r="K2276">
            <v>6.1</v>
          </cell>
          <cell r="L2276" t="str">
            <v>Crime</v>
          </cell>
          <cell r="M2276" t="str">
            <v>Drama</v>
          </cell>
          <cell r="N2276" t="str">
            <v>Thriller</v>
          </cell>
        </row>
        <row r="2277">
          <cell r="A2277" t="str">
            <v>Roger Donaldson</v>
          </cell>
          <cell r="B2277">
            <v>111</v>
          </cell>
          <cell r="C2277">
            <v>30028592</v>
          </cell>
          <cell r="D2277" t="str">
            <v>Crime|Drama|Romance|Thriller</v>
          </cell>
          <cell r="E2277" t="str">
            <v>The Bank JobÂ </v>
          </cell>
          <cell r="F2277" t="str">
            <v>http://www.imdb.com/title/tt0200465/?ref_=fn_tt_tt_1</v>
          </cell>
          <cell r="G2277" t="str">
            <v>English</v>
          </cell>
          <cell r="H2277" t="str">
            <v>UK</v>
          </cell>
          <cell r="I2277">
            <v>20000000</v>
          </cell>
          <cell r="J2277">
            <v>2008</v>
          </cell>
          <cell r="K2277">
            <v>7.3</v>
          </cell>
          <cell r="L2277" t="str">
            <v>Crime</v>
          </cell>
          <cell r="M2277" t="str">
            <v>Drama</v>
          </cell>
          <cell r="N2277" t="str">
            <v>Romance</v>
          </cell>
          <cell r="O2277" t="str">
            <v>Thriller</v>
          </cell>
        </row>
        <row r="2278">
          <cell r="A2278" t="str">
            <v>Michel Gondry</v>
          </cell>
          <cell r="B2278">
            <v>108</v>
          </cell>
          <cell r="C2278">
            <v>34126138</v>
          </cell>
          <cell r="D2278" t="str">
            <v>Drama|Fantasy|Romance|Sci-Fi</v>
          </cell>
          <cell r="E2278" t="str">
            <v>Eternal Sunshine of the Spotless MindÂ </v>
          </cell>
          <cell r="F2278" t="str">
            <v>http://www.imdb.com/title/tt0338013/?ref_=fn_tt_tt_1</v>
          </cell>
          <cell r="G2278" t="str">
            <v>English</v>
          </cell>
          <cell r="H2278" t="str">
            <v>USA</v>
          </cell>
          <cell r="I2278">
            <v>20000000</v>
          </cell>
          <cell r="J2278">
            <v>2004</v>
          </cell>
          <cell r="K2278">
            <v>8.3000000000000007</v>
          </cell>
          <cell r="L2278" t="str">
            <v>Drama</v>
          </cell>
          <cell r="M2278" t="str">
            <v>Fantasy</v>
          </cell>
          <cell r="N2278" t="str">
            <v>Romance</v>
          </cell>
          <cell r="O2278" t="str">
            <v>Sci-Fi</v>
          </cell>
        </row>
        <row r="2279">
          <cell r="A2279" t="str">
            <v>Andy Fickman</v>
          </cell>
          <cell r="B2279">
            <v>105</v>
          </cell>
          <cell r="C2279">
            <v>25677801</v>
          </cell>
          <cell r="D2279" t="str">
            <v>Comedy|Family|Romance</v>
          </cell>
          <cell r="E2279" t="str">
            <v>You AgainÂ </v>
          </cell>
          <cell r="F2279" t="str">
            <v>http://www.imdb.com/title/tt1414382/?ref_=fn_tt_tt_1</v>
          </cell>
          <cell r="G2279" t="str">
            <v>English</v>
          </cell>
          <cell r="H2279" t="str">
            <v>USA</v>
          </cell>
          <cell r="I2279">
            <v>20000000</v>
          </cell>
          <cell r="J2279">
            <v>2010</v>
          </cell>
          <cell r="K2279">
            <v>5.8</v>
          </cell>
          <cell r="L2279" t="str">
            <v>Comedy</v>
          </cell>
          <cell r="M2279" t="str">
            <v>Family</v>
          </cell>
          <cell r="N2279" t="str">
            <v>Romance</v>
          </cell>
        </row>
        <row r="2280">
          <cell r="A2280" t="str">
            <v>David Ayer</v>
          </cell>
          <cell r="B2280">
            <v>109</v>
          </cell>
          <cell r="C2280">
            <v>26415649</v>
          </cell>
          <cell r="D2280" t="str">
            <v>Action|Crime|Drama|Thriller</v>
          </cell>
          <cell r="E2280" t="str">
            <v>Street KingsÂ </v>
          </cell>
          <cell r="F2280" t="str">
            <v>http://www.imdb.com/title/tt0421073/?ref_=fn_tt_tt_1</v>
          </cell>
          <cell r="G2280" t="str">
            <v>English</v>
          </cell>
          <cell r="H2280" t="str">
            <v>USA</v>
          </cell>
          <cell r="I2280">
            <v>20000000</v>
          </cell>
          <cell r="J2280">
            <v>2008</v>
          </cell>
          <cell r="K2280">
            <v>6.8</v>
          </cell>
          <cell r="L2280" t="str">
            <v>Action</v>
          </cell>
          <cell r="M2280" t="str">
            <v>Crime</v>
          </cell>
          <cell r="N2280" t="str">
            <v>Drama</v>
          </cell>
          <cell r="O2280" t="str">
            <v>Thriller</v>
          </cell>
        </row>
        <row r="2281">
          <cell r="A2281" t="str">
            <v>Edgar Wright</v>
          </cell>
          <cell r="B2281">
            <v>109</v>
          </cell>
          <cell r="C2281">
            <v>26003149</v>
          </cell>
          <cell r="D2281" t="str">
            <v>Action|Comedy|Sci-Fi</v>
          </cell>
          <cell r="E2281" t="str">
            <v>The World's EndÂ </v>
          </cell>
          <cell r="F2281" t="str">
            <v>http://www.imdb.com/title/tt1213663/?ref_=fn_tt_tt_1</v>
          </cell>
          <cell r="G2281" t="str">
            <v>English</v>
          </cell>
          <cell r="H2281" t="str">
            <v>UK</v>
          </cell>
          <cell r="I2281">
            <v>20000000</v>
          </cell>
          <cell r="J2281">
            <v>2013</v>
          </cell>
          <cell r="K2281">
            <v>7</v>
          </cell>
          <cell r="L2281" t="str">
            <v>Action</v>
          </cell>
          <cell r="M2281" t="str">
            <v>Comedy</v>
          </cell>
          <cell r="N2281" t="str">
            <v>Sci-Fi</v>
          </cell>
        </row>
        <row r="2282">
          <cell r="A2282" t="str">
            <v>Andrew Fleming</v>
          </cell>
          <cell r="B2282">
            <v>99</v>
          </cell>
          <cell r="C2282">
            <v>25584685</v>
          </cell>
          <cell r="D2282" t="str">
            <v>Comedy|Crime|Family|Mystery|Romance|Thriller</v>
          </cell>
          <cell r="E2282" t="str">
            <v>Nancy DrewÂ </v>
          </cell>
          <cell r="F2282" t="str">
            <v>http://www.imdb.com/title/tt0479500/?ref_=fn_tt_tt_1</v>
          </cell>
          <cell r="G2282" t="str">
            <v>English</v>
          </cell>
          <cell r="H2282" t="str">
            <v>USA</v>
          </cell>
          <cell r="I2282">
            <v>20000000</v>
          </cell>
          <cell r="J2282">
            <v>2007</v>
          </cell>
          <cell r="K2282">
            <v>5.9</v>
          </cell>
          <cell r="L2282" t="str">
            <v>Comedy</v>
          </cell>
          <cell r="M2282" t="str">
            <v>Crime</v>
          </cell>
          <cell r="N2282" t="str">
            <v>Family</v>
          </cell>
          <cell r="O2282" t="str">
            <v>Mystery</v>
          </cell>
        </row>
        <row r="2283">
          <cell r="A2283" t="str">
            <v>Michael Spierig</v>
          </cell>
          <cell r="B2283">
            <v>98</v>
          </cell>
          <cell r="C2283">
            <v>29975979</v>
          </cell>
          <cell r="D2283" t="str">
            <v>Action|Horror|Sci-Fi|Thriller</v>
          </cell>
          <cell r="E2283" t="str">
            <v>DaybreakersÂ </v>
          </cell>
          <cell r="F2283" t="str">
            <v>http://www.imdb.com/title/tt0433362/?ref_=fn_tt_tt_1</v>
          </cell>
          <cell r="G2283" t="str">
            <v>English</v>
          </cell>
          <cell r="H2283" t="str">
            <v>Australia</v>
          </cell>
          <cell r="I2283">
            <v>20000000</v>
          </cell>
          <cell r="J2283">
            <v>2009</v>
          </cell>
          <cell r="K2283">
            <v>6.5</v>
          </cell>
          <cell r="L2283" t="str">
            <v>Action</v>
          </cell>
          <cell r="M2283" t="str">
            <v>Horror</v>
          </cell>
          <cell r="N2283" t="str">
            <v>Sci-Fi</v>
          </cell>
          <cell r="O2283" t="str">
            <v>Thriller</v>
          </cell>
        </row>
        <row r="2284">
          <cell r="A2284" t="str">
            <v>Jim Field Smith</v>
          </cell>
          <cell r="B2284">
            <v>104</v>
          </cell>
          <cell r="C2284">
            <v>31584722</v>
          </cell>
          <cell r="D2284" t="str">
            <v>Comedy|Romance</v>
          </cell>
          <cell r="E2284" t="str">
            <v>She's Out of My LeagueÂ </v>
          </cell>
          <cell r="F2284" t="str">
            <v>http://www.imdb.com/title/tt0815236/?ref_=fn_tt_tt_1</v>
          </cell>
          <cell r="G2284" t="str">
            <v>English</v>
          </cell>
          <cell r="H2284" t="str">
            <v>USA</v>
          </cell>
          <cell r="I2284">
            <v>20000000</v>
          </cell>
          <cell r="J2284">
            <v>2010</v>
          </cell>
          <cell r="K2284">
            <v>6.4</v>
          </cell>
          <cell r="L2284" t="str">
            <v>Comedy</v>
          </cell>
          <cell r="M2284" t="str">
            <v>Romance</v>
          </cell>
        </row>
        <row r="2285">
          <cell r="A2285" t="str">
            <v>Thomas Bezucha</v>
          </cell>
          <cell r="B2285">
            <v>109</v>
          </cell>
          <cell r="C2285">
            <v>23179303</v>
          </cell>
          <cell r="D2285" t="str">
            <v>Adventure|Comedy|Family|Romance</v>
          </cell>
          <cell r="E2285" t="str">
            <v>Monte CarloÂ </v>
          </cell>
          <cell r="F2285" t="str">
            <v>http://www.imdb.com/title/tt1067774/?ref_=fn_tt_tt_1</v>
          </cell>
          <cell r="G2285" t="str">
            <v>English</v>
          </cell>
          <cell r="H2285" t="str">
            <v>Hungary</v>
          </cell>
          <cell r="I2285">
            <v>20000000</v>
          </cell>
          <cell r="J2285">
            <v>2011</v>
          </cell>
          <cell r="K2285">
            <v>5.8</v>
          </cell>
          <cell r="L2285" t="str">
            <v>Adventure</v>
          </cell>
          <cell r="M2285" t="str">
            <v>Comedy</v>
          </cell>
          <cell r="N2285" t="str">
            <v>Family</v>
          </cell>
          <cell r="O2285" t="str">
            <v>Romance</v>
          </cell>
        </row>
        <row r="2286">
          <cell r="A2286" t="str">
            <v>Simon Wincer</v>
          </cell>
          <cell r="B2286">
            <v>119</v>
          </cell>
          <cell r="C2286">
            <v>21413105</v>
          </cell>
          <cell r="D2286" t="str">
            <v>Action|Adventure|Drama|Romance|Western</v>
          </cell>
          <cell r="E2286" t="str">
            <v>Quigley Down UnderÂ </v>
          </cell>
          <cell r="F2286" t="str">
            <v>http://www.imdb.com/title/tt0102744/?ref_=fn_tt_tt_1</v>
          </cell>
          <cell r="G2286" t="str">
            <v>English</v>
          </cell>
          <cell r="H2286" t="str">
            <v>Australia</v>
          </cell>
          <cell r="I2286">
            <v>20000000</v>
          </cell>
          <cell r="J2286">
            <v>1990</v>
          </cell>
          <cell r="K2286">
            <v>6.8</v>
          </cell>
          <cell r="L2286" t="str">
            <v>Action</v>
          </cell>
          <cell r="M2286" t="str">
            <v>Adventure</v>
          </cell>
          <cell r="N2286" t="str">
            <v>Drama</v>
          </cell>
          <cell r="O2286" t="str">
            <v>Romance</v>
          </cell>
        </row>
        <row r="2287">
          <cell r="A2287" t="str">
            <v>Anthony Bell</v>
          </cell>
          <cell r="B2287">
            <v>90</v>
          </cell>
          <cell r="C2287">
            <v>25077977</v>
          </cell>
          <cell r="D2287" t="str">
            <v>Adventure|Animation|Comedy|Family|Romance</v>
          </cell>
          <cell r="E2287" t="str">
            <v>Alpha and OmegaÂ </v>
          </cell>
          <cell r="F2287" t="str">
            <v>http://www.imdb.com/title/tt1213012/?ref_=fn_tt_tt_1</v>
          </cell>
          <cell r="G2287" t="str">
            <v>English</v>
          </cell>
          <cell r="H2287" t="str">
            <v>USA</v>
          </cell>
          <cell r="I2287">
            <v>20000000</v>
          </cell>
          <cell r="J2287">
            <v>2010</v>
          </cell>
          <cell r="K2287">
            <v>5.3</v>
          </cell>
          <cell r="L2287" t="str">
            <v>Adventure</v>
          </cell>
          <cell r="M2287" t="str">
            <v>Animation</v>
          </cell>
          <cell r="N2287" t="str">
            <v>Comedy</v>
          </cell>
          <cell r="O2287" t="str">
            <v>Family</v>
          </cell>
        </row>
        <row r="2288">
          <cell r="A2288" t="str">
            <v>Renny Harlin</v>
          </cell>
          <cell r="B2288">
            <v>97</v>
          </cell>
          <cell r="C2288">
            <v>23292105</v>
          </cell>
          <cell r="D2288" t="str">
            <v>Action|Fantasy|Horror|Thriller</v>
          </cell>
          <cell r="E2288" t="str">
            <v>The CovenantÂ </v>
          </cell>
          <cell r="F2288" t="str">
            <v>http://www.imdb.com/title/tt0475944/?ref_=fn_tt_tt_1</v>
          </cell>
          <cell r="G2288" t="str">
            <v>English</v>
          </cell>
          <cell r="H2288" t="str">
            <v>USA</v>
          </cell>
          <cell r="I2288">
            <v>20000000</v>
          </cell>
          <cell r="J2288">
            <v>2006</v>
          </cell>
          <cell r="K2288">
            <v>5.3</v>
          </cell>
          <cell r="L2288" t="str">
            <v>Action</v>
          </cell>
          <cell r="M2288" t="str">
            <v>Fantasy</v>
          </cell>
          <cell r="N2288" t="str">
            <v>Horror</v>
          </cell>
          <cell r="O2288" t="str">
            <v>Thriller</v>
          </cell>
        </row>
        <row r="2289">
          <cell r="A2289" t="str">
            <v>Gus Van Sant</v>
          </cell>
          <cell r="B2289">
            <v>106</v>
          </cell>
          <cell r="C2289">
            <v>21200000</v>
          </cell>
          <cell r="D2289" t="str">
            <v>Comedy|Crime|Drama</v>
          </cell>
          <cell r="E2289" t="str">
            <v>To Die ForÂ </v>
          </cell>
          <cell r="F2289" t="str">
            <v>http://www.imdb.com/title/tt0114681/?ref_=fn_tt_tt_1</v>
          </cell>
          <cell r="G2289" t="str">
            <v>English</v>
          </cell>
          <cell r="H2289" t="str">
            <v>USA</v>
          </cell>
          <cell r="I2289">
            <v>20000000</v>
          </cell>
          <cell r="J2289">
            <v>1995</v>
          </cell>
          <cell r="K2289">
            <v>6.8</v>
          </cell>
          <cell r="L2289" t="str">
            <v>Comedy</v>
          </cell>
          <cell r="M2289" t="str">
            <v>Crime</v>
          </cell>
          <cell r="N2289" t="str">
            <v>Drama</v>
          </cell>
        </row>
        <row r="2290">
          <cell r="A2290" t="str">
            <v>Henry Joost</v>
          </cell>
          <cell r="B2290">
            <v>96</v>
          </cell>
          <cell r="C2290">
            <v>28876924</v>
          </cell>
          <cell r="D2290" t="str">
            <v>Adventure|Crime|Mystery|Sci-Fi|Thriller</v>
          </cell>
          <cell r="E2290" t="str">
            <v>NerveÂ </v>
          </cell>
          <cell r="F2290" t="str">
            <v>http://www.imdb.com/title/tt3531824/?ref_=fn_tt_tt_1</v>
          </cell>
          <cell r="G2290" t="str">
            <v>English</v>
          </cell>
          <cell r="H2290" t="str">
            <v>USA</v>
          </cell>
          <cell r="I2290">
            <v>20000000</v>
          </cell>
          <cell r="J2290">
            <v>2016</v>
          </cell>
          <cell r="K2290">
            <v>7.1</v>
          </cell>
          <cell r="L2290" t="str">
            <v>Adventure</v>
          </cell>
          <cell r="M2290" t="str">
            <v>Crime</v>
          </cell>
          <cell r="N2290" t="str">
            <v>Mystery</v>
          </cell>
          <cell r="O2290" t="str">
            <v>Sci-Fi</v>
          </cell>
        </row>
        <row r="2291">
          <cell r="A2291" t="str">
            <v>John Carpenter</v>
          </cell>
          <cell r="B2291">
            <v>104</v>
          </cell>
          <cell r="C2291">
            <v>20241395</v>
          </cell>
          <cell r="D2291" t="str">
            <v>Action|Horror|Thriller</v>
          </cell>
          <cell r="E2291" t="str">
            <v>VampiresÂ </v>
          </cell>
          <cell r="F2291" t="str">
            <v>http://www.imdb.com/title/tt0120877/?ref_=fn_tt_tt_1</v>
          </cell>
          <cell r="G2291" t="str">
            <v>English</v>
          </cell>
          <cell r="H2291" t="str">
            <v>USA</v>
          </cell>
          <cell r="I2291">
            <v>20000000</v>
          </cell>
          <cell r="J2291">
            <v>1998</v>
          </cell>
          <cell r="K2291">
            <v>6.1</v>
          </cell>
          <cell r="L2291" t="str">
            <v>Action</v>
          </cell>
          <cell r="M2291" t="str">
            <v>Horror</v>
          </cell>
          <cell r="N2291" t="str">
            <v>Thriller</v>
          </cell>
        </row>
        <row r="2292">
          <cell r="A2292" t="str">
            <v>Shana Feste</v>
          </cell>
          <cell r="B2292">
            <v>104</v>
          </cell>
          <cell r="C2292">
            <v>23393765</v>
          </cell>
          <cell r="D2292" t="str">
            <v>Drama|Romance</v>
          </cell>
          <cell r="E2292" t="str">
            <v>Endless LoveÂ </v>
          </cell>
          <cell r="F2292" t="str">
            <v>http://www.imdb.com/title/tt2318092/?ref_=fn_tt_tt_1</v>
          </cell>
          <cell r="G2292" t="str">
            <v>English</v>
          </cell>
          <cell r="H2292" t="str">
            <v>USA</v>
          </cell>
          <cell r="I2292">
            <v>20000000</v>
          </cell>
          <cell r="J2292">
            <v>2014</v>
          </cell>
          <cell r="K2292">
            <v>6.3</v>
          </cell>
          <cell r="L2292" t="str">
            <v>Drama</v>
          </cell>
          <cell r="M2292" t="str">
            <v>Romance</v>
          </cell>
        </row>
        <row r="2293">
          <cell r="A2293" t="str">
            <v>Garry Marshall</v>
          </cell>
          <cell r="B2293">
            <v>113</v>
          </cell>
          <cell r="C2293">
            <v>18882880</v>
          </cell>
          <cell r="D2293" t="str">
            <v>Comedy|Drama</v>
          </cell>
          <cell r="E2293" t="str">
            <v>Georgia RuleÂ </v>
          </cell>
          <cell r="F2293" t="str">
            <v>http://www.imdb.com/title/tt0791304/?ref_=fn_tt_tt_1</v>
          </cell>
          <cell r="G2293" t="str">
            <v>English</v>
          </cell>
          <cell r="H2293" t="str">
            <v>USA</v>
          </cell>
          <cell r="I2293">
            <v>20000000</v>
          </cell>
          <cell r="J2293">
            <v>2007</v>
          </cell>
          <cell r="K2293">
            <v>5.9</v>
          </cell>
          <cell r="L2293" t="str">
            <v>Comedy</v>
          </cell>
          <cell r="M2293" t="str">
            <v>Drama</v>
          </cell>
        </row>
        <row r="2294">
          <cell r="A2294" t="str">
            <v>Steve Rash</v>
          </cell>
          <cell r="B2294">
            <v>98</v>
          </cell>
          <cell r="C2294">
            <v>8500000</v>
          </cell>
          <cell r="D2294" t="str">
            <v>Comedy</v>
          </cell>
          <cell r="E2294" t="str">
            <v>Under the RainbowÂ </v>
          </cell>
          <cell r="F2294" t="str">
            <v>http://www.imdb.com/title/tt0083254/?ref_=fn_tt_tt_1</v>
          </cell>
          <cell r="G2294" t="str">
            <v>English</v>
          </cell>
          <cell r="H2294" t="str">
            <v>USA</v>
          </cell>
          <cell r="I2294">
            <v>20000000</v>
          </cell>
          <cell r="J2294">
            <v>1981</v>
          </cell>
          <cell r="K2294">
            <v>5.4</v>
          </cell>
          <cell r="L2294" t="str">
            <v>Comedy</v>
          </cell>
          <cell r="M2294">
            <v>0</v>
          </cell>
        </row>
        <row r="2295">
          <cell r="A2295" t="str">
            <v>Richard Donner</v>
          </cell>
          <cell r="B2295">
            <v>121</v>
          </cell>
          <cell r="C2295">
            <v>0</v>
          </cell>
          <cell r="D2295" t="str">
            <v>Adventure|Comedy|Drama|Fantasy</v>
          </cell>
          <cell r="E2295" t="str">
            <v>LadyhawkeÂ </v>
          </cell>
          <cell r="F2295" t="str">
            <v>http://www.imdb.com/title/tt0089457/?ref_=fn_tt_tt_1</v>
          </cell>
          <cell r="G2295" t="str">
            <v>English</v>
          </cell>
          <cell r="H2295" t="str">
            <v>USA</v>
          </cell>
          <cell r="I2295">
            <v>20000000</v>
          </cell>
          <cell r="J2295">
            <v>1985</v>
          </cell>
          <cell r="K2295">
            <v>7</v>
          </cell>
          <cell r="L2295" t="str">
            <v>Adventure</v>
          </cell>
          <cell r="M2295" t="str">
            <v>Comedy</v>
          </cell>
          <cell r="N2295" t="str">
            <v>Drama</v>
          </cell>
          <cell r="O2295" t="str">
            <v>Fantasy</v>
          </cell>
        </row>
        <row r="2296">
          <cell r="A2296" t="str">
            <v>Mike Binder</v>
          </cell>
          <cell r="B2296">
            <v>124</v>
          </cell>
          <cell r="C2296">
            <v>19661987</v>
          </cell>
          <cell r="D2296" t="str">
            <v>Drama</v>
          </cell>
          <cell r="E2296" t="str">
            <v>Reign Over MeÂ </v>
          </cell>
          <cell r="F2296" t="str">
            <v>http://www.imdb.com/title/tt0490204/?ref_=fn_tt_tt_1</v>
          </cell>
          <cell r="G2296" t="str">
            <v>English</v>
          </cell>
          <cell r="H2296" t="str">
            <v>USA</v>
          </cell>
          <cell r="I2296">
            <v>20000000</v>
          </cell>
          <cell r="J2296">
            <v>2007</v>
          </cell>
          <cell r="K2296">
            <v>7.5</v>
          </cell>
          <cell r="L2296" t="str">
            <v>Drama</v>
          </cell>
          <cell r="M2296">
            <v>0</v>
          </cell>
        </row>
        <row r="2297">
          <cell r="A2297" t="str">
            <v>Todd Phillips</v>
          </cell>
          <cell r="B2297">
            <v>108</v>
          </cell>
          <cell r="C2297">
            <v>17803796</v>
          </cell>
          <cell r="D2297" t="str">
            <v>Comedy</v>
          </cell>
          <cell r="E2297" t="str">
            <v>School for ScoundrelsÂ </v>
          </cell>
          <cell r="F2297" t="str">
            <v>http://www.imdb.com/title/tt0462519/?ref_=fn_tt_tt_1</v>
          </cell>
          <cell r="G2297" t="str">
            <v>English</v>
          </cell>
          <cell r="H2297" t="str">
            <v>USA</v>
          </cell>
          <cell r="I2297">
            <v>20000000</v>
          </cell>
          <cell r="J2297">
            <v>2006</v>
          </cell>
          <cell r="K2297">
            <v>5.9</v>
          </cell>
          <cell r="L2297" t="str">
            <v>Comedy</v>
          </cell>
          <cell r="M2297">
            <v>0</v>
          </cell>
        </row>
        <row r="2298">
          <cell r="A2298" t="str">
            <v>Michael J. Bassett</v>
          </cell>
          <cell r="B2298">
            <v>95</v>
          </cell>
          <cell r="C2298">
            <v>17529157</v>
          </cell>
          <cell r="D2298" t="str">
            <v>Adventure|Drama|Horror|Mystery|Thriller</v>
          </cell>
          <cell r="E2298" t="str">
            <v>Silent Hill: Revelation 3DÂ </v>
          </cell>
          <cell r="F2298" t="str">
            <v>http://www.imdb.com/title/tt0938330/?ref_=fn_tt_tt_1</v>
          </cell>
          <cell r="G2298" t="str">
            <v>English</v>
          </cell>
          <cell r="H2298" t="str">
            <v>France</v>
          </cell>
          <cell r="I2298">
            <v>20000000</v>
          </cell>
          <cell r="J2298">
            <v>2012</v>
          </cell>
          <cell r="K2298">
            <v>5</v>
          </cell>
          <cell r="L2298" t="str">
            <v>Adventure</v>
          </cell>
          <cell r="M2298" t="str">
            <v>Drama</v>
          </cell>
          <cell r="N2298" t="str">
            <v>Horror</v>
          </cell>
          <cell r="O2298" t="str">
            <v>Mystery</v>
          </cell>
        </row>
        <row r="2299">
          <cell r="A2299" t="str">
            <v>Frank Nissen</v>
          </cell>
          <cell r="B2299">
            <v>68</v>
          </cell>
          <cell r="C2299">
            <v>18081626</v>
          </cell>
          <cell r="D2299" t="str">
            <v>Animation|Family|Fantasy|Mystery</v>
          </cell>
          <cell r="E2299" t="str">
            <v>Pooh's Heffalump MovieÂ </v>
          </cell>
          <cell r="F2299" t="str">
            <v>http://www.imdb.com/title/tt0407121/?ref_=fn_tt_tt_1</v>
          </cell>
          <cell r="G2299" t="str">
            <v>English</v>
          </cell>
          <cell r="H2299" t="str">
            <v>USA</v>
          </cell>
          <cell r="I2299">
            <v>20000000</v>
          </cell>
          <cell r="J2299">
            <v>2005</v>
          </cell>
          <cell r="K2299">
            <v>6.4</v>
          </cell>
          <cell r="L2299" t="str">
            <v>Animation</v>
          </cell>
          <cell r="M2299" t="str">
            <v>Family</v>
          </cell>
          <cell r="N2299" t="str">
            <v>Fantasy</v>
          </cell>
          <cell r="O2299" t="str">
            <v>Mystery</v>
          </cell>
        </row>
        <row r="2300">
          <cell r="A2300" t="str">
            <v>Jodie Foster</v>
          </cell>
          <cell r="B2300">
            <v>103</v>
          </cell>
          <cell r="C2300">
            <v>17518220</v>
          </cell>
          <cell r="D2300" t="str">
            <v>Comedy|Drama|Romance</v>
          </cell>
          <cell r="E2300" t="str">
            <v>Home for the HolidaysÂ </v>
          </cell>
          <cell r="F2300" t="str">
            <v>http://www.imdb.com/title/tt0113321/?ref_=fn_tt_tt_1</v>
          </cell>
          <cell r="G2300" t="str">
            <v>English</v>
          </cell>
          <cell r="H2300" t="str">
            <v>USA</v>
          </cell>
          <cell r="I2300">
            <v>20000000</v>
          </cell>
          <cell r="J2300">
            <v>1995</v>
          </cell>
          <cell r="K2300">
            <v>6.6</v>
          </cell>
          <cell r="L2300" t="str">
            <v>Comedy</v>
          </cell>
          <cell r="M2300" t="str">
            <v>Drama</v>
          </cell>
          <cell r="N2300" t="str">
            <v>Romance</v>
          </cell>
        </row>
        <row r="2301">
          <cell r="A2301" t="str">
            <v>Stephen Chow</v>
          </cell>
          <cell r="B2301">
            <v>99</v>
          </cell>
          <cell r="C2301">
            <v>17104669</v>
          </cell>
          <cell r="D2301" t="str">
            <v>Action|Comedy|Crime|Fantasy</v>
          </cell>
          <cell r="E2301" t="str">
            <v>Kung Fu HustleÂ </v>
          </cell>
          <cell r="F2301" t="str">
            <v>http://www.imdb.com/title/tt0373074/?ref_=fn_tt_tt_1</v>
          </cell>
          <cell r="G2301" t="str">
            <v>Cantonese</v>
          </cell>
          <cell r="H2301" t="str">
            <v>Hong Kong</v>
          </cell>
          <cell r="I2301">
            <v>20000000</v>
          </cell>
          <cell r="J2301">
            <v>2004</v>
          </cell>
          <cell r="K2301">
            <v>7.8</v>
          </cell>
          <cell r="L2301" t="str">
            <v>Action</v>
          </cell>
          <cell r="M2301" t="str">
            <v>Comedy</v>
          </cell>
          <cell r="N2301" t="str">
            <v>Crime</v>
          </cell>
          <cell r="O2301" t="str">
            <v>Fantasy</v>
          </cell>
        </row>
        <row r="2302">
          <cell r="A2302" t="str">
            <v>Marc Forster</v>
          </cell>
          <cell r="B2302">
            <v>128</v>
          </cell>
          <cell r="C2302">
            <v>15797907</v>
          </cell>
          <cell r="D2302" t="str">
            <v>Drama</v>
          </cell>
          <cell r="E2302" t="str">
            <v>The Kite RunnerÂ </v>
          </cell>
          <cell r="F2302" t="str">
            <v>http://www.imdb.com/title/tt0419887/?ref_=fn_tt_tt_1</v>
          </cell>
          <cell r="G2302" t="str">
            <v>Dari</v>
          </cell>
          <cell r="H2302" t="str">
            <v>USA</v>
          </cell>
          <cell r="I2302">
            <v>20000000</v>
          </cell>
          <cell r="J2302">
            <v>2007</v>
          </cell>
          <cell r="K2302">
            <v>7.6</v>
          </cell>
          <cell r="L2302" t="str">
            <v>Drama</v>
          </cell>
          <cell r="M2302">
            <v>0</v>
          </cell>
        </row>
        <row r="2303">
          <cell r="A2303" t="str">
            <v>Alejandro G. IÃ±Ã¡rritu</v>
          </cell>
          <cell r="B2303">
            <v>124</v>
          </cell>
          <cell r="C2303">
            <v>16248701</v>
          </cell>
          <cell r="D2303" t="str">
            <v>Drama</v>
          </cell>
          <cell r="E2303" t="str">
            <v>21 GramsÂ </v>
          </cell>
          <cell r="F2303" t="str">
            <v>http://www.imdb.com/title/tt0315733/?ref_=fn_tt_tt_1</v>
          </cell>
          <cell r="G2303" t="str">
            <v>English</v>
          </cell>
          <cell r="H2303" t="str">
            <v>USA</v>
          </cell>
          <cell r="I2303">
            <v>20000000</v>
          </cell>
          <cell r="J2303">
            <v>2003</v>
          </cell>
          <cell r="K2303">
            <v>7.7</v>
          </cell>
          <cell r="L2303" t="str">
            <v>Drama</v>
          </cell>
          <cell r="M2303">
            <v>0</v>
          </cell>
        </row>
        <row r="2304">
          <cell r="A2304" t="str">
            <v>Paul Abascal</v>
          </cell>
          <cell r="B2304">
            <v>84</v>
          </cell>
          <cell r="C2304">
            <v>15712072</v>
          </cell>
          <cell r="D2304" t="str">
            <v>Action|Crime|Drama|Thriller</v>
          </cell>
          <cell r="E2304" t="str">
            <v>PaparazziÂ </v>
          </cell>
          <cell r="F2304" t="str">
            <v>http://www.imdb.com/title/tt0338325/?ref_=fn_tt_tt_1</v>
          </cell>
          <cell r="G2304" t="str">
            <v>English</v>
          </cell>
          <cell r="H2304" t="str">
            <v>USA</v>
          </cell>
          <cell r="I2304">
            <v>20000000</v>
          </cell>
          <cell r="J2304">
            <v>2004</v>
          </cell>
          <cell r="K2304">
            <v>5.8</v>
          </cell>
          <cell r="L2304" t="str">
            <v>Action</v>
          </cell>
          <cell r="M2304" t="str">
            <v>Crime</v>
          </cell>
          <cell r="N2304" t="str">
            <v>Drama</v>
          </cell>
          <cell r="O2304" t="str">
            <v>Thriller</v>
          </cell>
        </row>
        <row r="2305">
          <cell r="A2305" t="str">
            <v>Chris Koch</v>
          </cell>
          <cell r="B2305">
            <v>101</v>
          </cell>
          <cell r="C2305">
            <v>15408822</v>
          </cell>
          <cell r="D2305" t="str">
            <v>Comedy|Romance</v>
          </cell>
          <cell r="E2305" t="str">
            <v>A Guy ThingÂ </v>
          </cell>
          <cell r="F2305" t="str">
            <v>http://www.imdb.com/title/tt0295289/?ref_=fn_tt_tt_1</v>
          </cell>
          <cell r="G2305" t="str">
            <v>English</v>
          </cell>
          <cell r="H2305" t="str">
            <v>USA</v>
          </cell>
          <cell r="I2305">
            <v>20000000</v>
          </cell>
          <cell r="J2305">
            <v>2003</v>
          </cell>
          <cell r="K2305">
            <v>5.6</v>
          </cell>
          <cell r="L2305" t="str">
            <v>Comedy</v>
          </cell>
          <cell r="M2305" t="str">
            <v>Romance</v>
          </cell>
        </row>
        <row r="2306">
          <cell r="A2306" t="str">
            <v>Amy Heckerling</v>
          </cell>
          <cell r="B2306">
            <v>98</v>
          </cell>
          <cell r="C2306">
            <v>15464026</v>
          </cell>
          <cell r="D2306" t="str">
            <v>Comedy|Romance</v>
          </cell>
          <cell r="E2306" t="str">
            <v>LoserÂ </v>
          </cell>
          <cell r="F2306" t="str">
            <v>http://www.imdb.com/title/tt0217630/?ref_=fn_tt_tt_1</v>
          </cell>
          <cell r="G2306" t="str">
            <v>English</v>
          </cell>
          <cell r="H2306" t="str">
            <v>USA</v>
          </cell>
          <cell r="I2306">
            <v>20000000</v>
          </cell>
          <cell r="J2306">
            <v>2000</v>
          </cell>
          <cell r="K2306">
            <v>5.3</v>
          </cell>
          <cell r="L2306" t="str">
            <v>Comedy</v>
          </cell>
          <cell r="M2306" t="str">
            <v>Romance</v>
          </cell>
        </row>
        <row r="2307">
          <cell r="A2307" t="str">
            <v>George Stevens</v>
          </cell>
          <cell r="B2307">
            <v>225</v>
          </cell>
          <cell r="C2307">
            <v>8000000</v>
          </cell>
          <cell r="D2307" t="str">
            <v>Biography|Drama|History</v>
          </cell>
          <cell r="E2307" t="str">
            <v>The Greatest Story Ever ToldÂ </v>
          </cell>
          <cell r="F2307" t="str">
            <v>http://www.imdb.com/title/tt0059245/?ref_=fn_tt_tt_1</v>
          </cell>
          <cell r="G2307" t="str">
            <v>English</v>
          </cell>
          <cell r="H2307" t="str">
            <v>USA</v>
          </cell>
          <cell r="I2307">
            <v>20000000</v>
          </cell>
          <cell r="J2307">
            <v>1965</v>
          </cell>
          <cell r="K2307">
            <v>6.6</v>
          </cell>
          <cell r="L2307" t="str">
            <v>Biography</v>
          </cell>
          <cell r="M2307" t="str">
            <v>Drama</v>
          </cell>
          <cell r="N2307" t="str">
            <v>History</v>
          </cell>
        </row>
        <row r="2308">
          <cell r="A2308" t="str">
            <v>Jon Amiel</v>
          </cell>
          <cell r="B2308">
            <v>94</v>
          </cell>
          <cell r="C2308">
            <v>13801755</v>
          </cell>
          <cell r="D2308" t="str">
            <v>Action|Comedy|Crime|Thriller</v>
          </cell>
          <cell r="E2308" t="str">
            <v>The Man Who Knew Too LittleÂ </v>
          </cell>
          <cell r="F2308" t="str">
            <v>http://www.imdb.com/title/tt0120483/?ref_=fn_tt_tt_1</v>
          </cell>
          <cell r="G2308" t="str">
            <v>English</v>
          </cell>
          <cell r="H2308" t="str">
            <v>USA</v>
          </cell>
          <cell r="I2308">
            <v>20000000</v>
          </cell>
          <cell r="J2308">
            <v>1997</v>
          </cell>
          <cell r="K2308">
            <v>6.6</v>
          </cell>
          <cell r="L2308" t="str">
            <v>Action</v>
          </cell>
          <cell r="M2308" t="str">
            <v>Comedy</v>
          </cell>
          <cell r="N2308" t="str">
            <v>Crime</v>
          </cell>
          <cell r="O2308" t="str">
            <v>Thriller</v>
          </cell>
        </row>
        <row r="2309">
          <cell r="A2309" t="str">
            <v>Mark Mylod</v>
          </cell>
          <cell r="B2309">
            <v>117</v>
          </cell>
          <cell r="C2309">
            <v>13987482</v>
          </cell>
          <cell r="D2309" t="str">
            <v>Comedy|Romance</v>
          </cell>
          <cell r="E2309" t="str">
            <v>What's Your Number?Â </v>
          </cell>
          <cell r="F2309" t="str">
            <v>http://www.imdb.com/title/tt0770703/?ref_=fn_tt_tt_1</v>
          </cell>
          <cell r="G2309" t="str">
            <v>English</v>
          </cell>
          <cell r="H2309" t="str">
            <v>USA</v>
          </cell>
          <cell r="I2309">
            <v>20000000</v>
          </cell>
          <cell r="J2309">
            <v>2011</v>
          </cell>
          <cell r="K2309">
            <v>6</v>
          </cell>
          <cell r="L2309" t="str">
            <v>Comedy</v>
          </cell>
          <cell r="M2309" t="str">
            <v>Romance</v>
          </cell>
        </row>
        <row r="2310">
          <cell r="A2310" t="str">
            <v>James Mather</v>
          </cell>
          <cell r="B2310">
            <v>95</v>
          </cell>
          <cell r="C2310">
            <v>14291570</v>
          </cell>
          <cell r="D2310" t="str">
            <v>Action|Adventure|Sci-Fi|Thriller</v>
          </cell>
          <cell r="E2310" t="str">
            <v>LockoutÂ </v>
          </cell>
          <cell r="F2310" t="str">
            <v>http://www.imdb.com/title/tt1592525/?ref_=fn_tt_tt_1</v>
          </cell>
          <cell r="G2310" t="str">
            <v>English</v>
          </cell>
          <cell r="H2310" t="str">
            <v>France</v>
          </cell>
          <cell r="I2310">
            <v>20000000</v>
          </cell>
          <cell r="J2310">
            <v>2012</v>
          </cell>
          <cell r="K2310">
            <v>6.1</v>
          </cell>
          <cell r="L2310" t="str">
            <v>Action</v>
          </cell>
          <cell r="M2310" t="str">
            <v>Adventure</v>
          </cell>
          <cell r="N2310" t="str">
            <v>Sci-Fi</v>
          </cell>
          <cell r="O2310" t="str">
            <v>Thriller</v>
          </cell>
        </row>
        <row r="2311">
          <cell r="A2311" t="str">
            <v>Mark Neveldine</v>
          </cell>
          <cell r="B2311">
            <v>96</v>
          </cell>
          <cell r="C2311">
            <v>13630226</v>
          </cell>
          <cell r="D2311" t="str">
            <v>Action|Crime|Sci-Fi|Thriller</v>
          </cell>
          <cell r="E2311" t="str">
            <v>Crank: High VoltageÂ </v>
          </cell>
          <cell r="F2311" t="str">
            <v>http://www.imdb.com/title/tt1121931/?ref_=fn_tt_tt_1</v>
          </cell>
          <cell r="G2311" t="str">
            <v>English</v>
          </cell>
          <cell r="H2311" t="str">
            <v>USA</v>
          </cell>
          <cell r="I2311">
            <v>20000000</v>
          </cell>
          <cell r="J2311">
            <v>2009</v>
          </cell>
          <cell r="K2311">
            <v>6.2</v>
          </cell>
          <cell r="L2311" t="str">
            <v>Action</v>
          </cell>
          <cell r="M2311" t="str">
            <v>Crime</v>
          </cell>
          <cell r="N2311" t="str">
            <v>Sci-Fi</v>
          </cell>
          <cell r="O2311" t="str">
            <v>Thriller</v>
          </cell>
        </row>
        <row r="2312">
          <cell r="A2312" t="str">
            <v>Woody Allen</v>
          </cell>
          <cell r="B2312">
            <v>98</v>
          </cell>
          <cell r="C2312">
            <v>13383737</v>
          </cell>
          <cell r="D2312" t="str">
            <v>Comedy|Crime</v>
          </cell>
          <cell r="E2312" t="str">
            <v>Bullets Over BroadwayÂ </v>
          </cell>
          <cell r="F2312" t="str">
            <v>http://www.imdb.com/title/tt0109348/?ref_=fn_tt_tt_1</v>
          </cell>
          <cell r="G2312" t="str">
            <v>English</v>
          </cell>
          <cell r="H2312" t="str">
            <v>USA</v>
          </cell>
          <cell r="I2312">
            <v>20000000</v>
          </cell>
          <cell r="J2312">
            <v>1994</v>
          </cell>
          <cell r="K2312">
            <v>7.5</v>
          </cell>
          <cell r="L2312" t="str">
            <v>Comedy</v>
          </cell>
          <cell r="M2312" t="str">
            <v>Crime</v>
          </cell>
        </row>
        <row r="2313">
          <cell r="A2313" t="str">
            <v>Michael O. Sajbel</v>
          </cell>
          <cell r="B2313">
            <v>123</v>
          </cell>
          <cell r="C2313">
            <v>13391174</v>
          </cell>
          <cell r="D2313" t="str">
            <v>Biography|Drama|History</v>
          </cell>
          <cell r="E2313" t="str">
            <v>One Night with the KingÂ </v>
          </cell>
          <cell r="F2313" t="str">
            <v>http://www.imdb.com/title/tt0430431/?ref_=fn_tt_tt_1</v>
          </cell>
          <cell r="G2313" t="str">
            <v>English</v>
          </cell>
          <cell r="H2313" t="str">
            <v>USA</v>
          </cell>
          <cell r="I2313">
            <v>20000000</v>
          </cell>
          <cell r="J2313">
            <v>2006</v>
          </cell>
          <cell r="K2313">
            <v>6.3</v>
          </cell>
          <cell r="L2313" t="str">
            <v>Biography</v>
          </cell>
          <cell r="M2313" t="str">
            <v>Drama</v>
          </cell>
          <cell r="N2313" t="str">
            <v>History</v>
          </cell>
        </row>
        <row r="2314">
          <cell r="A2314" t="str">
            <v>Walter Hill</v>
          </cell>
          <cell r="B2314">
            <v>94</v>
          </cell>
          <cell r="C2314">
            <v>12398628</v>
          </cell>
          <cell r="D2314" t="str">
            <v>Action|Crime|Drama|Sport</v>
          </cell>
          <cell r="E2314" t="str">
            <v>UndisputedÂ </v>
          </cell>
          <cell r="F2314" t="str">
            <v>http://www.imdb.com/title/tt0281322/?ref_=fn_tt_tt_1</v>
          </cell>
          <cell r="G2314" t="str">
            <v>English</v>
          </cell>
          <cell r="H2314" t="str">
            <v>USA</v>
          </cell>
          <cell r="I2314">
            <v>20000000</v>
          </cell>
          <cell r="J2314">
            <v>2002</v>
          </cell>
          <cell r="K2314">
            <v>6.1</v>
          </cell>
          <cell r="L2314" t="str">
            <v>Action</v>
          </cell>
          <cell r="M2314" t="str">
            <v>Crime</v>
          </cell>
          <cell r="N2314" t="str">
            <v>Drama</v>
          </cell>
          <cell r="O2314" t="str">
            <v>Sport</v>
          </cell>
        </row>
        <row r="2315">
          <cell r="A2315" t="str">
            <v>David Koepp</v>
          </cell>
          <cell r="B2315">
            <v>102</v>
          </cell>
          <cell r="C2315">
            <v>13214030</v>
          </cell>
          <cell r="D2315" t="str">
            <v>Comedy|Drama|Fantasy|Romance</v>
          </cell>
          <cell r="E2315" t="str">
            <v>Ghost TownÂ </v>
          </cell>
          <cell r="F2315" t="str">
            <v>http://www.imdb.com/title/tt0995039/?ref_=fn_tt_tt_1</v>
          </cell>
          <cell r="G2315" t="str">
            <v>English</v>
          </cell>
          <cell r="H2315" t="str">
            <v>USA</v>
          </cell>
          <cell r="I2315">
            <v>20000000</v>
          </cell>
          <cell r="J2315">
            <v>2008</v>
          </cell>
          <cell r="K2315">
            <v>6.7</v>
          </cell>
          <cell r="L2315" t="str">
            <v>Comedy</v>
          </cell>
          <cell r="M2315" t="str">
            <v>Drama</v>
          </cell>
          <cell r="N2315" t="str">
            <v>Fantasy</v>
          </cell>
          <cell r="O2315" t="str">
            <v>Romance</v>
          </cell>
        </row>
        <row r="2316">
          <cell r="A2316" t="str">
            <v>Matt Reeves</v>
          </cell>
          <cell r="B2316">
            <v>116</v>
          </cell>
          <cell r="C2316">
            <v>12134420</v>
          </cell>
          <cell r="D2316" t="str">
            <v>Drama|Fantasy|Horror|Mystery</v>
          </cell>
          <cell r="E2316" t="str">
            <v>Let Me InÂ </v>
          </cell>
          <cell r="F2316" t="str">
            <v>http://www.imdb.com/title/tt1228987/?ref_=fn_tt_tt_1</v>
          </cell>
          <cell r="G2316" t="str">
            <v>English</v>
          </cell>
          <cell r="H2316" t="str">
            <v>UK</v>
          </cell>
          <cell r="I2316">
            <v>20000000</v>
          </cell>
          <cell r="J2316">
            <v>2010</v>
          </cell>
          <cell r="K2316">
            <v>7.2</v>
          </cell>
          <cell r="L2316" t="str">
            <v>Drama</v>
          </cell>
          <cell r="M2316" t="str">
            <v>Fantasy</v>
          </cell>
          <cell r="N2316" t="str">
            <v>Horror</v>
          </cell>
          <cell r="O2316" t="str">
            <v>Mystery</v>
          </cell>
        </row>
        <row r="2317">
          <cell r="A2317" t="str">
            <v>Charles T. Kanganis</v>
          </cell>
          <cell r="B2317">
            <v>93</v>
          </cell>
          <cell r="C2317">
            <v>11784000</v>
          </cell>
          <cell r="D2317" t="str">
            <v>Action|Comedy|Family</v>
          </cell>
          <cell r="E2317" t="str">
            <v>3 Ninjas Kick BackÂ </v>
          </cell>
          <cell r="F2317" t="str">
            <v>http://www.imdb.com/title/tt0109015/?ref_=fn_tt_tt_1</v>
          </cell>
          <cell r="G2317" t="str">
            <v>English</v>
          </cell>
          <cell r="H2317" t="str">
            <v>USA</v>
          </cell>
          <cell r="I2317">
            <v>20000000</v>
          </cell>
          <cell r="J2317">
            <v>1994</v>
          </cell>
          <cell r="K2317">
            <v>4.3</v>
          </cell>
          <cell r="L2317" t="str">
            <v>Action</v>
          </cell>
          <cell r="M2317" t="str">
            <v>Comedy</v>
          </cell>
          <cell r="N2317" t="str">
            <v>Family</v>
          </cell>
        </row>
        <row r="2318">
          <cell r="A2318" t="str">
            <v>Michel Gondry</v>
          </cell>
          <cell r="B2318">
            <v>102</v>
          </cell>
          <cell r="C2318">
            <v>11169531</v>
          </cell>
          <cell r="D2318" t="str">
            <v>Comedy</v>
          </cell>
          <cell r="E2318" t="str">
            <v>Be Kind RewindÂ </v>
          </cell>
          <cell r="F2318" t="str">
            <v>http://www.imdb.com/title/tt0799934/?ref_=fn_tt_tt_1</v>
          </cell>
          <cell r="G2318" t="str">
            <v>English</v>
          </cell>
          <cell r="H2318" t="str">
            <v>UK</v>
          </cell>
          <cell r="I2318">
            <v>20000000</v>
          </cell>
          <cell r="J2318">
            <v>2008</v>
          </cell>
          <cell r="K2318">
            <v>6.4</v>
          </cell>
          <cell r="L2318" t="str">
            <v>Comedy</v>
          </cell>
          <cell r="M2318">
            <v>0</v>
          </cell>
        </row>
        <row r="2319">
          <cell r="A2319" t="str">
            <v>Stephen Frears</v>
          </cell>
          <cell r="B2319">
            <v>103</v>
          </cell>
          <cell r="C2319">
            <v>11034436</v>
          </cell>
          <cell r="D2319" t="str">
            <v>Comedy|Drama|Music|War</v>
          </cell>
          <cell r="E2319" t="str">
            <v>Mrs Henderson PresentsÂ </v>
          </cell>
          <cell r="F2319" t="str">
            <v>http://www.imdb.com/title/tt0413015/?ref_=fn_tt_tt_1</v>
          </cell>
          <cell r="G2319" t="str">
            <v>English</v>
          </cell>
          <cell r="H2319" t="str">
            <v>UK</v>
          </cell>
          <cell r="I2319">
            <v>20000000</v>
          </cell>
          <cell r="J2319">
            <v>2005</v>
          </cell>
          <cell r="K2319">
            <v>7.1</v>
          </cell>
          <cell r="L2319" t="str">
            <v>Comedy</v>
          </cell>
          <cell r="M2319" t="str">
            <v>Drama</v>
          </cell>
          <cell r="N2319" t="str">
            <v>Music</v>
          </cell>
          <cell r="O2319" t="str">
            <v>War</v>
          </cell>
        </row>
        <row r="2320">
          <cell r="A2320" t="str">
            <v>John Hillcoat</v>
          </cell>
          <cell r="B2320">
            <v>115</v>
          </cell>
          <cell r="C2320">
            <v>12626905</v>
          </cell>
          <cell r="D2320" t="str">
            <v>Action|Crime|Drama|Thriller</v>
          </cell>
          <cell r="E2320" t="str">
            <v>Triple 9Â </v>
          </cell>
          <cell r="F2320" t="str">
            <v>http://www.imdb.com/title/tt1712261/?ref_=fn_tt_tt_1</v>
          </cell>
          <cell r="G2320" t="str">
            <v>English</v>
          </cell>
          <cell r="H2320" t="str">
            <v>USA</v>
          </cell>
          <cell r="I2320">
            <v>20000000</v>
          </cell>
          <cell r="J2320">
            <v>2016</v>
          </cell>
          <cell r="K2320">
            <v>6.3</v>
          </cell>
          <cell r="L2320" t="str">
            <v>Action</v>
          </cell>
          <cell r="M2320" t="str">
            <v>Crime</v>
          </cell>
          <cell r="N2320" t="str">
            <v>Drama</v>
          </cell>
          <cell r="O2320" t="str">
            <v>Thriller</v>
          </cell>
        </row>
        <row r="2321">
          <cell r="A2321" t="str">
            <v>Woody Allen</v>
          </cell>
          <cell r="B2321">
            <v>96</v>
          </cell>
          <cell r="C2321">
            <v>10569071</v>
          </cell>
          <cell r="D2321" t="str">
            <v>Comedy</v>
          </cell>
          <cell r="E2321" t="str">
            <v>Deconstructing HarryÂ </v>
          </cell>
          <cell r="F2321" t="str">
            <v>http://www.imdb.com/title/tt0118954/?ref_=fn_tt_tt_1</v>
          </cell>
          <cell r="G2321" t="str">
            <v>English</v>
          </cell>
          <cell r="H2321" t="str">
            <v>USA</v>
          </cell>
          <cell r="I2321">
            <v>20000000</v>
          </cell>
          <cell r="J2321">
            <v>1997</v>
          </cell>
          <cell r="K2321">
            <v>7.4</v>
          </cell>
          <cell r="L2321" t="str">
            <v>Comedy</v>
          </cell>
          <cell r="M2321">
            <v>0</v>
          </cell>
        </row>
        <row r="2322">
          <cell r="A2322" t="str">
            <v>Damon Santostefano</v>
          </cell>
          <cell r="B2322">
            <v>98</v>
          </cell>
          <cell r="C2322">
            <v>10544143</v>
          </cell>
          <cell r="D2322" t="str">
            <v>Comedy|Romance</v>
          </cell>
          <cell r="E2322" t="str">
            <v>Three to TangoÂ </v>
          </cell>
          <cell r="F2322" t="str">
            <v>http://www.imdb.com/title/tt0144640/?ref_=fn_tt_tt_1</v>
          </cell>
          <cell r="G2322" t="str">
            <v>English</v>
          </cell>
          <cell r="H2322" t="str">
            <v>Australia</v>
          </cell>
          <cell r="I2322">
            <v>20000000</v>
          </cell>
          <cell r="J2322">
            <v>1999</v>
          </cell>
          <cell r="K2322">
            <v>6.1</v>
          </cell>
          <cell r="L2322" t="str">
            <v>Comedy</v>
          </cell>
          <cell r="M2322" t="str">
            <v>Romance</v>
          </cell>
        </row>
        <row r="2323">
          <cell r="A2323" t="str">
            <v>John Wells</v>
          </cell>
          <cell r="B2323">
            <v>101</v>
          </cell>
          <cell r="C2323">
            <v>13650738</v>
          </cell>
          <cell r="D2323" t="str">
            <v>Comedy|Drama</v>
          </cell>
          <cell r="E2323" t="str">
            <v>BurntÂ </v>
          </cell>
          <cell r="F2323" t="str">
            <v>http://www.imdb.com/title/tt2503944/?ref_=fn_tt_tt_1</v>
          </cell>
          <cell r="G2323" t="str">
            <v>English</v>
          </cell>
          <cell r="H2323" t="str">
            <v>USA</v>
          </cell>
          <cell r="I2323">
            <v>20000000</v>
          </cell>
          <cell r="J2323">
            <v>2015</v>
          </cell>
          <cell r="K2323">
            <v>6.6</v>
          </cell>
          <cell r="L2323" t="str">
            <v>Comedy</v>
          </cell>
          <cell r="M2323" t="str">
            <v>Drama</v>
          </cell>
        </row>
        <row r="2324">
          <cell r="A2324" t="str">
            <v>Neil Jordan</v>
          </cell>
          <cell r="B2324">
            <v>106</v>
          </cell>
          <cell r="C2324">
            <v>10555348</v>
          </cell>
          <cell r="D2324" t="str">
            <v>Comedy|Crime</v>
          </cell>
          <cell r="E2324" t="str">
            <v>We're No AngelsÂ </v>
          </cell>
          <cell r="F2324" t="str">
            <v>http://www.imdb.com/title/tt0098625/?ref_=fn_tt_tt_1</v>
          </cell>
          <cell r="G2324" t="str">
            <v>English</v>
          </cell>
          <cell r="H2324" t="str">
            <v>USA</v>
          </cell>
          <cell r="I2324">
            <v>20000000</v>
          </cell>
          <cell r="J2324">
            <v>1989</v>
          </cell>
          <cell r="K2324">
            <v>6</v>
          </cell>
          <cell r="L2324" t="str">
            <v>Comedy</v>
          </cell>
          <cell r="M2324" t="str">
            <v>Crime</v>
          </cell>
        </row>
        <row r="2325">
          <cell r="A2325" t="str">
            <v>Woody Allen</v>
          </cell>
          <cell r="B2325">
            <v>101</v>
          </cell>
          <cell r="C2325">
            <v>9714482</v>
          </cell>
          <cell r="D2325" t="str">
            <v>Comedy|Musical|Romance</v>
          </cell>
          <cell r="E2325" t="str">
            <v>Everyone Says I Love YouÂ </v>
          </cell>
          <cell r="F2325" t="str">
            <v>http://www.imdb.com/title/tt0116242/?ref_=fn_tt_tt_1</v>
          </cell>
          <cell r="G2325" t="str">
            <v>English</v>
          </cell>
          <cell r="H2325" t="str">
            <v>USA</v>
          </cell>
          <cell r="I2325">
            <v>20000000</v>
          </cell>
          <cell r="J2325">
            <v>1996</v>
          </cell>
          <cell r="K2325">
            <v>6.8</v>
          </cell>
          <cell r="L2325" t="str">
            <v>Comedy</v>
          </cell>
          <cell r="M2325" t="str">
            <v>Musical</v>
          </cell>
          <cell r="N2325" t="str">
            <v>Romance</v>
          </cell>
        </row>
        <row r="2326">
          <cell r="A2326" t="str">
            <v>James Wan</v>
          </cell>
          <cell r="B2326">
            <v>111</v>
          </cell>
          <cell r="C2326">
            <v>9525276</v>
          </cell>
          <cell r="D2326" t="str">
            <v>Action|Crime|Thriller</v>
          </cell>
          <cell r="E2326" t="str">
            <v>Death SentenceÂ </v>
          </cell>
          <cell r="F2326" t="str">
            <v>http://www.imdb.com/title/tt0804461/?ref_=fn_tt_tt_1</v>
          </cell>
          <cell r="G2326" t="str">
            <v>English</v>
          </cell>
          <cell r="H2326" t="str">
            <v>USA</v>
          </cell>
          <cell r="I2326">
            <v>20000000</v>
          </cell>
          <cell r="J2326">
            <v>2007</v>
          </cell>
          <cell r="K2326">
            <v>6.8</v>
          </cell>
          <cell r="L2326" t="str">
            <v>Action</v>
          </cell>
          <cell r="M2326" t="str">
            <v>Crime</v>
          </cell>
          <cell r="N2326" t="str">
            <v>Thriller</v>
          </cell>
        </row>
        <row r="2327">
          <cell r="A2327" t="str">
            <v>Bob Clark</v>
          </cell>
          <cell r="B2327">
            <v>88</v>
          </cell>
          <cell r="C2327">
            <v>9109322</v>
          </cell>
          <cell r="D2327" t="str">
            <v>Comedy|Family|Sci-Fi</v>
          </cell>
          <cell r="E2327" t="str">
            <v>Superbabies: Baby Geniuses 2Â </v>
          </cell>
          <cell r="F2327" t="str">
            <v>http://www.imdb.com/title/tt0270846/?ref_=fn_tt_tt_1</v>
          </cell>
          <cell r="G2327" t="str">
            <v>English</v>
          </cell>
          <cell r="H2327" t="str">
            <v>Germany</v>
          </cell>
          <cell r="I2327">
            <v>20000000</v>
          </cell>
          <cell r="J2327">
            <v>2004</v>
          </cell>
          <cell r="K2327">
            <v>1.9</v>
          </cell>
          <cell r="L2327" t="str">
            <v>Comedy</v>
          </cell>
          <cell r="M2327" t="str">
            <v>Family</v>
          </cell>
          <cell r="N2327" t="str">
            <v>Sci-Fi</v>
          </cell>
        </row>
        <row r="2328">
          <cell r="A2328" t="str">
            <v>Les Mayfield</v>
          </cell>
          <cell r="B2328">
            <v>91</v>
          </cell>
          <cell r="C2328">
            <v>8104069</v>
          </cell>
          <cell r="D2328" t="str">
            <v>Action|Comedy|Crime</v>
          </cell>
          <cell r="E2328" t="str">
            <v>Code Name: The CleanerÂ </v>
          </cell>
          <cell r="F2328" t="str">
            <v>http://www.imdb.com/title/tt0462229/?ref_=fn_tt_tt_1</v>
          </cell>
          <cell r="G2328" t="str">
            <v>English</v>
          </cell>
          <cell r="H2328" t="str">
            <v>USA</v>
          </cell>
          <cell r="I2328">
            <v>20000000</v>
          </cell>
          <cell r="J2328">
            <v>2007</v>
          </cell>
          <cell r="K2328">
            <v>4.5</v>
          </cell>
          <cell r="L2328" t="str">
            <v>Action</v>
          </cell>
          <cell r="M2328" t="str">
            <v>Comedy</v>
          </cell>
          <cell r="N2328" t="str">
            <v>Crime</v>
          </cell>
        </row>
        <row r="2329">
          <cell r="A2329" t="str">
            <v>Michael Lembeck</v>
          </cell>
          <cell r="B2329">
            <v>108</v>
          </cell>
          <cell r="C2329">
            <v>8054280</v>
          </cell>
          <cell r="D2329" t="str">
            <v>Comedy|Crime|Music</v>
          </cell>
          <cell r="E2329" t="str">
            <v>Connie and CarlaÂ </v>
          </cell>
          <cell r="F2329" t="str">
            <v>http://www.imdb.com/title/tt0345074/?ref_=fn_tt_tt_1</v>
          </cell>
          <cell r="G2329" t="str">
            <v>English</v>
          </cell>
          <cell r="H2329" t="str">
            <v>USA</v>
          </cell>
          <cell r="I2329">
            <v>20000000</v>
          </cell>
          <cell r="J2329">
            <v>2004</v>
          </cell>
          <cell r="K2329">
            <v>6.3</v>
          </cell>
          <cell r="L2329" t="str">
            <v>Comedy</v>
          </cell>
          <cell r="M2329" t="str">
            <v>Crime</v>
          </cell>
          <cell r="N2329" t="str">
            <v>Music</v>
          </cell>
        </row>
        <row r="2330">
          <cell r="A2330" t="str">
            <v>Bob Fosse</v>
          </cell>
          <cell r="B2330">
            <v>154</v>
          </cell>
          <cell r="C2330">
            <v>0</v>
          </cell>
          <cell r="D2330" t="str">
            <v>Comedy|Drama|Music|Musical|Romance</v>
          </cell>
          <cell r="E2330" t="str">
            <v>Sweet CharityÂ </v>
          </cell>
          <cell r="F2330" t="str">
            <v>http://www.imdb.com/title/tt0065054/?ref_=fn_tt_tt_1</v>
          </cell>
          <cell r="G2330" t="str">
            <v>English</v>
          </cell>
          <cell r="H2330" t="str">
            <v>USA</v>
          </cell>
          <cell r="I2330">
            <v>20000000</v>
          </cell>
          <cell r="J2330">
            <v>1969</v>
          </cell>
          <cell r="K2330">
            <v>7</v>
          </cell>
          <cell r="L2330" t="str">
            <v>Comedy</v>
          </cell>
          <cell r="M2330" t="str">
            <v>Drama</v>
          </cell>
          <cell r="N2330" t="str">
            <v>Music</v>
          </cell>
          <cell r="O2330" t="str">
            <v>Musical</v>
          </cell>
        </row>
        <row r="2331">
          <cell r="A2331" t="str">
            <v>Paul Thomas Anderson</v>
          </cell>
          <cell r="B2331">
            <v>148</v>
          </cell>
          <cell r="C2331">
            <v>8093318</v>
          </cell>
          <cell r="D2331" t="str">
            <v>Comedy|Crime|Drama|Mystery|Romance</v>
          </cell>
          <cell r="E2331" t="str">
            <v>Inherent ViceÂ </v>
          </cell>
          <cell r="F2331" t="str">
            <v>http://www.imdb.com/title/tt1791528/?ref_=fn_tt_tt_1</v>
          </cell>
          <cell r="G2331" t="str">
            <v>English</v>
          </cell>
          <cell r="H2331" t="str">
            <v>USA</v>
          </cell>
          <cell r="I2331">
            <v>20000000</v>
          </cell>
          <cell r="J2331">
            <v>2014</v>
          </cell>
          <cell r="K2331">
            <v>6.7</v>
          </cell>
          <cell r="L2331" t="str">
            <v>Comedy</v>
          </cell>
          <cell r="M2331" t="str">
            <v>Crime</v>
          </cell>
          <cell r="N2331" t="str">
            <v>Drama</v>
          </cell>
          <cell r="O2331" t="str">
            <v>Mystery</v>
          </cell>
        </row>
        <row r="2332">
          <cell r="A2332" t="str">
            <v>Dave Borthwick</v>
          </cell>
          <cell r="B2332">
            <v>77</v>
          </cell>
          <cell r="C2332">
            <v>7382993</v>
          </cell>
          <cell r="D2332" t="str">
            <v>Adventure|Animation|Comedy|Family|Fantasy</v>
          </cell>
          <cell r="E2332" t="str">
            <v>DoogalÂ </v>
          </cell>
          <cell r="F2332" t="str">
            <v>http://www.imdb.com/title/tt0763304/?ref_=fn_tt_tt_1</v>
          </cell>
          <cell r="G2332" t="str">
            <v>English</v>
          </cell>
          <cell r="H2332" t="str">
            <v>USA</v>
          </cell>
          <cell r="I2332">
            <v>20000000</v>
          </cell>
          <cell r="J2332">
            <v>2006</v>
          </cell>
          <cell r="K2332">
            <v>2.8</v>
          </cell>
          <cell r="L2332" t="str">
            <v>Adventure</v>
          </cell>
          <cell r="M2332" t="str">
            <v>Animation</v>
          </cell>
          <cell r="N2332" t="str">
            <v>Comedy</v>
          </cell>
          <cell r="O2332" t="str">
            <v>Family</v>
          </cell>
        </row>
        <row r="2333">
          <cell r="A2333" t="str">
            <v>Benson Lee</v>
          </cell>
          <cell r="B2333">
            <v>110</v>
          </cell>
          <cell r="C2333">
            <v>8888355</v>
          </cell>
          <cell r="D2333" t="str">
            <v>Drama|Music</v>
          </cell>
          <cell r="E2333" t="str">
            <v>Battle of the YearÂ </v>
          </cell>
          <cell r="F2333" t="str">
            <v>http://www.imdb.com/title/tt1532958/?ref_=fn_tt_tt_1</v>
          </cell>
          <cell r="G2333" t="str">
            <v>English</v>
          </cell>
          <cell r="H2333" t="str">
            <v>USA</v>
          </cell>
          <cell r="I2333">
            <v>20000000</v>
          </cell>
          <cell r="J2333">
            <v>2013</v>
          </cell>
          <cell r="K2333">
            <v>5</v>
          </cell>
          <cell r="L2333" t="str">
            <v>Drama</v>
          </cell>
          <cell r="M2333" t="str">
            <v>Music</v>
          </cell>
        </row>
        <row r="2334">
          <cell r="A2334" t="str">
            <v>Robert Rodriguez</v>
          </cell>
          <cell r="B2334">
            <v>107</v>
          </cell>
          <cell r="C2334">
            <v>7268659</v>
          </cell>
          <cell r="D2334" t="str">
            <v>Action|Comedy|Crime|Thriller</v>
          </cell>
          <cell r="E2334" t="str">
            <v>Machete KillsÂ </v>
          </cell>
          <cell r="F2334" t="str">
            <v>http://www.imdb.com/title/tt2002718/?ref_=fn_tt_tt_1</v>
          </cell>
          <cell r="G2334" t="str">
            <v>English</v>
          </cell>
          <cell r="H2334" t="str">
            <v>Russia</v>
          </cell>
          <cell r="I2334">
            <v>20000000</v>
          </cell>
          <cell r="J2334">
            <v>2013</v>
          </cell>
          <cell r="K2334">
            <v>5.6</v>
          </cell>
          <cell r="L2334" t="str">
            <v>Action</v>
          </cell>
          <cell r="M2334" t="str">
            <v>Comedy</v>
          </cell>
          <cell r="N2334" t="str">
            <v>Crime</v>
          </cell>
          <cell r="O2334" t="str">
            <v>Thriller</v>
          </cell>
        </row>
        <row r="2335">
          <cell r="A2335" t="str">
            <v>Fred Wolf</v>
          </cell>
          <cell r="B2335">
            <v>87</v>
          </cell>
          <cell r="C2335">
            <v>6563357</v>
          </cell>
          <cell r="D2335" t="str">
            <v>Adventure|Comedy</v>
          </cell>
          <cell r="E2335" t="str">
            <v>Strange WildernessÂ </v>
          </cell>
          <cell r="F2335" t="str">
            <v>http://www.imdb.com/title/tt0489282/?ref_=fn_tt_tt_1</v>
          </cell>
          <cell r="G2335" t="str">
            <v>English</v>
          </cell>
          <cell r="H2335" t="str">
            <v>USA</v>
          </cell>
          <cell r="I2335">
            <v>20000000</v>
          </cell>
          <cell r="J2335">
            <v>2008</v>
          </cell>
          <cell r="K2335">
            <v>5.3</v>
          </cell>
          <cell r="L2335" t="str">
            <v>Adventure</v>
          </cell>
          <cell r="M2335" t="str">
            <v>Comedy</v>
          </cell>
        </row>
        <row r="2336">
          <cell r="A2336" t="str">
            <v>Alejandro Monteverde</v>
          </cell>
          <cell r="B2336">
            <v>106</v>
          </cell>
          <cell r="C2336">
            <v>6420319</v>
          </cell>
          <cell r="D2336" t="str">
            <v>Drama|War</v>
          </cell>
          <cell r="E2336" t="str">
            <v>Little BoyÂ </v>
          </cell>
          <cell r="F2336" t="str">
            <v>http://www.imdb.com/title/tt1810683/?ref_=fn_tt_tt_1</v>
          </cell>
          <cell r="G2336" t="str">
            <v>English</v>
          </cell>
          <cell r="H2336" t="str">
            <v>Mexico</v>
          </cell>
          <cell r="I2336">
            <v>20000000</v>
          </cell>
          <cell r="J2336">
            <v>2015</v>
          </cell>
          <cell r="K2336">
            <v>7.4</v>
          </cell>
          <cell r="L2336" t="str">
            <v>Drama</v>
          </cell>
          <cell r="M2336" t="str">
            <v>War</v>
          </cell>
        </row>
        <row r="2337">
          <cell r="A2337" t="str">
            <v>Michael Apted</v>
          </cell>
          <cell r="B2337">
            <v>116</v>
          </cell>
          <cell r="C2337">
            <v>6002756</v>
          </cell>
          <cell r="D2337" t="str">
            <v>Biography|Drama|Sport</v>
          </cell>
          <cell r="E2337" t="str">
            <v>Chasing MavericksÂ </v>
          </cell>
          <cell r="F2337" t="str">
            <v>http://www.imdb.com/title/tt1629757/?ref_=fn_tt_tt_1</v>
          </cell>
          <cell r="G2337" t="str">
            <v>English</v>
          </cell>
          <cell r="H2337" t="str">
            <v>USA</v>
          </cell>
          <cell r="I2337">
            <v>20000000</v>
          </cell>
          <cell r="J2337">
            <v>2012</v>
          </cell>
          <cell r="K2337">
            <v>7.2</v>
          </cell>
          <cell r="L2337" t="str">
            <v>Biography</v>
          </cell>
          <cell r="M2337" t="str">
            <v>Drama</v>
          </cell>
          <cell r="N2337" t="str">
            <v>Sport</v>
          </cell>
        </row>
        <row r="2338">
          <cell r="A2338" t="str">
            <v>Uwe Boll</v>
          </cell>
          <cell r="B2338">
            <v>94</v>
          </cell>
          <cell r="C2338">
            <v>5132655</v>
          </cell>
          <cell r="D2338" t="str">
            <v>Horror|Sci-Fi</v>
          </cell>
          <cell r="E2338" t="str">
            <v>Alone in the DarkÂ </v>
          </cell>
          <cell r="F2338" t="str">
            <v>http://www.imdb.com/title/tt0369226/?ref_=fn_tt_tt_1</v>
          </cell>
          <cell r="G2338" t="str">
            <v>English</v>
          </cell>
          <cell r="H2338" t="str">
            <v>Canada</v>
          </cell>
          <cell r="I2338">
            <v>20000000</v>
          </cell>
          <cell r="J2338">
            <v>2005</v>
          </cell>
          <cell r="K2338">
            <v>2.2999999999999998</v>
          </cell>
          <cell r="L2338" t="str">
            <v>Horror</v>
          </cell>
          <cell r="M2338" t="str">
            <v>Sci-Fi</v>
          </cell>
        </row>
        <row r="2339">
          <cell r="A2339" t="str">
            <v>Todd Graff</v>
          </cell>
          <cell r="B2339">
            <v>111</v>
          </cell>
          <cell r="C2339">
            <v>5205343</v>
          </cell>
          <cell r="D2339" t="str">
            <v>Comedy|Drama|Family|Music|Romance</v>
          </cell>
          <cell r="E2339" t="str">
            <v>BandslamÂ </v>
          </cell>
          <cell r="F2339" t="str">
            <v>http://www.imdb.com/title/tt0976222/?ref_=fn_tt_tt_1</v>
          </cell>
          <cell r="G2339" t="str">
            <v>English</v>
          </cell>
          <cell r="H2339" t="str">
            <v>USA</v>
          </cell>
          <cell r="I2339">
            <v>20000000</v>
          </cell>
          <cell r="J2339">
            <v>2009</v>
          </cell>
          <cell r="K2339">
            <v>6.4</v>
          </cell>
          <cell r="L2339" t="str">
            <v>Comedy</v>
          </cell>
          <cell r="M2339" t="str">
            <v>Drama</v>
          </cell>
          <cell r="N2339" t="str">
            <v>Family</v>
          </cell>
          <cell r="O2339" t="str">
            <v>Music</v>
          </cell>
        </row>
        <row r="2340">
          <cell r="A2340" t="str">
            <v>Jonathan Glazer</v>
          </cell>
          <cell r="B2340">
            <v>100</v>
          </cell>
          <cell r="C2340">
            <v>5005883</v>
          </cell>
          <cell r="D2340" t="str">
            <v>Drama|Mystery|Romance|Thriller</v>
          </cell>
          <cell r="E2340" t="str">
            <v>BirthÂ </v>
          </cell>
          <cell r="F2340" t="str">
            <v>http://www.imdb.com/title/tt0337876/?ref_=fn_tt_tt_1</v>
          </cell>
          <cell r="G2340" t="str">
            <v>English</v>
          </cell>
          <cell r="H2340" t="str">
            <v>USA</v>
          </cell>
          <cell r="I2340">
            <v>20000000</v>
          </cell>
          <cell r="J2340">
            <v>2004</v>
          </cell>
          <cell r="K2340">
            <v>6.1</v>
          </cell>
          <cell r="L2340" t="str">
            <v>Drama</v>
          </cell>
          <cell r="M2340" t="str">
            <v>Mystery</v>
          </cell>
          <cell r="N2340" t="str">
            <v>Romance</v>
          </cell>
          <cell r="O2340" t="str">
            <v>Thriller</v>
          </cell>
        </row>
        <row r="2341">
          <cell r="A2341" t="str">
            <v>J.C. Chandor</v>
          </cell>
          <cell r="B2341">
            <v>125</v>
          </cell>
          <cell r="C2341">
            <v>5749134</v>
          </cell>
          <cell r="D2341" t="str">
            <v>Action|Crime|Drama|Thriller</v>
          </cell>
          <cell r="E2341" t="str">
            <v>A Most Violent YearÂ </v>
          </cell>
          <cell r="F2341" t="str">
            <v>http://www.imdb.com/title/tt2937898/?ref_=fn_tt_tt_1</v>
          </cell>
          <cell r="G2341" t="str">
            <v>English</v>
          </cell>
          <cell r="H2341" t="str">
            <v>USA</v>
          </cell>
          <cell r="I2341">
            <v>20000000</v>
          </cell>
          <cell r="J2341">
            <v>2014</v>
          </cell>
          <cell r="K2341">
            <v>7</v>
          </cell>
          <cell r="L2341" t="str">
            <v>Action</v>
          </cell>
          <cell r="M2341" t="str">
            <v>Crime</v>
          </cell>
          <cell r="N2341" t="str">
            <v>Drama</v>
          </cell>
          <cell r="O2341" t="str">
            <v>Thriller</v>
          </cell>
        </row>
        <row r="2342">
          <cell r="A2342" t="str">
            <v>Paul Gross</v>
          </cell>
          <cell r="B2342">
            <v>114</v>
          </cell>
          <cell r="C2342">
            <v>0</v>
          </cell>
          <cell r="D2342" t="str">
            <v>Drama|History|Romance|War</v>
          </cell>
          <cell r="E2342" t="str">
            <v>PasschendaeleÂ </v>
          </cell>
          <cell r="F2342" t="str">
            <v>http://www.imdb.com/title/tt1092082/?ref_=fn_tt_tt_1</v>
          </cell>
          <cell r="G2342" t="str">
            <v>English</v>
          </cell>
          <cell r="H2342" t="str">
            <v>Canada</v>
          </cell>
          <cell r="I2342">
            <v>20000000</v>
          </cell>
          <cell r="J2342">
            <v>2008</v>
          </cell>
          <cell r="K2342">
            <v>6.5</v>
          </cell>
          <cell r="L2342" t="str">
            <v>Drama</v>
          </cell>
          <cell r="M2342" t="str">
            <v>History</v>
          </cell>
          <cell r="N2342" t="str">
            <v>Romance</v>
          </cell>
          <cell r="O2342" t="str">
            <v>War</v>
          </cell>
        </row>
        <row r="2343">
          <cell r="A2343" t="str">
            <v>Marc Abraham</v>
          </cell>
          <cell r="B2343">
            <v>119</v>
          </cell>
          <cell r="C2343">
            <v>4234040</v>
          </cell>
          <cell r="D2343" t="str">
            <v>Biography|Drama</v>
          </cell>
          <cell r="E2343" t="str">
            <v>Flash of GeniusÂ </v>
          </cell>
          <cell r="F2343" t="str">
            <v>http://www.imdb.com/title/tt1054588/?ref_=fn_tt_tt_1</v>
          </cell>
          <cell r="G2343" t="str">
            <v>English</v>
          </cell>
          <cell r="H2343" t="str">
            <v>USA</v>
          </cell>
          <cell r="I2343">
            <v>20000000</v>
          </cell>
          <cell r="J2343">
            <v>2008</v>
          </cell>
          <cell r="K2343">
            <v>7</v>
          </cell>
          <cell r="L2343" t="str">
            <v>Biography</v>
          </cell>
          <cell r="M2343" t="str">
            <v>Drama</v>
          </cell>
        </row>
        <row r="2344">
          <cell r="A2344" t="str">
            <v>Todd Haynes</v>
          </cell>
          <cell r="B2344">
            <v>135</v>
          </cell>
          <cell r="C2344">
            <v>4001121</v>
          </cell>
          <cell r="D2344" t="str">
            <v>Biography|Drama|Music</v>
          </cell>
          <cell r="E2344" t="str">
            <v>I'm Not There.Â </v>
          </cell>
          <cell r="F2344" t="str">
            <v>http://www.imdb.com/title/tt0368794/?ref_=fn_tt_tt_1</v>
          </cell>
          <cell r="G2344" t="str">
            <v>English</v>
          </cell>
          <cell r="H2344" t="str">
            <v>USA</v>
          </cell>
          <cell r="I2344">
            <v>20000000</v>
          </cell>
          <cell r="J2344">
            <v>2007</v>
          </cell>
          <cell r="K2344">
            <v>7</v>
          </cell>
          <cell r="L2344" t="str">
            <v>Biography</v>
          </cell>
          <cell r="M2344" t="str">
            <v>Drama</v>
          </cell>
          <cell r="N2344" t="str">
            <v>Music</v>
          </cell>
        </row>
        <row r="2345">
          <cell r="A2345" t="str">
            <v>Mabrouk El Mechri</v>
          </cell>
          <cell r="B2345">
            <v>93</v>
          </cell>
          <cell r="C2345">
            <v>3749061</v>
          </cell>
          <cell r="D2345" t="str">
            <v>Action|Thriller</v>
          </cell>
          <cell r="E2345" t="str">
            <v>The Cold Light of DayÂ </v>
          </cell>
          <cell r="F2345" t="str">
            <v>http://www.imdb.com/title/tt1366365/?ref_=fn_tt_tt_1</v>
          </cell>
          <cell r="G2345" t="str">
            <v>English</v>
          </cell>
          <cell r="H2345" t="str">
            <v>USA</v>
          </cell>
          <cell r="I2345">
            <v>20000000</v>
          </cell>
          <cell r="J2345">
            <v>2012</v>
          </cell>
          <cell r="K2345">
            <v>4.9000000000000004</v>
          </cell>
          <cell r="L2345" t="str">
            <v>Action</v>
          </cell>
          <cell r="M2345" t="str">
            <v>Thriller</v>
          </cell>
        </row>
        <row r="2346">
          <cell r="A2346" t="str">
            <v>Rian Johnson</v>
          </cell>
          <cell r="B2346">
            <v>114</v>
          </cell>
          <cell r="C2346">
            <v>3519627</v>
          </cell>
          <cell r="D2346" t="str">
            <v>Adventure|Comedy|Drama|Romance</v>
          </cell>
          <cell r="E2346" t="str">
            <v>The Brothers BloomÂ </v>
          </cell>
          <cell r="F2346" t="str">
            <v>http://www.imdb.com/title/tt0844286/?ref_=fn_tt_tt_1</v>
          </cell>
          <cell r="G2346" t="str">
            <v>English</v>
          </cell>
          <cell r="H2346" t="str">
            <v>USA</v>
          </cell>
          <cell r="I2346">
            <v>20000000</v>
          </cell>
          <cell r="J2346">
            <v>2008</v>
          </cell>
          <cell r="K2346">
            <v>6.9</v>
          </cell>
          <cell r="L2346" t="str">
            <v>Adventure</v>
          </cell>
          <cell r="M2346" t="str">
            <v>Comedy</v>
          </cell>
          <cell r="N2346" t="str">
            <v>Drama</v>
          </cell>
          <cell r="O2346" t="str">
            <v>Romance</v>
          </cell>
        </row>
        <row r="2347">
          <cell r="A2347" t="str">
            <v>Jean-Paul Rappeneau</v>
          </cell>
          <cell r="B2347">
            <v>114</v>
          </cell>
          <cell r="C2347">
            <v>2353728</v>
          </cell>
          <cell r="D2347" t="str">
            <v>Comedy|Drama|Mystery|Romance|Thriller|War</v>
          </cell>
          <cell r="E2347" t="str">
            <v>Bon voyageÂ </v>
          </cell>
          <cell r="F2347" t="str">
            <v>http://www.imdb.com/title/tt0310778/?ref_=fn_tt_tt_1</v>
          </cell>
          <cell r="G2347" t="str">
            <v>French</v>
          </cell>
          <cell r="H2347" t="str">
            <v>France</v>
          </cell>
          <cell r="I2347">
            <v>20000000</v>
          </cell>
          <cell r="J2347">
            <v>2003</v>
          </cell>
          <cell r="K2347">
            <v>6.9</v>
          </cell>
          <cell r="L2347" t="str">
            <v>Comedy</v>
          </cell>
          <cell r="M2347" t="str">
            <v>Drama</v>
          </cell>
          <cell r="N2347" t="str">
            <v>Mystery</v>
          </cell>
          <cell r="O2347" t="str">
            <v>Romance</v>
          </cell>
        </row>
        <row r="2348">
          <cell r="A2348" t="str">
            <v>Nancy Walker</v>
          </cell>
          <cell r="B2348">
            <v>124</v>
          </cell>
          <cell r="C2348">
            <v>2000000</v>
          </cell>
          <cell r="D2348" t="str">
            <v>Biography|Comedy|Musical</v>
          </cell>
          <cell r="E2348" t="str">
            <v>Can't Stop the MusicÂ </v>
          </cell>
          <cell r="F2348" t="str">
            <v>http://www.imdb.com/title/tt0080492/?ref_=fn_tt_tt_1</v>
          </cell>
          <cell r="G2348" t="str">
            <v>English</v>
          </cell>
          <cell r="H2348" t="str">
            <v>USA</v>
          </cell>
          <cell r="I2348">
            <v>20000000</v>
          </cell>
          <cell r="J2348">
            <v>1980</v>
          </cell>
          <cell r="K2348">
            <v>4.5</v>
          </cell>
          <cell r="L2348" t="str">
            <v>Biography</v>
          </cell>
          <cell r="M2348" t="str">
            <v>Comedy</v>
          </cell>
          <cell r="N2348" t="str">
            <v>Musical</v>
          </cell>
        </row>
        <row r="2349">
          <cell r="A2349" t="str">
            <v>Angelo Pizzo</v>
          </cell>
          <cell r="B2349">
            <v>118</v>
          </cell>
          <cell r="C2349">
            <v>2246000</v>
          </cell>
          <cell r="D2349" t="str">
            <v>Biography|Drama|Sport</v>
          </cell>
          <cell r="E2349" t="str">
            <v>CourageÂ </v>
          </cell>
          <cell r="F2349" t="str">
            <v>http://www.imdb.com/title/tt3719896/?ref_=fn_tt_tt_1</v>
          </cell>
          <cell r="G2349" t="str">
            <v>English</v>
          </cell>
          <cell r="H2349" t="str">
            <v>USA</v>
          </cell>
          <cell r="I2349">
            <v>20000000</v>
          </cell>
          <cell r="J2349">
            <v>2015</v>
          </cell>
          <cell r="K2349">
            <v>7</v>
          </cell>
          <cell r="L2349" t="str">
            <v>Biography</v>
          </cell>
          <cell r="M2349" t="str">
            <v>Drama</v>
          </cell>
          <cell r="N2349" t="str">
            <v>Sport</v>
          </cell>
        </row>
        <row r="2350">
          <cell r="A2350" t="str">
            <v>Richard Benjamin</v>
          </cell>
          <cell r="B2350">
            <v>80</v>
          </cell>
          <cell r="C2350">
            <v>1646664</v>
          </cell>
          <cell r="D2350" t="str">
            <v>Comedy|Music</v>
          </cell>
          <cell r="E2350" t="str">
            <v>Marci XÂ </v>
          </cell>
          <cell r="F2350" t="str">
            <v>http://www.imdb.com/title/tt0266747/?ref_=fn_tt_tt_1</v>
          </cell>
          <cell r="G2350" t="str">
            <v>English</v>
          </cell>
          <cell r="H2350" t="str">
            <v>USA</v>
          </cell>
          <cell r="I2350">
            <v>20000000</v>
          </cell>
          <cell r="J2350">
            <v>2003</v>
          </cell>
          <cell r="K2350">
            <v>2.8</v>
          </cell>
          <cell r="L2350" t="str">
            <v>Comedy</v>
          </cell>
          <cell r="M2350" t="str">
            <v>Music</v>
          </cell>
        </row>
        <row r="2351">
          <cell r="A2351" t="str">
            <v>Kurt Wimmer</v>
          </cell>
          <cell r="B2351">
            <v>107</v>
          </cell>
          <cell r="C2351">
            <v>1190018</v>
          </cell>
          <cell r="D2351" t="str">
            <v>Action|Drama|Sci-Fi|Thriller</v>
          </cell>
          <cell r="E2351" t="str">
            <v>EquilibriumÂ </v>
          </cell>
          <cell r="F2351" t="str">
            <v>http://www.imdb.com/title/tt0238380/?ref_=fn_tt_tt_1</v>
          </cell>
          <cell r="G2351" t="str">
            <v>English</v>
          </cell>
          <cell r="H2351" t="str">
            <v>USA</v>
          </cell>
          <cell r="I2351">
            <v>20000000</v>
          </cell>
          <cell r="J2351">
            <v>2002</v>
          </cell>
          <cell r="K2351">
            <v>7.5</v>
          </cell>
          <cell r="L2351" t="str">
            <v>Action</v>
          </cell>
          <cell r="M2351" t="str">
            <v>Drama</v>
          </cell>
          <cell r="N2351" t="str">
            <v>Sci-Fi</v>
          </cell>
          <cell r="O2351" t="str">
            <v>Thriller</v>
          </cell>
        </row>
        <row r="2352">
          <cell r="A2352" t="str">
            <v>Matthew Diamond</v>
          </cell>
          <cell r="B2352">
            <v>88</v>
          </cell>
          <cell r="C2352">
            <v>1064277</v>
          </cell>
          <cell r="D2352" t="str">
            <v>Adventure|Family|Fantasy|Musical</v>
          </cell>
          <cell r="E2352" t="str">
            <v>The Oogieloves in the Big Balloon AdventureÂ </v>
          </cell>
          <cell r="F2352" t="str">
            <v>http://www.imdb.com/title/tt1520498/?ref_=fn_tt_tt_1</v>
          </cell>
          <cell r="G2352" t="str">
            <v>English</v>
          </cell>
          <cell r="H2352" t="str">
            <v>USA</v>
          </cell>
          <cell r="I2352">
            <v>20000000</v>
          </cell>
          <cell r="J2352">
            <v>2012</v>
          </cell>
          <cell r="K2352">
            <v>6.7</v>
          </cell>
          <cell r="L2352" t="str">
            <v>Adventure</v>
          </cell>
          <cell r="M2352" t="str">
            <v>Family</v>
          </cell>
          <cell r="N2352" t="str">
            <v>Fantasy</v>
          </cell>
          <cell r="O2352" t="str">
            <v>Musical</v>
          </cell>
        </row>
        <row r="2353">
          <cell r="A2353" t="str">
            <v>David Anspaugh</v>
          </cell>
          <cell r="B2353">
            <v>101</v>
          </cell>
          <cell r="C2353">
            <v>375474</v>
          </cell>
          <cell r="D2353" t="str">
            <v>Drama|History|Sport</v>
          </cell>
          <cell r="E2353" t="str">
            <v>The Game of Their LivesÂ </v>
          </cell>
          <cell r="F2353" t="str">
            <v>http://www.imdb.com/title/tt0354595/?ref_=fn_tt_tt_1</v>
          </cell>
          <cell r="G2353" t="str">
            <v>English</v>
          </cell>
          <cell r="H2353" t="str">
            <v>USA</v>
          </cell>
          <cell r="I2353">
            <v>20000000</v>
          </cell>
          <cell r="J2353">
            <v>2005</v>
          </cell>
          <cell r="K2353">
            <v>6.2</v>
          </cell>
          <cell r="L2353" t="str">
            <v>Drama</v>
          </cell>
          <cell r="M2353" t="str">
            <v>History</v>
          </cell>
          <cell r="N2353" t="str">
            <v>Sport</v>
          </cell>
        </row>
        <row r="2354">
          <cell r="A2354" t="str">
            <v>Kevin Reynolds</v>
          </cell>
          <cell r="B2354">
            <v>107</v>
          </cell>
          <cell r="C2354">
            <v>305070</v>
          </cell>
          <cell r="D2354" t="str">
            <v>Action|Adventure|Drama|History|Romance</v>
          </cell>
          <cell r="E2354" t="str">
            <v>Rapa NuiÂ </v>
          </cell>
          <cell r="F2354" t="str">
            <v>http://www.imdb.com/title/tt0110944/?ref_=fn_tt_tt_1</v>
          </cell>
          <cell r="G2354" t="str">
            <v>English</v>
          </cell>
          <cell r="H2354" t="str">
            <v>USA</v>
          </cell>
          <cell r="I2354">
            <v>20000000</v>
          </cell>
          <cell r="J2354">
            <v>1994</v>
          </cell>
          <cell r="K2354">
            <v>6.4</v>
          </cell>
          <cell r="L2354" t="str">
            <v>Action</v>
          </cell>
          <cell r="M2354" t="str">
            <v>Adventure</v>
          </cell>
          <cell r="N2354" t="str">
            <v>Drama</v>
          </cell>
          <cell r="O2354" t="str">
            <v>History</v>
          </cell>
        </row>
        <row r="2355">
          <cell r="A2355" t="str">
            <v>Kevin Munroe</v>
          </cell>
          <cell r="B2355">
            <v>107</v>
          </cell>
          <cell r="C2355">
            <v>1183354</v>
          </cell>
          <cell r="D2355" t="str">
            <v>Action|Comedy|Crime|Fantasy|Horror|Mystery|Sci-Fi|Thriller</v>
          </cell>
          <cell r="E2355" t="str">
            <v>Dylan Dog: Dead of NightÂ </v>
          </cell>
          <cell r="F2355" t="str">
            <v>http://www.imdb.com/title/tt1013860/?ref_=fn_tt_tt_1</v>
          </cell>
          <cell r="G2355" t="str">
            <v>English</v>
          </cell>
          <cell r="H2355" t="str">
            <v>USA</v>
          </cell>
          <cell r="I2355">
            <v>20000000</v>
          </cell>
          <cell r="J2355">
            <v>2010</v>
          </cell>
          <cell r="K2355">
            <v>5.0999999999999996</v>
          </cell>
          <cell r="L2355" t="str">
            <v>Action</v>
          </cell>
          <cell r="M2355" t="str">
            <v>Comedy</v>
          </cell>
          <cell r="N2355" t="str">
            <v>Crime</v>
          </cell>
          <cell r="O2355" t="str">
            <v>Fantasy</v>
          </cell>
        </row>
        <row r="2356">
          <cell r="A2356" t="str">
            <v>Julie Taymor</v>
          </cell>
          <cell r="B2356">
            <v>110</v>
          </cell>
          <cell r="C2356">
            <v>263365</v>
          </cell>
          <cell r="D2356" t="str">
            <v>Comedy|Drama|Fantasy|Romance</v>
          </cell>
          <cell r="E2356" t="str">
            <v>The TempestÂ </v>
          </cell>
          <cell r="F2356" t="str">
            <v>http://www.imdb.com/title/tt1274300/?ref_=fn_tt_tt_1</v>
          </cell>
          <cell r="G2356" t="str">
            <v>English</v>
          </cell>
          <cell r="H2356" t="str">
            <v>USA</v>
          </cell>
          <cell r="I2356">
            <v>20000000</v>
          </cell>
          <cell r="J2356">
            <v>2010</v>
          </cell>
          <cell r="K2356">
            <v>5.4</v>
          </cell>
          <cell r="L2356" t="str">
            <v>Comedy</v>
          </cell>
          <cell r="M2356" t="str">
            <v>Drama</v>
          </cell>
          <cell r="N2356" t="str">
            <v>Fantasy</v>
          </cell>
          <cell r="O2356" t="str">
            <v>Romance</v>
          </cell>
        </row>
        <row r="2357">
          <cell r="A2357" t="str">
            <v>Mike Barker</v>
          </cell>
          <cell r="B2357">
            <v>98</v>
          </cell>
          <cell r="C2357">
            <v>0</v>
          </cell>
          <cell r="D2357" t="str">
            <v>Crime|Drama|Thriller</v>
          </cell>
          <cell r="E2357" t="str">
            <v>ShatteredÂ </v>
          </cell>
          <cell r="F2357" t="str">
            <v>http://www.imdb.com/title/tt0489664/?ref_=fn_tt_tt_1</v>
          </cell>
          <cell r="G2357" t="str">
            <v>English</v>
          </cell>
          <cell r="H2357" t="str">
            <v>UK</v>
          </cell>
          <cell r="I2357">
            <v>20000000</v>
          </cell>
          <cell r="J2357">
            <v>2007</v>
          </cell>
          <cell r="K2357">
            <v>6.7</v>
          </cell>
          <cell r="L2357" t="str">
            <v>Crime</v>
          </cell>
          <cell r="M2357" t="str">
            <v>Drama</v>
          </cell>
          <cell r="N2357" t="str">
            <v>Thriller</v>
          </cell>
        </row>
        <row r="2358">
          <cell r="A2358" t="str">
            <v>Wayne Thornley</v>
          </cell>
          <cell r="B2358">
            <v>83</v>
          </cell>
          <cell r="C2358">
            <v>0</v>
          </cell>
          <cell r="D2358" t="str">
            <v>Adventure|Animation|Comedy|Family</v>
          </cell>
          <cell r="E2358" t="str">
            <v>ZambeziaÂ </v>
          </cell>
          <cell r="F2358" t="str">
            <v>http://www.imdb.com/title/tt1488181/?ref_=fn_tt_tt_1</v>
          </cell>
          <cell r="G2358" t="str">
            <v>English</v>
          </cell>
          <cell r="H2358" t="str">
            <v>South Africa</v>
          </cell>
          <cell r="I2358">
            <v>20000000</v>
          </cell>
          <cell r="J2358">
            <v>2012</v>
          </cell>
          <cell r="K2358">
            <v>5.8</v>
          </cell>
          <cell r="L2358" t="str">
            <v>Adventure</v>
          </cell>
          <cell r="M2358" t="str">
            <v>Animation</v>
          </cell>
          <cell r="N2358" t="str">
            <v>Comedy</v>
          </cell>
          <cell r="O2358" t="str">
            <v>Family</v>
          </cell>
        </row>
        <row r="2359">
          <cell r="A2359" t="str">
            <v>Tom Walsh</v>
          </cell>
          <cell r="B2359">
            <v>98</v>
          </cell>
          <cell r="C2359">
            <v>0</v>
          </cell>
          <cell r="D2359" t="str">
            <v>Animation</v>
          </cell>
          <cell r="E2359" t="str">
            <v>Dwegons and LeprechaunsÂ </v>
          </cell>
          <cell r="F2359" t="str">
            <v>http://www.imdb.com/title/tt1134666/?ref_=fn_tt_tt_1</v>
          </cell>
          <cell r="G2359" t="str">
            <v>English</v>
          </cell>
          <cell r="H2359" t="str">
            <v>USA</v>
          </cell>
          <cell r="I2359">
            <v>20000000</v>
          </cell>
          <cell r="J2359">
            <v>2014</v>
          </cell>
          <cell r="K2359">
            <v>4.8</v>
          </cell>
          <cell r="L2359" t="str">
            <v>Animation</v>
          </cell>
          <cell r="M2359">
            <v>0</v>
          </cell>
        </row>
        <row r="2360">
          <cell r="A2360" t="str">
            <v>Jonathan Jakubowicz</v>
          </cell>
          <cell r="B2360">
            <v>105</v>
          </cell>
          <cell r="C2360">
            <v>0</v>
          </cell>
          <cell r="D2360" t="str">
            <v>Action|Biography|Drama|Sport</v>
          </cell>
          <cell r="E2360" t="str">
            <v>Hands of StoneÂ </v>
          </cell>
          <cell r="F2360" t="str">
            <v>http://www.imdb.com/title/tt1781827/?ref_=fn_tt_tt_1</v>
          </cell>
          <cell r="G2360" t="str">
            <v>English</v>
          </cell>
          <cell r="H2360" t="str">
            <v>Panama</v>
          </cell>
          <cell r="I2360">
            <v>20000000</v>
          </cell>
          <cell r="J2360">
            <v>2016</v>
          </cell>
          <cell r="K2360">
            <v>7.2</v>
          </cell>
          <cell r="L2360" t="str">
            <v>Action</v>
          </cell>
          <cell r="M2360" t="str">
            <v>Biography</v>
          </cell>
          <cell r="N2360" t="str">
            <v>Drama</v>
          </cell>
          <cell r="O2360" t="str">
            <v>Sport</v>
          </cell>
        </row>
        <row r="2361">
          <cell r="A2361" t="str">
            <v>James McTeigue</v>
          </cell>
          <cell r="B2361">
            <v>96</v>
          </cell>
          <cell r="C2361">
            <v>0</v>
          </cell>
          <cell r="D2361" t="str">
            <v>Action|Crime|Thriller</v>
          </cell>
          <cell r="E2361" t="str">
            <v>SurvivorÂ </v>
          </cell>
          <cell r="F2361" t="str">
            <v>http://www.imdb.com/title/tt3247714/?ref_=fn_tt_tt_1</v>
          </cell>
          <cell r="G2361" t="str">
            <v>English</v>
          </cell>
          <cell r="H2361" t="str">
            <v>USA</v>
          </cell>
          <cell r="I2361">
            <v>20000000</v>
          </cell>
          <cell r="J2361">
            <v>2015</v>
          </cell>
          <cell r="K2361">
            <v>5.6</v>
          </cell>
          <cell r="L2361" t="str">
            <v>Action</v>
          </cell>
          <cell r="M2361" t="str">
            <v>Crime</v>
          </cell>
          <cell r="N2361" t="str">
            <v>Thriller</v>
          </cell>
        </row>
        <row r="2362">
          <cell r="A2362" t="str">
            <v>Uli Edel</v>
          </cell>
          <cell r="B2362">
            <v>184</v>
          </cell>
          <cell r="C2362">
            <v>476270</v>
          </cell>
          <cell r="D2362" t="str">
            <v>Action|Biography|Crime|Drama</v>
          </cell>
          <cell r="E2362" t="str">
            <v>The Baader Meinhof ComplexÂ </v>
          </cell>
          <cell r="F2362" t="str">
            <v>http://www.imdb.com/title/tt0765432/?ref_=fn_tt_tt_1</v>
          </cell>
          <cell r="G2362" t="str">
            <v>German</v>
          </cell>
          <cell r="H2362" t="str">
            <v>Germany</v>
          </cell>
          <cell r="I2362">
            <v>20000000</v>
          </cell>
          <cell r="J2362">
            <v>2008</v>
          </cell>
          <cell r="K2362">
            <v>7.4</v>
          </cell>
          <cell r="L2362" t="str">
            <v>Action</v>
          </cell>
          <cell r="M2362" t="str">
            <v>Biography</v>
          </cell>
          <cell r="N2362" t="str">
            <v>Crime</v>
          </cell>
          <cell r="O2362" t="str">
            <v>Drama</v>
          </cell>
        </row>
        <row r="2363">
          <cell r="A2363" t="str">
            <v>Jake Kasdan</v>
          </cell>
          <cell r="B2363">
            <v>97</v>
          </cell>
          <cell r="C2363">
            <v>100292856</v>
          </cell>
          <cell r="D2363" t="str">
            <v>Comedy</v>
          </cell>
          <cell r="E2363" t="str">
            <v>Bad TeacherÂ </v>
          </cell>
          <cell r="F2363" t="str">
            <v>http://www.imdb.com/title/tt1284575/?ref_=fn_tt_tt_1</v>
          </cell>
          <cell r="G2363" t="str">
            <v>English</v>
          </cell>
          <cell r="H2363" t="str">
            <v>USA</v>
          </cell>
          <cell r="I2363">
            <v>20000000</v>
          </cell>
          <cell r="J2363">
            <v>2011</v>
          </cell>
          <cell r="K2363">
            <v>5.7</v>
          </cell>
          <cell r="L2363" t="str">
            <v>Comedy</v>
          </cell>
          <cell r="M2363">
            <v>0</v>
          </cell>
        </row>
        <row r="2364">
          <cell r="A2364" t="str">
            <v>Mark Rosman</v>
          </cell>
          <cell r="B2364">
            <v>95</v>
          </cell>
          <cell r="C2364">
            <v>51431160</v>
          </cell>
          <cell r="D2364" t="str">
            <v>Comedy|Family|Romance</v>
          </cell>
          <cell r="E2364" t="str">
            <v>A Cinderella StoryÂ </v>
          </cell>
          <cell r="F2364" t="str">
            <v>http://www.imdb.com/title/tt0356470/?ref_=fn_tt_tt_1</v>
          </cell>
          <cell r="G2364" t="str">
            <v>English</v>
          </cell>
          <cell r="H2364" t="str">
            <v>USA</v>
          </cell>
          <cell r="I2364">
            <v>20000000</v>
          </cell>
          <cell r="J2364">
            <v>2004</v>
          </cell>
          <cell r="K2364">
            <v>5.9</v>
          </cell>
          <cell r="L2364" t="str">
            <v>Comedy</v>
          </cell>
          <cell r="M2364" t="str">
            <v>Family</v>
          </cell>
          <cell r="N2364" t="str">
            <v>Romance</v>
          </cell>
        </row>
        <row r="2365">
          <cell r="A2365" t="str">
            <v>Steve Beck</v>
          </cell>
          <cell r="B2365">
            <v>91</v>
          </cell>
          <cell r="C2365">
            <v>41867960</v>
          </cell>
          <cell r="D2365" t="str">
            <v>Horror</v>
          </cell>
          <cell r="E2365" t="str">
            <v>Thir13en GhostsÂ </v>
          </cell>
          <cell r="F2365" t="str">
            <v>http://www.imdb.com/title/tt0245674/?ref_=fn_tt_tt_1</v>
          </cell>
          <cell r="G2365" t="str">
            <v>English</v>
          </cell>
          <cell r="H2365" t="str">
            <v>USA</v>
          </cell>
          <cell r="I2365">
            <v>20000000</v>
          </cell>
          <cell r="J2365">
            <v>2001</v>
          </cell>
          <cell r="K2365">
            <v>5.5</v>
          </cell>
          <cell r="L2365" t="str">
            <v>Horror</v>
          </cell>
          <cell r="M2365">
            <v>0</v>
          </cell>
        </row>
        <row r="2366">
          <cell r="A2366" t="str">
            <v>Breck Eisner</v>
          </cell>
          <cell r="B2366">
            <v>101</v>
          </cell>
          <cell r="C2366">
            <v>39103378</v>
          </cell>
          <cell r="D2366" t="str">
            <v>Horror|Thriller</v>
          </cell>
          <cell r="E2366" t="str">
            <v>The CraziesÂ </v>
          </cell>
          <cell r="F2366" t="str">
            <v>http://www.imdb.com/title/tt0455407/?ref_=fn_tt_tt_1</v>
          </cell>
          <cell r="G2366" t="str">
            <v>English</v>
          </cell>
          <cell r="H2366" t="str">
            <v>USA</v>
          </cell>
          <cell r="I2366">
            <v>20000000</v>
          </cell>
          <cell r="J2366">
            <v>2010</v>
          </cell>
          <cell r="K2366">
            <v>6.5</v>
          </cell>
          <cell r="L2366" t="str">
            <v>Horror</v>
          </cell>
          <cell r="M2366" t="str">
            <v>Thriller</v>
          </cell>
        </row>
        <row r="2367">
          <cell r="A2367" t="str">
            <v>Scott Derrickson</v>
          </cell>
          <cell r="B2367">
            <v>122</v>
          </cell>
          <cell r="C2367">
            <v>75072454</v>
          </cell>
          <cell r="D2367" t="str">
            <v>Drama|Horror|Thriller</v>
          </cell>
          <cell r="E2367" t="str">
            <v>The Exorcism of Emily RoseÂ </v>
          </cell>
          <cell r="F2367" t="str">
            <v>http://www.imdb.com/title/tt0404032/?ref_=fn_tt_tt_1</v>
          </cell>
          <cell r="G2367" t="str">
            <v>English</v>
          </cell>
          <cell r="H2367" t="str">
            <v>USA</v>
          </cell>
          <cell r="I2367">
            <v>20000000</v>
          </cell>
          <cell r="J2367">
            <v>2005</v>
          </cell>
          <cell r="K2367">
            <v>6.7</v>
          </cell>
          <cell r="L2367" t="str">
            <v>Drama</v>
          </cell>
          <cell r="M2367" t="str">
            <v>Horror</v>
          </cell>
          <cell r="N2367" t="str">
            <v>Thriller</v>
          </cell>
        </row>
        <row r="2368">
          <cell r="A2368" t="str">
            <v>Nelson McCormick</v>
          </cell>
          <cell r="B2368">
            <v>89</v>
          </cell>
          <cell r="C2368">
            <v>43818159</v>
          </cell>
          <cell r="D2368" t="str">
            <v>Horror|Mystery</v>
          </cell>
          <cell r="E2368" t="str">
            <v>Prom NightÂ </v>
          </cell>
          <cell r="F2368" t="str">
            <v>http://www.imdb.com/title/tt0926129/?ref_=fn_tt_tt_1</v>
          </cell>
          <cell r="G2368" t="str">
            <v>English</v>
          </cell>
          <cell r="H2368" t="str">
            <v>USA</v>
          </cell>
          <cell r="I2368">
            <v>20000000</v>
          </cell>
          <cell r="J2368">
            <v>2008</v>
          </cell>
          <cell r="K2368">
            <v>3.9</v>
          </cell>
          <cell r="L2368" t="str">
            <v>Horror</v>
          </cell>
          <cell r="M2368" t="str">
            <v>Mystery</v>
          </cell>
        </row>
        <row r="2369">
          <cell r="A2369" t="str">
            <v>Sergey Bodrov</v>
          </cell>
          <cell r="B2369">
            <v>126</v>
          </cell>
          <cell r="C2369">
            <v>5701643</v>
          </cell>
          <cell r="D2369" t="str">
            <v>Adventure|Biography|Drama|History|War</v>
          </cell>
          <cell r="E2369" t="str">
            <v>Mongol: The Rise of Genghis KhanÂ </v>
          </cell>
          <cell r="F2369" t="str">
            <v>http://www.imdb.com/title/tt0416044/?ref_=fn_tt_tt_1</v>
          </cell>
          <cell r="G2369" t="str">
            <v>Mongolian</v>
          </cell>
          <cell r="H2369" t="str">
            <v>Russia</v>
          </cell>
          <cell r="I2369">
            <v>20000000</v>
          </cell>
          <cell r="J2369">
            <v>2007</v>
          </cell>
          <cell r="K2369">
            <v>7.3</v>
          </cell>
          <cell r="L2369" t="str">
            <v>Adventure</v>
          </cell>
          <cell r="M2369" t="str">
            <v>Biography</v>
          </cell>
          <cell r="N2369" t="str">
            <v>Drama</v>
          </cell>
          <cell r="O2369" t="str">
            <v>History</v>
          </cell>
        </row>
        <row r="2370">
          <cell r="A2370" t="str">
            <v>Hal Needham</v>
          </cell>
          <cell r="B2370">
            <v>99</v>
          </cell>
          <cell r="C2370">
            <v>5333658</v>
          </cell>
          <cell r="D2370" t="str">
            <v>Action|Sci-Fi</v>
          </cell>
          <cell r="E2370" t="str">
            <v>MegaforceÂ </v>
          </cell>
          <cell r="F2370" t="str">
            <v>http://www.imdb.com/title/tt0084316/?ref_=fn_tt_tt_1</v>
          </cell>
          <cell r="G2370" t="str">
            <v>English</v>
          </cell>
          <cell r="H2370" t="str">
            <v>USA</v>
          </cell>
          <cell r="I2370">
            <v>20000000</v>
          </cell>
          <cell r="J2370">
            <v>1982</v>
          </cell>
          <cell r="K2370">
            <v>3.5</v>
          </cell>
          <cell r="L2370" t="str">
            <v>Action</v>
          </cell>
          <cell r="M2370" t="str">
            <v>Sci-Fi</v>
          </cell>
        </row>
        <row r="2371">
          <cell r="A2371" t="str">
            <v>Greg Mottola</v>
          </cell>
          <cell r="B2371">
            <v>119</v>
          </cell>
          <cell r="C2371">
            <v>121463226</v>
          </cell>
          <cell r="D2371" t="str">
            <v>Comedy</v>
          </cell>
          <cell r="E2371" t="str">
            <v>SuperbadÂ </v>
          </cell>
          <cell r="F2371" t="str">
            <v>http://www.imdb.com/title/tt0829482/?ref_=fn_tt_tt_1</v>
          </cell>
          <cell r="G2371" t="str">
            <v>English</v>
          </cell>
          <cell r="H2371" t="str">
            <v>USA</v>
          </cell>
          <cell r="I2371">
            <v>20000000</v>
          </cell>
          <cell r="J2371">
            <v>2007</v>
          </cell>
          <cell r="K2371">
            <v>7.6</v>
          </cell>
          <cell r="L2371" t="str">
            <v>Comedy</v>
          </cell>
          <cell r="M2371">
            <v>0</v>
          </cell>
        </row>
        <row r="2372">
          <cell r="A2372" t="str">
            <v>Kevin Greutert</v>
          </cell>
          <cell r="B2372">
            <v>90</v>
          </cell>
          <cell r="C2372">
            <v>45670855</v>
          </cell>
          <cell r="D2372" t="str">
            <v>Horror|Mystery</v>
          </cell>
          <cell r="E2372" t="str">
            <v>Saw 3D: The Final ChapterÂ </v>
          </cell>
          <cell r="F2372" t="str">
            <v>http://www.imdb.com/title/tt1477076/?ref_=fn_tt_tt_1</v>
          </cell>
          <cell r="G2372" t="str">
            <v>English</v>
          </cell>
          <cell r="H2372" t="str">
            <v>Canada</v>
          </cell>
          <cell r="I2372">
            <v>20000000</v>
          </cell>
          <cell r="J2372">
            <v>2010</v>
          </cell>
          <cell r="K2372">
            <v>5.6</v>
          </cell>
          <cell r="L2372" t="str">
            <v>Horror</v>
          </cell>
          <cell r="M2372" t="str">
            <v>Mystery</v>
          </cell>
        </row>
        <row r="2373">
          <cell r="A2373" t="str">
            <v>Richard Benjamin</v>
          </cell>
          <cell r="B2373">
            <v>105</v>
          </cell>
          <cell r="C2373">
            <v>13854000</v>
          </cell>
          <cell r="D2373" t="str">
            <v>Comedy|Romance|Sci-Fi</v>
          </cell>
          <cell r="E2373" t="str">
            <v>My Stepmother Is an AlienÂ </v>
          </cell>
          <cell r="F2373" t="str">
            <v>http://www.imdb.com/title/tt0095687/?ref_=fn_tt_tt_1</v>
          </cell>
          <cell r="G2373" t="str">
            <v>English</v>
          </cell>
          <cell r="H2373" t="str">
            <v>USA</v>
          </cell>
          <cell r="I2373">
            <v>20000000</v>
          </cell>
          <cell r="J2373">
            <v>1988</v>
          </cell>
          <cell r="K2373">
            <v>5.2</v>
          </cell>
          <cell r="L2373" t="str">
            <v>Comedy</v>
          </cell>
          <cell r="M2373" t="str">
            <v>Romance</v>
          </cell>
          <cell r="N2373" t="str">
            <v>Sci-Fi</v>
          </cell>
        </row>
        <row r="2374">
          <cell r="A2374" t="str">
            <v>Danny Boyle</v>
          </cell>
          <cell r="B2374">
            <v>101</v>
          </cell>
          <cell r="C2374">
            <v>2319187</v>
          </cell>
          <cell r="D2374" t="str">
            <v>Crime|Drama|Mystery|Thriller</v>
          </cell>
          <cell r="E2374" t="str">
            <v>TranceÂ </v>
          </cell>
          <cell r="F2374" t="str">
            <v>http://www.imdb.com/title/tt1924429/?ref_=fn_tt_tt_1</v>
          </cell>
          <cell r="G2374" t="str">
            <v>English</v>
          </cell>
          <cell r="H2374" t="str">
            <v>UK</v>
          </cell>
          <cell r="I2374">
            <v>20000000</v>
          </cell>
          <cell r="J2374">
            <v>2013</v>
          </cell>
          <cell r="K2374">
            <v>7</v>
          </cell>
          <cell r="L2374" t="str">
            <v>Crime</v>
          </cell>
          <cell r="M2374" t="str">
            <v>Drama</v>
          </cell>
          <cell r="N2374" t="str">
            <v>Mystery</v>
          </cell>
          <cell r="O2374" t="str">
            <v>Thriller</v>
          </cell>
        </row>
        <row r="2375">
          <cell r="A2375" t="str">
            <v>AndrÃ©s Muschietti</v>
          </cell>
          <cell r="B2375">
            <v>100</v>
          </cell>
          <cell r="C2375">
            <v>71588220</v>
          </cell>
          <cell r="D2375" t="str">
            <v>Fantasy|Horror</v>
          </cell>
          <cell r="E2375" t="str">
            <v>MamaÂ </v>
          </cell>
          <cell r="F2375" t="str">
            <v>http://www.imdb.com/title/tt2023587/?ref_=fn_tt_tt_1</v>
          </cell>
          <cell r="G2375" t="str">
            <v>English</v>
          </cell>
          <cell r="H2375" t="str">
            <v>Canada</v>
          </cell>
          <cell r="I2375">
            <v>20000000</v>
          </cell>
          <cell r="J2375">
            <v>2013</v>
          </cell>
          <cell r="K2375">
            <v>6.2</v>
          </cell>
          <cell r="L2375" t="str">
            <v>Fantasy</v>
          </cell>
          <cell r="M2375" t="str">
            <v>Horror</v>
          </cell>
        </row>
        <row r="2376">
          <cell r="A2376" t="str">
            <v>John Bonito</v>
          </cell>
          <cell r="B2376">
            <v>92</v>
          </cell>
          <cell r="C2376">
            <v>18843314</v>
          </cell>
          <cell r="D2376" t="str">
            <v>Action|Drama|Thriller</v>
          </cell>
          <cell r="E2376" t="str">
            <v>The MarineÂ </v>
          </cell>
          <cell r="F2376" t="str">
            <v>http://www.imdb.com/title/tt0419946/?ref_=fn_tt_tt_1</v>
          </cell>
          <cell r="G2376" t="str">
            <v>English</v>
          </cell>
          <cell r="H2376" t="str">
            <v>USA</v>
          </cell>
          <cell r="I2376">
            <v>20000000</v>
          </cell>
          <cell r="J2376">
            <v>2006</v>
          </cell>
          <cell r="K2376">
            <v>4.7</v>
          </cell>
          <cell r="L2376" t="str">
            <v>Action</v>
          </cell>
          <cell r="M2376" t="str">
            <v>Drama</v>
          </cell>
          <cell r="N2376" t="str">
            <v>Thriller</v>
          </cell>
        </row>
        <row r="2377">
          <cell r="A2377" t="str">
            <v>Irwin Winkler</v>
          </cell>
          <cell r="B2377">
            <v>125</v>
          </cell>
          <cell r="C2377">
            <v>13337299</v>
          </cell>
          <cell r="D2377" t="str">
            <v>Biography|Drama|Music|Musical</v>
          </cell>
          <cell r="E2377" t="str">
            <v>De-LovelyÂ </v>
          </cell>
          <cell r="F2377" t="str">
            <v>http://www.imdb.com/title/tt0352277/?ref_=fn_tt_tt_1</v>
          </cell>
          <cell r="G2377" t="str">
            <v>English</v>
          </cell>
          <cell r="H2377" t="str">
            <v>USA</v>
          </cell>
          <cell r="I2377">
            <v>20000000</v>
          </cell>
          <cell r="J2377">
            <v>2004</v>
          </cell>
          <cell r="K2377">
            <v>6.6</v>
          </cell>
          <cell r="L2377" t="str">
            <v>Biography</v>
          </cell>
          <cell r="M2377" t="str">
            <v>Drama</v>
          </cell>
          <cell r="N2377" t="str">
            <v>Music</v>
          </cell>
          <cell r="O2377" t="str">
            <v>Musical</v>
          </cell>
        </row>
        <row r="2378">
          <cell r="A2378" t="str">
            <v>Mort Nathan</v>
          </cell>
          <cell r="B2378">
            <v>97</v>
          </cell>
          <cell r="C2378">
            <v>8586376</v>
          </cell>
          <cell r="D2378" t="str">
            <v>Comedy</v>
          </cell>
          <cell r="E2378" t="str">
            <v>Boat TripÂ </v>
          </cell>
          <cell r="F2378" t="str">
            <v>http://www.imdb.com/title/tt0285462/?ref_=fn_tt_tt_1</v>
          </cell>
          <cell r="G2378" t="str">
            <v>English</v>
          </cell>
          <cell r="H2378" t="str">
            <v>USA</v>
          </cell>
          <cell r="I2378">
            <v>20000000</v>
          </cell>
          <cell r="J2378">
            <v>2002</v>
          </cell>
          <cell r="K2378">
            <v>4.9000000000000004</v>
          </cell>
          <cell r="L2378" t="str">
            <v>Comedy</v>
          </cell>
          <cell r="M2378">
            <v>0</v>
          </cell>
        </row>
        <row r="2379">
          <cell r="A2379" t="str">
            <v>Rodman Flender</v>
          </cell>
          <cell r="B2379">
            <v>92</v>
          </cell>
          <cell r="C2379">
            <v>4002955</v>
          </cell>
          <cell r="D2379" t="str">
            <v>Comedy|Fantasy|Horror|Thriller</v>
          </cell>
          <cell r="E2379" t="str">
            <v>Idle HandsÂ </v>
          </cell>
          <cell r="F2379" t="str">
            <v>http://www.imdb.com/title/tt0138510/?ref_=fn_tt_tt_1</v>
          </cell>
          <cell r="G2379" t="str">
            <v>English</v>
          </cell>
          <cell r="H2379" t="str">
            <v>USA</v>
          </cell>
          <cell r="I2379">
            <v>20000000</v>
          </cell>
          <cell r="J2379">
            <v>1999</v>
          </cell>
          <cell r="K2379">
            <v>6.2</v>
          </cell>
          <cell r="L2379" t="str">
            <v>Comedy</v>
          </cell>
          <cell r="M2379" t="str">
            <v>Fantasy</v>
          </cell>
          <cell r="N2379" t="str">
            <v>Horror</v>
          </cell>
          <cell r="O2379" t="str">
            <v>Thriller</v>
          </cell>
        </row>
        <row r="2380">
          <cell r="A2380" t="str">
            <v>Anthony Silverston</v>
          </cell>
          <cell r="B2380">
            <v>85</v>
          </cell>
          <cell r="C2380">
            <v>0</v>
          </cell>
          <cell r="D2380" t="str">
            <v>Adventure|Animation|Family</v>
          </cell>
          <cell r="E2380" t="str">
            <v>KhumbaÂ </v>
          </cell>
          <cell r="F2380" t="str">
            <v>http://www.imdb.com/title/tt1487931/?ref_=fn_tt_tt_1</v>
          </cell>
          <cell r="G2380" t="str">
            <v>English</v>
          </cell>
          <cell r="H2380" t="str">
            <v>South Africa</v>
          </cell>
          <cell r="I2380">
            <v>20000000</v>
          </cell>
          <cell r="J2380">
            <v>2013</v>
          </cell>
          <cell r="K2380">
            <v>5.8</v>
          </cell>
          <cell r="L2380" t="str">
            <v>Adventure</v>
          </cell>
          <cell r="M2380" t="str">
            <v>Animation</v>
          </cell>
          <cell r="N2380" t="str">
            <v>Family</v>
          </cell>
        </row>
        <row r="2381">
          <cell r="A2381" t="str">
            <v>Wes Craven</v>
          </cell>
          <cell r="B2381">
            <v>100</v>
          </cell>
          <cell r="C2381">
            <v>19900000</v>
          </cell>
          <cell r="D2381" t="str">
            <v>Comedy|Fantasy|Horror|Romance</v>
          </cell>
          <cell r="E2381" t="str">
            <v>Vampire in BrooklynÂ </v>
          </cell>
          <cell r="F2381" t="str">
            <v>http://www.imdb.com/title/tt0114825/?ref_=fn_tt_tt_1</v>
          </cell>
          <cell r="G2381" t="str">
            <v>English</v>
          </cell>
          <cell r="H2381" t="str">
            <v>USA</v>
          </cell>
          <cell r="I2381">
            <v>20000000</v>
          </cell>
          <cell r="J2381">
            <v>1995</v>
          </cell>
          <cell r="K2381">
            <v>4.5</v>
          </cell>
          <cell r="L2381" t="str">
            <v>Comedy</v>
          </cell>
          <cell r="M2381" t="str">
            <v>Fantasy</v>
          </cell>
          <cell r="N2381" t="str">
            <v>Horror</v>
          </cell>
          <cell r="O2381" t="str">
            <v>Romance</v>
          </cell>
        </row>
        <row r="2382">
          <cell r="A2382" t="str">
            <v>Michael Winterbottom</v>
          </cell>
          <cell r="B2382">
            <v>115</v>
          </cell>
          <cell r="C2382">
            <v>403932</v>
          </cell>
          <cell r="D2382" t="str">
            <v>Drama|Romance|Western</v>
          </cell>
          <cell r="E2382" t="str">
            <v>The ClaimÂ </v>
          </cell>
          <cell r="F2382" t="str">
            <v>http://www.imdb.com/title/tt0218378/?ref_=fn_tt_tt_1</v>
          </cell>
          <cell r="G2382" t="str">
            <v>English</v>
          </cell>
          <cell r="H2382" t="str">
            <v>UK</v>
          </cell>
          <cell r="I2382">
            <v>20000000</v>
          </cell>
          <cell r="J2382">
            <v>2000</v>
          </cell>
          <cell r="K2382">
            <v>6.5</v>
          </cell>
          <cell r="L2382" t="str">
            <v>Drama</v>
          </cell>
          <cell r="M2382" t="str">
            <v>Romance</v>
          </cell>
          <cell r="N2382" t="str">
            <v>Western</v>
          </cell>
        </row>
        <row r="2383">
          <cell r="A2383" t="str">
            <v>Renny Harlin</v>
          </cell>
          <cell r="B2383">
            <v>113</v>
          </cell>
          <cell r="C2383">
            <v>17149</v>
          </cell>
          <cell r="D2383" t="str">
            <v>Action|Drama|War</v>
          </cell>
          <cell r="E2383" t="str">
            <v>5 Days of WarÂ </v>
          </cell>
          <cell r="F2383" t="str">
            <v>http://www.imdb.com/title/tt1486193/?ref_=fn_tt_tt_1</v>
          </cell>
          <cell r="G2383" t="str">
            <v>English</v>
          </cell>
          <cell r="H2383" t="str">
            <v>Georgia</v>
          </cell>
          <cell r="I2383">
            <v>20000000</v>
          </cell>
          <cell r="J2383">
            <v>2011</v>
          </cell>
          <cell r="K2383">
            <v>5.6</v>
          </cell>
          <cell r="L2383" t="str">
            <v>Action</v>
          </cell>
          <cell r="M2383" t="str">
            <v>Drama</v>
          </cell>
          <cell r="N2383" t="str">
            <v>War</v>
          </cell>
        </row>
        <row r="2384">
          <cell r="A2384" t="str">
            <v>Marcus Raboy</v>
          </cell>
          <cell r="B2384">
            <v>85</v>
          </cell>
          <cell r="C2384">
            <v>32983713</v>
          </cell>
          <cell r="D2384" t="str">
            <v>Comedy|Drama</v>
          </cell>
          <cell r="E2384" t="str">
            <v>Friday After NextÂ </v>
          </cell>
          <cell r="F2384" t="str">
            <v>http://www.imdb.com/title/tt0293815/?ref_=fn_tt_tt_1</v>
          </cell>
          <cell r="G2384" t="str">
            <v>English</v>
          </cell>
          <cell r="H2384" t="str">
            <v>USA</v>
          </cell>
          <cell r="I2384">
            <v>20000000</v>
          </cell>
          <cell r="J2384">
            <v>2002</v>
          </cell>
          <cell r="K2384">
            <v>5.8</v>
          </cell>
          <cell r="L2384" t="str">
            <v>Comedy</v>
          </cell>
          <cell r="M2384" t="str">
            <v>Drama</v>
          </cell>
        </row>
        <row r="2385">
          <cell r="A2385" t="str">
            <v>Rod Lurie</v>
          </cell>
          <cell r="B2385">
            <v>126</v>
          </cell>
          <cell r="C2385">
            <v>17804273</v>
          </cell>
          <cell r="D2385" t="str">
            <v>Drama|Thriller</v>
          </cell>
          <cell r="E2385" t="str">
            <v>The ContenderÂ </v>
          </cell>
          <cell r="F2385" t="str">
            <v>http://www.imdb.com/title/tt0208874/?ref_=fn_tt_tt_1</v>
          </cell>
          <cell r="G2385" t="str">
            <v>English</v>
          </cell>
          <cell r="H2385" t="str">
            <v>USA</v>
          </cell>
          <cell r="I2385">
            <v>20000000</v>
          </cell>
          <cell r="J2385">
            <v>2000</v>
          </cell>
          <cell r="K2385">
            <v>7</v>
          </cell>
          <cell r="L2385" t="str">
            <v>Drama</v>
          </cell>
          <cell r="M2385" t="str">
            <v>Thriller</v>
          </cell>
        </row>
        <row r="2386">
          <cell r="A2386" t="str">
            <v>Corey Yuen</v>
          </cell>
          <cell r="B2386">
            <v>87</v>
          </cell>
          <cell r="C2386">
            <v>480314</v>
          </cell>
          <cell r="D2386" t="str">
            <v>Action|Adventure</v>
          </cell>
          <cell r="E2386" t="str">
            <v>DOA: Dead or AliveÂ </v>
          </cell>
          <cell r="F2386" t="str">
            <v>http://www.imdb.com/title/tt0398913/?ref_=fn_tt_tt_1</v>
          </cell>
          <cell r="G2386" t="str">
            <v>English</v>
          </cell>
          <cell r="H2386" t="str">
            <v>USA</v>
          </cell>
          <cell r="I2386">
            <v>21000000</v>
          </cell>
          <cell r="J2386">
            <v>2006</v>
          </cell>
          <cell r="K2386">
            <v>4.8</v>
          </cell>
          <cell r="L2386" t="str">
            <v>Action</v>
          </cell>
          <cell r="M2386" t="str">
            <v>Adventure</v>
          </cell>
        </row>
        <row r="2387">
          <cell r="A2387" t="str">
            <v>Wes Anderson</v>
          </cell>
          <cell r="B2387">
            <v>110</v>
          </cell>
          <cell r="C2387">
            <v>52353636</v>
          </cell>
          <cell r="D2387" t="str">
            <v>Comedy|Drama</v>
          </cell>
          <cell r="E2387" t="str">
            <v>The Royal TenenbaumsÂ </v>
          </cell>
          <cell r="F2387" t="str">
            <v>http://www.imdb.com/title/tt0265666/?ref_=fn_tt_tt_1</v>
          </cell>
          <cell r="G2387" t="str">
            <v>English</v>
          </cell>
          <cell r="H2387" t="str">
            <v>USA</v>
          </cell>
          <cell r="I2387">
            <v>21000000</v>
          </cell>
          <cell r="J2387">
            <v>2001</v>
          </cell>
          <cell r="K2387">
            <v>7.6</v>
          </cell>
          <cell r="L2387" t="str">
            <v>Comedy</v>
          </cell>
          <cell r="M2387" t="str">
            <v>Drama</v>
          </cell>
        </row>
        <row r="2388">
          <cell r="A2388" t="str">
            <v>James Gray</v>
          </cell>
          <cell r="B2388">
            <v>117</v>
          </cell>
          <cell r="C2388">
            <v>28563179</v>
          </cell>
          <cell r="D2388" t="str">
            <v>Crime|Drama|Thriller</v>
          </cell>
          <cell r="E2388" t="str">
            <v>We Own the NightÂ </v>
          </cell>
          <cell r="F2388" t="str">
            <v>http://www.imdb.com/title/tt0498399/?ref_=fn_tt_tt_1</v>
          </cell>
          <cell r="G2388" t="str">
            <v>English</v>
          </cell>
          <cell r="H2388" t="str">
            <v>USA</v>
          </cell>
          <cell r="I2388">
            <v>21000000</v>
          </cell>
          <cell r="J2388">
            <v>2007</v>
          </cell>
          <cell r="K2388">
            <v>6.9</v>
          </cell>
          <cell r="L2388" t="str">
            <v>Crime</v>
          </cell>
          <cell r="M2388" t="str">
            <v>Drama</v>
          </cell>
          <cell r="N2388" t="str">
            <v>Thriller</v>
          </cell>
        </row>
        <row r="2389">
          <cell r="A2389" t="str">
            <v>Steven Soderbergh</v>
          </cell>
          <cell r="B2389">
            <v>108</v>
          </cell>
          <cell r="C2389">
            <v>33313582</v>
          </cell>
          <cell r="D2389" t="str">
            <v>Comedy|Crime|Drama|Thriller</v>
          </cell>
          <cell r="E2389" t="str">
            <v>The Informant!Â </v>
          </cell>
          <cell r="F2389" t="str">
            <v>http://www.imdb.com/title/tt1130080/?ref_=fn_tt_tt_1</v>
          </cell>
          <cell r="G2389" t="str">
            <v>English</v>
          </cell>
          <cell r="H2389" t="str">
            <v>USA</v>
          </cell>
          <cell r="I2389">
            <v>21000000</v>
          </cell>
          <cell r="J2389">
            <v>2009</v>
          </cell>
          <cell r="K2389">
            <v>6.5</v>
          </cell>
          <cell r="L2389" t="str">
            <v>Comedy</v>
          </cell>
          <cell r="M2389" t="str">
            <v>Crime</v>
          </cell>
          <cell r="N2389" t="str">
            <v>Drama</v>
          </cell>
          <cell r="O2389" t="str">
            <v>Thriller</v>
          </cell>
        </row>
        <row r="2390">
          <cell r="A2390" t="str">
            <v>Paul Verhoeven</v>
          </cell>
          <cell r="B2390">
            <v>145</v>
          </cell>
          <cell r="C2390">
            <v>4398392</v>
          </cell>
          <cell r="D2390" t="str">
            <v>Drama|Thriller|War</v>
          </cell>
          <cell r="E2390" t="str">
            <v>Black BookÂ </v>
          </cell>
          <cell r="F2390" t="str">
            <v>http://www.imdb.com/title/tt0389557/?ref_=fn_tt_tt_1</v>
          </cell>
          <cell r="G2390" t="str">
            <v>Dutch</v>
          </cell>
          <cell r="H2390" t="str">
            <v>Netherlands</v>
          </cell>
          <cell r="I2390">
            <v>21000000</v>
          </cell>
          <cell r="J2390">
            <v>2006</v>
          </cell>
          <cell r="K2390">
            <v>7.8</v>
          </cell>
          <cell r="L2390" t="str">
            <v>Drama</v>
          </cell>
          <cell r="M2390" t="str">
            <v>Thriller</v>
          </cell>
          <cell r="N2390" t="str">
            <v>War</v>
          </cell>
        </row>
        <row r="2391">
          <cell r="A2391" t="str">
            <v>Clint Eastwood</v>
          </cell>
          <cell r="B2391">
            <v>136</v>
          </cell>
          <cell r="C2391">
            <v>46700000</v>
          </cell>
          <cell r="D2391" t="str">
            <v>Action|Adventure|Thriller</v>
          </cell>
          <cell r="E2391" t="str">
            <v>FirefoxÂ </v>
          </cell>
          <cell r="F2391" t="str">
            <v>http://www.imdb.com/title/tt0083943/?ref_=fn_tt_tt_1</v>
          </cell>
          <cell r="G2391" t="str">
            <v>English</v>
          </cell>
          <cell r="H2391" t="str">
            <v>USA</v>
          </cell>
          <cell r="I2391">
            <v>21000000</v>
          </cell>
          <cell r="J2391">
            <v>1982</v>
          </cell>
          <cell r="K2391">
            <v>5.9</v>
          </cell>
          <cell r="L2391" t="str">
            <v>Action</v>
          </cell>
          <cell r="M2391" t="str">
            <v>Adventure</v>
          </cell>
          <cell r="N2391" t="str">
            <v>Thriller</v>
          </cell>
        </row>
        <row r="2392">
          <cell r="A2392" t="str">
            <v>Trey Parker</v>
          </cell>
          <cell r="B2392">
            <v>81</v>
          </cell>
          <cell r="C2392">
            <v>52008288</v>
          </cell>
          <cell r="D2392" t="str">
            <v>Animation|Comedy|Fantasy|Musical</v>
          </cell>
          <cell r="E2392" t="str">
            <v>South Park: Bigger Longer &amp; UncutÂ </v>
          </cell>
          <cell r="F2392" t="str">
            <v>http://www.imdb.com/title/tt0158983/?ref_=fn_tt_tt_1</v>
          </cell>
          <cell r="G2392" t="str">
            <v>English</v>
          </cell>
          <cell r="H2392" t="str">
            <v>USA</v>
          </cell>
          <cell r="I2392">
            <v>21000000</v>
          </cell>
          <cell r="J2392">
            <v>1999</v>
          </cell>
          <cell r="K2392">
            <v>7.8</v>
          </cell>
          <cell r="L2392" t="str">
            <v>Animation</v>
          </cell>
          <cell r="M2392" t="str">
            <v>Comedy</v>
          </cell>
          <cell r="N2392" t="str">
            <v>Fantasy</v>
          </cell>
          <cell r="O2392" t="str">
            <v>Musical</v>
          </cell>
        </row>
        <row r="2393">
          <cell r="A2393" t="str">
            <v>Brian Robbins</v>
          </cell>
          <cell r="B2393">
            <v>106</v>
          </cell>
          <cell r="C2393">
            <v>40219708</v>
          </cell>
          <cell r="D2393" t="str">
            <v>Drama|Sport</v>
          </cell>
          <cell r="E2393" t="str">
            <v>HardballÂ </v>
          </cell>
          <cell r="F2393" t="str">
            <v>http://www.imdb.com/title/tt0180734/?ref_=fn_tt_tt_1</v>
          </cell>
          <cell r="G2393" t="str">
            <v>English</v>
          </cell>
          <cell r="H2393" t="str">
            <v>USA</v>
          </cell>
          <cell r="I2393">
            <v>21000000</v>
          </cell>
          <cell r="J2393">
            <v>2001</v>
          </cell>
          <cell r="K2393">
            <v>6.3</v>
          </cell>
          <cell r="L2393" t="str">
            <v>Drama</v>
          </cell>
          <cell r="M2393" t="str">
            <v>Sport</v>
          </cell>
        </row>
        <row r="2394">
          <cell r="A2394" t="str">
            <v>David O. Russell</v>
          </cell>
          <cell r="B2394">
            <v>122</v>
          </cell>
          <cell r="C2394">
            <v>132088910</v>
          </cell>
          <cell r="D2394" t="str">
            <v>Comedy|Drama|Romance</v>
          </cell>
          <cell r="E2394" t="str">
            <v>Silver Linings PlaybookÂ </v>
          </cell>
          <cell r="F2394" t="str">
            <v>http://www.imdb.com/title/tt1045658/?ref_=fn_tt_tt_1</v>
          </cell>
          <cell r="G2394" t="str">
            <v>English</v>
          </cell>
          <cell r="H2394" t="str">
            <v>USA</v>
          </cell>
          <cell r="I2394">
            <v>21000000</v>
          </cell>
          <cell r="J2394">
            <v>2012</v>
          </cell>
          <cell r="K2394">
            <v>7.8</v>
          </cell>
          <cell r="L2394" t="str">
            <v>Comedy</v>
          </cell>
          <cell r="M2394" t="str">
            <v>Drama</v>
          </cell>
          <cell r="N2394" t="str">
            <v>Romance</v>
          </cell>
        </row>
        <row r="2395">
          <cell r="A2395" t="str">
            <v>Richard LaGravenese</v>
          </cell>
          <cell r="B2395">
            <v>123</v>
          </cell>
          <cell r="C2395">
            <v>36581633</v>
          </cell>
          <cell r="D2395" t="str">
            <v>Biography|Crime|Drama</v>
          </cell>
          <cell r="E2395" t="str">
            <v>Freedom WritersÂ </v>
          </cell>
          <cell r="F2395" t="str">
            <v>http://www.imdb.com/title/tt0463998/?ref_=fn_tt_tt_1</v>
          </cell>
          <cell r="G2395" t="str">
            <v>English</v>
          </cell>
          <cell r="H2395" t="str">
            <v>Germany</v>
          </cell>
          <cell r="I2395">
            <v>21000000</v>
          </cell>
          <cell r="J2395">
            <v>2007</v>
          </cell>
          <cell r="K2395">
            <v>7.5</v>
          </cell>
          <cell r="L2395" t="str">
            <v>Biography</v>
          </cell>
          <cell r="M2395" t="str">
            <v>Crime</v>
          </cell>
          <cell r="N2395" t="str">
            <v>Drama</v>
          </cell>
        </row>
        <row r="2396">
          <cell r="A2396" t="str">
            <v>Louis Leterrier</v>
          </cell>
          <cell r="B2396">
            <v>92</v>
          </cell>
          <cell r="C2396">
            <v>25296447</v>
          </cell>
          <cell r="D2396" t="str">
            <v>Action|Crime|Thriller</v>
          </cell>
          <cell r="E2396" t="str">
            <v>The TransporterÂ </v>
          </cell>
          <cell r="F2396" t="str">
            <v>http://www.imdb.com/title/tt0293662/?ref_=fn_tt_tt_1</v>
          </cell>
          <cell r="G2396" t="str">
            <v>English</v>
          </cell>
          <cell r="H2396" t="str">
            <v>France</v>
          </cell>
          <cell r="I2396">
            <v>21000000</v>
          </cell>
          <cell r="J2396">
            <v>2002</v>
          </cell>
          <cell r="K2396">
            <v>6.8</v>
          </cell>
          <cell r="L2396" t="str">
            <v>Action</v>
          </cell>
          <cell r="M2396" t="str">
            <v>Crime</v>
          </cell>
          <cell r="N2396" t="str">
            <v>Thriller</v>
          </cell>
        </row>
        <row r="2397">
          <cell r="A2397" t="str">
            <v>Katt Shea</v>
          </cell>
          <cell r="B2397">
            <v>104</v>
          </cell>
          <cell r="C2397">
            <v>17757087</v>
          </cell>
          <cell r="D2397" t="str">
            <v>Horror|Sci-Fi|Thriller</v>
          </cell>
          <cell r="E2397" t="str">
            <v>The Rage: Carrie 2Â </v>
          </cell>
          <cell r="F2397" t="str">
            <v>http://www.imdb.com/title/tt0144814/?ref_=fn_tt_tt_1</v>
          </cell>
          <cell r="G2397" t="str">
            <v>English</v>
          </cell>
          <cell r="H2397" t="str">
            <v>USA</v>
          </cell>
          <cell r="I2397">
            <v>21000000</v>
          </cell>
          <cell r="J2397">
            <v>1999</v>
          </cell>
          <cell r="K2397">
            <v>4.5999999999999996</v>
          </cell>
          <cell r="L2397" t="str">
            <v>Horror</v>
          </cell>
          <cell r="M2397" t="str">
            <v>Sci-Fi</v>
          </cell>
          <cell r="N2397" t="str">
            <v>Thriller</v>
          </cell>
        </row>
        <row r="2398">
          <cell r="A2398" t="str">
            <v>Joshua Michael Stern</v>
          </cell>
          <cell r="B2398">
            <v>120</v>
          </cell>
          <cell r="C2398">
            <v>16284360</v>
          </cell>
          <cell r="D2398" t="str">
            <v>Comedy|Drama</v>
          </cell>
          <cell r="E2398" t="str">
            <v>Swing VoteÂ </v>
          </cell>
          <cell r="F2398" t="str">
            <v>http://www.imdb.com/title/tt1027862/?ref_=fn_tt_tt_1</v>
          </cell>
          <cell r="G2398" t="str">
            <v>English</v>
          </cell>
          <cell r="H2398" t="str">
            <v>USA</v>
          </cell>
          <cell r="I2398">
            <v>21000000</v>
          </cell>
          <cell r="J2398">
            <v>2008</v>
          </cell>
          <cell r="K2398">
            <v>6.1</v>
          </cell>
          <cell r="L2398" t="str">
            <v>Comedy</v>
          </cell>
          <cell r="M2398" t="str">
            <v>Drama</v>
          </cell>
        </row>
        <row r="2399">
          <cell r="A2399" t="str">
            <v>Brad Silberling</v>
          </cell>
          <cell r="B2399">
            <v>112</v>
          </cell>
          <cell r="C2399">
            <v>6830957</v>
          </cell>
          <cell r="D2399" t="str">
            <v>Drama|Romance</v>
          </cell>
          <cell r="E2399" t="str">
            <v>Moonlight MileÂ </v>
          </cell>
          <cell r="F2399" t="str">
            <v>http://www.imdb.com/title/tt0179098/?ref_=fn_tt_tt_1</v>
          </cell>
          <cell r="G2399" t="str">
            <v>English</v>
          </cell>
          <cell r="H2399" t="str">
            <v>USA</v>
          </cell>
          <cell r="I2399">
            <v>21000000</v>
          </cell>
          <cell r="J2399">
            <v>2002</v>
          </cell>
          <cell r="K2399">
            <v>6.7</v>
          </cell>
          <cell r="L2399" t="str">
            <v>Drama</v>
          </cell>
          <cell r="M2399" t="str">
            <v>Romance</v>
          </cell>
        </row>
        <row r="2400">
          <cell r="A2400" t="str">
            <v>John Duigan</v>
          </cell>
          <cell r="B2400">
            <v>102</v>
          </cell>
          <cell r="C2400">
            <v>15593</v>
          </cell>
          <cell r="D2400" t="str">
            <v>Comedy|Drama|Romance</v>
          </cell>
          <cell r="E2400" t="str">
            <v>MollyÂ </v>
          </cell>
          <cell r="F2400" t="str">
            <v>http://www.imdb.com/title/tt0143746/?ref_=fn_tt_tt_1</v>
          </cell>
          <cell r="G2400" t="str">
            <v>English</v>
          </cell>
          <cell r="H2400" t="str">
            <v>USA</v>
          </cell>
          <cell r="I2400">
            <v>21000000</v>
          </cell>
          <cell r="J2400">
            <v>1999</v>
          </cell>
          <cell r="K2400">
            <v>5.8</v>
          </cell>
          <cell r="L2400" t="str">
            <v>Comedy</v>
          </cell>
          <cell r="M2400" t="str">
            <v>Drama</v>
          </cell>
          <cell r="N2400" t="str">
            <v>Romance</v>
          </cell>
        </row>
        <row r="2401">
          <cell r="A2401" t="str">
            <v>Jodie Foster</v>
          </cell>
          <cell r="B2401">
            <v>91</v>
          </cell>
          <cell r="C2401">
            <v>958319</v>
          </cell>
          <cell r="D2401" t="str">
            <v>Drama</v>
          </cell>
          <cell r="E2401" t="str">
            <v>The BeaverÂ </v>
          </cell>
          <cell r="F2401" t="str">
            <v>http://www.imdb.com/title/tt1321860/?ref_=fn_tt_tt_1</v>
          </cell>
          <cell r="G2401" t="str">
            <v>English</v>
          </cell>
          <cell r="H2401" t="str">
            <v>USA</v>
          </cell>
          <cell r="I2401">
            <v>21000000</v>
          </cell>
          <cell r="J2401">
            <v>2011</v>
          </cell>
          <cell r="K2401">
            <v>6.7</v>
          </cell>
          <cell r="L2401" t="str">
            <v>Drama</v>
          </cell>
          <cell r="M2401">
            <v>0</v>
          </cell>
        </row>
        <row r="2402">
          <cell r="A2402" t="str">
            <v>Kirk Jones</v>
          </cell>
          <cell r="B2402">
            <v>99</v>
          </cell>
          <cell r="C2402">
            <v>8855646</v>
          </cell>
          <cell r="D2402" t="str">
            <v>Adventure|Drama</v>
          </cell>
          <cell r="E2402" t="str">
            <v>Everybody's FineÂ </v>
          </cell>
          <cell r="F2402" t="str">
            <v>http://www.imdb.com/title/tt0780511/?ref_=fn_tt_tt_1</v>
          </cell>
          <cell r="G2402" t="str">
            <v>English</v>
          </cell>
          <cell r="H2402" t="str">
            <v>USA</v>
          </cell>
          <cell r="I2402">
            <v>21000000</v>
          </cell>
          <cell r="J2402">
            <v>2009</v>
          </cell>
          <cell r="K2402">
            <v>7.2</v>
          </cell>
          <cell r="L2402" t="str">
            <v>Adventure</v>
          </cell>
          <cell r="M2402" t="str">
            <v>Drama</v>
          </cell>
        </row>
        <row r="2403">
          <cell r="A2403" t="str">
            <v>Charlie Kaufman</v>
          </cell>
          <cell r="B2403">
            <v>124</v>
          </cell>
          <cell r="C2403">
            <v>3081925</v>
          </cell>
          <cell r="D2403" t="str">
            <v>Comedy|Drama|Romance</v>
          </cell>
          <cell r="E2403" t="str">
            <v>Synecdoche, New YorkÂ </v>
          </cell>
          <cell r="F2403" t="str">
            <v>http://www.imdb.com/title/tt0383028/?ref_=fn_tt_tt_1</v>
          </cell>
          <cell r="G2403" t="str">
            <v>English</v>
          </cell>
          <cell r="H2403" t="str">
            <v>USA</v>
          </cell>
          <cell r="I2403">
            <v>21000000</v>
          </cell>
          <cell r="J2403">
            <v>2008</v>
          </cell>
          <cell r="K2403">
            <v>7.5</v>
          </cell>
          <cell r="L2403" t="str">
            <v>Comedy</v>
          </cell>
          <cell r="M2403" t="str">
            <v>Drama</v>
          </cell>
          <cell r="N2403" t="str">
            <v>Romance</v>
          </cell>
        </row>
        <row r="2404">
          <cell r="A2404" t="str">
            <v>David Bowers</v>
          </cell>
          <cell r="B2404">
            <v>99</v>
          </cell>
          <cell r="C2404">
            <v>52691009</v>
          </cell>
          <cell r="D2404" t="str">
            <v>Comedy|Family</v>
          </cell>
          <cell r="E2404" t="str">
            <v>Diary of a Wimpy Kid: Rodrick RulesÂ </v>
          </cell>
          <cell r="F2404" t="str">
            <v>http://www.imdb.com/title/tt1650043/?ref_=fn_tt_tt_1</v>
          </cell>
          <cell r="G2404" t="str">
            <v>English</v>
          </cell>
          <cell r="H2404" t="str">
            <v>USA</v>
          </cell>
          <cell r="I2404">
            <v>21000000</v>
          </cell>
          <cell r="J2404">
            <v>2011</v>
          </cell>
          <cell r="K2404">
            <v>6.6</v>
          </cell>
          <cell r="L2404" t="str">
            <v>Comedy</v>
          </cell>
          <cell r="M2404" t="str">
            <v>Family</v>
          </cell>
        </row>
        <row r="2405">
          <cell r="A2405" t="str">
            <v>Simon Wincer</v>
          </cell>
          <cell r="B2405">
            <v>92</v>
          </cell>
          <cell r="C2405">
            <v>25590119</v>
          </cell>
          <cell r="D2405" t="str">
            <v>Adventure|Comedy|Crime</v>
          </cell>
          <cell r="E2405" t="str">
            <v>Crocodile Dundee in Los AngelesÂ </v>
          </cell>
          <cell r="F2405" t="str">
            <v>http://www.imdb.com/title/tt0231402/?ref_=fn_tt_tt_1</v>
          </cell>
          <cell r="G2405" t="str">
            <v>English</v>
          </cell>
          <cell r="H2405" t="str">
            <v>Australia</v>
          </cell>
          <cell r="I2405">
            <v>21150000</v>
          </cell>
          <cell r="J2405">
            <v>2001</v>
          </cell>
          <cell r="K2405">
            <v>4.8</v>
          </cell>
          <cell r="L2405" t="str">
            <v>Adventure</v>
          </cell>
          <cell r="M2405" t="str">
            <v>Comedy</v>
          </cell>
          <cell r="N2405" t="str">
            <v>Crime</v>
          </cell>
        </row>
        <row r="2406">
          <cell r="A2406" t="str">
            <v>Peter Segal</v>
          </cell>
          <cell r="B2406">
            <v>101</v>
          </cell>
          <cell r="C2406">
            <v>22294341</v>
          </cell>
          <cell r="D2406" t="str">
            <v>Adventure|Comedy</v>
          </cell>
          <cell r="E2406" t="str">
            <v>My Fellow AmericansÂ </v>
          </cell>
          <cell r="F2406" t="str">
            <v>http://www.imdb.com/title/tt0117119/?ref_=fn_tt_tt_1</v>
          </cell>
          <cell r="G2406" t="str">
            <v>English</v>
          </cell>
          <cell r="H2406" t="str">
            <v>USA</v>
          </cell>
          <cell r="I2406">
            <v>21500000</v>
          </cell>
          <cell r="J2406">
            <v>1996</v>
          </cell>
          <cell r="K2406">
            <v>6.5</v>
          </cell>
          <cell r="L2406" t="str">
            <v>Adventure</v>
          </cell>
          <cell r="M2406" t="str">
            <v>Comedy</v>
          </cell>
        </row>
        <row r="2407">
          <cell r="A2407" t="str">
            <v>Mark Pellington</v>
          </cell>
          <cell r="B2407">
            <v>117</v>
          </cell>
          <cell r="C2407">
            <v>24362501</v>
          </cell>
          <cell r="D2407" t="str">
            <v>Crime|Drama|Thriller</v>
          </cell>
          <cell r="E2407" t="str">
            <v>Arlington RoadÂ </v>
          </cell>
          <cell r="F2407" t="str">
            <v>http://www.imdb.com/title/tt0137363/?ref_=fn_tt_tt_1</v>
          </cell>
          <cell r="G2407" t="str">
            <v>English</v>
          </cell>
          <cell r="H2407" t="str">
            <v>USA</v>
          </cell>
          <cell r="I2407">
            <v>21500000</v>
          </cell>
          <cell r="J2407">
            <v>1999</v>
          </cell>
          <cell r="K2407">
            <v>7.2</v>
          </cell>
          <cell r="L2407" t="str">
            <v>Crime</v>
          </cell>
          <cell r="M2407" t="str">
            <v>Drama</v>
          </cell>
          <cell r="N2407" t="str">
            <v>Thriller</v>
          </cell>
        </row>
        <row r="2408">
          <cell r="A2408" t="str">
            <v>Doug Liman</v>
          </cell>
          <cell r="B2408">
            <v>108</v>
          </cell>
          <cell r="C2408">
            <v>9528092</v>
          </cell>
          <cell r="D2408" t="str">
            <v>Biography|Drama|Thriller</v>
          </cell>
          <cell r="E2408" t="str">
            <v>Fair GameÂ </v>
          </cell>
          <cell r="F2408" t="str">
            <v>http://www.imdb.com/title/tt0977855/?ref_=fn_tt_tt_1</v>
          </cell>
          <cell r="G2408" t="str">
            <v>English</v>
          </cell>
          <cell r="H2408" t="str">
            <v>USA</v>
          </cell>
          <cell r="I2408">
            <v>22000000</v>
          </cell>
          <cell r="J2408">
            <v>2010</v>
          </cell>
          <cell r="K2408">
            <v>6.8</v>
          </cell>
          <cell r="L2408" t="str">
            <v>Biography</v>
          </cell>
          <cell r="M2408" t="str">
            <v>Drama</v>
          </cell>
          <cell r="N2408" t="str">
            <v>Thriller</v>
          </cell>
        </row>
        <row r="2409">
          <cell r="A2409" t="str">
            <v>Kevin Costner</v>
          </cell>
          <cell r="B2409">
            <v>139</v>
          </cell>
          <cell r="C2409">
            <v>58328680</v>
          </cell>
          <cell r="D2409" t="str">
            <v>Drama|Romance|Western</v>
          </cell>
          <cell r="E2409" t="str">
            <v>Open RangeÂ </v>
          </cell>
          <cell r="F2409" t="str">
            <v>http://www.imdb.com/title/tt0316356/?ref_=fn_tt_tt_1</v>
          </cell>
          <cell r="G2409" t="str">
            <v>English</v>
          </cell>
          <cell r="H2409" t="str">
            <v>USA</v>
          </cell>
          <cell r="I2409">
            <v>22000000</v>
          </cell>
          <cell r="J2409">
            <v>2003</v>
          </cell>
          <cell r="K2409">
            <v>7.5</v>
          </cell>
          <cell r="L2409" t="str">
            <v>Drama</v>
          </cell>
          <cell r="M2409" t="str">
            <v>Romance</v>
          </cell>
          <cell r="N2409" t="str">
            <v>Western</v>
          </cell>
        </row>
        <row r="2410">
          <cell r="A2410" t="str">
            <v>Bob Rafelson</v>
          </cell>
          <cell r="B2410">
            <v>101</v>
          </cell>
          <cell r="C2410">
            <v>1075288</v>
          </cell>
          <cell r="D2410" t="str">
            <v>Crime|Drama|Thriller</v>
          </cell>
          <cell r="E2410" t="str">
            <v>Blood and WineÂ </v>
          </cell>
          <cell r="F2410" t="str">
            <v>http://www.imdb.com/title/tt0115710/?ref_=fn_tt_tt_1</v>
          </cell>
          <cell r="G2410" t="str">
            <v>English</v>
          </cell>
          <cell r="H2410" t="str">
            <v>USA</v>
          </cell>
          <cell r="I2410">
            <v>22000000</v>
          </cell>
          <cell r="J2410">
            <v>1996</v>
          </cell>
          <cell r="K2410">
            <v>6.1</v>
          </cell>
          <cell r="L2410" t="str">
            <v>Crime</v>
          </cell>
          <cell r="M2410" t="str">
            <v>Drama</v>
          </cell>
          <cell r="N2410" t="str">
            <v>Thriller</v>
          </cell>
        </row>
        <row r="2411">
          <cell r="A2411" t="str">
            <v>Steven Spielberg</v>
          </cell>
          <cell r="B2411">
            <v>185</v>
          </cell>
          <cell r="C2411">
            <v>96067179</v>
          </cell>
          <cell r="D2411" t="str">
            <v>Biography|Drama|History</v>
          </cell>
          <cell r="E2411" t="str">
            <v>Schindler's ListÂ </v>
          </cell>
          <cell r="F2411" t="str">
            <v>http://www.imdb.com/title/tt0108052/?ref_=fn_tt_tt_1</v>
          </cell>
          <cell r="G2411" t="str">
            <v>English</v>
          </cell>
          <cell r="H2411" t="str">
            <v>USA</v>
          </cell>
          <cell r="I2411">
            <v>22000000</v>
          </cell>
          <cell r="J2411">
            <v>1993</v>
          </cell>
          <cell r="K2411">
            <v>8.9</v>
          </cell>
          <cell r="L2411" t="str">
            <v>Biography</v>
          </cell>
          <cell r="M2411" t="str">
            <v>Drama</v>
          </cell>
          <cell r="N2411" t="str">
            <v>History</v>
          </cell>
        </row>
        <row r="2412">
          <cell r="A2412" t="str">
            <v>Jerry Zucker</v>
          </cell>
          <cell r="B2412">
            <v>127</v>
          </cell>
          <cell r="C2412">
            <v>217631306</v>
          </cell>
          <cell r="D2412" t="str">
            <v>Drama|Fantasy|Romance|Thriller</v>
          </cell>
          <cell r="E2412" t="str">
            <v>GhostÂ </v>
          </cell>
          <cell r="F2412" t="str">
            <v>http://www.imdb.com/title/tt0099653/?ref_=fn_tt_tt_1</v>
          </cell>
          <cell r="G2412" t="str">
            <v>English</v>
          </cell>
          <cell r="H2412" t="str">
            <v>USA</v>
          </cell>
          <cell r="I2412">
            <v>22000000</v>
          </cell>
          <cell r="J2412">
            <v>1990</v>
          </cell>
          <cell r="K2412">
            <v>7</v>
          </cell>
          <cell r="L2412" t="str">
            <v>Drama</v>
          </cell>
          <cell r="M2412" t="str">
            <v>Fantasy</v>
          </cell>
          <cell r="N2412" t="str">
            <v>Romance</v>
          </cell>
          <cell r="O2412" t="str">
            <v>Thriller</v>
          </cell>
        </row>
        <row r="2413">
          <cell r="A2413" t="str">
            <v>John Pasquin</v>
          </cell>
          <cell r="B2413">
            <v>97</v>
          </cell>
          <cell r="C2413">
            <v>144833357</v>
          </cell>
          <cell r="D2413" t="str">
            <v>Comedy|Drama|Family|Fantasy</v>
          </cell>
          <cell r="E2413" t="str">
            <v>The Santa ClauseÂ </v>
          </cell>
          <cell r="F2413" t="str">
            <v>http://www.imdb.com/title/tt0111070/?ref_=fn_tt_tt_1</v>
          </cell>
          <cell r="G2413" t="str">
            <v>English</v>
          </cell>
          <cell r="H2413" t="str">
            <v>USA</v>
          </cell>
          <cell r="I2413">
            <v>22000000</v>
          </cell>
          <cell r="J2413">
            <v>1994</v>
          </cell>
          <cell r="K2413">
            <v>6.4</v>
          </cell>
          <cell r="L2413" t="str">
            <v>Comedy</v>
          </cell>
          <cell r="M2413" t="str">
            <v>Drama</v>
          </cell>
          <cell r="N2413" t="str">
            <v>Family</v>
          </cell>
          <cell r="O2413" t="str">
            <v>Fantasy</v>
          </cell>
        </row>
        <row r="2414">
          <cell r="A2414" t="str">
            <v>Andy Fickman</v>
          </cell>
          <cell r="B2414">
            <v>110</v>
          </cell>
          <cell r="C2414">
            <v>90636983</v>
          </cell>
          <cell r="D2414" t="str">
            <v>Comedy|Family|Sport</v>
          </cell>
          <cell r="E2414" t="str">
            <v>The Game PlanÂ </v>
          </cell>
          <cell r="F2414" t="str">
            <v>http://www.imdb.com/title/tt0492956/?ref_=fn_tt_tt_1</v>
          </cell>
          <cell r="G2414" t="str">
            <v>English</v>
          </cell>
          <cell r="H2414" t="str">
            <v>USA</v>
          </cell>
          <cell r="I2414">
            <v>22000000</v>
          </cell>
          <cell r="J2414">
            <v>2007</v>
          </cell>
          <cell r="K2414">
            <v>6.2</v>
          </cell>
          <cell r="L2414" t="str">
            <v>Comedy</v>
          </cell>
          <cell r="M2414" t="str">
            <v>Family</v>
          </cell>
          <cell r="N2414" t="str">
            <v>Sport</v>
          </cell>
        </row>
        <row r="2415">
          <cell r="A2415" t="str">
            <v>Luke Greenfield</v>
          </cell>
          <cell r="B2415">
            <v>84</v>
          </cell>
          <cell r="C2415">
            <v>55762229</v>
          </cell>
          <cell r="D2415" t="str">
            <v>Comedy|Sci-Fi</v>
          </cell>
          <cell r="E2415" t="str">
            <v>The AnimalÂ </v>
          </cell>
          <cell r="F2415" t="str">
            <v>http://www.imdb.com/title/tt0255798/?ref_=fn_tt_tt_1</v>
          </cell>
          <cell r="G2415" t="str">
            <v>English</v>
          </cell>
          <cell r="H2415" t="str">
            <v>USA</v>
          </cell>
          <cell r="I2415">
            <v>22000000</v>
          </cell>
          <cell r="J2415">
            <v>2001</v>
          </cell>
          <cell r="K2415">
            <v>4.8</v>
          </cell>
          <cell r="L2415" t="str">
            <v>Comedy</v>
          </cell>
          <cell r="M2415" t="str">
            <v>Sci-Fi</v>
          </cell>
        </row>
        <row r="2416">
          <cell r="A2416" t="str">
            <v>Richard Attenborough</v>
          </cell>
          <cell r="B2416">
            <v>240</v>
          </cell>
          <cell r="C2416">
            <v>0</v>
          </cell>
          <cell r="D2416" t="str">
            <v>Biography|Drama|History</v>
          </cell>
          <cell r="E2416" t="str">
            <v>GandhiÂ </v>
          </cell>
          <cell r="F2416" t="str">
            <v>http://www.imdb.com/title/tt0083987/?ref_=fn_tt_tt_1</v>
          </cell>
          <cell r="G2416" t="str">
            <v>English</v>
          </cell>
          <cell r="H2416" t="str">
            <v>UK</v>
          </cell>
          <cell r="I2416">
            <v>22000000</v>
          </cell>
          <cell r="J2416">
            <v>1982</v>
          </cell>
          <cell r="K2416">
            <v>8.1</v>
          </cell>
          <cell r="L2416" t="str">
            <v>Biography</v>
          </cell>
          <cell r="M2416" t="str">
            <v>Drama</v>
          </cell>
          <cell r="N2416" t="str">
            <v>History</v>
          </cell>
        </row>
        <row r="2417">
          <cell r="A2417" t="str">
            <v>Lasse HallstrÃ¶m</v>
          </cell>
          <cell r="B2417">
            <v>122</v>
          </cell>
          <cell r="C2417">
            <v>54235441</v>
          </cell>
          <cell r="D2417" t="str">
            <v>Comedy|Drama</v>
          </cell>
          <cell r="E2417" t="str">
            <v>The Hundred-Foot JourneyÂ </v>
          </cell>
          <cell r="F2417" t="str">
            <v>http://www.imdb.com/title/tt2980648/?ref_=fn_tt_tt_1</v>
          </cell>
          <cell r="G2417" t="str">
            <v>English</v>
          </cell>
          <cell r="H2417" t="str">
            <v>USA</v>
          </cell>
          <cell r="I2417">
            <v>22000000</v>
          </cell>
          <cell r="J2417">
            <v>2014</v>
          </cell>
          <cell r="K2417">
            <v>7.3</v>
          </cell>
          <cell r="L2417" t="str">
            <v>Comedy</v>
          </cell>
          <cell r="M2417" t="str">
            <v>Drama</v>
          </cell>
        </row>
        <row r="2418">
          <cell r="A2418" t="str">
            <v>Irwin Winkler</v>
          </cell>
          <cell r="B2418">
            <v>114</v>
          </cell>
          <cell r="C2418">
            <v>50728000</v>
          </cell>
          <cell r="D2418" t="str">
            <v>Action|Crime|Drama|Mystery|Thriller</v>
          </cell>
          <cell r="E2418" t="str">
            <v>The NetÂ </v>
          </cell>
          <cell r="F2418" t="str">
            <v>http://www.imdb.com/title/tt0113957/?ref_=fn_tt_tt_1</v>
          </cell>
          <cell r="G2418" t="str">
            <v>English</v>
          </cell>
          <cell r="H2418" t="str">
            <v>USA</v>
          </cell>
          <cell r="I2418">
            <v>22000000</v>
          </cell>
          <cell r="J2418">
            <v>1995</v>
          </cell>
          <cell r="K2418">
            <v>5.8</v>
          </cell>
          <cell r="L2418" t="str">
            <v>Action</v>
          </cell>
          <cell r="M2418" t="str">
            <v>Crime</v>
          </cell>
          <cell r="N2418" t="str">
            <v>Drama</v>
          </cell>
          <cell r="O2418" t="str">
            <v>Mystery</v>
          </cell>
        </row>
        <row r="2419">
          <cell r="A2419" t="str">
            <v>Jessie Nelson</v>
          </cell>
          <cell r="B2419">
            <v>132</v>
          </cell>
          <cell r="C2419">
            <v>40270895</v>
          </cell>
          <cell r="D2419" t="str">
            <v>Drama</v>
          </cell>
          <cell r="E2419" t="str">
            <v>I Am SamÂ </v>
          </cell>
          <cell r="F2419" t="str">
            <v>http://www.imdb.com/title/tt0277027/?ref_=fn_tt_tt_1</v>
          </cell>
          <cell r="G2419" t="str">
            <v>English</v>
          </cell>
          <cell r="H2419" t="str">
            <v>USA</v>
          </cell>
          <cell r="I2419">
            <v>22000000</v>
          </cell>
          <cell r="J2419">
            <v>2001</v>
          </cell>
          <cell r="K2419">
            <v>7.6</v>
          </cell>
          <cell r="L2419" t="str">
            <v>Drama</v>
          </cell>
          <cell r="M2419">
            <v>0</v>
          </cell>
        </row>
        <row r="2420">
          <cell r="A2420" t="str">
            <v>Christopher Spencer</v>
          </cell>
          <cell r="B2420">
            <v>170</v>
          </cell>
          <cell r="C2420">
            <v>59696176</v>
          </cell>
          <cell r="D2420" t="str">
            <v>Biography|Drama|History</v>
          </cell>
          <cell r="E2420" t="str">
            <v>Son of GodÂ </v>
          </cell>
          <cell r="F2420" t="str">
            <v>http://www.imdb.com/title/tt3210686/?ref_=fn_tt_tt_1</v>
          </cell>
          <cell r="G2420" t="str">
            <v>English</v>
          </cell>
          <cell r="H2420" t="str">
            <v>USA</v>
          </cell>
          <cell r="I2420">
            <v>22000000</v>
          </cell>
          <cell r="J2420">
            <v>2014</v>
          </cell>
          <cell r="K2420">
            <v>5.6</v>
          </cell>
          <cell r="L2420" t="str">
            <v>Biography</v>
          </cell>
          <cell r="M2420" t="str">
            <v>Drama</v>
          </cell>
          <cell r="N2420" t="str">
            <v>History</v>
          </cell>
        </row>
        <row r="2421">
          <cell r="A2421" t="str">
            <v>Len Wiseman</v>
          </cell>
          <cell r="B2421">
            <v>133</v>
          </cell>
          <cell r="C2421">
            <v>51483949</v>
          </cell>
          <cell r="D2421" t="str">
            <v>Action|Fantasy|Thriller</v>
          </cell>
          <cell r="E2421" t="str">
            <v>UnderworldÂ </v>
          </cell>
          <cell r="F2421" t="str">
            <v>http://www.imdb.com/title/tt0320691/?ref_=fn_tt_tt_1</v>
          </cell>
          <cell r="G2421" t="str">
            <v>English</v>
          </cell>
          <cell r="H2421" t="str">
            <v>UK</v>
          </cell>
          <cell r="I2421">
            <v>22000000</v>
          </cell>
          <cell r="J2421">
            <v>2003</v>
          </cell>
          <cell r="K2421">
            <v>7</v>
          </cell>
          <cell r="L2421" t="str">
            <v>Action</v>
          </cell>
          <cell r="M2421" t="str">
            <v>Fantasy</v>
          </cell>
          <cell r="N2421" t="str">
            <v>Thriller</v>
          </cell>
        </row>
        <row r="2422">
          <cell r="A2422" t="str">
            <v>Mikael HÃ¥fstrÃ¶m</v>
          </cell>
          <cell r="B2422">
            <v>112</v>
          </cell>
          <cell r="C2422">
            <v>36020063</v>
          </cell>
          <cell r="D2422" t="str">
            <v>Drama|Thriller</v>
          </cell>
          <cell r="E2422" t="str">
            <v>DerailedÂ </v>
          </cell>
          <cell r="F2422" t="str">
            <v>http://www.imdb.com/title/tt0398017/?ref_=fn_tt_tt_1</v>
          </cell>
          <cell r="G2422" t="str">
            <v>English</v>
          </cell>
          <cell r="H2422" t="str">
            <v>USA</v>
          </cell>
          <cell r="I2422">
            <v>22000000</v>
          </cell>
          <cell r="J2422">
            <v>2005</v>
          </cell>
          <cell r="K2422">
            <v>6.6</v>
          </cell>
          <cell r="L2422" t="str">
            <v>Drama</v>
          </cell>
          <cell r="M2422" t="str">
            <v>Thriller</v>
          </cell>
        </row>
        <row r="2423">
          <cell r="A2423" t="str">
            <v>Richard Attenborough</v>
          </cell>
          <cell r="B2423">
            <v>115</v>
          </cell>
          <cell r="C2423">
            <v>25842000</v>
          </cell>
          <cell r="D2423" t="str">
            <v>Biography|Drama|Romance</v>
          </cell>
          <cell r="E2423" t="str">
            <v>ShadowlandsÂ </v>
          </cell>
          <cell r="F2423" t="str">
            <v>http://www.imdb.com/title/tt0108101/?ref_=fn_tt_tt_1</v>
          </cell>
          <cell r="G2423" t="str">
            <v>English</v>
          </cell>
          <cell r="H2423" t="str">
            <v>UK</v>
          </cell>
          <cell r="I2423">
            <v>22000000</v>
          </cell>
          <cell r="J2423">
            <v>1993</v>
          </cell>
          <cell r="K2423">
            <v>7.4</v>
          </cell>
          <cell r="L2423" t="str">
            <v>Biography</v>
          </cell>
          <cell r="M2423" t="str">
            <v>Drama</v>
          </cell>
          <cell r="N2423" t="str">
            <v>Romance</v>
          </cell>
        </row>
        <row r="2424">
          <cell r="A2424" t="str">
            <v>Mike Bigelow</v>
          </cell>
          <cell r="B2424">
            <v>83</v>
          </cell>
          <cell r="C2424">
            <v>22264487</v>
          </cell>
          <cell r="D2424" t="str">
            <v>Comedy</v>
          </cell>
          <cell r="E2424" t="str">
            <v>Deuce Bigalow: European GigoloÂ </v>
          </cell>
          <cell r="F2424" t="str">
            <v>http://www.imdb.com/title/tt0367652/?ref_=fn_tt_tt_1</v>
          </cell>
          <cell r="G2424" t="str">
            <v>English</v>
          </cell>
          <cell r="H2424" t="str">
            <v>USA</v>
          </cell>
          <cell r="I2424">
            <v>22000000</v>
          </cell>
          <cell r="J2424">
            <v>2005</v>
          </cell>
          <cell r="K2424">
            <v>4.5999999999999996</v>
          </cell>
          <cell r="L2424" t="str">
            <v>Comedy</v>
          </cell>
          <cell r="M2424">
            <v>0</v>
          </cell>
        </row>
        <row r="2425">
          <cell r="A2425" t="str">
            <v>Dennis Dugan</v>
          </cell>
          <cell r="B2425">
            <v>96</v>
          </cell>
          <cell r="C2425">
            <v>19351569</v>
          </cell>
          <cell r="D2425" t="str">
            <v>Comedy|Crime|Romance</v>
          </cell>
          <cell r="E2425" t="str">
            <v>Saving SilvermanÂ </v>
          </cell>
          <cell r="F2425" t="str">
            <v>http://www.imdb.com/title/tt0239948/?ref_=fn_tt_tt_1</v>
          </cell>
          <cell r="G2425" t="str">
            <v>English</v>
          </cell>
          <cell r="H2425" t="str">
            <v>USA</v>
          </cell>
          <cell r="I2425">
            <v>22000000</v>
          </cell>
          <cell r="J2425">
            <v>2001</v>
          </cell>
          <cell r="K2425">
            <v>5.9</v>
          </cell>
          <cell r="L2425" t="str">
            <v>Comedy</v>
          </cell>
          <cell r="M2425" t="str">
            <v>Crime</v>
          </cell>
          <cell r="N2425" t="str">
            <v>Romance</v>
          </cell>
        </row>
        <row r="2426">
          <cell r="A2426" t="str">
            <v>David Bowers</v>
          </cell>
          <cell r="B2426">
            <v>94</v>
          </cell>
          <cell r="C2426">
            <v>49002815</v>
          </cell>
          <cell r="D2426" t="str">
            <v>Comedy|Family</v>
          </cell>
          <cell r="E2426" t="str">
            <v>Diary of a Wimpy Kid: Dog DaysÂ </v>
          </cell>
          <cell r="F2426" t="str">
            <v>http://www.imdb.com/title/tt2023453/?ref_=fn_tt_tt_1</v>
          </cell>
          <cell r="G2426" t="str">
            <v>English</v>
          </cell>
          <cell r="H2426" t="str">
            <v>USA</v>
          </cell>
          <cell r="I2426">
            <v>22000000</v>
          </cell>
          <cell r="J2426">
            <v>2012</v>
          </cell>
          <cell r="K2426">
            <v>6.4</v>
          </cell>
          <cell r="L2426" t="str">
            <v>Comedy</v>
          </cell>
          <cell r="M2426" t="str">
            <v>Family</v>
          </cell>
        </row>
        <row r="2427">
          <cell r="A2427" t="str">
            <v>Spike Lee</v>
          </cell>
          <cell r="B2427">
            <v>142</v>
          </cell>
          <cell r="C2427">
            <v>19283782</v>
          </cell>
          <cell r="D2427" t="str">
            <v>Crime|Drama|Romance|Thriller</v>
          </cell>
          <cell r="E2427" t="str">
            <v>Summer of SamÂ </v>
          </cell>
          <cell r="F2427" t="str">
            <v>http://www.imdb.com/title/tt0162677/?ref_=fn_tt_tt_1</v>
          </cell>
          <cell r="G2427" t="str">
            <v>English</v>
          </cell>
          <cell r="H2427" t="str">
            <v>USA</v>
          </cell>
          <cell r="I2427">
            <v>22000000</v>
          </cell>
          <cell r="J2427">
            <v>1999</v>
          </cell>
          <cell r="K2427">
            <v>6.6</v>
          </cell>
          <cell r="L2427" t="str">
            <v>Crime</v>
          </cell>
          <cell r="M2427" t="str">
            <v>Drama</v>
          </cell>
          <cell r="N2427" t="str">
            <v>Romance</v>
          </cell>
          <cell r="O2427" t="str">
            <v>Thriller</v>
          </cell>
        </row>
        <row r="2428">
          <cell r="A2428" t="str">
            <v>Kevin Smith</v>
          </cell>
          <cell r="B2428">
            <v>104</v>
          </cell>
          <cell r="C2428">
            <v>30059386</v>
          </cell>
          <cell r="D2428" t="str">
            <v>Comedy</v>
          </cell>
          <cell r="E2428" t="str">
            <v>Jay and Silent Bob Strike BackÂ </v>
          </cell>
          <cell r="F2428" t="str">
            <v>http://www.imdb.com/title/tt0261392/?ref_=fn_tt_tt_1</v>
          </cell>
          <cell r="G2428" t="str">
            <v>English</v>
          </cell>
          <cell r="H2428" t="str">
            <v>USA</v>
          </cell>
          <cell r="I2428">
            <v>22000000</v>
          </cell>
          <cell r="J2428">
            <v>2001</v>
          </cell>
          <cell r="K2428">
            <v>6.9</v>
          </cell>
          <cell r="L2428" t="str">
            <v>Comedy</v>
          </cell>
          <cell r="M2428">
            <v>0</v>
          </cell>
        </row>
        <row r="2429">
          <cell r="A2429" t="str">
            <v>Ethan Coen</v>
          </cell>
          <cell r="B2429">
            <v>106</v>
          </cell>
          <cell r="C2429">
            <v>29997095</v>
          </cell>
          <cell r="D2429" t="str">
            <v>Comedy|Mystery</v>
          </cell>
          <cell r="E2429" t="str">
            <v>Hail, Caesar!Â </v>
          </cell>
          <cell r="F2429" t="str">
            <v>http://www.imdb.com/title/tt0475290/?ref_=fn_tt_tt_1</v>
          </cell>
          <cell r="G2429" t="str">
            <v>English</v>
          </cell>
          <cell r="H2429" t="str">
            <v>UK</v>
          </cell>
          <cell r="I2429">
            <v>22000000</v>
          </cell>
          <cell r="J2429">
            <v>2016</v>
          </cell>
          <cell r="K2429">
            <v>6.4</v>
          </cell>
          <cell r="L2429" t="str">
            <v>Comedy</v>
          </cell>
          <cell r="M2429" t="str">
            <v>Mystery</v>
          </cell>
        </row>
        <row r="2430">
          <cell r="A2430" t="str">
            <v>Harry Elfont</v>
          </cell>
          <cell r="B2430">
            <v>98</v>
          </cell>
          <cell r="C2430">
            <v>14252830</v>
          </cell>
          <cell r="D2430" t="str">
            <v>Comedy|Music</v>
          </cell>
          <cell r="E2430" t="str">
            <v>Josie and the PussycatsÂ </v>
          </cell>
          <cell r="F2430" t="str">
            <v>http://www.imdb.com/title/tt0236348/?ref_=fn_tt_tt_1</v>
          </cell>
          <cell r="G2430" t="str">
            <v>English</v>
          </cell>
          <cell r="H2430" t="str">
            <v>Canada</v>
          </cell>
          <cell r="I2430">
            <v>22000000</v>
          </cell>
          <cell r="J2430">
            <v>2001</v>
          </cell>
          <cell r="K2430">
            <v>5.3</v>
          </cell>
          <cell r="L2430" t="str">
            <v>Comedy</v>
          </cell>
          <cell r="M2430" t="str">
            <v>Music</v>
          </cell>
        </row>
        <row r="2431">
          <cell r="A2431" t="str">
            <v>Gary Fleder</v>
          </cell>
          <cell r="B2431">
            <v>100</v>
          </cell>
          <cell r="C2431">
            <v>19783777</v>
          </cell>
          <cell r="D2431" t="str">
            <v>Action|Crime|Drama|Thriller</v>
          </cell>
          <cell r="E2431" t="str">
            <v>HomefrontÂ </v>
          </cell>
          <cell r="F2431" t="str">
            <v>http://www.imdb.com/title/tt2312718/?ref_=fn_tt_tt_1</v>
          </cell>
          <cell r="G2431" t="str">
            <v>English</v>
          </cell>
          <cell r="H2431" t="str">
            <v>USA</v>
          </cell>
          <cell r="I2431">
            <v>22000000</v>
          </cell>
          <cell r="J2431">
            <v>2013</v>
          </cell>
          <cell r="K2431">
            <v>6.5</v>
          </cell>
          <cell r="L2431" t="str">
            <v>Action</v>
          </cell>
          <cell r="M2431" t="str">
            <v>Crime</v>
          </cell>
          <cell r="N2431" t="str">
            <v>Drama</v>
          </cell>
          <cell r="O2431" t="str">
            <v>Thriller</v>
          </cell>
        </row>
        <row r="2432">
          <cell r="A2432" t="str">
            <v>Uli Edel</v>
          </cell>
          <cell r="B2432">
            <v>95</v>
          </cell>
          <cell r="C2432">
            <v>13555988</v>
          </cell>
          <cell r="D2432" t="str">
            <v>Adventure|Comedy|Family|Fantasy</v>
          </cell>
          <cell r="E2432" t="str">
            <v>The Little VampireÂ </v>
          </cell>
          <cell r="F2432" t="str">
            <v>http://www.imdb.com/title/tt0192255/?ref_=fn_tt_tt_1</v>
          </cell>
          <cell r="G2432" t="str">
            <v>English</v>
          </cell>
          <cell r="H2432" t="str">
            <v>Germany</v>
          </cell>
          <cell r="I2432">
            <v>22000000</v>
          </cell>
          <cell r="J2432">
            <v>2000</v>
          </cell>
          <cell r="K2432">
            <v>5.7</v>
          </cell>
          <cell r="L2432" t="str">
            <v>Adventure</v>
          </cell>
          <cell r="M2432" t="str">
            <v>Comedy</v>
          </cell>
          <cell r="N2432" t="str">
            <v>Family</v>
          </cell>
          <cell r="O2432" t="str">
            <v>Fantasy</v>
          </cell>
        </row>
        <row r="2433">
          <cell r="A2433" t="str">
            <v>David O. Russell</v>
          </cell>
          <cell r="B2433">
            <v>107</v>
          </cell>
          <cell r="C2433">
            <v>12784713</v>
          </cell>
          <cell r="D2433" t="str">
            <v>Comedy</v>
          </cell>
          <cell r="E2433" t="str">
            <v>I Heart HuckabeesÂ </v>
          </cell>
          <cell r="F2433" t="str">
            <v>http://www.imdb.com/title/tt0356721/?ref_=fn_tt_tt_1</v>
          </cell>
          <cell r="G2433" t="str">
            <v>English</v>
          </cell>
          <cell r="H2433" t="str">
            <v>USA</v>
          </cell>
          <cell r="I2433">
            <v>22000000</v>
          </cell>
          <cell r="J2433">
            <v>2004</v>
          </cell>
          <cell r="K2433">
            <v>6.7</v>
          </cell>
          <cell r="L2433" t="str">
            <v>Comedy</v>
          </cell>
          <cell r="M2433">
            <v>0</v>
          </cell>
        </row>
        <row r="2434">
          <cell r="A2434" t="str">
            <v>Brian Trenchard-Smith</v>
          </cell>
          <cell r="B2434">
            <v>104</v>
          </cell>
          <cell r="C2434">
            <v>5974653</v>
          </cell>
          <cell r="D2434" t="str">
            <v>Action|Adventure|Fantasy|Sci-Fi|Thriller</v>
          </cell>
          <cell r="E2434" t="str">
            <v>Megiddo: The Omega Code 2Â </v>
          </cell>
          <cell r="F2434" t="str">
            <v>http://www.imdb.com/title/tt0263728/?ref_=fn_tt_tt_1</v>
          </cell>
          <cell r="G2434" t="str">
            <v>English</v>
          </cell>
          <cell r="H2434" t="str">
            <v>USA</v>
          </cell>
          <cell r="I2434">
            <v>22000000</v>
          </cell>
          <cell r="J2434">
            <v>2001</v>
          </cell>
          <cell r="K2434">
            <v>4.0999999999999996</v>
          </cell>
          <cell r="L2434" t="str">
            <v>Action</v>
          </cell>
          <cell r="M2434" t="str">
            <v>Adventure</v>
          </cell>
          <cell r="N2434" t="str">
            <v>Fantasy</v>
          </cell>
          <cell r="O2434" t="str">
            <v>Sci-Fi</v>
          </cell>
        </row>
        <row r="2435">
          <cell r="A2435" t="str">
            <v>Hugh Wilson</v>
          </cell>
          <cell r="B2435">
            <v>77</v>
          </cell>
          <cell r="C2435">
            <v>9694105</v>
          </cell>
          <cell r="D2435" t="str">
            <v>Comedy|Family|Romance</v>
          </cell>
          <cell r="E2435" t="str">
            <v>Dudley Do-RightÂ </v>
          </cell>
          <cell r="F2435" t="str">
            <v>http://www.imdb.com/title/tt0160236/?ref_=fn_tt_tt_1</v>
          </cell>
          <cell r="G2435" t="str">
            <v>English</v>
          </cell>
          <cell r="H2435" t="str">
            <v>USA</v>
          </cell>
          <cell r="I2435">
            <v>22000000</v>
          </cell>
          <cell r="J2435">
            <v>1999</v>
          </cell>
          <cell r="K2435">
            <v>3.8</v>
          </cell>
          <cell r="L2435" t="str">
            <v>Comedy</v>
          </cell>
          <cell r="M2435" t="str">
            <v>Family</v>
          </cell>
          <cell r="N2435" t="str">
            <v>Romance</v>
          </cell>
        </row>
        <row r="2436">
          <cell r="A2436" t="str">
            <v>Christian Carion</v>
          </cell>
          <cell r="B2436">
            <v>116</v>
          </cell>
          <cell r="C2436">
            <v>1050445</v>
          </cell>
          <cell r="D2436" t="str">
            <v>Drama|History|Music|Romance|War</v>
          </cell>
          <cell r="E2436" t="str">
            <v>Joyeux NoelÂ </v>
          </cell>
          <cell r="F2436" t="str">
            <v>http://www.imdb.com/title/tt0424205/?ref_=fn_tt_tt_1</v>
          </cell>
          <cell r="G2436" t="str">
            <v>French</v>
          </cell>
          <cell r="H2436" t="str">
            <v>France</v>
          </cell>
          <cell r="I2436">
            <v>22000000</v>
          </cell>
          <cell r="J2436">
            <v>2005</v>
          </cell>
          <cell r="K2436">
            <v>7.8</v>
          </cell>
          <cell r="L2436" t="str">
            <v>Drama</v>
          </cell>
          <cell r="M2436" t="str">
            <v>History</v>
          </cell>
          <cell r="N2436" t="str">
            <v>Music</v>
          </cell>
          <cell r="O2436" t="str">
            <v>Romance</v>
          </cell>
        </row>
        <row r="2437">
          <cell r="A2437" t="str">
            <v>Callie Khouri</v>
          </cell>
          <cell r="B2437">
            <v>104</v>
          </cell>
          <cell r="C2437">
            <v>20668843</v>
          </cell>
          <cell r="D2437" t="str">
            <v>Comedy|Crime|Thriller</v>
          </cell>
          <cell r="E2437" t="str">
            <v>Mad MoneyÂ </v>
          </cell>
          <cell r="F2437" t="str">
            <v>http://www.imdb.com/title/tt0951216/?ref_=fn_tt_tt_1</v>
          </cell>
          <cell r="G2437" t="str">
            <v>English</v>
          </cell>
          <cell r="H2437" t="str">
            <v>USA</v>
          </cell>
          <cell r="I2437">
            <v>22000000</v>
          </cell>
          <cell r="J2437">
            <v>2008</v>
          </cell>
          <cell r="K2437">
            <v>5.8</v>
          </cell>
          <cell r="L2437" t="str">
            <v>Comedy</v>
          </cell>
          <cell r="M2437" t="str">
            <v>Crime</v>
          </cell>
          <cell r="N2437" t="str">
            <v>Thriller</v>
          </cell>
        </row>
        <row r="2438">
          <cell r="A2438" t="str">
            <v>Rowan Joffe</v>
          </cell>
          <cell r="B2438">
            <v>92</v>
          </cell>
          <cell r="C2438">
            <v>2963012</v>
          </cell>
          <cell r="D2438" t="str">
            <v>Drama|Mystery|Thriller</v>
          </cell>
          <cell r="E2438" t="str">
            <v>Before I Go to SleepÂ </v>
          </cell>
          <cell r="F2438" t="str">
            <v>http://www.imdb.com/title/tt1726592/?ref_=fn_tt_tt_1</v>
          </cell>
          <cell r="G2438" t="str">
            <v>English</v>
          </cell>
          <cell r="H2438" t="str">
            <v>UK</v>
          </cell>
          <cell r="I2438">
            <v>22000000</v>
          </cell>
          <cell r="J2438">
            <v>2014</v>
          </cell>
          <cell r="K2438">
            <v>6.3</v>
          </cell>
          <cell r="L2438" t="str">
            <v>Drama</v>
          </cell>
          <cell r="M2438" t="str">
            <v>Mystery</v>
          </cell>
          <cell r="N2438" t="str">
            <v>Thriller</v>
          </cell>
        </row>
        <row r="2439">
          <cell r="A2439" t="str">
            <v>John Curran</v>
          </cell>
          <cell r="B2439">
            <v>105</v>
          </cell>
          <cell r="C2439">
            <v>1796024</v>
          </cell>
          <cell r="D2439" t="str">
            <v>Drama|Thriller</v>
          </cell>
          <cell r="E2439" t="str">
            <v>StoneÂ </v>
          </cell>
          <cell r="F2439" t="str">
            <v>http://www.imdb.com/title/tt1423995/?ref_=fn_tt_tt_1</v>
          </cell>
          <cell r="G2439" t="str">
            <v>English</v>
          </cell>
          <cell r="H2439" t="str">
            <v>USA</v>
          </cell>
          <cell r="I2439">
            <v>22000000</v>
          </cell>
          <cell r="J2439">
            <v>2010</v>
          </cell>
          <cell r="K2439">
            <v>5.4</v>
          </cell>
          <cell r="L2439" t="str">
            <v>Drama</v>
          </cell>
          <cell r="M2439" t="str">
            <v>Thriller</v>
          </cell>
        </row>
        <row r="2440">
          <cell r="A2440" t="str">
            <v>Scott Cooper</v>
          </cell>
          <cell r="B2440">
            <v>116</v>
          </cell>
          <cell r="C2440">
            <v>11326836</v>
          </cell>
          <cell r="D2440" t="str">
            <v>Crime|Drama|Thriller</v>
          </cell>
          <cell r="E2440" t="str">
            <v>Out of the FurnaceÂ </v>
          </cell>
          <cell r="F2440" t="str">
            <v>http://www.imdb.com/title/tt1206543/?ref_=fn_tt_tt_1</v>
          </cell>
          <cell r="G2440" t="str">
            <v>English</v>
          </cell>
          <cell r="H2440" t="str">
            <v>USA</v>
          </cell>
          <cell r="I2440">
            <v>22000000</v>
          </cell>
          <cell r="J2440">
            <v>2013</v>
          </cell>
          <cell r="K2440">
            <v>6.8</v>
          </cell>
          <cell r="L2440" t="str">
            <v>Crime</v>
          </cell>
          <cell r="M2440" t="str">
            <v>Drama</v>
          </cell>
          <cell r="N2440" t="str">
            <v>Thriller</v>
          </cell>
        </row>
        <row r="2441">
          <cell r="A2441" t="str">
            <v>Juan JosÃ© Campanella</v>
          </cell>
          <cell r="B2441">
            <v>106</v>
          </cell>
          <cell r="C2441">
            <v>0</v>
          </cell>
          <cell r="D2441" t="str">
            <v>Adventure|Animation|Family|Sport</v>
          </cell>
          <cell r="E2441" t="str">
            <v>UnderdogsÂ </v>
          </cell>
          <cell r="F2441" t="str">
            <v>http://www.imdb.com/title/tt1634003/?ref_=fn_tt_tt_1</v>
          </cell>
          <cell r="G2441" t="str">
            <v>Spanish</v>
          </cell>
          <cell r="H2441" t="str">
            <v>Spain</v>
          </cell>
          <cell r="I2441">
            <v>22000000</v>
          </cell>
          <cell r="J2441">
            <v>2013</v>
          </cell>
          <cell r="K2441">
            <v>6.7</v>
          </cell>
          <cell r="L2441" t="str">
            <v>Adventure</v>
          </cell>
          <cell r="M2441" t="str">
            <v>Animation</v>
          </cell>
          <cell r="N2441" t="str">
            <v>Family</v>
          </cell>
          <cell r="O2441" t="str">
            <v>Sport</v>
          </cell>
        </row>
        <row r="2442">
          <cell r="A2442" t="str">
            <v>Neil LaBute</v>
          </cell>
          <cell r="B2442">
            <v>110</v>
          </cell>
          <cell r="C2442">
            <v>39263506</v>
          </cell>
          <cell r="D2442" t="str">
            <v>Crime|Drama|Thriller</v>
          </cell>
          <cell r="E2442" t="str">
            <v>Lakeview TerraceÂ </v>
          </cell>
          <cell r="F2442" t="str">
            <v>http://www.imdb.com/title/tt0947802/?ref_=fn_tt_tt_1</v>
          </cell>
          <cell r="G2442" t="str">
            <v>English</v>
          </cell>
          <cell r="H2442" t="str">
            <v>USA</v>
          </cell>
          <cell r="I2442">
            <v>22000000</v>
          </cell>
          <cell r="J2442">
            <v>2008</v>
          </cell>
          <cell r="K2442">
            <v>6.1</v>
          </cell>
          <cell r="L2442" t="str">
            <v>Crime</v>
          </cell>
          <cell r="M2442" t="str">
            <v>Drama</v>
          </cell>
          <cell r="N2442" t="str">
            <v>Thriller</v>
          </cell>
        </row>
        <row r="2443">
          <cell r="A2443" t="str">
            <v>Gore Verbinski</v>
          </cell>
          <cell r="B2443">
            <v>102</v>
          </cell>
          <cell r="C2443">
            <v>12469811</v>
          </cell>
          <cell r="D2443" t="str">
            <v>Comedy|Drama</v>
          </cell>
          <cell r="E2443" t="str">
            <v>The Weather ManÂ </v>
          </cell>
          <cell r="F2443" t="str">
            <v>http://www.imdb.com/title/tt0384680/?ref_=fn_tt_tt_1</v>
          </cell>
          <cell r="G2443" t="str">
            <v>English</v>
          </cell>
          <cell r="H2443" t="str">
            <v>USA</v>
          </cell>
          <cell r="I2443">
            <v>22000000</v>
          </cell>
          <cell r="J2443">
            <v>2005</v>
          </cell>
          <cell r="K2443">
            <v>6.6</v>
          </cell>
          <cell r="L2443" t="str">
            <v>Comedy</v>
          </cell>
          <cell r="M2443" t="str">
            <v>Drama</v>
          </cell>
        </row>
        <row r="2444">
          <cell r="A2444" t="str">
            <v>Renny Harlin</v>
          </cell>
          <cell r="B2444">
            <v>108</v>
          </cell>
          <cell r="C2444">
            <v>12232937</v>
          </cell>
          <cell r="D2444" t="str">
            <v>Action|Crime|Thriller</v>
          </cell>
          <cell r="E2444" t="str">
            <v>12 RoundsÂ </v>
          </cell>
          <cell r="F2444" t="str">
            <v>http://www.imdb.com/title/tt1160368/?ref_=fn_tt_tt_1</v>
          </cell>
          <cell r="G2444" t="str">
            <v>English</v>
          </cell>
          <cell r="H2444" t="str">
            <v>USA</v>
          </cell>
          <cell r="I2444">
            <v>22000000</v>
          </cell>
          <cell r="J2444">
            <v>2009</v>
          </cell>
          <cell r="K2444">
            <v>5.6</v>
          </cell>
          <cell r="L2444" t="str">
            <v>Action</v>
          </cell>
          <cell r="M2444" t="str">
            <v>Crime</v>
          </cell>
          <cell r="N2444" t="str">
            <v>Thriller</v>
          </cell>
        </row>
        <row r="2445">
          <cell r="A2445" t="str">
            <v>Glen Morgan</v>
          </cell>
          <cell r="B2445">
            <v>100</v>
          </cell>
          <cell r="C2445">
            <v>6852144</v>
          </cell>
          <cell r="D2445" t="str">
            <v>Drama|Horror|Sci-Fi|Thriller</v>
          </cell>
          <cell r="E2445" t="str">
            <v>WillardÂ </v>
          </cell>
          <cell r="F2445" t="str">
            <v>http://www.imdb.com/title/tt0310357/?ref_=fn_tt_tt_1</v>
          </cell>
          <cell r="G2445" t="str">
            <v>English</v>
          </cell>
          <cell r="H2445" t="str">
            <v>Canada</v>
          </cell>
          <cell r="I2445">
            <v>22000000</v>
          </cell>
          <cell r="J2445">
            <v>2003</v>
          </cell>
          <cell r="K2445">
            <v>6.2</v>
          </cell>
          <cell r="L2445" t="str">
            <v>Drama</v>
          </cell>
          <cell r="M2445" t="str">
            <v>Horror</v>
          </cell>
          <cell r="N2445" t="str">
            <v>Sci-Fi</v>
          </cell>
          <cell r="O2445" t="str">
            <v>Thriller</v>
          </cell>
        </row>
        <row r="2446">
          <cell r="A2446" t="str">
            <v>Daniel Algrant</v>
          </cell>
          <cell r="B2446">
            <v>100</v>
          </cell>
          <cell r="C2446">
            <v>121972</v>
          </cell>
          <cell r="D2446" t="str">
            <v>Crime|Drama|Mystery</v>
          </cell>
          <cell r="E2446" t="str">
            <v>People I KnowÂ </v>
          </cell>
          <cell r="F2446" t="str">
            <v>http://www.imdb.com/title/tt0274711/?ref_=fn_tt_tt_1</v>
          </cell>
          <cell r="G2446" t="str">
            <v>English</v>
          </cell>
          <cell r="H2446" t="str">
            <v>USA</v>
          </cell>
          <cell r="I2446">
            <v>22000000</v>
          </cell>
          <cell r="J2446">
            <v>2002</v>
          </cell>
          <cell r="K2446">
            <v>5.5</v>
          </cell>
          <cell r="L2446" t="str">
            <v>Crime</v>
          </cell>
          <cell r="M2446" t="str">
            <v>Drama</v>
          </cell>
          <cell r="N2446" t="str">
            <v>Mystery</v>
          </cell>
        </row>
        <row r="2447">
          <cell r="A2447" t="str">
            <v>Kevin Costner</v>
          </cell>
          <cell r="B2447">
            <v>236</v>
          </cell>
          <cell r="C2447">
            <v>184208848</v>
          </cell>
          <cell r="D2447" t="str">
            <v>Adventure|Drama|Western</v>
          </cell>
          <cell r="E2447" t="str">
            <v>Dances with WolvesÂ </v>
          </cell>
          <cell r="F2447" t="str">
            <v>http://www.imdb.com/title/tt0099348/?ref_=fn_tt_tt_1</v>
          </cell>
          <cell r="G2447" t="str">
            <v>English</v>
          </cell>
          <cell r="H2447" t="str">
            <v>USA</v>
          </cell>
          <cell r="I2447">
            <v>22000000</v>
          </cell>
          <cell r="J2447">
            <v>1990</v>
          </cell>
          <cell r="K2447">
            <v>8</v>
          </cell>
          <cell r="L2447" t="str">
            <v>Adventure</v>
          </cell>
          <cell r="M2447" t="str">
            <v>Drama</v>
          </cell>
          <cell r="N2447" t="str">
            <v>Western</v>
          </cell>
        </row>
        <row r="2448">
          <cell r="A2448" t="str">
            <v>Sydney Pollack</v>
          </cell>
          <cell r="B2448">
            <v>116</v>
          </cell>
          <cell r="C2448">
            <v>177200000</v>
          </cell>
          <cell r="D2448" t="str">
            <v>Comedy|Drama|Romance</v>
          </cell>
          <cell r="E2448" t="str">
            <v>TootsieÂ </v>
          </cell>
          <cell r="F2448" t="str">
            <v>http://www.imdb.com/title/tt0084805/?ref_=fn_tt_tt_1</v>
          </cell>
          <cell r="G2448" t="str">
            <v>English</v>
          </cell>
          <cell r="H2448" t="str">
            <v>USA</v>
          </cell>
          <cell r="I2448">
            <v>22000000</v>
          </cell>
          <cell r="J2448">
            <v>1982</v>
          </cell>
          <cell r="K2448">
            <v>7.4</v>
          </cell>
          <cell r="L2448" t="str">
            <v>Comedy</v>
          </cell>
          <cell r="M2448" t="str">
            <v>Drama</v>
          </cell>
          <cell r="N2448" t="str">
            <v>Romance</v>
          </cell>
        </row>
        <row r="2449">
          <cell r="A2449" t="str">
            <v>Woody Allen</v>
          </cell>
          <cell r="B2449">
            <v>98</v>
          </cell>
          <cell r="C2449">
            <v>3247816</v>
          </cell>
          <cell r="D2449" t="str">
            <v>Comedy|Drama|Romance</v>
          </cell>
          <cell r="E2449" t="str">
            <v>You Will Meet a Tall Dark StrangerÂ </v>
          </cell>
          <cell r="F2449" t="str">
            <v>http://www.imdb.com/title/tt1182350/?ref_=fn_tt_tt_1</v>
          </cell>
          <cell r="G2449" t="str">
            <v>English</v>
          </cell>
          <cell r="H2449" t="str">
            <v>USA</v>
          </cell>
          <cell r="I2449">
            <v>22000000</v>
          </cell>
          <cell r="J2449">
            <v>2010</v>
          </cell>
          <cell r="K2449">
            <v>6.3</v>
          </cell>
          <cell r="L2449" t="str">
            <v>Comedy</v>
          </cell>
          <cell r="M2449" t="str">
            <v>Drama</v>
          </cell>
          <cell r="N2449" t="str">
            <v>Romance</v>
          </cell>
        </row>
        <row r="2450">
          <cell r="A2450" t="str">
            <v>Tommy O'Haver</v>
          </cell>
          <cell r="B2450">
            <v>87</v>
          </cell>
          <cell r="C2450">
            <v>11560259</v>
          </cell>
          <cell r="D2450" t="str">
            <v>Comedy|Romance</v>
          </cell>
          <cell r="E2450" t="str">
            <v>Get Over ItÂ </v>
          </cell>
          <cell r="F2450" t="str">
            <v>http://www.imdb.com/title/tt0192071/?ref_=fn_tt_tt_1</v>
          </cell>
          <cell r="G2450" t="str">
            <v>English</v>
          </cell>
          <cell r="H2450" t="str">
            <v>USA</v>
          </cell>
          <cell r="I2450">
            <v>22000000</v>
          </cell>
          <cell r="J2450">
            <v>2001</v>
          </cell>
          <cell r="K2450">
            <v>5.8</v>
          </cell>
          <cell r="L2450" t="str">
            <v>Comedy</v>
          </cell>
          <cell r="M2450" t="str">
            <v>Romance</v>
          </cell>
        </row>
        <row r="2451">
          <cell r="A2451" t="str">
            <v>Vondie Curtis-Hall</v>
          </cell>
          <cell r="B2451">
            <v>104</v>
          </cell>
          <cell r="C2451">
            <v>4273372</v>
          </cell>
          <cell r="D2451" t="str">
            <v>Drama|Music|Romance</v>
          </cell>
          <cell r="E2451" t="str">
            <v>GlitterÂ </v>
          </cell>
          <cell r="F2451" t="str">
            <v>http://www.imdb.com/title/tt0118589/?ref_=fn_tt_tt_1</v>
          </cell>
          <cell r="G2451" t="str">
            <v>English</v>
          </cell>
          <cell r="H2451" t="str">
            <v>USA</v>
          </cell>
          <cell r="I2451">
            <v>22000000</v>
          </cell>
          <cell r="J2451">
            <v>2001</v>
          </cell>
          <cell r="K2451">
            <v>2.1</v>
          </cell>
          <cell r="L2451" t="str">
            <v>Drama</v>
          </cell>
          <cell r="M2451" t="str">
            <v>Music</v>
          </cell>
          <cell r="N2451" t="str">
            <v>Romance</v>
          </cell>
        </row>
        <row r="2452">
          <cell r="A2452" t="str">
            <v>John Herzfeld</v>
          </cell>
          <cell r="B2452">
            <v>97</v>
          </cell>
          <cell r="C2452">
            <v>0</v>
          </cell>
          <cell r="D2452" t="str">
            <v>Action|Crime|Thriller</v>
          </cell>
          <cell r="E2452" t="str">
            <v>The Death and Life of Bobby ZÂ </v>
          </cell>
          <cell r="F2452" t="str">
            <v>http://www.imdb.com/title/tt0473188/?ref_=fn_tt_tt_1</v>
          </cell>
          <cell r="G2452" t="str">
            <v>English</v>
          </cell>
          <cell r="H2452" t="str">
            <v>USA</v>
          </cell>
          <cell r="I2452">
            <v>22000000</v>
          </cell>
          <cell r="J2452">
            <v>2007</v>
          </cell>
          <cell r="K2452">
            <v>5.9</v>
          </cell>
          <cell r="L2452" t="str">
            <v>Action</v>
          </cell>
          <cell r="M2452" t="str">
            <v>Crime</v>
          </cell>
          <cell r="N2452" t="str">
            <v>Thriller</v>
          </cell>
        </row>
        <row r="2453">
          <cell r="A2453" t="str">
            <v>Russell Crowe</v>
          </cell>
          <cell r="B2453">
            <v>111</v>
          </cell>
          <cell r="C2453">
            <v>4190530</v>
          </cell>
          <cell r="D2453" t="str">
            <v>Drama|War</v>
          </cell>
          <cell r="E2453" t="str">
            <v>The Water DivinerÂ </v>
          </cell>
          <cell r="F2453" t="str">
            <v>http://www.imdb.com/title/tt3007512/?ref_=fn_tt_tt_1</v>
          </cell>
          <cell r="G2453" t="str">
            <v>English</v>
          </cell>
          <cell r="H2453" t="str">
            <v>Australia</v>
          </cell>
          <cell r="I2453">
            <v>22500000</v>
          </cell>
          <cell r="J2453">
            <v>2014</v>
          </cell>
          <cell r="K2453">
            <v>7.1</v>
          </cell>
          <cell r="L2453" t="str">
            <v>Drama</v>
          </cell>
          <cell r="M2453" t="str">
            <v>War</v>
          </cell>
        </row>
        <row r="2454">
          <cell r="A2454" t="str">
            <v>Mel Brooks</v>
          </cell>
          <cell r="B2454">
            <v>96</v>
          </cell>
          <cell r="C2454">
            <v>38119483</v>
          </cell>
          <cell r="D2454" t="str">
            <v>Adventure|Comedy|Sci-Fi</v>
          </cell>
          <cell r="E2454" t="str">
            <v>SpaceballsÂ </v>
          </cell>
          <cell r="F2454" t="str">
            <v>http://www.imdb.com/title/tt0094012/?ref_=fn_tt_tt_1</v>
          </cell>
          <cell r="G2454" t="str">
            <v>English</v>
          </cell>
          <cell r="H2454" t="str">
            <v>USA</v>
          </cell>
          <cell r="I2454">
            <v>22700000</v>
          </cell>
          <cell r="J2454">
            <v>1987</v>
          </cell>
          <cell r="K2454">
            <v>7.1</v>
          </cell>
          <cell r="L2454" t="str">
            <v>Adventure</v>
          </cell>
          <cell r="M2454" t="str">
            <v>Comedy</v>
          </cell>
          <cell r="N2454" t="str">
            <v>Sci-Fi</v>
          </cell>
        </row>
        <row r="2455">
          <cell r="A2455" t="str">
            <v>Alex Proyas</v>
          </cell>
          <cell r="B2455">
            <v>98</v>
          </cell>
          <cell r="C2455">
            <v>50693162</v>
          </cell>
          <cell r="D2455" t="str">
            <v>Action|Drama|Fantasy</v>
          </cell>
          <cell r="E2455" t="str">
            <v>The CrowÂ </v>
          </cell>
          <cell r="F2455" t="str">
            <v>http://www.imdb.com/title/tt0109506/?ref_=fn_tt_tt_1</v>
          </cell>
          <cell r="G2455" t="str">
            <v>English</v>
          </cell>
          <cell r="H2455" t="str">
            <v>USA</v>
          </cell>
          <cell r="I2455">
            <v>23000000</v>
          </cell>
          <cell r="J2455">
            <v>1994</v>
          </cell>
          <cell r="K2455">
            <v>7.6</v>
          </cell>
          <cell r="L2455" t="str">
            <v>Action</v>
          </cell>
          <cell r="M2455" t="str">
            <v>Drama</v>
          </cell>
          <cell r="N2455" t="str">
            <v>Fantasy</v>
          </cell>
        </row>
        <row r="2456">
          <cell r="A2456" t="str">
            <v>Tony Kaye</v>
          </cell>
          <cell r="B2456">
            <v>100</v>
          </cell>
          <cell r="C2456">
            <v>0</v>
          </cell>
          <cell r="D2456" t="str">
            <v>Crime|Drama</v>
          </cell>
          <cell r="E2456" t="str">
            <v>Black Water TransitÂ </v>
          </cell>
          <cell r="F2456" t="str">
            <v>http://www.imdb.com/title/tt0490087/?ref_=fn_tt_tt_1</v>
          </cell>
          <cell r="G2456" t="str">
            <v>English</v>
          </cell>
          <cell r="H2456" t="str">
            <v>USA</v>
          </cell>
          <cell r="I2456">
            <v>23000000</v>
          </cell>
          <cell r="J2456">
            <v>2009</v>
          </cell>
          <cell r="K2456">
            <v>7.2</v>
          </cell>
          <cell r="L2456" t="str">
            <v>Crime</v>
          </cell>
          <cell r="M2456" t="str">
            <v>Drama</v>
          </cell>
        </row>
        <row r="2457">
          <cell r="A2457" t="str">
            <v>Andy Cadiff</v>
          </cell>
          <cell r="B2457">
            <v>101</v>
          </cell>
          <cell r="C2457">
            <v>12189514</v>
          </cell>
          <cell r="D2457" t="str">
            <v>Comedy|Romance</v>
          </cell>
          <cell r="E2457" t="str">
            <v>Chasing LibertyÂ </v>
          </cell>
          <cell r="F2457" t="str">
            <v>http://www.imdb.com/title/tt0360139/?ref_=fn_tt_tt_1</v>
          </cell>
          <cell r="G2457" t="str">
            <v>English</v>
          </cell>
          <cell r="H2457" t="str">
            <v>USA</v>
          </cell>
          <cell r="I2457">
            <v>23000000</v>
          </cell>
          <cell r="J2457">
            <v>2004</v>
          </cell>
          <cell r="K2457">
            <v>6.1</v>
          </cell>
          <cell r="L2457" t="str">
            <v>Comedy</v>
          </cell>
          <cell r="M2457" t="str">
            <v>Romance</v>
          </cell>
        </row>
        <row r="2458">
          <cell r="A2458" t="str">
            <v>Norman Jewison</v>
          </cell>
          <cell r="B2458">
            <v>120</v>
          </cell>
          <cell r="C2458">
            <v>763044</v>
          </cell>
          <cell r="D2458" t="str">
            <v>Drama|Thriller</v>
          </cell>
          <cell r="E2458" t="str">
            <v>The StatementÂ </v>
          </cell>
          <cell r="F2458" t="str">
            <v>http://www.imdb.com/title/tt0340376/?ref_=fn_tt_tt_1</v>
          </cell>
          <cell r="G2458" t="str">
            <v>English</v>
          </cell>
          <cell r="H2458" t="str">
            <v>Canada</v>
          </cell>
          <cell r="I2458">
            <v>23000000</v>
          </cell>
          <cell r="J2458">
            <v>2003</v>
          </cell>
          <cell r="K2458">
            <v>6.2</v>
          </cell>
          <cell r="L2458" t="str">
            <v>Drama</v>
          </cell>
          <cell r="M2458" t="str">
            <v>Thriller</v>
          </cell>
        </row>
        <row r="2459">
          <cell r="A2459" t="str">
            <v>Bernardo Bertolucci</v>
          </cell>
          <cell r="B2459">
            <v>219</v>
          </cell>
          <cell r="C2459">
            <v>43984230</v>
          </cell>
          <cell r="D2459" t="str">
            <v>Biography|Drama|History</v>
          </cell>
          <cell r="E2459" t="str">
            <v>The Last EmperorÂ </v>
          </cell>
          <cell r="F2459" t="str">
            <v>http://www.imdb.com/title/tt0093389/?ref_=fn_tt_tt_1</v>
          </cell>
          <cell r="G2459" t="str">
            <v>English</v>
          </cell>
          <cell r="H2459" t="str">
            <v>China</v>
          </cell>
          <cell r="I2459">
            <v>23000000</v>
          </cell>
          <cell r="J2459">
            <v>1987</v>
          </cell>
          <cell r="K2459">
            <v>7.8</v>
          </cell>
          <cell r="L2459" t="str">
            <v>Biography</v>
          </cell>
          <cell r="M2459" t="str">
            <v>Drama</v>
          </cell>
          <cell r="N2459" t="str">
            <v>History</v>
          </cell>
        </row>
        <row r="2460">
          <cell r="A2460" t="str">
            <v>Dexter Fletcher</v>
          </cell>
          <cell r="B2460">
            <v>106</v>
          </cell>
          <cell r="C2460">
            <v>15785632</v>
          </cell>
          <cell r="D2460" t="str">
            <v>Biography|Comedy|Drama|Sport</v>
          </cell>
          <cell r="E2460" t="str">
            <v>Eddie the EagleÂ </v>
          </cell>
          <cell r="F2460" t="str">
            <v>http://www.imdb.com/title/tt1083452/?ref_=fn_tt_tt_1</v>
          </cell>
          <cell r="G2460" t="str">
            <v>English</v>
          </cell>
          <cell r="H2460" t="str">
            <v>UK</v>
          </cell>
          <cell r="I2460">
            <v>23000000</v>
          </cell>
          <cell r="J2460">
            <v>2016</v>
          </cell>
          <cell r="K2460">
            <v>7.5</v>
          </cell>
          <cell r="L2460" t="str">
            <v>Biography</v>
          </cell>
          <cell r="M2460" t="str">
            <v>Comedy</v>
          </cell>
          <cell r="N2460" t="str">
            <v>Drama</v>
          </cell>
          <cell r="O2460" t="str">
            <v>Sport</v>
          </cell>
        </row>
        <row r="2461">
          <cell r="A2461" t="str">
            <v>Kevin Spacey</v>
          </cell>
          <cell r="B2461">
            <v>118</v>
          </cell>
          <cell r="C2461">
            <v>6144806</v>
          </cell>
          <cell r="D2461" t="str">
            <v>Biography|Drama|Music|Musical</v>
          </cell>
          <cell r="E2461" t="str">
            <v>Beyond the SeaÂ </v>
          </cell>
          <cell r="F2461" t="str">
            <v>http://www.imdb.com/title/tt0363473/?ref_=fn_tt_tt_1</v>
          </cell>
          <cell r="G2461" t="str">
            <v>English</v>
          </cell>
          <cell r="H2461" t="str">
            <v>USA</v>
          </cell>
          <cell r="I2461">
            <v>23000000</v>
          </cell>
          <cell r="J2461">
            <v>2004</v>
          </cell>
          <cell r="K2461">
            <v>6.7</v>
          </cell>
          <cell r="L2461" t="str">
            <v>Biography</v>
          </cell>
          <cell r="M2461" t="str">
            <v>Drama</v>
          </cell>
          <cell r="N2461" t="str">
            <v>Music</v>
          </cell>
          <cell r="O2461" t="str">
            <v>Musical</v>
          </cell>
        </row>
        <row r="2462">
          <cell r="A2462" t="str">
            <v>David Zucker</v>
          </cell>
          <cell r="B2462">
            <v>85</v>
          </cell>
          <cell r="C2462">
            <v>86930411</v>
          </cell>
          <cell r="D2462" t="str">
            <v>Comedy|Crime</v>
          </cell>
          <cell r="E2462" t="str">
            <v>The Naked Gun 2Â½: The Smell of FearÂ </v>
          </cell>
          <cell r="F2462" t="str">
            <v>http://www.imdb.com/title/tt0102510/?ref_=fn_tt_tt_1</v>
          </cell>
          <cell r="G2462" t="str">
            <v>English</v>
          </cell>
          <cell r="H2462" t="str">
            <v>USA</v>
          </cell>
          <cell r="I2462">
            <v>23000000</v>
          </cell>
          <cell r="J2462">
            <v>1991</v>
          </cell>
          <cell r="K2462">
            <v>6.8</v>
          </cell>
          <cell r="L2462" t="str">
            <v>Comedy</v>
          </cell>
          <cell r="M2462" t="str">
            <v>Crime</v>
          </cell>
        </row>
        <row r="2463">
          <cell r="A2463" t="str">
            <v>James Wong</v>
          </cell>
          <cell r="B2463">
            <v>98</v>
          </cell>
          <cell r="C2463">
            <v>53302314</v>
          </cell>
          <cell r="D2463" t="str">
            <v>Horror|Thriller</v>
          </cell>
          <cell r="E2463" t="str">
            <v>Final DestinationÂ </v>
          </cell>
          <cell r="F2463" t="str">
            <v>http://www.imdb.com/title/tt0195714/?ref_=fn_tt_tt_1</v>
          </cell>
          <cell r="G2463" t="str">
            <v>English</v>
          </cell>
          <cell r="H2463" t="str">
            <v>USA</v>
          </cell>
          <cell r="I2463">
            <v>23000000</v>
          </cell>
          <cell r="J2463">
            <v>2000</v>
          </cell>
          <cell r="K2463">
            <v>6.7</v>
          </cell>
          <cell r="L2463" t="str">
            <v>Horror</v>
          </cell>
          <cell r="M2463" t="str">
            <v>Thriller</v>
          </cell>
        </row>
        <row r="2464">
          <cell r="A2464" t="str">
            <v>David Twohy</v>
          </cell>
          <cell r="B2464">
            <v>112</v>
          </cell>
          <cell r="C2464">
            <v>39235088</v>
          </cell>
          <cell r="D2464" t="str">
            <v>Horror|Sci-Fi</v>
          </cell>
          <cell r="E2464" t="str">
            <v>Pitch BlackÂ </v>
          </cell>
          <cell r="F2464" t="str">
            <v>http://www.imdb.com/title/tt0134847/?ref_=fn_tt_tt_1</v>
          </cell>
          <cell r="G2464" t="str">
            <v>English</v>
          </cell>
          <cell r="H2464" t="str">
            <v>USA</v>
          </cell>
          <cell r="I2464">
            <v>23000000</v>
          </cell>
          <cell r="J2464">
            <v>2000</v>
          </cell>
          <cell r="K2464">
            <v>7.1</v>
          </cell>
          <cell r="L2464" t="str">
            <v>Horror</v>
          </cell>
          <cell r="M2464" t="str">
            <v>Sci-Fi</v>
          </cell>
        </row>
        <row r="2465">
          <cell r="A2465" t="str">
            <v>Tony Goldwyn</v>
          </cell>
          <cell r="B2465">
            <v>97</v>
          </cell>
          <cell r="C2465">
            <v>27338033</v>
          </cell>
          <cell r="D2465" t="str">
            <v>Comedy|Romance</v>
          </cell>
          <cell r="E2465" t="str">
            <v>Someone Like You...Â </v>
          </cell>
          <cell r="F2465" t="str">
            <v>http://www.imdb.com/title/tt0244970/?ref_=fn_tt_tt_1</v>
          </cell>
          <cell r="G2465" t="str">
            <v>English</v>
          </cell>
          <cell r="H2465" t="str">
            <v>USA</v>
          </cell>
          <cell r="I2465">
            <v>23000000</v>
          </cell>
          <cell r="J2465">
            <v>2001</v>
          </cell>
          <cell r="K2465">
            <v>6.1</v>
          </cell>
          <cell r="L2465" t="str">
            <v>Comedy</v>
          </cell>
          <cell r="M2465" t="str">
            <v>Romance</v>
          </cell>
        </row>
        <row r="2466">
          <cell r="A2466" t="str">
            <v>Spike Jonze</v>
          </cell>
          <cell r="B2466">
            <v>126</v>
          </cell>
          <cell r="C2466">
            <v>25556065</v>
          </cell>
          <cell r="D2466" t="str">
            <v>Drama|Romance|Sci-Fi</v>
          </cell>
          <cell r="E2466" t="str">
            <v>HerÂ </v>
          </cell>
          <cell r="F2466" t="str">
            <v>http://www.imdb.com/title/tt1798709/?ref_=fn_tt_tt_1</v>
          </cell>
          <cell r="G2466" t="str">
            <v>English</v>
          </cell>
          <cell r="H2466" t="str">
            <v>USA</v>
          </cell>
          <cell r="I2466">
            <v>23000000</v>
          </cell>
          <cell r="J2466">
            <v>2013</v>
          </cell>
          <cell r="K2466">
            <v>8</v>
          </cell>
          <cell r="L2466" t="str">
            <v>Drama</v>
          </cell>
          <cell r="M2466" t="str">
            <v>Romance</v>
          </cell>
          <cell r="N2466" t="str">
            <v>Sci-Fi</v>
          </cell>
        </row>
        <row r="2467">
          <cell r="A2467" t="str">
            <v>John Dahl</v>
          </cell>
          <cell r="B2467">
            <v>97</v>
          </cell>
          <cell r="C2467">
            <v>21973182</v>
          </cell>
          <cell r="D2467" t="str">
            <v>Mystery|Thriller</v>
          </cell>
          <cell r="E2467" t="str">
            <v>Joy RideÂ </v>
          </cell>
          <cell r="F2467" t="str">
            <v>http://www.imdb.com/title/tt0206314/?ref_=fn_tt_tt_1</v>
          </cell>
          <cell r="G2467" t="str">
            <v>English</v>
          </cell>
          <cell r="H2467" t="str">
            <v>USA</v>
          </cell>
          <cell r="I2467">
            <v>23000000</v>
          </cell>
          <cell r="J2467">
            <v>2001</v>
          </cell>
          <cell r="K2467">
            <v>6.6</v>
          </cell>
          <cell r="L2467" t="str">
            <v>Mystery</v>
          </cell>
          <cell r="M2467" t="str">
            <v>Thriller</v>
          </cell>
        </row>
        <row r="2468">
          <cell r="A2468" t="str">
            <v>Wayne Wang</v>
          </cell>
          <cell r="B2468">
            <v>114</v>
          </cell>
          <cell r="C2468">
            <v>18653615</v>
          </cell>
          <cell r="D2468" t="str">
            <v>Comedy|Drama</v>
          </cell>
          <cell r="E2468" t="str">
            <v>Anywhere But HereÂ </v>
          </cell>
          <cell r="F2468" t="str">
            <v>http://www.imdb.com/title/tt0149691/?ref_=fn_tt_tt_1</v>
          </cell>
          <cell r="G2468" t="str">
            <v>English</v>
          </cell>
          <cell r="H2468" t="str">
            <v>USA</v>
          </cell>
          <cell r="I2468">
            <v>23000000</v>
          </cell>
          <cell r="J2468">
            <v>1999</v>
          </cell>
          <cell r="K2468">
            <v>6.1</v>
          </cell>
          <cell r="L2468" t="str">
            <v>Comedy</v>
          </cell>
          <cell r="M2468" t="str">
            <v>Drama</v>
          </cell>
        </row>
        <row r="2469">
          <cell r="A2469" t="str">
            <v>Michael Dinner</v>
          </cell>
          <cell r="B2469">
            <v>88</v>
          </cell>
          <cell r="C2469">
            <v>13019253</v>
          </cell>
          <cell r="D2469" t="str">
            <v>Comedy|Crime</v>
          </cell>
          <cell r="E2469" t="str">
            <v>The CrewÂ </v>
          </cell>
          <cell r="F2469" t="str">
            <v>http://www.imdb.com/title/tt0198386/?ref_=fn_tt_tt_1</v>
          </cell>
          <cell r="G2469" t="str">
            <v>English</v>
          </cell>
          <cell r="H2469" t="str">
            <v>USA</v>
          </cell>
          <cell r="I2469">
            <v>23000000</v>
          </cell>
          <cell r="J2469">
            <v>2000</v>
          </cell>
          <cell r="K2469">
            <v>5.6</v>
          </cell>
          <cell r="L2469" t="str">
            <v>Comedy</v>
          </cell>
          <cell r="M2469" t="str">
            <v>Crime</v>
          </cell>
        </row>
        <row r="2470">
          <cell r="A2470" t="str">
            <v>Steven Soderbergh</v>
          </cell>
          <cell r="B2470">
            <v>93</v>
          </cell>
          <cell r="C2470">
            <v>18934858</v>
          </cell>
          <cell r="D2470" t="str">
            <v>Action|Thriller</v>
          </cell>
          <cell r="E2470" t="str">
            <v>HaywireÂ </v>
          </cell>
          <cell r="F2470" t="str">
            <v>http://www.imdb.com/title/tt1506999/?ref_=fn_tt_tt_1</v>
          </cell>
          <cell r="G2470" t="str">
            <v>English</v>
          </cell>
          <cell r="H2470" t="str">
            <v>Ireland</v>
          </cell>
          <cell r="I2470">
            <v>23000000</v>
          </cell>
          <cell r="J2470">
            <v>2011</v>
          </cell>
          <cell r="K2470">
            <v>5.8</v>
          </cell>
          <cell r="L2470" t="str">
            <v>Action</v>
          </cell>
          <cell r="M2470" t="str">
            <v>Thriller</v>
          </cell>
        </row>
        <row r="2471">
          <cell r="A2471" t="str">
            <v>Joseph Sargent</v>
          </cell>
          <cell r="B2471">
            <v>92</v>
          </cell>
          <cell r="C2471">
            <v>20763013</v>
          </cell>
          <cell r="D2471" t="str">
            <v>Adventure|Horror|Thriller</v>
          </cell>
          <cell r="E2471" t="str">
            <v>Jaws: The RevengeÂ </v>
          </cell>
          <cell r="F2471" t="str">
            <v>http://www.imdb.com/title/tt0093300/?ref_=fn_tt_tt_1</v>
          </cell>
          <cell r="G2471" t="str">
            <v>English</v>
          </cell>
          <cell r="H2471" t="str">
            <v>USA</v>
          </cell>
          <cell r="I2471">
            <v>23000000</v>
          </cell>
          <cell r="J2471">
            <v>1987</v>
          </cell>
          <cell r="K2471">
            <v>2.8</v>
          </cell>
          <cell r="L2471" t="str">
            <v>Adventure</v>
          </cell>
          <cell r="M2471" t="str">
            <v>Horror</v>
          </cell>
          <cell r="N2471" t="str">
            <v>Thriller</v>
          </cell>
        </row>
        <row r="2472">
          <cell r="A2472" t="str">
            <v>Jerry Zaks</v>
          </cell>
          <cell r="B2472">
            <v>98</v>
          </cell>
          <cell r="C2472">
            <v>12782508</v>
          </cell>
          <cell r="D2472" t="str">
            <v>Drama</v>
          </cell>
          <cell r="E2472" t="str">
            <v>Marvin's RoomÂ </v>
          </cell>
          <cell r="F2472" t="str">
            <v>http://www.imdb.com/title/tt0116999/?ref_=fn_tt_tt_1</v>
          </cell>
          <cell r="G2472" t="str">
            <v>English</v>
          </cell>
          <cell r="H2472" t="str">
            <v>USA</v>
          </cell>
          <cell r="I2472">
            <v>23000000</v>
          </cell>
          <cell r="J2472">
            <v>1996</v>
          </cell>
          <cell r="K2472">
            <v>6.7</v>
          </cell>
          <cell r="L2472" t="str">
            <v>Drama</v>
          </cell>
          <cell r="M2472">
            <v>0</v>
          </cell>
        </row>
        <row r="2473">
          <cell r="A2473" t="str">
            <v>Fred Durst</v>
          </cell>
          <cell r="B2473">
            <v>94</v>
          </cell>
          <cell r="C2473">
            <v>11508423</v>
          </cell>
          <cell r="D2473" t="str">
            <v>Biography|Comedy|Drama|Family|Sport</v>
          </cell>
          <cell r="E2473" t="str">
            <v>The LongshotsÂ </v>
          </cell>
          <cell r="F2473" t="str">
            <v>http://www.imdb.com/title/tt1091751/?ref_=fn_tt_tt_1</v>
          </cell>
          <cell r="G2473" t="str">
            <v>English</v>
          </cell>
          <cell r="H2473" t="str">
            <v>USA</v>
          </cell>
          <cell r="I2473">
            <v>23000000</v>
          </cell>
          <cell r="J2473">
            <v>2008</v>
          </cell>
          <cell r="K2473">
            <v>5.0999999999999996</v>
          </cell>
          <cell r="L2473" t="str">
            <v>Biography</v>
          </cell>
          <cell r="M2473" t="str">
            <v>Comedy</v>
          </cell>
          <cell r="N2473" t="str">
            <v>Drama</v>
          </cell>
          <cell r="O2473" t="str">
            <v>Family</v>
          </cell>
        </row>
        <row r="2474">
          <cell r="A2474" t="str">
            <v>Neil Jordan</v>
          </cell>
          <cell r="B2474">
            <v>102</v>
          </cell>
          <cell r="C2474">
            <v>10660147</v>
          </cell>
          <cell r="D2474" t="str">
            <v>Drama|Romance</v>
          </cell>
          <cell r="E2474" t="str">
            <v>The End of the AffairÂ </v>
          </cell>
          <cell r="F2474" t="str">
            <v>http://www.imdb.com/title/tt0172396/?ref_=fn_tt_tt_1</v>
          </cell>
          <cell r="G2474" t="str">
            <v>English</v>
          </cell>
          <cell r="H2474" t="str">
            <v>UK</v>
          </cell>
          <cell r="I2474">
            <v>23000000</v>
          </cell>
          <cell r="J2474">
            <v>1999</v>
          </cell>
          <cell r="K2474">
            <v>7.2</v>
          </cell>
          <cell r="L2474" t="str">
            <v>Drama</v>
          </cell>
          <cell r="M2474" t="str">
            <v>Romance</v>
          </cell>
        </row>
        <row r="2475">
          <cell r="A2475" t="str">
            <v>Simon Wincer</v>
          </cell>
          <cell r="B2475">
            <v>98</v>
          </cell>
          <cell r="C2475">
            <v>7434726</v>
          </cell>
          <cell r="D2475" t="str">
            <v>Action|Crime|Drama|Thriller|Western</v>
          </cell>
          <cell r="E2475" t="str">
            <v>Harley Davidson and the Marlboro ManÂ </v>
          </cell>
          <cell r="F2475" t="str">
            <v>http://www.imdb.com/title/tt0102005/?ref_=fn_tt_tt_1</v>
          </cell>
          <cell r="G2475" t="str">
            <v>English</v>
          </cell>
          <cell r="H2475" t="str">
            <v>USA</v>
          </cell>
          <cell r="I2475">
            <v>23000000</v>
          </cell>
          <cell r="J2475">
            <v>1991</v>
          </cell>
          <cell r="K2475">
            <v>6</v>
          </cell>
          <cell r="L2475" t="str">
            <v>Action</v>
          </cell>
          <cell r="M2475" t="str">
            <v>Crime</v>
          </cell>
          <cell r="N2475" t="str">
            <v>Drama</v>
          </cell>
          <cell r="O2475" t="str">
            <v>Thriller</v>
          </cell>
        </row>
        <row r="2476">
          <cell r="A2476" t="str">
            <v>Stephen Frears</v>
          </cell>
          <cell r="B2476">
            <v>100</v>
          </cell>
          <cell r="C2476">
            <v>2708188</v>
          </cell>
          <cell r="D2476" t="str">
            <v>Comedy|Drama|Romance</v>
          </cell>
          <cell r="E2476" t="str">
            <v>ChÃ©riÂ </v>
          </cell>
          <cell r="F2476" t="str">
            <v>http://www.imdb.com/title/tt1179258/?ref_=fn_tt_tt_1</v>
          </cell>
          <cell r="G2476" t="str">
            <v>English</v>
          </cell>
          <cell r="H2476" t="str">
            <v>UK</v>
          </cell>
          <cell r="I2476">
            <v>23000000</v>
          </cell>
          <cell r="J2476">
            <v>2009</v>
          </cell>
          <cell r="K2476">
            <v>6.2</v>
          </cell>
          <cell r="L2476" t="str">
            <v>Comedy</v>
          </cell>
          <cell r="M2476" t="str">
            <v>Drama</v>
          </cell>
          <cell r="N2476" t="str">
            <v>Romance</v>
          </cell>
        </row>
        <row r="2477">
          <cell r="A2477" t="str">
            <v>Mira Nair</v>
          </cell>
          <cell r="B2477">
            <v>141</v>
          </cell>
          <cell r="C2477">
            <v>16123851</v>
          </cell>
          <cell r="D2477" t="str">
            <v>Drama</v>
          </cell>
          <cell r="E2477" t="str">
            <v>Vanity FairÂ </v>
          </cell>
          <cell r="F2477" t="str">
            <v>http://www.imdb.com/title/tt0241025/?ref_=fn_tt_tt_1</v>
          </cell>
          <cell r="G2477" t="str">
            <v>English</v>
          </cell>
          <cell r="H2477" t="str">
            <v>USA</v>
          </cell>
          <cell r="I2477">
            <v>23000000</v>
          </cell>
          <cell r="J2477">
            <v>2004</v>
          </cell>
          <cell r="K2477">
            <v>6.2</v>
          </cell>
          <cell r="L2477" t="str">
            <v>Drama</v>
          </cell>
          <cell r="M2477">
            <v>0</v>
          </cell>
        </row>
        <row r="2478">
          <cell r="A2478" t="str">
            <v>Teddy Chan</v>
          </cell>
          <cell r="B2478">
            <v>139</v>
          </cell>
          <cell r="C2478">
            <v>0</v>
          </cell>
          <cell r="D2478" t="str">
            <v>Action|Drama|History</v>
          </cell>
          <cell r="E2478" t="str">
            <v>Bodyguards and AssassinsÂ </v>
          </cell>
          <cell r="F2478" t="str">
            <v>http://www.imdb.com/title/tt1403130/?ref_=fn_tt_tt_1</v>
          </cell>
          <cell r="G2478" t="str">
            <v>Mandarin</v>
          </cell>
          <cell r="H2478" t="str">
            <v>China</v>
          </cell>
          <cell r="I2478">
            <v>23000000</v>
          </cell>
          <cell r="J2478">
            <v>2009</v>
          </cell>
          <cell r="K2478">
            <v>6.9</v>
          </cell>
          <cell r="L2478" t="str">
            <v>Action</v>
          </cell>
          <cell r="M2478" t="str">
            <v>Drama</v>
          </cell>
          <cell r="N2478" t="str">
            <v>History</v>
          </cell>
        </row>
        <row r="2479">
          <cell r="A2479" t="str">
            <v>Bobby Farrelly</v>
          </cell>
          <cell r="B2479">
            <v>107</v>
          </cell>
          <cell r="C2479">
            <v>176483808</v>
          </cell>
          <cell r="D2479" t="str">
            <v>Comedy|Romance</v>
          </cell>
          <cell r="E2479" t="str">
            <v>There's Something About MaryÂ </v>
          </cell>
          <cell r="F2479" t="str">
            <v>http://www.imdb.com/title/tt0129387/?ref_=fn_tt_tt_1</v>
          </cell>
          <cell r="G2479" t="str">
            <v>English</v>
          </cell>
          <cell r="H2479" t="str">
            <v>USA</v>
          </cell>
          <cell r="I2479">
            <v>23000000</v>
          </cell>
          <cell r="J2479">
            <v>1998</v>
          </cell>
          <cell r="K2479">
            <v>7.1</v>
          </cell>
          <cell r="L2479" t="str">
            <v>Comedy</v>
          </cell>
          <cell r="M2479" t="str">
            <v>Romance</v>
          </cell>
        </row>
        <row r="2480">
          <cell r="A2480" t="str">
            <v>Michael Dowse</v>
          </cell>
          <cell r="B2480">
            <v>97</v>
          </cell>
          <cell r="C2480">
            <v>6923891</v>
          </cell>
          <cell r="D2480" t="str">
            <v>Comedy|Drama|Romance</v>
          </cell>
          <cell r="E2480" t="str">
            <v>Take Me Home TonightÂ </v>
          </cell>
          <cell r="F2480" t="str">
            <v>http://www.imdb.com/title/tt0810922/?ref_=fn_tt_tt_1</v>
          </cell>
          <cell r="G2480" t="str">
            <v>English</v>
          </cell>
          <cell r="H2480" t="str">
            <v>USA</v>
          </cell>
          <cell r="I2480">
            <v>23000000</v>
          </cell>
          <cell r="J2480">
            <v>2011</v>
          </cell>
          <cell r="K2480">
            <v>6.3</v>
          </cell>
          <cell r="L2480" t="str">
            <v>Comedy</v>
          </cell>
          <cell r="M2480" t="str">
            <v>Drama</v>
          </cell>
          <cell r="N2480" t="str">
            <v>Romance</v>
          </cell>
        </row>
        <row r="2481">
          <cell r="A2481" t="str">
            <v>Jon M. Chu</v>
          </cell>
          <cell r="B2481">
            <v>98</v>
          </cell>
          <cell r="C2481">
            <v>58006147</v>
          </cell>
          <cell r="D2481" t="str">
            <v>Drama|Music|Musical|Romance</v>
          </cell>
          <cell r="E2481" t="str">
            <v>Step Up 2: The StreetsÂ </v>
          </cell>
          <cell r="F2481" t="str">
            <v>http://www.imdb.com/title/tt1023481/?ref_=fn_tt_tt_1</v>
          </cell>
          <cell r="G2481" t="str">
            <v>English</v>
          </cell>
          <cell r="H2481" t="str">
            <v>USA</v>
          </cell>
          <cell r="I2481">
            <v>23000000</v>
          </cell>
          <cell r="J2481">
            <v>2008</v>
          </cell>
          <cell r="K2481">
            <v>6.2</v>
          </cell>
          <cell r="L2481" t="str">
            <v>Drama</v>
          </cell>
          <cell r="M2481" t="str">
            <v>Music</v>
          </cell>
          <cell r="N2481" t="str">
            <v>Musical</v>
          </cell>
          <cell r="O2481" t="str">
            <v>Romance</v>
          </cell>
        </row>
        <row r="2482">
          <cell r="A2482" t="str">
            <v>Chuck Sheetz</v>
          </cell>
          <cell r="B2482">
            <v>82</v>
          </cell>
          <cell r="C2482">
            <v>36696761</v>
          </cell>
          <cell r="D2482" t="str">
            <v>Animation|Comedy|Family|Mystery|Sci-Fi</v>
          </cell>
          <cell r="E2482" t="str">
            <v>Recess: School's OutÂ </v>
          </cell>
          <cell r="F2482" t="str">
            <v>http://www.imdb.com/title/tt0265632/?ref_=fn_tt_tt_1</v>
          </cell>
          <cell r="G2482" t="str">
            <v>English</v>
          </cell>
          <cell r="H2482" t="str">
            <v>USA</v>
          </cell>
          <cell r="I2482">
            <v>23000000</v>
          </cell>
          <cell r="J2482">
            <v>2001</v>
          </cell>
          <cell r="K2482">
            <v>6.5</v>
          </cell>
          <cell r="L2482" t="str">
            <v>Animation</v>
          </cell>
          <cell r="M2482" t="str">
            <v>Comedy</v>
          </cell>
          <cell r="N2482" t="str">
            <v>Family</v>
          </cell>
          <cell r="O2482" t="str">
            <v>Mystery</v>
          </cell>
        </row>
        <row r="2483">
          <cell r="A2483" t="str">
            <v>Fred Dekker</v>
          </cell>
          <cell r="B2483">
            <v>104</v>
          </cell>
          <cell r="C2483">
            <v>10696210</v>
          </cell>
          <cell r="D2483" t="str">
            <v>Action|Crime|Sci-Fi|Thriller</v>
          </cell>
          <cell r="E2483" t="str">
            <v>RoboCop 3Â </v>
          </cell>
          <cell r="F2483" t="str">
            <v>http://www.imdb.com/title/tt0107978/?ref_=fn_tt_tt_1</v>
          </cell>
          <cell r="G2483" t="str">
            <v>English</v>
          </cell>
          <cell r="H2483" t="str">
            <v>USA</v>
          </cell>
          <cell r="I2483">
            <v>23500000</v>
          </cell>
          <cell r="J2483">
            <v>1993</v>
          </cell>
          <cell r="K2483">
            <v>3.9</v>
          </cell>
          <cell r="L2483" t="str">
            <v>Action</v>
          </cell>
          <cell r="M2483" t="str">
            <v>Crime</v>
          </cell>
          <cell r="N2483" t="str">
            <v>Sci-Fi</v>
          </cell>
          <cell r="O2483" t="str">
            <v>Thriller</v>
          </cell>
        </row>
        <row r="2484">
          <cell r="A2484" t="str">
            <v>Ruben Fleischer</v>
          </cell>
          <cell r="B2484">
            <v>88</v>
          </cell>
          <cell r="C2484">
            <v>75590286</v>
          </cell>
          <cell r="D2484" t="str">
            <v>Adventure|Comedy|Horror|Sci-Fi</v>
          </cell>
          <cell r="E2484" t="str">
            <v>ZombielandÂ </v>
          </cell>
          <cell r="F2484" t="str">
            <v>http://www.imdb.com/title/tt1156398/?ref_=fn_tt_tt_1</v>
          </cell>
          <cell r="G2484" t="str">
            <v>English</v>
          </cell>
          <cell r="H2484" t="str">
            <v>USA</v>
          </cell>
          <cell r="I2484">
            <v>23600000</v>
          </cell>
          <cell r="J2484">
            <v>2009</v>
          </cell>
          <cell r="K2484">
            <v>7.7</v>
          </cell>
          <cell r="L2484" t="str">
            <v>Adventure</v>
          </cell>
          <cell r="M2484" t="str">
            <v>Comedy</v>
          </cell>
          <cell r="N2484" t="str">
            <v>Horror</v>
          </cell>
          <cell r="O2484" t="str">
            <v>Sci-Fi</v>
          </cell>
        </row>
        <row r="2485">
          <cell r="A2485" t="str">
            <v>Mic Rodgers</v>
          </cell>
          <cell r="B2485">
            <v>83</v>
          </cell>
          <cell r="C2485">
            <v>10431220</v>
          </cell>
          <cell r="D2485" t="str">
            <v>Action|Sci-Fi</v>
          </cell>
          <cell r="E2485" t="str">
            <v>Universal Soldier: The ReturnÂ </v>
          </cell>
          <cell r="F2485" t="str">
            <v>http://www.imdb.com/title/tt0176269/?ref_=fn_tt_tt_1</v>
          </cell>
          <cell r="G2485" t="str">
            <v>English</v>
          </cell>
          <cell r="H2485" t="str">
            <v>USA</v>
          </cell>
          <cell r="I2485">
            <v>24000000</v>
          </cell>
          <cell r="J2485">
            <v>1999</v>
          </cell>
          <cell r="K2485">
            <v>4.0999999999999996</v>
          </cell>
          <cell r="L2485" t="str">
            <v>Action</v>
          </cell>
          <cell r="M2485" t="str">
            <v>Sci-Fi</v>
          </cell>
        </row>
        <row r="2486">
          <cell r="A2486" t="str">
            <v>FrÃ©dÃ©ric Auburtin</v>
          </cell>
          <cell r="B2486">
            <v>110</v>
          </cell>
          <cell r="C2486">
            <v>0</v>
          </cell>
          <cell r="D2486" t="str">
            <v>Drama|History|Sport</v>
          </cell>
          <cell r="E2486" t="str">
            <v>United PassionsÂ </v>
          </cell>
          <cell r="F2486" t="str">
            <v>http://www.imdb.com/title/tt2814362/?ref_=fn_tt_tt_1</v>
          </cell>
          <cell r="G2486" t="str">
            <v>English</v>
          </cell>
          <cell r="H2486" t="str">
            <v>France</v>
          </cell>
          <cell r="I2486">
            <v>24000000</v>
          </cell>
          <cell r="J2486">
            <v>2014</v>
          </cell>
          <cell r="K2486">
            <v>2</v>
          </cell>
          <cell r="L2486" t="str">
            <v>Drama</v>
          </cell>
          <cell r="M2486" t="str">
            <v>History</v>
          </cell>
          <cell r="N2486" t="str">
            <v>Sport</v>
          </cell>
        </row>
        <row r="2487">
          <cell r="A2487" t="str">
            <v>Igor Kovalyov</v>
          </cell>
          <cell r="B2487">
            <v>83</v>
          </cell>
          <cell r="C2487">
            <v>100491683</v>
          </cell>
          <cell r="D2487" t="str">
            <v>Adventure|Animation|Comedy|Drama|Family|Musical</v>
          </cell>
          <cell r="E2487" t="str">
            <v>The Rugrats MovieÂ </v>
          </cell>
          <cell r="F2487" t="str">
            <v>http://www.imdb.com/title/tt0134067/?ref_=fn_tt_tt_1</v>
          </cell>
          <cell r="G2487" t="str">
            <v>English</v>
          </cell>
          <cell r="H2487" t="str">
            <v>USA</v>
          </cell>
          <cell r="I2487">
            <v>24000000</v>
          </cell>
          <cell r="J2487">
            <v>1998</v>
          </cell>
          <cell r="K2487">
            <v>5.9</v>
          </cell>
          <cell r="L2487" t="str">
            <v>Adventure</v>
          </cell>
          <cell r="M2487" t="str">
            <v>Animation</v>
          </cell>
          <cell r="N2487" t="str">
            <v>Comedy</v>
          </cell>
          <cell r="O2487" t="str">
            <v>Drama</v>
          </cell>
        </row>
        <row r="2488">
          <cell r="A2488" t="str">
            <v>AgustÃ­n DÃ­az Yanes</v>
          </cell>
          <cell r="B2488">
            <v>145</v>
          </cell>
          <cell r="C2488">
            <v>0</v>
          </cell>
          <cell r="D2488" t="str">
            <v>Adventure|Drama|History|Romance|Thriller|War</v>
          </cell>
          <cell r="E2488" t="str">
            <v>Captain Alatriste: The Spanish MusketeerÂ </v>
          </cell>
          <cell r="F2488" t="str">
            <v>http://www.imdb.com/title/tt0395119/?ref_=fn_tt_tt_1</v>
          </cell>
          <cell r="G2488" t="str">
            <v>Spanish</v>
          </cell>
          <cell r="H2488" t="str">
            <v>Spain</v>
          </cell>
          <cell r="I2488">
            <v>24000000</v>
          </cell>
          <cell r="J2488">
            <v>2006</v>
          </cell>
          <cell r="K2488">
            <v>6.1</v>
          </cell>
          <cell r="L2488" t="str">
            <v>Adventure</v>
          </cell>
          <cell r="M2488" t="str">
            <v>Drama</v>
          </cell>
          <cell r="N2488" t="str">
            <v>History</v>
          </cell>
          <cell r="O2488" t="str">
            <v>Romance</v>
          </cell>
        </row>
        <row r="2489">
          <cell r="A2489" t="str">
            <v>Sylvester Stallone</v>
          </cell>
          <cell r="B2489">
            <v>139</v>
          </cell>
          <cell r="C2489">
            <v>70269171</v>
          </cell>
          <cell r="D2489" t="str">
            <v>Drama|Sport</v>
          </cell>
          <cell r="E2489" t="str">
            <v>Rocky BalboaÂ </v>
          </cell>
          <cell r="F2489" t="str">
            <v>http://www.imdb.com/title/tt0479143/?ref_=fn_tt_tt_1</v>
          </cell>
          <cell r="G2489" t="str">
            <v>English</v>
          </cell>
          <cell r="H2489" t="str">
            <v>USA</v>
          </cell>
          <cell r="I2489">
            <v>24000000</v>
          </cell>
          <cell r="J2489">
            <v>2006</v>
          </cell>
          <cell r="K2489">
            <v>7.2</v>
          </cell>
          <cell r="L2489" t="str">
            <v>Drama</v>
          </cell>
          <cell r="M2489" t="str">
            <v>Sport</v>
          </cell>
        </row>
        <row r="2490">
          <cell r="A2490" t="str">
            <v>Wes Craven</v>
          </cell>
          <cell r="B2490">
            <v>120</v>
          </cell>
          <cell r="C2490">
            <v>101334374</v>
          </cell>
          <cell r="D2490" t="str">
            <v>Horror|Mystery</v>
          </cell>
          <cell r="E2490" t="str">
            <v>Scream 2Â </v>
          </cell>
          <cell r="F2490" t="str">
            <v>http://www.imdb.com/title/tt0120082/?ref_=fn_tt_tt_1</v>
          </cell>
          <cell r="G2490" t="str">
            <v>English</v>
          </cell>
          <cell r="H2490" t="str">
            <v>USA</v>
          </cell>
          <cell r="I2490">
            <v>24000000</v>
          </cell>
          <cell r="J2490">
            <v>1997</v>
          </cell>
          <cell r="K2490">
            <v>6.1</v>
          </cell>
          <cell r="L2490" t="str">
            <v>Horror</v>
          </cell>
          <cell r="M2490" t="str">
            <v>Mystery</v>
          </cell>
        </row>
        <row r="2491">
          <cell r="A2491" t="str">
            <v>Tim Story</v>
          </cell>
          <cell r="B2491">
            <v>106</v>
          </cell>
          <cell r="C2491">
            <v>65182182</v>
          </cell>
          <cell r="D2491" t="str">
            <v>Comedy|Romance</v>
          </cell>
          <cell r="E2491" t="str">
            <v>Think Like a Man TooÂ </v>
          </cell>
          <cell r="F2491" t="str">
            <v>http://www.imdb.com/title/tt2239832/?ref_=fn_tt_tt_1</v>
          </cell>
          <cell r="G2491" t="str">
            <v>English</v>
          </cell>
          <cell r="H2491" t="str">
            <v>USA</v>
          </cell>
          <cell r="I2491">
            <v>24000000</v>
          </cell>
          <cell r="J2491">
            <v>2014</v>
          </cell>
          <cell r="K2491">
            <v>5.7</v>
          </cell>
          <cell r="L2491" t="str">
            <v>Comedy</v>
          </cell>
          <cell r="M2491" t="str">
            <v>Romance</v>
          </cell>
        </row>
        <row r="2492">
          <cell r="A2492" t="str">
            <v>Jonathan Lynn</v>
          </cell>
          <cell r="B2492">
            <v>98</v>
          </cell>
          <cell r="C2492">
            <v>57262492</v>
          </cell>
          <cell r="D2492" t="str">
            <v>Comedy|Crime</v>
          </cell>
          <cell r="E2492" t="str">
            <v>The Whole Nine YardsÂ </v>
          </cell>
          <cell r="F2492" t="str">
            <v>http://www.imdb.com/title/tt0190138/?ref_=fn_tt_tt_1</v>
          </cell>
          <cell r="G2492" t="str">
            <v>English</v>
          </cell>
          <cell r="H2492" t="str">
            <v>USA</v>
          </cell>
          <cell r="I2492">
            <v>24000000</v>
          </cell>
          <cell r="J2492">
            <v>2000</v>
          </cell>
          <cell r="K2492">
            <v>6.7</v>
          </cell>
          <cell r="L2492" t="str">
            <v>Comedy</v>
          </cell>
          <cell r="M2492" t="str">
            <v>Crime</v>
          </cell>
        </row>
        <row r="2493">
          <cell r="A2493" t="str">
            <v>Todd Phillips</v>
          </cell>
          <cell r="B2493">
            <v>88</v>
          </cell>
          <cell r="C2493">
            <v>74608545</v>
          </cell>
          <cell r="D2493" t="str">
            <v>Comedy</v>
          </cell>
          <cell r="E2493" t="str">
            <v>Old SchoolÂ </v>
          </cell>
          <cell r="F2493" t="str">
            <v>http://www.imdb.com/title/tt0302886/?ref_=fn_tt_tt_1</v>
          </cell>
          <cell r="G2493" t="str">
            <v>English</v>
          </cell>
          <cell r="H2493" t="str">
            <v>USA</v>
          </cell>
          <cell r="I2493">
            <v>24000000</v>
          </cell>
          <cell r="J2493">
            <v>2003</v>
          </cell>
          <cell r="K2493">
            <v>7.2</v>
          </cell>
          <cell r="L2493" t="str">
            <v>Comedy</v>
          </cell>
          <cell r="M2493">
            <v>0</v>
          </cell>
        </row>
        <row r="2494">
          <cell r="A2494" t="str">
            <v>Terry Gilliam</v>
          </cell>
          <cell r="B2494">
            <v>137</v>
          </cell>
          <cell r="C2494">
            <v>41895491</v>
          </cell>
          <cell r="D2494" t="str">
            <v>Comedy|Drama|Fantasy</v>
          </cell>
          <cell r="E2494" t="str">
            <v>The Fisher KingÂ </v>
          </cell>
          <cell r="F2494" t="str">
            <v>http://www.imdb.com/title/tt0101889/?ref_=fn_tt_tt_1</v>
          </cell>
          <cell r="G2494" t="str">
            <v>English</v>
          </cell>
          <cell r="H2494" t="str">
            <v>USA</v>
          </cell>
          <cell r="I2494">
            <v>24000000</v>
          </cell>
          <cell r="J2494">
            <v>1991</v>
          </cell>
          <cell r="K2494">
            <v>7.6</v>
          </cell>
          <cell r="L2494" t="str">
            <v>Comedy</v>
          </cell>
          <cell r="M2494" t="str">
            <v>Drama</v>
          </cell>
          <cell r="N2494" t="str">
            <v>Fantasy</v>
          </cell>
        </row>
        <row r="2495">
          <cell r="A2495" t="str">
            <v>Danny Cannon</v>
          </cell>
          <cell r="B2495">
            <v>100</v>
          </cell>
          <cell r="C2495">
            <v>39989008</v>
          </cell>
          <cell r="D2495" t="str">
            <v>Horror|Mystery</v>
          </cell>
          <cell r="E2495" t="str">
            <v>I Still Know What You Did Last SummerÂ </v>
          </cell>
          <cell r="F2495" t="str">
            <v>http://www.imdb.com/title/tt0130018/?ref_=fn_tt_tt_1</v>
          </cell>
          <cell r="G2495" t="str">
            <v>English</v>
          </cell>
          <cell r="H2495" t="str">
            <v>USA</v>
          </cell>
          <cell r="I2495">
            <v>24000000</v>
          </cell>
          <cell r="J2495">
            <v>1998</v>
          </cell>
          <cell r="K2495">
            <v>4.5999999999999996</v>
          </cell>
          <cell r="L2495" t="str">
            <v>Horror</v>
          </cell>
          <cell r="M2495" t="str">
            <v>Mystery</v>
          </cell>
        </row>
        <row r="2496">
          <cell r="A2496" t="str">
            <v>Bonnie Hunt</v>
          </cell>
          <cell r="B2496">
            <v>115</v>
          </cell>
          <cell r="C2496">
            <v>32662299</v>
          </cell>
          <cell r="D2496" t="str">
            <v>Comedy|Drama|Romance</v>
          </cell>
          <cell r="E2496" t="str">
            <v>Return to MeÂ </v>
          </cell>
          <cell r="F2496" t="str">
            <v>http://www.imdb.com/title/tt0122459/?ref_=fn_tt_tt_1</v>
          </cell>
          <cell r="G2496" t="str">
            <v>English</v>
          </cell>
          <cell r="H2496" t="str">
            <v>USA</v>
          </cell>
          <cell r="I2496">
            <v>24000000</v>
          </cell>
          <cell r="J2496">
            <v>2000</v>
          </cell>
          <cell r="K2496">
            <v>6.9</v>
          </cell>
          <cell r="L2496" t="str">
            <v>Comedy</v>
          </cell>
          <cell r="M2496" t="str">
            <v>Drama</v>
          </cell>
          <cell r="N2496" t="str">
            <v>Romance</v>
          </cell>
        </row>
        <row r="2497">
          <cell r="A2497" t="str">
            <v>Kevin Smith</v>
          </cell>
          <cell r="B2497">
            <v>101</v>
          </cell>
          <cell r="C2497">
            <v>31452765</v>
          </cell>
          <cell r="D2497" t="str">
            <v>Comedy|Romance</v>
          </cell>
          <cell r="E2497" t="str">
            <v>Zack and Miri Make a PornoÂ </v>
          </cell>
          <cell r="F2497" t="str">
            <v>http://www.imdb.com/title/tt1007028/?ref_=fn_tt_tt_1</v>
          </cell>
          <cell r="G2497" t="str">
            <v>English</v>
          </cell>
          <cell r="H2497" t="str">
            <v>USA</v>
          </cell>
          <cell r="I2497">
            <v>24000000</v>
          </cell>
          <cell r="J2497">
            <v>2008</v>
          </cell>
          <cell r="K2497">
            <v>6.6</v>
          </cell>
          <cell r="L2497" t="str">
            <v>Comedy</v>
          </cell>
          <cell r="M2497" t="str">
            <v>Romance</v>
          </cell>
        </row>
        <row r="2498">
          <cell r="A2498" t="str">
            <v>Neil LaBute</v>
          </cell>
          <cell r="B2498">
            <v>110</v>
          </cell>
          <cell r="C2498">
            <v>25167270</v>
          </cell>
          <cell r="D2498" t="str">
            <v>Comedy|Crime|Drama</v>
          </cell>
          <cell r="E2498" t="str">
            <v>Nurse BettyÂ </v>
          </cell>
          <cell r="F2498" t="str">
            <v>http://www.imdb.com/title/tt0171580/?ref_=fn_tt_tt_1</v>
          </cell>
          <cell r="G2498" t="str">
            <v>English</v>
          </cell>
          <cell r="H2498" t="str">
            <v>Germany</v>
          </cell>
          <cell r="I2498">
            <v>24000000</v>
          </cell>
          <cell r="J2498">
            <v>2000</v>
          </cell>
          <cell r="K2498">
            <v>6.3</v>
          </cell>
          <cell r="L2498" t="str">
            <v>Comedy</v>
          </cell>
          <cell r="M2498" t="str">
            <v>Crime</v>
          </cell>
          <cell r="N2498" t="str">
            <v>Drama</v>
          </cell>
        </row>
        <row r="2499">
          <cell r="A2499" t="str">
            <v>George Gallo</v>
          </cell>
          <cell r="B2499">
            <v>88</v>
          </cell>
          <cell r="C2499">
            <v>20218</v>
          </cell>
          <cell r="D2499" t="str">
            <v>Action|Comedy|Crime|Thriller</v>
          </cell>
          <cell r="E2499" t="str">
            <v>Double TakeÂ </v>
          </cell>
          <cell r="F2499" t="str">
            <v>http://www.imdb.com/title/tt0238948/?ref_=fn_tt_tt_1</v>
          </cell>
          <cell r="G2499" t="str">
            <v>English</v>
          </cell>
          <cell r="H2499" t="str">
            <v>USA</v>
          </cell>
          <cell r="I2499">
            <v>24000000</v>
          </cell>
          <cell r="J2499">
            <v>2001</v>
          </cell>
          <cell r="K2499">
            <v>5.3</v>
          </cell>
          <cell r="L2499" t="str">
            <v>Action</v>
          </cell>
          <cell r="M2499" t="str">
            <v>Comedy</v>
          </cell>
          <cell r="N2499" t="str">
            <v>Crime</v>
          </cell>
          <cell r="O2499" t="str">
            <v>Thriller</v>
          </cell>
        </row>
        <row r="2500">
          <cell r="A2500" t="str">
            <v>James Mangold</v>
          </cell>
          <cell r="B2500">
            <v>127</v>
          </cell>
          <cell r="C2500">
            <v>28871190</v>
          </cell>
          <cell r="D2500" t="str">
            <v>Biography|Drama</v>
          </cell>
          <cell r="E2500" t="str">
            <v>Girl, InterruptedÂ </v>
          </cell>
          <cell r="F2500" t="str">
            <v>http://www.imdb.com/title/tt0172493/?ref_=fn_tt_tt_1</v>
          </cell>
          <cell r="G2500" t="str">
            <v>English</v>
          </cell>
          <cell r="H2500" t="str">
            <v>USA</v>
          </cell>
          <cell r="I2500">
            <v>24000000</v>
          </cell>
          <cell r="J2500">
            <v>1999</v>
          </cell>
          <cell r="K2500">
            <v>7.3</v>
          </cell>
          <cell r="L2500" t="str">
            <v>Biography</v>
          </cell>
          <cell r="M2500" t="str">
            <v>Drama</v>
          </cell>
        </row>
        <row r="2501">
          <cell r="A2501" t="str">
            <v>Robert Luketic</v>
          </cell>
          <cell r="B2501">
            <v>95</v>
          </cell>
          <cell r="C2501">
            <v>16964743</v>
          </cell>
          <cell r="D2501" t="str">
            <v>Comedy|Romance</v>
          </cell>
          <cell r="E2501" t="str">
            <v>Win a Date with Tad Hamilton!Â </v>
          </cell>
          <cell r="F2501" t="str">
            <v>http://www.imdb.com/title/tt0335559/?ref_=fn_tt_tt_1</v>
          </cell>
          <cell r="G2501" t="str">
            <v>English</v>
          </cell>
          <cell r="H2501" t="str">
            <v>USA</v>
          </cell>
          <cell r="I2501">
            <v>24000000</v>
          </cell>
          <cell r="J2501">
            <v>2004</v>
          </cell>
          <cell r="K2501">
            <v>5.6</v>
          </cell>
          <cell r="L2501" t="str">
            <v>Comedy</v>
          </cell>
          <cell r="M2501" t="str">
            <v>Romance</v>
          </cell>
        </row>
        <row r="2502">
          <cell r="A2502" t="str">
            <v>Tim Hill</v>
          </cell>
          <cell r="B2502">
            <v>87</v>
          </cell>
          <cell r="C2502">
            <v>16290976</v>
          </cell>
          <cell r="D2502" t="str">
            <v>Adventure|Comedy|Family|Fantasy|Music|Sci-Fi</v>
          </cell>
          <cell r="E2502" t="str">
            <v>Muppets from SpaceÂ </v>
          </cell>
          <cell r="F2502" t="str">
            <v>http://www.imdb.com/title/tt0158811/?ref_=fn_tt_tt_1</v>
          </cell>
          <cell r="G2502" t="str">
            <v>English</v>
          </cell>
          <cell r="H2502" t="str">
            <v>USA</v>
          </cell>
          <cell r="I2502">
            <v>24000000</v>
          </cell>
          <cell r="J2502">
            <v>1999</v>
          </cell>
          <cell r="K2502">
            <v>6.2</v>
          </cell>
          <cell r="L2502" t="str">
            <v>Adventure</v>
          </cell>
          <cell r="M2502" t="str">
            <v>Comedy</v>
          </cell>
          <cell r="N2502" t="str">
            <v>Family</v>
          </cell>
          <cell r="O2502" t="str">
            <v>Fantasy</v>
          </cell>
        </row>
        <row r="2503">
          <cell r="A2503" t="str">
            <v>Sidney Lumet</v>
          </cell>
          <cell r="B2503">
            <v>118</v>
          </cell>
          <cell r="C2503">
            <v>13000000</v>
          </cell>
          <cell r="D2503" t="str">
            <v>Adventure|Family|Fantasy|Music|Musical</v>
          </cell>
          <cell r="E2503" t="str">
            <v>The WizÂ </v>
          </cell>
          <cell r="F2503" t="str">
            <v>http://www.imdb.com/title/tt0078504/?ref_=fn_tt_tt_1</v>
          </cell>
          <cell r="G2503" t="str">
            <v>English</v>
          </cell>
          <cell r="H2503" t="str">
            <v>USA</v>
          </cell>
          <cell r="I2503">
            <v>24000000</v>
          </cell>
          <cell r="J2503">
            <v>1978</v>
          </cell>
          <cell r="K2503">
            <v>5.2</v>
          </cell>
          <cell r="L2503" t="str">
            <v>Adventure</v>
          </cell>
          <cell r="M2503" t="str">
            <v>Family</v>
          </cell>
          <cell r="N2503" t="str">
            <v>Fantasy</v>
          </cell>
          <cell r="O2503" t="str">
            <v>Music</v>
          </cell>
        </row>
        <row r="2504">
          <cell r="A2504" t="str">
            <v>Brian Robbins</v>
          </cell>
          <cell r="B2504">
            <v>107</v>
          </cell>
          <cell r="C2504">
            <v>12372410</v>
          </cell>
          <cell r="D2504" t="str">
            <v>Comedy|Sport</v>
          </cell>
          <cell r="E2504" t="str">
            <v>Ready to RumbleÂ </v>
          </cell>
          <cell r="F2504" t="str">
            <v>http://www.imdb.com/title/tt0217756/?ref_=fn_tt_tt_1</v>
          </cell>
          <cell r="G2504" t="str">
            <v>English</v>
          </cell>
          <cell r="H2504" t="str">
            <v>USA</v>
          </cell>
          <cell r="I2504">
            <v>24000000</v>
          </cell>
          <cell r="J2504">
            <v>2000</v>
          </cell>
          <cell r="K2504">
            <v>5.3</v>
          </cell>
          <cell r="L2504" t="str">
            <v>Comedy</v>
          </cell>
          <cell r="M2504" t="str">
            <v>Sport</v>
          </cell>
        </row>
        <row r="2505">
          <cell r="A2505" t="str">
            <v>Ron Shelton</v>
          </cell>
          <cell r="B2505">
            <v>124</v>
          </cell>
          <cell r="C2505">
            <v>8427204</v>
          </cell>
          <cell r="D2505" t="str">
            <v>Comedy|Drama|Sport</v>
          </cell>
          <cell r="E2505" t="str">
            <v>Play It to the BoneÂ </v>
          </cell>
          <cell r="F2505" t="str">
            <v>http://www.imdb.com/title/tt0196857/?ref_=fn_tt_tt_1</v>
          </cell>
          <cell r="G2505" t="str">
            <v>English</v>
          </cell>
          <cell r="H2505" t="str">
            <v>USA</v>
          </cell>
          <cell r="I2505">
            <v>24000000</v>
          </cell>
          <cell r="J2505">
            <v>1999</v>
          </cell>
          <cell r="K2505">
            <v>5.4</v>
          </cell>
          <cell r="L2505" t="str">
            <v>Comedy</v>
          </cell>
          <cell r="M2505" t="str">
            <v>Drama</v>
          </cell>
          <cell r="N2505" t="str">
            <v>Sport</v>
          </cell>
        </row>
        <row r="2506">
          <cell r="A2506" t="str">
            <v>Douglas McGrath</v>
          </cell>
          <cell r="B2506">
            <v>89</v>
          </cell>
          <cell r="C2506">
            <v>9639242</v>
          </cell>
          <cell r="D2506" t="str">
            <v>Comedy|Romance</v>
          </cell>
          <cell r="E2506" t="str">
            <v>I Don't Know How She Does ItÂ </v>
          </cell>
          <cell r="F2506" t="str">
            <v>http://www.imdb.com/title/tt1742650/?ref_=fn_tt_tt_1</v>
          </cell>
          <cell r="G2506" t="str">
            <v>English</v>
          </cell>
          <cell r="H2506" t="str">
            <v>USA</v>
          </cell>
          <cell r="I2506">
            <v>24000000</v>
          </cell>
          <cell r="J2506">
            <v>2011</v>
          </cell>
          <cell r="K2506">
            <v>4.9000000000000004</v>
          </cell>
          <cell r="L2506" t="str">
            <v>Comedy</v>
          </cell>
          <cell r="M2506" t="str">
            <v>Romance</v>
          </cell>
        </row>
        <row r="2507">
          <cell r="A2507" t="str">
            <v>Alexandre Aja</v>
          </cell>
          <cell r="B2507">
            <v>88</v>
          </cell>
          <cell r="C2507">
            <v>25003072</v>
          </cell>
          <cell r="D2507" t="str">
            <v>Comedy|Horror</v>
          </cell>
          <cell r="E2507" t="str">
            <v>Piranha 3DÂ </v>
          </cell>
          <cell r="F2507" t="str">
            <v>http://www.imdb.com/title/tt0464154/?ref_=fn_tt_tt_1</v>
          </cell>
          <cell r="G2507" t="str">
            <v>English</v>
          </cell>
          <cell r="H2507" t="str">
            <v>USA</v>
          </cell>
          <cell r="I2507">
            <v>24000000</v>
          </cell>
          <cell r="J2507">
            <v>2010</v>
          </cell>
          <cell r="K2507">
            <v>5.5</v>
          </cell>
          <cell r="L2507" t="str">
            <v>Comedy</v>
          </cell>
          <cell r="M2507" t="str">
            <v>Horror</v>
          </cell>
        </row>
        <row r="2508">
          <cell r="A2508" t="str">
            <v>Steve Boyum</v>
          </cell>
          <cell r="B2508">
            <v>93</v>
          </cell>
          <cell r="C2508">
            <v>4308981</v>
          </cell>
          <cell r="D2508" t="str">
            <v>Comedy|Family</v>
          </cell>
          <cell r="E2508" t="str">
            <v>Meet the DeedlesÂ </v>
          </cell>
          <cell r="F2508" t="str">
            <v>http://www.imdb.com/title/tt0120645/?ref_=fn_tt_tt_1</v>
          </cell>
          <cell r="G2508" t="str">
            <v>English</v>
          </cell>
          <cell r="H2508" t="str">
            <v>USA</v>
          </cell>
          <cell r="I2508">
            <v>24000000</v>
          </cell>
          <cell r="J2508">
            <v>1998</v>
          </cell>
          <cell r="K2508">
            <v>3.9</v>
          </cell>
          <cell r="L2508" t="str">
            <v>Comedy</v>
          </cell>
          <cell r="M2508" t="str">
            <v>Family</v>
          </cell>
        </row>
        <row r="2509">
          <cell r="A2509" t="str">
            <v>Mary McGuckian</v>
          </cell>
          <cell r="B2509">
            <v>120</v>
          </cell>
          <cell r="C2509">
            <v>42880</v>
          </cell>
          <cell r="D2509" t="str">
            <v>Drama|Romance</v>
          </cell>
          <cell r="E2509" t="str">
            <v>The Bridge of San Luis ReyÂ </v>
          </cell>
          <cell r="F2509" t="str">
            <v>http://www.imdb.com/title/tt0356443/?ref_=fn_tt_tt_1</v>
          </cell>
          <cell r="G2509" t="str">
            <v>English</v>
          </cell>
          <cell r="H2509" t="str">
            <v>UK</v>
          </cell>
          <cell r="I2509">
            <v>24000000</v>
          </cell>
          <cell r="J2509">
            <v>2004</v>
          </cell>
          <cell r="K2509">
            <v>5.0999999999999996</v>
          </cell>
          <cell r="L2509" t="str">
            <v>Drama</v>
          </cell>
          <cell r="M2509" t="str">
            <v>Romance</v>
          </cell>
        </row>
        <row r="2510">
          <cell r="A2510" t="str">
            <v>George Tillman Jr.</v>
          </cell>
          <cell r="B2510">
            <v>98</v>
          </cell>
          <cell r="C2510">
            <v>23225911</v>
          </cell>
          <cell r="D2510" t="str">
            <v>Action|Crime|Drama|Thriller</v>
          </cell>
          <cell r="E2510" t="str">
            <v>FasterÂ </v>
          </cell>
          <cell r="F2510" t="str">
            <v>http://www.imdb.com/title/tt1433108/?ref_=fn_tt_tt_1</v>
          </cell>
          <cell r="G2510" t="str">
            <v>English</v>
          </cell>
          <cell r="H2510" t="str">
            <v>USA</v>
          </cell>
          <cell r="I2510">
            <v>24000000</v>
          </cell>
          <cell r="J2510">
            <v>2010</v>
          </cell>
          <cell r="K2510">
            <v>6.5</v>
          </cell>
          <cell r="L2510" t="str">
            <v>Action</v>
          </cell>
          <cell r="M2510" t="str">
            <v>Crime</v>
          </cell>
          <cell r="N2510" t="str">
            <v>Drama</v>
          </cell>
          <cell r="O2510" t="str">
            <v>Thriller</v>
          </cell>
        </row>
        <row r="2511">
          <cell r="A2511" t="str">
            <v>Hayao Miyazaki</v>
          </cell>
          <cell r="B2511">
            <v>119</v>
          </cell>
          <cell r="C2511">
            <v>4710455</v>
          </cell>
          <cell r="D2511" t="str">
            <v>Adventure|Animation|Family|Fantasy</v>
          </cell>
          <cell r="E2511" t="str">
            <v>Howl's Moving CastleÂ </v>
          </cell>
          <cell r="F2511" t="str">
            <v>http://www.imdb.com/title/tt0347149/?ref_=fn_tt_tt_1</v>
          </cell>
          <cell r="G2511" t="str">
            <v>Japanese</v>
          </cell>
          <cell r="H2511" t="str">
            <v>Japan</v>
          </cell>
          <cell r="I2511">
            <v>24000000</v>
          </cell>
          <cell r="J2511">
            <v>2004</v>
          </cell>
          <cell r="K2511">
            <v>8.1999999999999993</v>
          </cell>
          <cell r="L2511" t="str">
            <v>Adventure</v>
          </cell>
          <cell r="M2511" t="str">
            <v>Animation</v>
          </cell>
          <cell r="N2511" t="str">
            <v>Family</v>
          </cell>
          <cell r="O2511" t="str">
            <v>Fantasy</v>
          </cell>
        </row>
        <row r="2512">
          <cell r="A2512" t="str">
            <v>James Gray</v>
          </cell>
          <cell r="B2512">
            <v>115</v>
          </cell>
          <cell r="C2512">
            <v>882710</v>
          </cell>
          <cell r="D2512" t="str">
            <v>Crime|Drama|Romance|Thriller</v>
          </cell>
          <cell r="E2512" t="str">
            <v>The YardsÂ </v>
          </cell>
          <cell r="F2512" t="str">
            <v>http://www.imdb.com/title/tt0138946/?ref_=fn_tt_tt_1</v>
          </cell>
          <cell r="G2512" t="str">
            <v>English</v>
          </cell>
          <cell r="H2512" t="str">
            <v>USA</v>
          </cell>
          <cell r="I2512">
            <v>24000000</v>
          </cell>
          <cell r="J2512">
            <v>2000</v>
          </cell>
          <cell r="K2512">
            <v>6.4</v>
          </cell>
          <cell r="L2512" t="str">
            <v>Crime</v>
          </cell>
          <cell r="M2512" t="str">
            <v>Drama</v>
          </cell>
          <cell r="N2512" t="str">
            <v>Romance</v>
          </cell>
          <cell r="O2512" t="str">
            <v>Thriller</v>
          </cell>
        </row>
        <row r="2513">
          <cell r="A2513" t="str">
            <v>Xavier Gens</v>
          </cell>
          <cell r="B2513">
            <v>94</v>
          </cell>
          <cell r="C2513">
            <v>39687528</v>
          </cell>
          <cell r="D2513" t="str">
            <v>Action|Crime|Drama|Thriller</v>
          </cell>
          <cell r="E2513" t="str">
            <v>HitmanÂ </v>
          </cell>
          <cell r="F2513" t="str">
            <v>http://www.imdb.com/title/tt0465494/?ref_=fn_tt_tt_1</v>
          </cell>
          <cell r="G2513" t="str">
            <v>English</v>
          </cell>
          <cell r="H2513" t="str">
            <v>France</v>
          </cell>
          <cell r="I2513">
            <v>24000000</v>
          </cell>
          <cell r="J2513">
            <v>2007</v>
          </cell>
          <cell r="K2513">
            <v>6.3</v>
          </cell>
          <cell r="L2513" t="str">
            <v>Action</v>
          </cell>
          <cell r="M2513" t="str">
            <v>Crime</v>
          </cell>
          <cell r="N2513" t="str">
            <v>Drama</v>
          </cell>
          <cell r="O2513" t="str">
            <v>Thriller</v>
          </cell>
        </row>
        <row r="2514">
          <cell r="A2514" t="str">
            <v>Davis Guggenheim</v>
          </cell>
          <cell r="B2514">
            <v>90</v>
          </cell>
          <cell r="C2514">
            <v>5108820</v>
          </cell>
          <cell r="D2514" t="str">
            <v>Drama|Mystery|Thriller</v>
          </cell>
          <cell r="E2514" t="str">
            <v>GossipÂ </v>
          </cell>
          <cell r="F2514" t="str">
            <v>http://www.imdb.com/title/tt0176783/?ref_=fn_tt_tt_1</v>
          </cell>
          <cell r="G2514" t="str">
            <v>English</v>
          </cell>
          <cell r="H2514" t="str">
            <v>USA</v>
          </cell>
          <cell r="I2514">
            <v>24000000</v>
          </cell>
          <cell r="J2514">
            <v>2000</v>
          </cell>
          <cell r="K2514">
            <v>5.9</v>
          </cell>
          <cell r="L2514" t="str">
            <v>Drama</v>
          </cell>
          <cell r="M2514" t="str">
            <v>Mystery</v>
          </cell>
          <cell r="N2514" t="str">
            <v>Thriller</v>
          </cell>
        </row>
        <row r="2515">
          <cell r="A2515" t="str">
            <v>David Cronenberg</v>
          </cell>
          <cell r="B2515">
            <v>96</v>
          </cell>
          <cell r="C2515">
            <v>17114882</v>
          </cell>
          <cell r="D2515" t="str">
            <v>Crime|Mystery|Thriller</v>
          </cell>
          <cell r="E2515" t="str">
            <v>Eastern PromisesÂ </v>
          </cell>
          <cell r="F2515" t="str">
            <v>http://www.imdb.com/title/tt0765443/?ref_=fn_tt_tt_1</v>
          </cell>
          <cell r="G2515" t="str">
            <v>English</v>
          </cell>
          <cell r="H2515" t="str">
            <v>USA</v>
          </cell>
          <cell r="I2515">
            <v>25000000</v>
          </cell>
          <cell r="J2515">
            <v>2007</v>
          </cell>
          <cell r="K2515">
            <v>7.7</v>
          </cell>
          <cell r="L2515" t="str">
            <v>Crime</v>
          </cell>
          <cell r="M2515" t="str">
            <v>Mystery</v>
          </cell>
          <cell r="N2515" t="str">
            <v>Thriller</v>
          </cell>
        </row>
        <row r="2516">
          <cell r="A2516" t="str">
            <v>Brad Furman</v>
          </cell>
          <cell r="B2516">
            <v>127</v>
          </cell>
          <cell r="C2516">
            <v>14946229</v>
          </cell>
          <cell r="D2516" t="str">
            <v>Biography|Crime|Drama|Thriller</v>
          </cell>
          <cell r="E2516" t="str">
            <v>The InfiltratorÂ </v>
          </cell>
          <cell r="F2516" t="str">
            <v>http://www.imdb.com/title/tt1355631/?ref_=fn_tt_tt_1</v>
          </cell>
          <cell r="G2516" t="str">
            <v>English</v>
          </cell>
          <cell r="H2516" t="str">
            <v>UK</v>
          </cell>
          <cell r="I2516">
            <v>25000000</v>
          </cell>
          <cell r="J2516">
            <v>2016</v>
          </cell>
          <cell r="K2516">
            <v>7.3</v>
          </cell>
          <cell r="L2516" t="str">
            <v>Biography</v>
          </cell>
          <cell r="M2516" t="str">
            <v>Crime</v>
          </cell>
          <cell r="N2516" t="str">
            <v>Drama</v>
          </cell>
          <cell r="O2516" t="str">
            <v>Thriller</v>
          </cell>
        </row>
        <row r="2517">
          <cell r="A2517" t="str">
            <v>David R. Ellis</v>
          </cell>
          <cell r="B2517">
            <v>94</v>
          </cell>
          <cell r="C2517">
            <v>32003620</v>
          </cell>
          <cell r="D2517" t="str">
            <v>Action|Crime|Thriller</v>
          </cell>
          <cell r="E2517" t="str">
            <v>CellularÂ </v>
          </cell>
          <cell r="F2517" t="str">
            <v>http://www.imdb.com/title/tt0337921/?ref_=fn_tt_tt_1</v>
          </cell>
          <cell r="G2517" t="str">
            <v>English</v>
          </cell>
          <cell r="H2517" t="str">
            <v>USA</v>
          </cell>
          <cell r="I2517">
            <v>25000000</v>
          </cell>
          <cell r="J2517">
            <v>2004</v>
          </cell>
          <cell r="K2517">
            <v>6.5</v>
          </cell>
          <cell r="L2517" t="str">
            <v>Action</v>
          </cell>
          <cell r="M2517" t="str">
            <v>Crime</v>
          </cell>
          <cell r="N2517" t="str">
            <v>Thriller</v>
          </cell>
        </row>
        <row r="2518">
          <cell r="A2518" t="str">
            <v>Peter Hedges</v>
          </cell>
          <cell r="B2518">
            <v>105</v>
          </cell>
          <cell r="C2518">
            <v>51853450</v>
          </cell>
          <cell r="D2518" t="str">
            <v>Comedy|Drama|Family|Fantasy</v>
          </cell>
          <cell r="E2518" t="str">
            <v>The Odd Life of Timothy GreenÂ </v>
          </cell>
          <cell r="F2518" t="str">
            <v>http://www.imdb.com/title/tt1462769/?ref_=fn_tt_tt_1</v>
          </cell>
          <cell r="G2518" t="str">
            <v>English</v>
          </cell>
          <cell r="H2518" t="str">
            <v>USA</v>
          </cell>
          <cell r="I2518">
            <v>25000000</v>
          </cell>
          <cell r="J2518">
            <v>2012</v>
          </cell>
          <cell r="K2518">
            <v>6.6</v>
          </cell>
          <cell r="L2518" t="str">
            <v>Comedy</v>
          </cell>
          <cell r="M2518" t="str">
            <v>Drama</v>
          </cell>
          <cell r="N2518" t="str">
            <v>Family</v>
          </cell>
          <cell r="O2518" t="str">
            <v>Fantasy</v>
          </cell>
        </row>
        <row r="2519">
          <cell r="A2519" t="str">
            <v>Russell Mulcahy</v>
          </cell>
          <cell r="B2519">
            <v>93</v>
          </cell>
          <cell r="C2519">
            <v>32055248</v>
          </cell>
          <cell r="D2519" t="str">
            <v>Action|Adventure|Crime|Fantasy|Mystery|Thriller</v>
          </cell>
          <cell r="E2519" t="str">
            <v>The ShadowÂ </v>
          </cell>
          <cell r="F2519" t="str">
            <v>http://www.imdb.com/title/tt0111143/?ref_=fn_tt_tt_1</v>
          </cell>
          <cell r="G2519" t="str">
            <v>English</v>
          </cell>
          <cell r="H2519" t="str">
            <v>USA</v>
          </cell>
          <cell r="I2519">
            <v>25000000</v>
          </cell>
          <cell r="J2519">
            <v>1994</v>
          </cell>
          <cell r="K2519">
            <v>6</v>
          </cell>
          <cell r="L2519" t="str">
            <v>Action</v>
          </cell>
          <cell r="M2519" t="str">
            <v>Adventure</v>
          </cell>
          <cell r="N2519" t="str">
            <v>Crime</v>
          </cell>
          <cell r="O2519" t="str">
            <v>Fantasy</v>
          </cell>
        </row>
        <row r="2520">
          <cell r="A2520" t="str">
            <v>Richard Shepard</v>
          </cell>
          <cell r="B2520">
            <v>101</v>
          </cell>
          <cell r="C2520">
            <v>876671</v>
          </cell>
          <cell r="D2520" t="str">
            <v>Adventure|Comedy|Drama|Romance|Thriller|War</v>
          </cell>
          <cell r="E2520" t="str">
            <v>The Hunting PartyÂ </v>
          </cell>
          <cell r="F2520" t="str">
            <v>http://www.imdb.com/title/tt0455782/?ref_=fn_tt_tt_1</v>
          </cell>
          <cell r="G2520" t="str">
            <v>English</v>
          </cell>
          <cell r="H2520" t="str">
            <v>USA</v>
          </cell>
          <cell r="I2520">
            <v>25000000</v>
          </cell>
          <cell r="J2520">
            <v>2007</v>
          </cell>
          <cell r="K2520">
            <v>6.9</v>
          </cell>
          <cell r="L2520" t="str">
            <v>Adventure</v>
          </cell>
          <cell r="M2520" t="str">
            <v>Comedy</v>
          </cell>
          <cell r="N2520" t="str">
            <v>Drama</v>
          </cell>
          <cell r="O2520" t="str">
            <v>Romance</v>
          </cell>
        </row>
        <row r="2521">
          <cell r="A2521" t="str">
            <v>Sergey Bodrov</v>
          </cell>
          <cell r="B2521">
            <v>112</v>
          </cell>
          <cell r="C2521">
            <v>77231</v>
          </cell>
          <cell r="D2521" t="str">
            <v>Drama|History|War</v>
          </cell>
          <cell r="E2521" t="str">
            <v>Nomad: The WarriorÂ </v>
          </cell>
          <cell r="F2521" t="str">
            <v>http://www.imdb.com/title/tt0374089/?ref_=fn_tt_tt_1</v>
          </cell>
          <cell r="G2521" t="str">
            <v>Kazakh</v>
          </cell>
          <cell r="H2521" t="str">
            <v>France</v>
          </cell>
          <cell r="I2521">
            <v>25000000</v>
          </cell>
          <cell r="J2521">
            <v>2005</v>
          </cell>
          <cell r="K2521">
            <v>6</v>
          </cell>
          <cell r="L2521" t="str">
            <v>Drama</v>
          </cell>
          <cell r="M2521" t="str">
            <v>History</v>
          </cell>
          <cell r="N2521" t="str">
            <v>War</v>
          </cell>
        </row>
        <row r="2522">
          <cell r="A2522" t="str">
            <v>Bibo Bergeron</v>
          </cell>
          <cell r="B2522">
            <v>90</v>
          </cell>
          <cell r="C2522">
            <v>0</v>
          </cell>
          <cell r="D2522" t="str">
            <v>Adventure|Animation|Comedy|Fantasy|Music|Romance</v>
          </cell>
          <cell r="E2522" t="str">
            <v>A Monster in ParisÂ </v>
          </cell>
          <cell r="F2522" t="str">
            <v>http://www.imdb.com/title/tt0961097/?ref_=fn_tt_tt_1</v>
          </cell>
          <cell r="G2522" t="str">
            <v>French</v>
          </cell>
          <cell r="H2522" t="str">
            <v>France</v>
          </cell>
          <cell r="I2522">
            <v>25000000</v>
          </cell>
          <cell r="J2522">
            <v>2011</v>
          </cell>
          <cell r="K2522">
            <v>6.8</v>
          </cell>
          <cell r="L2522" t="str">
            <v>Adventure</v>
          </cell>
          <cell r="M2522" t="str">
            <v>Animation</v>
          </cell>
          <cell r="N2522" t="str">
            <v>Comedy</v>
          </cell>
          <cell r="O2522" t="str">
            <v>Fantasy</v>
          </cell>
        </row>
        <row r="2523">
          <cell r="A2523" t="str">
            <v>Wes Anderson</v>
          </cell>
          <cell r="B2523">
            <v>99</v>
          </cell>
          <cell r="C2523">
            <v>59073773</v>
          </cell>
          <cell r="D2523" t="str">
            <v>Adventure|Comedy|Crime|Drama</v>
          </cell>
          <cell r="E2523" t="str">
            <v>The Grand Budapest HotelÂ </v>
          </cell>
          <cell r="F2523" t="str">
            <v>http://www.imdb.com/title/tt2278388/?ref_=fn_tt_tt_1</v>
          </cell>
          <cell r="G2523" t="str">
            <v>English</v>
          </cell>
          <cell r="H2523" t="str">
            <v>USA</v>
          </cell>
          <cell r="I2523">
            <v>25000000</v>
          </cell>
          <cell r="J2523">
            <v>2014</v>
          </cell>
          <cell r="K2523">
            <v>8.1</v>
          </cell>
          <cell r="L2523" t="str">
            <v>Adventure</v>
          </cell>
          <cell r="M2523" t="str">
            <v>Comedy</v>
          </cell>
          <cell r="N2523" t="str">
            <v>Crime</v>
          </cell>
          <cell r="O2523" t="str">
            <v>Drama</v>
          </cell>
        </row>
        <row r="2524">
          <cell r="A2524" t="str">
            <v>Jan de Bont</v>
          </cell>
          <cell r="B2524">
            <v>116</v>
          </cell>
          <cell r="C2524">
            <v>121248145</v>
          </cell>
          <cell r="D2524" t="str">
            <v>Action|Adventure|Crime|Thriller</v>
          </cell>
          <cell r="E2524" t="str">
            <v>SpeedÂ </v>
          </cell>
          <cell r="F2524" t="str">
            <v>http://www.imdb.com/title/tt0111257/?ref_=fn_tt_tt_1</v>
          </cell>
          <cell r="G2524" t="str">
            <v>English</v>
          </cell>
          <cell r="H2524" t="str">
            <v>USA</v>
          </cell>
          <cell r="I2524">
            <v>25000000</v>
          </cell>
          <cell r="J2524">
            <v>1994</v>
          </cell>
          <cell r="K2524">
            <v>7.2</v>
          </cell>
          <cell r="L2524" t="str">
            <v>Action</v>
          </cell>
          <cell r="M2524" t="str">
            <v>Adventure</v>
          </cell>
          <cell r="N2524" t="str">
            <v>Crime</v>
          </cell>
          <cell r="O2524" t="str">
            <v>Thriller</v>
          </cell>
        </row>
        <row r="2525">
          <cell r="A2525" t="str">
            <v>Clint Eastwood</v>
          </cell>
          <cell r="B2525">
            <v>138</v>
          </cell>
          <cell r="C2525">
            <v>90135191</v>
          </cell>
          <cell r="D2525" t="str">
            <v>Crime|Drama|Mystery|Thriller</v>
          </cell>
          <cell r="E2525" t="str">
            <v>Mystic RiverÂ </v>
          </cell>
          <cell r="F2525" t="str">
            <v>http://www.imdb.com/title/tt0327056/?ref_=fn_tt_tt_1</v>
          </cell>
          <cell r="G2525" t="str">
            <v>English</v>
          </cell>
          <cell r="H2525" t="str">
            <v>USA</v>
          </cell>
          <cell r="I2525">
            <v>25000000</v>
          </cell>
          <cell r="J2525">
            <v>2003</v>
          </cell>
          <cell r="K2525">
            <v>8</v>
          </cell>
          <cell r="L2525" t="str">
            <v>Crime</v>
          </cell>
          <cell r="M2525" t="str">
            <v>Drama</v>
          </cell>
          <cell r="N2525" t="str">
            <v>Mystery</v>
          </cell>
          <cell r="O2525" t="str">
            <v>Thriller</v>
          </cell>
        </row>
        <row r="2526">
          <cell r="A2526" t="str">
            <v>Jason Reitman</v>
          </cell>
          <cell r="B2526">
            <v>108</v>
          </cell>
          <cell r="C2526">
            <v>83813460</v>
          </cell>
          <cell r="D2526" t="str">
            <v>Drama|Romance</v>
          </cell>
          <cell r="E2526" t="str">
            <v>Up in the AirÂ </v>
          </cell>
          <cell r="F2526" t="str">
            <v>http://www.imdb.com/title/tt1193138/?ref_=fn_tt_tt_1</v>
          </cell>
          <cell r="G2526" t="str">
            <v>English</v>
          </cell>
          <cell r="H2526" t="str">
            <v>USA</v>
          </cell>
          <cell r="I2526">
            <v>25000000</v>
          </cell>
          <cell r="J2526">
            <v>2009</v>
          </cell>
          <cell r="K2526">
            <v>7.4</v>
          </cell>
          <cell r="L2526" t="str">
            <v>Drama</v>
          </cell>
          <cell r="M2526" t="str">
            <v>Romance</v>
          </cell>
        </row>
        <row r="2527">
          <cell r="A2527" t="str">
            <v>Lee Toland Krieger</v>
          </cell>
          <cell r="B2527">
            <v>112</v>
          </cell>
          <cell r="C2527">
            <v>42478175</v>
          </cell>
          <cell r="D2527" t="str">
            <v>Drama|Fantasy|Romance</v>
          </cell>
          <cell r="E2527" t="str">
            <v>The Age of AdalineÂ </v>
          </cell>
          <cell r="F2527" t="str">
            <v>http://www.imdb.com/title/tt1655441/?ref_=fn_tt_tt_1</v>
          </cell>
          <cell r="G2527" t="str">
            <v>English</v>
          </cell>
          <cell r="H2527" t="str">
            <v>USA</v>
          </cell>
          <cell r="I2527">
            <v>25000000</v>
          </cell>
          <cell r="J2527">
            <v>2015</v>
          </cell>
          <cell r="K2527">
            <v>7.2</v>
          </cell>
          <cell r="L2527" t="str">
            <v>Drama</v>
          </cell>
          <cell r="M2527" t="str">
            <v>Fantasy</v>
          </cell>
          <cell r="N2527" t="str">
            <v>Romance</v>
          </cell>
        </row>
        <row r="2528">
          <cell r="A2528" t="str">
            <v>Frank Oz</v>
          </cell>
          <cell r="B2528">
            <v>102</v>
          </cell>
          <cell r="C2528">
            <v>38747385</v>
          </cell>
          <cell r="D2528" t="str">
            <v>Comedy|Horror|Musical|Sci-Fi</v>
          </cell>
          <cell r="E2528" t="str">
            <v>Little Shop of HorrorsÂ </v>
          </cell>
          <cell r="F2528" t="str">
            <v>http://www.imdb.com/title/tt0091419/?ref_=fn_tt_tt_1</v>
          </cell>
          <cell r="G2528" t="str">
            <v>English</v>
          </cell>
          <cell r="H2528" t="str">
            <v>USA</v>
          </cell>
          <cell r="I2528">
            <v>25000000</v>
          </cell>
          <cell r="J2528">
            <v>1986</v>
          </cell>
          <cell r="K2528">
            <v>6.9</v>
          </cell>
          <cell r="L2528" t="str">
            <v>Comedy</v>
          </cell>
          <cell r="M2528" t="str">
            <v>Horror</v>
          </cell>
          <cell r="N2528" t="str">
            <v>Musical</v>
          </cell>
          <cell r="O2528" t="str">
            <v>Sci-Fi</v>
          </cell>
        </row>
        <row r="2529">
          <cell r="A2529" t="str">
            <v>Kevin Hooks</v>
          </cell>
          <cell r="B2529">
            <v>105</v>
          </cell>
          <cell r="C2529">
            <v>17100000</v>
          </cell>
          <cell r="D2529" t="str">
            <v>Action|Adventure|Crime|Drama|Romance</v>
          </cell>
          <cell r="E2529" t="str">
            <v>FledÂ </v>
          </cell>
          <cell r="F2529" t="str">
            <v>http://www.imdb.com/title/tt0116320/?ref_=fn_tt_tt_1</v>
          </cell>
          <cell r="G2529" t="str">
            <v>English</v>
          </cell>
          <cell r="H2529" t="str">
            <v>USA</v>
          </cell>
          <cell r="I2529">
            <v>25000000</v>
          </cell>
          <cell r="J2529">
            <v>1996</v>
          </cell>
          <cell r="K2529">
            <v>5.3</v>
          </cell>
          <cell r="L2529" t="str">
            <v>Action</v>
          </cell>
          <cell r="M2529" t="str">
            <v>Adventure</v>
          </cell>
          <cell r="N2529" t="str">
            <v>Crime</v>
          </cell>
          <cell r="O2529" t="str">
            <v>Drama</v>
          </cell>
        </row>
        <row r="2530">
          <cell r="A2530" t="str">
            <v>Nick Hamm</v>
          </cell>
          <cell r="B2530">
            <v>102</v>
          </cell>
          <cell r="C2530">
            <v>14334645</v>
          </cell>
          <cell r="D2530" t="str">
            <v>Drama|Horror|Sci-Fi|Thriller</v>
          </cell>
          <cell r="E2530" t="str">
            <v>GodsendÂ </v>
          </cell>
          <cell r="F2530" t="str">
            <v>http://www.imdb.com/title/tt0335121/?ref_=fn_tt_tt_1</v>
          </cell>
          <cell r="G2530" t="str">
            <v>English</v>
          </cell>
          <cell r="H2530" t="str">
            <v>USA</v>
          </cell>
          <cell r="I2530">
            <v>25000000</v>
          </cell>
          <cell r="J2530">
            <v>2004</v>
          </cell>
          <cell r="K2530">
            <v>4.8</v>
          </cell>
          <cell r="L2530" t="str">
            <v>Drama</v>
          </cell>
          <cell r="M2530" t="str">
            <v>Horror</v>
          </cell>
          <cell r="N2530" t="str">
            <v>Sci-Fi</v>
          </cell>
          <cell r="O2530" t="str">
            <v>Thriller</v>
          </cell>
        </row>
        <row r="2531">
          <cell r="A2531" t="str">
            <v>Neil Jordan</v>
          </cell>
          <cell r="B2531">
            <v>109</v>
          </cell>
          <cell r="C2531">
            <v>3517797</v>
          </cell>
          <cell r="D2531" t="str">
            <v>Action|Crime|Drama|Romance|Thriller</v>
          </cell>
          <cell r="E2531" t="str">
            <v>The Good ThiefÂ </v>
          </cell>
          <cell r="F2531" t="str">
            <v>http://www.imdb.com/title/tt0281820/?ref_=fn_tt_tt_1</v>
          </cell>
          <cell r="G2531" t="str">
            <v>English</v>
          </cell>
          <cell r="H2531" t="str">
            <v>France</v>
          </cell>
          <cell r="I2531">
            <v>25000000</v>
          </cell>
          <cell r="J2531">
            <v>2002</v>
          </cell>
          <cell r="K2531">
            <v>6.6</v>
          </cell>
          <cell r="L2531" t="str">
            <v>Action</v>
          </cell>
          <cell r="M2531" t="str">
            <v>Crime</v>
          </cell>
          <cell r="N2531" t="str">
            <v>Drama</v>
          </cell>
          <cell r="O2531" t="str">
            <v>Romance</v>
          </cell>
        </row>
        <row r="2532">
          <cell r="A2532" t="str">
            <v>Todd Graff</v>
          </cell>
          <cell r="B2532">
            <v>118</v>
          </cell>
          <cell r="C2532">
            <v>30920167</v>
          </cell>
          <cell r="D2532" t="str">
            <v>Comedy|Music</v>
          </cell>
          <cell r="E2532" t="str">
            <v>Joyful NoiseÂ </v>
          </cell>
          <cell r="F2532" t="str">
            <v>http://www.imdb.com/title/tt1710396/?ref_=fn_tt_tt_1</v>
          </cell>
          <cell r="G2532" t="str">
            <v>English</v>
          </cell>
          <cell r="H2532" t="str">
            <v>USA</v>
          </cell>
          <cell r="I2532">
            <v>25000000</v>
          </cell>
          <cell r="J2532">
            <v>2012</v>
          </cell>
          <cell r="K2532">
            <v>5.7</v>
          </cell>
          <cell r="L2532" t="str">
            <v>Comedy</v>
          </cell>
          <cell r="M2532" t="str">
            <v>Music</v>
          </cell>
        </row>
        <row r="2533">
          <cell r="A2533" t="str">
            <v>Walter Murch</v>
          </cell>
          <cell r="B2533">
            <v>109</v>
          </cell>
          <cell r="C2533">
            <v>0</v>
          </cell>
          <cell r="D2533" t="str">
            <v>Adventure|Family|Fantasy|Horror|Mystery</v>
          </cell>
          <cell r="E2533" t="str">
            <v>Return to OzÂ </v>
          </cell>
          <cell r="F2533" t="str">
            <v>http://www.imdb.com/title/tt0089908/?ref_=fn_tt_tt_1</v>
          </cell>
          <cell r="G2533" t="str">
            <v>English</v>
          </cell>
          <cell r="H2533" t="str">
            <v>UK</v>
          </cell>
          <cell r="I2533">
            <v>25000000</v>
          </cell>
          <cell r="J2533">
            <v>1985</v>
          </cell>
          <cell r="K2533">
            <v>6.7</v>
          </cell>
          <cell r="L2533" t="str">
            <v>Adventure</v>
          </cell>
          <cell r="M2533" t="str">
            <v>Family</v>
          </cell>
          <cell r="N2533" t="str">
            <v>Fantasy</v>
          </cell>
          <cell r="O2533" t="str">
            <v>Horror</v>
          </cell>
        </row>
        <row r="2534">
          <cell r="A2534" t="str">
            <v>Barry Levinson</v>
          </cell>
          <cell r="B2534">
            <v>104</v>
          </cell>
          <cell r="C2534">
            <v>1089365</v>
          </cell>
          <cell r="D2534" t="str">
            <v>Comedy|Drama</v>
          </cell>
          <cell r="E2534" t="str">
            <v>What Just HappenedÂ </v>
          </cell>
          <cell r="F2534" t="str">
            <v>http://www.imdb.com/title/tt0486674/?ref_=fn_tt_tt_1</v>
          </cell>
          <cell r="G2534" t="str">
            <v>English</v>
          </cell>
          <cell r="H2534" t="str">
            <v>USA</v>
          </cell>
          <cell r="I2534">
            <v>25000000</v>
          </cell>
          <cell r="J2534">
            <v>2008</v>
          </cell>
          <cell r="K2534">
            <v>5.7</v>
          </cell>
          <cell r="L2534" t="str">
            <v>Comedy</v>
          </cell>
          <cell r="M2534" t="str">
            <v>Drama</v>
          </cell>
        </row>
        <row r="2535">
          <cell r="A2535" t="str">
            <v>John Madden</v>
          </cell>
          <cell r="B2535">
            <v>123</v>
          </cell>
          <cell r="C2535">
            <v>100241322</v>
          </cell>
          <cell r="D2535" t="str">
            <v>Comedy|Drama|Romance</v>
          </cell>
          <cell r="E2535" t="str">
            <v>Shakespeare in LoveÂ </v>
          </cell>
          <cell r="F2535" t="str">
            <v>http://www.imdb.com/title/tt0138097/?ref_=fn_tt_tt_1</v>
          </cell>
          <cell r="G2535" t="str">
            <v>English</v>
          </cell>
          <cell r="H2535" t="str">
            <v>USA</v>
          </cell>
          <cell r="I2535">
            <v>25000000</v>
          </cell>
          <cell r="J2535">
            <v>1998</v>
          </cell>
          <cell r="K2535">
            <v>7.2</v>
          </cell>
          <cell r="L2535" t="str">
            <v>Comedy</v>
          </cell>
          <cell r="M2535" t="str">
            <v>Drama</v>
          </cell>
          <cell r="N2535" t="str">
            <v>Romance</v>
          </cell>
        </row>
        <row r="2536">
          <cell r="A2536" t="str">
            <v>Chris Columbus</v>
          </cell>
          <cell r="B2536">
            <v>125</v>
          </cell>
          <cell r="C2536">
            <v>219200000</v>
          </cell>
          <cell r="D2536" t="str">
            <v>Comedy|Drama|Family|Romance</v>
          </cell>
          <cell r="E2536" t="str">
            <v>Mrs. DoubtfireÂ </v>
          </cell>
          <cell r="F2536" t="str">
            <v>http://www.imdb.com/title/tt0107614/?ref_=fn_tt_tt_1</v>
          </cell>
          <cell r="G2536" t="str">
            <v>English</v>
          </cell>
          <cell r="H2536" t="str">
            <v>USA</v>
          </cell>
          <cell r="I2536">
            <v>25000000</v>
          </cell>
          <cell r="J2536">
            <v>1993</v>
          </cell>
          <cell r="K2536">
            <v>6.9</v>
          </cell>
          <cell r="L2536" t="str">
            <v>Comedy</v>
          </cell>
          <cell r="M2536" t="str">
            <v>Drama</v>
          </cell>
          <cell r="N2536" t="str">
            <v>Family</v>
          </cell>
          <cell r="O2536" t="str">
            <v>Romance</v>
          </cell>
        </row>
        <row r="2537">
          <cell r="A2537" t="str">
            <v>Barry Levinson</v>
          </cell>
          <cell r="B2537">
            <v>133</v>
          </cell>
          <cell r="C2537">
            <v>172825435</v>
          </cell>
          <cell r="D2537" t="str">
            <v>Drama</v>
          </cell>
          <cell r="E2537" t="str">
            <v>Rain ManÂ </v>
          </cell>
          <cell r="F2537" t="str">
            <v>http://www.imdb.com/title/tt0095953/?ref_=fn_tt_tt_1</v>
          </cell>
          <cell r="G2537" t="str">
            <v>English</v>
          </cell>
          <cell r="H2537" t="str">
            <v>USA</v>
          </cell>
          <cell r="I2537">
            <v>25000000</v>
          </cell>
          <cell r="J2537">
            <v>1988</v>
          </cell>
          <cell r="K2537">
            <v>8</v>
          </cell>
          <cell r="L2537" t="str">
            <v>Drama</v>
          </cell>
          <cell r="M2537">
            <v>0</v>
          </cell>
        </row>
        <row r="2538">
          <cell r="A2538" t="str">
            <v>Pierre Morel</v>
          </cell>
          <cell r="B2538">
            <v>93</v>
          </cell>
          <cell r="C2538">
            <v>145000989</v>
          </cell>
          <cell r="D2538" t="str">
            <v>Action|Thriller</v>
          </cell>
          <cell r="E2538" t="str">
            <v>TakenÂ </v>
          </cell>
          <cell r="F2538" t="str">
            <v>http://www.imdb.com/title/tt0936501/?ref_=fn_tt_tt_1</v>
          </cell>
          <cell r="G2538" t="str">
            <v>English</v>
          </cell>
          <cell r="H2538" t="str">
            <v>France</v>
          </cell>
          <cell r="I2538">
            <v>25000000</v>
          </cell>
          <cell r="J2538">
            <v>2008</v>
          </cell>
          <cell r="K2538">
            <v>7.9</v>
          </cell>
          <cell r="L2538" t="str">
            <v>Action</v>
          </cell>
          <cell r="M2538" t="str">
            <v>Thriller</v>
          </cell>
        </row>
        <row r="2539">
          <cell r="A2539" t="str">
            <v>Mick Jackson</v>
          </cell>
          <cell r="B2539">
            <v>129</v>
          </cell>
          <cell r="C2539">
            <v>121945720</v>
          </cell>
          <cell r="D2539" t="str">
            <v>Action|Drama|Music|Romance</v>
          </cell>
          <cell r="E2539" t="str">
            <v>The BodyguardÂ </v>
          </cell>
          <cell r="F2539" t="str">
            <v>http://www.imdb.com/title/tt0103855/?ref_=fn_tt_tt_1</v>
          </cell>
          <cell r="G2539" t="str">
            <v>English</v>
          </cell>
          <cell r="H2539" t="str">
            <v>USA</v>
          </cell>
          <cell r="I2539">
            <v>25000000</v>
          </cell>
          <cell r="J2539">
            <v>1992</v>
          </cell>
          <cell r="K2539">
            <v>6.1</v>
          </cell>
          <cell r="L2539" t="str">
            <v>Action</v>
          </cell>
          <cell r="M2539" t="str">
            <v>Drama</v>
          </cell>
          <cell r="N2539" t="str">
            <v>Music</v>
          </cell>
          <cell r="O2539" t="str">
            <v>Romance</v>
          </cell>
        </row>
        <row r="2540">
          <cell r="A2540" t="str">
            <v>Tate Taylor</v>
          </cell>
          <cell r="B2540">
            <v>146</v>
          </cell>
          <cell r="C2540">
            <v>169705587</v>
          </cell>
          <cell r="D2540" t="str">
            <v>Drama</v>
          </cell>
          <cell r="E2540" t="str">
            <v>The HelpÂ </v>
          </cell>
          <cell r="F2540" t="str">
            <v>http://www.imdb.com/title/tt1454029/?ref_=fn_tt_tt_1</v>
          </cell>
          <cell r="G2540" t="str">
            <v>English</v>
          </cell>
          <cell r="H2540" t="str">
            <v>USA</v>
          </cell>
          <cell r="I2540">
            <v>25000000</v>
          </cell>
          <cell r="J2540">
            <v>2011</v>
          </cell>
          <cell r="K2540">
            <v>8.1</v>
          </cell>
          <cell r="L2540" t="str">
            <v>Drama</v>
          </cell>
          <cell r="M2540">
            <v>0</v>
          </cell>
        </row>
        <row r="2541">
          <cell r="A2541" t="str">
            <v>Matt Reeves</v>
          </cell>
          <cell r="B2541">
            <v>85</v>
          </cell>
          <cell r="C2541">
            <v>80034302</v>
          </cell>
          <cell r="D2541" t="str">
            <v>Action|Adventure|Horror|Sci-Fi</v>
          </cell>
          <cell r="E2541" t="str">
            <v>CloverfieldÂ </v>
          </cell>
          <cell r="F2541" t="str">
            <v>http://www.imdb.com/title/tt1060277/?ref_=fn_tt_tt_1</v>
          </cell>
          <cell r="G2541" t="str">
            <v>English</v>
          </cell>
          <cell r="H2541" t="str">
            <v>USA</v>
          </cell>
          <cell r="I2541">
            <v>25000000</v>
          </cell>
          <cell r="J2541">
            <v>2008</v>
          </cell>
          <cell r="K2541">
            <v>7</v>
          </cell>
          <cell r="L2541" t="str">
            <v>Action</v>
          </cell>
          <cell r="M2541" t="str">
            <v>Adventure</v>
          </cell>
          <cell r="N2541" t="str">
            <v>Horror</v>
          </cell>
          <cell r="O2541" t="str">
            <v>Sci-Fi</v>
          </cell>
        </row>
        <row r="2542">
          <cell r="A2542" t="str">
            <v>Michael Pressman</v>
          </cell>
          <cell r="B2542">
            <v>88</v>
          </cell>
          <cell r="C2542">
            <v>78656813</v>
          </cell>
          <cell r="D2542" t="str">
            <v>Action|Adventure|Comedy|Family|Sci-Fi</v>
          </cell>
          <cell r="E2542" t="str">
            <v>Teenage Mutant Ninja Turtles II: The Secret of the OozeÂ </v>
          </cell>
          <cell r="F2542" t="str">
            <v>http://www.imdb.com/title/tt0103060/?ref_=fn_tt_tt_1</v>
          </cell>
          <cell r="G2542" t="str">
            <v>English</v>
          </cell>
          <cell r="H2542" t="str">
            <v>USA</v>
          </cell>
          <cell r="I2542">
            <v>25000000</v>
          </cell>
          <cell r="J2542">
            <v>1991</v>
          </cell>
          <cell r="K2542">
            <v>6</v>
          </cell>
          <cell r="L2542" t="str">
            <v>Action</v>
          </cell>
          <cell r="M2542" t="str">
            <v>Adventure</v>
          </cell>
          <cell r="N2542" t="str">
            <v>Comedy</v>
          </cell>
          <cell r="O2542" t="str">
            <v>Family</v>
          </cell>
        </row>
        <row r="2543">
          <cell r="A2543" t="str">
            <v>Brian De Palma</v>
          </cell>
          <cell r="B2543">
            <v>119</v>
          </cell>
          <cell r="C2543">
            <v>76270454</v>
          </cell>
          <cell r="D2543" t="str">
            <v>Crime|Drama|Thriller</v>
          </cell>
          <cell r="E2543" t="str">
            <v>The UntouchablesÂ </v>
          </cell>
          <cell r="F2543" t="str">
            <v>http://www.imdb.com/title/tt0094226/?ref_=fn_tt_tt_1</v>
          </cell>
          <cell r="G2543" t="str">
            <v>English</v>
          </cell>
          <cell r="H2543" t="str">
            <v>USA</v>
          </cell>
          <cell r="I2543">
            <v>25000000</v>
          </cell>
          <cell r="J2543">
            <v>1987</v>
          </cell>
          <cell r="K2543">
            <v>7.9</v>
          </cell>
          <cell r="L2543" t="str">
            <v>Crime</v>
          </cell>
          <cell r="M2543" t="str">
            <v>Drama</v>
          </cell>
          <cell r="N2543" t="str">
            <v>Thriller</v>
          </cell>
        </row>
        <row r="2544">
          <cell r="A2544" t="str">
            <v>Ethan Coen</v>
          </cell>
          <cell r="B2544">
            <v>122</v>
          </cell>
          <cell r="C2544">
            <v>74273505</v>
          </cell>
          <cell r="D2544" t="str">
            <v>Crime|Drama|Thriller</v>
          </cell>
          <cell r="E2544" t="str">
            <v>No Country for Old MenÂ </v>
          </cell>
          <cell r="F2544" t="str">
            <v>http://www.imdb.com/title/tt0477348/?ref_=fn_tt_tt_1</v>
          </cell>
          <cell r="G2544" t="str">
            <v>English</v>
          </cell>
          <cell r="H2544" t="str">
            <v>USA</v>
          </cell>
          <cell r="I2544">
            <v>25000000</v>
          </cell>
          <cell r="J2544">
            <v>2007</v>
          </cell>
          <cell r="K2544">
            <v>8.1</v>
          </cell>
          <cell r="L2544" t="str">
            <v>Crime</v>
          </cell>
          <cell r="M2544" t="str">
            <v>Drama</v>
          </cell>
          <cell r="N2544" t="str">
            <v>Thriller</v>
          </cell>
        </row>
        <row r="2545">
          <cell r="A2545" t="str">
            <v>Tim Story</v>
          </cell>
          <cell r="B2545">
            <v>99</v>
          </cell>
          <cell r="C2545">
            <v>134141530</v>
          </cell>
          <cell r="D2545" t="str">
            <v>Action|Comedy|Crime|Romance</v>
          </cell>
          <cell r="E2545" t="str">
            <v>Ride AlongÂ </v>
          </cell>
          <cell r="F2545" t="str">
            <v>http://www.imdb.com/title/tt1408253/?ref_=fn_tt_tt_1</v>
          </cell>
          <cell r="G2545" t="str">
            <v>English</v>
          </cell>
          <cell r="H2545" t="str">
            <v>USA</v>
          </cell>
          <cell r="I2545">
            <v>25000000</v>
          </cell>
          <cell r="J2545">
            <v>2014</v>
          </cell>
          <cell r="K2545">
            <v>6.2</v>
          </cell>
          <cell r="L2545" t="str">
            <v>Action</v>
          </cell>
          <cell r="M2545" t="str">
            <v>Comedy</v>
          </cell>
          <cell r="N2545" t="str">
            <v>Crime</v>
          </cell>
          <cell r="O2545" t="str">
            <v>Romance</v>
          </cell>
        </row>
        <row r="2546">
          <cell r="A2546" t="str">
            <v>Lasse HallstrÃ¶m</v>
          </cell>
          <cell r="B2546">
            <v>121</v>
          </cell>
          <cell r="C2546">
            <v>71309760</v>
          </cell>
          <cell r="D2546" t="str">
            <v>Drama|Romance</v>
          </cell>
          <cell r="E2546" t="str">
            <v>ChocolatÂ </v>
          </cell>
          <cell r="F2546" t="str">
            <v>http://www.imdb.com/title/tt0241303/?ref_=fn_tt_tt_1</v>
          </cell>
          <cell r="G2546" t="str">
            <v>English</v>
          </cell>
          <cell r="H2546" t="str">
            <v>UK</v>
          </cell>
          <cell r="I2546">
            <v>25000000</v>
          </cell>
          <cell r="J2546">
            <v>2000</v>
          </cell>
          <cell r="K2546">
            <v>7.3</v>
          </cell>
          <cell r="L2546" t="str">
            <v>Drama</v>
          </cell>
          <cell r="M2546" t="str">
            <v>Romance</v>
          </cell>
        </row>
        <row r="2547">
          <cell r="A2547" t="str">
            <v>Andy Fickman</v>
          </cell>
          <cell r="B2547">
            <v>105</v>
          </cell>
          <cell r="C2547">
            <v>77264926</v>
          </cell>
          <cell r="D2547" t="str">
            <v>Comedy|Family</v>
          </cell>
          <cell r="E2547" t="str">
            <v>Parental GuidanceÂ </v>
          </cell>
          <cell r="F2547" t="str">
            <v>http://www.imdb.com/title/tt1047540/?ref_=fn_tt_tt_1</v>
          </cell>
          <cell r="G2547" t="str">
            <v>English</v>
          </cell>
          <cell r="H2547" t="str">
            <v>USA</v>
          </cell>
          <cell r="I2547">
            <v>25000000</v>
          </cell>
          <cell r="J2547">
            <v>2012</v>
          </cell>
          <cell r="K2547">
            <v>6.1</v>
          </cell>
          <cell r="L2547" t="str">
            <v>Comedy</v>
          </cell>
          <cell r="M2547" t="str">
            <v>Family</v>
          </cell>
        </row>
        <row r="2548">
          <cell r="A2548" t="str">
            <v>Ivan Reitman</v>
          </cell>
          <cell r="B2548">
            <v>108</v>
          </cell>
          <cell r="C2548">
            <v>70625986</v>
          </cell>
          <cell r="D2548" t="str">
            <v>Comedy|Romance</v>
          </cell>
          <cell r="E2548" t="str">
            <v>No Strings AttachedÂ </v>
          </cell>
          <cell r="F2548" t="str">
            <v>http://www.imdb.com/title/tt1411238/?ref_=fn_tt_tt_1</v>
          </cell>
          <cell r="G2548" t="str">
            <v>English</v>
          </cell>
          <cell r="H2548" t="str">
            <v>USA</v>
          </cell>
          <cell r="I2548">
            <v>25000000</v>
          </cell>
          <cell r="J2548">
            <v>2011</v>
          </cell>
          <cell r="K2548">
            <v>6.2</v>
          </cell>
          <cell r="L2548" t="str">
            <v>Comedy</v>
          </cell>
          <cell r="M2548" t="str">
            <v>Romance</v>
          </cell>
        </row>
        <row r="2549">
          <cell r="A2549" t="str">
            <v>George P. Cosmatos</v>
          </cell>
          <cell r="B2549">
            <v>134</v>
          </cell>
          <cell r="C2549">
            <v>56505065</v>
          </cell>
          <cell r="D2549" t="str">
            <v>Action|Biography|Drama|History|Romance|Western</v>
          </cell>
          <cell r="E2549" t="str">
            <v>TombstoneÂ </v>
          </cell>
          <cell r="F2549" t="str">
            <v>http://www.imdb.com/title/tt0108358/?ref_=fn_tt_tt_1</v>
          </cell>
          <cell r="G2549" t="str">
            <v>English</v>
          </cell>
          <cell r="H2549" t="str">
            <v>USA</v>
          </cell>
          <cell r="I2549">
            <v>25000000</v>
          </cell>
          <cell r="J2549">
            <v>1993</v>
          </cell>
          <cell r="K2549">
            <v>7.8</v>
          </cell>
          <cell r="L2549" t="str">
            <v>Action</v>
          </cell>
          <cell r="M2549" t="str">
            <v>Biography</v>
          </cell>
          <cell r="N2549" t="str">
            <v>Drama</v>
          </cell>
          <cell r="O2549" t="str">
            <v>History</v>
          </cell>
        </row>
        <row r="2550">
          <cell r="A2550" t="str">
            <v>Andrzej Bartkowiak</v>
          </cell>
          <cell r="B2550">
            <v>115</v>
          </cell>
          <cell r="C2550">
            <v>55973336</v>
          </cell>
          <cell r="D2550" t="str">
            <v>Action|Crime|Thriller</v>
          </cell>
          <cell r="E2550" t="str">
            <v>Romeo Must DieÂ </v>
          </cell>
          <cell r="F2550" t="str">
            <v>http://www.imdb.com/title/tt0165929/?ref_=fn_tt_tt_1</v>
          </cell>
          <cell r="G2550" t="str">
            <v>English</v>
          </cell>
          <cell r="H2550" t="str">
            <v>USA</v>
          </cell>
          <cell r="I2550">
            <v>25000000</v>
          </cell>
          <cell r="J2550">
            <v>2000</v>
          </cell>
          <cell r="K2550">
            <v>6.1</v>
          </cell>
          <cell r="L2550" t="str">
            <v>Action</v>
          </cell>
          <cell r="M2550" t="str">
            <v>Crime</v>
          </cell>
          <cell r="N2550" t="str">
            <v>Thriller</v>
          </cell>
        </row>
        <row r="2551">
          <cell r="A2551" t="str">
            <v>James Wong</v>
          </cell>
          <cell r="B2551">
            <v>86</v>
          </cell>
          <cell r="C2551">
            <v>54098051</v>
          </cell>
          <cell r="D2551" t="str">
            <v>Horror</v>
          </cell>
          <cell r="E2551" t="str">
            <v>Final Destination 3Â </v>
          </cell>
          <cell r="F2551" t="str">
            <v>http://www.imdb.com/title/tt0414982/?ref_=fn_tt_tt_1</v>
          </cell>
          <cell r="G2551" t="str">
            <v>English</v>
          </cell>
          <cell r="H2551" t="str">
            <v>Germany</v>
          </cell>
          <cell r="I2551">
            <v>25000000</v>
          </cell>
          <cell r="J2551">
            <v>2006</v>
          </cell>
          <cell r="K2551">
            <v>5.8</v>
          </cell>
          <cell r="L2551" t="str">
            <v>Horror</v>
          </cell>
          <cell r="M2551">
            <v>0</v>
          </cell>
        </row>
        <row r="2552">
          <cell r="A2552" t="str">
            <v>Scott Hicks</v>
          </cell>
          <cell r="B2552">
            <v>101</v>
          </cell>
          <cell r="C2552">
            <v>60443237</v>
          </cell>
          <cell r="D2552" t="str">
            <v>Drama|Romance</v>
          </cell>
          <cell r="E2552" t="str">
            <v>The Lucky OneÂ </v>
          </cell>
          <cell r="F2552" t="str">
            <v>http://www.imdb.com/title/tt1327194/?ref_=fn_tt_tt_1</v>
          </cell>
          <cell r="G2552" t="str">
            <v>English</v>
          </cell>
          <cell r="H2552" t="str">
            <v>USA</v>
          </cell>
          <cell r="I2552">
            <v>25000000</v>
          </cell>
          <cell r="J2552">
            <v>2012</v>
          </cell>
          <cell r="K2552">
            <v>6.5</v>
          </cell>
          <cell r="L2552" t="str">
            <v>Drama</v>
          </cell>
          <cell r="M2552" t="str">
            <v>Romance</v>
          </cell>
        </row>
        <row r="2553">
          <cell r="A2553" t="str">
            <v>Marc Forster</v>
          </cell>
          <cell r="B2553">
            <v>101</v>
          </cell>
          <cell r="C2553">
            <v>51676606</v>
          </cell>
          <cell r="D2553" t="str">
            <v>Biography|Drama|Family</v>
          </cell>
          <cell r="E2553" t="str">
            <v>Finding NeverlandÂ </v>
          </cell>
          <cell r="F2553" t="str">
            <v>http://www.imdb.com/title/tt0308644/?ref_=fn_tt_tt_1</v>
          </cell>
          <cell r="G2553" t="str">
            <v>English</v>
          </cell>
          <cell r="H2553" t="str">
            <v>USA</v>
          </cell>
          <cell r="I2553">
            <v>25000000</v>
          </cell>
          <cell r="J2553">
            <v>2004</v>
          </cell>
          <cell r="K2553">
            <v>7.8</v>
          </cell>
          <cell r="L2553" t="str">
            <v>Biography</v>
          </cell>
          <cell r="M2553" t="str">
            <v>Drama</v>
          </cell>
          <cell r="N2553" t="str">
            <v>Family</v>
          </cell>
        </row>
        <row r="2554">
          <cell r="A2554" t="str">
            <v>Tyler Perry</v>
          </cell>
          <cell r="B2554">
            <v>100</v>
          </cell>
          <cell r="C2554">
            <v>52528330</v>
          </cell>
          <cell r="D2554" t="str">
            <v>Comedy|Drama</v>
          </cell>
          <cell r="E2554" t="str">
            <v>A Madea ChristmasÂ </v>
          </cell>
          <cell r="F2554" t="str">
            <v>http://www.imdb.com/title/tt2609758/?ref_=fn_tt_tt_1</v>
          </cell>
          <cell r="G2554" t="str">
            <v>English</v>
          </cell>
          <cell r="H2554" t="str">
            <v>USA</v>
          </cell>
          <cell r="I2554">
            <v>25000000</v>
          </cell>
          <cell r="J2554">
            <v>2013</v>
          </cell>
          <cell r="K2554">
            <v>4.7</v>
          </cell>
          <cell r="L2554" t="str">
            <v>Comedy</v>
          </cell>
          <cell r="M2554" t="str">
            <v>Drama</v>
          </cell>
        </row>
        <row r="2555">
          <cell r="A2555" t="str">
            <v>Joe Carnahan</v>
          </cell>
          <cell r="B2555">
            <v>117</v>
          </cell>
          <cell r="C2555">
            <v>51533608</v>
          </cell>
          <cell r="D2555" t="str">
            <v>Action|Adventure|Drama|Thriller</v>
          </cell>
          <cell r="E2555" t="str">
            <v>The GreyÂ </v>
          </cell>
          <cell r="F2555" t="str">
            <v>http://www.imdb.com/title/tt1601913/?ref_=fn_tt_tt_1</v>
          </cell>
          <cell r="G2555" t="str">
            <v>English</v>
          </cell>
          <cell r="H2555" t="str">
            <v>USA</v>
          </cell>
          <cell r="I2555">
            <v>25000000</v>
          </cell>
          <cell r="J2555">
            <v>2011</v>
          </cell>
          <cell r="K2555">
            <v>6.8</v>
          </cell>
          <cell r="L2555" t="str">
            <v>Action</v>
          </cell>
          <cell r="M2555" t="str">
            <v>Adventure</v>
          </cell>
          <cell r="N2555" t="str">
            <v>Drama</v>
          </cell>
          <cell r="O2555" t="str">
            <v>Thriller</v>
          </cell>
        </row>
        <row r="2556">
          <cell r="A2556" t="str">
            <v>Martin Scorsese</v>
          </cell>
          <cell r="B2556">
            <v>146</v>
          </cell>
          <cell r="C2556">
            <v>46836394</v>
          </cell>
          <cell r="D2556" t="str">
            <v>Biography|Crime|Drama</v>
          </cell>
          <cell r="E2556" t="str">
            <v>GoodfellasÂ </v>
          </cell>
          <cell r="F2556" t="str">
            <v>http://www.imdb.com/title/tt0099685/?ref_=fn_tt_tt_1</v>
          </cell>
          <cell r="G2556" t="str">
            <v>English</v>
          </cell>
          <cell r="H2556" t="str">
            <v>USA</v>
          </cell>
          <cell r="I2556">
            <v>25000000</v>
          </cell>
          <cell r="J2556">
            <v>1990</v>
          </cell>
          <cell r="K2556">
            <v>8.6999999999999993</v>
          </cell>
          <cell r="L2556" t="str">
            <v>Biography</v>
          </cell>
          <cell r="M2556" t="str">
            <v>Crime</v>
          </cell>
          <cell r="N2556" t="str">
            <v>Drama</v>
          </cell>
        </row>
        <row r="2557">
          <cell r="A2557" t="str">
            <v>Kirk Jones</v>
          </cell>
          <cell r="B2557">
            <v>97</v>
          </cell>
          <cell r="C2557">
            <v>47124400</v>
          </cell>
          <cell r="D2557" t="str">
            <v>Comedy|Family|Fantasy</v>
          </cell>
          <cell r="E2557" t="str">
            <v>Nanny McPheeÂ </v>
          </cell>
          <cell r="F2557" t="str">
            <v>http://www.imdb.com/title/tt0396752/?ref_=fn_tt_tt_1</v>
          </cell>
          <cell r="G2557" t="str">
            <v>English</v>
          </cell>
          <cell r="H2557" t="str">
            <v>USA</v>
          </cell>
          <cell r="I2557">
            <v>25000000</v>
          </cell>
          <cell r="J2557">
            <v>2005</v>
          </cell>
          <cell r="K2557">
            <v>6.6</v>
          </cell>
          <cell r="L2557" t="str">
            <v>Comedy</v>
          </cell>
          <cell r="M2557" t="str">
            <v>Family</v>
          </cell>
          <cell r="N2557" t="str">
            <v>Fantasy</v>
          </cell>
        </row>
        <row r="2558">
          <cell r="A2558" t="str">
            <v>Brian De Palma</v>
          </cell>
          <cell r="B2558">
            <v>142</v>
          </cell>
          <cell r="C2558">
            <v>44700000</v>
          </cell>
          <cell r="D2558" t="str">
            <v>Crime|Drama</v>
          </cell>
          <cell r="E2558" t="str">
            <v>ScarfaceÂ </v>
          </cell>
          <cell r="F2558" t="str">
            <v>http://www.imdb.com/title/tt0086250/?ref_=fn_tt_tt_1</v>
          </cell>
          <cell r="G2558" t="str">
            <v>English</v>
          </cell>
          <cell r="H2558" t="str">
            <v>USA</v>
          </cell>
          <cell r="I2558">
            <v>25000000</v>
          </cell>
          <cell r="J2558">
            <v>1983</v>
          </cell>
          <cell r="K2558">
            <v>8.3000000000000007</v>
          </cell>
          <cell r="L2558" t="str">
            <v>Crime</v>
          </cell>
          <cell r="M2558" t="str">
            <v>Drama</v>
          </cell>
        </row>
        <row r="2559">
          <cell r="A2559" t="str">
            <v>Steve Oedekerk</v>
          </cell>
          <cell r="B2559">
            <v>98</v>
          </cell>
          <cell r="C2559">
            <v>44455658</v>
          </cell>
          <cell r="D2559" t="str">
            <v>Action|Adventure|Comedy|Crime</v>
          </cell>
          <cell r="E2559" t="str">
            <v>Nothing to LoseÂ </v>
          </cell>
          <cell r="F2559" t="str">
            <v>http://www.imdb.com/title/tt0119807/?ref_=fn_tt_tt_1</v>
          </cell>
          <cell r="G2559" t="str">
            <v>English</v>
          </cell>
          <cell r="H2559" t="str">
            <v>USA</v>
          </cell>
          <cell r="I2559">
            <v>25000000</v>
          </cell>
          <cell r="J2559">
            <v>1997</v>
          </cell>
          <cell r="K2559">
            <v>6.7</v>
          </cell>
          <cell r="L2559" t="str">
            <v>Action</v>
          </cell>
          <cell r="M2559" t="str">
            <v>Adventure</v>
          </cell>
          <cell r="N2559" t="str">
            <v>Comedy</v>
          </cell>
          <cell r="O2559" t="str">
            <v>Crime</v>
          </cell>
        </row>
        <row r="2560">
          <cell r="A2560" t="str">
            <v>Baltasar KormÃ¡kur</v>
          </cell>
          <cell r="B2560">
            <v>109</v>
          </cell>
          <cell r="C2560">
            <v>66489425</v>
          </cell>
          <cell r="D2560" t="str">
            <v>Action|Crime|Drama|Thriller</v>
          </cell>
          <cell r="E2560" t="str">
            <v>ContrabandÂ </v>
          </cell>
          <cell r="F2560" t="str">
            <v>http://www.imdb.com/title/tt1524137/?ref_=fn_tt_tt_1</v>
          </cell>
          <cell r="G2560" t="str">
            <v>English</v>
          </cell>
          <cell r="H2560" t="str">
            <v>USA</v>
          </cell>
          <cell r="I2560">
            <v>25000000</v>
          </cell>
          <cell r="J2560">
            <v>2012</v>
          </cell>
          <cell r="K2560">
            <v>6.5</v>
          </cell>
          <cell r="L2560" t="str">
            <v>Action</v>
          </cell>
          <cell r="M2560" t="str">
            <v>Crime</v>
          </cell>
          <cell r="N2560" t="str">
            <v>Drama</v>
          </cell>
          <cell r="O2560" t="str">
            <v>Thriller</v>
          </cell>
        </row>
        <row r="2561">
          <cell r="A2561" t="str">
            <v>Brett Ratner</v>
          </cell>
          <cell r="B2561">
            <v>97</v>
          </cell>
          <cell r="C2561">
            <v>41067398</v>
          </cell>
          <cell r="D2561" t="str">
            <v>Action|Comedy|Crime|Thriller</v>
          </cell>
          <cell r="E2561" t="str">
            <v>Money TalksÂ </v>
          </cell>
          <cell r="F2561" t="str">
            <v>http://www.imdb.com/title/tt0119695/?ref_=fn_tt_tt_1</v>
          </cell>
          <cell r="G2561" t="str">
            <v>English</v>
          </cell>
          <cell r="H2561" t="str">
            <v>USA</v>
          </cell>
          <cell r="I2561">
            <v>25000000</v>
          </cell>
          <cell r="J2561">
            <v>1997</v>
          </cell>
          <cell r="K2561">
            <v>6.1</v>
          </cell>
          <cell r="L2561" t="str">
            <v>Action</v>
          </cell>
          <cell r="M2561" t="str">
            <v>Comedy</v>
          </cell>
          <cell r="N2561" t="str">
            <v>Crime</v>
          </cell>
          <cell r="O2561" t="str">
            <v>Thriller</v>
          </cell>
        </row>
        <row r="2562">
          <cell r="A2562" t="str">
            <v>Paul Thomas Anderson</v>
          </cell>
          <cell r="B2562">
            <v>158</v>
          </cell>
          <cell r="C2562">
            <v>40218903</v>
          </cell>
          <cell r="D2562" t="str">
            <v>Drama</v>
          </cell>
          <cell r="E2562" t="str">
            <v>There Will Be BloodÂ </v>
          </cell>
          <cell r="F2562" t="str">
            <v>http://www.imdb.com/title/tt0469494/?ref_=fn_tt_tt_1</v>
          </cell>
          <cell r="G2562" t="str">
            <v>English</v>
          </cell>
          <cell r="H2562" t="str">
            <v>USA</v>
          </cell>
          <cell r="I2562">
            <v>25000000</v>
          </cell>
          <cell r="J2562">
            <v>2007</v>
          </cell>
          <cell r="K2562">
            <v>8.1</v>
          </cell>
          <cell r="L2562" t="str">
            <v>Drama</v>
          </cell>
          <cell r="M2562">
            <v>0</v>
          </cell>
        </row>
        <row r="2563">
          <cell r="A2563" t="str">
            <v>Cathy Malkasian</v>
          </cell>
          <cell r="B2563">
            <v>85</v>
          </cell>
          <cell r="C2563">
            <v>39880476</v>
          </cell>
          <cell r="D2563" t="str">
            <v>Adventure|Animation|Comedy|Family|Fantasy</v>
          </cell>
          <cell r="E2563" t="str">
            <v>The Wild Thornberrys MovieÂ </v>
          </cell>
          <cell r="F2563" t="str">
            <v>http://www.imdb.com/title/tt0282120/?ref_=fn_tt_tt_1</v>
          </cell>
          <cell r="G2563" t="str">
            <v>English</v>
          </cell>
          <cell r="H2563" t="str">
            <v>USA</v>
          </cell>
          <cell r="I2563">
            <v>25000000</v>
          </cell>
          <cell r="J2563">
            <v>2002</v>
          </cell>
          <cell r="K2563">
            <v>5.2</v>
          </cell>
          <cell r="L2563" t="str">
            <v>Adventure</v>
          </cell>
          <cell r="M2563" t="str">
            <v>Animation</v>
          </cell>
          <cell r="N2563" t="str">
            <v>Comedy</v>
          </cell>
          <cell r="O2563" t="str">
            <v>Family</v>
          </cell>
        </row>
        <row r="2564">
          <cell r="A2564" t="str">
            <v>John Eng</v>
          </cell>
          <cell r="B2564">
            <v>80</v>
          </cell>
          <cell r="C2564">
            <v>39399750</v>
          </cell>
          <cell r="D2564" t="str">
            <v>Adventure|Animation|Comedy|Family|Fantasy|Musical</v>
          </cell>
          <cell r="E2564" t="str">
            <v>Rugrats Go WildÂ </v>
          </cell>
          <cell r="F2564" t="str">
            <v>http://www.imdb.com/title/tt0337711/?ref_=fn_tt_tt_1</v>
          </cell>
          <cell r="G2564" t="str">
            <v>English</v>
          </cell>
          <cell r="H2564" t="str">
            <v>USA</v>
          </cell>
          <cell r="I2564">
            <v>25000000</v>
          </cell>
          <cell r="J2564">
            <v>2003</v>
          </cell>
          <cell r="K2564">
            <v>5.6</v>
          </cell>
          <cell r="L2564" t="str">
            <v>Adventure</v>
          </cell>
          <cell r="M2564" t="str">
            <v>Animation</v>
          </cell>
          <cell r="N2564" t="str">
            <v>Comedy</v>
          </cell>
          <cell r="O2564" t="str">
            <v>Family</v>
          </cell>
        </row>
        <row r="2565">
          <cell r="A2565" t="str">
            <v>Malcolm D. Lee</v>
          </cell>
          <cell r="B2565">
            <v>86</v>
          </cell>
          <cell r="C2565">
            <v>38230435</v>
          </cell>
          <cell r="D2565" t="str">
            <v>Action|Comedy</v>
          </cell>
          <cell r="E2565" t="str">
            <v>Undercover BrotherÂ </v>
          </cell>
          <cell r="F2565" t="str">
            <v>http://www.imdb.com/title/tt0279493/?ref_=fn_tt_tt_1</v>
          </cell>
          <cell r="G2565" t="str">
            <v>English</v>
          </cell>
          <cell r="H2565" t="str">
            <v>USA</v>
          </cell>
          <cell r="I2565">
            <v>25000000</v>
          </cell>
          <cell r="J2565">
            <v>2002</v>
          </cell>
          <cell r="K2565">
            <v>5.8</v>
          </cell>
          <cell r="L2565" t="str">
            <v>Action</v>
          </cell>
          <cell r="M2565" t="str">
            <v>Comedy</v>
          </cell>
        </row>
        <row r="2566">
          <cell r="A2566" t="str">
            <v>Ken Kwapis</v>
          </cell>
          <cell r="B2566">
            <v>119</v>
          </cell>
          <cell r="C2566">
            <v>39008741</v>
          </cell>
          <cell r="D2566" t="str">
            <v>Comedy|Drama|Family|Romance</v>
          </cell>
          <cell r="E2566" t="str">
            <v>The Sisterhood of the Traveling PantsÂ </v>
          </cell>
          <cell r="F2566" t="str">
            <v>http://www.imdb.com/title/tt0403508/?ref_=fn_tt_tt_1</v>
          </cell>
          <cell r="G2566" t="str">
            <v>English</v>
          </cell>
          <cell r="H2566" t="str">
            <v>USA</v>
          </cell>
          <cell r="I2566">
            <v>25000000</v>
          </cell>
          <cell r="J2566">
            <v>2005</v>
          </cell>
          <cell r="K2566">
            <v>6.6</v>
          </cell>
          <cell r="L2566" t="str">
            <v>Comedy</v>
          </cell>
          <cell r="M2566" t="str">
            <v>Drama</v>
          </cell>
          <cell r="N2566" t="str">
            <v>Family</v>
          </cell>
          <cell r="O2566" t="str">
            <v>Romance</v>
          </cell>
        </row>
        <row r="2567">
          <cell r="A2567" t="str">
            <v>Chris Nahon</v>
          </cell>
          <cell r="B2567">
            <v>98</v>
          </cell>
          <cell r="C2567">
            <v>36833473</v>
          </cell>
          <cell r="D2567" t="str">
            <v>Action|Crime|Drama|Thriller</v>
          </cell>
          <cell r="E2567" t="str">
            <v>Kiss of the DragonÂ </v>
          </cell>
          <cell r="F2567" t="str">
            <v>http://www.imdb.com/title/tt0271027/?ref_=fn_tt_tt_1</v>
          </cell>
          <cell r="G2567" t="str">
            <v>English</v>
          </cell>
          <cell r="H2567" t="str">
            <v>France</v>
          </cell>
          <cell r="I2567">
            <v>25000000</v>
          </cell>
          <cell r="J2567">
            <v>2001</v>
          </cell>
          <cell r="K2567">
            <v>6.6</v>
          </cell>
          <cell r="L2567" t="str">
            <v>Action</v>
          </cell>
          <cell r="M2567" t="str">
            <v>Crime</v>
          </cell>
          <cell r="N2567" t="str">
            <v>Drama</v>
          </cell>
          <cell r="O2567" t="str">
            <v>Thriller</v>
          </cell>
        </row>
        <row r="2568">
          <cell r="A2568" t="str">
            <v>Fred Wolf</v>
          </cell>
          <cell r="B2568">
            <v>97</v>
          </cell>
          <cell r="C2568">
            <v>48237389</v>
          </cell>
          <cell r="D2568" t="str">
            <v>Comedy|Romance</v>
          </cell>
          <cell r="E2568" t="str">
            <v>The House BunnyÂ </v>
          </cell>
          <cell r="F2568" t="str">
            <v>http://www.imdb.com/title/tt0852713/?ref_=fn_tt_tt_1</v>
          </cell>
          <cell r="G2568" t="str">
            <v>English</v>
          </cell>
          <cell r="H2568" t="str">
            <v>USA</v>
          </cell>
          <cell r="I2568">
            <v>25000000</v>
          </cell>
          <cell r="J2568">
            <v>2008</v>
          </cell>
          <cell r="K2568">
            <v>5.5</v>
          </cell>
          <cell r="L2568" t="str">
            <v>Comedy</v>
          </cell>
          <cell r="M2568" t="str">
            <v>Romance</v>
          </cell>
        </row>
        <row r="2569">
          <cell r="A2569" t="str">
            <v>Craig Gillespie</v>
          </cell>
          <cell r="B2569">
            <v>124</v>
          </cell>
          <cell r="C2569">
            <v>36447959</v>
          </cell>
          <cell r="D2569" t="str">
            <v>Biography|Drama|Sport</v>
          </cell>
          <cell r="E2569" t="str">
            <v>Million Dollar ArmÂ </v>
          </cell>
          <cell r="F2569" t="str">
            <v>http://www.imdb.com/title/tt1647668/?ref_=fn_tt_tt_1</v>
          </cell>
          <cell r="G2569" t="str">
            <v>English</v>
          </cell>
          <cell r="H2569" t="str">
            <v>USA</v>
          </cell>
          <cell r="I2569">
            <v>25000000</v>
          </cell>
          <cell r="J2569">
            <v>2014</v>
          </cell>
          <cell r="K2569">
            <v>7</v>
          </cell>
          <cell r="L2569" t="str">
            <v>Biography</v>
          </cell>
          <cell r="M2569" t="str">
            <v>Drama</v>
          </cell>
          <cell r="N2569" t="str">
            <v>Sport</v>
          </cell>
        </row>
        <row r="2570">
          <cell r="A2570" t="str">
            <v>Phillip Noyce</v>
          </cell>
          <cell r="B2570">
            <v>97</v>
          </cell>
          <cell r="C2570">
            <v>45089048</v>
          </cell>
          <cell r="D2570" t="str">
            <v>Drama|Romance|Sci-Fi</v>
          </cell>
          <cell r="E2570" t="str">
            <v>The GiverÂ </v>
          </cell>
          <cell r="F2570" t="str">
            <v>http://www.imdb.com/title/tt0435651/?ref_=fn_tt_tt_1</v>
          </cell>
          <cell r="G2570" t="str">
            <v>English</v>
          </cell>
          <cell r="H2570" t="str">
            <v>South Africa</v>
          </cell>
          <cell r="I2570">
            <v>25000000</v>
          </cell>
          <cell r="J2570">
            <v>2014</v>
          </cell>
          <cell r="K2570">
            <v>6.5</v>
          </cell>
          <cell r="L2570" t="str">
            <v>Drama</v>
          </cell>
          <cell r="M2570" t="str">
            <v>Romance</v>
          </cell>
          <cell r="N2570" t="str">
            <v>Sci-Fi</v>
          </cell>
        </row>
        <row r="2571">
          <cell r="A2571" t="str">
            <v>Mark Helfrich</v>
          </cell>
          <cell r="B2571">
            <v>101</v>
          </cell>
          <cell r="C2571">
            <v>35000629</v>
          </cell>
          <cell r="D2571" t="str">
            <v>Comedy|Romance</v>
          </cell>
          <cell r="E2571" t="str">
            <v>Good Luck ChuckÂ </v>
          </cell>
          <cell r="F2571" t="str">
            <v>http://www.imdb.com/title/tt0452625/?ref_=fn_tt_tt_1</v>
          </cell>
          <cell r="G2571" t="str">
            <v>English</v>
          </cell>
          <cell r="H2571" t="str">
            <v>USA</v>
          </cell>
          <cell r="I2571">
            <v>25000000</v>
          </cell>
          <cell r="J2571">
            <v>2007</v>
          </cell>
          <cell r="K2571">
            <v>5.6</v>
          </cell>
          <cell r="L2571" t="str">
            <v>Comedy</v>
          </cell>
          <cell r="M2571" t="str">
            <v>Romance</v>
          </cell>
        </row>
        <row r="2572">
          <cell r="A2572" t="str">
            <v>Stephen Daldry</v>
          </cell>
          <cell r="B2572">
            <v>114</v>
          </cell>
          <cell r="C2572">
            <v>41597830</v>
          </cell>
          <cell r="D2572" t="str">
            <v>Drama|Romance</v>
          </cell>
          <cell r="E2572" t="str">
            <v>The HoursÂ </v>
          </cell>
          <cell r="F2572" t="str">
            <v>http://www.imdb.com/title/tt0274558/?ref_=fn_tt_tt_1</v>
          </cell>
          <cell r="G2572" t="str">
            <v>English</v>
          </cell>
          <cell r="H2572" t="str">
            <v>USA</v>
          </cell>
          <cell r="I2572">
            <v>25000000</v>
          </cell>
          <cell r="J2572">
            <v>2002</v>
          </cell>
          <cell r="K2572">
            <v>7.6</v>
          </cell>
          <cell r="L2572" t="str">
            <v>Drama</v>
          </cell>
          <cell r="M2572" t="str">
            <v>Romance</v>
          </cell>
        </row>
        <row r="2573">
          <cell r="A2573" t="str">
            <v>Steve Bendelack</v>
          </cell>
          <cell r="B2573">
            <v>90</v>
          </cell>
          <cell r="C2573">
            <v>32553210</v>
          </cell>
          <cell r="D2573" t="str">
            <v>Comedy|Family</v>
          </cell>
          <cell r="E2573" t="str">
            <v>Mr. Bean's HolidayÂ </v>
          </cell>
          <cell r="F2573" t="str">
            <v>http://www.imdb.com/title/tt0453451/?ref_=fn_tt_tt_1</v>
          </cell>
          <cell r="G2573" t="str">
            <v>English</v>
          </cell>
          <cell r="H2573" t="str">
            <v>UK</v>
          </cell>
          <cell r="I2573">
            <v>25000000</v>
          </cell>
          <cell r="J2573">
            <v>2007</v>
          </cell>
          <cell r="K2573">
            <v>6.3</v>
          </cell>
          <cell r="L2573" t="str">
            <v>Comedy</v>
          </cell>
          <cell r="M2573" t="str">
            <v>Family</v>
          </cell>
        </row>
        <row r="2574">
          <cell r="A2574" t="str">
            <v>Dwight H. Little</v>
          </cell>
          <cell r="B2574">
            <v>97</v>
          </cell>
          <cell r="C2574">
            <v>31526393</v>
          </cell>
          <cell r="D2574" t="str">
            <v>Action|Adventure|Horror|Thriller</v>
          </cell>
          <cell r="E2574" t="str">
            <v>Anacondas: The Hunt for the Blood OrchidÂ </v>
          </cell>
          <cell r="F2574" t="str">
            <v>http://www.imdb.com/title/tt0366174/?ref_=fn_tt_tt_1</v>
          </cell>
          <cell r="G2574" t="str">
            <v>English</v>
          </cell>
          <cell r="H2574" t="str">
            <v>USA</v>
          </cell>
          <cell r="I2574">
            <v>25000000</v>
          </cell>
          <cell r="J2574">
            <v>2004</v>
          </cell>
          <cell r="K2574">
            <v>4.5999999999999996</v>
          </cell>
          <cell r="L2574" t="str">
            <v>Action</v>
          </cell>
          <cell r="M2574" t="str">
            <v>Adventure</v>
          </cell>
          <cell r="N2574" t="str">
            <v>Horror</v>
          </cell>
          <cell r="O2574" t="str">
            <v>Thriller</v>
          </cell>
        </row>
        <row r="2575">
          <cell r="A2575" t="str">
            <v>Shekhar Kapur</v>
          </cell>
          <cell r="B2575">
            <v>124</v>
          </cell>
          <cell r="C2575">
            <v>30012990</v>
          </cell>
          <cell r="D2575" t="str">
            <v>Biography|Drama|History</v>
          </cell>
          <cell r="E2575" t="str">
            <v>ElizabethÂ </v>
          </cell>
          <cell r="F2575" t="str">
            <v>http://www.imdb.com/title/tt0127536/?ref_=fn_tt_tt_1</v>
          </cell>
          <cell r="G2575" t="str">
            <v>English</v>
          </cell>
          <cell r="H2575" t="str">
            <v>UK</v>
          </cell>
          <cell r="I2575">
            <v>25000000</v>
          </cell>
          <cell r="J2575">
            <v>1998</v>
          </cell>
          <cell r="K2575">
            <v>7.5</v>
          </cell>
          <cell r="L2575" t="str">
            <v>Biography</v>
          </cell>
          <cell r="M2575" t="str">
            <v>Drama</v>
          </cell>
          <cell r="N2575" t="str">
            <v>History</v>
          </cell>
        </row>
        <row r="2576">
          <cell r="A2576" t="str">
            <v>Ronny Yu</v>
          </cell>
          <cell r="B2576">
            <v>89</v>
          </cell>
          <cell r="C2576">
            <v>32368960</v>
          </cell>
          <cell r="D2576" t="str">
            <v>Comedy|Fantasy|Horror|Romance</v>
          </cell>
          <cell r="E2576" t="str">
            <v>Bride of ChuckyÂ </v>
          </cell>
          <cell r="F2576" t="str">
            <v>http://www.imdb.com/title/tt0144120/?ref_=fn_tt_tt_1</v>
          </cell>
          <cell r="G2576" t="str">
            <v>English</v>
          </cell>
          <cell r="H2576" t="str">
            <v>Canada</v>
          </cell>
          <cell r="I2576">
            <v>25000000</v>
          </cell>
          <cell r="J2576">
            <v>1998</v>
          </cell>
          <cell r="K2576">
            <v>5.3</v>
          </cell>
          <cell r="L2576" t="str">
            <v>Comedy</v>
          </cell>
          <cell r="M2576" t="str">
            <v>Fantasy</v>
          </cell>
          <cell r="N2576" t="str">
            <v>Horror</v>
          </cell>
          <cell r="O2576" t="str">
            <v>Romance</v>
          </cell>
        </row>
        <row r="2577">
          <cell r="A2577" t="str">
            <v>Richard Fleischer</v>
          </cell>
          <cell r="B2577">
            <v>160</v>
          </cell>
          <cell r="C2577">
            <v>14500000</v>
          </cell>
          <cell r="D2577" t="str">
            <v>Action|Drama|History|War</v>
          </cell>
          <cell r="E2577" t="str">
            <v>Tora! Tora! Tora!Â </v>
          </cell>
          <cell r="F2577" t="str">
            <v>http://www.imdb.com/title/tt0066473/?ref_=fn_tt_tt_1</v>
          </cell>
          <cell r="G2577" t="str">
            <v>English</v>
          </cell>
          <cell r="H2577" t="str">
            <v>Japan</v>
          </cell>
          <cell r="I2577">
            <v>25000000</v>
          </cell>
          <cell r="J2577">
            <v>1970</v>
          </cell>
          <cell r="K2577">
            <v>7.5</v>
          </cell>
          <cell r="L2577" t="str">
            <v>Action</v>
          </cell>
          <cell r="M2577" t="str">
            <v>Drama</v>
          </cell>
          <cell r="N2577" t="str">
            <v>History</v>
          </cell>
          <cell r="O2577" t="str">
            <v>War</v>
          </cell>
        </row>
        <row r="2578">
          <cell r="A2578" t="str">
            <v>Bob Spiers</v>
          </cell>
          <cell r="B2578">
            <v>93</v>
          </cell>
          <cell r="C2578">
            <v>29247405</v>
          </cell>
          <cell r="D2578" t="str">
            <v>Comedy|Family|Music</v>
          </cell>
          <cell r="E2578" t="str">
            <v>Spice WorldÂ </v>
          </cell>
          <cell r="F2578" t="str">
            <v>http://www.imdb.com/title/tt0120185/?ref_=fn_tt_tt_1</v>
          </cell>
          <cell r="G2578" t="str">
            <v>English</v>
          </cell>
          <cell r="H2578" t="str">
            <v>UK</v>
          </cell>
          <cell r="I2578">
            <v>25000000</v>
          </cell>
          <cell r="J2578">
            <v>1997</v>
          </cell>
          <cell r="K2578">
            <v>3.3</v>
          </cell>
          <cell r="L2578" t="str">
            <v>Comedy</v>
          </cell>
          <cell r="M2578" t="str">
            <v>Family</v>
          </cell>
          <cell r="N2578" t="str">
            <v>Music</v>
          </cell>
        </row>
        <row r="2579">
          <cell r="A2579" t="str">
            <v>Damien Dante Wayans</v>
          </cell>
          <cell r="B2579">
            <v>88</v>
          </cell>
          <cell r="C2579">
            <v>25615792</v>
          </cell>
          <cell r="D2579" t="str">
            <v>Action|Comedy|Music</v>
          </cell>
          <cell r="E2579" t="str">
            <v>Dance FlickÂ </v>
          </cell>
          <cell r="F2579" t="str">
            <v>http://www.imdb.com/title/tt1153706/?ref_=fn_tt_tt_1</v>
          </cell>
          <cell r="G2579" t="str">
            <v>English</v>
          </cell>
          <cell r="H2579" t="str">
            <v>USA</v>
          </cell>
          <cell r="I2579">
            <v>25000000</v>
          </cell>
          <cell r="J2579">
            <v>2009</v>
          </cell>
          <cell r="K2579">
            <v>3.5</v>
          </cell>
          <cell r="L2579" t="str">
            <v>Action</v>
          </cell>
          <cell r="M2579" t="str">
            <v>Comedy</v>
          </cell>
          <cell r="N2579" t="str">
            <v>Music</v>
          </cell>
        </row>
        <row r="2580">
          <cell r="A2580" t="str">
            <v>Frank Darabont</v>
          </cell>
          <cell r="B2580">
            <v>142</v>
          </cell>
          <cell r="C2580">
            <v>28341469</v>
          </cell>
          <cell r="D2580" t="str">
            <v>Crime|Drama</v>
          </cell>
          <cell r="E2580" t="str">
            <v>The Shawshank RedemptionÂ </v>
          </cell>
          <cell r="F2580" t="str">
            <v>http://www.imdb.com/title/tt0111161/?ref_=fn_tt_tt_1</v>
          </cell>
          <cell r="G2580" t="str">
            <v>English</v>
          </cell>
          <cell r="H2580" t="str">
            <v>USA</v>
          </cell>
          <cell r="I2580">
            <v>25000000</v>
          </cell>
          <cell r="J2580">
            <v>1994</v>
          </cell>
          <cell r="K2580">
            <v>9.3000000000000007</v>
          </cell>
          <cell r="L2580" t="str">
            <v>Crime</v>
          </cell>
          <cell r="M2580" t="str">
            <v>Drama</v>
          </cell>
        </row>
        <row r="2581">
          <cell r="A2581" t="str">
            <v>Rupert Wyatt</v>
          </cell>
          <cell r="B2581">
            <v>111</v>
          </cell>
          <cell r="C2581">
            <v>33631221</v>
          </cell>
          <cell r="D2581" t="str">
            <v>Crime|Drama|Thriller</v>
          </cell>
          <cell r="E2581" t="str">
            <v>The GamblerÂ </v>
          </cell>
          <cell r="F2581" t="str">
            <v>http://www.imdb.com/title/tt2039393/?ref_=fn_tt_tt_1</v>
          </cell>
          <cell r="G2581" t="str">
            <v>English</v>
          </cell>
          <cell r="H2581" t="str">
            <v>USA</v>
          </cell>
          <cell r="I2581">
            <v>25000000</v>
          </cell>
          <cell r="J2581">
            <v>2014</v>
          </cell>
          <cell r="K2581">
            <v>6</v>
          </cell>
          <cell r="L2581" t="str">
            <v>Crime</v>
          </cell>
          <cell r="M2581" t="str">
            <v>Drama</v>
          </cell>
          <cell r="N2581" t="str">
            <v>Thriller</v>
          </cell>
        </row>
        <row r="2582">
          <cell r="A2582" t="str">
            <v>John Wells</v>
          </cell>
          <cell r="B2582">
            <v>121</v>
          </cell>
          <cell r="C2582">
            <v>37738400</v>
          </cell>
          <cell r="D2582" t="str">
            <v>Drama</v>
          </cell>
          <cell r="E2582" t="str">
            <v>August: Osage CountyÂ </v>
          </cell>
          <cell r="F2582" t="str">
            <v>http://www.imdb.com/title/tt1322269/?ref_=fn_tt_tt_1</v>
          </cell>
          <cell r="G2582" t="str">
            <v>English</v>
          </cell>
          <cell r="H2582" t="str">
            <v>USA</v>
          </cell>
          <cell r="I2582">
            <v>25000000</v>
          </cell>
          <cell r="J2582">
            <v>2013</v>
          </cell>
          <cell r="K2582">
            <v>7.3</v>
          </cell>
          <cell r="L2582" t="str">
            <v>Drama</v>
          </cell>
          <cell r="M2582">
            <v>0</v>
          </cell>
        </row>
        <row r="2583">
          <cell r="A2583" t="str">
            <v>Spike Lee</v>
          </cell>
          <cell r="B2583">
            <v>136</v>
          </cell>
          <cell r="C2583">
            <v>21554585</v>
          </cell>
          <cell r="D2583" t="str">
            <v>Drama|Sport</v>
          </cell>
          <cell r="E2583" t="str">
            <v>He Got GameÂ </v>
          </cell>
          <cell r="F2583" t="str">
            <v>http://www.imdb.com/title/tt0124718/?ref_=fn_tt_tt_1</v>
          </cell>
          <cell r="G2583" t="str">
            <v>English</v>
          </cell>
          <cell r="H2583" t="str">
            <v>USA</v>
          </cell>
          <cell r="I2583">
            <v>25000000</v>
          </cell>
          <cell r="J2583">
            <v>1998</v>
          </cell>
          <cell r="K2583">
            <v>6.9</v>
          </cell>
          <cell r="L2583" t="str">
            <v>Drama</v>
          </cell>
          <cell r="M2583" t="str">
            <v>Sport</v>
          </cell>
        </row>
        <row r="2584">
          <cell r="A2584" t="str">
            <v>Jeremy Leven</v>
          </cell>
          <cell r="B2584">
            <v>97</v>
          </cell>
          <cell r="C2584">
            <v>22200000</v>
          </cell>
          <cell r="D2584" t="str">
            <v>Comedy|Drama|Romance</v>
          </cell>
          <cell r="E2584" t="str">
            <v>Don Juan DeMarcoÂ </v>
          </cell>
          <cell r="F2584" t="str">
            <v>http://www.imdb.com/title/tt0112883/?ref_=fn_tt_tt_1</v>
          </cell>
          <cell r="G2584" t="str">
            <v>English</v>
          </cell>
          <cell r="H2584" t="str">
            <v>USA</v>
          </cell>
          <cell r="I2584">
            <v>25000000</v>
          </cell>
          <cell r="J2584">
            <v>1994</v>
          </cell>
          <cell r="K2584">
            <v>6.8</v>
          </cell>
          <cell r="L2584" t="str">
            <v>Comedy</v>
          </cell>
          <cell r="M2584" t="str">
            <v>Drama</v>
          </cell>
          <cell r="N2584" t="str">
            <v>Romance</v>
          </cell>
        </row>
        <row r="2585">
          <cell r="A2585" t="str">
            <v>Lasse HallstrÃ¶m</v>
          </cell>
          <cell r="B2585">
            <v>108</v>
          </cell>
          <cell r="C2585">
            <v>80014842</v>
          </cell>
          <cell r="D2585" t="str">
            <v>Drama|Romance|War</v>
          </cell>
          <cell r="E2585" t="str">
            <v>Dear JohnÂ </v>
          </cell>
          <cell r="F2585" t="str">
            <v>http://www.imdb.com/title/tt0989757/?ref_=fn_tt_tt_1</v>
          </cell>
          <cell r="G2585" t="str">
            <v>English</v>
          </cell>
          <cell r="H2585" t="str">
            <v>USA</v>
          </cell>
          <cell r="I2585">
            <v>25000000</v>
          </cell>
          <cell r="J2585">
            <v>2010</v>
          </cell>
          <cell r="K2585">
            <v>6.3</v>
          </cell>
          <cell r="L2585" t="str">
            <v>Drama</v>
          </cell>
          <cell r="M2585" t="str">
            <v>Romance</v>
          </cell>
          <cell r="N2585" t="str">
            <v>War</v>
          </cell>
        </row>
        <row r="2586">
          <cell r="A2586" t="str">
            <v>Sylvain White</v>
          </cell>
          <cell r="B2586">
            <v>97</v>
          </cell>
          <cell r="C2586">
            <v>23527955</v>
          </cell>
          <cell r="D2586" t="str">
            <v>Action|Crime|Drama|Mystery|Thriller</v>
          </cell>
          <cell r="E2586" t="str">
            <v>The LosersÂ </v>
          </cell>
          <cell r="F2586" t="str">
            <v>http://www.imdb.com/title/tt0480255/?ref_=fn_tt_tt_1</v>
          </cell>
          <cell r="G2586" t="str">
            <v>English</v>
          </cell>
          <cell r="H2586" t="str">
            <v>USA</v>
          </cell>
          <cell r="I2586">
            <v>25000000</v>
          </cell>
          <cell r="J2586">
            <v>2010</v>
          </cell>
          <cell r="K2586">
            <v>6.4</v>
          </cell>
          <cell r="L2586" t="str">
            <v>Action</v>
          </cell>
          <cell r="M2586" t="str">
            <v>Crime</v>
          </cell>
          <cell r="N2586" t="str">
            <v>Drama</v>
          </cell>
          <cell r="O2586" t="str">
            <v>Mystery</v>
          </cell>
        </row>
        <row r="2587">
          <cell r="A2587" t="str">
            <v>Troy Nixey</v>
          </cell>
          <cell r="B2587">
            <v>99</v>
          </cell>
          <cell r="C2587">
            <v>24042490</v>
          </cell>
          <cell r="D2587" t="str">
            <v>Fantasy|Horror|Thriller</v>
          </cell>
          <cell r="E2587" t="str">
            <v>Don't Be Afraid of the DarkÂ </v>
          </cell>
          <cell r="F2587" t="str">
            <v>http://www.imdb.com/title/tt1270761/?ref_=fn_tt_tt_1</v>
          </cell>
          <cell r="G2587" t="str">
            <v>English</v>
          </cell>
          <cell r="H2587" t="str">
            <v>USA</v>
          </cell>
          <cell r="I2587">
            <v>25000000</v>
          </cell>
          <cell r="J2587">
            <v>2010</v>
          </cell>
          <cell r="K2587">
            <v>5.6</v>
          </cell>
          <cell r="L2587" t="str">
            <v>Fantasy</v>
          </cell>
          <cell r="M2587" t="str">
            <v>Horror</v>
          </cell>
          <cell r="N2587" t="str">
            <v>Thriller</v>
          </cell>
        </row>
        <row r="2588">
          <cell r="A2588" t="str">
            <v>Philip G. Atwell</v>
          </cell>
          <cell r="B2588">
            <v>103</v>
          </cell>
          <cell r="C2588">
            <v>22466994</v>
          </cell>
          <cell r="D2588" t="str">
            <v>Action|Crime|Thriller</v>
          </cell>
          <cell r="E2588" t="str">
            <v>WarÂ </v>
          </cell>
          <cell r="F2588" t="str">
            <v>http://www.imdb.com/title/tt0499556/?ref_=fn_tt_tt_1</v>
          </cell>
          <cell r="G2588" t="str">
            <v>English</v>
          </cell>
          <cell r="H2588" t="str">
            <v>USA</v>
          </cell>
          <cell r="I2588">
            <v>25000000</v>
          </cell>
          <cell r="J2588">
            <v>2007</v>
          </cell>
          <cell r="K2588">
            <v>6.3</v>
          </cell>
          <cell r="L2588" t="str">
            <v>Action</v>
          </cell>
          <cell r="M2588" t="str">
            <v>Crime</v>
          </cell>
          <cell r="N2588" t="str">
            <v>Thriller</v>
          </cell>
        </row>
        <row r="2589">
          <cell r="A2589" t="str">
            <v>Paul Thomas Anderson</v>
          </cell>
          <cell r="B2589">
            <v>95</v>
          </cell>
          <cell r="C2589">
            <v>17791031</v>
          </cell>
          <cell r="D2589" t="str">
            <v>Comedy|Drama|Romance|Thriller</v>
          </cell>
          <cell r="E2589" t="str">
            <v>Punch-Drunk LoveÂ </v>
          </cell>
          <cell r="F2589" t="str">
            <v>http://www.imdb.com/title/tt0272338/?ref_=fn_tt_tt_1</v>
          </cell>
          <cell r="G2589" t="str">
            <v>English</v>
          </cell>
          <cell r="H2589" t="str">
            <v>USA</v>
          </cell>
          <cell r="I2589">
            <v>25000000</v>
          </cell>
          <cell r="J2589">
            <v>2002</v>
          </cell>
          <cell r="K2589">
            <v>7.3</v>
          </cell>
          <cell r="L2589" t="str">
            <v>Comedy</v>
          </cell>
          <cell r="M2589" t="str">
            <v>Drama</v>
          </cell>
          <cell r="N2589" t="str">
            <v>Romance</v>
          </cell>
          <cell r="O2589" t="str">
            <v>Thriller</v>
          </cell>
        </row>
        <row r="2590">
          <cell r="A2590" t="str">
            <v>Jeff Schaffer</v>
          </cell>
          <cell r="B2590">
            <v>93</v>
          </cell>
          <cell r="C2590">
            <v>17718223</v>
          </cell>
          <cell r="D2590" t="str">
            <v>Comedy</v>
          </cell>
          <cell r="E2590" t="str">
            <v>EuroTripÂ </v>
          </cell>
          <cell r="F2590" t="str">
            <v>http://www.imdb.com/title/tt0356150/?ref_=fn_tt_tt_1</v>
          </cell>
          <cell r="G2590" t="str">
            <v>English</v>
          </cell>
          <cell r="H2590" t="str">
            <v>USA</v>
          </cell>
          <cell r="I2590">
            <v>25000000</v>
          </cell>
          <cell r="J2590">
            <v>2004</v>
          </cell>
          <cell r="K2590">
            <v>6.6</v>
          </cell>
          <cell r="L2590" t="str">
            <v>Comedy</v>
          </cell>
          <cell r="M2590">
            <v>0</v>
          </cell>
        </row>
        <row r="2591">
          <cell r="A2591" t="str">
            <v>James Bridges</v>
          </cell>
          <cell r="B2591">
            <v>107</v>
          </cell>
          <cell r="C2591">
            <v>16118077</v>
          </cell>
          <cell r="D2591" t="str">
            <v>Drama</v>
          </cell>
          <cell r="E2591" t="str">
            <v>Bright Lights, Big CityÂ </v>
          </cell>
          <cell r="F2591" t="str">
            <v>http://www.imdb.com/title/tt0094799/?ref_=fn_tt_tt_1</v>
          </cell>
          <cell r="G2591" t="str">
            <v>English</v>
          </cell>
          <cell r="H2591" t="str">
            <v>USA</v>
          </cell>
          <cell r="I2591">
            <v>25000000</v>
          </cell>
          <cell r="J2591">
            <v>1988</v>
          </cell>
          <cell r="K2591">
            <v>5.6</v>
          </cell>
          <cell r="L2591" t="str">
            <v>Drama</v>
          </cell>
          <cell r="M2591">
            <v>0</v>
          </cell>
        </row>
        <row r="2592">
          <cell r="A2592" t="str">
            <v>Steve Barron</v>
          </cell>
          <cell r="B2592">
            <v>90</v>
          </cell>
          <cell r="C2592">
            <v>15091542</v>
          </cell>
          <cell r="D2592" t="str">
            <v>Adventure|Family|Fantasy|Musical</v>
          </cell>
          <cell r="E2592" t="str">
            <v>The Adventures of PinocchioÂ </v>
          </cell>
          <cell r="F2592" t="str">
            <v>http://www.imdb.com/title/tt0115472/?ref_=fn_tt_tt_1</v>
          </cell>
          <cell r="G2592" t="str">
            <v>Italian</v>
          </cell>
          <cell r="H2592" t="str">
            <v>UK</v>
          </cell>
          <cell r="I2592">
            <v>25000000</v>
          </cell>
          <cell r="J2592">
            <v>1996</v>
          </cell>
          <cell r="K2592">
            <v>5.3</v>
          </cell>
          <cell r="L2592" t="str">
            <v>Adventure</v>
          </cell>
          <cell r="M2592" t="str">
            <v>Family</v>
          </cell>
          <cell r="N2592" t="str">
            <v>Fantasy</v>
          </cell>
          <cell r="O2592" t="str">
            <v>Musical</v>
          </cell>
        </row>
        <row r="2593">
          <cell r="A2593" t="str">
            <v>John Schlesinger</v>
          </cell>
          <cell r="B2593">
            <v>99</v>
          </cell>
          <cell r="C2593">
            <v>14983572</v>
          </cell>
          <cell r="D2593" t="str">
            <v>Comedy|Drama|Romance</v>
          </cell>
          <cell r="E2593" t="str">
            <v>The Next Best ThingÂ </v>
          </cell>
          <cell r="F2593" t="str">
            <v>http://www.imdb.com/title/tt0156841/?ref_=fn_tt_tt_1</v>
          </cell>
          <cell r="G2593" t="str">
            <v>English</v>
          </cell>
          <cell r="H2593" t="str">
            <v>USA</v>
          </cell>
          <cell r="I2593">
            <v>25000000</v>
          </cell>
          <cell r="J2593">
            <v>2000</v>
          </cell>
          <cell r="K2593">
            <v>4.7</v>
          </cell>
          <cell r="L2593" t="str">
            <v>Comedy</v>
          </cell>
          <cell r="M2593" t="str">
            <v>Drama</v>
          </cell>
          <cell r="N2593" t="str">
            <v>Romance</v>
          </cell>
        </row>
        <row r="2594">
          <cell r="A2594" t="str">
            <v>Wes Craven</v>
          </cell>
          <cell r="B2594">
            <v>107</v>
          </cell>
          <cell r="C2594">
            <v>14637490</v>
          </cell>
          <cell r="D2594" t="str">
            <v>Horror|Mystery|Thriller</v>
          </cell>
          <cell r="E2594" t="str">
            <v>My Soul to TakeÂ </v>
          </cell>
          <cell r="F2594" t="str">
            <v>http://www.imdb.com/title/tt0872230/?ref_=fn_tt_tt_1</v>
          </cell>
          <cell r="G2594" t="str">
            <v>English</v>
          </cell>
          <cell r="H2594" t="str">
            <v>USA</v>
          </cell>
          <cell r="I2594">
            <v>25000000</v>
          </cell>
          <cell r="J2594">
            <v>2010</v>
          </cell>
          <cell r="K2594">
            <v>4.8</v>
          </cell>
          <cell r="L2594" t="str">
            <v>Horror</v>
          </cell>
          <cell r="M2594" t="str">
            <v>Mystery</v>
          </cell>
          <cell r="N2594" t="str">
            <v>Thriller</v>
          </cell>
        </row>
        <row r="2595">
          <cell r="A2595" t="str">
            <v>Luke Greenfield</v>
          </cell>
          <cell r="B2595">
            <v>110</v>
          </cell>
          <cell r="C2595">
            <v>14589444</v>
          </cell>
          <cell r="D2595" t="str">
            <v>Comedy|Drama|Romance</v>
          </cell>
          <cell r="E2595" t="str">
            <v>The Girl Next DoorÂ </v>
          </cell>
          <cell r="F2595" t="str">
            <v>http://www.imdb.com/title/tt0265208/?ref_=fn_tt_tt_1</v>
          </cell>
          <cell r="G2595" t="str">
            <v>English</v>
          </cell>
          <cell r="H2595" t="str">
            <v>USA</v>
          </cell>
          <cell r="I2595">
            <v>25000000</v>
          </cell>
          <cell r="J2595">
            <v>2004</v>
          </cell>
          <cell r="K2595">
            <v>6.8</v>
          </cell>
          <cell r="L2595" t="str">
            <v>Comedy</v>
          </cell>
          <cell r="M2595" t="str">
            <v>Drama</v>
          </cell>
          <cell r="N2595" t="str">
            <v>Romance</v>
          </cell>
        </row>
        <row r="2596">
          <cell r="A2596" t="str">
            <v>Ringo Lam</v>
          </cell>
          <cell r="B2596">
            <v>101</v>
          </cell>
          <cell r="C2596">
            <v>14095303</v>
          </cell>
          <cell r="D2596" t="str">
            <v>Action|Crime|Mystery|Romance|Thriller</v>
          </cell>
          <cell r="E2596" t="str">
            <v>Maximum RiskÂ </v>
          </cell>
          <cell r="F2596" t="str">
            <v>http://www.imdb.com/title/tt0117011/?ref_=fn_tt_tt_1</v>
          </cell>
          <cell r="G2596" t="str">
            <v>English</v>
          </cell>
          <cell r="H2596" t="str">
            <v>USA</v>
          </cell>
          <cell r="I2596">
            <v>25000000</v>
          </cell>
          <cell r="J2596">
            <v>1996</v>
          </cell>
          <cell r="K2596">
            <v>5.4</v>
          </cell>
          <cell r="L2596" t="str">
            <v>Action</v>
          </cell>
          <cell r="M2596" t="str">
            <v>Crime</v>
          </cell>
          <cell r="N2596" t="str">
            <v>Mystery</v>
          </cell>
          <cell r="O2596" t="str">
            <v>Romance</v>
          </cell>
        </row>
        <row r="2597">
          <cell r="A2597" t="str">
            <v>Bruce McCulloch</v>
          </cell>
          <cell r="B2597">
            <v>85</v>
          </cell>
          <cell r="C2597">
            <v>13973532</v>
          </cell>
          <cell r="D2597" t="str">
            <v>Comedy|Crime</v>
          </cell>
          <cell r="E2597" t="str">
            <v>Stealing HarvardÂ </v>
          </cell>
          <cell r="F2597" t="str">
            <v>http://www.imdb.com/title/tt0265808/?ref_=fn_tt_tt_1</v>
          </cell>
          <cell r="G2597" t="str">
            <v>English</v>
          </cell>
          <cell r="H2597" t="str">
            <v>USA</v>
          </cell>
          <cell r="I2597">
            <v>25000000</v>
          </cell>
          <cell r="J2597">
            <v>2002</v>
          </cell>
          <cell r="K2597">
            <v>5.0999999999999996</v>
          </cell>
          <cell r="L2597" t="str">
            <v>Comedy</v>
          </cell>
          <cell r="M2597" t="str">
            <v>Crime</v>
          </cell>
        </row>
        <row r="2598">
          <cell r="A2598" t="str">
            <v>David R. Ellis</v>
          </cell>
          <cell r="B2598">
            <v>90</v>
          </cell>
          <cell r="C2598">
            <v>18860403</v>
          </cell>
          <cell r="D2598" t="str">
            <v>Horror|Thriller</v>
          </cell>
          <cell r="E2598" t="str">
            <v>Shark Night 3DÂ </v>
          </cell>
          <cell r="F2598" t="str">
            <v>http://www.imdb.com/title/tt1633356/?ref_=fn_tt_tt_1</v>
          </cell>
          <cell r="G2598" t="str">
            <v>English</v>
          </cell>
          <cell r="H2598" t="str">
            <v>USA</v>
          </cell>
          <cell r="I2598">
            <v>25000000</v>
          </cell>
          <cell r="J2598">
            <v>2011</v>
          </cell>
          <cell r="K2598">
            <v>4</v>
          </cell>
          <cell r="L2598" t="str">
            <v>Horror</v>
          </cell>
          <cell r="M2598" t="str">
            <v>Thriller</v>
          </cell>
        </row>
        <row r="2599">
          <cell r="A2599" t="str">
            <v>Alan Parker</v>
          </cell>
          <cell r="B2599">
            <v>145</v>
          </cell>
          <cell r="C2599">
            <v>13038660</v>
          </cell>
          <cell r="D2599" t="str">
            <v>Drama</v>
          </cell>
          <cell r="E2599" t="str">
            <v>Angela's AshesÂ </v>
          </cell>
          <cell r="F2599" t="str">
            <v>http://www.imdb.com/title/tt0145653/?ref_=fn_tt_tt_1</v>
          </cell>
          <cell r="G2599" t="str">
            <v>English</v>
          </cell>
          <cell r="H2599" t="str">
            <v>USA</v>
          </cell>
          <cell r="I2599">
            <v>25000000</v>
          </cell>
          <cell r="J2599">
            <v>1999</v>
          </cell>
          <cell r="K2599">
            <v>7.3</v>
          </cell>
          <cell r="L2599" t="str">
            <v>Drama</v>
          </cell>
          <cell r="M2599">
            <v>0</v>
          </cell>
        </row>
        <row r="2600">
          <cell r="A2600" t="str">
            <v>Ivan Reitman</v>
          </cell>
          <cell r="B2600">
            <v>110</v>
          </cell>
          <cell r="C2600">
            <v>28831145</v>
          </cell>
          <cell r="D2600" t="str">
            <v>Drama|Sport</v>
          </cell>
          <cell r="E2600" t="str">
            <v>Draft DayÂ </v>
          </cell>
          <cell r="F2600" t="str">
            <v>http://www.imdb.com/title/tt2223990/?ref_=fn_tt_tt_1</v>
          </cell>
          <cell r="G2600" t="str">
            <v>English</v>
          </cell>
          <cell r="H2600" t="str">
            <v>USA</v>
          </cell>
          <cell r="I2600">
            <v>25000000</v>
          </cell>
          <cell r="J2600">
            <v>2014</v>
          </cell>
          <cell r="K2600">
            <v>6.8</v>
          </cell>
          <cell r="L2600" t="str">
            <v>Drama</v>
          </cell>
          <cell r="M2600" t="str">
            <v>Sport</v>
          </cell>
        </row>
        <row r="2601">
          <cell r="A2601" t="str">
            <v>Tobe Hooper</v>
          </cell>
          <cell r="B2601">
            <v>101</v>
          </cell>
          <cell r="C2601">
            <v>0</v>
          </cell>
          <cell r="D2601" t="str">
            <v>Action|Horror|Sci-Fi|Thriller</v>
          </cell>
          <cell r="E2601" t="str">
            <v>LifeforceÂ </v>
          </cell>
          <cell r="F2601" t="str">
            <v>http://www.imdb.com/title/tt0089489/?ref_=fn_tt_tt_1</v>
          </cell>
          <cell r="G2601" t="str">
            <v>English</v>
          </cell>
          <cell r="H2601" t="str">
            <v>UK</v>
          </cell>
          <cell r="I2601">
            <v>25000000</v>
          </cell>
          <cell r="J2601">
            <v>1985</v>
          </cell>
          <cell r="K2601">
            <v>6.1</v>
          </cell>
          <cell r="L2601" t="str">
            <v>Action</v>
          </cell>
          <cell r="M2601" t="str">
            <v>Horror</v>
          </cell>
          <cell r="N2601" t="str">
            <v>Sci-Fi</v>
          </cell>
          <cell r="O2601" t="str">
            <v>Thriller</v>
          </cell>
        </row>
        <row r="2602">
          <cell r="A2602" t="str">
            <v>Robert Redford</v>
          </cell>
          <cell r="B2602">
            <v>122</v>
          </cell>
          <cell r="C2602">
            <v>11538204</v>
          </cell>
          <cell r="D2602" t="str">
            <v>Crime|Drama|History</v>
          </cell>
          <cell r="E2602" t="str">
            <v>The ConspiratorÂ </v>
          </cell>
          <cell r="F2602" t="str">
            <v>http://www.imdb.com/title/tt0968264/?ref_=fn_tt_tt_1</v>
          </cell>
          <cell r="G2602" t="str">
            <v>English</v>
          </cell>
          <cell r="H2602" t="str">
            <v>USA</v>
          </cell>
          <cell r="I2602">
            <v>25000000</v>
          </cell>
          <cell r="J2602">
            <v>2010</v>
          </cell>
          <cell r="K2602">
            <v>7</v>
          </cell>
          <cell r="L2602" t="str">
            <v>Crime</v>
          </cell>
          <cell r="M2602" t="str">
            <v>Drama</v>
          </cell>
          <cell r="N2602" t="str">
            <v>History</v>
          </cell>
        </row>
        <row r="2603">
          <cell r="A2603" t="str">
            <v>Catherine Hardwicke</v>
          </cell>
          <cell r="B2603">
            <v>107</v>
          </cell>
          <cell r="C2603">
            <v>11008432</v>
          </cell>
          <cell r="D2603" t="str">
            <v>Biography|Drama|Sport</v>
          </cell>
          <cell r="E2603" t="str">
            <v>Lords of DogtownÂ </v>
          </cell>
          <cell r="F2603" t="str">
            <v>http://www.imdb.com/title/tt0355702/?ref_=fn_tt_tt_1</v>
          </cell>
          <cell r="G2603" t="str">
            <v>English</v>
          </cell>
          <cell r="H2603" t="str">
            <v>USA</v>
          </cell>
          <cell r="I2603">
            <v>25000000</v>
          </cell>
          <cell r="J2603">
            <v>2005</v>
          </cell>
          <cell r="K2603">
            <v>7.1</v>
          </cell>
          <cell r="L2603" t="str">
            <v>Biography</v>
          </cell>
          <cell r="M2603" t="str">
            <v>Drama</v>
          </cell>
          <cell r="N2603" t="str">
            <v>Sport</v>
          </cell>
        </row>
        <row r="2604">
          <cell r="A2604" t="str">
            <v>John Carpenter</v>
          </cell>
          <cell r="B2604">
            <v>99</v>
          </cell>
          <cell r="C2604">
            <v>11100000</v>
          </cell>
          <cell r="D2604" t="str">
            <v>Action|Adventure|Comedy|Fantasy</v>
          </cell>
          <cell r="E2604" t="str">
            <v>Big Trouble in Little ChinaÂ </v>
          </cell>
          <cell r="F2604" t="str">
            <v>http://www.imdb.com/title/tt0090728/?ref_=fn_tt_tt_1</v>
          </cell>
          <cell r="G2604" t="str">
            <v>English</v>
          </cell>
          <cell r="H2604" t="str">
            <v>USA</v>
          </cell>
          <cell r="I2604">
            <v>25000000</v>
          </cell>
          <cell r="J2604">
            <v>1986</v>
          </cell>
          <cell r="K2604">
            <v>7.3</v>
          </cell>
          <cell r="L2604" t="str">
            <v>Action</v>
          </cell>
          <cell r="M2604" t="str">
            <v>Adventure</v>
          </cell>
          <cell r="N2604" t="str">
            <v>Comedy</v>
          </cell>
          <cell r="O2604" t="str">
            <v>Fantasy</v>
          </cell>
        </row>
        <row r="2605">
          <cell r="A2605" t="str">
            <v>Gavin O'Connor</v>
          </cell>
          <cell r="B2605">
            <v>140</v>
          </cell>
          <cell r="C2605">
            <v>13651662</v>
          </cell>
          <cell r="D2605" t="str">
            <v>Drama|Sport</v>
          </cell>
          <cell r="E2605" t="str">
            <v>WarriorÂ </v>
          </cell>
          <cell r="F2605" t="str">
            <v>http://www.imdb.com/title/tt1291584/?ref_=fn_tt_tt_1</v>
          </cell>
          <cell r="G2605" t="str">
            <v>English</v>
          </cell>
          <cell r="H2605" t="str">
            <v>USA</v>
          </cell>
          <cell r="I2605">
            <v>25000000</v>
          </cell>
          <cell r="J2605">
            <v>2011</v>
          </cell>
          <cell r="K2605">
            <v>8.1999999999999993</v>
          </cell>
          <cell r="L2605" t="str">
            <v>Drama</v>
          </cell>
          <cell r="M2605" t="str">
            <v>Sport</v>
          </cell>
        </row>
        <row r="2606">
          <cell r="A2606" t="str">
            <v>Ron Maxwell</v>
          </cell>
          <cell r="B2606">
            <v>271</v>
          </cell>
          <cell r="C2606">
            <v>10769960</v>
          </cell>
          <cell r="D2606" t="str">
            <v>Drama|History|War</v>
          </cell>
          <cell r="E2606" t="str">
            <v>GettysburgÂ </v>
          </cell>
          <cell r="F2606" t="str">
            <v>http://www.imdb.com/title/tt0107007/?ref_=fn_tt_tt_1</v>
          </cell>
          <cell r="G2606" t="str">
            <v>English</v>
          </cell>
          <cell r="H2606" t="str">
            <v>USA</v>
          </cell>
          <cell r="I2606">
            <v>25000000</v>
          </cell>
          <cell r="J2606">
            <v>1993</v>
          </cell>
          <cell r="K2606">
            <v>7.7</v>
          </cell>
          <cell r="L2606" t="str">
            <v>Drama</v>
          </cell>
          <cell r="M2606" t="str">
            <v>History</v>
          </cell>
          <cell r="N2606" t="str">
            <v>War</v>
          </cell>
        </row>
        <row r="2607">
          <cell r="A2607" t="str">
            <v>Kimberly Peirce</v>
          </cell>
          <cell r="B2607">
            <v>112</v>
          </cell>
          <cell r="C2607">
            <v>10911750</v>
          </cell>
          <cell r="D2607" t="str">
            <v>Drama|War</v>
          </cell>
          <cell r="E2607" t="str">
            <v>Stop-LossÂ </v>
          </cell>
          <cell r="F2607" t="str">
            <v>http://www.imdb.com/title/tt0489281/?ref_=fn_tt_tt_1</v>
          </cell>
          <cell r="G2607" t="str">
            <v>English</v>
          </cell>
          <cell r="H2607" t="str">
            <v>USA</v>
          </cell>
          <cell r="I2607">
            <v>25000000</v>
          </cell>
          <cell r="J2607">
            <v>2008</v>
          </cell>
          <cell r="K2607">
            <v>6.5</v>
          </cell>
          <cell r="L2607" t="str">
            <v>Drama</v>
          </cell>
          <cell r="M2607" t="str">
            <v>War</v>
          </cell>
        </row>
        <row r="2608">
          <cell r="A2608" t="str">
            <v>Stephen Gaghan</v>
          </cell>
          <cell r="B2608">
            <v>99</v>
          </cell>
          <cell r="C2608">
            <v>10719367</v>
          </cell>
          <cell r="D2608" t="str">
            <v>Drama|Music|Mystery|Romance|Thriller</v>
          </cell>
          <cell r="E2608" t="str">
            <v>AbandonÂ </v>
          </cell>
          <cell r="F2608" t="str">
            <v>http://www.imdb.com/title/tt0267248/?ref_=fn_tt_tt_1</v>
          </cell>
          <cell r="G2608" t="str">
            <v>English</v>
          </cell>
          <cell r="H2608" t="str">
            <v>USA</v>
          </cell>
          <cell r="I2608">
            <v>25000000</v>
          </cell>
          <cell r="J2608">
            <v>2002</v>
          </cell>
          <cell r="K2608">
            <v>4.9000000000000004</v>
          </cell>
          <cell r="L2608" t="str">
            <v>Drama</v>
          </cell>
          <cell r="M2608" t="str">
            <v>Music</v>
          </cell>
          <cell r="N2608" t="str">
            <v>Mystery</v>
          </cell>
          <cell r="O2608" t="str">
            <v>Romance</v>
          </cell>
        </row>
        <row r="2609">
          <cell r="A2609" t="str">
            <v>Jonathan Kaplan</v>
          </cell>
          <cell r="B2609">
            <v>100</v>
          </cell>
          <cell r="C2609">
            <v>10114315</v>
          </cell>
          <cell r="D2609" t="str">
            <v>Drama|Mystery|Thriller</v>
          </cell>
          <cell r="E2609" t="str">
            <v>Brokedown PalaceÂ </v>
          </cell>
          <cell r="F2609" t="str">
            <v>http://www.imdb.com/title/tt0120620/?ref_=fn_tt_tt_1</v>
          </cell>
          <cell r="G2609" t="str">
            <v>English</v>
          </cell>
          <cell r="H2609" t="str">
            <v>USA</v>
          </cell>
          <cell r="I2609">
            <v>25000000</v>
          </cell>
          <cell r="J2609">
            <v>1999</v>
          </cell>
          <cell r="K2609">
            <v>6.4</v>
          </cell>
          <cell r="L2609" t="str">
            <v>Drama</v>
          </cell>
          <cell r="M2609" t="str">
            <v>Mystery</v>
          </cell>
          <cell r="N2609" t="str">
            <v>Thriller</v>
          </cell>
        </row>
        <row r="2610">
          <cell r="A2610" t="str">
            <v>Richard Benjamin</v>
          </cell>
          <cell r="B2610">
            <v>105</v>
          </cell>
          <cell r="C2610">
            <v>10070000</v>
          </cell>
          <cell r="D2610" t="str">
            <v>Comedy|Drama|Romance</v>
          </cell>
          <cell r="E2610" t="str">
            <v>Mrs. WinterbourneÂ </v>
          </cell>
          <cell r="F2610" t="str">
            <v>http://www.imdb.com/title/tt0117104/?ref_=fn_tt_tt_1</v>
          </cell>
          <cell r="G2610" t="str">
            <v>English</v>
          </cell>
          <cell r="H2610" t="str">
            <v>USA</v>
          </cell>
          <cell r="I2610">
            <v>25000000</v>
          </cell>
          <cell r="J2610">
            <v>1996</v>
          </cell>
          <cell r="K2610">
            <v>6.2</v>
          </cell>
          <cell r="L2610" t="str">
            <v>Comedy</v>
          </cell>
          <cell r="M2610" t="str">
            <v>Drama</v>
          </cell>
          <cell r="N2610" t="str">
            <v>Romance</v>
          </cell>
        </row>
        <row r="2611">
          <cell r="A2611" t="str">
            <v>Rod Lurie</v>
          </cell>
          <cell r="B2611">
            <v>110</v>
          </cell>
          <cell r="C2611">
            <v>10324441</v>
          </cell>
          <cell r="D2611" t="str">
            <v>Action|Drama|Thriller</v>
          </cell>
          <cell r="E2611" t="str">
            <v>Straw DogsÂ </v>
          </cell>
          <cell r="F2611" t="str">
            <v>http://www.imdb.com/title/tt0999913/?ref_=fn_tt_tt_1</v>
          </cell>
          <cell r="G2611" t="str">
            <v>English</v>
          </cell>
          <cell r="H2611" t="str">
            <v>USA</v>
          </cell>
          <cell r="I2611">
            <v>25000000</v>
          </cell>
          <cell r="J2611">
            <v>2011</v>
          </cell>
          <cell r="K2611">
            <v>5.8</v>
          </cell>
          <cell r="L2611" t="str">
            <v>Action</v>
          </cell>
          <cell r="M2611" t="str">
            <v>Drama</v>
          </cell>
          <cell r="N2611" t="str">
            <v>Thriller</v>
          </cell>
        </row>
        <row r="2612">
          <cell r="A2612" t="str">
            <v>Lasse HallstrÃ¶m</v>
          </cell>
          <cell r="B2612">
            <v>116</v>
          </cell>
          <cell r="C2612">
            <v>7156933</v>
          </cell>
          <cell r="D2612" t="str">
            <v>Comedy|Drama</v>
          </cell>
          <cell r="E2612" t="str">
            <v>The HoaxÂ </v>
          </cell>
          <cell r="F2612" t="str">
            <v>http://www.imdb.com/title/tt0462338/?ref_=fn_tt_tt_1</v>
          </cell>
          <cell r="G2612" t="str">
            <v>English</v>
          </cell>
          <cell r="H2612" t="str">
            <v>USA</v>
          </cell>
          <cell r="I2612">
            <v>25000000</v>
          </cell>
          <cell r="J2612">
            <v>2006</v>
          </cell>
          <cell r="K2612">
            <v>6.7</v>
          </cell>
          <cell r="L2612" t="str">
            <v>Comedy</v>
          </cell>
          <cell r="M2612" t="str">
            <v>Drama</v>
          </cell>
        </row>
        <row r="2613">
          <cell r="A2613" t="str">
            <v>John Hillcoat</v>
          </cell>
          <cell r="B2613">
            <v>111</v>
          </cell>
          <cell r="C2613">
            <v>56692</v>
          </cell>
          <cell r="D2613" t="str">
            <v>Adventure|Drama</v>
          </cell>
          <cell r="E2613" t="str">
            <v>The RoadÂ </v>
          </cell>
          <cell r="F2613" t="str">
            <v>http://www.imdb.com/title/tt0898367/?ref_=fn_tt_tt_1</v>
          </cell>
          <cell r="G2613" t="str">
            <v>English</v>
          </cell>
          <cell r="H2613" t="str">
            <v>USA</v>
          </cell>
          <cell r="I2613">
            <v>25000000</v>
          </cell>
          <cell r="J2613">
            <v>2009</v>
          </cell>
          <cell r="K2613">
            <v>7.3</v>
          </cell>
          <cell r="L2613" t="str">
            <v>Adventure</v>
          </cell>
          <cell r="M2613" t="str">
            <v>Drama</v>
          </cell>
        </row>
        <row r="2614">
          <cell r="A2614" t="str">
            <v>John Guillermin</v>
          </cell>
          <cell r="B2614">
            <v>117</v>
          </cell>
          <cell r="C2614">
            <v>0</v>
          </cell>
          <cell r="D2614" t="str">
            <v>Adventure|Fantasy</v>
          </cell>
          <cell r="E2614" t="str">
            <v>SheenaÂ </v>
          </cell>
          <cell r="F2614" t="str">
            <v>http://www.imdb.com/title/tt0088103/?ref_=fn_tt_tt_1</v>
          </cell>
          <cell r="G2614" t="str">
            <v>English</v>
          </cell>
          <cell r="H2614" t="str">
            <v>UK</v>
          </cell>
          <cell r="I2614">
            <v>25000000</v>
          </cell>
          <cell r="J2614">
            <v>1984</v>
          </cell>
          <cell r="K2614">
            <v>4.8</v>
          </cell>
          <cell r="L2614" t="str">
            <v>Adventure</v>
          </cell>
          <cell r="M2614" t="str">
            <v>Fantasy</v>
          </cell>
        </row>
        <row r="2615">
          <cell r="A2615" t="str">
            <v>Marcos Siega</v>
          </cell>
          <cell r="B2615">
            <v>95</v>
          </cell>
          <cell r="C2615">
            <v>5654777</v>
          </cell>
          <cell r="D2615" t="str">
            <v>Action|Comedy|Crime|Drama|Thriller</v>
          </cell>
          <cell r="E2615" t="str">
            <v>UnderclassmanÂ </v>
          </cell>
          <cell r="F2615" t="str">
            <v>http://www.imdb.com/title/tt0373416/?ref_=fn_tt_tt_1</v>
          </cell>
          <cell r="G2615" t="str">
            <v>English</v>
          </cell>
          <cell r="H2615" t="str">
            <v>USA</v>
          </cell>
          <cell r="I2615">
            <v>25000000</v>
          </cell>
          <cell r="J2615">
            <v>2005</v>
          </cell>
          <cell r="K2615">
            <v>4.0999999999999996</v>
          </cell>
          <cell r="L2615" t="str">
            <v>Action</v>
          </cell>
          <cell r="M2615" t="str">
            <v>Comedy</v>
          </cell>
          <cell r="N2615" t="str">
            <v>Crime</v>
          </cell>
          <cell r="O2615" t="str">
            <v>Drama</v>
          </cell>
        </row>
        <row r="2616">
          <cell r="A2616" t="str">
            <v>J.B. Rogers</v>
          </cell>
          <cell r="B2616">
            <v>95</v>
          </cell>
          <cell r="C2616">
            <v>5516708</v>
          </cell>
          <cell r="D2616" t="str">
            <v>Comedy|Romance</v>
          </cell>
          <cell r="E2616" t="str">
            <v>Say It Isn't SoÂ </v>
          </cell>
          <cell r="F2616" t="str">
            <v>http://www.imdb.com/title/tt0239949/?ref_=fn_tt_tt_1</v>
          </cell>
          <cell r="G2616" t="str">
            <v>English</v>
          </cell>
          <cell r="H2616" t="str">
            <v>USA</v>
          </cell>
          <cell r="I2616">
            <v>25000000</v>
          </cell>
          <cell r="J2616">
            <v>2001</v>
          </cell>
          <cell r="K2616">
            <v>4.9000000000000004</v>
          </cell>
          <cell r="L2616" t="str">
            <v>Comedy</v>
          </cell>
          <cell r="M2616" t="str">
            <v>Romance</v>
          </cell>
        </row>
        <row r="2617">
          <cell r="A2617" t="str">
            <v>Roger Donaldson</v>
          </cell>
          <cell r="B2617">
            <v>127</v>
          </cell>
          <cell r="C2617">
            <v>5128124</v>
          </cell>
          <cell r="D2617" t="str">
            <v>Biography|Drama|Sport</v>
          </cell>
          <cell r="E2617" t="str">
            <v>The World's Fastest IndianÂ </v>
          </cell>
          <cell r="F2617" t="str">
            <v>http://www.imdb.com/title/tt0412080/?ref_=fn_tt_tt_1</v>
          </cell>
          <cell r="G2617" t="str">
            <v>English</v>
          </cell>
          <cell r="H2617" t="str">
            <v>New Zealand</v>
          </cell>
          <cell r="I2617">
            <v>25000000</v>
          </cell>
          <cell r="J2617">
            <v>2005</v>
          </cell>
          <cell r="K2617">
            <v>7.9</v>
          </cell>
          <cell r="L2617" t="str">
            <v>Biography</v>
          </cell>
          <cell r="M2617" t="str">
            <v>Drama</v>
          </cell>
          <cell r="N2617" t="str">
            <v>Sport</v>
          </cell>
        </row>
        <row r="2618">
          <cell r="A2618" t="str">
            <v>Rachel Talalay</v>
          </cell>
          <cell r="B2618">
            <v>104</v>
          </cell>
          <cell r="C2618">
            <v>4064333</v>
          </cell>
          <cell r="D2618" t="str">
            <v>Action|Comedy|Sci-Fi</v>
          </cell>
          <cell r="E2618" t="str">
            <v>Tank GirlÂ </v>
          </cell>
          <cell r="F2618" t="str">
            <v>http://www.imdb.com/title/tt0114614/?ref_=fn_tt_tt_1</v>
          </cell>
          <cell r="G2618" t="str">
            <v>English</v>
          </cell>
          <cell r="H2618" t="str">
            <v>USA</v>
          </cell>
          <cell r="I2618">
            <v>25000000</v>
          </cell>
          <cell r="J2618">
            <v>1995</v>
          </cell>
          <cell r="K2618">
            <v>5.2</v>
          </cell>
          <cell r="L2618" t="str">
            <v>Action</v>
          </cell>
          <cell r="M2618" t="str">
            <v>Comedy</v>
          </cell>
          <cell r="N2618" t="str">
            <v>Sci-Fi</v>
          </cell>
        </row>
        <row r="2619">
          <cell r="A2619" t="str">
            <v>Fernando Meirelles</v>
          </cell>
          <cell r="B2619">
            <v>121</v>
          </cell>
          <cell r="C2619">
            <v>3073392</v>
          </cell>
          <cell r="D2619" t="str">
            <v>Drama|Mystery|Sci-Fi|Thriller</v>
          </cell>
          <cell r="E2619" t="str">
            <v>BlindnessÂ </v>
          </cell>
          <cell r="F2619" t="str">
            <v>http://www.imdb.com/title/tt0861689/?ref_=fn_tt_tt_1</v>
          </cell>
          <cell r="G2619" t="str">
            <v>English</v>
          </cell>
          <cell r="H2619" t="str">
            <v>Canada</v>
          </cell>
          <cell r="I2619">
            <v>25000000</v>
          </cell>
          <cell r="J2619">
            <v>2008</v>
          </cell>
          <cell r="K2619">
            <v>6.6</v>
          </cell>
          <cell r="L2619" t="str">
            <v>Drama</v>
          </cell>
          <cell r="M2619" t="str">
            <v>Mystery</v>
          </cell>
          <cell r="N2619" t="str">
            <v>Sci-Fi</v>
          </cell>
          <cell r="O2619" t="str">
            <v>Thriller</v>
          </cell>
        </row>
        <row r="2620">
          <cell r="A2620" t="str">
            <v>Uwe Boll</v>
          </cell>
          <cell r="B2620">
            <v>92</v>
          </cell>
          <cell r="C2620">
            <v>1550000</v>
          </cell>
          <cell r="D2620" t="str">
            <v>Action|Adventure|Fantasy|Horror</v>
          </cell>
          <cell r="E2620" t="str">
            <v>BloodRayneÂ </v>
          </cell>
          <cell r="F2620" t="str">
            <v>http://www.imdb.com/title/tt0383222/?ref_=fn_tt_tt_1</v>
          </cell>
          <cell r="G2620" t="str">
            <v>English</v>
          </cell>
          <cell r="H2620" t="str">
            <v>USA</v>
          </cell>
          <cell r="I2620">
            <v>25000000</v>
          </cell>
          <cell r="J2620">
            <v>2005</v>
          </cell>
          <cell r="K2620">
            <v>2.9</v>
          </cell>
          <cell r="L2620" t="str">
            <v>Action</v>
          </cell>
          <cell r="M2620" t="str">
            <v>Adventure</v>
          </cell>
          <cell r="N2620" t="str">
            <v>Fantasy</v>
          </cell>
          <cell r="O2620" t="str">
            <v>Horror</v>
          </cell>
        </row>
        <row r="2621">
          <cell r="A2621" t="str">
            <v>Roman Polanski</v>
          </cell>
          <cell r="B2621">
            <v>80</v>
          </cell>
          <cell r="C2621">
            <v>0</v>
          </cell>
          <cell r="D2621" t="str">
            <v>Comedy|Drama</v>
          </cell>
          <cell r="E2621" t="str">
            <v>CarnageÂ </v>
          </cell>
          <cell r="F2621" t="str">
            <v>http://www.imdb.com/title/tt1692486/?ref_=fn_tt_tt_1</v>
          </cell>
          <cell r="G2621" t="str">
            <v>English</v>
          </cell>
          <cell r="H2621" t="str">
            <v>France</v>
          </cell>
          <cell r="I2621">
            <v>25000000</v>
          </cell>
          <cell r="J2621">
            <v>2011</v>
          </cell>
          <cell r="K2621">
            <v>7.2</v>
          </cell>
          <cell r="L2621" t="str">
            <v>Comedy</v>
          </cell>
          <cell r="M2621" t="str">
            <v>Drama</v>
          </cell>
        </row>
        <row r="2622">
          <cell r="A2622" t="str">
            <v>Atom Egoyan</v>
          </cell>
          <cell r="B2622">
            <v>107</v>
          </cell>
          <cell r="C2622">
            <v>871527</v>
          </cell>
          <cell r="D2622" t="str">
            <v>Crime|Drama|Mystery|Thriller</v>
          </cell>
          <cell r="E2622" t="str">
            <v>Where the Truth LiesÂ </v>
          </cell>
          <cell r="F2622" t="str">
            <v>http://www.imdb.com/title/tt0373450/?ref_=fn_tt_tt_1</v>
          </cell>
          <cell r="G2622" t="str">
            <v>English</v>
          </cell>
          <cell r="H2622" t="str">
            <v>Canada</v>
          </cell>
          <cell r="I2622">
            <v>25000000</v>
          </cell>
          <cell r="J2622">
            <v>2005</v>
          </cell>
          <cell r="K2622">
            <v>6.5</v>
          </cell>
          <cell r="L2622" t="str">
            <v>Crime</v>
          </cell>
          <cell r="M2622" t="str">
            <v>Drama</v>
          </cell>
          <cell r="N2622" t="str">
            <v>Mystery</v>
          </cell>
          <cell r="O2622" t="str">
            <v>Thriller</v>
          </cell>
        </row>
        <row r="2623">
          <cell r="A2623" t="str">
            <v>Robert Towne</v>
          </cell>
          <cell r="B2623">
            <v>117</v>
          </cell>
          <cell r="C2623">
            <v>777423</v>
          </cell>
          <cell r="D2623" t="str">
            <v>Biography|Drama|Sport</v>
          </cell>
          <cell r="E2623" t="str">
            <v>Without LimitsÂ </v>
          </cell>
          <cell r="F2623" t="str">
            <v>http://www.imdb.com/title/tt0119934/?ref_=fn_tt_tt_1</v>
          </cell>
          <cell r="G2623" t="str">
            <v>English</v>
          </cell>
          <cell r="H2623" t="str">
            <v>USA</v>
          </cell>
          <cell r="I2623">
            <v>25000000</v>
          </cell>
          <cell r="J2623">
            <v>1998</v>
          </cell>
          <cell r="K2623">
            <v>7.2</v>
          </cell>
          <cell r="L2623" t="str">
            <v>Biography</v>
          </cell>
          <cell r="M2623" t="str">
            <v>Drama</v>
          </cell>
          <cell r="N2623" t="str">
            <v>Sport</v>
          </cell>
        </row>
        <row r="2624">
          <cell r="A2624" t="str">
            <v>Richard Linklater</v>
          </cell>
          <cell r="B2624">
            <v>107</v>
          </cell>
          <cell r="C2624">
            <v>1186957</v>
          </cell>
          <cell r="D2624" t="str">
            <v>Drama</v>
          </cell>
          <cell r="E2624" t="str">
            <v>Me and Orson WellesÂ </v>
          </cell>
          <cell r="F2624" t="str">
            <v>http://www.imdb.com/title/tt1175506/?ref_=fn_tt_tt_1</v>
          </cell>
          <cell r="G2624" t="str">
            <v>English</v>
          </cell>
          <cell r="H2624" t="str">
            <v>UK</v>
          </cell>
          <cell r="I2624">
            <v>25000000</v>
          </cell>
          <cell r="J2624">
            <v>2008</v>
          </cell>
          <cell r="K2624">
            <v>6.8</v>
          </cell>
          <cell r="L2624" t="str">
            <v>Drama</v>
          </cell>
          <cell r="M2624">
            <v>0</v>
          </cell>
        </row>
        <row r="2625">
          <cell r="A2625" t="str">
            <v>Guillaume Canet</v>
          </cell>
          <cell r="B2625">
            <v>134</v>
          </cell>
          <cell r="C2625">
            <v>183662</v>
          </cell>
          <cell r="D2625" t="str">
            <v>Comedy|Drama</v>
          </cell>
          <cell r="E2625" t="str">
            <v>Little White LiesÂ </v>
          </cell>
          <cell r="F2625" t="str">
            <v>http://www.imdb.com/title/tt1440232/?ref_=fn_tt_tt_1</v>
          </cell>
          <cell r="G2625" t="str">
            <v>French</v>
          </cell>
          <cell r="H2625" t="str">
            <v>France</v>
          </cell>
          <cell r="I2625">
            <v>25000000</v>
          </cell>
          <cell r="J2625">
            <v>2010</v>
          </cell>
          <cell r="K2625">
            <v>7.1</v>
          </cell>
          <cell r="L2625" t="str">
            <v>Comedy</v>
          </cell>
          <cell r="M2625" t="str">
            <v>Drama</v>
          </cell>
        </row>
        <row r="2626">
          <cell r="A2626" t="str">
            <v>Taylor Hackford</v>
          </cell>
          <cell r="B2626">
            <v>117</v>
          </cell>
          <cell r="C2626">
            <v>134904</v>
          </cell>
          <cell r="D2626" t="str">
            <v>Comedy|Drama|Romance|Sport</v>
          </cell>
          <cell r="E2626" t="str">
            <v>Love RanchÂ </v>
          </cell>
          <cell r="F2626" t="str">
            <v>http://www.imdb.com/title/tt1125929/?ref_=fn_tt_tt_1</v>
          </cell>
          <cell r="G2626" t="str">
            <v>English</v>
          </cell>
          <cell r="H2626" t="str">
            <v>USA</v>
          </cell>
          <cell r="I2626">
            <v>25000000</v>
          </cell>
          <cell r="J2626">
            <v>2010</v>
          </cell>
          <cell r="K2626">
            <v>5.7</v>
          </cell>
          <cell r="L2626" t="str">
            <v>Comedy</v>
          </cell>
          <cell r="M2626" t="str">
            <v>Drama</v>
          </cell>
          <cell r="N2626" t="str">
            <v>Romance</v>
          </cell>
          <cell r="O2626" t="str">
            <v>Sport</v>
          </cell>
        </row>
        <row r="2627">
          <cell r="A2627" t="str">
            <v>JÃ©rÃ´me Deschamps</v>
          </cell>
          <cell r="B2627">
            <v>80</v>
          </cell>
          <cell r="C2627">
            <v>0</v>
          </cell>
          <cell r="D2627" t="str">
            <v>Adventure|Animation|Comedy</v>
          </cell>
          <cell r="E2627" t="str">
            <v>The True Story of Puss'N BootsÂ </v>
          </cell>
          <cell r="F2627" t="str">
            <v>http://www.imdb.com/title/tt1239462/?ref_=fn_tt_tt_1</v>
          </cell>
          <cell r="G2627" t="str">
            <v>English</v>
          </cell>
          <cell r="H2627" t="str">
            <v>France</v>
          </cell>
          <cell r="I2627">
            <v>25000000</v>
          </cell>
          <cell r="J2627">
            <v>2009</v>
          </cell>
          <cell r="K2627">
            <v>2.9</v>
          </cell>
          <cell r="L2627" t="str">
            <v>Adventure</v>
          </cell>
          <cell r="M2627" t="str">
            <v>Animation</v>
          </cell>
          <cell r="N2627" t="str">
            <v>Comedy</v>
          </cell>
        </row>
        <row r="2628">
          <cell r="A2628" t="str">
            <v>Inna Evlannikova</v>
          </cell>
          <cell r="B2628">
            <v>85</v>
          </cell>
          <cell r="C2628">
            <v>0</v>
          </cell>
          <cell r="D2628" t="str">
            <v>Adventure|Animation|Comedy|Family</v>
          </cell>
          <cell r="E2628" t="str">
            <v>Space DogsÂ </v>
          </cell>
          <cell r="F2628" t="str">
            <v>http://www.imdb.com/title/tt1272051/?ref_=fn_tt_tt_1</v>
          </cell>
          <cell r="G2628" t="str">
            <v>Russian</v>
          </cell>
          <cell r="H2628" t="str">
            <v>Russia</v>
          </cell>
          <cell r="I2628">
            <v>25000000</v>
          </cell>
          <cell r="J2628">
            <v>2010</v>
          </cell>
          <cell r="K2628">
            <v>5.2</v>
          </cell>
          <cell r="L2628" t="str">
            <v>Adventure</v>
          </cell>
          <cell r="M2628" t="str">
            <v>Animation</v>
          </cell>
          <cell r="N2628" t="str">
            <v>Comedy</v>
          </cell>
          <cell r="O2628" t="str">
            <v>Family</v>
          </cell>
        </row>
        <row r="2629">
          <cell r="A2629" t="str">
            <v>Ridley Scott</v>
          </cell>
          <cell r="B2629">
            <v>138</v>
          </cell>
          <cell r="C2629">
            <v>16969390</v>
          </cell>
          <cell r="D2629" t="str">
            <v>Crime|Drama|Thriller</v>
          </cell>
          <cell r="E2629" t="str">
            <v>The CounselorÂ </v>
          </cell>
          <cell r="F2629" t="str">
            <v>http://www.imdb.com/title/tt2193215/?ref_=fn_tt_tt_1</v>
          </cell>
          <cell r="G2629" t="str">
            <v>English</v>
          </cell>
          <cell r="H2629" t="str">
            <v>USA</v>
          </cell>
          <cell r="I2629">
            <v>25000000</v>
          </cell>
          <cell r="J2629">
            <v>2013</v>
          </cell>
          <cell r="K2629">
            <v>5.3</v>
          </cell>
          <cell r="L2629" t="str">
            <v>Crime</v>
          </cell>
          <cell r="M2629" t="str">
            <v>Drama</v>
          </cell>
          <cell r="N2629" t="str">
            <v>Thriller</v>
          </cell>
        </row>
        <row r="2630">
          <cell r="A2630" t="str">
            <v>Jonathan English</v>
          </cell>
          <cell r="B2630">
            <v>121</v>
          </cell>
          <cell r="C2630">
            <v>0</v>
          </cell>
          <cell r="D2630" t="str">
            <v>Action|Adventure|History|Romance</v>
          </cell>
          <cell r="E2630" t="str">
            <v>IroncladÂ </v>
          </cell>
          <cell r="F2630" t="str">
            <v>http://www.imdb.com/title/tt1233301/?ref_=fn_tt_tt_1</v>
          </cell>
          <cell r="G2630" t="str">
            <v>English</v>
          </cell>
          <cell r="H2630" t="str">
            <v>UK</v>
          </cell>
          <cell r="I2630">
            <v>25000000</v>
          </cell>
          <cell r="J2630">
            <v>2011</v>
          </cell>
          <cell r="K2630">
            <v>6.2</v>
          </cell>
          <cell r="L2630" t="str">
            <v>Action</v>
          </cell>
          <cell r="M2630" t="str">
            <v>Adventure</v>
          </cell>
          <cell r="N2630" t="str">
            <v>History</v>
          </cell>
          <cell r="O2630" t="str">
            <v>Romance</v>
          </cell>
        </row>
        <row r="2631">
          <cell r="A2631" t="str">
            <v>Sergey Bondarchuk</v>
          </cell>
          <cell r="B2631">
            <v>134</v>
          </cell>
          <cell r="C2631">
            <v>0</v>
          </cell>
          <cell r="D2631" t="str">
            <v>Action|Drama|History|War</v>
          </cell>
          <cell r="E2631" t="str">
            <v>WaterlooÂ </v>
          </cell>
          <cell r="F2631" t="str">
            <v>http://www.imdb.com/title/tt0066549/?ref_=fn_tt_tt_1</v>
          </cell>
          <cell r="G2631" t="str">
            <v>English</v>
          </cell>
          <cell r="H2631" t="str">
            <v>Italy</v>
          </cell>
          <cell r="I2631">
            <v>25000000</v>
          </cell>
          <cell r="J2631">
            <v>1970</v>
          </cell>
          <cell r="K2631">
            <v>7.3</v>
          </cell>
          <cell r="L2631" t="str">
            <v>Action</v>
          </cell>
          <cell r="M2631" t="str">
            <v>Drama</v>
          </cell>
          <cell r="N2631" t="str">
            <v>History</v>
          </cell>
          <cell r="O2631" t="str">
            <v>War</v>
          </cell>
        </row>
        <row r="2632">
          <cell r="A2632" t="str">
            <v>Teddy Chan</v>
          </cell>
          <cell r="B2632">
            <v>100</v>
          </cell>
          <cell r="C2632">
            <v>129115</v>
          </cell>
          <cell r="D2632" t="str">
            <v>Action|Drama</v>
          </cell>
          <cell r="E2632" t="str">
            <v>Kung Fu KillerÂ </v>
          </cell>
          <cell r="F2632" t="str">
            <v>http://www.imdb.com/title/tt2952602/?ref_=fn_tt_tt_1</v>
          </cell>
          <cell r="G2632" t="str">
            <v>Cantonese</v>
          </cell>
          <cell r="H2632" t="str">
            <v>China</v>
          </cell>
          <cell r="I2632">
            <v>25000000</v>
          </cell>
          <cell r="J2632">
            <v>2014</v>
          </cell>
          <cell r="K2632">
            <v>6.5</v>
          </cell>
          <cell r="L2632" t="str">
            <v>Action</v>
          </cell>
          <cell r="M2632" t="str">
            <v>Drama</v>
          </cell>
        </row>
        <row r="2633">
          <cell r="A2633" t="str">
            <v>Mario Van Peebles</v>
          </cell>
          <cell r="B2633">
            <v>100</v>
          </cell>
          <cell r="C2633">
            <v>0</v>
          </cell>
          <cell r="D2633" t="str">
            <v>Action|Thriller</v>
          </cell>
          <cell r="E2633" t="str">
            <v>Red SkyÂ </v>
          </cell>
          <cell r="F2633" t="str">
            <v>http://www.imdb.com/title/tt1946381/?ref_=fn_tt_tt_1</v>
          </cell>
          <cell r="G2633" t="str">
            <v>English</v>
          </cell>
          <cell r="H2633" t="str">
            <v>USA</v>
          </cell>
          <cell r="I2633">
            <v>25000000</v>
          </cell>
          <cell r="J2633">
            <v>2014</v>
          </cell>
          <cell r="K2633">
            <v>4.0999999999999996</v>
          </cell>
          <cell r="L2633" t="str">
            <v>Action</v>
          </cell>
          <cell r="M2633" t="str">
            <v>Thriller</v>
          </cell>
        </row>
        <row r="2634">
          <cell r="A2634" t="str">
            <v>Walter Salles</v>
          </cell>
          <cell r="B2634">
            <v>137</v>
          </cell>
          <cell r="C2634">
            <v>717753</v>
          </cell>
          <cell r="D2634" t="str">
            <v>Adventure|Drama</v>
          </cell>
          <cell r="E2634" t="str">
            <v>On the RoadÂ </v>
          </cell>
          <cell r="F2634" t="str">
            <v>http://www.imdb.com/title/tt0337692/?ref_=fn_tt_tt_1</v>
          </cell>
          <cell r="G2634" t="str">
            <v>English</v>
          </cell>
          <cell r="H2634" t="str">
            <v>France</v>
          </cell>
          <cell r="I2634">
            <v>25000000</v>
          </cell>
          <cell r="J2634">
            <v>2012</v>
          </cell>
          <cell r="K2634">
            <v>6.1</v>
          </cell>
          <cell r="L2634" t="str">
            <v>Adventure</v>
          </cell>
          <cell r="M2634" t="str">
            <v>Drama</v>
          </cell>
        </row>
        <row r="2635">
          <cell r="A2635" t="str">
            <v>Leonard Nimoy</v>
          </cell>
          <cell r="B2635">
            <v>119</v>
          </cell>
          <cell r="C2635">
            <v>109713132</v>
          </cell>
          <cell r="D2635" t="str">
            <v>Adventure|Comedy|Sci-Fi</v>
          </cell>
          <cell r="E2635" t="str">
            <v>Star Trek IV: The Voyage HomeÂ </v>
          </cell>
          <cell r="F2635" t="str">
            <v>http://www.imdb.com/title/tt0092007/?ref_=fn_tt_tt_1</v>
          </cell>
          <cell r="G2635" t="str">
            <v>English</v>
          </cell>
          <cell r="H2635" t="str">
            <v>USA</v>
          </cell>
          <cell r="I2635">
            <v>25000000</v>
          </cell>
          <cell r="J2635">
            <v>1986</v>
          </cell>
          <cell r="K2635">
            <v>7.3</v>
          </cell>
          <cell r="L2635" t="str">
            <v>Adventure</v>
          </cell>
          <cell r="M2635" t="str">
            <v>Comedy</v>
          </cell>
          <cell r="N2635" t="str">
            <v>Sci-Fi</v>
          </cell>
        </row>
        <row r="2636">
          <cell r="A2636" t="str">
            <v>Gavin O'Connor</v>
          </cell>
          <cell r="B2636">
            <v>98</v>
          </cell>
          <cell r="C2636">
            <v>1512815</v>
          </cell>
          <cell r="D2636" t="str">
            <v>Action|Drama|Western</v>
          </cell>
          <cell r="E2636" t="str">
            <v>Jane Got a GunÂ </v>
          </cell>
          <cell r="F2636" t="str">
            <v>http://www.imdb.com/title/tt2140037/?ref_=fn_tt_tt_1</v>
          </cell>
          <cell r="G2636" t="str">
            <v>English</v>
          </cell>
          <cell r="H2636" t="str">
            <v>USA</v>
          </cell>
          <cell r="I2636">
            <v>25000000</v>
          </cell>
          <cell r="J2636">
            <v>2016</v>
          </cell>
          <cell r="K2636">
            <v>5.8</v>
          </cell>
          <cell r="L2636" t="str">
            <v>Action</v>
          </cell>
          <cell r="M2636" t="str">
            <v>Drama</v>
          </cell>
          <cell r="N2636" t="str">
            <v>Western</v>
          </cell>
        </row>
        <row r="2637">
          <cell r="A2637" t="str">
            <v>Grant Heslov</v>
          </cell>
          <cell r="B2637">
            <v>94</v>
          </cell>
          <cell r="C2637">
            <v>32416109</v>
          </cell>
          <cell r="D2637" t="str">
            <v>Comedy|War</v>
          </cell>
          <cell r="E2637" t="str">
            <v>The Men Who Stare at GoatsÂ </v>
          </cell>
          <cell r="F2637" t="str">
            <v>http://www.imdb.com/title/tt1234548/?ref_=fn_tt_tt_1</v>
          </cell>
          <cell r="G2637" t="str">
            <v>English</v>
          </cell>
          <cell r="H2637" t="str">
            <v>USA</v>
          </cell>
          <cell r="I2637">
            <v>25000000</v>
          </cell>
          <cell r="J2637">
            <v>2009</v>
          </cell>
          <cell r="K2637">
            <v>6.2</v>
          </cell>
          <cell r="L2637" t="str">
            <v>Comedy</v>
          </cell>
          <cell r="M2637" t="str">
            <v>War</v>
          </cell>
        </row>
        <row r="2638">
          <cell r="A2638" t="str">
            <v>Jonathan Newman</v>
          </cell>
          <cell r="B2638">
            <v>100</v>
          </cell>
          <cell r="C2638">
            <v>4756</v>
          </cell>
          <cell r="D2638" t="str">
            <v>Adventure|Family|Fantasy</v>
          </cell>
          <cell r="E2638" t="str">
            <v>The Adventurer: The Curse of the Midas BoxÂ </v>
          </cell>
          <cell r="F2638" t="str">
            <v>http://www.imdb.com/title/tt1376213/?ref_=fn_tt_tt_1</v>
          </cell>
          <cell r="G2638" t="str">
            <v>English</v>
          </cell>
          <cell r="H2638" t="str">
            <v>UK</v>
          </cell>
          <cell r="I2638">
            <v>25000000</v>
          </cell>
          <cell r="J2638">
            <v>2013</v>
          </cell>
          <cell r="K2638">
            <v>5.4</v>
          </cell>
          <cell r="L2638" t="str">
            <v>Adventure</v>
          </cell>
          <cell r="M2638" t="str">
            <v>Family</v>
          </cell>
          <cell r="N2638" t="str">
            <v>Fantasy</v>
          </cell>
        </row>
        <row r="2639">
          <cell r="A2639" t="str">
            <v>Mikael HÃ¥fstrÃ¶m</v>
          </cell>
          <cell r="B2639">
            <v>114</v>
          </cell>
          <cell r="C2639">
            <v>71975611</v>
          </cell>
          <cell r="D2639" t="str">
            <v>Fantasy|Horror</v>
          </cell>
          <cell r="E2639" t="str">
            <v>1408Â </v>
          </cell>
          <cell r="F2639" t="str">
            <v>http://www.imdb.com/title/tt0450385/?ref_=fn_tt_tt_1</v>
          </cell>
          <cell r="G2639" t="str">
            <v>English</v>
          </cell>
          <cell r="H2639" t="str">
            <v>USA</v>
          </cell>
          <cell r="I2639">
            <v>25000000</v>
          </cell>
          <cell r="J2639">
            <v>2007</v>
          </cell>
          <cell r="K2639">
            <v>6.8</v>
          </cell>
          <cell r="L2639" t="str">
            <v>Fantasy</v>
          </cell>
          <cell r="M2639" t="str">
            <v>Horror</v>
          </cell>
        </row>
        <row r="2640">
          <cell r="A2640" t="str">
            <v>Blake Edwards</v>
          </cell>
          <cell r="B2640">
            <v>143</v>
          </cell>
          <cell r="C2640">
            <v>5000000</v>
          </cell>
          <cell r="D2640" t="str">
            <v>Comedy|Drama|Musical|Romance|War</v>
          </cell>
          <cell r="E2640" t="str">
            <v>Darling LiliÂ </v>
          </cell>
          <cell r="F2640" t="str">
            <v>http://www.imdb.com/title/tt0065611/?ref_=fn_tt_tt_1</v>
          </cell>
          <cell r="G2640" t="str">
            <v>English</v>
          </cell>
          <cell r="H2640" t="str">
            <v>USA</v>
          </cell>
          <cell r="I2640">
            <v>25000000</v>
          </cell>
          <cell r="J2640">
            <v>1970</v>
          </cell>
          <cell r="K2640">
            <v>6.2</v>
          </cell>
          <cell r="L2640" t="str">
            <v>Comedy</v>
          </cell>
          <cell r="M2640" t="str">
            <v>Drama</v>
          </cell>
          <cell r="N2640" t="str">
            <v>Musical</v>
          </cell>
          <cell r="O2640" t="str">
            <v>Romance</v>
          </cell>
        </row>
        <row r="2641">
          <cell r="A2641" t="str">
            <v>Camille Delamarre</v>
          </cell>
          <cell r="B2641">
            <v>96</v>
          </cell>
          <cell r="C2641">
            <v>16027866</v>
          </cell>
          <cell r="D2641" t="str">
            <v>Action|Crime|Thriller</v>
          </cell>
          <cell r="E2641" t="str">
            <v>The Transporter RefueledÂ </v>
          </cell>
          <cell r="F2641" t="str">
            <v>http://www.imdb.com/title/tt2938956/?ref_=fn_tt_tt_1</v>
          </cell>
          <cell r="G2641" t="str">
            <v>English</v>
          </cell>
          <cell r="H2641" t="str">
            <v>France</v>
          </cell>
          <cell r="I2641">
            <v>25000000</v>
          </cell>
          <cell r="J2641">
            <v>2015</v>
          </cell>
          <cell r="K2641">
            <v>5.0999999999999996</v>
          </cell>
          <cell r="L2641" t="str">
            <v>Action</v>
          </cell>
          <cell r="M2641" t="str">
            <v>Crime</v>
          </cell>
          <cell r="N2641" t="str">
            <v>Thriller</v>
          </cell>
        </row>
        <row r="2642">
          <cell r="A2642" t="str">
            <v>Tony Gilroy</v>
          </cell>
          <cell r="B2642">
            <v>119</v>
          </cell>
          <cell r="C2642">
            <v>49024969</v>
          </cell>
          <cell r="D2642" t="str">
            <v>Crime|Drama|Mystery|Thriller</v>
          </cell>
          <cell r="E2642" t="str">
            <v>Michael ClaytonÂ </v>
          </cell>
          <cell r="F2642" t="str">
            <v>http://www.imdb.com/title/tt0465538/?ref_=fn_tt_tt_1</v>
          </cell>
          <cell r="G2642" t="str">
            <v>English</v>
          </cell>
          <cell r="H2642" t="str">
            <v>USA</v>
          </cell>
          <cell r="I2642">
            <v>25000000</v>
          </cell>
          <cell r="J2642">
            <v>2007</v>
          </cell>
          <cell r="K2642">
            <v>7.3</v>
          </cell>
          <cell r="L2642" t="str">
            <v>Crime</v>
          </cell>
          <cell r="M2642" t="str">
            <v>Drama</v>
          </cell>
          <cell r="N2642" t="str">
            <v>Mystery</v>
          </cell>
          <cell r="O2642" t="str">
            <v>Thriller</v>
          </cell>
        </row>
        <row r="2643">
          <cell r="A2643" t="str">
            <v>Alejandro G. IÃ±Ã¡rritu</v>
          </cell>
          <cell r="B2643">
            <v>143</v>
          </cell>
          <cell r="C2643">
            <v>34300771</v>
          </cell>
          <cell r="D2643" t="str">
            <v>Drama</v>
          </cell>
          <cell r="E2643" t="str">
            <v>BabelÂ </v>
          </cell>
          <cell r="F2643" t="str">
            <v>http://www.imdb.com/title/tt0449467/?ref_=fn_tt_tt_1</v>
          </cell>
          <cell r="G2643" t="str">
            <v>English</v>
          </cell>
          <cell r="H2643" t="str">
            <v>France</v>
          </cell>
          <cell r="I2643">
            <v>25000000</v>
          </cell>
          <cell r="J2643">
            <v>2006</v>
          </cell>
          <cell r="K2643">
            <v>7.5</v>
          </cell>
          <cell r="L2643" t="str">
            <v>Drama</v>
          </cell>
          <cell r="M2643">
            <v>0</v>
          </cell>
        </row>
        <row r="2644">
          <cell r="A2644" t="str">
            <v>Jason Friedberg</v>
          </cell>
          <cell r="B2644">
            <v>88</v>
          </cell>
          <cell r="C2644">
            <v>14174654</v>
          </cell>
          <cell r="D2644" t="str">
            <v>Comedy</v>
          </cell>
          <cell r="E2644" t="str">
            <v>Disaster MovieÂ </v>
          </cell>
          <cell r="F2644" t="str">
            <v>http://www.imdb.com/title/tt1213644/?ref_=fn_tt_tt_1</v>
          </cell>
          <cell r="G2644" t="str">
            <v>English</v>
          </cell>
          <cell r="H2644" t="str">
            <v>USA</v>
          </cell>
          <cell r="I2644">
            <v>25000000</v>
          </cell>
          <cell r="J2644">
            <v>2008</v>
          </cell>
          <cell r="K2644">
            <v>1.9</v>
          </cell>
          <cell r="L2644" t="str">
            <v>Comedy</v>
          </cell>
          <cell r="M2644">
            <v>0</v>
          </cell>
        </row>
        <row r="2645">
          <cell r="A2645" t="str">
            <v>Daniel Lee</v>
          </cell>
          <cell r="B2645">
            <v>102</v>
          </cell>
          <cell r="C2645">
            <v>0</v>
          </cell>
          <cell r="D2645" t="str">
            <v>Action|Drama|History|War</v>
          </cell>
          <cell r="E2645" t="str">
            <v>Three Kingdoms: Resurrection of the DragonÂ </v>
          </cell>
          <cell r="F2645" t="str">
            <v>http://www.imdb.com/title/tt0882978/?ref_=fn_tt_tt_1</v>
          </cell>
          <cell r="G2645" t="str">
            <v>Mandarin</v>
          </cell>
          <cell r="H2645" t="str">
            <v>China</v>
          </cell>
          <cell r="I2645">
            <v>25000000</v>
          </cell>
          <cell r="J2645">
            <v>2008</v>
          </cell>
          <cell r="K2645">
            <v>6.2</v>
          </cell>
          <cell r="L2645" t="str">
            <v>Action</v>
          </cell>
          <cell r="M2645" t="str">
            <v>Drama</v>
          </cell>
          <cell r="N2645" t="str">
            <v>History</v>
          </cell>
          <cell r="O2645" t="str">
            <v>War</v>
          </cell>
        </row>
        <row r="2646">
          <cell r="A2646" t="str">
            <v>Roger Donaldson</v>
          </cell>
          <cell r="B2646">
            <v>132</v>
          </cell>
          <cell r="C2646">
            <v>8600000</v>
          </cell>
          <cell r="D2646" t="str">
            <v>Action|Adventure|Drama|History|Romance</v>
          </cell>
          <cell r="E2646" t="str">
            <v>The BountyÂ </v>
          </cell>
          <cell r="F2646" t="str">
            <v>http://www.imdb.com/title/tt0086993/?ref_=fn_tt_tt_1</v>
          </cell>
          <cell r="G2646" t="str">
            <v>English</v>
          </cell>
          <cell r="H2646" t="str">
            <v>UK</v>
          </cell>
          <cell r="I2646">
            <v>25000000</v>
          </cell>
          <cell r="J2646">
            <v>1984</v>
          </cell>
          <cell r="K2646">
            <v>7</v>
          </cell>
          <cell r="L2646" t="str">
            <v>Action</v>
          </cell>
          <cell r="M2646" t="str">
            <v>Adventure</v>
          </cell>
          <cell r="N2646" t="str">
            <v>Drama</v>
          </cell>
          <cell r="O2646" t="str">
            <v>History</v>
          </cell>
        </row>
        <row r="2647">
          <cell r="A2647" t="str">
            <v>Bille Woodruff</v>
          </cell>
          <cell r="B2647">
            <v>94</v>
          </cell>
          <cell r="C2647">
            <v>30222640</v>
          </cell>
          <cell r="D2647" t="str">
            <v>Drama|Music|Romance</v>
          </cell>
          <cell r="E2647" t="str">
            <v>HoneyÂ </v>
          </cell>
          <cell r="F2647" t="str">
            <v>http://www.imdb.com/title/tt0322589/?ref_=fn_tt_tt_1</v>
          </cell>
          <cell r="G2647" t="str">
            <v>English</v>
          </cell>
          <cell r="H2647" t="str">
            <v>USA</v>
          </cell>
          <cell r="I2647">
            <v>25000000</v>
          </cell>
          <cell r="J2647">
            <v>2003</v>
          </cell>
          <cell r="K2647">
            <v>5.3</v>
          </cell>
          <cell r="L2647" t="str">
            <v>Drama</v>
          </cell>
          <cell r="M2647" t="str">
            <v>Music</v>
          </cell>
          <cell r="N2647" t="str">
            <v>Romance</v>
          </cell>
        </row>
        <row r="2648">
          <cell r="A2648" t="str">
            <v>Peter Flinth</v>
          </cell>
          <cell r="B2648">
            <v>270</v>
          </cell>
          <cell r="C2648">
            <v>0</v>
          </cell>
          <cell r="D2648" t="str">
            <v>Action|Adventure|Drama|Romance|War</v>
          </cell>
          <cell r="E2648" t="str">
            <v>Arn: The Knight TemplarÂ </v>
          </cell>
          <cell r="F2648" t="str">
            <v>http://www.imdb.com/title/tt0837106/?ref_=fn_tt_tt_1</v>
          </cell>
          <cell r="G2648" t="str">
            <v>Swedish</v>
          </cell>
          <cell r="H2648" t="str">
            <v>Sweden</v>
          </cell>
          <cell r="I2648">
            <v>25000000</v>
          </cell>
          <cell r="J2648">
            <v>2007</v>
          </cell>
          <cell r="K2648">
            <v>6.6</v>
          </cell>
          <cell r="L2648" t="str">
            <v>Action</v>
          </cell>
          <cell r="M2648" t="str">
            <v>Adventure</v>
          </cell>
          <cell r="N2648" t="str">
            <v>Drama</v>
          </cell>
          <cell r="O2648" t="str">
            <v>Romance</v>
          </cell>
        </row>
        <row r="2649">
          <cell r="A2649" t="str">
            <v>Stefan Ruzowitzky</v>
          </cell>
          <cell r="B2649">
            <v>105</v>
          </cell>
          <cell r="C2649">
            <v>22723</v>
          </cell>
          <cell r="D2649" t="str">
            <v>Action|Comedy|Drama|War</v>
          </cell>
          <cell r="E2649" t="str">
            <v>All the Queen's MenÂ </v>
          </cell>
          <cell r="F2649" t="str">
            <v>http://www.imdb.com/title/tt0252223/?ref_=fn_tt_tt_1</v>
          </cell>
          <cell r="G2649" t="str">
            <v>English</v>
          </cell>
          <cell r="H2649" t="str">
            <v>Germany</v>
          </cell>
          <cell r="I2649">
            <v>25000000</v>
          </cell>
          <cell r="J2649">
            <v>2001</v>
          </cell>
          <cell r="K2649">
            <v>4.5</v>
          </cell>
          <cell r="L2649" t="str">
            <v>Action</v>
          </cell>
          <cell r="M2649" t="str">
            <v>Comedy</v>
          </cell>
          <cell r="N2649" t="str">
            <v>Drama</v>
          </cell>
          <cell r="O2649" t="str">
            <v>War</v>
          </cell>
        </row>
        <row r="2650">
          <cell r="A2650" t="str">
            <v>Michael Ritchie</v>
          </cell>
          <cell r="B2650">
            <v>94</v>
          </cell>
          <cell r="C2650">
            <v>79817937</v>
          </cell>
          <cell r="D2650" t="str">
            <v>Action|Adventure|Comedy|Fantasy|Mystery</v>
          </cell>
          <cell r="E2650" t="str">
            <v>The Golden ChildÂ </v>
          </cell>
          <cell r="F2650" t="str">
            <v>http://www.imdb.com/title/tt0091129/?ref_=fn_tt_tt_1</v>
          </cell>
          <cell r="G2650" t="str">
            <v>English</v>
          </cell>
          <cell r="H2650" t="str">
            <v>USA</v>
          </cell>
          <cell r="I2650">
            <v>25000000</v>
          </cell>
          <cell r="J2650">
            <v>1986</v>
          </cell>
          <cell r="K2650">
            <v>5.9</v>
          </cell>
          <cell r="L2650" t="str">
            <v>Action</v>
          </cell>
          <cell r="M2650" t="str">
            <v>Adventure</v>
          </cell>
          <cell r="N2650" t="str">
            <v>Comedy</v>
          </cell>
          <cell r="O2650" t="str">
            <v>Fantasy</v>
          </cell>
        </row>
        <row r="2651">
          <cell r="A2651" t="str">
            <v>David O. Russell</v>
          </cell>
          <cell r="B2651">
            <v>116</v>
          </cell>
          <cell r="C2651">
            <v>93571803</v>
          </cell>
          <cell r="D2651" t="str">
            <v>Biography|Drama|Sport</v>
          </cell>
          <cell r="E2651" t="str">
            <v>The FighterÂ </v>
          </cell>
          <cell r="F2651" t="str">
            <v>http://www.imdb.com/title/tt0964517/?ref_=fn_tt_tt_1</v>
          </cell>
          <cell r="G2651" t="str">
            <v>English</v>
          </cell>
          <cell r="H2651" t="str">
            <v>USA</v>
          </cell>
          <cell r="I2651">
            <v>25000000</v>
          </cell>
          <cell r="J2651">
            <v>2010</v>
          </cell>
          <cell r="K2651">
            <v>7.9</v>
          </cell>
          <cell r="L2651" t="str">
            <v>Biography</v>
          </cell>
          <cell r="M2651" t="str">
            <v>Drama</v>
          </cell>
          <cell r="N2651" t="str">
            <v>Sport</v>
          </cell>
        </row>
        <row r="2652">
          <cell r="A2652" t="str">
            <v>Mark Rosman</v>
          </cell>
          <cell r="B2652">
            <v>100</v>
          </cell>
          <cell r="C2652">
            <v>16247775</v>
          </cell>
          <cell r="D2652" t="str">
            <v>Comedy|Family|Romance</v>
          </cell>
          <cell r="E2652" t="str">
            <v>The Perfect ManÂ </v>
          </cell>
          <cell r="F2652" t="str">
            <v>http://www.imdb.com/title/tt0380623/?ref_=fn_tt_tt_1</v>
          </cell>
          <cell r="G2652" t="str">
            <v>English</v>
          </cell>
          <cell r="H2652" t="str">
            <v>USA</v>
          </cell>
          <cell r="I2652">
            <v>25000000</v>
          </cell>
          <cell r="J2652">
            <v>2005</v>
          </cell>
          <cell r="K2652">
            <v>5.5</v>
          </cell>
          <cell r="L2652" t="str">
            <v>Comedy</v>
          </cell>
          <cell r="M2652" t="str">
            <v>Family</v>
          </cell>
          <cell r="N2652" t="str">
            <v>Romance</v>
          </cell>
        </row>
        <row r="2653">
          <cell r="A2653" t="str">
            <v>Kay Pollak</v>
          </cell>
          <cell r="B2653">
            <v>133</v>
          </cell>
          <cell r="C2653">
            <v>9910</v>
          </cell>
          <cell r="D2653" t="str">
            <v>Comedy|Drama|Music|Romance</v>
          </cell>
          <cell r="E2653" t="str">
            <v>As It Is in HeavenÂ </v>
          </cell>
          <cell r="F2653" t="str">
            <v>http://www.imdb.com/title/tt0382330/?ref_=fn_tt_tt_1</v>
          </cell>
          <cell r="G2653" t="str">
            <v>Swedish</v>
          </cell>
          <cell r="H2653" t="str">
            <v>Sweden</v>
          </cell>
          <cell r="I2653">
            <v>25000000</v>
          </cell>
          <cell r="J2653">
            <v>2004</v>
          </cell>
          <cell r="K2653">
            <v>7.6</v>
          </cell>
          <cell r="L2653" t="str">
            <v>Comedy</v>
          </cell>
          <cell r="M2653" t="str">
            <v>Drama</v>
          </cell>
          <cell r="N2653" t="str">
            <v>Music</v>
          </cell>
          <cell r="O2653" t="str">
            <v>Romance</v>
          </cell>
        </row>
        <row r="2654">
          <cell r="A2654" t="str">
            <v>Oliver Stone</v>
          </cell>
          <cell r="B2654">
            <v>129</v>
          </cell>
          <cell r="C2654">
            <v>25517500</v>
          </cell>
          <cell r="D2654" t="str">
            <v>Biography|Drama|History</v>
          </cell>
          <cell r="E2654" t="str">
            <v>W.Â </v>
          </cell>
          <cell r="F2654" t="str">
            <v>http://www.imdb.com/title/tt1175491/?ref_=fn_tt_tt_1</v>
          </cell>
          <cell r="G2654" t="str">
            <v>English</v>
          </cell>
          <cell r="H2654" t="str">
            <v>USA</v>
          </cell>
          <cell r="I2654">
            <v>25100000</v>
          </cell>
          <cell r="J2654">
            <v>2008</v>
          </cell>
          <cell r="K2654">
            <v>6.4</v>
          </cell>
          <cell r="L2654" t="str">
            <v>Biography</v>
          </cell>
          <cell r="M2654" t="str">
            <v>Drama</v>
          </cell>
          <cell r="N2654" t="str">
            <v>History</v>
          </cell>
        </row>
        <row r="2655">
          <cell r="A2655" t="str">
            <v>Guillaume Canet</v>
          </cell>
          <cell r="B2655">
            <v>144</v>
          </cell>
          <cell r="C2655">
            <v>41229</v>
          </cell>
          <cell r="D2655" t="str">
            <v>Crime|Drama|Thriller</v>
          </cell>
          <cell r="E2655" t="str">
            <v>Blood TiesÂ </v>
          </cell>
          <cell r="F2655" t="str">
            <v>http://www.imdb.com/title/tt1747958/?ref_=fn_tt_tt_1</v>
          </cell>
          <cell r="G2655" t="str">
            <v>English</v>
          </cell>
          <cell r="H2655" t="str">
            <v>France</v>
          </cell>
          <cell r="I2655">
            <v>25500000</v>
          </cell>
          <cell r="J2655">
            <v>2013</v>
          </cell>
          <cell r="K2655">
            <v>6.5</v>
          </cell>
          <cell r="L2655" t="str">
            <v>Crime</v>
          </cell>
          <cell r="M2655" t="str">
            <v>Drama</v>
          </cell>
          <cell r="N2655" t="str">
            <v>Thriller</v>
          </cell>
        </row>
        <row r="2656">
          <cell r="A2656" t="str">
            <v>Alan Shapiro</v>
          </cell>
          <cell r="B2656">
            <v>95</v>
          </cell>
          <cell r="C2656">
            <v>20047715</v>
          </cell>
          <cell r="D2656" t="str">
            <v>Adventure|Family</v>
          </cell>
          <cell r="E2656" t="str">
            <v>FlipperÂ </v>
          </cell>
          <cell r="F2656" t="str">
            <v>http://www.imdb.com/title/tt0116322/?ref_=fn_tt_tt_1</v>
          </cell>
          <cell r="G2656" t="str">
            <v>English</v>
          </cell>
          <cell r="H2656" t="str">
            <v>USA</v>
          </cell>
          <cell r="I2656">
            <v>25530000</v>
          </cell>
          <cell r="J2656">
            <v>1996</v>
          </cell>
          <cell r="K2656">
            <v>5.2</v>
          </cell>
          <cell r="L2656" t="str">
            <v>Adventure</v>
          </cell>
          <cell r="M2656" t="str">
            <v>Family</v>
          </cell>
        </row>
        <row r="2657">
          <cell r="A2657" t="str">
            <v>Joel Zwick</v>
          </cell>
          <cell r="B2657">
            <v>93</v>
          </cell>
          <cell r="C2657">
            <v>48114556</v>
          </cell>
          <cell r="D2657" t="str">
            <v>Comedy|Family|Fantasy|Romance</v>
          </cell>
          <cell r="E2657" t="str">
            <v>Fat AlbertÂ </v>
          </cell>
          <cell r="F2657" t="str">
            <v>http://www.imdb.com/title/tt0396592/?ref_=fn_tt_tt_1</v>
          </cell>
          <cell r="G2657" t="str">
            <v>English</v>
          </cell>
          <cell r="H2657" t="str">
            <v>USA</v>
          </cell>
          <cell r="I2657">
            <v>26000000</v>
          </cell>
          <cell r="J2657">
            <v>2004</v>
          </cell>
          <cell r="K2657">
            <v>4.3</v>
          </cell>
          <cell r="L2657" t="str">
            <v>Comedy</v>
          </cell>
          <cell r="M2657" t="str">
            <v>Family</v>
          </cell>
          <cell r="N2657" t="str">
            <v>Fantasy</v>
          </cell>
          <cell r="O2657" t="str">
            <v>Romance</v>
          </cell>
        </row>
        <row r="2658">
          <cell r="A2658" t="str">
            <v>Danny Boyle</v>
          </cell>
          <cell r="B2658">
            <v>107</v>
          </cell>
          <cell r="C2658">
            <v>3675072</v>
          </cell>
          <cell r="D2658" t="str">
            <v>Adventure|Sci-Fi|Thriller</v>
          </cell>
          <cell r="E2658" t="str">
            <v>SunshineÂ </v>
          </cell>
          <cell r="F2658" t="str">
            <v>http://www.imdb.com/title/tt0448134/?ref_=fn_tt_tt_1</v>
          </cell>
          <cell r="G2658" t="str">
            <v>English</v>
          </cell>
          <cell r="H2658" t="str">
            <v>UK</v>
          </cell>
          <cell r="I2658">
            <v>26000000</v>
          </cell>
          <cell r="J2658">
            <v>2007</v>
          </cell>
          <cell r="K2658">
            <v>7.3</v>
          </cell>
          <cell r="L2658" t="str">
            <v>Adventure</v>
          </cell>
          <cell r="M2658" t="str">
            <v>Sci-Fi</v>
          </cell>
          <cell r="N2658" t="str">
            <v>Thriller</v>
          </cell>
        </row>
        <row r="2659">
          <cell r="A2659" t="str">
            <v>Hugh Wilson</v>
          </cell>
          <cell r="B2659">
            <v>103</v>
          </cell>
          <cell r="C2659">
            <v>105444419</v>
          </cell>
          <cell r="D2659" t="str">
            <v>Comedy</v>
          </cell>
          <cell r="E2659" t="str">
            <v>The First Wives ClubÂ </v>
          </cell>
          <cell r="F2659" t="str">
            <v>http://www.imdb.com/title/tt0116313/?ref_=fn_tt_tt_1</v>
          </cell>
          <cell r="G2659" t="str">
            <v>English</v>
          </cell>
          <cell r="H2659" t="str">
            <v>USA</v>
          </cell>
          <cell r="I2659">
            <v>26000000</v>
          </cell>
          <cell r="J2659">
            <v>1996</v>
          </cell>
          <cell r="K2659">
            <v>6.2</v>
          </cell>
          <cell r="L2659" t="str">
            <v>Comedy</v>
          </cell>
          <cell r="M2659">
            <v>0</v>
          </cell>
        </row>
        <row r="2660">
          <cell r="A2660" t="str">
            <v>Vincenzo Natali</v>
          </cell>
          <cell r="B2660">
            <v>104</v>
          </cell>
          <cell r="C2660">
            <v>16999046</v>
          </cell>
          <cell r="D2660" t="str">
            <v>Drama|Horror|Sci-Fi</v>
          </cell>
          <cell r="E2660" t="str">
            <v>SpliceÂ </v>
          </cell>
          <cell r="F2660" t="str">
            <v>http://www.imdb.com/title/tt1017460/?ref_=fn_tt_tt_1</v>
          </cell>
          <cell r="G2660" t="str">
            <v>English</v>
          </cell>
          <cell r="H2660" t="str">
            <v>Canada</v>
          </cell>
          <cell r="I2660">
            <v>26000000</v>
          </cell>
          <cell r="J2660">
            <v>2009</v>
          </cell>
          <cell r="K2660">
            <v>5.8</v>
          </cell>
          <cell r="L2660" t="str">
            <v>Drama</v>
          </cell>
          <cell r="M2660" t="str">
            <v>Horror</v>
          </cell>
          <cell r="N2660" t="str">
            <v>Sci-Fi</v>
          </cell>
        </row>
        <row r="2661">
          <cell r="A2661" t="str">
            <v>Zack Snyder</v>
          </cell>
          <cell r="B2661">
            <v>110</v>
          </cell>
          <cell r="C2661">
            <v>58885635</v>
          </cell>
          <cell r="D2661" t="str">
            <v>Action|Horror|Thriller</v>
          </cell>
          <cell r="E2661" t="str">
            <v>Dawn of the DeadÂ </v>
          </cell>
          <cell r="F2661" t="str">
            <v>http://www.imdb.com/title/tt0363547/?ref_=fn_tt_tt_1</v>
          </cell>
          <cell r="G2661" t="str">
            <v>English</v>
          </cell>
          <cell r="H2661" t="str">
            <v>USA</v>
          </cell>
          <cell r="I2661">
            <v>26000000</v>
          </cell>
          <cell r="J2661">
            <v>2004</v>
          </cell>
          <cell r="K2661">
            <v>7.4</v>
          </cell>
          <cell r="L2661" t="str">
            <v>Action</v>
          </cell>
          <cell r="M2661" t="str">
            <v>Horror</v>
          </cell>
          <cell r="N2661" t="str">
            <v>Thriller</v>
          </cell>
        </row>
        <row r="2662">
          <cell r="A2662" t="str">
            <v>Steve Carr</v>
          </cell>
          <cell r="B2662">
            <v>91</v>
          </cell>
          <cell r="C2662">
            <v>20819129</v>
          </cell>
          <cell r="D2662" t="str">
            <v>Action|Comedy|Crime</v>
          </cell>
          <cell r="E2662" t="str">
            <v>Paul Blart: Mall CopÂ </v>
          </cell>
          <cell r="F2662" t="str">
            <v>http://www.imdb.com/title/tt1114740/?ref_=fn_tt_tt_1</v>
          </cell>
          <cell r="G2662" t="str">
            <v>English</v>
          </cell>
          <cell r="H2662" t="str">
            <v>USA</v>
          </cell>
          <cell r="I2662">
            <v>26000000</v>
          </cell>
          <cell r="J2662">
            <v>2009</v>
          </cell>
          <cell r="K2662">
            <v>5.2</v>
          </cell>
          <cell r="L2662" t="str">
            <v>Action</v>
          </cell>
          <cell r="M2662" t="str">
            <v>Comedy</v>
          </cell>
          <cell r="N2662" t="str">
            <v>Crime</v>
          </cell>
        </row>
        <row r="2663">
          <cell r="A2663" t="str">
            <v>Mark Waters</v>
          </cell>
          <cell r="B2663">
            <v>97</v>
          </cell>
          <cell r="C2663">
            <v>110222438</v>
          </cell>
          <cell r="D2663" t="str">
            <v>Comedy|Family|Fantasy|Music|Romance</v>
          </cell>
          <cell r="E2663" t="str">
            <v>Freaky FridayÂ </v>
          </cell>
          <cell r="F2663" t="str">
            <v>http://www.imdb.com/title/tt0322330/?ref_=fn_tt_tt_1</v>
          </cell>
          <cell r="G2663" t="str">
            <v>English</v>
          </cell>
          <cell r="H2663" t="str">
            <v>USA</v>
          </cell>
          <cell r="I2663">
            <v>26000000</v>
          </cell>
          <cell r="J2663">
            <v>2003</v>
          </cell>
          <cell r="K2663">
            <v>6.1</v>
          </cell>
          <cell r="L2663" t="str">
            <v>Comedy</v>
          </cell>
          <cell r="M2663" t="str">
            <v>Family</v>
          </cell>
          <cell r="N2663" t="str">
            <v>Fantasy</v>
          </cell>
          <cell r="O2663" t="str">
            <v>Music</v>
          </cell>
        </row>
        <row r="2664">
          <cell r="A2664" t="str">
            <v>Judd Apatow</v>
          </cell>
          <cell r="B2664">
            <v>133</v>
          </cell>
          <cell r="C2664">
            <v>109243478</v>
          </cell>
          <cell r="D2664" t="str">
            <v>Comedy|Romance</v>
          </cell>
          <cell r="E2664" t="str">
            <v>The 40-Year-Old VirginÂ </v>
          </cell>
          <cell r="F2664" t="str">
            <v>http://www.imdb.com/title/tt0405422/?ref_=fn_tt_tt_1</v>
          </cell>
          <cell r="G2664" t="str">
            <v>English</v>
          </cell>
          <cell r="H2664" t="str">
            <v>USA</v>
          </cell>
          <cell r="I2664">
            <v>26000000</v>
          </cell>
          <cell r="J2664">
            <v>2005</v>
          </cell>
          <cell r="K2664">
            <v>7.1</v>
          </cell>
          <cell r="L2664" t="str">
            <v>Comedy</v>
          </cell>
          <cell r="M2664" t="str">
            <v>Romance</v>
          </cell>
        </row>
        <row r="2665">
          <cell r="A2665" t="str">
            <v>Ivan Reitman</v>
          </cell>
          <cell r="B2665">
            <v>111</v>
          </cell>
          <cell r="C2665">
            <v>91457688</v>
          </cell>
          <cell r="D2665" t="str">
            <v>Action|Comedy|Crime</v>
          </cell>
          <cell r="E2665" t="str">
            <v>Kindergarten CopÂ </v>
          </cell>
          <cell r="F2665" t="str">
            <v>http://www.imdb.com/title/tt0099938/?ref_=fn_tt_tt_1</v>
          </cell>
          <cell r="G2665" t="str">
            <v>English</v>
          </cell>
          <cell r="H2665" t="str">
            <v>USA</v>
          </cell>
          <cell r="I2665">
            <v>26000000</v>
          </cell>
          <cell r="J2665">
            <v>1990</v>
          </cell>
          <cell r="K2665">
            <v>6</v>
          </cell>
          <cell r="L2665" t="str">
            <v>Action</v>
          </cell>
          <cell r="M2665" t="str">
            <v>Comedy</v>
          </cell>
          <cell r="N2665" t="str">
            <v>Crime</v>
          </cell>
        </row>
        <row r="2666">
          <cell r="A2666" t="str">
            <v>Andy Tennant</v>
          </cell>
          <cell r="B2666">
            <v>121</v>
          </cell>
          <cell r="C2666">
            <v>65703412</v>
          </cell>
          <cell r="D2666" t="str">
            <v>Comedy|Drama|Romance</v>
          </cell>
          <cell r="E2666" t="str">
            <v>Ever After: A Cinderella StoryÂ </v>
          </cell>
          <cell r="F2666" t="str">
            <v>http://www.imdb.com/title/tt0120631/?ref_=fn_tt_tt_1</v>
          </cell>
          <cell r="G2666" t="str">
            <v>English</v>
          </cell>
          <cell r="H2666" t="str">
            <v>USA</v>
          </cell>
          <cell r="I2666">
            <v>26000000</v>
          </cell>
          <cell r="J2666">
            <v>1998</v>
          </cell>
          <cell r="K2666">
            <v>7</v>
          </cell>
          <cell r="L2666" t="str">
            <v>Comedy</v>
          </cell>
          <cell r="M2666" t="str">
            <v>Drama</v>
          </cell>
          <cell r="N2666" t="str">
            <v>Romance</v>
          </cell>
        </row>
        <row r="2667">
          <cell r="A2667" t="str">
            <v>Joel Schumacher</v>
          </cell>
          <cell r="B2667">
            <v>115</v>
          </cell>
          <cell r="C2667">
            <v>61490000</v>
          </cell>
          <cell r="D2667" t="str">
            <v>Drama|Horror|Sci-Fi|Thriller</v>
          </cell>
          <cell r="E2667" t="str">
            <v>FlatlinersÂ </v>
          </cell>
          <cell r="F2667" t="str">
            <v>http://www.imdb.com/title/tt0099582/?ref_=fn_tt_tt_1</v>
          </cell>
          <cell r="G2667" t="str">
            <v>English</v>
          </cell>
          <cell r="H2667" t="str">
            <v>USA</v>
          </cell>
          <cell r="I2667">
            <v>26000000</v>
          </cell>
          <cell r="J2667">
            <v>1990</v>
          </cell>
          <cell r="K2667">
            <v>6.6</v>
          </cell>
          <cell r="L2667" t="str">
            <v>Drama</v>
          </cell>
          <cell r="M2667" t="str">
            <v>Horror</v>
          </cell>
          <cell r="N2667" t="str">
            <v>Sci-Fi</v>
          </cell>
          <cell r="O2667" t="str">
            <v>Thriller</v>
          </cell>
        </row>
        <row r="2668">
          <cell r="A2668" t="str">
            <v>Richard Attenborough</v>
          </cell>
          <cell r="B2668">
            <v>175</v>
          </cell>
          <cell r="C2668">
            <v>50800000</v>
          </cell>
          <cell r="D2668" t="str">
            <v>Drama|History|War</v>
          </cell>
          <cell r="E2668" t="str">
            <v>A Bridge Too FarÂ </v>
          </cell>
          <cell r="F2668" t="str">
            <v>http://www.imdb.com/title/tt0075784/?ref_=fn_tt_tt_1</v>
          </cell>
          <cell r="G2668" t="str">
            <v>English</v>
          </cell>
          <cell r="H2668" t="str">
            <v>USA</v>
          </cell>
          <cell r="I2668">
            <v>26000000</v>
          </cell>
          <cell r="J2668">
            <v>1977</v>
          </cell>
          <cell r="K2668">
            <v>7.4</v>
          </cell>
          <cell r="L2668" t="str">
            <v>Drama</v>
          </cell>
          <cell r="M2668" t="str">
            <v>History</v>
          </cell>
          <cell r="N2668" t="str">
            <v>War</v>
          </cell>
        </row>
        <row r="2669">
          <cell r="A2669" t="str">
            <v>Wes Craven</v>
          </cell>
          <cell r="B2669">
            <v>85</v>
          </cell>
          <cell r="C2669">
            <v>57859105</v>
          </cell>
          <cell r="D2669" t="str">
            <v>Mystery|Thriller</v>
          </cell>
          <cell r="E2669" t="str">
            <v>Red EyeÂ </v>
          </cell>
          <cell r="F2669" t="str">
            <v>http://www.imdb.com/title/tt0421239/?ref_=fn_tt_tt_1</v>
          </cell>
          <cell r="G2669" t="str">
            <v>English</v>
          </cell>
          <cell r="H2669" t="str">
            <v>USA</v>
          </cell>
          <cell r="I2669">
            <v>26000000</v>
          </cell>
          <cell r="J2669">
            <v>2005</v>
          </cell>
          <cell r="K2669">
            <v>6.5</v>
          </cell>
          <cell r="L2669" t="str">
            <v>Mystery</v>
          </cell>
          <cell r="M2669" t="str">
            <v>Thriller</v>
          </cell>
        </row>
        <row r="2670">
          <cell r="A2670" t="str">
            <v>David R. Ellis</v>
          </cell>
          <cell r="B2670">
            <v>90</v>
          </cell>
          <cell r="C2670">
            <v>46455802</v>
          </cell>
          <cell r="D2670" t="str">
            <v>Horror|Thriller</v>
          </cell>
          <cell r="E2670" t="str">
            <v>Final Destination 2Â </v>
          </cell>
          <cell r="F2670" t="str">
            <v>http://www.imdb.com/title/tt0309593/?ref_=fn_tt_tt_1</v>
          </cell>
          <cell r="G2670" t="str">
            <v>English</v>
          </cell>
          <cell r="H2670" t="str">
            <v>USA</v>
          </cell>
          <cell r="I2670">
            <v>26000000</v>
          </cell>
          <cell r="J2670">
            <v>2003</v>
          </cell>
          <cell r="K2670">
            <v>6.2</v>
          </cell>
          <cell r="L2670" t="str">
            <v>Horror</v>
          </cell>
          <cell r="M2670" t="str">
            <v>Thriller</v>
          </cell>
        </row>
        <row r="2671">
          <cell r="A2671" t="str">
            <v>Joel Coen</v>
          </cell>
          <cell r="B2671">
            <v>107</v>
          </cell>
          <cell r="C2671">
            <v>45506619</v>
          </cell>
          <cell r="D2671" t="str">
            <v>Adventure|Comedy|Crime|Music</v>
          </cell>
          <cell r="E2671" t="str">
            <v>O Brother, Where Art Thou?Â </v>
          </cell>
          <cell r="F2671" t="str">
            <v>http://www.imdb.com/title/tt0190590/?ref_=fn_tt_tt_1</v>
          </cell>
          <cell r="G2671" t="str">
            <v>English</v>
          </cell>
          <cell r="H2671" t="str">
            <v>UK</v>
          </cell>
          <cell r="I2671">
            <v>26000000</v>
          </cell>
          <cell r="J2671">
            <v>2000</v>
          </cell>
          <cell r="K2671">
            <v>7.8</v>
          </cell>
          <cell r="L2671" t="str">
            <v>Adventure</v>
          </cell>
          <cell r="M2671" t="str">
            <v>Comedy</v>
          </cell>
          <cell r="N2671" t="str">
            <v>Crime</v>
          </cell>
          <cell r="O2671" t="str">
            <v>Music</v>
          </cell>
        </row>
        <row r="2672">
          <cell r="A2672" t="str">
            <v>Scott Stewart</v>
          </cell>
          <cell r="B2672">
            <v>100</v>
          </cell>
          <cell r="C2672">
            <v>40168080</v>
          </cell>
          <cell r="D2672" t="str">
            <v>Action|Fantasy|Horror</v>
          </cell>
          <cell r="E2672" t="str">
            <v>LegionÂ </v>
          </cell>
          <cell r="F2672" t="str">
            <v>http://www.imdb.com/title/tt1038686/?ref_=fn_tt_tt_1</v>
          </cell>
          <cell r="G2672" t="str">
            <v>English</v>
          </cell>
          <cell r="H2672" t="str">
            <v>USA</v>
          </cell>
          <cell r="I2672">
            <v>26000000</v>
          </cell>
          <cell r="J2672">
            <v>2010</v>
          </cell>
          <cell r="K2672">
            <v>5.2</v>
          </cell>
          <cell r="L2672" t="str">
            <v>Action</v>
          </cell>
          <cell r="M2672" t="str">
            <v>Fantasy</v>
          </cell>
          <cell r="N2672" t="str">
            <v>Horror</v>
          </cell>
        </row>
        <row r="2673">
          <cell r="A2673" t="str">
            <v>Michael Bay</v>
          </cell>
          <cell r="B2673">
            <v>129</v>
          </cell>
          <cell r="C2673">
            <v>49874933</v>
          </cell>
          <cell r="D2673" t="str">
            <v>Comedy|Crime|Drama</v>
          </cell>
          <cell r="E2673" t="str">
            <v>Pain &amp; GainÂ </v>
          </cell>
          <cell r="F2673" t="str">
            <v>http://www.imdb.com/title/tt1980209/?ref_=fn_tt_tt_1</v>
          </cell>
          <cell r="G2673" t="str">
            <v>English</v>
          </cell>
          <cell r="H2673" t="str">
            <v>USA</v>
          </cell>
          <cell r="I2673">
            <v>26000000</v>
          </cell>
          <cell r="J2673">
            <v>2013</v>
          </cell>
          <cell r="K2673">
            <v>6.5</v>
          </cell>
          <cell r="L2673" t="str">
            <v>Comedy</v>
          </cell>
          <cell r="M2673" t="str">
            <v>Crime</v>
          </cell>
          <cell r="N2673" t="str">
            <v>Drama</v>
          </cell>
        </row>
        <row r="2674">
          <cell r="A2674" t="str">
            <v>Paul Weitz</v>
          </cell>
          <cell r="B2674">
            <v>109</v>
          </cell>
          <cell r="C2674">
            <v>45489752</v>
          </cell>
          <cell r="D2674" t="str">
            <v>Comedy|Drama|Romance</v>
          </cell>
          <cell r="E2674" t="str">
            <v>In Good CompanyÂ </v>
          </cell>
          <cell r="F2674" t="str">
            <v>http://www.imdb.com/title/tt0385267/?ref_=fn_tt_tt_1</v>
          </cell>
          <cell r="G2674" t="str">
            <v>English</v>
          </cell>
          <cell r="H2674" t="str">
            <v>USA</v>
          </cell>
          <cell r="I2674">
            <v>26000000</v>
          </cell>
          <cell r="J2674">
            <v>2004</v>
          </cell>
          <cell r="K2674">
            <v>6.5</v>
          </cell>
          <cell r="L2674" t="str">
            <v>Comedy</v>
          </cell>
          <cell r="M2674" t="str">
            <v>Drama</v>
          </cell>
          <cell r="N2674" t="str">
            <v>Romance</v>
          </cell>
        </row>
        <row r="2675">
          <cell r="A2675" t="str">
            <v>Jonathan Frakes</v>
          </cell>
          <cell r="B2675">
            <v>94</v>
          </cell>
          <cell r="C2675">
            <v>36985501</v>
          </cell>
          <cell r="D2675" t="str">
            <v>Action|Adventure|Comedy|Sci-Fi|Thriller</v>
          </cell>
          <cell r="E2675" t="str">
            <v>ClockstoppersÂ </v>
          </cell>
          <cell r="F2675" t="str">
            <v>http://www.imdb.com/title/tt0157472/?ref_=fn_tt_tt_1</v>
          </cell>
          <cell r="G2675" t="str">
            <v>English</v>
          </cell>
          <cell r="H2675" t="str">
            <v>USA</v>
          </cell>
          <cell r="I2675">
            <v>26000000</v>
          </cell>
          <cell r="J2675">
            <v>2002</v>
          </cell>
          <cell r="K2675">
            <v>5.2</v>
          </cell>
          <cell r="L2675" t="str">
            <v>Action</v>
          </cell>
          <cell r="M2675" t="str">
            <v>Adventure</v>
          </cell>
          <cell r="N2675" t="str">
            <v>Comedy</v>
          </cell>
          <cell r="O2675" t="str">
            <v>Sci-Fi</v>
          </cell>
        </row>
        <row r="2676">
          <cell r="A2676" t="str">
            <v>Lawrence Kasdan</v>
          </cell>
          <cell r="B2676">
            <v>133</v>
          </cell>
          <cell r="C2676">
            <v>33200000</v>
          </cell>
          <cell r="D2676" t="str">
            <v>Action|Crime|Drama|Western</v>
          </cell>
          <cell r="E2676" t="str">
            <v>SilveradoÂ </v>
          </cell>
          <cell r="F2676" t="str">
            <v>http://www.imdb.com/title/tt0090022/?ref_=fn_tt_tt_1</v>
          </cell>
          <cell r="G2676" t="str">
            <v>English</v>
          </cell>
          <cell r="H2676" t="str">
            <v>USA</v>
          </cell>
          <cell r="I2676">
            <v>26000000</v>
          </cell>
          <cell r="J2676">
            <v>1985</v>
          </cell>
          <cell r="K2676">
            <v>7.2</v>
          </cell>
          <cell r="L2676" t="str">
            <v>Action</v>
          </cell>
          <cell r="M2676" t="str">
            <v>Crime</v>
          </cell>
          <cell r="N2676" t="str">
            <v>Drama</v>
          </cell>
          <cell r="O2676" t="str">
            <v>Western</v>
          </cell>
        </row>
        <row r="2677">
          <cell r="A2677" t="str">
            <v>Jim Sheridan</v>
          </cell>
          <cell r="B2677">
            <v>105</v>
          </cell>
          <cell r="C2677">
            <v>28501651</v>
          </cell>
          <cell r="D2677" t="str">
            <v>Drama|Thriller</v>
          </cell>
          <cell r="E2677" t="str">
            <v>BrothersÂ </v>
          </cell>
          <cell r="F2677" t="str">
            <v>http://www.imdb.com/title/tt0765010/?ref_=fn_tt_tt_1</v>
          </cell>
          <cell r="G2677" t="str">
            <v>English</v>
          </cell>
          <cell r="H2677" t="str">
            <v>USA</v>
          </cell>
          <cell r="I2677">
            <v>26000000</v>
          </cell>
          <cell r="J2677">
            <v>2009</v>
          </cell>
          <cell r="K2677">
            <v>7.1</v>
          </cell>
          <cell r="L2677" t="str">
            <v>Drama</v>
          </cell>
          <cell r="M2677" t="str">
            <v>Thriller</v>
          </cell>
        </row>
        <row r="2678">
          <cell r="A2678" t="str">
            <v>Kevin Allen</v>
          </cell>
          <cell r="B2678">
            <v>100</v>
          </cell>
          <cell r="C2678">
            <v>23222861</v>
          </cell>
          <cell r="D2678" t="str">
            <v>Action|Adventure|Comedy|Family|Romance|Sci-Fi</v>
          </cell>
          <cell r="E2678" t="str">
            <v>Agent Cody Banks 2: Destination LondonÂ </v>
          </cell>
          <cell r="F2678" t="str">
            <v>http://www.imdb.com/title/tt0358349/?ref_=fn_tt_tt_1</v>
          </cell>
          <cell r="G2678" t="str">
            <v>English</v>
          </cell>
          <cell r="H2678" t="str">
            <v>USA</v>
          </cell>
          <cell r="I2678">
            <v>26000000</v>
          </cell>
          <cell r="J2678">
            <v>2004</v>
          </cell>
          <cell r="K2678">
            <v>4.5</v>
          </cell>
          <cell r="L2678" t="str">
            <v>Action</v>
          </cell>
          <cell r="M2678" t="str">
            <v>Adventure</v>
          </cell>
          <cell r="N2678" t="str">
            <v>Comedy</v>
          </cell>
          <cell r="O2678" t="str">
            <v>Family</v>
          </cell>
        </row>
        <row r="2679">
          <cell r="A2679" t="str">
            <v>James McTeigue</v>
          </cell>
          <cell r="B2679">
            <v>110</v>
          </cell>
          <cell r="C2679">
            <v>16005978</v>
          </cell>
          <cell r="D2679" t="str">
            <v>Crime|Mystery|Thriller</v>
          </cell>
          <cell r="E2679" t="str">
            <v>The RavenÂ </v>
          </cell>
          <cell r="F2679" t="str">
            <v>http://www.imdb.com/title/tt1486192/?ref_=fn_tt_tt_1</v>
          </cell>
          <cell r="G2679" t="str">
            <v>English</v>
          </cell>
          <cell r="H2679" t="str">
            <v>USA</v>
          </cell>
          <cell r="I2679">
            <v>26000000</v>
          </cell>
          <cell r="J2679">
            <v>2012</v>
          </cell>
          <cell r="K2679">
            <v>6.4</v>
          </cell>
          <cell r="L2679" t="str">
            <v>Crime</v>
          </cell>
          <cell r="M2679" t="str">
            <v>Mystery</v>
          </cell>
          <cell r="N2679" t="str">
            <v>Thriller</v>
          </cell>
        </row>
        <row r="2680">
          <cell r="A2680" t="str">
            <v>Donald Petrie</v>
          </cell>
          <cell r="B2680">
            <v>110</v>
          </cell>
          <cell r="C2680">
            <v>14469428</v>
          </cell>
          <cell r="D2680" t="str">
            <v>Comedy|Romance</v>
          </cell>
          <cell r="E2680" t="str">
            <v>Welcome to MooseportÂ </v>
          </cell>
          <cell r="F2680" t="str">
            <v>http://www.imdb.com/title/tt0361925/?ref_=fn_tt_tt_1</v>
          </cell>
          <cell r="G2680" t="str">
            <v>English</v>
          </cell>
          <cell r="H2680" t="str">
            <v>USA</v>
          </cell>
          <cell r="I2680">
            <v>26000000</v>
          </cell>
          <cell r="J2680">
            <v>2004</v>
          </cell>
          <cell r="K2680">
            <v>5.2</v>
          </cell>
          <cell r="L2680" t="str">
            <v>Comedy</v>
          </cell>
          <cell r="M2680" t="str">
            <v>Romance</v>
          </cell>
        </row>
        <row r="2681">
          <cell r="A2681" t="str">
            <v>Andrew Morahan</v>
          </cell>
          <cell r="B2681">
            <v>99</v>
          </cell>
          <cell r="C2681">
            <v>13829734</v>
          </cell>
          <cell r="D2681" t="str">
            <v>Action|Fantasy|Romance|Sci-Fi</v>
          </cell>
          <cell r="E2681" t="str">
            <v>Highlander: The Final DimensionÂ </v>
          </cell>
          <cell r="F2681" t="str">
            <v>http://www.imdb.com/title/tt0110027/?ref_=fn_tt_tt_1</v>
          </cell>
          <cell r="G2681" t="str">
            <v>English</v>
          </cell>
          <cell r="H2681" t="str">
            <v>Canada</v>
          </cell>
          <cell r="I2681">
            <v>26000000</v>
          </cell>
          <cell r="J2681">
            <v>1994</v>
          </cell>
          <cell r="K2681">
            <v>4.3</v>
          </cell>
          <cell r="L2681" t="str">
            <v>Action</v>
          </cell>
          <cell r="M2681" t="str">
            <v>Fantasy</v>
          </cell>
          <cell r="N2681" t="str">
            <v>Romance</v>
          </cell>
          <cell r="O2681" t="str">
            <v>Sci-Fi</v>
          </cell>
        </row>
        <row r="2682">
          <cell r="A2682" t="str">
            <v>Michael Cohn</v>
          </cell>
          <cell r="B2682">
            <v>100</v>
          </cell>
          <cell r="C2682">
            <v>0</v>
          </cell>
          <cell r="D2682" t="str">
            <v>Fantasy|Horror</v>
          </cell>
          <cell r="E2682" t="str">
            <v>Snow White: A Tale of TerrorÂ </v>
          </cell>
          <cell r="F2682" t="str">
            <v>http://www.imdb.com/title/tt0119227/?ref_=fn_tt_tt_1</v>
          </cell>
          <cell r="G2682" t="str">
            <v>English</v>
          </cell>
          <cell r="H2682" t="str">
            <v>USA</v>
          </cell>
          <cell r="I2682">
            <v>26000000</v>
          </cell>
          <cell r="J2682">
            <v>1997</v>
          </cell>
          <cell r="K2682">
            <v>6.3</v>
          </cell>
          <cell r="L2682" t="str">
            <v>Fantasy</v>
          </cell>
          <cell r="M2682" t="str">
            <v>Horror</v>
          </cell>
        </row>
        <row r="2683">
          <cell r="A2683" t="str">
            <v>Woody Allen</v>
          </cell>
          <cell r="B2683">
            <v>103</v>
          </cell>
          <cell r="C2683">
            <v>7496522</v>
          </cell>
          <cell r="D2683" t="str">
            <v>Comedy|Crime|Mystery|Romance</v>
          </cell>
          <cell r="E2683" t="str">
            <v>The Curse of the Jade ScorpionÂ </v>
          </cell>
          <cell r="F2683" t="str">
            <v>http://www.imdb.com/title/tt0256524/?ref_=fn_tt_tt_1</v>
          </cell>
          <cell r="G2683" t="str">
            <v>English</v>
          </cell>
          <cell r="H2683" t="str">
            <v>USA</v>
          </cell>
          <cell r="I2683">
            <v>26000000</v>
          </cell>
          <cell r="J2683">
            <v>2001</v>
          </cell>
          <cell r="K2683">
            <v>6.8</v>
          </cell>
          <cell r="L2683" t="str">
            <v>Comedy</v>
          </cell>
          <cell r="M2683" t="str">
            <v>Crime</v>
          </cell>
          <cell r="N2683" t="str">
            <v>Mystery</v>
          </cell>
          <cell r="O2683" t="str">
            <v>Romance</v>
          </cell>
        </row>
        <row r="2684">
          <cell r="A2684" t="str">
            <v>David O. Russell</v>
          </cell>
          <cell r="B2684">
            <v>100</v>
          </cell>
          <cell r="C2684">
            <v>0</v>
          </cell>
          <cell r="D2684" t="str">
            <v>Comedy|Romance</v>
          </cell>
          <cell r="E2684" t="str">
            <v>Accidental LoveÂ </v>
          </cell>
          <cell r="F2684" t="str">
            <v>http://www.imdb.com/title/tt1137470/?ref_=fn_tt_tt_1</v>
          </cell>
          <cell r="G2684" t="str">
            <v>English</v>
          </cell>
          <cell r="H2684" t="str">
            <v>USA</v>
          </cell>
          <cell r="I2684">
            <v>26000000</v>
          </cell>
          <cell r="J2684">
            <v>2015</v>
          </cell>
          <cell r="K2684">
            <v>4</v>
          </cell>
          <cell r="L2684" t="str">
            <v>Comedy</v>
          </cell>
          <cell r="M2684" t="str">
            <v>Romance</v>
          </cell>
        </row>
        <row r="2685">
          <cell r="A2685" t="str">
            <v>Tarsem Singh</v>
          </cell>
          <cell r="B2685">
            <v>117</v>
          </cell>
          <cell r="C2685">
            <v>12276810</v>
          </cell>
          <cell r="D2685" t="str">
            <v>Action|Mystery|Sci-Fi|Thriller</v>
          </cell>
          <cell r="E2685" t="str">
            <v>Self/lessÂ </v>
          </cell>
          <cell r="F2685" t="str">
            <v>http://www.imdb.com/title/tt2140379/?ref_=fn_tt_tt_1</v>
          </cell>
          <cell r="G2685" t="str">
            <v>English</v>
          </cell>
          <cell r="H2685" t="str">
            <v>USA</v>
          </cell>
          <cell r="I2685">
            <v>26000000</v>
          </cell>
          <cell r="J2685">
            <v>2015</v>
          </cell>
          <cell r="K2685">
            <v>6.5</v>
          </cell>
          <cell r="L2685" t="str">
            <v>Action</v>
          </cell>
          <cell r="M2685" t="str">
            <v>Mystery</v>
          </cell>
          <cell r="N2685" t="str">
            <v>Sci-Fi</v>
          </cell>
          <cell r="O2685" t="str">
            <v>Thriller</v>
          </cell>
        </row>
        <row r="2686">
          <cell r="A2686" t="str">
            <v>Michael Hoffman</v>
          </cell>
          <cell r="B2686">
            <v>118</v>
          </cell>
          <cell r="C2686">
            <v>26761283</v>
          </cell>
          <cell r="D2686" t="str">
            <v>Drama|Romance</v>
          </cell>
          <cell r="E2686" t="str">
            <v>The Best of MeÂ </v>
          </cell>
          <cell r="F2686" t="str">
            <v>http://www.imdb.com/title/tt1972779/?ref_=fn_tt_tt_1</v>
          </cell>
          <cell r="G2686" t="str">
            <v>English</v>
          </cell>
          <cell r="H2686" t="str">
            <v>USA</v>
          </cell>
          <cell r="I2686">
            <v>26000000</v>
          </cell>
          <cell r="J2686">
            <v>2014</v>
          </cell>
          <cell r="K2686">
            <v>6.7</v>
          </cell>
          <cell r="L2686" t="str">
            <v>Drama</v>
          </cell>
          <cell r="M2686" t="str">
            <v>Romance</v>
          </cell>
        </row>
        <row r="2687">
          <cell r="A2687" t="str">
            <v>Oleg Stepchenko</v>
          </cell>
          <cell r="B2687">
            <v>107</v>
          </cell>
          <cell r="C2687">
            <v>0</v>
          </cell>
          <cell r="D2687" t="str">
            <v>Adventure|Fantasy|Mystery|Thriller</v>
          </cell>
          <cell r="E2687" t="str">
            <v>ViyÂ </v>
          </cell>
          <cell r="F2687" t="str">
            <v>http://www.imdb.com/title/tt1224378/?ref_=fn_tt_tt_1</v>
          </cell>
          <cell r="G2687" t="str">
            <v>Russian</v>
          </cell>
          <cell r="H2687" t="str">
            <v>Russia</v>
          </cell>
          <cell r="I2687">
            <v>26000000</v>
          </cell>
          <cell r="J2687">
            <v>2014</v>
          </cell>
          <cell r="K2687">
            <v>5.4</v>
          </cell>
          <cell r="L2687" t="str">
            <v>Adventure</v>
          </cell>
          <cell r="M2687" t="str">
            <v>Fantasy</v>
          </cell>
          <cell r="N2687" t="str">
            <v>Mystery</v>
          </cell>
          <cell r="O2687" t="str">
            <v>Thriller</v>
          </cell>
        </row>
        <row r="2688">
          <cell r="A2688" t="str">
            <v>Sharon Maguire</v>
          </cell>
          <cell r="B2688">
            <v>97</v>
          </cell>
          <cell r="C2688">
            <v>71500556</v>
          </cell>
          <cell r="D2688" t="str">
            <v>Comedy|Drama|Romance</v>
          </cell>
          <cell r="E2688" t="str">
            <v>Bridget Jones's DiaryÂ </v>
          </cell>
          <cell r="F2688" t="str">
            <v>http://www.imdb.com/title/tt0243155/?ref_=fn_tt_tt_1</v>
          </cell>
          <cell r="G2688" t="str">
            <v>English</v>
          </cell>
          <cell r="H2688" t="str">
            <v>UK</v>
          </cell>
          <cell r="I2688">
            <v>26000000</v>
          </cell>
          <cell r="J2688">
            <v>2001</v>
          </cell>
          <cell r="K2688">
            <v>6.7</v>
          </cell>
          <cell r="L2688" t="str">
            <v>Comedy</v>
          </cell>
          <cell r="M2688" t="str">
            <v>Drama</v>
          </cell>
          <cell r="N2688" t="str">
            <v>Romance</v>
          </cell>
        </row>
        <row r="2689">
          <cell r="A2689" t="str">
            <v>Adam McKay</v>
          </cell>
          <cell r="B2689">
            <v>98</v>
          </cell>
          <cell r="C2689">
            <v>84136909</v>
          </cell>
          <cell r="D2689" t="str">
            <v>Comedy</v>
          </cell>
          <cell r="E2689" t="str">
            <v>Anchorman: The Legend of Ron BurgundyÂ </v>
          </cell>
          <cell r="F2689" t="str">
            <v>http://www.imdb.com/title/tt0357413/?ref_=fn_tt_tt_1</v>
          </cell>
          <cell r="G2689" t="str">
            <v>English</v>
          </cell>
          <cell r="H2689" t="str">
            <v>USA</v>
          </cell>
          <cell r="I2689">
            <v>26000000</v>
          </cell>
          <cell r="J2689">
            <v>2004</v>
          </cell>
          <cell r="K2689">
            <v>7.2</v>
          </cell>
          <cell r="L2689" t="str">
            <v>Comedy</v>
          </cell>
          <cell r="M2689">
            <v>0</v>
          </cell>
        </row>
        <row r="2690">
          <cell r="A2690" t="str">
            <v>Harald Zwart</v>
          </cell>
          <cell r="B2690">
            <v>102</v>
          </cell>
          <cell r="C2690">
            <v>47285499</v>
          </cell>
          <cell r="D2690" t="str">
            <v>Action|Adventure|Comedy|Crime|Family|Romance|Thriller</v>
          </cell>
          <cell r="E2690" t="str">
            <v>Agent Cody BanksÂ </v>
          </cell>
          <cell r="F2690" t="str">
            <v>http://www.imdb.com/title/tt0313911/?ref_=fn_tt_tt_1</v>
          </cell>
          <cell r="G2690" t="str">
            <v>English</v>
          </cell>
          <cell r="H2690" t="str">
            <v>USA</v>
          </cell>
          <cell r="I2690">
            <v>26000000</v>
          </cell>
          <cell r="J2690">
            <v>2003</v>
          </cell>
          <cell r="K2690">
            <v>5</v>
          </cell>
          <cell r="L2690" t="str">
            <v>Action</v>
          </cell>
          <cell r="M2690" t="str">
            <v>Adventure</v>
          </cell>
          <cell r="N2690" t="str">
            <v>Comedy</v>
          </cell>
          <cell r="O2690" t="str">
            <v>Crime</v>
          </cell>
        </row>
        <row r="2691">
          <cell r="A2691" t="str">
            <v>Paul Feig</v>
          </cell>
          <cell r="B2691">
            <v>90</v>
          </cell>
          <cell r="C2691">
            <v>16647384</v>
          </cell>
          <cell r="D2691" t="str">
            <v>Adventure|Comedy|Family|Romance</v>
          </cell>
          <cell r="E2691" t="str">
            <v>Unaccompanied MinorsÂ </v>
          </cell>
          <cell r="F2691" t="str">
            <v>http://www.imdb.com/title/tt0488658/?ref_=fn_tt_tt_1</v>
          </cell>
          <cell r="G2691" t="str">
            <v>English</v>
          </cell>
          <cell r="H2691" t="str">
            <v>USA</v>
          </cell>
          <cell r="I2691">
            <v>26000000</v>
          </cell>
          <cell r="J2691">
            <v>2006</v>
          </cell>
          <cell r="K2691">
            <v>5.0999999999999996</v>
          </cell>
          <cell r="L2691" t="str">
            <v>Adventure</v>
          </cell>
          <cell r="M2691" t="str">
            <v>Comedy</v>
          </cell>
          <cell r="N2691" t="str">
            <v>Family</v>
          </cell>
          <cell r="O2691" t="str">
            <v>Romance</v>
          </cell>
        </row>
        <row r="2692">
          <cell r="A2692" t="str">
            <v>Patricia Riggen</v>
          </cell>
          <cell r="B2692">
            <v>127</v>
          </cell>
          <cell r="C2692">
            <v>12188642</v>
          </cell>
          <cell r="D2692" t="str">
            <v>Biography|Drama|History</v>
          </cell>
          <cell r="E2692" t="str">
            <v>The 33Â </v>
          </cell>
          <cell r="F2692" t="str">
            <v>http://www.imdb.com/title/tt2006295/?ref_=fn_tt_tt_1</v>
          </cell>
          <cell r="G2692" t="str">
            <v>English</v>
          </cell>
          <cell r="H2692" t="str">
            <v>Chile</v>
          </cell>
          <cell r="I2692">
            <v>26000000</v>
          </cell>
          <cell r="J2692">
            <v>2015</v>
          </cell>
          <cell r="K2692">
            <v>6.9</v>
          </cell>
          <cell r="L2692" t="str">
            <v>Biography</v>
          </cell>
          <cell r="M2692" t="str">
            <v>Drama</v>
          </cell>
          <cell r="N2692" t="str">
            <v>History</v>
          </cell>
        </row>
        <row r="2693">
          <cell r="A2693" t="str">
            <v>Ken Scott</v>
          </cell>
          <cell r="B2693">
            <v>105</v>
          </cell>
          <cell r="C2693">
            <v>30659817</v>
          </cell>
          <cell r="D2693" t="str">
            <v>Comedy|Drama</v>
          </cell>
          <cell r="E2693" t="str">
            <v>Delivery ManÂ </v>
          </cell>
          <cell r="F2693" t="str">
            <v>http://www.imdb.com/title/tt2387559/?ref_=fn_tt_tt_1</v>
          </cell>
          <cell r="G2693" t="str">
            <v>English</v>
          </cell>
          <cell r="H2693" t="str">
            <v>USA</v>
          </cell>
          <cell r="I2693">
            <v>26000000</v>
          </cell>
          <cell r="J2693">
            <v>2013</v>
          </cell>
          <cell r="K2693">
            <v>6.4</v>
          </cell>
          <cell r="L2693" t="str">
            <v>Comedy</v>
          </cell>
          <cell r="M2693" t="str">
            <v>Drama</v>
          </cell>
        </row>
        <row r="2694">
          <cell r="A2694" t="str">
            <v>Jonathan Demme</v>
          </cell>
          <cell r="B2694">
            <v>125</v>
          </cell>
          <cell r="C2694">
            <v>77324422</v>
          </cell>
          <cell r="D2694" t="str">
            <v>Drama</v>
          </cell>
          <cell r="E2694" t="str">
            <v>PhiladelphiaÂ </v>
          </cell>
          <cell r="F2694" t="str">
            <v>http://www.imdb.com/title/tt0107818/?ref_=fn_tt_tt_1</v>
          </cell>
          <cell r="G2694" t="str">
            <v>English</v>
          </cell>
          <cell r="H2694" t="str">
            <v>USA</v>
          </cell>
          <cell r="I2694">
            <v>26000000</v>
          </cell>
          <cell r="J2694">
            <v>1993</v>
          </cell>
          <cell r="K2694">
            <v>7.7</v>
          </cell>
          <cell r="L2694" t="str">
            <v>Drama</v>
          </cell>
          <cell r="M2694">
            <v>0</v>
          </cell>
        </row>
        <row r="2695">
          <cell r="A2695" t="str">
            <v>Todd Field</v>
          </cell>
          <cell r="B2695">
            <v>137</v>
          </cell>
          <cell r="C2695">
            <v>5459824</v>
          </cell>
          <cell r="D2695" t="str">
            <v>Drama|Romance</v>
          </cell>
          <cell r="E2695" t="str">
            <v>Little ChildrenÂ </v>
          </cell>
          <cell r="F2695" t="str">
            <v>http://www.imdb.com/title/tt0404203/?ref_=fn_tt_tt_1</v>
          </cell>
          <cell r="G2695" t="str">
            <v>English</v>
          </cell>
          <cell r="H2695" t="str">
            <v>USA</v>
          </cell>
          <cell r="I2695">
            <v>26000000</v>
          </cell>
          <cell r="J2695">
            <v>2006</v>
          </cell>
          <cell r="K2695">
            <v>7.6</v>
          </cell>
          <cell r="L2695" t="str">
            <v>Drama</v>
          </cell>
          <cell r="M2695" t="str">
            <v>Romance</v>
          </cell>
        </row>
        <row r="2696">
          <cell r="A2696" t="str">
            <v>Tom Hanks</v>
          </cell>
          <cell r="B2696">
            <v>149</v>
          </cell>
          <cell r="C2696">
            <v>25809813</v>
          </cell>
          <cell r="D2696" t="str">
            <v>Comedy|Drama|Music</v>
          </cell>
          <cell r="E2696" t="str">
            <v>That Thing You Do!Â </v>
          </cell>
          <cell r="F2696" t="str">
            <v>http://www.imdb.com/title/tt0117887/?ref_=fn_tt_tt_1</v>
          </cell>
          <cell r="G2696" t="str">
            <v>English</v>
          </cell>
          <cell r="H2696" t="str">
            <v>USA</v>
          </cell>
          <cell r="I2696">
            <v>26000000</v>
          </cell>
          <cell r="J2696">
            <v>1996</v>
          </cell>
          <cell r="K2696">
            <v>6.9</v>
          </cell>
          <cell r="L2696" t="str">
            <v>Comedy</v>
          </cell>
          <cell r="M2696" t="str">
            <v>Drama</v>
          </cell>
          <cell r="N2696" t="str">
            <v>Music</v>
          </cell>
        </row>
        <row r="2697">
          <cell r="A2697" t="str">
            <v>Jean-Pierre Jeunet</v>
          </cell>
          <cell r="B2697">
            <v>105</v>
          </cell>
          <cell r="C2697">
            <v>1260917</v>
          </cell>
          <cell r="D2697" t="str">
            <v>Action|Comedy|Crime</v>
          </cell>
          <cell r="E2697" t="str">
            <v>MicmacsÂ </v>
          </cell>
          <cell r="F2697" t="str">
            <v>http://www.imdb.com/title/tt1149361/?ref_=fn_tt_tt_1</v>
          </cell>
          <cell r="G2697" t="str">
            <v>French</v>
          </cell>
          <cell r="H2697" t="str">
            <v>France</v>
          </cell>
          <cell r="I2697">
            <v>27000000</v>
          </cell>
          <cell r="J2697">
            <v>2009</v>
          </cell>
          <cell r="K2697">
            <v>7.2</v>
          </cell>
          <cell r="L2697" t="str">
            <v>Action</v>
          </cell>
          <cell r="M2697" t="str">
            <v>Comedy</v>
          </cell>
          <cell r="N2697" t="str">
            <v>Crime</v>
          </cell>
        </row>
        <row r="2698">
          <cell r="A2698" t="str">
            <v>Anthony Minghella</v>
          </cell>
          <cell r="B2698">
            <v>162</v>
          </cell>
          <cell r="C2698">
            <v>78651430</v>
          </cell>
          <cell r="D2698" t="str">
            <v>Drama|Romance|War</v>
          </cell>
          <cell r="E2698" t="str">
            <v>The English PatientÂ </v>
          </cell>
          <cell r="F2698" t="str">
            <v>http://www.imdb.com/title/tt0116209/?ref_=fn_tt_tt_1</v>
          </cell>
          <cell r="G2698" t="str">
            <v>English</v>
          </cell>
          <cell r="H2698" t="str">
            <v>USA</v>
          </cell>
          <cell r="I2698">
            <v>27000000</v>
          </cell>
          <cell r="J2698">
            <v>1996</v>
          </cell>
          <cell r="K2698">
            <v>7.4</v>
          </cell>
          <cell r="L2698" t="str">
            <v>Drama</v>
          </cell>
          <cell r="M2698" t="str">
            <v>Romance</v>
          </cell>
          <cell r="N2698" t="str">
            <v>War</v>
          </cell>
        </row>
        <row r="2699">
          <cell r="A2699" t="str">
            <v>Mike Nichols</v>
          </cell>
          <cell r="B2699">
            <v>98</v>
          </cell>
          <cell r="C2699">
            <v>33987757</v>
          </cell>
          <cell r="D2699" t="str">
            <v>Drama|Romance</v>
          </cell>
          <cell r="E2699" t="str">
            <v>CloserÂ </v>
          </cell>
          <cell r="F2699" t="str">
            <v>http://www.imdb.com/title/tt0376541/?ref_=fn_tt_tt_1</v>
          </cell>
          <cell r="G2699" t="str">
            <v>English</v>
          </cell>
          <cell r="H2699" t="str">
            <v>USA</v>
          </cell>
          <cell r="I2699">
            <v>27000000</v>
          </cell>
          <cell r="J2699">
            <v>2004</v>
          </cell>
          <cell r="K2699">
            <v>7.3</v>
          </cell>
          <cell r="L2699" t="str">
            <v>Drama</v>
          </cell>
          <cell r="M2699" t="str">
            <v>Romance</v>
          </cell>
        </row>
        <row r="2700">
          <cell r="A2700" t="str">
            <v>Peter Yates</v>
          </cell>
          <cell r="B2700">
            <v>116</v>
          </cell>
          <cell r="C2700">
            <v>0</v>
          </cell>
          <cell r="D2700" t="str">
            <v>Action|Adventure|Fantasy</v>
          </cell>
          <cell r="E2700" t="str">
            <v>KrullÂ </v>
          </cell>
          <cell r="F2700" t="str">
            <v>http://www.imdb.com/title/tt0085811/?ref_=fn_tt_tt_1</v>
          </cell>
          <cell r="G2700" t="str">
            <v>English</v>
          </cell>
          <cell r="H2700" t="str">
            <v>UK</v>
          </cell>
          <cell r="I2700">
            <v>27000000</v>
          </cell>
          <cell r="J2700">
            <v>1983</v>
          </cell>
          <cell r="K2700">
            <v>6</v>
          </cell>
          <cell r="L2700" t="str">
            <v>Action</v>
          </cell>
          <cell r="M2700" t="str">
            <v>Adventure</v>
          </cell>
          <cell r="N2700" t="str">
            <v>Fantasy</v>
          </cell>
        </row>
        <row r="2701">
          <cell r="A2701" t="str">
            <v>Paul Michael Glaser</v>
          </cell>
          <cell r="B2701">
            <v>101</v>
          </cell>
          <cell r="C2701">
            <v>38122105</v>
          </cell>
          <cell r="D2701" t="str">
            <v>Action|Crime|Sci-Fi|Thriller</v>
          </cell>
          <cell r="E2701" t="str">
            <v>The Running ManÂ </v>
          </cell>
          <cell r="F2701" t="str">
            <v>http://www.imdb.com/title/tt0093894/?ref_=fn_tt_tt_1</v>
          </cell>
          <cell r="G2701" t="str">
            <v>English</v>
          </cell>
          <cell r="H2701" t="str">
            <v>USA</v>
          </cell>
          <cell r="I2701">
            <v>27000000</v>
          </cell>
          <cell r="J2701">
            <v>1987</v>
          </cell>
          <cell r="K2701">
            <v>6.6</v>
          </cell>
          <cell r="L2701" t="str">
            <v>Action</v>
          </cell>
          <cell r="M2701" t="str">
            <v>Crime</v>
          </cell>
          <cell r="N2701" t="str">
            <v>Sci-Fi</v>
          </cell>
          <cell r="O2701" t="str">
            <v>Thriller</v>
          </cell>
        </row>
        <row r="2702">
          <cell r="A2702" t="str">
            <v>Peter Hyams</v>
          </cell>
          <cell r="B2702">
            <v>99</v>
          </cell>
          <cell r="C2702">
            <v>44450000</v>
          </cell>
          <cell r="D2702" t="str">
            <v>Action|Crime|Sci-Fi|Thriller</v>
          </cell>
          <cell r="E2702" t="str">
            <v>TimecopÂ </v>
          </cell>
          <cell r="F2702" t="str">
            <v>http://www.imdb.com/title/tt0111438/?ref_=fn_tt_tt_1</v>
          </cell>
          <cell r="G2702" t="str">
            <v>English</v>
          </cell>
          <cell r="H2702" t="str">
            <v>Canada</v>
          </cell>
          <cell r="I2702">
            <v>27000000</v>
          </cell>
          <cell r="J2702">
            <v>1994</v>
          </cell>
          <cell r="K2702">
            <v>5.8</v>
          </cell>
          <cell r="L2702" t="str">
            <v>Action</v>
          </cell>
          <cell r="M2702" t="str">
            <v>Crime</v>
          </cell>
          <cell r="N2702" t="str">
            <v>Sci-Fi</v>
          </cell>
          <cell r="O2702" t="str">
            <v>Thriller</v>
          </cell>
        </row>
        <row r="2703">
          <cell r="A2703" t="str">
            <v>Robert B. Weide</v>
          </cell>
          <cell r="B2703">
            <v>110</v>
          </cell>
          <cell r="C2703">
            <v>2775593</v>
          </cell>
          <cell r="D2703" t="str">
            <v>Comedy|Drama|Romance</v>
          </cell>
          <cell r="E2703" t="str">
            <v>How to Lose Friends &amp; Alienate PeopleÂ </v>
          </cell>
          <cell r="F2703" t="str">
            <v>http://www.imdb.com/title/tt0455538/?ref_=fn_tt_tt_1</v>
          </cell>
          <cell r="G2703" t="str">
            <v>English</v>
          </cell>
          <cell r="H2703" t="str">
            <v>UK</v>
          </cell>
          <cell r="I2703">
            <v>27000000</v>
          </cell>
          <cell r="J2703">
            <v>2008</v>
          </cell>
          <cell r="K2703">
            <v>6.5</v>
          </cell>
          <cell r="L2703" t="str">
            <v>Comedy</v>
          </cell>
          <cell r="M2703" t="str">
            <v>Drama</v>
          </cell>
          <cell r="N2703" t="str">
            <v>Romance</v>
          </cell>
        </row>
        <row r="2704">
          <cell r="A2704" t="str">
            <v>Callie Khouri</v>
          </cell>
          <cell r="B2704">
            <v>116</v>
          </cell>
          <cell r="C2704">
            <v>69586544</v>
          </cell>
          <cell r="D2704" t="str">
            <v>Drama</v>
          </cell>
          <cell r="E2704" t="str">
            <v>Divine Secrets of the Ya-Ya SisterhoodÂ </v>
          </cell>
          <cell r="F2704" t="str">
            <v>http://www.imdb.com/title/tt0279778/?ref_=fn_tt_tt_1</v>
          </cell>
          <cell r="G2704" t="str">
            <v>English</v>
          </cell>
          <cell r="H2704" t="str">
            <v>USA</v>
          </cell>
          <cell r="I2704">
            <v>27000000</v>
          </cell>
          <cell r="J2704">
            <v>2002</v>
          </cell>
          <cell r="K2704">
            <v>6</v>
          </cell>
          <cell r="L2704" t="str">
            <v>Drama</v>
          </cell>
          <cell r="M2704">
            <v>0</v>
          </cell>
        </row>
        <row r="2705">
          <cell r="A2705" t="str">
            <v>Gary Fleder</v>
          </cell>
          <cell r="B2705">
            <v>115</v>
          </cell>
          <cell r="C2705">
            <v>60491560</v>
          </cell>
          <cell r="D2705" t="str">
            <v>Crime|Drama|Mystery|Thriller</v>
          </cell>
          <cell r="E2705" t="str">
            <v>Kiss the GirlsÂ </v>
          </cell>
          <cell r="F2705" t="str">
            <v>http://www.imdb.com/title/tt0119468/?ref_=fn_tt_tt_1</v>
          </cell>
          <cell r="G2705" t="str">
            <v>English</v>
          </cell>
          <cell r="H2705" t="str">
            <v>USA</v>
          </cell>
          <cell r="I2705">
            <v>27000000</v>
          </cell>
          <cell r="J2705">
            <v>1997</v>
          </cell>
          <cell r="K2705">
            <v>6.6</v>
          </cell>
          <cell r="L2705" t="str">
            <v>Crime</v>
          </cell>
          <cell r="M2705" t="str">
            <v>Drama</v>
          </cell>
          <cell r="N2705" t="str">
            <v>Mystery</v>
          </cell>
          <cell r="O2705" t="str">
            <v>Thriller</v>
          </cell>
        </row>
        <row r="2706">
          <cell r="A2706" t="str">
            <v>John Landis</v>
          </cell>
          <cell r="B2706">
            <v>148</v>
          </cell>
          <cell r="C2706">
            <v>54200000</v>
          </cell>
          <cell r="D2706" t="str">
            <v>Action|Comedy|Crime|Music</v>
          </cell>
          <cell r="E2706" t="str">
            <v>The Blues BrothersÂ </v>
          </cell>
          <cell r="F2706" t="str">
            <v>http://www.imdb.com/title/tt0080455/?ref_=fn_tt_tt_1</v>
          </cell>
          <cell r="G2706" t="str">
            <v>English</v>
          </cell>
          <cell r="H2706" t="str">
            <v>USA</v>
          </cell>
          <cell r="I2706">
            <v>27000000</v>
          </cell>
          <cell r="J2706">
            <v>1980</v>
          </cell>
          <cell r="K2706">
            <v>7.9</v>
          </cell>
          <cell r="L2706" t="str">
            <v>Action</v>
          </cell>
          <cell r="M2706" t="str">
            <v>Comedy</v>
          </cell>
          <cell r="N2706" t="str">
            <v>Crime</v>
          </cell>
          <cell r="O2706" t="str">
            <v>Music</v>
          </cell>
        </row>
        <row r="2707">
          <cell r="A2707" t="str">
            <v>Steve Miner</v>
          </cell>
          <cell r="B2707">
            <v>82</v>
          </cell>
          <cell r="C2707">
            <v>31768374</v>
          </cell>
          <cell r="D2707" t="str">
            <v>Action|Comedy|Horror</v>
          </cell>
          <cell r="E2707" t="str">
            <v>Lake PlacidÂ </v>
          </cell>
          <cell r="F2707" t="str">
            <v>http://www.imdb.com/title/tt0139414/?ref_=fn_tt_tt_1</v>
          </cell>
          <cell r="G2707" t="str">
            <v>English</v>
          </cell>
          <cell r="H2707" t="str">
            <v>USA</v>
          </cell>
          <cell r="I2707">
            <v>27000000</v>
          </cell>
          <cell r="J2707">
            <v>1999</v>
          </cell>
          <cell r="K2707">
            <v>5.6</v>
          </cell>
          <cell r="L2707" t="str">
            <v>Action</v>
          </cell>
          <cell r="M2707" t="str">
            <v>Comedy</v>
          </cell>
          <cell r="N2707" t="str">
            <v>Horror</v>
          </cell>
        </row>
        <row r="2708">
          <cell r="A2708" t="str">
            <v>Paul McGuigan</v>
          </cell>
          <cell r="B2708">
            <v>110</v>
          </cell>
          <cell r="C2708">
            <v>22494487</v>
          </cell>
          <cell r="D2708" t="str">
            <v>Crime|Drama|Mystery|Thriller</v>
          </cell>
          <cell r="E2708" t="str">
            <v>Lucky Number SlevinÂ </v>
          </cell>
          <cell r="F2708" t="str">
            <v>http://www.imdb.com/title/tt0425210/?ref_=fn_tt_tt_1</v>
          </cell>
          <cell r="G2708" t="str">
            <v>English</v>
          </cell>
          <cell r="H2708" t="str">
            <v>Germany</v>
          </cell>
          <cell r="I2708">
            <v>27000000</v>
          </cell>
          <cell r="J2708">
            <v>2006</v>
          </cell>
          <cell r="K2708">
            <v>7.8</v>
          </cell>
          <cell r="L2708" t="str">
            <v>Crime</v>
          </cell>
          <cell r="M2708" t="str">
            <v>Drama</v>
          </cell>
          <cell r="N2708" t="str">
            <v>Mystery</v>
          </cell>
          <cell r="O2708" t="str">
            <v>Thriller</v>
          </cell>
        </row>
        <row r="2709">
          <cell r="A2709" t="str">
            <v>Philip Kaufman</v>
          </cell>
          <cell r="B2709">
            <v>193</v>
          </cell>
          <cell r="C2709">
            <v>21500000</v>
          </cell>
          <cell r="D2709" t="str">
            <v>Adventure|Drama|History</v>
          </cell>
          <cell r="E2709" t="str">
            <v>The Right StuffÂ </v>
          </cell>
          <cell r="F2709" t="str">
            <v>http://www.imdb.com/title/tt0086197/?ref_=fn_tt_tt_1</v>
          </cell>
          <cell r="G2709" t="str">
            <v>English</v>
          </cell>
          <cell r="H2709" t="str">
            <v>USA</v>
          </cell>
          <cell r="I2709">
            <v>27000000</v>
          </cell>
          <cell r="J2709">
            <v>1983</v>
          </cell>
          <cell r="K2709">
            <v>7.9</v>
          </cell>
          <cell r="L2709" t="str">
            <v>Adventure</v>
          </cell>
          <cell r="M2709" t="str">
            <v>Drama</v>
          </cell>
          <cell r="N2709" t="str">
            <v>History</v>
          </cell>
        </row>
        <row r="2710">
          <cell r="A2710" t="str">
            <v>Wolfgang Petersen</v>
          </cell>
          <cell r="B2710">
            <v>94</v>
          </cell>
          <cell r="C2710">
            <v>0</v>
          </cell>
          <cell r="D2710" t="str">
            <v>Adventure|Drama|Family|Fantasy</v>
          </cell>
          <cell r="E2710" t="str">
            <v>The NeverEnding StoryÂ </v>
          </cell>
          <cell r="F2710" t="str">
            <v>http://www.imdb.com/title/tt0088323/?ref_=fn_tt_tt_1</v>
          </cell>
          <cell r="G2710" t="str">
            <v>English</v>
          </cell>
          <cell r="H2710" t="str">
            <v>West Germany</v>
          </cell>
          <cell r="I2710">
            <v>27000000</v>
          </cell>
          <cell r="J2710">
            <v>1984</v>
          </cell>
          <cell r="K2710">
            <v>7.4</v>
          </cell>
          <cell r="L2710" t="str">
            <v>Adventure</v>
          </cell>
          <cell r="M2710" t="str">
            <v>Drama</v>
          </cell>
          <cell r="N2710" t="str">
            <v>Family</v>
          </cell>
          <cell r="O2710" t="str">
            <v>Fantasy</v>
          </cell>
        </row>
        <row r="2711">
          <cell r="A2711" t="str">
            <v>Alex Proyas</v>
          </cell>
          <cell r="B2711">
            <v>111</v>
          </cell>
          <cell r="C2711">
            <v>14337579</v>
          </cell>
          <cell r="D2711" t="str">
            <v>Action|Drama|Fantasy|Mystery|Sci-Fi|Thriller</v>
          </cell>
          <cell r="E2711" t="str">
            <v>Dark CityÂ </v>
          </cell>
          <cell r="F2711" t="str">
            <v>http://www.imdb.com/title/tt0118929/?ref_=fn_tt_tt_1</v>
          </cell>
          <cell r="G2711" t="str">
            <v>English</v>
          </cell>
          <cell r="H2711" t="str">
            <v>Australia</v>
          </cell>
          <cell r="I2711">
            <v>27000000</v>
          </cell>
          <cell r="J2711">
            <v>1998</v>
          </cell>
          <cell r="K2711">
            <v>7.7</v>
          </cell>
          <cell r="L2711" t="str">
            <v>Action</v>
          </cell>
          <cell r="M2711" t="str">
            <v>Drama</v>
          </cell>
          <cell r="N2711" t="str">
            <v>Fantasy</v>
          </cell>
          <cell r="O2711" t="str">
            <v>Mystery</v>
          </cell>
        </row>
        <row r="2712">
          <cell r="A2712" t="str">
            <v>Richard Linklater</v>
          </cell>
          <cell r="B2712">
            <v>123</v>
          </cell>
          <cell r="C2712">
            <v>10297897</v>
          </cell>
          <cell r="D2712" t="str">
            <v>Action|Crime|Drama|History|Western</v>
          </cell>
          <cell r="E2712" t="str">
            <v>The Newton BoysÂ </v>
          </cell>
          <cell r="F2712" t="str">
            <v>http://www.imdb.com/title/tt0120769/?ref_=fn_tt_tt_1</v>
          </cell>
          <cell r="G2712" t="str">
            <v>English</v>
          </cell>
          <cell r="H2712" t="str">
            <v>USA</v>
          </cell>
          <cell r="I2712">
            <v>27000000</v>
          </cell>
          <cell r="J2712">
            <v>1998</v>
          </cell>
          <cell r="K2712">
            <v>6</v>
          </cell>
          <cell r="L2712" t="str">
            <v>Action</v>
          </cell>
          <cell r="M2712" t="str">
            <v>Crime</v>
          </cell>
          <cell r="N2712" t="str">
            <v>Drama</v>
          </cell>
          <cell r="O2712" t="str">
            <v>History</v>
          </cell>
        </row>
        <row r="2713">
          <cell r="A2713" t="str">
            <v>Christian Alvart</v>
          </cell>
          <cell r="B2713">
            <v>109</v>
          </cell>
          <cell r="C2713">
            <v>13248477</v>
          </cell>
          <cell r="D2713" t="str">
            <v>Horror|Mystery|Thriller</v>
          </cell>
          <cell r="E2713" t="str">
            <v>Case 39Â </v>
          </cell>
          <cell r="F2713" t="str">
            <v>http://www.imdb.com/title/tt0795351/?ref_=fn_tt_tt_1</v>
          </cell>
          <cell r="G2713" t="str">
            <v>English</v>
          </cell>
          <cell r="H2713" t="str">
            <v>USA</v>
          </cell>
          <cell r="I2713">
            <v>27000000</v>
          </cell>
          <cell r="J2713">
            <v>2009</v>
          </cell>
          <cell r="K2713">
            <v>6.2</v>
          </cell>
          <cell r="L2713" t="str">
            <v>Horror</v>
          </cell>
          <cell r="M2713" t="str">
            <v>Mystery</v>
          </cell>
          <cell r="N2713" t="str">
            <v>Thriller</v>
          </cell>
        </row>
        <row r="2714">
          <cell r="A2714" t="str">
            <v>E. Elias Merhige</v>
          </cell>
          <cell r="B2714">
            <v>99</v>
          </cell>
          <cell r="C2714">
            <v>8712564</v>
          </cell>
          <cell r="D2714" t="str">
            <v>Crime|Drama|Mystery|Thriller</v>
          </cell>
          <cell r="E2714" t="str">
            <v>Suspect ZeroÂ </v>
          </cell>
          <cell r="F2714" t="str">
            <v>http://www.imdb.com/title/tt0324127/?ref_=fn_tt_tt_1</v>
          </cell>
          <cell r="G2714" t="str">
            <v>English</v>
          </cell>
          <cell r="H2714" t="str">
            <v>USA</v>
          </cell>
          <cell r="I2714">
            <v>27000000</v>
          </cell>
          <cell r="J2714">
            <v>2004</v>
          </cell>
          <cell r="K2714">
            <v>5.9</v>
          </cell>
          <cell r="L2714" t="str">
            <v>Crime</v>
          </cell>
          <cell r="M2714" t="str">
            <v>Drama</v>
          </cell>
          <cell r="N2714" t="str">
            <v>Mystery</v>
          </cell>
          <cell r="O2714" t="str">
            <v>Thriller</v>
          </cell>
        </row>
        <row r="2715">
          <cell r="A2715" t="str">
            <v>Menno Meyjes</v>
          </cell>
          <cell r="B2715">
            <v>106</v>
          </cell>
          <cell r="C2715">
            <v>7486906</v>
          </cell>
          <cell r="D2715" t="str">
            <v>Comedy|Drama|Family</v>
          </cell>
          <cell r="E2715" t="str">
            <v>Martian ChildÂ </v>
          </cell>
          <cell r="F2715" t="str">
            <v>http://www.imdb.com/title/tt0415965/?ref_=fn_tt_tt_1</v>
          </cell>
          <cell r="G2715" t="str">
            <v>English</v>
          </cell>
          <cell r="H2715" t="str">
            <v>USA</v>
          </cell>
          <cell r="I2715">
            <v>27000000</v>
          </cell>
          <cell r="J2715">
            <v>2007</v>
          </cell>
          <cell r="K2715">
            <v>6.8</v>
          </cell>
          <cell r="L2715" t="str">
            <v>Comedy</v>
          </cell>
          <cell r="M2715" t="str">
            <v>Drama</v>
          </cell>
          <cell r="N2715" t="str">
            <v>Family</v>
          </cell>
        </row>
        <row r="2716">
          <cell r="A2716" t="str">
            <v>Robert Rodriguez</v>
          </cell>
          <cell r="B2716">
            <v>89</v>
          </cell>
          <cell r="C2716">
            <v>38536376</v>
          </cell>
          <cell r="D2716" t="str">
            <v>Action|Adventure|Comedy|Family|Sci-Fi</v>
          </cell>
          <cell r="E2716" t="str">
            <v>Spy Kids: All the Time in the World in 4DÂ </v>
          </cell>
          <cell r="F2716" t="str">
            <v>http://www.imdb.com/title/tt1517489/?ref_=fn_tt_tt_1</v>
          </cell>
          <cell r="G2716" t="str">
            <v>English</v>
          </cell>
          <cell r="H2716" t="str">
            <v>USA</v>
          </cell>
          <cell r="I2716">
            <v>27000000</v>
          </cell>
          <cell r="J2716">
            <v>2011</v>
          </cell>
          <cell r="K2716">
            <v>3.6</v>
          </cell>
          <cell r="L2716" t="str">
            <v>Action</v>
          </cell>
          <cell r="M2716" t="str">
            <v>Adventure</v>
          </cell>
          <cell r="N2716" t="str">
            <v>Comedy</v>
          </cell>
          <cell r="O2716" t="str">
            <v>Family</v>
          </cell>
        </row>
        <row r="2717">
          <cell r="A2717" t="str">
            <v>Jodie Foster</v>
          </cell>
          <cell r="B2717">
            <v>98</v>
          </cell>
          <cell r="C2717">
            <v>41008532</v>
          </cell>
          <cell r="D2717" t="str">
            <v>Crime|Drama|Thriller</v>
          </cell>
          <cell r="E2717" t="str">
            <v>Money MonsterÂ </v>
          </cell>
          <cell r="F2717" t="str">
            <v>http://www.imdb.com/title/tt2241351/?ref_=fn_tt_tt_1</v>
          </cell>
          <cell r="G2717" t="str">
            <v>English</v>
          </cell>
          <cell r="H2717" t="str">
            <v>USA</v>
          </cell>
          <cell r="I2717">
            <v>27000000</v>
          </cell>
          <cell r="J2717">
            <v>2016</v>
          </cell>
          <cell r="K2717">
            <v>6.7</v>
          </cell>
          <cell r="L2717" t="str">
            <v>Crime</v>
          </cell>
          <cell r="M2717" t="str">
            <v>Drama</v>
          </cell>
          <cell r="N2717" t="str">
            <v>Thriller</v>
          </cell>
        </row>
        <row r="2718">
          <cell r="A2718" t="str">
            <v>Renny Harlin</v>
          </cell>
          <cell r="B2718">
            <v>101</v>
          </cell>
          <cell r="C2718">
            <v>4476235</v>
          </cell>
          <cell r="D2718" t="str">
            <v>Crime|Horror|Mystery|Thriller</v>
          </cell>
          <cell r="E2718" t="str">
            <v>MindhuntersÂ </v>
          </cell>
          <cell r="F2718" t="str">
            <v>http://www.imdb.com/title/tt0297284/?ref_=fn_tt_tt_1</v>
          </cell>
          <cell r="G2718" t="str">
            <v>English</v>
          </cell>
          <cell r="H2718" t="str">
            <v>USA</v>
          </cell>
          <cell r="I2718">
            <v>27000000</v>
          </cell>
          <cell r="J2718">
            <v>2004</v>
          </cell>
          <cell r="K2718">
            <v>6.4</v>
          </cell>
          <cell r="L2718" t="str">
            <v>Crime</v>
          </cell>
          <cell r="M2718" t="str">
            <v>Horror</v>
          </cell>
          <cell r="N2718" t="str">
            <v>Mystery</v>
          </cell>
          <cell r="O2718" t="str">
            <v>Thriller</v>
          </cell>
        </row>
        <row r="2719">
          <cell r="A2719" t="str">
            <v>Kenneth Branagh</v>
          </cell>
          <cell r="B2719">
            <v>135</v>
          </cell>
          <cell r="C2719">
            <v>0</v>
          </cell>
          <cell r="D2719" t="str">
            <v>Drama|Musical|Romance</v>
          </cell>
          <cell r="E2719" t="str">
            <v>The Magic FluteÂ </v>
          </cell>
          <cell r="F2719" t="str">
            <v>http://www.imdb.com/title/tt0475331/?ref_=fn_tt_tt_1</v>
          </cell>
          <cell r="G2719" t="str">
            <v>English</v>
          </cell>
          <cell r="H2719" t="str">
            <v>France</v>
          </cell>
          <cell r="I2719">
            <v>27000000</v>
          </cell>
          <cell r="J2719">
            <v>2006</v>
          </cell>
          <cell r="K2719">
            <v>6.6</v>
          </cell>
          <cell r="L2719" t="str">
            <v>Drama</v>
          </cell>
          <cell r="M2719" t="str">
            <v>Musical</v>
          </cell>
          <cell r="N2719" t="str">
            <v>Romance</v>
          </cell>
        </row>
        <row r="2720">
          <cell r="A2720" t="str">
            <v>David Gordon Green</v>
          </cell>
          <cell r="B2720">
            <v>117</v>
          </cell>
          <cell r="C2720">
            <v>87341380</v>
          </cell>
          <cell r="D2720" t="str">
            <v>Action|Comedy|Crime</v>
          </cell>
          <cell r="E2720" t="str">
            <v>Pineapple ExpressÂ </v>
          </cell>
          <cell r="F2720" t="str">
            <v>http://www.imdb.com/title/tt0910936/?ref_=fn_tt_tt_1</v>
          </cell>
          <cell r="G2720" t="str">
            <v>English</v>
          </cell>
          <cell r="H2720" t="str">
            <v>USA</v>
          </cell>
          <cell r="I2720">
            <v>27000000</v>
          </cell>
          <cell r="J2720">
            <v>2008</v>
          </cell>
          <cell r="K2720">
            <v>7</v>
          </cell>
          <cell r="L2720" t="str">
            <v>Action</v>
          </cell>
          <cell r="M2720" t="str">
            <v>Comedy</v>
          </cell>
          <cell r="N2720" t="str">
            <v>Crime</v>
          </cell>
        </row>
        <row r="2721">
          <cell r="A2721" t="str">
            <v>Bobby Farrelly</v>
          </cell>
          <cell r="B2721">
            <v>117</v>
          </cell>
          <cell r="C2721">
            <v>24944213</v>
          </cell>
          <cell r="D2721" t="str">
            <v>Comedy|Sport</v>
          </cell>
          <cell r="E2721" t="str">
            <v>KingpinÂ </v>
          </cell>
          <cell r="F2721" t="str">
            <v>http://www.imdb.com/title/tt0116778/?ref_=fn_tt_tt_1</v>
          </cell>
          <cell r="G2721" t="str">
            <v>English</v>
          </cell>
          <cell r="H2721" t="str">
            <v>USA</v>
          </cell>
          <cell r="I2721">
            <v>27000000</v>
          </cell>
          <cell r="J2721">
            <v>1996</v>
          </cell>
          <cell r="K2721">
            <v>6.9</v>
          </cell>
          <cell r="L2721" t="str">
            <v>Comedy</v>
          </cell>
          <cell r="M2721" t="str">
            <v>Sport</v>
          </cell>
        </row>
        <row r="2722">
          <cell r="A2722" t="str">
            <v>Eric Valette</v>
          </cell>
          <cell r="B2722">
            <v>87</v>
          </cell>
          <cell r="C2722">
            <v>26876529</v>
          </cell>
          <cell r="D2722" t="str">
            <v>Horror|Mystery</v>
          </cell>
          <cell r="E2722" t="str">
            <v>One Missed CallÂ </v>
          </cell>
          <cell r="F2722" t="str">
            <v>http://www.imdb.com/title/tt0479968/?ref_=fn_tt_tt_1</v>
          </cell>
          <cell r="G2722" t="str">
            <v>English</v>
          </cell>
          <cell r="H2722" t="str">
            <v>Japan</v>
          </cell>
          <cell r="I2722">
            <v>27000000</v>
          </cell>
          <cell r="J2722">
            <v>2008</v>
          </cell>
          <cell r="K2722">
            <v>3.9</v>
          </cell>
          <cell r="L2722" t="str">
            <v>Horror</v>
          </cell>
          <cell r="M2722" t="str">
            <v>Mystery</v>
          </cell>
        </row>
        <row r="2723">
          <cell r="A2723" t="str">
            <v>NimrÃ³d Antal</v>
          </cell>
          <cell r="B2723">
            <v>88</v>
          </cell>
          <cell r="C2723">
            <v>15988876</v>
          </cell>
          <cell r="D2723" t="str">
            <v>Action|Crime|Thriller</v>
          </cell>
          <cell r="E2723" t="str">
            <v>ArmoredÂ </v>
          </cell>
          <cell r="F2723" t="str">
            <v>http://www.imdb.com/title/tt0913354/?ref_=fn_tt_tt_1</v>
          </cell>
          <cell r="G2723" t="str">
            <v>English</v>
          </cell>
          <cell r="H2723" t="str">
            <v>USA</v>
          </cell>
          <cell r="I2723">
            <v>27000000</v>
          </cell>
          <cell r="J2723">
            <v>2009</v>
          </cell>
          <cell r="K2723">
            <v>5.7</v>
          </cell>
          <cell r="L2723" t="str">
            <v>Action</v>
          </cell>
          <cell r="M2723" t="str">
            <v>Crime</v>
          </cell>
          <cell r="N2723" t="str">
            <v>Thriller</v>
          </cell>
        </row>
        <row r="2724">
          <cell r="A2724" t="str">
            <v>Rob Hawk</v>
          </cell>
          <cell r="B2724">
            <v>90</v>
          </cell>
          <cell r="C2724">
            <v>0</v>
          </cell>
          <cell r="D2724" t="str">
            <v>Action|Drama</v>
          </cell>
          <cell r="E2724" t="str">
            <v>Fight ValleyÂ </v>
          </cell>
          <cell r="F2724" t="str">
            <v>http://www.imdb.com/title/tt4280822/?ref_=fn_tt_tt_1</v>
          </cell>
          <cell r="G2724" t="str">
            <v>English</v>
          </cell>
          <cell r="H2724" t="str">
            <v>USA</v>
          </cell>
          <cell r="I2724">
            <v>27000000</v>
          </cell>
          <cell r="J2724">
            <v>2016</v>
          </cell>
          <cell r="K2724">
            <v>5</v>
          </cell>
          <cell r="L2724" t="str">
            <v>Action</v>
          </cell>
          <cell r="M2724" t="str">
            <v>Drama</v>
          </cell>
        </row>
        <row r="2725">
          <cell r="A2725" t="str">
            <v>Scott Walker</v>
          </cell>
          <cell r="B2725">
            <v>105</v>
          </cell>
          <cell r="C2725">
            <v>0</v>
          </cell>
          <cell r="D2725" t="str">
            <v>Crime|Drama|Mystery|Thriller</v>
          </cell>
          <cell r="E2725" t="str">
            <v>The Frozen GroundÂ </v>
          </cell>
          <cell r="F2725" t="str">
            <v>http://www.imdb.com/title/tt2005374/?ref_=fn_tt_tt_1</v>
          </cell>
          <cell r="G2725" t="str">
            <v>English</v>
          </cell>
          <cell r="H2725" t="str">
            <v>USA</v>
          </cell>
          <cell r="I2725">
            <v>27220000</v>
          </cell>
          <cell r="J2725">
            <v>2013</v>
          </cell>
          <cell r="K2725">
            <v>6.4</v>
          </cell>
          <cell r="L2725" t="str">
            <v>Crime</v>
          </cell>
          <cell r="M2725" t="str">
            <v>Drama</v>
          </cell>
          <cell r="N2725" t="str">
            <v>Mystery</v>
          </cell>
          <cell r="O2725" t="str">
            <v>Thriller</v>
          </cell>
        </row>
        <row r="2726">
          <cell r="A2726" t="str">
            <v>John Glen</v>
          </cell>
          <cell r="B2726">
            <v>131</v>
          </cell>
          <cell r="C2726">
            <v>67900000</v>
          </cell>
          <cell r="D2726" t="str">
            <v>Action|Adventure|Thriller</v>
          </cell>
          <cell r="E2726" t="str">
            <v>OctopussyÂ </v>
          </cell>
          <cell r="F2726" t="str">
            <v>http://www.imdb.com/title/tt0086034/?ref_=fn_tt_tt_1</v>
          </cell>
          <cell r="G2726" t="str">
            <v>English</v>
          </cell>
          <cell r="H2726" t="str">
            <v>UK</v>
          </cell>
          <cell r="I2726">
            <v>27500000</v>
          </cell>
          <cell r="J2726">
            <v>1983</v>
          </cell>
          <cell r="K2726">
            <v>6.6</v>
          </cell>
          <cell r="L2726" t="str">
            <v>Action</v>
          </cell>
          <cell r="M2726" t="str">
            <v>Adventure</v>
          </cell>
          <cell r="N2726" t="str">
            <v>Thriller</v>
          </cell>
        </row>
        <row r="2727">
          <cell r="A2727" t="str">
            <v>Gavin Hood</v>
          </cell>
          <cell r="B2727">
            <v>122</v>
          </cell>
          <cell r="C2727">
            <v>9664316</v>
          </cell>
          <cell r="D2727" t="str">
            <v>Drama|Thriller</v>
          </cell>
          <cell r="E2727" t="str">
            <v>RenditionÂ </v>
          </cell>
          <cell r="F2727" t="str">
            <v>http://www.imdb.com/title/tt0804522/?ref_=fn_tt_tt_1</v>
          </cell>
          <cell r="G2727" t="str">
            <v>English</v>
          </cell>
          <cell r="H2727" t="str">
            <v>USA</v>
          </cell>
          <cell r="I2727">
            <v>27500000</v>
          </cell>
          <cell r="J2727">
            <v>2007</v>
          </cell>
          <cell r="K2727">
            <v>6.8</v>
          </cell>
          <cell r="L2727" t="str">
            <v>Drama</v>
          </cell>
          <cell r="M2727" t="str">
            <v>Thriller</v>
          </cell>
        </row>
        <row r="2728">
          <cell r="A2728" t="str">
            <v>William Shatner</v>
          </cell>
          <cell r="B2728">
            <v>107</v>
          </cell>
          <cell r="C2728">
            <v>55210049</v>
          </cell>
          <cell r="D2728" t="str">
            <v>Action|Adventure|Sci-Fi|Thriller</v>
          </cell>
          <cell r="E2728" t="str">
            <v>Star Trek V: The Final FrontierÂ </v>
          </cell>
          <cell r="F2728" t="str">
            <v>http://www.imdb.com/title/tt0098382/?ref_=fn_tt_tt_1</v>
          </cell>
          <cell r="G2728" t="str">
            <v>English</v>
          </cell>
          <cell r="H2728" t="str">
            <v>USA</v>
          </cell>
          <cell r="I2728">
            <v>27800000</v>
          </cell>
          <cell r="J2728">
            <v>1989</v>
          </cell>
          <cell r="K2728">
            <v>5.4</v>
          </cell>
          <cell r="L2728" t="str">
            <v>Action</v>
          </cell>
          <cell r="M2728" t="str">
            <v>Adventure</v>
          </cell>
          <cell r="N2728" t="str">
            <v>Sci-Fi</v>
          </cell>
          <cell r="O2728" t="str">
            <v>Thriller</v>
          </cell>
        </row>
        <row r="2729">
          <cell r="A2729" t="str">
            <v>Peter Howitt</v>
          </cell>
          <cell r="B2729">
            <v>90</v>
          </cell>
          <cell r="C2729">
            <v>17848322</v>
          </cell>
          <cell r="D2729" t="str">
            <v>Comedy|Romance</v>
          </cell>
          <cell r="E2729" t="str">
            <v>Laws of AttractionÂ </v>
          </cell>
          <cell r="F2729" t="str">
            <v>http://www.imdb.com/title/tt0323033/?ref_=fn_tt_tt_1</v>
          </cell>
          <cell r="G2729" t="str">
            <v>English</v>
          </cell>
          <cell r="H2729" t="str">
            <v>Ireland</v>
          </cell>
          <cell r="I2729">
            <v>28000000</v>
          </cell>
          <cell r="J2729">
            <v>2004</v>
          </cell>
          <cell r="K2729">
            <v>5.9</v>
          </cell>
          <cell r="L2729" t="str">
            <v>Comedy</v>
          </cell>
          <cell r="M2729" t="str">
            <v>Romance</v>
          </cell>
        </row>
        <row r="2730">
          <cell r="A2730" t="str">
            <v>James Mangold</v>
          </cell>
          <cell r="B2730">
            <v>153</v>
          </cell>
          <cell r="C2730">
            <v>119518352</v>
          </cell>
          <cell r="D2730" t="str">
            <v>Biography|Drama|Music|Romance</v>
          </cell>
          <cell r="E2730" t="str">
            <v>Walk the LineÂ </v>
          </cell>
          <cell r="F2730" t="str">
            <v>http://www.imdb.com/title/tt0358273/?ref_=fn_tt_tt_1</v>
          </cell>
          <cell r="G2730" t="str">
            <v>English</v>
          </cell>
          <cell r="H2730" t="str">
            <v>USA</v>
          </cell>
          <cell r="I2730">
            <v>28000000</v>
          </cell>
          <cell r="J2730">
            <v>2005</v>
          </cell>
          <cell r="K2730">
            <v>7.9</v>
          </cell>
          <cell r="L2730" t="str">
            <v>Biography</v>
          </cell>
          <cell r="M2730" t="str">
            <v>Drama</v>
          </cell>
          <cell r="N2730" t="str">
            <v>Music</v>
          </cell>
          <cell r="O2730" t="str">
            <v>Romance</v>
          </cell>
        </row>
        <row r="2731">
          <cell r="A2731" t="str">
            <v>Lawrence Kasdan</v>
          </cell>
          <cell r="B2731">
            <v>112</v>
          </cell>
          <cell r="C2731">
            <v>4554569</v>
          </cell>
          <cell r="D2731" t="str">
            <v>Comedy|Drama</v>
          </cell>
          <cell r="E2731" t="str">
            <v>MumfordÂ </v>
          </cell>
          <cell r="F2731" t="str">
            <v>http://www.imdb.com/title/tt0140397/?ref_=fn_tt_tt_1</v>
          </cell>
          <cell r="G2731" t="str">
            <v>English</v>
          </cell>
          <cell r="H2731" t="str">
            <v>USA</v>
          </cell>
          <cell r="I2731">
            <v>28000000</v>
          </cell>
          <cell r="J2731">
            <v>1999</v>
          </cell>
          <cell r="K2731">
            <v>6.9</v>
          </cell>
          <cell r="L2731" t="str">
            <v>Comedy</v>
          </cell>
          <cell r="M2731" t="str">
            <v>Drama</v>
          </cell>
        </row>
        <row r="2732">
          <cell r="A2732" t="str">
            <v>Ron Clements</v>
          </cell>
          <cell r="B2732">
            <v>90</v>
          </cell>
          <cell r="C2732">
            <v>217350219</v>
          </cell>
          <cell r="D2732" t="str">
            <v>Adventure|Animation|Comedy|Family|Fantasy|Musical|Romance</v>
          </cell>
          <cell r="E2732" t="str">
            <v>AladdinÂ </v>
          </cell>
          <cell r="F2732" t="str">
            <v>http://www.imdb.com/title/tt0103639/?ref_=fn_tt_tt_1</v>
          </cell>
          <cell r="G2732" t="str">
            <v>English</v>
          </cell>
          <cell r="H2732" t="str">
            <v>USA</v>
          </cell>
          <cell r="I2732">
            <v>28000000</v>
          </cell>
          <cell r="J2732">
            <v>1992</v>
          </cell>
          <cell r="K2732">
            <v>8</v>
          </cell>
          <cell r="L2732" t="str">
            <v>Adventure</v>
          </cell>
          <cell r="M2732" t="str">
            <v>Animation</v>
          </cell>
          <cell r="N2732" t="str">
            <v>Comedy</v>
          </cell>
          <cell r="O2732" t="str">
            <v>Family</v>
          </cell>
        </row>
        <row r="2733">
          <cell r="A2733" t="str">
            <v>F. Gary Gray</v>
          </cell>
          <cell r="B2733">
            <v>167</v>
          </cell>
          <cell r="C2733">
            <v>161029270</v>
          </cell>
          <cell r="D2733" t="str">
            <v>Biography|Crime|Drama|History|Music</v>
          </cell>
          <cell r="E2733" t="str">
            <v>Straight Outta ComptonÂ </v>
          </cell>
          <cell r="F2733" t="str">
            <v>http://www.imdb.com/title/tt1398426/?ref_=fn_tt_tt_1</v>
          </cell>
          <cell r="G2733" t="str">
            <v>English</v>
          </cell>
          <cell r="H2733" t="str">
            <v>USA</v>
          </cell>
          <cell r="I2733">
            <v>28000000</v>
          </cell>
          <cell r="J2733">
            <v>2015</v>
          </cell>
          <cell r="K2733">
            <v>7.9</v>
          </cell>
          <cell r="L2733" t="str">
            <v>Biography</v>
          </cell>
          <cell r="M2733" t="str">
            <v>Crime</v>
          </cell>
          <cell r="N2733" t="str">
            <v>Drama</v>
          </cell>
          <cell r="O2733" t="str">
            <v>History</v>
          </cell>
        </row>
        <row r="2734">
          <cell r="A2734" t="str">
            <v>Steven Spielberg</v>
          </cell>
          <cell r="B2734">
            <v>118</v>
          </cell>
          <cell r="C2734">
            <v>179870271</v>
          </cell>
          <cell r="D2734" t="str">
            <v>Action|Adventure</v>
          </cell>
          <cell r="E2734" t="str">
            <v>Indiana Jones and the Temple of DoomÂ </v>
          </cell>
          <cell r="F2734" t="str">
            <v>http://www.imdb.com/title/tt0087469/?ref_=fn_tt_tt_1</v>
          </cell>
          <cell r="G2734" t="str">
            <v>English</v>
          </cell>
          <cell r="H2734" t="str">
            <v>USA</v>
          </cell>
          <cell r="I2734">
            <v>28000000</v>
          </cell>
          <cell r="J2734">
            <v>1984</v>
          </cell>
          <cell r="K2734">
            <v>7.6</v>
          </cell>
          <cell r="L2734" t="str">
            <v>Action</v>
          </cell>
          <cell r="M2734" t="str">
            <v>Adventure</v>
          </cell>
        </row>
        <row r="2735">
          <cell r="A2735" t="str">
            <v>John McTiernan</v>
          </cell>
          <cell r="B2735">
            <v>131</v>
          </cell>
          <cell r="C2735">
            <v>81350242</v>
          </cell>
          <cell r="D2735" t="str">
            <v>Action|Thriller</v>
          </cell>
          <cell r="E2735" t="str">
            <v>Die HardÂ </v>
          </cell>
          <cell r="F2735" t="str">
            <v>http://www.imdb.com/title/tt0095016/?ref_=fn_tt_tt_1</v>
          </cell>
          <cell r="G2735" t="str">
            <v>English</v>
          </cell>
          <cell r="H2735" t="str">
            <v>USA</v>
          </cell>
          <cell r="I2735">
            <v>28000000</v>
          </cell>
          <cell r="J2735">
            <v>1988</v>
          </cell>
          <cell r="K2735">
            <v>8.1999999999999993</v>
          </cell>
          <cell r="L2735" t="str">
            <v>Action</v>
          </cell>
          <cell r="M2735" t="str">
            <v>Thriller</v>
          </cell>
        </row>
        <row r="2736">
          <cell r="A2736" t="str">
            <v>David Wain</v>
          </cell>
          <cell r="B2736">
            <v>101</v>
          </cell>
          <cell r="C2736">
            <v>67266300</v>
          </cell>
          <cell r="D2736" t="str">
            <v>Comedy</v>
          </cell>
          <cell r="E2736" t="str">
            <v>Role ModelsÂ </v>
          </cell>
          <cell r="F2736" t="str">
            <v>http://www.imdb.com/title/tt0430922/?ref_=fn_tt_tt_1</v>
          </cell>
          <cell r="G2736" t="str">
            <v>English</v>
          </cell>
          <cell r="H2736" t="str">
            <v>Germany</v>
          </cell>
          <cell r="I2736">
            <v>28000000</v>
          </cell>
          <cell r="J2736">
            <v>2008</v>
          </cell>
          <cell r="K2736">
            <v>6.9</v>
          </cell>
          <cell r="L2736" t="str">
            <v>Comedy</v>
          </cell>
          <cell r="M2736">
            <v>0</v>
          </cell>
        </row>
        <row r="2737">
          <cell r="A2737" t="str">
            <v>Adam McKay</v>
          </cell>
          <cell r="B2737">
            <v>130</v>
          </cell>
          <cell r="C2737">
            <v>70235322</v>
          </cell>
          <cell r="D2737" t="str">
            <v>Biography|Comedy|Drama|History</v>
          </cell>
          <cell r="E2737" t="str">
            <v>The Big ShortÂ </v>
          </cell>
          <cell r="F2737" t="str">
            <v>http://www.imdb.com/title/tt1596363/?ref_=fn_tt_tt_1</v>
          </cell>
          <cell r="G2737" t="str">
            <v>English</v>
          </cell>
          <cell r="H2737" t="str">
            <v>USA</v>
          </cell>
          <cell r="I2737">
            <v>28000000</v>
          </cell>
          <cell r="J2737">
            <v>2015</v>
          </cell>
          <cell r="K2737">
            <v>7.8</v>
          </cell>
          <cell r="L2737" t="str">
            <v>Biography</v>
          </cell>
          <cell r="M2737" t="str">
            <v>Comedy</v>
          </cell>
          <cell r="N2737" t="str">
            <v>Drama</v>
          </cell>
          <cell r="O2737" t="str">
            <v>History</v>
          </cell>
        </row>
        <row r="2738">
          <cell r="A2738" t="str">
            <v>Gavin O'Connor</v>
          </cell>
          <cell r="B2738">
            <v>135</v>
          </cell>
          <cell r="C2738">
            <v>64371181</v>
          </cell>
          <cell r="D2738" t="str">
            <v>Biography|Drama|History|Sport</v>
          </cell>
          <cell r="E2738" t="str">
            <v>MiracleÂ </v>
          </cell>
          <cell r="F2738" t="str">
            <v>http://www.imdb.com/title/tt0349825/?ref_=fn_tt_tt_1</v>
          </cell>
          <cell r="G2738" t="str">
            <v>English</v>
          </cell>
          <cell r="H2738" t="str">
            <v>USA</v>
          </cell>
          <cell r="I2738">
            <v>28000000</v>
          </cell>
          <cell r="J2738">
            <v>2004</v>
          </cell>
          <cell r="K2738">
            <v>7.5</v>
          </cell>
          <cell r="L2738" t="str">
            <v>Biography</v>
          </cell>
          <cell r="M2738" t="str">
            <v>Drama</v>
          </cell>
          <cell r="N2738" t="str">
            <v>History</v>
          </cell>
          <cell r="O2738" t="str">
            <v>Sport</v>
          </cell>
        </row>
        <row r="2739">
          <cell r="A2739" t="str">
            <v>Jon Turteltaub</v>
          </cell>
          <cell r="B2739">
            <v>105</v>
          </cell>
          <cell r="C2739">
            <v>63910583</v>
          </cell>
          <cell r="D2739" t="str">
            <v>Comedy|Romance</v>
          </cell>
          <cell r="E2739" t="str">
            <v>Last VegasÂ </v>
          </cell>
          <cell r="F2739" t="str">
            <v>http://www.imdb.com/title/tt1204975/?ref_=fn_tt_tt_1</v>
          </cell>
          <cell r="G2739" t="str">
            <v>English</v>
          </cell>
          <cell r="H2739" t="str">
            <v>USA</v>
          </cell>
          <cell r="I2739">
            <v>28000000</v>
          </cell>
          <cell r="J2739">
            <v>2013</v>
          </cell>
          <cell r="K2739">
            <v>6.6</v>
          </cell>
          <cell r="L2739" t="str">
            <v>Comedy</v>
          </cell>
          <cell r="M2739" t="str">
            <v>Romance</v>
          </cell>
        </row>
        <row r="2740">
          <cell r="A2740" t="str">
            <v>John Glen</v>
          </cell>
          <cell r="B2740">
            <v>127</v>
          </cell>
          <cell r="C2740">
            <v>62300000</v>
          </cell>
          <cell r="D2740" t="str">
            <v>Action|Adventure|Thriller</v>
          </cell>
          <cell r="E2740" t="str">
            <v>For Your Eyes OnlyÂ </v>
          </cell>
          <cell r="F2740" t="str">
            <v>http://www.imdb.com/title/tt0082398/?ref_=fn_tt_tt_1</v>
          </cell>
          <cell r="G2740" t="str">
            <v>English</v>
          </cell>
          <cell r="H2740" t="str">
            <v>UK</v>
          </cell>
          <cell r="I2740">
            <v>28000000</v>
          </cell>
          <cell r="J2740">
            <v>1981</v>
          </cell>
          <cell r="K2740">
            <v>6.8</v>
          </cell>
          <cell r="L2740" t="str">
            <v>Action</v>
          </cell>
          <cell r="M2740" t="str">
            <v>Adventure</v>
          </cell>
          <cell r="N2740" t="str">
            <v>Thriller</v>
          </cell>
        </row>
        <row r="2741">
          <cell r="A2741" t="str">
            <v>Peter Chelsom</v>
          </cell>
          <cell r="B2741">
            <v>82</v>
          </cell>
          <cell r="C2741">
            <v>49968653</v>
          </cell>
          <cell r="D2741" t="str">
            <v>Comedy|Romance</v>
          </cell>
          <cell r="E2741" t="str">
            <v>SerendipityÂ </v>
          </cell>
          <cell r="F2741" t="str">
            <v>http://www.imdb.com/title/tt0240890/?ref_=fn_tt_tt_1</v>
          </cell>
          <cell r="G2741" t="str">
            <v>English</v>
          </cell>
          <cell r="H2741" t="str">
            <v>USA</v>
          </cell>
          <cell r="I2741">
            <v>28000000</v>
          </cell>
          <cell r="J2741">
            <v>2001</v>
          </cell>
          <cell r="K2741">
            <v>6.9</v>
          </cell>
          <cell r="L2741" t="str">
            <v>Comedy</v>
          </cell>
          <cell r="M2741" t="str">
            <v>Romance</v>
          </cell>
        </row>
        <row r="2742">
          <cell r="A2742" t="str">
            <v>Ben Stiller</v>
          </cell>
          <cell r="B2742">
            <v>90</v>
          </cell>
          <cell r="C2742">
            <v>45162741</v>
          </cell>
          <cell r="D2742" t="str">
            <v>Comedy</v>
          </cell>
          <cell r="E2742" t="str">
            <v>ZoolanderÂ </v>
          </cell>
          <cell r="F2742" t="str">
            <v>http://www.imdb.com/title/tt0196229/?ref_=fn_tt_tt_1</v>
          </cell>
          <cell r="G2742" t="str">
            <v>English</v>
          </cell>
          <cell r="H2742" t="str">
            <v>Germany</v>
          </cell>
          <cell r="I2742">
            <v>28000000</v>
          </cell>
          <cell r="J2742">
            <v>2001</v>
          </cell>
          <cell r="K2742">
            <v>6.6</v>
          </cell>
          <cell r="L2742" t="str">
            <v>Comedy</v>
          </cell>
          <cell r="M2742">
            <v>0</v>
          </cell>
        </row>
        <row r="2743">
          <cell r="A2743" t="str">
            <v>Lasse HallstrÃ¶m</v>
          </cell>
          <cell r="B2743">
            <v>115</v>
          </cell>
          <cell r="C2743">
            <v>71346930</v>
          </cell>
          <cell r="D2743" t="str">
            <v>Drama|Romance|Thriller</v>
          </cell>
          <cell r="E2743" t="str">
            <v>Safe HavenÂ </v>
          </cell>
          <cell r="F2743" t="str">
            <v>http://www.imdb.com/title/tt1702439/?ref_=fn_tt_tt_1</v>
          </cell>
          <cell r="G2743" t="str">
            <v>English</v>
          </cell>
          <cell r="H2743" t="str">
            <v>USA</v>
          </cell>
          <cell r="I2743">
            <v>28000000</v>
          </cell>
          <cell r="J2743">
            <v>2013</v>
          </cell>
          <cell r="K2743">
            <v>6.7</v>
          </cell>
          <cell r="L2743" t="str">
            <v>Drama</v>
          </cell>
          <cell r="M2743" t="str">
            <v>Romance</v>
          </cell>
          <cell r="N2743" t="str">
            <v>Thriller</v>
          </cell>
        </row>
        <row r="2744">
          <cell r="A2744" t="str">
            <v>Kenny Ortega</v>
          </cell>
          <cell r="B2744">
            <v>96</v>
          </cell>
          <cell r="C2744">
            <v>39514713</v>
          </cell>
          <cell r="D2744" t="str">
            <v>Comedy|Family|Fantasy</v>
          </cell>
          <cell r="E2744" t="str">
            <v>Hocus PocusÂ </v>
          </cell>
          <cell r="F2744" t="str">
            <v>http://www.imdb.com/title/tt0107120/?ref_=fn_tt_tt_1</v>
          </cell>
          <cell r="G2744" t="str">
            <v>English</v>
          </cell>
          <cell r="H2744" t="str">
            <v>USA</v>
          </cell>
          <cell r="I2744">
            <v>28000000</v>
          </cell>
          <cell r="J2744">
            <v>1993</v>
          </cell>
          <cell r="K2744">
            <v>6.7</v>
          </cell>
          <cell r="L2744" t="str">
            <v>Comedy</v>
          </cell>
          <cell r="M2744" t="str">
            <v>Family</v>
          </cell>
          <cell r="N2744" t="str">
            <v>Fantasy</v>
          </cell>
        </row>
        <row r="2745">
          <cell r="A2745" t="str">
            <v>Scott Hicks</v>
          </cell>
          <cell r="B2745">
            <v>104</v>
          </cell>
          <cell r="C2745">
            <v>43097652</v>
          </cell>
          <cell r="D2745" t="str">
            <v>Comedy|Drama|Romance</v>
          </cell>
          <cell r="E2745" t="str">
            <v>No ReservationsÂ </v>
          </cell>
          <cell r="F2745" t="str">
            <v>http://www.imdb.com/title/tt0481141/?ref_=fn_tt_tt_1</v>
          </cell>
          <cell r="G2745" t="str">
            <v>English</v>
          </cell>
          <cell r="H2745" t="str">
            <v>USA</v>
          </cell>
          <cell r="I2745">
            <v>28000000</v>
          </cell>
          <cell r="J2745">
            <v>2007</v>
          </cell>
          <cell r="K2745">
            <v>6.3</v>
          </cell>
          <cell r="L2745" t="str">
            <v>Comedy</v>
          </cell>
          <cell r="M2745" t="str">
            <v>Drama</v>
          </cell>
          <cell r="N2745" t="str">
            <v>Romance</v>
          </cell>
        </row>
        <row r="2746">
          <cell r="A2746" t="str">
            <v>Ruben Fleischer</v>
          </cell>
          <cell r="B2746">
            <v>83</v>
          </cell>
          <cell r="C2746">
            <v>37053924</v>
          </cell>
          <cell r="D2746" t="str">
            <v>Action|Comedy|Crime</v>
          </cell>
          <cell r="E2746" t="str">
            <v>30 Minutes or LessÂ </v>
          </cell>
          <cell r="F2746" t="str">
            <v>http://www.imdb.com/title/tt1622547/?ref_=fn_tt_tt_1</v>
          </cell>
          <cell r="G2746" t="str">
            <v>English</v>
          </cell>
          <cell r="H2746" t="str">
            <v>Germany</v>
          </cell>
          <cell r="I2746">
            <v>28000000</v>
          </cell>
          <cell r="J2746">
            <v>2011</v>
          </cell>
          <cell r="K2746">
            <v>6.1</v>
          </cell>
          <cell r="L2746" t="str">
            <v>Action</v>
          </cell>
          <cell r="M2746" t="str">
            <v>Comedy</v>
          </cell>
          <cell r="N2746" t="str">
            <v>Crime</v>
          </cell>
        </row>
        <row r="2747">
          <cell r="A2747" t="str">
            <v>Patrick Lussier</v>
          </cell>
          <cell r="B2747">
            <v>99</v>
          </cell>
          <cell r="C2747">
            <v>33000377</v>
          </cell>
          <cell r="D2747" t="str">
            <v>Action|Fantasy|Horror|Thriller</v>
          </cell>
          <cell r="E2747" t="str">
            <v>Dracula 2000Â </v>
          </cell>
          <cell r="F2747" t="str">
            <v>http://www.imdb.com/title/tt0219653/?ref_=fn_tt_tt_1</v>
          </cell>
          <cell r="G2747" t="str">
            <v>English</v>
          </cell>
          <cell r="H2747" t="str">
            <v>USA</v>
          </cell>
          <cell r="I2747">
            <v>28000000</v>
          </cell>
          <cell r="J2747">
            <v>2000</v>
          </cell>
          <cell r="K2747">
            <v>4.9000000000000004</v>
          </cell>
          <cell r="L2747" t="str">
            <v>Action</v>
          </cell>
          <cell r="M2747" t="str">
            <v>Fantasy</v>
          </cell>
          <cell r="N2747" t="str">
            <v>Horror</v>
          </cell>
          <cell r="O2747" t="str">
            <v>Thriller</v>
          </cell>
        </row>
        <row r="2748">
          <cell r="A2748" t="str">
            <v>Miguel Arteta</v>
          </cell>
          <cell r="B2748">
            <v>81</v>
          </cell>
          <cell r="C2748">
            <v>66950483</v>
          </cell>
          <cell r="D2748" t="str">
            <v>Comedy|Family</v>
          </cell>
          <cell r="E2748" t="str">
            <v>Alexander and the Terrible, Horrible, No Good, Very Bad DayÂ </v>
          </cell>
          <cell r="F2748" t="str">
            <v>http://www.imdb.com/title/tt1698641/?ref_=fn_tt_tt_1</v>
          </cell>
          <cell r="G2748" t="str">
            <v>English</v>
          </cell>
          <cell r="H2748" t="str">
            <v>USA</v>
          </cell>
          <cell r="I2748">
            <v>28000000</v>
          </cell>
          <cell r="J2748">
            <v>2014</v>
          </cell>
          <cell r="K2748">
            <v>6.2</v>
          </cell>
          <cell r="L2748" t="str">
            <v>Comedy</v>
          </cell>
          <cell r="M2748" t="str">
            <v>Family</v>
          </cell>
        </row>
        <row r="2749">
          <cell r="A2749" t="str">
            <v>Joe Wright</v>
          </cell>
          <cell r="B2749">
            <v>135</v>
          </cell>
          <cell r="C2749">
            <v>38372662</v>
          </cell>
          <cell r="D2749" t="str">
            <v>Drama|Romance</v>
          </cell>
          <cell r="E2749" t="str">
            <v>Pride &amp; PrejudiceÂ </v>
          </cell>
          <cell r="F2749" t="str">
            <v>http://www.imdb.com/title/tt0414387/?ref_=fn_tt_tt_1</v>
          </cell>
          <cell r="G2749" t="str">
            <v>English</v>
          </cell>
          <cell r="H2749" t="str">
            <v>France</v>
          </cell>
          <cell r="I2749">
            <v>28000000</v>
          </cell>
          <cell r="J2749">
            <v>2005</v>
          </cell>
          <cell r="K2749">
            <v>7.8</v>
          </cell>
          <cell r="L2749" t="str">
            <v>Drama</v>
          </cell>
          <cell r="M2749" t="str">
            <v>Romance</v>
          </cell>
        </row>
        <row r="2750">
          <cell r="A2750" t="str">
            <v>Ridley Scott</v>
          </cell>
          <cell r="B2750">
            <v>117</v>
          </cell>
          <cell r="C2750">
            <v>27000000</v>
          </cell>
          <cell r="D2750" t="str">
            <v>Sci-Fi|Thriller</v>
          </cell>
          <cell r="E2750" t="str">
            <v>Blade RunnerÂ </v>
          </cell>
          <cell r="F2750" t="str">
            <v>http://www.imdb.com/title/tt0083658/?ref_=fn_tt_tt_1</v>
          </cell>
          <cell r="G2750" t="str">
            <v>English</v>
          </cell>
          <cell r="H2750" t="str">
            <v>USA</v>
          </cell>
          <cell r="I2750">
            <v>28000000</v>
          </cell>
          <cell r="J2750">
            <v>1982</v>
          </cell>
          <cell r="K2750">
            <v>8.1999999999999993</v>
          </cell>
          <cell r="L2750" t="str">
            <v>Sci-Fi</v>
          </cell>
          <cell r="M2750" t="str">
            <v>Thriller</v>
          </cell>
        </row>
        <row r="2751">
          <cell r="A2751" t="str">
            <v>Michael Caton-Jones</v>
          </cell>
          <cell r="B2751">
            <v>139</v>
          </cell>
          <cell r="C2751">
            <v>31600000</v>
          </cell>
          <cell r="D2751" t="str">
            <v>Adventure|Biography</v>
          </cell>
          <cell r="E2751" t="str">
            <v>Rob RoyÂ </v>
          </cell>
          <cell r="F2751" t="str">
            <v>http://www.imdb.com/title/tt0114287/?ref_=fn_tt_tt_1</v>
          </cell>
          <cell r="G2751" t="str">
            <v>English</v>
          </cell>
          <cell r="H2751" t="str">
            <v>USA</v>
          </cell>
          <cell r="I2751">
            <v>28000000</v>
          </cell>
          <cell r="J2751">
            <v>1995</v>
          </cell>
          <cell r="K2751">
            <v>6.9</v>
          </cell>
          <cell r="L2751" t="str">
            <v>Adventure</v>
          </cell>
          <cell r="M2751" t="str">
            <v>Biography</v>
          </cell>
        </row>
        <row r="2752">
          <cell r="A2752" t="str">
            <v>McG</v>
          </cell>
          <cell r="B2752">
            <v>123</v>
          </cell>
          <cell r="C2752">
            <v>30688364</v>
          </cell>
          <cell r="D2752" t="str">
            <v>Action|Drama|Thriller</v>
          </cell>
          <cell r="E2752" t="str">
            <v>3 Days to KillÂ </v>
          </cell>
          <cell r="F2752" t="str">
            <v>http://www.imdb.com/title/tt2172934/?ref_=fn_tt_tt_1</v>
          </cell>
          <cell r="G2752" t="str">
            <v>English</v>
          </cell>
          <cell r="H2752" t="str">
            <v>USA</v>
          </cell>
          <cell r="I2752">
            <v>28000000</v>
          </cell>
          <cell r="J2752">
            <v>2014</v>
          </cell>
          <cell r="K2752">
            <v>6.2</v>
          </cell>
          <cell r="L2752" t="str">
            <v>Action</v>
          </cell>
          <cell r="M2752" t="str">
            <v>Drama</v>
          </cell>
          <cell r="N2752" t="str">
            <v>Thriller</v>
          </cell>
        </row>
        <row r="2753">
          <cell r="A2753" t="str">
            <v>Janusz Kaminski</v>
          </cell>
          <cell r="B2753">
            <v>97</v>
          </cell>
          <cell r="C2753">
            <v>16779636</v>
          </cell>
          <cell r="D2753" t="str">
            <v>Drama|Horror|Thriller</v>
          </cell>
          <cell r="E2753" t="str">
            <v>Lost SoulsÂ </v>
          </cell>
          <cell r="F2753" t="str">
            <v>http://www.imdb.com/title/tt0160484/?ref_=fn_tt_tt_1</v>
          </cell>
          <cell r="G2753" t="str">
            <v>English</v>
          </cell>
          <cell r="H2753" t="str">
            <v>USA</v>
          </cell>
          <cell r="I2753">
            <v>28000000</v>
          </cell>
          <cell r="J2753">
            <v>2000</v>
          </cell>
          <cell r="K2753">
            <v>4.8</v>
          </cell>
          <cell r="L2753" t="str">
            <v>Drama</v>
          </cell>
          <cell r="M2753" t="str">
            <v>Horror</v>
          </cell>
          <cell r="N2753" t="str">
            <v>Thriller</v>
          </cell>
        </row>
        <row r="2754">
          <cell r="A2754" t="str">
            <v>Donald Petrie</v>
          </cell>
          <cell r="B2754">
            <v>103</v>
          </cell>
          <cell r="C2754">
            <v>17324744</v>
          </cell>
          <cell r="D2754" t="str">
            <v>Comedy|Fantasy|Romance</v>
          </cell>
          <cell r="E2754" t="str">
            <v>Just My LuckÂ </v>
          </cell>
          <cell r="F2754" t="str">
            <v>http://www.imdb.com/title/tt0397078/?ref_=fn_tt_tt_1</v>
          </cell>
          <cell r="G2754" t="str">
            <v>English</v>
          </cell>
          <cell r="H2754" t="str">
            <v>USA</v>
          </cell>
          <cell r="I2754">
            <v>28000000</v>
          </cell>
          <cell r="J2754">
            <v>2006</v>
          </cell>
          <cell r="K2754">
            <v>5.3</v>
          </cell>
          <cell r="L2754" t="str">
            <v>Comedy</v>
          </cell>
          <cell r="M2754" t="str">
            <v>Fantasy</v>
          </cell>
          <cell r="N2754" t="str">
            <v>Romance</v>
          </cell>
        </row>
        <row r="2755">
          <cell r="A2755" t="str">
            <v>Jay Roach</v>
          </cell>
          <cell r="B2755">
            <v>119</v>
          </cell>
          <cell r="C2755">
            <v>8888143</v>
          </cell>
          <cell r="D2755" t="str">
            <v>Comedy|Drama|Sport</v>
          </cell>
          <cell r="E2755" t="str">
            <v>Mystery, AlaskaÂ </v>
          </cell>
          <cell r="F2755" t="str">
            <v>http://www.imdb.com/title/tt0134618/?ref_=fn_tt_tt_1</v>
          </cell>
          <cell r="G2755" t="str">
            <v>English</v>
          </cell>
          <cell r="H2755" t="str">
            <v>Canada</v>
          </cell>
          <cell r="I2755">
            <v>28000000</v>
          </cell>
          <cell r="J2755">
            <v>1999</v>
          </cell>
          <cell r="K2755">
            <v>6.7</v>
          </cell>
          <cell r="L2755" t="str">
            <v>Comedy</v>
          </cell>
          <cell r="M2755" t="str">
            <v>Drama</v>
          </cell>
          <cell r="N2755" t="str">
            <v>Sport</v>
          </cell>
        </row>
        <row r="2756">
          <cell r="A2756" t="str">
            <v>Brian Levant</v>
          </cell>
          <cell r="B2756">
            <v>94</v>
          </cell>
          <cell r="C2756">
            <v>24268828</v>
          </cell>
          <cell r="D2756" t="str">
            <v>Action|Comedy|Family</v>
          </cell>
          <cell r="E2756" t="str">
            <v>The Spy Next DoorÂ </v>
          </cell>
          <cell r="F2756" t="str">
            <v>http://www.imdb.com/title/tt1273678/?ref_=fn_tt_tt_1</v>
          </cell>
          <cell r="G2756" t="str">
            <v>English</v>
          </cell>
          <cell r="H2756" t="str">
            <v>USA</v>
          </cell>
          <cell r="I2756">
            <v>28000000</v>
          </cell>
          <cell r="J2756">
            <v>2010</v>
          </cell>
          <cell r="K2756">
            <v>5.4</v>
          </cell>
          <cell r="L2756" t="str">
            <v>Action</v>
          </cell>
          <cell r="M2756" t="str">
            <v>Comedy</v>
          </cell>
          <cell r="N2756" t="str">
            <v>Family</v>
          </cell>
        </row>
        <row r="2757">
          <cell r="A2757" t="str">
            <v>Michael Ritchie</v>
          </cell>
          <cell r="B2757">
            <v>89</v>
          </cell>
          <cell r="C2757">
            <v>8119205</v>
          </cell>
          <cell r="D2757" t="str">
            <v>Comedy|Family|Fantasy</v>
          </cell>
          <cell r="E2757" t="str">
            <v>A Simple WishÂ </v>
          </cell>
          <cell r="F2757" t="str">
            <v>http://www.imdb.com/title/tt0120133/?ref_=fn_tt_tt_1</v>
          </cell>
          <cell r="G2757" t="str">
            <v>English</v>
          </cell>
          <cell r="H2757" t="str">
            <v>USA</v>
          </cell>
          <cell r="I2757">
            <v>28000000</v>
          </cell>
          <cell r="J2757">
            <v>1997</v>
          </cell>
          <cell r="K2757">
            <v>5.4</v>
          </cell>
          <cell r="L2757" t="str">
            <v>Comedy</v>
          </cell>
          <cell r="M2757" t="str">
            <v>Family</v>
          </cell>
          <cell r="N2757" t="str">
            <v>Fantasy</v>
          </cell>
        </row>
        <row r="2758">
          <cell r="A2758" t="str">
            <v>John Carpenter</v>
          </cell>
          <cell r="B2758">
            <v>98</v>
          </cell>
          <cell r="C2758">
            <v>8434601</v>
          </cell>
          <cell r="D2758" t="str">
            <v>Action|Horror|Sci-Fi</v>
          </cell>
          <cell r="E2758" t="str">
            <v>Ghosts of MarsÂ </v>
          </cell>
          <cell r="F2758" t="str">
            <v>http://www.imdb.com/title/tt0228333/?ref_=fn_tt_tt_1</v>
          </cell>
          <cell r="G2758" t="str">
            <v>English</v>
          </cell>
          <cell r="H2758" t="str">
            <v>USA</v>
          </cell>
          <cell r="I2758">
            <v>28000000</v>
          </cell>
          <cell r="J2758">
            <v>2001</v>
          </cell>
          <cell r="K2758">
            <v>4.9000000000000004</v>
          </cell>
          <cell r="L2758" t="str">
            <v>Action</v>
          </cell>
          <cell r="M2758" t="str">
            <v>Horror</v>
          </cell>
          <cell r="N2758" t="str">
            <v>Sci-Fi</v>
          </cell>
        </row>
        <row r="2759">
          <cell r="A2759" t="str">
            <v>David Gordon Green</v>
          </cell>
          <cell r="B2759">
            <v>107</v>
          </cell>
          <cell r="C2759">
            <v>6998324</v>
          </cell>
          <cell r="D2759" t="str">
            <v>Comedy|Drama</v>
          </cell>
          <cell r="E2759" t="str">
            <v>Our Brand Is CrisisÂ </v>
          </cell>
          <cell r="F2759" t="str">
            <v>http://www.imdb.com/title/tt1018765/?ref_=fn_tt_tt_1</v>
          </cell>
          <cell r="G2759" t="str">
            <v>English</v>
          </cell>
          <cell r="H2759" t="str">
            <v>USA</v>
          </cell>
          <cell r="I2759">
            <v>28000000</v>
          </cell>
          <cell r="J2759">
            <v>2015</v>
          </cell>
          <cell r="K2759">
            <v>6.1</v>
          </cell>
          <cell r="L2759" t="str">
            <v>Comedy</v>
          </cell>
          <cell r="M2759" t="str">
            <v>Drama</v>
          </cell>
        </row>
        <row r="2760">
          <cell r="A2760" t="str">
            <v>Burr Steers</v>
          </cell>
          <cell r="B2760">
            <v>108</v>
          </cell>
          <cell r="C2760">
            <v>10907291</v>
          </cell>
          <cell r="D2760" t="str">
            <v>Action|Horror|Romance</v>
          </cell>
          <cell r="E2760" t="str">
            <v>Pride and Prejudice and ZombiesÂ </v>
          </cell>
          <cell r="F2760" t="str">
            <v>http://www.imdb.com/title/tt1374989/?ref_=fn_tt_tt_1</v>
          </cell>
          <cell r="G2760" t="str">
            <v>English</v>
          </cell>
          <cell r="H2760" t="str">
            <v>USA</v>
          </cell>
          <cell r="I2760">
            <v>28000000</v>
          </cell>
          <cell r="J2760">
            <v>2016</v>
          </cell>
          <cell r="K2760">
            <v>5.8</v>
          </cell>
          <cell r="L2760" t="str">
            <v>Action</v>
          </cell>
          <cell r="M2760" t="str">
            <v>Horror</v>
          </cell>
          <cell r="N2760" t="str">
            <v>Romance</v>
          </cell>
        </row>
        <row r="2761">
          <cell r="A2761" t="str">
            <v>Martin Scorsese</v>
          </cell>
          <cell r="B2761">
            <v>134</v>
          </cell>
          <cell r="C2761">
            <v>5532301</v>
          </cell>
          <cell r="D2761" t="str">
            <v>Biography|Drama|History|War</v>
          </cell>
          <cell r="E2761" t="str">
            <v>KundunÂ </v>
          </cell>
          <cell r="F2761" t="str">
            <v>http://www.imdb.com/title/tt0119485/?ref_=fn_tt_tt_1</v>
          </cell>
          <cell r="G2761" t="str">
            <v>English</v>
          </cell>
          <cell r="H2761" t="str">
            <v>USA</v>
          </cell>
          <cell r="I2761">
            <v>28000000</v>
          </cell>
          <cell r="J2761">
            <v>1997</v>
          </cell>
          <cell r="K2761">
            <v>7</v>
          </cell>
          <cell r="L2761" t="str">
            <v>Biography</v>
          </cell>
          <cell r="M2761" t="str">
            <v>Drama</v>
          </cell>
          <cell r="N2761" t="str">
            <v>History</v>
          </cell>
          <cell r="O2761" t="str">
            <v>War</v>
          </cell>
        </row>
        <row r="2762">
          <cell r="A2762" t="str">
            <v>Jeff Wadlow</v>
          </cell>
          <cell r="B2762">
            <v>103</v>
          </cell>
          <cell r="C2762">
            <v>28751715</v>
          </cell>
          <cell r="D2762" t="str">
            <v>Action|Comedy|Crime</v>
          </cell>
          <cell r="E2762" t="str">
            <v>Kick-Ass 2Â </v>
          </cell>
          <cell r="F2762" t="str">
            <v>http://www.imdb.com/title/tt1650554/?ref_=fn_tt_tt_1</v>
          </cell>
          <cell r="G2762" t="str">
            <v>English</v>
          </cell>
          <cell r="H2762" t="str">
            <v>USA</v>
          </cell>
          <cell r="I2762">
            <v>28000000</v>
          </cell>
          <cell r="J2762">
            <v>2013</v>
          </cell>
          <cell r="K2762">
            <v>6.6</v>
          </cell>
          <cell r="L2762" t="str">
            <v>Action</v>
          </cell>
          <cell r="M2762" t="str">
            <v>Comedy</v>
          </cell>
          <cell r="N2762" t="str">
            <v>Crime</v>
          </cell>
        </row>
        <row r="2763">
          <cell r="A2763" t="str">
            <v>Camille Delamarre</v>
          </cell>
          <cell r="B2763">
            <v>100</v>
          </cell>
          <cell r="C2763">
            <v>20285518</v>
          </cell>
          <cell r="D2763" t="str">
            <v>Action|Crime|Drama|Thriller</v>
          </cell>
          <cell r="E2763" t="str">
            <v>Brick MansionsÂ </v>
          </cell>
          <cell r="F2763" t="str">
            <v>http://www.imdb.com/title/tt1430612/?ref_=fn_tt_tt_1</v>
          </cell>
          <cell r="G2763" t="str">
            <v>English</v>
          </cell>
          <cell r="H2763" t="str">
            <v>France</v>
          </cell>
          <cell r="I2763">
            <v>28000000</v>
          </cell>
          <cell r="J2763">
            <v>2014</v>
          </cell>
          <cell r="K2763">
            <v>5.7</v>
          </cell>
          <cell r="L2763" t="str">
            <v>Action</v>
          </cell>
          <cell r="M2763" t="str">
            <v>Crime</v>
          </cell>
          <cell r="N2763" t="str">
            <v>Drama</v>
          </cell>
          <cell r="O2763" t="str">
            <v>Thriller</v>
          </cell>
        </row>
        <row r="2764">
          <cell r="A2764" t="str">
            <v>Ronny Yu</v>
          </cell>
          <cell r="B2764">
            <v>93</v>
          </cell>
          <cell r="C2764">
            <v>5204007</v>
          </cell>
          <cell r="D2764" t="str">
            <v>Action|Comedy|Crime|Thriller</v>
          </cell>
          <cell r="E2764" t="str">
            <v>Formula 51Â </v>
          </cell>
          <cell r="F2764" t="str">
            <v>http://www.imdb.com/title/tt0227984/?ref_=fn_tt_tt_1</v>
          </cell>
          <cell r="G2764" t="str">
            <v>English</v>
          </cell>
          <cell r="H2764" t="str">
            <v>UK</v>
          </cell>
          <cell r="I2764">
            <v>28000000</v>
          </cell>
          <cell r="J2764">
            <v>2001</v>
          </cell>
          <cell r="K2764">
            <v>6.3</v>
          </cell>
          <cell r="L2764" t="str">
            <v>Action</v>
          </cell>
          <cell r="M2764" t="str">
            <v>Comedy</v>
          </cell>
          <cell r="N2764" t="str">
            <v>Crime</v>
          </cell>
          <cell r="O2764" t="str">
            <v>Thriller</v>
          </cell>
        </row>
        <row r="2765">
          <cell r="A2765" t="str">
            <v>Scott Frank</v>
          </cell>
          <cell r="B2765">
            <v>114</v>
          </cell>
          <cell r="C2765">
            <v>25977365</v>
          </cell>
          <cell r="D2765" t="str">
            <v>Crime|Drama|Mystery|Thriller</v>
          </cell>
          <cell r="E2765" t="str">
            <v>A Walk Among the TombstonesÂ </v>
          </cell>
          <cell r="F2765" t="str">
            <v>http://www.imdb.com/title/tt0365907/?ref_=fn_tt_tt_1</v>
          </cell>
          <cell r="G2765" t="str">
            <v>English</v>
          </cell>
          <cell r="H2765" t="str">
            <v>USA</v>
          </cell>
          <cell r="I2765">
            <v>28000000</v>
          </cell>
          <cell r="J2765">
            <v>2014</v>
          </cell>
          <cell r="K2765">
            <v>6.5</v>
          </cell>
          <cell r="L2765" t="str">
            <v>Crime</v>
          </cell>
          <cell r="M2765" t="str">
            <v>Drama</v>
          </cell>
          <cell r="N2765" t="str">
            <v>Mystery</v>
          </cell>
          <cell r="O2765" t="str">
            <v>Thriller</v>
          </cell>
        </row>
        <row r="2766">
          <cell r="A2766" t="str">
            <v>Bill Condon</v>
          </cell>
          <cell r="B2766">
            <v>128</v>
          </cell>
          <cell r="C2766">
            <v>3254172</v>
          </cell>
          <cell r="D2766" t="str">
            <v>Biography|Drama|Thriller</v>
          </cell>
          <cell r="E2766" t="str">
            <v>The Fifth EstateÂ </v>
          </cell>
          <cell r="F2766" t="str">
            <v>http://www.imdb.com/title/tt1837703/?ref_=fn_tt_tt_1</v>
          </cell>
          <cell r="G2766" t="str">
            <v>English</v>
          </cell>
          <cell r="H2766" t="str">
            <v>USA</v>
          </cell>
          <cell r="I2766">
            <v>28000000</v>
          </cell>
          <cell r="J2766">
            <v>2013</v>
          </cell>
          <cell r="K2766">
            <v>6.2</v>
          </cell>
          <cell r="L2766" t="str">
            <v>Biography</v>
          </cell>
          <cell r="M2766" t="str">
            <v>Drama</v>
          </cell>
          <cell r="N2766" t="str">
            <v>Thriller</v>
          </cell>
        </row>
        <row r="2767">
          <cell r="A2767" t="str">
            <v>Neil Jordan</v>
          </cell>
          <cell r="B2767">
            <v>133</v>
          </cell>
          <cell r="C2767">
            <v>11030963</v>
          </cell>
          <cell r="D2767" t="str">
            <v>Biography|Drama|Thriller|War</v>
          </cell>
          <cell r="E2767" t="str">
            <v>Michael CollinsÂ </v>
          </cell>
          <cell r="F2767" t="str">
            <v>http://www.imdb.com/title/tt0117039/?ref_=fn_tt_tt_1</v>
          </cell>
          <cell r="G2767" t="str">
            <v>English</v>
          </cell>
          <cell r="H2767" t="str">
            <v>UK</v>
          </cell>
          <cell r="I2767">
            <v>28000000</v>
          </cell>
          <cell r="J2767">
            <v>1996</v>
          </cell>
          <cell r="K2767">
            <v>7.1</v>
          </cell>
          <cell r="L2767" t="str">
            <v>Biography</v>
          </cell>
          <cell r="M2767" t="str">
            <v>Drama</v>
          </cell>
          <cell r="N2767" t="str">
            <v>Thriller</v>
          </cell>
          <cell r="O2767" t="str">
            <v>War</v>
          </cell>
        </row>
        <row r="2768">
          <cell r="A2768" t="str">
            <v>Richard Williams</v>
          </cell>
          <cell r="B2768">
            <v>80</v>
          </cell>
          <cell r="C2768">
            <v>669276</v>
          </cell>
          <cell r="D2768" t="str">
            <v>Action|Adventure|Animation|Comedy|Fantasy</v>
          </cell>
          <cell r="E2768" t="str">
            <v>The Princess and the CobblerÂ </v>
          </cell>
          <cell r="F2768" t="str">
            <v>http://www.imdb.com/title/tt0112389/?ref_=fn_tt_tt_1</v>
          </cell>
          <cell r="G2768" t="str">
            <v>English</v>
          </cell>
          <cell r="H2768" t="str">
            <v>UK</v>
          </cell>
          <cell r="I2768">
            <v>28000000</v>
          </cell>
          <cell r="J2768">
            <v>1993</v>
          </cell>
          <cell r="K2768">
            <v>7.2</v>
          </cell>
          <cell r="L2768" t="str">
            <v>Action</v>
          </cell>
          <cell r="M2768" t="str">
            <v>Adventure</v>
          </cell>
          <cell r="N2768" t="str">
            <v>Animation</v>
          </cell>
          <cell r="O2768" t="str">
            <v>Comedy</v>
          </cell>
        </row>
        <row r="2769">
          <cell r="A2769" t="str">
            <v>Tony Scott</v>
          </cell>
          <cell r="B2769">
            <v>100</v>
          </cell>
          <cell r="C2769">
            <v>153665036</v>
          </cell>
          <cell r="D2769" t="str">
            <v>Action|Comedy|Crime|Thriller</v>
          </cell>
          <cell r="E2769" t="str">
            <v>Beverly Hills Cop IIÂ </v>
          </cell>
          <cell r="F2769" t="str">
            <v>http://www.imdb.com/title/tt0092644/?ref_=fn_tt_tt_1</v>
          </cell>
          <cell r="G2769" t="str">
            <v>English</v>
          </cell>
          <cell r="H2769" t="str">
            <v>USA</v>
          </cell>
          <cell r="I2769">
            <v>28000000</v>
          </cell>
          <cell r="J2769">
            <v>1987</v>
          </cell>
          <cell r="K2769">
            <v>6.4</v>
          </cell>
          <cell r="L2769" t="str">
            <v>Action</v>
          </cell>
          <cell r="M2769" t="str">
            <v>Comedy</v>
          </cell>
          <cell r="N2769" t="str">
            <v>Crime</v>
          </cell>
          <cell r="O2769" t="str">
            <v>Thriller</v>
          </cell>
        </row>
        <row r="2770">
          <cell r="A2770" t="str">
            <v>John Lee Hancock</v>
          </cell>
          <cell r="B2770">
            <v>129</v>
          </cell>
          <cell r="C2770">
            <v>255950375</v>
          </cell>
          <cell r="D2770" t="str">
            <v>Biography|Drama|Sport</v>
          </cell>
          <cell r="E2770" t="str">
            <v>The Blind SideÂ </v>
          </cell>
          <cell r="F2770" t="str">
            <v>http://www.imdb.com/title/tt0878804/?ref_=fn_tt_tt_1</v>
          </cell>
          <cell r="G2770" t="str">
            <v>English</v>
          </cell>
          <cell r="H2770" t="str">
            <v>USA</v>
          </cell>
          <cell r="I2770">
            <v>29000000</v>
          </cell>
          <cell r="J2770">
            <v>2009</v>
          </cell>
          <cell r="K2770">
            <v>7.7</v>
          </cell>
          <cell r="L2770" t="str">
            <v>Biography</v>
          </cell>
          <cell r="M2770" t="str">
            <v>Drama</v>
          </cell>
          <cell r="N2770" t="str">
            <v>Sport</v>
          </cell>
        </row>
        <row r="2771">
          <cell r="A2771" t="str">
            <v>Rupert Wainwright</v>
          </cell>
          <cell r="B2771">
            <v>103</v>
          </cell>
          <cell r="C2771">
            <v>50041732</v>
          </cell>
          <cell r="D2771" t="str">
            <v>Horror</v>
          </cell>
          <cell r="E2771" t="str">
            <v>StigmataÂ </v>
          </cell>
          <cell r="F2771" t="str">
            <v>http://www.imdb.com/title/tt0145531/?ref_=fn_tt_tt_1</v>
          </cell>
          <cell r="G2771" t="str">
            <v>English</v>
          </cell>
          <cell r="H2771" t="str">
            <v>USA</v>
          </cell>
          <cell r="I2771">
            <v>29000000</v>
          </cell>
          <cell r="J2771">
            <v>1999</v>
          </cell>
          <cell r="K2771">
            <v>6.2</v>
          </cell>
          <cell r="L2771" t="str">
            <v>Horror</v>
          </cell>
          <cell r="M2771">
            <v>0</v>
          </cell>
        </row>
        <row r="2772">
          <cell r="A2772" t="str">
            <v>Nick Cassavetes</v>
          </cell>
          <cell r="B2772">
            <v>123</v>
          </cell>
          <cell r="C2772">
            <v>64286</v>
          </cell>
          <cell r="D2772" t="str">
            <v>Drama|Romance</v>
          </cell>
          <cell r="E2772" t="str">
            <v>The NotebookÂ </v>
          </cell>
          <cell r="F2772" t="str">
            <v>http://www.imdb.com/title/tt0332280/?ref_=fn_tt_tt_1</v>
          </cell>
          <cell r="G2772" t="str">
            <v>English</v>
          </cell>
          <cell r="H2772" t="str">
            <v>USA</v>
          </cell>
          <cell r="I2772">
            <v>29000000</v>
          </cell>
          <cell r="J2772">
            <v>2004</v>
          </cell>
          <cell r="K2772">
            <v>7.9</v>
          </cell>
          <cell r="L2772" t="str">
            <v>Drama</v>
          </cell>
          <cell r="M2772" t="str">
            <v>Romance</v>
          </cell>
        </row>
        <row r="2773">
          <cell r="A2773" t="str">
            <v>Elizabeth Banks</v>
          </cell>
          <cell r="B2773">
            <v>115</v>
          </cell>
          <cell r="C2773">
            <v>183436380</v>
          </cell>
          <cell r="D2773" t="str">
            <v>Comedy|Music</v>
          </cell>
          <cell r="E2773" t="str">
            <v>Pitch Perfect 2Â </v>
          </cell>
          <cell r="F2773" t="str">
            <v>http://www.imdb.com/title/tt2848292/?ref_=fn_tt_tt_1</v>
          </cell>
          <cell r="G2773" t="str">
            <v>English</v>
          </cell>
          <cell r="H2773" t="str">
            <v>USA</v>
          </cell>
          <cell r="I2773">
            <v>29000000</v>
          </cell>
          <cell r="J2773">
            <v>2015</v>
          </cell>
          <cell r="K2773">
            <v>6.5</v>
          </cell>
          <cell r="L2773" t="str">
            <v>Comedy</v>
          </cell>
          <cell r="M2773" t="str">
            <v>Music</v>
          </cell>
        </row>
        <row r="2774">
          <cell r="A2774" t="str">
            <v>Peter Hewitt</v>
          </cell>
          <cell r="B2774">
            <v>89</v>
          </cell>
          <cell r="C2774">
            <v>22359293</v>
          </cell>
          <cell r="D2774" t="str">
            <v>Adventure|Comedy|Family|Fantasy</v>
          </cell>
          <cell r="E2774" t="str">
            <v>The BorrowersÂ </v>
          </cell>
          <cell r="F2774" t="str">
            <v>http://www.imdb.com/title/tt0118755/?ref_=fn_tt_tt_1</v>
          </cell>
          <cell r="G2774" t="str">
            <v>English</v>
          </cell>
          <cell r="H2774" t="str">
            <v>UK</v>
          </cell>
          <cell r="I2774">
            <v>29000000</v>
          </cell>
          <cell r="J2774">
            <v>1997</v>
          </cell>
          <cell r="K2774">
            <v>5.8</v>
          </cell>
          <cell r="L2774" t="str">
            <v>Adventure</v>
          </cell>
          <cell r="M2774" t="str">
            <v>Comedy</v>
          </cell>
          <cell r="N2774" t="str">
            <v>Family</v>
          </cell>
          <cell r="O2774" t="str">
            <v>Fantasy</v>
          </cell>
        </row>
        <row r="2775">
          <cell r="A2775" t="str">
            <v>George Clooney</v>
          </cell>
          <cell r="B2775">
            <v>113</v>
          </cell>
          <cell r="C2775">
            <v>0</v>
          </cell>
          <cell r="D2775" t="str">
            <v>Biography|Comedy|Crime|Drama|Romance|Thriller</v>
          </cell>
          <cell r="E2775" t="str">
            <v>Confessions of a Dangerous MindÂ </v>
          </cell>
          <cell r="F2775" t="str">
            <v>http://www.imdb.com/title/tt0270288/?ref_=fn_tt_tt_1</v>
          </cell>
          <cell r="G2775" t="str">
            <v>English</v>
          </cell>
          <cell r="H2775" t="str">
            <v>USA</v>
          </cell>
          <cell r="I2775">
            <v>29000000</v>
          </cell>
          <cell r="J2775">
            <v>2002</v>
          </cell>
          <cell r="K2775">
            <v>7.1</v>
          </cell>
          <cell r="L2775" t="str">
            <v>Biography</v>
          </cell>
          <cell r="M2775" t="str">
            <v>Comedy</v>
          </cell>
          <cell r="N2775" t="str">
            <v>Crime</v>
          </cell>
          <cell r="O2775" t="str">
            <v>Drama</v>
          </cell>
        </row>
        <row r="2776">
          <cell r="A2776" t="str">
            <v>Reginald Hudlin</v>
          </cell>
          <cell r="B2776">
            <v>99</v>
          </cell>
          <cell r="C2776">
            <v>16930185</v>
          </cell>
          <cell r="D2776" t="str">
            <v>Comedy|Romance</v>
          </cell>
          <cell r="E2776" t="str">
            <v>Serving SaraÂ </v>
          </cell>
          <cell r="F2776" t="str">
            <v>http://www.imdb.com/title/tt0261289/?ref_=fn_tt_tt_1</v>
          </cell>
          <cell r="G2776" t="str">
            <v>English</v>
          </cell>
          <cell r="H2776" t="str">
            <v>Germany</v>
          </cell>
          <cell r="I2776">
            <v>29000000</v>
          </cell>
          <cell r="J2776">
            <v>2002</v>
          </cell>
          <cell r="K2776">
            <v>5.3</v>
          </cell>
          <cell r="L2776" t="str">
            <v>Comedy</v>
          </cell>
          <cell r="M2776" t="str">
            <v>Romance</v>
          </cell>
        </row>
        <row r="2777">
          <cell r="A2777" t="str">
            <v>Ben Falcone</v>
          </cell>
          <cell r="B2777">
            <v>99</v>
          </cell>
          <cell r="C2777">
            <v>63034755</v>
          </cell>
          <cell r="D2777" t="str">
            <v>Comedy</v>
          </cell>
          <cell r="E2777" t="str">
            <v>The BossÂ </v>
          </cell>
          <cell r="F2777" t="str">
            <v>http://www.imdb.com/title/tt2702724/?ref_=fn_tt_tt_1</v>
          </cell>
          <cell r="G2777" t="str">
            <v>English</v>
          </cell>
          <cell r="H2777" t="str">
            <v>USA</v>
          </cell>
          <cell r="I2777">
            <v>29000000</v>
          </cell>
          <cell r="J2777">
            <v>2016</v>
          </cell>
          <cell r="K2777">
            <v>5.3</v>
          </cell>
          <cell r="L2777" t="str">
            <v>Comedy</v>
          </cell>
          <cell r="M2777">
            <v>0</v>
          </cell>
        </row>
        <row r="2778">
          <cell r="A2778" t="str">
            <v>Richard Attenborough</v>
          </cell>
          <cell r="B2778">
            <v>147</v>
          </cell>
          <cell r="C2778">
            <v>5899797</v>
          </cell>
          <cell r="D2778" t="str">
            <v>Biography|Drama|History</v>
          </cell>
          <cell r="E2778" t="str">
            <v>Cry FreedomÂ </v>
          </cell>
          <cell r="F2778" t="str">
            <v>http://www.imdb.com/title/tt0092804/?ref_=fn_tt_tt_1</v>
          </cell>
          <cell r="G2778" t="str">
            <v>English</v>
          </cell>
          <cell r="H2778" t="str">
            <v>UK</v>
          </cell>
          <cell r="I2778">
            <v>29000000</v>
          </cell>
          <cell r="J2778">
            <v>1987</v>
          </cell>
          <cell r="K2778">
            <v>7.5</v>
          </cell>
          <cell r="L2778" t="str">
            <v>Biography</v>
          </cell>
          <cell r="M2778" t="str">
            <v>Drama</v>
          </cell>
          <cell r="N2778" t="str">
            <v>History</v>
          </cell>
        </row>
        <row r="2779">
          <cell r="A2779" t="str">
            <v>John Maybury</v>
          </cell>
          <cell r="B2779">
            <v>94</v>
          </cell>
          <cell r="C2779">
            <v>6301131</v>
          </cell>
          <cell r="D2779" t="str">
            <v>Drama|Mystery|Sci-Fi|Thriller</v>
          </cell>
          <cell r="E2779" t="str">
            <v>The JacketÂ </v>
          </cell>
          <cell r="F2779" t="str">
            <v>http://www.imdb.com/title/tt0366627/?ref_=fn_tt_tt_1</v>
          </cell>
          <cell r="G2779" t="str">
            <v>English</v>
          </cell>
          <cell r="H2779" t="str">
            <v>USA</v>
          </cell>
          <cell r="I2779">
            <v>29000000</v>
          </cell>
          <cell r="J2779">
            <v>2005</v>
          </cell>
          <cell r="K2779">
            <v>7.1</v>
          </cell>
          <cell r="L2779" t="str">
            <v>Drama</v>
          </cell>
          <cell r="M2779" t="str">
            <v>Mystery</v>
          </cell>
          <cell r="N2779" t="str">
            <v>Sci-Fi</v>
          </cell>
          <cell r="O2779" t="str">
            <v>Thriller</v>
          </cell>
        </row>
        <row r="2780">
          <cell r="A2780" t="str">
            <v>Stephen Frears</v>
          </cell>
          <cell r="B2780">
            <v>110</v>
          </cell>
          <cell r="C2780">
            <v>0</v>
          </cell>
          <cell r="D2780" t="str">
            <v>Biography|Comedy|Drama|Music|Romance</v>
          </cell>
          <cell r="E2780" t="str">
            <v>Florence Foster JenkinsÂ </v>
          </cell>
          <cell r="F2780" t="str">
            <v>http://www.imdb.com/title/tt4136084/?ref_=fn_tt_tt_1</v>
          </cell>
          <cell r="G2780" t="str">
            <v>English</v>
          </cell>
          <cell r="H2780" t="str">
            <v>UK</v>
          </cell>
          <cell r="I2780">
            <v>29000000</v>
          </cell>
          <cell r="J2780">
            <v>2016</v>
          </cell>
          <cell r="K2780">
            <v>7.1</v>
          </cell>
          <cell r="L2780" t="str">
            <v>Biography</v>
          </cell>
          <cell r="M2780" t="str">
            <v>Comedy</v>
          </cell>
          <cell r="N2780" t="str">
            <v>Drama</v>
          </cell>
          <cell r="O2780" t="str">
            <v>Music</v>
          </cell>
        </row>
        <row r="2781">
          <cell r="A2781" t="str">
            <v>Robert Rodriguez</v>
          </cell>
          <cell r="B2781">
            <v>102</v>
          </cell>
          <cell r="C2781">
            <v>55845943</v>
          </cell>
          <cell r="D2781" t="str">
            <v>Action|Crime|Thriller</v>
          </cell>
          <cell r="E2781" t="str">
            <v>Once Upon a Time in MexicoÂ </v>
          </cell>
          <cell r="F2781" t="str">
            <v>http://www.imdb.com/title/tt0285823/?ref_=fn_tt_tt_1</v>
          </cell>
          <cell r="G2781" t="str">
            <v>English</v>
          </cell>
          <cell r="H2781" t="str">
            <v>USA</v>
          </cell>
          <cell r="I2781">
            <v>29000000</v>
          </cell>
          <cell r="J2781">
            <v>2003</v>
          </cell>
          <cell r="K2781">
            <v>6.4</v>
          </cell>
          <cell r="L2781" t="str">
            <v>Action</v>
          </cell>
          <cell r="M2781" t="str">
            <v>Crime</v>
          </cell>
          <cell r="N2781" t="str">
            <v>Thriller</v>
          </cell>
        </row>
        <row r="2782">
          <cell r="A2782" t="str">
            <v>Fedor Bondarchuk</v>
          </cell>
          <cell r="B2782">
            <v>115</v>
          </cell>
          <cell r="C2782">
            <v>0</v>
          </cell>
          <cell r="D2782" t="str">
            <v>Action|Adventure|Sci-Fi</v>
          </cell>
          <cell r="E2782" t="str">
            <v>Obitaemyy ostrovÂ </v>
          </cell>
          <cell r="F2782" t="str">
            <v>http://www.imdb.com/title/tt0972558/?ref_=fn_tt_tt_1</v>
          </cell>
          <cell r="G2782" t="str">
            <v>Russian</v>
          </cell>
          <cell r="H2782" t="str">
            <v>Russia</v>
          </cell>
          <cell r="I2782">
            <v>29500000</v>
          </cell>
          <cell r="J2782">
            <v>2009</v>
          </cell>
          <cell r="K2782">
            <v>5.3</v>
          </cell>
          <cell r="L2782" t="str">
            <v>Action</v>
          </cell>
          <cell r="M2782" t="str">
            <v>Adventure</v>
          </cell>
          <cell r="N2782" t="str">
            <v>Sci-Fi</v>
          </cell>
        </row>
        <row r="2783">
          <cell r="A2783" t="str">
            <v>Walter Salles</v>
          </cell>
          <cell r="B2783">
            <v>103</v>
          </cell>
          <cell r="C2783">
            <v>25472967</v>
          </cell>
          <cell r="D2783" t="str">
            <v>Drama|Horror|Thriller</v>
          </cell>
          <cell r="E2783" t="str">
            <v>Dark WaterÂ </v>
          </cell>
          <cell r="F2783" t="str">
            <v>http://www.imdb.com/title/tt0382628/?ref_=fn_tt_tt_1</v>
          </cell>
          <cell r="G2783" t="str">
            <v>English</v>
          </cell>
          <cell r="H2783" t="str">
            <v>USA</v>
          </cell>
          <cell r="I2783">
            <v>30000000</v>
          </cell>
          <cell r="J2783">
            <v>2005</v>
          </cell>
          <cell r="K2783">
            <v>5.6</v>
          </cell>
          <cell r="L2783" t="str">
            <v>Drama</v>
          </cell>
          <cell r="M2783" t="str">
            <v>Horror</v>
          </cell>
          <cell r="N2783" t="str">
            <v>Thriller</v>
          </cell>
        </row>
        <row r="2784">
          <cell r="A2784" t="str">
            <v>Quentin Tarantino</v>
          </cell>
          <cell r="B2784">
            <v>111</v>
          </cell>
          <cell r="C2784">
            <v>70098138</v>
          </cell>
          <cell r="D2784" t="str">
            <v>Action</v>
          </cell>
          <cell r="E2784" t="str">
            <v>Kill Bill: Vol. 1Â </v>
          </cell>
          <cell r="F2784" t="str">
            <v>http://www.imdb.com/title/tt0266697/?ref_=fn_tt_tt_1</v>
          </cell>
          <cell r="G2784" t="str">
            <v>English</v>
          </cell>
          <cell r="H2784" t="str">
            <v>USA</v>
          </cell>
          <cell r="I2784">
            <v>30000000</v>
          </cell>
          <cell r="J2784">
            <v>2003</v>
          </cell>
          <cell r="K2784">
            <v>8.1</v>
          </cell>
          <cell r="L2784" t="str">
            <v>Action</v>
          </cell>
          <cell r="M2784">
            <v>0</v>
          </cell>
        </row>
        <row r="2785">
          <cell r="A2785" t="str">
            <v>Quentin Tarantino</v>
          </cell>
          <cell r="B2785">
            <v>137</v>
          </cell>
          <cell r="C2785">
            <v>66207920</v>
          </cell>
          <cell r="D2785" t="str">
            <v>Action|Crime|Drama|Thriller</v>
          </cell>
          <cell r="E2785" t="str">
            <v>Kill Bill: Vol. 2Â </v>
          </cell>
          <cell r="F2785" t="str">
            <v>http://www.imdb.com/title/tt0378194/?ref_=fn_tt_tt_1</v>
          </cell>
          <cell r="G2785" t="str">
            <v>English</v>
          </cell>
          <cell r="H2785" t="str">
            <v>USA</v>
          </cell>
          <cell r="I2785">
            <v>30000000</v>
          </cell>
          <cell r="J2785">
            <v>2004</v>
          </cell>
          <cell r="K2785">
            <v>8</v>
          </cell>
          <cell r="L2785" t="str">
            <v>Action</v>
          </cell>
          <cell r="M2785" t="str">
            <v>Crime</v>
          </cell>
          <cell r="N2785" t="str">
            <v>Drama</v>
          </cell>
          <cell r="O2785" t="str">
            <v>Thriller</v>
          </cell>
        </row>
        <row r="2786">
          <cell r="A2786" t="str">
            <v>Thomas Carter</v>
          </cell>
          <cell r="B2786">
            <v>136</v>
          </cell>
          <cell r="C2786">
            <v>67253092</v>
          </cell>
          <cell r="D2786" t="str">
            <v>Drama|Sport</v>
          </cell>
          <cell r="E2786" t="str">
            <v>Coach CarterÂ </v>
          </cell>
          <cell r="F2786" t="str">
            <v>http://www.imdb.com/title/tt0393162/?ref_=fn_tt_tt_1</v>
          </cell>
          <cell r="G2786" t="str">
            <v>English</v>
          </cell>
          <cell r="H2786" t="str">
            <v>USA</v>
          </cell>
          <cell r="I2786">
            <v>30000000</v>
          </cell>
          <cell r="J2786">
            <v>2005</v>
          </cell>
          <cell r="K2786">
            <v>7.2</v>
          </cell>
          <cell r="L2786" t="str">
            <v>Drama</v>
          </cell>
          <cell r="M2786" t="str">
            <v>Sport</v>
          </cell>
        </row>
        <row r="2787">
          <cell r="A2787" t="str">
            <v>Jaume Collet-Serra</v>
          </cell>
          <cell r="B2787">
            <v>113</v>
          </cell>
          <cell r="C2787">
            <v>61094903</v>
          </cell>
          <cell r="D2787" t="str">
            <v>Action|Mystery|Thriller</v>
          </cell>
          <cell r="E2787" t="str">
            <v>UnknownÂ </v>
          </cell>
          <cell r="F2787" t="str">
            <v>http://www.imdb.com/title/tt1401152/?ref_=fn_tt_tt_1</v>
          </cell>
          <cell r="G2787" t="str">
            <v>English</v>
          </cell>
          <cell r="H2787" t="str">
            <v>UK</v>
          </cell>
          <cell r="I2787">
            <v>30000000</v>
          </cell>
          <cell r="J2787">
            <v>2011</v>
          </cell>
          <cell r="K2787">
            <v>6.9</v>
          </cell>
          <cell r="L2787" t="str">
            <v>Action</v>
          </cell>
          <cell r="M2787" t="str">
            <v>Mystery</v>
          </cell>
          <cell r="N2787" t="str">
            <v>Thriller</v>
          </cell>
        </row>
        <row r="2788">
          <cell r="A2788" t="str">
            <v>John Glen</v>
          </cell>
          <cell r="B2788">
            <v>130</v>
          </cell>
          <cell r="C2788">
            <v>51185897</v>
          </cell>
          <cell r="D2788" t="str">
            <v>Action|Adventure|Thriller</v>
          </cell>
          <cell r="E2788" t="str">
            <v>The Living DaylightsÂ </v>
          </cell>
          <cell r="F2788" t="str">
            <v>http://www.imdb.com/title/tt0093428/?ref_=fn_tt_tt_1</v>
          </cell>
          <cell r="G2788" t="str">
            <v>English</v>
          </cell>
          <cell r="H2788" t="str">
            <v>UK</v>
          </cell>
          <cell r="I2788">
            <v>30000000</v>
          </cell>
          <cell r="J2788">
            <v>1987</v>
          </cell>
          <cell r="K2788">
            <v>6.7</v>
          </cell>
          <cell r="L2788" t="str">
            <v>Action</v>
          </cell>
          <cell r="M2788" t="str">
            <v>Adventure</v>
          </cell>
          <cell r="N2788" t="str">
            <v>Thriller</v>
          </cell>
        </row>
        <row r="2789">
          <cell r="A2789" t="str">
            <v>Bobby Farrelly</v>
          </cell>
          <cell r="B2789">
            <v>104</v>
          </cell>
          <cell r="C2789">
            <v>42071069</v>
          </cell>
          <cell r="D2789" t="str">
            <v>Comedy|Drama|Romance|Sport</v>
          </cell>
          <cell r="E2789" t="str">
            <v>Fever PitchÂ </v>
          </cell>
          <cell r="F2789" t="str">
            <v>http://www.imdb.com/title/tt0332047/?ref_=fn_tt_tt_1</v>
          </cell>
          <cell r="G2789" t="str">
            <v>English</v>
          </cell>
          <cell r="H2789" t="str">
            <v>USA</v>
          </cell>
          <cell r="I2789">
            <v>30000000</v>
          </cell>
          <cell r="J2789">
            <v>2005</v>
          </cell>
          <cell r="K2789">
            <v>6.2</v>
          </cell>
          <cell r="L2789" t="str">
            <v>Comedy</v>
          </cell>
          <cell r="M2789" t="str">
            <v>Drama</v>
          </cell>
          <cell r="N2789" t="str">
            <v>Romance</v>
          </cell>
          <cell r="O2789" t="str">
            <v>Sport</v>
          </cell>
        </row>
        <row r="2790">
          <cell r="A2790" t="str">
            <v>Dennie Gordon</v>
          </cell>
          <cell r="B2790">
            <v>91</v>
          </cell>
          <cell r="C2790">
            <v>14018364</v>
          </cell>
          <cell r="D2790" t="str">
            <v>Comedy|Crime|Family|Romance</v>
          </cell>
          <cell r="E2790" t="str">
            <v>New York MinuteÂ </v>
          </cell>
          <cell r="F2790" t="str">
            <v>http://www.imdb.com/title/tt0363282/?ref_=fn_tt_tt_1</v>
          </cell>
          <cell r="G2790" t="str">
            <v>English</v>
          </cell>
          <cell r="H2790" t="str">
            <v>USA</v>
          </cell>
          <cell r="I2790">
            <v>30000000</v>
          </cell>
          <cell r="J2790">
            <v>2004</v>
          </cell>
          <cell r="K2790">
            <v>4.8</v>
          </cell>
          <cell r="L2790" t="str">
            <v>Comedy</v>
          </cell>
          <cell r="M2790" t="str">
            <v>Crime</v>
          </cell>
          <cell r="N2790" t="str">
            <v>Family</v>
          </cell>
          <cell r="O2790" t="str">
            <v>Romance</v>
          </cell>
        </row>
        <row r="2791">
          <cell r="A2791" t="str">
            <v>Joel Coen</v>
          </cell>
          <cell r="B2791">
            <v>111</v>
          </cell>
          <cell r="C2791">
            <v>2869369</v>
          </cell>
          <cell r="D2791" t="str">
            <v>Comedy|Fantasy</v>
          </cell>
          <cell r="E2791" t="str">
            <v>The Hudsucker ProxyÂ </v>
          </cell>
          <cell r="F2791" t="str">
            <v>http://www.imdb.com/title/tt0110074/?ref_=fn_tt_tt_1</v>
          </cell>
          <cell r="G2791" t="str">
            <v>English</v>
          </cell>
          <cell r="H2791" t="str">
            <v>UK</v>
          </cell>
          <cell r="I2791">
            <v>30000000</v>
          </cell>
          <cell r="J2791">
            <v>1994</v>
          </cell>
          <cell r="K2791">
            <v>7.3</v>
          </cell>
          <cell r="L2791" t="str">
            <v>Comedy</v>
          </cell>
          <cell r="M2791" t="str">
            <v>Fantasy</v>
          </cell>
        </row>
        <row r="2792">
          <cell r="A2792" t="str">
            <v>Andy Fickman</v>
          </cell>
          <cell r="B2792">
            <v>94</v>
          </cell>
          <cell r="C2792">
            <v>71038190</v>
          </cell>
          <cell r="D2792" t="str">
            <v>Action|Comedy|Crime</v>
          </cell>
          <cell r="E2792" t="str">
            <v>Paul Blart: Mall Cop 2Â </v>
          </cell>
          <cell r="F2792" t="str">
            <v>http://www.imdb.com/title/tt3450650/?ref_=fn_tt_tt_1</v>
          </cell>
          <cell r="G2792" t="str">
            <v>English</v>
          </cell>
          <cell r="H2792" t="str">
            <v>USA</v>
          </cell>
          <cell r="I2792">
            <v>30000000</v>
          </cell>
          <cell r="J2792">
            <v>2015</v>
          </cell>
          <cell r="K2792">
            <v>4.4000000000000004</v>
          </cell>
          <cell r="L2792" t="str">
            <v>Action</v>
          </cell>
          <cell r="M2792" t="str">
            <v>Comedy</v>
          </cell>
          <cell r="N2792" t="str">
            <v>Crime</v>
          </cell>
        </row>
        <row r="2793">
          <cell r="A2793" t="str">
            <v>Gary David Goldberg</v>
          </cell>
          <cell r="B2793">
            <v>98</v>
          </cell>
          <cell r="C2793">
            <v>43894863</v>
          </cell>
          <cell r="D2793" t="str">
            <v>Comedy|Romance</v>
          </cell>
          <cell r="E2793" t="str">
            <v>Must Love DogsÂ </v>
          </cell>
          <cell r="F2793" t="str">
            <v>http://www.imdb.com/title/tt0417001/?ref_=fn_tt_tt_1</v>
          </cell>
          <cell r="G2793" t="str">
            <v>English</v>
          </cell>
          <cell r="H2793" t="str">
            <v>USA</v>
          </cell>
          <cell r="I2793">
            <v>30000000</v>
          </cell>
          <cell r="J2793">
            <v>2005</v>
          </cell>
          <cell r="K2793">
            <v>5.9</v>
          </cell>
          <cell r="L2793" t="str">
            <v>Comedy</v>
          </cell>
          <cell r="M2793" t="str">
            <v>Romance</v>
          </cell>
        </row>
        <row r="2794">
          <cell r="A2794" t="str">
            <v>Catherine Hardwicke</v>
          </cell>
          <cell r="B2794">
            <v>101</v>
          </cell>
          <cell r="C2794">
            <v>37617947</v>
          </cell>
          <cell r="D2794" t="str">
            <v>Drama|Family|Fantasy</v>
          </cell>
          <cell r="E2794" t="str">
            <v>The Nativity StoryÂ </v>
          </cell>
          <cell r="F2794" t="str">
            <v>http://www.imdb.com/title/tt0762121/?ref_=fn_tt_tt_1</v>
          </cell>
          <cell r="G2794" t="str">
            <v>English</v>
          </cell>
          <cell r="H2794" t="str">
            <v>USA</v>
          </cell>
          <cell r="I2794">
            <v>30000000</v>
          </cell>
          <cell r="J2794">
            <v>2006</v>
          </cell>
          <cell r="K2794">
            <v>6.8</v>
          </cell>
          <cell r="L2794" t="str">
            <v>Drama</v>
          </cell>
          <cell r="M2794" t="str">
            <v>Family</v>
          </cell>
          <cell r="N2794" t="str">
            <v>Fantasy</v>
          </cell>
        </row>
        <row r="2795">
          <cell r="A2795" t="str">
            <v>Jaume Collet-Serra</v>
          </cell>
          <cell r="B2795">
            <v>108</v>
          </cell>
          <cell r="C2795">
            <v>32048809</v>
          </cell>
          <cell r="D2795" t="str">
            <v>Horror</v>
          </cell>
          <cell r="E2795" t="str">
            <v>House of WaxÂ </v>
          </cell>
          <cell r="F2795" t="str">
            <v>http://www.imdb.com/title/tt0397065/?ref_=fn_tt_tt_1</v>
          </cell>
          <cell r="G2795" t="str">
            <v>English</v>
          </cell>
          <cell r="H2795" t="str">
            <v>Australia</v>
          </cell>
          <cell r="I2795">
            <v>30000000</v>
          </cell>
          <cell r="J2795">
            <v>2005</v>
          </cell>
          <cell r="K2795">
            <v>5.3</v>
          </cell>
          <cell r="L2795" t="str">
            <v>Horror</v>
          </cell>
          <cell r="M2795">
            <v>0</v>
          </cell>
        </row>
        <row r="2796">
          <cell r="A2796" t="str">
            <v>Clint Eastwood</v>
          </cell>
          <cell r="B2796">
            <v>155</v>
          </cell>
          <cell r="C2796">
            <v>25078937</v>
          </cell>
          <cell r="D2796" t="str">
            <v>Crime|Drama|Mystery|Thriller</v>
          </cell>
          <cell r="E2796" t="str">
            <v>Midnight in the Garden of Good and EvilÂ </v>
          </cell>
          <cell r="F2796" t="str">
            <v>http://www.imdb.com/title/tt0119668/?ref_=fn_tt_tt_1</v>
          </cell>
          <cell r="G2796" t="str">
            <v>English</v>
          </cell>
          <cell r="H2796" t="str">
            <v>USA</v>
          </cell>
          <cell r="I2796">
            <v>30000000</v>
          </cell>
          <cell r="J2796">
            <v>1997</v>
          </cell>
          <cell r="K2796">
            <v>6.6</v>
          </cell>
          <cell r="L2796" t="str">
            <v>Crime</v>
          </cell>
          <cell r="M2796" t="str">
            <v>Drama</v>
          </cell>
          <cell r="N2796" t="str">
            <v>Mystery</v>
          </cell>
          <cell r="O2796" t="str">
            <v>Thriller</v>
          </cell>
        </row>
        <row r="2797">
          <cell r="A2797" t="str">
            <v>Chris Carter</v>
          </cell>
          <cell r="B2797">
            <v>108</v>
          </cell>
          <cell r="C2797">
            <v>20981633</v>
          </cell>
          <cell r="D2797" t="str">
            <v>Drama|Mystery|Sci-Fi|Thriller</v>
          </cell>
          <cell r="E2797" t="str">
            <v>The X Files: I Want to BelieveÂ </v>
          </cell>
          <cell r="F2797" t="str">
            <v>http://www.imdb.com/title/tt0443701/?ref_=fn_tt_tt_1</v>
          </cell>
          <cell r="G2797" t="str">
            <v>English</v>
          </cell>
          <cell r="H2797" t="str">
            <v>USA</v>
          </cell>
          <cell r="I2797">
            <v>30000000</v>
          </cell>
          <cell r="J2797">
            <v>2008</v>
          </cell>
          <cell r="K2797">
            <v>5.9</v>
          </cell>
          <cell r="L2797" t="str">
            <v>Drama</v>
          </cell>
          <cell r="M2797" t="str">
            <v>Mystery</v>
          </cell>
          <cell r="N2797" t="str">
            <v>Sci-Fi</v>
          </cell>
          <cell r="O2797" t="str">
            <v>Thriller</v>
          </cell>
        </row>
        <row r="2798">
          <cell r="A2798" t="str">
            <v>Kimble Rendall</v>
          </cell>
          <cell r="B2798">
            <v>93</v>
          </cell>
          <cell r="C2798">
            <v>0</v>
          </cell>
          <cell r="D2798" t="str">
            <v>Action|Horror|Sci-Fi</v>
          </cell>
          <cell r="E2798" t="str">
            <v>BaitÂ </v>
          </cell>
          <cell r="F2798" t="str">
            <v>http://www.imdb.com/title/tt1438173/?ref_=fn_tt_tt_1</v>
          </cell>
          <cell r="G2798" t="str">
            <v>English</v>
          </cell>
          <cell r="H2798" t="str">
            <v>Australia</v>
          </cell>
          <cell r="I2798">
            <v>30000000</v>
          </cell>
          <cell r="J2798">
            <v>2012</v>
          </cell>
          <cell r="K2798">
            <v>5.2</v>
          </cell>
          <cell r="L2798" t="str">
            <v>Action</v>
          </cell>
          <cell r="M2798" t="str">
            <v>Horror</v>
          </cell>
          <cell r="N2798" t="str">
            <v>Sci-Fi</v>
          </cell>
        </row>
        <row r="2799">
          <cell r="A2799" t="str">
            <v>Martin Scorsese</v>
          </cell>
          <cell r="B2799">
            <v>139</v>
          </cell>
          <cell r="C2799">
            <v>32000000</v>
          </cell>
          <cell r="D2799" t="str">
            <v>Drama|Romance</v>
          </cell>
          <cell r="E2799" t="str">
            <v>The Age of InnocenceÂ </v>
          </cell>
          <cell r="F2799" t="str">
            <v>http://www.imdb.com/title/tt0106226/?ref_=fn_tt_tt_1</v>
          </cell>
          <cell r="G2799" t="str">
            <v>English</v>
          </cell>
          <cell r="H2799" t="str">
            <v>USA</v>
          </cell>
          <cell r="I2799">
            <v>30000000</v>
          </cell>
          <cell r="J2799">
            <v>1993</v>
          </cell>
          <cell r="K2799">
            <v>7.2</v>
          </cell>
          <cell r="L2799" t="str">
            <v>Drama</v>
          </cell>
          <cell r="M2799" t="str">
            <v>Romance</v>
          </cell>
        </row>
        <row r="2800">
          <cell r="A2800" t="str">
            <v>Raja Gosnell</v>
          </cell>
          <cell r="B2800">
            <v>99</v>
          </cell>
          <cell r="C2800">
            <v>117559438</v>
          </cell>
          <cell r="D2800" t="str">
            <v>Action|Comedy|Crime</v>
          </cell>
          <cell r="E2800" t="str">
            <v>Big Momma's HouseÂ </v>
          </cell>
          <cell r="F2800" t="str">
            <v>http://www.imdb.com/title/tt0208003/?ref_=fn_tt_tt_1</v>
          </cell>
          <cell r="G2800" t="str">
            <v>English</v>
          </cell>
          <cell r="H2800" t="str">
            <v>USA</v>
          </cell>
          <cell r="I2800">
            <v>30000000</v>
          </cell>
          <cell r="J2800">
            <v>2000</v>
          </cell>
          <cell r="K2800">
            <v>5.0999999999999996</v>
          </cell>
          <cell r="L2800" t="str">
            <v>Action</v>
          </cell>
          <cell r="M2800" t="str">
            <v>Comedy</v>
          </cell>
          <cell r="N2800" t="str">
            <v>Crime</v>
          </cell>
        </row>
        <row r="2801">
          <cell r="A2801" t="str">
            <v>Chris Gorak</v>
          </cell>
          <cell r="B2801">
            <v>89</v>
          </cell>
          <cell r="C2801">
            <v>21426805</v>
          </cell>
          <cell r="D2801" t="str">
            <v>Action|Adventure|Horror|Sci-Fi|Thriller</v>
          </cell>
          <cell r="E2801" t="str">
            <v>The Darkest HourÂ </v>
          </cell>
          <cell r="F2801" t="str">
            <v>http://www.imdb.com/title/tt1093357/?ref_=fn_tt_tt_1</v>
          </cell>
          <cell r="G2801" t="str">
            <v>English</v>
          </cell>
          <cell r="H2801" t="str">
            <v>USA</v>
          </cell>
          <cell r="I2801">
            <v>30000000</v>
          </cell>
          <cell r="J2801">
            <v>2011</v>
          </cell>
          <cell r="K2801">
            <v>4.9000000000000004</v>
          </cell>
          <cell r="L2801" t="str">
            <v>Action</v>
          </cell>
          <cell r="M2801" t="str">
            <v>Adventure</v>
          </cell>
          <cell r="N2801" t="str">
            <v>Horror</v>
          </cell>
          <cell r="O2801" t="str">
            <v>Sci-Fi</v>
          </cell>
        </row>
        <row r="2802">
          <cell r="A2802" t="str">
            <v>Boaz Yakin</v>
          </cell>
          <cell r="B2802">
            <v>94</v>
          </cell>
          <cell r="C2802">
            <v>17120019</v>
          </cell>
          <cell r="D2802" t="str">
            <v>Action|Crime|Thriller</v>
          </cell>
          <cell r="E2802" t="str">
            <v>SafeÂ </v>
          </cell>
          <cell r="F2802" t="str">
            <v>http://www.imdb.com/title/tt1656190/?ref_=fn_tt_tt_1</v>
          </cell>
          <cell r="G2802" t="str">
            <v>English</v>
          </cell>
          <cell r="H2802" t="str">
            <v>USA</v>
          </cell>
          <cell r="I2802">
            <v>30000000</v>
          </cell>
          <cell r="J2802">
            <v>2012</v>
          </cell>
          <cell r="K2802">
            <v>6.5</v>
          </cell>
          <cell r="L2802" t="str">
            <v>Action</v>
          </cell>
          <cell r="M2802" t="str">
            <v>Crime</v>
          </cell>
          <cell r="N2802" t="str">
            <v>Thriller</v>
          </cell>
        </row>
        <row r="2803">
          <cell r="A2803" t="str">
            <v>Neil Marshall</v>
          </cell>
          <cell r="B2803">
            <v>113</v>
          </cell>
          <cell r="C2803">
            <v>10955425</v>
          </cell>
          <cell r="D2803" t="str">
            <v>Action|Sci-Fi|Thriller</v>
          </cell>
          <cell r="E2803" t="str">
            <v>DoomsdayÂ </v>
          </cell>
          <cell r="F2803" t="str">
            <v>http://www.imdb.com/title/tt0483607/?ref_=fn_tt_tt_1</v>
          </cell>
          <cell r="G2803" t="str">
            <v>English</v>
          </cell>
          <cell r="H2803" t="str">
            <v>UK</v>
          </cell>
          <cell r="I2803">
            <v>30000000</v>
          </cell>
          <cell r="J2803">
            <v>2008</v>
          </cell>
          <cell r="K2803">
            <v>6</v>
          </cell>
          <cell r="L2803" t="str">
            <v>Action</v>
          </cell>
          <cell r="M2803" t="str">
            <v>Sci-Fi</v>
          </cell>
          <cell r="N2803" t="str">
            <v>Thriller</v>
          </cell>
        </row>
        <row r="2804">
          <cell r="A2804" t="str">
            <v>Norman Jewison</v>
          </cell>
          <cell r="B2804">
            <v>110</v>
          </cell>
          <cell r="C2804">
            <v>4357000</v>
          </cell>
          <cell r="D2804" t="str">
            <v>Comedy|Family|Fantasy</v>
          </cell>
          <cell r="E2804" t="str">
            <v>BogusÂ </v>
          </cell>
          <cell r="F2804" t="str">
            <v>http://www.imdb.com/title/tt0115725/?ref_=fn_tt_tt_1</v>
          </cell>
          <cell r="G2804" t="str">
            <v>English</v>
          </cell>
          <cell r="H2804" t="str">
            <v>USA</v>
          </cell>
          <cell r="I2804">
            <v>30000000</v>
          </cell>
          <cell r="J2804">
            <v>1996</v>
          </cell>
          <cell r="K2804">
            <v>5.3</v>
          </cell>
          <cell r="L2804" t="str">
            <v>Comedy</v>
          </cell>
          <cell r="M2804" t="str">
            <v>Family</v>
          </cell>
          <cell r="N2804" t="str">
            <v>Fantasy</v>
          </cell>
        </row>
        <row r="2805">
          <cell r="A2805" t="str">
            <v>Don Scardino</v>
          </cell>
          <cell r="B2805">
            <v>100</v>
          </cell>
          <cell r="C2805">
            <v>22525921</v>
          </cell>
          <cell r="D2805" t="str">
            <v>Comedy</v>
          </cell>
          <cell r="E2805" t="str">
            <v>The Incredible Burt WonderstoneÂ </v>
          </cell>
          <cell r="F2805" t="str">
            <v>http://www.imdb.com/title/tt0790628/?ref_=fn_tt_tt_1</v>
          </cell>
          <cell r="G2805" t="str">
            <v>English</v>
          </cell>
          <cell r="H2805" t="str">
            <v>USA</v>
          </cell>
          <cell r="I2805">
            <v>30000000</v>
          </cell>
          <cell r="J2805">
            <v>2013</v>
          </cell>
          <cell r="K2805">
            <v>5.9</v>
          </cell>
          <cell r="L2805" t="str">
            <v>Comedy</v>
          </cell>
          <cell r="M2805">
            <v>0</v>
          </cell>
        </row>
        <row r="2806">
          <cell r="A2806" t="str">
            <v>J.B. Rogers</v>
          </cell>
          <cell r="B2806">
            <v>108</v>
          </cell>
          <cell r="C2806">
            <v>145096820</v>
          </cell>
          <cell r="D2806" t="str">
            <v>Comedy</v>
          </cell>
          <cell r="E2806" t="str">
            <v>American Pie 2Â </v>
          </cell>
          <cell r="F2806" t="str">
            <v>http://www.imdb.com/title/tt0252866/?ref_=fn_tt_tt_1</v>
          </cell>
          <cell r="G2806" t="str">
            <v>English</v>
          </cell>
          <cell r="H2806" t="str">
            <v>USA</v>
          </cell>
          <cell r="I2806">
            <v>30000000</v>
          </cell>
          <cell r="J2806">
            <v>2001</v>
          </cell>
          <cell r="K2806">
            <v>6.4</v>
          </cell>
          <cell r="L2806" t="str">
            <v>Comedy</v>
          </cell>
          <cell r="M2806">
            <v>0</v>
          </cell>
        </row>
        <row r="2807">
          <cell r="A2807" t="str">
            <v>John Lasseter</v>
          </cell>
          <cell r="B2807">
            <v>74</v>
          </cell>
          <cell r="C2807">
            <v>191796233</v>
          </cell>
          <cell r="D2807" t="str">
            <v>Adventure|Animation|Comedy|Family|Fantasy</v>
          </cell>
          <cell r="E2807" t="str">
            <v>Toy StoryÂ </v>
          </cell>
          <cell r="F2807" t="str">
            <v>http://www.imdb.com/title/tt0114709/?ref_=fn_tt_tt_1</v>
          </cell>
          <cell r="G2807" t="str">
            <v>English</v>
          </cell>
          <cell r="H2807" t="str">
            <v>USA</v>
          </cell>
          <cell r="I2807">
            <v>30000000</v>
          </cell>
          <cell r="J2807">
            <v>1995</v>
          </cell>
          <cell r="K2807">
            <v>8.3000000000000007</v>
          </cell>
          <cell r="L2807" t="str">
            <v>Adventure</v>
          </cell>
          <cell r="M2807" t="str">
            <v>Animation</v>
          </cell>
          <cell r="N2807" t="str">
            <v>Comedy</v>
          </cell>
          <cell r="O2807" t="str">
            <v>Family</v>
          </cell>
        </row>
        <row r="2808">
          <cell r="A2808" t="str">
            <v>Michael Sucsy</v>
          </cell>
          <cell r="B2808">
            <v>104</v>
          </cell>
          <cell r="C2808">
            <v>125014030</v>
          </cell>
          <cell r="D2808" t="str">
            <v>Drama|Romance</v>
          </cell>
          <cell r="E2808" t="str">
            <v>The VowÂ </v>
          </cell>
          <cell r="F2808" t="str">
            <v>http://www.imdb.com/title/tt1606389/?ref_=fn_tt_tt_1</v>
          </cell>
          <cell r="G2808" t="str">
            <v>English</v>
          </cell>
          <cell r="H2808" t="str">
            <v>USA</v>
          </cell>
          <cell r="I2808">
            <v>30000000</v>
          </cell>
          <cell r="J2808">
            <v>2012</v>
          </cell>
          <cell r="K2808">
            <v>6.8</v>
          </cell>
          <cell r="L2808" t="str">
            <v>Drama</v>
          </cell>
          <cell r="M2808" t="str">
            <v>Romance</v>
          </cell>
        </row>
        <row r="2809">
          <cell r="A2809" t="str">
            <v>Boaz Yakin</v>
          </cell>
          <cell r="B2809">
            <v>120</v>
          </cell>
          <cell r="C2809">
            <v>115648585</v>
          </cell>
          <cell r="D2809" t="str">
            <v>Biography|Drama|Sport</v>
          </cell>
          <cell r="E2809" t="str">
            <v>Remember the TitansÂ </v>
          </cell>
          <cell r="F2809" t="str">
            <v>http://www.imdb.com/title/tt0210945/?ref_=fn_tt_tt_1</v>
          </cell>
          <cell r="G2809" t="str">
            <v>English</v>
          </cell>
          <cell r="H2809" t="str">
            <v>USA</v>
          </cell>
          <cell r="I2809">
            <v>30000000</v>
          </cell>
          <cell r="J2809">
            <v>2000</v>
          </cell>
          <cell r="K2809">
            <v>7.8</v>
          </cell>
          <cell r="L2809" t="str">
            <v>Biography</v>
          </cell>
          <cell r="M2809" t="str">
            <v>Drama</v>
          </cell>
          <cell r="N2809" t="str">
            <v>Sport</v>
          </cell>
        </row>
        <row r="2810">
          <cell r="A2810" t="str">
            <v>John McTiernan</v>
          </cell>
          <cell r="B2810">
            <v>135</v>
          </cell>
          <cell r="C2810">
            <v>122012643</v>
          </cell>
          <cell r="D2810" t="str">
            <v>Action|Adventure|Thriller</v>
          </cell>
          <cell r="E2810" t="str">
            <v>The Hunt for Red OctoberÂ </v>
          </cell>
          <cell r="F2810" t="str">
            <v>http://www.imdb.com/title/tt0099810/?ref_=fn_tt_tt_1</v>
          </cell>
          <cell r="G2810" t="str">
            <v>English</v>
          </cell>
          <cell r="H2810" t="str">
            <v>USA</v>
          </cell>
          <cell r="I2810">
            <v>30000000</v>
          </cell>
          <cell r="J2810">
            <v>1990</v>
          </cell>
          <cell r="K2810">
            <v>7.6</v>
          </cell>
          <cell r="L2810" t="str">
            <v>Action</v>
          </cell>
          <cell r="M2810" t="str">
            <v>Adventure</v>
          </cell>
          <cell r="N2810" t="str">
            <v>Thriller</v>
          </cell>
        </row>
        <row r="2811">
          <cell r="A2811" t="str">
            <v>Lee Daniels</v>
          </cell>
          <cell r="B2811">
            <v>132</v>
          </cell>
          <cell r="C2811">
            <v>116631310</v>
          </cell>
          <cell r="D2811" t="str">
            <v>Biography|Drama</v>
          </cell>
          <cell r="E2811" t="str">
            <v>Lee Daniels' The ButlerÂ </v>
          </cell>
          <cell r="F2811" t="str">
            <v>http://www.imdb.com/title/tt1327773/?ref_=fn_tt_tt_1</v>
          </cell>
          <cell r="G2811" t="str">
            <v>English</v>
          </cell>
          <cell r="H2811" t="str">
            <v>USA</v>
          </cell>
          <cell r="I2811">
            <v>30000000</v>
          </cell>
          <cell r="J2811">
            <v>2013</v>
          </cell>
          <cell r="K2811">
            <v>7.2</v>
          </cell>
          <cell r="L2811" t="str">
            <v>Biography</v>
          </cell>
          <cell r="M2811" t="str">
            <v>Drama</v>
          </cell>
        </row>
        <row r="2812">
          <cell r="A2812" t="str">
            <v>Steve Oedekerk</v>
          </cell>
          <cell r="B2812">
            <v>90</v>
          </cell>
          <cell r="C2812">
            <v>108360000</v>
          </cell>
          <cell r="D2812" t="str">
            <v>Adventure|Comedy</v>
          </cell>
          <cell r="E2812" t="str">
            <v>Ace Ventura: When Nature CallsÂ </v>
          </cell>
          <cell r="F2812" t="str">
            <v>http://www.imdb.com/title/tt0112281/?ref_=fn_tt_tt_1</v>
          </cell>
          <cell r="G2812" t="str">
            <v>English</v>
          </cell>
          <cell r="H2812" t="str">
            <v>USA</v>
          </cell>
          <cell r="I2812">
            <v>30000000</v>
          </cell>
          <cell r="J2812">
            <v>1995</v>
          </cell>
          <cell r="K2812">
            <v>6.3</v>
          </cell>
          <cell r="L2812" t="str">
            <v>Adventure</v>
          </cell>
          <cell r="M2812" t="str">
            <v>Comedy</v>
          </cell>
        </row>
        <row r="2813">
          <cell r="A2813" t="str">
            <v>Neill Blomkamp</v>
          </cell>
          <cell r="B2813">
            <v>112</v>
          </cell>
          <cell r="C2813">
            <v>115646235</v>
          </cell>
          <cell r="D2813" t="str">
            <v>Action|Sci-Fi|Thriller</v>
          </cell>
          <cell r="E2813" t="str">
            <v>District 9Â </v>
          </cell>
          <cell r="F2813" t="str">
            <v>http://www.imdb.com/title/tt1136608/?ref_=fn_tt_tt_1</v>
          </cell>
          <cell r="G2813" t="str">
            <v>English</v>
          </cell>
          <cell r="H2813" t="str">
            <v>South Africa</v>
          </cell>
          <cell r="I2813">
            <v>30000000</v>
          </cell>
          <cell r="J2813">
            <v>2009</v>
          </cell>
          <cell r="K2813">
            <v>8</v>
          </cell>
          <cell r="L2813" t="str">
            <v>Action</v>
          </cell>
          <cell r="M2813" t="str">
            <v>Sci-Fi</v>
          </cell>
          <cell r="N2813" t="str">
            <v>Thriller</v>
          </cell>
        </row>
        <row r="2814">
          <cell r="A2814" t="str">
            <v>Stephen Hillenburg</v>
          </cell>
          <cell r="B2814">
            <v>87</v>
          </cell>
          <cell r="C2814">
            <v>85416609</v>
          </cell>
          <cell r="D2814" t="str">
            <v>Adventure|Animation|Comedy|Family|Fantasy</v>
          </cell>
          <cell r="E2814" t="str">
            <v>The SpongeBob SquarePants MovieÂ </v>
          </cell>
          <cell r="F2814" t="str">
            <v>http://www.imdb.com/title/tt0345950/?ref_=fn_tt_tt_1</v>
          </cell>
          <cell r="G2814" t="str">
            <v>English</v>
          </cell>
          <cell r="H2814" t="str">
            <v>USA</v>
          </cell>
          <cell r="I2814">
            <v>30000000</v>
          </cell>
          <cell r="J2814">
            <v>2004</v>
          </cell>
          <cell r="K2814">
            <v>7</v>
          </cell>
          <cell r="L2814" t="str">
            <v>Adventure</v>
          </cell>
          <cell r="M2814" t="str">
            <v>Animation</v>
          </cell>
          <cell r="N2814" t="str">
            <v>Comedy</v>
          </cell>
          <cell r="O2814" t="str">
            <v>Family</v>
          </cell>
        </row>
        <row r="2815">
          <cell r="A2815" t="str">
            <v>Clint Eastwood</v>
          </cell>
          <cell r="B2815">
            <v>132</v>
          </cell>
          <cell r="C2815">
            <v>100422786</v>
          </cell>
          <cell r="D2815" t="str">
            <v>Drama|Sport</v>
          </cell>
          <cell r="E2815" t="str">
            <v>Million Dollar BabyÂ </v>
          </cell>
          <cell r="F2815" t="str">
            <v>http://www.imdb.com/title/tt0405159/?ref_=fn_tt_tt_1</v>
          </cell>
          <cell r="G2815" t="str">
            <v>English</v>
          </cell>
          <cell r="H2815" t="str">
            <v>USA</v>
          </cell>
          <cell r="I2815">
            <v>30000000</v>
          </cell>
          <cell r="J2815">
            <v>2004</v>
          </cell>
          <cell r="K2815">
            <v>8.1</v>
          </cell>
          <cell r="L2815" t="str">
            <v>Drama</v>
          </cell>
          <cell r="M2815" t="str">
            <v>Sport</v>
          </cell>
        </row>
        <row r="2816">
          <cell r="A2816" t="str">
            <v>Harold Ramis</v>
          </cell>
          <cell r="B2816">
            <v>103</v>
          </cell>
          <cell r="C2816">
            <v>106694016</v>
          </cell>
          <cell r="D2816" t="str">
            <v>Comedy|Crime</v>
          </cell>
          <cell r="E2816" t="str">
            <v>Analyze ThisÂ </v>
          </cell>
          <cell r="F2816" t="str">
            <v>http://www.imdb.com/title/tt0122933/?ref_=fn_tt_tt_1</v>
          </cell>
          <cell r="G2816" t="str">
            <v>English</v>
          </cell>
          <cell r="H2816" t="str">
            <v>USA</v>
          </cell>
          <cell r="I2816">
            <v>30000000</v>
          </cell>
          <cell r="J2816">
            <v>1999</v>
          </cell>
          <cell r="K2816">
            <v>6.7</v>
          </cell>
          <cell r="L2816" t="str">
            <v>Comedy</v>
          </cell>
          <cell r="M2816" t="str">
            <v>Crime</v>
          </cell>
        </row>
        <row r="2817">
          <cell r="A2817" t="str">
            <v>Anne Fletcher</v>
          </cell>
          <cell r="B2817">
            <v>111</v>
          </cell>
          <cell r="C2817">
            <v>76806312</v>
          </cell>
          <cell r="D2817" t="str">
            <v>Comedy|Romance</v>
          </cell>
          <cell r="E2817" t="str">
            <v>27 DressesÂ </v>
          </cell>
          <cell r="F2817" t="str">
            <v>http://www.imdb.com/title/tt0988595/?ref_=fn_tt_tt_1</v>
          </cell>
          <cell r="G2817" t="str">
            <v>English</v>
          </cell>
          <cell r="H2817" t="str">
            <v>USA</v>
          </cell>
          <cell r="I2817">
            <v>30000000</v>
          </cell>
          <cell r="J2817">
            <v>2008</v>
          </cell>
          <cell r="K2817">
            <v>6.1</v>
          </cell>
          <cell r="L2817" t="str">
            <v>Comedy</v>
          </cell>
          <cell r="M2817" t="str">
            <v>Romance</v>
          </cell>
        </row>
        <row r="2818">
          <cell r="A2818" t="str">
            <v>Peter Chelsom</v>
          </cell>
          <cell r="B2818">
            <v>102</v>
          </cell>
          <cell r="C2818">
            <v>79566871</v>
          </cell>
          <cell r="D2818" t="str">
            <v>Comedy|Drama|Family|Music|Romance</v>
          </cell>
          <cell r="E2818" t="str">
            <v>Hannah Montana: The MovieÂ </v>
          </cell>
          <cell r="F2818" t="str">
            <v>http://www.imdb.com/title/tt1114677/?ref_=fn_tt_tt_1</v>
          </cell>
          <cell r="G2818" t="str">
            <v>English</v>
          </cell>
          <cell r="H2818" t="str">
            <v>USA</v>
          </cell>
          <cell r="I2818">
            <v>30000000</v>
          </cell>
          <cell r="J2818">
            <v>2009</v>
          </cell>
          <cell r="K2818">
            <v>4.2</v>
          </cell>
          <cell r="L2818" t="str">
            <v>Comedy</v>
          </cell>
          <cell r="M2818" t="str">
            <v>Drama</v>
          </cell>
          <cell r="N2818" t="str">
            <v>Family</v>
          </cell>
          <cell r="O2818" t="str">
            <v>Music</v>
          </cell>
        </row>
        <row r="2819">
          <cell r="A2819" t="str">
            <v>Stig Bergqvist</v>
          </cell>
          <cell r="B2819">
            <v>78</v>
          </cell>
          <cell r="C2819">
            <v>76501438</v>
          </cell>
          <cell r="D2819" t="str">
            <v>Adventure|Animation|Comedy|Family|Romance</v>
          </cell>
          <cell r="E2819" t="str">
            <v>Rugrats in Paris: The MovieÂ </v>
          </cell>
          <cell r="F2819" t="str">
            <v>http://www.imdb.com/title/tt0213203/?ref_=fn_tt_tt_1</v>
          </cell>
          <cell r="G2819" t="str">
            <v>English</v>
          </cell>
          <cell r="H2819" t="str">
            <v>Germany</v>
          </cell>
          <cell r="I2819">
            <v>30000000</v>
          </cell>
          <cell r="J2819">
            <v>2000</v>
          </cell>
          <cell r="K2819">
            <v>6.1</v>
          </cell>
          <cell r="L2819" t="str">
            <v>Adventure</v>
          </cell>
          <cell r="M2819" t="str">
            <v>Animation</v>
          </cell>
          <cell r="N2819" t="str">
            <v>Comedy</v>
          </cell>
          <cell r="O2819" t="str">
            <v>Family</v>
          </cell>
        </row>
        <row r="2820">
          <cell r="A2820" t="str">
            <v>Barbra Streisand</v>
          </cell>
          <cell r="B2820">
            <v>132</v>
          </cell>
          <cell r="C2820">
            <v>74787599</v>
          </cell>
          <cell r="D2820" t="str">
            <v>Drama|Romance</v>
          </cell>
          <cell r="E2820" t="str">
            <v>The Prince of TidesÂ </v>
          </cell>
          <cell r="F2820" t="str">
            <v>http://www.imdb.com/title/tt0102713/?ref_=fn_tt_tt_1</v>
          </cell>
          <cell r="G2820" t="str">
            <v>English</v>
          </cell>
          <cell r="H2820" t="str">
            <v>USA</v>
          </cell>
          <cell r="I2820">
            <v>30000000</v>
          </cell>
          <cell r="J2820">
            <v>1991</v>
          </cell>
          <cell r="K2820">
            <v>6.6</v>
          </cell>
          <cell r="L2820" t="str">
            <v>Drama</v>
          </cell>
          <cell r="M2820" t="str">
            <v>Romance</v>
          </cell>
        </row>
        <row r="2821">
          <cell r="A2821" t="str">
            <v>Edward Zwick</v>
          </cell>
          <cell r="B2821">
            <v>133</v>
          </cell>
          <cell r="C2821">
            <v>66528842</v>
          </cell>
          <cell r="D2821" t="str">
            <v>Drama|Romance|War|Western</v>
          </cell>
          <cell r="E2821" t="str">
            <v>Legends of the FallÂ </v>
          </cell>
          <cell r="F2821" t="str">
            <v>http://www.imdb.com/title/tt0110322/?ref_=fn_tt_tt_1</v>
          </cell>
          <cell r="G2821" t="str">
            <v>English</v>
          </cell>
          <cell r="H2821" t="str">
            <v>USA</v>
          </cell>
          <cell r="I2821">
            <v>30000000</v>
          </cell>
          <cell r="J2821">
            <v>1994</v>
          </cell>
          <cell r="K2821">
            <v>7.5</v>
          </cell>
          <cell r="L2821" t="str">
            <v>Drama</v>
          </cell>
          <cell r="M2821" t="str">
            <v>Romance</v>
          </cell>
          <cell r="N2821" t="str">
            <v>War</v>
          </cell>
          <cell r="O2821" t="str">
            <v>Western</v>
          </cell>
        </row>
        <row r="2822">
          <cell r="A2822" t="str">
            <v>Alexander Payne</v>
          </cell>
          <cell r="B2822">
            <v>125</v>
          </cell>
          <cell r="C2822">
            <v>65010106</v>
          </cell>
          <cell r="D2822" t="str">
            <v>Comedy|Drama</v>
          </cell>
          <cell r="E2822" t="str">
            <v>About SchmidtÂ </v>
          </cell>
          <cell r="F2822" t="str">
            <v>http://www.imdb.com/title/tt0257360/?ref_=fn_tt_tt_1</v>
          </cell>
          <cell r="G2822" t="str">
            <v>English</v>
          </cell>
          <cell r="H2822" t="str">
            <v>USA</v>
          </cell>
          <cell r="I2822">
            <v>30000000</v>
          </cell>
          <cell r="J2822">
            <v>2002</v>
          </cell>
          <cell r="K2822">
            <v>7.2</v>
          </cell>
          <cell r="L2822" t="str">
            <v>Comedy</v>
          </cell>
          <cell r="M2822" t="str">
            <v>Drama</v>
          </cell>
        </row>
        <row r="2823">
          <cell r="A2823" t="str">
            <v>Rian Johnson</v>
          </cell>
          <cell r="B2823">
            <v>119</v>
          </cell>
          <cell r="C2823">
            <v>66468315</v>
          </cell>
          <cell r="D2823" t="str">
            <v>Action|Crime|Drama|Sci-Fi|Thriller</v>
          </cell>
          <cell r="E2823" t="str">
            <v>LooperÂ </v>
          </cell>
          <cell r="F2823" t="str">
            <v>http://www.imdb.com/title/tt1276104/?ref_=fn_tt_tt_1</v>
          </cell>
          <cell r="G2823" t="str">
            <v>English</v>
          </cell>
          <cell r="H2823" t="str">
            <v>USA</v>
          </cell>
          <cell r="I2823">
            <v>30000000</v>
          </cell>
          <cell r="J2823">
            <v>2012</v>
          </cell>
          <cell r="K2823">
            <v>7.4</v>
          </cell>
          <cell r="L2823" t="str">
            <v>Action</v>
          </cell>
          <cell r="M2823" t="str">
            <v>Crime</v>
          </cell>
          <cell r="N2823" t="str">
            <v>Drama</v>
          </cell>
          <cell r="O2823" t="str">
            <v>Sci-Fi</v>
          </cell>
        </row>
        <row r="2824">
          <cell r="A2824" t="str">
            <v>Chris Weitz</v>
          </cell>
          <cell r="B2824">
            <v>87</v>
          </cell>
          <cell r="C2824">
            <v>64172251</v>
          </cell>
          <cell r="D2824" t="str">
            <v>Comedy|Fantasy</v>
          </cell>
          <cell r="E2824" t="str">
            <v>Down to EarthÂ </v>
          </cell>
          <cell r="F2824" t="str">
            <v>http://www.imdb.com/title/tt0231775/?ref_=fn_tt_tt_1</v>
          </cell>
          <cell r="G2824" t="str">
            <v>English</v>
          </cell>
          <cell r="H2824" t="str">
            <v>USA</v>
          </cell>
          <cell r="I2824">
            <v>30000000</v>
          </cell>
          <cell r="J2824">
            <v>2001</v>
          </cell>
          <cell r="K2824">
            <v>5.4</v>
          </cell>
          <cell r="L2824" t="str">
            <v>Comedy</v>
          </cell>
          <cell r="M2824" t="str">
            <v>Fantasy</v>
          </cell>
        </row>
        <row r="2825">
          <cell r="A2825" t="str">
            <v>Chris Noonan</v>
          </cell>
          <cell r="B2825">
            <v>91</v>
          </cell>
          <cell r="C2825">
            <v>66600000</v>
          </cell>
          <cell r="D2825" t="str">
            <v>Comedy|Drama|Family</v>
          </cell>
          <cell r="E2825" t="str">
            <v>BabeÂ </v>
          </cell>
          <cell r="F2825" t="str">
            <v>http://www.imdb.com/title/tt0112431/?ref_=fn_tt_tt_1</v>
          </cell>
          <cell r="G2825" t="str">
            <v>English</v>
          </cell>
          <cell r="H2825" t="str">
            <v>Australia</v>
          </cell>
          <cell r="I2825">
            <v>30000000</v>
          </cell>
          <cell r="J2825">
            <v>1995</v>
          </cell>
          <cell r="K2825">
            <v>6.8</v>
          </cell>
          <cell r="L2825" t="str">
            <v>Comedy</v>
          </cell>
          <cell r="M2825" t="str">
            <v>Drama</v>
          </cell>
          <cell r="N2825" t="str">
            <v>Family</v>
          </cell>
        </row>
        <row r="2826">
          <cell r="A2826" t="str">
            <v>David Frankel</v>
          </cell>
          <cell r="B2826">
            <v>100</v>
          </cell>
          <cell r="C2826">
            <v>63536011</v>
          </cell>
          <cell r="D2826" t="str">
            <v>Comedy|Drama|Romance</v>
          </cell>
          <cell r="E2826" t="str">
            <v>Hope SpringsÂ </v>
          </cell>
          <cell r="F2826" t="str">
            <v>http://www.imdb.com/title/tt1535438/?ref_=fn_tt_tt_1</v>
          </cell>
          <cell r="G2826" t="str">
            <v>English</v>
          </cell>
          <cell r="H2826" t="str">
            <v>USA</v>
          </cell>
          <cell r="I2826">
            <v>30000000</v>
          </cell>
          <cell r="J2826">
            <v>2012</v>
          </cell>
          <cell r="K2826">
            <v>6.3</v>
          </cell>
          <cell r="L2826" t="str">
            <v>Comedy</v>
          </cell>
          <cell r="M2826" t="str">
            <v>Drama</v>
          </cell>
          <cell r="N2826" t="str">
            <v>Romance</v>
          </cell>
        </row>
        <row r="2827">
          <cell r="A2827" t="str">
            <v>Nicholas Stoller</v>
          </cell>
          <cell r="B2827">
            <v>118</v>
          </cell>
          <cell r="C2827">
            <v>62877175</v>
          </cell>
          <cell r="D2827" t="str">
            <v>Comedy|Drama|Romance</v>
          </cell>
          <cell r="E2827" t="str">
            <v>Forgetting Sarah MarshallÂ </v>
          </cell>
          <cell r="F2827" t="str">
            <v>http://www.imdb.com/title/tt0800039/?ref_=fn_tt_tt_1</v>
          </cell>
          <cell r="G2827" t="str">
            <v>English</v>
          </cell>
          <cell r="H2827" t="str">
            <v>USA</v>
          </cell>
          <cell r="I2827">
            <v>30000000</v>
          </cell>
          <cell r="J2827">
            <v>2008</v>
          </cell>
          <cell r="K2827">
            <v>7.2</v>
          </cell>
          <cell r="L2827" t="str">
            <v>Comedy</v>
          </cell>
          <cell r="M2827" t="str">
            <v>Drama</v>
          </cell>
          <cell r="N2827" t="str">
            <v>Romance</v>
          </cell>
        </row>
        <row r="2828">
          <cell r="A2828" t="str">
            <v>Michael McCullers</v>
          </cell>
          <cell r="B2828">
            <v>99</v>
          </cell>
          <cell r="C2828">
            <v>60269340</v>
          </cell>
          <cell r="D2828" t="str">
            <v>Comedy|Romance</v>
          </cell>
          <cell r="E2828" t="str">
            <v>Baby MamaÂ </v>
          </cell>
          <cell r="F2828" t="str">
            <v>http://www.imdb.com/title/tt0871426/?ref_=fn_tt_tt_1</v>
          </cell>
          <cell r="G2828" t="str">
            <v>English</v>
          </cell>
          <cell r="H2828" t="str">
            <v>USA</v>
          </cell>
          <cell r="I2828">
            <v>30000000</v>
          </cell>
          <cell r="J2828">
            <v>2008</v>
          </cell>
          <cell r="K2828">
            <v>6</v>
          </cell>
          <cell r="L2828" t="str">
            <v>Comedy</v>
          </cell>
          <cell r="M2828" t="str">
            <v>Romance</v>
          </cell>
        </row>
        <row r="2829">
          <cell r="A2829" t="str">
            <v>Forest Whitaker</v>
          </cell>
          <cell r="B2829">
            <v>114</v>
          </cell>
          <cell r="C2829">
            <v>60033780</v>
          </cell>
          <cell r="D2829" t="str">
            <v>Drama|Romance</v>
          </cell>
          <cell r="E2829" t="str">
            <v>Hope FloatsÂ </v>
          </cell>
          <cell r="F2829" t="str">
            <v>http://www.imdb.com/title/tt0119313/?ref_=fn_tt_tt_1</v>
          </cell>
          <cell r="G2829" t="str">
            <v>English</v>
          </cell>
          <cell r="H2829" t="str">
            <v>USA</v>
          </cell>
          <cell r="I2829">
            <v>30000000</v>
          </cell>
          <cell r="J2829">
            <v>1998</v>
          </cell>
          <cell r="K2829">
            <v>5.9</v>
          </cell>
          <cell r="L2829" t="str">
            <v>Drama</v>
          </cell>
          <cell r="M2829" t="str">
            <v>Romance</v>
          </cell>
        </row>
        <row r="2830">
          <cell r="A2830" t="str">
            <v>Gary Winick</v>
          </cell>
          <cell r="B2830">
            <v>89</v>
          </cell>
          <cell r="C2830">
            <v>58715510</v>
          </cell>
          <cell r="D2830" t="str">
            <v>Comedy|Romance</v>
          </cell>
          <cell r="E2830" t="str">
            <v>Bride WarsÂ </v>
          </cell>
          <cell r="F2830" t="str">
            <v>http://www.imdb.com/title/tt0901476/?ref_=fn_tt_tt_1</v>
          </cell>
          <cell r="G2830" t="str">
            <v>English</v>
          </cell>
          <cell r="H2830" t="str">
            <v>USA</v>
          </cell>
          <cell r="I2830">
            <v>30000000</v>
          </cell>
          <cell r="J2830">
            <v>2009</v>
          </cell>
          <cell r="K2830">
            <v>5.4</v>
          </cell>
          <cell r="L2830" t="str">
            <v>Comedy</v>
          </cell>
          <cell r="M2830" t="str">
            <v>Romance</v>
          </cell>
        </row>
        <row r="2831">
          <cell r="A2831" t="str">
            <v>Ted Demme</v>
          </cell>
          <cell r="B2831">
            <v>124</v>
          </cell>
          <cell r="C2831">
            <v>52937130</v>
          </cell>
          <cell r="D2831" t="str">
            <v>Biography|Crime|Drama</v>
          </cell>
          <cell r="E2831" t="str">
            <v>BlowÂ </v>
          </cell>
          <cell r="F2831" t="str">
            <v>http://www.imdb.com/title/tt0221027/?ref_=fn_tt_tt_1</v>
          </cell>
          <cell r="G2831" t="str">
            <v>English</v>
          </cell>
          <cell r="H2831" t="str">
            <v>USA</v>
          </cell>
          <cell r="I2831">
            <v>30000000</v>
          </cell>
          <cell r="J2831">
            <v>2001</v>
          </cell>
          <cell r="K2831">
            <v>7.6</v>
          </cell>
          <cell r="L2831" t="str">
            <v>Biography</v>
          </cell>
          <cell r="M2831" t="str">
            <v>Crime</v>
          </cell>
          <cell r="N2831" t="str">
            <v>Drama</v>
          </cell>
        </row>
        <row r="2832">
          <cell r="A2832" t="str">
            <v>John Schultz</v>
          </cell>
          <cell r="B2832">
            <v>99</v>
          </cell>
          <cell r="C2832">
            <v>51432423</v>
          </cell>
          <cell r="D2832" t="str">
            <v>Comedy|Family|Fantasy|Sport</v>
          </cell>
          <cell r="E2832" t="str">
            <v>Like MikeÂ </v>
          </cell>
          <cell r="F2832" t="str">
            <v>http://www.imdb.com/title/tt0308506/?ref_=fn_tt_tt_1</v>
          </cell>
          <cell r="G2832" t="str">
            <v>English</v>
          </cell>
          <cell r="H2832" t="str">
            <v>USA</v>
          </cell>
          <cell r="I2832">
            <v>30000000</v>
          </cell>
          <cell r="J2832">
            <v>2002</v>
          </cell>
          <cell r="K2832">
            <v>5.0999999999999996</v>
          </cell>
          <cell r="L2832" t="str">
            <v>Comedy</v>
          </cell>
          <cell r="M2832" t="str">
            <v>Family</v>
          </cell>
          <cell r="N2832" t="str">
            <v>Fantasy</v>
          </cell>
          <cell r="O2832" t="str">
            <v>Sport</v>
          </cell>
        </row>
        <row r="2833">
          <cell r="A2833" t="str">
            <v>Peter Segal</v>
          </cell>
          <cell r="B2833">
            <v>83</v>
          </cell>
          <cell r="C2833">
            <v>51109400</v>
          </cell>
          <cell r="D2833" t="str">
            <v>Comedy|Crime</v>
          </cell>
          <cell r="E2833" t="str">
            <v>Naked Gun 33 1/3: The Final InsultÂ </v>
          </cell>
          <cell r="F2833" t="str">
            <v>http://www.imdb.com/title/tt0110622/?ref_=fn_tt_tt_1</v>
          </cell>
          <cell r="G2833" t="str">
            <v>English</v>
          </cell>
          <cell r="H2833" t="str">
            <v>USA</v>
          </cell>
          <cell r="I2833">
            <v>30000000</v>
          </cell>
          <cell r="J2833">
            <v>1994</v>
          </cell>
          <cell r="K2833">
            <v>6.4</v>
          </cell>
          <cell r="L2833" t="str">
            <v>Comedy</v>
          </cell>
          <cell r="M2833" t="str">
            <v>Crime</v>
          </cell>
        </row>
        <row r="2834">
          <cell r="A2834" t="str">
            <v>John Glen</v>
          </cell>
          <cell r="B2834">
            <v>131</v>
          </cell>
          <cell r="C2834">
            <v>50300000</v>
          </cell>
          <cell r="D2834" t="str">
            <v>Action|Adventure|Thriller</v>
          </cell>
          <cell r="E2834" t="str">
            <v>A View to a KillÂ </v>
          </cell>
          <cell r="F2834" t="str">
            <v>http://www.imdb.com/title/tt0090264/?ref_=fn_tt_tt_1</v>
          </cell>
          <cell r="G2834" t="str">
            <v>English</v>
          </cell>
          <cell r="H2834" t="str">
            <v>UK</v>
          </cell>
          <cell r="I2834">
            <v>30000000</v>
          </cell>
          <cell r="J2834">
            <v>1985</v>
          </cell>
          <cell r="K2834">
            <v>6.3</v>
          </cell>
          <cell r="L2834" t="str">
            <v>Action</v>
          </cell>
          <cell r="M2834" t="str">
            <v>Adventure</v>
          </cell>
          <cell r="N2834" t="str">
            <v>Thriller</v>
          </cell>
        </row>
        <row r="2835">
          <cell r="A2835" t="str">
            <v>Steve Box</v>
          </cell>
          <cell r="B2835">
            <v>85</v>
          </cell>
          <cell r="C2835">
            <v>56068547</v>
          </cell>
          <cell r="D2835" t="str">
            <v>Animation|Comedy|Family|Mystery|Sci-Fi</v>
          </cell>
          <cell r="E2835" t="str">
            <v>The Curse of the Were-RabbitÂ </v>
          </cell>
          <cell r="F2835" t="str">
            <v>http://www.imdb.com/title/tt0312004/?ref_=fn_tt_tt_1</v>
          </cell>
          <cell r="G2835" t="str">
            <v>English</v>
          </cell>
          <cell r="H2835" t="str">
            <v>UK</v>
          </cell>
          <cell r="I2835">
            <v>30000000</v>
          </cell>
          <cell r="J2835">
            <v>2005</v>
          </cell>
          <cell r="K2835">
            <v>7.5</v>
          </cell>
          <cell r="L2835" t="str">
            <v>Animation</v>
          </cell>
          <cell r="M2835" t="str">
            <v>Comedy</v>
          </cell>
          <cell r="N2835" t="str">
            <v>Family</v>
          </cell>
          <cell r="O2835" t="str">
            <v>Mystery</v>
          </cell>
        </row>
        <row r="2836">
          <cell r="A2836" t="str">
            <v>Richard LaGravenese</v>
          </cell>
          <cell r="B2836">
            <v>126</v>
          </cell>
          <cell r="C2836">
            <v>53680848</v>
          </cell>
          <cell r="D2836" t="str">
            <v>Drama|Romance</v>
          </cell>
          <cell r="E2836" t="str">
            <v>P.S. I Love YouÂ </v>
          </cell>
          <cell r="F2836" t="str">
            <v>http://www.imdb.com/title/tt0431308/?ref_=fn_tt_tt_1</v>
          </cell>
          <cell r="G2836" t="str">
            <v>English</v>
          </cell>
          <cell r="H2836" t="str">
            <v>USA</v>
          </cell>
          <cell r="I2836">
            <v>30000000</v>
          </cell>
          <cell r="J2836">
            <v>2007</v>
          </cell>
          <cell r="K2836">
            <v>7.1</v>
          </cell>
          <cell r="L2836" t="str">
            <v>Drama</v>
          </cell>
          <cell r="M2836" t="str">
            <v>Romance</v>
          </cell>
        </row>
        <row r="2837">
          <cell r="A2837" t="str">
            <v>Joe Wright</v>
          </cell>
          <cell r="B2837">
            <v>123</v>
          </cell>
          <cell r="C2837">
            <v>50921738</v>
          </cell>
          <cell r="D2837" t="str">
            <v>Drama|Mystery|Romance|War</v>
          </cell>
          <cell r="E2837" t="str">
            <v>AtonementÂ </v>
          </cell>
          <cell r="F2837" t="str">
            <v>http://www.imdb.com/title/tt0783233/?ref_=fn_tt_tt_1</v>
          </cell>
          <cell r="G2837" t="str">
            <v>English</v>
          </cell>
          <cell r="H2837" t="str">
            <v>UK</v>
          </cell>
          <cell r="I2837">
            <v>30000000</v>
          </cell>
          <cell r="J2837">
            <v>2007</v>
          </cell>
          <cell r="K2837">
            <v>7.8</v>
          </cell>
          <cell r="L2837" t="str">
            <v>Drama</v>
          </cell>
          <cell r="M2837" t="str">
            <v>Mystery</v>
          </cell>
          <cell r="N2837" t="str">
            <v>Romance</v>
          </cell>
          <cell r="O2837" t="str">
            <v>War</v>
          </cell>
        </row>
        <row r="2838">
          <cell r="A2838" t="str">
            <v>Gary Winick</v>
          </cell>
          <cell r="B2838">
            <v>105</v>
          </cell>
          <cell r="C2838">
            <v>53021560</v>
          </cell>
          <cell r="D2838" t="str">
            <v>Comedy|Drama|Romance</v>
          </cell>
          <cell r="E2838" t="str">
            <v>Letters to JulietÂ </v>
          </cell>
          <cell r="F2838" t="str">
            <v>http://www.imdb.com/title/tt0892318/?ref_=fn_tt_tt_1</v>
          </cell>
          <cell r="G2838" t="str">
            <v>English</v>
          </cell>
          <cell r="H2838" t="str">
            <v>USA</v>
          </cell>
          <cell r="I2838">
            <v>30000000</v>
          </cell>
          <cell r="J2838">
            <v>2010</v>
          </cell>
          <cell r="K2838">
            <v>6.5</v>
          </cell>
          <cell r="L2838" t="str">
            <v>Comedy</v>
          </cell>
          <cell r="M2838" t="str">
            <v>Drama</v>
          </cell>
          <cell r="N2838" t="str">
            <v>Romance</v>
          </cell>
        </row>
        <row r="2839">
          <cell r="A2839" t="str">
            <v>Ridley Scott</v>
          </cell>
          <cell r="B2839">
            <v>125</v>
          </cell>
          <cell r="C2839">
            <v>45645204</v>
          </cell>
          <cell r="D2839" t="str">
            <v>Action|Crime|Thriller</v>
          </cell>
          <cell r="E2839" t="str">
            <v>Black RainÂ </v>
          </cell>
          <cell r="F2839" t="str">
            <v>http://www.imdb.com/title/tt0096933/?ref_=fn_tt_tt_1</v>
          </cell>
          <cell r="G2839" t="str">
            <v>English</v>
          </cell>
          <cell r="H2839" t="str">
            <v>USA</v>
          </cell>
          <cell r="I2839">
            <v>30000000</v>
          </cell>
          <cell r="J2839">
            <v>1989</v>
          </cell>
          <cell r="K2839">
            <v>6.6</v>
          </cell>
          <cell r="L2839" t="str">
            <v>Action</v>
          </cell>
          <cell r="M2839" t="str">
            <v>Crime</v>
          </cell>
          <cell r="N2839" t="str">
            <v>Thriller</v>
          </cell>
        </row>
        <row r="2840">
          <cell r="A2840" t="str">
            <v>Denis Villeneuve</v>
          </cell>
          <cell r="B2840">
            <v>121</v>
          </cell>
          <cell r="C2840">
            <v>46875468</v>
          </cell>
          <cell r="D2840" t="str">
            <v>Action|Crime|Drama|Mystery|Thriller</v>
          </cell>
          <cell r="E2840" t="str">
            <v>SicarioÂ </v>
          </cell>
          <cell r="F2840" t="str">
            <v>http://www.imdb.com/title/tt3397884/?ref_=fn_tt_tt_1</v>
          </cell>
          <cell r="G2840" t="str">
            <v>English</v>
          </cell>
          <cell r="H2840" t="str">
            <v>USA</v>
          </cell>
          <cell r="I2840">
            <v>30000000</v>
          </cell>
          <cell r="J2840">
            <v>2015</v>
          </cell>
          <cell r="K2840">
            <v>7.6</v>
          </cell>
          <cell r="L2840" t="str">
            <v>Action</v>
          </cell>
          <cell r="M2840" t="str">
            <v>Crime</v>
          </cell>
          <cell r="N2840" t="str">
            <v>Drama</v>
          </cell>
          <cell r="O2840" t="str">
            <v>Mystery</v>
          </cell>
        </row>
        <row r="2841">
          <cell r="A2841" t="str">
            <v>Antoine Fuqua</v>
          </cell>
          <cell r="B2841">
            <v>124</v>
          </cell>
          <cell r="C2841">
            <v>52418902</v>
          </cell>
          <cell r="D2841" t="str">
            <v>Drama|Sport</v>
          </cell>
          <cell r="E2841" t="str">
            <v>SouthpawÂ </v>
          </cell>
          <cell r="F2841" t="str">
            <v>http://www.imdb.com/title/tt1798684/?ref_=fn_tt_tt_1</v>
          </cell>
          <cell r="G2841" t="str">
            <v>English</v>
          </cell>
          <cell r="H2841" t="str">
            <v>USA</v>
          </cell>
          <cell r="I2841">
            <v>30000000</v>
          </cell>
          <cell r="J2841">
            <v>2015</v>
          </cell>
          <cell r="K2841">
            <v>7.5</v>
          </cell>
          <cell r="L2841" t="str">
            <v>Drama</v>
          </cell>
          <cell r="M2841" t="str">
            <v>Sport</v>
          </cell>
        </row>
        <row r="2842">
          <cell r="A2842" t="str">
            <v>Sam Raimi</v>
          </cell>
          <cell r="B2842">
            <v>99</v>
          </cell>
          <cell r="C2842">
            <v>42057340</v>
          </cell>
          <cell r="D2842" t="str">
            <v>Horror|Thriller</v>
          </cell>
          <cell r="E2842" t="str">
            <v>Drag Me to HellÂ </v>
          </cell>
          <cell r="F2842" t="str">
            <v>http://www.imdb.com/title/tt1127180/?ref_=fn_tt_tt_1</v>
          </cell>
          <cell r="G2842" t="str">
            <v>English</v>
          </cell>
          <cell r="H2842" t="str">
            <v>USA</v>
          </cell>
          <cell r="I2842">
            <v>30000000</v>
          </cell>
          <cell r="J2842">
            <v>2009</v>
          </cell>
          <cell r="K2842">
            <v>6.6</v>
          </cell>
          <cell r="L2842" t="str">
            <v>Horror</v>
          </cell>
          <cell r="M2842" t="str">
            <v>Thriller</v>
          </cell>
        </row>
        <row r="2843">
          <cell r="A2843" t="str">
            <v>Tim McCanlies</v>
          </cell>
          <cell r="B2843">
            <v>111</v>
          </cell>
          <cell r="C2843">
            <v>41407470</v>
          </cell>
          <cell r="D2843" t="str">
            <v>Comedy|Drama|Family</v>
          </cell>
          <cell r="E2843" t="str">
            <v>Secondhand LionsÂ </v>
          </cell>
          <cell r="F2843" t="str">
            <v>http://www.imdb.com/title/tt0327137/?ref_=fn_tt_tt_1</v>
          </cell>
          <cell r="G2843" t="str">
            <v>English</v>
          </cell>
          <cell r="H2843" t="str">
            <v>USA</v>
          </cell>
          <cell r="I2843">
            <v>30000000</v>
          </cell>
          <cell r="J2843">
            <v>2003</v>
          </cell>
          <cell r="K2843">
            <v>7.6</v>
          </cell>
          <cell r="L2843" t="str">
            <v>Comedy</v>
          </cell>
          <cell r="M2843" t="str">
            <v>Drama</v>
          </cell>
          <cell r="N2843" t="str">
            <v>Family</v>
          </cell>
        </row>
        <row r="2844">
          <cell r="A2844" t="str">
            <v>Jon M. Chu</v>
          </cell>
          <cell r="B2844">
            <v>107</v>
          </cell>
          <cell r="C2844">
            <v>42385520</v>
          </cell>
          <cell r="D2844" t="str">
            <v>Drama|Music|Romance</v>
          </cell>
          <cell r="E2844" t="str">
            <v>Step Up 3DÂ </v>
          </cell>
          <cell r="F2844" t="str">
            <v>http://www.imdb.com/title/tt1193631/?ref_=fn_tt_tt_1</v>
          </cell>
          <cell r="G2844" t="str">
            <v>English</v>
          </cell>
          <cell r="H2844" t="str">
            <v>USA</v>
          </cell>
          <cell r="I2844">
            <v>30000000</v>
          </cell>
          <cell r="J2844">
            <v>2010</v>
          </cell>
          <cell r="K2844">
            <v>6.2</v>
          </cell>
          <cell r="L2844" t="str">
            <v>Drama</v>
          </cell>
          <cell r="M2844" t="str">
            <v>Music</v>
          </cell>
          <cell r="N2844" t="str">
            <v>Romance</v>
          </cell>
        </row>
        <row r="2845">
          <cell r="A2845" t="str">
            <v>John Stockwell</v>
          </cell>
          <cell r="B2845">
            <v>104</v>
          </cell>
          <cell r="C2845">
            <v>40118420</v>
          </cell>
          <cell r="D2845" t="str">
            <v>Drama|Romance|Sport</v>
          </cell>
          <cell r="E2845" t="str">
            <v>Blue CrushÂ </v>
          </cell>
          <cell r="F2845" t="str">
            <v>http://www.imdb.com/title/tt0300532/?ref_=fn_tt_tt_1</v>
          </cell>
          <cell r="G2845" t="str">
            <v>English</v>
          </cell>
          <cell r="H2845" t="str">
            <v>USA</v>
          </cell>
          <cell r="I2845">
            <v>30000000</v>
          </cell>
          <cell r="J2845">
            <v>2002</v>
          </cell>
          <cell r="K2845">
            <v>5.6</v>
          </cell>
          <cell r="L2845" t="str">
            <v>Drama</v>
          </cell>
          <cell r="M2845" t="str">
            <v>Romance</v>
          </cell>
          <cell r="N2845" t="str">
            <v>Sport</v>
          </cell>
        </row>
        <row r="2846">
          <cell r="A2846" t="str">
            <v>Drew Goddard</v>
          </cell>
          <cell r="B2846">
            <v>95</v>
          </cell>
          <cell r="C2846">
            <v>42043633</v>
          </cell>
          <cell r="D2846" t="str">
            <v>Fantasy|Horror|Mystery|Thriller</v>
          </cell>
          <cell r="E2846" t="str">
            <v>The Cabin in the WoodsÂ </v>
          </cell>
          <cell r="F2846" t="str">
            <v>http://www.imdb.com/title/tt1259521/?ref_=fn_tt_tt_1</v>
          </cell>
          <cell r="G2846" t="str">
            <v>English</v>
          </cell>
          <cell r="H2846" t="str">
            <v>USA</v>
          </cell>
          <cell r="I2846">
            <v>30000000</v>
          </cell>
          <cell r="J2846">
            <v>2012</v>
          </cell>
          <cell r="K2846">
            <v>7</v>
          </cell>
          <cell r="L2846" t="str">
            <v>Fantasy</v>
          </cell>
          <cell r="M2846" t="str">
            <v>Horror</v>
          </cell>
          <cell r="N2846" t="str">
            <v>Mystery</v>
          </cell>
          <cell r="O2846" t="str">
            <v>Thriller</v>
          </cell>
        </row>
        <row r="2847">
          <cell r="A2847" t="str">
            <v>Jason Friedberg</v>
          </cell>
          <cell r="B2847">
            <v>86</v>
          </cell>
          <cell r="C2847">
            <v>38232624</v>
          </cell>
          <cell r="D2847" t="str">
            <v>Comedy</v>
          </cell>
          <cell r="E2847" t="str">
            <v>Meet the SpartansÂ </v>
          </cell>
          <cell r="F2847" t="str">
            <v>http://www.imdb.com/title/tt1073498/?ref_=fn_tt_tt_1</v>
          </cell>
          <cell r="G2847" t="str">
            <v>English</v>
          </cell>
          <cell r="H2847" t="str">
            <v>USA</v>
          </cell>
          <cell r="I2847">
            <v>30000000</v>
          </cell>
          <cell r="J2847">
            <v>2008</v>
          </cell>
          <cell r="K2847">
            <v>2.7</v>
          </cell>
          <cell r="L2847" t="str">
            <v>Comedy</v>
          </cell>
          <cell r="M2847">
            <v>0</v>
          </cell>
        </row>
        <row r="2848">
          <cell r="A2848" t="str">
            <v>Martin Brest</v>
          </cell>
          <cell r="B2848">
            <v>126</v>
          </cell>
          <cell r="C2848">
            <v>38413606</v>
          </cell>
          <cell r="D2848" t="str">
            <v>Action|Comedy|Crime|Thriller</v>
          </cell>
          <cell r="E2848" t="str">
            <v>Midnight RunÂ </v>
          </cell>
          <cell r="F2848" t="str">
            <v>http://www.imdb.com/title/tt0095631/?ref_=fn_tt_tt_1</v>
          </cell>
          <cell r="G2848" t="str">
            <v>English</v>
          </cell>
          <cell r="H2848" t="str">
            <v>USA</v>
          </cell>
          <cell r="I2848">
            <v>30000000</v>
          </cell>
          <cell r="J2848">
            <v>1988</v>
          </cell>
          <cell r="K2848">
            <v>7.6</v>
          </cell>
          <cell r="L2848" t="str">
            <v>Action</v>
          </cell>
          <cell r="M2848" t="str">
            <v>Comedy</v>
          </cell>
          <cell r="N2848" t="str">
            <v>Crime</v>
          </cell>
          <cell r="O2848" t="str">
            <v>Thriller</v>
          </cell>
        </row>
        <row r="2849">
          <cell r="A2849" t="str">
            <v>Joe Wright</v>
          </cell>
          <cell r="B2849">
            <v>111</v>
          </cell>
          <cell r="C2849">
            <v>40247512</v>
          </cell>
          <cell r="D2849" t="str">
            <v>Action|Drama|Thriller</v>
          </cell>
          <cell r="E2849" t="str">
            <v>HannaÂ </v>
          </cell>
          <cell r="F2849" t="str">
            <v>http://www.imdb.com/title/tt0993842/?ref_=fn_tt_tt_1</v>
          </cell>
          <cell r="G2849" t="str">
            <v>English</v>
          </cell>
          <cell r="H2849" t="str">
            <v>USA</v>
          </cell>
          <cell r="I2849">
            <v>30000000</v>
          </cell>
          <cell r="J2849">
            <v>2011</v>
          </cell>
          <cell r="K2849">
            <v>6.8</v>
          </cell>
          <cell r="L2849" t="str">
            <v>Action</v>
          </cell>
          <cell r="M2849" t="str">
            <v>Drama</v>
          </cell>
          <cell r="N2849" t="str">
            <v>Thriller</v>
          </cell>
        </row>
        <row r="2850">
          <cell r="A2850" t="str">
            <v>John R. Leonetti</v>
          </cell>
          <cell r="B2850">
            <v>95</v>
          </cell>
          <cell r="C2850">
            <v>35927406</v>
          </cell>
          <cell r="D2850" t="str">
            <v>Action|Adventure|Fantasy|Sci-Fi|Thriller</v>
          </cell>
          <cell r="E2850" t="str">
            <v>Mortal Kombat: AnnihilationÂ </v>
          </cell>
          <cell r="F2850" t="str">
            <v>http://www.imdb.com/title/tt0119707/?ref_=fn_tt_tt_1</v>
          </cell>
          <cell r="G2850" t="str">
            <v>English</v>
          </cell>
          <cell r="H2850" t="str">
            <v>USA</v>
          </cell>
          <cell r="I2850">
            <v>30000000</v>
          </cell>
          <cell r="J2850">
            <v>1997</v>
          </cell>
          <cell r="K2850">
            <v>3.7</v>
          </cell>
          <cell r="L2850" t="str">
            <v>Action</v>
          </cell>
          <cell r="M2850" t="str">
            <v>Adventure</v>
          </cell>
          <cell r="N2850" t="str">
            <v>Fantasy</v>
          </cell>
          <cell r="O2850" t="str">
            <v>Sci-Fi</v>
          </cell>
        </row>
        <row r="2851">
          <cell r="A2851" t="str">
            <v>Tom Hanks</v>
          </cell>
          <cell r="B2851">
            <v>98</v>
          </cell>
          <cell r="C2851">
            <v>35565975</v>
          </cell>
          <cell r="D2851" t="str">
            <v>Comedy|Drama|Romance</v>
          </cell>
          <cell r="E2851" t="str">
            <v>Larry CrowneÂ </v>
          </cell>
          <cell r="F2851" t="str">
            <v>http://www.imdb.com/title/tt1583420/?ref_=fn_tt_tt_1</v>
          </cell>
          <cell r="G2851" t="str">
            <v>English</v>
          </cell>
          <cell r="H2851" t="str">
            <v>USA</v>
          </cell>
          <cell r="I2851">
            <v>30000000</v>
          </cell>
          <cell r="J2851">
            <v>2011</v>
          </cell>
          <cell r="K2851">
            <v>6.1</v>
          </cell>
          <cell r="L2851" t="str">
            <v>Comedy</v>
          </cell>
          <cell r="M2851" t="str">
            <v>Drama</v>
          </cell>
          <cell r="N2851" t="str">
            <v>Romance</v>
          </cell>
        </row>
        <row r="2852">
          <cell r="A2852" t="str">
            <v>Kimberly Peirce</v>
          </cell>
          <cell r="B2852">
            <v>100</v>
          </cell>
          <cell r="C2852">
            <v>35266619</v>
          </cell>
          <cell r="D2852" t="str">
            <v>Drama|Fantasy|Horror</v>
          </cell>
          <cell r="E2852" t="str">
            <v>CarrieÂ </v>
          </cell>
          <cell r="F2852" t="str">
            <v>http://www.imdb.com/title/tt1939659/?ref_=fn_tt_tt_1</v>
          </cell>
          <cell r="G2852" t="str">
            <v>English</v>
          </cell>
          <cell r="H2852" t="str">
            <v>USA</v>
          </cell>
          <cell r="I2852">
            <v>30000000</v>
          </cell>
          <cell r="J2852">
            <v>2013</v>
          </cell>
          <cell r="K2852">
            <v>5.9</v>
          </cell>
          <cell r="L2852" t="str">
            <v>Drama</v>
          </cell>
          <cell r="M2852" t="str">
            <v>Fantasy</v>
          </cell>
          <cell r="N2852" t="str">
            <v>Horror</v>
          </cell>
        </row>
        <row r="2853">
          <cell r="A2853" t="str">
            <v>Liz Friedlander</v>
          </cell>
          <cell r="B2853">
            <v>118</v>
          </cell>
          <cell r="C2853">
            <v>34703228</v>
          </cell>
          <cell r="D2853" t="str">
            <v>Drama|Music</v>
          </cell>
          <cell r="E2853" t="str">
            <v>Take the LeadÂ </v>
          </cell>
          <cell r="F2853" t="str">
            <v>http://www.imdb.com/title/tt0446046/?ref_=fn_tt_tt_1</v>
          </cell>
          <cell r="G2853" t="str">
            <v>English</v>
          </cell>
          <cell r="H2853" t="str">
            <v>USA</v>
          </cell>
          <cell r="I2853">
            <v>30000000</v>
          </cell>
          <cell r="J2853">
            <v>2006</v>
          </cell>
          <cell r="K2853">
            <v>6.7</v>
          </cell>
          <cell r="L2853" t="str">
            <v>Drama</v>
          </cell>
          <cell r="M2853" t="str">
            <v>Music</v>
          </cell>
        </row>
        <row r="2854">
          <cell r="A2854" t="str">
            <v>Phil Joanou</v>
          </cell>
          <cell r="B2854">
            <v>125</v>
          </cell>
          <cell r="C2854">
            <v>38432823</v>
          </cell>
          <cell r="D2854" t="str">
            <v>Crime|Drama|Sport</v>
          </cell>
          <cell r="E2854" t="str">
            <v>Gridiron GangÂ </v>
          </cell>
          <cell r="F2854" t="str">
            <v>http://www.imdb.com/title/tt0421206/?ref_=fn_tt_tt_1</v>
          </cell>
          <cell r="G2854" t="str">
            <v>English</v>
          </cell>
          <cell r="H2854" t="str">
            <v>USA</v>
          </cell>
          <cell r="I2854">
            <v>30000000</v>
          </cell>
          <cell r="J2854">
            <v>2006</v>
          </cell>
          <cell r="K2854">
            <v>6.9</v>
          </cell>
          <cell r="L2854" t="str">
            <v>Crime</v>
          </cell>
          <cell r="M2854" t="str">
            <v>Drama</v>
          </cell>
          <cell r="N2854" t="str">
            <v>Sport</v>
          </cell>
        </row>
        <row r="2855">
          <cell r="A2855" t="str">
            <v>Shane Acker</v>
          </cell>
          <cell r="B2855">
            <v>79</v>
          </cell>
          <cell r="C2855">
            <v>31743332</v>
          </cell>
          <cell r="D2855" t="str">
            <v>Action|Adventure|Animation|Drama|Mystery|Sci-Fi|Thriller</v>
          </cell>
          <cell r="E2855" t="str">
            <v>9Â </v>
          </cell>
          <cell r="F2855" t="str">
            <v>http://www.imdb.com/title/tt0472033/?ref_=fn_tt_tt_1</v>
          </cell>
          <cell r="G2855" t="str">
            <v>English</v>
          </cell>
          <cell r="H2855" t="str">
            <v>USA</v>
          </cell>
          <cell r="I2855">
            <v>30000000</v>
          </cell>
          <cell r="J2855">
            <v>2009</v>
          </cell>
          <cell r="K2855">
            <v>7.1</v>
          </cell>
          <cell r="L2855" t="str">
            <v>Action</v>
          </cell>
          <cell r="M2855" t="str">
            <v>Adventure</v>
          </cell>
          <cell r="N2855" t="str">
            <v>Animation</v>
          </cell>
          <cell r="O2855" t="str">
            <v>Drama</v>
          </cell>
        </row>
        <row r="2856">
          <cell r="A2856" t="str">
            <v>Steven Soderbergh</v>
          </cell>
          <cell r="B2856">
            <v>106</v>
          </cell>
          <cell r="C2856">
            <v>32154410</v>
          </cell>
          <cell r="D2856" t="str">
            <v>Crime|Drama|Thriller</v>
          </cell>
          <cell r="E2856" t="str">
            <v>Side EffectsÂ </v>
          </cell>
          <cell r="F2856" t="str">
            <v>http://www.imdb.com/title/tt2053463/?ref_=fn_tt_tt_1</v>
          </cell>
          <cell r="G2856" t="str">
            <v>English</v>
          </cell>
          <cell r="H2856" t="str">
            <v>USA</v>
          </cell>
          <cell r="I2856">
            <v>30000000</v>
          </cell>
          <cell r="J2856">
            <v>2013</v>
          </cell>
          <cell r="K2856">
            <v>7.1</v>
          </cell>
          <cell r="L2856" t="str">
            <v>Crime</v>
          </cell>
          <cell r="M2856" t="str">
            <v>Drama</v>
          </cell>
          <cell r="N2856" t="str">
            <v>Thriller</v>
          </cell>
        </row>
        <row r="2857">
          <cell r="A2857" t="str">
            <v>Stephen J. Anderson</v>
          </cell>
          <cell r="B2857">
            <v>63</v>
          </cell>
          <cell r="C2857">
            <v>26687172</v>
          </cell>
          <cell r="D2857" t="str">
            <v>Adventure|Animation|Comedy|Family|Musical</v>
          </cell>
          <cell r="E2857" t="str">
            <v>Winnie the PoohÂ </v>
          </cell>
          <cell r="F2857" t="str">
            <v>http://www.imdb.com/title/tt1449283/?ref_=fn_tt_tt_1</v>
          </cell>
          <cell r="G2857" t="str">
            <v>English</v>
          </cell>
          <cell r="H2857" t="str">
            <v>USA</v>
          </cell>
          <cell r="I2857">
            <v>30000000</v>
          </cell>
          <cell r="J2857">
            <v>2011</v>
          </cell>
          <cell r="K2857">
            <v>7.3</v>
          </cell>
          <cell r="L2857" t="str">
            <v>Adventure</v>
          </cell>
          <cell r="M2857" t="str">
            <v>Animation</v>
          </cell>
          <cell r="N2857" t="str">
            <v>Comedy</v>
          </cell>
          <cell r="O2857" t="str">
            <v>Family</v>
          </cell>
        </row>
        <row r="2858">
          <cell r="A2858" t="str">
            <v>Warren Beatty</v>
          </cell>
          <cell r="B2858">
            <v>108</v>
          </cell>
          <cell r="C2858">
            <v>26525834</v>
          </cell>
          <cell r="D2858" t="str">
            <v>Comedy|Drama|Romance</v>
          </cell>
          <cell r="E2858" t="str">
            <v>BulworthÂ </v>
          </cell>
          <cell r="F2858" t="str">
            <v>http://www.imdb.com/title/tt0118798/?ref_=fn_tt_tt_1</v>
          </cell>
          <cell r="G2858" t="str">
            <v>English</v>
          </cell>
          <cell r="H2858" t="str">
            <v>USA</v>
          </cell>
          <cell r="I2858">
            <v>30000000</v>
          </cell>
          <cell r="J2858">
            <v>1998</v>
          </cell>
          <cell r="K2858">
            <v>6.8</v>
          </cell>
          <cell r="L2858" t="str">
            <v>Comedy</v>
          </cell>
          <cell r="M2858" t="str">
            <v>Drama</v>
          </cell>
          <cell r="N2858" t="str">
            <v>Romance</v>
          </cell>
        </row>
        <row r="2859">
          <cell r="A2859" t="str">
            <v>Tate Taylor</v>
          </cell>
          <cell r="B2859">
            <v>139</v>
          </cell>
          <cell r="C2859">
            <v>30513940</v>
          </cell>
          <cell r="D2859" t="str">
            <v>Biography|Drama|Music</v>
          </cell>
          <cell r="E2859" t="str">
            <v>Get on UpÂ </v>
          </cell>
          <cell r="F2859" t="str">
            <v>http://www.imdb.com/title/tt2473602/?ref_=fn_tt_tt_1</v>
          </cell>
          <cell r="G2859" t="str">
            <v>English</v>
          </cell>
          <cell r="H2859" t="str">
            <v>USA</v>
          </cell>
          <cell r="I2859">
            <v>30000000</v>
          </cell>
          <cell r="J2859">
            <v>2014</v>
          </cell>
          <cell r="K2859">
            <v>6.9</v>
          </cell>
          <cell r="L2859" t="str">
            <v>Biography</v>
          </cell>
          <cell r="M2859" t="str">
            <v>Drama</v>
          </cell>
          <cell r="N2859" t="str">
            <v>Music</v>
          </cell>
        </row>
        <row r="2860">
          <cell r="A2860" t="str">
            <v>Carl Franklin</v>
          </cell>
          <cell r="B2860">
            <v>127</v>
          </cell>
          <cell r="C2860">
            <v>23209440</v>
          </cell>
          <cell r="D2860" t="str">
            <v>Drama</v>
          </cell>
          <cell r="E2860" t="str">
            <v>One True ThingÂ </v>
          </cell>
          <cell r="F2860" t="str">
            <v>http://www.imdb.com/title/tt0120776/?ref_=fn_tt_tt_1</v>
          </cell>
          <cell r="G2860" t="str">
            <v>English</v>
          </cell>
          <cell r="H2860" t="str">
            <v>USA</v>
          </cell>
          <cell r="I2860">
            <v>30000000</v>
          </cell>
          <cell r="J2860">
            <v>1998</v>
          </cell>
          <cell r="K2860">
            <v>7</v>
          </cell>
          <cell r="L2860" t="str">
            <v>Drama</v>
          </cell>
          <cell r="M2860">
            <v>0</v>
          </cell>
        </row>
        <row r="2861">
          <cell r="A2861" t="str">
            <v>Brett Leonard</v>
          </cell>
          <cell r="B2861">
            <v>106</v>
          </cell>
          <cell r="C2861">
            <v>24048000</v>
          </cell>
          <cell r="D2861" t="str">
            <v>Action|Crime|Sci-Fi|Thriller</v>
          </cell>
          <cell r="E2861" t="str">
            <v>VirtuosityÂ </v>
          </cell>
          <cell r="F2861" t="str">
            <v>http://www.imdb.com/title/tt0114857/?ref_=fn_tt_tt_1</v>
          </cell>
          <cell r="G2861" t="str">
            <v>English</v>
          </cell>
          <cell r="H2861" t="str">
            <v>USA</v>
          </cell>
          <cell r="I2861">
            <v>30000000</v>
          </cell>
          <cell r="J2861">
            <v>1995</v>
          </cell>
          <cell r="K2861">
            <v>5.5</v>
          </cell>
          <cell r="L2861" t="str">
            <v>Action</v>
          </cell>
          <cell r="M2861" t="str">
            <v>Crime</v>
          </cell>
          <cell r="N2861" t="str">
            <v>Sci-Fi</v>
          </cell>
          <cell r="O2861" t="str">
            <v>Thriller</v>
          </cell>
        </row>
        <row r="2862">
          <cell r="A2862" t="str">
            <v>Ivan Reitman</v>
          </cell>
          <cell r="B2862">
            <v>95</v>
          </cell>
          <cell r="C2862">
            <v>22526144</v>
          </cell>
          <cell r="D2862" t="str">
            <v>Comedy|Romance|Sci-Fi</v>
          </cell>
          <cell r="E2862" t="str">
            <v>My Super Ex-GirlfriendÂ </v>
          </cell>
          <cell r="F2862" t="str">
            <v>http://www.imdb.com/title/tt0465624/?ref_=fn_tt_tt_1</v>
          </cell>
          <cell r="G2862" t="str">
            <v>English</v>
          </cell>
          <cell r="H2862" t="str">
            <v>USA</v>
          </cell>
          <cell r="I2862">
            <v>30000000</v>
          </cell>
          <cell r="J2862">
            <v>2006</v>
          </cell>
          <cell r="K2862">
            <v>5.0999999999999996</v>
          </cell>
          <cell r="L2862" t="str">
            <v>Comedy</v>
          </cell>
          <cell r="M2862" t="str">
            <v>Romance</v>
          </cell>
          <cell r="N2862" t="str">
            <v>Sci-Fi</v>
          </cell>
        </row>
        <row r="2863">
          <cell r="A2863" t="str">
            <v>Scott Derrickson</v>
          </cell>
          <cell r="B2863">
            <v>118</v>
          </cell>
          <cell r="C2863">
            <v>30523568</v>
          </cell>
          <cell r="D2863" t="str">
            <v>Horror|Mystery|Thriller</v>
          </cell>
          <cell r="E2863" t="str">
            <v>Deliver Us from EvilÂ </v>
          </cell>
          <cell r="F2863" t="str">
            <v>http://www.imdb.com/title/tt2377322/?ref_=fn_tt_tt_1</v>
          </cell>
          <cell r="G2863" t="str">
            <v>English</v>
          </cell>
          <cell r="H2863" t="str">
            <v>USA</v>
          </cell>
          <cell r="I2863">
            <v>30000000</v>
          </cell>
          <cell r="J2863">
            <v>2014</v>
          </cell>
          <cell r="K2863">
            <v>6.2</v>
          </cell>
          <cell r="L2863" t="str">
            <v>Horror</v>
          </cell>
          <cell r="M2863" t="str">
            <v>Mystery</v>
          </cell>
          <cell r="N2863" t="str">
            <v>Thriller</v>
          </cell>
        </row>
        <row r="2864">
          <cell r="A2864" t="str">
            <v>Alister Grierson</v>
          </cell>
          <cell r="B2864">
            <v>108</v>
          </cell>
          <cell r="C2864">
            <v>23070045</v>
          </cell>
          <cell r="D2864" t="str">
            <v>Adventure|Drama|Thriller</v>
          </cell>
          <cell r="E2864" t="str">
            <v>SanctumÂ </v>
          </cell>
          <cell r="F2864" t="str">
            <v>http://www.imdb.com/title/tt0881320/?ref_=fn_tt_tt_1</v>
          </cell>
          <cell r="G2864" t="str">
            <v>English</v>
          </cell>
          <cell r="H2864" t="str">
            <v>USA</v>
          </cell>
          <cell r="I2864">
            <v>30000000</v>
          </cell>
          <cell r="J2864">
            <v>2011</v>
          </cell>
          <cell r="K2864">
            <v>5.9</v>
          </cell>
          <cell r="L2864" t="str">
            <v>Adventure</v>
          </cell>
          <cell r="M2864" t="str">
            <v>Drama</v>
          </cell>
          <cell r="N2864" t="str">
            <v>Thriller</v>
          </cell>
        </row>
        <row r="2865">
          <cell r="A2865" t="str">
            <v>Nicholas Stoller</v>
          </cell>
          <cell r="B2865">
            <v>131</v>
          </cell>
          <cell r="C2865">
            <v>28644770</v>
          </cell>
          <cell r="D2865" t="str">
            <v>Comedy|Romance</v>
          </cell>
          <cell r="E2865" t="str">
            <v>The Five-Year EngagementÂ </v>
          </cell>
          <cell r="F2865" t="str">
            <v>http://www.imdb.com/title/tt1195478/?ref_=fn_tt_tt_1</v>
          </cell>
          <cell r="G2865" t="str">
            <v>English</v>
          </cell>
          <cell r="H2865" t="str">
            <v>USA</v>
          </cell>
          <cell r="I2865">
            <v>30000000</v>
          </cell>
          <cell r="J2865">
            <v>2012</v>
          </cell>
          <cell r="K2865">
            <v>6.2</v>
          </cell>
          <cell r="L2865" t="str">
            <v>Comedy</v>
          </cell>
          <cell r="M2865" t="str">
            <v>Romance</v>
          </cell>
        </row>
        <row r="2866">
          <cell r="A2866" t="str">
            <v>Charles Stone III</v>
          </cell>
          <cell r="B2866">
            <v>104</v>
          </cell>
          <cell r="C2866">
            <v>21800302</v>
          </cell>
          <cell r="D2866" t="str">
            <v>Comedy|Drama|Romance|Sport</v>
          </cell>
          <cell r="E2866" t="str">
            <v>Mr 3000Â </v>
          </cell>
          <cell r="F2866" t="str">
            <v>http://www.imdb.com/title/tt0339412/?ref_=fn_tt_tt_1</v>
          </cell>
          <cell r="G2866" t="str">
            <v>English</v>
          </cell>
          <cell r="H2866" t="str">
            <v>USA</v>
          </cell>
          <cell r="I2866">
            <v>30000000</v>
          </cell>
          <cell r="J2866">
            <v>2004</v>
          </cell>
          <cell r="K2866">
            <v>5.5</v>
          </cell>
          <cell r="L2866" t="str">
            <v>Comedy</v>
          </cell>
          <cell r="M2866" t="str">
            <v>Drama</v>
          </cell>
          <cell r="N2866" t="str">
            <v>Romance</v>
          </cell>
          <cell r="O2866" t="str">
            <v>Sport</v>
          </cell>
        </row>
        <row r="2867">
          <cell r="A2867" t="str">
            <v>Kurt Wimmer</v>
          </cell>
          <cell r="B2867">
            <v>94</v>
          </cell>
          <cell r="C2867">
            <v>18500966</v>
          </cell>
          <cell r="D2867" t="str">
            <v>Action|Horror|Sci-Fi|Thriller</v>
          </cell>
          <cell r="E2867" t="str">
            <v>UltravioletÂ </v>
          </cell>
          <cell r="F2867" t="str">
            <v>http://www.imdb.com/title/tt0370032/?ref_=fn_tt_tt_1</v>
          </cell>
          <cell r="G2867" t="str">
            <v>English</v>
          </cell>
          <cell r="H2867" t="str">
            <v>USA</v>
          </cell>
          <cell r="I2867">
            <v>30000000</v>
          </cell>
          <cell r="J2867">
            <v>2006</v>
          </cell>
          <cell r="K2867">
            <v>4.4000000000000004</v>
          </cell>
          <cell r="L2867" t="str">
            <v>Action</v>
          </cell>
          <cell r="M2867" t="str">
            <v>Horror</v>
          </cell>
          <cell r="N2867" t="str">
            <v>Sci-Fi</v>
          </cell>
          <cell r="O2867" t="str">
            <v>Thriller</v>
          </cell>
        </row>
        <row r="2868">
          <cell r="A2868" t="str">
            <v>Antoine Fuqua</v>
          </cell>
          <cell r="B2868">
            <v>96</v>
          </cell>
          <cell r="C2868">
            <v>18967571</v>
          </cell>
          <cell r="D2868" t="str">
            <v>Action|Crime|Thriller</v>
          </cell>
          <cell r="E2868" t="str">
            <v>The Replacement KillersÂ </v>
          </cell>
          <cell r="F2868" t="str">
            <v>http://www.imdb.com/title/tt0120008/?ref_=fn_tt_tt_1</v>
          </cell>
          <cell r="G2868" t="str">
            <v>English</v>
          </cell>
          <cell r="H2868" t="str">
            <v>USA</v>
          </cell>
          <cell r="I2868">
            <v>30000000</v>
          </cell>
          <cell r="J2868">
            <v>1998</v>
          </cell>
          <cell r="K2868">
            <v>6.1</v>
          </cell>
          <cell r="L2868" t="str">
            <v>Action</v>
          </cell>
          <cell r="M2868" t="str">
            <v>Crime</v>
          </cell>
          <cell r="N2868" t="str">
            <v>Thriller</v>
          </cell>
        </row>
        <row r="2869">
          <cell r="A2869" t="str">
            <v>Ellory Elkayem</v>
          </cell>
          <cell r="B2869">
            <v>99</v>
          </cell>
          <cell r="C2869">
            <v>17266505</v>
          </cell>
          <cell r="D2869" t="str">
            <v>Action|Comedy|Horror</v>
          </cell>
          <cell r="E2869" t="str">
            <v>Eight Legged FreaksÂ </v>
          </cell>
          <cell r="F2869" t="str">
            <v>http://www.imdb.com/title/tt0271367/?ref_=fn_tt_tt_1</v>
          </cell>
          <cell r="G2869" t="str">
            <v>English</v>
          </cell>
          <cell r="H2869" t="str">
            <v>USA</v>
          </cell>
          <cell r="I2869">
            <v>30000000</v>
          </cell>
          <cell r="J2869">
            <v>2002</v>
          </cell>
          <cell r="K2869">
            <v>5.4</v>
          </cell>
          <cell r="L2869" t="str">
            <v>Action</v>
          </cell>
          <cell r="M2869" t="str">
            <v>Comedy</v>
          </cell>
          <cell r="N2869" t="str">
            <v>Horror</v>
          </cell>
        </row>
        <row r="2870">
          <cell r="A2870" t="str">
            <v>Edward Zwick</v>
          </cell>
          <cell r="B2870">
            <v>112</v>
          </cell>
          <cell r="C2870">
            <v>32357532</v>
          </cell>
          <cell r="D2870" t="str">
            <v>Comedy|Drama|Romance</v>
          </cell>
          <cell r="E2870" t="str">
            <v>Love &amp; Other DrugsÂ </v>
          </cell>
          <cell r="F2870" t="str">
            <v>http://www.imdb.com/title/tt0758752/?ref_=fn_tt_tt_1</v>
          </cell>
          <cell r="G2870" t="str">
            <v>English</v>
          </cell>
          <cell r="H2870" t="str">
            <v>USA</v>
          </cell>
          <cell r="I2870">
            <v>30000000</v>
          </cell>
          <cell r="J2870">
            <v>2010</v>
          </cell>
          <cell r="K2870">
            <v>6.7</v>
          </cell>
          <cell r="L2870" t="str">
            <v>Comedy</v>
          </cell>
          <cell r="M2870" t="str">
            <v>Drama</v>
          </cell>
          <cell r="N2870" t="str">
            <v>Romance</v>
          </cell>
        </row>
        <row r="2871">
          <cell r="A2871" t="str">
            <v>Jon Avnet</v>
          </cell>
          <cell r="B2871">
            <v>108</v>
          </cell>
          <cell r="C2871">
            <v>16930884</v>
          </cell>
          <cell r="D2871" t="str">
            <v>Crime|Drama|Mystery|Thriller</v>
          </cell>
          <cell r="E2871" t="str">
            <v>88 MinutesÂ </v>
          </cell>
          <cell r="F2871" t="str">
            <v>http://www.imdb.com/title/tt0411061/?ref_=fn_tt_tt_1</v>
          </cell>
          <cell r="G2871" t="str">
            <v>English</v>
          </cell>
          <cell r="H2871" t="str">
            <v>USA</v>
          </cell>
          <cell r="I2871">
            <v>30000000</v>
          </cell>
          <cell r="J2871">
            <v>2007</v>
          </cell>
          <cell r="K2871">
            <v>5.9</v>
          </cell>
          <cell r="L2871" t="str">
            <v>Crime</v>
          </cell>
          <cell r="M2871" t="str">
            <v>Drama</v>
          </cell>
          <cell r="N2871" t="str">
            <v>Mystery</v>
          </cell>
          <cell r="O2871" t="str">
            <v>Thriller</v>
          </cell>
        </row>
        <row r="2872">
          <cell r="A2872" t="str">
            <v>Gavin O'Connor</v>
          </cell>
          <cell r="B2872">
            <v>130</v>
          </cell>
          <cell r="C2872">
            <v>15709385</v>
          </cell>
          <cell r="D2872" t="str">
            <v>Crime|Drama|Thriller</v>
          </cell>
          <cell r="E2872" t="str">
            <v>Pride and GloryÂ </v>
          </cell>
          <cell r="F2872" t="str">
            <v>http://www.imdb.com/title/tt0482572/?ref_=fn_tt_tt_1</v>
          </cell>
          <cell r="G2872" t="str">
            <v>English</v>
          </cell>
          <cell r="H2872" t="str">
            <v>USA</v>
          </cell>
          <cell r="I2872">
            <v>30000000</v>
          </cell>
          <cell r="J2872">
            <v>2008</v>
          </cell>
          <cell r="K2872">
            <v>6.7</v>
          </cell>
          <cell r="L2872" t="str">
            <v>Crime</v>
          </cell>
          <cell r="M2872" t="str">
            <v>Drama</v>
          </cell>
          <cell r="N2872" t="str">
            <v>Thriller</v>
          </cell>
        </row>
        <row r="2873">
          <cell r="A2873" t="str">
            <v>Bruce Hunt</v>
          </cell>
          <cell r="B2873">
            <v>93</v>
          </cell>
          <cell r="C2873">
            <v>14888028</v>
          </cell>
          <cell r="D2873" t="str">
            <v>Adventure|Horror|Thriller</v>
          </cell>
          <cell r="E2873" t="str">
            <v>The CaveÂ </v>
          </cell>
          <cell r="F2873" t="str">
            <v>http://www.imdb.com/title/tt0402901/?ref_=fn_tt_tt_1</v>
          </cell>
          <cell r="G2873" t="str">
            <v>English</v>
          </cell>
          <cell r="H2873" t="str">
            <v>USA</v>
          </cell>
          <cell r="I2873">
            <v>30000000</v>
          </cell>
          <cell r="J2873">
            <v>2005</v>
          </cell>
          <cell r="K2873">
            <v>5.0999999999999996</v>
          </cell>
          <cell r="L2873" t="str">
            <v>Adventure</v>
          </cell>
          <cell r="M2873" t="str">
            <v>Horror</v>
          </cell>
          <cell r="N2873" t="str">
            <v>Thriller</v>
          </cell>
        </row>
        <row r="2874">
          <cell r="A2874" t="str">
            <v>Rob Reiner</v>
          </cell>
          <cell r="B2874">
            <v>96</v>
          </cell>
          <cell r="C2874">
            <v>14208384</v>
          </cell>
          <cell r="D2874" t="str">
            <v>Comedy|Romance</v>
          </cell>
          <cell r="E2874" t="str">
            <v>Alex &amp; EmmaÂ </v>
          </cell>
          <cell r="F2874" t="str">
            <v>http://www.imdb.com/title/tt0318283/?ref_=fn_tt_tt_1</v>
          </cell>
          <cell r="G2874" t="str">
            <v>English</v>
          </cell>
          <cell r="H2874" t="str">
            <v>USA</v>
          </cell>
          <cell r="I2874">
            <v>30000000</v>
          </cell>
          <cell r="J2874">
            <v>2003</v>
          </cell>
          <cell r="K2874">
            <v>5.6</v>
          </cell>
          <cell r="L2874" t="str">
            <v>Comedy</v>
          </cell>
          <cell r="M2874" t="str">
            <v>Romance</v>
          </cell>
        </row>
        <row r="2875">
          <cell r="A2875" t="str">
            <v>Paul McGuigan</v>
          </cell>
          <cell r="B2875">
            <v>114</v>
          </cell>
          <cell r="C2875">
            <v>12831121</v>
          </cell>
          <cell r="D2875" t="str">
            <v>Drama|Mystery|Romance|Thriller</v>
          </cell>
          <cell r="E2875" t="str">
            <v>Wicker ParkÂ </v>
          </cell>
          <cell r="F2875" t="str">
            <v>http://www.imdb.com/title/tt0324554/?ref_=fn_tt_tt_1</v>
          </cell>
          <cell r="G2875" t="str">
            <v>English</v>
          </cell>
          <cell r="H2875" t="str">
            <v>USA</v>
          </cell>
          <cell r="I2875">
            <v>30000000</v>
          </cell>
          <cell r="J2875">
            <v>2004</v>
          </cell>
          <cell r="K2875">
            <v>7</v>
          </cell>
          <cell r="L2875" t="str">
            <v>Drama</v>
          </cell>
          <cell r="M2875" t="str">
            <v>Mystery</v>
          </cell>
          <cell r="N2875" t="str">
            <v>Romance</v>
          </cell>
          <cell r="O2875" t="str">
            <v>Thriller</v>
          </cell>
        </row>
        <row r="2876">
          <cell r="A2876" t="str">
            <v>Craig Gillespie</v>
          </cell>
          <cell r="B2876">
            <v>106</v>
          </cell>
          <cell r="C2876">
            <v>18298649</v>
          </cell>
          <cell r="D2876" t="str">
            <v>Comedy|Horror</v>
          </cell>
          <cell r="E2876" t="str">
            <v>Fright NightÂ </v>
          </cell>
          <cell r="F2876" t="str">
            <v>http://www.imdb.com/title/tt1438176/?ref_=fn_tt_tt_1</v>
          </cell>
          <cell r="G2876" t="str">
            <v>English</v>
          </cell>
          <cell r="H2876" t="str">
            <v>USA</v>
          </cell>
          <cell r="I2876">
            <v>30000000</v>
          </cell>
          <cell r="J2876">
            <v>2011</v>
          </cell>
          <cell r="K2876">
            <v>6.4</v>
          </cell>
          <cell r="L2876" t="str">
            <v>Comedy</v>
          </cell>
          <cell r="M2876" t="str">
            <v>Horror</v>
          </cell>
        </row>
        <row r="2877">
          <cell r="A2877" t="str">
            <v>Terrence Malick</v>
          </cell>
          <cell r="B2877">
            <v>150</v>
          </cell>
          <cell r="C2877">
            <v>12712093</v>
          </cell>
          <cell r="D2877" t="str">
            <v>Biography|Drama|History|Romance</v>
          </cell>
          <cell r="E2877" t="str">
            <v>The New WorldÂ </v>
          </cell>
          <cell r="F2877" t="str">
            <v>http://www.imdb.com/title/tt0402399/?ref_=fn_tt_tt_1</v>
          </cell>
          <cell r="G2877" t="str">
            <v>English</v>
          </cell>
          <cell r="H2877" t="str">
            <v>USA</v>
          </cell>
          <cell r="I2877">
            <v>30000000</v>
          </cell>
          <cell r="J2877">
            <v>2005</v>
          </cell>
          <cell r="K2877">
            <v>6.7</v>
          </cell>
          <cell r="L2877" t="str">
            <v>Biography</v>
          </cell>
          <cell r="M2877" t="str">
            <v>Drama</v>
          </cell>
          <cell r="N2877" t="str">
            <v>History</v>
          </cell>
          <cell r="O2877" t="str">
            <v>Romance</v>
          </cell>
        </row>
        <row r="2878">
          <cell r="A2878" t="str">
            <v>Chris Roberts</v>
          </cell>
          <cell r="B2878">
            <v>100</v>
          </cell>
          <cell r="C2878">
            <v>11576087</v>
          </cell>
          <cell r="D2878" t="str">
            <v>Action|Adventure|Sci-Fi</v>
          </cell>
          <cell r="E2878" t="str">
            <v>Wing CommanderÂ </v>
          </cell>
          <cell r="F2878" t="str">
            <v>http://www.imdb.com/title/tt0131646/?ref_=fn_tt_tt_1</v>
          </cell>
          <cell r="G2878" t="str">
            <v>English</v>
          </cell>
          <cell r="H2878" t="str">
            <v>USA</v>
          </cell>
          <cell r="I2878">
            <v>30000000</v>
          </cell>
          <cell r="J2878">
            <v>1999</v>
          </cell>
          <cell r="K2878">
            <v>4.0999999999999996</v>
          </cell>
          <cell r="L2878" t="str">
            <v>Action</v>
          </cell>
          <cell r="M2878" t="str">
            <v>Adventure</v>
          </cell>
          <cell r="N2878" t="str">
            <v>Sci-Fi</v>
          </cell>
        </row>
        <row r="2879">
          <cell r="A2879" t="str">
            <v>Neil Jordan</v>
          </cell>
          <cell r="B2879">
            <v>100</v>
          </cell>
          <cell r="C2879">
            <v>11900000</v>
          </cell>
          <cell r="D2879" t="str">
            <v>Drama|Fantasy|Thriller</v>
          </cell>
          <cell r="E2879" t="str">
            <v>In DreamsÂ </v>
          </cell>
          <cell r="F2879" t="str">
            <v>http://www.imdb.com/title/tt0120710/?ref_=fn_tt_tt_1</v>
          </cell>
          <cell r="G2879" t="str">
            <v>English</v>
          </cell>
          <cell r="H2879" t="str">
            <v>USA</v>
          </cell>
          <cell r="I2879">
            <v>30000000</v>
          </cell>
          <cell r="J2879">
            <v>1999</v>
          </cell>
          <cell r="K2879">
            <v>5.5</v>
          </cell>
          <cell r="L2879" t="str">
            <v>Drama</v>
          </cell>
          <cell r="M2879" t="str">
            <v>Fantasy</v>
          </cell>
          <cell r="N2879" t="str">
            <v>Thriller</v>
          </cell>
        </row>
        <row r="2880">
          <cell r="A2880" t="str">
            <v>Mike Disa</v>
          </cell>
          <cell r="B2880">
            <v>86</v>
          </cell>
          <cell r="C2880">
            <v>10134754</v>
          </cell>
          <cell r="D2880" t="str">
            <v>Animation|Comedy|Family</v>
          </cell>
          <cell r="E2880" t="str">
            <v>Hoodwinked Too! Hood vs. EvilÂ </v>
          </cell>
          <cell r="F2880" t="str">
            <v>http://www.imdb.com/title/tt0844993/?ref_=fn_tt_tt_1</v>
          </cell>
          <cell r="G2880" t="str">
            <v>English</v>
          </cell>
          <cell r="H2880" t="str">
            <v>USA</v>
          </cell>
          <cell r="I2880">
            <v>30000000</v>
          </cell>
          <cell r="J2880">
            <v>2011</v>
          </cell>
          <cell r="K2880">
            <v>4.8</v>
          </cell>
          <cell r="L2880" t="str">
            <v>Animation</v>
          </cell>
          <cell r="M2880" t="str">
            <v>Comedy</v>
          </cell>
          <cell r="N2880" t="str">
            <v>Family</v>
          </cell>
        </row>
        <row r="2881">
          <cell r="A2881" t="str">
            <v>Lasse HallstrÃ¶m</v>
          </cell>
          <cell r="B2881">
            <v>108</v>
          </cell>
          <cell r="C2881">
            <v>8535575</v>
          </cell>
          <cell r="D2881" t="str">
            <v>Drama</v>
          </cell>
          <cell r="E2881" t="str">
            <v>An Unfinished LifeÂ </v>
          </cell>
          <cell r="F2881" t="str">
            <v>http://www.imdb.com/title/tt0350261/?ref_=fn_tt_tt_1</v>
          </cell>
          <cell r="G2881" t="str">
            <v>English</v>
          </cell>
          <cell r="H2881" t="str">
            <v>USA</v>
          </cell>
          <cell r="I2881">
            <v>30000000</v>
          </cell>
          <cell r="J2881">
            <v>2005</v>
          </cell>
          <cell r="K2881">
            <v>7</v>
          </cell>
          <cell r="L2881" t="str">
            <v>Drama</v>
          </cell>
          <cell r="M2881">
            <v>0</v>
          </cell>
        </row>
        <row r="2882">
          <cell r="A2882" t="str">
            <v>Brad Furman</v>
          </cell>
          <cell r="B2882">
            <v>88</v>
          </cell>
          <cell r="C2882">
            <v>19316646</v>
          </cell>
          <cell r="D2882" t="str">
            <v>Crime|Thriller</v>
          </cell>
          <cell r="E2882" t="str">
            <v>Runner RunnerÂ </v>
          </cell>
          <cell r="F2882" t="str">
            <v>http://www.imdb.com/title/tt2364841/?ref_=fn_tt_tt_1</v>
          </cell>
          <cell r="G2882" t="str">
            <v>English</v>
          </cell>
          <cell r="H2882" t="str">
            <v>USA</v>
          </cell>
          <cell r="I2882">
            <v>30000000</v>
          </cell>
          <cell r="J2882">
            <v>2013</v>
          </cell>
          <cell r="K2882">
            <v>5.6</v>
          </cell>
          <cell r="L2882" t="str">
            <v>Crime</v>
          </cell>
          <cell r="M2882" t="str">
            <v>Thriller</v>
          </cell>
        </row>
        <row r="2883">
          <cell r="A2883" t="str">
            <v>Peter Howitt</v>
          </cell>
          <cell r="B2883">
            <v>109</v>
          </cell>
          <cell r="C2883">
            <v>10965209</v>
          </cell>
          <cell r="D2883" t="str">
            <v>Action|Crime|Drama|Thriller</v>
          </cell>
          <cell r="E2883" t="str">
            <v>AntitrustÂ </v>
          </cell>
          <cell r="F2883" t="str">
            <v>http://www.imdb.com/title/tt0218817/?ref_=fn_tt_tt_1</v>
          </cell>
          <cell r="G2883" t="str">
            <v>English</v>
          </cell>
          <cell r="H2883" t="str">
            <v>USA</v>
          </cell>
          <cell r="I2883">
            <v>30000000</v>
          </cell>
          <cell r="J2883">
            <v>2001</v>
          </cell>
          <cell r="K2883">
            <v>6.1</v>
          </cell>
          <cell r="L2883" t="str">
            <v>Action</v>
          </cell>
          <cell r="M2883" t="str">
            <v>Crime</v>
          </cell>
          <cell r="N2883" t="str">
            <v>Drama</v>
          </cell>
          <cell r="O2883" t="str">
            <v>Thriller</v>
          </cell>
        </row>
        <row r="2884">
          <cell r="A2884" t="str">
            <v>Sergio Leone</v>
          </cell>
          <cell r="B2884">
            <v>251</v>
          </cell>
          <cell r="C2884">
            <v>5300000</v>
          </cell>
          <cell r="D2884" t="str">
            <v>Crime|Drama</v>
          </cell>
          <cell r="E2884" t="str">
            <v>Once Upon a Time in AmericaÂ </v>
          </cell>
          <cell r="F2884" t="str">
            <v>http://www.imdb.com/title/tt0087843/?ref_=fn_tt_tt_1</v>
          </cell>
          <cell r="G2884" t="str">
            <v>English</v>
          </cell>
          <cell r="H2884" t="str">
            <v>Italy</v>
          </cell>
          <cell r="I2884">
            <v>30000000</v>
          </cell>
          <cell r="J2884">
            <v>1984</v>
          </cell>
          <cell r="K2884">
            <v>8.4</v>
          </cell>
          <cell r="L2884" t="str">
            <v>Crime</v>
          </cell>
          <cell r="M2884" t="str">
            <v>Drama</v>
          </cell>
        </row>
        <row r="2885">
          <cell r="A2885" t="str">
            <v>Niels Arden Oplev</v>
          </cell>
          <cell r="B2885">
            <v>118</v>
          </cell>
          <cell r="C2885">
            <v>10880926</v>
          </cell>
          <cell r="D2885" t="str">
            <v>Action|Crime|Drama|Thriller</v>
          </cell>
          <cell r="E2885" t="str">
            <v>Dead Man DownÂ </v>
          </cell>
          <cell r="F2885" t="str">
            <v>http://www.imdb.com/title/tt2101341/?ref_=fn_tt_tt_1</v>
          </cell>
          <cell r="G2885" t="str">
            <v>English</v>
          </cell>
          <cell r="H2885" t="str">
            <v>USA</v>
          </cell>
          <cell r="I2885">
            <v>30000000</v>
          </cell>
          <cell r="J2885">
            <v>2013</v>
          </cell>
          <cell r="K2885">
            <v>6.5</v>
          </cell>
          <cell r="L2885" t="str">
            <v>Action</v>
          </cell>
          <cell r="M2885" t="str">
            <v>Crime</v>
          </cell>
          <cell r="N2885" t="str">
            <v>Drama</v>
          </cell>
          <cell r="O2885" t="str">
            <v>Thriller</v>
          </cell>
        </row>
        <row r="2886">
          <cell r="A2886" t="str">
            <v>Chris Noonan</v>
          </cell>
          <cell r="B2886">
            <v>88</v>
          </cell>
          <cell r="C2886">
            <v>2975649</v>
          </cell>
          <cell r="D2886" t="str">
            <v>Biography|Drama|Romance</v>
          </cell>
          <cell r="E2886" t="str">
            <v>Miss PotterÂ </v>
          </cell>
          <cell r="F2886" t="str">
            <v>http://www.imdb.com/title/tt0482546/?ref_=fn_tt_tt_1</v>
          </cell>
          <cell r="G2886" t="str">
            <v>English</v>
          </cell>
          <cell r="H2886" t="str">
            <v>UK</v>
          </cell>
          <cell r="I2886">
            <v>30000000</v>
          </cell>
          <cell r="J2886">
            <v>2006</v>
          </cell>
          <cell r="K2886">
            <v>7</v>
          </cell>
          <cell r="L2886" t="str">
            <v>Biography</v>
          </cell>
          <cell r="M2886" t="str">
            <v>Drama</v>
          </cell>
          <cell r="N2886" t="str">
            <v>Romance</v>
          </cell>
        </row>
        <row r="2887">
          <cell r="A2887" t="str">
            <v>Andrew Dominik</v>
          </cell>
          <cell r="B2887">
            <v>160</v>
          </cell>
          <cell r="C2887">
            <v>3904982</v>
          </cell>
          <cell r="D2887" t="str">
            <v>Biography|Crime|Drama|History|Western</v>
          </cell>
          <cell r="E2887" t="str">
            <v>The Assassination of Jesse James by the Coward Robert FordÂ </v>
          </cell>
          <cell r="F2887" t="str">
            <v>http://www.imdb.com/title/tt0443680/?ref_=fn_tt_tt_1</v>
          </cell>
          <cell r="G2887" t="str">
            <v>English</v>
          </cell>
          <cell r="H2887" t="str">
            <v>USA</v>
          </cell>
          <cell r="I2887">
            <v>30000000</v>
          </cell>
          <cell r="J2887">
            <v>2007</v>
          </cell>
          <cell r="K2887">
            <v>7.5</v>
          </cell>
          <cell r="L2887" t="str">
            <v>Biography</v>
          </cell>
          <cell r="M2887" t="str">
            <v>Crime</v>
          </cell>
          <cell r="N2887" t="str">
            <v>Drama</v>
          </cell>
          <cell r="O2887" t="str">
            <v>History</v>
          </cell>
        </row>
        <row r="2888">
          <cell r="A2888" t="str">
            <v>Simon West</v>
          </cell>
          <cell r="B2888">
            <v>92</v>
          </cell>
          <cell r="C2888">
            <v>0</v>
          </cell>
          <cell r="D2888" t="str">
            <v>Action|Crime|Drama|Thriller</v>
          </cell>
          <cell r="E2888" t="str">
            <v>Wild CardÂ </v>
          </cell>
          <cell r="F2888" t="str">
            <v>http://www.imdb.com/title/tt2231253/?ref_=fn_tt_tt_1</v>
          </cell>
          <cell r="G2888" t="str">
            <v>English</v>
          </cell>
          <cell r="H2888" t="str">
            <v>USA</v>
          </cell>
          <cell r="I2888">
            <v>30000000</v>
          </cell>
          <cell r="J2888">
            <v>2015</v>
          </cell>
          <cell r="K2888">
            <v>5.6</v>
          </cell>
          <cell r="L2888" t="str">
            <v>Action</v>
          </cell>
          <cell r="M2888" t="str">
            <v>Crime</v>
          </cell>
          <cell r="N2888" t="str">
            <v>Drama</v>
          </cell>
          <cell r="O2888" t="str">
            <v>Thriller</v>
          </cell>
        </row>
        <row r="2889">
          <cell r="A2889" t="str">
            <v>Marc Forster</v>
          </cell>
          <cell r="B2889">
            <v>129</v>
          </cell>
          <cell r="C2889">
            <v>537580</v>
          </cell>
          <cell r="D2889" t="str">
            <v>Action|Biography|Crime|Drama</v>
          </cell>
          <cell r="E2889" t="str">
            <v>Machine Gun PreacherÂ </v>
          </cell>
          <cell r="F2889" t="str">
            <v>http://www.imdb.com/title/tt1586752/?ref_=fn_tt_tt_1</v>
          </cell>
          <cell r="G2889" t="str">
            <v>English</v>
          </cell>
          <cell r="H2889" t="str">
            <v>USA</v>
          </cell>
          <cell r="I2889">
            <v>30000000</v>
          </cell>
          <cell r="J2889">
            <v>2011</v>
          </cell>
          <cell r="K2889">
            <v>6.8</v>
          </cell>
          <cell r="L2889" t="str">
            <v>Action</v>
          </cell>
          <cell r="M2889" t="str">
            <v>Biography</v>
          </cell>
          <cell r="N2889" t="str">
            <v>Crime</v>
          </cell>
          <cell r="O2889" t="str">
            <v>Drama</v>
          </cell>
        </row>
        <row r="2890">
          <cell r="A2890" t="str">
            <v>Bille August</v>
          </cell>
          <cell r="B2890">
            <v>118</v>
          </cell>
          <cell r="C2890">
            <v>0</v>
          </cell>
          <cell r="D2890" t="str">
            <v>Biography|Drama|History</v>
          </cell>
          <cell r="E2890" t="str">
            <v>The Color of FreedomÂ </v>
          </cell>
          <cell r="F2890" t="str">
            <v>http://www.imdb.com/title/tt0438859/?ref_=fn_tt_tt_1</v>
          </cell>
          <cell r="G2890" t="str">
            <v>English</v>
          </cell>
          <cell r="H2890" t="str">
            <v>Germany</v>
          </cell>
          <cell r="I2890">
            <v>30000000</v>
          </cell>
          <cell r="J2890">
            <v>2007</v>
          </cell>
          <cell r="K2890">
            <v>7.1</v>
          </cell>
          <cell r="L2890" t="str">
            <v>Biography</v>
          </cell>
          <cell r="M2890" t="str">
            <v>Drama</v>
          </cell>
          <cell r="N2890" t="str">
            <v>History</v>
          </cell>
        </row>
        <row r="2891">
          <cell r="A2891" t="str">
            <v>Olivier Dahan</v>
          </cell>
          <cell r="B2891">
            <v>103</v>
          </cell>
          <cell r="C2891">
            <v>0</v>
          </cell>
          <cell r="D2891" t="str">
            <v>Biography|Drama|Romance</v>
          </cell>
          <cell r="E2891" t="str">
            <v>Grace of MonacoÂ </v>
          </cell>
          <cell r="F2891" t="str">
            <v>http://www.imdb.com/title/tt2095649/?ref_=fn_tt_tt_1</v>
          </cell>
          <cell r="G2891" t="str">
            <v>English</v>
          </cell>
          <cell r="H2891" t="str">
            <v>Switzerland</v>
          </cell>
          <cell r="I2891">
            <v>30000000</v>
          </cell>
          <cell r="J2891">
            <v>2014</v>
          </cell>
          <cell r="K2891">
            <v>5.7</v>
          </cell>
          <cell r="L2891" t="str">
            <v>Biography</v>
          </cell>
          <cell r="M2891" t="str">
            <v>Drama</v>
          </cell>
          <cell r="N2891" t="str">
            <v>Romance</v>
          </cell>
        </row>
        <row r="2892">
          <cell r="A2892" t="str">
            <v>Maksim Fadeev</v>
          </cell>
          <cell r="B2892">
            <v>85</v>
          </cell>
          <cell r="C2892">
            <v>0</v>
          </cell>
          <cell r="D2892" t="str">
            <v>Adventure|Animation|Fantasy</v>
          </cell>
          <cell r="E2892" t="str">
            <v>A Warrior's TailÂ </v>
          </cell>
          <cell r="F2892" t="str">
            <v>http://www.imdb.com/title/tt4075322/?ref_=fn_tt_tt_1</v>
          </cell>
          <cell r="G2892" t="str">
            <v>Russian</v>
          </cell>
          <cell r="H2892" t="str">
            <v>Russia</v>
          </cell>
          <cell r="I2892">
            <v>30000000</v>
          </cell>
          <cell r="J2892">
            <v>2015</v>
          </cell>
          <cell r="K2892">
            <v>4.0999999999999996</v>
          </cell>
          <cell r="L2892" t="str">
            <v>Adventure</v>
          </cell>
          <cell r="M2892" t="str">
            <v>Animation</v>
          </cell>
          <cell r="N2892" t="str">
            <v>Fantasy</v>
          </cell>
        </row>
        <row r="2893">
          <cell r="A2893" t="str">
            <v>Liliana Cavani</v>
          </cell>
          <cell r="B2893">
            <v>110</v>
          </cell>
          <cell r="C2893">
            <v>0</v>
          </cell>
          <cell r="D2893" t="str">
            <v>Crime|Drama|Mystery|Thriller</v>
          </cell>
          <cell r="E2893" t="str">
            <v>Ripley's GameÂ </v>
          </cell>
          <cell r="F2893" t="str">
            <v>http://www.imdb.com/title/tt0265651/?ref_=fn_tt_tt_1</v>
          </cell>
          <cell r="G2893" t="str">
            <v>English</v>
          </cell>
          <cell r="H2893" t="str">
            <v>Italy</v>
          </cell>
          <cell r="I2893">
            <v>30000000</v>
          </cell>
          <cell r="J2893">
            <v>2002</v>
          </cell>
          <cell r="K2893">
            <v>6.7</v>
          </cell>
          <cell r="L2893" t="str">
            <v>Crime</v>
          </cell>
          <cell r="M2893" t="str">
            <v>Drama</v>
          </cell>
          <cell r="N2893" t="str">
            <v>Mystery</v>
          </cell>
          <cell r="O2893" t="str">
            <v>Thriller</v>
          </cell>
        </row>
        <row r="2894">
          <cell r="A2894" t="str">
            <v>Edward Norton</v>
          </cell>
          <cell r="B2894">
            <v>128</v>
          </cell>
          <cell r="C2894">
            <v>37036404</v>
          </cell>
          <cell r="D2894" t="str">
            <v>Comedy|Drama|Romance</v>
          </cell>
          <cell r="E2894" t="str">
            <v>Keeping the FaithÂ </v>
          </cell>
          <cell r="F2894" t="str">
            <v>http://www.imdb.com/title/tt0171433/?ref_=fn_tt_tt_1</v>
          </cell>
          <cell r="G2894" t="str">
            <v>English</v>
          </cell>
          <cell r="H2894" t="str">
            <v>USA</v>
          </cell>
          <cell r="I2894">
            <v>30000000</v>
          </cell>
          <cell r="J2894">
            <v>2000</v>
          </cell>
          <cell r="K2894">
            <v>6.4</v>
          </cell>
          <cell r="L2894" t="str">
            <v>Comedy</v>
          </cell>
          <cell r="M2894" t="str">
            <v>Drama</v>
          </cell>
          <cell r="N2894" t="str">
            <v>Romance</v>
          </cell>
        </row>
        <row r="2895">
          <cell r="A2895" t="str">
            <v>Ang Lee</v>
          </cell>
          <cell r="B2895">
            <v>120</v>
          </cell>
          <cell r="C2895">
            <v>7443007</v>
          </cell>
          <cell r="D2895" t="str">
            <v>Comedy|Drama|Music</v>
          </cell>
          <cell r="E2895" t="str">
            <v>Taking WoodstockÂ </v>
          </cell>
          <cell r="F2895" t="str">
            <v>http://www.imdb.com/title/tt1127896/?ref_=fn_tt_tt_1</v>
          </cell>
          <cell r="G2895" t="str">
            <v>English</v>
          </cell>
          <cell r="H2895" t="str">
            <v>USA</v>
          </cell>
          <cell r="I2895">
            <v>30000000</v>
          </cell>
          <cell r="J2895">
            <v>2009</v>
          </cell>
          <cell r="K2895">
            <v>6.7</v>
          </cell>
          <cell r="L2895" t="str">
            <v>Comedy</v>
          </cell>
          <cell r="M2895" t="str">
            <v>Drama</v>
          </cell>
          <cell r="N2895" t="str">
            <v>Music</v>
          </cell>
        </row>
        <row r="2896">
          <cell r="A2896" t="str">
            <v>Shinji Aramaki</v>
          </cell>
          <cell r="B2896">
            <v>115</v>
          </cell>
          <cell r="C2896">
            <v>0</v>
          </cell>
          <cell r="D2896" t="str">
            <v>Adventure|Animation|Sci-Fi</v>
          </cell>
          <cell r="E2896" t="str">
            <v>Harlock: Space PirateÂ </v>
          </cell>
          <cell r="F2896" t="str">
            <v>http://www.imdb.com/title/tt2668134/?ref_=fn_tt_tt_1</v>
          </cell>
          <cell r="G2896" t="str">
            <v>Japanese</v>
          </cell>
          <cell r="H2896" t="str">
            <v>Japan</v>
          </cell>
          <cell r="I2896">
            <v>30000000</v>
          </cell>
          <cell r="J2896">
            <v>2013</v>
          </cell>
          <cell r="K2896">
            <v>6.5</v>
          </cell>
          <cell r="L2896" t="str">
            <v>Adventure</v>
          </cell>
          <cell r="M2896" t="str">
            <v>Animation</v>
          </cell>
          <cell r="N2896" t="str">
            <v>Sci-Fi</v>
          </cell>
        </row>
        <row r="2897">
          <cell r="A2897" t="str">
            <v>James Mangold</v>
          </cell>
          <cell r="B2897">
            <v>91</v>
          </cell>
          <cell r="C2897">
            <v>51475962</v>
          </cell>
          <cell r="D2897" t="str">
            <v>Mystery|Thriller</v>
          </cell>
          <cell r="E2897" t="str">
            <v>IdentityÂ </v>
          </cell>
          <cell r="F2897" t="str">
            <v>http://www.imdb.com/title/tt0309698/?ref_=fn_tt_tt_1</v>
          </cell>
          <cell r="G2897" t="str">
            <v>English</v>
          </cell>
          <cell r="H2897" t="str">
            <v>USA</v>
          </cell>
          <cell r="I2897">
            <v>30000000</v>
          </cell>
          <cell r="J2897">
            <v>2003</v>
          </cell>
          <cell r="K2897">
            <v>7.3</v>
          </cell>
          <cell r="L2897" t="str">
            <v>Mystery</v>
          </cell>
          <cell r="M2897" t="str">
            <v>Thriller</v>
          </cell>
        </row>
        <row r="2898">
          <cell r="A2898" t="str">
            <v>Matthew Vaughn</v>
          </cell>
          <cell r="B2898">
            <v>117</v>
          </cell>
          <cell r="C2898">
            <v>48043505</v>
          </cell>
          <cell r="D2898" t="str">
            <v>Action|Comedy</v>
          </cell>
          <cell r="E2898" t="str">
            <v>Kick-AssÂ </v>
          </cell>
          <cell r="F2898" t="str">
            <v>http://www.imdb.com/title/tt1250777/?ref_=fn_tt_tt_1</v>
          </cell>
          <cell r="G2898" t="str">
            <v>English</v>
          </cell>
          <cell r="H2898" t="str">
            <v>UK</v>
          </cell>
          <cell r="I2898">
            <v>30000000</v>
          </cell>
          <cell r="J2898">
            <v>2010</v>
          </cell>
          <cell r="K2898">
            <v>7.7</v>
          </cell>
          <cell r="L2898" t="str">
            <v>Action</v>
          </cell>
          <cell r="M2898" t="str">
            <v>Comedy</v>
          </cell>
        </row>
        <row r="2899">
          <cell r="A2899" t="str">
            <v>Judd Apatow</v>
          </cell>
          <cell r="B2899">
            <v>133</v>
          </cell>
          <cell r="C2899">
            <v>148734225</v>
          </cell>
          <cell r="D2899" t="str">
            <v>Comedy|Romance</v>
          </cell>
          <cell r="E2899" t="str">
            <v>Knocked UpÂ </v>
          </cell>
          <cell r="F2899" t="str">
            <v>http://www.imdb.com/title/tt0478311/?ref_=fn_tt_tt_1</v>
          </cell>
          <cell r="G2899" t="str">
            <v>English</v>
          </cell>
          <cell r="H2899" t="str">
            <v>USA</v>
          </cell>
          <cell r="I2899">
            <v>30000000</v>
          </cell>
          <cell r="J2899">
            <v>2007</v>
          </cell>
          <cell r="K2899">
            <v>7</v>
          </cell>
          <cell r="L2899" t="str">
            <v>Comedy</v>
          </cell>
          <cell r="M2899" t="str">
            <v>Romance</v>
          </cell>
        </row>
        <row r="2900">
          <cell r="A2900" t="str">
            <v>Nick Cassavetes</v>
          </cell>
          <cell r="B2900">
            <v>109</v>
          </cell>
          <cell r="C2900">
            <v>49185998</v>
          </cell>
          <cell r="D2900" t="str">
            <v>Drama</v>
          </cell>
          <cell r="E2900" t="str">
            <v>My Sister's KeeperÂ </v>
          </cell>
          <cell r="F2900" t="str">
            <v>http://www.imdb.com/title/tt1078588/?ref_=fn_tt_tt_1</v>
          </cell>
          <cell r="G2900" t="str">
            <v>English</v>
          </cell>
          <cell r="H2900" t="str">
            <v>USA</v>
          </cell>
          <cell r="I2900">
            <v>30000000</v>
          </cell>
          <cell r="J2900">
            <v>2009</v>
          </cell>
          <cell r="K2900">
            <v>7.4</v>
          </cell>
          <cell r="L2900" t="str">
            <v>Drama</v>
          </cell>
          <cell r="M2900">
            <v>0</v>
          </cell>
        </row>
        <row r="2901">
          <cell r="A2901" t="str">
            <v>Nicholas Meyer</v>
          </cell>
          <cell r="B2901">
            <v>110</v>
          </cell>
          <cell r="C2901">
            <v>74888996</v>
          </cell>
          <cell r="D2901" t="str">
            <v>Action|Adventure|Sci-Fi|Thriller</v>
          </cell>
          <cell r="E2901" t="str">
            <v>Star Trek VI: The Undiscovered CountryÂ </v>
          </cell>
          <cell r="F2901" t="str">
            <v>http://www.imdb.com/title/tt0102975/?ref_=fn_tt_tt_1</v>
          </cell>
          <cell r="G2901" t="str">
            <v>English</v>
          </cell>
          <cell r="H2901" t="str">
            <v>USA</v>
          </cell>
          <cell r="I2901">
            <v>30000000</v>
          </cell>
          <cell r="J2901">
            <v>1991</v>
          </cell>
          <cell r="K2901">
            <v>7.2</v>
          </cell>
          <cell r="L2901" t="str">
            <v>Action</v>
          </cell>
          <cell r="M2901" t="str">
            <v>Adventure</v>
          </cell>
          <cell r="N2901" t="str">
            <v>Sci-Fi</v>
          </cell>
          <cell r="O2901" t="str">
            <v>Thriller</v>
          </cell>
        </row>
        <row r="2902">
          <cell r="A2902" t="str">
            <v>Chris Weitz</v>
          </cell>
          <cell r="B2902">
            <v>101</v>
          </cell>
          <cell r="C2902">
            <v>40566655</v>
          </cell>
          <cell r="D2902" t="str">
            <v>Comedy|Drama|Romance</v>
          </cell>
          <cell r="E2902" t="str">
            <v>About a BoyÂ </v>
          </cell>
          <cell r="F2902" t="str">
            <v>http://www.imdb.com/title/tt0276751/?ref_=fn_tt_tt_1</v>
          </cell>
          <cell r="G2902" t="str">
            <v>English</v>
          </cell>
          <cell r="H2902" t="str">
            <v>UK</v>
          </cell>
          <cell r="I2902">
            <v>30000000</v>
          </cell>
          <cell r="J2902">
            <v>2002</v>
          </cell>
          <cell r="K2902">
            <v>7.1</v>
          </cell>
          <cell r="L2902" t="str">
            <v>Comedy</v>
          </cell>
          <cell r="M2902" t="str">
            <v>Drama</v>
          </cell>
          <cell r="N2902" t="str">
            <v>Romance</v>
          </cell>
        </row>
        <row r="2903">
          <cell r="A2903" t="str">
            <v>Roland Emmerich</v>
          </cell>
          <cell r="B2903">
            <v>130</v>
          </cell>
          <cell r="C2903">
            <v>4463292</v>
          </cell>
          <cell r="D2903" t="str">
            <v>Drama|History|Thriller</v>
          </cell>
          <cell r="E2903" t="str">
            <v>AnonymousÂ </v>
          </cell>
          <cell r="F2903" t="str">
            <v>http://www.imdb.com/title/tt1521197/?ref_=fn_tt_tt_1</v>
          </cell>
          <cell r="G2903" t="str">
            <v>English</v>
          </cell>
          <cell r="H2903" t="str">
            <v>UK</v>
          </cell>
          <cell r="I2903">
            <v>30000000</v>
          </cell>
          <cell r="J2903">
            <v>2011</v>
          </cell>
          <cell r="K2903">
            <v>6.9</v>
          </cell>
          <cell r="L2903" t="str">
            <v>Drama</v>
          </cell>
          <cell r="M2903" t="str">
            <v>History</v>
          </cell>
          <cell r="N2903" t="str">
            <v>Thriller</v>
          </cell>
        </row>
        <row r="2904">
          <cell r="A2904" t="str">
            <v>Mel Gibson</v>
          </cell>
          <cell r="B2904">
            <v>120</v>
          </cell>
          <cell r="C2904">
            <v>499263</v>
          </cell>
          <cell r="D2904" t="str">
            <v>Drama</v>
          </cell>
          <cell r="E2904" t="str">
            <v>The Passion of the ChristÂ </v>
          </cell>
          <cell r="F2904" t="str">
            <v>http://www.imdb.com/title/tt0335345/?ref_=fn_tt_tt_1</v>
          </cell>
          <cell r="G2904" t="str">
            <v>Aramaic</v>
          </cell>
          <cell r="H2904" t="str">
            <v>USA</v>
          </cell>
          <cell r="I2904">
            <v>30000000</v>
          </cell>
          <cell r="J2904">
            <v>2004</v>
          </cell>
          <cell r="K2904">
            <v>7.1</v>
          </cell>
          <cell r="L2904" t="str">
            <v>Drama</v>
          </cell>
          <cell r="M2904">
            <v>0</v>
          </cell>
        </row>
        <row r="2905">
          <cell r="A2905" t="str">
            <v>Ronny Yu</v>
          </cell>
          <cell r="B2905">
            <v>97</v>
          </cell>
          <cell r="C2905">
            <v>82163317</v>
          </cell>
          <cell r="D2905" t="str">
            <v>Action|Horror|Thriller</v>
          </cell>
          <cell r="E2905" t="str">
            <v>Freddy vs. JasonÂ </v>
          </cell>
          <cell r="F2905" t="str">
            <v>http://www.imdb.com/title/tt0329101/?ref_=fn_tt_tt_1</v>
          </cell>
          <cell r="G2905" t="str">
            <v>English</v>
          </cell>
          <cell r="H2905" t="str">
            <v>USA</v>
          </cell>
          <cell r="I2905">
            <v>30000000</v>
          </cell>
          <cell r="J2905">
            <v>2003</v>
          </cell>
          <cell r="K2905">
            <v>5.8</v>
          </cell>
          <cell r="L2905" t="str">
            <v>Action</v>
          </cell>
          <cell r="M2905" t="str">
            <v>Horror</v>
          </cell>
          <cell r="N2905" t="str">
            <v>Thriller</v>
          </cell>
        </row>
        <row r="2906">
          <cell r="A2906" t="str">
            <v>John A. Davis</v>
          </cell>
          <cell r="B2906">
            <v>82</v>
          </cell>
          <cell r="C2906">
            <v>80920948</v>
          </cell>
          <cell r="D2906" t="str">
            <v>Action|Adventure|Animation|Comedy|Family|Sci-Fi</v>
          </cell>
          <cell r="E2906" t="str">
            <v>Jimmy Neutron: Boy GeniusÂ </v>
          </cell>
          <cell r="F2906" t="str">
            <v>http://www.imdb.com/title/tt0268397/?ref_=fn_tt_tt_1</v>
          </cell>
          <cell r="G2906" t="str">
            <v>English</v>
          </cell>
          <cell r="H2906" t="str">
            <v>USA</v>
          </cell>
          <cell r="I2906">
            <v>30000000</v>
          </cell>
          <cell r="J2906">
            <v>2001</v>
          </cell>
          <cell r="K2906">
            <v>6</v>
          </cell>
          <cell r="L2906" t="str">
            <v>Action</v>
          </cell>
          <cell r="M2906" t="str">
            <v>Adventure</v>
          </cell>
          <cell r="N2906" t="str">
            <v>Animation</v>
          </cell>
          <cell r="O2906" t="str">
            <v>Comedy</v>
          </cell>
        </row>
        <row r="2907">
          <cell r="A2907" t="str">
            <v>John Polson</v>
          </cell>
          <cell r="B2907">
            <v>101</v>
          </cell>
          <cell r="C2907">
            <v>51097664</v>
          </cell>
          <cell r="D2907" t="str">
            <v>Drama|Horror|Mystery|Thriller</v>
          </cell>
          <cell r="E2907" t="str">
            <v>Hide and SeekÂ </v>
          </cell>
          <cell r="F2907" t="str">
            <v>http://www.imdb.com/title/tt0382077/?ref_=fn_tt_tt_1</v>
          </cell>
          <cell r="G2907" t="str">
            <v>English</v>
          </cell>
          <cell r="H2907" t="str">
            <v>USA</v>
          </cell>
          <cell r="I2907">
            <v>30000000</v>
          </cell>
          <cell r="J2907">
            <v>2005</v>
          </cell>
          <cell r="K2907">
            <v>5.9</v>
          </cell>
          <cell r="L2907" t="str">
            <v>Drama</v>
          </cell>
          <cell r="M2907" t="str">
            <v>Horror</v>
          </cell>
          <cell r="N2907" t="str">
            <v>Mystery</v>
          </cell>
          <cell r="O2907" t="str">
            <v>Thriller</v>
          </cell>
        </row>
        <row r="2908">
          <cell r="A2908" t="str">
            <v>Andrzej Bartkowiak</v>
          </cell>
          <cell r="B2908">
            <v>101</v>
          </cell>
          <cell r="C2908">
            <v>34604054</v>
          </cell>
          <cell r="D2908" t="str">
            <v>Action|Crime|Drama|Thriller</v>
          </cell>
          <cell r="E2908" t="str">
            <v>Cradle 2 the GraveÂ </v>
          </cell>
          <cell r="F2908" t="str">
            <v>http://www.imdb.com/title/tt0306685/?ref_=fn_tt_tt_1</v>
          </cell>
          <cell r="G2908" t="str">
            <v>English</v>
          </cell>
          <cell r="H2908" t="str">
            <v>USA</v>
          </cell>
          <cell r="I2908">
            <v>30000000</v>
          </cell>
          <cell r="J2908">
            <v>2003</v>
          </cell>
          <cell r="K2908">
            <v>5.8</v>
          </cell>
          <cell r="L2908" t="str">
            <v>Action</v>
          </cell>
          <cell r="M2908" t="str">
            <v>Crime</v>
          </cell>
          <cell r="N2908" t="str">
            <v>Drama</v>
          </cell>
          <cell r="O2908" t="str">
            <v>Thriller</v>
          </cell>
        </row>
        <row r="2909">
          <cell r="A2909" t="str">
            <v>Kirsten Sheridan</v>
          </cell>
          <cell r="B2909">
            <v>114</v>
          </cell>
          <cell r="C2909">
            <v>31655091</v>
          </cell>
          <cell r="D2909" t="str">
            <v>Drama|Music</v>
          </cell>
          <cell r="E2909" t="str">
            <v>August RushÂ </v>
          </cell>
          <cell r="F2909" t="str">
            <v>http://www.imdb.com/title/tt0426931/?ref_=fn_tt_tt_1</v>
          </cell>
          <cell r="G2909" t="str">
            <v>English</v>
          </cell>
          <cell r="H2909" t="str">
            <v>USA</v>
          </cell>
          <cell r="I2909">
            <v>30000000</v>
          </cell>
          <cell r="J2909">
            <v>2007</v>
          </cell>
          <cell r="K2909">
            <v>7.5</v>
          </cell>
          <cell r="L2909" t="str">
            <v>Drama</v>
          </cell>
          <cell r="M2909" t="str">
            <v>Music</v>
          </cell>
        </row>
        <row r="2910">
          <cell r="A2910" t="str">
            <v>Nigel Cole</v>
          </cell>
          <cell r="B2910">
            <v>107</v>
          </cell>
          <cell r="C2910">
            <v>21835784</v>
          </cell>
          <cell r="D2910" t="str">
            <v>Comedy|Drama|Romance</v>
          </cell>
          <cell r="E2910" t="str">
            <v>A Lot Like LoveÂ </v>
          </cell>
          <cell r="F2910" t="str">
            <v>http://www.imdb.com/title/tt0391304/?ref_=fn_tt_tt_1</v>
          </cell>
          <cell r="G2910" t="str">
            <v>English</v>
          </cell>
          <cell r="H2910" t="str">
            <v>USA</v>
          </cell>
          <cell r="I2910">
            <v>30000000</v>
          </cell>
          <cell r="J2910">
            <v>2005</v>
          </cell>
          <cell r="K2910">
            <v>6.6</v>
          </cell>
          <cell r="L2910" t="str">
            <v>Comedy</v>
          </cell>
          <cell r="M2910" t="str">
            <v>Drama</v>
          </cell>
          <cell r="N2910" t="str">
            <v>Romance</v>
          </cell>
        </row>
        <row r="2911">
          <cell r="A2911" t="str">
            <v>Brian Helgeland</v>
          </cell>
          <cell r="B2911">
            <v>132</v>
          </cell>
          <cell r="C2911">
            <v>1865774</v>
          </cell>
          <cell r="D2911" t="str">
            <v>Biography|Crime|Drama|History|Thriller</v>
          </cell>
          <cell r="E2911" t="str">
            <v>LegendÂ </v>
          </cell>
          <cell r="F2911" t="str">
            <v>http://www.imdb.com/title/tt3569230/?ref_=fn_tt_tt_1</v>
          </cell>
          <cell r="G2911" t="str">
            <v>English</v>
          </cell>
          <cell r="H2911" t="str">
            <v>UK</v>
          </cell>
          <cell r="I2911">
            <v>30000000</v>
          </cell>
          <cell r="J2911">
            <v>2015</v>
          </cell>
          <cell r="K2911">
            <v>7</v>
          </cell>
          <cell r="L2911" t="str">
            <v>Biography</v>
          </cell>
          <cell r="M2911" t="str">
            <v>Crime</v>
          </cell>
          <cell r="N2911" t="str">
            <v>Drama</v>
          </cell>
          <cell r="O2911" t="str">
            <v>History</v>
          </cell>
        </row>
        <row r="2912">
          <cell r="A2912" t="str">
            <v>Daniel Sackheim</v>
          </cell>
          <cell r="B2912">
            <v>106</v>
          </cell>
          <cell r="C2912">
            <v>17951431</v>
          </cell>
          <cell r="D2912" t="str">
            <v>Crime|Drama|Mystery|Thriller</v>
          </cell>
          <cell r="E2912" t="str">
            <v>The Glass HouseÂ </v>
          </cell>
          <cell r="F2912" t="str">
            <v>http://www.imdb.com/title/tt0221218/?ref_=fn_tt_tt_1</v>
          </cell>
          <cell r="G2912" t="str">
            <v>English</v>
          </cell>
          <cell r="H2912" t="str">
            <v>USA</v>
          </cell>
          <cell r="I2912">
            <v>30000000</v>
          </cell>
          <cell r="J2912">
            <v>2001</v>
          </cell>
          <cell r="K2912">
            <v>5.8</v>
          </cell>
          <cell r="L2912" t="str">
            <v>Crime</v>
          </cell>
          <cell r="M2912" t="str">
            <v>Drama</v>
          </cell>
          <cell r="N2912" t="str">
            <v>Mystery</v>
          </cell>
          <cell r="O2912" t="str">
            <v>Thriller</v>
          </cell>
        </row>
        <row r="2913">
          <cell r="A2913" t="str">
            <v>Jun Falkenstein</v>
          </cell>
          <cell r="B2913">
            <v>77</v>
          </cell>
          <cell r="C2913">
            <v>45542421</v>
          </cell>
          <cell r="D2913" t="str">
            <v>Animation|Comedy|Drama|Family|Musical</v>
          </cell>
          <cell r="E2913" t="str">
            <v>The Tigger MovieÂ </v>
          </cell>
          <cell r="F2913" t="str">
            <v>http://www.imdb.com/title/tt0220099/?ref_=fn_tt_tt_1</v>
          </cell>
          <cell r="G2913" t="str">
            <v>English</v>
          </cell>
          <cell r="H2913" t="str">
            <v>USA</v>
          </cell>
          <cell r="I2913">
            <v>30000000</v>
          </cell>
          <cell r="J2913">
            <v>2000</v>
          </cell>
          <cell r="K2913">
            <v>6.3</v>
          </cell>
          <cell r="L2913" t="str">
            <v>Animation</v>
          </cell>
          <cell r="M2913" t="str">
            <v>Comedy</v>
          </cell>
          <cell r="N2913" t="str">
            <v>Drama</v>
          </cell>
          <cell r="O2913" t="str">
            <v>Family</v>
          </cell>
        </row>
        <row r="2914">
          <cell r="A2914" t="str">
            <v>Trey Parker</v>
          </cell>
          <cell r="B2914">
            <v>98</v>
          </cell>
          <cell r="C2914">
            <v>32774834</v>
          </cell>
          <cell r="D2914" t="str">
            <v>Action|Comedy</v>
          </cell>
          <cell r="E2914" t="str">
            <v>Team America: World PoliceÂ </v>
          </cell>
          <cell r="F2914" t="str">
            <v>http://www.imdb.com/title/tt0372588/?ref_=fn_tt_tt_1</v>
          </cell>
          <cell r="G2914" t="str">
            <v>English</v>
          </cell>
          <cell r="H2914" t="str">
            <v>USA</v>
          </cell>
          <cell r="I2914">
            <v>30000000</v>
          </cell>
          <cell r="J2914">
            <v>2004</v>
          </cell>
          <cell r="K2914">
            <v>7.2</v>
          </cell>
          <cell r="L2914" t="str">
            <v>Action</v>
          </cell>
          <cell r="M2914" t="str">
            <v>Comedy</v>
          </cell>
        </row>
        <row r="2915">
          <cell r="A2915" t="str">
            <v>Mark Steven Johnson</v>
          </cell>
          <cell r="B2915">
            <v>114</v>
          </cell>
          <cell r="C2915">
            <v>18252684</v>
          </cell>
          <cell r="D2915" t="str">
            <v>Comedy|Drama|Family</v>
          </cell>
          <cell r="E2915" t="str">
            <v>Simon BirchÂ </v>
          </cell>
          <cell r="F2915" t="str">
            <v>http://www.imdb.com/title/tt0124879/?ref_=fn_tt_tt_1</v>
          </cell>
          <cell r="G2915" t="str">
            <v>English</v>
          </cell>
          <cell r="H2915" t="str">
            <v>USA</v>
          </cell>
          <cell r="I2915">
            <v>30000000</v>
          </cell>
          <cell r="J2915">
            <v>1998</v>
          </cell>
          <cell r="K2915">
            <v>6.9</v>
          </cell>
          <cell r="L2915" t="str">
            <v>Comedy</v>
          </cell>
          <cell r="M2915" t="str">
            <v>Drama</v>
          </cell>
          <cell r="N2915" t="str">
            <v>Family</v>
          </cell>
        </row>
        <row r="2916">
          <cell r="A2916" t="str">
            <v>Phillip Noyce</v>
          </cell>
          <cell r="B2916">
            <v>101</v>
          </cell>
          <cell r="C2916">
            <v>12987647</v>
          </cell>
          <cell r="D2916" t="str">
            <v>Drama|Mystery|Romance|Thriller|War</v>
          </cell>
          <cell r="E2916" t="str">
            <v>The Quiet AmericanÂ </v>
          </cell>
          <cell r="F2916" t="str">
            <v>http://www.imdb.com/title/tt0258068/?ref_=fn_tt_tt_1</v>
          </cell>
          <cell r="G2916" t="str">
            <v>English</v>
          </cell>
          <cell r="H2916" t="str">
            <v>UK</v>
          </cell>
          <cell r="I2916">
            <v>30000000</v>
          </cell>
          <cell r="J2916">
            <v>2002</v>
          </cell>
          <cell r="K2916">
            <v>7.1</v>
          </cell>
          <cell r="L2916" t="str">
            <v>Drama</v>
          </cell>
          <cell r="M2916" t="str">
            <v>Mystery</v>
          </cell>
          <cell r="N2916" t="str">
            <v>Romance</v>
          </cell>
          <cell r="O2916" t="str">
            <v>Thriller</v>
          </cell>
        </row>
        <row r="2917">
          <cell r="A2917" t="str">
            <v>Danny Boyle</v>
          </cell>
          <cell r="B2917">
            <v>122</v>
          </cell>
          <cell r="C2917">
            <v>17750583</v>
          </cell>
          <cell r="D2917" t="str">
            <v>Biography|Drama</v>
          </cell>
          <cell r="E2917" t="str">
            <v>Steve JobsÂ </v>
          </cell>
          <cell r="F2917" t="str">
            <v>http://www.imdb.com/title/tt2080374/?ref_=fn_tt_tt_1</v>
          </cell>
          <cell r="G2917" t="str">
            <v>English</v>
          </cell>
          <cell r="H2917" t="str">
            <v>UK</v>
          </cell>
          <cell r="I2917">
            <v>30000000</v>
          </cell>
          <cell r="J2917">
            <v>2015</v>
          </cell>
          <cell r="K2917">
            <v>7.2</v>
          </cell>
          <cell r="L2917" t="str">
            <v>Biography</v>
          </cell>
          <cell r="M2917" t="str">
            <v>Drama</v>
          </cell>
        </row>
        <row r="2918">
          <cell r="A2918" t="str">
            <v>James Foley</v>
          </cell>
          <cell r="B2918">
            <v>110</v>
          </cell>
          <cell r="C2918">
            <v>15156200</v>
          </cell>
          <cell r="D2918" t="str">
            <v>Action|Crime|Drama|Mystery|Thriller</v>
          </cell>
          <cell r="E2918" t="str">
            <v>The CorruptorÂ </v>
          </cell>
          <cell r="F2918" t="str">
            <v>http://www.imdb.com/title/tt0142192/?ref_=fn_tt_tt_1</v>
          </cell>
          <cell r="G2918" t="str">
            <v>English</v>
          </cell>
          <cell r="H2918" t="str">
            <v>USA</v>
          </cell>
          <cell r="I2918">
            <v>30000000</v>
          </cell>
          <cell r="J2918">
            <v>1999</v>
          </cell>
          <cell r="K2918">
            <v>6</v>
          </cell>
          <cell r="L2918" t="str">
            <v>Action</v>
          </cell>
          <cell r="M2918" t="str">
            <v>Crime</v>
          </cell>
          <cell r="N2918" t="str">
            <v>Drama</v>
          </cell>
          <cell r="O2918" t="str">
            <v>Mystery</v>
          </cell>
        </row>
        <row r="2919">
          <cell r="A2919" t="str">
            <v>Barry Sonnenfeld</v>
          </cell>
          <cell r="B2919">
            <v>105</v>
          </cell>
          <cell r="C2919">
            <v>72077000</v>
          </cell>
          <cell r="D2919" t="str">
            <v>Comedy|Crime|Thriller</v>
          </cell>
          <cell r="E2919" t="str">
            <v>Get ShortyÂ </v>
          </cell>
          <cell r="F2919" t="str">
            <v>http://www.imdb.com/title/tt0113161/?ref_=fn_tt_tt_1</v>
          </cell>
          <cell r="G2919" t="str">
            <v>English</v>
          </cell>
          <cell r="H2919" t="str">
            <v>USA</v>
          </cell>
          <cell r="I2919">
            <v>30250000</v>
          </cell>
          <cell r="J2919">
            <v>1995</v>
          </cell>
          <cell r="K2919">
            <v>6.9</v>
          </cell>
          <cell r="L2919" t="str">
            <v>Comedy</v>
          </cell>
          <cell r="M2919" t="str">
            <v>Crime</v>
          </cell>
          <cell r="N2919" t="str">
            <v>Thriller</v>
          </cell>
        </row>
        <row r="2920">
          <cell r="A2920" t="str">
            <v>Morten Tyldum</v>
          </cell>
          <cell r="B2920">
            <v>100</v>
          </cell>
          <cell r="C2920">
            <v>1196752</v>
          </cell>
          <cell r="D2920" t="str">
            <v>Crime|Drama|Thriller</v>
          </cell>
          <cell r="E2920" t="str">
            <v>HeadhuntersÂ </v>
          </cell>
          <cell r="F2920" t="str">
            <v>http://www.imdb.com/title/tt1614989/?ref_=fn_tt_tt_1</v>
          </cell>
          <cell r="G2920" t="str">
            <v>Norwegian</v>
          </cell>
          <cell r="H2920" t="str">
            <v>Norway</v>
          </cell>
          <cell r="I2920">
            <v>30300000</v>
          </cell>
          <cell r="J2920">
            <v>2011</v>
          </cell>
          <cell r="K2920">
            <v>7.6</v>
          </cell>
          <cell r="L2920" t="str">
            <v>Crime</v>
          </cell>
          <cell r="M2920" t="str">
            <v>Drama</v>
          </cell>
          <cell r="N2920" t="str">
            <v>Thriller</v>
          </cell>
        </row>
        <row r="2921">
          <cell r="A2921" t="str">
            <v>Yimou Zhang</v>
          </cell>
          <cell r="B2921">
            <v>80</v>
          </cell>
          <cell r="C2921">
            <v>84961</v>
          </cell>
          <cell r="D2921" t="str">
            <v>Action|Adventure|History</v>
          </cell>
          <cell r="E2921" t="str">
            <v>HeroÂ </v>
          </cell>
          <cell r="F2921" t="str">
            <v>http://www.imdb.com/title/tt0299977/?ref_=fn_tt_tt_1</v>
          </cell>
          <cell r="G2921" t="str">
            <v>Mandarin</v>
          </cell>
          <cell r="H2921" t="str">
            <v>China</v>
          </cell>
          <cell r="I2921">
            <v>31000000</v>
          </cell>
          <cell r="J2921">
            <v>2002</v>
          </cell>
          <cell r="K2921">
            <v>7.9</v>
          </cell>
          <cell r="L2921" t="str">
            <v>Action</v>
          </cell>
          <cell r="M2921" t="str">
            <v>Adventure</v>
          </cell>
          <cell r="N2921" t="str">
            <v>History</v>
          </cell>
        </row>
        <row r="2922">
          <cell r="A2922" t="str">
            <v>Richard Loncraine</v>
          </cell>
          <cell r="B2922">
            <v>98</v>
          </cell>
          <cell r="C2922">
            <v>16831505</v>
          </cell>
          <cell r="D2922" t="str">
            <v>Comedy|Romance|Sport</v>
          </cell>
          <cell r="E2922" t="str">
            <v>WimbledonÂ </v>
          </cell>
          <cell r="F2922" t="str">
            <v>http://www.imdb.com/title/tt0360201/?ref_=fn_tt_tt_1</v>
          </cell>
          <cell r="G2922" t="str">
            <v>English</v>
          </cell>
          <cell r="H2922" t="str">
            <v>UK</v>
          </cell>
          <cell r="I2922">
            <v>31000000</v>
          </cell>
          <cell r="J2922">
            <v>2004</v>
          </cell>
          <cell r="K2922">
            <v>6.3</v>
          </cell>
          <cell r="L2922" t="str">
            <v>Comedy</v>
          </cell>
          <cell r="M2922" t="str">
            <v>Romance</v>
          </cell>
          <cell r="N2922" t="str">
            <v>Sport</v>
          </cell>
        </row>
        <row r="2923">
          <cell r="A2923" t="str">
            <v>Sydney Pollack</v>
          </cell>
          <cell r="B2923">
            <v>161</v>
          </cell>
          <cell r="C2923">
            <v>87100000</v>
          </cell>
          <cell r="D2923" t="str">
            <v>Biography|Drama|Romance</v>
          </cell>
          <cell r="E2923" t="str">
            <v>Out of AfricaÂ </v>
          </cell>
          <cell r="F2923" t="str">
            <v>http://www.imdb.com/title/tt0089755/?ref_=fn_tt_tt_1</v>
          </cell>
          <cell r="G2923" t="str">
            <v>English</v>
          </cell>
          <cell r="H2923" t="str">
            <v>USA</v>
          </cell>
          <cell r="I2923">
            <v>31000000</v>
          </cell>
          <cell r="J2923">
            <v>1985</v>
          </cell>
          <cell r="K2923">
            <v>7.2</v>
          </cell>
          <cell r="L2923" t="str">
            <v>Biography</v>
          </cell>
          <cell r="M2923" t="str">
            <v>Drama</v>
          </cell>
          <cell r="N2923" t="str">
            <v>Romance</v>
          </cell>
        </row>
        <row r="2924">
          <cell r="A2924" t="str">
            <v>Robert Zemeckis</v>
          </cell>
          <cell r="B2924">
            <v>138</v>
          </cell>
          <cell r="C2924">
            <v>93749203</v>
          </cell>
          <cell r="D2924" t="str">
            <v>Drama|Thriller</v>
          </cell>
          <cell r="E2924" t="str">
            <v>FlightÂ </v>
          </cell>
          <cell r="F2924" t="str">
            <v>http://www.imdb.com/title/tt1907668/?ref_=fn_tt_tt_1</v>
          </cell>
          <cell r="G2924" t="str">
            <v>English</v>
          </cell>
          <cell r="H2924" t="str">
            <v>USA</v>
          </cell>
          <cell r="I2924">
            <v>31000000</v>
          </cell>
          <cell r="J2924">
            <v>2012</v>
          </cell>
          <cell r="K2924">
            <v>7.3</v>
          </cell>
          <cell r="L2924" t="str">
            <v>Drama</v>
          </cell>
          <cell r="M2924" t="str">
            <v>Thriller</v>
          </cell>
        </row>
        <row r="2925">
          <cell r="A2925" t="str">
            <v>Scott Hicks</v>
          </cell>
          <cell r="B2925">
            <v>101</v>
          </cell>
          <cell r="C2925">
            <v>24185781</v>
          </cell>
          <cell r="D2925" t="str">
            <v>Drama|Mystery</v>
          </cell>
          <cell r="E2925" t="str">
            <v>Hearts in AtlantisÂ </v>
          </cell>
          <cell r="F2925" t="str">
            <v>http://www.imdb.com/title/tt0252501/?ref_=fn_tt_tt_1</v>
          </cell>
          <cell r="G2925" t="str">
            <v>English</v>
          </cell>
          <cell r="H2925" t="str">
            <v>USA</v>
          </cell>
          <cell r="I2925">
            <v>31000000</v>
          </cell>
          <cell r="J2925">
            <v>2001</v>
          </cell>
          <cell r="K2925">
            <v>6.9</v>
          </cell>
          <cell r="L2925" t="str">
            <v>Drama</v>
          </cell>
          <cell r="M2925" t="str">
            <v>Mystery</v>
          </cell>
        </row>
        <row r="2926">
          <cell r="A2926" t="str">
            <v>Frank Marshall</v>
          </cell>
          <cell r="B2926">
            <v>103</v>
          </cell>
          <cell r="C2926">
            <v>53133888</v>
          </cell>
          <cell r="D2926" t="str">
            <v>Comedy|Fantasy|Horror|Thriller</v>
          </cell>
          <cell r="E2926" t="str">
            <v>ArachnophobiaÂ </v>
          </cell>
          <cell r="F2926" t="str">
            <v>http://www.imdb.com/title/tt0099052/?ref_=fn_tt_tt_1</v>
          </cell>
          <cell r="G2926" t="str">
            <v>English</v>
          </cell>
          <cell r="H2926" t="str">
            <v>USA</v>
          </cell>
          <cell r="I2926">
            <v>31000000</v>
          </cell>
          <cell r="J2926">
            <v>1990</v>
          </cell>
          <cell r="K2926">
            <v>6.3</v>
          </cell>
          <cell r="L2926" t="str">
            <v>Comedy</v>
          </cell>
          <cell r="M2926" t="str">
            <v>Fantasy</v>
          </cell>
          <cell r="N2926" t="str">
            <v>Horror</v>
          </cell>
          <cell r="O2926" t="str">
            <v>Thriller</v>
          </cell>
        </row>
        <row r="2927">
          <cell r="A2927" t="str">
            <v>Gregory Hoblit</v>
          </cell>
          <cell r="B2927">
            <v>118</v>
          </cell>
          <cell r="C2927">
            <v>44983704</v>
          </cell>
          <cell r="D2927" t="str">
            <v>Crime|Drama|Mystery|Sci-Fi|Thriller</v>
          </cell>
          <cell r="E2927" t="str">
            <v>FrequencyÂ </v>
          </cell>
          <cell r="F2927" t="str">
            <v>http://www.imdb.com/title/tt0186151/?ref_=fn_tt_tt_1</v>
          </cell>
          <cell r="G2927" t="str">
            <v>English</v>
          </cell>
          <cell r="H2927" t="str">
            <v>USA</v>
          </cell>
          <cell r="I2927">
            <v>31000000</v>
          </cell>
          <cell r="J2927">
            <v>2000</v>
          </cell>
          <cell r="K2927">
            <v>7.3</v>
          </cell>
          <cell r="L2927" t="str">
            <v>Crime</v>
          </cell>
          <cell r="M2927" t="str">
            <v>Drama</v>
          </cell>
          <cell r="N2927" t="str">
            <v>Mystery</v>
          </cell>
          <cell r="O2927" t="str">
            <v>Sci-Fi</v>
          </cell>
        </row>
        <row r="2928">
          <cell r="A2928" t="str">
            <v>John Francis Daley</v>
          </cell>
          <cell r="B2928">
            <v>99</v>
          </cell>
          <cell r="C2928">
            <v>58879132</v>
          </cell>
          <cell r="D2928" t="str">
            <v>Adventure|Comedy</v>
          </cell>
          <cell r="E2928" t="str">
            <v>VacationÂ </v>
          </cell>
          <cell r="F2928" t="str">
            <v>http://www.imdb.com/title/tt1524930/?ref_=fn_tt_tt_1</v>
          </cell>
          <cell r="G2928" t="str">
            <v>English</v>
          </cell>
          <cell r="H2928" t="str">
            <v>USA</v>
          </cell>
          <cell r="I2928">
            <v>31000000</v>
          </cell>
          <cell r="J2928">
            <v>2015</v>
          </cell>
          <cell r="K2928">
            <v>6.1</v>
          </cell>
          <cell r="L2928" t="str">
            <v>Adventure</v>
          </cell>
          <cell r="M2928" t="str">
            <v>Comedy</v>
          </cell>
        </row>
        <row r="2929">
          <cell r="A2929" t="str">
            <v>Tom Vaughan</v>
          </cell>
          <cell r="B2929">
            <v>106</v>
          </cell>
          <cell r="C2929">
            <v>11854694</v>
          </cell>
          <cell r="D2929" t="str">
            <v>Drama</v>
          </cell>
          <cell r="E2929" t="str">
            <v>Extraordinary MeasuresÂ </v>
          </cell>
          <cell r="F2929" t="str">
            <v>http://www.imdb.com/title/tt1244659/?ref_=fn_tt_tt_1</v>
          </cell>
          <cell r="G2929" t="str">
            <v>English</v>
          </cell>
          <cell r="H2929" t="str">
            <v>USA</v>
          </cell>
          <cell r="I2929">
            <v>31000000</v>
          </cell>
          <cell r="J2929">
            <v>2010</v>
          </cell>
          <cell r="K2929">
            <v>6.5</v>
          </cell>
          <cell r="L2929" t="str">
            <v>Drama</v>
          </cell>
          <cell r="M2929">
            <v>0</v>
          </cell>
        </row>
        <row r="2930">
          <cell r="A2930" t="str">
            <v>David Cronenberg</v>
          </cell>
          <cell r="B2930">
            <v>115</v>
          </cell>
          <cell r="C2930">
            <v>2840417</v>
          </cell>
          <cell r="D2930" t="str">
            <v>Horror|Sci-Fi|Thriller</v>
          </cell>
          <cell r="E2930" t="str">
            <v>eXistenZÂ </v>
          </cell>
          <cell r="F2930" t="str">
            <v>http://www.imdb.com/title/tt0120907/?ref_=fn_tt_tt_1</v>
          </cell>
          <cell r="G2930" t="str">
            <v>English</v>
          </cell>
          <cell r="H2930" t="str">
            <v>Canada</v>
          </cell>
          <cell r="I2930">
            <v>31000000</v>
          </cell>
          <cell r="J2930">
            <v>1999</v>
          </cell>
          <cell r="K2930">
            <v>6.8</v>
          </cell>
          <cell r="L2930" t="str">
            <v>Horror</v>
          </cell>
          <cell r="M2930" t="str">
            <v>Sci-Fi</v>
          </cell>
          <cell r="N2930" t="str">
            <v>Thriller</v>
          </cell>
        </row>
        <row r="2931">
          <cell r="A2931" t="str">
            <v>Joseph L. Mankiewicz</v>
          </cell>
          <cell r="B2931">
            <v>251</v>
          </cell>
          <cell r="C2931">
            <v>57750000</v>
          </cell>
          <cell r="D2931" t="str">
            <v>Biography|Drama|History|Romance</v>
          </cell>
          <cell r="E2931" t="str">
            <v>CleopatraÂ </v>
          </cell>
          <cell r="F2931" t="str">
            <v>http://www.imdb.com/title/tt0056937/?ref_=fn_tt_tt_1</v>
          </cell>
          <cell r="G2931" t="str">
            <v>English</v>
          </cell>
          <cell r="H2931" t="str">
            <v>UK</v>
          </cell>
          <cell r="I2931">
            <v>31115000</v>
          </cell>
          <cell r="J2931">
            <v>1963</v>
          </cell>
          <cell r="K2931">
            <v>7</v>
          </cell>
          <cell r="L2931" t="str">
            <v>Biography</v>
          </cell>
          <cell r="M2931" t="str">
            <v>Drama</v>
          </cell>
          <cell r="N2931" t="str">
            <v>History</v>
          </cell>
          <cell r="O2931" t="str">
            <v>Romance</v>
          </cell>
        </row>
        <row r="2932">
          <cell r="A2932" t="str">
            <v>Francis Ford Coppola</v>
          </cell>
          <cell r="B2932">
            <v>289</v>
          </cell>
          <cell r="C2932">
            <v>78800000</v>
          </cell>
          <cell r="D2932" t="str">
            <v>Drama|War</v>
          </cell>
          <cell r="E2932" t="str">
            <v>Apocalypse NowÂ </v>
          </cell>
          <cell r="F2932" t="str">
            <v>http://www.imdb.com/title/tt0078788/?ref_=fn_tt_tt_1</v>
          </cell>
          <cell r="G2932" t="str">
            <v>English</v>
          </cell>
          <cell r="H2932" t="str">
            <v>USA</v>
          </cell>
          <cell r="I2932">
            <v>31500000</v>
          </cell>
          <cell r="J2932">
            <v>1979</v>
          </cell>
          <cell r="K2932">
            <v>8.5</v>
          </cell>
          <cell r="L2932" t="str">
            <v>Drama</v>
          </cell>
          <cell r="M2932" t="str">
            <v>War</v>
          </cell>
        </row>
        <row r="2933">
          <cell r="A2933" t="str">
            <v>Ariel Vromen</v>
          </cell>
          <cell r="B2933">
            <v>113</v>
          </cell>
          <cell r="C2933">
            <v>14268533</v>
          </cell>
          <cell r="D2933" t="str">
            <v>Action|Crime|Drama|Mystery|Sci-Fi|Thriller</v>
          </cell>
          <cell r="E2933" t="str">
            <v>CriminalÂ </v>
          </cell>
          <cell r="F2933" t="str">
            <v>http://www.imdb.com/title/tt3014866/?ref_=fn_tt_tt_1</v>
          </cell>
          <cell r="G2933" t="str">
            <v>English</v>
          </cell>
          <cell r="H2933" t="str">
            <v>UK</v>
          </cell>
          <cell r="I2933">
            <v>31500000</v>
          </cell>
          <cell r="J2933">
            <v>2016</v>
          </cell>
          <cell r="K2933">
            <v>6.3</v>
          </cell>
          <cell r="L2933" t="str">
            <v>Action</v>
          </cell>
          <cell r="M2933" t="str">
            <v>Crime</v>
          </cell>
          <cell r="N2933" t="str">
            <v>Drama</v>
          </cell>
          <cell r="O2933" t="str">
            <v>Mystery</v>
          </cell>
        </row>
        <row r="2934">
          <cell r="A2934" t="str">
            <v>Mark Pellington</v>
          </cell>
          <cell r="B2934">
            <v>119</v>
          </cell>
          <cell r="C2934">
            <v>35228696</v>
          </cell>
          <cell r="D2934" t="str">
            <v>Drama|Horror|Mystery|Thriller</v>
          </cell>
          <cell r="E2934" t="str">
            <v>The Mothman PropheciesÂ </v>
          </cell>
          <cell r="F2934" t="str">
            <v>http://www.imdb.com/title/tt0265349/?ref_=fn_tt_tt_1</v>
          </cell>
          <cell r="G2934" t="str">
            <v>English</v>
          </cell>
          <cell r="H2934" t="str">
            <v>USA</v>
          </cell>
          <cell r="I2934">
            <v>32000000</v>
          </cell>
          <cell r="J2934">
            <v>2002</v>
          </cell>
          <cell r="K2934">
            <v>6.5</v>
          </cell>
          <cell r="L2934" t="str">
            <v>Drama</v>
          </cell>
          <cell r="M2934" t="str">
            <v>Horror</v>
          </cell>
          <cell r="N2934" t="str">
            <v>Mystery</v>
          </cell>
          <cell r="O2934" t="str">
            <v>Thriller</v>
          </cell>
        </row>
        <row r="2935">
          <cell r="A2935" t="str">
            <v>John Glen</v>
          </cell>
          <cell r="B2935">
            <v>133</v>
          </cell>
          <cell r="C2935">
            <v>34667015</v>
          </cell>
          <cell r="D2935" t="str">
            <v>Action|Adventure|Thriller</v>
          </cell>
          <cell r="E2935" t="str">
            <v>Licence to KillÂ </v>
          </cell>
          <cell r="F2935" t="str">
            <v>http://www.imdb.com/title/tt0097742/?ref_=fn_tt_tt_1</v>
          </cell>
          <cell r="G2935" t="str">
            <v>English</v>
          </cell>
          <cell r="H2935" t="str">
            <v>UK</v>
          </cell>
          <cell r="I2935">
            <v>32000000</v>
          </cell>
          <cell r="J2935">
            <v>1989</v>
          </cell>
          <cell r="K2935">
            <v>6.6</v>
          </cell>
          <cell r="L2935" t="str">
            <v>Action</v>
          </cell>
          <cell r="M2935" t="str">
            <v>Adventure</v>
          </cell>
          <cell r="N2935" t="str">
            <v>Thriller</v>
          </cell>
        </row>
        <row r="2936">
          <cell r="A2936" t="str">
            <v>Paul Thomas Anderson</v>
          </cell>
          <cell r="B2936">
            <v>144</v>
          </cell>
          <cell r="C2936">
            <v>16377274</v>
          </cell>
          <cell r="D2936" t="str">
            <v>Drama</v>
          </cell>
          <cell r="E2936" t="str">
            <v>The MasterÂ </v>
          </cell>
          <cell r="F2936" t="str">
            <v>http://www.imdb.com/title/tt1560747/?ref_=fn_tt_tt_1</v>
          </cell>
          <cell r="G2936" t="str">
            <v>English</v>
          </cell>
          <cell r="H2936" t="str">
            <v>USA</v>
          </cell>
          <cell r="I2936">
            <v>32000000</v>
          </cell>
          <cell r="J2936">
            <v>2012</v>
          </cell>
          <cell r="K2936">
            <v>7.1</v>
          </cell>
          <cell r="L2936" t="str">
            <v>Drama</v>
          </cell>
          <cell r="M2936">
            <v>0</v>
          </cell>
        </row>
        <row r="2937">
          <cell r="A2937" t="str">
            <v>Terrence Malick</v>
          </cell>
          <cell r="B2937">
            <v>139</v>
          </cell>
          <cell r="C2937">
            <v>13303319</v>
          </cell>
          <cell r="D2937" t="str">
            <v>Drama|Fantasy</v>
          </cell>
          <cell r="E2937" t="str">
            <v>The Tree of LifeÂ </v>
          </cell>
          <cell r="F2937" t="str">
            <v>http://www.imdb.com/title/tt0478304/?ref_=fn_tt_tt_1</v>
          </cell>
          <cell r="G2937" t="str">
            <v>English</v>
          </cell>
          <cell r="H2937" t="str">
            <v>USA</v>
          </cell>
          <cell r="I2937">
            <v>32000000</v>
          </cell>
          <cell r="J2937">
            <v>2011</v>
          </cell>
          <cell r="K2937">
            <v>6.7</v>
          </cell>
          <cell r="L2937" t="str">
            <v>Drama</v>
          </cell>
          <cell r="M2937" t="str">
            <v>Fantasy</v>
          </cell>
        </row>
        <row r="2938">
          <cell r="A2938" t="str">
            <v>Joachim RÃ¸nning</v>
          </cell>
          <cell r="B2938">
            <v>93</v>
          </cell>
          <cell r="C2938">
            <v>0</v>
          </cell>
          <cell r="D2938" t="str">
            <v>Action|Comedy|Crime|Western</v>
          </cell>
          <cell r="E2938" t="str">
            <v>BandidasÂ </v>
          </cell>
          <cell r="F2938" t="str">
            <v>http://www.imdb.com/title/tt0416496/?ref_=fn_tt_tt_1</v>
          </cell>
          <cell r="G2938" t="str">
            <v>English</v>
          </cell>
          <cell r="H2938" t="str">
            <v>France</v>
          </cell>
          <cell r="I2938">
            <v>32000000</v>
          </cell>
          <cell r="J2938">
            <v>2006</v>
          </cell>
          <cell r="K2938">
            <v>5.7</v>
          </cell>
          <cell r="L2938" t="str">
            <v>Action</v>
          </cell>
          <cell r="M2938" t="str">
            <v>Comedy</v>
          </cell>
          <cell r="N2938" t="str">
            <v>Crime</v>
          </cell>
          <cell r="O2938" t="str">
            <v>Western</v>
          </cell>
        </row>
        <row r="2939">
          <cell r="A2939" t="str">
            <v>Stephen Daldry</v>
          </cell>
          <cell r="B2939">
            <v>124</v>
          </cell>
          <cell r="C2939">
            <v>34180954</v>
          </cell>
          <cell r="D2939" t="str">
            <v>Drama|Romance</v>
          </cell>
          <cell r="E2939" t="str">
            <v>The ReaderÂ </v>
          </cell>
          <cell r="F2939" t="str">
            <v>http://www.imdb.com/title/tt0976051/?ref_=fn_tt_tt_1</v>
          </cell>
          <cell r="G2939" t="str">
            <v>English</v>
          </cell>
          <cell r="H2939" t="str">
            <v>USA</v>
          </cell>
          <cell r="I2939">
            <v>32000000</v>
          </cell>
          <cell r="J2939">
            <v>2008</v>
          </cell>
          <cell r="K2939">
            <v>7.6</v>
          </cell>
          <cell r="L2939" t="str">
            <v>Drama</v>
          </cell>
          <cell r="M2939" t="str">
            <v>Romance</v>
          </cell>
        </row>
        <row r="2940">
          <cell r="A2940" t="str">
            <v>Jon Turteltaub</v>
          </cell>
          <cell r="B2940">
            <v>123</v>
          </cell>
          <cell r="C2940">
            <v>104632573</v>
          </cell>
          <cell r="D2940" t="str">
            <v>Drama|Fantasy|Romance|Sci-Fi</v>
          </cell>
          <cell r="E2940" t="str">
            <v>PhenomenonÂ </v>
          </cell>
          <cell r="F2940" t="str">
            <v>http://www.imdb.com/title/tt0117333/?ref_=fn_tt_tt_1</v>
          </cell>
          <cell r="G2940" t="str">
            <v>English</v>
          </cell>
          <cell r="H2940" t="str">
            <v>USA</v>
          </cell>
          <cell r="I2940">
            <v>32000000</v>
          </cell>
          <cell r="J2940">
            <v>1996</v>
          </cell>
          <cell r="K2940">
            <v>6.4</v>
          </cell>
          <cell r="L2940" t="str">
            <v>Drama</v>
          </cell>
          <cell r="M2940" t="str">
            <v>Fantasy</v>
          </cell>
          <cell r="N2940" t="str">
            <v>Romance</v>
          </cell>
          <cell r="O2940" t="str">
            <v>Sci-Fi</v>
          </cell>
        </row>
        <row r="2941">
          <cell r="A2941" t="str">
            <v>Richard Donner</v>
          </cell>
          <cell r="B2941">
            <v>101</v>
          </cell>
          <cell r="C2941">
            <v>60328558</v>
          </cell>
          <cell r="D2941" t="str">
            <v>Comedy|Drama|Fantasy</v>
          </cell>
          <cell r="E2941" t="str">
            <v>ScroogedÂ </v>
          </cell>
          <cell r="F2941" t="str">
            <v>http://www.imdb.com/title/tt0096061/?ref_=fn_tt_tt_1</v>
          </cell>
          <cell r="G2941" t="str">
            <v>English</v>
          </cell>
          <cell r="H2941" t="str">
            <v>USA</v>
          </cell>
          <cell r="I2941">
            <v>32000000</v>
          </cell>
          <cell r="J2941">
            <v>1988</v>
          </cell>
          <cell r="K2941">
            <v>7</v>
          </cell>
          <cell r="L2941" t="str">
            <v>Comedy</v>
          </cell>
          <cell r="M2941" t="str">
            <v>Drama</v>
          </cell>
          <cell r="N2941" t="str">
            <v>Fantasy</v>
          </cell>
        </row>
        <row r="2942">
          <cell r="A2942" t="str">
            <v>Jared Hess</v>
          </cell>
          <cell r="B2942">
            <v>92</v>
          </cell>
          <cell r="C2942">
            <v>80197993</v>
          </cell>
          <cell r="D2942" t="str">
            <v>Comedy|Family|Sport</v>
          </cell>
          <cell r="E2942" t="str">
            <v>Nacho LibreÂ </v>
          </cell>
          <cell r="F2942" t="str">
            <v>http://www.imdb.com/title/tt0457510/?ref_=fn_tt_tt_1</v>
          </cell>
          <cell r="G2942" t="str">
            <v>English</v>
          </cell>
          <cell r="H2942" t="str">
            <v>Germany</v>
          </cell>
          <cell r="I2942">
            <v>32000000</v>
          </cell>
          <cell r="J2942">
            <v>2006</v>
          </cell>
          <cell r="K2942">
            <v>5.7</v>
          </cell>
          <cell r="L2942" t="str">
            <v>Comedy</v>
          </cell>
          <cell r="M2942" t="str">
            <v>Family</v>
          </cell>
          <cell r="N2942" t="str">
            <v>Sport</v>
          </cell>
        </row>
        <row r="2943">
          <cell r="A2943" t="str">
            <v>Evan Goldberg</v>
          </cell>
          <cell r="B2943">
            <v>107</v>
          </cell>
          <cell r="C2943">
            <v>101470202</v>
          </cell>
          <cell r="D2943" t="str">
            <v>Comedy|Fantasy</v>
          </cell>
          <cell r="E2943" t="str">
            <v>This Is the EndÂ </v>
          </cell>
          <cell r="F2943" t="str">
            <v>http://www.imdb.com/title/tt1245492/?ref_=fn_tt_tt_1</v>
          </cell>
          <cell r="G2943" t="str">
            <v>English</v>
          </cell>
          <cell r="H2943" t="str">
            <v>USA</v>
          </cell>
          <cell r="I2943">
            <v>32000000</v>
          </cell>
          <cell r="J2943">
            <v>2013</v>
          </cell>
          <cell r="K2943">
            <v>6.7</v>
          </cell>
          <cell r="L2943" t="str">
            <v>Comedy</v>
          </cell>
          <cell r="M2943" t="str">
            <v>Fantasy</v>
          </cell>
        </row>
        <row r="2944">
          <cell r="A2944" t="str">
            <v>George Tillman Jr.</v>
          </cell>
          <cell r="B2944">
            <v>129</v>
          </cell>
          <cell r="C2944">
            <v>48814909</v>
          </cell>
          <cell r="D2944" t="str">
            <v>Biography|Drama</v>
          </cell>
          <cell r="E2944" t="str">
            <v>Men of HonorÂ </v>
          </cell>
          <cell r="F2944" t="str">
            <v>http://www.imdb.com/title/tt0203019/?ref_=fn_tt_tt_1</v>
          </cell>
          <cell r="G2944" t="str">
            <v>English</v>
          </cell>
          <cell r="H2944" t="str">
            <v>USA</v>
          </cell>
          <cell r="I2944">
            <v>32000000</v>
          </cell>
          <cell r="J2944">
            <v>2000</v>
          </cell>
          <cell r="K2944">
            <v>7.2</v>
          </cell>
          <cell r="L2944" t="str">
            <v>Biography</v>
          </cell>
          <cell r="M2944" t="str">
            <v>Drama</v>
          </cell>
        </row>
        <row r="2945">
          <cell r="A2945" t="str">
            <v>John Whitesell</v>
          </cell>
          <cell r="B2945">
            <v>113</v>
          </cell>
          <cell r="C2945">
            <v>37911876</v>
          </cell>
          <cell r="D2945" t="str">
            <v>Action|Comedy|Crime</v>
          </cell>
          <cell r="E2945" t="str">
            <v>Big Mommas: Like Father, Like SonÂ </v>
          </cell>
          <cell r="F2945" t="str">
            <v>http://www.imdb.com/title/tt1464174/?ref_=fn_tt_tt_1</v>
          </cell>
          <cell r="G2945" t="str">
            <v>English</v>
          </cell>
          <cell r="H2945" t="str">
            <v>USA</v>
          </cell>
          <cell r="I2945">
            <v>32000000</v>
          </cell>
          <cell r="J2945">
            <v>2011</v>
          </cell>
          <cell r="K2945">
            <v>4.4000000000000004</v>
          </cell>
          <cell r="L2945" t="str">
            <v>Action</v>
          </cell>
          <cell r="M2945" t="str">
            <v>Comedy</v>
          </cell>
          <cell r="N2945" t="str">
            <v>Crime</v>
          </cell>
        </row>
        <row r="2946">
          <cell r="A2946" t="str">
            <v>Duncan Jones</v>
          </cell>
          <cell r="B2946">
            <v>93</v>
          </cell>
          <cell r="C2946">
            <v>54696902</v>
          </cell>
          <cell r="D2946" t="str">
            <v>Mystery|Sci-Fi|Thriller</v>
          </cell>
          <cell r="E2946" t="str">
            <v>Source CodeÂ </v>
          </cell>
          <cell r="F2946" t="str">
            <v>http://www.imdb.com/title/tt0945513/?ref_=fn_tt_tt_1</v>
          </cell>
          <cell r="G2946" t="str">
            <v>English</v>
          </cell>
          <cell r="H2946" t="str">
            <v>USA</v>
          </cell>
          <cell r="I2946">
            <v>32000000</v>
          </cell>
          <cell r="J2946">
            <v>2011</v>
          </cell>
          <cell r="K2946">
            <v>7.5</v>
          </cell>
          <cell r="L2946" t="str">
            <v>Mystery</v>
          </cell>
          <cell r="M2946" t="str">
            <v>Sci-Fi</v>
          </cell>
          <cell r="N2946" t="str">
            <v>Thriller</v>
          </cell>
        </row>
        <row r="2947">
          <cell r="A2947" t="str">
            <v>Frank Marshall</v>
          </cell>
          <cell r="B2947">
            <v>120</v>
          </cell>
          <cell r="C2947">
            <v>36733909</v>
          </cell>
          <cell r="D2947" t="str">
            <v>Adventure|Biography|Drama|Thriller</v>
          </cell>
          <cell r="E2947" t="str">
            <v>AliveÂ </v>
          </cell>
          <cell r="F2947" t="str">
            <v>http://www.imdb.com/title/tt0106246/?ref_=fn_tt_tt_1</v>
          </cell>
          <cell r="G2947" t="str">
            <v>English</v>
          </cell>
          <cell r="H2947" t="str">
            <v>USA</v>
          </cell>
          <cell r="I2947">
            <v>32000000</v>
          </cell>
          <cell r="J2947">
            <v>1993</v>
          </cell>
          <cell r="K2947">
            <v>7.1</v>
          </cell>
          <cell r="L2947" t="str">
            <v>Adventure</v>
          </cell>
          <cell r="M2947" t="str">
            <v>Biography</v>
          </cell>
          <cell r="N2947" t="str">
            <v>Drama</v>
          </cell>
          <cell r="O2947" t="str">
            <v>Thriller</v>
          </cell>
        </row>
        <row r="2948">
          <cell r="A2948" t="str">
            <v>Joel Schumacher</v>
          </cell>
          <cell r="B2948">
            <v>98</v>
          </cell>
          <cell r="C2948">
            <v>35063732</v>
          </cell>
          <cell r="D2948" t="str">
            <v>Mystery|Thriller</v>
          </cell>
          <cell r="E2948" t="str">
            <v>The Number 23Â </v>
          </cell>
          <cell r="F2948" t="str">
            <v>http://www.imdb.com/title/tt0481369/?ref_=fn_tt_tt_1</v>
          </cell>
          <cell r="G2948" t="str">
            <v>English</v>
          </cell>
          <cell r="H2948" t="str">
            <v>USA</v>
          </cell>
          <cell r="I2948">
            <v>32000000</v>
          </cell>
          <cell r="J2948">
            <v>2007</v>
          </cell>
          <cell r="K2948">
            <v>6.4</v>
          </cell>
          <cell r="L2948" t="str">
            <v>Mystery</v>
          </cell>
          <cell r="M2948" t="str">
            <v>Thriller</v>
          </cell>
        </row>
        <row r="2949">
          <cell r="A2949" t="str">
            <v>John Gatins</v>
          </cell>
          <cell r="B2949">
            <v>98</v>
          </cell>
          <cell r="C2949">
            <v>32701088</v>
          </cell>
          <cell r="D2949" t="str">
            <v>Drama|Family|Sport</v>
          </cell>
          <cell r="E2949" t="str">
            <v>Dreamer: Inspired by a True StoryÂ </v>
          </cell>
          <cell r="F2949" t="str">
            <v>http://www.imdb.com/title/tt0418647/?ref_=fn_tt_tt_1</v>
          </cell>
          <cell r="G2949" t="str">
            <v>English</v>
          </cell>
          <cell r="H2949" t="str">
            <v>USA</v>
          </cell>
          <cell r="I2949">
            <v>32000000</v>
          </cell>
          <cell r="J2949">
            <v>2005</v>
          </cell>
          <cell r="K2949">
            <v>6.9</v>
          </cell>
          <cell r="L2949" t="str">
            <v>Drama</v>
          </cell>
          <cell r="M2949" t="str">
            <v>Family</v>
          </cell>
          <cell r="N2949" t="str">
            <v>Sport</v>
          </cell>
        </row>
        <row r="2950">
          <cell r="A2950" t="str">
            <v>David Cronenberg</v>
          </cell>
          <cell r="B2950">
            <v>96</v>
          </cell>
          <cell r="C2950">
            <v>31493782</v>
          </cell>
          <cell r="D2950" t="str">
            <v>Crime|Drama|Thriller</v>
          </cell>
          <cell r="E2950" t="str">
            <v>A History of ViolenceÂ </v>
          </cell>
          <cell r="F2950" t="str">
            <v>http://www.imdb.com/title/tt0399146/?ref_=fn_tt_tt_1</v>
          </cell>
          <cell r="G2950" t="str">
            <v>English</v>
          </cell>
          <cell r="H2950" t="str">
            <v>USA</v>
          </cell>
          <cell r="I2950">
            <v>32000000</v>
          </cell>
          <cell r="J2950">
            <v>2005</v>
          </cell>
          <cell r="K2950">
            <v>7.5</v>
          </cell>
          <cell r="L2950" t="str">
            <v>Crime</v>
          </cell>
          <cell r="M2950" t="str">
            <v>Drama</v>
          </cell>
          <cell r="N2950" t="str">
            <v>Thriller</v>
          </cell>
        </row>
        <row r="2951">
          <cell r="A2951" t="str">
            <v>Louis Leterrier</v>
          </cell>
          <cell r="B2951">
            <v>87</v>
          </cell>
          <cell r="C2951">
            <v>43095600</v>
          </cell>
          <cell r="D2951" t="str">
            <v>Action|Crime|Thriller</v>
          </cell>
          <cell r="E2951" t="str">
            <v>Transporter 2Â </v>
          </cell>
          <cell r="F2951" t="str">
            <v>http://www.imdb.com/title/tt0388482/?ref_=fn_tt_tt_1</v>
          </cell>
          <cell r="G2951" t="str">
            <v>English</v>
          </cell>
          <cell r="H2951" t="str">
            <v>France</v>
          </cell>
          <cell r="I2951">
            <v>32000000</v>
          </cell>
          <cell r="J2951">
            <v>2005</v>
          </cell>
          <cell r="K2951">
            <v>6.3</v>
          </cell>
          <cell r="L2951" t="str">
            <v>Action</v>
          </cell>
          <cell r="M2951" t="str">
            <v>Crime</v>
          </cell>
          <cell r="N2951" t="str">
            <v>Thriller</v>
          </cell>
        </row>
        <row r="2952">
          <cell r="A2952" t="str">
            <v>Sam Raimi</v>
          </cell>
          <cell r="B2952">
            <v>107</v>
          </cell>
          <cell r="C2952">
            <v>18636537</v>
          </cell>
          <cell r="D2952" t="str">
            <v>Action|Thriller|Western</v>
          </cell>
          <cell r="E2952" t="str">
            <v>The Quick and the DeadÂ </v>
          </cell>
          <cell r="F2952" t="str">
            <v>http://www.imdb.com/title/tt0114214/?ref_=fn_tt_tt_1</v>
          </cell>
          <cell r="G2952" t="str">
            <v>English</v>
          </cell>
          <cell r="H2952" t="str">
            <v>Japan</v>
          </cell>
          <cell r="I2952">
            <v>32000000</v>
          </cell>
          <cell r="J2952">
            <v>1995</v>
          </cell>
          <cell r="K2952">
            <v>6.4</v>
          </cell>
          <cell r="L2952" t="str">
            <v>Action</v>
          </cell>
          <cell r="M2952" t="str">
            <v>Thriller</v>
          </cell>
          <cell r="N2952" t="str">
            <v>Western</v>
          </cell>
        </row>
        <row r="2953">
          <cell r="A2953" t="str">
            <v>Miguel Sapochnik</v>
          </cell>
          <cell r="B2953">
            <v>119</v>
          </cell>
          <cell r="C2953">
            <v>13763130</v>
          </cell>
          <cell r="D2953" t="str">
            <v>Action|Crime|Sci-Fi|Thriller</v>
          </cell>
          <cell r="E2953" t="str">
            <v>Repo MenÂ </v>
          </cell>
          <cell r="F2953" t="str">
            <v>http://www.imdb.com/title/tt1053424/?ref_=fn_tt_tt_1</v>
          </cell>
          <cell r="G2953" t="str">
            <v>English</v>
          </cell>
          <cell r="H2953" t="str">
            <v>USA</v>
          </cell>
          <cell r="I2953">
            <v>32000000</v>
          </cell>
          <cell r="J2953">
            <v>2010</v>
          </cell>
          <cell r="K2953">
            <v>6.3</v>
          </cell>
          <cell r="L2953" t="str">
            <v>Action</v>
          </cell>
          <cell r="M2953" t="str">
            <v>Crime</v>
          </cell>
          <cell r="N2953" t="str">
            <v>Sci-Fi</v>
          </cell>
          <cell r="O2953" t="str">
            <v>Thriller</v>
          </cell>
        </row>
        <row r="2954">
          <cell r="A2954" t="str">
            <v>Mark Dindal</v>
          </cell>
          <cell r="B2954">
            <v>75</v>
          </cell>
          <cell r="C2954">
            <v>3562749</v>
          </cell>
          <cell r="D2954" t="str">
            <v>Animation|Comedy|Family|Fantasy|Musical</v>
          </cell>
          <cell r="E2954" t="str">
            <v>Cats Don't DanceÂ </v>
          </cell>
          <cell r="F2954" t="str">
            <v>http://www.imdb.com/title/tt0118829/?ref_=fn_tt_tt_1</v>
          </cell>
          <cell r="G2954" t="str">
            <v>English</v>
          </cell>
          <cell r="H2954" t="str">
            <v>USA</v>
          </cell>
          <cell r="I2954">
            <v>32000000</v>
          </cell>
          <cell r="J2954">
            <v>1997</v>
          </cell>
          <cell r="K2954">
            <v>6.9</v>
          </cell>
          <cell r="L2954" t="str">
            <v>Animation</v>
          </cell>
          <cell r="M2954" t="str">
            <v>Comedy</v>
          </cell>
          <cell r="N2954" t="str">
            <v>Family</v>
          </cell>
          <cell r="O2954" t="str">
            <v>Fantasy</v>
          </cell>
        </row>
        <row r="2955">
          <cell r="A2955" t="str">
            <v>Tim Robbins</v>
          </cell>
          <cell r="B2955">
            <v>132</v>
          </cell>
          <cell r="C2955">
            <v>2899970</v>
          </cell>
          <cell r="D2955" t="str">
            <v>Drama</v>
          </cell>
          <cell r="E2955" t="str">
            <v>Cradle Will RockÂ </v>
          </cell>
          <cell r="F2955" t="str">
            <v>http://www.imdb.com/title/tt0150216/?ref_=fn_tt_tt_1</v>
          </cell>
          <cell r="G2955" t="str">
            <v>English</v>
          </cell>
          <cell r="H2955" t="str">
            <v>USA</v>
          </cell>
          <cell r="I2955">
            <v>32000000</v>
          </cell>
          <cell r="J2955">
            <v>1999</v>
          </cell>
          <cell r="K2955">
            <v>6.9</v>
          </cell>
          <cell r="L2955" t="str">
            <v>Drama</v>
          </cell>
          <cell r="M2955">
            <v>0</v>
          </cell>
        </row>
        <row r="2956">
          <cell r="A2956" t="str">
            <v>Steven Soderbergh</v>
          </cell>
          <cell r="B2956">
            <v>105</v>
          </cell>
          <cell r="C2956">
            <v>1304837</v>
          </cell>
          <cell r="D2956" t="str">
            <v>Drama|Mystery|Thriller</v>
          </cell>
          <cell r="E2956" t="str">
            <v>The Good GermanÂ </v>
          </cell>
          <cell r="F2956" t="str">
            <v>http://www.imdb.com/title/tt0452624/?ref_=fn_tt_tt_1</v>
          </cell>
          <cell r="G2956" t="str">
            <v>English</v>
          </cell>
          <cell r="H2956" t="str">
            <v>USA</v>
          </cell>
          <cell r="I2956">
            <v>32000000</v>
          </cell>
          <cell r="J2956">
            <v>2006</v>
          </cell>
          <cell r="K2956">
            <v>6.1</v>
          </cell>
          <cell r="L2956" t="str">
            <v>Drama</v>
          </cell>
          <cell r="M2956" t="str">
            <v>Mystery</v>
          </cell>
          <cell r="N2956" t="str">
            <v>Thriller</v>
          </cell>
        </row>
        <row r="2957">
          <cell r="A2957" t="str">
            <v>Tom Reeve</v>
          </cell>
          <cell r="B2957">
            <v>93</v>
          </cell>
          <cell r="C2957">
            <v>0</v>
          </cell>
          <cell r="D2957" t="str">
            <v>Action|Adventure|Comedy|Fantasy|Romance</v>
          </cell>
          <cell r="E2957" t="str">
            <v>George and the DragonÂ </v>
          </cell>
          <cell r="F2957" t="str">
            <v>http://www.imdb.com/title/tt0306892/?ref_=fn_tt_tt_1</v>
          </cell>
          <cell r="G2957" t="str">
            <v>English</v>
          </cell>
          <cell r="H2957" t="str">
            <v>USA</v>
          </cell>
          <cell r="I2957">
            <v>32000000</v>
          </cell>
          <cell r="J2957">
            <v>2004</v>
          </cell>
          <cell r="K2957">
            <v>5.7</v>
          </cell>
          <cell r="L2957" t="str">
            <v>Action</v>
          </cell>
          <cell r="M2957" t="str">
            <v>Adventure</v>
          </cell>
          <cell r="N2957" t="str">
            <v>Comedy</v>
          </cell>
          <cell r="O2957" t="str">
            <v>Fantasy</v>
          </cell>
        </row>
        <row r="2958">
          <cell r="A2958" t="str">
            <v>Nanette Burstein</v>
          </cell>
          <cell r="B2958">
            <v>102</v>
          </cell>
          <cell r="C2958">
            <v>17797316</v>
          </cell>
          <cell r="D2958" t="str">
            <v>Comedy|Romance</v>
          </cell>
          <cell r="E2958" t="str">
            <v>Going the DistanceÂ </v>
          </cell>
          <cell r="F2958" t="str">
            <v>http://www.imdb.com/title/tt1322312/?ref_=fn_tt_tt_1</v>
          </cell>
          <cell r="G2958" t="str">
            <v>English</v>
          </cell>
          <cell r="H2958" t="str">
            <v>USA</v>
          </cell>
          <cell r="I2958">
            <v>32000000</v>
          </cell>
          <cell r="J2958">
            <v>2010</v>
          </cell>
          <cell r="K2958">
            <v>6.3</v>
          </cell>
          <cell r="L2958" t="str">
            <v>Comedy</v>
          </cell>
          <cell r="M2958" t="str">
            <v>Romance</v>
          </cell>
        </row>
        <row r="2959">
          <cell r="A2959" t="str">
            <v>David Slade</v>
          </cell>
          <cell r="B2959">
            <v>113</v>
          </cell>
          <cell r="C2959">
            <v>39568996</v>
          </cell>
          <cell r="D2959" t="str">
            <v>Horror</v>
          </cell>
          <cell r="E2959" t="str">
            <v>30 Days of NightÂ </v>
          </cell>
          <cell r="F2959" t="str">
            <v>http://www.imdb.com/title/tt0389722/?ref_=fn_tt_tt_1</v>
          </cell>
          <cell r="G2959" t="str">
            <v>English</v>
          </cell>
          <cell r="H2959" t="str">
            <v>USA</v>
          </cell>
          <cell r="I2959">
            <v>32000000</v>
          </cell>
          <cell r="J2959">
            <v>2007</v>
          </cell>
          <cell r="K2959">
            <v>6.6</v>
          </cell>
          <cell r="L2959" t="str">
            <v>Horror</v>
          </cell>
          <cell r="M2959">
            <v>0</v>
          </cell>
        </row>
        <row r="2960">
          <cell r="A2960" t="str">
            <v>Brian Levant</v>
          </cell>
          <cell r="B2960">
            <v>95</v>
          </cell>
          <cell r="C2960">
            <v>82301521</v>
          </cell>
          <cell r="D2960" t="str">
            <v>Adventure|Comedy|Family|Romance</v>
          </cell>
          <cell r="E2960" t="str">
            <v>Are We There Yet?Â </v>
          </cell>
          <cell r="F2960" t="str">
            <v>http://www.imdb.com/title/tt0368578/?ref_=fn_tt_tt_1</v>
          </cell>
          <cell r="G2960" t="str">
            <v>English</v>
          </cell>
          <cell r="H2960" t="str">
            <v>USA</v>
          </cell>
          <cell r="I2960">
            <v>32000000</v>
          </cell>
          <cell r="J2960">
            <v>2005</v>
          </cell>
          <cell r="K2960">
            <v>4.5999999999999996</v>
          </cell>
          <cell r="L2960" t="str">
            <v>Adventure</v>
          </cell>
          <cell r="M2960" t="str">
            <v>Comedy</v>
          </cell>
          <cell r="N2960" t="str">
            <v>Family</v>
          </cell>
          <cell r="O2960" t="str">
            <v>Romance</v>
          </cell>
        </row>
        <row r="2961">
          <cell r="A2961" t="str">
            <v>Richard Marquand</v>
          </cell>
          <cell r="B2961">
            <v>134</v>
          </cell>
          <cell r="C2961">
            <v>309125409</v>
          </cell>
          <cell r="D2961" t="str">
            <v>Action|Adventure|Fantasy|Sci-Fi</v>
          </cell>
          <cell r="E2961" t="str">
            <v>Star Wars: Episode VI - Return of the JediÂ </v>
          </cell>
          <cell r="F2961" t="str">
            <v>http://www.imdb.com/title/tt0086190/?ref_=fn_tt_tt_1</v>
          </cell>
          <cell r="G2961" t="str">
            <v>English</v>
          </cell>
          <cell r="H2961" t="str">
            <v>USA</v>
          </cell>
          <cell r="I2961">
            <v>32500000</v>
          </cell>
          <cell r="J2961">
            <v>1983</v>
          </cell>
          <cell r="K2961">
            <v>8.4</v>
          </cell>
          <cell r="L2961" t="str">
            <v>Action</v>
          </cell>
          <cell r="M2961" t="str">
            <v>Adventure</v>
          </cell>
          <cell r="N2961" t="str">
            <v>Fantasy</v>
          </cell>
          <cell r="O2961" t="str">
            <v>Sci-Fi</v>
          </cell>
        </row>
        <row r="2962">
          <cell r="A2962" t="str">
            <v>Paul Feig</v>
          </cell>
          <cell r="B2962">
            <v>131</v>
          </cell>
          <cell r="C2962">
            <v>169076745</v>
          </cell>
          <cell r="D2962" t="str">
            <v>Comedy|Romance</v>
          </cell>
          <cell r="E2962" t="str">
            <v>BridesmaidsÂ </v>
          </cell>
          <cell r="F2962" t="str">
            <v>http://www.imdb.com/title/tt1478338/?ref_=fn_tt_tt_1</v>
          </cell>
          <cell r="G2962" t="str">
            <v>English</v>
          </cell>
          <cell r="H2962" t="str">
            <v>USA</v>
          </cell>
          <cell r="I2962">
            <v>32500000</v>
          </cell>
          <cell r="J2962">
            <v>2011</v>
          </cell>
          <cell r="K2962">
            <v>6.8</v>
          </cell>
          <cell r="L2962" t="str">
            <v>Comedy</v>
          </cell>
          <cell r="M2962" t="str">
            <v>Romance</v>
          </cell>
        </row>
        <row r="2963">
          <cell r="A2963" t="str">
            <v>Christian Alvart</v>
          </cell>
          <cell r="B2963">
            <v>108</v>
          </cell>
          <cell r="C2963">
            <v>10326062</v>
          </cell>
          <cell r="D2963" t="str">
            <v>Action|Horror|Mystery|Sci-Fi|Thriller</v>
          </cell>
          <cell r="E2963" t="str">
            <v>PandorumÂ </v>
          </cell>
          <cell r="F2963" t="str">
            <v>http://www.imdb.com/title/tt1188729/?ref_=fn_tt_tt_1</v>
          </cell>
          <cell r="G2963" t="str">
            <v>English</v>
          </cell>
          <cell r="H2963" t="str">
            <v>Germany</v>
          </cell>
          <cell r="I2963">
            <v>33000000</v>
          </cell>
          <cell r="J2963">
            <v>2009</v>
          </cell>
          <cell r="K2963">
            <v>6.8</v>
          </cell>
          <cell r="L2963" t="str">
            <v>Action</v>
          </cell>
          <cell r="M2963" t="str">
            <v>Horror</v>
          </cell>
          <cell r="N2963" t="str">
            <v>Mystery</v>
          </cell>
          <cell r="O2963" t="str">
            <v>Sci-Fi</v>
          </cell>
        </row>
        <row r="2964">
          <cell r="A2964" t="str">
            <v>Jay Roach</v>
          </cell>
          <cell r="B2964">
            <v>95</v>
          </cell>
          <cell r="C2964">
            <v>205399422</v>
          </cell>
          <cell r="D2964" t="str">
            <v>Action|Adventure|Comedy|Crime</v>
          </cell>
          <cell r="E2964" t="str">
            <v>Austin Powers: The Spy Who Shagged MeÂ </v>
          </cell>
          <cell r="F2964" t="str">
            <v>http://www.imdb.com/title/tt0145660/?ref_=fn_tt_tt_1</v>
          </cell>
          <cell r="G2964" t="str">
            <v>English</v>
          </cell>
          <cell r="H2964" t="str">
            <v>USA</v>
          </cell>
          <cell r="I2964">
            <v>33000000</v>
          </cell>
          <cell r="J2964">
            <v>1999</v>
          </cell>
          <cell r="K2964">
            <v>6.6</v>
          </cell>
          <cell r="L2964" t="str">
            <v>Action</v>
          </cell>
          <cell r="M2964" t="str">
            <v>Adventure</v>
          </cell>
          <cell r="N2964" t="str">
            <v>Comedy</v>
          </cell>
          <cell r="O2964" t="str">
            <v>Crime</v>
          </cell>
        </row>
        <row r="2965">
          <cell r="A2965" t="str">
            <v>Tarsem Singh</v>
          </cell>
          <cell r="B2965">
            <v>109</v>
          </cell>
          <cell r="C2965">
            <v>61280963</v>
          </cell>
          <cell r="D2965" t="str">
            <v>Horror|Sci-Fi|Thriller</v>
          </cell>
          <cell r="E2965" t="str">
            <v>The CellÂ </v>
          </cell>
          <cell r="F2965" t="str">
            <v>http://www.imdb.com/title/tt0209958/?ref_=fn_tt_tt_1</v>
          </cell>
          <cell r="G2965" t="str">
            <v>English</v>
          </cell>
          <cell r="H2965" t="str">
            <v>USA</v>
          </cell>
          <cell r="I2965">
            <v>33000000</v>
          </cell>
          <cell r="J2965">
            <v>2000</v>
          </cell>
          <cell r="K2965">
            <v>6.3</v>
          </cell>
          <cell r="L2965" t="str">
            <v>Horror</v>
          </cell>
          <cell r="M2965" t="str">
            <v>Sci-Fi</v>
          </cell>
          <cell r="N2965" t="str">
            <v>Thriller</v>
          </cell>
        </row>
        <row r="2966">
          <cell r="A2966" t="str">
            <v>Spike Lee</v>
          </cell>
          <cell r="B2966">
            <v>202</v>
          </cell>
          <cell r="C2966">
            <v>48169908</v>
          </cell>
          <cell r="D2966" t="str">
            <v>Biography|Drama|History|Romance</v>
          </cell>
          <cell r="E2966" t="str">
            <v>Malcolm XÂ </v>
          </cell>
          <cell r="F2966" t="str">
            <v>http://www.imdb.com/title/tt0104797/?ref_=fn_tt_tt_1</v>
          </cell>
          <cell r="G2966" t="str">
            <v>English</v>
          </cell>
          <cell r="H2966" t="str">
            <v>USA</v>
          </cell>
          <cell r="I2966">
            <v>33000000</v>
          </cell>
          <cell r="J2966">
            <v>1992</v>
          </cell>
          <cell r="K2966">
            <v>7.7</v>
          </cell>
          <cell r="L2966" t="str">
            <v>Biography</v>
          </cell>
          <cell r="M2966" t="str">
            <v>Drama</v>
          </cell>
          <cell r="N2966" t="str">
            <v>History</v>
          </cell>
          <cell r="O2966" t="str">
            <v>Romance</v>
          </cell>
        </row>
        <row r="2967">
          <cell r="A2967" t="str">
            <v>Dennis Dugan</v>
          </cell>
          <cell r="B2967">
            <v>75</v>
          </cell>
          <cell r="C2967">
            <v>57651794</v>
          </cell>
          <cell r="D2967" t="str">
            <v>Comedy|Romance|Sport</v>
          </cell>
          <cell r="E2967" t="str">
            <v>The BenchwarmersÂ </v>
          </cell>
          <cell r="F2967" t="str">
            <v>http://www.imdb.com/title/tt0437863/?ref_=fn_tt_tt_1</v>
          </cell>
          <cell r="G2967" t="str">
            <v>English</v>
          </cell>
          <cell r="H2967" t="str">
            <v>USA</v>
          </cell>
          <cell r="I2967">
            <v>33000000</v>
          </cell>
          <cell r="J2967">
            <v>2006</v>
          </cell>
          <cell r="K2967">
            <v>5.6</v>
          </cell>
          <cell r="L2967" t="str">
            <v>Comedy</v>
          </cell>
          <cell r="M2967" t="str">
            <v>Romance</v>
          </cell>
          <cell r="N2967" t="str">
            <v>Sport</v>
          </cell>
        </row>
        <row r="2968">
          <cell r="A2968" t="str">
            <v>Paul W.S. Anderson</v>
          </cell>
          <cell r="B2968">
            <v>100</v>
          </cell>
          <cell r="C2968">
            <v>39532308</v>
          </cell>
          <cell r="D2968" t="str">
            <v>Action|Horror|Sci-Fi</v>
          </cell>
          <cell r="E2968" t="str">
            <v>Resident EvilÂ </v>
          </cell>
          <cell r="F2968" t="str">
            <v>http://www.imdb.com/title/tt0120804/?ref_=fn_tt_tt_1</v>
          </cell>
          <cell r="G2968" t="str">
            <v>English</v>
          </cell>
          <cell r="H2968" t="str">
            <v>UK</v>
          </cell>
          <cell r="I2968">
            <v>33000000</v>
          </cell>
          <cell r="J2968">
            <v>2002</v>
          </cell>
          <cell r="K2968">
            <v>6.7</v>
          </cell>
          <cell r="L2968" t="str">
            <v>Action</v>
          </cell>
          <cell r="M2968" t="str">
            <v>Horror</v>
          </cell>
          <cell r="N2968" t="str">
            <v>Sci-Fi</v>
          </cell>
        </row>
        <row r="2969">
          <cell r="A2969" t="str">
            <v>Andrzej Bartkowiak</v>
          </cell>
          <cell r="B2969">
            <v>101</v>
          </cell>
          <cell r="C2969">
            <v>51758599</v>
          </cell>
          <cell r="D2969" t="str">
            <v>Action|Comedy|Crime|Drama|Thriller</v>
          </cell>
          <cell r="E2969" t="str">
            <v>Exit WoundsÂ </v>
          </cell>
          <cell r="F2969" t="str">
            <v>http://www.imdb.com/title/tt0242445/?ref_=fn_tt_tt_1</v>
          </cell>
          <cell r="G2969" t="str">
            <v>English</v>
          </cell>
          <cell r="H2969" t="str">
            <v>USA</v>
          </cell>
          <cell r="I2969">
            <v>33000000</v>
          </cell>
          <cell r="J2969">
            <v>2001</v>
          </cell>
          <cell r="K2969">
            <v>5.5</v>
          </cell>
          <cell r="L2969" t="str">
            <v>Action</v>
          </cell>
          <cell r="M2969" t="str">
            <v>Comedy</v>
          </cell>
          <cell r="N2969" t="str">
            <v>Crime</v>
          </cell>
          <cell r="O2969" t="str">
            <v>Drama</v>
          </cell>
        </row>
        <row r="2970">
          <cell r="A2970" t="str">
            <v>Scott Speer</v>
          </cell>
          <cell r="B2970">
            <v>99</v>
          </cell>
          <cell r="C2970">
            <v>35057332</v>
          </cell>
          <cell r="D2970" t="str">
            <v>Drama|Music|Romance</v>
          </cell>
          <cell r="E2970" t="str">
            <v>Step Up RevolutionÂ </v>
          </cell>
          <cell r="F2970" t="str">
            <v>http://www.imdb.com/title/tt1800741/?ref_=fn_tt_tt_1</v>
          </cell>
          <cell r="G2970" t="str">
            <v>English</v>
          </cell>
          <cell r="H2970" t="str">
            <v>USA</v>
          </cell>
          <cell r="I2970">
            <v>33000000</v>
          </cell>
          <cell r="J2970">
            <v>2012</v>
          </cell>
          <cell r="K2970">
            <v>6.5</v>
          </cell>
          <cell r="L2970" t="str">
            <v>Drama</v>
          </cell>
          <cell r="M2970" t="str">
            <v>Music</v>
          </cell>
          <cell r="N2970" t="str">
            <v>Romance</v>
          </cell>
        </row>
        <row r="2971">
          <cell r="A2971" t="str">
            <v>David R. Ellis</v>
          </cell>
          <cell r="B2971">
            <v>105</v>
          </cell>
          <cell r="C2971">
            <v>34014398</v>
          </cell>
          <cell r="D2971" t="str">
            <v>Action|Adventure|Crime|Drama|Thriller</v>
          </cell>
          <cell r="E2971" t="str">
            <v>Snakes on a PlaneÂ </v>
          </cell>
          <cell r="F2971" t="str">
            <v>http://www.imdb.com/title/tt0417148/?ref_=fn_tt_tt_1</v>
          </cell>
          <cell r="G2971" t="str">
            <v>English</v>
          </cell>
          <cell r="H2971" t="str">
            <v>Germany</v>
          </cell>
          <cell r="I2971">
            <v>33000000</v>
          </cell>
          <cell r="J2971">
            <v>2006</v>
          </cell>
          <cell r="K2971">
            <v>5.6</v>
          </cell>
          <cell r="L2971" t="str">
            <v>Action</v>
          </cell>
          <cell r="M2971" t="str">
            <v>Adventure</v>
          </cell>
          <cell r="N2971" t="str">
            <v>Crime</v>
          </cell>
          <cell r="O2971" t="str">
            <v>Drama</v>
          </cell>
        </row>
        <row r="2972">
          <cell r="A2972" t="str">
            <v>Joe Charbanic</v>
          </cell>
          <cell r="B2972">
            <v>97</v>
          </cell>
          <cell r="C2972">
            <v>28927720</v>
          </cell>
          <cell r="D2972" t="str">
            <v>Crime|Horror|Mystery|Thriller</v>
          </cell>
          <cell r="E2972" t="str">
            <v>The WatcherÂ </v>
          </cell>
          <cell r="F2972" t="str">
            <v>http://www.imdb.com/title/tt0204626/?ref_=fn_tt_tt_1</v>
          </cell>
          <cell r="G2972" t="str">
            <v>English</v>
          </cell>
          <cell r="H2972" t="str">
            <v>USA</v>
          </cell>
          <cell r="I2972">
            <v>33000000</v>
          </cell>
          <cell r="J2972">
            <v>2000</v>
          </cell>
          <cell r="K2972">
            <v>5.3</v>
          </cell>
          <cell r="L2972" t="str">
            <v>Crime</v>
          </cell>
          <cell r="M2972" t="str">
            <v>Horror</v>
          </cell>
          <cell r="N2972" t="str">
            <v>Mystery</v>
          </cell>
          <cell r="O2972" t="str">
            <v>Thriller</v>
          </cell>
        </row>
        <row r="2973">
          <cell r="A2973" t="str">
            <v>Jonathan Hensleigh</v>
          </cell>
          <cell r="B2973">
            <v>140</v>
          </cell>
          <cell r="C2973">
            <v>33682273</v>
          </cell>
          <cell r="D2973" t="str">
            <v>Action|Crime|Drama|Thriller</v>
          </cell>
          <cell r="E2973" t="str">
            <v>The PunisherÂ </v>
          </cell>
          <cell r="F2973" t="str">
            <v>http://www.imdb.com/title/tt0330793/?ref_=fn_tt_tt_1</v>
          </cell>
          <cell r="G2973" t="str">
            <v>English</v>
          </cell>
          <cell r="H2973" t="str">
            <v>USA</v>
          </cell>
          <cell r="I2973">
            <v>33000000</v>
          </cell>
          <cell r="J2973">
            <v>2004</v>
          </cell>
          <cell r="K2973">
            <v>6.5</v>
          </cell>
          <cell r="L2973" t="str">
            <v>Action</v>
          </cell>
          <cell r="M2973" t="str">
            <v>Crime</v>
          </cell>
          <cell r="N2973" t="str">
            <v>Drama</v>
          </cell>
          <cell r="O2973" t="str">
            <v>Thriller</v>
          </cell>
        </row>
        <row r="2974">
          <cell r="A2974" t="str">
            <v>Jon Favreau</v>
          </cell>
          <cell r="B2974">
            <v>97</v>
          </cell>
          <cell r="C2974">
            <v>173381405</v>
          </cell>
          <cell r="D2974" t="str">
            <v>Comedy|Family|Fantasy|Romance</v>
          </cell>
          <cell r="E2974" t="str">
            <v>ElfÂ </v>
          </cell>
          <cell r="F2974" t="str">
            <v>http://www.imdb.com/title/tt0319343/?ref_=fn_tt_tt_1</v>
          </cell>
          <cell r="G2974" t="str">
            <v>English</v>
          </cell>
          <cell r="H2974" t="str">
            <v>USA</v>
          </cell>
          <cell r="I2974">
            <v>33000000</v>
          </cell>
          <cell r="J2974">
            <v>2003</v>
          </cell>
          <cell r="K2974">
            <v>6.9</v>
          </cell>
          <cell r="L2974" t="str">
            <v>Comedy</v>
          </cell>
          <cell r="M2974" t="str">
            <v>Family</v>
          </cell>
          <cell r="N2974" t="str">
            <v>Fantasy</v>
          </cell>
          <cell r="O2974" t="str">
            <v>Romance</v>
          </cell>
        </row>
        <row r="2975">
          <cell r="A2975" t="str">
            <v>Jean-Pierre Jeunet</v>
          </cell>
          <cell r="B2975">
            <v>105</v>
          </cell>
          <cell r="C2975">
            <v>99462</v>
          </cell>
          <cell r="D2975" t="str">
            <v>Action|Adventure|Drama|Family</v>
          </cell>
          <cell r="E2975" t="str">
            <v>The Young and Prodigious T.S. SpivetÂ </v>
          </cell>
          <cell r="F2975" t="str">
            <v>http://www.imdb.com/title/tt1981107/?ref_=fn_tt_tt_1</v>
          </cell>
          <cell r="G2975" t="str">
            <v>English</v>
          </cell>
          <cell r="H2975" t="str">
            <v>France</v>
          </cell>
          <cell r="I2975">
            <v>33000000</v>
          </cell>
          <cell r="J2975">
            <v>2013</v>
          </cell>
          <cell r="K2975">
            <v>7.1</v>
          </cell>
          <cell r="L2975" t="str">
            <v>Action</v>
          </cell>
          <cell r="M2975" t="str">
            <v>Adventure</v>
          </cell>
          <cell r="N2975" t="str">
            <v>Drama</v>
          </cell>
          <cell r="O2975" t="str">
            <v>Family</v>
          </cell>
        </row>
        <row r="2976">
          <cell r="A2976" t="str">
            <v>David Fincher</v>
          </cell>
          <cell r="B2976">
            <v>127</v>
          </cell>
          <cell r="C2976">
            <v>100125340</v>
          </cell>
          <cell r="D2976" t="str">
            <v>Crime|Drama|Mystery|Thriller</v>
          </cell>
          <cell r="E2976" t="str">
            <v>Se7enÂ </v>
          </cell>
          <cell r="F2976" t="str">
            <v>http://www.imdb.com/title/tt0114369/?ref_=fn_tt_tt_1</v>
          </cell>
          <cell r="G2976" t="str">
            <v>English</v>
          </cell>
          <cell r="H2976" t="str">
            <v>USA</v>
          </cell>
          <cell r="I2976">
            <v>33000000</v>
          </cell>
          <cell r="J2976">
            <v>1995</v>
          </cell>
          <cell r="K2976">
            <v>8.6</v>
          </cell>
          <cell r="L2976" t="str">
            <v>Crime</v>
          </cell>
          <cell r="M2976" t="str">
            <v>Drama</v>
          </cell>
          <cell r="N2976" t="str">
            <v>Mystery</v>
          </cell>
          <cell r="O2976" t="str">
            <v>Thriller</v>
          </cell>
        </row>
        <row r="2977">
          <cell r="A2977" t="str">
            <v>Clint Eastwood</v>
          </cell>
          <cell r="B2977">
            <v>116</v>
          </cell>
          <cell r="C2977">
            <v>148085755</v>
          </cell>
          <cell r="D2977" t="str">
            <v>Drama</v>
          </cell>
          <cell r="E2977" t="str">
            <v>Gran TorinoÂ </v>
          </cell>
          <cell r="F2977" t="str">
            <v>http://www.imdb.com/title/tt1205489/?ref_=fn_tt_tt_1</v>
          </cell>
          <cell r="G2977" t="str">
            <v>English</v>
          </cell>
          <cell r="H2977" t="str">
            <v>USA</v>
          </cell>
          <cell r="I2977">
            <v>33000000</v>
          </cell>
          <cell r="J2977">
            <v>2008</v>
          </cell>
          <cell r="K2977">
            <v>8.1999999999999993</v>
          </cell>
          <cell r="L2977" t="str">
            <v>Drama</v>
          </cell>
          <cell r="M2977">
            <v>0</v>
          </cell>
        </row>
        <row r="2978">
          <cell r="A2978" t="str">
            <v>Adam Shankman</v>
          </cell>
          <cell r="B2978">
            <v>105</v>
          </cell>
          <cell r="C2978">
            <v>132541238</v>
          </cell>
          <cell r="D2978" t="str">
            <v>Comedy</v>
          </cell>
          <cell r="E2978" t="str">
            <v>Bringing Down the HouseÂ </v>
          </cell>
          <cell r="F2978" t="str">
            <v>http://www.imdb.com/title/tt0305669/?ref_=fn_tt_tt_1</v>
          </cell>
          <cell r="G2978" t="str">
            <v>English</v>
          </cell>
          <cell r="H2978" t="str">
            <v>USA</v>
          </cell>
          <cell r="I2978">
            <v>33000000</v>
          </cell>
          <cell r="J2978">
            <v>2003</v>
          </cell>
          <cell r="K2978">
            <v>5.5</v>
          </cell>
          <cell r="L2978" t="str">
            <v>Comedy</v>
          </cell>
          <cell r="M2978">
            <v>0</v>
          </cell>
        </row>
        <row r="2979">
          <cell r="A2979" t="str">
            <v>Les Mayfield</v>
          </cell>
          <cell r="B2979">
            <v>83</v>
          </cell>
          <cell r="C2979">
            <v>8326035</v>
          </cell>
          <cell r="D2979" t="str">
            <v>Action|Comedy|Crime</v>
          </cell>
          <cell r="E2979" t="str">
            <v>The ManÂ </v>
          </cell>
          <cell r="F2979" t="str">
            <v>http://www.imdb.com/title/tt0399327/?ref_=fn_tt_tt_1</v>
          </cell>
          <cell r="G2979" t="str">
            <v>English</v>
          </cell>
          <cell r="H2979" t="str">
            <v>Germany</v>
          </cell>
          <cell r="I2979">
            <v>33000000</v>
          </cell>
          <cell r="J2979">
            <v>2005</v>
          </cell>
          <cell r="K2979">
            <v>5.5</v>
          </cell>
          <cell r="L2979" t="str">
            <v>Action</v>
          </cell>
          <cell r="M2979" t="str">
            <v>Comedy</v>
          </cell>
          <cell r="N2979" t="str">
            <v>Crime</v>
          </cell>
        </row>
        <row r="2980">
          <cell r="A2980" t="str">
            <v>Gore Verbinski</v>
          </cell>
          <cell r="B2980">
            <v>123</v>
          </cell>
          <cell r="C2980">
            <v>66808615</v>
          </cell>
          <cell r="D2980" t="str">
            <v>Adventure|Comedy|Crime|Romance</v>
          </cell>
          <cell r="E2980" t="str">
            <v>The MexicanÂ </v>
          </cell>
          <cell r="F2980" t="str">
            <v>http://www.imdb.com/title/tt0236493/?ref_=fn_tt_tt_1</v>
          </cell>
          <cell r="G2980" t="str">
            <v>English</v>
          </cell>
          <cell r="H2980" t="str">
            <v>USA</v>
          </cell>
          <cell r="I2980">
            <v>34000000</v>
          </cell>
          <cell r="J2980">
            <v>2001</v>
          </cell>
          <cell r="K2980">
            <v>6.1</v>
          </cell>
          <cell r="L2980" t="str">
            <v>Adventure</v>
          </cell>
          <cell r="M2980" t="str">
            <v>Comedy</v>
          </cell>
          <cell r="N2980" t="str">
            <v>Crime</v>
          </cell>
          <cell r="O2980" t="str">
            <v>Romance</v>
          </cell>
        </row>
        <row r="2981">
          <cell r="A2981" t="str">
            <v>John Frankenheimer</v>
          </cell>
          <cell r="B2981">
            <v>124</v>
          </cell>
          <cell r="C2981">
            <v>23360779</v>
          </cell>
          <cell r="D2981" t="str">
            <v>Action|Adventure|Crime|Drama|Family|Fantasy|Romance|Thriller</v>
          </cell>
          <cell r="E2981" t="str">
            <v>Reindeer GamesÂ </v>
          </cell>
          <cell r="F2981" t="str">
            <v>http://www.imdb.com/title/tt0184858/?ref_=fn_tt_tt_1</v>
          </cell>
          <cell r="G2981" t="str">
            <v>English</v>
          </cell>
          <cell r="H2981" t="str">
            <v>USA</v>
          </cell>
          <cell r="I2981">
            <v>34000000</v>
          </cell>
          <cell r="J2981">
            <v>2000</v>
          </cell>
          <cell r="K2981">
            <v>5.7</v>
          </cell>
          <cell r="L2981" t="str">
            <v>Action</v>
          </cell>
          <cell r="M2981" t="str">
            <v>Adventure</v>
          </cell>
          <cell r="N2981" t="str">
            <v>Crime</v>
          </cell>
          <cell r="O2981" t="str">
            <v>Drama</v>
          </cell>
        </row>
        <row r="2982">
          <cell r="A2982" t="str">
            <v>Kevin Munroe</v>
          </cell>
          <cell r="B2982">
            <v>87</v>
          </cell>
          <cell r="C2982">
            <v>54132596</v>
          </cell>
          <cell r="D2982" t="str">
            <v>Action|Adventure|Animation|Comedy|Family|Fantasy|Sci-Fi</v>
          </cell>
          <cell r="E2982" t="str">
            <v>TMNTÂ </v>
          </cell>
          <cell r="F2982" t="str">
            <v>http://www.imdb.com/title/tt0453556/?ref_=fn_tt_tt_1</v>
          </cell>
          <cell r="G2982" t="str">
            <v>English</v>
          </cell>
          <cell r="H2982" t="str">
            <v>Hong Kong</v>
          </cell>
          <cell r="I2982">
            <v>34000000</v>
          </cell>
          <cell r="J2982">
            <v>2007</v>
          </cell>
          <cell r="K2982">
            <v>6.3</v>
          </cell>
          <cell r="L2982" t="str">
            <v>Action</v>
          </cell>
          <cell r="M2982" t="str">
            <v>Adventure</v>
          </cell>
          <cell r="N2982" t="str">
            <v>Animation</v>
          </cell>
          <cell r="O2982" t="str">
            <v>Comedy</v>
          </cell>
        </row>
        <row r="2983">
          <cell r="A2983" t="str">
            <v>Wes Ball</v>
          </cell>
          <cell r="B2983">
            <v>113</v>
          </cell>
          <cell r="C2983">
            <v>102413606</v>
          </cell>
          <cell r="D2983" t="str">
            <v>Action|Mystery|Sci-Fi|Thriller</v>
          </cell>
          <cell r="E2983" t="str">
            <v>The Maze RunnerÂ </v>
          </cell>
          <cell r="F2983" t="str">
            <v>http://www.imdb.com/title/tt1790864/?ref_=fn_tt_tt_1</v>
          </cell>
          <cell r="G2983" t="str">
            <v>English</v>
          </cell>
          <cell r="H2983" t="str">
            <v>USA</v>
          </cell>
          <cell r="I2983">
            <v>34000000</v>
          </cell>
          <cell r="J2983">
            <v>2014</v>
          </cell>
          <cell r="K2983">
            <v>6.8</v>
          </cell>
          <cell r="L2983" t="str">
            <v>Action</v>
          </cell>
          <cell r="M2983" t="str">
            <v>Mystery</v>
          </cell>
          <cell r="N2983" t="str">
            <v>Sci-Fi</v>
          </cell>
          <cell r="O2983" t="str">
            <v>Thriller</v>
          </cell>
        </row>
        <row r="2984">
          <cell r="A2984" t="str">
            <v>Hugh Johnson</v>
          </cell>
          <cell r="B2984">
            <v>102</v>
          </cell>
          <cell r="C2984">
            <v>11227940</v>
          </cell>
          <cell r="D2984" t="str">
            <v>Action|Adventure|Comedy|Drama|Thriller</v>
          </cell>
          <cell r="E2984" t="str">
            <v>Chill FactorÂ </v>
          </cell>
          <cell r="F2984" t="str">
            <v>http://www.imdb.com/title/tt0163579/?ref_=fn_tt_tt_1</v>
          </cell>
          <cell r="G2984" t="str">
            <v>English</v>
          </cell>
          <cell r="H2984" t="str">
            <v>USA</v>
          </cell>
          <cell r="I2984">
            <v>34000000</v>
          </cell>
          <cell r="J2984">
            <v>1999</v>
          </cell>
          <cell r="K2984">
            <v>5.2</v>
          </cell>
          <cell r="L2984" t="str">
            <v>Action</v>
          </cell>
          <cell r="M2984" t="str">
            <v>Adventure</v>
          </cell>
          <cell r="N2984" t="str">
            <v>Comedy</v>
          </cell>
          <cell r="O2984" t="str">
            <v>Drama</v>
          </cell>
        </row>
        <row r="2985">
          <cell r="A2985" t="str">
            <v>Hayao Miyazaki</v>
          </cell>
          <cell r="B2985">
            <v>101</v>
          </cell>
          <cell r="C2985">
            <v>15081783</v>
          </cell>
          <cell r="D2985" t="str">
            <v>Adventure|Animation|Family|Fantasy</v>
          </cell>
          <cell r="E2985" t="str">
            <v>PonyoÂ </v>
          </cell>
          <cell r="F2985" t="str">
            <v>http://www.imdb.com/title/tt0876563/?ref_=fn_tt_tt_1</v>
          </cell>
          <cell r="G2985" t="str">
            <v>Japanese</v>
          </cell>
          <cell r="H2985" t="str">
            <v>Japan</v>
          </cell>
          <cell r="I2985">
            <v>34000000</v>
          </cell>
          <cell r="J2985">
            <v>2008</v>
          </cell>
          <cell r="K2985">
            <v>7.7</v>
          </cell>
          <cell r="L2985" t="str">
            <v>Adventure</v>
          </cell>
          <cell r="M2985" t="str">
            <v>Animation</v>
          </cell>
          <cell r="N2985" t="str">
            <v>Family</v>
          </cell>
          <cell r="O2985" t="str">
            <v>Fantasy</v>
          </cell>
        </row>
        <row r="2986">
          <cell r="A2986" t="str">
            <v>George Tillman Jr.</v>
          </cell>
          <cell r="B2986">
            <v>128</v>
          </cell>
          <cell r="C2986">
            <v>37432299</v>
          </cell>
          <cell r="D2986" t="str">
            <v>Drama|Romance</v>
          </cell>
          <cell r="E2986" t="str">
            <v>The Longest RideÂ </v>
          </cell>
          <cell r="F2986" t="str">
            <v>http://www.imdb.com/title/tt2726560/?ref_=fn_tt_tt_1</v>
          </cell>
          <cell r="G2986" t="str">
            <v>English</v>
          </cell>
          <cell r="H2986" t="str">
            <v>USA</v>
          </cell>
          <cell r="I2986">
            <v>34000000</v>
          </cell>
          <cell r="J2986">
            <v>2015</v>
          </cell>
          <cell r="K2986">
            <v>7.1</v>
          </cell>
          <cell r="L2986" t="str">
            <v>Drama</v>
          </cell>
          <cell r="M2986" t="str">
            <v>Romance</v>
          </cell>
        </row>
        <row r="2987">
          <cell r="A2987" t="str">
            <v>Rand Ravich</v>
          </cell>
          <cell r="B2987">
            <v>109</v>
          </cell>
          <cell r="C2987">
            <v>10654581</v>
          </cell>
          <cell r="D2987" t="str">
            <v>Drama|Sci-Fi|Thriller</v>
          </cell>
          <cell r="E2987" t="str">
            <v>The Astronaut's WifeÂ </v>
          </cell>
          <cell r="F2987" t="str">
            <v>http://www.imdb.com/title/tt0138304/?ref_=fn_tt_tt_1</v>
          </cell>
          <cell r="G2987" t="str">
            <v>English</v>
          </cell>
          <cell r="H2987" t="str">
            <v>USA</v>
          </cell>
          <cell r="I2987">
            <v>34000000</v>
          </cell>
          <cell r="J2987">
            <v>1999</v>
          </cell>
          <cell r="K2987">
            <v>5.3</v>
          </cell>
          <cell r="L2987" t="str">
            <v>Drama</v>
          </cell>
          <cell r="M2987" t="str">
            <v>Sci-Fi</v>
          </cell>
          <cell r="N2987" t="str">
            <v>Thriller</v>
          </cell>
        </row>
        <row r="2988">
          <cell r="A2988" t="str">
            <v>Hugh Hudson</v>
          </cell>
          <cell r="B2988">
            <v>114</v>
          </cell>
          <cell r="C2988">
            <v>6543194</v>
          </cell>
          <cell r="D2988" t="str">
            <v>Adventure|Drama|Romance</v>
          </cell>
          <cell r="E2988" t="str">
            <v>I Dreamed of AfricaÂ </v>
          </cell>
          <cell r="F2988" t="str">
            <v>http://www.imdb.com/title/tt0167203/?ref_=fn_tt_tt_1</v>
          </cell>
          <cell r="G2988" t="str">
            <v>English</v>
          </cell>
          <cell r="H2988" t="str">
            <v>USA</v>
          </cell>
          <cell r="I2988">
            <v>34000000</v>
          </cell>
          <cell r="J2988">
            <v>2000</v>
          </cell>
          <cell r="K2988">
            <v>5.6</v>
          </cell>
          <cell r="L2988" t="str">
            <v>Adventure</v>
          </cell>
          <cell r="M2988" t="str">
            <v>Drama</v>
          </cell>
          <cell r="N2988" t="str">
            <v>Romance</v>
          </cell>
        </row>
        <row r="2989">
          <cell r="A2989" t="str">
            <v>Jeremy Degruson</v>
          </cell>
          <cell r="B2989">
            <v>85</v>
          </cell>
          <cell r="C2989">
            <v>4091</v>
          </cell>
          <cell r="D2989" t="str">
            <v>Adventure|Animation|Comedy|Family|Fantasy</v>
          </cell>
          <cell r="E2989" t="str">
            <v>Thunder and the House of MagicÂ </v>
          </cell>
          <cell r="F2989" t="str">
            <v>http://www.imdb.com/title/tt3148834/?ref_=fn_tt_tt_1</v>
          </cell>
          <cell r="G2989" t="str">
            <v>English</v>
          </cell>
          <cell r="H2989" t="str">
            <v>Belgium</v>
          </cell>
          <cell r="I2989">
            <v>34000000</v>
          </cell>
          <cell r="J2989">
            <v>2013</v>
          </cell>
          <cell r="K2989">
            <v>6.3</v>
          </cell>
          <cell r="L2989" t="str">
            <v>Adventure</v>
          </cell>
          <cell r="M2989" t="str">
            <v>Animation</v>
          </cell>
          <cell r="N2989" t="str">
            <v>Comedy</v>
          </cell>
          <cell r="O2989" t="str">
            <v>Family</v>
          </cell>
        </row>
        <row r="2990">
          <cell r="A2990" t="str">
            <v>Lewis Gilbert</v>
          </cell>
          <cell r="B2990">
            <v>126</v>
          </cell>
          <cell r="C2990">
            <v>62700000</v>
          </cell>
          <cell r="D2990" t="str">
            <v>Action|Adventure|Sci-Fi|Thriller</v>
          </cell>
          <cell r="E2990" t="str">
            <v>MoonrakerÂ </v>
          </cell>
          <cell r="F2990" t="str">
            <v>http://www.imdb.com/title/tt0079574/?ref_=fn_tt_tt_1</v>
          </cell>
          <cell r="G2990" t="str">
            <v>English</v>
          </cell>
          <cell r="H2990" t="str">
            <v>UK</v>
          </cell>
          <cell r="I2990">
            <v>34000000</v>
          </cell>
          <cell r="J2990">
            <v>1979</v>
          </cell>
          <cell r="K2990">
            <v>6.3</v>
          </cell>
          <cell r="L2990" t="str">
            <v>Action</v>
          </cell>
          <cell r="M2990" t="str">
            <v>Adventure</v>
          </cell>
          <cell r="N2990" t="str">
            <v>Sci-Fi</v>
          </cell>
          <cell r="O2990" t="str">
            <v>Thriller</v>
          </cell>
        </row>
        <row r="2991">
          <cell r="A2991" t="str">
            <v>Michael Tollin</v>
          </cell>
          <cell r="B2991">
            <v>108</v>
          </cell>
          <cell r="C2991">
            <v>19693891</v>
          </cell>
          <cell r="D2991" t="str">
            <v>Comedy|Drama|Romance|Sport</v>
          </cell>
          <cell r="E2991" t="str">
            <v>Summer CatchÂ </v>
          </cell>
          <cell r="F2991" t="str">
            <v>http://www.imdb.com/title/tt0234829/?ref_=fn_tt_tt_1</v>
          </cell>
          <cell r="G2991" t="str">
            <v>English</v>
          </cell>
          <cell r="H2991" t="str">
            <v>USA</v>
          </cell>
          <cell r="I2991">
            <v>34000000</v>
          </cell>
          <cell r="J2991">
            <v>2001</v>
          </cell>
          <cell r="K2991">
            <v>4.9000000000000004</v>
          </cell>
          <cell r="L2991" t="str">
            <v>Comedy</v>
          </cell>
          <cell r="M2991" t="str">
            <v>Drama</v>
          </cell>
          <cell r="N2991" t="str">
            <v>Romance</v>
          </cell>
          <cell r="O2991" t="str">
            <v>Sport</v>
          </cell>
        </row>
        <row r="2992">
          <cell r="A2992" t="str">
            <v>Anne Bjørnstad</v>
          </cell>
          <cell r="B2992">
            <v>45</v>
          </cell>
          <cell r="C2992">
            <v>0</v>
          </cell>
          <cell r="D2992" t="str">
            <v>Comedy|Crime|Drama</v>
          </cell>
          <cell r="E2992" t="str">
            <v xml:space="preserve">LilyhammerÂ             </v>
          </cell>
          <cell r="F2992" t="str">
            <v>http://www.imdb.com/title/tt1958961/?ref_=fn_tt_tt_1</v>
          </cell>
          <cell r="G2992" t="str">
            <v>English</v>
          </cell>
          <cell r="H2992" t="str">
            <v>Norway</v>
          </cell>
          <cell r="I2992">
            <v>34000000</v>
          </cell>
          <cell r="K2992">
            <v>8.1</v>
          </cell>
          <cell r="L2992" t="str">
            <v>Comedy</v>
          </cell>
          <cell r="M2992" t="str">
            <v>Crime</v>
          </cell>
          <cell r="N2992" t="str">
            <v>Drama</v>
          </cell>
        </row>
        <row r="2993">
          <cell r="A2993" t="str">
            <v>Dennis Dugan</v>
          </cell>
          <cell r="B2993">
            <v>93</v>
          </cell>
          <cell r="C2993">
            <v>163479795</v>
          </cell>
          <cell r="D2993" t="str">
            <v>Comedy|Drama</v>
          </cell>
          <cell r="E2993" t="str">
            <v>Big DaddyÂ </v>
          </cell>
          <cell r="F2993" t="str">
            <v>http://www.imdb.com/title/tt0142342/?ref_=fn_tt_tt_1</v>
          </cell>
          <cell r="G2993" t="str">
            <v>English</v>
          </cell>
          <cell r="H2993" t="str">
            <v>USA</v>
          </cell>
          <cell r="I2993">
            <v>34200000</v>
          </cell>
          <cell r="J2993">
            <v>1999</v>
          </cell>
          <cell r="K2993">
            <v>6.4</v>
          </cell>
          <cell r="L2993" t="str">
            <v>Comedy</v>
          </cell>
          <cell r="M2993" t="str">
            <v>Drama</v>
          </cell>
        </row>
        <row r="2994">
          <cell r="A2994" t="str">
            <v>Pete Travis</v>
          </cell>
          <cell r="B2994">
            <v>95</v>
          </cell>
          <cell r="C2994">
            <v>13401683</v>
          </cell>
          <cell r="D2994" t="str">
            <v>Action|Sci-Fi</v>
          </cell>
          <cell r="E2994" t="str">
            <v>DreddÂ </v>
          </cell>
          <cell r="F2994" t="str">
            <v>http://www.imdb.com/title/tt1343727/?ref_=fn_tt_tt_1</v>
          </cell>
          <cell r="G2994" t="str">
            <v>English</v>
          </cell>
          <cell r="H2994" t="str">
            <v>UK</v>
          </cell>
          <cell r="I2994">
            <v>35000000</v>
          </cell>
          <cell r="J2994">
            <v>2012</v>
          </cell>
          <cell r="K2994">
            <v>7.1</v>
          </cell>
          <cell r="L2994" t="str">
            <v>Action</v>
          </cell>
          <cell r="M2994" t="str">
            <v>Sci-Fi</v>
          </cell>
        </row>
        <row r="2995">
          <cell r="A2995" t="str">
            <v>Thor Freudenthal</v>
          </cell>
          <cell r="B2995">
            <v>100</v>
          </cell>
          <cell r="C2995">
            <v>73023275</v>
          </cell>
          <cell r="D2995" t="str">
            <v>Comedy|Family</v>
          </cell>
          <cell r="E2995" t="str">
            <v>Hotel for DogsÂ </v>
          </cell>
          <cell r="F2995" t="str">
            <v>http://www.imdb.com/title/tt0785006/?ref_=fn_tt_tt_1</v>
          </cell>
          <cell r="G2995" t="str">
            <v>English</v>
          </cell>
          <cell r="H2995" t="str">
            <v>USA</v>
          </cell>
          <cell r="I2995">
            <v>35000000</v>
          </cell>
          <cell r="J2995">
            <v>2009</v>
          </cell>
          <cell r="K2995">
            <v>5.4</v>
          </cell>
          <cell r="L2995" t="str">
            <v>Comedy</v>
          </cell>
          <cell r="M2995" t="str">
            <v>Family</v>
          </cell>
        </row>
        <row r="2996">
          <cell r="A2996" t="str">
            <v>Gary McKendry</v>
          </cell>
          <cell r="B2996">
            <v>116</v>
          </cell>
          <cell r="C2996">
            <v>25093607</v>
          </cell>
          <cell r="D2996" t="str">
            <v>Action|Crime|Thriller</v>
          </cell>
          <cell r="E2996" t="str">
            <v>Killer EliteÂ </v>
          </cell>
          <cell r="F2996" t="str">
            <v>http://www.imdb.com/title/tt1448755/?ref_=fn_tt_tt_1</v>
          </cell>
          <cell r="G2996" t="str">
            <v>English</v>
          </cell>
          <cell r="H2996" t="str">
            <v>UK</v>
          </cell>
          <cell r="I2996">
            <v>35000000</v>
          </cell>
          <cell r="J2996">
            <v>2011</v>
          </cell>
          <cell r="K2996">
            <v>6.5</v>
          </cell>
          <cell r="L2996" t="str">
            <v>Action</v>
          </cell>
          <cell r="M2996" t="str">
            <v>Crime</v>
          </cell>
          <cell r="N2996" t="str">
            <v>Thriller</v>
          </cell>
        </row>
        <row r="2997">
          <cell r="A2997" t="str">
            <v>Doug Lefler</v>
          </cell>
          <cell r="B2997">
            <v>102</v>
          </cell>
          <cell r="C2997">
            <v>5932060</v>
          </cell>
          <cell r="D2997" t="str">
            <v>Action|Adventure|Fantasy|War</v>
          </cell>
          <cell r="E2997" t="str">
            <v>The Last LegionÂ </v>
          </cell>
          <cell r="F2997" t="str">
            <v>http://www.imdb.com/title/tt0462396/?ref_=fn_tt_tt_1</v>
          </cell>
          <cell r="G2997" t="str">
            <v>English</v>
          </cell>
          <cell r="H2997" t="str">
            <v>UK</v>
          </cell>
          <cell r="I2997">
            <v>35000000</v>
          </cell>
          <cell r="J2997">
            <v>2007</v>
          </cell>
          <cell r="K2997">
            <v>5.4</v>
          </cell>
          <cell r="L2997" t="str">
            <v>Action</v>
          </cell>
          <cell r="M2997" t="str">
            <v>Adventure</v>
          </cell>
          <cell r="N2997" t="str">
            <v>Fantasy</v>
          </cell>
          <cell r="O2997" t="str">
            <v>War</v>
          </cell>
        </row>
        <row r="2998">
          <cell r="A2998" t="str">
            <v>Martin Campbell</v>
          </cell>
          <cell r="B2998">
            <v>127</v>
          </cell>
          <cell r="C2998">
            <v>4426297</v>
          </cell>
          <cell r="D2998" t="str">
            <v>Adventure|Drama|Romance|War</v>
          </cell>
          <cell r="E2998" t="str">
            <v>Beyond BordersÂ </v>
          </cell>
          <cell r="F2998" t="str">
            <v>http://www.imdb.com/title/tt0294357/?ref_=fn_tt_tt_1</v>
          </cell>
          <cell r="G2998" t="str">
            <v>English</v>
          </cell>
          <cell r="H2998" t="str">
            <v>USA</v>
          </cell>
          <cell r="I2998">
            <v>35000000</v>
          </cell>
          <cell r="J2998">
            <v>2003</v>
          </cell>
          <cell r="K2998">
            <v>6.5</v>
          </cell>
          <cell r="L2998" t="str">
            <v>Adventure</v>
          </cell>
          <cell r="M2998" t="str">
            <v>Drama</v>
          </cell>
          <cell r="N2998" t="str">
            <v>Romance</v>
          </cell>
          <cell r="O2998" t="str">
            <v>War</v>
          </cell>
        </row>
        <row r="2999">
          <cell r="A2999" t="str">
            <v>Peter Hewitt</v>
          </cell>
          <cell r="B2999">
            <v>80</v>
          </cell>
          <cell r="C2999">
            <v>75367693</v>
          </cell>
          <cell r="D2999" t="str">
            <v>Animation|Comedy|Family|Fantasy</v>
          </cell>
          <cell r="E2999" t="str">
            <v>GarfieldÂ </v>
          </cell>
          <cell r="F2999" t="str">
            <v>http://www.imdb.com/title/tt0356634/?ref_=fn_tt_tt_1</v>
          </cell>
          <cell r="G2999" t="str">
            <v>English</v>
          </cell>
          <cell r="H2999" t="str">
            <v>USA</v>
          </cell>
          <cell r="I2999">
            <v>35000000</v>
          </cell>
          <cell r="J2999">
            <v>2004</v>
          </cell>
          <cell r="K2999">
            <v>5</v>
          </cell>
          <cell r="L2999" t="str">
            <v>Animation</v>
          </cell>
          <cell r="M2999" t="str">
            <v>Comedy</v>
          </cell>
          <cell r="N2999" t="str">
            <v>Family</v>
          </cell>
          <cell r="O2999" t="str">
            <v>Fantasy</v>
          </cell>
        </row>
        <row r="3000">
          <cell r="A3000" t="str">
            <v>Albert Hughes</v>
          </cell>
          <cell r="B3000">
            <v>122</v>
          </cell>
          <cell r="C3000">
            <v>31598308</v>
          </cell>
          <cell r="D3000" t="str">
            <v>Horror|Mystery|Thriller</v>
          </cell>
          <cell r="E3000" t="str">
            <v>From HellÂ </v>
          </cell>
          <cell r="F3000" t="str">
            <v>http://www.imdb.com/title/tt0120681/?ref_=fn_tt_tt_1</v>
          </cell>
          <cell r="G3000" t="str">
            <v>English</v>
          </cell>
          <cell r="H3000" t="str">
            <v>USA</v>
          </cell>
          <cell r="I3000">
            <v>35000000</v>
          </cell>
          <cell r="J3000">
            <v>2001</v>
          </cell>
          <cell r="K3000">
            <v>6.8</v>
          </cell>
          <cell r="L3000" t="str">
            <v>Horror</v>
          </cell>
          <cell r="M3000" t="str">
            <v>Mystery</v>
          </cell>
          <cell r="N3000" t="str">
            <v>Thriller</v>
          </cell>
        </row>
        <row r="3001">
          <cell r="A3001" t="str">
            <v>Peter Howitt</v>
          </cell>
          <cell r="B3001">
            <v>87</v>
          </cell>
          <cell r="C3001">
            <v>27972410</v>
          </cell>
          <cell r="D3001" t="str">
            <v>Action|Adventure|Comedy</v>
          </cell>
          <cell r="E3001" t="str">
            <v>Johnny EnglishÂ </v>
          </cell>
          <cell r="F3001" t="str">
            <v>http://www.imdb.com/title/tt0274166/?ref_=fn_tt_tt_1</v>
          </cell>
          <cell r="G3001" t="str">
            <v>English</v>
          </cell>
          <cell r="H3001" t="str">
            <v>UK</v>
          </cell>
          <cell r="I3001">
            <v>35000000</v>
          </cell>
          <cell r="J3001">
            <v>2003</v>
          </cell>
          <cell r="K3001">
            <v>6.1</v>
          </cell>
          <cell r="L3001" t="str">
            <v>Action</v>
          </cell>
          <cell r="M3001" t="str">
            <v>Adventure</v>
          </cell>
          <cell r="N3001" t="str">
            <v>Comedy</v>
          </cell>
        </row>
        <row r="3002">
          <cell r="A3002" t="str">
            <v>Sam Mendes</v>
          </cell>
          <cell r="B3002">
            <v>119</v>
          </cell>
          <cell r="C3002">
            <v>22877808</v>
          </cell>
          <cell r="D3002" t="str">
            <v>Drama|Romance</v>
          </cell>
          <cell r="E3002" t="str">
            <v>Revolutionary RoadÂ </v>
          </cell>
          <cell r="F3002" t="str">
            <v>http://www.imdb.com/title/tt0959337/?ref_=fn_tt_tt_1</v>
          </cell>
          <cell r="G3002" t="str">
            <v>English</v>
          </cell>
          <cell r="H3002" t="str">
            <v>USA</v>
          </cell>
          <cell r="I3002">
            <v>35000000</v>
          </cell>
          <cell r="J3002">
            <v>2008</v>
          </cell>
          <cell r="K3002">
            <v>7.3</v>
          </cell>
          <cell r="L3002" t="str">
            <v>Drama</v>
          </cell>
          <cell r="M3002" t="str">
            <v>Romance</v>
          </cell>
        </row>
        <row r="3003">
          <cell r="A3003" t="str">
            <v>Bobby Farrelly</v>
          </cell>
          <cell r="B3003">
            <v>109</v>
          </cell>
          <cell r="C3003">
            <v>86208010</v>
          </cell>
          <cell r="D3003" t="str">
            <v>Comedy</v>
          </cell>
          <cell r="E3003" t="str">
            <v>Dumb and Dumber ToÂ </v>
          </cell>
          <cell r="F3003" t="str">
            <v>http://www.imdb.com/title/tt2096672/?ref_=fn_tt_tt_1</v>
          </cell>
          <cell r="G3003" t="str">
            <v>English</v>
          </cell>
          <cell r="H3003" t="str">
            <v>USA</v>
          </cell>
          <cell r="I3003">
            <v>35000000</v>
          </cell>
          <cell r="J3003">
            <v>2014</v>
          </cell>
          <cell r="K3003">
            <v>5.7</v>
          </cell>
          <cell r="L3003" t="str">
            <v>Comedy</v>
          </cell>
          <cell r="M3003">
            <v>0</v>
          </cell>
        </row>
        <row r="3004">
          <cell r="A3004" t="str">
            <v>Nancy Meyers</v>
          </cell>
          <cell r="B3004">
            <v>121</v>
          </cell>
          <cell r="C3004">
            <v>75274748</v>
          </cell>
          <cell r="D3004" t="str">
            <v>Comedy|Drama</v>
          </cell>
          <cell r="E3004" t="str">
            <v>The InternÂ </v>
          </cell>
          <cell r="F3004" t="str">
            <v>http://www.imdb.com/title/tt2361509/?ref_=fn_tt_tt_1</v>
          </cell>
          <cell r="G3004" t="str">
            <v>English</v>
          </cell>
          <cell r="H3004" t="str">
            <v>USA</v>
          </cell>
          <cell r="I3004">
            <v>35000000</v>
          </cell>
          <cell r="J3004">
            <v>2015</v>
          </cell>
          <cell r="K3004">
            <v>7.2</v>
          </cell>
          <cell r="L3004" t="str">
            <v>Comedy</v>
          </cell>
          <cell r="M3004" t="str">
            <v>Drama</v>
          </cell>
        </row>
        <row r="3005">
          <cell r="A3005" t="str">
            <v>Kevin Reynolds</v>
          </cell>
          <cell r="B3005">
            <v>131</v>
          </cell>
          <cell r="C3005">
            <v>54228104</v>
          </cell>
          <cell r="D3005" t="str">
            <v>Action|Adventure|Drama|Romance|Thriller</v>
          </cell>
          <cell r="E3005" t="str">
            <v>The Count of Monte CristoÂ </v>
          </cell>
          <cell r="F3005" t="str">
            <v>http://www.imdb.com/title/tt0245844/?ref_=fn_tt_tt_1</v>
          </cell>
          <cell r="G3005" t="str">
            <v>English</v>
          </cell>
          <cell r="H3005" t="str">
            <v>UK</v>
          </cell>
          <cell r="I3005">
            <v>35000000</v>
          </cell>
          <cell r="J3005">
            <v>2002</v>
          </cell>
          <cell r="K3005">
            <v>7.7</v>
          </cell>
          <cell r="L3005" t="str">
            <v>Action</v>
          </cell>
          <cell r="M3005" t="str">
            <v>Adventure</v>
          </cell>
          <cell r="N3005" t="str">
            <v>Drama</v>
          </cell>
          <cell r="O3005" t="str">
            <v>Romance</v>
          </cell>
        </row>
        <row r="3006">
          <cell r="A3006" t="str">
            <v>Justin Chadwick</v>
          </cell>
          <cell r="B3006">
            <v>115</v>
          </cell>
          <cell r="C3006">
            <v>26814957</v>
          </cell>
          <cell r="D3006" t="str">
            <v>Biography|Drama|History|Romance</v>
          </cell>
          <cell r="E3006" t="str">
            <v>The Other Boleyn GirlÂ </v>
          </cell>
          <cell r="F3006" t="str">
            <v>http://www.imdb.com/title/tt0467200/?ref_=fn_tt_tt_1</v>
          </cell>
          <cell r="G3006" t="str">
            <v>English</v>
          </cell>
          <cell r="H3006" t="str">
            <v>UK</v>
          </cell>
          <cell r="I3006">
            <v>35000000</v>
          </cell>
          <cell r="J3006">
            <v>2008</v>
          </cell>
          <cell r="K3006">
            <v>6.7</v>
          </cell>
          <cell r="L3006" t="str">
            <v>Biography</v>
          </cell>
          <cell r="M3006" t="str">
            <v>Drama</v>
          </cell>
          <cell r="N3006" t="str">
            <v>History</v>
          </cell>
          <cell r="O3006" t="str">
            <v>Romance</v>
          </cell>
        </row>
        <row r="3007">
          <cell r="A3007" t="str">
            <v>David Carson</v>
          </cell>
          <cell r="B3007">
            <v>118</v>
          </cell>
          <cell r="C3007">
            <v>75668868</v>
          </cell>
          <cell r="D3007" t="str">
            <v>Action|Adventure|Mystery|Sci-Fi|Thriller</v>
          </cell>
          <cell r="E3007" t="str">
            <v>Star Trek: GenerationsÂ </v>
          </cell>
          <cell r="F3007" t="str">
            <v>http://www.imdb.com/title/tt0111280/?ref_=fn_tt_tt_1</v>
          </cell>
          <cell r="G3007" t="str">
            <v>English</v>
          </cell>
          <cell r="H3007" t="str">
            <v>USA</v>
          </cell>
          <cell r="I3007">
            <v>35000000</v>
          </cell>
          <cell r="J3007">
            <v>1994</v>
          </cell>
          <cell r="K3007">
            <v>6.6</v>
          </cell>
          <cell r="L3007" t="str">
            <v>Action</v>
          </cell>
          <cell r="M3007" t="str">
            <v>Adventure</v>
          </cell>
          <cell r="N3007" t="str">
            <v>Mystery</v>
          </cell>
          <cell r="O3007" t="str">
            <v>Sci-Fi</v>
          </cell>
        </row>
        <row r="3008">
          <cell r="A3008" t="str">
            <v>David Mirkin</v>
          </cell>
          <cell r="B3008">
            <v>123</v>
          </cell>
          <cell r="C3008">
            <v>40334024</v>
          </cell>
          <cell r="D3008" t="str">
            <v>Comedy|Crime|Romance</v>
          </cell>
          <cell r="E3008" t="str">
            <v>HeartbreakersÂ </v>
          </cell>
          <cell r="F3008" t="str">
            <v>http://www.imdb.com/title/tt0125022/?ref_=fn_tt_tt_1</v>
          </cell>
          <cell r="G3008" t="str">
            <v>English</v>
          </cell>
          <cell r="H3008" t="str">
            <v>USA</v>
          </cell>
          <cell r="I3008">
            <v>35000000</v>
          </cell>
          <cell r="J3008">
            <v>2001</v>
          </cell>
          <cell r="K3008">
            <v>6.2</v>
          </cell>
          <cell r="L3008" t="str">
            <v>Comedy</v>
          </cell>
          <cell r="M3008" t="str">
            <v>Crime</v>
          </cell>
          <cell r="N3008" t="str">
            <v>Romance</v>
          </cell>
        </row>
        <row r="3009">
          <cell r="A3009" t="str">
            <v>Ryan Coogler</v>
          </cell>
          <cell r="B3009">
            <v>133</v>
          </cell>
          <cell r="C3009">
            <v>109712885</v>
          </cell>
          <cell r="D3009" t="str">
            <v>Drama|Sport</v>
          </cell>
          <cell r="E3009" t="str">
            <v>CreedÂ </v>
          </cell>
          <cell r="F3009" t="str">
            <v>http://www.imdb.com/title/tt3076658/?ref_=fn_tt_tt_1</v>
          </cell>
          <cell r="G3009" t="str">
            <v>English</v>
          </cell>
          <cell r="H3009" t="str">
            <v>USA</v>
          </cell>
          <cell r="I3009">
            <v>35000000</v>
          </cell>
          <cell r="J3009">
            <v>2015</v>
          </cell>
          <cell r="K3009">
            <v>7.7</v>
          </cell>
          <cell r="L3009" t="str">
            <v>Drama</v>
          </cell>
          <cell r="M3009" t="str">
            <v>Sport</v>
          </cell>
        </row>
        <row r="3010">
          <cell r="A3010" t="str">
            <v>Todd Phillips</v>
          </cell>
          <cell r="B3010">
            <v>108</v>
          </cell>
          <cell r="C3010">
            <v>277313371</v>
          </cell>
          <cell r="D3010" t="str">
            <v>Comedy</v>
          </cell>
          <cell r="E3010" t="str">
            <v>The HangoverÂ </v>
          </cell>
          <cell r="F3010" t="str">
            <v>http://www.imdb.com/title/tt1119646/?ref_=fn_tt_tt_1</v>
          </cell>
          <cell r="G3010" t="str">
            <v>English</v>
          </cell>
          <cell r="H3010" t="str">
            <v>USA</v>
          </cell>
          <cell r="I3010">
            <v>35000000</v>
          </cell>
          <cell r="J3010">
            <v>2009</v>
          </cell>
          <cell r="K3010">
            <v>7.8</v>
          </cell>
          <cell r="L3010" t="str">
            <v>Comedy</v>
          </cell>
          <cell r="M3010">
            <v>0</v>
          </cell>
        </row>
        <row r="3011">
          <cell r="A3011" t="str">
            <v>Tim Burton</v>
          </cell>
          <cell r="B3011">
            <v>126</v>
          </cell>
          <cell r="C3011">
            <v>251188924</v>
          </cell>
          <cell r="D3011" t="str">
            <v>Action|Adventure</v>
          </cell>
          <cell r="E3011" t="str">
            <v>BatmanÂ </v>
          </cell>
          <cell r="F3011" t="str">
            <v>http://www.imdb.com/title/tt0096895/?ref_=fn_tt_tt_1</v>
          </cell>
          <cell r="G3011" t="str">
            <v>English</v>
          </cell>
          <cell r="H3011" t="str">
            <v>USA</v>
          </cell>
          <cell r="I3011">
            <v>35000000</v>
          </cell>
          <cell r="J3011">
            <v>1989</v>
          </cell>
          <cell r="K3011">
            <v>7.6</v>
          </cell>
          <cell r="L3011" t="str">
            <v>Action</v>
          </cell>
          <cell r="M3011" t="str">
            <v>Adventure</v>
          </cell>
        </row>
        <row r="3012">
          <cell r="A3012" t="str">
            <v>Richard Donner</v>
          </cell>
          <cell r="B3012">
            <v>121</v>
          </cell>
          <cell r="C3012">
            <v>144731527</v>
          </cell>
          <cell r="D3012" t="str">
            <v>Action|Crime|Thriller</v>
          </cell>
          <cell r="E3012" t="str">
            <v>Lethal Weapon 3Â </v>
          </cell>
          <cell r="F3012" t="str">
            <v>http://www.imdb.com/title/tt0104714/?ref_=fn_tt_tt_1</v>
          </cell>
          <cell r="G3012" t="str">
            <v>English</v>
          </cell>
          <cell r="H3012" t="str">
            <v>USA</v>
          </cell>
          <cell r="I3012">
            <v>35000000</v>
          </cell>
          <cell r="J3012">
            <v>1992</v>
          </cell>
          <cell r="K3012">
            <v>6.7</v>
          </cell>
          <cell r="L3012" t="str">
            <v>Action</v>
          </cell>
          <cell r="M3012" t="str">
            <v>Crime</v>
          </cell>
          <cell r="N3012" t="str">
            <v>Thriller</v>
          </cell>
        </row>
        <row r="3013">
          <cell r="A3013" t="str">
            <v>Robert Rodriguez</v>
          </cell>
          <cell r="B3013">
            <v>88</v>
          </cell>
          <cell r="C3013">
            <v>112692062</v>
          </cell>
          <cell r="D3013" t="str">
            <v>Action|Adventure|Comedy|Family|Sci-Fi</v>
          </cell>
          <cell r="E3013" t="str">
            <v>Spy KidsÂ </v>
          </cell>
          <cell r="F3013" t="str">
            <v>http://www.imdb.com/title/tt0227538/?ref_=fn_tt_tt_1</v>
          </cell>
          <cell r="G3013" t="str">
            <v>English</v>
          </cell>
          <cell r="H3013" t="str">
            <v>USA</v>
          </cell>
          <cell r="I3013">
            <v>35000000</v>
          </cell>
          <cell r="J3013">
            <v>2001</v>
          </cell>
          <cell r="K3013">
            <v>5.4</v>
          </cell>
          <cell r="L3013" t="str">
            <v>Action</v>
          </cell>
          <cell r="M3013" t="str">
            <v>Adventure</v>
          </cell>
          <cell r="N3013" t="str">
            <v>Comedy</v>
          </cell>
          <cell r="O3013" t="str">
            <v>Family</v>
          </cell>
        </row>
        <row r="3014">
          <cell r="A3014" t="str">
            <v>Seth Gordon</v>
          </cell>
          <cell r="B3014">
            <v>106</v>
          </cell>
          <cell r="C3014">
            <v>117528646</v>
          </cell>
          <cell r="D3014" t="str">
            <v>Comedy|Crime</v>
          </cell>
          <cell r="E3014" t="str">
            <v>Horrible BossesÂ </v>
          </cell>
          <cell r="F3014" t="str">
            <v>http://www.imdb.com/title/tt1499658/?ref_=fn_tt_tt_1</v>
          </cell>
          <cell r="G3014" t="str">
            <v>English</v>
          </cell>
          <cell r="H3014" t="str">
            <v>USA</v>
          </cell>
          <cell r="I3014">
            <v>35000000</v>
          </cell>
          <cell r="J3014">
            <v>2011</v>
          </cell>
          <cell r="K3014">
            <v>6.9</v>
          </cell>
          <cell r="L3014" t="str">
            <v>Comedy</v>
          </cell>
          <cell r="M3014" t="str">
            <v>Crime</v>
          </cell>
        </row>
        <row r="3015">
          <cell r="A3015" t="str">
            <v>David Frankel</v>
          </cell>
          <cell r="B3015">
            <v>109</v>
          </cell>
          <cell r="C3015">
            <v>124732962</v>
          </cell>
          <cell r="D3015" t="str">
            <v>Comedy|Drama|Romance</v>
          </cell>
          <cell r="E3015" t="str">
            <v>The Devil Wears PradaÂ </v>
          </cell>
          <cell r="F3015" t="str">
            <v>http://www.imdb.com/title/tt0458352/?ref_=fn_tt_tt_1</v>
          </cell>
          <cell r="G3015" t="str">
            <v>English</v>
          </cell>
          <cell r="H3015" t="str">
            <v>USA</v>
          </cell>
          <cell r="I3015">
            <v>35000000</v>
          </cell>
          <cell r="J3015">
            <v>2006</v>
          </cell>
          <cell r="K3015">
            <v>6.8</v>
          </cell>
          <cell r="L3015" t="str">
            <v>Comedy</v>
          </cell>
          <cell r="M3015" t="str">
            <v>Drama</v>
          </cell>
          <cell r="N3015" t="str">
            <v>Romance</v>
          </cell>
        </row>
        <row r="3016">
          <cell r="A3016" t="str">
            <v>Robert Wise</v>
          </cell>
          <cell r="B3016">
            <v>143</v>
          </cell>
          <cell r="C3016">
            <v>82300000</v>
          </cell>
          <cell r="D3016" t="str">
            <v>Adventure|Mystery|Sci-Fi</v>
          </cell>
          <cell r="E3016" t="str">
            <v>Star Trek: The Motion PictureÂ </v>
          </cell>
          <cell r="F3016" t="str">
            <v>http://www.imdb.com/title/tt0079945/?ref_=fn_tt_tt_1</v>
          </cell>
          <cell r="G3016" t="str">
            <v>English</v>
          </cell>
          <cell r="H3016" t="str">
            <v>USA</v>
          </cell>
          <cell r="I3016">
            <v>35000000</v>
          </cell>
          <cell r="J3016">
            <v>1979</v>
          </cell>
          <cell r="K3016">
            <v>6.4</v>
          </cell>
          <cell r="L3016" t="str">
            <v>Adventure</v>
          </cell>
          <cell r="M3016" t="str">
            <v>Mystery</v>
          </cell>
          <cell r="N3016" t="str">
            <v>Sci-Fi</v>
          </cell>
        </row>
        <row r="3017">
          <cell r="A3017" t="str">
            <v>Seth Gordon</v>
          </cell>
          <cell r="B3017">
            <v>120</v>
          </cell>
          <cell r="C3017">
            <v>134455175</v>
          </cell>
          <cell r="D3017" t="str">
            <v>Comedy|Crime</v>
          </cell>
          <cell r="E3017" t="str">
            <v>Identity ThiefÂ </v>
          </cell>
          <cell r="F3017" t="str">
            <v>http://www.imdb.com/title/tt2024432/?ref_=fn_tt_tt_1</v>
          </cell>
          <cell r="G3017" t="str">
            <v>English</v>
          </cell>
          <cell r="H3017" t="str">
            <v>USA</v>
          </cell>
          <cell r="I3017">
            <v>35000000</v>
          </cell>
          <cell r="J3017">
            <v>2013</v>
          </cell>
          <cell r="K3017">
            <v>5.7</v>
          </cell>
          <cell r="L3017" t="str">
            <v>Comedy</v>
          </cell>
          <cell r="M3017" t="str">
            <v>Crime</v>
          </cell>
        </row>
        <row r="3018">
          <cell r="A3018" t="str">
            <v>Martin Scorsese</v>
          </cell>
          <cell r="B3018">
            <v>128</v>
          </cell>
          <cell r="C3018">
            <v>79100000</v>
          </cell>
          <cell r="D3018" t="str">
            <v>Crime|Thriller</v>
          </cell>
          <cell r="E3018" t="str">
            <v>Cape FearÂ </v>
          </cell>
          <cell r="F3018" t="str">
            <v>http://www.imdb.com/title/tt0101540/?ref_=fn_tt_tt_1</v>
          </cell>
          <cell r="G3018" t="str">
            <v>English</v>
          </cell>
          <cell r="H3018" t="str">
            <v>USA</v>
          </cell>
          <cell r="I3018">
            <v>35000000</v>
          </cell>
          <cell r="J3018">
            <v>1991</v>
          </cell>
          <cell r="K3018">
            <v>7.3</v>
          </cell>
          <cell r="L3018" t="str">
            <v>Crime</v>
          </cell>
          <cell r="M3018" t="str">
            <v>Thriller</v>
          </cell>
        </row>
        <row r="3019">
          <cell r="A3019" t="str">
            <v>Robert Luketic</v>
          </cell>
          <cell r="B3019">
            <v>123</v>
          </cell>
          <cell r="C3019">
            <v>81159365</v>
          </cell>
          <cell r="D3019" t="str">
            <v>Crime|Drama|Thriller</v>
          </cell>
          <cell r="E3019" t="str">
            <v>21Â </v>
          </cell>
          <cell r="F3019" t="str">
            <v>http://www.imdb.com/title/tt0478087/?ref_=fn_tt_tt_1</v>
          </cell>
          <cell r="G3019" t="str">
            <v>English</v>
          </cell>
          <cell r="H3019" t="str">
            <v>USA</v>
          </cell>
          <cell r="I3019">
            <v>35000000</v>
          </cell>
          <cell r="J3019">
            <v>2008</v>
          </cell>
          <cell r="K3019">
            <v>6.8</v>
          </cell>
          <cell r="L3019" t="str">
            <v>Crime</v>
          </cell>
          <cell r="M3019" t="str">
            <v>Drama</v>
          </cell>
          <cell r="N3019" t="str">
            <v>Thriller</v>
          </cell>
        </row>
        <row r="3020">
          <cell r="A3020" t="str">
            <v>Judd Apatow</v>
          </cell>
          <cell r="B3020">
            <v>129</v>
          </cell>
          <cell r="C3020">
            <v>110008260</v>
          </cell>
          <cell r="D3020" t="str">
            <v>Comedy|Romance</v>
          </cell>
          <cell r="E3020" t="str">
            <v>TrainwreckÂ </v>
          </cell>
          <cell r="F3020" t="str">
            <v>http://www.imdb.com/title/tt3152624/?ref_=fn_tt_tt_1</v>
          </cell>
          <cell r="G3020" t="str">
            <v>English</v>
          </cell>
          <cell r="H3020" t="str">
            <v>Japan</v>
          </cell>
          <cell r="I3020">
            <v>35000000</v>
          </cell>
          <cell r="J3020">
            <v>2015</v>
          </cell>
          <cell r="K3020">
            <v>6.3</v>
          </cell>
          <cell r="L3020" t="str">
            <v>Comedy</v>
          </cell>
          <cell r="M3020" t="str">
            <v>Romance</v>
          </cell>
        </row>
        <row r="3021">
          <cell r="A3021" t="str">
            <v>Kevin Rodney Sullivan</v>
          </cell>
          <cell r="B3021">
            <v>105</v>
          </cell>
          <cell r="C3021">
            <v>67962333</v>
          </cell>
          <cell r="D3021" t="str">
            <v>Comedy|Romance</v>
          </cell>
          <cell r="E3021" t="str">
            <v>Guess WhoÂ </v>
          </cell>
          <cell r="F3021" t="str">
            <v>http://www.imdb.com/title/tt0372237/?ref_=fn_tt_tt_1</v>
          </cell>
          <cell r="G3021" t="str">
            <v>English</v>
          </cell>
          <cell r="H3021" t="str">
            <v>USA</v>
          </cell>
          <cell r="I3021">
            <v>35000000</v>
          </cell>
          <cell r="J3021">
            <v>2005</v>
          </cell>
          <cell r="K3021">
            <v>5.9</v>
          </cell>
          <cell r="L3021" t="str">
            <v>Comedy</v>
          </cell>
          <cell r="M3021" t="str">
            <v>Romance</v>
          </cell>
        </row>
        <row r="3022">
          <cell r="A3022" t="str">
            <v>Curtis Hanson</v>
          </cell>
          <cell r="B3022">
            <v>138</v>
          </cell>
          <cell r="C3022">
            <v>64604977</v>
          </cell>
          <cell r="D3022" t="str">
            <v>Crime|Drama|Mystery|Thriller</v>
          </cell>
          <cell r="E3022" t="str">
            <v>L.A. ConfidentialÂ </v>
          </cell>
          <cell r="F3022" t="str">
            <v>http://www.imdb.com/title/tt0119488/?ref_=fn_tt_tt_1</v>
          </cell>
          <cell r="G3022" t="str">
            <v>English</v>
          </cell>
          <cell r="H3022" t="str">
            <v>USA</v>
          </cell>
          <cell r="I3022">
            <v>35000000</v>
          </cell>
          <cell r="J3022">
            <v>1997</v>
          </cell>
          <cell r="K3022">
            <v>8.3000000000000007</v>
          </cell>
          <cell r="L3022" t="str">
            <v>Crime</v>
          </cell>
          <cell r="M3022" t="str">
            <v>Drama</v>
          </cell>
          <cell r="N3022" t="str">
            <v>Mystery</v>
          </cell>
          <cell r="O3022" t="str">
            <v>Thriller</v>
          </cell>
        </row>
        <row r="3023">
          <cell r="A3023" t="str">
            <v>Mike Mitchell</v>
          </cell>
          <cell r="B3023">
            <v>100</v>
          </cell>
          <cell r="C3023">
            <v>63939454</v>
          </cell>
          <cell r="D3023" t="str">
            <v>Adventure|Comedy|Family|Sci-Fi</v>
          </cell>
          <cell r="E3023" t="str">
            <v>Sky HighÂ </v>
          </cell>
          <cell r="F3023" t="str">
            <v>http://www.imdb.com/title/tt0405325/?ref_=fn_tt_tt_1</v>
          </cell>
          <cell r="G3023" t="str">
            <v>English</v>
          </cell>
          <cell r="H3023" t="str">
            <v>USA</v>
          </cell>
          <cell r="I3023">
            <v>35000000</v>
          </cell>
          <cell r="J3023">
            <v>2005</v>
          </cell>
          <cell r="K3023">
            <v>6.2</v>
          </cell>
          <cell r="L3023" t="str">
            <v>Adventure</v>
          </cell>
          <cell r="M3023" t="str">
            <v>Comedy</v>
          </cell>
          <cell r="N3023" t="str">
            <v>Family</v>
          </cell>
          <cell r="O3023" t="str">
            <v>Sci-Fi</v>
          </cell>
        </row>
        <row r="3024">
          <cell r="A3024" t="str">
            <v>Frank Oz</v>
          </cell>
          <cell r="B3024">
            <v>90</v>
          </cell>
          <cell r="C3024">
            <v>63826569</v>
          </cell>
          <cell r="D3024" t="str">
            <v>Comedy</v>
          </cell>
          <cell r="E3024" t="str">
            <v>In &amp; OutÂ </v>
          </cell>
          <cell r="F3024" t="str">
            <v>http://www.imdb.com/title/tt0119360/?ref_=fn_tt_tt_1</v>
          </cell>
          <cell r="G3024" t="str">
            <v>English</v>
          </cell>
          <cell r="H3024" t="str">
            <v>USA</v>
          </cell>
          <cell r="I3024">
            <v>35000000</v>
          </cell>
          <cell r="J3024">
            <v>1997</v>
          </cell>
          <cell r="K3024">
            <v>6.3</v>
          </cell>
          <cell r="L3024" t="str">
            <v>Comedy</v>
          </cell>
          <cell r="M3024">
            <v>0</v>
          </cell>
        </row>
        <row r="3025">
          <cell r="A3025" t="str">
            <v>Roger Donaldson</v>
          </cell>
          <cell r="B3025">
            <v>108</v>
          </cell>
          <cell r="C3025">
            <v>60054449</v>
          </cell>
          <cell r="D3025" t="str">
            <v>Action|Horror|Sci-Fi|Thriller</v>
          </cell>
          <cell r="E3025" t="str">
            <v>SpeciesÂ </v>
          </cell>
          <cell r="F3025" t="str">
            <v>http://www.imdb.com/title/tt0114508/?ref_=fn_tt_tt_1</v>
          </cell>
          <cell r="G3025" t="str">
            <v>English</v>
          </cell>
          <cell r="H3025" t="str">
            <v>USA</v>
          </cell>
          <cell r="I3025">
            <v>35000000</v>
          </cell>
          <cell r="J3025">
            <v>1995</v>
          </cell>
          <cell r="K3025">
            <v>5.8</v>
          </cell>
          <cell r="L3025" t="str">
            <v>Action</v>
          </cell>
          <cell r="M3025" t="str">
            <v>Horror</v>
          </cell>
          <cell r="N3025" t="str">
            <v>Sci-Fi</v>
          </cell>
          <cell r="O3025" t="str">
            <v>Thriller</v>
          </cell>
        </row>
        <row r="3026">
          <cell r="A3026" t="str">
            <v>Randall Wallace</v>
          </cell>
          <cell r="B3026">
            <v>132</v>
          </cell>
          <cell r="C3026">
            <v>56876365</v>
          </cell>
          <cell r="D3026" t="str">
            <v>Action|Adventure</v>
          </cell>
          <cell r="E3026" t="str">
            <v>The Man in the Iron MaskÂ </v>
          </cell>
          <cell r="F3026" t="str">
            <v>http://www.imdb.com/title/tt0120744/?ref_=fn_tt_tt_1</v>
          </cell>
          <cell r="G3026" t="str">
            <v>English</v>
          </cell>
          <cell r="H3026" t="str">
            <v>USA</v>
          </cell>
          <cell r="I3026">
            <v>35000000</v>
          </cell>
          <cell r="J3026">
            <v>1998</v>
          </cell>
          <cell r="K3026">
            <v>6.4</v>
          </cell>
          <cell r="L3026" t="str">
            <v>Action</v>
          </cell>
          <cell r="M3026" t="str">
            <v>Adventure</v>
          </cell>
        </row>
        <row r="3027">
          <cell r="A3027" t="str">
            <v>Randall Wallace</v>
          </cell>
          <cell r="B3027">
            <v>123</v>
          </cell>
          <cell r="C3027">
            <v>59699513</v>
          </cell>
          <cell r="D3027" t="str">
            <v>Biography|Drama|Family|History|Sport</v>
          </cell>
          <cell r="E3027" t="str">
            <v>SecretariatÂ </v>
          </cell>
          <cell r="F3027" t="str">
            <v>http://www.imdb.com/title/tt1028576/?ref_=fn_tt_tt_1</v>
          </cell>
          <cell r="G3027" t="str">
            <v>English</v>
          </cell>
          <cell r="H3027" t="str">
            <v>USA</v>
          </cell>
          <cell r="I3027">
            <v>35000000</v>
          </cell>
          <cell r="J3027">
            <v>2010</v>
          </cell>
          <cell r="K3027">
            <v>7.2</v>
          </cell>
          <cell r="L3027" t="str">
            <v>Biography</v>
          </cell>
          <cell r="M3027" t="str">
            <v>Drama</v>
          </cell>
          <cell r="N3027" t="str">
            <v>Family</v>
          </cell>
          <cell r="O3027" t="str">
            <v>History</v>
          </cell>
        </row>
        <row r="3028">
          <cell r="A3028" t="str">
            <v>Michael Tollin</v>
          </cell>
          <cell r="B3028">
            <v>109</v>
          </cell>
          <cell r="C3028">
            <v>52277485</v>
          </cell>
          <cell r="D3028" t="str">
            <v>Biography|Drama|Sport</v>
          </cell>
          <cell r="E3028" t="str">
            <v>RadioÂ </v>
          </cell>
          <cell r="F3028" t="str">
            <v>http://www.imdb.com/title/tt0316465/?ref_=fn_tt_tt_1</v>
          </cell>
          <cell r="G3028" t="str">
            <v>English</v>
          </cell>
          <cell r="H3028" t="str">
            <v>USA</v>
          </cell>
          <cell r="I3028">
            <v>35000000</v>
          </cell>
          <cell r="J3028">
            <v>2003</v>
          </cell>
          <cell r="K3028">
            <v>6.9</v>
          </cell>
          <cell r="L3028" t="str">
            <v>Biography</v>
          </cell>
          <cell r="M3028" t="str">
            <v>Drama</v>
          </cell>
          <cell r="N3028" t="str">
            <v>Sport</v>
          </cell>
        </row>
        <row r="3029">
          <cell r="A3029" t="str">
            <v>Will Gluck</v>
          </cell>
          <cell r="B3029">
            <v>109</v>
          </cell>
          <cell r="C3029">
            <v>55802754</v>
          </cell>
          <cell r="D3029" t="str">
            <v>Comedy|Romance</v>
          </cell>
          <cell r="E3029" t="str">
            <v>Friends with BenefitsÂ </v>
          </cell>
          <cell r="F3029" t="str">
            <v>http://www.imdb.com/title/tt1632708/?ref_=fn_tt_tt_1</v>
          </cell>
          <cell r="G3029" t="str">
            <v>English</v>
          </cell>
          <cell r="H3029" t="str">
            <v>USA</v>
          </cell>
          <cell r="I3029">
            <v>35000000</v>
          </cell>
          <cell r="J3029">
            <v>2011</v>
          </cell>
          <cell r="K3029">
            <v>6.6</v>
          </cell>
          <cell r="L3029" t="str">
            <v>Comedy</v>
          </cell>
          <cell r="M3029" t="str">
            <v>Romance</v>
          </cell>
        </row>
        <row r="3030">
          <cell r="A3030" t="str">
            <v>Nicholas Stoller</v>
          </cell>
          <cell r="B3030">
            <v>92</v>
          </cell>
          <cell r="C3030">
            <v>55291815</v>
          </cell>
          <cell r="D3030" t="str">
            <v>Comedy</v>
          </cell>
          <cell r="E3030" t="str">
            <v>Neighbors 2: Sorority RisingÂ </v>
          </cell>
          <cell r="F3030" t="str">
            <v>http://www.imdb.com/title/tt4438848/?ref_=fn_tt_tt_1</v>
          </cell>
          <cell r="G3030" t="str">
            <v>English</v>
          </cell>
          <cell r="H3030" t="str">
            <v>USA</v>
          </cell>
          <cell r="I3030">
            <v>35000000</v>
          </cell>
          <cell r="J3030">
            <v>2016</v>
          </cell>
          <cell r="K3030">
            <v>6</v>
          </cell>
          <cell r="L3030" t="str">
            <v>Comedy</v>
          </cell>
          <cell r="M3030">
            <v>0</v>
          </cell>
        </row>
        <row r="3031">
          <cell r="A3031" t="str">
            <v>John Lee Hancock</v>
          </cell>
          <cell r="B3031">
            <v>125</v>
          </cell>
          <cell r="C3031">
            <v>83299761</v>
          </cell>
          <cell r="D3031" t="str">
            <v>Biography|Comedy|Drama|History|Music</v>
          </cell>
          <cell r="E3031" t="str">
            <v>Saving Mr. BanksÂ </v>
          </cell>
          <cell r="F3031" t="str">
            <v>http://www.imdb.com/title/tt2140373/?ref_=fn_tt_tt_1</v>
          </cell>
          <cell r="G3031" t="str">
            <v>English</v>
          </cell>
          <cell r="H3031" t="str">
            <v>USA</v>
          </cell>
          <cell r="I3031">
            <v>35000000</v>
          </cell>
          <cell r="J3031">
            <v>2013</v>
          </cell>
          <cell r="K3031">
            <v>7.5</v>
          </cell>
          <cell r="L3031" t="str">
            <v>Biography</v>
          </cell>
          <cell r="M3031" t="str">
            <v>Comedy</v>
          </cell>
          <cell r="N3031" t="str">
            <v>Drama</v>
          </cell>
          <cell r="O3031" t="str">
            <v>History</v>
          </cell>
        </row>
        <row r="3032">
          <cell r="A3032" t="str">
            <v>Judd Apatow</v>
          </cell>
          <cell r="B3032">
            <v>134</v>
          </cell>
          <cell r="C3032">
            <v>67523385</v>
          </cell>
          <cell r="D3032" t="str">
            <v>Comedy</v>
          </cell>
          <cell r="E3032" t="str">
            <v>This Is 40Â </v>
          </cell>
          <cell r="F3032" t="str">
            <v>http://www.imdb.com/title/tt1758830/?ref_=fn_tt_tt_1</v>
          </cell>
          <cell r="G3032" t="str">
            <v>English</v>
          </cell>
          <cell r="H3032" t="str">
            <v>USA</v>
          </cell>
          <cell r="I3032">
            <v>35000000</v>
          </cell>
          <cell r="J3032">
            <v>2012</v>
          </cell>
          <cell r="K3032">
            <v>6.2</v>
          </cell>
          <cell r="L3032" t="str">
            <v>Comedy</v>
          </cell>
          <cell r="M3032">
            <v>0</v>
          </cell>
        </row>
        <row r="3033">
          <cell r="A3033" t="str">
            <v>Walt Becker</v>
          </cell>
          <cell r="B3033">
            <v>88</v>
          </cell>
          <cell r="C3033">
            <v>49474048</v>
          </cell>
          <cell r="D3033" t="str">
            <v>Comedy|Family</v>
          </cell>
          <cell r="E3033" t="str">
            <v>Old DogsÂ </v>
          </cell>
          <cell r="F3033" t="str">
            <v>http://www.imdb.com/title/tt0976238/?ref_=fn_tt_tt_1</v>
          </cell>
          <cell r="G3033" t="str">
            <v>English</v>
          </cell>
          <cell r="H3033" t="str">
            <v>USA</v>
          </cell>
          <cell r="I3033">
            <v>35000000</v>
          </cell>
          <cell r="J3033">
            <v>2009</v>
          </cell>
          <cell r="K3033">
            <v>5.4</v>
          </cell>
          <cell r="L3033" t="str">
            <v>Comedy</v>
          </cell>
          <cell r="M3033" t="str">
            <v>Family</v>
          </cell>
        </row>
        <row r="3034">
          <cell r="A3034" t="str">
            <v>Patrick Tatopoulos</v>
          </cell>
          <cell r="B3034">
            <v>92</v>
          </cell>
          <cell r="C3034">
            <v>45802315</v>
          </cell>
          <cell r="D3034" t="str">
            <v>Action|Adventure|Fantasy|Sci-Fi|Thriller</v>
          </cell>
          <cell r="E3034" t="str">
            <v>Underworld: Rise of the LycansÂ </v>
          </cell>
          <cell r="F3034" t="str">
            <v>http://www.imdb.com/title/tt0834001/?ref_=fn_tt_tt_1</v>
          </cell>
          <cell r="G3034" t="str">
            <v>English</v>
          </cell>
          <cell r="H3034" t="str">
            <v>USA</v>
          </cell>
          <cell r="I3034">
            <v>35000000</v>
          </cell>
          <cell r="J3034">
            <v>2009</v>
          </cell>
          <cell r="K3034">
            <v>6.6</v>
          </cell>
          <cell r="L3034" t="str">
            <v>Action</v>
          </cell>
          <cell r="M3034" t="str">
            <v>Adventure</v>
          </cell>
          <cell r="N3034" t="str">
            <v>Fantasy</v>
          </cell>
          <cell r="O3034" t="str">
            <v>Sci-Fi</v>
          </cell>
        </row>
        <row r="3035">
          <cell r="A3035" t="str">
            <v>Ken Kwapis</v>
          </cell>
          <cell r="B3035">
            <v>91</v>
          </cell>
          <cell r="C3035">
            <v>43792641</v>
          </cell>
          <cell r="D3035" t="str">
            <v>Comedy|Romance</v>
          </cell>
          <cell r="E3035" t="str">
            <v>License to WedÂ </v>
          </cell>
          <cell r="F3035" t="str">
            <v>http://www.imdb.com/title/tt0762114/?ref_=fn_tt_tt_1</v>
          </cell>
          <cell r="G3035" t="str">
            <v>English</v>
          </cell>
          <cell r="H3035" t="str">
            <v>USA</v>
          </cell>
          <cell r="I3035">
            <v>35000000</v>
          </cell>
          <cell r="J3035">
            <v>2007</v>
          </cell>
          <cell r="K3035">
            <v>5.3</v>
          </cell>
          <cell r="L3035" t="str">
            <v>Comedy</v>
          </cell>
          <cell r="M3035" t="str">
            <v>Romance</v>
          </cell>
        </row>
        <row r="3036">
          <cell r="A3036" t="str">
            <v>Mike Newell</v>
          </cell>
          <cell r="B3036">
            <v>147</v>
          </cell>
          <cell r="C3036">
            <v>41954997</v>
          </cell>
          <cell r="D3036" t="str">
            <v>Biography|Crime|Drama</v>
          </cell>
          <cell r="E3036" t="str">
            <v>Donnie BrascoÂ </v>
          </cell>
          <cell r="F3036" t="str">
            <v>http://www.imdb.com/title/tt0119008/?ref_=fn_tt_tt_1</v>
          </cell>
          <cell r="G3036" t="str">
            <v>English</v>
          </cell>
          <cell r="H3036" t="str">
            <v>USA</v>
          </cell>
          <cell r="I3036">
            <v>35000000</v>
          </cell>
          <cell r="J3036">
            <v>1997</v>
          </cell>
          <cell r="K3036">
            <v>7.8</v>
          </cell>
          <cell r="L3036" t="str">
            <v>Biography</v>
          </cell>
          <cell r="M3036" t="str">
            <v>Crime</v>
          </cell>
          <cell r="N3036" t="str">
            <v>Drama</v>
          </cell>
        </row>
        <row r="3037">
          <cell r="A3037" t="str">
            <v>Ethan Coen</v>
          </cell>
          <cell r="B3037">
            <v>104</v>
          </cell>
          <cell r="C3037">
            <v>39692139</v>
          </cell>
          <cell r="D3037" t="str">
            <v>Comedy|Crime|Thriller</v>
          </cell>
          <cell r="E3037" t="str">
            <v>The LadykillersÂ </v>
          </cell>
          <cell r="F3037" t="str">
            <v>http://www.imdb.com/title/tt0335245/?ref_=fn_tt_tt_1</v>
          </cell>
          <cell r="G3037" t="str">
            <v>English</v>
          </cell>
          <cell r="H3037" t="str">
            <v>USA</v>
          </cell>
          <cell r="I3037">
            <v>35000000</v>
          </cell>
          <cell r="J3037">
            <v>2004</v>
          </cell>
          <cell r="K3037">
            <v>6.2</v>
          </cell>
          <cell r="L3037" t="str">
            <v>Comedy</v>
          </cell>
          <cell r="M3037" t="str">
            <v>Crime</v>
          </cell>
          <cell r="N3037" t="str">
            <v>Thriller</v>
          </cell>
        </row>
        <row r="3038">
          <cell r="A3038" t="str">
            <v>John Moore</v>
          </cell>
          <cell r="B3038">
            <v>103</v>
          </cell>
          <cell r="C3038">
            <v>40687294</v>
          </cell>
          <cell r="D3038" t="str">
            <v>Action|Crime|Drama|Mystery|Thriller</v>
          </cell>
          <cell r="E3038" t="str">
            <v>Max PayneÂ </v>
          </cell>
          <cell r="F3038" t="str">
            <v>http://www.imdb.com/title/tt0467197/?ref_=fn_tt_tt_1</v>
          </cell>
          <cell r="G3038" t="str">
            <v>English</v>
          </cell>
          <cell r="H3038" t="str">
            <v>Canada</v>
          </cell>
          <cell r="I3038">
            <v>35000000</v>
          </cell>
          <cell r="J3038">
            <v>2008</v>
          </cell>
          <cell r="K3038">
            <v>5.4</v>
          </cell>
          <cell r="L3038" t="str">
            <v>Action</v>
          </cell>
          <cell r="M3038" t="str">
            <v>Crime</v>
          </cell>
          <cell r="N3038" t="str">
            <v>Drama</v>
          </cell>
          <cell r="O3038" t="str">
            <v>Mystery</v>
          </cell>
        </row>
        <row r="3039">
          <cell r="A3039" t="str">
            <v>Alan Poul</v>
          </cell>
          <cell r="B3039">
            <v>104</v>
          </cell>
          <cell r="C3039">
            <v>37481242</v>
          </cell>
          <cell r="D3039" t="str">
            <v>Comedy|Romance</v>
          </cell>
          <cell r="E3039" t="str">
            <v>The Back-up PlanÂ </v>
          </cell>
          <cell r="F3039" t="str">
            <v>http://www.imdb.com/title/tt1212436/?ref_=fn_tt_tt_1</v>
          </cell>
          <cell r="G3039" t="str">
            <v>English</v>
          </cell>
          <cell r="H3039" t="str">
            <v>USA</v>
          </cell>
          <cell r="I3039">
            <v>35000000</v>
          </cell>
          <cell r="J3039">
            <v>2010</v>
          </cell>
          <cell r="K3039">
            <v>5.3</v>
          </cell>
          <cell r="L3039" t="str">
            <v>Comedy</v>
          </cell>
          <cell r="M3039" t="str">
            <v>Romance</v>
          </cell>
        </row>
        <row r="3040">
          <cell r="A3040" t="str">
            <v>Luke Greenfield</v>
          </cell>
          <cell r="B3040">
            <v>112</v>
          </cell>
          <cell r="C3040">
            <v>39026186</v>
          </cell>
          <cell r="D3040" t="str">
            <v>Comedy|Drama|Romance</v>
          </cell>
          <cell r="E3040" t="str">
            <v>Something BorrowedÂ </v>
          </cell>
          <cell r="F3040" t="str">
            <v>http://www.imdb.com/title/tt0491152/?ref_=fn_tt_tt_1</v>
          </cell>
          <cell r="G3040" t="str">
            <v>English</v>
          </cell>
          <cell r="H3040" t="str">
            <v>USA</v>
          </cell>
          <cell r="I3040">
            <v>35000000</v>
          </cell>
          <cell r="J3040">
            <v>2011</v>
          </cell>
          <cell r="K3040">
            <v>5.9</v>
          </cell>
          <cell r="L3040" t="str">
            <v>Comedy</v>
          </cell>
          <cell r="M3040" t="str">
            <v>Drama</v>
          </cell>
          <cell r="N3040" t="str">
            <v>Romance</v>
          </cell>
        </row>
        <row r="3041">
          <cell r="A3041" t="str">
            <v>Steven E. de Souza</v>
          </cell>
          <cell r="B3041">
            <v>102</v>
          </cell>
          <cell r="C3041">
            <v>33423521</v>
          </cell>
          <cell r="D3041" t="str">
            <v>Action|Adventure|Comedy|Thriller</v>
          </cell>
          <cell r="E3041" t="str">
            <v>Street FighterÂ </v>
          </cell>
          <cell r="F3041" t="str">
            <v>http://www.imdb.com/title/tt0111301/?ref_=fn_tt_tt_1</v>
          </cell>
          <cell r="G3041" t="str">
            <v>English</v>
          </cell>
          <cell r="H3041" t="str">
            <v>Japan</v>
          </cell>
          <cell r="I3041">
            <v>35000000</v>
          </cell>
          <cell r="J3041">
            <v>1994</v>
          </cell>
          <cell r="K3041">
            <v>3.8</v>
          </cell>
          <cell r="L3041" t="str">
            <v>Action</v>
          </cell>
          <cell r="M3041" t="str">
            <v>Adventure</v>
          </cell>
          <cell r="N3041" t="str">
            <v>Comedy</v>
          </cell>
          <cell r="O3041" t="str">
            <v>Thriller</v>
          </cell>
        </row>
        <row r="3042">
          <cell r="A3042" t="str">
            <v>Roman Polanski</v>
          </cell>
          <cell r="B3042">
            <v>150</v>
          </cell>
          <cell r="C3042">
            <v>32519322</v>
          </cell>
          <cell r="D3042" t="str">
            <v>Biography|Drama|War</v>
          </cell>
          <cell r="E3042" t="str">
            <v>The PianistÂ </v>
          </cell>
          <cell r="F3042" t="str">
            <v>http://www.imdb.com/title/tt0253474/?ref_=fn_tt_tt_1</v>
          </cell>
          <cell r="G3042" t="str">
            <v>English</v>
          </cell>
          <cell r="H3042" t="str">
            <v>France</v>
          </cell>
          <cell r="I3042">
            <v>35000000</v>
          </cell>
          <cell r="J3042">
            <v>2002</v>
          </cell>
          <cell r="K3042">
            <v>8.5</v>
          </cell>
          <cell r="L3042" t="str">
            <v>Biography</v>
          </cell>
          <cell r="M3042" t="str">
            <v>Drama</v>
          </cell>
          <cell r="N3042" t="str">
            <v>War</v>
          </cell>
        </row>
        <row r="3043">
          <cell r="A3043" t="str">
            <v>Clint Eastwood</v>
          </cell>
          <cell r="B3043">
            <v>137</v>
          </cell>
          <cell r="C3043">
            <v>37304950</v>
          </cell>
          <cell r="D3043" t="str">
            <v>Biography|Crime|Drama</v>
          </cell>
          <cell r="E3043" t="str">
            <v>J. EdgarÂ </v>
          </cell>
          <cell r="F3043" t="str">
            <v>http://www.imdb.com/title/tt1616195/?ref_=fn_tt_tt_1</v>
          </cell>
          <cell r="G3043" t="str">
            <v>English</v>
          </cell>
          <cell r="H3043" t="str">
            <v>USA</v>
          </cell>
          <cell r="I3043">
            <v>35000000</v>
          </cell>
          <cell r="J3043">
            <v>2011</v>
          </cell>
          <cell r="K3043">
            <v>6.6</v>
          </cell>
          <cell r="L3043" t="str">
            <v>Biography</v>
          </cell>
          <cell r="M3043" t="str">
            <v>Crime</v>
          </cell>
          <cell r="N3043" t="str">
            <v>Drama</v>
          </cell>
        </row>
        <row r="3044">
          <cell r="A3044" t="str">
            <v>Alexandre Aja</v>
          </cell>
          <cell r="B3044">
            <v>112</v>
          </cell>
          <cell r="C3044">
            <v>30691439</v>
          </cell>
          <cell r="D3044" t="str">
            <v>Horror|Mystery</v>
          </cell>
          <cell r="E3044" t="str">
            <v>MirrorsÂ </v>
          </cell>
          <cell r="F3044" t="str">
            <v>http://www.imdb.com/title/tt0790686/?ref_=fn_tt_tt_1</v>
          </cell>
          <cell r="G3044" t="str">
            <v>English</v>
          </cell>
          <cell r="H3044" t="str">
            <v>USA</v>
          </cell>
          <cell r="I3044">
            <v>35000000</v>
          </cell>
          <cell r="J3044">
            <v>2008</v>
          </cell>
          <cell r="K3044">
            <v>6.2</v>
          </cell>
          <cell r="L3044" t="str">
            <v>Horror</v>
          </cell>
          <cell r="M3044" t="str">
            <v>Mystery</v>
          </cell>
        </row>
        <row r="3045">
          <cell r="A3045" t="str">
            <v>Michael Rymer</v>
          </cell>
          <cell r="B3045">
            <v>101</v>
          </cell>
          <cell r="C3045">
            <v>30307804</v>
          </cell>
          <cell r="D3045" t="str">
            <v>Drama|Fantasy|Horror</v>
          </cell>
          <cell r="E3045" t="str">
            <v>Queen of the DamnedÂ </v>
          </cell>
          <cell r="F3045" t="str">
            <v>http://www.imdb.com/title/tt0238546/?ref_=fn_tt_tt_1</v>
          </cell>
          <cell r="G3045" t="str">
            <v>English</v>
          </cell>
          <cell r="H3045" t="str">
            <v>USA</v>
          </cell>
          <cell r="I3045">
            <v>35000000</v>
          </cell>
          <cell r="J3045">
            <v>2002</v>
          </cell>
          <cell r="K3045">
            <v>5.2</v>
          </cell>
          <cell r="L3045" t="str">
            <v>Drama</v>
          </cell>
          <cell r="M3045" t="str">
            <v>Fantasy</v>
          </cell>
          <cell r="N3045" t="str">
            <v>Horror</v>
          </cell>
        </row>
        <row r="3046">
          <cell r="A3046" t="str">
            <v>Stephen Hopkins</v>
          </cell>
          <cell r="B3046">
            <v>103</v>
          </cell>
          <cell r="C3046">
            <v>30669413</v>
          </cell>
          <cell r="D3046" t="str">
            <v>Action|Horror|Sci-Fi</v>
          </cell>
          <cell r="E3046" t="str">
            <v>Predator 2Â </v>
          </cell>
          <cell r="F3046" t="str">
            <v>http://www.imdb.com/title/tt0100403/?ref_=fn_tt_tt_1</v>
          </cell>
          <cell r="G3046" t="str">
            <v>English</v>
          </cell>
          <cell r="H3046" t="str">
            <v>USA</v>
          </cell>
          <cell r="I3046">
            <v>35000000</v>
          </cell>
          <cell r="J3046">
            <v>1990</v>
          </cell>
          <cell r="K3046">
            <v>6.2</v>
          </cell>
          <cell r="L3046" t="str">
            <v>Action</v>
          </cell>
          <cell r="M3046" t="str">
            <v>Horror</v>
          </cell>
          <cell r="N3046" t="str">
            <v>Sci-Fi</v>
          </cell>
        </row>
        <row r="3047">
          <cell r="A3047" t="str">
            <v>Gregory Hoblit</v>
          </cell>
          <cell r="B3047">
            <v>101</v>
          </cell>
          <cell r="C3047">
            <v>28687835</v>
          </cell>
          <cell r="D3047" t="str">
            <v>Crime|Drama|Thriller</v>
          </cell>
          <cell r="E3047" t="str">
            <v>UntraceableÂ </v>
          </cell>
          <cell r="F3047" t="str">
            <v>http://www.imdb.com/title/tt0880578/?ref_=fn_tt_tt_1</v>
          </cell>
          <cell r="G3047" t="str">
            <v>English</v>
          </cell>
          <cell r="H3047" t="str">
            <v>USA</v>
          </cell>
          <cell r="I3047">
            <v>35000000</v>
          </cell>
          <cell r="J3047">
            <v>2008</v>
          </cell>
          <cell r="K3047">
            <v>6.2</v>
          </cell>
          <cell r="L3047" t="str">
            <v>Crime</v>
          </cell>
          <cell r="M3047" t="str">
            <v>Drama</v>
          </cell>
          <cell r="N3047" t="str">
            <v>Thriller</v>
          </cell>
        </row>
        <row r="3048">
          <cell r="A3048" t="str">
            <v>Hugh Wilson</v>
          </cell>
          <cell r="B3048">
            <v>112</v>
          </cell>
          <cell r="C3048">
            <v>26494611</v>
          </cell>
          <cell r="D3048" t="str">
            <v>Comedy|Drama|Romance|Sci-Fi</v>
          </cell>
          <cell r="E3048" t="str">
            <v>Blast from the PastÂ </v>
          </cell>
          <cell r="F3048" t="str">
            <v>http://www.imdb.com/title/tt0124298/?ref_=fn_tt_tt_1</v>
          </cell>
          <cell r="G3048" t="str">
            <v>English</v>
          </cell>
          <cell r="H3048" t="str">
            <v>USA</v>
          </cell>
          <cell r="I3048">
            <v>35000000</v>
          </cell>
          <cell r="J3048">
            <v>1999</v>
          </cell>
          <cell r="K3048">
            <v>6.6</v>
          </cell>
          <cell r="L3048" t="str">
            <v>Comedy</v>
          </cell>
          <cell r="M3048" t="str">
            <v>Drama</v>
          </cell>
          <cell r="N3048" t="str">
            <v>Romance</v>
          </cell>
          <cell r="O3048" t="str">
            <v>Sci-Fi</v>
          </cell>
        </row>
        <row r="3049">
          <cell r="A3049" t="str">
            <v>Kevin Smith</v>
          </cell>
          <cell r="B3049">
            <v>102</v>
          </cell>
          <cell r="C3049">
            <v>25266129</v>
          </cell>
          <cell r="D3049" t="str">
            <v>Comedy|Drama|Romance</v>
          </cell>
          <cell r="E3049" t="str">
            <v>Jersey GirlÂ </v>
          </cell>
          <cell r="F3049" t="str">
            <v>http://www.imdb.com/title/tt0300051/?ref_=fn_tt_tt_1</v>
          </cell>
          <cell r="G3049" t="str">
            <v>English</v>
          </cell>
          <cell r="H3049" t="str">
            <v>USA</v>
          </cell>
          <cell r="I3049">
            <v>35000000</v>
          </cell>
          <cell r="J3049">
            <v>2004</v>
          </cell>
          <cell r="K3049">
            <v>6.2</v>
          </cell>
          <cell r="L3049" t="str">
            <v>Comedy</v>
          </cell>
          <cell r="M3049" t="str">
            <v>Drama</v>
          </cell>
          <cell r="N3049" t="str">
            <v>Romance</v>
          </cell>
        </row>
        <row r="3050">
          <cell r="A3050" t="str">
            <v>Rob Cohen</v>
          </cell>
          <cell r="B3050">
            <v>101</v>
          </cell>
          <cell r="C3050">
            <v>25863915</v>
          </cell>
          <cell r="D3050" t="str">
            <v>Action|Crime|Mystery|Thriller</v>
          </cell>
          <cell r="E3050" t="str">
            <v>Alex CrossÂ </v>
          </cell>
          <cell r="F3050" t="str">
            <v>http://www.imdb.com/title/tt1712170/?ref_=fn_tt_tt_1</v>
          </cell>
          <cell r="G3050" t="str">
            <v>English</v>
          </cell>
          <cell r="H3050" t="str">
            <v>USA</v>
          </cell>
          <cell r="I3050">
            <v>35000000</v>
          </cell>
          <cell r="J3050">
            <v>2012</v>
          </cell>
          <cell r="K3050">
            <v>5.0999999999999996</v>
          </cell>
          <cell r="L3050" t="str">
            <v>Action</v>
          </cell>
          <cell r="M3050" t="str">
            <v>Crime</v>
          </cell>
          <cell r="N3050" t="str">
            <v>Mystery</v>
          </cell>
          <cell r="O3050" t="str">
            <v>Thriller</v>
          </cell>
        </row>
        <row r="3051">
          <cell r="A3051" t="str">
            <v>Susanna White</v>
          </cell>
          <cell r="B3051">
            <v>109</v>
          </cell>
          <cell r="C3051">
            <v>28995450</v>
          </cell>
          <cell r="D3051" t="str">
            <v>Comedy|Family|Fantasy</v>
          </cell>
          <cell r="E3051" t="str">
            <v>Nanny McPhee ReturnsÂ </v>
          </cell>
          <cell r="F3051" t="str">
            <v>http://www.imdb.com/title/tt1415283/?ref_=fn_tt_tt_1</v>
          </cell>
          <cell r="G3051" t="str">
            <v>English</v>
          </cell>
          <cell r="H3051" t="str">
            <v>UK</v>
          </cell>
          <cell r="I3051">
            <v>35000000</v>
          </cell>
          <cell r="J3051">
            <v>2010</v>
          </cell>
          <cell r="K3051">
            <v>6.1</v>
          </cell>
          <cell r="L3051" t="str">
            <v>Comedy</v>
          </cell>
          <cell r="M3051" t="str">
            <v>Family</v>
          </cell>
          <cell r="N3051" t="str">
            <v>Fantasy</v>
          </cell>
        </row>
        <row r="3052">
          <cell r="A3052" t="str">
            <v>Danny DeVito</v>
          </cell>
          <cell r="B3052">
            <v>140</v>
          </cell>
          <cell r="C3052">
            <v>24276500</v>
          </cell>
          <cell r="D3052" t="str">
            <v>Biography|Crime|Drama</v>
          </cell>
          <cell r="E3052" t="str">
            <v>HoffaÂ </v>
          </cell>
          <cell r="F3052" t="str">
            <v>http://www.imdb.com/title/tt0104427/?ref_=fn_tt_tt_1</v>
          </cell>
          <cell r="G3052" t="str">
            <v>English</v>
          </cell>
          <cell r="H3052" t="str">
            <v>USA</v>
          </cell>
          <cell r="I3052">
            <v>35000000</v>
          </cell>
          <cell r="J3052">
            <v>1992</v>
          </cell>
          <cell r="K3052">
            <v>6.6</v>
          </cell>
          <cell r="L3052" t="str">
            <v>Biography</v>
          </cell>
          <cell r="M3052" t="str">
            <v>Crime</v>
          </cell>
          <cell r="N3052" t="str">
            <v>Drama</v>
          </cell>
        </row>
        <row r="3053">
          <cell r="A3053" t="str">
            <v>Tommy O'Haver</v>
          </cell>
          <cell r="B3053">
            <v>96</v>
          </cell>
          <cell r="C3053">
            <v>22913677</v>
          </cell>
          <cell r="D3053" t="str">
            <v>Comedy|Family|Fantasy|Romance</v>
          </cell>
          <cell r="E3053" t="str">
            <v>Ella EnchantedÂ </v>
          </cell>
          <cell r="F3053" t="str">
            <v>http://www.imdb.com/title/tt0327679/?ref_=fn_tt_tt_1</v>
          </cell>
          <cell r="G3053" t="str">
            <v>English</v>
          </cell>
          <cell r="H3053" t="str">
            <v>USA</v>
          </cell>
          <cell r="I3053">
            <v>35000000</v>
          </cell>
          <cell r="J3053">
            <v>2004</v>
          </cell>
          <cell r="K3053">
            <v>6.3</v>
          </cell>
          <cell r="L3053" t="str">
            <v>Comedy</v>
          </cell>
          <cell r="M3053" t="str">
            <v>Family</v>
          </cell>
          <cell r="N3053" t="str">
            <v>Fantasy</v>
          </cell>
          <cell r="O3053" t="str">
            <v>Romance</v>
          </cell>
        </row>
        <row r="3054">
          <cell r="A3054" t="str">
            <v>Peter Landesman</v>
          </cell>
          <cell r="B3054">
            <v>123</v>
          </cell>
          <cell r="C3054">
            <v>34531832</v>
          </cell>
          <cell r="D3054" t="str">
            <v>Biography|Drama|Sport</v>
          </cell>
          <cell r="E3054" t="str">
            <v>ConcussionÂ </v>
          </cell>
          <cell r="F3054" t="str">
            <v>http://www.imdb.com/title/tt3322364/?ref_=fn_tt_tt_1</v>
          </cell>
          <cell r="G3054" t="str">
            <v>English</v>
          </cell>
          <cell r="H3054" t="str">
            <v>UK</v>
          </cell>
          <cell r="I3054">
            <v>35000000</v>
          </cell>
          <cell r="J3054">
            <v>2015</v>
          </cell>
          <cell r="K3054">
            <v>7.1</v>
          </cell>
          <cell r="L3054" t="str">
            <v>Biography</v>
          </cell>
          <cell r="M3054" t="str">
            <v>Drama</v>
          </cell>
          <cell r="N3054" t="str">
            <v>Sport</v>
          </cell>
        </row>
        <row r="3055">
          <cell r="A3055" t="str">
            <v>John Singleton</v>
          </cell>
          <cell r="B3055">
            <v>106</v>
          </cell>
          <cell r="C3055">
            <v>28064226</v>
          </cell>
          <cell r="D3055" t="str">
            <v>Action|Mystery|Thriller</v>
          </cell>
          <cell r="E3055" t="str">
            <v>AbductionÂ </v>
          </cell>
          <cell r="F3055" t="str">
            <v>http://www.imdb.com/title/tt1600195/?ref_=fn_tt_tt_1</v>
          </cell>
          <cell r="G3055" t="str">
            <v>English</v>
          </cell>
          <cell r="H3055" t="str">
            <v>USA</v>
          </cell>
          <cell r="I3055">
            <v>35000000</v>
          </cell>
          <cell r="J3055">
            <v>2011</v>
          </cell>
          <cell r="K3055">
            <v>5</v>
          </cell>
          <cell r="L3055" t="str">
            <v>Action</v>
          </cell>
          <cell r="M3055" t="str">
            <v>Mystery</v>
          </cell>
          <cell r="N3055" t="str">
            <v>Thriller</v>
          </cell>
        </row>
        <row r="3056">
          <cell r="A3056" t="str">
            <v>Gary Chapman</v>
          </cell>
          <cell r="B3056">
            <v>76</v>
          </cell>
          <cell r="C3056">
            <v>19447478</v>
          </cell>
          <cell r="D3056" t="str">
            <v>Adventure|Animation|Comedy|Family|War</v>
          </cell>
          <cell r="E3056" t="str">
            <v>ValiantÂ </v>
          </cell>
          <cell r="F3056" t="str">
            <v>http://www.imdb.com/title/tt0361089/?ref_=fn_tt_tt_1</v>
          </cell>
          <cell r="G3056" t="str">
            <v>English</v>
          </cell>
          <cell r="H3056" t="str">
            <v>UK</v>
          </cell>
          <cell r="I3056">
            <v>35000000</v>
          </cell>
          <cell r="J3056">
            <v>2005</v>
          </cell>
          <cell r="K3056">
            <v>5.6</v>
          </cell>
          <cell r="L3056" t="str">
            <v>Adventure</v>
          </cell>
          <cell r="M3056" t="str">
            <v>Animation</v>
          </cell>
          <cell r="N3056" t="str">
            <v>Comedy</v>
          </cell>
          <cell r="O3056" t="str">
            <v>Family</v>
          </cell>
        </row>
        <row r="3057">
          <cell r="A3057" t="str">
            <v>Craig Mazin</v>
          </cell>
          <cell r="B3057">
            <v>82</v>
          </cell>
          <cell r="C3057">
            <v>25871834</v>
          </cell>
          <cell r="D3057" t="str">
            <v>Action|Comedy|Sci-Fi|Thriller</v>
          </cell>
          <cell r="E3057" t="str">
            <v>Superhero MovieÂ </v>
          </cell>
          <cell r="F3057" t="str">
            <v>http://www.imdb.com/title/tt0426592/?ref_=fn_tt_tt_1</v>
          </cell>
          <cell r="G3057" t="str">
            <v>English</v>
          </cell>
          <cell r="H3057" t="str">
            <v>USA</v>
          </cell>
          <cell r="I3057">
            <v>35000000</v>
          </cell>
          <cell r="J3057">
            <v>2008</v>
          </cell>
          <cell r="K3057">
            <v>4.5</v>
          </cell>
          <cell r="L3057" t="str">
            <v>Action</v>
          </cell>
          <cell r="M3057" t="str">
            <v>Comedy</v>
          </cell>
          <cell r="N3057" t="str">
            <v>Sci-Fi</v>
          </cell>
          <cell r="O3057" t="str">
            <v>Thriller</v>
          </cell>
        </row>
        <row r="3058">
          <cell r="A3058" t="str">
            <v>Allen Hughes</v>
          </cell>
          <cell r="B3058">
            <v>109</v>
          </cell>
          <cell r="C3058">
            <v>19692608</v>
          </cell>
          <cell r="D3058" t="str">
            <v>Crime|Drama|Thriller</v>
          </cell>
          <cell r="E3058" t="str">
            <v>Broken CityÂ </v>
          </cell>
          <cell r="F3058" t="str">
            <v>http://www.imdb.com/title/tt1235522/?ref_=fn_tt_tt_1</v>
          </cell>
          <cell r="G3058" t="str">
            <v>English</v>
          </cell>
          <cell r="H3058" t="str">
            <v>USA</v>
          </cell>
          <cell r="I3058">
            <v>35000000</v>
          </cell>
          <cell r="J3058">
            <v>2013</v>
          </cell>
          <cell r="K3058">
            <v>6.2</v>
          </cell>
          <cell r="L3058" t="str">
            <v>Crime</v>
          </cell>
          <cell r="M3058" t="str">
            <v>Drama</v>
          </cell>
          <cell r="N3058" t="str">
            <v>Thriller</v>
          </cell>
        </row>
        <row r="3059">
          <cell r="A3059" t="str">
            <v>Wes Craven</v>
          </cell>
          <cell r="B3059">
            <v>99</v>
          </cell>
          <cell r="C3059">
            <v>19294901</v>
          </cell>
          <cell r="D3059" t="str">
            <v>Comedy|Horror</v>
          </cell>
          <cell r="E3059" t="str">
            <v>CursedÂ </v>
          </cell>
          <cell r="F3059" t="str">
            <v>http://www.imdb.com/title/tt0257516/?ref_=fn_tt_tt_1</v>
          </cell>
          <cell r="G3059" t="str">
            <v>English</v>
          </cell>
          <cell r="H3059" t="str">
            <v>USA</v>
          </cell>
          <cell r="I3059">
            <v>35000000</v>
          </cell>
          <cell r="J3059">
            <v>2005</v>
          </cell>
          <cell r="K3059">
            <v>5</v>
          </cell>
          <cell r="L3059" t="str">
            <v>Comedy</v>
          </cell>
          <cell r="M3059" t="str">
            <v>Horror</v>
          </cell>
        </row>
        <row r="3060">
          <cell r="A3060" t="str">
            <v>David Koepp</v>
          </cell>
          <cell r="B3060">
            <v>91</v>
          </cell>
          <cell r="C3060">
            <v>20275446</v>
          </cell>
          <cell r="D3060" t="str">
            <v>Action|Crime|Thriller</v>
          </cell>
          <cell r="E3060" t="str">
            <v>Premium RushÂ </v>
          </cell>
          <cell r="F3060" t="str">
            <v>http://www.imdb.com/title/tt1547234/?ref_=fn_tt_tt_1</v>
          </cell>
          <cell r="G3060" t="str">
            <v>English</v>
          </cell>
          <cell r="H3060" t="str">
            <v>USA</v>
          </cell>
          <cell r="I3060">
            <v>35000000</v>
          </cell>
          <cell r="J3060">
            <v>2012</v>
          </cell>
          <cell r="K3060">
            <v>6.5</v>
          </cell>
          <cell r="L3060" t="str">
            <v>Action</v>
          </cell>
          <cell r="M3060" t="str">
            <v>Crime</v>
          </cell>
          <cell r="N3060" t="str">
            <v>Thriller</v>
          </cell>
        </row>
        <row r="3061">
          <cell r="A3061" t="str">
            <v>Anne Fletcher</v>
          </cell>
          <cell r="B3061">
            <v>87</v>
          </cell>
          <cell r="C3061">
            <v>34507079</v>
          </cell>
          <cell r="D3061" t="str">
            <v>Action|Comedy|Crime</v>
          </cell>
          <cell r="E3061" t="str">
            <v>Hot PursuitÂ </v>
          </cell>
          <cell r="F3061" t="str">
            <v>http://www.imdb.com/title/tt2967224/?ref_=fn_tt_tt_1</v>
          </cell>
          <cell r="G3061" t="str">
            <v>English</v>
          </cell>
          <cell r="H3061" t="str">
            <v>USA</v>
          </cell>
          <cell r="I3061">
            <v>35000000</v>
          </cell>
          <cell r="J3061">
            <v>2015</v>
          </cell>
          <cell r="K3061">
            <v>5.0999999999999996</v>
          </cell>
          <cell r="L3061" t="str">
            <v>Action</v>
          </cell>
          <cell r="M3061" t="str">
            <v>Comedy</v>
          </cell>
          <cell r="N3061" t="str">
            <v>Crime</v>
          </cell>
        </row>
        <row r="3062">
          <cell r="A3062" t="str">
            <v>Shekhar Kapur</v>
          </cell>
          <cell r="B3062">
            <v>125</v>
          </cell>
          <cell r="C3062">
            <v>18306166</v>
          </cell>
          <cell r="D3062" t="str">
            <v>Adventure|Drama|Romance|War</v>
          </cell>
          <cell r="E3062" t="str">
            <v>The Four FeathersÂ </v>
          </cell>
          <cell r="F3062" t="str">
            <v>http://www.imdb.com/title/tt0240510/?ref_=fn_tt_tt_1</v>
          </cell>
          <cell r="G3062" t="str">
            <v>English</v>
          </cell>
          <cell r="H3062" t="str">
            <v>UK</v>
          </cell>
          <cell r="I3062">
            <v>35000000</v>
          </cell>
          <cell r="J3062">
            <v>2002</v>
          </cell>
          <cell r="K3062">
            <v>6.5</v>
          </cell>
          <cell r="L3062" t="str">
            <v>Adventure</v>
          </cell>
          <cell r="M3062" t="str">
            <v>Drama</v>
          </cell>
          <cell r="N3062" t="str">
            <v>Romance</v>
          </cell>
          <cell r="O3062" t="str">
            <v>War</v>
          </cell>
        </row>
        <row r="3063">
          <cell r="A3063" t="str">
            <v>Taylor Hackford</v>
          </cell>
          <cell r="B3063">
            <v>118</v>
          </cell>
          <cell r="C3063">
            <v>17609982</v>
          </cell>
          <cell r="D3063" t="str">
            <v>Action|Crime|Romance|Thriller</v>
          </cell>
          <cell r="E3063" t="str">
            <v>ParkerÂ </v>
          </cell>
          <cell r="F3063" t="str">
            <v>http://www.imdb.com/title/tt1904996/?ref_=fn_tt_tt_1</v>
          </cell>
          <cell r="G3063" t="str">
            <v>English</v>
          </cell>
          <cell r="H3063" t="str">
            <v>USA</v>
          </cell>
          <cell r="I3063">
            <v>35000000</v>
          </cell>
          <cell r="J3063">
            <v>2013</v>
          </cell>
          <cell r="K3063">
            <v>6.2</v>
          </cell>
          <cell r="L3063" t="str">
            <v>Action</v>
          </cell>
          <cell r="M3063" t="str">
            <v>Crime</v>
          </cell>
          <cell r="N3063" t="str">
            <v>Romance</v>
          </cell>
          <cell r="O3063" t="str">
            <v>Thriller</v>
          </cell>
        </row>
        <row r="3064">
          <cell r="A3064" t="str">
            <v>Roger Kumble</v>
          </cell>
          <cell r="B3064">
            <v>92</v>
          </cell>
          <cell r="C3064">
            <v>17596256</v>
          </cell>
          <cell r="D3064" t="str">
            <v>Comedy|Family</v>
          </cell>
          <cell r="E3064" t="str">
            <v>Furry VengeanceÂ </v>
          </cell>
          <cell r="F3064" t="str">
            <v>http://www.imdb.com/title/tt0492389/?ref_=fn_tt_tt_1</v>
          </cell>
          <cell r="G3064" t="str">
            <v>English</v>
          </cell>
          <cell r="H3064" t="str">
            <v>USA</v>
          </cell>
          <cell r="I3064">
            <v>35000000</v>
          </cell>
          <cell r="J3064">
            <v>2010</v>
          </cell>
          <cell r="K3064">
            <v>3.8</v>
          </cell>
          <cell r="L3064" t="str">
            <v>Comedy</v>
          </cell>
          <cell r="M3064" t="str">
            <v>Family</v>
          </cell>
        </row>
        <row r="3065">
          <cell r="A3065" t="str">
            <v>Robert Redford</v>
          </cell>
          <cell r="B3065">
            <v>92</v>
          </cell>
          <cell r="C3065">
            <v>14998070</v>
          </cell>
          <cell r="D3065" t="str">
            <v>Drama|Thriller|War</v>
          </cell>
          <cell r="E3065" t="str">
            <v>Lions for LambsÂ </v>
          </cell>
          <cell r="F3065" t="str">
            <v>http://www.imdb.com/title/tt0891527/?ref_=fn_tt_tt_1</v>
          </cell>
          <cell r="G3065" t="str">
            <v>English</v>
          </cell>
          <cell r="H3065" t="str">
            <v>USA</v>
          </cell>
          <cell r="I3065">
            <v>35000000</v>
          </cell>
          <cell r="J3065">
            <v>2007</v>
          </cell>
          <cell r="K3065">
            <v>6.2</v>
          </cell>
          <cell r="L3065" t="str">
            <v>Drama</v>
          </cell>
          <cell r="M3065" t="str">
            <v>Thriller</v>
          </cell>
          <cell r="N3065" t="str">
            <v>War</v>
          </cell>
        </row>
        <row r="3066">
          <cell r="A3066" t="str">
            <v>John Milius</v>
          </cell>
          <cell r="B3066">
            <v>115</v>
          </cell>
          <cell r="C3066">
            <v>14587732</v>
          </cell>
          <cell r="D3066" t="str">
            <v>Action|Drama|Thriller|War</v>
          </cell>
          <cell r="E3066" t="str">
            <v>Flight of the IntruderÂ </v>
          </cell>
          <cell r="F3066" t="str">
            <v>http://www.imdb.com/title/tt0099587/?ref_=fn_tt_tt_1</v>
          </cell>
          <cell r="G3066" t="str">
            <v>English</v>
          </cell>
          <cell r="H3066" t="str">
            <v>USA</v>
          </cell>
          <cell r="I3066">
            <v>35000000</v>
          </cell>
          <cell r="J3066">
            <v>1991</v>
          </cell>
          <cell r="K3066">
            <v>5.7</v>
          </cell>
          <cell r="L3066" t="str">
            <v>Action</v>
          </cell>
          <cell r="M3066" t="str">
            <v>Drama</v>
          </cell>
          <cell r="N3066" t="str">
            <v>Thriller</v>
          </cell>
          <cell r="O3066" t="str">
            <v>War</v>
          </cell>
        </row>
        <row r="3067">
          <cell r="A3067" t="str">
            <v>Jake Kasdan</v>
          </cell>
          <cell r="B3067">
            <v>120</v>
          </cell>
          <cell r="C3067">
            <v>18317151</v>
          </cell>
          <cell r="D3067" t="str">
            <v>Comedy|Music</v>
          </cell>
          <cell r="E3067" t="str">
            <v>Walk Hard: The Dewey Cox StoryÂ </v>
          </cell>
          <cell r="F3067" t="str">
            <v>http://www.imdb.com/title/tt0841046/?ref_=fn_tt_tt_1</v>
          </cell>
          <cell r="G3067" t="str">
            <v>English</v>
          </cell>
          <cell r="H3067" t="str">
            <v>USA</v>
          </cell>
          <cell r="I3067">
            <v>35000000</v>
          </cell>
          <cell r="J3067">
            <v>2007</v>
          </cell>
          <cell r="K3067">
            <v>6.7</v>
          </cell>
          <cell r="L3067" t="str">
            <v>Comedy</v>
          </cell>
          <cell r="M3067" t="str">
            <v>Music</v>
          </cell>
        </row>
        <row r="3068">
          <cell r="A3068" t="str">
            <v>Lasse HallstrÃ¶m</v>
          </cell>
          <cell r="B3068">
            <v>111</v>
          </cell>
          <cell r="C3068">
            <v>11405825</v>
          </cell>
          <cell r="D3068" t="str">
            <v>Drama</v>
          </cell>
          <cell r="E3068" t="str">
            <v>The Shipping NewsÂ </v>
          </cell>
          <cell r="F3068" t="str">
            <v>http://www.imdb.com/title/tt0120824/?ref_=fn_tt_tt_1</v>
          </cell>
          <cell r="G3068" t="str">
            <v>English</v>
          </cell>
          <cell r="H3068" t="str">
            <v>USA</v>
          </cell>
          <cell r="I3068">
            <v>35000000</v>
          </cell>
          <cell r="J3068">
            <v>2001</v>
          </cell>
          <cell r="K3068">
            <v>6.8</v>
          </cell>
          <cell r="L3068" t="str">
            <v>Drama</v>
          </cell>
          <cell r="M3068">
            <v>0</v>
          </cell>
        </row>
        <row r="3069">
          <cell r="A3069" t="str">
            <v>Les Mayfield</v>
          </cell>
          <cell r="B3069">
            <v>94</v>
          </cell>
          <cell r="C3069">
            <v>13264986</v>
          </cell>
          <cell r="D3069" t="str">
            <v>Action|Western</v>
          </cell>
          <cell r="E3069" t="str">
            <v>American OutlawsÂ </v>
          </cell>
          <cell r="F3069" t="str">
            <v>http://www.imdb.com/title/tt0244000/?ref_=fn_tt_tt_1</v>
          </cell>
          <cell r="G3069" t="str">
            <v>English</v>
          </cell>
          <cell r="H3069" t="str">
            <v>USA</v>
          </cell>
          <cell r="I3069">
            <v>35000000</v>
          </cell>
          <cell r="J3069">
            <v>2001</v>
          </cell>
          <cell r="K3069">
            <v>6</v>
          </cell>
          <cell r="L3069" t="str">
            <v>Action</v>
          </cell>
          <cell r="M3069" t="str">
            <v>Western</v>
          </cell>
        </row>
        <row r="3070">
          <cell r="A3070" t="str">
            <v>Jean-Marc VallÃ©e</v>
          </cell>
          <cell r="B3070">
            <v>100</v>
          </cell>
          <cell r="C3070">
            <v>10991381</v>
          </cell>
          <cell r="D3070" t="str">
            <v>Biography|Drama|History|Romance</v>
          </cell>
          <cell r="E3070" t="str">
            <v>The Young VictoriaÂ </v>
          </cell>
          <cell r="F3070" t="str">
            <v>http://www.imdb.com/title/tt0962736/?ref_=fn_tt_tt_1</v>
          </cell>
          <cell r="G3070" t="str">
            <v>English</v>
          </cell>
          <cell r="H3070" t="str">
            <v>UK</v>
          </cell>
          <cell r="I3070">
            <v>35000000</v>
          </cell>
          <cell r="J3070">
            <v>2009</v>
          </cell>
          <cell r="K3070">
            <v>7.3</v>
          </cell>
          <cell r="L3070" t="str">
            <v>Biography</v>
          </cell>
          <cell r="M3070" t="str">
            <v>Drama</v>
          </cell>
          <cell r="N3070" t="str">
            <v>History</v>
          </cell>
          <cell r="O3070" t="str">
            <v>Romance</v>
          </cell>
        </row>
        <row r="3071">
          <cell r="A3071" t="str">
            <v>Dominic Sena</v>
          </cell>
          <cell r="B3071">
            <v>101</v>
          </cell>
          <cell r="C3071">
            <v>10268846</v>
          </cell>
          <cell r="D3071" t="str">
            <v>Action|Crime|Mystery|Thriller</v>
          </cell>
          <cell r="E3071" t="str">
            <v>WhiteoutÂ </v>
          </cell>
          <cell r="F3071" t="str">
            <v>http://www.imdb.com/title/tt0365929/?ref_=fn_tt_tt_1</v>
          </cell>
          <cell r="G3071" t="str">
            <v>English</v>
          </cell>
          <cell r="H3071" t="str">
            <v>USA</v>
          </cell>
          <cell r="I3071">
            <v>35000000</v>
          </cell>
          <cell r="J3071">
            <v>2009</v>
          </cell>
          <cell r="K3071">
            <v>5.5</v>
          </cell>
          <cell r="L3071" t="str">
            <v>Action</v>
          </cell>
          <cell r="M3071" t="str">
            <v>Crime</v>
          </cell>
          <cell r="N3071" t="str">
            <v>Mystery</v>
          </cell>
          <cell r="O3071" t="str">
            <v>Thriller</v>
          </cell>
        </row>
        <row r="3072">
          <cell r="A3072" t="str">
            <v>Hark Tsui</v>
          </cell>
          <cell r="B3072">
            <v>91</v>
          </cell>
          <cell r="C3072">
            <v>10076136</v>
          </cell>
          <cell r="D3072" t="str">
            <v>Action|Comedy|Thriller</v>
          </cell>
          <cell r="E3072" t="str">
            <v>Knock OffÂ </v>
          </cell>
          <cell r="F3072" t="str">
            <v>http://www.imdb.com/title/tt0120724/?ref_=fn_tt_tt_1</v>
          </cell>
          <cell r="G3072" t="str">
            <v>English</v>
          </cell>
          <cell r="H3072" t="str">
            <v>Aruba</v>
          </cell>
          <cell r="I3072">
            <v>35000000</v>
          </cell>
          <cell r="J3072">
            <v>1998</v>
          </cell>
          <cell r="K3072">
            <v>4.8</v>
          </cell>
          <cell r="L3072" t="str">
            <v>Action</v>
          </cell>
          <cell r="M3072" t="str">
            <v>Comedy</v>
          </cell>
          <cell r="N3072" t="str">
            <v>Thriller</v>
          </cell>
        </row>
        <row r="3073">
          <cell r="A3073" t="str">
            <v>David Ayer</v>
          </cell>
          <cell r="B3073">
            <v>109</v>
          </cell>
          <cell r="C3073">
            <v>10499968</v>
          </cell>
          <cell r="D3073" t="str">
            <v>Action|Crime|Drama|Thriller</v>
          </cell>
          <cell r="E3073" t="str">
            <v>SabotageÂ </v>
          </cell>
          <cell r="F3073" t="str">
            <v>http://www.imdb.com/title/tt1742334/?ref_=fn_tt_tt_1</v>
          </cell>
          <cell r="G3073" t="str">
            <v>English</v>
          </cell>
          <cell r="H3073" t="str">
            <v>USA</v>
          </cell>
          <cell r="I3073">
            <v>35000000</v>
          </cell>
          <cell r="J3073">
            <v>2014</v>
          </cell>
          <cell r="K3073">
            <v>5.7</v>
          </cell>
          <cell r="L3073" t="str">
            <v>Action</v>
          </cell>
          <cell r="M3073" t="str">
            <v>Crime</v>
          </cell>
          <cell r="N3073" t="str">
            <v>Drama</v>
          </cell>
          <cell r="O3073" t="str">
            <v>Thriller</v>
          </cell>
        </row>
        <row r="3074">
          <cell r="A3074" t="str">
            <v>Lexi Alexander</v>
          </cell>
          <cell r="B3074">
            <v>103</v>
          </cell>
          <cell r="C3074">
            <v>7948159</v>
          </cell>
          <cell r="D3074" t="str">
            <v>Action|Crime|Drama|Thriller</v>
          </cell>
          <cell r="E3074" t="str">
            <v>Punisher: War ZoneÂ </v>
          </cell>
          <cell r="F3074" t="str">
            <v>http://www.imdb.com/title/tt0450314/?ref_=fn_tt_tt_1</v>
          </cell>
          <cell r="G3074" t="str">
            <v>English</v>
          </cell>
          <cell r="H3074" t="str">
            <v>USA</v>
          </cell>
          <cell r="I3074">
            <v>35000000</v>
          </cell>
          <cell r="J3074">
            <v>2008</v>
          </cell>
          <cell r="K3074">
            <v>6</v>
          </cell>
          <cell r="L3074" t="str">
            <v>Action</v>
          </cell>
          <cell r="M3074" t="str">
            <v>Crime</v>
          </cell>
          <cell r="N3074" t="str">
            <v>Drama</v>
          </cell>
          <cell r="O3074" t="str">
            <v>Thriller</v>
          </cell>
        </row>
        <row r="3075">
          <cell r="A3075" t="str">
            <v>Peter Hewitt</v>
          </cell>
          <cell r="B3075">
            <v>83</v>
          </cell>
          <cell r="C3075">
            <v>11631245</v>
          </cell>
          <cell r="D3075" t="str">
            <v>Action|Adventure|Family|Sci-Fi</v>
          </cell>
          <cell r="E3075" t="str">
            <v>ZoomÂ </v>
          </cell>
          <cell r="F3075" t="str">
            <v>http://www.imdb.com/title/tt0383060/?ref_=fn_tt_tt_1</v>
          </cell>
          <cell r="G3075" t="str">
            <v>English</v>
          </cell>
          <cell r="H3075" t="str">
            <v>USA</v>
          </cell>
          <cell r="I3075">
            <v>35000000</v>
          </cell>
          <cell r="J3075">
            <v>2006</v>
          </cell>
          <cell r="K3075">
            <v>4.2</v>
          </cell>
          <cell r="L3075" t="str">
            <v>Action</v>
          </cell>
          <cell r="M3075" t="str">
            <v>Adventure</v>
          </cell>
          <cell r="N3075" t="str">
            <v>Family</v>
          </cell>
          <cell r="O3075" t="str">
            <v>Sci-Fi</v>
          </cell>
        </row>
        <row r="3076">
          <cell r="A3076" t="str">
            <v>Robert Zemeckis</v>
          </cell>
          <cell r="B3076">
            <v>123</v>
          </cell>
          <cell r="C3076">
            <v>10137502</v>
          </cell>
          <cell r="D3076" t="str">
            <v>Adventure|Biography|Drama|Thriller</v>
          </cell>
          <cell r="E3076" t="str">
            <v>The WalkÂ </v>
          </cell>
          <cell r="F3076" t="str">
            <v>http://www.imdb.com/title/tt3488710/?ref_=fn_tt_tt_1</v>
          </cell>
          <cell r="G3076" t="str">
            <v>English</v>
          </cell>
          <cell r="H3076" t="str">
            <v>USA</v>
          </cell>
          <cell r="I3076">
            <v>35000000</v>
          </cell>
          <cell r="J3076">
            <v>2015</v>
          </cell>
          <cell r="K3076">
            <v>7.4</v>
          </cell>
          <cell r="L3076" t="str">
            <v>Adventure</v>
          </cell>
          <cell r="M3076" t="str">
            <v>Biography</v>
          </cell>
          <cell r="N3076" t="str">
            <v>Drama</v>
          </cell>
          <cell r="O3076" t="str">
            <v>Thriller</v>
          </cell>
        </row>
        <row r="3077">
          <cell r="A3077" t="str">
            <v>Ronny Yu</v>
          </cell>
          <cell r="B3077">
            <v>101</v>
          </cell>
          <cell r="C3077">
            <v>6448817</v>
          </cell>
          <cell r="D3077" t="str">
            <v>Action|Adventure|Fantasy</v>
          </cell>
          <cell r="E3077" t="str">
            <v>Warriors of VirtueÂ </v>
          </cell>
          <cell r="F3077" t="str">
            <v>http://www.imdb.com/title/tt0120479/?ref_=fn_tt_tt_1</v>
          </cell>
          <cell r="G3077" t="str">
            <v>English</v>
          </cell>
          <cell r="H3077" t="str">
            <v>USA</v>
          </cell>
          <cell r="I3077">
            <v>35000000</v>
          </cell>
          <cell r="J3077">
            <v>1997</v>
          </cell>
          <cell r="K3077">
            <v>4.5999999999999996</v>
          </cell>
          <cell r="L3077" t="str">
            <v>Action</v>
          </cell>
          <cell r="M3077" t="str">
            <v>Adventure</v>
          </cell>
          <cell r="N3077" t="str">
            <v>Fantasy</v>
          </cell>
        </row>
        <row r="3078">
          <cell r="A3078" t="str">
            <v>Ridley Scott</v>
          </cell>
          <cell r="B3078">
            <v>117</v>
          </cell>
          <cell r="C3078">
            <v>7458269</v>
          </cell>
          <cell r="D3078" t="str">
            <v>Comedy|Drama|Romance</v>
          </cell>
          <cell r="E3078" t="str">
            <v>A Good YearÂ </v>
          </cell>
          <cell r="F3078" t="str">
            <v>http://www.imdb.com/title/tt0401445/?ref_=fn_tt_tt_1</v>
          </cell>
          <cell r="G3078" t="str">
            <v>English</v>
          </cell>
          <cell r="H3078" t="str">
            <v>USA</v>
          </cell>
          <cell r="I3078">
            <v>35000000</v>
          </cell>
          <cell r="J3078">
            <v>2006</v>
          </cell>
          <cell r="K3078">
            <v>6.9</v>
          </cell>
          <cell r="L3078" t="str">
            <v>Comedy</v>
          </cell>
          <cell r="M3078" t="str">
            <v>Drama</v>
          </cell>
          <cell r="N3078" t="str">
            <v>Romance</v>
          </cell>
        </row>
        <row r="3079">
          <cell r="A3079" t="str">
            <v>Richard Donner</v>
          </cell>
          <cell r="B3079">
            <v>114</v>
          </cell>
          <cell r="C3079">
            <v>4651977</v>
          </cell>
          <cell r="D3079" t="str">
            <v>Drama</v>
          </cell>
          <cell r="E3079" t="str">
            <v>Radio FlyerÂ </v>
          </cell>
          <cell r="F3079" t="str">
            <v>http://www.imdb.com/title/tt0105211/?ref_=fn_tt_tt_1</v>
          </cell>
          <cell r="G3079" t="str">
            <v>English</v>
          </cell>
          <cell r="H3079" t="str">
            <v>USA</v>
          </cell>
          <cell r="I3079">
            <v>35000000</v>
          </cell>
          <cell r="J3079">
            <v>1992</v>
          </cell>
          <cell r="K3079">
            <v>6.9</v>
          </cell>
          <cell r="L3079" t="str">
            <v>Drama</v>
          </cell>
          <cell r="M3079">
            <v>0</v>
          </cell>
        </row>
        <row r="3080">
          <cell r="A3080" t="str">
            <v>Taylor Hackford</v>
          </cell>
          <cell r="B3080">
            <v>330</v>
          </cell>
          <cell r="C3080">
            <v>4496583</v>
          </cell>
          <cell r="D3080" t="str">
            <v>Crime|Drama</v>
          </cell>
          <cell r="E3080" t="str">
            <v>Blood In, Blood OutÂ </v>
          </cell>
          <cell r="F3080" t="str">
            <v>http://www.imdb.com/title/tt0106469/?ref_=fn_tt_tt_1</v>
          </cell>
          <cell r="G3080" t="str">
            <v>English</v>
          </cell>
          <cell r="H3080" t="str">
            <v>USA</v>
          </cell>
          <cell r="I3080">
            <v>35000000</v>
          </cell>
          <cell r="J3080">
            <v>1993</v>
          </cell>
          <cell r="K3080">
            <v>8</v>
          </cell>
          <cell r="L3080" t="str">
            <v>Crime</v>
          </cell>
          <cell r="M3080" t="str">
            <v>Drama</v>
          </cell>
        </row>
        <row r="3081">
          <cell r="A3081" t="str">
            <v>Bille August</v>
          </cell>
          <cell r="B3081">
            <v>121</v>
          </cell>
          <cell r="C3081">
            <v>2221994</v>
          </cell>
          <cell r="D3081" t="str">
            <v>Action|Drama|Sci-Fi|Thriller</v>
          </cell>
          <cell r="E3081" t="str">
            <v>Smilla's Sense of SnowÂ </v>
          </cell>
          <cell r="F3081" t="str">
            <v>http://www.imdb.com/title/tt0120152/?ref_=fn_tt_tt_1</v>
          </cell>
          <cell r="G3081" t="str">
            <v>English</v>
          </cell>
          <cell r="H3081" t="str">
            <v>Denmark</v>
          </cell>
          <cell r="I3081">
            <v>35000000</v>
          </cell>
          <cell r="J3081">
            <v>1997</v>
          </cell>
          <cell r="K3081">
            <v>6.4</v>
          </cell>
          <cell r="L3081" t="str">
            <v>Action</v>
          </cell>
          <cell r="M3081" t="str">
            <v>Drama</v>
          </cell>
          <cell r="N3081" t="str">
            <v>Sci-Fi</v>
          </cell>
          <cell r="O3081" t="str">
            <v>Thriller</v>
          </cell>
        </row>
        <row r="3082">
          <cell r="A3082" t="str">
            <v>Brian De Palma</v>
          </cell>
          <cell r="B3082">
            <v>114</v>
          </cell>
          <cell r="C3082">
            <v>6592103</v>
          </cell>
          <cell r="D3082" t="str">
            <v>Crime|Drama|Mystery|Thriller</v>
          </cell>
          <cell r="E3082" t="str">
            <v>Femme FataleÂ </v>
          </cell>
          <cell r="F3082" t="str">
            <v>http://www.imdb.com/title/tt0280665/?ref_=fn_tt_tt_1</v>
          </cell>
          <cell r="G3082" t="str">
            <v>English</v>
          </cell>
          <cell r="H3082" t="str">
            <v>France</v>
          </cell>
          <cell r="I3082">
            <v>35000000</v>
          </cell>
          <cell r="J3082">
            <v>2002</v>
          </cell>
          <cell r="K3082">
            <v>6.3</v>
          </cell>
          <cell r="L3082" t="str">
            <v>Crime</v>
          </cell>
          <cell r="M3082" t="str">
            <v>Drama</v>
          </cell>
          <cell r="N3082" t="str">
            <v>Mystery</v>
          </cell>
          <cell r="O3082" t="str">
            <v>Thriller</v>
          </cell>
        </row>
        <row r="3083">
          <cell r="A3083" t="str">
            <v>Moustapha Akkad</v>
          </cell>
          <cell r="B3083">
            <v>156</v>
          </cell>
          <cell r="C3083">
            <v>0</v>
          </cell>
          <cell r="D3083" t="str">
            <v>Biography|Drama|History|War</v>
          </cell>
          <cell r="E3083" t="str">
            <v>Lion of the DesertÂ </v>
          </cell>
          <cell r="F3083" t="str">
            <v>http://www.imdb.com/title/tt0081059/?ref_=fn_tt_tt_1</v>
          </cell>
          <cell r="G3083" t="str">
            <v>English</v>
          </cell>
          <cell r="H3083" t="str">
            <v>Libya</v>
          </cell>
          <cell r="I3083">
            <v>35000000</v>
          </cell>
          <cell r="J3083">
            <v>1980</v>
          </cell>
          <cell r="K3083">
            <v>8.4</v>
          </cell>
          <cell r="L3083" t="str">
            <v>Biography</v>
          </cell>
          <cell r="M3083" t="str">
            <v>Drama</v>
          </cell>
          <cell r="N3083" t="str">
            <v>History</v>
          </cell>
          <cell r="O3083" t="str">
            <v>War</v>
          </cell>
        </row>
        <row r="3084">
          <cell r="A3084" t="str">
            <v>Ang Lee</v>
          </cell>
          <cell r="B3084">
            <v>148</v>
          </cell>
          <cell r="C3084">
            <v>630779</v>
          </cell>
          <cell r="D3084" t="str">
            <v>Drama|Romance|War|Western</v>
          </cell>
          <cell r="E3084" t="str">
            <v>Ride with the DevilÂ </v>
          </cell>
          <cell r="F3084" t="str">
            <v>http://www.imdb.com/title/tt0134154/?ref_=fn_tt_tt_1</v>
          </cell>
          <cell r="G3084" t="str">
            <v>English</v>
          </cell>
          <cell r="H3084" t="str">
            <v>USA</v>
          </cell>
          <cell r="I3084">
            <v>35000000</v>
          </cell>
          <cell r="J3084">
            <v>1999</v>
          </cell>
          <cell r="K3084">
            <v>6.8</v>
          </cell>
          <cell r="L3084" t="str">
            <v>Drama</v>
          </cell>
          <cell r="M3084" t="str">
            <v>Romance</v>
          </cell>
          <cell r="N3084" t="str">
            <v>War</v>
          </cell>
          <cell r="O3084" t="str">
            <v>Western</v>
          </cell>
        </row>
        <row r="3085">
          <cell r="A3085" t="str">
            <v>Ken Scott</v>
          </cell>
          <cell r="B3085">
            <v>91</v>
          </cell>
          <cell r="C3085">
            <v>10214013</v>
          </cell>
          <cell r="D3085" t="str">
            <v>Comedy</v>
          </cell>
          <cell r="E3085" t="str">
            <v>Unfinished BusinessÂ </v>
          </cell>
          <cell r="F3085" t="str">
            <v>http://www.imdb.com/title/tt2358925/?ref_=fn_tt_tt_1</v>
          </cell>
          <cell r="G3085" t="str">
            <v>English</v>
          </cell>
          <cell r="H3085" t="str">
            <v>USA</v>
          </cell>
          <cell r="I3085">
            <v>35000000</v>
          </cell>
          <cell r="J3085">
            <v>2015</v>
          </cell>
          <cell r="K3085">
            <v>5.4</v>
          </cell>
          <cell r="L3085" t="str">
            <v>Comedy</v>
          </cell>
          <cell r="M3085">
            <v>0</v>
          </cell>
        </row>
        <row r="3086">
          <cell r="A3086" t="str">
            <v>Darren Aronofsky</v>
          </cell>
          <cell r="B3086">
            <v>96</v>
          </cell>
          <cell r="C3086">
            <v>10139254</v>
          </cell>
          <cell r="D3086" t="str">
            <v>Drama|Sci-Fi</v>
          </cell>
          <cell r="E3086" t="str">
            <v>The FountainÂ </v>
          </cell>
          <cell r="F3086" t="str">
            <v>http://www.imdb.com/title/tt0414993/?ref_=fn_tt_tt_1</v>
          </cell>
          <cell r="G3086" t="str">
            <v>English</v>
          </cell>
          <cell r="H3086" t="str">
            <v>USA</v>
          </cell>
          <cell r="I3086">
            <v>35000000</v>
          </cell>
          <cell r="J3086">
            <v>2006</v>
          </cell>
          <cell r="K3086">
            <v>7.3</v>
          </cell>
          <cell r="L3086" t="str">
            <v>Drama</v>
          </cell>
          <cell r="M3086" t="str">
            <v>Sci-Fi</v>
          </cell>
        </row>
        <row r="3087">
          <cell r="A3087" t="str">
            <v>Simon West</v>
          </cell>
          <cell r="B3087">
            <v>96</v>
          </cell>
          <cell r="C3087">
            <v>183125</v>
          </cell>
          <cell r="D3087" t="str">
            <v>Action|Crime|Drama|Thriller</v>
          </cell>
          <cell r="E3087" t="str">
            <v>StolenÂ </v>
          </cell>
          <cell r="F3087" t="str">
            <v>http://www.imdb.com/title/tt1656186/?ref_=fn_tt_tt_1</v>
          </cell>
          <cell r="G3087" t="str">
            <v>English</v>
          </cell>
          <cell r="H3087" t="str">
            <v>USA</v>
          </cell>
          <cell r="I3087">
            <v>35000000</v>
          </cell>
          <cell r="J3087">
            <v>2012</v>
          </cell>
          <cell r="K3087">
            <v>5.5</v>
          </cell>
          <cell r="L3087" t="str">
            <v>Action</v>
          </cell>
          <cell r="M3087" t="str">
            <v>Crime</v>
          </cell>
          <cell r="N3087" t="str">
            <v>Drama</v>
          </cell>
          <cell r="O3087" t="str">
            <v>Thriller</v>
          </cell>
        </row>
        <row r="3088">
          <cell r="A3088" t="str">
            <v>Gabriele Muccino</v>
          </cell>
          <cell r="B3088">
            <v>105</v>
          </cell>
          <cell r="C3088">
            <v>13101142</v>
          </cell>
          <cell r="D3088" t="str">
            <v>Comedy|Romance|Sport</v>
          </cell>
          <cell r="E3088" t="str">
            <v>Playing for KeepsÂ </v>
          </cell>
          <cell r="F3088" t="str">
            <v>http://www.imdb.com/title/tt1540128/?ref_=fn_tt_tt_1</v>
          </cell>
          <cell r="G3088" t="str">
            <v>English</v>
          </cell>
          <cell r="H3088" t="str">
            <v>USA</v>
          </cell>
          <cell r="I3088">
            <v>35000000</v>
          </cell>
          <cell r="J3088">
            <v>2012</v>
          </cell>
          <cell r="K3088">
            <v>5.7</v>
          </cell>
          <cell r="L3088" t="str">
            <v>Comedy</v>
          </cell>
          <cell r="M3088" t="str">
            <v>Romance</v>
          </cell>
          <cell r="N3088" t="str">
            <v>Sport</v>
          </cell>
        </row>
        <row r="3089">
          <cell r="A3089" t="str">
            <v>Justin Chadwick</v>
          </cell>
          <cell r="B3089">
            <v>141</v>
          </cell>
          <cell r="C3089">
            <v>8324748</v>
          </cell>
          <cell r="D3089" t="str">
            <v>Biography|Drama|History</v>
          </cell>
          <cell r="E3089" t="str">
            <v>Mandela: Long Walk to FreedomÂ </v>
          </cell>
          <cell r="F3089" t="str">
            <v>http://www.imdb.com/title/tt2304771/?ref_=fn_tt_tt_1</v>
          </cell>
          <cell r="G3089" t="str">
            <v>English</v>
          </cell>
          <cell r="H3089" t="str">
            <v>UK</v>
          </cell>
          <cell r="I3089">
            <v>35000000</v>
          </cell>
          <cell r="J3089">
            <v>2013</v>
          </cell>
          <cell r="K3089">
            <v>7.1</v>
          </cell>
          <cell r="L3089" t="str">
            <v>Biography</v>
          </cell>
          <cell r="M3089" t="str">
            <v>Drama</v>
          </cell>
          <cell r="N3089" t="str">
            <v>History</v>
          </cell>
        </row>
        <row r="3090">
          <cell r="A3090" t="str">
            <v>Warren Beatty</v>
          </cell>
          <cell r="B3090">
            <v>195</v>
          </cell>
          <cell r="C3090">
            <v>0</v>
          </cell>
          <cell r="D3090" t="str">
            <v>Biography|Drama|History|Romance</v>
          </cell>
          <cell r="E3090" t="str">
            <v>RedsÂ </v>
          </cell>
          <cell r="F3090" t="str">
            <v>http://www.imdb.com/title/tt0082979/?ref_=fn_tt_tt_1</v>
          </cell>
          <cell r="G3090" t="str">
            <v>English</v>
          </cell>
          <cell r="H3090" t="str">
            <v>USA</v>
          </cell>
          <cell r="I3090">
            <v>35000000</v>
          </cell>
          <cell r="J3090">
            <v>1981</v>
          </cell>
          <cell r="K3090">
            <v>7.5</v>
          </cell>
          <cell r="L3090" t="str">
            <v>Biography</v>
          </cell>
          <cell r="M3090" t="str">
            <v>Drama</v>
          </cell>
          <cell r="N3090" t="str">
            <v>History</v>
          </cell>
          <cell r="O3090" t="str">
            <v>Romance</v>
          </cell>
        </row>
        <row r="3091">
          <cell r="A3091" t="str">
            <v>Brian Levant</v>
          </cell>
          <cell r="B3091">
            <v>99</v>
          </cell>
          <cell r="C3091">
            <v>81150692</v>
          </cell>
          <cell r="D3091" t="str">
            <v>Adventure|Comedy|Family|Sport</v>
          </cell>
          <cell r="E3091" t="str">
            <v>Snow DogsÂ </v>
          </cell>
          <cell r="F3091" t="str">
            <v>http://www.imdb.com/title/tt0281373/?ref_=fn_tt_tt_1</v>
          </cell>
          <cell r="G3091" t="str">
            <v>English</v>
          </cell>
          <cell r="H3091" t="str">
            <v>Canada</v>
          </cell>
          <cell r="I3091">
            <v>35000000</v>
          </cell>
          <cell r="J3091">
            <v>2002</v>
          </cell>
          <cell r="K3091">
            <v>5.0999999999999996</v>
          </cell>
          <cell r="L3091" t="str">
            <v>Adventure</v>
          </cell>
          <cell r="M3091" t="str">
            <v>Comedy</v>
          </cell>
          <cell r="N3091" t="str">
            <v>Family</v>
          </cell>
          <cell r="O3091" t="str">
            <v>Sport</v>
          </cell>
        </row>
        <row r="3092">
          <cell r="A3092" t="str">
            <v>Justin Zackham</v>
          </cell>
          <cell r="B3092">
            <v>89</v>
          </cell>
          <cell r="C3092">
            <v>21784432</v>
          </cell>
          <cell r="D3092" t="str">
            <v>Comedy</v>
          </cell>
          <cell r="E3092" t="str">
            <v>The Big WeddingÂ </v>
          </cell>
          <cell r="F3092" t="str">
            <v>http://www.imdb.com/title/tt1931435/?ref_=fn_tt_tt_1</v>
          </cell>
          <cell r="G3092" t="str">
            <v>English</v>
          </cell>
          <cell r="H3092" t="str">
            <v>USA</v>
          </cell>
          <cell r="I3092">
            <v>35000000</v>
          </cell>
          <cell r="J3092">
            <v>2013</v>
          </cell>
          <cell r="K3092">
            <v>5.6</v>
          </cell>
          <cell r="L3092" t="str">
            <v>Comedy</v>
          </cell>
          <cell r="M3092">
            <v>0</v>
          </cell>
        </row>
        <row r="3093">
          <cell r="A3093" t="str">
            <v>Steven Spielberg</v>
          </cell>
          <cell r="B3093">
            <v>142</v>
          </cell>
          <cell r="C3093">
            <v>0</v>
          </cell>
          <cell r="D3093" t="str">
            <v>Action|Comedy|War</v>
          </cell>
          <cell r="E3093" t="str">
            <v>1941Â </v>
          </cell>
          <cell r="F3093" t="str">
            <v>http://www.imdb.com/title/tt0078723/?ref_=fn_tt_tt_1</v>
          </cell>
          <cell r="G3093" t="str">
            <v>English</v>
          </cell>
          <cell r="H3093" t="str">
            <v>USA</v>
          </cell>
          <cell r="I3093">
            <v>35000000</v>
          </cell>
          <cell r="J3093">
            <v>1979</v>
          </cell>
          <cell r="K3093">
            <v>5.9</v>
          </cell>
          <cell r="L3093" t="str">
            <v>Action</v>
          </cell>
          <cell r="M3093" t="str">
            <v>Comedy</v>
          </cell>
          <cell r="N3093" t="str">
            <v>War</v>
          </cell>
        </row>
        <row r="3094">
          <cell r="A3094" t="str">
            <v>Hyung-rae Shim</v>
          </cell>
          <cell r="B3094">
            <v>107</v>
          </cell>
          <cell r="C3094">
            <v>10956379</v>
          </cell>
          <cell r="D3094" t="str">
            <v>Action|Drama|Fantasy|Horror|Thriller</v>
          </cell>
          <cell r="E3094" t="str">
            <v>Dragon Wars: D-WarÂ </v>
          </cell>
          <cell r="F3094" t="str">
            <v>http://www.imdb.com/title/tt0372873/?ref_=fn_tt_tt_1</v>
          </cell>
          <cell r="G3094" t="str">
            <v>English</v>
          </cell>
          <cell r="H3094" t="str">
            <v>South Korea</v>
          </cell>
          <cell r="I3094">
            <v>35000000</v>
          </cell>
          <cell r="J3094">
            <v>2007</v>
          </cell>
          <cell r="K3094">
            <v>3.6</v>
          </cell>
          <cell r="L3094" t="str">
            <v>Action</v>
          </cell>
          <cell r="M3094" t="str">
            <v>Drama</v>
          </cell>
          <cell r="N3094" t="str">
            <v>Fantasy</v>
          </cell>
          <cell r="O3094" t="str">
            <v>Horror</v>
          </cell>
        </row>
        <row r="3095">
          <cell r="A3095" t="str">
            <v>Jonathan Levine</v>
          </cell>
          <cell r="B3095">
            <v>98</v>
          </cell>
          <cell r="C3095">
            <v>66359959</v>
          </cell>
          <cell r="D3095" t="str">
            <v>Comedy|Horror|Romance</v>
          </cell>
          <cell r="E3095" t="str">
            <v>Warm BodiesÂ </v>
          </cell>
          <cell r="F3095" t="str">
            <v>http://www.imdb.com/title/tt1588173/?ref_=fn_tt_tt_1</v>
          </cell>
          <cell r="G3095" t="str">
            <v>English</v>
          </cell>
          <cell r="H3095" t="str">
            <v>USA</v>
          </cell>
          <cell r="I3095">
            <v>35000000</v>
          </cell>
          <cell r="J3095">
            <v>2013</v>
          </cell>
          <cell r="K3095">
            <v>6.9</v>
          </cell>
          <cell r="L3095" t="str">
            <v>Comedy</v>
          </cell>
          <cell r="M3095" t="str">
            <v>Horror</v>
          </cell>
          <cell r="N3095" t="str">
            <v>Romance</v>
          </cell>
        </row>
        <row r="3096">
          <cell r="A3096" t="str">
            <v>Nick Hurran</v>
          </cell>
          <cell r="B3096">
            <v>105</v>
          </cell>
          <cell r="C3096">
            <v>20422207</v>
          </cell>
          <cell r="D3096" t="str">
            <v>Comedy|Drama|Romance</v>
          </cell>
          <cell r="E3096" t="str">
            <v>Little Black BookÂ </v>
          </cell>
          <cell r="F3096" t="str">
            <v>http://www.imdb.com/title/tt0361841/?ref_=fn_tt_tt_1</v>
          </cell>
          <cell r="G3096" t="str">
            <v>English</v>
          </cell>
          <cell r="H3096" t="str">
            <v>USA</v>
          </cell>
          <cell r="I3096">
            <v>35000000</v>
          </cell>
          <cell r="J3096">
            <v>2004</v>
          </cell>
          <cell r="K3096">
            <v>5.2</v>
          </cell>
          <cell r="L3096" t="str">
            <v>Comedy</v>
          </cell>
          <cell r="M3096" t="str">
            <v>Drama</v>
          </cell>
          <cell r="N3096" t="str">
            <v>Romance</v>
          </cell>
        </row>
        <row r="3097">
          <cell r="A3097" t="str">
            <v>Paul Haggis</v>
          </cell>
          <cell r="B3097">
            <v>133</v>
          </cell>
          <cell r="C3097">
            <v>21129348</v>
          </cell>
          <cell r="D3097" t="str">
            <v>Crime|Drama|Romance|Thriller</v>
          </cell>
          <cell r="E3097" t="str">
            <v>The Next Three DaysÂ </v>
          </cell>
          <cell r="F3097" t="str">
            <v>http://www.imdb.com/title/tt1458175/?ref_=fn_tt_tt_1</v>
          </cell>
          <cell r="G3097" t="str">
            <v>English</v>
          </cell>
          <cell r="H3097" t="str">
            <v>USA</v>
          </cell>
          <cell r="I3097">
            <v>35000000</v>
          </cell>
          <cell r="J3097">
            <v>2010</v>
          </cell>
          <cell r="K3097">
            <v>7.4</v>
          </cell>
          <cell r="L3097" t="str">
            <v>Crime</v>
          </cell>
          <cell r="M3097" t="str">
            <v>Drama</v>
          </cell>
          <cell r="N3097" t="str">
            <v>Romance</v>
          </cell>
          <cell r="O3097" t="str">
            <v>Thriller</v>
          </cell>
        </row>
        <row r="3098">
          <cell r="A3098" t="str">
            <v>Niki Caro</v>
          </cell>
          <cell r="B3098">
            <v>126</v>
          </cell>
          <cell r="C3098">
            <v>18324242</v>
          </cell>
          <cell r="D3098" t="str">
            <v>Drama</v>
          </cell>
          <cell r="E3098" t="str">
            <v>North CountryÂ </v>
          </cell>
          <cell r="F3098" t="str">
            <v>http://www.imdb.com/title/tt0395972/?ref_=fn_tt_tt_1</v>
          </cell>
          <cell r="G3098" t="str">
            <v>English</v>
          </cell>
          <cell r="H3098" t="str">
            <v>USA</v>
          </cell>
          <cell r="I3098">
            <v>35000000</v>
          </cell>
          <cell r="J3098">
            <v>2005</v>
          </cell>
          <cell r="K3098">
            <v>7.3</v>
          </cell>
          <cell r="L3098" t="str">
            <v>Drama</v>
          </cell>
          <cell r="M3098">
            <v>0</v>
          </cell>
        </row>
        <row r="3099">
          <cell r="A3099" t="str">
            <v>Willard Huyck</v>
          </cell>
          <cell r="B3099">
            <v>110</v>
          </cell>
          <cell r="C3099">
            <v>16295774</v>
          </cell>
          <cell r="D3099" t="str">
            <v>Action|Adventure|Comedy|Romance|Sci-Fi</v>
          </cell>
          <cell r="E3099" t="str">
            <v>Howard the DuckÂ </v>
          </cell>
          <cell r="F3099" t="str">
            <v>http://www.imdb.com/title/tt0091225/?ref_=fn_tt_tt_1</v>
          </cell>
          <cell r="G3099" t="str">
            <v>English</v>
          </cell>
          <cell r="H3099" t="str">
            <v>USA</v>
          </cell>
          <cell r="I3099">
            <v>35000000</v>
          </cell>
          <cell r="J3099">
            <v>1986</v>
          </cell>
          <cell r="K3099">
            <v>4.5999999999999996</v>
          </cell>
          <cell r="L3099" t="str">
            <v>Action</v>
          </cell>
          <cell r="M3099" t="str">
            <v>Adventure</v>
          </cell>
          <cell r="N3099" t="str">
            <v>Comedy</v>
          </cell>
          <cell r="O3099" t="str">
            <v>Romance</v>
          </cell>
        </row>
        <row r="3100">
          <cell r="A3100" t="str">
            <v>Ron Howard</v>
          </cell>
          <cell r="B3100">
            <v>122</v>
          </cell>
          <cell r="C3100">
            <v>18593156</v>
          </cell>
          <cell r="D3100" t="str">
            <v>Drama</v>
          </cell>
          <cell r="E3100" t="str">
            <v>Frost/NixonÂ </v>
          </cell>
          <cell r="F3100" t="str">
            <v>http://www.imdb.com/title/tt0870111/?ref_=fn_tt_tt_1</v>
          </cell>
          <cell r="G3100" t="str">
            <v>English</v>
          </cell>
          <cell r="H3100" t="str">
            <v>USA</v>
          </cell>
          <cell r="I3100">
            <v>35000000</v>
          </cell>
          <cell r="J3100">
            <v>2008</v>
          </cell>
          <cell r="K3100">
            <v>7.7</v>
          </cell>
          <cell r="L3100" t="str">
            <v>Drama</v>
          </cell>
          <cell r="M3100">
            <v>0</v>
          </cell>
        </row>
        <row r="3101">
          <cell r="A3101" t="str">
            <v>Adam Shankman</v>
          </cell>
          <cell r="B3101">
            <v>103</v>
          </cell>
          <cell r="C3101">
            <v>60400856</v>
          </cell>
          <cell r="D3101" t="str">
            <v>Comedy|Romance</v>
          </cell>
          <cell r="E3101" t="str">
            <v>The Wedding PlannerÂ </v>
          </cell>
          <cell r="F3101" t="str">
            <v>http://www.imdb.com/title/tt0209475/?ref_=fn_tt_tt_1</v>
          </cell>
          <cell r="G3101" t="str">
            <v>English</v>
          </cell>
          <cell r="H3101" t="str">
            <v>Germany</v>
          </cell>
          <cell r="I3101">
            <v>35000000</v>
          </cell>
          <cell r="J3101">
            <v>2001</v>
          </cell>
          <cell r="K3101">
            <v>5.2</v>
          </cell>
          <cell r="L3101" t="str">
            <v>Comedy</v>
          </cell>
          <cell r="M3101" t="str">
            <v>Romance</v>
          </cell>
        </row>
        <row r="3102">
          <cell r="A3102" t="str">
            <v>Malcolm D. Lee</v>
          </cell>
          <cell r="B3102">
            <v>114</v>
          </cell>
          <cell r="C3102">
            <v>42168445</v>
          </cell>
          <cell r="D3102" t="str">
            <v>Comedy|Drama|Romance</v>
          </cell>
          <cell r="E3102" t="str">
            <v>Welcome Home, Roscoe JenkinsÂ </v>
          </cell>
          <cell r="F3102" t="str">
            <v>http://www.imdb.com/title/tt0494652/?ref_=fn_tt_tt_1</v>
          </cell>
          <cell r="G3102" t="str">
            <v>English</v>
          </cell>
          <cell r="H3102" t="str">
            <v>USA</v>
          </cell>
          <cell r="I3102">
            <v>35000000</v>
          </cell>
          <cell r="J3102">
            <v>2008</v>
          </cell>
          <cell r="K3102">
            <v>5.3</v>
          </cell>
          <cell r="L3102" t="str">
            <v>Comedy</v>
          </cell>
          <cell r="M3102" t="str">
            <v>Drama</v>
          </cell>
          <cell r="N3102" t="str">
            <v>Romance</v>
          </cell>
        </row>
        <row r="3103">
          <cell r="A3103" t="str">
            <v>Clint Eastwood</v>
          </cell>
          <cell r="B3103">
            <v>135</v>
          </cell>
          <cell r="C3103">
            <v>70960517</v>
          </cell>
          <cell r="D3103" t="str">
            <v>Drama|Romance</v>
          </cell>
          <cell r="E3103" t="str">
            <v>The Bridges of Madison CountyÂ </v>
          </cell>
          <cell r="F3103" t="str">
            <v>http://www.imdb.com/title/tt0112579/?ref_=fn_tt_tt_1</v>
          </cell>
          <cell r="G3103" t="str">
            <v>English</v>
          </cell>
          <cell r="H3103" t="str">
            <v>USA</v>
          </cell>
          <cell r="I3103">
            <v>35000000</v>
          </cell>
          <cell r="J3103">
            <v>1995</v>
          </cell>
          <cell r="K3103">
            <v>7.5</v>
          </cell>
          <cell r="L3103" t="str">
            <v>Drama</v>
          </cell>
          <cell r="M3103" t="str">
            <v>Romance</v>
          </cell>
        </row>
        <row r="3104">
          <cell r="A3104" t="str">
            <v>Colin Higgins</v>
          </cell>
          <cell r="B3104">
            <v>114</v>
          </cell>
          <cell r="C3104">
            <v>69700000</v>
          </cell>
          <cell r="D3104" t="str">
            <v>Comedy|Musical</v>
          </cell>
          <cell r="E3104" t="str">
            <v>The Best Little Whorehouse in TexasÂ </v>
          </cell>
          <cell r="F3104" t="str">
            <v>http://www.imdb.com/title/tt0083642/?ref_=fn_tt_tt_1</v>
          </cell>
          <cell r="G3104" t="str">
            <v>English</v>
          </cell>
          <cell r="H3104" t="str">
            <v>USA</v>
          </cell>
          <cell r="I3104">
            <v>35000000</v>
          </cell>
          <cell r="J3104">
            <v>1982</v>
          </cell>
          <cell r="K3104">
            <v>5.8</v>
          </cell>
          <cell r="L3104" t="str">
            <v>Comedy</v>
          </cell>
          <cell r="M3104" t="str">
            <v>Musical</v>
          </cell>
        </row>
        <row r="3105">
          <cell r="A3105" t="str">
            <v>Richard Linklater</v>
          </cell>
          <cell r="B3105">
            <v>108</v>
          </cell>
          <cell r="C3105">
            <v>81257845</v>
          </cell>
          <cell r="D3105" t="str">
            <v>Comedy|Music</v>
          </cell>
          <cell r="E3105" t="str">
            <v>School of RockÂ </v>
          </cell>
          <cell r="F3105" t="str">
            <v>http://www.imdb.com/title/tt0332379/?ref_=fn_tt_tt_1</v>
          </cell>
          <cell r="G3105" t="str">
            <v>English</v>
          </cell>
          <cell r="H3105" t="str">
            <v>USA</v>
          </cell>
          <cell r="I3105">
            <v>35000000</v>
          </cell>
          <cell r="J3105">
            <v>2003</v>
          </cell>
          <cell r="K3105">
            <v>7.1</v>
          </cell>
          <cell r="L3105" t="str">
            <v>Comedy</v>
          </cell>
          <cell r="M3105" t="str">
            <v>Music</v>
          </cell>
        </row>
        <row r="3106">
          <cell r="A3106" t="str">
            <v>Steve Beck</v>
          </cell>
          <cell r="B3106">
            <v>91</v>
          </cell>
          <cell r="C3106">
            <v>30079316</v>
          </cell>
          <cell r="D3106" t="str">
            <v>Horror</v>
          </cell>
          <cell r="E3106" t="str">
            <v>Ghost ShipÂ </v>
          </cell>
          <cell r="F3106" t="str">
            <v>http://www.imdb.com/title/tt0288477/?ref_=fn_tt_tt_1</v>
          </cell>
          <cell r="G3106" t="str">
            <v>English</v>
          </cell>
          <cell r="H3106" t="str">
            <v>USA</v>
          </cell>
          <cell r="I3106">
            <v>35000000</v>
          </cell>
          <cell r="J3106">
            <v>2002</v>
          </cell>
          <cell r="K3106">
            <v>5.5</v>
          </cell>
          <cell r="L3106" t="str">
            <v>Horror</v>
          </cell>
          <cell r="M3106">
            <v>0</v>
          </cell>
        </row>
        <row r="3107">
          <cell r="A3107" t="str">
            <v>Peter Hastings</v>
          </cell>
          <cell r="B3107">
            <v>88</v>
          </cell>
          <cell r="C3107">
            <v>16988996</v>
          </cell>
          <cell r="D3107" t="str">
            <v>Comedy|Family|Music|Musical</v>
          </cell>
          <cell r="E3107" t="str">
            <v>The Country BearsÂ </v>
          </cell>
          <cell r="F3107" t="str">
            <v>http://www.imdb.com/title/tt0276033/?ref_=fn_tt_tt_1</v>
          </cell>
          <cell r="G3107" t="str">
            <v>English</v>
          </cell>
          <cell r="H3107" t="str">
            <v>USA</v>
          </cell>
          <cell r="I3107">
            <v>35000000</v>
          </cell>
          <cell r="J3107">
            <v>2002</v>
          </cell>
          <cell r="K3107">
            <v>4</v>
          </cell>
          <cell r="L3107" t="str">
            <v>Comedy</v>
          </cell>
          <cell r="M3107" t="str">
            <v>Family</v>
          </cell>
          <cell r="N3107" t="str">
            <v>Music</v>
          </cell>
          <cell r="O3107" t="str">
            <v>Musical</v>
          </cell>
        </row>
        <row r="3108">
          <cell r="A3108" t="str">
            <v>John Whitesell</v>
          </cell>
          <cell r="B3108">
            <v>94</v>
          </cell>
          <cell r="C3108">
            <v>33357476</v>
          </cell>
          <cell r="D3108" t="str">
            <v>Action|Comedy|Crime|Family</v>
          </cell>
          <cell r="E3108" t="str">
            <v>See Spot RunÂ </v>
          </cell>
          <cell r="F3108" t="str">
            <v>http://www.imdb.com/title/tt0250720/?ref_=fn_tt_tt_1</v>
          </cell>
          <cell r="G3108" t="str">
            <v>English</v>
          </cell>
          <cell r="H3108" t="str">
            <v>USA</v>
          </cell>
          <cell r="I3108">
            <v>35000000</v>
          </cell>
          <cell r="J3108">
            <v>2001</v>
          </cell>
          <cell r="K3108">
            <v>5.4</v>
          </cell>
          <cell r="L3108" t="str">
            <v>Action</v>
          </cell>
          <cell r="M3108" t="str">
            <v>Comedy</v>
          </cell>
          <cell r="N3108" t="str">
            <v>Crime</v>
          </cell>
          <cell r="O3108" t="str">
            <v>Family</v>
          </cell>
        </row>
        <row r="3109">
          <cell r="A3109" t="str">
            <v>Johnnie To</v>
          </cell>
          <cell r="B3109">
            <v>110</v>
          </cell>
          <cell r="C3109">
            <v>49413</v>
          </cell>
          <cell r="D3109" t="str">
            <v>Action|Crime|Thriller</v>
          </cell>
          <cell r="E3109" t="str">
            <v>ExiledÂ </v>
          </cell>
          <cell r="F3109" t="str">
            <v>http://www.imdb.com/title/tt0796212/?ref_=fn_tt_tt_1</v>
          </cell>
          <cell r="G3109" t="str">
            <v>Cantonese</v>
          </cell>
          <cell r="H3109" t="str">
            <v>Hong Kong</v>
          </cell>
          <cell r="I3109">
            <v>35000000</v>
          </cell>
          <cell r="J3109">
            <v>2006</v>
          </cell>
          <cell r="K3109">
            <v>7.3</v>
          </cell>
          <cell r="L3109" t="str">
            <v>Action</v>
          </cell>
          <cell r="M3109" t="str">
            <v>Crime</v>
          </cell>
          <cell r="N3109" t="str">
            <v>Thriller</v>
          </cell>
        </row>
        <row r="3110">
          <cell r="A3110" t="str">
            <v>Tom Vaughan</v>
          </cell>
          <cell r="B3110">
            <v>101</v>
          </cell>
          <cell r="C3110">
            <v>80276912</v>
          </cell>
          <cell r="D3110" t="str">
            <v>Comedy|Romance</v>
          </cell>
          <cell r="E3110" t="str">
            <v>What Happens in VegasÂ </v>
          </cell>
          <cell r="F3110" t="str">
            <v>http://www.imdb.com/title/tt1033643/?ref_=fn_tt_tt_1</v>
          </cell>
          <cell r="G3110" t="str">
            <v>English</v>
          </cell>
          <cell r="H3110" t="str">
            <v>USA</v>
          </cell>
          <cell r="I3110">
            <v>35000000</v>
          </cell>
          <cell r="J3110">
            <v>2008</v>
          </cell>
          <cell r="K3110">
            <v>6.1</v>
          </cell>
          <cell r="L3110" t="str">
            <v>Comedy</v>
          </cell>
          <cell r="M3110" t="str">
            <v>Romance</v>
          </cell>
        </row>
        <row r="3111">
          <cell r="A3111" t="str">
            <v>Chris Rock</v>
          </cell>
          <cell r="B3111">
            <v>95</v>
          </cell>
          <cell r="C3111">
            <v>37788228</v>
          </cell>
          <cell r="D3111" t="str">
            <v>Comedy</v>
          </cell>
          <cell r="E3111" t="str">
            <v>Head of StateÂ </v>
          </cell>
          <cell r="F3111" t="str">
            <v>http://www.imdb.com/title/tt0325537/?ref_=fn_tt_tt_1</v>
          </cell>
          <cell r="G3111" t="str">
            <v>English</v>
          </cell>
          <cell r="H3111" t="str">
            <v>USA</v>
          </cell>
          <cell r="I3111">
            <v>35200000</v>
          </cell>
          <cell r="J3111">
            <v>2003</v>
          </cell>
          <cell r="K3111">
            <v>5.4</v>
          </cell>
          <cell r="L3111" t="str">
            <v>Comedy</v>
          </cell>
          <cell r="M3111">
            <v>0</v>
          </cell>
        </row>
        <row r="3112">
          <cell r="A3112" t="str">
            <v>Bobby Farrelly</v>
          </cell>
          <cell r="B3112">
            <v>111</v>
          </cell>
          <cell r="C3112">
            <v>45045037</v>
          </cell>
          <cell r="D3112" t="str">
            <v>Comedy|Romance</v>
          </cell>
          <cell r="E3112" t="str">
            <v>Hall PassÂ </v>
          </cell>
          <cell r="F3112" t="str">
            <v>http://www.imdb.com/title/tt0480687/?ref_=fn_tt_tt_1</v>
          </cell>
          <cell r="G3112" t="str">
            <v>English</v>
          </cell>
          <cell r="H3112" t="str">
            <v>USA</v>
          </cell>
          <cell r="I3112">
            <v>36000000</v>
          </cell>
          <cell r="J3112">
            <v>2011</v>
          </cell>
          <cell r="K3112">
            <v>5.9</v>
          </cell>
          <cell r="L3112" t="str">
            <v>Comedy</v>
          </cell>
          <cell r="M3112" t="str">
            <v>Romance</v>
          </cell>
        </row>
        <row r="3113">
          <cell r="A3113" t="str">
            <v>Steven Spielberg</v>
          </cell>
          <cell r="B3113">
            <v>155</v>
          </cell>
          <cell r="C3113">
            <v>44175394</v>
          </cell>
          <cell r="D3113" t="str">
            <v>Drama|History</v>
          </cell>
          <cell r="E3113" t="str">
            <v>AmistadÂ </v>
          </cell>
          <cell r="F3113" t="str">
            <v>http://www.imdb.com/title/tt0118607/?ref_=fn_tt_tt_1</v>
          </cell>
          <cell r="G3113" t="str">
            <v>English</v>
          </cell>
          <cell r="H3113" t="str">
            <v>USA</v>
          </cell>
          <cell r="I3113">
            <v>36000000</v>
          </cell>
          <cell r="J3113">
            <v>1997</v>
          </cell>
          <cell r="K3113">
            <v>7.2</v>
          </cell>
          <cell r="L3113" t="str">
            <v>Drama</v>
          </cell>
          <cell r="M3113" t="str">
            <v>History</v>
          </cell>
        </row>
        <row r="3114">
          <cell r="A3114" t="str">
            <v>Jerry Jameson</v>
          </cell>
          <cell r="B3114">
            <v>119</v>
          </cell>
          <cell r="C3114">
            <v>7000000</v>
          </cell>
          <cell r="D3114" t="str">
            <v>Action|Adventure|Drama|Thriller</v>
          </cell>
          <cell r="E3114" t="str">
            <v>Raise the TitanicÂ </v>
          </cell>
          <cell r="F3114" t="str">
            <v>http://www.imdb.com/title/tt0081400/?ref_=fn_tt_tt_1</v>
          </cell>
          <cell r="G3114" t="str">
            <v>English</v>
          </cell>
          <cell r="H3114" t="str">
            <v>UK</v>
          </cell>
          <cell r="I3114">
            <v>36000000</v>
          </cell>
          <cell r="J3114">
            <v>1980</v>
          </cell>
          <cell r="K3114">
            <v>4.7</v>
          </cell>
          <cell r="L3114" t="str">
            <v>Action</v>
          </cell>
          <cell r="M3114" t="str">
            <v>Adventure</v>
          </cell>
          <cell r="N3114" t="str">
            <v>Drama</v>
          </cell>
          <cell r="O3114" t="str">
            <v>Thriller</v>
          </cell>
        </row>
        <row r="3115">
          <cell r="A3115" t="str">
            <v>Nick Cassavetes</v>
          </cell>
          <cell r="B3115">
            <v>116</v>
          </cell>
          <cell r="C3115">
            <v>71026631</v>
          </cell>
          <cell r="D3115" t="str">
            <v>Crime|Drama|Thriller</v>
          </cell>
          <cell r="E3115" t="str">
            <v>John QÂ </v>
          </cell>
          <cell r="F3115" t="str">
            <v>http://www.imdb.com/title/tt0251160/?ref_=fn_tt_tt_1</v>
          </cell>
          <cell r="G3115" t="str">
            <v>English</v>
          </cell>
          <cell r="H3115" t="str">
            <v>USA</v>
          </cell>
          <cell r="I3115">
            <v>36000000</v>
          </cell>
          <cell r="J3115">
            <v>2002</v>
          </cell>
          <cell r="K3115">
            <v>7</v>
          </cell>
          <cell r="L3115" t="str">
            <v>Crime</v>
          </cell>
          <cell r="M3115" t="str">
            <v>Drama</v>
          </cell>
          <cell r="N3115" t="str">
            <v>Thriller</v>
          </cell>
        </row>
        <row r="3116">
          <cell r="A3116" t="str">
            <v>Jonathan Mostow</v>
          </cell>
          <cell r="B3116">
            <v>93</v>
          </cell>
          <cell r="C3116">
            <v>50129186</v>
          </cell>
          <cell r="D3116" t="str">
            <v>Action|Crime|Drama|Mystery|Thriller</v>
          </cell>
          <cell r="E3116" t="str">
            <v>BreakdownÂ </v>
          </cell>
          <cell r="F3116" t="str">
            <v>http://www.imdb.com/title/tt0118771/?ref_=fn_tt_tt_1</v>
          </cell>
          <cell r="G3116" t="str">
            <v>English</v>
          </cell>
          <cell r="H3116" t="str">
            <v>USA</v>
          </cell>
          <cell r="I3116">
            <v>36000000</v>
          </cell>
          <cell r="J3116">
            <v>1997</v>
          </cell>
          <cell r="K3116">
            <v>6.9</v>
          </cell>
          <cell r="L3116" t="str">
            <v>Action</v>
          </cell>
          <cell r="M3116" t="str">
            <v>Crime</v>
          </cell>
          <cell r="N3116" t="str">
            <v>Drama</v>
          </cell>
          <cell r="O3116" t="str">
            <v>Mystery</v>
          </cell>
        </row>
        <row r="3117">
          <cell r="A3117" t="str">
            <v>Irvin Kershner</v>
          </cell>
          <cell r="B3117">
            <v>121</v>
          </cell>
          <cell r="C3117">
            <v>55500000</v>
          </cell>
          <cell r="D3117" t="str">
            <v>Action|Adventure|Thriller</v>
          </cell>
          <cell r="E3117" t="str">
            <v>Never Say Never AgainÂ </v>
          </cell>
          <cell r="F3117" t="str">
            <v>http://www.imdb.com/title/tt0086006/?ref_=fn_tt_tt_1</v>
          </cell>
          <cell r="G3117" t="str">
            <v>English</v>
          </cell>
          <cell r="H3117" t="str">
            <v>UK</v>
          </cell>
          <cell r="I3117">
            <v>36000000</v>
          </cell>
          <cell r="J3117">
            <v>1983</v>
          </cell>
          <cell r="K3117">
            <v>6.2</v>
          </cell>
          <cell r="L3117" t="str">
            <v>Action</v>
          </cell>
          <cell r="M3117" t="str">
            <v>Adventure</v>
          </cell>
          <cell r="N3117" t="str">
            <v>Thriller</v>
          </cell>
        </row>
        <row r="3118">
          <cell r="A3118" t="str">
            <v>Steve Pink</v>
          </cell>
          <cell r="B3118">
            <v>101</v>
          </cell>
          <cell r="C3118">
            <v>50213619</v>
          </cell>
          <cell r="D3118" t="str">
            <v>Comedy|Sci-Fi</v>
          </cell>
          <cell r="E3118" t="str">
            <v>Hot Tub Time MachineÂ </v>
          </cell>
          <cell r="F3118" t="str">
            <v>http://www.imdb.com/title/tt1231587/?ref_=fn_tt_tt_1</v>
          </cell>
          <cell r="G3118" t="str">
            <v>English</v>
          </cell>
          <cell r="H3118" t="str">
            <v>USA</v>
          </cell>
          <cell r="I3118">
            <v>36000000</v>
          </cell>
          <cell r="J3118">
            <v>2010</v>
          </cell>
          <cell r="K3118">
            <v>6.4</v>
          </cell>
          <cell r="L3118" t="str">
            <v>Comedy</v>
          </cell>
          <cell r="M3118" t="str">
            <v>Sci-Fi</v>
          </cell>
        </row>
        <row r="3119">
          <cell r="A3119" t="str">
            <v>Charles Martin Smith</v>
          </cell>
          <cell r="B3119">
            <v>107</v>
          </cell>
          <cell r="C3119">
            <v>42019483</v>
          </cell>
          <cell r="D3119" t="str">
            <v>Drama|Family</v>
          </cell>
          <cell r="E3119" t="str">
            <v>Dolphin Tale 2Â </v>
          </cell>
          <cell r="F3119" t="str">
            <v>http://www.imdb.com/title/tt2978462/?ref_=fn_tt_tt_1</v>
          </cell>
          <cell r="G3119" t="str">
            <v>English</v>
          </cell>
          <cell r="H3119" t="str">
            <v>USA</v>
          </cell>
          <cell r="I3119">
            <v>36000000</v>
          </cell>
          <cell r="J3119">
            <v>2014</v>
          </cell>
          <cell r="K3119">
            <v>6.4</v>
          </cell>
          <cell r="L3119" t="str">
            <v>Drama</v>
          </cell>
          <cell r="M3119" t="str">
            <v>Family</v>
          </cell>
        </row>
        <row r="3120">
          <cell r="A3120" t="str">
            <v>F. Gary Gray</v>
          </cell>
          <cell r="B3120">
            <v>109</v>
          </cell>
          <cell r="C3120">
            <v>26183197</v>
          </cell>
          <cell r="D3120" t="str">
            <v>Action|Crime|Drama|Thriller</v>
          </cell>
          <cell r="E3120" t="str">
            <v>A Man ApartÂ </v>
          </cell>
          <cell r="F3120" t="str">
            <v>http://www.imdb.com/title/tt0266465/?ref_=fn_tt_tt_1</v>
          </cell>
          <cell r="G3120" t="str">
            <v>English</v>
          </cell>
          <cell r="H3120" t="str">
            <v>USA</v>
          </cell>
          <cell r="I3120">
            <v>36000000</v>
          </cell>
          <cell r="J3120">
            <v>2003</v>
          </cell>
          <cell r="K3120">
            <v>6.1</v>
          </cell>
          <cell r="L3120" t="str">
            <v>Action</v>
          </cell>
          <cell r="M3120" t="str">
            <v>Crime</v>
          </cell>
          <cell r="N3120" t="str">
            <v>Drama</v>
          </cell>
          <cell r="O3120" t="str">
            <v>Thriller</v>
          </cell>
        </row>
        <row r="3121">
          <cell r="A3121" t="str">
            <v>Rob Reiner</v>
          </cell>
          <cell r="B3121">
            <v>130</v>
          </cell>
          <cell r="C3121">
            <v>13052741</v>
          </cell>
          <cell r="D3121" t="str">
            <v>Drama|History</v>
          </cell>
          <cell r="E3121" t="str">
            <v>Ghosts of MississippiÂ </v>
          </cell>
          <cell r="F3121" t="str">
            <v>http://www.imdb.com/title/tt0116410/?ref_=fn_tt_tt_1</v>
          </cell>
          <cell r="G3121" t="str">
            <v>English</v>
          </cell>
          <cell r="H3121" t="str">
            <v>USA</v>
          </cell>
          <cell r="I3121">
            <v>36000000</v>
          </cell>
          <cell r="J3121">
            <v>1996</v>
          </cell>
          <cell r="K3121">
            <v>6.7</v>
          </cell>
          <cell r="L3121" t="str">
            <v>Drama</v>
          </cell>
          <cell r="M3121" t="str">
            <v>History</v>
          </cell>
        </row>
        <row r="3122">
          <cell r="A3122" t="str">
            <v>Scott Hicks</v>
          </cell>
          <cell r="B3122">
            <v>127</v>
          </cell>
          <cell r="C3122">
            <v>14378353</v>
          </cell>
          <cell r="D3122" t="str">
            <v>Drama|Mystery|Romance|Thriller</v>
          </cell>
          <cell r="E3122" t="str">
            <v>Snow Falling on CedarsÂ </v>
          </cell>
          <cell r="F3122" t="str">
            <v>http://www.imdb.com/title/tt0120834/?ref_=fn_tt_tt_1</v>
          </cell>
          <cell r="G3122" t="str">
            <v>English</v>
          </cell>
          <cell r="H3122" t="str">
            <v>USA</v>
          </cell>
          <cell r="I3122">
            <v>36000000</v>
          </cell>
          <cell r="J3122">
            <v>1999</v>
          </cell>
          <cell r="K3122">
            <v>6.8</v>
          </cell>
          <cell r="L3122" t="str">
            <v>Drama</v>
          </cell>
          <cell r="M3122" t="str">
            <v>Mystery</v>
          </cell>
          <cell r="N3122" t="str">
            <v>Romance</v>
          </cell>
          <cell r="O3122" t="str">
            <v>Thriller</v>
          </cell>
        </row>
        <row r="3123">
          <cell r="A3123" t="str">
            <v>Andrew Niccol</v>
          </cell>
          <cell r="B3123">
            <v>106</v>
          </cell>
          <cell r="C3123">
            <v>12339633</v>
          </cell>
          <cell r="D3123" t="str">
            <v>Drama|Sci-Fi|Thriller</v>
          </cell>
          <cell r="E3123" t="str">
            <v>GattacaÂ </v>
          </cell>
          <cell r="F3123" t="str">
            <v>http://www.imdb.com/title/tt0119177/?ref_=fn_tt_tt_1</v>
          </cell>
          <cell r="G3123" t="str">
            <v>English</v>
          </cell>
          <cell r="H3123" t="str">
            <v>USA</v>
          </cell>
          <cell r="I3123">
            <v>36000000</v>
          </cell>
          <cell r="J3123">
            <v>1997</v>
          </cell>
          <cell r="K3123">
            <v>7.8</v>
          </cell>
          <cell r="L3123" t="str">
            <v>Drama</v>
          </cell>
          <cell r="M3123" t="str">
            <v>Sci-Fi</v>
          </cell>
          <cell r="N3123" t="str">
            <v>Thriller</v>
          </cell>
        </row>
        <row r="3124">
          <cell r="A3124" t="str">
            <v>Andrew Bergman</v>
          </cell>
          <cell r="B3124">
            <v>95</v>
          </cell>
          <cell r="C3124">
            <v>2954405</v>
          </cell>
          <cell r="D3124" t="str">
            <v>Biography|Comedy|Romance</v>
          </cell>
          <cell r="E3124" t="str">
            <v>Isn't She GreatÂ </v>
          </cell>
          <cell r="F3124" t="str">
            <v>http://www.imdb.com/title/tt0141399/?ref_=fn_tt_tt_1</v>
          </cell>
          <cell r="G3124" t="str">
            <v>English</v>
          </cell>
          <cell r="H3124" t="str">
            <v>USA</v>
          </cell>
          <cell r="I3124">
            <v>36000000</v>
          </cell>
          <cell r="J3124">
            <v>2000</v>
          </cell>
          <cell r="K3124">
            <v>5.3</v>
          </cell>
          <cell r="L3124" t="str">
            <v>Biography</v>
          </cell>
          <cell r="M3124" t="str">
            <v>Comedy</v>
          </cell>
          <cell r="N3124" t="str">
            <v>Romance</v>
          </cell>
        </row>
        <row r="3125">
          <cell r="A3125" t="str">
            <v>Wilson Yip</v>
          </cell>
          <cell r="B3125">
            <v>105</v>
          </cell>
          <cell r="C3125">
            <v>2126511</v>
          </cell>
          <cell r="D3125" t="str">
            <v>Action|Biography|Drama|History</v>
          </cell>
          <cell r="E3125" t="str">
            <v>Ip Man 3Â </v>
          </cell>
          <cell r="F3125" t="str">
            <v>http://www.imdb.com/title/tt2888046/?ref_=fn_tt_tt_1</v>
          </cell>
          <cell r="G3125" t="str">
            <v>Cantonese</v>
          </cell>
          <cell r="H3125" t="str">
            <v>Hong Kong</v>
          </cell>
          <cell r="I3125">
            <v>36000000</v>
          </cell>
          <cell r="J3125">
            <v>2015</v>
          </cell>
          <cell r="K3125">
            <v>7.2</v>
          </cell>
          <cell r="L3125" t="str">
            <v>Action</v>
          </cell>
          <cell r="M3125" t="str">
            <v>Biography</v>
          </cell>
          <cell r="N3125" t="str">
            <v>Drama</v>
          </cell>
          <cell r="O3125" t="str">
            <v>History</v>
          </cell>
        </row>
        <row r="3126">
          <cell r="A3126" t="str">
            <v>Roland JoffÃ©</v>
          </cell>
          <cell r="B3126">
            <v>102</v>
          </cell>
          <cell r="C3126">
            <v>1068392</v>
          </cell>
          <cell r="D3126" t="str">
            <v>Biography|Drama|War</v>
          </cell>
          <cell r="E3126" t="str">
            <v>There Be DragonsÂ </v>
          </cell>
          <cell r="F3126" t="str">
            <v>http://www.imdb.com/title/tt1316616/?ref_=fn_tt_tt_1</v>
          </cell>
          <cell r="G3126" t="str">
            <v>English</v>
          </cell>
          <cell r="H3126" t="str">
            <v>Spain</v>
          </cell>
          <cell r="I3126">
            <v>36000000</v>
          </cell>
          <cell r="J3126">
            <v>2011</v>
          </cell>
          <cell r="K3126">
            <v>5.9</v>
          </cell>
          <cell r="L3126" t="str">
            <v>Biography</v>
          </cell>
          <cell r="M3126" t="str">
            <v>Drama</v>
          </cell>
          <cell r="N3126" t="str">
            <v>War</v>
          </cell>
        </row>
        <row r="3127">
          <cell r="A3127" t="str">
            <v>Jeb Stuart</v>
          </cell>
          <cell r="B3127">
            <v>118</v>
          </cell>
          <cell r="C3127">
            <v>6482195</v>
          </cell>
          <cell r="D3127" t="str">
            <v>Crime|Mystery|Thriller</v>
          </cell>
          <cell r="E3127" t="str">
            <v>SwitchbackÂ </v>
          </cell>
          <cell r="F3127" t="str">
            <v>http://www.imdb.com/title/tt0119210/?ref_=fn_tt_tt_1</v>
          </cell>
          <cell r="G3127" t="str">
            <v>English</v>
          </cell>
          <cell r="H3127" t="str">
            <v>USA</v>
          </cell>
          <cell r="I3127">
            <v>37000000</v>
          </cell>
          <cell r="J3127">
            <v>1997</v>
          </cell>
          <cell r="K3127">
            <v>6.4</v>
          </cell>
          <cell r="L3127" t="str">
            <v>Crime</v>
          </cell>
          <cell r="M3127" t="str">
            <v>Mystery</v>
          </cell>
          <cell r="N3127" t="str">
            <v>Thriller</v>
          </cell>
        </row>
        <row r="3128">
          <cell r="A3128" t="str">
            <v>Ben Affleck</v>
          </cell>
          <cell r="B3128">
            <v>150</v>
          </cell>
          <cell r="C3128">
            <v>92173235</v>
          </cell>
          <cell r="D3128" t="str">
            <v>Crime|Drama|Thriller</v>
          </cell>
          <cell r="E3128" t="str">
            <v>The TownÂ </v>
          </cell>
          <cell r="F3128" t="str">
            <v>http://www.imdb.com/title/tt0840361/?ref_=fn_tt_tt_1</v>
          </cell>
          <cell r="G3128" t="str">
            <v>English</v>
          </cell>
          <cell r="H3128" t="str">
            <v>USA</v>
          </cell>
          <cell r="I3128">
            <v>37000000</v>
          </cell>
          <cell r="J3128">
            <v>2010</v>
          </cell>
          <cell r="K3128">
            <v>7.6</v>
          </cell>
          <cell r="L3128" t="str">
            <v>Crime</v>
          </cell>
          <cell r="M3128" t="str">
            <v>Drama</v>
          </cell>
          <cell r="N3128" t="str">
            <v>Thriller</v>
          </cell>
        </row>
        <row r="3129">
          <cell r="A3129" t="str">
            <v>Ethan Coen</v>
          </cell>
          <cell r="B3129">
            <v>96</v>
          </cell>
          <cell r="C3129">
            <v>60338891</v>
          </cell>
          <cell r="D3129" t="str">
            <v>Comedy|Drama</v>
          </cell>
          <cell r="E3129" t="str">
            <v>Burn After ReadingÂ </v>
          </cell>
          <cell r="F3129" t="str">
            <v>http://www.imdb.com/title/tt0887883/?ref_=fn_tt_tt_1</v>
          </cell>
          <cell r="G3129" t="str">
            <v>English</v>
          </cell>
          <cell r="H3129" t="str">
            <v>USA</v>
          </cell>
          <cell r="I3129">
            <v>37000000</v>
          </cell>
          <cell r="J3129">
            <v>2008</v>
          </cell>
          <cell r="K3129">
            <v>7</v>
          </cell>
          <cell r="L3129" t="str">
            <v>Comedy</v>
          </cell>
          <cell r="M3129" t="str">
            <v>Drama</v>
          </cell>
        </row>
        <row r="3130">
          <cell r="A3130" t="str">
            <v>Jennifer Flackett</v>
          </cell>
          <cell r="B3130">
            <v>96</v>
          </cell>
          <cell r="C3130">
            <v>48006503</v>
          </cell>
          <cell r="D3130" t="str">
            <v>Adventure|Comedy|Family|Fantasy</v>
          </cell>
          <cell r="E3130" t="str">
            <v>Nim's IslandÂ </v>
          </cell>
          <cell r="F3130" t="str">
            <v>http://www.imdb.com/title/tt0410377/?ref_=fn_tt_tt_1</v>
          </cell>
          <cell r="G3130" t="str">
            <v>English</v>
          </cell>
          <cell r="H3130" t="str">
            <v>USA</v>
          </cell>
          <cell r="I3130">
            <v>37000000</v>
          </cell>
          <cell r="J3130">
            <v>2008</v>
          </cell>
          <cell r="K3130">
            <v>6</v>
          </cell>
          <cell r="L3130" t="str">
            <v>Adventure</v>
          </cell>
          <cell r="M3130" t="str">
            <v>Comedy</v>
          </cell>
          <cell r="N3130" t="str">
            <v>Family</v>
          </cell>
          <cell r="O3130" t="str">
            <v>Fantasy</v>
          </cell>
        </row>
        <row r="3131">
          <cell r="A3131" t="str">
            <v>Paul Thomas Anderson</v>
          </cell>
          <cell r="B3131">
            <v>188</v>
          </cell>
          <cell r="C3131">
            <v>22450975</v>
          </cell>
          <cell r="D3131" t="str">
            <v>Drama</v>
          </cell>
          <cell r="E3131" t="str">
            <v>MagnoliaÂ </v>
          </cell>
          <cell r="F3131" t="str">
            <v>http://www.imdb.com/title/tt0175880/?ref_=fn_tt_tt_1</v>
          </cell>
          <cell r="G3131" t="str">
            <v>English</v>
          </cell>
          <cell r="H3131" t="str">
            <v>USA</v>
          </cell>
          <cell r="I3131">
            <v>37000000</v>
          </cell>
          <cell r="J3131">
            <v>1999</v>
          </cell>
          <cell r="K3131">
            <v>8</v>
          </cell>
          <cell r="L3131" t="str">
            <v>Drama</v>
          </cell>
          <cell r="M3131">
            <v>0</v>
          </cell>
        </row>
        <row r="3132">
          <cell r="A3132" t="str">
            <v>Kevin Smith</v>
          </cell>
          <cell r="B3132">
            <v>107</v>
          </cell>
          <cell r="C3132">
            <v>44867349</v>
          </cell>
          <cell r="D3132" t="str">
            <v>Action|Comedy|Crime</v>
          </cell>
          <cell r="E3132" t="str">
            <v>Cop OutÂ </v>
          </cell>
          <cell r="F3132" t="str">
            <v>http://www.imdb.com/title/tt1385867/?ref_=fn_tt_tt_1</v>
          </cell>
          <cell r="G3132" t="str">
            <v>English</v>
          </cell>
          <cell r="H3132" t="str">
            <v>USA</v>
          </cell>
          <cell r="I3132">
            <v>37000000</v>
          </cell>
          <cell r="J3132">
            <v>2010</v>
          </cell>
          <cell r="K3132">
            <v>5.6</v>
          </cell>
          <cell r="L3132" t="str">
            <v>Action</v>
          </cell>
          <cell r="M3132" t="str">
            <v>Comedy</v>
          </cell>
          <cell r="N3132" t="str">
            <v>Crime</v>
          </cell>
        </row>
        <row r="3133">
          <cell r="A3133" t="str">
            <v>Charles Martin Smith</v>
          </cell>
          <cell r="B3133">
            <v>113</v>
          </cell>
          <cell r="C3133">
            <v>72279690</v>
          </cell>
          <cell r="D3133" t="str">
            <v>Drama|Family</v>
          </cell>
          <cell r="E3133" t="str">
            <v>Dolphin TaleÂ </v>
          </cell>
          <cell r="F3133" t="str">
            <v>http://www.imdb.com/title/tt1564349/?ref_=fn_tt_tt_1</v>
          </cell>
          <cell r="G3133" t="str">
            <v>English</v>
          </cell>
          <cell r="H3133" t="str">
            <v>USA</v>
          </cell>
          <cell r="I3133">
            <v>37000000</v>
          </cell>
          <cell r="J3133">
            <v>2011</v>
          </cell>
          <cell r="K3133">
            <v>6.9</v>
          </cell>
          <cell r="L3133" t="str">
            <v>Drama</v>
          </cell>
          <cell r="M3133" t="str">
            <v>Family</v>
          </cell>
        </row>
        <row r="3134">
          <cell r="A3134" t="str">
            <v>Catherine Hardwicke</v>
          </cell>
          <cell r="B3134">
            <v>122</v>
          </cell>
          <cell r="C3134">
            <v>191449475</v>
          </cell>
          <cell r="D3134" t="str">
            <v>Drama|Fantasy|Romance</v>
          </cell>
          <cell r="E3134" t="str">
            <v>TwilightÂ </v>
          </cell>
          <cell r="F3134" t="str">
            <v>http://www.imdb.com/title/tt1099212/?ref_=fn_tt_tt_1</v>
          </cell>
          <cell r="G3134" t="str">
            <v>English</v>
          </cell>
          <cell r="H3134" t="str">
            <v>USA</v>
          </cell>
          <cell r="I3134">
            <v>37000000</v>
          </cell>
          <cell r="J3134">
            <v>2008</v>
          </cell>
          <cell r="K3134">
            <v>5.2</v>
          </cell>
          <cell r="L3134" t="str">
            <v>Drama</v>
          </cell>
          <cell r="M3134" t="str">
            <v>Fantasy</v>
          </cell>
          <cell r="N3134" t="str">
            <v>Romance</v>
          </cell>
        </row>
        <row r="3135">
          <cell r="A3135" t="str">
            <v>Rawson Marshall Thurber</v>
          </cell>
          <cell r="B3135">
            <v>118</v>
          </cell>
          <cell r="C3135">
            <v>150368971</v>
          </cell>
          <cell r="D3135" t="str">
            <v>Comedy|Crime</v>
          </cell>
          <cell r="E3135" t="str">
            <v>We're the MillersÂ </v>
          </cell>
          <cell r="F3135" t="str">
            <v>http://www.imdb.com/title/tt1723121/?ref_=fn_tt_tt_1</v>
          </cell>
          <cell r="G3135" t="str">
            <v>English</v>
          </cell>
          <cell r="H3135" t="str">
            <v>USA</v>
          </cell>
          <cell r="I3135">
            <v>37000000</v>
          </cell>
          <cell r="J3135">
            <v>2013</v>
          </cell>
          <cell r="K3135">
            <v>7</v>
          </cell>
          <cell r="L3135" t="str">
            <v>Comedy</v>
          </cell>
          <cell r="M3135" t="str">
            <v>Crime</v>
          </cell>
        </row>
        <row r="3136">
          <cell r="A3136" t="str">
            <v>Cameron Crowe</v>
          </cell>
          <cell r="B3136">
            <v>105</v>
          </cell>
          <cell r="C3136">
            <v>20991497</v>
          </cell>
          <cell r="D3136" t="str">
            <v>Comedy|Drama|Romance</v>
          </cell>
          <cell r="E3136" t="str">
            <v>AlohaÂ </v>
          </cell>
          <cell r="F3136" t="str">
            <v>http://www.imdb.com/title/tt1243974/?ref_=fn_tt_tt_1</v>
          </cell>
          <cell r="G3136" t="str">
            <v>English</v>
          </cell>
          <cell r="H3136" t="str">
            <v>USA</v>
          </cell>
          <cell r="I3136">
            <v>37000000</v>
          </cell>
          <cell r="J3136">
            <v>2015</v>
          </cell>
          <cell r="K3136">
            <v>5.4</v>
          </cell>
          <cell r="L3136" t="str">
            <v>Comedy</v>
          </cell>
          <cell r="M3136" t="str">
            <v>Drama</v>
          </cell>
          <cell r="N3136" t="str">
            <v>Romance</v>
          </cell>
        </row>
        <row r="3137">
          <cell r="A3137" t="str">
            <v>Mikael HÃ¥fstrÃ¶m</v>
          </cell>
          <cell r="B3137">
            <v>114</v>
          </cell>
          <cell r="C3137">
            <v>33037754</v>
          </cell>
          <cell r="D3137" t="str">
            <v>Drama|Horror|Mystery|Thriller</v>
          </cell>
          <cell r="E3137" t="str">
            <v>The RiteÂ </v>
          </cell>
          <cell r="F3137" t="str">
            <v>http://www.imdb.com/title/tt1161864/?ref_=fn_tt_tt_1</v>
          </cell>
          <cell r="G3137" t="str">
            <v>English</v>
          </cell>
          <cell r="H3137" t="str">
            <v>USA</v>
          </cell>
          <cell r="I3137">
            <v>37000000</v>
          </cell>
          <cell r="J3137">
            <v>2011</v>
          </cell>
          <cell r="K3137">
            <v>6</v>
          </cell>
          <cell r="L3137" t="str">
            <v>Drama</v>
          </cell>
          <cell r="M3137" t="str">
            <v>Horror</v>
          </cell>
          <cell r="N3137" t="str">
            <v>Mystery</v>
          </cell>
          <cell r="O3137" t="str">
            <v>Thriller</v>
          </cell>
        </row>
        <row r="3138">
          <cell r="A3138" t="str">
            <v>Kirk De Micco</v>
          </cell>
          <cell r="B3138">
            <v>81</v>
          </cell>
          <cell r="C3138">
            <v>30105968</v>
          </cell>
          <cell r="D3138" t="str">
            <v>Adventure|Animation|Comedy|Family|Sci-Fi</v>
          </cell>
          <cell r="E3138" t="str">
            <v>Space ChimpsÂ </v>
          </cell>
          <cell r="F3138" t="str">
            <v>http://www.imdb.com/title/tt0482603/?ref_=fn_tt_tt_1</v>
          </cell>
          <cell r="G3138" t="str">
            <v>English</v>
          </cell>
          <cell r="H3138" t="str">
            <v>USA</v>
          </cell>
          <cell r="I3138">
            <v>37000000</v>
          </cell>
          <cell r="J3138">
            <v>2008</v>
          </cell>
          <cell r="K3138">
            <v>4.5</v>
          </cell>
          <cell r="L3138" t="str">
            <v>Adventure</v>
          </cell>
          <cell r="M3138" t="str">
            <v>Animation</v>
          </cell>
          <cell r="N3138" t="str">
            <v>Comedy</v>
          </cell>
          <cell r="O3138" t="str">
            <v>Family</v>
          </cell>
        </row>
        <row r="3139">
          <cell r="A3139" t="str">
            <v>Garry Marshall</v>
          </cell>
          <cell r="B3139">
            <v>111</v>
          </cell>
          <cell r="C3139">
            <v>108244774</v>
          </cell>
          <cell r="D3139" t="str">
            <v>Comedy|Family|Romance</v>
          </cell>
          <cell r="E3139" t="str">
            <v>The Princess DiariesÂ </v>
          </cell>
          <cell r="F3139" t="str">
            <v>http://www.imdb.com/title/tt0247638/?ref_=fn_tt_tt_1</v>
          </cell>
          <cell r="G3139" t="str">
            <v>English</v>
          </cell>
          <cell r="H3139" t="str">
            <v>USA</v>
          </cell>
          <cell r="I3139">
            <v>37000000</v>
          </cell>
          <cell r="J3139">
            <v>2001</v>
          </cell>
          <cell r="K3139">
            <v>6.2</v>
          </cell>
          <cell r="L3139" t="str">
            <v>Comedy</v>
          </cell>
          <cell r="M3139" t="str">
            <v>Family</v>
          </cell>
          <cell r="N3139" t="str">
            <v>Romance</v>
          </cell>
        </row>
        <row r="3140">
          <cell r="A3140" t="str">
            <v>Gary Winick</v>
          </cell>
          <cell r="B3140">
            <v>98</v>
          </cell>
          <cell r="C3140">
            <v>56044241</v>
          </cell>
          <cell r="D3140" t="str">
            <v>Comedy|Fantasy|Romance</v>
          </cell>
          <cell r="E3140" t="str">
            <v>13 Going on 30Â </v>
          </cell>
          <cell r="F3140" t="str">
            <v>http://www.imdb.com/title/tt0337563/?ref_=fn_tt_tt_1</v>
          </cell>
          <cell r="G3140" t="str">
            <v>English</v>
          </cell>
          <cell r="H3140" t="str">
            <v>USA</v>
          </cell>
          <cell r="I3140">
            <v>37000000</v>
          </cell>
          <cell r="J3140">
            <v>2004</v>
          </cell>
          <cell r="K3140">
            <v>6.1</v>
          </cell>
          <cell r="L3140" t="str">
            <v>Comedy</v>
          </cell>
          <cell r="M3140" t="str">
            <v>Fantasy</v>
          </cell>
          <cell r="N3140" t="str">
            <v>Romance</v>
          </cell>
        </row>
        <row r="3141">
          <cell r="A3141" t="str">
            <v>Keenen Ivory Wayans</v>
          </cell>
          <cell r="B3141">
            <v>109</v>
          </cell>
          <cell r="C3141">
            <v>69148997</v>
          </cell>
          <cell r="D3141" t="str">
            <v>Comedy|Crime</v>
          </cell>
          <cell r="E3141" t="str">
            <v>White ChicksÂ </v>
          </cell>
          <cell r="F3141" t="str">
            <v>http://www.imdb.com/title/tt0381707/?ref_=fn_tt_tt_1</v>
          </cell>
          <cell r="G3141" t="str">
            <v>English</v>
          </cell>
          <cell r="H3141" t="str">
            <v>USA</v>
          </cell>
          <cell r="I3141">
            <v>37000000</v>
          </cell>
          <cell r="J3141">
            <v>2004</v>
          </cell>
          <cell r="K3141">
            <v>5.4</v>
          </cell>
          <cell r="L3141" t="str">
            <v>Comedy</v>
          </cell>
          <cell r="M3141" t="str">
            <v>Crime</v>
          </cell>
        </row>
        <row r="3142">
          <cell r="A3142" t="str">
            <v>Rob Cohen</v>
          </cell>
          <cell r="B3142">
            <v>106</v>
          </cell>
          <cell r="C3142">
            <v>144512310</v>
          </cell>
          <cell r="D3142" t="str">
            <v>Action|Crime|Thriller</v>
          </cell>
          <cell r="E3142" t="str">
            <v>The Fast and the FuriousÂ </v>
          </cell>
          <cell r="F3142" t="str">
            <v>http://www.imdb.com/title/tt0232500/?ref_=fn_tt_tt_1</v>
          </cell>
          <cell r="G3142" t="str">
            <v>English</v>
          </cell>
          <cell r="H3142" t="str">
            <v>USA</v>
          </cell>
          <cell r="I3142">
            <v>38000000</v>
          </cell>
          <cell r="J3142">
            <v>2001</v>
          </cell>
          <cell r="K3142">
            <v>6.7</v>
          </cell>
          <cell r="L3142" t="str">
            <v>Action</v>
          </cell>
          <cell r="M3142" t="str">
            <v>Crime</v>
          </cell>
          <cell r="N3142" t="str">
            <v>Thriller</v>
          </cell>
        </row>
        <row r="3143">
          <cell r="A3143" t="str">
            <v>Robert Rodriguez</v>
          </cell>
          <cell r="B3143">
            <v>84</v>
          </cell>
          <cell r="C3143">
            <v>111760631</v>
          </cell>
          <cell r="D3143" t="str">
            <v>Action|Adventure|Comedy|Family|Sci-Fi</v>
          </cell>
          <cell r="E3143" t="str">
            <v>Spy Kids 3-D: Game OverÂ </v>
          </cell>
          <cell r="F3143" t="str">
            <v>http://www.imdb.com/title/tt0338459/?ref_=fn_tt_tt_1</v>
          </cell>
          <cell r="G3143" t="str">
            <v>English</v>
          </cell>
          <cell r="H3143" t="str">
            <v>USA</v>
          </cell>
          <cell r="I3143">
            <v>38000000</v>
          </cell>
          <cell r="J3143">
            <v>2003</v>
          </cell>
          <cell r="K3143">
            <v>4.0999999999999996</v>
          </cell>
          <cell r="L3143" t="str">
            <v>Action</v>
          </cell>
          <cell r="M3143" t="str">
            <v>Adventure</v>
          </cell>
          <cell r="N3143" t="str">
            <v>Comedy</v>
          </cell>
          <cell r="O3143" t="str">
            <v>Family</v>
          </cell>
        </row>
        <row r="3144">
          <cell r="A3144" t="str">
            <v>Oliver Stone</v>
          </cell>
          <cell r="B3144">
            <v>140</v>
          </cell>
          <cell r="C3144">
            <v>35183792</v>
          </cell>
          <cell r="D3144" t="str">
            <v>Biography|Drama|Music|Musical</v>
          </cell>
          <cell r="E3144" t="str">
            <v>The DoorsÂ </v>
          </cell>
          <cell r="F3144" t="str">
            <v>http://www.imdb.com/title/tt0101761/?ref_=fn_tt_tt_1</v>
          </cell>
          <cell r="G3144" t="str">
            <v>English</v>
          </cell>
          <cell r="H3144" t="str">
            <v>USA</v>
          </cell>
          <cell r="I3144">
            <v>38000000</v>
          </cell>
          <cell r="J3144">
            <v>1991</v>
          </cell>
          <cell r="K3144">
            <v>7.2</v>
          </cell>
          <cell r="L3144" t="str">
            <v>Biography</v>
          </cell>
          <cell r="M3144" t="str">
            <v>Drama</v>
          </cell>
          <cell r="N3144" t="str">
            <v>Music</v>
          </cell>
          <cell r="O3144" t="str">
            <v>Musical</v>
          </cell>
        </row>
        <row r="3145">
          <cell r="A3145" t="str">
            <v>Andy Tennant</v>
          </cell>
          <cell r="B3145">
            <v>108</v>
          </cell>
          <cell r="C3145">
            <v>127214072</v>
          </cell>
          <cell r="D3145" t="str">
            <v>Comedy|Romance</v>
          </cell>
          <cell r="E3145" t="str">
            <v>Sweet Home AlabamaÂ </v>
          </cell>
          <cell r="F3145" t="str">
            <v>http://www.imdb.com/title/tt0256415/?ref_=fn_tt_tt_1</v>
          </cell>
          <cell r="G3145" t="str">
            <v>English</v>
          </cell>
          <cell r="H3145" t="str">
            <v>USA</v>
          </cell>
          <cell r="I3145">
            <v>38000000</v>
          </cell>
          <cell r="J3145">
            <v>2002</v>
          </cell>
          <cell r="K3145">
            <v>6.1</v>
          </cell>
          <cell r="L3145" t="str">
            <v>Comedy</v>
          </cell>
          <cell r="M3145" t="str">
            <v>Romance</v>
          </cell>
        </row>
        <row r="3146">
          <cell r="A3146" t="str">
            <v>Robert Luketic</v>
          </cell>
          <cell r="B3146">
            <v>96</v>
          </cell>
          <cell r="C3146">
            <v>88915214</v>
          </cell>
          <cell r="D3146" t="str">
            <v>Comedy|Romance</v>
          </cell>
          <cell r="E3146" t="str">
            <v>The Ugly TruthÂ </v>
          </cell>
          <cell r="F3146" t="str">
            <v>http://www.imdb.com/title/tt1142988/?ref_=fn_tt_tt_1</v>
          </cell>
          <cell r="G3146" t="str">
            <v>English</v>
          </cell>
          <cell r="H3146" t="str">
            <v>USA</v>
          </cell>
          <cell r="I3146">
            <v>38000000</v>
          </cell>
          <cell r="J3146">
            <v>2009</v>
          </cell>
          <cell r="K3146">
            <v>6.5</v>
          </cell>
          <cell r="L3146" t="str">
            <v>Comedy</v>
          </cell>
          <cell r="M3146" t="str">
            <v>Romance</v>
          </cell>
        </row>
        <row r="3147">
          <cell r="A3147" t="str">
            <v>Robert Rodriguez</v>
          </cell>
          <cell r="B3147">
            <v>100</v>
          </cell>
          <cell r="C3147">
            <v>85570368</v>
          </cell>
          <cell r="D3147" t="str">
            <v>Action|Adventure|Comedy|Family|Sci-Fi</v>
          </cell>
          <cell r="E3147" t="str">
            <v>Spy Kids 2: Island of Lost DreamsÂ </v>
          </cell>
          <cell r="F3147" t="str">
            <v>http://www.imdb.com/title/tt0287717/?ref_=fn_tt_tt_1</v>
          </cell>
          <cell r="G3147" t="str">
            <v>English</v>
          </cell>
          <cell r="H3147" t="str">
            <v>USA</v>
          </cell>
          <cell r="I3147">
            <v>38000000</v>
          </cell>
          <cell r="J3147">
            <v>2002</v>
          </cell>
          <cell r="K3147">
            <v>5.0999999999999996</v>
          </cell>
          <cell r="L3147" t="str">
            <v>Action</v>
          </cell>
          <cell r="M3147" t="str">
            <v>Adventure</v>
          </cell>
          <cell r="N3147" t="str">
            <v>Comedy</v>
          </cell>
          <cell r="O3147" t="str">
            <v>Family</v>
          </cell>
        </row>
        <row r="3148">
          <cell r="A3148" t="str">
            <v>Francis Lawrence</v>
          </cell>
          <cell r="B3148">
            <v>120</v>
          </cell>
          <cell r="C3148">
            <v>58700247</v>
          </cell>
          <cell r="D3148" t="str">
            <v>Drama|Romance</v>
          </cell>
          <cell r="E3148" t="str">
            <v>Water for ElephantsÂ </v>
          </cell>
          <cell r="F3148" t="str">
            <v>http://www.imdb.com/title/tt1067583/?ref_=fn_tt_tt_1</v>
          </cell>
          <cell r="G3148" t="str">
            <v>English</v>
          </cell>
          <cell r="H3148" t="str">
            <v>USA</v>
          </cell>
          <cell r="I3148">
            <v>38000000</v>
          </cell>
          <cell r="J3148">
            <v>2011</v>
          </cell>
          <cell r="K3148">
            <v>6.9</v>
          </cell>
          <cell r="L3148" t="str">
            <v>Drama</v>
          </cell>
          <cell r="M3148" t="str">
            <v>Romance</v>
          </cell>
        </row>
        <row r="3149">
          <cell r="A3149" t="str">
            <v>Norman Jewison</v>
          </cell>
          <cell r="B3149">
            <v>146</v>
          </cell>
          <cell r="C3149">
            <v>50668906</v>
          </cell>
          <cell r="D3149" t="str">
            <v>Biography|Drama|Sport</v>
          </cell>
          <cell r="E3149" t="str">
            <v>The HurricaneÂ </v>
          </cell>
          <cell r="F3149" t="str">
            <v>http://www.imdb.com/title/tt0174856/?ref_=fn_tt_tt_1</v>
          </cell>
          <cell r="G3149" t="str">
            <v>English</v>
          </cell>
          <cell r="H3149" t="str">
            <v>USA</v>
          </cell>
          <cell r="I3149">
            <v>38000000</v>
          </cell>
          <cell r="J3149">
            <v>1999</v>
          </cell>
          <cell r="K3149">
            <v>7.6</v>
          </cell>
          <cell r="L3149" t="str">
            <v>Biography</v>
          </cell>
          <cell r="M3149" t="str">
            <v>Drama</v>
          </cell>
          <cell r="N3149" t="str">
            <v>Sport</v>
          </cell>
        </row>
        <row r="3150">
          <cell r="A3150" t="str">
            <v>Michael Apted</v>
          </cell>
          <cell r="B3150">
            <v>115</v>
          </cell>
          <cell r="C3150">
            <v>39177215</v>
          </cell>
          <cell r="D3150" t="str">
            <v>Crime|Drama|Thriller</v>
          </cell>
          <cell r="E3150" t="str">
            <v>EnoughÂ </v>
          </cell>
          <cell r="F3150" t="str">
            <v>http://www.imdb.com/title/tt0278435/?ref_=fn_tt_tt_1</v>
          </cell>
          <cell r="G3150" t="str">
            <v>English</v>
          </cell>
          <cell r="H3150" t="str">
            <v>USA</v>
          </cell>
          <cell r="I3150">
            <v>38000000</v>
          </cell>
          <cell r="J3150">
            <v>2002</v>
          </cell>
          <cell r="K3150">
            <v>5.6</v>
          </cell>
          <cell r="L3150" t="str">
            <v>Crime</v>
          </cell>
          <cell r="M3150" t="str">
            <v>Drama</v>
          </cell>
          <cell r="N3150" t="str">
            <v>Thriller</v>
          </cell>
        </row>
        <row r="3151">
          <cell r="A3151" t="str">
            <v>Luis Mandoki</v>
          </cell>
          <cell r="B3151">
            <v>102</v>
          </cell>
          <cell r="C3151">
            <v>24044532</v>
          </cell>
          <cell r="D3151" t="str">
            <v>Drama|Romance</v>
          </cell>
          <cell r="E3151" t="str">
            <v>Angel EyesÂ </v>
          </cell>
          <cell r="F3151" t="str">
            <v>http://www.imdb.com/title/tt0225071/?ref_=fn_tt_tt_1</v>
          </cell>
          <cell r="G3151" t="str">
            <v>English</v>
          </cell>
          <cell r="H3151" t="str">
            <v>USA</v>
          </cell>
          <cell r="I3151">
            <v>38000000</v>
          </cell>
          <cell r="J3151">
            <v>2001</v>
          </cell>
          <cell r="K3151">
            <v>5.6</v>
          </cell>
          <cell r="L3151" t="str">
            <v>Drama</v>
          </cell>
          <cell r="M3151" t="str">
            <v>Romance</v>
          </cell>
        </row>
        <row r="3152">
          <cell r="A3152" t="str">
            <v>John Pasquin</v>
          </cell>
          <cell r="B3152">
            <v>98</v>
          </cell>
          <cell r="C3152">
            <v>22770864</v>
          </cell>
          <cell r="D3152" t="str">
            <v>Comedy|Drama</v>
          </cell>
          <cell r="E3152" t="str">
            <v>Joe SomebodyÂ </v>
          </cell>
          <cell r="F3152" t="str">
            <v>http://www.imdb.com/title/tt0279889/?ref_=fn_tt_tt_1</v>
          </cell>
          <cell r="G3152" t="str">
            <v>English</v>
          </cell>
          <cell r="H3152" t="str">
            <v>USA</v>
          </cell>
          <cell r="I3152">
            <v>38000000</v>
          </cell>
          <cell r="J3152">
            <v>2001</v>
          </cell>
          <cell r="K3152">
            <v>5.5</v>
          </cell>
          <cell r="L3152" t="str">
            <v>Comedy</v>
          </cell>
          <cell r="M3152" t="str">
            <v>Drama</v>
          </cell>
        </row>
        <row r="3153">
          <cell r="A3153" t="str">
            <v>Roman Polanski</v>
          </cell>
          <cell r="B3153">
            <v>133</v>
          </cell>
          <cell r="C3153">
            <v>18653746</v>
          </cell>
          <cell r="D3153" t="str">
            <v>Mystery|Thriller</v>
          </cell>
          <cell r="E3153" t="str">
            <v>The Ninth GateÂ </v>
          </cell>
          <cell r="F3153" t="str">
            <v>http://www.imdb.com/title/tt0142688/?ref_=fn_tt_tt_1</v>
          </cell>
          <cell r="G3153" t="str">
            <v>English</v>
          </cell>
          <cell r="H3153" t="str">
            <v>Spain</v>
          </cell>
          <cell r="I3153">
            <v>38000000</v>
          </cell>
          <cell r="J3153">
            <v>1999</v>
          </cell>
          <cell r="K3153">
            <v>6.7</v>
          </cell>
          <cell r="L3153" t="str">
            <v>Mystery</v>
          </cell>
          <cell r="M3153" t="str">
            <v>Thriller</v>
          </cell>
        </row>
        <row r="3154">
          <cell r="A3154" t="str">
            <v>Michael Apted</v>
          </cell>
          <cell r="B3154">
            <v>118</v>
          </cell>
          <cell r="C3154">
            <v>17305211</v>
          </cell>
          <cell r="D3154" t="str">
            <v>Crime|Drama|Mystery|Thriller</v>
          </cell>
          <cell r="E3154" t="str">
            <v>Extreme MeasuresÂ </v>
          </cell>
          <cell r="F3154" t="str">
            <v>http://www.imdb.com/title/tt0116259/?ref_=fn_tt_tt_1</v>
          </cell>
          <cell r="G3154" t="str">
            <v>English</v>
          </cell>
          <cell r="H3154" t="str">
            <v>USA</v>
          </cell>
          <cell r="I3154">
            <v>38000000</v>
          </cell>
          <cell r="J3154">
            <v>1996</v>
          </cell>
          <cell r="K3154">
            <v>6.1</v>
          </cell>
          <cell r="L3154" t="str">
            <v>Crime</v>
          </cell>
          <cell r="M3154" t="str">
            <v>Drama</v>
          </cell>
          <cell r="N3154" t="str">
            <v>Mystery</v>
          </cell>
          <cell r="O3154" t="str">
            <v>Thriller</v>
          </cell>
        </row>
        <row r="3155">
          <cell r="A3155" t="str">
            <v>Ridley Scott</v>
          </cell>
          <cell r="B3155">
            <v>129</v>
          </cell>
          <cell r="C3155">
            <v>10300000</v>
          </cell>
          <cell r="D3155" t="str">
            <v>Adventure|Drama</v>
          </cell>
          <cell r="E3155" t="str">
            <v>White SquallÂ </v>
          </cell>
          <cell r="F3155" t="str">
            <v>http://www.imdb.com/title/tt0118158/?ref_=fn_tt_tt_1</v>
          </cell>
          <cell r="G3155" t="str">
            <v>English</v>
          </cell>
          <cell r="H3155" t="str">
            <v>USA</v>
          </cell>
          <cell r="I3155">
            <v>38000000</v>
          </cell>
          <cell r="J3155">
            <v>1996</v>
          </cell>
          <cell r="K3155">
            <v>6.6</v>
          </cell>
          <cell r="L3155" t="str">
            <v>Adventure</v>
          </cell>
          <cell r="M3155" t="str">
            <v>Drama</v>
          </cell>
        </row>
        <row r="3156">
          <cell r="A3156" t="str">
            <v>David Twohy</v>
          </cell>
          <cell r="B3156">
            <v>127</v>
          </cell>
          <cell r="C3156">
            <v>41997790</v>
          </cell>
          <cell r="D3156" t="str">
            <v>Action|Sci-Fi|Thriller</v>
          </cell>
          <cell r="E3156" t="str">
            <v>RiddickÂ </v>
          </cell>
          <cell r="F3156" t="str">
            <v>http://www.imdb.com/title/tt1411250/?ref_=fn_tt_tt_1</v>
          </cell>
          <cell r="G3156" t="str">
            <v>English</v>
          </cell>
          <cell r="H3156" t="str">
            <v>USA</v>
          </cell>
          <cell r="I3156">
            <v>38000000</v>
          </cell>
          <cell r="J3156">
            <v>2013</v>
          </cell>
          <cell r="K3156">
            <v>6.4</v>
          </cell>
          <cell r="L3156" t="str">
            <v>Action</v>
          </cell>
          <cell r="M3156" t="str">
            <v>Sci-Fi</v>
          </cell>
          <cell r="N3156" t="str">
            <v>Thriller</v>
          </cell>
        </row>
        <row r="3157">
          <cell r="A3157" t="str">
            <v>Steve Miner</v>
          </cell>
          <cell r="B3157">
            <v>110</v>
          </cell>
          <cell r="C3157">
            <v>623374</v>
          </cell>
          <cell r="D3157" t="str">
            <v>Action|Adventure|Drama|Thriller|Western</v>
          </cell>
          <cell r="E3157" t="str">
            <v>Texas RangersÂ </v>
          </cell>
          <cell r="F3157" t="str">
            <v>http://www.imdb.com/title/tt0193560/?ref_=fn_tt_tt_1</v>
          </cell>
          <cell r="G3157" t="str">
            <v>English</v>
          </cell>
          <cell r="H3157" t="str">
            <v>USA</v>
          </cell>
          <cell r="I3157">
            <v>38000000</v>
          </cell>
          <cell r="J3157">
            <v>2001</v>
          </cell>
          <cell r="K3157">
            <v>5.2</v>
          </cell>
          <cell r="L3157" t="str">
            <v>Action</v>
          </cell>
          <cell r="M3157" t="str">
            <v>Adventure</v>
          </cell>
          <cell r="N3157" t="str">
            <v>Drama</v>
          </cell>
          <cell r="O3157" t="str">
            <v>Thriller</v>
          </cell>
        </row>
        <row r="3158">
          <cell r="A3158" t="str">
            <v>David Leland</v>
          </cell>
          <cell r="B3158">
            <v>97</v>
          </cell>
          <cell r="C3158">
            <v>0</v>
          </cell>
          <cell r="D3158" t="str">
            <v>Adventure|Comedy|History|Romance</v>
          </cell>
          <cell r="E3158" t="str">
            <v>Virgin TerritoryÂ </v>
          </cell>
          <cell r="F3158" t="str">
            <v>http://www.imdb.com/title/tt0437954/?ref_=fn_tt_tt_1</v>
          </cell>
          <cell r="G3158" t="str">
            <v>English</v>
          </cell>
          <cell r="H3158" t="str">
            <v>Italy</v>
          </cell>
          <cell r="I3158">
            <v>38000000</v>
          </cell>
          <cell r="J3158">
            <v>2007</v>
          </cell>
          <cell r="K3158">
            <v>4.8</v>
          </cell>
          <cell r="L3158" t="str">
            <v>Adventure</v>
          </cell>
          <cell r="M3158" t="str">
            <v>Comedy</v>
          </cell>
          <cell r="N3158" t="str">
            <v>History</v>
          </cell>
          <cell r="O3158" t="str">
            <v>Romance</v>
          </cell>
        </row>
        <row r="3159">
          <cell r="A3159" t="str">
            <v>J Blakeson</v>
          </cell>
          <cell r="B3159">
            <v>112</v>
          </cell>
          <cell r="C3159">
            <v>34912982</v>
          </cell>
          <cell r="D3159" t="str">
            <v>Action|Adventure|Sci-Fi|Thriller</v>
          </cell>
          <cell r="E3159" t="str">
            <v>The 5th WaveÂ </v>
          </cell>
          <cell r="F3159" t="str">
            <v>http://www.imdb.com/title/tt2304933/?ref_=fn_tt_tt_1</v>
          </cell>
          <cell r="G3159" t="str">
            <v>English</v>
          </cell>
          <cell r="H3159" t="str">
            <v>USA</v>
          </cell>
          <cell r="I3159">
            <v>38000000</v>
          </cell>
          <cell r="J3159">
            <v>2016</v>
          </cell>
          <cell r="K3159">
            <v>5.2</v>
          </cell>
          <cell r="L3159" t="str">
            <v>Action</v>
          </cell>
          <cell r="M3159" t="str">
            <v>Adventure</v>
          </cell>
          <cell r="N3159" t="str">
            <v>Sci-Fi</v>
          </cell>
          <cell r="O3159" t="str">
            <v>Thriller</v>
          </cell>
        </row>
        <row r="3160">
          <cell r="A3160" t="str">
            <v>Ron Howard</v>
          </cell>
          <cell r="B3160">
            <v>123</v>
          </cell>
          <cell r="C3160">
            <v>26903709</v>
          </cell>
          <cell r="D3160" t="str">
            <v>Action|Biography|Drama|Sport</v>
          </cell>
          <cell r="E3160" t="str">
            <v>RushÂ </v>
          </cell>
          <cell r="F3160" t="str">
            <v>http://www.imdb.com/title/tt1979320/?ref_=fn_tt_tt_1</v>
          </cell>
          <cell r="G3160" t="str">
            <v>English</v>
          </cell>
          <cell r="H3160" t="str">
            <v>UK</v>
          </cell>
          <cell r="I3160">
            <v>38000000</v>
          </cell>
          <cell r="J3160">
            <v>2013</v>
          </cell>
          <cell r="K3160">
            <v>8.1</v>
          </cell>
          <cell r="L3160" t="str">
            <v>Action</v>
          </cell>
          <cell r="M3160" t="str">
            <v>Biography</v>
          </cell>
          <cell r="N3160" t="str">
            <v>Drama</v>
          </cell>
          <cell r="O3160" t="str">
            <v>Sport</v>
          </cell>
        </row>
        <row r="3161">
          <cell r="A3161" t="str">
            <v>Christian Ditter</v>
          </cell>
          <cell r="B3161">
            <v>110</v>
          </cell>
          <cell r="C3161">
            <v>46813366</v>
          </cell>
          <cell r="D3161" t="str">
            <v>Comedy|Romance</v>
          </cell>
          <cell r="E3161" t="str">
            <v>How to Be SingleÂ </v>
          </cell>
          <cell r="F3161" t="str">
            <v>http://www.imdb.com/title/tt1292566/?ref_=fn_tt_tt_1</v>
          </cell>
          <cell r="G3161" t="str">
            <v>English</v>
          </cell>
          <cell r="H3161" t="str">
            <v>USA</v>
          </cell>
          <cell r="I3161">
            <v>38000000</v>
          </cell>
          <cell r="J3161">
            <v>2016</v>
          </cell>
          <cell r="K3161">
            <v>6.1</v>
          </cell>
          <cell r="L3161" t="str">
            <v>Comedy</v>
          </cell>
          <cell r="M3161" t="str">
            <v>Romance</v>
          </cell>
        </row>
        <row r="3162">
          <cell r="A3162" t="str">
            <v>Ethan Coen</v>
          </cell>
          <cell r="B3162">
            <v>110</v>
          </cell>
          <cell r="C3162">
            <v>171031347</v>
          </cell>
          <cell r="D3162" t="str">
            <v>Adventure|Drama|Western</v>
          </cell>
          <cell r="E3162" t="str">
            <v>True GritÂ </v>
          </cell>
          <cell r="F3162" t="str">
            <v>http://www.imdb.com/title/tt1403865/?ref_=fn_tt_tt_1</v>
          </cell>
          <cell r="G3162" t="str">
            <v>English</v>
          </cell>
          <cell r="H3162" t="str">
            <v>USA</v>
          </cell>
          <cell r="I3162">
            <v>38000000</v>
          </cell>
          <cell r="J3162">
            <v>2010</v>
          </cell>
          <cell r="K3162">
            <v>7.7</v>
          </cell>
          <cell r="L3162" t="str">
            <v>Adventure</v>
          </cell>
          <cell r="M3162" t="str">
            <v>Drama</v>
          </cell>
          <cell r="N3162" t="str">
            <v>Western</v>
          </cell>
        </row>
        <row r="3163">
          <cell r="A3163" t="str">
            <v>Brian Helgeland</v>
          </cell>
          <cell r="B3163">
            <v>102</v>
          </cell>
          <cell r="C3163">
            <v>7659747</v>
          </cell>
          <cell r="D3163" t="str">
            <v>Action|Mystery|Thriller</v>
          </cell>
          <cell r="E3163" t="str">
            <v>The OrderÂ </v>
          </cell>
          <cell r="F3163" t="str">
            <v>http://www.imdb.com/title/tt0304711/?ref_=fn_tt_tt_1</v>
          </cell>
          <cell r="G3163" t="str">
            <v>English</v>
          </cell>
          <cell r="H3163" t="str">
            <v>USA</v>
          </cell>
          <cell r="I3163">
            <v>38000000</v>
          </cell>
          <cell r="J3163">
            <v>2003</v>
          </cell>
          <cell r="K3163">
            <v>5.0999999999999996</v>
          </cell>
          <cell r="L3163" t="str">
            <v>Action</v>
          </cell>
          <cell r="M3163" t="str">
            <v>Mystery</v>
          </cell>
          <cell r="N3163" t="str">
            <v>Thriller</v>
          </cell>
        </row>
        <row r="3164">
          <cell r="A3164" t="str">
            <v>Mike Newell</v>
          </cell>
          <cell r="B3164">
            <v>124</v>
          </cell>
          <cell r="C3164">
            <v>8406264</v>
          </cell>
          <cell r="D3164" t="str">
            <v>Comedy|Drama|Romance</v>
          </cell>
          <cell r="E3164" t="str">
            <v>Pushing TinÂ </v>
          </cell>
          <cell r="F3164" t="str">
            <v>http://www.imdb.com/title/tt0120797/?ref_=fn_tt_tt_1</v>
          </cell>
          <cell r="G3164" t="str">
            <v>English</v>
          </cell>
          <cell r="H3164" t="str">
            <v>USA</v>
          </cell>
          <cell r="I3164">
            <v>38000000</v>
          </cell>
          <cell r="J3164">
            <v>1999</v>
          </cell>
          <cell r="K3164">
            <v>6</v>
          </cell>
          <cell r="L3164" t="str">
            <v>Comedy</v>
          </cell>
          <cell r="M3164" t="str">
            <v>Drama</v>
          </cell>
          <cell r="N3164" t="str">
            <v>Romance</v>
          </cell>
        </row>
        <row r="3165">
          <cell r="A3165" t="str">
            <v>Barry Sonnenfeld</v>
          </cell>
          <cell r="B3165">
            <v>99</v>
          </cell>
          <cell r="C3165">
            <v>113502246</v>
          </cell>
          <cell r="D3165" t="str">
            <v>Comedy|Fantasy</v>
          </cell>
          <cell r="E3165" t="str">
            <v>The Addams FamilyÂ </v>
          </cell>
          <cell r="F3165" t="str">
            <v>http://www.imdb.com/title/tt0101272/?ref_=fn_tt_tt_1</v>
          </cell>
          <cell r="G3165" t="str">
            <v>English</v>
          </cell>
          <cell r="H3165" t="str">
            <v>USA</v>
          </cell>
          <cell r="I3165">
            <v>38000000</v>
          </cell>
          <cell r="J3165">
            <v>1991</v>
          </cell>
          <cell r="K3165">
            <v>6.8</v>
          </cell>
          <cell r="L3165" t="str">
            <v>Comedy</v>
          </cell>
          <cell r="M3165" t="str">
            <v>Fantasy</v>
          </cell>
        </row>
        <row r="3166">
          <cell r="A3166" t="str">
            <v>Marc Forster</v>
          </cell>
          <cell r="B3166">
            <v>113</v>
          </cell>
          <cell r="C3166">
            <v>40137776</v>
          </cell>
          <cell r="D3166" t="str">
            <v>Comedy|Drama|Fantasy|Romance</v>
          </cell>
          <cell r="E3166" t="str">
            <v>Stranger Than FictionÂ </v>
          </cell>
          <cell r="F3166" t="str">
            <v>http://www.imdb.com/title/tt0420223/?ref_=fn_tt_tt_1</v>
          </cell>
          <cell r="G3166" t="str">
            <v>English</v>
          </cell>
          <cell r="H3166" t="str">
            <v>USA</v>
          </cell>
          <cell r="I3166">
            <v>38000000</v>
          </cell>
          <cell r="J3166">
            <v>2006</v>
          </cell>
          <cell r="K3166">
            <v>7.6</v>
          </cell>
          <cell r="L3166" t="str">
            <v>Comedy</v>
          </cell>
          <cell r="M3166" t="str">
            <v>Drama</v>
          </cell>
          <cell r="N3166" t="str">
            <v>Fantasy</v>
          </cell>
          <cell r="O3166" t="str">
            <v>Romance</v>
          </cell>
        </row>
        <row r="3167">
          <cell r="A3167" t="str">
            <v>Kar-Wai Wong</v>
          </cell>
          <cell r="B3167">
            <v>122</v>
          </cell>
          <cell r="C3167">
            <v>6594136</v>
          </cell>
          <cell r="D3167" t="str">
            <v>Action|Biography|Drama</v>
          </cell>
          <cell r="E3167" t="str">
            <v>The GrandmasterÂ </v>
          </cell>
          <cell r="F3167" t="str">
            <v>http://www.imdb.com/title/tt1462900/?ref_=fn_tt_tt_1</v>
          </cell>
          <cell r="G3167" t="str">
            <v>Mandarin</v>
          </cell>
          <cell r="H3167" t="str">
            <v>Hong Kong</v>
          </cell>
          <cell r="I3167">
            <v>38600000</v>
          </cell>
          <cell r="J3167">
            <v>2013</v>
          </cell>
          <cell r="K3167">
            <v>6.5</v>
          </cell>
          <cell r="L3167" t="str">
            <v>Action</v>
          </cell>
          <cell r="M3167" t="str">
            <v>Biography</v>
          </cell>
          <cell r="N3167" t="str">
            <v>Drama</v>
          </cell>
        </row>
        <row r="3168">
          <cell r="A3168" t="str">
            <v>Robert Schwentke</v>
          </cell>
          <cell r="B3168">
            <v>107</v>
          </cell>
          <cell r="C3168">
            <v>63411478</v>
          </cell>
          <cell r="D3168" t="str">
            <v>Drama|Fantasy|Romance|Sci-Fi</v>
          </cell>
          <cell r="E3168" t="str">
            <v>The Time Traveler's WifeÂ </v>
          </cell>
          <cell r="F3168" t="str">
            <v>http://www.imdb.com/title/tt0452694/?ref_=fn_tt_tt_1</v>
          </cell>
          <cell r="G3168" t="str">
            <v>English</v>
          </cell>
          <cell r="H3168" t="str">
            <v>USA</v>
          </cell>
          <cell r="I3168">
            <v>39000000</v>
          </cell>
          <cell r="J3168">
            <v>2009</v>
          </cell>
          <cell r="K3168">
            <v>7.1</v>
          </cell>
          <cell r="L3168" t="str">
            <v>Drama</v>
          </cell>
          <cell r="M3168" t="str">
            <v>Fantasy</v>
          </cell>
          <cell r="N3168" t="str">
            <v>Romance</v>
          </cell>
          <cell r="O3168" t="str">
            <v>Sci-Fi</v>
          </cell>
        </row>
        <row r="3169">
          <cell r="A3169" t="str">
            <v>Tim Burton</v>
          </cell>
          <cell r="B3169">
            <v>87</v>
          </cell>
          <cell r="C3169">
            <v>35287788</v>
          </cell>
          <cell r="D3169" t="str">
            <v>Animation|Comedy|Family|Horror|Sci-Fi</v>
          </cell>
          <cell r="E3169" t="str">
            <v>FrankenweenieÂ </v>
          </cell>
          <cell r="F3169" t="str">
            <v>http://www.imdb.com/title/tt1142977/?ref_=fn_tt_tt_1</v>
          </cell>
          <cell r="G3169" t="str">
            <v>English</v>
          </cell>
          <cell r="H3169" t="str">
            <v>USA</v>
          </cell>
          <cell r="I3169">
            <v>39000000</v>
          </cell>
          <cell r="J3169">
            <v>2012</v>
          </cell>
          <cell r="K3169">
            <v>7</v>
          </cell>
          <cell r="L3169" t="str">
            <v>Animation</v>
          </cell>
          <cell r="M3169" t="str">
            <v>Comedy</v>
          </cell>
          <cell r="N3169" t="str">
            <v>Family</v>
          </cell>
          <cell r="O3169" t="str">
            <v>Horror</v>
          </cell>
        </row>
        <row r="3170">
          <cell r="A3170" t="str">
            <v>Charles S. Dutton</v>
          </cell>
          <cell r="B3170">
            <v>110</v>
          </cell>
          <cell r="C3170">
            <v>5881504</v>
          </cell>
          <cell r="D3170" t="str">
            <v>Biography|Drama|Romance|Sport</v>
          </cell>
          <cell r="E3170" t="str">
            <v>Against the RopesÂ </v>
          </cell>
          <cell r="F3170" t="str">
            <v>http://www.imdb.com/title/tt0312329/?ref_=fn_tt_tt_1</v>
          </cell>
          <cell r="G3170" t="str">
            <v>English</v>
          </cell>
          <cell r="H3170" t="str">
            <v>USA</v>
          </cell>
          <cell r="I3170">
            <v>39000000</v>
          </cell>
          <cell r="J3170">
            <v>2004</v>
          </cell>
          <cell r="K3170">
            <v>5.3</v>
          </cell>
          <cell r="L3170" t="str">
            <v>Biography</v>
          </cell>
          <cell r="M3170" t="str">
            <v>Drama</v>
          </cell>
          <cell r="N3170" t="str">
            <v>Romance</v>
          </cell>
          <cell r="O3170" t="str">
            <v>Sport</v>
          </cell>
        </row>
        <row r="3171">
          <cell r="A3171" t="str">
            <v>Richard Lester</v>
          </cell>
          <cell r="B3171">
            <v>125</v>
          </cell>
          <cell r="C3171">
            <v>60000000</v>
          </cell>
          <cell r="D3171" t="str">
            <v>Action|Comedy|Sci-Fi</v>
          </cell>
          <cell r="E3171" t="str">
            <v>Superman IIIÂ </v>
          </cell>
          <cell r="F3171" t="str">
            <v>http://www.imdb.com/title/tt0086393/?ref_=fn_tt_tt_1</v>
          </cell>
          <cell r="G3171" t="str">
            <v>English</v>
          </cell>
          <cell r="H3171" t="str">
            <v>UK</v>
          </cell>
          <cell r="I3171">
            <v>39000000</v>
          </cell>
          <cell r="J3171">
            <v>1983</v>
          </cell>
          <cell r="K3171">
            <v>4.9000000000000004</v>
          </cell>
          <cell r="L3171" t="str">
            <v>Action</v>
          </cell>
          <cell r="M3171" t="str">
            <v>Comedy</v>
          </cell>
          <cell r="N3171" t="str">
            <v>Sci-Fi</v>
          </cell>
        </row>
        <row r="3172">
          <cell r="A3172" t="str">
            <v>Jonathan Lynn</v>
          </cell>
          <cell r="B3172">
            <v>93</v>
          </cell>
          <cell r="C3172">
            <v>30400000</v>
          </cell>
          <cell r="D3172" t="str">
            <v>Comedy</v>
          </cell>
          <cell r="E3172" t="str">
            <v>Sgt. BilkoÂ </v>
          </cell>
          <cell r="F3172" t="str">
            <v>http://www.imdb.com/title/tt0117608/?ref_=fn_tt_tt_1</v>
          </cell>
          <cell r="G3172" t="str">
            <v>English</v>
          </cell>
          <cell r="H3172" t="str">
            <v>USA</v>
          </cell>
          <cell r="I3172">
            <v>39000000</v>
          </cell>
          <cell r="J3172">
            <v>1996</v>
          </cell>
          <cell r="K3172">
            <v>5.7</v>
          </cell>
          <cell r="L3172" t="str">
            <v>Comedy</v>
          </cell>
          <cell r="M3172">
            <v>0</v>
          </cell>
        </row>
        <row r="3173">
          <cell r="A3173" t="str">
            <v>Joon-ho Bong</v>
          </cell>
          <cell r="B3173">
            <v>126</v>
          </cell>
          <cell r="C3173">
            <v>4563029</v>
          </cell>
          <cell r="D3173" t="str">
            <v>Action|Drama|Sci-Fi|Thriller</v>
          </cell>
          <cell r="E3173" t="str">
            <v>SnowpiercerÂ </v>
          </cell>
          <cell r="F3173" t="str">
            <v>http://www.imdb.com/title/tt1706620/?ref_=fn_tt_tt_1</v>
          </cell>
          <cell r="G3173" t="str">
            <v>English</v>
          </cell>
          <cell r="H3173" t="str">
            <v>South Korea</v>
          </cell>
          <cell r="I3173">
            <v>39200000</v>
          </cell>
          <cell r="J3173">
            <v>2013</v>
          </cell>
          <cell r="K3173">
            <v>7</v>
          </cell>
          <cell r="L3173" t="str">
            <v>Action</v>
          </cell>
          <cell r="M3173" t="str">
            <v>Drama</v>
          </cell>
          <cell r="N3173" t="str">
            <v>Sci-Fi</v>
          </cell>
          <cell r="O3173" t="str">
            <v>Thriller</v>
          </cell>
        </row>
        <row r="3174">
          <cell r="A3174" t="str">
            <v>Jacques Perrin</v>
          </cell>
          <cell r="B3174">
            <v>104</v>
          </cell>
          <cell r="C3174">
            <v>19406406</v>
          </cell>
          <cell r="D3174" t="str">
            <v>Documentary|Drama</v>
          </cell>
          <cell r="E3174" t="str">
            <v>OceansÂ </v>
          </cell>
          <cell r="F3174" t="str">
            <v>http://www.imdb.com/title/tt0765128/?ref_=fn_tt_tt_1</v>
          </cell>
          <cell r="G3174" t="str">
            <v>French</v>
          </cell>
          <cell r="H3174" t="str">
            <v>France</v>
          </cell>
          <cell r="I3174">
            <v>40000000</v>
          </cell>
          <cell r="J3174">
            <v>2009</v>
          </cell>
          <cell r="K3174">
            <v>7.8</v>
          </cell>
          <cell r="L3174" t="str">
            <v>Documentary</v>
          </cell>
          <cell r="M3174" t="str">
            <v>Drama</v>
          </cell>
        </row>
        <row r="3175">
          <cell r="A3175" t="str">
            <v>Peter Hyams</v>
          </cell>
          <cell r="B3175">
            <v>110</v>
          </cell>
          <cell r="C3175">
            <v>33927476</v>
          </cell>
          <cell r="D3175" t="str">
            <v>Horror|Mystery|Sci-Fi|Thriller</v>
          </cell>
          <cell r="E3175" t="str">
            <v>The RelicÂ </v>
          </cell>
          <cell r="F3175" t="str">
            <v>http://www.imdb.com/title/tt0120004/?ref_=fn_tt_tt_1</v>
          </cell>
          <cell r="G3175" t="str">
            <v>English</v>
          </cell>
          <cell r="H3175" t="str">
            <v>UK</v>
          </cell>
          <cell r="I3175">
            <v>40000000</v>
          </cell>
          <cell r="J3175">
            <v>1997</v>
          </cell>
          <cell r="K3175">
            <v>5.7</v>
          </cell>
          <cell r="L3175" t="str">
            <v>Horror</v>
          </cell>
          <cell r="M3175" t="str">
            <v>Mystery</v>
          </cell>
          <cell r="N3175" t="str">
            <v>Sci-Fi</v>
          </cell>
          <cell r="O3175" t="str">
            <v>Thriller</v>
          </cell>
        </row>
        <row r="3176">
          <cell r="A3176" t="str">
            <v>Kathryn Bigelow</v>
          </cell>
          <cell r="B3176">
            <v>157</v>
          </cell>
          <cell r="C3176">
            <v>95720716</v>
          </cell>
          <cell r="D3176" t="str">
            <v>Drama|History|Thriller</v>
          </cell>
          <cell r="E3176" t="str">
            <v>Zero Dark ThirtyÂ </v>
          </cell>
          <cell r="F3176" t="str">
            <v>http://www.imdb.com/title/tt1790885/?ref_=fn_tt_tt_1</v>
          </cell>
          <cell r="G3176" t="str">
            <v>English</v>
          </cell>
          <cell r="H3176" t="str">
            <v>USA</v>
          </cell>
          <cell r="I3176">
            <v>40000000</v>
          </cell>
          <cell r="J3176">
            <v>2012</v>
          </cell>
          <cell r="K3176">
            <v>7.4</v>
          </cell>
          <cell r="L3176" t="str">
            <v>Drama</v>
          </cell>
          <cell r="M3176" t="str">
            <v>History</v>
          </cell>
          <cell r="N3176" t="str">
            <v>Thriller</v>
          </cell>
        </row>
        <row r="3177">
          <cell r="A3177" t="str">
            <v>Beeban Kidron</v>
          </cell>
          <cell r="B3177">
            <v>108</v>
          </cell>
          <cell r="C3177">
            <v>40203020</v>
          </cell>
          <cell r="D3177" t="str">
            <v>Comedy|Drama|Romance</v>
          </cell>
          <cell r="E3177" t="str">
            <v>Bridget Jones: The Edge of ReasonÂ </v>
          </cell>
          <cell r="F3177" t="str">
            <v>http://www.imdb.com/title/tt0317198/?ref_=fn_tt_tt_1</v>
          </cell>
          <cell r="G3177" t="str">
            <v>English</v>
          </cell>
          <cell r="H3177" t="str">
            <v>UK</v>
          </cell>
          <cell r="I3177">
            <v>40000000</v>
          </cell>
          <cell r="J3177">
            <v>2004</v>
          </cell>
          <cell r="K3177">
            <v>5.9</v>
          </cell>
          <cell r="L3177" t="str">
            <v>Comedy</v>
          </cell>
          <cell r="M3177" t="str">
            <v>Drama</v>
          </cell>
          <cell r="N3177" t="str">
            <v>Romance</v>
          </cell>
        </row>
        <row r="3178">
          <cell r="A3178" t="str">
            <v>James McTeigue</v>
          </cell>
          <cell r="B3178">
            <v>99</v>
          </cell>
          <cell r="C3178">
            <v>38105077</v>
          </cell>
          <cell r="D3178" t="str">
            <v>Action|Crime|Thriller</v>
          </cell>
          <cell r="E3178" t="str">
            <v>Ninja AssassinÂ </v>
          </cell>
          <cell r="F3178" t="str">
            <v>http://www.imdb.com/title/tt1186367/?ref_=fn_tt_tt_1</v>
          </cell>
          <cell r="G3178" t="str">
            <v>English</v>
          </cell>
          <cell r="H3178" t="str">
            <v>USA</v>
          </cell>
          <cell r="I3178">
            <v>40000000</v>
          </cell>
          <cell r="J3178">
            <v>2009</v>
          </cell>
          <cell r="K3178">
            <v>6.4</v>
          </cell>
          <cell r="L3178" t="str">
            <v>Action</v>
          </cell>
          <cell r="M3178" t="str">
            <v>Crime</v>
          </cell>
          <cell r="N3178" t="str">
            <v>Thriller</v>
          </cell>
        </row>
        <row r="3179">
          <cell r="A3179" t="str">
            <v>Andrew Bergman</v>
          </cell>
          <cell r="B3179">
            <v>117</v>
          </cell>
          <cell r="C3179">
            <v>32800000</v>
          </cell>
          <cell r="D3179" t="str">
            <v>Comedy|Crime|Drama|Thriller</v>
          </cell>
          <cell r="E3179" t="str">
            <v>StripteaseÂ </v>
          </cell>
          <cell r="F3179" t="str">
            <v>http://www.imdb.com/title/tt0117765/?ref_=fn_tt_tt_1</v>
          </cell>
          <cell r="G3179" t="str">
            <v>English</v>
          </cell>
          <cell r="H3179" t="str">
            <v>USA</v>
          </cell>
          <cell r="I3179">
            <v>40000000</v>
          </cell>
          <cell r="J3179">
            <v>1996</v>
          </cell>
          <cell r="K3179">
            <v>4.3</v>
          </cell>
          <cell r="L3179" t="str">
            <v>Comedy</v>
          </cell>
          <cell r="M3179" t="str">
            <v>Crime</v>
          </cell>
          <cell r="N3179" t="str">
            <v>Drama</v>
          </cell>
          <cell r="O3179" t="str">
            <v>Thriller</v>
          </cell>
        </row>
        <row r="3180">
          <cell r="A3180" t="str">
            <v>Andrew Niccol</v>
          </cell>
          <cell r="B3180">
            <v>125</v>
          </cell>
          <cell r="C3180">
            <v>26616999</v>
          </cell>
          <cell r="D3180" t="str">
            <v>Action|Adventure|Romance|Sci-Fi|Thriller</v>
          </cell>
          <cell r="E3180" t="str">
            <v>The HostÂ </v>
          </cell>
          <cell r="F3180" t="str">
            <v>http://www.imdb.com/title/tt1517260/?ref_=fn_tt_tt_1</v>
          </cell>
          <cell r="G3180" t="str">
            <v>English</v>
          </cell>
          <cell r="H3180" t="str">
            <v>USA</v>
          </cell>
          <cell r="I3180">
            <v>40000000</v>
          </cell>
          <cell r="J3180">
            <v>2013</v>
          </cell>
          <cell r="K3180">
            <v>5.9</v>
          </cell>
          <cell r="L3180" t="str">
            <v>Action</v>
          </cell>
          <cell r="M3180" t="str">
            <v>Adventure</v>
          </cell>
          <cell r="N3180" t="str">
            <v>Romance</v>
          </cell>
          <cell r="O3180" t="str">
            <v>Sci-Fi</v>
          </cell>
        </row>
        <row r="3181">
          <cell r="A3181" t="str">
            <v>Stephen Herek</v>
          </cell>
          <cell r="B3181">
            <v>100</v>
          </cell>
          <cell r="C3181">
            <v>19118247</v>
          </cell>
          <cell r="D3181" t="str">
            <v>Action|Comedy</v>
          </cell>
          <cell r="E3181" t="str">
            <v>Man of the HouseÂ </v>
          </cell>
          <cell r="F3181" t="str">
            <v>http://www.imdb.com/title/tt0331933/?ref_=fn_tt_tt_1</v>
          </cell>
          <cell r="G3181" t="str">
            <v>English</v>
          </cell>
          <cell r="H3181" t="str">
            <v>USA</v>
          </cell>
          <cell r="I3181">
            <v>40000000</v>
          </cell>
          <cell r="J3181">
            <v>2005</v>
          </cell>
          <cell r="K3181">
            <v>5.4</v>
          </cell>
          <cell r="L3181" t="str">
            <v>Action</v>
          </cell>
          <cell r="M3181" t="str">
            <v>Comedy</v>
          </cell>
        </row>
        <row r="3182">
          <cell r="A3182" t="str">
            <v>Renny Harlin</v>
          </cell>
          <cell r="B3182">
            <v>104</v>
          </cell>
          <cell r="C3182">
            <v>21413502</v>
          </cell>
          <cell r="D3182" t="str">
            <v>Action|Adventure|Comedy|Crime|Music|Mystery</v>
          </cell>
          <cell r="E3182" t="str">
            <v>The Adventures of Ford FairlaneÂ </v>
          </cell>
          <cell r="F3182" t="str">
            <v>http://www.imdb.com/title/tt0098987/?ref_=fn_tt_tt_1</v>
          </cell>
          <cell r="G3182" t="str">
            <v>English</v>
          </cell>
          <cell r="H3182" t="str">
            <v>USA</v>
          </cell>
          <cell r="I3182">
            <v>40000000</v>
          </cell>
          <cell r="J3182">
            <v>1990</v>
          </cell>
          <cell r="K3182">
            <v>6.3</v>
          </cell>
          <cell r="L3182" t="str">
            <v>Action</v>
          </cell>
          <cell r="M3182" t="str">
            <v>Adventure</v>
          </cell>
          <cell r="N3182" t="str">
            <v>Comedy</v>
          </cell>
          <cell r="O3182" t="str">
            <v>Crime</v>
          </cell>
        </row>
        <row r="3183">
          <cell r="A3183" t="str">
            <v>Garry Marshall</v>
          </cell>
          <cell r="B3183">
            <v>113</v>
          </cell>
          <cell r="C3183">
            <v>95149435</v>
          </cell>
          <cell r="D3183" t="str">
            <v>Comedy|Family|Romance</v>
          </cell>
          <cell r="E3183" t="str">
            <v>The Princess Diaries 2: Royal EngagementÂ </v>
          </cell>
          <cell r="F3183" t="str">
            <v>http://www.imdb.com/title/tt0368933/?ref_=fn_tt_tt_1</v>
          </cell>
          <cell r="G3183" t="str">
            <v>English</v>
          </cell>
          <cell r="H3183" t="str">
            <v>USA</v>
          </cell>
          <cell r="I3183">
            <v>40000000</v>
          </cell>
          <cell r="J3183">
            <v>2004</v>
          </cell>
          <cell r="K3183">
            <v>5.7</v>
          </cell>
          <cell r="L3183" t="str">
            <v>Comedy</v>
          </cell>
          <cell r="M3183" t="str">
            <v>Family</v>
          </cell>
          <cell r="N3183" t="str">
            <v>Romance</v>
          </cell>
        </row>
        <row r="3184">
          <cell r="A3184" t="str">
            <v>Frank Coraci</v>
          </cell>
          <cell r="B3184">
            <v>117</v>
          </cell>
          <cell r="C3184">
            <v>46280507</v>
          </cell>
          <cell r="D3184" t="str">
            <v>Comedy|Romance</v>
          </cell>
          <cell r="E3184" t="str">
            <v>BlendedÂ </v>
          </cell>
          <cell r="F3184" t="str">
            <v>http://www.imdb.com/title/tt1086772/?ref_=fn_tt_tt_1</v>
          </cell>
          <cell r="G3184" t="str">
            <v>English</v>
          </cell>
          <cell r="H3184" t="str">
            <v>USA</v>
          </cell>
          <cell r="I3184">
            <v>40000000</v>
          </cell>
          <cell r="J3184">
            <v>2014</v>
          </cell>
          <cell r="K3184">
            <v>6.5</v>
          </cell>
          <cell r="L3184" t="str">
            <v>Comedy</v>
          </cell>
          <cell r="M3184" t="str">
            <v>Romance</v>
          </cell>
        </row>
        <row r="3185">
          <cell r="A3185" t="str">
            <v>David Lynch</v>
          </cell>
          <cell r="B3185">
            <v>177</v>
          </cell>
          <cell r="C3185">
            <v>27400000</v>
          </cell>
          <cell r="D3185" t="str">
            <v>Action|Adventure|Sci-Fi</v>
          </cell>
          <cell r="E3185" t="str">
            <v>DuneÂ </v>
          </cell>
          <cell r="F3185" t="str">
            <v>http://www.imdb.com/title/tt0087182/?ref_=fn_tt_tt_1</v>
          </cell>
          <cell r="G3185" t="str">
            <v>English</v>
          </cell>
          <cell r="H3185" t="str">
            <v>USA</v>
          </cell>
          <cell r="I3185">
            <v>40000000</v>
          </cell>
          <cell r="J3185">
            <v>1984</v>
          </cell>
          <cell r="K3185">
            <v>6.6</v>
          </cell>
          <cell r="L3185" t="str">
            <v>Action</v>
          </cell>
          <cell r="M3185" t="str">
            <v>Adventure</v>
          </cell>
          <cell r="N3185" t="str">
            <v>Sci-Fi</v>
          </cell>
        </row>
        <row r="3186">
          <cell r="A3186" t="str">
            <v>Danny Pang</v>
          </cell>
          <cell r="B3186">
            <v>99</v>
          </cell>
          <cell r="C3186">
            <v>15279680</v>
          </cell>
          <cell r="D3186" t="str">
            <v>Action|Crime|Thriller</v>
          </cell>
          <cell r="E3186" t="str">
            <v>Bangkok DangerousÂ </v>
          </cell>
          <cell r="F3186" t="str">
            <v>http://www.imdb.com/title/tt0814022/?ref_=fn_tt_tt_1</v>
          </cell>
          <cell r="G3186" t="str">
            <v>English</v>
          </cell>
          <cell r="H3186" t="str">
            <v>USA</v>
          </cell>
          <cell r="I3186">
            <v>40000000</v>
          </cell>
          <cell r="J3186">
            <v>2008</v>
          </cell>
          <cell r="K3186">
            <v>5.4</v>
          </cell>
          <cell r="L3186" t="str">
            <v>Action</v>
          </cell>
          <cell r="M3186" t="str">
            <v>Crime</v>
          </cell>
          <cell r="N3186" t="str">
            <v>Thriller</v>
          </cell>
        </row>
        <row r="3187">
          <cell r="A3187" t="str">
            <v>Barry Sonnenfeld</v>
          </cell>
          <cell r="B3187">
            <v>74</v>
          </cell>
          <cell r="C3187">
            <v>7262288</v>
          </cell>
          <cell r="D3187" t="str">
            <v>Comedy|Crime|Thriller</v>
          </cell>
          <cell r="E3187" t="str">
            <v>Big TroubleÂ </v>
          </cell>
          <cell r="F3187" t="str">
            <v>http://www.imdb.com/title/tt0246464/?ref_=fn_tt_tt_1</v>
          </cell>
          <cell r="G3187" t="str">
            <v>English</v>
          </cell>
          <cell r="H3187" t="str">
            <v>USA</v>
          </cell>
          <cell r="I3187">
            <v>40000000</v>
          </cell>
          <cell r="J3187">
            <v>2002</v>
          </cell>
          <cell r="K3187">
            <v>6.5</v>
          </cell>
          <cell r="L3187" t="str">
            <v>Comedy</v>
          </cell>
          <cell r="M3187" t="str">
            <v>Crime</v>
          </cell>
          <cell r="N3187" t="str">
            <v>Thriller</v>
          </cell>
        </row>
        <row r="3188">
          <cell r="A3188" t="str">
            <v>Andy Tennant</v>
          </cell>
          <cell r="B3188">
            <v>110</v>
          </cell>
          <cell r="C3188">
            <v>67061228</v>
          </cell>
          <cell r="D3188" t="str">
            <v>Action|Comedy|Romance</v>
          </cell>
          <cell r="E3188" t="str">
            <v>The Bounty HunterÂ </v>
          </cell>
          <cell r="F3188" t="str">
            <v>http://www.imdb.com/title/tt1038919/?ref_=fn_tt_tt_1</v>
          </cell>
          <cell r="G3188" t="str">
            <v>English</v>
          </cell>
          <cell r="H3188" t="str">
            <v>USA</v>
          </cell>
          <cell r="I3188">
            <v>40000000</v>
          </cell>
          <cell r="J3188">
            <v>2010</v>
          </cell>
          <cell r="K3188">
            <v>5.5</v>
          </cell>
          <cell r="L3188" t="str">
            <v>Action</v>
          </cell>
          <cell r="M3188" t="str">
            <v>Comedy</v>
          </cell>
          <cell r="N3188" t="str">
            <v>Romance</v>
          </cell>
        </row>
        <row r="3189">
          <cell r="A3189" t="str">
            <v>Paul McGuigan</v>
          </cell>
          <cell r="B3189">
            <v>110</v>
          </cell>
          <cell r="C3189">
            <v>5773519</v>
          </cell>
          <cell r="D3189" t="str">
            <v>Drama|Horror|Sci-Fi|Thriller</v>
          </cell>
          <cell r="E3189" t="str">
            <v>Victor FrankensteinÂ </v>
          </cell>
          <cell r="F3189" t="str">
            <v>http://www.imdb.com/title/tt1976009/?ref_=fn_tt_tt_1</v>
          </cell>
          <cell r="G3189" t="str">
            <v>English</v>
          </cell>
          <cell r="H3189" t="str">
            <v>USA</v>
          </cell>
          <cell r="I3189">
            <v>40000000</v>
          </cell>
          <cell r="J3189">
            <v>2015</v>
          </cell>
          <cell r="K3189">
            <v>6</v>
          </cell>
          <cell r="L3189" t="str">
            <v>Drama</v>
          </cell>
          <cell r="M3189" t="str">
            <v>Horror</v>
          </cell>
          <cell r="N3189" t="str">
            <v>Sci-Fi</v>
          </cell>
          <cell r="O3189" t="str">
            <v>Thriller</v>
          </cell>
        </row>
        <row r="3190">
          <cell r="A3190" t="str">
            <v>Simon West</v>
          </cell>
          <cell r="B3190">
            <v>93</v>
          </cell>
          <cell r="C3190">
            <v>29113588</v>
          </cell>
          <cell r="D3190" t="str">
            <v>Action|Crime|Thriller</v>
          </cell>
          <cell r="E3190" t="str">
            <v>The MechanicÂ </v>
          </cell>
          <cell r="F3190" t="str">
            <v>http://www.imdb.com/title/tt0472399/?ref_=fn_tt_tt_1</v>
          </cell>
          <cell r="G3190" t="str">
            <v>English</v>
          </cell>
          <cell r="H3190" t="str">
            <v>USA</v>
          </cell>
          <cell r="I3190">
            <v>40000000</v>
          </cell>
          <cell r="J3190">
            <v>2011</v>
          </cell>
          <cell r="K3190">
            <v>6.6</v>
          </cell>
          <cell r="L3190" t="str">
            <v>Action</v>
          </cell>
          <cell r="M3190" t="str">
            <v>Crime</v>
          </cell>
          <cell r="N3190" t="str">
            <v>Thriller</v>
          </cell>
        </row>
        <row r="3191">
          <cell r="A3191" t="str">
            <v>Reginald Hudlin</v>
          </cell>
          <cell r="B3191">
            <v>117</v>
          </cell>
          <cell r="C3191">
            <v>70100000</v>
          </cell>
          <cell r="D3191" t="str">
            <v>Comedy|Drama|Romance</v>
          </cell>
          <cell r="E3191" t="str">
            <v>BoomerangÂ </v>
          </cell>
          <cell r="F3191" t="str">
            <v>http://www.imdb.com/title/tt0103859/?ref_=fn_tt_tt_1</v>
          </cell>
          <cell r="G3191" t="str">
            <v>English</v>
          </cell>
          <cell r="H3191" t="str">
            <v>USA</v>
          </cell>
          <cell r="I3191">
            <v>40000000</v>
          </cell>
          <cell r="J3191">
            <v>1992</v>
          </cell>
          <cell r="K3191">
            <v>5.4</v>
          </cell>
          <cell r="L3191" t="str">
            <v>Comedy</v>
          </cell>
          <cell r="M3191" t="str">
            <v>Drama</v>
          </cell>
          <cell r="N3191" t="str">
            <v>Romance</v>
          </cell>
        </row>
        <row r="3192">
          <cell r="A3192" t="str">
            <v>Julie Anne Robinson</v>
          </cell>
          <cell r="B3192">
            <v>91</v>
          </cell>
          <cell r="C3192">
            <v>26404753</v>
          </cell>
          <cell r="D3192" t="str">
            <v>Action|Comedy|Crime|Romance|Thriller</v>
          </cell>
          <cell r="E3192" t="str">
            <v>One for the MoneyÂ </v>
          </cell>
          <cell r="F3192" t="str">
            <v>http://www.imdb.com/title/tt1598828/?ref_=fn_tt_tt_1</v>
          </cell>
          <cell r="G3192" t="str">
            <v>English</v>
          </cell>
          <cell r="H3192" t="str">
            <v>USA</v>
          </cell>
          <cell r="I3192">
            <v>40000000</v>
          </cell>
          <cell r="J3192">
            <v>2012</v>
          </cell>
          <cell r="K3192">
            <v>5.3</v>
          </cell>
          <cell r="L3192" t="str">
            <v>Action</v>
          </cell>
          <cell r="M3192" t="str">
            <v>Comedy</v>
          </cell>
          <cell r="N3192" t="str">
            <v>Crime</v>
          </cell>
          <cell r="O3192" t="str">
            <v>Romance</v>
          </cell>
        </row>
        <row r="3193">
          <cell r="A3193" t="str">
            <v>M. Night Shyamalan</v>
          </cell>
          <cell r="B3193">
            <v>107</v>
          </cell>
          <cell r="C3193">
            <v>293501675</v>
          </cell>
          <cell r="D3193" t="str">
            <v>Drama|Mystery|Thriller</v>
          </cell>
          <cell r="E3193" t="str">
            <v>The Sixth SenseÂ </v>
          </cell>
          <cell r="F3193" t="str">
            <v>http://www.imdb.com/title/tt0167404/?ref_=fn_tt_tt_1</v>
          </cell>
          <cell r="G3193" t="str">
            <v>English</v>
          </cell>
          <cell r="H3193" t="str">
            <v>USA</v>
          </cell>
          <cell r="I3193">
            <v>40000000</v>
          </cell>
          <cell r="J3193">
            <v>1999</v>
          </cell>
          <cell r="K3193">
            <v>8.1</v>
          </cell>
          <cell r="L3193" t="str">
            <v>Drama</v>
          </cell>
          <cell r="M3193" t="str">
            <v>Mystery</v>
          </cell>
          <cell r="N3193" t="str">
            <v>Thriller</v>
          </cell>
        </row>
        <row r="3194">
          <cell r="A3194" t="str">
            <v>David O. Russell</v>
          </cell>
          <cell r="B3194">
            <v>138</v>
          </cell>
          <cell r="C3194">
            <v>150117807</v>
          </cell>
          <cell r="D3194" t="str">
            <v>Crime|Drama</v>
          </cell>
          <cell r="E3194" t="str">
            <v>American HustleÂ </v>
          </cell>
          <cell r="F3194" t="str">
            <v>http://www.imdb.com/title/tt1800241/?ref_=fn_tt_tt_1</v>
          </cell>
          <cell r="G3194" t="str">
            <v>English</v>
          </cell>
          <cell r="H3194" t="str">
            <v>USA</v>
          </cell>
          <cell r="I3194">
            <v>40000000</v>
          </cell>
          <cell r="J3194">
            <v>2013</v>
          </cell>
          <cell r="K3194">
            <v>7.3</v>
          </cell>
          <cell r="L3194" t="str">
            <v>Crime</v>
          </cell>
          <cell r="M3194" t="str">
            <v>Drama</v>
          </cell>
        </row>
        <row r="3195">
          <cell r="A3195" t="str">
            <v>Anne Fletcher</v>
          </cell>
          <cell r="B3195">
            <v>108</v>
          </cell>
          <cell r="C3195">
            <v>163947053</v>
          </cell>
          <cell r="D3195" t="str">
            <v>Comedy|Drama|Romance</v>
          </cell>
          <cell r="E3195" t="str">
            <v>The ProposalÂ </v>
          </cell>
          <cell r="F3195" t="str">
            <v>http://www.imdb.com/title/tt1041829/?ref_=fn_tt_tt_1</v>
          </cell>
          <cell r="G3195" t="str">
            <v>English</v>
          </cell>
          <cell r="H3195" t="str">
            <v>USA</v>
          </cell>
          <cell r="I3195">
            <v>40000000</v>
          </cell>
          <cell r="J3195">
            <v>2009</v>
          </cell>
          <cell r="K3195">
            <v>6.7</v>
          </cell>
          <cell r="L3195" t="str">
            <v>Comedy</v>
          </cell>
          <cell r="M3195" t="str">
            <v>Drama</v>
          </cell>
          <cell r="N3195" t="str">
            <v>Romance</v>
          </cell>
        </row>
        <row r="3196">
          <cell r="A3196" t="str">
            <v>Robert Zemeckis</v>
          </cell>
          <cell r="B3196">
            <v>108</v>
          </cell>
          <cell r="C3196">
            <v>118500000</v>
          </cell>
          <cell r="D3196" t="str">
            <v>Adventure|Comedy|Sci-Fi</v>
          </cell>
          <cell r="E3196" t="str">
            <v>Back to the Future Part IIÂ </v>
          </cell>
          <cell r="F3196" t="str">
            <v>http://www.imdb.com/title/tt0096874/?ref_=fn_tt_tt_1</v>
          </cell>
          <cell r="G3196" t="str">
            <v>English</v>
          </cell>
          <cell r="H3196" t="str">
            <v>USA</v>
          </cell>
          <cell r="I3196">
            <v>40000000</v>
          </cell>
          <cell r="J3196">
            <v>1989</v>
          </cell>
          <cell r="K3196">
            <v>7.8</v>
          </cell>
          <cell r="L3196" t="str">
            <v>Adventure</v>
          </cell>
          <cell r="M3196" t="str">
            <v>Comedy</v>
          </cell>
          <cell r="N3196" t="str">
            <v>Sci-Fi</v>
          </cell>
        </row>
        <row r="3197">
          <cell r="A3197" t="str">
            <v>Luc Besson</v>
          </cell>
          <cell r="B3197">
            <v>89</v>
          </cell>
          <cell r="C3197">
            <v>126546825</v>
          </cell>
          <cell r="D3197" t="str">
            <v>Action|Sci-Fi|Thriller</v>
          </cell>
          <cell r="E3197" t="str">
            <v>LucyÂ </v>
          </cell>
          <cell r="F3197" t="str">
            <v>http://www.imdb.com/title/tt2872732/?ref_=fn_tt_tt_1</v>
          </cell>
          <cell r="G3197" t="str">
            <v>English</v>
          </cell>
          <cell r="H3197" t="str">
            <v>France</v>
          </cell>
          <cell r="I3197">
            <v>40000000</v>
          </cell>
          <cell r="J3197">
            <v>2014</v>
          </cell>
          <cell r="K3197">
            <v>6.4</v>
          </cell>
          <cell r="L3197" t="str">
            <v>Action</v>
          </cell>
          <cell r="M3197" t="str">
            <v>Sci-Fi</v>
          </cell>
          <cell r="N3197" t="str">
            <v>Thriller</v>
          </cell>
        </row>
        <row r="3198">
          <cell r="A3198" t="str">
            <v>Sam Taylor-Johnson</v>
          </cell>
          <cell r="B3198">
            <v>129</v>
          </cell>
          <cell r="C3198">
            <v>166147885</v>
          </cell>
          <cell r="D3198" t="str">
            <v>Drama|Romance</v>
          </cell>
          <cell r="E3198" t="str">
            <v>Fifty Shades of GreyÂ </v>
          </cell>
          <cell r="F3198" t="str">
            <v>http://www.imdb.com/title/tt2322441/?ref_=fn_tt_tt_1</v>
          </cell>
          <cell r="G3198" t="str">
            <v>English</v>
          </cell>
          <cell r="H3198" t="str">
            <v>USA</v>
          </cell>
          <cell r="I3198">
            <v>40000000</v>
          </cell>
          <cell r="J3198">
            <v>2015</v>
          </cell>
          <cell r="K3198">
            <v>4.0999999999999996</v>
          </cell>
          <cell r="L3198" t="str">
            <v>Drama</v>
          </cell>
          <cell r="M3198" t="str">
            <v>Romance</v>
          </cell>
        </row>
        <row r="3199">
          <cell r="A3199" t="str">
            <v>Joel Schumacher</v>
          </cell>
          <cell r="B3199">
            <v>149</v>
          </cell>
          <cell r="C3199">
            <v>108706165</v>
          </cell>
          <cell r="D3199" t="str">
            <v>Crime|Drama|Thriller</v>
          </cell>
          <cell r="E3199" t="str">
            <v>A Time to KillÂ </v>
          </cell>
          <cell r="F3199" t="str">
            <v>http://www.imdb.com/title/tt0117913/?ref_=fn_tt_tt_1</v>
          </cell>
          <cell r="G3199" t="str">
            <v>English</v>
          </cell>
          <cell r="H3199" t="str">
            <v>USA</v>
          </cell>
          <cell r="I3199">
            <v>40000000</v>
          </cell>
          <cell r="J3199">
            <v>1996</v>
          </cell>
          <cell r="K3199">
            <v>7.4</v>
          </cell>
          <cell r="L3199" t="str">
            <v>Crime</v>
          </cell>
          <cell r="M3199" t="str">
            <v>Drama</v>
          </cell>
          <cell r="N3199" t="str">
            <v>Thriller</v>
          </cell>
        </row>
        <row r="3200">
          <cell r="A3200" t="str">
            <v>Shawn Levy</v>
          </cell>
          <cell r="B3200">
            <v>94</v>
          </cell>
          <cell r="C3200">
            <v>138614544</v>
          </cell>
          <cell r="D3200" t="str">
            <v>Comedy|Family</v>
          </cell>
          <cell r="E3200" t="str">
            <v>Cheaper by the DozenÂ </v>
          </cell>
          <cell r="F3200" t="str">
            <v>http://www.imdb.com/title/tt0349205/?ref_=fn_tt_tt_1</v>
          </cell>
          <cell r="G3200" t="str">
            <v>English</v>
          </cell>
          <cell r="H3200" t="str">
            <v>USA</v>
          </cell>
          <cell r="I3200">
            <v>40000000</v>
          </cell>
          <cell r="J3200">
            <v>2003</v>
          </cell>
          <cell r="K3200">
            <v>5.8</v>
          </cell>
          <cell r="L3200" t="str">
            <v>Comedy</v>
          </cell>
          <cell r="M3200" t="str">
            <v>Family</v>
          </cell>
        </row>
        <row r="3201">
          <cell r="A3201" t="str">
            <v>Peter Berg</v>
          </cell>
          <cell r="B3201">
            <v>121</v>
          </cell>
          <cell r="C3201">
            <v>125069696</v>
          </cell>
          <cell r="D3201" t="str">
            <v>Action|Biography|Drama|Thriller|War</v>
          </cell>
          <cell r="E3201" t="str">
            <v>Lone SurvivorÂ </v>
          </cell>
          <cell r="F3201" t="str">
            <v>http://www.imdb.com/title/tt1091191/?ref_=fn_tt_tt_1</v>
          </cell>
          <cell r="G3201" t="str">
            <v>English</v>
          </cell>
          <cell r="H3201" t="str">
            <v>USA</v>
          </cell>
          <cell r="I3201">
            <v>40000000</v>
          </cell>
          <cell r="J3201">
            <v>2013</v>
          </cell>
          <cell r="K3201">
            <v>7.6</v>
          </cell>
          <cell r="L3201" t="str">
            <v>Action</v>
          </cell>
          <cell r="M3201" t="str">
            <v>Biography</v>
          </cell>
          <cell r="N3201" t="str">
            <v>Drama</v>
          </cell>
          <cell r="O3201" t="str">
            <v>Thriller</v>
          </cell>
        </row>
        <row r="3202">
          <cell r="A3202" t="str">
            <v>Penny Marshall</v>
          </cell>
          <cell r="B3202">
            <v>128</v>
          </cell>
          <cell r="C3202">
            <v>107458785</v>
          </cell>
          <cell r="D3202" t="str">
            <v>Comedy|Drama|Sport</v>
          </cell>
          <cell r="E3202" t="str">
            <v>A League of Their OwnÂ </v>
          </cell>
          <cell r="F3202" t="str">
            <v>http://www.imdb.com/title/tt0104694/?ref_=fn_tt_tt_1</v>
          </cell>
          <cell r="G3202" t="str">
            <v>English</v>
          </cell>
          <cell r="H3202" t="str">
            <v>USA</v>
          </cell>
          <cell r="I3202">
            <v>40000000</v>
          </cell>
          <cell r="J3202">
            <v>1992</v>
          </cell>
          <cell r="K3202">
            <v>7.2</v>
          </cell>
          <cell r="L3202" t="str">
            <v>Comedy</v>
          </cell>
          <cell r="M3202" t="str">
            <v>Drama</v>
          </cell>
          <cell r="N3202" t="str">
            <v>Sport</v>
          </cell>
        </row>
        <row r="3203">
          <cell r="A3203" t="str">
            <v>James Wan</v>
          </cell>
          <cell r="B3203">
            <v>134</v>
          </cell>
          <cell r="C3203">
            <v>102310175</v>
          </cell>
          <cell r="D3203" t="str">
            <v>Horror|Mystery|Thriller</v>
          </cell>
          <cell r="E3203" t="str">
            <v>The Conjuring 2Â </v>
          </cell>
          <cell r="F3203" t="str">
            <v>http://www.imdb.com/title/tt3065204/?ref_=fn_tt_tt_1</v>
          </cell>
          <cell r="G3203" t="str">
            <v>English</v>
          </cell>
          <cell r="H3203" t="str">
            <v>USA</v>
          </cell>
          <cell r="I3203">
            <v>40000000</v>
          </cell>
          <cell r="J3203">
            <v>2016</v>
          </cell>
          <cell r="K3203">
            <v>7.8</v>
          </cell>
          <cell r="L3203" t="str">
            <v>Horror</v>
          </cell>
          <cell r="M3203" t="str">
            <v>Mystery</v>
          </cell>
          <cell r="N3203" t="str">
            <v>Thriller</v>
          </cell>
        </row>
        <row r="3204">
          <cell r="A3204" t="str">
            <v>David Fincher</v>
          </cell>
          <cell r="B3204">
            <v>120</v>
          </cell>
          <cell r="C3204">
            <v>96917897</v>
          </cell>
          <cell r="D3204" t="str">
            <v>Biography|Drama</v>
          </cell>
          <cell r="E3204" t="str">
            <v>The Social NetworkÂ </v>
          </cell>
          <cell r="F3204" t="str">
            <v>http://www.imdb.com/title/tt1285016/?ref_=fn_tt_tt_1</v>
          </cell>
          <cell r="G3204" t="str">
            <v>English</v>
          </cell>
          <cell r="H3204" t="str">
            <v>USA</v>
          </cell>
          <cell r="I3204">
            <v>40000000</v>
          </cell>
          <cell r="J3204">
            <v>2010</v>
          </cell>
          <cell r="K3204">
            <v>7.7</v>
          </cell>
          <cell r="L3204" t="str">
            <v>Biography</v>
          </cell>
          <cell r="M3204" t="str">
            <v>Drama</v>
          </cell>
        </row>
        <row r="3205">
          <cell r="A3205" t="str">
            <v>Ken Kwapis</v>
          </cell>
          <cell r="B3205">
            <v>129</v>
          </cell>
          <cell r="C3205">
            <v>93952276</v>
          </cell>
          <cell r="D3205" t="str">
            <v>Comedy|Drama|Romance</v>
          </cell>
          <cell r="E3205" t="str">
            <v>He's Just Not That Into YouÂ </v>
          </cell>
          <cell r="F3205" t="str">
            <v>http://www.imdb.com/title/tt1001508/?ref_=fn_tt_tt_1</v>
          </cell>
          <cell r="G3205" t="str">
            <v>English</v>
          </cell>
          <cell r="H3205" t="str">
            <v>USA</v>
          </cell>
          <cell r="I3205">
            <v>40000000</v>
          </cell>
          <cell r="J3205">
            <v>2009</v>
          </cell>
          <cell r="K3205">
            <v>6.4</v>
          </cell>
          <cell r="L3205" t="str">
            <v>Comedy</v>
          </cell>
          <cell r="M3205" t="str">
            <v>Drama</v>
          </cell>
          <cell r="N3205" t="str">
            <v>Romance</v>
          </cell>
        </row>
        <row r="3206">
          <cell r="A3206" t="str">
            <v>Wes Craven</v>
          </cell>
          <cell r="B3206">
            <v>116</v>
          </cell>
          <cell r="C3206">
            <v>89138076</v>
          </cell>
          <cell r="D3206" t="str">
            <v>Horror|Mystery</v>
          </cell>
          <cell r="E3206" t="str">
            <v>Scream 3Â </v>
          </cell>
          <cell r="F3206" t="str">
            <v>http://www.imdb.com/title/tt0134084/?ref_=fn_tt_tt_1</v>
          </cell>
          <cell r="G3206" t="str">
            <v>English</v>
          </cell>
          <cell r="H3206" t="str">
            <v>USA</v>
          </cell>
          <cell r="I3206">
            <v>40000000</v>
          </cell>
          <cell r="J3206">
            <v>2000</v>
          </cell>
          <cell r="K3206">
            <v>5.5</v>
          </cell>
          <cell r="L3206" t="str">
            <v>Horror</v>
          </cell>
          <cell r="M3206" t="str">
            <v>Mystery</v>
          </cell>
        </row>
        <row r="3207">
          <cell r="A3207" t="str">
            <v>Robert Zemeckis</v>
          </cell>
          <cell r="B3207">
            <v>118</v>
          </cell>
          <cell r="C3207">
            <v>87666629</v>
          </cell>
          <cell r="D3207" t="str">
            <v>Adventure|Comedy|Sci-Fi|Western</v>
          </cell>
          <cell r="E3207" t="str">
            <v>Back to the Future Part IIIÂ </v>
          </cell>
          <cell r="F3207" t="str">
            <v>http://www.imdb.com/title/tt0099088/?ref_=fn_tt_tt_1</v>
          </cell>
          <cell r="G3207" t="str">
            <v>English</v>
          </cell>
          <cell r="H3207" t="str">
            <v>USA</v>
          </cell>
          <cell r="I3207">
            <v>40000000</v>
          </cell>
          <cell r="J3207">
            <v>1990</v>
          </cell>
          <cell r="K3207">
            <v>7.4</v>
          </cell>
          <cell r="L3207" t="str">
            <v>Adventure</v>
          </cell>
          <cell r="M3207" t="str">
            <v>Comedy</v>
          </cell>
          <cell r="N3207" t="str">
            <v>Sci-Fi</v>
          </cell>
          <cell r="O3207" t="str">
            <v>Western</v>
          </cell>
        </row>
        <row r="3208">
          <cell r="A3208" t="str">
            <v>Etan Cohen</v>
          </cell>
          <cell r="B3208">
            <v>107</v>
          </cell>
          <cell r="C3208">
            <v>90353764</v>
          </cell>
          <cell r="D3208" t="str">
            <v>Comedy|Crime</v>
          </cell>
          <cell r="E3208" t="str">
            <v>Get HardÂ </v>
          </cell>
          <cell r="F3208" t="str">
            <v>http://www.imdb.com/title/tt2561572/?ref_=fn_tt_tt_1</v>
          </cell>
          <cell r="G3208" t="str">
            <v>English</v>
          </cell>
          <cell r="H3208" t="str">
            <v>USA</v>
          </cell>
          <cell r="I3208">
            <v>40000000</v>
          </cell>
          <cell r="J3208">
            <v>2015</v>
          </cell>
          <cell r="K3208">
            <v>6</v>
          </cell>
          <cell r="L3208" t="str">
            <v>Comedy</v>
          </cell>
          <cell r="M3208" t="str">
            <v>Crime</v>
          </cell>
        </row>
        <row r="3209">
          <cell r="A3209" t="str">
            <v>Francis Ford Coppola</v>
          </cell>
          <cell r="B3209">
            <v>155</v>
          </cell>
          <cell r="C3209">
            <v>82522790</v>
          </cell>
          <cell r="D3209" t="str">
            <v>Fantasy|Horror|Romance</v>
          </cell>
          <cell r="E3209" t="str">
            <v>Bram Stoker's DraculaÂ </v>
          </cell>
          <cell r="F3209" t="str">
            <v>http://www.imdb.com/title/tt0103874/?ref_=fn_tt_tt_1</v>
          </cell>
          <cell r="G3209" t="str">
            <v>English</v>
          </cell>
          <cell r="H3209" t="str">
            <v>USA</v>
          </cell>
          <cell r="I3209">
            <v>40000000</v>
          </cell>
          <cell r="J3209">
            <v>1992</v>
          </cell>
          <cell r="K3209">
            <v>7.5</v>
          </cell>
          <cell r="L3209" t="str">
            <v>Fantasy</v>
          </cell>
          <cell r="M3209" t="str">
            <v>Horror</v>
          </cell>
          <cell r="N3209" t="str">
            <v>Romance</v>
          </cell>
        </row>
        <row r="3210">
          <cell r="A3210" t="str">
            <v>Nora Ephron</v>
          </cell>
          <cell r="B3210">
            <v>123</v>
          </cell>
          <cell r="C3210">
            <v>94125426</v>
          </cell>
          <cell r="D3210" t="str">
            <v>Biography|Drama|Romance</v>
          </cell>
          <cell r="E3210" t="str">
            <v>Julie &amp; JuliaÂ </v>
          </cell>
          <cell r="F3210" t="str">
            <v>http://www.imdb.com/title/tt1135503/?ref_=fn_tt_tt_1</v>
          </cell>
          <cell r="G3210" t="str">
            <v>English</v>
          </cell>
          <cell r="H3210" t="str">
            <v>USA</v>
          </cell>
          <cell r="I3210">
            <v>40000000</v>
          </cell>
          <cell r="J3210">
            <v>2009</v>
          </cell>
          <cell r="K3210">
            <v>7</v>
          </cell>
          <cell r="L3210" t="str">
            <v>Biography</v>
          </cell>
          <cell r="M3210" t="str">
            <v>Drama</v>
          </cell>
          <cell r="N3210" t="str">
            <v>Romance</v>
          </cell>
        </row>
        <row r="3211">
          <cell r="A3211" t="str">
            <v>Brian Helgeland</v>
          </cell>
          <cell r="B3211">
            <v>128</v>
          </cell>
          <cell r="C3211">
            <v>95001343</v>
          </cell>
          <cell r="D3211" t="str">
            <v>Biography|Drama|Sport</v>
          </cell>
          <cell r="E3211" t="str">
            <v>42Â </v>
          </cell>
          <cell r="F3211" t="str">
            <v>http://www.imdb.com/title/tt0453562/?ref_=fn_tt_tt_1</v>
          </cell>
          <cell r="G3211" t="str">
            <v>English</v>
          </cell>
          <cell r="H3211" t="str">
            <v>USA</v>
          </cell>
          <cell r="I3211">
            <v>40000000</v>
          </cell>
          <cell r="J3211">
            <v>2013</v>
          </cell>
          <cell r="K3211">
            <v>7.5</v>
          </cell>
          <cell r="L3211" t="str">
            <v>Biography</v>
          </cell>
          <cell r="M3211" t="str">
            <v>Drama</v>
          </cell>
          <cell r="N3211" t="str">
            <v>Sport</v>
          </cell>
        </row>
        <row r="3212">
          <cell r="A3212" t="str">
            <v>Anthony Minghella</v>
          </cell>
          <cell r="B3212">
            <v>139</v>
          </cell>
          <cell r="C3212">
            <v>81292135</v>
          </cell>
          <cell r="D3212" t="str">
            <v>Crime|Drama|Thriller</v>
          </cell>
          <cell r="E3212" t="str">
            <v>The Talented Mr. RipleyÂ </v>
          </cell>
          <cell r="F3212" t="str">
            <v>http://www.imdb.com/title/tt0134119/?ref_=fn_tt_tt_1</v>
          </cell>
          <cell r="G3212" t="str">
            <v>English</v>
          </cell>
          <cell r="H3212" t="str">
            <v>USA</v>
          </cell>
          <cell r="I3212">
            <v>40000000</v>
          </cell>
          <cell r="J3212">
            <v>1999</v>
          </cell>
          <cell r="K3212">
            <v>7.3</v>
          </cell>
          <cell r="L3212" t="str">
            <v>Crime</v>
          </cell>
          <cell r="M3212" t="str">
            <v>Drama</v>
          </cell>
          <cell r="N3212" t="str">
            <v>Thriller</v>
          </cell>
        </row>
        <row r="3213">
          <cell r="A3213" t="str">
            <v>Frank Marshall</v>
          </cell>
          <cell r="B3213">
            <v>120</v>
          </cell>
          <cell r="C3213">
            <v>81593527</v>
          </cell>
          <cell r="D3213" t="str">
            <v>Adventure|Drama|Family</v>
          </cell>
          <cell r="E3213" t="str">
            <v>Eight BelowÂ </v>
          </cell>
          <cell r="F3213" t="str">
            <v>http://www.imdb.com/title/tt0397313/?ref_=fn_tt_tt_1</v>
          </cell>
          <cell r="G3213" t="str">
            <v>English</v>
          </cell>
          <cell r="H3213" t="str">
            <v>USA</v>
          </cell>
          <cell r="I3213">
            <v>40000000</v>
          </cell>
          <cell r="J3213">
            <v>2006</v>
          </cell>
          <cell r="K3213">
            <v>7.3</v>
          </cell>
          <cell r="L3213" t="str">
            <v>Adventure</v>
          </cell>
          <cell r="M3213" t="str">
            <v>Drama</v>
          </cell>
          <cell r="N3213" t="str">
            <v>Family</v>
          </cell>
        </row>
        <row r="3214">
          <cell r="A3214" t="str">
            <v>Tim Story</v>
          </cell>
          <cell r="B3214">
            <v>102</v>
          </cell>
          <cell r="C3214">
            <v>90835030</v>
          </cell>
          <cell r="D3214" t="str">
            <v>Action|Comedy</v>
          </cell>
          <cell r="E3214" t="str">
            <v>Ride Along 2Â </v>
          </cell>
          <cell r="F3214" t="str">
            <v>http://www.imdb.com/title/tt2869728/?ref_=fn_tt_tt_1</v>
          </cell>
          <cell r="G3214" t="str">
            <v>English</v>
          </cell>
          <cell r="H3214" t="str">
            <v>USA</v>
          </cell>
          <cell r="I3214">
            <v>40000000</v>
          </cell>
          <cell r="J3214">
            <v>2016</v>
          </cell>
          <cell r="K3214">
            <v>5.9</v>
          </cell>
          <cell r="L3214" t="str">
            <v>Action</v>
          </cell>
          <cell r="M3214" t="str">
            <v>Comedy</v>
          </cell>
        </row>
        <row r="3215">
          <cell r="A3215" t="str">
            <v>Michael Mann</v>
          </cell>
          <cell r="B3215">
            <v>117</v>
          </cell>
          <cell r="C3215">
            <v>72455275</v>
          </cell>
          <cell r="D3215" t="str">
            <v>Action|Adventure|Drama|Romance|War</v>
          </cell>
          <cell r="E3215" t="str">
            <v>The Last of the MohicansÂ </v>
          </cell>
          <cell r="F3215" t="str">
            <v>http://www.imdb.com/title/tt0104691/?ref_=fn_tt_tt_1</v>
          </cell>
          <cell r="G3215" t="str">
            <v>English</v>
          </cell>
          <cell r="H3215" t="str">
            <v>USA</v>
          </cell>
          <cell r="I3215">
            <v>40000000</v>
          </cell>
          <cell r="J3215">
            <v>1992</v>
          </cell>
          <cell r="K3215">
            <v>7.8</v>
          </cell>
          <cell r="L3215" t="str">
            <v>Action</v>
          </cell>
          <cell r="M3215" t="str">
            <v>Adventure</v>
          </cell>
          <cell r="N3215" t="str">
            <v>Drama</v>
          </cell>
          <cell r="O3215" t="str">
            <v>Romance</v>
          </cell>
        </row>
        <row r="3216">
          <cell r="A3216" t="str">
            <v>Taylor Hackford</v>
          </cell>
          <cell r="B3216">
            <v>178</v>
          </cell>
          <cell r="C3216">
            <v>75305995</v>
          </cell>
          <cell r="D3216" t="str">
            <v>Biography|Drama|Music</v>
          </cell>
          <cell r="E3216" t="str">
            <v>RayÂ </v>
          </cell>
          <cell r="F3216" t="str">
            <v>http://www.imdb.com/title/tt0350258/?ref_=fn_tt_tt_1</v>
          </cell>
          <cell r="G3216" t="str">
            <v>English</v>
          </cell>
          <cell r="H3216" t="str">
            <v>USA</v>
          </cell>
          <cell r="I3216">
            <v>40000000</v>
          </cell>
          <cell r="J3216">
            <v>2004</v>
          </cell>
          <cell r="K3216">
            <v>7.7</v>
          </cell>
          <cell r="L3216" t="str">
            <v>Biography</v>
          </cell>
          <cell r="M3216" t="str">
            <v>Drama</v>
          </cell>
          <cell r="N3216" t="str">
            <v>Music</v>
          </cell>
        </row>
        <row r="3217">
          <cell r="A3217" t="str">
            <v>Frank Miller</v>
          </cell>
          <cell r="B3217">
            <v>147</v>
          </cell>
          <cell r="C3217">
            <v>74098862</v>
          </cell>
          <cell r="D3217" t="str">
            <v>Crime|Thriller</v>
          </cell>
          <cell r="E3217" t="str">
            <v>Sin CityÂ </v>
          </cell>
          <cell r="F3217" t="str">
            <v>http://www.imdb.com/title/tt0401792/?ref_=fn_tt_tt_1</v>
          </cell>
          <cell r="G3217" t="str">
            <v>English</v>
          </cell>
          <cell r="H3217" t="str">
            <v>USA</v>
          </cell>
          <cell r="I3217">
            <v>40000000</v>
          </cell>
          <cell r="J3217">
            <v>2005</v>
          </cell>
          <cell r="K3217">
            <v>8.1</v>
          </cell>
          <cell r="L3217" t="str">
            <v>Crime</v>
          </cell>
          <cell r="M3217" t="str">
            <v>Thriller</v>
          </cell>
        </row>
        <row r="3218">
          <cell r="A3218" t="str">
            <v>Pete Travis</v>
          </cell>
          <cell r="B3218">
            <v>90</v>
          </cell>
          <cell r="C3218">
            <v>72266306</v>
          </cell>
          <cell r="D3218" t="str">
            <v>Crime|Drama|Mystery|Thriller</v>
          </cell>
          <cell r="E3218" t="str">
            <v>Vantage PointÂ </v>
          </cell>
          <cell r="F3218" t="str">
            <v>http://www.imdb.com/title/tt0443274/?ref_=fn_tt_tt_1</v>
          </cell>
          <cell r="G3218" t="str">
            <v>English</v>
          </cell>
          <cell r="H3218" t="str">
            <v>USA</v>
          </cell>
          <cell r="I3218">
            <v>40000000</v>
          </cell>
          <cell r="J3218">
            <v>2008</v>
          </cell>
          <cell r="K3218">
            <v>6.6</v>
          </cell>
          <cell r="L3218" t="str">
            <v>Crime</v>
          </cell>
          <cell r="M3218" t="str">
            <v>Drama</v>
          </cell>
          <cell r="N3218" t="str">
            <v>Mystery</v>
          </cell>
          <cell r="O3218" t="str">
            <v>Thriller</v>
          </cell>
        </row>
        <row r="3219">
          <cell r="A3219" t="str">
            <v>John Hamburg</v>
          </cell>
          <cell r="B3219">
            <v>105</v>
          </cell>
          <cell r="C3219">
            <v>71347010</v>
          </cell>
          <cell r="D3219" t="str">
            <v>Comedy|Romance</v>
          </cell>
          <cell r="E3219" t="str">
            <v>I Love You, ManÂ </v>
          </cell>
          <cell r="F3219" t="str">
            <v>http://www.imdb.com/title/tt1155056/?ref_=fn_tt_tt_1</v>
          </cell>
          <cell r="G3219" t="str">
            <v>English</v>
          </cell>
          <cell r="H3219" t="str">
            <v>USA</v>
          </cell>
          <cell r="I3219">
            <v>40000000</v>
          </cell>
          <cell r="J3219">
            <v>2009</v>
          </cell>
          <cell r="K3219">
            <v>7.1</v>
          </cell>
          <cell r="L3219" t="str">
            <v>Comedy</v>
          </cell>
          <cell r="M3219" t="str">
            <v>Romance</v>
          </cell>
        </row>
        <row r="3220">
          <cell r="A3220" t="str">
            <v>Bobby Farrelly</v>
          </cell>
          <cell r="B3220">
            <v>114</v>
          </cell>
          <cell r="C3220">
            <v>70836296</v>
          </cell>
          <cell r="D3220" t="str">
            <v>Comedy|Drama|Fantasy|Romance</v>
          </cell>
          <cell r="E3220" t="str">
            <v>Shallow HalÂ </v>
          </cell>
          <cell r="F3220" t="str">
            <v>http://www.imdb.com/title/tt0256380/?ref_=fn_tt_tt_1</v>
          </cell>
          <cell r="G3220" t="str">
            <v>English</v>
          </cell>
          <cell r="H3220" t="str">
            <v>USA</v>
          </cell>
          <cell r="I3220">
            <v>40000000</v>
          </cell>
          <cell r="J3220">
            <v>2001</v>
          </cell>
          <cell r="K3220">
            <v>5.9</v>
          </cell>
          <cell r="L3220" t="str">
            <v>Comedy</v>
          </cell>
          <cell r="M3220" t="str">
            <v>Drama</v>
          </cell>
          <cell r="N3220" t="str">
            <v>Fantasy</v>
          </cell>
          <cell r="O3220" t="str">
            <v>Romance</v>
          </cell>
        </row>
        <row r="3221">
          <cell r="A3221" t="str">
            <v>Oliver Stone</v>
          </cell>
          <cell r="B3221">
            <v>206</v>
          </cell>
          <cell r="C3221">
            <v>70405498</v>
          </cell>
          <cell r="D3221" t="str">
            <v>Drama|History|Thriller</v>
          </cell>
          <cell r="E3221" t="str">
            <v>JFKÂ </v>
          </cell>
          <cell r="F3221" t="str">
            <v>http://www.imdb.com/title/tt0102138/?ref_=fn_tt_tt_1</v>
          </cell>
          <cell r="G3221" t="str">
            <v>English</v>
          </cell>
          <cell r="H3221" t="str">
            <v>France</v>
          </cell>
          <cell r="I3221">
            <v>40000000</v>
          </cell>
          <cell r="J3221">
            <v>1991</v>
          </cell>
          <cell r="K3221">
            <v>8</v>
          </cell>
          <cell r="L3221" t="str">
            <v>Drama</v>
          </cell>
          <cell r="M3221" t="str">
            <v>History</v>
          </cell>
          <cell r="N3221" t="str">
            <v>Thriller</v>
          </cell>
        </row>
        <row r="3222">
          <cell r="A3222" t="str">
            <v>John Whitesell</v>
          </cell>
          <cell r="B3222">
            <v>99</v>
          </cell>
          <cell r="C3222">
            <v>70163652</v>
          </cell>
          <cell r="D3222" t="str">
            <v>Comedy|Crime</v>
          </cell>
          <cell r="E3222" t="str">
            <v>Big Momma's House 2Â </v>
          </cell>
          <cell r="F3222" t="str">
            <v>http://www.imdb.com/title/tt0421729/?ref_=fn_tt_tt_1</v>
          </cell>
          <cell r="G3222" t="str">
            <v>English</v>
          </cell>
          <cell r="H3222" t="str">
            <v>USA</v>
          </cell>
          <cell r="I3222">
            <v>40000000</v>
          </cell>
          <cell r="J3222">
            <v>2006</v>
          </cell>
          <cell r="K3222">
            <v>4.5999999999999996</v>
          </cell>
          <cell r="L3222" t="str">
            <v>Comedy</v>
          </cell>
          <cell r="M3222" t="str">
            <v>Crime</v>
          </cell>
        </row>
        <row r="3223">
          <cell r="A3223" t="str">
            <v>Nick Cassavetes</v>
          </cell>
          <cell r="B3223">
            <v>109</v>
          </cell>
          <cell r="C3223">
            <v>83906114</v>
          </cell>
          <cell r="D3223" t="str">
            <v>Comedy|Romance</v>
          </cell>
          <cell r="E3223" t="str">
            <v>The Other WomanÂ </v>
          </cell>
          <cell r="F3223" t="str">
            <v>http://www.imdb.com/title/tt2203939/?ref_=fn_tt_tt_1</v>
          </cell>
          <cell r="G3223" t="str">
            <v>English</v>
          </cell>
          <cell r="H3223" t="str">
            <v>USA</v>
          </cell>
          <cell r="I3223">
            <v>40000000</v>
          </cell>
          <cell r="J3223">
            <v>2014</v>
          </cell>
          <cell r="K3223">
            <v>6</v>
          </cell>
          <cell r="L3223" t="str">
            <v>Comedy</v>
          </cell>
          <cell r="M3223" t="str">
            <v>Romance</v>
          </cell>
        </row>
        <row r="3224">
          <cell r="A3224" t="str">
            <v>David R. Ellis</v>
          </cell>
          <cell r="B3224">
            <v>82</v>
          </cell>
          <cell r="C3224">
            <v>66466372</v>
          </cell>
          <cell r="D3224" t="str">
            <v>Horror</v>
          </cell>
          <cell r="E3224" t="str">
            <v>The Final DestinationÂ </v>
          </cell>
          <cell r="F3224" t="str">
            <v>http://www.imdb.com/title/tt1144884/?ref_=fn_tt_tt_1</v>
          </cell>
          <cell r="G3224" t="str">
            <v>English</v>
          </cell>
          <cell r="H3224" t="str">
            <v>USA</v>
          </cell>
          <cell r="I3224">
            <v>40000000</v>
          </cell>
          <cell r="J3224">
            <v>2009</v>
          </cell>
          <cell r="K3224">
            <v>5.2</v>
          </cell>
          <cell r="L3224" t="str">
            <v>Horror</v>
          </cell>
          <cell r="M3224">
            <v>0</v>
          </cell>
        </row>
        <row r="3225">
          <cell r="A3225" t="str">
            <v>Steven Spielberg</v>
          </cell>
          <cell r="B3225">
            <v>142</v>
          </cell>
          <cell r="C3225">
            <v>72306065</v>
          </cell>
          <cell r="D3225" t="str">
            <v>Drama|History|Thriller</v>
          </cell>
          <cell r="E3225" t="str">
            <v>Bridge of SpiesÂ </v>
          </cell>
          <cell r="F3225" t="str">
            <v>http://www.imdb.com/title/tt3682448/?ref_=fn_tt_tt_1</v>
          </cell>
          <cell r="G3225" t="str">
            <v>English</v>
          </cell>
          <cell r="H3225" t="str">
            <v>USA</v>
          </cell>
          <cell r="I3225">
            <v>40000000</v>
          </cell>
          <cell r="J3225">
            <v>2015</v>
          </cell>
          <cell r="K3225">
            <v>7.6</v>
          </cell>
          <cell r="L3225" t="str">
            <v>Drama</v>
          </cell>
          <cell r="M3225" t="str">
            <v>History</v>
          </cell>
          <cell r="N3225" t="str">
            <v>Thriller</v>
          </cell>
        </row>
        <row r="3226">
          <cell r="A3226" t="str">
            <v>John Moore</v>
          </cell>
          <cell r="B3226">
            <v>106</v>
          </cell>
          <cell r="C3226">
            <v>59068786</v>
          </cell>
          <cell r="D3226" t="str">
            <v>Action|Drama|Thriller|War</v>
          </cell>
          <cell r="E3226" t="str">
            <v>Behind Enemy LinesÂ </v>
          </cell>
          <cell r="F3226" t="str">
            <v>http://www.imdb.com/title/tt0159273/?ref_=fn_tt_tt_1</v>
          </cell>
          <cell r="G3226" t="str">
            <v>English</v>
          </cell>
          <cell r="H3226" t="str">
            <v>USA</v>
          </cell>
          <cell r="I3226">
            <v>40000000</v>
          </cell>
          <cell r="J3226">
            <v>2001</v>
          </cell>
          <cell r="K3226">
            <v>6.4</v>
          </cell>
          <cell r="L3226" t="str">
            <v>Action</v>
          </cell>
          <cell r="M3226" t="str">
            <v>Drama</v>
          </cell>
          <cell r="N3226" t="str">
            <v>Thriller</v>
          </cell>
          <cell r="O3226" t="str">
            <v>War</v>
          </cell>
        </row>
        <row r="3227">
          <cell r="A3227" t="str">
            <v>Joe Dante</v>
          </cell>
          <cell r="B3227">
            <v>108</v>
          </cell>
          <cell r="C3227">
            <v>53955614</v>
          </cell>
          <cell r="D3227" t="str">
            <v>Action|Adventure|Comedy|Family|Sci-Fi</v>
          </cell>
          <cell r="E3227" t="str">
            <v>Small SoldiersÂ </v>
          </cell>
          <cell r="F3227" t="str">
            <v>http://www.imdb.com/title/tt0122718/?ref_=fn_tt_tt_1</v>
          </cell>
          <cell r="G3227" t="str">
            <v>English</v>
          </cell>
          <cell r="H3227" t="str">
            <v>USA</v>
          </cell>
          <cell r="I3227">
            <v>40000000</v>
          </cell>
          <cell r="J3227">
            <v>1998</v>
          </cell>
          <cell r="K3227">
            <v>6.1</v>
          </cell>
          <cell r="L3227" t="str">
            <v>Action</v>
          </cell>
          <cell r="M3227" t="str">
            <v>Adventure</v>
          </cell>
          <cell r="N3227" t="str">
            <v>Comedy</v>
          </cell>
          <cell r="O3227" t="str">
            <v>Family</v>
          </cell>
        </row>
        <row r="3228">
          <cell r="A3228" t="str">
            <v>Mark A.Z. DippÃ©</v>
          </cell>
          <cell r="B3228">
            <v>98</v>
          </cell>
          <cell r="C3228">
            <v>54967359</v>
          </cell>
          <cell r="D3228" t="str">
            <v>Action|Horror</v>
          </cell>
          <cell r="E3228" t="str">
            <v>SpawnÂ </v>
          </cell>
          <cell r="F3228" t="str">
            <v>http://www.imdb.com/title/tt0120177/?ref_=fn_tt_tt_1</v>
          </cell>
          <cell r="G3228" t="str">
            <v>English</v>
          </cell>
          <cell r="H3228" t="str">
            <v>USA</v>
          </cell>
          <cell r="I3228">
            <v>40000000</v>
          </cell>
          <cell r="J3228">
            <v>1997</v>
          </cell>
          <cell r="K3228">
            <v>5.2</v>
          </cell>
          <cell r="L3228" t="str">
            <v>Action</v>
          </cell>
          <cell r="M3228" t="str">
            <v>Horror</v>
          </cell>
        </row>
        <row r="3229">
          <cell r="A3229" t="str">
            <v>Brad Furman</v>
          </cell>
          <cell r="B3229">
            <v>118</v>
          </cell>
          <cell r="C3229">
            <v>57981889</v>
          </cell>
          <cell r="D3229" t="str">
            <v>Crime|Drama|Thriller</v>
          </cell>
          <cell r="E3229" t="str">
            <v>The Lincoln LawyerÂ </v>
          </cell>
          <cell r="F3229" t="str">
            <v>http://www.imdb.com/title/tt1189340/?ref_=fn_tt_tt_1</v>
          </cell>
          <cell r="G3229" t="str">
            <v>English</v>
          </cell>
          <cell r="H3229" t="str">
            <v>USA</v>
          </cell>
          <cell r="I3229">
            <v>40000000</v>
          </cell>
          <cell r="J3229">
            <v>2011</v>
          </cell>
          <cell r="K3229">
            <v>7.3</v>
          </cell>
          <cell r="L3229" t="str">
            <v>Crime</v>
          </cell>
          <cell r="M3229" t="str">
            <v>Drama</v>
          </cell>
          <cell r="N3229" t="str">
            <v>Thriller</v>
          </cell>
        </row>
        <row r="3230">
          <cell r="A3230" t="str">
            <v>Christopher Nolan</v>
          </cell>
          <cell r="B3230">
            <v>130</v>
          </cell>
          <cell r="C3230">
            <v>53082743</v>
          </cell>
          <cell r="D3230" t="str">
            <v>Drama|Mystery|Sci-Fi|Thriller</v>
          </cell>
          <cell r="E3230" t="str">
            <v>The PrestigeÂ </v>
          </cell>
          <cell r="F3230" t="str">
            <v>http://www.imdb.com/title/tt0482571/?ref_=fn_tt_tt_1</v>
          </cell>
          <cell r="G3230" t="str">
            <v>English</v>
          </cell>
          <cell r="H3230" t="str">
            <v>USA</v>
          </cell>
          <cell r="I3230">
            <v>40000000</v>
          </cell>
          <cell r="J3230">
            <v>2006</v>
          </cell>
          <cell r="K3230">
            <v>8.5</v>
          </cell>
          <cell r="L3230" t="str">
            <v>Drama</v>
          </cell>
          <cell r="M3230" t="str">
            <v>Mystery</v>
          </cell>
          <cell r="N3230" t="str">
            <v>Sci-Fi</v>
          </cell>
          <cell r="O3230" t="str">
            <v>Thriller</v>
          </cell>
        </row>
        <row r="3231">
          <cell r="A3231" t="str">
            <v>Cal Brunker</v>
          </cell>
          <cell r="B3231">
            <v>89</v>
          </cell>
          <cell r="C3231">
            <v>57011847</v>
          </cell>
          <cell r="D3231" t="str">
            <v>Adventure|Animation|Comedy|Family|Sci-Fi</v>
          </cell>
          <cell r="E3231" t="str">
            <v>Escape from Planet EarthÂ </v>
          </cell>
          <cell r="F3231" t="str">
            <v>http://www.imdb.com/title/tt0765446/?ref_=fn_tt_tt_1</v>
          </cell>
          <cell r="G3231" t="str">
            <v>English</v>
          </cell>
          <cell r="H3231" t="str">
            <v>USA</v>
          </cell>
          <cell r="I3231">
            <v>40000000</v>
          </cell>
          <cell r="J3231">
            <v>2013</v>
          </cell>
          <cell r="K3231">
            <v>5.9</v>
          </cell>
          <cell r="L3231" t="str">
            <v>Adventure</v>
          </cell>
          <cell r="M3231" t="str">
            <v>Animation</v>
          </cell>
          <cell r="N3231" t="str">
            <v>Comedy</v>
          </cell>
          <cell r="O3231" t="str">
            <v>Family</v>
          </cell>
        </row>
        <row r="3232">
          <cell r="A3232" t="str">
            <v>Mel Gibson</v>
          </cell>
          <cell r="B3232">
            <v>139</v>
          </cell>
          <cell r="C3232">
            <v>50859889</v>
          </cell>
          <cell r="D3232" t="str">
            <v>Action|Adventure|Drama|Thriller</v>
          </cell>
          <cell r="E3232" t="str">
            <v>ApocalyptoÂ </v>
          </cell>
          <cell r="F3232" t="str">
            <v>http://www.imdb.com/title/tt0472043/?ref_=fn_tt_tt_1</v>
          </cell>
          <cell r="G3232" t="str">
            <v>Maya</v>
          </cell>
          <cell r="H3232" t="str">
            <v>USA</v>
          </cell>
          <cell r="I3232">
            <v>40000000</v>
          </cell>
          <cell r="J3232">
            <v>2006</v>
          </cell>
          <cell r="K3232">
            <v>7.8</v>
          </cell>
          <cell r="L3232" t="str">
            <v>Action</v>
          </cell>
          <cell r="M3232" t="str">
            <v>Adventure</v>
          </cell>
          <cell r="N3232" t="str">
            <v>Drama</v>
          </cell>
          <cell r="O3232" t="str">
            <v>Thriller</v>
          </cell>
        </row>
        <row r="3233">
          <cell r="A3233" t="str">
            <v>NimrÃ³d Antal</v>
          </cell>
          <cell r="B3233">
            <v>107</v>
          </cell>
          <cell r="C3233">
            <v>52000688</v>
          </cell>
          <cell r="D3233" t="str">
            <v>Action|Adventure|Sci-Fi|Thriller</v>
          </cell>
          <cell r="E3233" t="str">
            <v>PredatorsÂ </v>
          </cell>
          <cell r="F3233" t="str">
            <v>http://www.imdb.com/title/tt1424381/?ref_=fn_tt_tt_1</v>
          </cell>
          <cell r="G3233" t="str">
            <v>English</v>
          </cell>
          <cell r="H3233" t="str">
            <v>USA</v>
          </cell>
          <cell r="I3233">
            <v>40000000</v>
          </cell>
          <cell r="J3233">
            <v>2010</v>
          </cell>
          <cell r="K3233">
            <v>6.4</v>
          </cell>
          <cell r="L3233" t="str">
            <v>Action</v>
          </cell>
          <cell r="M3233" t="str">
            <v>Adventure</v>
          </cell>
          <cell r="N3233" t="str">
            <v>Sci-Fi</v>
          </cell>
          <cell r="O3233" t="str">
            <v>Thriller</v>
          </cell>
        </row>
        <row r="3234">
          <cell r="A3234" t="str">
            <v>Ivan Reitman</v>
          </cell>
          <cell r="B3234">
            <v>116</v>
          </cell>
          <cell r="C3234">
            <v>49851591</v>
          </cell>
          <cell r="D3234" t="str">
            <v>Comedy|Crime|Romance</v>
          </cell>
          <cell r="E3234" t="str">
            <v>Legal EaglesÂ </v>
          </cell>
          <cell r="F3234" t="str">
            <v>http://www.imdb.com/title/tt0091396/?ref_=fn_tt_tt_1</v>
          </cell>
          <cell r="G3234" t="str">
            <v>English</v>
          </cell>
          <cell r="H3234" t="str">
            <v>USA</v>
          </cell>
          <cell r="I3234">
            <v>40000000</v>
          </cell>
          <cell r="J3234">
            <v>1986</v>
          </cell>
          <cell r="K3234">
            <v>5.9</v>
          </cell>
          <cell r="L3234" t="str">
            <v>Comedy</v>
          </cell>
          <cell r="M3234" t="str">
            <v>Crime</v>
          </cell>
          <cell r="N3234" t="str">
            <v>Romance</v>
          </cell>
        </row>
        <row r="3235">
          <cell r="A3235" t="str">
            <v>David Koepp</v>
          </cell>
          <cell r="B3235">
            <v>96</v>
          </cell>
          <cell r="C3235">
            <v>47781388</v>
          </cell>
          <cell r="D3235" t="str">
            <v>Mystery|Thriller</v>
          </cell>
          <cell r="E3235" t="str">
            <v>Secret WindowÂ </v>
          </cell>
          <cell r="F3235" t="str">
            <v>http://www.imdb.com/title/tt0363988/?ref_=fn_tt_tt_1</v>
          </cell>
          <cell r="G3235" t="str">
            <v>English</v>
          </cell>
          <cell r="H3235" t="str">
            <v>USA</v>
          </cell>
          <cell r="I3235">
            <v>40000000</v>
          </cell>
          <cell r="J3235">
            <v>2004</v>
          </cell>
          <cell r="K3235">
            <v>6.6</v>
          </cell>
          <cell r="L3235" t="str">
            <v>Mystery</v>
          </cell>
          <cell r="M3235" t="str">
            <v>Thriller</v>
          </cell>
        </row>
        <row r="3236">
          <cell r="A3236" t="str">
            <v>Alejandro Agresti</v>
          </cell>
          <cell r="B3236">
            <v>99</v>
          </cell>
          <cell r="C3236">
            <v>52320979</v>
          </cell>
          <cell r="D3236" t="str">
            <v>Drama|Fantasy|Romance</v>
          </cell>
          <cell r="E3236" t="str">
            <v>The Lake HouseÂ </v>
          </cell>
          <cell r="F3236" t="str">
            <v>http://www.imdb.com/title/tt0410297/?ref_=fn_tt_tt_1</v>
          </cell>
          <cell r="G3236" t="str">
            <v>English</v>
          </cell>
          <cell r="H3236" t="str">
            <v>USA</v>
          </cell>
          <cell r="I3236">
            <v>40000000</v>
          </cell>
          <cell r="J3236">
            <v>2006</v>
          </cell>
          <cell r="K3236">
            <v>6.8</v>
          </cell>
          <cell r="L3236" t="str">
            <v>Drama</v>
          </cell>
          <cell r="M3236" t="str">
            <v>Fantasy</v>
          </cell>
          <cell r="N3236" t="str">
            <v>Romance</v>
          </cell>
        </row>
        <row r="3237">
          <cell r="A3237" t="str">
            <v>Paul Weiland</v>
          </cell>
          <cell r="B3237">
            <v>101</v>
          </cell>
          <cell r="C3237">
            <v>46012734</v>
          </cell>
          <cell r="D3237" t="str">
            <v>Comedy|Romance</v>
          </cell>
          <cell r="E3237" t="str">
            <v>Made of HonorÂ </v>
          </cell>
          <cell r="F3237" t="str">
            <v>http://www.imdb.com/title/tt0866439/?ref_=fn_tt_tt_1</v>
          </cell>
          <cell r="G3237" t="str">
            <v>English</v>
          </cell>
          <cell r="H3237" t="str">
            <v>USA</v>
          </cell>
          <cell r="I3237">
            <v>40000000</v>
          </cell>
          <cell r="J3237">
            <v>2008</v>
          </cell>
          <cell r="K3237">
            <v>5.8</v>
          </cell>
          <cell r="L3237" t="str">
            <v>Comedy</v>
          </cell>
          <cell r="M3237" t="str">
            <v>Romance</v>
          </cell>
        </row>
        <row r="3238">
          <cell r="A3238" t="str">
            <v>Clint Eastwood</v>
          </cell>
          <cell r="B3238">
            <v>134</v>
          </cell>
          <cell r="C3238">
            <v>47034272</v>
          </cell>
          <cell r="D3238" t="str">
            <v>Biography|Drama|Music|Musical</v>
          </cell>
          <cell r="E3238" t="str">
            <v>Jersey BoysÂ </v>
          </cell>
          <cell r="F3238" t="str">
            <v>http://www.imdb.com/title/tt1742044/?ref_=fn_tt_tt_1</v>
          </cell>
          <cell r="G3238" t="str">
            <v>English</v>
          </cell>
          <cell r="H3238" t="str">
            <v>USA</v>
          </cell>
          <cell r="I3238">
            <v>40000000</v>
          </cell>
          <cell r="J3238">
            <v>2014</v>
          </cell>
          <cell r="K3238">
            <v>6.9</v>
          </cell>
          <cell r="L3238" t="str">
            <v>Biography</v>
          </cell>
          <cell r="M3238" t="str">
            <v>Drama</v>
          </cell>
          <cell r="N3238" t="str">
            <v>Music</v>
          </cell>
          <cell r="O3238" t="str">
            <v>Musical</v>
          </cell>
        </row>
        <row r="3239">
          <cell r="A3239" t="str">
            <v>Francis Ford Coppola</v>
          </cell>
          <cell r="B3239">
            <v>135</v>
          </cell>
          <cell r="C3239">
            <v>45856732</v>
          </cell>
          <cell r="D3239" t="str">
            <v>Crime|Drama|Thriller</v>
          </cell>
          <cell r="E3239" t="str">
            <v>The RainmakerÂ </v>
          </cell>
          <cell r="F3239" t="str">
            <v>http://www.imdb.com/title/tt0119978/?ref_=fn_tt_tt_1</v>
          </cell>
          <cell r="G3239" t="str">
            <v>English</v>
          </cell>
          <cell r="H3239" t="str">
            <v>USA</v>
          </cell>
          <cell r="I3239">
            <v>40000000</v>
          </cell>
          <cell r="J3239">
            <v>1997</v>
          </cell>
          <cell r="K3239">
            <v>7.1</v>
          </cell>
          <cell r="L3239" t="str">
            <v>Crime</v>
          </cell>
          <cell r="M3239" t="str">
            <v>Drama</v>
          </cell>
          <cell r="N3239" t="str">
            <v>Thriller</v>
          </cell>
        </row>
        <row r="3240">
          <cell r="A3240" t="str">
            <v>Mathieu Kassovitz</v>
          </cell>
          <cell r="B3240">
            <v>98</v>
          </cell>
          <cell r="C3240">
            <v>59588068</v>
          </cell>
          <cell r="D3240" t="str">
            <v>Horror|Mystery|Thriller</v>
          </cell>
          <cell r="E3240" t="str">
            <v>GothikaÂ </v>
          </cell>
          <cell r="F3240" t="str">
            <v>http://www.imdb.com/title/tt0348836/?ref_=fn_tt_tt_1</v>
          </cell>
          <cell r="G3240" t="str">
            <v>English</v>
          </cell>
          <cell r="H3240" t="str">
            <v>USA</v>
          </cell>
          <cell r="I3240">
            <v>40000000</v>
          </cell>
          <cell r="J3240">
            <v>2003</v>
          </cell>
          <cell r="K3240">
            <v>5.8</v>
          </cell>
          <cell r="L3240" t="str">
            <v>Horror</v>
          </cell>
          <cell r="M3240" t="str">
            <v>Mystery</v>
          </cell>
          <cell r="N3240" t="str">
            <v>Thriller</v>
          </cell>
        </row>
        <row r="3241">
          <cell r="A3241" t="str">
            <v>John McTiernan</v>
          </cell>
          <cell r="B3241">
            <v>106</v>
          </cell>
          <cell r="C3241">
            <v>45500797</v>
          </cell>
          <cell r="D3241" t="str">
            <v>Adventure|Drama|Romance</v>
          </cell>
          <cell r="E3241" t="str">
            <v>Medicine ManÂ </v>
          </cell>
          <cell r="F3241" t="str">
            <v>http://www.imdb.com/title/tt0104839/?ref_=fn_tt_tt_1</v>
          </cell>
          <cell r="G3241" t="str">
            <v>English</v>
          </cell>
          <cell r="H3241" t="str">
            <v>USA</v>
          </cell>
          <cell r="I3241">
            <v>40000000</v>
          </cell>
          <cell r="J3241">
            <v>1992</v>
          </cell>
          <cell r="K3241">
            <v>6</v>
          </cell>
          <cell r="L3241" t="str">
            <v>Adventure</v>
          </cell>
          <cell r="M3241" t="str">
            <v>Drama</v>
          </cell>
          <cell r="N3241" t="str">
            <v>Romance</v>
          </cell>
        </row>
        <row r="3242">
          <cell r="A3242" t="str">
            <v>Colin Strause</v>
          </cell>
          <cell r="B3242">
            <v>102</v>
          </cell>
          <cell r="C3242">
            <v>41797066</v>
          </cell>
          <cell r="D3242" t="str">
            <v>Action|Horror|Sci-Fi|Thriller</v>
          </cell>
          <cell r="E3242" t="str">
            <v>Aliens vs. Predator: RequiemÂ </v>
          </cell>
          <cell r="F3242" t="str">
            <v>http://www.imdb.com/title/tt0758730/?ref_=fn_tt_tt_1</v>
          </cell>
          <cell r="G3242" t="str">
            <v>English</v>
          </cell>
          <cell r="H3242" t="str">
            <v>USA</v>
          </cell>
          <cell r="I3242">
            <v>40000000</v>
          </cell>
          <cell r="J3242">
            <v>2007</v>
          </cell>
          <cell r="K3242">
            <v>4.7</v>
          </cell>
          <cell r="L3242" t="str">
            <v>Action</v>
          </cell>
          <cell r="M3242" t="str">
            <v>Horror</v>
          </cell>
          <cell r="N3242" t="str">
            <v>Sci-Fi</v>
          </cell>
          <cell r="O3242" t="str">
            <v>Thriller</v>
          </cell>
        </row>
        <row r="3243">
          <cell r="A3243" t="str">
            <v>Donald Petrie</v>
          </cell>
          <cell r="B3243">
            <v>95</v>
          </cell>
          <cell r="C3243">
            <v>38087756</v>
          </cell>
          <cell r="D3243" t="str">
            <v>Comedy|Family</v>
          </cell>
          <cell r="E3243" t="str">
            <v>RiÂ¢hie RiÂ¢hÂ </v>
          </cell>
          <cell r="F3243" t="str">
            <v>http://www.imdb.com/title/tt0110989/?ref_=fn_tt_tt_1</v>
          </cell>
          <cell r="G3243" t="str">
            <v>English</v>
          </cell>
          <cell r="H3243" t="str">
            <v>USA</v>
          </cell>
          <cell r="I3243">
            <v>40000000</v>
          </cell>
          <cell r="J3243">
            <v>1994</v>
          </cell>
          <cell r="K3243">
            <v>5.2</v>
          </cell>
          <cell r="L3243" t="str">
            <v>Comedy</v>
          </cell>
          <cell r="M3243" t="str">
            <v>Family</v>
          </cell>
        </row>
        <row r="3244">
          <cell r="A3244" t="str">
            <v>Joan Chen</v>
          </cell>
          <cell r="B3244">
            <v>103</v>
          </cell>
          <cell r="C3244">
            <v>37752931</v>
          </cell>
          <cell r="D3244" t="str">
            <v>Drama|Romance</v>
          </cell>
          <cell r="E3244" t="str">
            <v>Autumn in New YorkÂ </v>
          </cell>
          <cell r="F3244" t="str">
            <v>http://www.imdb.com/title/tt0174480/?ref_=fn_tt_tt_1</v>
          </cell>
          <cell r="G3244" t="str">
            <v>English</v>
          </cell>
          <cell r="H3244" t="str">
            <v>USA</v>
          </cell>
          <cell r="I3244">
            <v>40000000</v>
          </cell>
          <cell r="J3244">
            <v>2000</v>
          </cell>
          <cell r="K3244">
            <v>5.5</v>
          </cell>
          <cell r="L3244" t="str">
            <v>Drama</v>
          </cell>
          <cell r="M3244" t="str">
            <v>Romance</v>
          </cell>
        </row>
        <row r="3245">
          <cell r="A3245" t="str">
            <v>Greg Mottola</v>
          </cell>
          <cell r="B3245">
            <v>109</v>
          </cell>
          <cell r="C3245">
            <v>37371385</v>
          </cell>
          <cell r="D3245" t="str">
            <v>Adventure|Comedy|Sci-Fi</v>
          </cell>
          <cell r="E3245" t="str">
            <v>PaulÂ </v>
          </cell>
          <cell r="F3245" t="str">
            <v>http://www.imdb.com/title/tt1092026/?ref_=fn_tt_tt_1</v>
          </cell>
          <cell r="G3245" t="str">
            <v>English</v>
          </cell>
          <cell r="H3245" t="str">
            <v>USA</v>
          </cell>
          <cell r="I3245">
            <v>40000000</v>
          </cell>
          <cell r="J3245">
            <v>2011</v>
          </cell>
          <cell r="K3245">
            <v>7</v>
          </cell>
          <cell r="L3245" t="str">
            <v>Adventure</v>
          </cell>
          <cell r="M3245" t="str">
            <v>Comedy</v>
          </cell>
          <cell r="N3245" t="str">
            <v>Sci-Fi</v>
          </cell>
        </row>
        <row r="3246">
          <cell r="A3246" t="str">
            <v>Anne Fletcher</v>
          </cell>
          <cell r="B3246">
            <v>95</v>
          </cell>
          <cell r="C3246">
            <v>37101011</v>
          </cell>
          <cell r="D3246" t="str">
            <v>Comedy|Drama</v>
          </cell>
          <cell r="E3246" t="str">
            <v>The Guilt TripÂ </v>
          </cell>
          <cell r="F3246" t="str">
            <v>http://www.imdb.com/title/tt1694020/?ref_=fn_tt_tt_1</v>
          </cell>
          <cell r="G3246" t="str">
            <v>English</v>
          </cell>
          <cell r="H3246" t="str">
            <v>USA</v>
          </cell>
          <cell r="I3246">
            <v>40000000</v>
          </cell>
          <cell r="J3246">
            <v>2012</v>
          </cell>
          <cell r="K3246">
            <v>5.8</v>
          </cell>
          <cell r="L3246" t="str">
            <v>Comedy</v>
          </cell>
          <cell r="M3246" t="str">
            <v>Drama</v>
          </cell>
        </row>
        <row r="3247">
          <cell r="A3247" t="str">
            <v>Wes Craven</v>
          </cell>
          <cell r="B3247">
            <v>111</v>
          </cell>
          <cell r="C3247">
            <v>38176892</v>
          </cell>
          <cell r="D3247" t="str">
            <v>Horror|Mystery</v>
          </cell>
          <cell r="E3247" t="str">
            <v>Scream 4Â </v>
          </cell>
          <cell r="F3247" t="str">
            <v>http://www.imdb.com/title/tt1262416/?ref_=fn_tt_tt_1</v>
          </cell>
          <cell r="G3247" t="str">
            <v>English</v>
          </cell>
          <cell r="H3247" t="str">
            <v>USA</v>
          </cell>
          <cell r="I3247">
            <v>40000000</v>
          </cell>
          <cell r="J3247">
            <v>2011</v>
          </cell>
          <cell r="K3247">
            <v>6.2</v>
          </cell>
          <cell r="L3247" t="str">
            <v>Horror</v>
          </cell>
          <cell r="M3247" t="str">
            <v>Mystery</v>
          </cell>
        </row>
        <row r="3248">
          <cell r="A3248" t="str">
            <v>Joel Schumacher</v>
          </cell>
          <cell r="B3248">
            <v>123</v>
          </cell>
          <cell r="C3248">
            <v>36283504</v>
          </cell>
          <cell r="D3248" t="str">
            <v>Mystery|Thriller</v>
          </cell>
          <cell r="E3248" t="str">
            <v>8MMÂ </v>
          </cell>
          <cell r="F3248" t="str">
            <v>http://www.imdb.com/title/tt0134273/?ref_=fn_tt_tt_1</v>
          </cell>
          <cell r="G3248" t="str">
            <v>English</v>
          </cell>
          <cell r="H3248" t="str">
            <v>Germany</v>
          </cell>
          <cell r="I3248">
            <v>40000000</v>
          </cell>
          <cell r="J3248">
            <v>1999</v>
          </cell>
          <cell r="K3248">
            <v>6.5</v>
          </cell>
          <cell r="L3248" t="str">
            <v>Mystery</v>
          </cell>
          <cell r="M3248" t="str">
            <v>Thriller</v>
          </cell>
        </row>
        <row r="3249">
          <cell r="A3249" t="str">
            <v>Jake Kasdan</v>
          </cell>
          <cell r="B3249">
            <v>94</v>
          </cell>
          <cell r="C3249">
            <v>38543473</v>
          </cell>
          <cell r="D3249" t="str">
            <v>Comedy</v>
          </cell>
          <cell r="E3249" t="str">
            <v>Sex TapeÂ </v>
          </cell>
          <cell r="F3249" t="str">
            <v>http://www.imdb.com/title/tt1956620/?ref_=fn_tt_tt_1</v>
          </cell>
          <cell r="G3249" t="str">
            <v>English</v>
          </cell>
          <cell r="H3249" t="str">
            <v>USA</v>
          </cell>
          <cell r="I3249">
            <v>40000000</v>
          </cell>
          <cell r="J3249">
            <v>2014</v>
          </cell>
          <cell r="K3249">
            <v>5.0999999999999996</v>
          </cell>
          <cell r="L3249" t="str">
            <v>Comedy</v>
          </cell>
          <cell r="M3249">
            <v>0</v>
          </cell>
        </row>
        <row r="3250">
          <cell r="A3250" t="str">
            <v>Steven Quale</v>
          </cell>
          <cell r="B3250">
            <v>92</v>
          </cell>
          <cell r="C3250">
            <v>42575718</v>
          </cell>
          <cell r="D3250" t="str">
            <v>Horror</v>
          </cell>
          <cell r="E3250" t="str">
            <v>Final Destination 5Â </v>
          </cell>
          <cell r="F3250" t="str">
            <v>http://www.imdb.com/title/tt1622979/?ref_=fn_tt_tt_1</v>
          </cell>
          <cell r="G3250" t="str">
            <v>English</v>
          </cell>
          <cell r="H3250" t="str">
            <v>USA</v>
          </cell>
          <cell r="I3250">
            <v>40000000</v>
          </cell>
          <cell r="J3250">
            <v>2011</v>
          </cell>
          <cell r="K3250">
            <v>5.9</v>
          </cell>
          <cell r="L3250" t="str">
            <v>Horror</v>
          </cell>
          <cell r="M3250">
            <v>0</v>
          </cell>
        </row>
        <row r="3251">
          <cell r="A3251" t="str">
            <v>Kelly Makin</v>
          </cell>
          <cell r="B3251">
            <v>102</v>
          </cell>
          <cell r="C3251">
            <v>33864342</v>
          </cell>
          <cell r="D3251" t="str">
            <v>Comedy|Crime|Romance</v>
          </cell>
          <cell r="E3251" t="str">
            <v>Mickey Blue EyesÂ </v>
          </cell>
          <cell r="F3251" t="str">
            <v>http://www.imdb.com/title/tt0130121/?ref_=fn_tt_tt_1</v>
          </cell>
          <cell r="G3251" t="str">
            <v>English</v>
          </cell>
          <cell r="H3251" t="str">
            <v>UK</v>
          </cell>
          <cell r="I3251">
            <v>40000000</v>
          </cell>
          <cell r="J3251">
            <v>1999</v>
          </cell>
          <cell r="K3251">
            <v>5.8</v>
          </cell>
          <cell r="L3251" t="str">
            <v>Comedy</v>
          </cell>
          <cell r="M3251" t="str">
            <v>Crime</v>
          </cell>
          <cell r="N3251" t="str">
            <v>Romance</v>
          </cell>
        </row>
        <row r="3252">
          <cell r="A3252" t="str">
            <v>Mimi Leder</v>
          </cell>
          <cell r="B3252">
            <v>123</v>
          </cell>
          <cell r="C3252">
            <v>33508922</v>
          </cell>
          <cell r="D3252" t="str">
            <v>Drama</v>
          </cell>
          <cell r="E3252" t="str">
            <v>Pay It ForwardÂ </v>
          </cell>
          <cell r="F3252" t="str">
            <v>http://www.imdb.com/title/tt0223897/?ref_=fn_tt_tt_1</v>
          </cell>
          <cell r="G3252" t="str">
            <v>English</v>
          </cell>
          <cell r="H3252" t="str">
            <v>USA</v>
          </cell>
          <cell r="I3252">
            <v>40000000</v>
          </cell>
          <cell r="J3252">
            <v>2000</v>
          </cell>
          <cell r="K3252">
            <v>7.2</v>
          </cell>
          <cell r="L3252" t="str">
            <v>Drama</v>
          </cell>
          <cell r="M3252">
            <v>0</v>
          </cell>
        </row>
        <row r="3253">
          <cell r="A3253" t="str">
            <v>Steven Brill</v>
          </cell>
          <cell r="B3253">
            <v>102</v>
          </cell>
          <cell r="C3253">
            <v>32853640</v>
          </cell>
          <cell r="D3253" t="str">
            <v>Comedy|Drama</v>
          </cell>
          <cell r="E3253" t="str">
            <v>Drillbit TaylorÂ </v>
          </cell>
          <cell r="F3253" t="str">
            <v>http://www.imdb.com/title/tt0817538/?ref_=fn_tt_tt_1</v>
          </cell>
          <cell r="G3253" t="str">
            <v>English</v>
          </cell>
          <cell r="H3253" t="str">
            <v>USA</v>
          </cell>
          <cell r="I3253">
            <v>40000000</v>
          </cell>
          <cell r="J3253">
            <v>2008</v>
          </cell>
          <cell r="K3253">
            <v>5.7</v>
          </cell>
          <cell r="L3253" t="str">
            <v>Comedy</v>
          </cell>
          <cell r="M3253" t="str">
            <v>Drama</v>
          </cell>
        </row>
        <row r="3254">
          <cell r="A3254" t="str">
            <v>Seth MacFarlane</v>
          </cell>
          <cell r="B3254">
            <v>136</v>
          </cell>
          <cell r="C3254">
            <v>42615685</v>
          </cell>
          <cell r="D3254" t="str">
            <v>Comedy|Western</v>
          </cell>
          <cell r="E3254" t="str">
            <v>A Million Ways to Die in the WestÂ </v>
          </cell>
          <cell r="F3254" t="str">
            <v>http://www.imdb.com/title/tt2557490/?ref_=fn_tt_tt_1</v>
          </cell>
          <cell r="G3254" t="str">
            <v>English</v>
          </cell>
          <cell r="H3254" t="str">
            <v>USA</v>
          </cell>
          <cell r="I3254">
            <v>40000000</v>
          </cell>
          <cell r="J3254">
            <v>2014</v>
          </cell>
          <cell r="K3254">
            <v>6.1</v>
          </cell>
          <cell r="L3254" t="str">
            <v>Comedy</v>
          </cell>
          <cell r="M3254" t="str">
            <v>Western</v>
          </cell>
        </row>
        <row r="3255">
          <cell r="A3255" t="str">
            <v>Stephen Daldry</v>
          </cell>
          <cell r="B3255">
            <v>129</v>
          </cell>
          <cell r="C3255">
            <v>31836745</v>
          </cell>
          <cell r="D3255" t="str">
            <v>Adventure|Drama|Mystery</v>
          </cell>
          <cell r="E3255" t="str">
            <v>Extremely Loud &amp; Incredibly CloseÂ </v>
          </cell>
          <cell r="F3255" t="str">
            <v>http://www.imdb.com/title/tt0477302/?ref_=fn_tt_tt_1</v>
          </cell>
          <cell r="G3255" t="str">
            <v>English</v>
          </cell>
          <cell r="H3255" t="str">
            <v>USA</v>
          </cell>
          <cell r="I3255">
            <v>40000000</v>
          </cell>
          <cell r="J3255">
            <v>2011</v>
          </cell>
          <cell r="K3255">
            <v>6.9</v>
          </cell>
          <cell r="L3255" t="str">
            <v>Adventure</v>
          </cell>
          <cell r="M3255" t="str">
            <v>Drama</v>
          </cell>
          <cell r="N3255" t="str">
            <v>Mystery</v>
          </cell>
        </row>
        <row r="3256">
          <cell r="A3256" t="str">
            <v>Roger Michell</v>
          </cell>
          <cell r="B3256">
            <v>107</v>
          </cell>
          <cell r="C3256">
            <v>30993544</v>
          </cell>
          <cell r="D3256" t="str">
            <v>Comedy|Drama|Romance</v>
          </cell>
          <cell r="E3256" t="str">
            <v>Morning GloryÂ </v>
          </cell>
          <cell r="F3256" t="str">
            <v>http://www.imdb.com/title/tt1126618/?ref_=fn_tt_tt_1</v>
          </cell>
          <cell r="G3256" t="str">
            <v>English</v>
          </cell>
          <cell r="H3256" t="str">
            <v>USA</v>
          </cell>
          <cell r="I3256">
            <v>40000000</v>
          </cell>
          <cell r="J3256">
            <v>2010</v>
          </cell>
          <cell r="K3256">
            <v>6.5</v>
          </cell>
          <cell r="L3256" t="str">
            <v>Comedy</v>
          </cell>
          <cell r="M3256" t="str">
            <v>Drama</v>
          </cell>
          <cell r="N3256" t="str">
            <v>Romance</v>
          </cell>
        </row>
        <row r="3257">
          <cell r="A3257" t="str">
            <v>Jim Sheridan</v>
          </cell>
          <cell r="B3257">
            <v>117</v>
          </cell>
          <cell r="C3257">
            <v>30981850</v>
          </cell>
          <cell r="D3257" t="str">
            <v>Biography|Crime|Drama|Music</v>
          </cell>
          <cell r="E3257" t="str">
            <v>Get Rich or Die Tryin'Â </v>
          </cell>
          <cell r="F3257" t="str">
            <v>http://www.imdb.com/title/tt0430308/?ref_=fn_tt_tt_1</v>
          </cell>
          <cell r="G3257" t="str">
            <v>English</v>
          </cell>
          <cell r="H3257" t="str">
            <v>USA</v>
          </cell>
          <cell r="I3257">
            <v>40000000</v>
          </cell>
          <cell r="J3257">
            <v>2005</v>
          </cell>
          <cell r="K3257">
            <v>5</v>
          </cell>
          <cell r="L3257" t="str">
            <v>Biography</v>
          </cell>
          <cell r="M3257" t="str">
            <v>Crime</v>
          </cell>
          <cell r="N3257" t="str">
            <v>Drama</v>
          </cell>
          <cell r="O3257" t="str">
            <v>Music</v>
          </cell>
        </row>
        <row r="3258">
          <cell r="A3258" t="str">
            <v>Christian Duguay</v>
          </cell>
          <cell r="B3258">
            <v>116</v>
          </cell>
          <cell r="C3258">
            <v>30199105</v>
          </cell>
          <cell r="D3258" t="str">
            <v>Action|Adventure|Crime|Thriller</v>
          </cell>
          <cell r="E3258" t="str">
            <v>The Art of WarÂ </v>
          </cell>
          <cell r="F3258" t="str">
            <v>http://www.imdb.com/title/tt0160009/?ref_=fn_tt_tt_1</v>
          </cell>
          <cell r="G3258" t="str">
            <v>English</v>
          </cell>
          <cell r="H3258" t="str">
            <v>USA</v>
          </cell>
          <cell r="I3258">
            <v>40000000</v>
          </cell>
          <cell r="J3258">
            <v>2000</v>
          </cell>
          <cell r="K3258">
            <v>5.7</v>
          </cell>
          <cell r="L3258" t="str">
            <v>Action</v>
          </cell>
          <cell r="M3258" t="str">
            <v>Adventure</v>
          </cell>
          <cell r="N3258" t="str">
            <v>Crime</v>
          </cell>
          <cell r="O3258" t="str">
            <v>Thriller</v>
          </cell>
        </row>
        <row r="3259">
          <cell r="A3259" t="str">
            <v>Chris Columbus</v>
          </cell>
          <cell r="B3259">
            <v>135</v>
          </cell>
          <cell r="C3259">
            <v>29077547</v>
          </cell>
          <cell r="D3259" t="str">
            <v>Drama|Musical|Romance</v>
          </cell>
          <cell r="E3259" t="str">
            <v>RentÂ </v>
          </cell>
          <cell r="F3259" t="str">
            <v>http://www.imdb.com/title/tt0294870/?ref_=fn_tt_tt_1</v>
          </cell>
          <cell r="G3259" t="str">
            <v>English</v>
          </cell>
          <cell r="H3259" t="str">
            <v>USA</v>
          </cell>
          <cell r="I3259">
            <v>40000000</v>
          </cell>
          <cell r="J3259">
            <v>2005</v>
          </cell>
          <cell r="K3259">
            <v>7</v>
          </cell>
          <cell r="L3259" t="str">
            <v>Drama</v>
          </cell>
          <cell r="M3259" t="str">
            <v>Musical</v>
          </cell>
          <cell r="N3259" t="str">
            <v>Romance</v>
          </cell>
        </row>
        <row r="3260">
          <cell r="A3260" t="str">
            <v>Chuck Russell</v>
          </cell>
          <cell r="B3260">
            <v>107</v>
          </cell>
          <cell r="C3260">
            <v>29374178</v>
          </cell>
          <cell r="D3260" t="str">
            <v>Crime|Drama|Horror|Thriller</v>
          </cell>
          <cell r="E3260" t="str">
            <v>Bless the ChildÂ </v>
          </cell>
          <cell r="F3260" t="str">
            <v>http://www.imdb.com/title/tt0163983/?ref_=fn_tt_tt_1</v>
          </cell>
          <cell r="G3260" t="str">
            <v>English</v>
          </cell>
          <cell r="H3260" t="str">
            <v>USA</v>
          </cell>
          <cell r="I3260">
            <v>40000000</v>
          </cell>
          <cell r="J3260">
            <v>2000</v>
          </cell>
          <cell r="K3260">
            <v>5.0999999999999996</v>
          </cell>
          <cell r="L3260" t="str">
            <v>Crime</v>
          </cell>
          <cell r="M3260" t="str">
            <v>Drama</v>
          </cell>
          <cell r="N3260" t="str">
            <v>Horror</v>
          </cell>
          <cell r="O3260" t="str">
            <v>Thriller</v>
          </cell>
        </row>
        <row r="3261">
          <cell r="A3261" t="str">
            <v>Sam Weisman</v>
          </cell>
          <cell r="B3261">
            <v>90</v>
          </cell>
          <cell r="C3261">
            <v>28535768</v>
          </cell>
          <cell r="D3261" t="str">
            <v>Comedy</v>
          </cell>
          <cell r="E3261" t="str">
            <v>The Out-of-TownersÂ </v>
          </cell>
          <cell r="F3261" t="str">
            <v>http://www.imdb.com/title/tt0129280/?ref_=fn_tt_tt_1</v>
          </cell>
          <cell r="G3261" t="str">
            <v>English</v>
          </cell>
          <cell r="H3261" t="str">
            <v>USA</v>
          </cell>
          <cell r="I3261">
            <v>40000000</v>
          </cell>
          <cell r="J3261">
            <v>1999</v>
          </cell>
          <cell r="K3261">
            <v>5.3</v>
          </cell>
          <cell r="L3261" t="str">
            <v>Comedy</v>
          </cell>
          <cell r="M3261">
            <v>0</v>
          </cell>
        </row>
        <row r="3262">
          <cell r="A3262" t="str">
            <v>John Frankenheimer</v>
          </cell>
          <cell r="B3262">
            <v>99</v>
          </cell>
          <cell r="C3262">
            <v>27663982</v>
          </cell>
          <cell r="D3262" t="str">
            <v>Horror|Sci-Fi|Thriller</v>
          </cell>
          <cell r="E3262" t="str">
            <v>The Island of Dr. MoreauÂ </v>
          </cell>
          <cell r="F3262" t="str">
            <v>http://www.imdb.com/title/tt0116654/?ref_=fn_tt_tt_1</v>
          </cell>
          <cell r="G3262" t="str">
            <v>English</v>
          </cell>
          <cell r="H3262" t="str">
            <v>USA</v>
          </cell>
          <cell r="I3262">
            <v>40000000</v>
          </cell>
          <cell r="J3262">
            <v>1996</v>
          </cell>
          <cell r="K3262">
            <v>4.4000000000000004</v>
          </cell>
          <cell r="L3262" t="str">
            <v>Horror</v>
          </cell>
          <cell r="M3262" t="str">
            <v>Sci-Fi</v>
          </cell>
          <cell r="N3262" t="str">
            <v>Thriller</v>
          </cell>
        </row>
        <row r="3263">
          <cell r="A3263" t="str">
            <v>Peter Hyams</v>
          </cell>
          <cell r="B3263">
            <v>104</v>
          </cell>
          <cell r="C3263">
            <v>27053815</v>
          </cell>
          <cell r="D3263" t="str">
            <v>Action|Adventure|Romance</v>
          </cell>
          <cell r="E3263" t="str">
            <v>The MusketeerÂ </v>
          </cell>
          <cell r="F3263" t="str">
            <v>http://www.imdb.com/title/tt0246544/?ref_=fn_tt_tt_1</v>
          </cell>
          <cell r="G3263" t="str">
            <v>English</v>
          </cell>
          <cell r="H3263" t="str">
            <v>Germany</v>
          </cell>
          <cell r="I3263">
            <v>40000000</v>
          </cell>
          <cell r="J3263">
            <v>2001</v>
          </cell>
          <cell r="K3263">
            <v>4.7</v>
          </cell>
          <cell r="L3263" t="str">
            <v>Action</v>
          </cell>
          <cell r="M3263" t="str">
            <v>Adventure</v>
          </cell>
          <cell r="N3263" t="str">
            <v>Romance</v>
          </cell>
        </row>
        <row r="3264">
          <cell r="A3264" t="str">
            <v>Pat O'Connor</v>
          </cell>
          <cell r="B3264">
            <v>119</v>
          </cell>
          <cell r="C3264">
            <v>25178165</v>
          </cell>
          <cell r="D3264" t="str">
            <v>Drama|Romance</v>
          </cell>
          <cell r="E3264" t="str">
            <v>Sweet NovemberÂ </v>
          </cell>
          <cell r="F3264" t="str">
            <v>http://www.imdb.com/title/tt0230838/?ref_=fn_tt_tt_1</v>
          </cell>
          <cell r="G3264" t="str">
            <v>English</v>
          </cell>
          <cell r="H3264" t="str">
            <v>USA</v>
          </cell>
          <cell r="I3264">
            <v>40000000</v>
          </cell>
          <cell r="J3264">
            <v>2001</v>
          </cell>
          <cell r="K3264">
            <v>6.7</v>
          </cell>
          <cell r="L3264" t="str">
            <v>Drama</v>
          </cell>
          <cell r="M3264" t="str">
            <v>Romance</v>
          </cell>
        </row>
        <row r="3265">
          <cell r="A3265" t="str">
            <v>Stephen Hopkins</v>
          </cell>
          <cell r="B3265">
            <v>99</v>
          </cell>
          <cell r="C3265">
            <v>25117498</v>
          </cell>
          <cell r="D3265" t="str">
            <v>Horror|Thriller</v>
          </cell>
          <cell r="E3265" t="str">
            <v>The ReapingÂ </v>
          </cell>
          <cell r="F3265" t="str">
            <v>http://www.imdb.com/title/tt0444682/?ref_=fn_tt_tt_1</v>
          </cell>
          <cell r="G3265" t="str">
            <v>English</v>
          </cell>
          <cell r="H3265" t="str">
            <v>USA</v>
          </cell>
          <cell r="I3265">
            <v>40000000</v>
          </cell>
          <cell r="J3265">
            <v>2007</v>
          </cell>
          <cell r="K3265">
            <v>5.7</v>
          </cell>
          <cell r="L3265" t="str">
            <v>Horror</v>
          </cell>
          <cell r="M3265" t="str">
            <v>Thriller</v>
          </cell>
        </row>
        <row r="3266">
          <cell r="A3266" t="str">
            <v>Penny Marshall</v>
          </cell>
          <cell r="B3266">
            <v>128</v>
          </cell>
          <cell r="C3266">
            <v>24332324</v>
          </cell>
          <cell r="D3266" t="str">
            <v>Comedy|Drama</v>
          </cell>
          <cell r="E3266" t="str">
            <v>Renaissance ManÂ </v>
          </cell>
          <cell r="F3266" t="str">
            <v>http://www.imdb.com/title/tt0110971/?ref_=fn_tt_tt_1</v>
          </cell>
          <cell r="G3266" t="str">
            <v>English</v>
          </cell>
          <cell r="H3266" t="str">
            <v>USA</v>
          </cell>
          <cell r="I3266">
            <v>40000000</v>
          </cell>
          <cell r="J3266">
            <v>1994</v>
          </cell>
          <cell r="K3266">
            <v>6.1</v>
          </cell>
          <cell r="L3266" t="str">
            <v>Comedy</v>
          </cell>
          <cell r="M3266" t="str">
            <v>Drama</v>
          </cell>
        </row>
        <row r="3267">
          <cell r="A3267" t="str">
            <v>Olivier Megaton</v>
          </cell>
          <cell r="B3267">
            <v>112</v>
          </cell>
          <cell r="C3267">
            <v>36665854</v>
          </cell>
          <cell r="D3267" t="str">
            <v>Action|Crime|Drama|Thriller</v>
          </cell>
          <cell r="E3267" t="str">
            <v>ColombianaÂ </v>
          </cell>
          <cell r="F3267" t="str">
            <v>http://www.imdb.com/title/tt1657507/?ref_=fn_tt_tt_1</v>
          </cell>
          <cell r="G3267" t="str">
            <v>English</v>
          </cell>
          <cell r="H3267" t="str">
            <v>France</v>
          </cell>
          <cell r="I3267">
            <v>40000000</v>
          </cell>
          <cell r="J3267">
            <v>2011</v>
          </cell>
          <cell r="K3267">
            <v>6.4</v>
          </cell>
          <cell r="L3267" t="str">
            <v>Action</v>
          </cell>
          <cell r="M3267" t="str">
            <v>Crime</v>
          </cell>
          <cell r="N3267" t="str">
            <v>Drama</v>
          </cell>
          <cell r="O3267" t="str">
            <v>Thriller</v>
          </cell>
        </row>
        <row r="3268">
          <cell r="A3268" t="str">
            <v>Frederik Du Chau</v>
          </cell>
          <cell r="B3268">
            <v>86</v>
          </cell>
          <cell r="C3268">
            <v>22717758</v>
          </cell>
          <cell r="D3268" t="str">
            <v>Adventure|Animation|Comedy|Drama|Family|Fantasy|Musical</v>
          </cell>
          <cell r="E3268" t="str">
            <v>The Magic Sword: Quest for CamelotÂ </v>
          </cell>
          <cell r="F3268" t="str">
            <v>http://www.imdb.com/title/tt0120800/?ref_=fn_tt_tt_1</v>
          </cell>
          <cell r="G3268" t="str">
            <v>English</v>
          </cell>
          <cell r="H3268" t="str">
            <v>USA</v>
          </cell>
          <cell r="I3268">
            <v>40000000</v>
          </cell>
          <cell r="J3268">
            <v>1998</v>
          </cell>
          <cell r="K3268">
            <v>6.2</v>
          </cell>
          <cell r="L3268" t="str">
            <v>Adventure</v>
          </cell>
          <cell r="M3268" t="str">
            <v>Animation</v>
          </cell>
          <cell r="N3268" t="str">
            <v>Comedy</v>
          </cell>
          <cell r="O3268" t="str">
            <v>Drama</v>
          </cell>
        </row>
        <row r="3269">
          <cell r="A3269" t="str">
            <v>Joseph Kahn</v>
          </cell>
          <cell r="B3269">
            <v>84</v>
          </cell>
          <cell r="C3269">
            <v>21176322</v>
          </cell>
          <cell r="D3269" t="str">
            <v>Action|Comedy|Crime</v>
          </cell>
          <cell r="E3269" t="str">
            <v>TorqueÂ </v>
          </cell>
          <cell r="F3269" t="str">
            <v>http://www.imdb.com/title/tt0329691/?ref_=fn_tt_tt_1</v>
          </cell>
          <cell r="G3269" t="str">
            <v>English</v>
          </cell>
          <cell r="H3269" t="str">
            <v>USA</v>
          </cell>
          <cell r="I3269">
            <v>40000000</v>
          </cell>
          <cell r="J3269">
            <v>2004</v>
          </cell>
          <cell r="K3269">
            <v>4</v>
          </cell>
          <cell r="L3269" t="str">
            <v>Action</v>
          </cell>
          <cell r="M3269" t="str">
            <v>Comedy</v>
          </cell>
          <cell r="N3269" t="str">
            <v>Crime</v>
          </cell>
        </row>
        <row r="3270">
          <cell r="A3270" t="str">
            <v>Harold Becker</v>
          </cell>
          <cell r="B3270">
            <v>111</v>
          </cell>
          <cell r="C3270">
            <v>20300000</v>
          </cell>
          <cell r="D3270" t="str">
            <v>Drama|Thriller</v>
          </cell>
          <cell r="E3270" t="str">
            <v>City HallÂ </v>
          </cell>
          <cell r="F3270" t="str">
            <v>http://www.imdb.com/title/tt0115907/?ref_=fn_tt_tt_1</v>
          </cell>
          <cell r="G3270" t="str">
            <v>English</v>
          </cell>
          <cell r="H3270" t="str">
            <v>USA</v>
          </cell>
          <cell r="I3270">
            <v>40000000</v>
          </cell>
          <cell r="J3270">
            <v>1996</v>
          </cell>
          <cell r="K3270">
            <v>6.2</v>
          </cell>
          <cell r="L3270" t="str">
            <v>Drama</v>
          </cell>
          <cell r="M3270" t="str">
            <v>Thriller</v>
          </cell>
        </row>
        <row r="3271">
          <cell r="A3271" t="str">
            <v>Sofia Coppola</v>
          </cell>
          <cell r="B3271">
            <v>123</v>
          </cell>
          <cell r="C3271">
            <v>15962471</v>
          </cell>
          <cell r="D3271" t="str">
            <v>Biography|Drama|History|Romance</v>
          </cell>
          <cell r="E3271" t="str">
            <v>Marie AntoinetteÂ </v>
          </cell>
          <cell r="F3271" t="str">
            <v>http://www.imdb.com/title/tt0422720/?ref_=fn_tt_tt_1</v>
          </cell>
          <cell r="G3271" t="str">
            <v>English</v>
          </cell>
          <cell r="H3271" t="str">
            <v>USA</v>
          </cell>
          <cell r="I3271">
            <v>40000000</v>
          </cell>
          <cell r="J3271">
            <v>2006</v>
          </cell>
          <cell r="K3271">
            <v>6.4</v>
          </cell>
          <cell r="L3271" t="str">
            <v>Biography</v>
          </cell>
          <cell r="M3271" t="str">
            <v>Drama</v>
          </cell>
          <cell r="N3271" t="str">
            <v>History</v>
          </cell>
          <cell r="O3271" t="str">
            <v>Romance</v>
          </cell>
        </row>
        <row r="3272">
          <cell r="A3272" t="str">
            <v>Barbet Schroeder</v>
          </cell>
          <cell r="B3272">
            <v>101</v>
          </cell>
          <cell r="C3272">
            <v>14942422</v>
          </cell>
          <cell r="D3272" t="str">
            <v>Action|Crime|Thriller</v>
          </cell>
          <cell r="E3272" t="str">
            <v>Kiss of DeathÂ </v>
          </cell>
          <cell r="F3272" t="str">
            <v>http://www.imdb.com/title/tt0113552/?ref_=fn_tt_tt_1</v>
          </cell>
          <cell r="G3272" t="str">
            <v>English</v>
          </cell>
          <cell r="H3272" t="str">
            <v>USA</v>
          </cell>
          <cell r="I3272">
            <v>40000000</v>
          </cell>
          <cell r="J3272">
            <v>1995</v>
          </cell>
          <cell r="K3272">
            <v>5.9</v>
          </cell>
          <cell r="L3272" t="str">
            <v>Action</v>
          </cell>
          <cell r="M3272" t="str">
            <v>Crime</v>
          </cell>
          <cell r="N3272" t="str">
            <v>Thriller</v>
          </cell>
        </row>
        <row r="3273">
          <cell r="A3273" t="str">
            <v>Stephen Kay</v>
          </cell>
          <cell r="B3273">
            <v>102</v>
          </cell>
          <cell r="C3273">
            <v>14967182</v>
          </cell>
          <cell r="D3273" t="str">
            <v>Action|Crime|Drama|Thriller</v>
          </cell>
          <cell r="E3273" t="str">
            <v>Get CarterÂ </v>
          </cell>
          <cell r="F3273" t="str">
            <v>http://www.imdb.com/title/tt0208988/?ref_=fn_tt_tt_1</v>
          </cell>
          <cell r="G3273" t="str">
            <v>English</v>
          </cell>
          <cell r="H3273" t="str">
            <v>USA</v>
          </cell>
          <cell r="I3273">
            <v>40000000</v>
          </cell>
          <cell r="J3273">
            <v>2000</v>
          </cell>
          <cell r="K3273">
            <v>5.0999999999999996</v>
          </cell>
          <cell r="L3273" t="str">
            <v>Action</v>
          </cell>
          <cell r="M3273" t="str">
            <v>Crime</v>
          </cell>
          <cell r="N3273" t="str">
            <v>Drama</v>
          </cell>
          <cell r="O3273" t="str">
            <v>Thriller</v>
          </cell>
        </row>
        <row r="3274">
          <cell r="A3274" t="str">
            <v>Wes Anderson</v>
          </cell>
          <cell r="B3274">
            <v>87</v>
          </cell>
          <cell r="C3274">
            <v>20999103</v>
          </cell>
          <cell r="D3274" t="str">
            <v>Adventure|Animation|Comedy|Crime|Family</v>
          </cell>
          <cell r="E3274" t="str">
            <v>Fantastic Mr. FoxÂ </v>
          </cell>
          <cell r="F3274" t="str">
            <v>http://www.imdb.com/title/tt0432283/?ref_=fn_tt_tt_1</v>
          </cell>
          <cell r="G3274" t="str">
            <v>English</v>
          </cell>
          <cell r="H3274" t="str">
            <v>USA</v>
          </cell>
          <cell r="I3274">
            <v>40000000</v>
          </cell>
          <cell r="J3274">
            <v>2009</v>
          </cell>
          <cell r="K3274">
            <v>7.8</v>
          </cell>
          <cell r="L3274" t="str">
            <v>Adventure</v>
          </cell>
          <cell r="M3274" t="str">
            <v>Animation</v>
          </cell>
          <cell r="N3274" t="str">
            <v>Comedy</v>
          </cell>
          <cell r="O3274" t="str">
            <v>Crime</v>
          </cell>
        </row>
        <row r="3275">
          <cell r="A3275" t="str">
            <v>Stephen Herek</v>
          </cell>
          <cell r="B3275">
            <v>103</v>
          </cell>
          <cell r="C3275">
            <v>14448589</v>
          </cell>
          <cell r="D3275" t="str">
            <v>Comedy|Romance</v>
          </cell>
          <cell r="E3275" t="str">
            <v>Life or Something Like ItÂ </v>
          </cell>
          <cell r="F3275" t="str">
            <v>http://www.imdb.com/title/tt0282687/?ref_=fn_tt_tt_1</v>
          </cell>
          <cell r="G3275" t="str">
            <v>English</v>
          </cell>
          <cell r="H3275" t="str">
            <v>USA</v>
          </cell>
          <cell r="I3275">
            <v>40000000</v>
          </cell>
          <cell r="J3275">
            <v>2002</v>
          </cell>
          <cell r="K3275">
            <v>5.8</v>
          </cell>
          <cell r="L3275" t="str">
            <v>Comedy</v>
          </cell>
          <cell r="M3275" t="str">
            <v>Romance</v>
          </cell>
        </row>
        <row r="3276">
          <cell r="A3276" t="str">
            <v>John Carpenter</v>
          </cell>
          <cell r="B3276">
            <v>99</v>
          </cell>
          <cell r="C3276">
            <v>14358033</v>
          </cell>
          <cell r="D3276" t="str">
            <v>Comedy|Romance|Sci-Fi|Thriller</v>
          </cell>
          <cell r="E3276" t="str">
            <v>Memoirs of an Invisible ManÂ </v>
          </cell>
          <cell r="F3276" t="str">
            <v>http://www.imdb.com/title/tt0104850/?ref_=fn_tt_tt_1</v>
          </cell>
          <cell r="G3276" t="str">
            <v>English</v>
          </cell>
          <cell r="H3276" t="str">
            <v>USA</v>
          </cell>
          <cell r="I3276">
            <v>40000000</v>
          </cell>
          <cell r="J3276">
            <v>1992</v>
          </cell>
          <cell r="K3276">
            <v>5.9</v>
          </cell>
          <cell r="L3276" t="str">
            <v>Comedy</v>
          </cell>
          <cell r="M3276" t="str">
            <v>Romance</v>
          </cell>
          <cell r="N3276" t="str">
            <v>Sci-Fi</v>
          </cell>
          <cell r="O3276" t="str">
            <v>Thriller</v>
          </cell>
        </row>
        <row r="3277">
          <cell r="A3277" t="str">
            <v>Ken Kwapis</v>
          </cell>
          <cell r="B3277">
            <v>107</v>
          </cell>
          <cell r="C3277">
            <v>20113965</v>
          </cell>
          <cell r="D3277" t="str">
            <v>Biography|Drama|Romance</v>
          </cell>
          <cell r="E3277" t="str">
            <v>Big MiracleÂ </v>
          </cell>
          <cell r="F3277" t="str">
            <v>http://www.imdb.com/title/tt1430615/?ref_=fn_tt_tt_1</v>
          </cell>
          <cell r="G3277" t="str">
            <v>English</v>
          </cell>
          <cell r="H3277" t="str">
            <v>USA</v>
          </cell>
          <cell r="I3277">
            <v>40000000</v>
          </cell>
          <cell r="J3277">
            <v>2012</v>
          </cell>
          <cell r="K3277">
            <v>6.5</v>
          </cell>
          <cell r="L3277" t="str">
            <v>Biography</v>
          </cell>
          <cell r="M3277" t="str">
            <v>Drama</v>
          </cell>
          <cell r="N3277" t="str">
            <v>Romance</v>
          </cell>
        </row>
        <row r="3278">
          <cell r="A3278" t="str">
            <v>Ulu Grosbard</v>
          </cell>
          <cell r="B3278">
            <v>106</v>
          </cell>
          <cell r="C3278">
            <v>13376506</v>
          </cell>
          <cell r="D3278" t="str">
            <v>Drama</v>
          </cell>
          <cell r="E3278" t="str">
            <v>The Deep End of the OceanÂ </v>
          </cell>
          <cell r="F3278" t="str">
            <v>http://www.imdb.com/title/tt0120646/?ref_=fn_tt_tt_1</v>
          </cell>
          <cell r="G3278" t="str">
            <v>English</v>
          </cell>
          <cell r="H3278" t="str">
            <v>USA</v>
          </cell>
          <cell r="I3278">
            <v>40000000</v>
          </cell>
          <cell r="J3278">
            <v>1999</v>
          </cell>
          <cell r="K3278">
            <v>6.3</v>
          </cell>
          <cell r="L3278" t="str">
            <v>Drama</v>
          </cell>
          <cell r="M3278">
            <v>0</v>
          </cell>
        </row>
        <row r="3279">
          <cell r="A3279" t="str">
            <v>Paul Weitz</v>
          </cell>
          <cell r="B3279">
            <v>109</v>
          </cell>
          <cell r="C3279">
            <v>13838130</v>
          </cell>
          <cell r="D3279" t="str">
            <v>Action|Adventure|Fantasy|Thriller</v>
          </cell>
          <cell r="E3279" t="str">
            <v>Cirque du Freak: The Vampire's AssistantÂ </v>
          </cell>
          <cell r="F3279" t="str">
            <v>http://www.imdb.com/title/tt0450405/?ref_=fn_tt_tt_1</v>
          </cell>
          <cell r="G3279" t="str">
            <v>English</v>
          </cell>
          <cell r="H3279" t="str">
            <v>USA</v>
          </cell>
          <cell r="I3279">
            <v>40000000</v>
          </cell>
          <cell r="J3279">
            <v>2009</v>
          </cell>
          <cell r="K3279">
            <v>5.9</v>
          </cell>
          <cell r="L3279" t="str">
            <v>Action</v>
          </cell>
          <cell r="M3279" t="str">
            <v>Adventure</v>
          </cell>
          <cell r="N3279" t="str">
            <v>Fantasy</v>
          </cell>
          <cell r="O3279" t="str">
            <v>Thriller</v>
          </cell>
        </row>
        <row r="3280">
          <cell r="A3280" t="str">
            <v>Danny DeVito</v>
          </cell>
          <cell r="B3280">
            <v>89</v>
          </cell>
          <cell r="C3280">
            <v>9652000</v>
          </cell>
          <cell r="D3280" t="str">
            <v>Comedy</v>
          </cell>
          <cell r="E3280" t="str">
            <v>DuplexÂ </v>
          </cell>
          <cell r="F3280" t="str">
            <v>http://www.imdb.com/title/tt0266489/?ref_=fn_tt_tt_1</v>
          </cell>
          <cell r="G3280" t="str">
            <v>English</v>
          </cell>
          <cell r="H3280" t="str">
            <v>USA</v>
          </cell>
          <cell r="I3280">
            <v>40000000</v>
          </cell>
          <cell r="J3280">
            <v>2003</v>
          </cell>
          <cell r="K3280">
            <v>5.8</v>
          </cell>
          <cell r="L3280" t="str">
            <v>Comedy</v>
          </cell>
          <cell r="M3280">
            <v>0</v>
          </cell>
        </row>
        <row r="3281">
          <cell r="A3281" t="str">
            <v>Gary Fleder</v>
          </cell>
          <cell r="B3281">
            <v>102</v>
          </cell>
          <cell r="C3281">
            <v>6114237</v>
          </cell>
          <cell r="D3281" t="str">
            <v>Drama|Mystery|Sci-Fi|Thriller</v>
          </cell>
          <cell r="E3281" t="str">
            <v>ImpostorÂ </v>
          </cell>
          <cell r="F3281" t="str">
            <v>http://www.imdb.com/title/tt0160399/?ref_=fn_tt_tt_1</v>
          </cell>
          <cell r="G3281" t="str">
            <v>English</v>
          </cell>
          <cell r="H3281" t="str">
            <v>USA</v>
          </cell>
          <cell r="I3281">
            <v>40000000</v>
          </cell>
          <cell r="J3281">
            <v>2001</v>
          </cell>
          <cell r="K3281">
            <v>6.2</v>
          </cell>
          <cell r="L3281" t="str">
            <v>Drama</v>
          </cell>
          <cell r="M3281" t="str">
            <v>Mystery</v>
          </cell>
          <cell r="N3281" t="str">
            <v>Sci-Fi</v>
          </cell>
          <cell r="O3281" t="str">
            <v>Thriller</v>
          </cell>
        </row>
        <row r="3282">
          <cell r="A3282" t="str">
            <v>Christian Duguay</v>
          </cell>
          <cell r="B3282">
            <v>93</v>
          </cell>
          <cell r="C3282">
            <v>4835968</v>
          </cell>
          <cell r="D3282" t="str">
            <v>Action|Adventure|Thriller</v>
          </cell>
          <cell r="E3282" t="str">
            <v>Extreme OpsÂ </v>
          </cell>
          <cell r="F3282" t="str">
            <v>http://www.imdb.com/title/tt0283160/?ref_=fn_tt_tt_1</v>
          </cell>
          <cell r="G3282" t="str">
            <v>English</v>
          </cell>
          <cell r="H3282" t="str">
            <v>UK</v>
          </cell>
          <cell r="I3282">
            <v>40000000</v>
          </cell>
          <cell r="J3282">
            <v>2002</v>
          </cell>
          <cell r="K3282">
            <v>4.5</v>
          </cell>
          <cell r="L3282" t="str">
            <v>Action</v>
          </cell>
          <cell r="M3282" t="str">
            <v>Adventure</v>
          </cell>
          <cell r="N3282" t="str">
            <v>Thriller</v>
          </cell>
        </row>
        <row r="3283">
          <cell r="A3283" t="str">
            <v>Jean-Marie PoirÃ©</v>
          </cell>
          <cell r="B3283">
            <v>84</v>
          </cell>
          <cell r="C3283">
            <v>4777007</v>
          </cell>
          <cell r="D3283" t="str">
            <v>Comedy|Fantasy|Sci-Fi</v>
          </cell>
          <cell r="E3283" t="str">
            <v>Just VisitingÂ </v>
          </cell>
          <cell r="F3283" t="str">
            <v>http://www.imdb.com/title/tt0189192/?ref_=fn_tt_tt_1</v>
          </cell>
          <cell r="G3283" t="str">
            <v>English</v>
          </cell>
          <cell r="H3283" t="str">
            <v>France</v>
          </cell>
          <cell r="I3283">
            <v>40000000</v>
          </cell>
          <cell r="J3283">
            <v>2001</v>
          </cell>
          <cell r="K3283">
            <v>5.8</v>
          </cell>
          <cell r="L3283" t="str">
            <v>Comedy</v>
          </cell>
          <cell r="M3283" t="str">
            <v>Fantasy</v>
          </cell>
          <cell r="N3283" t="str">
            <v>Sci-Fi</v>
          </cell>
        </row>
        <row r="3284">
          <cell r="A3284" t="str">
            <v>Brian Robbins</v>
          </cell>
          <cell r="B3284">
            <v>91</v>
          </cell>
          <cell r="C3284">
            <v>18438149</v>
          </cell>
          <cell r="D3284" t="str">
            <v>Comedy|Drama</v>
          </cell>
          <cell r="E3284" t="str">
            <v>A Thousand WordsÂ </v>
          </cell>
          <cell r="F3284" t="str">
            <v>http://www.imdb.com/title/tt0763831/?ref_=fn_tt_tt_1</v>
          </cell>
          <cell r="G3284" t="str">
            <v>English</v>
          </cell>
          <cell r="H3284" t="str">
            <v>USA</v>
          </cell>
          <cell r="I3284">
            <v>40000000</v>
          </cell>
          <cell r="J3284">
            <v>2012</v>
          </cell>
          <cell r="K3284">
            <v>5.9</v>
          </cell>
          <cell r="L3284" t="str">
            <v>Comedy</v>
          </cell>
          <cell r="M3284" t="str">
            <v>Drama</v>
          </cell>
        </row>
        <row r="3285">
          <cell r="A3285" t="str">
            <v>Marc F. Adler</v>
          </cell>
          <cell r="B3285">
            <v>94</v>
          </cell>
          <cell r="C3285">
            <v>511920</v>
          </cell>
          <cell r="D3285" t="str">
            <v>Adventure|Animation|Comedy|Fantasy|Romance</v>
          </cell>
          <cell r="E3285" t="str">
            <v>DelgoÂ </v>
          </cell>
          <cell r="F3285" t="str">
            <v>http://www.imdb.com/title/tt0361500/?ref_=fn_tt_tt_1</v>
          </cell>
          <cell r="G3285" t="str">
            <v>English</v>
          </cell>
          <cell r="H3285" t="str">
            <v>USA</v>
          </cell>
          <cell r="I3285">
            <v>40000000</v>
          </cell>
          <cell r="J3285">
            <v>2008</v>
          </cell>
          <cell r="K3285">
            <v>4.4000000000000004</v>
          </cell>
          <cell r="L3285" t="str">
            <v>Adventure</v>
          </cell>
          <cell r="M3285" t="str">
            <v>Animation</v>
          </cell>
          <cell r="N3285" t="str">
            <v>Comedy</v>
          </cell>
          <cell r="O3285" t="str">
            <v>Fantasy</v>
          </cell>
        </row>
        <row r="3286">
          <cell r="A3286" t="str">
            <v>Pierre Morel</v>
          </cell>
          <cell r="B3286">
            <v>115</v>
          </cell>
          <cell r="C3286">
            <v>10640645</v>
          </cell>
          <cell r="D3286" t="str">
            <v>Action|Crime|Drama|Mystery|Thriller</v>
          </cell>
          <cell r="E3286" t="str">
            <v>The GunmanÂ </v>
          </cell>
          <cell r="F3286" t="str">
            <v>http://www.imdb.com/title/tt2515034/?ref_=fn_tt_tt_1</v>
          </cell>
          <cell r="G3286" t="str">
            <v>English</v>
          </cell>
          <cell r="H3286" t="str">
            <v>USA</v>
          </cell>
          <cell r="I3286">
            <v>40000000</v>
          </cell>
          <cell r="J3286">
            <v>2015</v>
          </cell>
          <cell r="K3286">
            <v>5.8</v>
          </cell>
          <cell r="L3286" t="str">
            <v>Action</v>
          </cell>
          <cell r="M3286" t="str">
            <v>Crime</v>
          </cell>
          <cell r="N3286" t="str">
            <v>Drama</v>
          </cell>
          <cell r="O3286" t="str">
            <v>Mystery</v>
          </cell>
        </row>
        <row r="3287">
          <cell r="A3287" t="str">
            <v>Geoffrey Sax</v>
          </cell>
          <cell r="B3287">
            <v>93</v>
          </cell>
          <cell r="C3287">
            <v>652526</v>
          </cell>
          <cell r="D3287" t="str">
            <v>Action|Adventure|Family|Thriller</v>
          </cell>
          <cell r="E3287" t="str">
            <v>Alex Rider: Operation StormbreakerÂ </v>
          </cell>
          <cell r="F3287" t="str">
            <v>http://www.imdb.com/title/tt0457495/?ref_=fn_tt_tt_1</v>
          </cell>
          <cell r="G3287" t="str">
            <v>English</v>
          </cell>
          <cell r="H3287" t="str">
            <v>Germany</v>
          </cell>
          <cell r="I3287">
            <v>40000000</v>
          </cell>
          <cell r="J3287">
            <v>2006</v>
          </cell>
          <cell r="K3287">
            <v>5.0999999999999996</v>
          </cell>
          <cell r="L3287" t="str">
            <v>Action</v>
          </cell>
          <cell r="M3287" t="str">
            <v>Adventure</v>
          </cell>
          <cell r="N3287" t="str">
            <v>Family</v>
          </cell>
          <cell r="O3287" t="str">
            <v>Thriller</v>
          </cell>
        </row>
        <row r="3288">
          <cell r="A3288" t="str">
            <v>Peter Ho-Sun Chan</v>
          </cell>
          <cell r="B3288">
            <v>113</v>
          </cell>
          <cell r="C3288">
            <v>128978</v>
          </cell>
          <cell r="D3288" t="str">
            <v>Action|Drama|History|Romance|War</v>
          </cell>
          <cell r="E3288" t="str">
            <v>The WarlordsÂ </v>
          </cell>
          <cell r="F3288" t="str">
            <v>http://www.imdb.com/title/tt0913968/?ref_=fn_tt_tt_1</v>
          </cell>
          <cell r="G3288" t="str">
            <v>Mandarin</v>
          </cell>
          <cell r="H3288" t="str">
            <v>Hong Kong</v>
          </cell>
          <cell r="I3288">
            <v>40000000</v>
          </cell>
          <cell r="J3288">
            <v>2007</v>
          </cell>
          <cell r="K3288">
            <v>7.1</v>
          </cell>
          <cell r="L3288" t="str">
            <v>Action</v>
          </cell>
          <cell r="M3288" t="str">
            <v>Drama</v>
          </cell>
          <cell r="N3288" t="str">
            <v>History</v>
          </cell>
          <cell r="O3288" t="str">
            <v>Romance</v>
          </cell>
        </row>
        <row r="3289">
          <cell r="A3289" t="str">
            <v>Joss Whedon</v>
          </cell>
          <cell r="B3289">
            <v>119</v>
          </cell>
          <cell r="C3289">
            <v>25335935</v>
          </cell>
          <cell r="D3289" t="str">
            <v>Action|Adventure|Sci-Fi|Thriller</v>
          </cell>
          <cell r="E3289" t="str">
            <v>SerenityÂ </v>
          </cell>
          <cell r="F3289" t="str">
            <v>http://www.imdb.com/title/tt0379786/?ref_=fn_tt_tt_1</v>
          </cell>
          <cell r="G3289" t="str">
            <v>English</v>
          </cell>
          <cell r="H3289" t="str">
            <v>USA</v>
          </cell>
          <cell r="I3289">
            <v>40000000</v>
          </cell>
          <cell r="J3289">
            <v>2005</v>
          </cell>
          <cell r="K3289">
            <v>8</v>
          </cell>
          <cell r="L3289" t="str">
            <v>Action</v>
          </cell>
          <cell r="M3289" t="str">
            <v>Adventure</v>
          </cell>
          <cell r="N3289" t="str">
            <v>Sci-Fi</v>
          </cell>
          <cell r="O3289" t="str">
            <v>Thriller</v>
          </cell>
        </row>
        <row r="3290">
          <cell r="A3290" t="str">
            <v>Peter Segal</v>
          </cell>
          <cell r="B3290">
            <v>113</v>
          </cell>
          <cell r="C3290">
            <v>29802761</v>
          </cell>
          <cell r="D3290" t="str">
            <v>Comedy|Sport</v>
          </cell>
          <cell r="E3290" t="str">
            <v>Grudge MatchÂ </v>
          </cell>
          <cell r="F3290" t="str">
            <v>http://www.imdb.com/title/tt1661382/?ref_=fn_tt_tt_1</v>
          </cell>
          <cell r="G3290" t="str">
            <v>English</v>
          </cell>
          <cell r="H3290" t="str">
            <v>USA</v>
          </cell>
          <cell r="I3290">
            <v>40000000</v>
          </cell>
          <cell r="J3290">
            <v>2013</v>
          </cell>
          <cell r="K3290">
            <v>6.4</v>
          </cell>
          <cell r="L3290" t="str">
            <v>Comedy</v>
          </cell>
          <cell r="M3290" t="str">
            <v>Sport</v>
          </cell>
        </row>
        <row r="3291">
          <cell r="A3291" t="str">
            <v>Yuefeng Song</v>
          </cell>
          <cell r="B3291">
            <v>88</v>
          </cell>
          <cell r="C3291">
            <v>0</v>
          </cell>
          <cell r="D3291" t="str">
            <v>Adventure|Animation|Family|Fantasy</v>
          </cell>
          <cell r="E3291" t="str">
            <v>Dragon Nest: Warriors' DawnÂ </v>
          </cell>
          <cell r="F3291" t="str">
            <v>http://www.imdb.com/title/tt2911342/?ref_=fn_tt_tt_1</v>
          </cell>
          <cell r="G3291" t="str">
            <v>English</v>
          </cell>
          <cell r="H3291" t="str">
            <v>China</v>
          </cell>
          <cell r="I3291">
            <v>40000000</v>
          </cell>
          <cell r="J3291">
            <v>2014</v>
          </cell>
          <cell r="K3291">
            <v>6.4</v>
          </cell>
          <cell r="L3291" t="str">
            <v>Adventure</v>
          </cell>
          <cell r="M3291" t="str">
            <v>Animation</v>
          </cell>
          <cell r="N3291" t="str">
            <v>Family</v>
          </cell>
          <cell r="O3291" t="str">
            <v>Fantasy</v>
          </cell>
        </row>
        <row r="3292">
          <cell r="A3292" t="str">
            <v>Gary Fleder</v>
          </cell>
          <cell r="B3292">
            <v>130</v>
          </cell>
          <cell r="C3292">
            <v>9589875</v>
          </cell>
          <cell r="D3292" t="str">
            <v>Biography|Drama|Sport</v>
          </cell>
          <cell r="E3292" t="str">
            <v>The ExpressÂ </v>
          </cell>
          <cell r="F3292" t="str">
            <v>http://www.imdb.com/title/tt0469903/?ref_=fn_tt_tt_1</v>
          </cell>
          <cell r="G3292" t="str">
            <v>English</v>
          </cell>
          <cell r="H3292" t="str">
            <v>USA</v>
          </cell>
          <cell r="I3292">
            <v>40000000</v>
          </cell>
          <cell r="J3292">
            <v>2008</v>
          </cell>
          <cell r="K3292">
            <v>7.3</v>
          </cell>
          <cell r="L3292" t="str">
            <v>Biography</v>
          </cell>
          <cell r="M3292" t="str">
            <v>Drama</v>
          </cell>
          <cell r="N3292" t="str">
            <v>Sport</v>
          </cell>
        </row>
        <row r="3293">
          <cell r="A3293" t="str">
            <v>Kirk Jones</v>
          </cell>
          <cell r="B3293">
            <v>110</v>
          </cell>
          <cell r="C3293">
            <v>41102171</v>
          </cell>
          <cell r="D3293" t="str">
            <v>Comedy|Drama|Romance</v>
          </cell>
          <cell r="E3293" t="str">
            <v>What to Expect When You're ExpectingÂ </v>
          </cell>
          <cell r="F3293" t="str">
            <v>http://www.imdb.com/title/tt1586265/?ref_=fn_tt_tt_1</v>
          </cell>
          <cell r="G3293" t="str">
            <v>English</v>
          </cell>
          <cell r="H3293" t="str">
            <v>USA</v>
          </cell>
          <cell r="I3293">
            <v>40000000</v>
          </cell>
          <cell r="J3293">
            <v>2012</v>
          </cell>
          <cell r="K3293">
            <v>5.7</v>
          </cell>
          <cell r="L3293" t="str">
            <v>Comedy</v>
          </cell>
          <cell r="M3293" t="str">
            <v>Drama</v>
          </cell>
          <cell r="N3293" t="str">
            <v>Romance</v>
          </cell>
        </row>
        <row r="3294">
          <cell r="A3294" t="str">
            <v>Andrew Niccol</v>
          </cell>
          <cell r="B3294">
            <v>109</v>
          </cell>
          <cell r="C3294">
            <v>37553932</v>
          </cell>
          <cell r="D3294" t="str">
            <v>Action|Sci-Fi|Thriller</v>
          </cell>
          <cell r="E3294" t="str">
            <v>In TimeÂ </v>
          </cell>
          <cell r="F3294" t="str">
            <v>http://www.imdb.com/title/tt1637688/?ref_=fn_tt_tt_1</v>
          </cell>
          <cell r="G3294" t="str">
            <v>English</v>
          </cell>
          <cell r="H3294" t="str">
            <v>USA</v>
          </cell>
          <cell r="I3294">
            <v>40000000</v>
          </cell>
          <cell r="J3294">
            <v>2011</v>
          </cell>
          <cell r="K3294">
            <v>6.7</v>
          </cell>
          <cell r="L3294" t="str">
            <v>Action</v>
          </cell>
          <cell r="M3294" t="str">
            <v>Sci-Fi</v>
          </cell>
          <cell r="N3294" t="str">
            <v>Thriller</v>
          </cell>
        </row>
        <row r="3295">
          <cell r="A3295" t="str">
            <v>Rob Reiner</v>
          </cell>
          <cell r="B3295">
            <v>138</v>
          </cell>
          <cell r="C3295">
            <v>141340178</v>
          </cell>
          <cell r="D3295" t="str">
            <v>Drama|Thriller</v>
          </cell>
          <cell r="E3295" t="str">
            <v>A Few Good MenÂ </v>
          </cell>
          <cell r="F3295" t="str">
            <v>http://www.imdb.com/title/tt0104257/?ref_=fn_tt_tt_1</v>
          </cell>
          <cell r="G3295" t="str">
            <v>English</v>
          </cell>
          <cell r="H3295" t="str">
            <v>USA</v>
          </cell>
          <cell r="I3295">
            <v>40000000</v>
          </cell>
          <cell r="J3295">
            <v>1992</v>
          </cell>
          <cell r="K3295">
            <v>7.6</v>
          </cell>
          <cell r="L3295" t="str">
            <v>Drama</v>
          </cell>
          <cell r="M3295" t="str">
            <v>Thriller</v>
          </cell>
        </row>
        <row r="3296">
          <cell r="A3296" t="str">
            <v>Tim Burton</v>
          </cell>
          <cell r="B3296">
            <v>77</v>
          </cell>
          <cell r="C3296">
            <v>53337608</v>
          </cell>
          <cell r="D3296" t="str">
            <v>Animation|Drama|Family|Fantasy|Musical|Romance</v>
          </cell>
          <cell r="E3296" t="str">
            <v>Corpse BrideÂ </v>
          </cell>
          <cell r="F3296" t="str">
            <v>http://www.imdb.com/title/tt0121164/?ref_=fn_tt_tt_1</v>
          </cell>
          <cell r="G3296" t="str">
            <v>English</v>
          </cell>
          <cell r="H3296" t="str">
            <v>USA</v>
          </cell>
          <cell r="I3296">
            <v>40000000</v>
          </cell>
          <cell r="J3296">
            <v>2005</v>
          </cell>
          <cell r="K3296">
            <v>7.4</v>
          </cell>
          <cell r="L3296" t="str">
            <v>Animation</v>
          </cell>
          <cell r="M3296" t="str">
            <v>Drama</v>
          </cell>
          <cell r="N3296" t="str">
            <v>Family</v>
          </cell>
          <cell r="O3296" t="str">
            <v>Fantasy</v>
          </cell>
        </row>
        <row r="3297">
          <cell r="A3297" t="str">
            <v>Howard Deutch</v>
          </cell>
          <cell r="B3297">
            <v>98</v>
          </cell>
          <cell r="C3297">
            <v>16323969</v>
          </cell>
          <cell r="D3297" t="str">
            <v>Comedy|Crime|Thriller</v>
          </cell>
          <cell r="E3297" t="str">
            <v>The Whole Ten YardsÂ </v>
          </cell>
          <cell r="F3297" t="str">
            <v>http://www.imdb.com/title/tt0327247/?ref_=fn_tt_tt_1</v>
          </cell>
          <cell r="G3297" t="str">
            <v>English</v>
          </cell>
          <cell r="H3297" t="str">
            <v>USA</v>
          </cell>
          <cell r="I3297">
            <v>40000000</v>
          </cell>
          <cell r="J3297">
            <v>2004</v>
          </cell>
          <cell r="K3297">
            <v>5.5</v>
          </cell>
          <cell r="L3297" t="str">
            <v>Comedy</v>
          </cell>
          <cell r="M3297" t="str">
            <v>Crime</v>
          </cell>
          <cell r="N3297" t="str">
            <v>Thriller</v>
          </cell>
        </row>
        <row r="3298">
          <cell r="A3298" t="str">
            <v>Terry Gilliam</v>
          </cell>
          <cell r="B3298">
            <v>123</v>
          </cell>
          <cell r="C3298">
            <v>7689458</v>
          </cell>
          <cell r="D3298" t="str">
            <v>Adventure|Fantasy|Mystery</v>
          </cell>
          <cell r="E3298" t="str">
            <v>The Imaginarium of Doctor ParnassusÂ </v>
          </cell>
          <cell r="F3298" t="str">
            <v>http://www.imdb.com/title/tt1054606/?ref_=fn_tt_tt_1</v>
          </cell>
          <cell r="G3298" t="str">
            <v>English</v>
          </cell>
          <cell r="H3298" t="str">
            <v>UK</v>
          </cell>
          <cell r="I3298">
            <v>40000000</v>
          </cell>
          <cell r="J3298">
            <v>2009</v>
          </cell>
          <cell r="K3298">
            <v>6.8</v>
          </cell>
          <cell r="L3298" t="str">
            <v>Adventure</v>
          </cell>
          <cell r="M3298" t="str">
            <v>Fantasy</v>
          </cell>
          <cell r="N3298" t="str">
            <v>Mystery</v>
          </cell>
        </row>
        <row r="3299">
          <cell r="A3299" t="str">
            <v>Robert Rodriguez</v>
          </cell>
          <cell r="B3299">
            <v>89</v>
          </cell>
          <cell r="C3299">
            <v>20916309</v>
          </cell>
          <cell r="D3299" t="str">
            <v>Comedy|Family|Fantasy</v>
          </cell>
          <cell r="E3299" t="str">
            <v>ShortsÂ </v>
          </cell>
          <cell r="F3299" t="str">
            <v>http://www.imdb.com/title/tt1100119/?ref_=fn_tt_tt_1</v>
          </cell>
          <cell r="G3299" t="str">
            <v>English</v>
          </cell>
          <cell r="H3299" t="str">
            <v>USA</v>
          </cell>
          <cell r="I3299">
            <v>40000000</v>
          </cell>
          <cell r="J3299">
            <v>2009</v>
          </cell>
          <cell r="K3299">
            <v>4.9000000000000004</v>
          </cell>
          <cell r="L3299" t="str">
            <v>Comedy</v>
          </cell>
          <cell r="M3299" t="str">
            <v>Family</v>
          </cell>
          <cell r="N3299" t="str">
            <v>Fantasy</v>
          </cell>
        </row>
        <row r="3300">
          <cell r="A3300" t="str">
            <v>Howard Deutch</v>
          </cell>
          <cell r="B3300">
            <v>112</v>
          </cell>
          <cell r="C3300">
            <v>19151864</v>
          </cell>
          <cell r="D3300" t="str">
            <v>Comedy|Romance</v>
          </cell>
          <cell r="E3300" t="str">
            <v>My Best Friend's GirlÂ </v>
          </cell>
          <cell r="F3300" t="str">
            <v>http://www.imdb.com/title/tt1046163/?ref_=fn_tt_tt_1</v>
          </cell>
          <cell r="G3300" t="str">
            <v>English</v>
          </cell>
          <cell r="H3300" t="str">
            <v>USA</v>
          </cell>
          <cell r="I3300">
            <v>40000000</v>
          </cell>
          <cell r="J3300">
            <v>2008</v>
          </cell>
          <cell r="K3300">
            <v>5.9</v>
          </cell>
          <cell r="L3300" t="str">
            <v>Comedy</v>
          </cell>
          <cell r="M3300" t="str">
            <v>Romance</v>
          </cell>
        </row>
        <row r="3301">
          <cell r="A3301" t="str">
            <v>Barry Levinson</v>
          </cell>
          <cell r="B3301">
            <v>99</v>
          </cell>
          <cell r="C3301">
            <v>12181484</v>
          </cell>
          <cell r="D3301" t="str">
            <v>Comedy</v>
          </cell>
          <cell r="E3301" t="str">
            <v>EnvyÂ </v>
          </cell>
          <cell r="F3301" t="str">
            <v>http://www.imdb.com/title/tt0326856/?ref_=fn_tt_tt_1</v>
          </cell>
          <cell r="G3301" t="str">
            <v>English</v>
          </cell>
          <cell r="H3301" t="str">
            <v>USA</v>
          </cell>
          <cell r="I3301">
            <v>40000000</v>
          </cell>
          <cell r="J3301">
            <v>2004</v>
          </cell>
          <cell r="K3301">
            <v>4.8</v>
          </cell>
          <cell r="L3301" t="str">
            <v>Comedy</v>
          </cell>
          <cell r="M3301">
            <v>0</v>
          </cell>
        </row>
        <row r="3302">
          <cell r="A3302" t="str">
            <v>Roger Spottiswoode</v>
          </cell>
          <cell r="B3302">
            <v>125</v>
          </cell>
          <cell r="C3302">
            <v>1027749</v>
          </cell>
          <cell r="D3302" t="str">
            <v>Drama|War</v>
          </cell>
          <cell r="E3302" t="str">
            <v>The Children of Huang ShiÂ </v>
          </cell>
          <cell r="F3302" t="str">
            <v>http://www.imdb.com/title/tt0889588/?ref_=fn_tt_tt_1</v>
          </cell>
          <cell r="G3302" t="str">
            <v>English</v>
          </cell>
          <cell r="H3302" t="str">
            <v>Australia</v>
          </cell>
          <cell r="I3302">
            <v>40000000</v>
          </cell>
          <cell r="J3302">
            <v>2008</v>
          </cell>
          <cell r="K3302">
            <v>7.1</v>
          </cell>
          <cell r="L3302" t="str">
            <v>Drama</v>
          </cell>
          <cell r="M3302" t="str">
            <v>War</v>
          </cell>
        </row>
        <row r="3303">
          <cell r="A3303" t="str">
            <v>Curtis Hanson</v>
          </cell>
          <cell r="B3303">
            <v>110</v>
          </cell>
          <cell r="C3303">
            <v>116724075</v>
          </cell>
          <cell r="D3303" t="str">
            <v>Drama|Music</v>
          </cell>
          <cell r="E3303" t="str">
            <v>8 MileÂ </v>
          </cell>
          <cell r="F3303" t="str">
            <v>http://www.imdb.com/title/tt0298203/?ref_=fn_tt_tt_1</v>
          </cell>
          <cell r="G3303" t="str">
            <v>English</v>
          </cell>
          <cell r="H3303" t="str">
            <v>USA</v>
          </cell>
          <cell r="I3303">
            <v>41000000</v>
          </cell>
          <cell r="J3303">
            <v>2002</v>
          </cell>
          <cell r="K3303">
            <v>7</v>
          </cell>
          <cell r="L3303" t="str">
            <v>Drama</v>
          </cell>
          <cell r="M3303" t="str">
            <v>Music</v>
          </cell>
        </row>
        <row r="3304">
          <cell r="A3304" t="str">
            <v>Gordon Chan</v>
          </cell>
          <cell r="B3304">
            <v>108</v>
          </cell>
          <cell r="C3304">
            <v>22108977</v>
          </cell>
          <cell r="D3304" t="str">
            <v>Action|Comedy|Fantasy</v>
          </cell>
          <cell r="E3304" t="str">
            <v>The MedallionÂ </v>
          </cell>
          <cell r="F3304" t="str">
            <v>http://www.imdb.com/title/tt0288045/?ref_=fn_tt_tt_1</v>
          </cell>
          <cell r="G3304" t="str">
            <v>English</v>
          </cell>
          <cell r="H3304" t="str">
            <v>Hong Kong</v>
          </cell>
          <cell r="I3304">
            <v>41000000</v>
          </cell>
          <cell r="J3304">
            <v>2003</v>
          </cell>
          <cell r="K3304">
            <v>5.2</v>
          </cell>
          <cell r="L3304" t="str">
            <v>Action</v>
          </cell>
          <cell r="M3304" t="str">
            <v>Comedy</v>
          </cell>
          <cell r="N3304" t="str">
            <v>Fantasy</v>
          </cell>
        </row>
        <row r="3305">
          <cell r="A3305" t="str">
            <v>David Frankel</v>
          </cell>
          <cell r="B3305">
            <v>100</v>
          </cell>
          <cell r="C3305">
            <v>7204138</v>
          </cell>
          <cell r="D3305" t="str">
            <v>Comedy</v>
          </cell>
          <cell r="E3305" t="str">
            <v>The Big YearÂ </v>
          </cell>
          <cell r="F3305" t="str">
            <v>http://www.imdb.com/title/tt1053810/?ref_=fn_tt_tt_1</v>
          </cell>
          <cell r="G3305" t="str">
            <v>English</v>
          </cell>
          <cell r="H3305" t="str">
            <v>USA</v>
          </cell>
          <cell r="I3305">
            <v>41000000</v>
          </cell>
          <cell r="J3305">
            <v>2011</v>
          </cell>
          <cell r="K3305">
            <v>6.2</v>
          </cell>
          <cell r="L3305" t="str">
            <v>Comedy</v>
          </cell>
          <cell r="M3305">
            <v>0</v>
          </cell>
        </row>
        <row r="3306">
          <cell r="A3306" t="str">
            <v>Demian Lichtenstein</v>
          </cell>
          <cell r="B3306">
            <v>125</v>
          </cell>
          <cell r="C3306">
            <v>15738632</v>
          </cell>
          <cell r="D3306" t="str">
            <v>Action|Comedy|Crime|Thriller</v>
          </cell>
          <cell r="E3306" t="str">
            <v>3000 Miles to GracelandÂ </v>
          </cell>
          <cell r="F3306" t="str">
            <v>http://www.imdb.com/title/tt0233142/?ref_=fn_tt_tt_1</v>
          </cell>
          <cell r="G3306" t="str">
            <v>English</v>
          </cell>
          <cell r="H3306" t="str">
            <v>USA</v>
          </cell>
          <cell r="I3306">
            <v>42000000</v>
          </cell>
          <cell r="J3306">
            <v>2001</v>
          </cell>
          <cell r="K3306">
            <v>5.9</v>
          </cell>
          <cell r="L3306" t="str">
            <v>Action</v>
          </cell>
          <cell r="M3306" t="str">
            <v>Comedy</v>
          </cell>
          <cell r="N3306" t="str">
            <v>Crime</v>
          </cell>
          <cell r="O3306" t="str">
            <v>Thriller</v>
          </cell>
        </row>
        <row r="3307">
          <cell r="A3307" t="str">
            <v>Sydney Pollack</v>
          </cell>
          <cell r="B3307">
            <v>154</v>
          </cell>
          <cell r="C3307">
            <v>158348400</v>
          </cell>
          <cell r="D3307" t="str">
            <v>Drama|Mystery|Thriller</v>
          </cell>
          <cell r="E3307" t="str">
            <v>The FirmÂ </v>
          </cell>
          <cell r="F3307" t="str">
            <v>http://www.imdb.com/title/tt0106918/?ref_=fn_tt_tt_1</v>
          </cell>
          <cell r="G3307" t="str">
            <v>English</v>
          </cell>
          <cell r="H3307" t="str">
            <v>USA</v>
          </cell>
          <cell r="I3307">
            <v>42000000</v>
          </cell>
          <cell r="J3307">
            <v>1993</v>
          </cell>
          <cell r="K3307">
            <v>6.8</v>
          </cell>
          <cell r="L3307" t="str">
            <v>Drama</v>
          </cell>
          <cell r="M3307" t="str">
            <v>Mystery</v>
          </cell>
          <cell r="N3307" t="str">
            <v>Thriller</v>
          </cell>
        </row>
        <row r="3308">
          <cell r="A3308" t="str">
            <v>Phil Lord</v>
          </cell>
          <cell r="B3308">
            <v>109</v>
          </cell>
          <cell r="C3308">
            <v>138447667</v>
          </cell>
          <cell r="D3308" t="str">
            <v>Action|Comedy|Crime</v>
          </cell>
          <cell r="E3308" t="str">
            <v>21 Jump StreetÂ </v>
          </cell>
          <cell r="F3308" t="str">
            <v>http://www.imdb.com/title/tt1232829/?ref_=fn_tt_tt_1</v>
          </cell>
          <cell r="G3308" t="str">
            <v>English</v>
          </cell>
          <cell r="H3308" t="str">
            <v>USA</v>
          </cell>
          <cell r="I3308">
            <v>42000000</v>
          </cell>
          <cell r="J3308">
            <v>2012</v>
          </cell>
          <cell r="K3308">
            <v>7.2</v>
          </cell>
          <cell r="L3308" t="str">
            <v>Action</v>
          </cell>
          <cell r="M3308" t="str">
            <v>Comedy</v>
          </cell>
          <cell r="N3308" t="str">
            <v>Crime</v>
          </cell>
        </row>
        <row r="3309">
          <cell r="A3309" t="str">
            <v>Roger Michell</v>
          </cell>
          <cell r="B3309">
            <v>124</v>
          </cell>
          <cell r="C3309">
            <v>116006080</v>
          </cell>
          <cell r="D3309" t="str">
            <v>Comedy|Drama|Romance</v>
          </cell>
          <cell r="E3309" t="str">
            <v>Notting HillÂ </v>
          </cell>
          <cell r="F3309" t="str">
            <v>http://www.imdb.com/title/tt0125439/?ref_=fn_tt_tt_1</v>
          </cell>
          <cell r="G3309" t="str">
            <v>English</v>
          </cell>
          <cell r="H3309" t="str">
            <v>UK</v>
          </cell>
          <cell r="I3309">
            <v>42000000</v>
          </cell>
          <cell r="J3309">
            <v>1999</v>
          </cell>
          <cell r="K3309">
            <v>7</v>
          </cell>
          <cell r="L3309" t="str">
            <v>Comedy</v>
          </cell>
          <cell r="M3309" t="str">
            <v>Drama</v>
          </cell>
          <cell r="N3309" t="str">
            <v>Romance</v>
          </cell>
        </row>
        <row r="3310">
          <cell r="A3310" t="str">
            <v>John Hamburg</v>
          </cell>
          <cell r="B3310">
            <v>90</v>
          </cell>
          <cell r="C3310">
            <v>87856565</v>
          </cell>
          <cell r="D3310" t="str">
            <v>Comedy|Romance</v>
          </cell>
          <cell r="E3310" t="str">
            <v>Along Came PollyÂ </v>
          </cell>
          <cell r="F3310" t="str">
            <v>http://www.imdb.com/title/tt0343135/?ref_=fn_tt_tt_1</v>
          </cell>
          <cell r="G3310" t="str">
            <v>English</v>
          </cell>
          <cell r="H3310" t="str">
            <v>USA</v>
          </cell>
          <cell r="I3310">
            <v>42000000</v>
          </cell>
          <cell r="J3310">
            <v>2004</v>
          </cell>
          <cell r="K3310">
            <v>5.9</v>
          </cell>
          <cell r="L3310" t="str">
            <v>Comedy</v>
          </cell>
          <cell r="M3310" t="str">
            <v>Romance</v>
          </cell>
        </row>
        <row r="3311">
          <cell r="A3311" t="str">
            <v>Frank Coraci</v>
          </cell>
          <cell r="B3311">
            <v>105</v>
          </cell>
          <cell r="C3311">
            <v>45290318</v>
          </cell>
          <cell r="D3311" t="str">
            <v>Action|Comedy|Sport</v>
          </cell>
          <cell r="E3311" t="str">
            <v>Here Comes the BoomÂ </v>
          </cell>
          <cell r="F3311" t="str">
            <v>http://www.imdb.com/title/tt1648179/?ref_=fn_tt_tt_1</v>
          </cell>
          <cell r="G3311" t="str">
            <v>English</v>
          </cell>
          <cell r="H3311" t="str">
            <v>USA</v>
          </cell>
          <cell r="I3311">
            <v>42000000</v>
          </cell>
          <cell r="J3311">
            <v>2012</v>
          </cell>
          <cell r="K3311">
            <v>6.5</v>
          </cell>
          <cell r="L3311" t="str">
            <v>Action</v>
          </cell>
          <cell r="M3311" t="str">
            <v>Comedy</v>
          </cell>
          <cell r="N3311" t="str">
            <v>Sport</v>
          </cell>
        </row>
        <row r="3312">
          <cell r="A3312" t="str">
            <v>Carl Franklin</v>
          </cell>
          <cell r="B3312">
            <v>115</v>
          </cell>
          <cell r="C3312">
            <v>41543207</v>
          </cell>
          <cell r="D3312" t="str">
            <v>Crime|Drama|Mystery|Thriller</v>
          </cell>
          <cell r="E3312" t="str">
            <v>High CrimesÂ </v>
          </cell>
          <cell r="F3312" t="str">
            <v>http://www.imdb.com/title/tt0257756/?ref_=fn_tt_tt_1</v>
          </cell>
          <cell r="G3312" t="str">
            <v>English</v>
          </cell>
          <cell r="H3312" t="str">
            <v>USA</v>
          </cell>
          <cell r="I3312">
            <v>42000000</v>
          </cell>
          <cell r="J3312">
            <v>2002</v>
          </cell>
          <cell r="K3312">
            <v>6.3</v>
          </cell>
          <cell r="L3312" t="str">
            <v>Crime</v>
          </cell>
          <cell r="M3312" t="str">
            <v>Drama</v>
          </cell>
          <cell r="N3312" t="str">
            <v>Mystery</v>
          </cell>
          <cell r="O3312" t="str">
            <v>Thriller</v>
          </cell>
        </row>
        <row r="3313">
          <cell r="A3313" t="str">
            <v>Barbra Streisand</v>
          </cell>
          <cell r="B3313">
            <v>122</v>
          </cell>
          <cell r="C3313">
            <v>41252428</v>
          </cell>
          <cell r="D3313" t="str">
            <v>Comedy|Drama|Romance</v>
          </cell>
          <cell r="E3313" t="str">
            <v>The Mirror Has Two FacesÂ </v>
          </cell>
          <cell r="F3313" t="str">
            <v>http://www.imdb.com/title/tt0117057/?ref_=fn_tt_tt_1</v>
          </cell>
          <cell r="G3313" t="str">
            <v>English</v>
          </cell>
          <cell r="H3313" t="str">
            <v>USA</v>
          </cell>
          <cell r="I3313">
            <v>42000000</v>
          </cell>
          <cell r="J3313">
            <v>1996</v>
          </cell>
          <cell r="K3313">
            <v>6.5</v>
          </cell>
          <cell r="L3313" t="str">
            <v>Comedy</v>
          </cell>
          <cell r="M3313" t="str">
            <v>Drama</v>
          </cell>
          <cell r="N3313" t="str">
            <v>Romance</v>
          </cell>
        </row>
        <row r="3314">
          <cell r="A3314" t="str">
            <v>Larry Charles</v>
          </cell>
          <cell r="B3314">
            <v>81</v>
          </cell>
          <cell r="C3314">
            <v>59992760</v>
          </cell>
          <cell r="D3314" t="str">
            <v>Comedy</v>
          </cell>
          <cell r="E3314" t="str">
            <v>BrÃ¼noÂ </v>
          </cell>
          <cell r="F3314" t="str">
            <v>http://www.imdb.com/title/tt0889583/?ref_=fn_tt_tt_1</v>
          </cell>
          <cell r="G3314" t="str">
            <v>English</v>
          </cell>
          <cell r="H3314" t="str">
            <v>USA</v>
          </cell>
          <cell r="I3314">
            <v>42000000</v>
          </cell>
          <cell r="J3314">
            <v>2009</v>
          </cell>
          <cell r="K3314">
            <v>5.8</v>
          </cell>
          <cell r="L3314" t="str">
            <v>Comedy</v>
          </cell>
          <cell r="M3314">
            <v>0</v>
          </cell>
        </row>
        <row r="3315">
          <cell r="A3315" t="str">
            <v>Catherine Hardwicke</v>
          </cell>
          <cell r="B3315">
            <v>100</v>
          </cell>
          <cell r="C3315">
            <v>37652565</v>
          </cell>
          <cell r="D3315" t="str">
            <v>Fantasy|Horror|Mystery|Thriller</v>
          </cell>
          <cell r="E3315" t="str">
            <v>Red Riding HoodÂ </v>
          </cell>
          <cell r="F3315" t="str">
            <v>http://www.imdb.com/title/tt1486185/?ref_=fn_tt_tt_1</v>
          </cell>
          <cell r="G3315" t="str">
            <v>English</v>
          </cell>
          <cell r="H3315" t="str">
            <v>USA</v>
          </cell>
          <cell r="I3315">
            <v>42000000</v>
          </cell>
          <cell r="J3315">
            <v>2011</v>
          </cell>
          <cell r="K3315">
            <v>5.4</v>
          </cell>
          <cell r="L3315" t="str">
            <v>Fantasy</v>
          </cell>
          <cell r="M3315" t="str">
            <v>Horror</v>
          </cell>
          <cell r="N3315" t="str">
            <v>Mystery</v>
          </cell>
          <cell r="O3315" t="str">
            <v>Thriller</v>
          </cell>
        </row>
        <row r="3316">
          <cell r="A3316" t="str">
            <v>John Herzfeld</v>
          </cell>
          <cell r="B3316">
            <v>120</v>
          </cell>
          <cell r="C3316">
            <v>24375436</v>
          </cell>
          <cell r="D3316" t="str">
            <v>Action|Crime|Drama|Thriller</v>
          </cell>
          <cell r="E3316" t="str">
            <v>15 MinutesÂ </v>
          </cell>
          <cell r="F3316" t="str">
            <v>http://www.imdb.com/title/tt0179626/?ref_=fn_tt_tt_1</v>
          </cell>
          <cell r="G3316" t="str">
            <v>English</v>
          </cell>
          <cell r="H3316" t="str">
            <v>USA</v>
          </cell>
          <cell r="I3316">
            <v>42000000</v>
          </cell>
          <cell r="J3316">
            <v>2001</v>
          </cell>
          <cell r="K3316">
            <v>6.1</v>
          </cell>
          <cell r="L3316" t="str">
            <v>Action</v>
          </cell>
          <cell r="M3316" t="str">
            <v>Crime</v>
          </cell>
          <cell r="N3316" t="str">
            <v>Drama</v>
          </cell>
          <cell r="O3316" t="str">
            <v>Thriller</v>
          </cell>
        </row>
        <row r="3317">
          <cell r="A3317" t="str">
            <v>Annabel Jankel</v>
          </cell>
          <cell r="B3317">
            <v>104</v>
          </cell>
          <cell r="C3317">
            <v>20915465</v>
          </cell>
          <cell r="D3317" t="str">
            <v>Adventure|Comedy|Family|Fantasy|Sci-Fi</v>
          </cell>
          <cell r="E3317" t="str">
            <v>Super Mario Bros.Â </v>
          </cell>
          <cell r="F3317" t="str">
            <v>http://www.imdb.com/title/tt0108255/?ref_=fn_tt_tt_1</v>
          </cell>
          <cell r="G3317" t="str">
            <v>English</v>
          </cell>
          <cell r="H3317" t="str">
            <v>UK</v>
          </cell>
          <cell r="I3317">
            <v>42000000</v>
          </cell>
          <cell r="J3317">
            <v>1993</v>
          </cell>
          <cell r="K3317">
            <v>4</v>
          </cell>
          <cell r="L3317" t="str">
            <v>Adventure</v>
          </cell>
          <cell r="M3317" t="str">
            <v>Comedy</v>
          </cell>
          <cell r="N3317" t="str">
            <v>Family</v>
          </cell>
          <cell r="O3317" t="str">
            <v>Fantasy</v>
          </cell>
        </row>
        <row r="3318">
          <cell r="A3318" t="str">
            <v>Asger Leth</v>
          </cell>
          <cell r="B3318">
            <v>102</v>
          </cell>
          <cell r="C3318">
            <v>18600911</v>
          </cell>
          <cell r="D3318" t="str">
            <v>Action|Crime|Thriller</v>
          </cell>
          <cell r="E3318" t="str">
            <v>Man on a LedgeÂ </v>
          </cell>
          <cell r="F3318" t="str">
            <v>http://www.imdb.com/title/tt1568338/?ref_=fn_tt_tt_1</v>
          </cell>
          <cell r="G3318" t="str">
            <v>English</v>
          </cell>
          <cell r="H3318" t="str">
            <v>USA</v>
          </cell>
          <cell r="I3318">
            <v>42000000</v>
          </cell>
          <cell r="J3318">
            <v>2012</v>
          </cell>
          <cell r="K3318">
            <v>6.6</v>
          </cell>
          <cell r="L3318" t="str">
            <v>Action</v>
          </cell>
          <cell r="M3318" t="str">
            <v>Crime</v>
          </cell>
          <cell r="N3318" t="str">
            <v>Thriller</v>
          </cell>
        </row>
        <row r="3319">
          <cell r="A3319" t="str">
            <v>Sean Anders</v>
          </cell>
          <cell r="B3319">
            <v>116</v>
          </cell>
          <cell r="C3319">
            <v>54414716</v>
          </cell>
          <cell r="D3319" t="str">
            <v>Comedy|Crime</v>
          </cell>
          <cell r="E3319" t="str">
            <v>Horrible Bosses 2Â </v>
          </cell>
          <cell r="F3319" t="str">
            <v>http://www.imdb.com/title/tt2170439/?ref_=fn_tt_tt_1</v>
          </cell>
          <cell r="G3319" t="str">
            <v>English</v>
          </cell>
          <cell r="H3319" t="str">
            <v>USA</v>
          </cell>
          <cell r="I3319">
            <v>42000000</v>
          </cell>
          <cell r="J3319">
            <v>2014</v>
          </cell>
          <cell r="K3319">
            <v>6.3</v>
          </cell>
          <cell r="L3319" t="str">
            <v>Comedy</v>
          </cell>
          <cell r="M3319" t="str">
            <v>Crime</v>
          </cell>
        </row>
        <row r="3320">
          <cell r="A3320" t="str">
            <v>William Malone</v>
          </cell>
          <cell r="B3320">
            <v>101</v>
          </cell>
          <cell r="C3320">
            <v>13208023</v>
          </cell>
          <cell r="D3320" t="str">
            <v>Crime|Horror|Thriller</v>
          </cell>
          <cell r="E3320" t="str">
            <v>FeardotcomÂ </v>
          </cell>
          <cell r="F3320" t="str">
            <v>http://www.imdb.com/title/tt0295254/?ref_=fn_tt_tt_1</v>
          </cell>
          <cell r="G3320" t="str">
            <v>English</v>
          </cell>
          <cell r="H3320" t="str">
            <v>UK</v>
          </cell>
          <cell r="I3320">
            <v>42000000</v>
          </cell>
          <cell r="J3320">
            <v>2002</v>
          </cell>
          <cell r="K3320">
            <v>3.3</v>
          </cell>
          <cell r="L3320" t="str">
            <v>Crime</v>
          </cell>
          <cell r="M3320" t="str">
            <v>Horror</v>
          </cell>
          <cell r="N3320" t="str">
            <v>Thriller</v>
          </cell>
        </row>
        <row r="3321">
          <cell r="A3321" t="str">
            <v>Peter Lepeniotis</v>
          </cell>
          <cell r="B3321">
            <v>85</v>
          </cell>
          <cell r="C3321">
            <v>64238770</v>
          </cell>
          <cell r="D3321" t="str">
            <v>Adventure|Animation|Comedy|Family</v>
          </cell>
          <cell r="E3321" t="str">
            <v>The Nut JobÂ </v>
          </cell>
          <cell r="F3321" t="str">
            <v>http://www.imdb.com/title/tt1821658/?ref_=fn_tt_tt_1</v>
          </cell>
          <cell r="G3321" t="str">
            <v>English</v>
          </cell>
          <cell r="H3321" t="str">
            <v>Canada</v>
          </cell>
          <cell r="I3321">
            <v>42000000</v>
          </cell>
          <cell r="J3321">
            <v>2014</v>
          </cell>
          <cell r="K3321">
            <v>5.8</v>
          </cell>
          <cell r="L3321" t="str">
            <v>Adventure</v>
          </cell>
          <cell r="M3321" t="str">
            <v>Animation</v>
          </cell>
          <cell r="N3321" t="str">
            <v>Comedy</v>
          </cell>
          <cell r="O3321" t="str">
            <v>Family</v>
          </cell>
        </row>
        <row r="3322">
          <cell r="A3322" t="str">
            <v>Michael Cristofer</v>
          </cell>
          <cell r="B3322">
            <v>118</v>
          </cell>
          <cell r="C3322">
            <v>16252765</v>
          </cell>
          <cell r="D3322" t="str">
            <v>Drama|Mystery|Romance|Thriller</v>
          </cell>
          <cell r="E3322" t="str">
            <v>Original SinÂ </v>
          </cell>
          <cell r="F3322" t="str">
            <v>http://www.imdb.com/title/tt0218922/?ref_=fn_tt_tt_1</v>
          </cell>
          <cell r="G3322" t="str">
            <v>English</v>
          </cell>
          <cell r="H3322" t="str">
            <v>France</v>
          </cell>
          <cell r="I3322">
            <v>42000000</v>
          </cell>
          <cell r="J3322">
            <v>2001</v>
          </cell>
          <cell r="K3322">
            <v>6</v>
          </cell>
          <cell r="L3322" t="str">
            <v>Drama</v>
          </cell>
          <cell r="M3322" t="str">
            <v>Mystery</v>
          </cell>
          <cell r="N3322" t="str">
            <v>Romance</v>
          </cell>
          <cell r="O3322" t="str">
            <v>Thriller</v>
          </cell>
        </row>
        <row r="3323">
          <cell r="A3323" t="str">
            <v>Rob Bowman</v>
          </cell>
          <cell r="B3323">
            <v>100</v>
          </cell>
          <cell r="C3323">
            <v>24407944</v>
          </cell>
          <cell r="D3323" t="str">
            <v>Action|Crime|Fantasy|Thriller</v>
          </cell>
          <cell r="E3323" t="str">
            <v>ElektraÂ </v>
          </cell>
          <cell r="F3323" t="str">
            <v>http://www.imdb.com/title/tt0357277/?ref_=fn_tt_tt_1</v>
          </cell>
          <cell r="G3323" t="str">
            <v>English</v>
          </cell>
          <cell r="H3323" t="str">
            <v>Canada</v>
          </cell>
          <cell r="I3323">
            <v>43000000</v>
          </cell>
          <cell r="J3323">
            <v>2005</v>
          </cell>
          <cell r="K3323">
            <v>4.8</v>
          </cell>
          <cell r="L3323" t="str">
            <v>Action</v>
          </cell>
          <cell r="M3323" t="str">
            <v>Crime</v>
          </cell>
          <cell r="N3323" t="str">
            <v>Fantasy</v>
          </cell>
          <cell r="O3323" t="str">
            <v>Thriller</v>
          </cell>
        </row>
        <row r="3324">
          <cell r="A3324" t="str">
            <v>Gus Van Sant</v>
          </cell>
          <cell r="B3324">
            <v>136</v>
          </cell>
          <cell r="C3324">
            <v>51768623</v>
          </cell>
          <cell r="D3324" t="str">
            <v>Drama</v>
          </cell>
          <cell r="E3324" t="str">
            <v>Finding ForresterÂ </v>
          </cell>
          <cell r="F3324" t="str">
            <v>http://www.imdb.com/title/tt0181536/?ref_=fn_tt_tt_1</v>
          </cell>
          <cell r="G3324" t="str">
            <v>English</v>
          </cell>
          <cell r="H3324" t="str">
            <v>USA</v>
          </cell>
          <cell r="I3324">
            <v>43000000</v>
          </cell>
          <cell r="J3324">
            <v>2000</v>
          </cell>
          <cell r="K3324">
            <v>7.3</v>
          </cell>
          <cell r="L3324" t="str">
            <v>Drama</v>
          </cell>
          <cell r="M3324">
            <v>0</v>
          </cell>
        </row>
        <row r="3325">
          <cell r="A3325" t="str">
            <v>Betty Thomas</v>
          </cell>
          <cell r="B3325">
            <v>103</v>
          </cell>
          <cell r="C3325">
            <v>37035515</v>
          </cell>
          <cell r="D3325" t="str">
            <v>Comedy|Drama</v>
          </cell>
          <cell r="E3325" t="str">
            <v>28 DaysÂ </v>
          </cell>
          <cell r="F3325" t="str">
            <v>http://www.imdb.com/title/tt0191754/?ref_=fn_tt_tt_1</v>
          </cell>
          <cell r="G3325" t="str">
            <v>English</v>
          </cell>
          <cell r="H3325" t="str">
            <v>USA</v>
          </cell>
          <cell r="I3325">
            <v>43000000</v>
          </cell>
          <cell r="J3325">
            <v>2000</v>
          </cell>
          <cell r="K3325">
            <v>6</v>
          </cell>
          <cell r="L3325" t="str">
            <v>Comedy</v>
          </cell>
          <cell r="M3325" t="str">
            <v>Drama</v>
          </cell>
        </row>
        <row r="3326">
          <cell r="A3326" t="str">
            <v>Roger Kumble</v>
          </cell>
          <cell r="B3326">
            <v>90</v>
          </cell>
          <cell r="C3326">
            <v>24430272</v>
          </cell>
          <cell r="D3326" t="str">
            <v>Comedy|Romance</v>
          </cell>
          <cell r="E3326" t="str">
            <v>The Sweetest ThingÂ </v>
          </cell>
          <cell r="F3326" t="str">
            <v>http://www.imdb.com/title/tt0253867/?ref_=fn_tt_tt_1</v>
          </cell>
          <cell r="G3326" t="str">
            <v>English</v>
          </cell>
          <cell r="H3326" t="str">
            <v>USA</v>
          </cell>
          <cell r="I3326">
            <v>43000000</v>
          </cell>
          <cell r="J3326">
            <v>2002</v>
          </cell>
          <cell r="K3326">
            <v>5.0999999999999996</v>
          </cell>
          <cell r="L3326" t="str">
            <v>Comedy</v>
          </cell>
          <cell r="M3326" t="str">
            <v>Romance</v>
          </cell>
        </row>
        <row r="3327">
          <cell r="A3327" t="str">
            <v>Paul Feig</v>
          </cell>
          <cell r="B3327">
            <v>123</v>
          </cell>
          <cell r="C3327">
            <v>159578352</v>
          </cell>
          <cell r="D3327" t="str">
            <v>Action|Comedy|Crime</v>
          </cell>
          <cell r="E3327" t="str">
            <v>The HeatÂ </v>
          </cell>
          <cell r="F3327" t="str">
            <v>http://www.imdb.com/title/tt2404463/?ref_=fn_tt_tt_1</v>
          </cell>
          <cell r="G3327" t="str">
            <v>English</v>
          </cell>
          <cell r="H3327" t="str">
            <v>USA</v>
          </cell>
          <cell r="I3327">
            <v>43000000</v>
          </cell>
          <cell r="J3327">
            <v>2013</v>
          </cell>
          <cell r="K3327">
            <v>6.6</v>
          </cell>
          <cell r="L3327" t="str">
            <v>Action</v>
          </cell>
          <cell r="M3327" t="str">
            <v>Comedy</v>
          </cell>
          <cell r="N3327" t="str">
            <v>Crime</v>
          </cell>
        </row>
        <row r="3328">
          <cell r="A3328" t="str">
            <v>Iain Softley</v>
          </cell>
          <cell r="B3328">
            <v>104</v>
          </cell>
          <cell r="C3328">
            <v>47806295</v>
          </cell>
          <cell r="D3328" t="str">
            <v>Horror|Mystery|Thriller</v>
          </cell>
          <cell r="E3328" t="str">
            <v>The Skeleton KeyÂ </v>
          </cell>
          <cell r="F3328" t="str">
            <v>http://www.imdb.com/title/tt0397101/?ref_=fn_tt_tt_1</v>
          </cell>
          <cell r="G3328" t="str">
            <v>English</v>
          </cell>
          <cell r="H3328" t="str">
            <v>USA</v>
          </cell>
          <cell r="I3328">
            <v>43000000</v>
          </cell>
          <cell r="J3328">
            <v>2005</v>
          </cell>
          <cell r="K3328">
            <v>6.5</v>
          </cell>
          <cell r="L3328" t="str">
            <v>Horror</v>
          </cell>
          <cell r="M3328" t="str">
            <v>Mystery</v>
          </cell>
          <cell r="N3328" t="str">
            <v>Thriller</v>
          </cell>
        </row>
        <row r="3329">
          <cell r="A3329" t="str">
            <v>Roger Christian</v>
          </cell>
          <cell r="B3329">
            <v>119</v>
          </cell>
          <cell r="C3329">
            <v>21471685</v>
          </cell>
          <cell r="D3329" t="str">
            <v>Action|Adventure|Sci-Fi</v>
          </cell>
          <cell r="E3329" t="str">
            <v>Battlefield EarthÂ </v>
          </cell>
          <cell r="F3329" t="str">
            <v>http://www.imdb.com/title/tt0185183/?ref_=fn_tt_tt_1</v>
          </cell>
          <cell r="G3329" t="str">
            <v>English</v>
          </cell>
          <cell r="H3329" t="str">
            <v>USA</v>
          </cell>
          <cell r="I3329">
            <v>44000000</v>
          </cell>
          <cell r="J3329">
            <v>2000</v>
          </cell>
          <cell r="K3329">
            <v>2.4</v>
          </cell>
          <cell r="L3329" t="str">
            <v>Action</v>
          </cell>
          <cell r="M3329" t="str">
            <v>Adventure</v>
          </cell>
          <cell r="N3329" t="str">
            <v>Sci-Fi</v>
          </cell>
        </row>
        <row r="3330">
          <cell r="A3330" t="str">
            <v>Quentin Tarantino</v>
          </cell>
          <cell r="B3330">
            <v>187</v>
          </cell>
          <cell r="C3330">
            <v>54116191</v>
          </cell>
          <cell r="D3330" t="str">
            <v>Crime|Drama|Mystery|Thriller|Western</v>
          </cell>
          <cell r="E3330" t="str">
            <v>The Hateful EightÂ </v>
          </cell>
          <cell r="F3330" t="str">
            <v>http://www.imdb.com/title/tt3460252/?ref_=fn_tt_tt_1</v>
          </cell>
          <cell r="G3330" t="str">
            <v>English</v>
          </cell>
          <cell r="H3330" t="str">
            <v>USA</v>
          </cell>
          <cell r="I3330">
            <v>44000000</v>
          </cell>
          <cell r="J3330">
            <v>2015</v>
          </cell>
          <cell r="K3330">
            <v>7.9</v>
          </cell>
          <cell r="L3330" t="str">
            <v>Crime</v>
          </cell>
          <cell r="M3330" t="str">
            <v>Drama</v>
          </cell>
          <cell r="N3330" t="str">
            <v>Mystery</v>
          </cell>
          <cell r="O3330" t="str">
            <v>Thriller</v>
          </cell>
        </row>
        <row r="3331">
          <cell r="A3331" t="str">
            <v>Andrew Davis</v>
          </cell>
          <cell r="B3331">
            <v>130</v>
          </cell>
          <cell r="C3331">
            <v>183875760</v>
          </cell>
          <cell r="D3331" t="str">
            <v>Action|Adventure|Crime|Drama|Mystery|Thriller</v>
          </cell>
          <cell r="E3331" t="str">
            <v>The FugitiveÂ </v>
          </cell>
          <cell r="F3331" t="str">
            <v>http://www.imdb.com/title/tt0106977/?ref_=fn_tt_tt_1</v>
          </cell>
          <cell r="G3331" t="str">
            <v>English</v>
          </cell>
          <cell r="H3331" t="str">
            <v>USA</v>
          </cell>
          <cell r="I3331">
            <v>44000000</v>
          </cell>
          <cell r="J3331">
            <v>1993</v>
          </cell>
          <cell r="K3331">
            <v>7.8</v>
          </cell>
          <cell r="L3331" t="str">
            <v>Action</v>
          </cell>
          <cell r="M3331" t="str">
            <v>Adventure</v>
          </cell>
          <cell r="N3331" t="str">
            <v>Crime</v>
          </cell>
          <cell r="O3331" t="str">
            <v>Drama</v>
          </cell>
        </row>
        <row r="3332">
          <cell r="A3332" t="str">
            <v>Barry Levinson</v>
          </cell>
          <cell r="B3332">
            <v>147</v>
          </cell>
          <cell r="C3332">
            <v>53300852</v>
          </cell>
          <cell r="D3332" t="str">
            <v>Crime|Drama|Thriller</v>
          </cell>
          <cell r="E3332" t="str">
            <v>SleepersÂ </v>
          </cell>
          <cell r="F3332" t="str">
            <v>http://www.imdb.com/title/tt0117665/?ref_=fn_tt_tt_1</v>
          </cell>
          <cell r="G3332" t="str">
            <v>English</v>
          </cell>
          <cell r="H3332" t="str">
            <v>USA</v>
          </cell>
          <cell r="I3332">
            <v>44000000</v>
          </cell>
          <cell r="J3332">
            <v>1996</v>
          </cell>
          <cell r="K3332">
            <v>7.5</v>
          </cell>
          <cell r="L3332" t="str">
            <v>Crime</v>
          </cell>
          <cell r="M3332" t="str">
            <v>Drama</v>
          </cell>
          <cell r="N3332" t="str">
            <v>Thriller</v>
          </cell>
        </row>
        <row r="3333">
          <cell r="A3333" t="str">
            <v>George P. Cosmatos</v>
          </cell>
          <cell r="B3333">
            <v>96</v>
          </cell>
          <cell r="C3333">
            <v>150415432</v>
          </cell>
          <cell r="D3333" t="str">
            <v>Action|Adventure|Thriller|War</v>
          </cell>
          <cell r="E3333" t="str">
            <v>Rambo: First Blood Part IIÂ </v>
          </cell>
          <cell r="F3333" t="str">
            <v>http://www.imdb.com/title/tt0089880/?ref_=fn_tt_tt_1</v>
          </cell>
          <cell r="G3333" t="str">
            <v>English</v>
          </cell>
          <cell r="H3333" t="str">
            <v>USA</v>
          </cell>
          <cell r="I3333">
            <v>44000000</v>
          </cell>
          <cell r="J3333">
            <v>1985</v>
          </cell>
          <cell r="K3333">
            <v>6.4</v>
          </cell>
          <cell r="L3333" t="str">
            <v>Action</v>
          </cell>
          <cell r="M3333" t="str">
            <v>Adventure</v>
          </cell>
          <cell r="N3333" t="str">
            <v>Thriller</v>
          </cell>
          <cell r="O3333" t="str">
            <v>War</v>
          </cell>
        </row>
        <row r="3334">
          <cell r="A3334" t="str">
            <v>Brian Gibson</v>
          </cell>
          <cell r="B3334">
            <v>118</v>
          </cell>
          <cell r="C3334">
            <v>44834712</v>
          </cell>
          <cell r="D3334" t="str">
            <v>Drama|Thriller</v>
          </cell>
          <cell r="E3334" t="str">
            <v>The JurorÂ </v>
          </cell>
          <cell r="F3334" t="str">
            <v>http://www.imdb.com/title/tt0116731/?ref_=fn_tt_tt_1</v>
          </cell>
          <cell r="G3334" t="str">
            <v>English</v>
          </cell>
          <cell r="H3334" t="str">
            <v>USA</v>
          </cell>
          <cell r="I3334">
            <v>44000000</v>
          </cell>
          <cell r="J3334">
            <v>1996</v>
          </cell>
          <cell r="K3334">
            <v>5.6</v>
          </cell>
          <cell r="L3334" t="str">
            <v>Drama</v>
          </cell>
          <cell r="M3334" t="str">
            <v>Thriller</v>
          </cell>
        </row>
        <row r="3335">
          <cell r="A3335" t="str">
            <v>Michael Cimino</v>
          </cell>
          <cell r="B3335">
            <v>325</v>
          </cell>
          <cell r="C3335">
            <v>1500000</v>
          </cell>
          <cell r="D3335" t="str">
            <v>Adventure|Drama|Western</v>
          </cell>
          <cell r="E3335" t="str">
            <v>Heaven's GateÂ </v>
          </cell>
          <cell r="F3335" t="str">
            <v>http://www.imdb.com/title/tt0080855/?ref_=fn_tt_tt_1</v>
          </cell>
          <cell r="G3335" t="str">
            <v>English</v>
          </cell>
          <cell r="H3335" t="str">
            <v>USA</v>
          </cell>
          <cell r="I3335">
            <v>44000000</v>
          </cell>
          <cell r="J3335">
            <v>1980</v>
          </cell>
          <cell r="K3335">
            <v>6.8</v>
          </cell>
          <cell r="L3335" t="str">
            <v>Adventure</v>
          </cell>
          <cell r="M3335" t="str">
            <v>Drama</v>
          </cell>
          <cell r="N3335" t="str">
            <v>Western</v>
          </cell>
        </row>
        <row r="3336">
          <cell r="A3336" t="str">
            <v>Burr Steers</v>
          </cell>
          <cell r="B3336">
            <v>99</v>
          </cell>
          <cell r="C3336">
            <v>31136950</v>
          </cell>
          <cell r="D3336" t="str">
            <v>Drama|Fantasy|Romance</v>
          </cell>
          <cell r="E3336" t="str">
            <v>Charlie St. CloudÂ </v>
          </cell>
          <cell r="F3336" t="str">
            <v>http://www.imdb.com/title/tt1438254/?ref_=fn_tt_tt_1</v>
          </cell>
          <cell r="G3336" t="str">
            <v>English</v>
          </cell>
          <cell r="H3336" t="str">
            <v>USA</v>
          </cell>
          <cell r="I3336">
            <v>44000000</v>
          </cell>
          <cell r="J3336">
            <v>2010</v>
          </cell>
          <cell r="K3336">
            <v>6.5</v>
          </cell>
          <cell r="L3336" t="str">
            <v>Drama</v>
          </cell>
          <cell r="M3336" t="str">
            <v>Fantasy</v>
          </cell>
          <cell r="N3336" t="str">
            <v>Romance</v>
          </cell>
        </row>
        <row r="3337">
          <cell r="A3337" t="str">
            <v>Evan Goldberg</v>
          </cell>
          <cell r="B3337">
            <v>112</v>
          </cell>
          <cell r="C3337">
            <v>6105175</v>
          </cell>
          <cell r="D3337" t="str">
            <v>Comedy</v>
          </cell>
          <cell r="E3337" t="str">
            <v>The InterviewÂ </v>
          </cell>
          <cell r="F3337" t="str">
            <v>http://www.imdb.com/title/tt2788710/?ref_=fn_tt_tt_1</v>
          </cell>
          <cell r="G3337" t="str">
            <v>English</v>
          </cell>
          <cell r="H3337" t="str">
            <v>USA</v>
          </cell>
          <cell r="I3337">
            <v>44000000</v>
          </cell>
          <cell r="J3337">
            <v>2014</v>
          </cell>
          <cell r="K3337">
            <v>6.6</v>
          </cell>
          <cell r="L3337" t="str">
            <v>Comedy</v>
          </cell>
          <cell r="M3337">
            <v>0</v>
          </cell>
        </row>
        <row r="3338">
          <cell r="A3338" t="str">
            <v>Ben Affleck</v>
          </cell>
          <cell r="B3338">
            <v>130</v>
          </cell>
          <cell r="C3338">
            <v>136019448</v>
          </cell>
          <cell r="D3338" t="str">
            <v>Biography|Drama|History|Thriller</v>
          </cell>
          <cell r="E3338" t="str">
            <v>ArgoÂ </v>
          </cell>
          <cell r="F3338" t="str">
            <v>http://www.imdb.com/title/tt1024648/?ref_=fn_tt_tt_1</v>
          </cell>
          <cell r="G3338" t="str">
            <v>English</v>
          </cell>
          <cell r="H3338" t="str">
            <v>USA</v>
          </cell>
          <cell r="I3338">
            <v>44500000</v>
          </cell>
          <cell r="J3338">
            <v>2012</v>
          </cell>
          <cell r="K3338">
            <v>7.7</v>
          </cell>
          <cell r="L3338" t="str">
            <v>Biography</v>
          </cell>
          <cell r="M3338" t="str">
            <v>Drama</v>
          </cell>
          <cell r="N3338" t="str">
            <v>History</v>
          </cell>
          <cell r="O3338" t="str">
            <v>Thriller</v>
          </cell>
        </row>
        <row r="3339">
          <cell r="A3339" t="str">
            <v>Roger Allers</v>
          </cell>
          <cell r="B3339">
            <v>73</v>
          </cell>
          <cell r="C3339">
            <v>422783777</v>
          </cell>
          <cell r="D3339" t="str">
            <v>Adventure|Animation|Drama|Family|Musical</v>
          </cell>
          <cell r="E3339" t="str">
            <v>The Lion KingÂ </v>
          </cell>
          <cell r="F3339" t="str">
            <v>http://www.imdb.com/title/tt0110357/?ref_=fn_tt_tt_1</v>
          </cell>
          <cell r="G3339" t="str">
            <v>English</v>
          </cell>
          <cell r="H3339" t="str">
            <v>USA</v>
          </cell>
          <cell r="I3339">
            <v>45000000</v>
          </cell>
          <cell r="J3339">
            <v>1994</v>
          </cell>
          <cell r="K3339">
            <v>8.5</v>
          </cell>
          <cell r="L3339" t="str">
            <v>Adventure</v>
          </cell>
          <cell r="M3339" t="str">
            <v>Animation</v>
          </cell>
          <cell r="N3339" t="str">
            <v>Drama</v>
          </cell>
          <cell r="O3339" t="str">
            <v>Family</v>
          </cell>
        </row>
        <row r="3340">
          <cell r="A3340" t="str">
            <v>John Moore</v>
          </cell>
          <cell r="B3340">
            <v>113</v>
          </cell>
          <cell r="C3340">
            <v>21009180</v>
          </cell>
          <cell r="D3340" t="str">
            <v>Action|Adventure|Drama|Thriller</v>
          </cell>
          <cell r="E3340" t="str">
            <v>Flight of the PhoenixÂ </v>
          </cell>
          <cell r="F3340" t="str">
            <v>http://www.imdb.com/title/tt0377062/?ref_=fn_tt_tt_1</v>
          </cell>
          <cell r="G3340" t="str">
            <v>English</v>
          </cell>
          <cell r="H3340" t="str">
            <v>USA</v>
          </cell>
          <cell r="I3340">
            <v>45000000</v>
          </cell>
          <cell r="J3340">
            <v>2004</v>
          </cell>
          <cell r="K3340">
            <v>6.1</v>
          </cell>
          <cell r="L3340" t="str">
            <v>Action</v>
          </cell>
          <cell r="M3340" t="str">
            <v>Adventure</v>
          </cell>
          <cell r="N3340" t="str">
            <v>Drama</v>
          </cell>
          <cell r="O3340" t="str">
            <v>Thriller</v>
          </cell>
        </row>
        <row r="3341">
          <cell r="A3341" t="str">
            <v>Paul W.S. Anderson</v>
          </cell>
          <cell r="B3341">
            <v>111</v>
          </cell>
          <cell r="C3341">
            <v>36064910</v>
          </cell>
          <cell r="D3341" t="str">
            <v>Action|Sci-Fi|Thriller</v>
          </cell>
          <cell r="E3341" t="str">
            <v>Death RaceÂ </v>
          </cell>
          <cell r="F3341" t="str">
            <v>http://www.imdb.com/title/tt0452608/?ref_=fn_tt_tt_1</v>
          </cell>
          <cell r="G3341" t="str">
            <v>English</v>
          </cell>
          <cell r="H3341" t="str">
            <v>USA</v>
          </cell>
          <cell r="I3341">
            <v>45000000</v>
          </cell>
          <cell r="J3341">
            <v>2008</v>
          </cell>
          <cell r="K3341">
            <v>6.4</v>
          </cell>
          <cell r="L3341" t="str">
            <v>Action</v>
          </cell>
          <cell r="M3341" t="str">
            <v>Sci-Fi</v>
          </cell>
          <cell r="N3341" t="str">
            <v>Thriller</v>
          </cell>
        </row>
        <row r="3342">
          <cell r="A3342" t="str">
            <v>John Pasquin</v>
          </cell>
          <cell r="B3342">
            <v>115</v>
          </cell>
          <cell r="C3342">
            <v>48472213</v>
          </cell>
          <cell r="D3342" t="str">
            <v>Action|Comedy|Crime</v>
          </cell>
          <cell r="E3342" t="str">
            <v>Miss Congeniality 2: Armed and FabulousÂ </v>
          </cell>
          <cell r="F3342" t="str">
            <v>http://www.imdb.com/title/tt0385307/?ref_=fn_tt_tt_1</v>
          </cell>
          <cell r="G3342" t="str">
            <v>English</v>
          </cell>
          <cell r="H3342" t="str">
            <v>USA</v>
          </cell>
          <cell r="I3342">
            <v>45000000</v>
          </cell>
          <cell r="J3342">
            <v>2005</v>
          </cell>
          <cell r="K3342">
            <v>5</v>
          </cell>
          <cell r="L3342" t="str">
            <v>Action</v>
          </cell>
          <cell r="M3342" t="str">
            <v>Comedy</v>
          </cell>
          <cell r="N3342" t="str">
            <v>Crime</v>
          </cell>
        </row>
        <row r="3343">
          <cell r="A3343" t="str">
            <v>Spike Lee</v>
          </cell>
          <cell r="B3343">
            <v>129</v>
          </cell>
          <cell r="C3343">
            <v>88504640</v>
          </cell>
          <cell r="D3343" t="str">
            <v>Crime|Drama|Mystery|Thriller</v>
          </cell>
          <cell r="E3343" t="str">
            <v>Inside ManÂ </v>
          </cell>
          <cell r="F3343" t="str">
            <v>http://www.imdb.com/title/tt0454848/?ref_=fn_tt_tt_1</v>
          </cell>
          <cell r="G3343" t="str">
            <v>English</v>
          </cell>
          <cell r="H3343" t="str">
            <v>USA</v>
          </cell>
          <cell r="I3343">
            <v>45000000</v>
          </cell>
          <cell r="J3343">
            <v>2006</v>
          </cell>
          <cell r="K3343">
            <v>7.6</v>
          </cell>
          <cell r="L3343" t="str">
            <v>Crime</v>
          </cell>
          <cell r="M3343" t="str">
            <v>Drama</v>
          </cell>
          <cell r="N3343" t="str">
            <v>Mystery</v>
          </cell>
          <cell r="O3343" t="str">
            <v>Thriller</v>
          </cell>
        </row>
        <row r="3344">
          <cell r="A3344" t="str">
            <v>Alexander Witt</v>
          </cell>
          <cell r="B3344">
            <v>98</v>
          </cell>
          <cell r="C3344">
            <v>50740078</v>
          </cell>
          <cell r="D3344" t="str">
            <v>Action|Horror|Sci-Fi|Thriller</v>
          </cell>
          <cell r="E3344" t="str">
            <v>Resident Evil: ApocalypseÂ </v>
          </cell>
          <cell r="F3344" t="str">
            <v>http://www.imdb.com/title/tt0318627/?ref_=fn_tt_tt_1</v>
          </cell>
          <cell r="G3344" t="str">
            <v>English</v>
          </cell>
          <cell r="H3344" t="str">
            <v>Germany</v>
          </cell>
          <cell r="I3344">
            <v>45000000</v>
          </cell>
          <cell r="J3344">
            <v>2004</v>
          </cell>
          <cell r="K3344">
            <v>6.2</v>
          </cell>
          <cell r="L3344" t="str">
            <v>Action</v>
          </cell>
          <cell r="M3344" t="str">
            <v>Horror</v>
          </cell>
          <cell r="N3344" t="str">
            <v>Sci-Fi</v>
          </cell>
          <cell r="O3344" t="str">
            <v>Thriller</v>
          </cell>
        </row>
        <row r="3345">
          <cell r="A3345" t="str">
            <v>Jonathan Frakes</v>
          </cell>
          <cell r="B3345">
            <v>111</v>
          </cell>
          <cell r="C3345">
            <v>92001027</v>
          </cell>
          <cell r="D3345" t="str">
            <v>Action|Adventure|Drama|Sci-Fi|Thriller</v>
          </cell>
          <cell r="E3345" t="str">
            <v>Star Trek: First ContactÂ </v>
          </cell>
          <cell r="F3345" t="str">
            <v>http://www.imdb.com/title/tt0117731/?ref_=fn_tt_tt_1</v>
          </cell>
          <cell r="G3345" t="str">
            <v>English</v>
          </cell>
          <cell r="H3345" t="str">
            <v>USA</v>
          </cell>
          <cell r="I3345">
            <v>45000000</v>
          </cell>
          <cell r="J3345">
            <v>1996</v>
          </cell>
          <cell r="K3345">
            <v>7.6</v>
          </cell>
          <cell r="L3345" t="str">
            <v>Action</v>
          </cell>
          <cell r="M3345" t="str">
            <v>Adventure</v>
          </cell>
          <cell r="N3345" t="str">
            <v>Drama</v>
          </cell>
          <cell r="O3345" t="str">
            <v>Sci-Fi</v>
          </cell>
        </row>
        <row r="3346">
          <cell r="A3346" t="str">
            <v>Tom Shadyac</v>
          </cell>
          <cell r="B3346">
            <v>86</v>
          </cell>
          <cell r="C3346">
            <v>181395380</v>
          </cell>
          <cell r="D3346" t="str">
            <v>Comedy|Fantasy|Romance</v>
          </cell>
          <cell r="E3346" t="str">
            <v>Liar LiarÂ </v>
          </cell>
          <cell r="F3346" t="str">
            <v>http://www.imdb.com/title/tt0119528/?ref_=fn_tt_tt_1</v>
          </cell>
          <cell r="G3346" t="str">
            <v>English</v>
          </cell>
          <cell r="H3346" t="str">
            <v>USA</v>
          </cell>
          <cell r="I3346">
            <v>45000000</v>
          </cell>
          <cell r="J3346">
            <v>1997</v>
          </cell>
          <cell r="K3346">
            <v>6.8</v>
          </cell>
          <cell r="L3346" t="str">
            <v>Comedy</v>
          </cell>
          <cell r="M3346" t="str">
            <v>Fantasy</v>
          </cell>
          <cell r="N3346" t="str">
            <v>Romance</v>
          </cell>
        </row>
        <row r="3347">
          <cell r="A3347" t="str">
            <v>Brian Levant</v>
          </cell>
          <cell r="B3347">
            <v>91</v>
          </cell>
          <cell r="C3347">
            <v>130512915</v>
          </cell>
          <cell r="D3347" t="str">
            <v>Comedy|Family|Fantasy</v>
          </cell>
          <cell r="E3347" t="str">
            <v>The FlintstonesÂ </v>
          </cell>
          <cell r="F3347" t="str">
            <v>http://www.imdb.com/title/tt0109813/?ref_=fn_tt_tt_1</v>
          </cell>
          <cell r="G3347" t="str">
            <v>English</v>
          </cell>
          <cell r="H3347" t="str">
            <v>USA</v>
          </cell>
          <cell r="I3347">
            <v>45000000</v>
          </cell>
          <cell r="J3347">
            <v>1994</v>
          </cell>
          <cell r="K3347">
            <v>4.8</v>
          </cell>
          <cell r="L3347" t="str">
            <v>Comedy</v>
          </cell>
          <cell r="M3347" t="str">
            <v>Family</v>
          </cell>
          <cell r="N3347" t="str">
            <v>Fantasy</v>
          </cell>
        </row>
        <row r="3348">
          <cell r="A3348" t="str">
            <v>Olivier Megaton</v>
          </cell>
          <cell r="B3348">
            <v>98</v>
          </cell>
          <cell r="C3348">
            <v>139852971</v>
          </cell>
          <cell r="D3348" t="str">
            <v>Action|Crime|Thriller</v>
          </cell>
          <cell r="E3348" t="str">
            <v>Taken 2Â </v>
          </cell>
          <cell r="F3348" t="str">
            <v>http://www.imdb.com/title/tt1397280/?ref_=fn_tt_tt_1</v>
          </cell>
          <cell r="G3348" t="str">
            <v>English</v>
          </cell>
          <cell r="H3348" t="str">
            <v>France</v>
          </cell>
          <cell r="I3348">
            <v>45000000</v>
          </cell>
          <cell r="J3348">
            <v>2012</v>
          </cell>
          <cell r="K3348">
            <v>6.3</v>
          </cell>
          <cell r="L3348" t="str">
            <v>Action</v>
          </cell>
          <cell r="M3348" t="str">
            <v>Crime</v>
          </cell>
          <cell r="N3348" t="str">
            <v>Thriller</v>
          </cell>
        </row>
        <row r="3349">
          <cell r="A3349" t="str">
            <v>Donald Petrie</v>
          </cell>
          <cell r="B3349">
            <v>109</v>
          </cell>
          <cell r="C3349">
            <v>106807667</v>
          </cell>
          <cell r="D3349" t="str">
            <v>Action|Comedy|Crime|Romance</v>
          </cell>
          <cell r="E3349" t="str">
            <v>Miss CongenialityÂ </v>
          </cell>
          <cell r="F3349" t="str">
            <v>http://www.imdb.com/title/tt0212346/?ref_=fn_tt_tt_1</v>
          </cell>
          <cell r="G3349" t="str">
            <v>English</v>
          </cell>
          <cell r="H3349" t="str">
            <v>USA</v>
          </cell>
          <cell r="I3349">
            <v>45000000</v>
          </cell>
          <cell r="J3349">
            <v>2000</v>
          </cell>
          <cell r="K3349">
            <v>6.2</v>
          </cell>
          <cell r="L3349" t="str">
            <v>Action</v>
          </cell>
          <cell r="M3349" t="str">
            <v>Comedy</v>
          </cell>
          <cell r="N3349" t="str">
            <v>Crime</v>
          </cell>
          <cell r="O3349" t="str">
            <v>Romance</v>
          </cell>
        </row>
        <row r="3350">
          <cell r="A3350" t="str">
            <v>Eric Brevig</v>
          </cell>
          <cell r="B3350">
            <v>93</v>
          </cell>
          <cell r="C3350">
            <v>101702060</v>
          </cell>
          <cell r="D3350" t="str">
            <v>Action|Adventure|Family|Fantasy|Sci-Fi</v>
          </cell>
          <cell r="E3350" t="str">
            <v>Journey to the Center of the EarthÂ </v>
          </cell>
          <cell r="F3350" t="str">
            <v>http://www.imdb.com/title/tt0373051/?ref_=fn_tt_tt_1</v>
          </cell>
          <cell r="G3350" t="str">
            <v>English</v>
          </cell>
          <cell r="H3350" t="str">
            <v>USA</v>
          </cell>
          <cell r="I3350">
            <v>45000000</v>
          </cell>
          <cell r="J3350">
            <v>2008</v>
          </cell>
          <cell r="K3350">
            <v>5.8</v>
          </cell>
          <cell r="L3350" t="str">
            <v>Action</v>
          </cell>
          <cell r="M3350" t="str">
            <v>Adventure</v>
          </cell>
          <cell r="N3350" t="str">
            <v>Family</v>
          </cell>
          <cell r="O3350" t="str">
            <v>Fantasy</v>
          </cell>
        </row>
        <row r="3351">
          <cell r="A3351" t="str">
            <v>Alan J. Pakula</v>
          </cell>
          <cell r="B3351">
            <v>141</v>
          </cell>
          <cell r="C3351">
            <v>100768056</v>
          </cell>
          <cell r="D3351" t="str">
            <v>Crime|Drama|Mystery|Thriller</v>
          </cell>
          <cell r="E3351" t="str">
            <v>The Pelican BriefÂ </v>
          </cell>
          <cell r="F3351" t="str">
            <v>http://www.imdb.com/title/tt0107798/?ref_=fn_tt_tt_1</v>
          </cell>
          <cell r="G3351" t="str">
            <v>English</v>
          </cell>
          <cell r="H3351" t="str">
            <v>USA</v>
          </cell>
          <cell r="I3351">
            <v>45000000</v>
          </cell>
          <cell r="J3351">
            <v>1993</v>
          </cell>
          <cell r="K3351">
            <v>6.5</v>
          </cell>
          <cell r="L3351" t="str">
            <v>Crime</v>
          </cell>
          <cell r="M3351" t="str">
            <v>Drama</v>
          </cell>
          <cell r="N3351" t="str">
            <v>Mystery</v>
          </cell>
          <cell r="O3351" t="str">
            <v>Thriller</v>
          </cell>
        </row>
        <row r="3352">
          <cell r="A3352" t="str">
            <v>Joel Schumacher</v>
          </cell>
          <cell r="B3352">
            <v>119</v>
          </cell>
          <cell r="C3352">
            <v>92115211</v>
          </cell>
          <cell r="D3352" t="str">
            <v>Crime|Drama|Mystery|Thriller</v>
          </cell>
          <cell r="E3352" t="str">
            <v>The ClientÂ </v>
          </cell>
          <cell r="F3352" t="str">
            <v>http://www.imdb.com/title/tt0109446/?ref_=fn_tt_tt_1</v>
          </cell>
          <cell r="G3352" t="str">
            <v>English</v>
          </cell>
          <cell r="H3352" t="str">
            <v>USA</v>
          </cell>
          <cell r="I3352">
            <v>45000000</v>
          </cell>
          <cell r="J3352">
            <v>1994</v>
          </cell>
          <cell r="K3352">
            <v>6.7</v>
          </cell>
          <cell r="L3352" t="str">
            <v>Crime</v>
          </cell>
          <cell r="M3352" t="str">
            <v>Drama</v>
          </cell>
          <cell r="N3352" t="str">
            <v>Mystery</v>
          </cell>
          <cell r="O3352" t="str">
            <v>Thriller</v>
          </cell>
        </row>
        <row r="3353">
          <cell r="A3353" t="str">
            <v>Rob Reiner</v>
          </cell>
          <cell r="B3353">
            <v>97</v>
          </cell>
          <cell r="C3353">
            <v>93452056</v>
          </cell>
          <cell r="D3353" t="str">
            <v>Adventure|Comedy|Drama</v>
          </cell>
          <cell r="E3353" t="str">
            <v>The Bucket ListÂ </v>
          </cell>
          <cell r="F3353" t="str">
            <v>http://www.imdb.com/title/tt0825232/?ref_=fn_tt_tt_1</v>
          </cell>
          <cell r="G3353" t="str">
            <v>English</v>
          </cell>
          <cell r="H3353" t="str">
            <v>USA</v>
          </cell>
          <cell r="I3353">
            <v>45000000</v>
          </cell>
          <cell r="J3353">
            <v>2007</v>
          </cell>
          <cell r="K3353">
            <v>7.4</v>
          </cell>
          <cell r="L3353" t="str">
            <v>Adventure</v>
          </cell>
          <cell r="M3353" t="str">
            <v>Comedy</v>
          </cell>
          <cell r="N3353" t="str">
            <v>Drama</v>
          </cell>
        </row>
        <row r="3354">
          <cell r="A3354" t="str">
            <v>Phillip Noyce</v>
          </cell>
          <cell r="B3354">
            <v>117</v>
          </cell>
          <cell r="C3354">
            <v>83287363</v>
          </cell>
          <cell r="D3354" t="str">
            <v>Action|Thriller</v>
          </cell>
          <cell r="E3354" t="str">
            <v>Patriot GamesÂ </v>
          </cell>
          <cell r="F3354" t="str">
            <v>http://www.imdb.com/title/tt0105112/?ref_=fn_tt_tt_1</v>
          </cell>
          <cell r="G3354" t="str">
            <v>English</v>
          </cell>
          <cell r="H3354" t="str">
            <v>USA</v>
          </cell>
          <cell r="I3354">
            <v>45000000</v>
          </cell>
          <cell r="J3354">
            <v>1992</v>
          </cell>
          <cell r="K3354">
            <v>6.9</v>
          </cell>
          <cell r="L3354" t="str">
            <v>Action</v>
          </cell>
          <cell r="M3354" t="str">
            <v>Thriller</v>
          </cell>
        </row>
        <row r="3355">
          <cell r="A3355" t="str">
            <v>Antoine Fuqua</v>
          </cell>
          <cell r="B3355">
            <v>122</v>
          </cell>
          <cell r="C3355">
            <v>76261036</v>
          </cell>
          <cell r="D3355" t="str">
            <v>Crime|Drama|Thriller</v>
          </cell>
          <cell r="E3355" t="str">
            <v>Training DayÂ </v>
          </cell>
          <cell r="F3355" t="str">
            <v>http://www.imdb.com/title/tt0139654/?ref_=fn_tt_tt_1</v>
          </cell>
          <cell r="G3355" t="str">
            <v>English</v>
          </cell>
          <cell r="H3355" t="str">
            <v>USA</v>
          </cell>
          <cell r="I3355">
            <v>45000000</v>
          </cell>
          <cell r="J3355">
            <v>2001</v>
          </cell>
          <cell r="K3355">
            <v>7.7</v>
          </cell>
          <cell r="L3355" t="str">
            <v>Crime</v>
          </cell>
          <cell r="M3355" t="str">
            <v>Drama</v>
          </cell>
          <cell r="N3355" t="str">
            <v>Thriller</v>
          </cell>
        </row>
        <row r="3356">
          <cell r="A3356" t="str">
            <v>Dean Parisot</v>
          </cell>
          <cell r="B3356">
            <v>102</v>
          </cell>
          <cell r="C3356">
            <v>71423726</v>
          </cell>
          <cell r="D3356" t="str">
            <v>Adventure|Comedy|Sci-Fi</v>
          </cell>
          <cell r="E3356" t="str">
            <v>Galaxy QuestÂ </v>
          </cell>
          <cell r="F3356" t="str">
            <v>http://www.imdb.com/title/tt0177789/?ref_=fn_tt_tt_1</v>
          </cell>
          <cell r="G3356" t="str">
            <v>English</v>
          </cell>
          <cell r="H3356" t="str">
            <v>USA</v>
          </cell>
          <cell r="I3356">
            <v>45000000</v>
          </cell>
          <cell r="J3356">
            <v>1999</v>
          </cell>
          <cell r="K3356">
            <v>7.3</v>
          </cell>
          <cell r="L3356" t="str">
            <v>Adventure</v>
          </cell>
          <cell r="M3356" t="str">
            <v>Comedy</v>
          </cell>
          <cell r="N3356" t="str">
            <v>Sci-Fi</v>
          </cell>
        </row>
        <row r="3357">
          <cell r="A3357" t="str">
            <v>Keenen Ivory Wayans</v>
          </cell>
          <cell r="B3357">
            <v>83</v>
          </cell>
          <cell r="C3357">
            <v>71277420</v>
          </cell>
          <cell r="D3357" t="str">
            <v>Comedy</v>
          </cell>
          <cell r="E3357" t="str">
            <v>Scary Movie 2Â </v>
          </cell>
          <cell r="F3357" t="str">
            <v>http://www.imdb.com/title/tt0257106/?ref_=fn_tt_tt_1</v>
          </cell>
          <cell r="G3357" t="str">
            <v>English</v>
          </cell>
          <cell r="H3357" t="str">
            <v>USA</v>
          </cell>
          <cell r="I3357">
            <v>45000000</v>
          </cell>
          <cell r="J3357">
            <v>2001</v>
          </cell>
          <cell r="K3357">
            <v>5.2</v>
          </cell>
          <cell r="L3357" t="str">
            <v>Comedy</v>
          </cell>
          <cell r="M3357">
            <v>0</v>
          </cell>
        </row>
        <row r="3358">
          <cell r="A3358" t="str">
            <v>James Bobin</v>
          </cell>
          <cell r="B3358">
            <v>103</v>
          </cell>
          <cell r="C3358">
            <v>88625922</v>
          </cell>
          <cell r="D3358" t="str">
            <v>Adventure|Comedy|Family|Musical</v>
          </cell>
          <cell r="E3358" t="str">
            <v>The MuppetsÂ </v>
          </cell>
          <cell r="F3358" t="str">
            <v>http://www.imdb.com/title/tt1204342/?ref_=fn_tt_tt_1</v>
          </cell>
          <cell r="G3358" t="str">
            <v>English</v>
          </cell>
          <cell r="H3358" t="str">
            <v>USA</v>
          </cell>
          <cell r="I3358">
            <v>45000000</v>
          </cell>
          <cell r="J3358">
            <v>2011</v>
          </cell>
          <cell r="K3358">
            <v>7.1</v>
          </cell>
          <cell r="L3358" t="str">
            <v>Adventure</v>
          </cell>
          <cell r="M3358" t="str">
            <v>Comedy</v>
          </cell>
          <cell r="N3358" t="str">
            <v>Family</v>
          </cell>
          <cell r="O3358" t="str">
            <v>Musical</v>
          </cell>
        </row>
        <row r="3359">
          <cell r="A3359" t="str">
            <v>Stephen Norrington</v>
          </cell>
          <cell r="B3359">
            <v>110</v>
          </cell>
          <cell r="C3359">
            <v>70001065</v>
          </cell>
          <cell r="D3359" t="str">
            <v>Action|Horror</v>
          </cell>
          <cell r="E3359" t="str">
            <v>BladeÂ </v>
          </cell>
          <cell r="F3359" t="str">
            <v>http://www.imdb.com/title/tt0120611/?ref_=fn_tt_tt_1</v>
          </cell>
          <cell r="G3359" t="str">
            <v>English</v>
          </cell>
          <cell r="H3359" t="str">
            <v>USA</v>
          </cell>
          <cell r="I3359">
            <v>45000000</v>
          </cell>
          <cell r="J3359">
            <v>1998</v>
          </cell>
          <cell r="K3359">
            <v>7.1</v>
          </cell>
          <cell r="L3359" t="str">
            <v>Action</v>
          </cell>
          <cell r="M3359" t="str">
            <v>Horror</v>
          </cell>
        </row>
        <row r="3360">
          <cell r="A3360" t="str">
            <v>Roger Michell</v>
          </cell>
          <cell r="B3360">
            <v>91</v>
          </cell>
          <cell r="C3360">
            <v>66790248</v>
          </cell>
          <cell r="D3360" t="str">
            <v>Drama|Thriller</v>
          </cell>
          <cell r="E3360" t="str">
            <v>Changing LanesÂ </v>
          </cell>
          <cell r="F3360" t="str">
            <v>http://www.imdb.com/title/tt0264472/?ref_=fn_tt_tt_1</v>
          </cell>
          <cell r="G3360" t="str">
            <v>English</v>
          </cell>
          <cell r="H3360" t="str">
            <v>USA</v>
          </cell>
          <cell r="I3360">
            <v>45000000</v>
          </cell>
          <cell r="J3360">
            <v>2002</v>
          </cell>
          <cell r="K3360">
            <v>6.5</v>
          </cell>
          <cell r="L3360" t="str">
            <v>Drama</v>
          </cell>
          <cell r="M3360" t="str">
            <v>Thriller</v>
          </cell>
        </row>
        <row r="3361">
          <cell r="A3361" t="str">
            <v>Luis Llosa</v>
          </cell>
          <cell r="B3361">
            <v>89</v>
          </cell>
          <cell r="C3361">
            <v>65557989</v>
          </cell>
          <cell r="D3361" t="str">
            <v>Action|Adventure|Horror|Thriller</v>
          </cell>
          <cell r="E3361" t="str">
            <v>AnacondaÂ </v>
          </cell>
          <cell r="F3361" t="str">
            <v>http://www.imdb.com/title/tt0118615/?ref_=fn_tt_tt_1</v>
          </cell>
          <cell r="G3361" t="str">
            <v>English</v>
          </cell>
          <cell r="H3361" t="str">
            <v>USA</v>
          </cell>
          <cell r="I3361">
            <v>45000000</v>
          </cell>
          <cell r="J3361">
            <v>1997</v>
          </cell>
          <cell r="K3361">
            <v>4.5999999999999996</v>
          </cell>
          <cell r="L3361" t="str">
            <v>Action</v>
          </cell>
          <cell r="M3361" t="str">
            <v>Adventure</v>
          </cell>
          <cell r="N3361" t="str">
            <v>Horror</v>
          </cell>
          <cell r="O3361" t="str">
            <v>Thriller</v>
          </cell>
        </row>
        <row r="3362">
          <cell r="A3362" t="str">
            <v>David McNally</v>
          </cell>
          <cell r="B3362">
            <v>107</v>
          </cell>
          <cell r="C3362">
            <v>60786269</v>
          </cell>
          <cell r="D3362" t="str">
            <v>Comedy|Drama|Music|Romance</v>
          </cell>
          <cell r="E3362" t="str">
            <v>Coyote UglyÂ </v>
          </cell>
          <cell r="F3362" t="str">
            <v>http://www.imdb.com/title/tt0200550/?ref_=fn_tt_tt_1</v>
          </cell>
          <cell r="G3362" t="str">
            <v>English</v>
          </cell>
          <cell r="H3362" t="str">
            <v>USA</v>
          </cell>
          <cell r="I3362">
            <v>45000000</v>
          </cell>
          <cell r="J3362">
            <v>2000</v>
          </cell>
          <cell r="K3362">
            <v>5.6</v>
          </cell>
          <cell r="L3362" t="str">
            <v>Comedy</v>
          </cell>
          <cell r="M3362" t="str">
            <v>Drama</v>
          </cell>
          <cell r="N3362" t="str">
            <v>Music</v>
          </cell>
          <cell r="O3362" t="str">
            <v>Romance</v>
          </cell>
        </row>
        <row r="3363">
          <cell r="A3363" t="str">
            <v>Richard Curtis</v>
          </cell>
          <cell r="B3363">
            <v>129</v>
          </cell>
          <cell r="C3363">
            <v>59365105</v>
          </cell>
          <cell r="D3363" t="str">
            <v>Comedy|Drama|Romance</v>
          </cell>
          <cell r="E3363" t="str">
            <v>Love ActuallyÂ </v>
          </cell>
          <cell r="F3363" t="str">
            <v>http://www.imdb.com/title/tt0314331/?ref_=fn_tt_tt_1</v>
          </cell>
          <cell r="G3363" t="str">
            <v>English</v>
          </cell>
          <cell r="H3363" t="str">
            <v>UK</v>
          </cell>
          <cell r="I3363">
            <v>45000000</v>
          </cell>
          <cell r="J3363">
            <v>2003</v>
          </cell>
          <cell r="K3363">
            <v>7.7</v>
          </cell>
          <cell r="L3363" t="str">
            <v>Comedy</v>
          </cell>
          <cell r="M3363" t="str">
            <v>Drama</v>
          </cell>
          <cell r="N3363" t="str">
            <v>Romance</v>
          </cell>
        </row>
        <row r="3364">
          <cell r="A3364" t="str">
            <v>Luis Llosa</v>
          </cell>
          <cell r="B3364">
            <v>110</v>
          </cell>
          <cell r="C3364">
            <v>57362581</v>
          </cell>
          <cell r="D3364" t="str">
            <v>Action|Crime|Drama|Romance|Thriller</v>
          </cell>
          <cell r="E3364" t="str">
            <v>The SpecialistÂ </v>
          </cell>
          <cell r="F3364" t="str">
            <v>http://www.imdb.com/title/tt0111255/?ref_=fn_tt_tt_1</v>
          </cell>
          <cell r="G3364" t="str">
            <v>English</v>
          </cell>
          <cell r="H3364" t="str">
            <v>Peru</v>
          </cell>
          <cell r="I3364">
            <v>45000000</v>
          </cell>
          <cell r="J3364">
            <v>1994</v>
          </cell>
          <cell r="K3364">
            <v>5.4</v>
          </cell>
          <cell r="L3364" t="str">
            <v>Action</v>
          </cell>
          <cell r="M3364" t="str">
            <v>Crime</v>
          </cell>
          <cell r="N3364" t="str">
            <v>Drama</v>
          </cell>
          <cell r="O3364" t="str">
            <v>Romance</v>
          </cell>
        </row>
        <row r="3365">
          <cell r="A3365" t="str">
            <v>Ron Shelton</v>
          </cell>
          <cell r="B3365">
            <v>135</v>
          </cell>
          <cell r="C3365">
            <v>53854588</v>
          </cell>
          <cell r="D3365" t="str">
            <v>Comedy|Drama|Romance|Sport</v>
          </cell>
          <cell r="E3365" t="str">
            <v>Tin CupÂ </v>
          </cell>
          <cell r="F3365" t="str">
            <v>http://www.imdb.com/title/tt0117918/?ref_=fn_tt_tt_1</v>
          </cell>
          <cell r="G3365" t="str">
            <v>English</v>
          </cell>
          <cell r="H3365" t="str">
            <v>USA</v>
          </cell>
          <cell r="I3365">
            <v>45000000</v>
          </cell>
          <cell r="J3365">
            <v>1996</v>
          </cell>
          <cell r="K3365">
            <v>6.3</v>
          </cell>
          <cell r="L3365" t="str">
            <v>Comedy</v>
          </cell>
          <cell r="M3365" t="str">
            <v>Drama</v>
          </cell>
          <cell r="N3365" t="str">
            <v>Romance</v>
          </cell>
          <cell r="O3365" t="str">
            <v>Sport</v>
          </cell>
        </row>
        <row r="3366">
          <cell r="A3366" t="str">
            <v>Jesse Dylan</v>
          </cell>
          <cell r="B3366">
            <v>95</v>
          </cell>
          <cell r="C3366">
            <v>52580895</v>
          </cell>
          <cell r="D3366" t="str">
            <v>Comedy|Family|Romance|Sport</v>
          </cell>
          <cell r="E3366" t="str">
            <v>Kicking &amp; ScreamingÂ </v>
          </cell>
          <cell r="F3366" t="str">
            <v>http://www.imdb.com/title/tt0384642/?ref_=fn_tt_tt_1</v>
          </cell>
          <cell r="G3366" t="str">
            <v>English</v>
          </cell>
          <cell r="H3366" t="str">
            <v>USA</v>
          </cell>
          <cell r="I3366">
            <v>45000000</v>
          </cell>
          <cell r="J3366">
            <v>2005</v>
          </cell>
          <cell r="K3366">
            <v>5.6</v>
          </cell>
          <cell r="L3366" t="str">
            <v>Comedy</v>
          </cell>
          <cell r="M3366" t="str">
            <v>Family</v>
          </cell>
          <cell r="N3366" t="str">
            <v>Romance</v>
          </cell>
          <cell r="O3366" t="str">
            <v>Sport</v>
          </cell>
        </row>
        <row r="3367">
          <cell r="A3367" t="str">
            <v>Russell Mulcahy</v>
          </cell>
          <cell r="B3367">
            <v>94</v>
          </cell>
          <cell r="C3367">
            <v>50648679</v>
          </cell>
          <cell r="D3367" t="str">
            <v>Action|Horror|Sci-Fi|Thriller</v>
          </cell>
          <cell r="E3367" t="str">
            <v>Resident Evil: ExtinctionÂ </v>
          </cell>
          <cell r="F3367" t="str">
            <v>http://www.imdb.com/title/tt0432021/?ref_=fn_tt_tt_1</v>
          </cell>
          <cell r="G3367" t="str">
            <v>English</v>
          </cell>
          <cell r="H3367" t="str">
            <v>France</v>
          </cell>
          <cell r="I3367">
            <v>45000000</v>
          </cell>
          <cell r="J3367">
            <v>2007</v>
          </cell>
          <cell r="K3367">
            <v>6.3</v>
          </cell>
          <cell r="L3367" t="str">
            <v>Action</v>
          </cell>
          <cell r="M3367" t="str">
            <v>Horror</v>
          </cell>
          <cell r="N3367" t="str">
            <v>Sci-Fi</v>
          </cell>
          <cell r="O3367" t="str">
            <v>Thriller</v>
          </cell>
        </row>
        <row r="3368">
          <cell r="A3368" t="str">
            <v>Wayne Wang</v>
          </cell>
          <cell r="B3368">
            <v>112</v>
          </cell>
          <cell r="C3368">
            <v>38360195</v>
          </cell>
          <cell r="D3368" t="str">
            <v>Adventure|Comedy|Drama</v>
          </cell>
          <cell r="E3368" t="str">
            <v>Last HolidayÂ </v>
          </cell>
          <cell r="F3368" t="str">
            <v>http://www.imdb.com/title/tt0408985/?ref_=fn_tt_tt_1</v>
          </cell>
          <cell r="G3368" t="str">
            <v>English</v>
          </cell>
          <cell r="H3368" t="str">
            <v>USA</v>
          </cell>
          <cell r="I3368">
            <v>45000000</v>
          </cell>
          <cell r="J3368">
            <v>2006</v>
          </cell>
          <cell r="K3368">
            <v>6.4</v>
          </cell>
          <cell r="L3368" t="str">
            <v>Adventure</v>
          </cell>
          <cell r="M3368" t="str">
            <v>Comedy</v>
          </cell>
          <cell r="N3368" t="str">
            <v>Drama</v>
          </cell>
        </row>
        <row r="3369">
          <cell r="A3369" t="str">
            <v>Curtis Hanson</v>
          </cell>
          <cell r="B3369">
            <v>111</v>
          </cell>
          <cell r="C3369">
            <v>46815748</v>
          </cell>
          <cell r="D3369" t="str">
            <v>Action|Adventure|Crime|Thriller</v>
          </cell>
          <cell r="E3369" t="str">
            <v>The River WildÂ </v>
          </cell>
          <cell r="F3369" t="str">
            <v>http://www.imdb.com/title/tt0110997/?ref_=fn_tt_tt_1</v>
          </cell>
          <cell r="G3369" t="str">
            <v>English</v>
          </cell>
          <cell r="H3369" t="str">
            <v>USA</v>
          </cell>
          <cell r="I3369">
            <v>45000000</v>
          </cell>
          <cell r="J3369">
            <v>1994</v>
          </cell>
          <cell r="K3369">
            <v>6.3</v>
          </cell>
          <cell r="L3369" t="str">
            <v>Action</v>
          </cell>
          <cell r="M3369" t="str">
            <v>Adventure</v>
          </cell>
          <cell r="N3369" t="str">
            <v>Crime</v>
          </cell>
          <cell r="O3369" t="str">
            <v>Thriller</v>
          </cell>
        </row>
        <row r="3370">
          <cell r="A3370" t="str">
            <v>Frank Oz</v>
          </cell>
          <cell r="B3370">
            <v>96</v>
          </cell>
          <cell r="C3370">
            <v>35617599</v>
          </cell>
          <cell r="D3370" t="str">
            <v>Drama|Family|Fantasy</v>
          </cell>
          <cell r="E3370" t="str">
            <v>The Indian in the CupboardÂ </v>
          </cell>
          <cell r="F3370" t="str">
            <v>http://www.imdb.com/title/tt0113419/?ref_=fn_tt_tt_1</v>
          </cell>
          <cell r="G3370" t="str">
            <v>English</v>
          </cell>
          <cell r="H3370" t="str">
            <v>USA</v>
          </cell>
          <cell r="I3370">
            <v>45000000</v>
          </cell>
          <cell r="J3370">
            <v>1995</v>
          </cell>
          <cell r="K3370">
            <v>5.9</v>
          </cell>
          <cell r="L3370" t="str">
            <v>Drama</v>
          </cell>
          <cell r="M3370" t="str">
            <v>Family</v>
          </cell>
          <cell r="N3370" t="str">
            <v>Fantasy</v>
          </cell>
        </row>
        <row r="3371">
          <cell r="A3371" t="str">
            <v>Oliver Stone</v>
          </cell>
          <cell r="B3371">
            <v>141</v>
          </cell>
          <cell r="C3371">
            <v>47307550</v>
          </cell>
          <cell r="D3371" t="str">
            <v>Crime|Drama|Thriller</v>
          </cell>
          <cell r="E3371" t="str">
            <v>SavagesÂ </v>
          </cell>
          <cell r="F3371" t="str">
            <v>http://www.imdb.com/title/tt1615065/?ref_=fn_tt_tt_1</v>
          </cell>
          <cell r="G3371" t="str">
            <v>English</v>
          </cell>
          <cell r="H3371" t="str">
            <v>USA</v>
          </cell>
          <cell r="I3371">
            <v>45000000</v>
          </cell>
          <cell r="J3371">
            <v>2012</v>
          </cell>
          <cell r="K3371">
            <v>6.5</v>
          </cell>
          <cell r="L3371" t="str">
            <v>Crime</v>
          </cell>
          <cell r="M3371" t="str">
            <v>Drama</v>
          </cell>
          <cell r="N3371" t="str">
            <v>Thriller</v>
          </cell>
        </row>
        <row r="3372">
          <cell r="A3372" t="str">
            <v>Julie Taymor</v>
          </cell>
          <cell r="B3372">
            <v>133</v>
          </cell>
          <cell r="C3372">
            <v>24343673</v>
          </cell>
          <cell r="D3372" t="str">
            <v>Drama|Fantasy|Musical|Romance</v>
          </cell>
          <cell r="E3372" t="str">
            <v>Across the UniverseÂ </v>
          </cell>
          <cell r="F3372" t="str">
            <v>http://www.imdb.com/title/tt0445922/?ref_=fn_tt_tt_1</v>
          </cell>
          <cell r="G3372" t="str">
            <v>English</v>
          </cell>
          <cell r="H3372" t="str">
            <v>USA</v>
          </cell>
          <cell r="I3372">
            <v>45000000</v>
          </cell>
          <cell r="J3372">
            <v>2007</v>
          </cell>
          <cell r="K3372">
            <v>7.4</v>
          </cell>
          <cell r="L3372" t="str">
            <v>Drama</v>
          </cell>
          <cell r="M3372" t="str">
            <v>Fantasy</v>
          </cell>
          <cell r="N3372" t="str">
            <v>Musical</v>
          </cell>
          <cell r="O3372" t="str">
            <v>Romance</v>
          </cell>
        </row>
        <row r="3373">
          <cell r="A3373" t="str">
            <v>John Gray</v>
          </cell>
          <cell r="B3373">
            <v>91</v>
          </cell>
          <cell r="C3373">
            <v>20400913</v>
          </cell>
          <cell r="D3373" t="str">
            <v>Action|Comedy|Crime|Drama|Thriller</v>
          </cell>
          <cell r="E3373" t="str">
            <v>The Glimmer ManÂ </v>
          </cell>
          <cell r="F3373" t="str">
            <v>http://www.imdb.com/title/tt0116421/?ref_=fn_tt_tt_1</v>
          </cell>
          <cell r="G3373" t="str">
            <v>English</v>
          </cell>
          <cell r="H3373" t="str">
            <v>USA</v>
          </cell>
          <cell r="I3373">
            <v>45000000</v>
          </cell>
          <cell r="J3373">
            <v>1996</v>
          </cell>
          <cell r="K3373">
            <v>5.3</v>
          </cell>
          <cell r="L3373" t="str">
            <v>Action</v>
          </cell>
          <cell r="M3373" t="str">
            <v>Comedy</v>
          </cell>
          <cell r="N3373" t="str">
            <v>Crime</v>
          </cell>
          <cell r="O3373" t="str">
            <v>Drama</v>
          </cell>
        </row>
        <row r="3374">
          <cell r="A3374" t="str">
            <v>Harold Ramis</v>
          </cell>
          <cell r="B3374">
            <v>117</v>
          </cell>
          <cell r="C3374">
            <v>20101861</v>
          </cell>
          <cell r="D3374" t="str">
            <v>Comedy|Romance|Sci-Fi</v>
          </cell>
          <cell r="E3374" t="str">
            <v>MultiplicityÂ </v>
          </cell>
          <cell r="F3374" t="str">
            <v>http://www.imdb.com/title/tt0117108/?ref_=fn_tt_tt_1</v>
          </cell>
          <cell r="G3374" t="str">
            <v>English</v>
          </cell>
          <cell r="H3374" t="str">
            <v>USA</v>
          </cell>
          <cell r="I3374">
            <v>45000000</v>
          </cell>
          <cell r="J3374">
            <v>1996</v>
          </cell>
          <cell r="K3374">
            <v>6</v>
          </cell>
          <cell r="L3374" t="str">
            <v>Comedy</v>
          </cell>
          <cell r="M3374" t="str">
            <v>Romance</v>
          </cell>
          <cell r="N3374" t="str">
            <v>Sci-Fi</v>
          </cell>
        </row>
        <row r="3375">
          <cell r="A3375" t="str">
            <v>John Schultz</v>
          </cell>
          <cell r="B3375">
            <v>86</v>
          </cell>
          <cell r="C3375">
            <v>25200412</v>
          </cell>
          <cell r="D3375" t="str">
            <v>Adventure|Comedy|Family|Fantasy|Sci-Fi</v>
          </cell>
          <cell r="E3375" t="str">
            <v>Aliens in the AtticÂ </v>
          </cell>
          <cell r="F3375" t="str">
            <v>http://www.imdb.com/title/tt0775552/?ref_=fn_tt_tt_1</v>
          </cell>
          <cell r="G3375" t="str">
            <v>English</v>
          </cell>
          <cell r="H3375" t="str">
            <v>USA</v>
          </cell>
          <cell r="I3375">
            <v>45000000</v>
          </cell>
          <cell r="J3375">
            <v>2009</v>
          </cell>
          <cell r="K3375">
            <v>5.4</v>
          </cell>
          <cell r="L3375" t="str">
            <v>Adventure</v>
          </cell>
          <cell r="M3375" t="str">
            <v>Comedy</v>
          </cell>
          <cell r="N3375" t="str">
            <v>Family</v>
          </cell>
          <cell r="O3375" t="str">
            <v>Fantasy</v>
          </cell>
        </row>
        <row r="3376">
          <cell r="A3376" t="str">
            <v>Sean Penn</v>
          </cell>
          <cell r="B3376">
            <v>124</v>
          </cell>
          <cell r="C3376">
            <v>19719930</v>
          </cell>
          <cell r="D3376" t="str">
            <v>Crime|Drama|Mystery|Thriller</v>
          </cell>
          <cell r="E3376" t="str">
            <v>The PledgeÂ </v>
          </cell>
          <cell r="F3376" t="str">
            <v>http://www.imdb.com/title/tt0237572/?ref_=fn_tt_tt_1</v>
          </cell>
          <cell r="G3376" t="str">
            <v>English</v>
          </cell>
          <cell r="H3376" t="str">
            <v>USA</v>
          </cell>
          <cell r="I3376">
            <v>45000000</v>
          </cell>
          <cell r="J3376">
            <v>2001</v>
          </cell>
          <cell r="K3376">
            <v>6.8</v>
          </cell>
          <cell r="L3376" t="str">
            <v>Crime</v>
          </cell>
          <cell r="M3376" t="str">
            <v>Drama</v>
          </cell>
          <cell r="N3376" t="str">
            <v>Mystery</v>
          </cell>
          <cell r="O3376" t="str">
            <v>Thriller</v>
          </cell>
        </row>
        <row r="3377">
          <cell r="A3377" t="str">
            <v>Susan Stroman</v>
          </cell>
          <cell r="B3377">
            <v>134</v>
          </cell>
          <cell r="C3377">
            <v>19377727</v>
          </cell>
          <cell r="D3377" t="str">
            <v>Comedy|Musical</v>
          </cell>
          <cell r="E3377" t="str">
            <v>The ProducersÂ </v>
          </cell>
          <cell r="F3377" t="str">
            <v>http://www.imdb.com/title/tt0395251/?ref_=fn_tt_tt_1</v>
          </cell>
          <cell r="G3377" t="str">
            <v>English</v>
          </cell>
          <cell r="H3377" t="str">
            <v>USA</v>
          </cell>
          <cell r="I3377">
            <v>45000000</v>
          </cell>
          <cell r="J3377">
            <v>2005</v>
          </cell>
          <cell r="K3377">
            <v>6.4</v>
          </cell>
          <cell r="L3377" t="str">
            <v>Comedy</v>
          </cell>
          <cell r="M3377" t="str">
            <v>Musical</v>
          </cell>
        </row>
        <row r="3378">
          <cell r="A3378" t="str">
            <v>Simon Wincer</v>
          </cell>
          <cell r="B3378">
            <v>100</v>
          </cell>
          <cell r="C3378">
            <v>17300889</v>
          </cell>
          <cell r="D3378" t="str">
            <v>Action|Adventure|Comedy|Fantasy</v>
          </cell>
          <cell r="E3378" t="str">
            <v>The PhantomÂ </v>
          </cell>
          <cell r="F3378" t="str">
            <v>http://www.imdb.com/title/tt0117331/?ref_=fn_tt_tt_1</v>
          </cell>
          <cell r="G3378" t="str">
            <v>English</v>
          </cell>
          <cell r="H3378" t="str">
            <v>Australia</v>
          </cell>
          <cell r="I3378">
            <v>45000000</v>
          </cell>
          <cell r="J3378">
            <v>1996</v>
          </cell>
          <cell r="K3378">
            <v>4.9000000000000004</v>
          </cell>
          <cell r="L3378" t="str">
            <v>Action</v>
          </cell>
          <cell r="M3378" t="str">
            <v>Adventure</v>
          </cell>
          <cell r="N3378" t="str">
            <v>Comedy</v>
          </cell>
          <cell r="O3378" t="str">
            <v>Fantasy</v>
          </cell>
        </row>
        <row r="3379">
          <cell r="A3379" t="str">
            <v>Roman Polanski</v>
          </cell>
          <cell r="B3379">
            <v>128</v>
          </cell>
          <cell r="C3379">
            <v>15523168</v>
          </cell>
          <cell r="D3379" t="str">
            <v>Mystery|Thriller</v>
          </cell>
          <cell r="E3379" t="str">
            <v>The Ghost WriterÂ </v>
          </cell>
          <cell r="F3379" t="str">
            <v>http://www.imdb.com/title/tt1139328/?ref_=fn_tt_tt_1</v>
          </cell>
          <cell r="G3379" t="str">
            <v>English</v>
          </cell>
          <cell r="H3379" t="str">
            <v>France</v>
          </cell>
          <cell r="I3379">
            <v>45000000</v>
          </cell>
          <cell r="J3379">
            <v>2010</v>
          </cell>
          <cell r="K3379">
            <v>7.2</v>
          </cell>
          <cell r="L3379" t="str">
            <v>Mystery</v>
          </cell>
          <cell r="M3379" t="str">
            <v>Thriller</v>
          </cell>
        </row>
        <row r="3380">
          <cell r="A3380" t="str">
            <v>Stephen Sommers</v>
          </cell>
          <cell r="B3380">
            <v>106</v>
          </cell>
          <cell r="C3380">
            <v>11146409</v>
          </cell>
          <cell r="D3380" t="str">
            <v>Action|Adventure|Horror|Sci-Fi</v>
          </cell>
          <cell r="E3380" t="str">
            <v>Deep RisingÂ </v>
          </cell>
          <cell r="F3380" t="str">
            <v>http://www.imdb.com/title/tt0118956/?ref_=fn_tt_tt_1</v>
          </cell>
          <cell r="G3380" t="str">
            <v>English</v>
          </cell>
          <cell r="H3380" t="str">
            <v>USA</v>
          </cell>
          <cell r="I3380">
            <v>45000000</v>
          </cell>
          <cell r="J3380">
            <v>1998</v>
          </cell>
          <cell r="K3380">
            <v>6</v>
          </cell>
          <cell r="L3380" t="str">
            <v>Action</v>
          </cell>
          <cell r="M3380" t="str">
            <v>Adventure</v>
          </cell>
          <cell r="N3380" t="str">
            <v>Horror</v>
          </cell>
          <cell r="O3380" t="str">
            <v>Sci-Fi</v>
          </cell>
        </row>
        <row r="3381">
          <cell r="A3381" t="str">
            <v>Spike Lee</v>
          </cell>
          <cell r="B3381">
            <v>160</v>
          </cell>
          <cell r="C3381">
            <v>7916887</v>
          </cell>
          <cell r="D3381" t="str">
            <v>Action|Crime|Drama|Thriller|War</v>
          </cell>
          <cell r="E3381" t="str">
            <v>Miracle at St. AnnaÂ </v>
          </cell>
          <cell r="F3381" t="str">
            <v>http://www.imdb.com/title/tt1046997/?ref_=fn_tt_tt_1</v>
          </cell>
          <cell r="G3381" t="str">
            <v>English</v>
          </cell>
          <cell r="H3381" t="str">
            <v>USA</v>
          </cell>
          <cell r="I3381">
            <v>45000000</v>
          </cell>
          <cell r="J3381">
            <v>2008</v>
          </cell>
          <cell r="K3381">
            <v>6</v>
          </cell>
          <cell r="L3381" t="str">
            <v>Action</v>
          </cell>
          <cell r="M3381" t="str">
            <v>Crime</v>
          </cell>
          <cell r="N3381" t="str">
            <v>Drama</v>
          </cell>
          <cell r="O3381" t="str">
            <v>Thriller</v>
          </cell>
        </row>
        <row r="3382">
          <cell r="A3382" t="str">
            <v>Yimou Zhang</v>
          </cell>
          <cell r="B3382">
            <v>114</v>
          </cell>
          <cell r="C3382">
            <v>6565495</v>
          </cell>
          <cell r="D3382" t="str">
            <v>Drama|Romance</v>
          </cell>
          <cell r="E3382" t="str">
            <v>Curse of the Golden FlowerÂ </v>
          </cell>
          <cell r="F3382" t="str">
            <v>http://www.imdb.com/title/tt0473444/?ref_=fn_tt_tt_1</v>
          </cell>
          <cell r="G3382" t="str">
            <v>Mandarin</v>
          </cell>
          <cell r="H3382" t="str">
            <v>China</v>
          </cell>
          <cell r="I3382">
            <v>45000000</v>
          </cell>
          <cell r="J3382">
            <v>2006</v>
          </cell>
          <cell r="K3382">
            <v>7</v>
          </cell>
          <cell r="L3382" t="str">
            <v>Drama</v>
          </cell>
          <cell r="M3382" t="str">
            <v>Romance</v>
          </cell>
        </row>
        <row r="3383">
          <cell r="A3383" t="str">
            <v>Mike Newell</v>
          </cell>
          <cell r="B3383">
            <v>139</v>
          </cell>
          <cell r="C3383">
            <v>4584886</v>
          </cell>
          <cell r="D3383" t="str">
            <v>Drama|Romance</v>
          </cell>
          <cell r="E3383" t="str">
            <v>Love in the Time of CholeraÂ </v>
          </cell>
          <cell r="F3383" t="str">
            <v>http://www.imdb.com/title/tt0484740/?ref_=fn_tt_tt_1</v>
          </cell>
          <cell r="G3383" t="str">
            <v>English</v>
          </cell>
          <cell r="H3383" t="str">
            <v>USA</v>
          </cell>
          <cell r="I3383">
            <v>45000000</v>
          </cell>
          <cell r="J3383">
            <v>2007</v>
          </cell>
          <cell r="K3383">
            <v>6.4</v>
          </cell>
          <cell r="L3383" t="str">
            <v>Drama</v>
          </cell>
          <cell r="M3383" t="str">
            <v>Romance</v>
          </cell>
        </row>
        <row r="3384">
          <cell r="A3384" t="str">
            <v>George P. Cosmatos</v>
          </cell>
          <cell r="B3384">
            <v>103</v>
          </cell>
          <cell r="C3384">
            <v>2154540</v>
          </cell>
          <cell r="D3384" t="str">
            <v>Action|Thriller</v>
          </cell>
          <cell r="E3384" t="str">
            <v>Shadow ConspiracyÂ </v>
          </cell>
          <cell r="F3384" t="str">
            <v>http://www.imdb.com/title/tt0120107/?ref_=fn_tt_tt_1</v>
          </cell>
          <cell r="G3384" t="str">
            <v>English</v>
          </cell>
          <cell r="H3384" t="str">
            <v>USA</v>
          </cell>
          <cell r="I3384">
            <v>45000000</v>
          </cell>
          <cell r="J3384">
            <v>1997</v>
          </cell>
          <cell r="K3384">
            <v>4.9000000000000004</v>
          </cell>
          <cell r="L3384" t="str">
            <v>Action</v>
          </cell>
          <cell r="M3384" t="str">
            <v>Thriller</v>
          </cell>
        </row>
        <row r="3385">
          <cell r="A3385" t="str">
            <v>Oliver Parker</v>
          </cell>
          <cell r="B3385">
            <v>101</v>
          </cell>
          <cell r="C3385">
            <v>8129455</v>
          </cell>
          <cell r="D3385" t="str">
            <v>Action|Adventure|Comedy|Crime</v>
          </cell>
          <cell r="E3385" t="str">
            <v>Johnny English RebornÂ </v>
          </cell>
          <cell r="F3385" t="str">
            <v>http://www.imdb.com/title/tt1634122/?ref_=fn_tt_tt_1</v>
          </cell>
          <cell r="G3385" t="str">
            <v>English</v>
          </cell>
          <cell r="H3385" t="str">
            <v>USA</v>
          </cell>
          <cell r="I3385">
            <v>45000000</v>
          </cell>
          <cell r="J3385">
            <v>2011</v>
          </cell>
          <cell r="K3385">
            <v>6.3</v>
          </cell>
          <cell r="L3385" t="str">
            <v>Action</v>
          </cell>
          <cell r="M3385" t="str">
            <v>Adventure</v>
          </cell>
          <cell r="N3385" t="str">
            <v>Comedy</v>
          </cell>
          <cell r="O3385" t="str">
            <v>Crime</v>
          </cell>
        </row>
        <row r="3386">
          <cell r="A3386" t="str">
            <v>Louis Leterrier</v>
          </cell>
          <cell r="B3386">
            <v>103</v>
          </cell>
          <cell r="C3386">
            <v>24520892</v>
          </cell>
          <cell r="D3386" t="str">
            <v>Action|Crime|Drama|Thriller</v>
          </cell>
          <cell r="E3386" t="str">
            <v>UnleashedÂ </v>
          </cell>
          <cell r="F3386" t="str">
            <v>http://www.imdb.com/title/tt0342258/?ref_=fn_tt_tt_1</v>
          </cell>
          <cell r="G3386" t="str">
            <v>English</v>
          </cell>
          <cell r="H3386" t="str">
            <v>France</v>
          </cell>
          <cell r="I3386">
            <v>45000000</v>
          </cell>
          <cell r="J3386">
            <v>2005</v>
          </cell>
          <cell r="K3386">
            <v>7</v>
          </cell>
          <cell r="L3386" t="str">
            <v>Action</v>
          </cell>
          <cell r="M3386" t="str">
            <v>Crime</v>
          </cell>
          <cell r="N3386" t="str">
            <v>Drama</v>
          </cell>
          <cell r="O3386" t="str">
            <v>Thriller</v>
          </cell>
        </row>
        <row r="3387">
          <cell r="A3387" t="str">
            <v>Peter Lord</v>
          </cell>
          <cell r="B3387">
            <v>84</v>
          </cell>
          <cell r="C3387">
            <v>106793915</v>
          </cell>
          <cell r="D3387" t="str">
            <v>Adventure|Animation|Comedy|Drama|Family</v>
          </cell>
          <cell r="E3387" t="str">
            <v>Chicken RunÂ </v>
          </cell>
          <cell r="F3387" t="str">
            <v>http://www.imdb.com/title/tt0120630/?ref_=fn_tt_tt_1</v>
          </cell>
          <cell r="G3387" t="str">
            <v>English</v>
          </cell>
          <cell r="H3387" t="str">
            <v>UK</v>
          </cell>
          <cell r="I3387">
            <v>45000000</v>
          </cell>
          <cell r="J3387">
            <v>2000</v>
          </cell>
          <cell r="K3387">
            <v>7</v>
          </cell>
          <cell r="L3387" t="str">
            <v>Adventure</v>
          </cell>
          <cell r="M3387" t="str">
            <v>Animation</v>
          </cell>
          <cell r="N3387" t="str">
            <v>Comedy</v>
          </cell>
          <cell r="O3387" t="str">
            <v>Drama</v>
          </cell>
        </row>
        <row r="3388">
          <cell r="A3388" t="str">
            <v>Sngmoo Lee</v>
          </cell>
          <cell r="B3388">
            <v>100</v>
          </cell>
          <cell r="C3388">
            <v>5664251</v>
          </cell>
          <cell r="D3388" t="str">
            <v>Action|Fantasy|Western</v>
          </cell>
          <cell r="E3388" t="str">
            <v>The Warrior's WayÂ </v>
          </cell>
          <cell r="F3388" t="str">
            <v>http://www.imdb.com/title/tt1032751/?ref_=fn_tt_tt_1</v>
          </cell>
          <cell r="G3388" t="str">
            <v>English</v>
          </cell>
          <cell r="H3388" t="str">
            <v>New Zealand</v>
          </cell>
          <cell r="I3388">
            <v>45000000</v>
          </cell>
          <cell r="J3388">
            <v>2010</v>
          </cell>
          <cell r="K3388">
            <v>6.3</v>
          </cell>
          <cell r="L3388" t="str">
            <v>Action</v>
          </cell>
          <cell r="M3388" t="str">
            <v>Fantasy</v>
          </cell>
          <cell r="N3388" t="str">
            <v>Western</v>
          </cell>
        </row>
        <row r="3389">
          <cell r="A3389" t="str">
            <v>David Zucker</v>
          </cell>
          <cell r="B3389">
            <v>89</v>
          </cell>
          <cell r="C3389">
            <v>90703745</v>
          </cell>
          <cell r="D3389" t="str">
            <v>Comedy</v>
          </cell>
          <cell r="E3389" t="str">
            <v>Scary Movie 4Â </v>
          </cell>
          <cell r="F3389" t="str">
            <v>http://www.imdb.com/title/tt0362120/?ref_=fn_tt_tt_1</v>
          </cell>
          <cell r="G3389" t="str">
            <v>English</v>
          </cell>
          <cell r="H3389" t="str">
            <v>USA</v>
          </cell>
          <cell r="I3389">
            <v>45000000</v>
          </cell>
          <cell r="J3389">
            <v>2006</v>
          </cell>
          <cell r="K3389">
            <v>5.0999999999999996</v>
          </cell>
          <cell r="L3389" t="str">
            <v>Comedy</v>
          </cell>
          <cell r="M3389">
            <v>0</v>
          </cell>
        </row>
        <row r="3390">
          <cell r="A3390" t="str">
            <v>Paul Verhoeven</v>
          </cell>
          <cell r="B3390">
            <v>131</v>
          </cell>
          <cell r="C3390">
            <v>20302961</v>
          </cell>
          <cell r="D3390" t="str">
            <v>Drama</v>
          </cell>
          <cell r="E3390" t="str">
            <v>ShowgirlsÂ </v>
          </cell>
          <cell r="F3390" t="str">
            <v>http://www.imdb.com/title/tt0114436/?ref_=fn_tt_tt_1</v>
          </cell>
          <cell r="G3390" t="str">
            <v>English</v>
          </cell>
          <cell r="H3390" t="str">
            <v>France</v>
          </cell>
          <cell r="I3390">
            <v>45000000</v>
          </cell>
          <cell r="J3390">
            <v>1995</v>
          </cell>
          <cell r="K3390">
            <v>4.5999999999999996</v>
          </cell>
          <cell r="L3390" t="str">
            <v>Drama</v>
          </cell>
          <cell r="M3390">
            <v>0</v>
          </cell>
        </row>
        <row r="3391">
          <cell r="A3391" t="str">
            <v>J.A. Bayona</v>
          </cell>
          <cell r="B3391">
            <v>114</v>
          </cell>
          <cell r="C3391">
            <v>18996755</v>
          </cell>
          <cell r="D3391" t="str">
            <v>Drama|Thriller</v>
          </cell>
          <cell r="E3391" t="str">
            <v>The ImpossibleÂ </v>
          </cell>
          <cell r="F3391" t="str">
            <v>http://www.imdb.com/title/tt1649419/?ref_=fn_tt_tt_1</v>
          </cell>
          <cell r="G3391" t="str">
            <v>English</v>
          </cell>
          <cell r="H3391" t="str">
            <v>Spain</v>
          </cell>
          <cell r="I3391">
            <v>45000000</v>
          </cell>
          <cell r="J3391">
            <v>2012</v>
          </cell>
          <cell r="K3391">
            <v>7.6</v>
          </cell>
          <cell r="L3391" t="str">
            <v>Drama</v>
          </cell>
          <cell r="M3391" t="str">
            <v>Thriller</v>
          </cell>
        </row>
        <row r="3392">
          <cell r="A3392" t="str">
            <v>Rob Marshall</v>
          </cell>
          <cell r="B3392">
            <v>113</v>
          </cell>
          <cell r="C3392">
            <v>170684505</v>
          </cell>
          <cell r="D3392" t="str">
            <v>Comedy|Crime|Musical</v>
          </cell>
          <cell r="E3392" t="str">
            <v>ChicagoÂ </v>
          </cell>
          <cell r="F3392" t="str">
            <v>http://www.imdb.com/title/tt0299658/?ref_=fn_tt_tt_1</v>
          </cell>
          <cell r="G3392" t="str">
            <v>English</v>
          </cell>
          <cell r="H3392" t="str">
            <v>USA</v>
          </cell>
          <cell r="I3392">
            <v>45000000</v>
          </cell>
          <cell r="J3392">
            <v>2002</v>
          </cell>
          <cell r="K3392">
            <v>7.2</v>
          </cell>
          <cell r="L3392" t="str">
            <v>Comedy</v>
          </cell>
          <cell r="M3392" t="str">
            <v>Crime</v>
          </cell>
          <cell r="N3392" t="str">
            <v>Musical</v>
          </cell>
        </row>
        <row r="3393">
          <cell r="A3393" t="str">
            <v>John Singleton</v>
          </cell>
          <cell r="B3393">
            <v>109</v>
          </cell>
          <cell r="C3393">
            <v>74484168</v>
          </cell>
          <cell r="D3393" t="str">
            <v>Action|Crime|Drama|Mystery|Thriller</v>
          </cell>
          <cell r="E3393" t="str">
            <v>Four BrothersÂ </v>
          </cell>
          <cell r="F3393" t="str">
            <v>http://www.imdb.com/title/tt0430105/?ref_=fn_tt_tt_1</v>
          </cell>
          <cell r="G3393" t="str">
            <v>English</v>
          </cell>
          <cell r="H3393" t="str">
            <v>USA</v>
          </cell>
          <cell r="I3393">
            <v>45000000</v>
          </cell>
          <cell r="J3393">
            <v>2005</v>
          </cell>
          <cell r="K3393">
            <v>6.9</v>
          </cell>
          <cell r="L3393" t="str">
            <v>Action</v>
          </cell>
          <cell r="M3393" t="str">
            <v>Crime</v>
          </cell>
          <cell r="N3393" t="str">
            <v>Drama</v>
          </cell>
          <cell r="O3393" t="str">
            <v>Mystery</v>
          </cell>
        </row>
        <row r="3394">
          <cell r="A3394" t="str">
            <v>Sam Weisman</v>
          </cell>
          <cell r="B3394">
            <v>94</v>
          </cell>
          <cell r="C3394">
            <v>32095318</v>
          </cell>
          <cell r="D3394" t="str">
            <v>Comedy|Crime</v>
          </cell>
          <cell r="E3394" t="str">
            <v>What's the Worst That Could Happen?Â </v>
          </cell>
          <cell r="F3394" t="str">
            <v>http://www.imdb.com/title/tt0161083/?ref_=fn_tt_tt_1</v>
          </cell>
          <cell r="G3394" t="str">
            <v>English</v>
          </cell>
          <cell r="H3394" t="str">
            <v>USA</v>
          </cell>
          <cell r="I3394">
            <v>45000000</v>
          </cell>
          <cell r="J3394">
            <v>2001</v>
          </cell>
          <cell r="K3394">
            <v>5.5</v>
          </cell>
          <cell r="L3394" t="str">
            <v>Comedy</v>
          </cell>
          <cell r="M3394" t="str">
            <v>Crime</v>
          </cell>
        </row>
        <row r="3395">
          <cell r="A3395" t="str">
            <v>James Wong</v>
          </cell>
          <cell r="B3395">
            <v>100</v>
          </cell>
          <cell r="C3395">
            <v>9353573</v>
          </cell>
          <cell r="D3395" t="str">
            <v>Action|Adventure|Fantasy|Sci-Fi|Thriller</v>
          </cell>
          <cell r="E3395" t="str">
            <v>Dragonball: EvolutionÂ </v>
          </cell>
          <cell r="F3395" t="str">
            <v>http://www.imdb.com/title/tt1098327/?ref_=fn_tt_tt_1</v>
          </cell>
          <cell r="G3395" t="str">
            <v>English</v>
          </cell>
          <cell r="H3395" t="str">
            <v>USA</v>
          </cell>
          <cell r="I3395">
            <v>45000000</v>
          </cell>
          <cell r="J3395">
            <v>2009</v>
          </cell>
          <cell r="K3395">
            <v>2.7</v>
          </cell>
          <cell r="L3395" t="str">
            <v>Action</v>
          </cell>
          <cell r="M3395" t="str">
            <v>Adventure</v>
          </cell>
          <cell r="N3395" t="str">
            <v>Fantasy</v>
          </cell>
          <cell r="O3395" t="str">
            <v>Sci-Fi</v>
          </cell>
        </row>
        <row r="3396">
          <cell r="A3396" t="str">
            <v>Jee-woon Kim</v>
          </cell>
          <cell r="B3396">
            <v>107</v>
          </cell>
          <cell r="C3396">
            <v>12026670</v>
          </cell>
          <cell r="D3396" t="str">
            <v>Action|Crime|Thriller</v>
          </cell>
          <cell r="E3396" t="str">
            <v>The Last StandÂ </v>
          </cell>
          <cell r="F3396" t="str">
            <v>http://www.imdb.com/title/tt1549920/?ref_=fn_tt_tt_1</v>
          </cell>
          <cell r="G3396" t="str">
            <v>English</v>
          </cell>
          <cell r="H3396" t="str">
            <v>USA</v>
          </cell>
          <cell r="I3396">
            <v>45000000</v>
          </cell>
          <cell r="J3396">
            <v>2013</v>
          </cell>
          <cell r="K3396">
            <v>6.4</v>
          </cell>
          <cell r="L3396" t="str">
            <v>Action</v>
          </cell>
          <cell r="M3396" t="str">
            <v>Crime</v>
          </cell>
          <cell r="N3396" t="str">
            <v>Thriller</v>
          </cell>
        </row>
        <row r="3397">
          <cell r="A3397" t="str">
            <v>Charles Herman-Wurmfeld</v>
          </cell>
          <cell r="B3397">
            <v>95</v>
          </cell>
          <cell r="C3397">
            <v>89808372</v>
          </cell>
          <cell r="D3397" t="str">
            <v>Comedy</v>
          </cell>
          <cell r="E3397" t="str">
            <v>Legally Blonde 2: Red, White &amp; BlondeÂ </v>
          </cell>
          <cell r="F3397" t="str">
            <v>http://www.imdb.com/title/tt0333780/?ref_=fn_tt_tt_1</v>
          </cell>
          <cell r="G3397" t="str">
            <v>English</v>
          </cell>
          <cell r="H3397" t="str">
            <v>USA</v>
          </cell>
          <cell r="I3397">
            <v>45000000</v>
          </cell>
          <cell r="J3397">
            <v>2003</v>
          </cell>
          <cell r="K3397">
            <v>4.5999999999999996</v>
          </cell>
          <cell r="L3397" t="str">
            <v>Comedy</v>
          </cell>
          <cell r="M3397">
            <v>0</v>
          </cell>
        </row>
        <row r="3398">
          <cell r="A3398" t="str">
            <v>Ole Christian Madsen</v>
          </cell>
          <cell r="B3398">
            <v>45</v>
          </cell>
          <cell r="C3398">
            <v>145109</v>
          </cell>
          <cell r="D3398" t="str">
            <v>Drama|History|Thriller|War</v>
          </cell>
          <cell r="E3398" t="str">
            <v>Flame and CitronÂ </v>
          </cell>
          <cell r="F3398" t="str">
            <v>http://www.imdb.com/title/tt0920458/?ref_=fn_tt_tt_1</v>
          </cell>
          <cell r="G3398" t="str">
            <v>Danish</v>
          </cell>
          <cell r="H3398" t="str">
            <v>Denmark</v>
          </cell>
          <cell r="I3398">
            <v>45000000</v>
          </cell>
          <cell r="J3398">
            <v>2008</v>
          </cell>
          <cell r="K3398">
            <v>7.3</v>
          </cell>
          <cell r="L3398" t="str">
            <v>Drama</v>
          </cell>
          <cell r="M3398" t="str">
            <v>History</v>
          </cell>
          <cell r="N3398" t="str">
            <v>Thriller</v>
          </cell>
          <cell r="O3398" t="str">
            <v>War</v>
          </cell>
        </row>
        <row r="3399">
          <cell r="A3399" t="str">
            <v>John Singleton</v>
          </cell>
          <cell r="B3399">
            <v>99</v>
          </cell>
          <cell r="C3399">
            <v>70327868</v>
          </cell>
          <cell r="D3399" t="str">
            <v>Action|Crime|Thriller</v>
          </cell>
          <cell r="E3399" t="str">
            <v>ShaftÂ </v>
          </cell>
          <cell r="F3399" t="str">
            <v>http://www.imdb.com/title/tt0162650/?ref_=fn_tt_tt_1</v>
          </cell>
          <cell r="G3399" t="str">
            <v>English</v>
          </cell>
          <cell r="H3399" t="str">
            <v>Germany</v>
          </cell>
          <cell r="I3399">
            <v>46000000</v>
          </cell>
          <cell r="J3399">
            <v>2000</v>
          </cell>
          <cell r="K3399">
            <v>5.9</v>
          </cell>
          <cell r="L3399" t="str">
            <v>Action</v>
          </cell>
          <cell r="M3399" t="str">
            <v>Crime</v>
          </cell>
          <cell r="N3399" t="str">
            <v>Thriller</v>
          </cell>
        </row>
        <row r="3400">
          <cell r="A3400" t="str">
            <v>P.J. Hogan</v>
          </cell>
          <cell r="B3400">
            <v>105</v>
          </cell>
          <cell r="C3400">
            <v>126805112</v>
          </cell>
          <cell r="D3400" t="str">
            <v>Comedy|Romance</v>
          </cell>
          <cell r="E3400" t="str">
            <v>My Best Friend's WeddingÂ </v>
          </cell>
          <cell r="F3400" t="str">
            <v>http://www.imdb.com/title/tt0119738/?ref_=fn_tt_tt_1</v>
          </cell>
          <cell r="G3400" t="str">
            <v>English</v>
          </cell>
          <cell r="H3400" t="str">
            <v>USA</v>
          </cell>
          <cell r="I3400">
            <v>46000000</v>
          </cell>
          <cell r="J3400">
            <v>1997</v>
          </cell>
          <cell r="K3400">
            <v>6.3</v>
          </cell>
          <cell r="L3400" t="str">
            <v>Comedy</v>
          </cell>
          <cell r="M3400" t="str">
            <v>Romance</v>
          </cell>
        </row>
        <row r="3401">
          <cell r="A3401" t="str">
            <v>Christopher Nolan</v>
          </cell>
          <cell r="B3401">
            <v>118</v>
          </cell>
          <cell r="C3401">
            <v>67263182</v>
          </cell>
          <cell r="D3401" t="str">
            <v>Drama|Mystery|Thriller</v>
          </cell>
          <cell r="E3401" t="str">
            <v>InsomniaÂ </v>
          </cell>
          <cell r="F3401" t="str">
            <v>http://www.imdb.com/title/tt0278504/?ref_=fn_tt_tt_1</v>
          </cell>
          <cell r="G3401" t="str">
            <v>English</v>
          </cell>
          <cell r="H3401" t="str">
            <v>USA</v>
          </cell>
          <cell r="I3401">
            <v>46000000</v>
          </cell>
          <cell r="J3401">
            <v>2002</v>
          </cell>
          <cell r="K3401">
            <v>7.2</v>
          </cell>
          <cell r="L3401" t="str">
            <v>Drama</v>
          </cell>
          <cell r="M3401" t="str">
            <v>Mystery</v>
          </cell>
          <cell r="N3401" t="str">
            <v>Thriller</v>
          </cell>
        </row>
        <row r="3402">
          <cell r="A3402" t="str">
            <v>Edward Zwick</v>
          </cell>
          <cell r="B3402">
            <v>116</v>
          </cell>
          <cell r="C3402">
            <v>58918501</v>
          </cell>
          <cell r="D3402" t="str">
            <v>Action|Drama|Mystery|Thriller|War</v>
          </cell>
          <cell r="E3402" t="str">
            <v>Courage Under FireÂ </v>
          </cell>
          <cell r="F3402" t="str">
            <v>http://www.imdb.com/title/tt0115956/?ref_=fn_tt_tt_1</v>
          </cell>
          <cell r="G3402" t="str">
            <v>English</v>
          </cell>
          <cell r="H3402" t="str">
            <v>USA</v>
          </cell>
          <cell r="I3402">
            <v>46000000</v>
          </cell>
          <cell r="J3402">
            <v>1996</v>
          </cell>
          <cell r="K3402">
            <v>6.6</v>
          </cell>
          <cell r="L3402" t="str">
            <v>Action</v>
          </cell>
          <cell r="M3402" t="str">
            <v>Drama</v>
          </cell>
          <cell r="N3402" t="str">
            <v>Mystery</v>
          </cell>
          <cell r="O3402" t="str">
            <v>Thriller</v>
          </cell>
        </row>
        <row r="3403">
          <cell r="A3403" t="str">
            <v>Denis Villeneuve</v>
          </cell>
          <cell r="B3403">
            <v>153</v>
          </cell>
          <cell r="C3403">
            <v>60962878</v>
          </cell>
          <cell r="D3403" t="str">
            <v>Crime|Drama|Mystery|Thriller</v>
          </cell>
          <cell r="E3403" t="str">
            <v>PrisonersÂ </v>
          </cell>
          <cell r="F3403" t="str">
            <v>http://www.imdb.com/title/tt1392214/?ref_=fn_tt_tt_1</v>
          </cell>
          <cell r="G3403" t="str">
            <v>English</v>
          </cell>
          <cell r="H3403" t="str">
            <v>USA</v>
          </cell>
          <cell r="I3403">
            <v>46000000</v>
          </cell>
          <cell r="J3403">
            <v>2013</v>
          </cell>
          <cell r="K3403">
            <v>8.1</v>
          </cell>
          <cell r="L3403" t="str">
            <v>Crime</v>
          </cell>
          <cell r="M3403" t="str">
            <v>Drama</v>
          </cell>
          <cell r="N3403" t="str">
            <v>Mystery</v>
          </cell>
          <cell r="O3403" t="str">
            <v>Thriller</v>
          </cell>
        </row>
        <row r="3404">
          <cell r="A3404" t="str">
            <v>Jean-Pierre Jeunet</v>
          </cell>
          <cell r="B3404">
            <v>133</v>
          </cell>
          <cell r="C3404">
            <v>6167817</v>
          </cell>
          <cell r="D3404" t="str">
            <v>Drama|Mystery|Romance|War</v>
          </cell>
          <cell r="E3404" t="str">
            <v>A Very Long EngagementÂ </v>
          </cell>
          <cell r="F3404" t="str">
            <v>http://www.imdb.com/title/tt0344510/?ref_=fn_tt_tt_1</v>
          </cell>
          <cell r="G3404" t="str">
            <v>French</v>
          </cell>
          <cell r="H3404" t="str">
            <v>France</v>
          </cell>
          <cell r="I3404">
            <v>47000000</v>
          </cell>
          <cell r="J3404">
            <v>2004</v>
          </cell>
          <cell r="K3404">
            <v>7.7</v>
          </cell>
          <cell r="L3404" t="str">
            <v>Drama</v>
          </cell>
          <cell r="M3404" t="str">
            <v>Mystery</v>
          </cell>
          <cell r="N3404" t="str">
            <v>Romance</v>
          </cell>
          <cell r="O3404" t="str">
            <v>War</v>
          </cell>
        </row>
        <row r="3405">
          <cell r="A3405" t="str">
            <v>Ben Stiller</v>
          </cell>
          <cell r="B3405">
            <v>96</v>
          </cell>
          <cell r="C3405">
            <v>60154431</v>
          </cell>
          <cell r="D3405" t="str">
            <v>Comedy|Drama|Thriller</v>
          </cell>
          <cell r="E3405" t="str">
            <v>The Cable GuyÂ </v>
          </cell>
          <cell r="F3405" t="str">
            <v>http://www.imdb.com/title/tt0115798/?ref_=fn_tt_tt_1</v>
          </cell>
          <cell r="G3405" t="str">
            <v>English</v>
          </cell>
          <cell r="H3405" t="str">
            <v>USA</v>
          </cell>
          <cell r="I3405">
            <v>47000000</v>
          </cell>
          <cell r="J3405">
            <v>1996</v>
          </cell>
          <cell r="K3405">
            <v>6</v>
          </cell>
          <cell r="L3405" t="str">
            <v>Comedy</v>
          </cell>
          <cell r="M3405" t="str">
            <v>Drama</v>
          </cell>
          <cell r="N3405" t="str">
            <v>Thriller</v>
          </cell>
        </row>
        <row r="3406">
          <cell r="A3406" t="str">
            <v>Paul Bolger</v>
          </cell>
          <cell r="B3406">
            <v>75</v>
          </cell>
          <cell r="C3406">
            <v>15519841</v>
          </cell>
          <cell r="D3406" t="str">
            <v>Adventure|Animation|Comedy|Family|Fantasy</v>
          </cell>
          <cell r="E3406" t="str">
            <v>Happily N'Ever AfterÂ </v>
          </cell>
          <cell r="F3406" t="str">
            <v>http://www.imdb.com/title/tt0308353/?ref_=fn_tt_tt_1</v>
          </cell>
          <cell r="G3406" t="str">
            <v>English</v>
          </cell>
          <cell r="H3406" t="str">
            <v>USA</v>
          </cell>
          <cell r="I3406">
            <v>47000000</v>
          </cell>
          <cell r="J3406">
            <v>2006</v>
          </cell>
          <cell r="K3406">
            <v>4.5</v>
          </cell>
          <cell r="L3406" t="str">
            <v>Adventure</v>
          </cell>
          <cell r="M3406" t="str">
            <v>Animation</v>
          </cell>
          <cell r="N3406" t="str">
            <v>Comedy</v>
          </cell>
          <cell r="O3406" t="str">
            <v>Family</v>
          </cell>
        </row>
        <row r="3407">
          <cell r="A3407" t="str">
            <v>Stephen Frears</v>
          </cell>
          <cell r="B3407">
            <v>108</v>
          </cell>
          <cell r="C3407">
            <v>5600000</v>
          </cell>
          <cell r="D3407" t="str">
            <v>Drama|Horror|Romance|Thriller</v>
          </cell>
          <cell r="E3407" t="str">
            <v>Mary ReillyÂ </v>
          </cell>
          <cell r="F3407" t="str">
            <v>http://www.imdb.com/title/tt0117002/?ref_=fn_tt_tt_1</v>
          </cell>
          <cell r="G3407" t="str">
            <v>English</v>
          </cell>
          <cell r="H3407" t="str">
            <v>USA</v>
          </cell>
          <cell r="I3407">
            <v>47000000</v>
          </cell>
          <cell r="J3407">
            <v>1996</v>
          </cell>
          <cell r="K3407">
            <v>5.8</v>
          </cell>
          <cell r="L3407" t="str">
            <v>Drama</v>
          </cell>
          <cell r="M3407" t="str">
            <v>Horror</v>
          </cell>
          <cell r="N3407" t="str">
            <v>Romance</v>
          </cell>
          <cell r="O3407" t="str">
            <v>Thriller</v>
          </cell>
        </row>
        <row r="3408">
          <cell r="A3408" t="str">
            <v>Jimmy Hayward</v>
          </cell>
          <cell r="B3408">
            <v>81</v>
          </cell>
          <cell r="C3408">
            <v>10539414</v>
          </cell>
          <cell r="D3408" t="str">
            <v>Action|Drama|Fantasy|Thriller|Western</v>
          </cell>
          <cell r="E3408" t="str">
            <v>Jonah HexÂ </v>
          </cell>
          <cell r="F3408" t="str">
            <v>http://www.imdb.com/title/tt1075747/?ref_=fn_tt_tt_1</v>
          </cell>
          <cell r="G3408" t="str">
            <v>English</v>
          </cell>
          <cell r="H3408" t="str">
            <v>USA</v>
          </cell>
          <cell r="I3408">
            <v>47000000</v>
          </cell>
          <cell r="J3408">
            <v>2010</v>
          </cell>
          <cell r="K3408">
            <v>4.7</v>
          </cell>
          <cell r="L3408" t="str">
            <v>Action</v>
          </cell>
          <cell r="M3408" t="str">
            <v>Drama</v>
          </cell>
          <cell r="N3408" t="str">
            <v>Fantasy</v>
          </cell>
          <cell r="O3408" t="str">
            <v>Thriller</v>
          </cell>
        </row>
        <row r="3409">
          <cell r="A3409" t="str">
            <v>M. Night Shyamalan</v>
          </cell>
          <cell r="B3409">
            <v>91</v>
          </cell>
          <cell r="C3409">
            <v>64505912</v>
          </cell>
          <cell r="D3409" t="str">
            <v>Sci-Fi|Thriller</v>
          </cell>
          <cell r="E3409" t="str">
            <v>The HappeningÂ </v>
          </cell>
          <cell r="F3409" t="str">
            <v>http://www.imdb.com/title/tt0949731/?ref_=fn_tt_tt_1</v>
          </cell>
          <cell r="G3409" t="str">
            <v>English</v>
          </cell>
          <cell r="H3409" t="str">
            <v>USA</v>
          </cell>
          <cell r="I3409">
            <v>48000000</v>
          </cell>
          <cell r="J3409">
            <v>2008</v>
          </cell>
          <cell r="K3409">
            <v>5</v>
          </cell>
          <cell r="L3409" t="str">
            <v>Sci-Fi</v>
          </cell>
          <cell r="M3409" t="str">
            <v>Thriller</v>
          </cell>
        </row>
        <row r="3410">
          <cell r="A3410" t="str">
            <v>Griffin Dunne</v>
          </cell>
          <cell r="B3410">
            <v>104</v>
          </cell>
          <cell r="C3410">
            <v>46611204</v>
          </cell>
          <cell r="D3410" t="str">
            <v>Comedy|Drama|Fantasy|Romance</v>
          </cell>
          <cell r="E3410" t="str">
            <v>Practical MagicÂ </v>
          </cell>
          <cell r="F3410" t="str">
            <v>http://www.imdb.com/title/tt0120791/?ref_=fn_tt_tt_1</v>
          </cell>
          <cell r="G3410" t="str">
            <v>English</v>
          </cell>
          <cell r="H3410" t="str">
            <v>USA</v>
          </cell>
          <cell r="I3410">
            <v>48000000</v>
          </cell>
          <cell r="J3410">
            <v>1998</v>
          </cell>
          <cell r="K3410">
            <v>6.1</v>
          </cell>
          <cell r="L3410" t="str">
            <v>Comedy</v>
          </cell>
          <cell r="M3410" t="str">
            <v>Drama</v>
          </cell>
          <cell r="N3410" t="str">
            <v>Fantasy</v>
          </cell>
          <cell r="O3410" t="str">
            <v>Romance</v>
          </cell>
        </row>
        <row r="3411">
          <cell r="A3411" t="str">
            <v>Kevin Reynolds</v>
          </cell>
          <cell r="B3411">
            <v>155</v>
          </cell>
          <cell r="C3411">
            <v>165500000</v>
          </cell>
          <cell r="D3411" t="str">
            <v>Action|Adventure|Drama|Romance</v>
          </cell>
          <cell r="E3411" t="str">
            <v>Robin Hood: Prince of ThievesÂ </v>
          </cell>
          <cell r="F3411" t="str">
            <v>http://www.imdb.com/title/tt0102798/?ref_=fn_tt_tt_1</v>
          </cell>
          <cell r="G3411" t="str">
            <v>English</v>
          </cell>
          <cell r="H3411" t="str">
            <v>USA</v>
          </cell>
          <cell r="I3411">
            <v>48000000</v>
          </cell>
          <cell r="J3411">
            <v>1991</v>
          </cell>
          <cell r="K3411">
            <v>6.9</v>
          </cell>
          <cell r="L3411" t="str">
            <v>Action</v>
          </cell>
          <cell r="M3411" t="str">
            <v>Adventure</v>
          </cell>
          <cell r="N3411" t="str">
            <v>Drama</v>
          </cell>
          <cell r="O3411" t="str">
            <v>Romance</v>
          </cell>
        </row>
        <row r="3412">
          <cell r="A3412" t="str">
            <v>Steven Soderbergh</v>
          </cell>
          <cell r="B3412">
            <v>190</v>
          </cell>
          <cell r="C3412">
            <v>124107476</v>
          </cell>
          <cell r="D3412" t="str">
            <v>Crime|Drama|Thriller</v>
          </cell>
          <cell r="E3412" t="str">
            <v>TrafficÂ </v>
          </cell>
          <cell r="F3412" t="str">
            <v>http://www.imdb.com/title/tt0181865/?ref_=fn_tt_tt_1</v>
          </cell>
          <cell r="G3412" t="str">
            <v>English</v>
          </cell>
          <cell r="H3412" t="str">
            <v>USA</v>
          </cell>
          <cell r="I3412">
            <v>48000000</v>
          </cell>
          <cell r="J3412">
            <v>2000</v>
          </cell>
          <cell r="K3412">
            <v>7.6</v>
          </cell>
          <cell r="L3412" t="str">
            <v>Crime</v>
          </cell>
          <cell r="M3412" t="str">
            <v>Drama</v>
          </cell>
          <cell r="N3412" t="str">
            <v>Thriller</v>
          </cell>
        </row>
        <row r="3413">
          <cell r="A3413" t="str">
            <v>Steven Spielberg</v>
          </cell>
          <cell r="B3413">
            <v>127</v>
          </cell>
          <cell r="C3413">
            <v>197171806</v>
          </cell>
          <cell r="D3413" t="str">
            <v>Action|Adventure|Fantasy</v>
          </cell>
          <cell r="E3413" t="str">
            <v>Indiana Jones and the Last CrusadeÂ </v>
          </cell>
          <cell r="F3413" t="str">
            <v>http://www.imdb.com/title/tt0097576/?ref_=fn_tt_tt_1</v>
          </cell>
          <cell r="G3413" t="str">
            <v>English</v>
          </cell>
          <cell r="H3413" t="str">
            <v>USA</v>
          </cell>
          <cell r="I3413">
            <v>48000000</v>
          </cell>
          <cell r="J3413">
            <v>1989</v>
          </cell>
          <cell r="K3413">
            <v>8.3000000000000007</v>
          </cell>
          <cell r="L3413" t="str">
            <v>Action</v>
          </cell>
          <cell r="M3413" t="str">
            <v>Adventure</v>
          </cell>
          <cell r="N3413" t="str">
            <v>Fantasy</v>
          </cell>
        </row>
        <row r="3414">
          <cell r="A3414" t="str">
            <v>Phillip Noyce</v>
          </cell>
          <cell r="B3414">
            <v>118</v>
          </cell>
          <cell r="C3414">
            <v>66488090</v>
          </cell>
          <cell r="D3414" t="str">
            <v>Crime|Drama|Mystery|Thriller</v>
          </cell>
          <cell r="E3414" t="str">
            <v>The Bone CollectorÂ </v>
          </cell>
          <cell r="F3414" t="str">
            <v>http://www.imdb.com/title/tt0145681/?ref_=fn_tt_tt_1</v>
          </cell>
          <cell r="G3414" t="str">
            <v>English</v>
          </cell>
          <cell r="H3414" t="str">
            <v>USA</v>
          </cell>
          <cell r="I3414">
            <v>48000000</v>
          </cell>
          <cell r="J3414">
            <v>1999</v>
          </cell>
          <cell r="K3414">
            <v>6.7</v>
          </cell>
          <cell r="L3414" t="str">
            <v>Crime</v>
          </cell>
          <cell r="M3414" t="str">
            <v>Drama</v>
          </cell>
          <cell r="N3414" t="str">
            <v>Mystery</v>
          </cell>
          <cell r="O3414" t="str">
            <v>Thriller</v>
          </cell>
        </row>
        <row r="3415">
          <cell r="A3415" t="str">
            <v>David Fincher</v>
          </cell>
          <cell r="B3415">
            <v>112</v>
          </cell>
          <cell r="C3415">
            <v>95308367</v>
          </cell>
          <cell r="D3415" t="str">
            <v>Crime|Drama|Thriller</v>
          </cell>
          <cell r="E3415" t="str">
            <v>Panic RoomÂ </v>
          </cell>
          <cell r="F3415" t="str">
            <v>http://www.imdb.com/title/tt0258000/?ref_=fn_tt_tt_1</v>
          </cell>
          <cell r="G3415" t="str">
            <v>English</v>
          </cell>
          <cell r="H3415" t="str">
            <v>USA</v>
          </cell>
          <cell r="I3415">
            <v>48000000</v>
          </cell>
          <cell r="J3415">
            <v>2002</v>
          </cell>
          <cell r="K3415">
            <v>6.8</v>
          </cell>
          <cell r="L3415" t="str">
            <v>Crime</v>
          </cell>
          <cell r="M3415" t="str">
            <v>Drama</v>
          </cell>
          <cell r="N3415" t="str">
            <v>Thriller</v>
          </cell>
        </row>
        <row r="3416">
          <cell r="A3416" t="str">
            <v>David O. Russell</v>
          </cell>
          <cell r="B3416">
            <v>114</v>
          </cell>
          <cell r="C3416">
            <v>60652036</v>
          </cell>
          <cell r="D3416" t="str">
            <v>Action|Adventure|Comedy|Drama|War</v>
          </cell>
          <cell r="E3416" t="str">
            <v>Three KingsÂ </v>
          </cell>
          <cell r="F3416" t="str">
            <v>http://www.imdb.com/title/tt0120188/?ref_=fn_tt_tt_1</v>
          </cell>
          <cell r="G3416" t="str">
            <v>English</v>
          </cell>
          <cell r="H3416" t="str">
            <v>USA</v>
          </cell>
          <cell r="I3416">
            <v>48000000</v>
          </cell>
          <cell r="J3416">
            <v>1999</v>
          </cell>
          <cell r="K3416">
            <v>7.1</v>
          </cell>
          <cell r="L3416" t="str">
            <v>Action</v>
          </cell>
          <cell r="M3416" t="str">
            <v>Adventure</v>
          </cell>
          <cell r="N3416" t="str">
            <v>Comedy</v>
          </cell>
          <cell r="O3416" t="str">
            <v>Drama</v>
          </cell>
        </row>
        <row r="3417">
          <cell r="A3417" t="str">
            <v>Jerry Zucker</v>
          </cell>
          <cell r="B3417">
            <v>112</v>
          </cell>
          <cell r="C3417">
            <v>56607223</v>
          </cell>
          <cell r="D3417" t="str">
            <v>Adventure|Comedy</v>
          </cell>
          <cell r="E3417" t="str">
            <v>Rat RaceÂ </v>
          </cell>
          <cell r="F3417" t="str">
            <v>http://www.imdb.com/title/tt0250687/?ref_=fn_tt_tt_1</v>
          </cell>
          <cell r="G3417" t="str">
            <v>English</v>
          </cell>
          <cell r="H3417" t="str">
            <v>Canada</v>
          </cell>
          <cell r="I3417">
            <v>48000000</v>
          </cell>
          <cell r="J3417">
            <v>2001</v>
          </cell>
          <cell r="K3417">
            <v>6.4</v>
          </cell>
          <cell r="L3417" t="str">
            <v>Adventure</v>
          </cell>
          <cell r="M3417" t="str">
            <v>Comedy</v>
          </cell>
        </row>
        <row r="3418">
          <cell r="A3418" t="str">
            <v>Iain Softley</v>
          </cell>
          <cell r="B3418">
            <v>120</v>
          </cell>
          <cell r="C3418">
            <v>50173190</v>
          </cell>
          <cell r="D3418" t="str">
            <v>Drama|Mystery|Sci-Fi</v>
          </cell>
          <cell r="E3418" t="str">
            <v>K-PAXÂ </v>
          </cell>
          <cell r="F3418" t="str">
            <v>http://www.imdb.com/title/tt0272152/?ref_=fn_tt_tt_1</v>
          </cell>
          <cell r="G3418" t="str">
            <v>English</v>
          </cell>
          <cell r="H3418" t="str">
            <v>USA</v>
          </cell>
          <cell r="I3418">
            <v>48000000</v>
          </cell>
          <cell r="J3418">
            <v>2001</v>
          </cell>
          <cell r="K3418">
            <v>7.4</v>
          </cell>
          <cell r="L3418" t="str">
            <v>Drama</v>
          </cell>
          <cell r="M3418" t="str">
            <v>Mystery</v>
          </cell>
          <cell r="N3418" t="str">
            <v>Sci-Fi</v>
          </cell>
        </row>
        <row r="3419">
          <cell r="A3419" t="str">
            <v>James Mangold</v>
          </cell>
          <cell r="B3419">
            <v>123</v>
          </cell>
          <cell r="C3419">
            <v>47095453</v>
          </cell>
          <cell r="D3419" t="str">
            <v>Comedy|Fantasy|Romance</v>
          </cell>
          <cell r="E3419" t="str">
            <v>Kate &amp; LeopoldÂ </v>
          </cell>
          <cell r="F3419" t="str">
            <v>http://www.imdb.com/title/tt0035423/?ref_=fn_tt_tt_1</v>
          </cell>
          <cell r="G3419" t="str">
            <v>English</v>
          </cell>
          <cell r="H3419" t="str">
            <v>USA</v>
          </cell>
          <cell r="I3419">
            <v>48000000</v>
          </cell>
          <cell r="J3419">
            <v>2001</v>
          </cell>
          <cell r="K3419">
            <v>6.4</v>
          </cell>
          <cell r="L3419" t="str">
            <v>Comedy</v>
          </cell>
          <cell r="M3419" t="str">
            <v>Fantasy</v>
          </cell>
          <cell r="N3419" t="str">
            <v>Romance</v>
          </cell>
        </row>
        <row r="3420">
          <cell r="A3420" t="str">
            <v>Harold Ramis</v>
          </cell>
          <cell r="B3420">
            <v>93</v>
          </cell>
          <cell r="C3420">
            <v>37879996</v>
          </cell>
          <cell r="D3420" t="str">
            <v>Comedy|Fantasy|Romance</v>
          </cell>
          <cell r="E3420" t="str">
            <v>BedazzledÂ </v>
          </cell>
          <cell r="F3420" t="str">
            <v>http://www.imdb.com/title/tt0230030/?ref_=fn_tt_tt_1</v>
          </cell>
          <cell r="G3420" t="str">
            <v>English</v>
          </cell>
          <cell r="H3420" t="str">
            <v>USA</v>
          </cell>
          <cell r="I3420">
            <v>48000000</v>
          </cell>
          <cell r="J3420">
            <v>2000</v>
          </cell>
          <cell r="K3420">
            <v>6</v>
          </cell>
          <cell r="L3420" t="str">
            <v>Comedy</v>
          </cell>
          <cell r="M3420" t="str">
            <v>Fantasy</v>
          </cell>
          <cell r="N3420" t="str">
            <v>Romance</v>
          </cell>
        </row>
        <row r="3421">
          <cell r="A3421" t="str">
            <v>Olivier Megaton</v>
          </cell>
          <cell r="B3421">
            <v>115</v>
          </cell>
          <cell r="C3421">
            <v>89253340</v>
          </cell>
          <cell r="D3421" t="str">
            <v>Action|Thriller</v>
          </cell>
          <cell r="E3421" t="str">
            <v>Taken 3Â </v>
          </cell>
          <cell r="F3421" t="str">
            <v>http://www.imdb.com/title/tt2446042/?ref_=fn_tt_tt_1</v>
          </cell>
          <cell r="G3421" t="str">
            <v>English</v>
          </cell>
          <cell r="H3421" t="str">
            <v>France</v>
          </cell>
          <cell r="I3421">
            <v>48000000</v>
          </cell>
          <cell r="J3421">
            <v>2014</v>
          </cell>
          <cell r="K3421">
            <v>6</v>
          </cell>
          <cell r="L3421" t="str">
            <v>Action</v>
          </cell>
          <cell r="M3421" t="str">
            <v>Thriller</v>
          </cell>
        </row>
        <row r="3422">
          <cell r="A3422" t="str">
            <v>Steven Soderbergh</v>
          </cell>
          <cell r="B3422">
            <v>123</v>
          </cell>
          <cell r="C3422">
            <v>37339525</v>
          </cell>
          <cell r="D3422" t="str">
            <v>Crime|Drama|Romance|Thriller</v>
          </cell>
          <cell r="E3422" t="str">
            <v>Out of SightÂ </v>
          </cell>
          <cell r="F3422" t="str">
            <v>http://www.imdb.com/title/tt0120780/?ref_=fn_tt_tt_1</v>
          </cell>
          <cell r="G3422" t="str">
            <v>English</v>
          </cell>
          <cell r="H3422" t="str">
            <v>USA</v>
          </cell>
          <cell r="I3422">
            <v>48000000</v>
          </cell>
          <cell r="J3422">
            <v>1998</v>
          </cell>
          <cell r="K3422">
            <v>7</v>
          </cell>
          <cell r="L3422" t="str">
            <v>Crime</v>
          </cell>
          <cell r="M3422" t="str">
            <v>Drama</v>
          </cell>
          <cell r="N3422" t="str">
            <v>Romance</v>
          </cell>
          <cell r="O3422" t="str">
            <v>Thriller</v>
          </cell>
        </row>
        <row r="3423">
          <cell r="A3423" t="str">
            <v>John McTiernan</v>
          </cell>
          <cell r="B3423">
            <v>113</v>
          </cell>
          <cell r="C3423">
            <v>69304264</v>
          </cell>
          <cell r="D3423" t="str">
            <v>Crime|Romance|Thriller</v>
          </cell>
          <cell r="E3423" t="str">
            <v>The Thomas Crown AffairÂ </v>
          </cell>
          <cell r="F3423" t="str">
            <v>http://www.imdb.com/title/tt0155267/?ref_=fn_tt_tt_1</v>
          </cell>
          <cell r="G3423" t="str">
            <v>English</v>
          </cell>
          <cell r="H3423" t="str">
            <v>USA</v>
          </cell>
          <cell r="I3423">
            <v>48000000</v>
          </cell>
          <cell r="J3423">
            <v>1999</v>
          </cell>
          <cell r="K3423">
            <v>6.8</v>
          </cell>
          <cell r="L3423" t="str">
            <v>Crime</v>
          </cell>
          <cell r="M3423" t="str">
            <v>Romance</v>
          </cell>
          <cell r="N3423" t="str">
            <v>Thriller</v>
          </cell>
        </row>
        <row r="3424">
          <cell r="A3424" t="str">
            <v>Penny Marshall</v>
          </cell>
          <cell r="B3424">
            <v>132</v>
          </cell>
          <cell r="C3424">
            <v>29781453</v>
          </cell>
          <cell r="D3424" t="str">
            <v>Biography|Comedy|Drama</v>
          </cell>
          <cell r="E3424" t="str">
            <v>Riding in Cars with BoysÂ </v>
          </cell>
          <cell r="F3424" t="str">
            <v>http://www.imdb.com/title/tt0200027/?ref_=fn_tt_tt_1</v>
          </cell>
          <cell r="G3424" t="str">
            <v>English</v>
          </cell>
          <cell r="H3424" t="str">
            <v>USA</v>
          </cell>
          <cell r="I3424">
            <v>48000000</v>
          </cell>
          <cell r="J3424">
            <v>2001</v>
          </cell>
          <cell r="K3424">
            <v>6.4</v>
          </cell>
          <cell r="L3424" t="str">
            <v>Biography</v>
          </cell>
          <cell r="M3424" t="str">
            <v>Comedy</v>
          </cell>
          <cell r="N3424" t="str">
            <v>Drama</v>
          </cell>
        </row>
        <row r="3425">
          <cell r="A3425" t="str">
            <v>Joe Roth</v>
          </cell>
          <cell r="B3425">
            <v>102</v>
          </cell>
          <cell r="C3425">
            <v>93607673</v>
          </cell>
          <cell r="D3425" t="str">
            <v>Comedy|Romance</v>
          </cell>
          <cell r="E3425" t="str">
            <v>America's SweetheartsÂ </v>
          </cell>
          <cell r="F3425" t="str">
            <v>http://www.imdb.com/title/tt0265029/?ref_=fn_tt_tt_1</v>
          </cell>
          <cell r="G3425" t="str">
            <v>English</v>
          </cell>
          <cell r="H3425" t="str">
            <v>USA</v>
          </cell>
          <cell r="I3425">
            <v>48000000</v>
          </cell>
          <cell r="J3425">
            <v>2001</v>
          </cell>
          <cell r="K3425">
            <v>5.7</v>
          </cell>
          <cell r="L3425" t="str">
            <v>Comedy</v>
          </cell>
          <cell r="M3425" t="str">
            <v>Romance</v>
          </cell>
        </row>
        <row r="3426">
          <cell r="A3426" t="str">
            <v>Terence Young</v>
          </cell>
          <cell r="B3426">
            <v>140</v>
          </cell>
          <cell r="C3426">
            <v>0</v>
          </cell>
          <cell r="D3426" t="str">
            <v>Drama|History|War</v>
          </cell>
          <cell r="E3426" t="str">
            <v>InchonÂ </v>
          </cell>
          <cell r="F3426" t="str">
            <v>http://www.imdb.com/title/tt0084132/?ref_=fn_tt_tt_1</v>
          </cell>
          <cell r="G3426" t="str">
            <v>English</v>
          </cell>
          <cell r="H3426" t="str">
            <v>South Korea</v>
          </cell>
          <cell r="I3426">
            <v>48000000</v>
          </cell>
          <cell r="J3426">
            <v>1981</v>
          </cell>
          <cell r="K3426">
            <v>2.7</v>
          </cell>
          <cell r="L3426" t="str">
            <v>Drama</v>
          </cell>
          <cell r="M3426" t="str">
            <v>History</v>
          </cell>
          <cell r="N3426" t="str">
            <v>War</v>
          </cell>
        </row>
        <row r="3427">
          <cell r="A3427" t="str">
            <v>David Zucker</v>
          </cell>
          <cell r="B3427">
            <v>84</v>
          </cell>
          <cell r="C3427">
            <v>110000082</v>
          </cell>
          <cell r="D3427" t="str">
            <v>Comedy</v>
          </cell>
          <cell r="E3427" t="str">
            <v>Scary Movie 3Â </v>
          </cell>
          <cell r="F3427" t="str">
            <v>http://www.imdb.com/title/tt0306047/?ref_=fn_tt_tt_1</v>
          </cell>
          <cell r="G3427" t="str">
            <v>English</v>
          </cell>
          <cell r="H3427" t="str">
            <v>USA</v>
          </cell>
          <cell r="I3427">
            <v>48000000</v>
          </cell>
          <cell r="J3427">
            <v>2003</v>
          </cell>
          <cell r="K3427">
            <v>5.5</v>
          </cell>
          <cell r="L3427" t="str">
            <v>Comedy</v>
          </cell>
          <cell r="M3427">
            <v>0</v>
          </cell>
        </row>
        <row r="3428">
          <cell r="A3428" t="str">
            <v>James Wong</v>
          </cell>
          <cell r="B3428">
            <v>85</v>
          </cell>
          <cell r="C3428">
            <v>43905746</v>
          </cell>
          <cell r="D3428" t="str">
            <v>Action|Sci-Fi|Thriller</v>
          </cell>
          <cell r="E3428" t="str">
            <v>The OneÂ </v>
          </cell>
          <cell r="F3428" t="str">
            <v>http://www.imdb.com/title/tt0267804/?ref_=fn_tt_tt_1</v>
          </cell>
          <cell r="G3428" t="str">
            <v>English</v>
          </cell>
          <cell r="H3428" t="str">
            <v>USA</v>
          </cell>
          <cell r="I3428">
            <v>49000000</v>
          </cell>
          <cell r="J3428">
            <v>2001</v>
          </cell>
          <cell r="K3428">
            <v>5.9</v>
          </cell>
          <cell r="L3428" t="str">
            <v>Action</v>
          </cell>
          <cell r="M3428" t="str">
            <v>Sci-Fi</v>
          </cell>
          <cell r="N3428" t="str">
            <v>Thriller</v>
          </cell>
        </row>
        <row r="3429">
          <cell r="A3429" t="str">
            <v>Neill Blomkamp</v>
          </cell>
          <cell r="B3429">
            <v>120</v>
          </cell>
          <cell r="C3429">
            <v>31569268</v>
          </cell>
          <cell r="D3429" t="str">
            <v>Action|Crime|Drama|Sci-Fi|Thriller</v>
          </cell>
          <cell r="E3429" t="str">
            <v>ChappieÂ </v>
          </cell>
          <cell r="F3429" t="str">
            <v>http://www.imdb.com/title/tt1823672/?ref_=fn_tt_tt_1</v>
          </cell>
          <cell r="G3429" t="str">
            <v>English</v>
          </cell>
          <cell r="H3429" t="str">
            <v>USA</v>
          </cell>
          <cell r="I3429">
            <v>49000000</v>
          </cell>
          <cell r="J3429">
            <v>2015</v>
          </cell>
          <cell r="K3429">
            <v>6.9</v>
          </cell>
          <cell r="L3429" t="str">
            <v>Action</v>
          </cell>
          <cell r="M3429" t="str">
            <v>Crime</v>
          </cell>
          <cell r="N3429" t="str">
            <v>Drama</v>
          </cell>
          <cell r="O3429" t="str">
            <v>Sci-Fi</v>
          </cell>
        </row>
        <row r="3430">
          <cell r="A3430" t="str">
            <v>David Gordon Green</v>
          </cell>
          <cell r="B3430">
            <v>102</v>
          </cell>
          <cell r="C3430">
            <v>21557240</v>
          </cell>
          <cell r="D3430" t="str">
            <v>Adventure|Comedy|Fantasy</v>
          </cell>
          <cell r="E3430" t="str">
            <v>Your HighnessÂ </v>
          </cell>
          <cell r="F3430" t="str">
            <v>http://www.imdb.com/title/tt1240982/?ref_=fn_tt_tt_1</v>
          </cell>
          <cell r="G3430" t="str">
            <v>English</v>
          </cell>
          <cell r="H3430" t="str">
            <v>USA</v>
          </cell>
          <cell r="I3430">
            <v>49900000</v>
          </cell>
          <cell r="J3430">
            <v>2011</v>
          </cell>
          <cell r="K3430">
            <v>5.6</v>
          </cell>
          <cell r="L3430" t="str">
            <v>Adventure</v>
          </cell>
          <cell r="M3430" t="str">
            <v>Comedy</v>
          </cell>
          <cell r="N3430" t="str">
            <v>Fantasy</v>
          </cell>
        </row>
        <row r="3431">
          <cell r="A3431" t="str">
            <v>Renny Harlin</v>
          </cell>
          <cell r="B3431">
            <v>125</v>
          </cell>
          <cell r="C3431">
            <v>41814863</v>
          </cell>
          <cell r="D3431" t="str">
            <v>Horror|Mystery|Thriller</v>
          </cell>
          <cell r="E3431" t="str">
            <v>Exorcist: The BeginningÂ </v>
          </cell>
          <cell r="F3431" t="str">
            <v>http://www.imdb.com/title/tt0204313/?ref_=fn_tt_tt_1</v>
          </cell>
          <cell r="G3431" t="str">
            <v>English</v>
          </cell>
          <cell r="H3431" t="str">
            <v>USA</v>
          </cell>
          <cell r="I3431">
            <v>50000000</v>
          </cell>
          <cell r="J3431">
            <v>2004</v>
          </cell>
          <cell r="K3431">
            <v>5.0999999999999996</v>
          </cell>
          <cell r="L3431" t="str">
            <v>Horror</v>
          </cell>
          <cell r="M3431" t="str">
            <v>Mystery</v>
          </cell>
          <cell r="N3431" t="str">
            <v>Thriller</v>
          </cell>
        </row>
        <row r="3432">
          <cell r="A3432" t="str">
            <v>Mikael HÃ¥fstrÃ¶m</v>
          </cell>
          <cell r="B3432">
            <v>115</v>
          </cell>
          <cell r="C3432">
            <v>25121291</v>
          </cell>
          <cell r="D3432" t="str">
            <v>Action|Crime|Mystery|Sci-Fi|Thriller</v>
          </cell>
          <cell r="E3432" t="str">
            <v>Escape PlanÂ </v>
          </cell>
          <cell r="F3432" t="str">
            <v>http://www.imdb.com/title/tt1211956/?ref_=fn_tt_tt_1</v>
          </cell>
          <cell r="G3432" t="str">
            <v>English</v>
          </cell>
          <cell r="H3432" t="str">
            <v>USA</v>
          </cell>
          <cell r="I3432">
            <v>50000000</v>
          </cell>
          <cell r="J3432">
            <v>2013</v>
          </cell>
          <cell r="K3432">
            <v>6.7</v>
          </cell>
          <cell r="L3432" t="str">
            <v>Action</v>
          </cell>
          <cell r="M3432" t="str">
            <v>Crime</v>
          </cell>
          <cell r="N3432" t="str">
            <v>Mystery</v>
          </cell>
          <cell r="O3432" t="str">
            <v>Sci-Fi</v>
          </cell>
        </row>
        <row r="3433">
          <cell r="A3433" t="str">
            <v>John Woo</v>
          </cell>
          <cell r="B3433">
            <v>108</v>
          </cell>
          <cell r="C3433">
            <v>70450000</v>
          </cell>
          <cell r="D3433" t="str">
            <v>Action|Crime|Thriller</v>
          </cell>
          <cell r="E3433" t="str">
            <v>Broken ArrowÂ </v>
          </cell>
          <cell r="F3433" t="str">
            <v>http://www.imdb.com/title/tt0115759/?ref_=fn_tt_tt_1</v>
          </cell>
          <cell r="G3433" t="str">
            <v>English</v>
          </cell>
          <cell r="H3433" t="str">
            <v>USA</v>
          </cell>
          <cell r="I3433">
            <v>50000000</v>
          </cell>
          <cell r="J3433">
            <v>1996</v>
          </cell>
          <cell r="K3433">
            <v>6</v>
          </cell>
          <cell r="L3433" t="str">
            <v>Action</v>
          </cell>
          <cell r="M3433" t="str">
            <v>Crime</v>
          </cell>
          <cell r="N3433" t="str">
            <v>Thriller</v>
          </cell>
        </row>
        <row r="3434">
          <cell r="A3434" t="str">
            <v>Roman Polanski</v>
          </cell>
          <cell r="B3434">
            <v>130</v>
          </cell>
          <cell r="C3434">
            <v>1987287</v>
          </cell>
          <cell r="D3434" t="str">
            <v>Crime|Drama</v>
          </cell>
          <cell r="E3434" t="str">
            <v>Oliver TwistÂ </v>
          </cell>
          <cell r="F3434" t="str">
            <v>http://www.imdb.com/title/tt0380599/?ref_=fn_tt_tt_1</v>
          </cell>
          <cell r="G3434" t="str">
            <v>English</v>
          </cell>
          <cell r="H3434" t="str">
            <v>UK</v>
          </cell>
          <cell r="I3434">
            <v>50000000</v>
          </cell>
          <cell r="J3434">
            <v>2005</v>
          </cell>
          <cell r="K3434">
            <v>6.9</v>
          </cell>
          <cell r="L3434" t="str">
            <v>Crime</v>
          </cell>
          <cell r="M3434" t="str">
            <v>Drama</v>
          </cell>
        </row>
        <row r="3435">
          <cell r="A3435" t="str">
            <v>Tom Tykwer</v>
          </cell>
          <cell r="B3435">
            <v>147</v>
          </cell>
          <cell r="C3435">
            <v>2208939</v>
          </cell>
          <cell r="D3435" t="str">
            <v>Crime|Drama|Fantasy</v>
          </cell>
          <cell r="E3435" t="str">
            <v>Perfume: The Story of a MurdererÂ </v>
          </cell>
          <cell r="F3435" t="str">
            <v>http://www.imdb.com/title/tt0396171/?ref_=fn_tt_tt_1</v>
          </cell>
          <cell r="G3435" t="str">
            <v>English</v>
          </cell>
          <cell r="H3435" t="str">
            <v>Germany</v>
          </cell>
          <cell r="I3435">
            <v>50000000</v>
          </cell>
          <cell r="J3435">
            <v>2006</v>
          </cell>
          <cell r="K3435">
            <v>7.5</v>
          </cell>
          <cell r="L3435" t="str">
            <v>Crime</v>
          </cell>
          <cell r="M3435" t="str">
            <v>Drama</v>
          </cell>
          <cell r="N3435" t="str">
            <v>Fantasy</v>
          </cell>
        </row>
        <row r="3436">
          <cell r="A3436" t="str">
            <v>Brian Robbins</v>
          </cell>
          <cell r="B3436">
            <v>98</v>
          </cell>
          <cell r="C3436">
            <v>61112916</v>
          </cell>
          <cell r="D3436" t="str">
            <v>Comedy|Family|Fantasy</v>
          </cell>
          <cell r="E3436" t="str">
            <v>The Shaggy DogÂ </v>
          </cell>
          <cell r="F3436" t="str">
            <v>http://www.imdb.com/title/tt0393735/?ref_=fn_tt_tt_1</v>
          </cell>
          <cell r="G3436" t="str">
            <v>English</v>
          </cell>
          <cell r="H3436" t="str">
            <v>USA</v>
          </cell>
          <cell r="I3436">
            <v>50000000</v>
          </cell>
          <cell r="J3436">
            <v>2006</v>
          </cell>
          <cell r="K3436">
            <v>4.4000000000000004</v>
          </cell>
          <cell r="L3436" t="str">
            <v>Comedy</v>
          </cell>
          <cell r="M3436" t="str">
            <v>Family</v>
          </cell>
          <cell r="N3436" t="str">
            <v>Fantasy</v>
          </cell>
        </row>
        <row r="3437">
          <cell r="A3437" t="str">
            <v>Brian De Palma</v>
          </cell>
          <cell r="B3437">
            <v>121</v>
          </cell>
          <cell r="C3437">
            <v>22518325</v>
          </cell>
          <cell r="D3437" t="str">
            <v>Crime|Drama|Mystery|Thriller</v>
          </cell>
          <cell r="E3437" t="str">
            <v>The Black DahliaÂ </v>
          </cell>
          <cell r="F3437" t="str">
            <v>http://www.imdb.com/title/tt0387877/?ref_=fn_tt_tt_1</v>
          </cell>
          <cell r="G3437" t="str">
            <v>English</v>
          </cell>
          <cell r="H3437" t="str">
            <v>Germany</v>
          </cell>
          <cell r="I3437">
            <v>50000000</v>
          </cell>
          <cell r="J3437">
            <v>2006</v>
          </cell>
          <cell r="K3437">
            <v>5.6</v>
          </cell>
          <cell r="L3437" t="str">
            <v>Crime</v>
          </cell>
          <cell r="M3437" t="str">
            <v>Drama</v>
          </cell>
          <cell r="N3437" t="str">
            <v>Mystery</v>
          </cell>
          <cell r="O3437" t="str">
            <v>Thriller</v>
          </cell>
        </row>
        <row r="3438">
          <cell r="A3438" t="str">
            <v>Brad Silberling</v>
          </cell>
          <cell r="B3438">
            <v>100</v>
          </cell>
          <cell r="C3438">
            <v>100328194</v>
          </cell>
          <cell r="D3438" t="str">
            <v>Comedy|Family|Fantasy</v>
          </cell>
          <cell r="E3438" t="str">
            <v>CasperÂ </v>
          </cell>
          <cell r="F3438" t="str">
            <v>http://www.imdb.com/title/tt0112642/?ref_=fn_tt_tt_1</v>
          </cell>
          <cell r="G3438" t="str">
            <v>English</v>
          </cell>
          <cell r="H3438" t="str">
            <v>USA</v>
          </cell>
          <cell r="I3438">
            <v>50000000</v>
          </cell>
          <cell r="J3438">
            <v>1995</v>
          </cell>
          <cell r="K3438">
            <v>6</v>
          </cell>
          <cell r="L3438" t="str">
            <v>Comedy</v>
          </cell>
          <cell r="M3438" t="str">
            <v>Family</v>
          </cell>
          <cell r="N3438" t="str">
            <v>Fantasy</v>
          </cell>
        </row>
        <row r="3439">
          <cell r="A3439" t="str">
            <v>David Fincher</v>
          </cell>
          <cell r="B3439">
            <v>145</v>
          </cell>
          <cell r="C3439">
            <v>55473600</v>
          </cell>
          <cell r="D3439" t="str">
            <v>Action|Horror|Sci-Fi</v>
          </cell>
          <cell r="E3439" t="str">
            <v>Alien 3Â </v>
          </cell>
          <cell r="F3439" t="str">
            <v>http://www.imdb.com/title/tt0103644/?ref_=fn_tt_tt_1</v>
          </cell>
          <cell r="G3439" t="str">
            <v>English</v>
          </cell>
          <cell r="H3439" t="str">
            <v>USA</v>
          </cell>
          <cell r="I3439">
            <v>50000000</v>
          </cell>
          <cell r="J3439">
            <v>1992</v>
          </cell>
          <cell r="K3439">
            <v>6.4</v>
          </cell>
          <cell r="L3439" t="str">
            <v>Action</v>
          </cell>
          <cell r="M3439" t="str">
            <v>Horror</v>
          </cell>
          <cell r="N3439" t="str">
            <v>Sci-Fi</v>
          </cell>
        </row>
        <row r="3440">
          <cell r="A3440" t="str">
            <v>Andrew Davis</v>
          </cell>
          <cell r="B3440">
            <v>107</v>
          </cell>
          <cell r="C3440">
            <v>20550712</v>
          </cell>
          <cell r="D3440" t="str">
            <v>Action|Drama|Sci-Fi|Thriller</v>
          </cell>
          <cell r="E3440" t="str">
            <v>Chain ReactionÂ </v>
          </cell>
          <cell r="F3440" t="str">
            <v>http://www.imdb.com/title/tt0115857/?ref_=fn_tt_tt_1</v>
          </cell>
          <cell r="G3440" t="str">
            <v>English</v>
          </cell>
          <cell r="H3440" t="str">
            <v>USA</v>
          </cell>
          <cell r="I3440">
            <v>50000000</v>
          </cell>
          <cell r="J3440">
            <v>1996</v>
          </cell>
          <cell r="K3440">
            <v>5.6</v>
          </cell>
          <cell r="L3440" t="str">
            <v>Action</v>
          </cell>
          <cell r="M3440" t="str">
            <v>Drama</v>
          </cell>
          <cell r="N3440" t="str">
            <v>Sci-Fi</v>
          </cell>
          <cell r="O3440" t="str">
            <v>Thriller</v>
          </cell>
        </row>
        <row r="3441">
          <cell r="A3441" t="str">
            <v>James Bobin</v>
          </cell>
          <cell r="B3441">
            <v>119</v>
          </cell>
          <cell r="C3441">
            <v>51178893</v>
          </cell>
          <cell r="D3441" t="str">
            <v>Adventure|Comedy|Crime|Family|Musical</v>
          </cell>
          <cell r="E3441" t="str">
            <v>Muppets Most WantedÂ </v>
          </cell>
          <cell r="F3441" t="str">
            <v>http://www.imdb.com/title/tt2281587/?ref_=fn_tt_tt_1</v>
          </cell>
          <cell r="G3441" t="str">
            <v>English</v>
          </cell>
          <cell r="H3441" t="str">
            <v>USA</v>
          </cell>
          <cell r="I3441">
            <v>50000000</v>
          </cell>
          <cell r="J3441">
            <v>2014</v>
          </cell>
          <cell r="K3441">
            <v>6.4</v>
          </cell>
          <cell r="L3441" t="str">
            <v>Adventure</v>
          </cell>
          <cell r="M3441" t="str">
            <v>Comedy</v>
          </cell>
          <cell r="N3441" t="str">
            <v>Crime</v>
          </cell>
          <cell r="O3441" t="str">
            <v>Family</v>
          </cell>
        </row>
        <row r="3442">
          <cell r="A3442" t="str">
            <v>Don Bluth</v>
          </cell>
          <cell r="B3442">
            <v>94</v>
          </cell>
          <cell r="C3442">
            <v>58297830</v>
          </cell>
          <cell r="D3442" t="str">
            <v>Adventure|Animation|Drama|Family|Fantasy|Musical|Mystery|Romance</v>
          </cell>
          <cell r="E3442" t="str">
            <v>AnastasiaÂ </v>
          </cell>
          <cell r="F3442" t="str">
            <v>http://www.imdb.com/title/tt0118617/?ref_=fn_tt_tt_1</v>
          </cell>
          <cell r="G3442" t="str">
            <v>English</v>
          </cell>
          <cell r="H3442" t="str">
            <v>USA</v>
          </cell>
          <cell r="I3442">
            <v>50000000</v>
          </cell>
          <cell r="J3442">
            <v>1997</v>
          </cell>
          <cell r="K3442">
            <v>7.1</v>
          </cell>
          <cell r="L3442" t="str">
            <v>Adventure</v>
          </cell>
          <cell r="M3442" t="str">
            <v>Animation</v>
          </cell>
          <cell r="N3442" t="str">
            <v>Drama</v>
          </cell>
          <cell r="O3442" t="str">
            <v>Family</v>
          </cell>
        </row>
        <row r="3443">
          <cell r="A3443" t="str">
            <v>F. Gary Gray</v>
          </cell>
          <cell r="B3443">
            <v>118</v>
          </cell>
          <cell r="C3443">
            <v>73343413</v>
          </cell>
          <cell r="D3443" t="str">
            <v>Crime|Drama|Thriller</v>
          </cell>
          <cell r="E3443" t="str">
            <v>Law Abiding CitizenÂ </v>
          </cell>
          <cell r="F3443" t="str">
            <v>http://www.imdb.com/title/tt1197624/?ref_=fn_tt_tt_1</v>
          </cell>
          <cell r="G3443" t="str">
            <v>English</v>
          </cell>
          <cell r="H3443" t="str">
            <v>USA</v>
          </cell>
          <cell r="I3443">
            <v>50000000</v>
          </cell>
          <cell r="J3443">
            <v>2009</v>
          </cell>
          <cell r="K3443">
            <v>7.4</v>
          </cell>
          <cell r="L3443" t="str">
            <v>Crime</v>
          </cell>
          <cell r="M3443" t="str">
            <v>Drama</v>
          </cell>
          <cell r="N3443" t="str">
            <v>Thriller</v>
          </cell>
        </row>
        <row r="3444">
          <cell r="A3444" t="str">
            <v>Jay Chandrasekhar</v>
          </cell>
          <cell r="B3444">
            <v>107</v>
          </cell>
          <cell r="C3444">
            <v>80270227</v>
          </cell>
          <cell r="D3444" t="str">
            <v>Action|Adventure|Comedy</v>
          </cell>
          <cell r="E3444" t="str">
            <v>The Dukes of HazzardÂ </v>
          </cell>
          <cell r="F3444" t="str">
            <v>http://www.imdb.com/title/tt0377818/?ref_=fn_tt_tt_1</v>
          </cell>
          <cell r="G3444" t="str">
            <v>English</v>
          </cell>
          <cell r="H3444" t="str">
            <v>USA</v>
          </cell>
          <cell r="I3444">
            <v>50000000</v>
          </cell>
          <cell r="J3444">
            <v>2005</v>
          </cell>
          <cell r="K3444">
            <v>5.0999999999999996</v>
          </cell>
          <cell r="L3444" t="str">
            <v>Action</v>
          </cell>
          <cell r="M3444" t="str">
            <v>Adventure</v>
          </cell>
          <cell r="N3444" t="str">
            <v>Comedy</v>
          </cell>
        </row>
        <row r="3445">
          <cell r="A3445" t="str">
            <v>Chris Weitz</v>
          </cell>
          <cell r="B3445">
            <v>130</v>
          </cell>
          <cell r="C3445">
            <v>296623634</v>
          </cell>
          <cell r="D3445" t="str">
            <v>Adventure|Drama|Fantasy|Romance</v>
          </cell>
          <cell r="E3445" t="str">
            <v>The Twilight Saga: New MoonÂ </v>
          </cell>
          <cell r="F3445" t="str">
            <v>http://www.imdb.com/title/tt1259571/?ref_=fn_tt_tt_1</v>
          </cell>
          <cell r="G3445" t="str">
            <v>English</v>
          </cell>
          <cell r="H3445" t="str">
            <v>USA</v>
          </cell>
          <cell r="I3445">
            <v>50000000</v>
          </cell>
          <cell r="J3445">
            <v>2009</v>
          </cell>
          <cell r="K3445">
            <v>4.5999999999999996</v>
          </cell>
          <cell r="L3445" t="str">
            <v>Adventure</v>
          </cell>
          <cell r="M3445" t="str">
            <v>Drama</v>
          </cell>
          <cell r="N3445" t="str">
            <v>Fantasy</v>
          </cell>
          <cell r="O3445" t="str">
            <v>Romance</v>
          </cell>
        </row>
        <row r="3446">
          <cell r="A3446" t="str">
            <v>Cameron Crowe</v>
          </cell>
          <cell r="B3446">
            <v>139</v>
          </cell>
          <cell r="C3446">
            <v>153620822</v>
          </cell>
          <cell r="D3446" t="str">
            <v>Comedy|Drama|Romance|Sport</v>
          </cell>
          <cell r="E3446" t="str">
            <v>Jerry MaguireÂ </v>
          </cell>
          <cell r="F3446" t="str">
            <v>http://www.imdb.com/title/tt0116695/?ref_=fn_tt_tt_1</v>
          </cell>
          <cell r="G3446" t="str">
            <v>English</v>
          </cell>
          <cell r="H3446" t="str">
            <v>USA</v>
          </cell>
          <cell r="I3446">
            <v>50000000</v>
          </cell>
          <cell r="J3446">
            <v>1996</v>
          </cell>
          <cell r="K3446">
            <v>7.3</v>
          </cell>
          <cell r="L3446" t="str">
            <v>Comedy</v>
          </cell>
          <cell r="M3446" t="str">
            <v>Drama</v>
          </cell>
          <cell r="N3446" t="str">
            <v>Romance</v>
          </cell>
          <cell r="O3446" t="str">
            <v>Sport</v>
          </cell>
        </row>
        <row r="3447">
          <cell r="A3447" t="str">
            <v>Seth MacFarlane</v>
          </cell>
          <cell r="B3447">
            <v>112</v>
          </cell>
          <cell r="C3447">
            <v>218628680</v>
          </cell>
          <cell r="D3447" t="str">
            <v>Comedy|Fantasy</v>
          </cell>
          <cell r="E3447" t="str">
            <v>TedÂ </v>
          </cell>
          <cell r="F3447" t="str">
            <v>http://www.imdb.com/title/tt1637725/?ref_=fn_tt_tt_1</v>
          </cell>
          <cell r="G3447" t="str">
            <v>English</v>
          </cell>
          <cell r="H3447" t="str">
            <v>USA</v>
          </cell>
          <cell r="I3447">
            <v>50000000</v>
          </cell>
          <cell r="J3447">
            <v>2012</v>
          </cell>
          <cell r="K3447">
            <v>7</v>
          </cell>
          <cell r="L3447" t="str">
            <v>Comedy</v>
          </cell>
          <cell r="M3447" t="str">
            <v>Fantasy</v>
          </cell>
        </row>
        <row r="3448">
          <cell r="A3448" t="str">
            <v>James L. Brooks</v>
          </cell>
          <cell r="B3448">
            <v>139</v>
          </cell>
          <cell r="C3448">
            <v>147637474</v>
          </cell>
          <cell r="D3448" t="str">
            <v>Comedy|Drama|Romance</v>
          </cell>
          <cell r="E3448" t="str">
            <v>As Good as It GetsÂ </v>
          </cell>
          <cell r="F3448" t="str">
            <v>http://www.imdb.com/title/tt0119822/?ref_=fn_tt_tt_1</v>
          </cell>
          <cell r="G3448" t="str">
            <v>English</v>
          </cell>
          <cell r="H3448" t="str">
            <v>USA</v>
          </cell>
          <cell r="I3448">
            <v>50000000</v>
          </cell>
          <cell r="J3448">
            <v>1997</v>
          </cell>
          <cell r="K3448">
            <v>7.7</v>
          </cell>
          <cell r="L3448" t="str">
            <v>Comedy</v>
          </cell>
          <cell r="M3448" t="str">
            <v>Drama</v>
          </cell>
          <cell r="N3448" t="str">
            <v>Romance</v>
          </cell>
        </row>
        <row r="3449">
          <cell r="A3449" t="str">
            <v>Tom Shadyac</v>
          </cell>
          <cell r="B3449">
            <v>115</v>
          </cell>
          <cell r="C3449">
            <v>135014968</v>
          </cell>
          <cell r="D3449" t="str">
            <v>Biography|Comedy|Drama|Romance</v>
          </cell>
          <cell r="E3449" t="str">
            <v>Patch AdamsÂ </v>
          </cell>
          <cell r="F3449" t="str">
            <v>http://www.imdb.com/title/tt0129290/?ref_=fn_tt_tt_1</v>
          </cell>
          <cell r="G3449" t="str">
            <v>English</v>
          </cell>
          <cell r="H3449" t="str">
            <v>USA</v>
          </cell>
          <cell r="I3449">
            <v>50000000</v>
          </cell>
          <cell r="J3449">
            <v>1998</v>
          </cell>
          <cell r="K3449">
            <v>6.7</v>
          </cell>
          <cell r="L3449" t="str">
            <v>Biography</v>
          </cell>
          <cell r="M3449" t="str">
            <v>Comedy</v>
          </cell>
          <cell r="N3449" t="str">
            <v>Drama</v>
          </cell>
          <cell r="O3449" t="str">
            <v>Romance</v>
          </cell>
        </row>
        <row r="3450">
          <cell r="A3450" t="str">
            <v>Adam McKay</v>
          </cell>
          <cell r="B3450">
            <v>143</v>
          </cell>
          <cell r="C3450">
            <v>2175312</v>
          </cell>
          <cell r="D3450" t="str">
            <v>Comedy</v>
          </cell>
          <cell r="E3450" t="str">
            <v>Anchorman 2: The Legend ContinuesÂ </v>
          </cell>
          <cell r="F3450" t="str">
            <v>http://www.imdb.com/title/tt1229340/?ref_=fn_tt_tt_1</v>
          </cell>
          <cell r="G3450" t="str">
            <v>English</v>
          </cell>
          <cell r="H3450" t="str">
            <v>USA</v>
          </cell>
          <cell r="I3450">
            <v>50000000</v>
          </cell>
          <cell r="J3450">
            <v>2013</v>
          </cell>
          <cell r="K3450">
            <v>6.3</v>
          </cell>
          <cell r="L3450" t="str">
            <v>Comedy</v>
          </cell>
          <cell r="M3450">
            <v>0</v>
          </cell>
        </row>
        <row r="3451">
          <cell r="A3451" t="str">
            <v>Steven Brill</v>
          </cell>
          <cell r="B3451">
            <v>96</v>
          </cell>
          <cell r="C3451">
            <v>126203320</v>
          </cell>
          <cell r="D3451" t="str">
            <v>Comedy|Romance</v>
          </cell>
          <cell r="E3451" t="str">
            <v>Mr. DeedsÂ </v>
          </cell>
          <cell r="F3451" t="str">
            <v>http://www.imdb.com/title/tt0280590/?ref_=fn_tt_tt_1</v>
          </cell>
          <cell r="G3451" t="str">
            <v>English</v>
          </cell>
          <cell r="H3451" t="str">
            <v>USA</v>
          </cell>
          <cell r="I3451">
            <v>50000000</v>
          </cell>
          <cell r="J3451">
            <v>2002</v>
          </cell>
          <cell r="K3451">
            <v>5.8</v>
          </cell>
          <cell r="L3451" t="str">
            <v>Comedy</v>
          </cell>
          <cell r="M3451" t="str">
            <v>Romance</v>
          </cell>
        </row>
        <row r="3452">
          <cell r="A3452" t="str">
            <v>J.J. Abrams</v>
          </cell>
          <cell r="B3452">
            <v>112</v>
          </cell>
          <cell r="C3452">
            <v>126975169</v>
          </cell>
          <cell r="D3452" t="str">
            <v>Mystery|Sci-Fi|Thriller</v>
          </cell>
          <cell r="E3452" t="str">
            <v>Super 8Â </v>
          </cell>
          <cell r="F3452" t="str">
            <v>http://www.imdb.com/title/tt1650062/?ref_=fn_tt_tt_1</v>
          </cell>
          <cell r="G3452" t="str">
            <v>English</v>
          </cell>
          <cell r="H3452" t="str">
            <v>USA</v>
          </cell>
          <cell r="I3452">
            <v>50000000</v>
          </cell>
          <cell r="J3452">
            <v>2011</v>
          </cell>
          <cell r="K3452">
            <v>7.1</v>
          </cell>
          <cell r="L3452" t="str">
            <v>Mystery</v>
          </cell>
          <cell r="M3452" t="str">
            <v>Sci-Fi</v>
          </cell>
          <cell r="N3452" t="str">
            <v>Thriller</v>
          </cell>
        </row>
        <row r="3453">
          <cell r="A3453" t="str">
            <v>Donald Petrie</v>
          </cell>
          <cell r="B3453">
            <v>116</v>
          </cell>
          <cell r="C3453">
            <v>105807520</v>
          </cell>
          <cell r="D3453" t="str">
            <v>Comedy|Romance</v>
          </cell>
          <cell r="E3453" t="str">
            <v>How to Lose a Guy in 10 DaysÂ </v>
          </cell>
          <cell r="F3453" t="str">
            <v>http://www.imdb.com/title/tt0251127/?ref_=fn_tt_tt_1</v>
          </cell>
          <cell r="G3453" t="str">
            <v>English</v>
          </cell>
          <cell r="H3453" t="str">
            <v>USA</v>
          </cell>
          <cell r="I3453">
            <v>50000000</v>
          </cell>
          <cell r="J3453">
            <v>2003</v>
          </cell>
          <cell r="K3453">
            <v>6.4</v>
          </cell>
          <cell r="L3453" t="str">
            <v>Comedy</v>
          </cell>
          <cell r="M3453" t="str">
            <v>Romance</v>
          </cell>
        </row>
        <row r="3454">
          <cell r="A3454" t="str">
            <v>Phil Lord</v>
          </cell>
          <cell r="B3454">
            <v>112</v>
          </cell>
          <cell r="C3454">
            <v>191616238</v>
          </cell>
          <cell r="D3454" t="str">
            <v>Action|Comedy|Crime</v>
          </cell>
          <cell r="E3454" t="str">
            <v>22 Jump StreetÂ </v>
          </cell>
          <cell r="F3454" t="str">
            <v>http://www.imdb.com/title/tt2294449/?ref_=fn_tt_tt_1</v>
          </cell>
          <cell r="G3454" t="str">
            <v>English</v>
          </cell>
          <cell r="H3454" t="str">
            <v>USA</v>
          </cell>
          <cell r="I3454">
            <v>50000000</v>
          </cell>
          <cell r="J3454">
            <v>2014</v>
          </cell>
          <cell r="K3454">
            <v>7.1</v>
          </cell>
          <cell r="L3454" t="str">
            <v>Action</v>
          </cell>
          <cell r="M3454" t="str">
            <v>Comedy</v>
          </cell>
          <cell r="N3454" t="str">
            <v>Crime</v>
          </cell>
        </row>
        <row r="3455">
          <cell r="A3455" t="str">
            <v>Rawson Marshall Thurber</v>
          </cell>
          <cell r="B3455">
            <v>107</v>
          </cell>
          <cell r="C3455">
            <v>126088877</v>
          </cell>
          <cell r="D3455" t="str">
            <v>Action|Comedy|Crime</v>
          </cell>
          <cell r="E3455" t="str">
            <v>Central IntelligenceÂ </v>
          </cell>
          <cell r="F3455" t="str">
            <v>http://www.imdb.com/title/tt1489889/?ref_=fn_tt_tt_1</v>
          </cell>
          <cell r="G3455" t="str">
            <v>English</v>
          </cell>
          <cell r="H3455" t="str">
            <v>USA</v>
          </cell>
          <cell r="I3455">
            <v>50000000</v>
          </cell>
          <cell r="J3455">
            <v>2016</v>
          </cell>
          <cell r="K3455">
            <v>6.6</v>
          </cell>
          <cell r="L3455" t="str">
            <v>Action</v>
          </cell>
          <cell r="M3455" t="str">
            <v>Comedy</v>
          </cell>
          <cell r="N3455" t="str">
            <v>Crime</v>
          </cell>
        </row>
        <row r="3456">
          <cell r="A3456" t="str">
            <v>Chris Columbus</v>
          </cell>
          <cell r="B3456">
            <v>124</v>
          </cell>
          <cell r="C3456">
            <v>91030827</v>
          </cell>
          <cell r="D3456" t="str">
            <v>Comedy|Drama</v>
          </cell>
          <cell r="E3456" t="str">
            <v>StepmomÂ </v>
          </cell>
          <cell r="F3456" t="str">
            <v>http://www.imdb.com/title/tt0120686/?ref_=fn_tt_tt_1</v>
          </cell>
          <cell r="G3456" t="str">
            <v>English</v>
          </cell>
          <cell r="H3456" t="str">
            <v>USA</v>
          </cell>
          <cell r="I3456">
            <v>50000000</v>
          </cell>
          <cell r="J3456">
            <v>1998</v>
          </cell>
          <cell r="K3456">
            <v>6.7</v>
          </cell>
          <cell r="L3456" t="str">
            <v>Comedy</v>
          </cell>
          <cell r="M3456" t="str">
            <v>Drama</v>
          </cell>
        </row>
        <row r="3457">
          <cell r="A3457" t="str">
            <v>Sean Anders</v>
          </cell>
          <cell r="B3457">
            <v>96</v>
          </cell>
          <cell r="C3457">
            <v>150315155</v>
          </cell>
          <cell r="D3457" t="str">
            <v>Comedy|Family</v>
          </cell>
          <cell r="E3457" t="str">
            <v>Daddy's HomeÂ </v>
          </cell>
          <cell r="F3457" t="str">
            <v>http://www.imdb.com/title/tt1528854/?ref_=fn_tt_tt_1</v>
          </cell>
          <cell r="G3457" t="str">
            <v>English</v>
          </cell>
          <cell r="H3457" t="str">
            <v>USA</v>
          </cell>
          <cell r="I3457">
            <v>50000000</v>
          </cell>
          <cell r="J3457">
            <v>2015</v>
          </cell>
          <cell r="K3457">
            <v>6.1</v>
          </cell>
          <cell r="L3457" t="str">
            <v>Comedy</v>
          </cell>
          <cell r="M3457" t="str">
            <v>Family</v>
          </cell>
        </row>
        <row r="3458">
          <cell r="A3458" t="str">
            <v>Rob Marshall</v>
          </cell>
          <cell r="B3458">
            <v>125</v>
          </cell>
          <cell r="C3458">
            <v>127997349</v>
          </cell>
          <cell r="D3458" t="str">
            <v>Adventure|Comedy|Drama|Fantasy|Musical</v>
          </cell>
          <cell r="E3458" t="str">
            <v>Into the WoodsÂ </v>
          </cell>
          <cell r="F3458" t="str">
            <v>http://www.imdb.com/title/tt2180411/?ref_=fn_tt_tt_1</v>
          </cell>
          <cell r="G3458" t="str">
            <v>English</v>
          </cell>
          <cell r="H3458" t="str">
            <v>USA</v>
          </cell>
          <cell r="I3458">
            <v>50000000</v>
          </cell>
          <cell r="J3458">
            <v>2014</v>
          </cell>
          <cell r="K3458">
            <v>6</v>
          </cell>
          <cell r="L3458" t="str">
            <v>Adventure</v>
          </cell>
          <cell r="M3458" t="str">
            <v>Comedy</v>
          </cell>
          <cell r="N3458" t="str">
            <v>Drama</v>
          </cell>
          <cell r="O3458" t="str">
            <v>Fantasy</v>
          </cell>
        </row>
        <row r="3459">
          <cell r="A3459" t="str">
            <v>Brian Helgeland</v>
          </cell>
          <cell r="B3459">
            <v>90</v>
          </cell>
          <cell r="C3459">
            <v>81517441</v>
          </cell>
          <cell r="D3459" t="str">
            <v>Action|Crime|Drama|Thriller</v>
          </cell>
          <cell r="E3459" t="str">
            <v>PaybackÂ </v>
          </cell>
          <cell r="F3459" t="str">
            <v>http://www.imdb.com/title/tt0120784/?ref_=fn_tt_tt_1</v>
          </cell>
          <cell r="G3459" t="str">
            <v>English</v>
          </cell>
          <cell r="H3459" t="str">
            <v>USA</v>
          </cell>
          <cell r="I3459">
            <v>50000000</v>
          </cell>
          <cell r="J3459">
            <v>1999</v>
          </cell>
          <cell r="K3459">
            <v>7.1</v>
          </cell>
          <cell r="L3459" t="str">
            <v>Action</v>
          </cell>
          <cell r="M3459" t="str">
            <v>Crime</v>
          </cell>
          <cell r="N3459" t="str">
            <v>Drama</v>
          </cell>
          <cell r="O3459" t="str">
            <v>Thriller</v>
          </cell>
        </row>
        <row r="3460">
          <cell r="A3460" t="str">
            <v>Frank Marshall</v>
          </cell>
          <cell r="B3460">
            <v>109</v>
          </cell>
          <cell r="C3460">
            <v>81022333</v>
          </cell>
          <cell r="D3460" t="str">
            <v>Action|Adventure|Mystery|Sci-Fi</v>
          </cell>
          <cell r="E3460" t="str">
            <v>CongoÂ </v>
          </cell>
          <cell r="F3460" t="str">
            <v>http://www.imdb.com/title/tt0112715/?ref_=fn_tt_tt_1</v>
          </cell>
          <cell r="G3460" t="str">
            <v>English</v>
          </cell>
          <cell r="H3460" t="str">
            <v>USA</v>
          </cell>
          <cell r="I3460">
            <v>50000000</v>
          </cell>
          <cell r="J3460">
            <v>1995</v>
          </cell>
          <cell r="K3460">
            <v>5</v>
          </cell>
          <cell r="L3460" t="str">
            <v>Action</v>
          </cell>
          <cell r="M3460" t="str">
            <v>Adventure</v>
          </cell>
          <cell r="N3460" t="str">
            <v>Mystery</v>
          </cell>
          <cell r="O3460" t="str">
            <v>Sci-Fi</v>
          </cell>
        </row>
        <row r="3461">
          <cell r="A3461" t="str">
            <v>Alex Proyas</v>
          </cell>
          <cell r="B3461">
            <v>121</v>
          </cell>
          <cell r="C3461">
            <v>79948113</v>
          </cell>
          <cell r="D3461" t="str">
            <v>Drama|Mystery|Sci-Fi|Thriller</v>
          </cell>
          <cell r="E3461" t="str">
            <v>KnowingÂ </v>
          </cell>
          <cell r="F3461" t="str">
            <v>http://www.imdb.com/title/tt0448011/?ref_=fn_tt_tt_1</v>
          </cell>
          <cell r="G3461" t="str">
            <v>English</v>
          </cell>
          <cell r="H3461" t="str">
            <v>USA</v>
          </cell>
          <cell r="I3461">
            <v>50000000</v>
          </cell>
          <cell r="J3461">
            <v>2009</v>
          </cell>
          <cell r="K3461">
            <v>6.2</v>
          </cell>
          <cell r="L3461" t="str">
            <v>Drama</v>
          </cell>
          <cell r="M3461" t="str">
            <v>Mystery</v>
          </cell>
          <cell r="N3461" t="str">
            <v>Sci-Fi</v>
          </cell>
          <cell r="O3461" t="str">
            <v>Thriller</v>
          </cell>
        </row>
        <row r="3462">
          <cell r="A3462" t="str">
            <v>Tom Dey</v>
          </cell>
          <cell r="B3462">
            <v>95</v>
          </cell>
          <cell r="C3462">
            <v>88658172</v>
          </cell>
          <cell r="D3462" t="str">
            <v>Comedy|Romance</v>
          </cell>
          <cell r="E3462" t="str">
            <v>Failure to LaunchÂ </v>
          </cell>
          <cell r="F3462" t="str">
            <v>http://www.imdb.com/title/tt0427229/?ref_=fn_tt_tt_1</v>
          </cell>
          <cell r="G3462" t="str">
            <v>English</v>
          </cell>
          <cell r="H3462" t="str">
            <v>USA</v>
          </cell>
          <cell r="I3462">
            <v>50000000</v>
          </cell>
          <cell r="J3462">
            <v>2006</v>
          </cell>
          <cell r="K3462">
            <v>5.6</v>
          </cell>
          <cell r="L3462" t="str">
            <v>Comedy</v>
          </cell>
          <cell r="M3462" t="str">
            <v>Romance</v>
          </cell>
        </row>
        <row r="3463">
          <cell r="A3463" t="str">
            <v>Glenn Ficarra</v>
          </cell>
          <cell r="B3463">
            <v>118</v>
          </cell>
          <cell r="C3463">
            <v>84244877</v>
          </cell>
          <cell r="D3463" t="str">
            <v>Comedy|Drama|Romance</v>
          </cell>
          <cell r="E3463" t="str">
            <v>Crazy, Stupid, Love.Â </v>
          </cell>
          <cell r="F3463" t="str">
            <v>http://www.imdb.com/title/tt1570728/?ref_=fn_tt_tt_1</v>
          </cell>
          <cell r="G3463" t="str">
            <v>English</v>
          </cell>
          <cell r="H3463" t="str">
            <v>USA</v>
          </cell>
          <cell r="I3463">
            <v>50000000</v>
          </cell>
          <cell r="J3463">
            <v>2011</v>
          </cell>
          <cell r="K3463">
            <v>7.4</v>
          </cell>
          <cell r="L3463" t="str">
            <v>Comedy</v>
          </cell>
          <cell r="M3463" t="str">
            <v>Drama</v>
          </cell>
          <cell r="N3463" t="str">
            <v>Romance</v>
          </cell>
        </row>
        <row r="3464">
          <cell r="A3464" t="str">
            <v>Bennett Miller</v>
          </cell>
          <cell r="B3464">
            <v>133</v>
          </cell>
          <cell r="C3464">
            <v>75605492</v>
          </cell>
          <cell r="D3464" t="str">
            <v>Biography|Drama|Sport</v>
          </cell>
          <cell r="E3464" t="str">
            <v>MoneyballÂ </v>
          </cell>
          <cell r="F3464" t="str">
            <v>http://www.imdb.com/title/tt1210166/?ref_=fn_tt_tt_1</v>
          </cell>
          <cell r="G3464" t="str">
            <v>English</v>
          </cell>
          <cell r="H3464" t="str">
            <v>USA</v>
          </cell>
          <cell r="I3464">
            <v>50000000</v>
          </cell>
          <cell r="J3464">
            <v>2011</v>
          </cell>
          <cell r="K3464">
            <v>7.6</v>
          </cell>
          <cell r="L3464" t="str">
            <v>Biography</v>
          </cell>
          <cell r="M3464" t="str">
            <v>Drama</v>
          </cell>
          <cell r="N3464" t="str">
            <v>Sport</v>
          </cell>
        </row>
        <row r="3465">
          <cell r="A3465" t="str">
            <v>Wolfgang Petersen</v>
          </cell>
          <cell r="B3465">
            <v>127</v>
          </cell>
          <cell r="C3465">
            <v>67823573</v>
          </cell>
          <cell r="D3465" t="str">
            <v>Action|Drama|Thriller</v>
          </cell>
          <cell r="E3465" t="str">
            <v>OutbreakÂ </v>
          </cell>
          <cell r="F3465" t="str">
            <v>http://www.imdb.com/title/tt0114069/?ref_=fn_tt_tt_1</v>
          </cell>
          <cell r="G3465" t="str">
            <v>English</v>
          </cell>
          <cell r="H3465" t="str">
            <v>USA</v>
          </cell>
          <cell r="I3465">
            <v>50000000</v>
          </cell>
          <cell r="J3465">
            <v>1995</v>
          </cell>
          <cell r="K3465">
            <v>6.6</v>
          </cell>
          <cell r="L3465" t="str">
            <v>Action</v>
          </cell>
          <cell r="M3465" t="str">
            <v>Drama</v>
          </cell>
          <cell r="N3465" t="str">
            <v>Thriller</v>
          </cell>
        </row>
        <row r="3466">
          <cell r="A3466" t="str">
            <v>Jaume Collet-Serra</v>
          </cell>
          <cell r="B3466">
            <v>106</v>
          </cell>
          <cell r="C3466">
            <v>91439400</v>
          </cell>
          <cell r="D3466" t="str">
            <v>Action|Mystery|Thriller</v>
          </cell>
          <cell r="E3466" t="str">
            <v>Non-StopÂ </v>
          </cell>
          <cell r="F3466" t="str">
            <v>http://www.imdb.com/title/tt2024469/?ref_=fn_tt_tt_1</v>
          </cell>
          <cell r="G3466" t="str">
            <v>English</v>
          </cell>
          <cell r="H3466" t="str">
            <v>UK</v>
          </cell>
          <cell r="I3466">
            <v>50000000</v>
          </cell>
          <cell r="J3466">
            <v>2014</v>
          </cell>
          <cell r="K3466">
            <v>7</v>
          </cell>
          <cell r="L3466" t="str">
            <v>Action</v>
          </cell>
          <cell r="M3466" t="str">
            <v>Mystery</v>
          </cell>
          <cell r="N3466" t="str">
            <v>Thriller</v>
          </cell>
        </row>
        <row r="3467">
          <cell r="A3467" t="str">
            <v>David Dobkin</v>
          </cell>
          <cell r="B3467">
            <v>114</v>
          </cell>
          <cell r="C3467">
            <v>60470220</v>
          </cell>
          <cell r="D3467" t="str">
            <v>Action|Adventure|Comedy</v>
          </cell>
          <cell r="E3467" t="str">
            <v>Shanghai KnightsÂ </v>
          </cell>
          <cell r="F3467" t="str">
            <v>http://www.imdb.com/title/tt0300471/?ref_=fn_tt_tt_1</v>
          </cell>
          <cell r="G3467" t="str">
            <v>English</v>
          </cell>
          <cell r="H3467" t="str">
            <v>USA</v>
          </cell>
          <cell r="I3467">
            <v>50000000</v>
          </cell>
          <cell r="J3467">
            <v>2003</v>
          </cell>
          <cell r="K3467">
            <v>6.2</v>
          </cell>
          <cell r="L3467" t="str">
            <v>Action</v>
          </cell>
          <cell r="M3467" t="str">
            <v>Adventure</v>
          </cell>
          <cell r="N3467" t="str">
            <v>Comedy</v>
          </cell>
        </row>
        <row r="3468">
          <cell r="A3468" t="str">
            <v>Matthew O'Callaghan</v>
          </cell>
          <cell r="B3468">
            <v>78</v>
          </cell>
          <cell r="C3468">
            <v>58336565</v>
          </cell>
          <cell r="D3468" t="str">
            <v>Adventure|Animation|Comedy|Family</v>
          </cell>
          <cell r="E3468" t="str">
            <v>Curious GeorgeÂ </v>
          </cell>
          <cell r="F3468" t="str">
            <v>http://www.imdb.com/title/tt0381971/?ref_=fn_tt_tt_1</v>
          </cell>
          <cell r="G3468" t="str">
            <v>English</v>
          </cell>
          <cell r="H3468" t="str">
            <v>USA</v>
          </cell>
          <cell r="I3468">
            <v>50000000</v>
          </cell>
          <cell r="J3468">
            <v>2006</v>
          </cell>
          <cell r="K3468">
            <v>6.6</v>
          </cell>
          <cell r="L3468" t="str">
            <v>Adventure</v>
          </cell>
          <cell r="M3468" t="str">
            <v>Animation</v>
          </cell>
          <cell r="N3468" t="str">
            <v>Comedy</v>
          </cell>
          <cell r="O3468" t="str">
            <v>Family</v>
          </cell>
        </row>
        <row r="3469">
          <cell r="A3469" t="str">
            <v>Angela Robinson</v>
          </cell>
          <cell r="B3469">
            <v>101</v>
          </cell>
          <cell r="C3469">
            <v>66002004</v>
          </cell>
          <cell r="D3469" t="str">
            <v>Adventure|Comedy|Family|Fantasy|Romance|Sport</v>
          </cell>
          <cell r="E3469" t="str">
            <v>Herbie Fully LoadedÂ </v>
          </cell>
          <cell r="F3469" t="str">
            <v>http://www.imdb.com/title/tt0400497/?ref_=fn_tt_tt_1</v>
          </cell>
          <cell r="G3469" t="str">
            <v>English</v>
          </cell>
          <cell r="H3469" t="str">
            <v>USA</v>
          </cell>
          <cell r="I3469">
            <v>50000000</v>
          </cell>
          <cell r="J3469">
            <v>2005</v>
          </cell>
          <cell r="K3469">
            <v>4.7</v>
          </cell>
          <cell r="L3469" t="str">
            <v>Adventure</v>
          </cell>
          <cell r="M3469" t="str">
            <v>Comedy</v>
          </cell>
          <cell r="N3469" t="str">
            <v>Family</v>
          </cell>
          <cell r="O3469" t="str">
            <v>Fantasy</v>
          </cell>
        </row>
        <row r="3470">
          <cell r="A3470" t="str">
            <v>Gary Fleder</v>
          </cell>
          <cell r="B3470">
            <v>113</v>
          </cell>
          <cell r="C3470">
            <v>54997476</v>
          </cell>
          <cell r="D3470" t="str">
            <v>Crime|Drama|Mystery|Thriller</v>
          </cell>
          <cell r="E3470" t="str">
            <v>Don't Say a WordÂ </v>
          </cell>
          <cell r="F3470" t="str">
            <v>http://www.imdb.com/title/tt0260866/?ref_=fn_tt_tt_1</v>
          </cell>
          <cell r="G3470" t="str">
            <v>English</v>
          </cell>
          <cell r="H3470" t="str">
            <v>USA</v>
          </cell>
          <cell r="I3470">
            <v>50000000</v>
          </cell>
          <cell r="J3470">
            <v>2001</v>
          </cell>
          <cell r="K3470">
            <v>6.3</v>
          </cell>
          <cell r="L3470" t="str">
            <v>Crime</v>
          </cell>
          <cell r="M3470" t="str">
            <v>Drama</v>
          </cell>
          <cell r="N3470" t="str">
            <v>Mystery</v>
          </cell>
          <cell r="O3470" t="str">
            <v>Thriller</v>
          </cell>
        </row>
        <row r="3471">
          <cell r="A3471" t="str">
            <v>Tommy Wirkola</v>
          </cell>
          <cell r="B3471">
            <v>98</v>
          </cell>
          <cell r="C3471">
            <v>55682070</v>
          </cell>
          <cell r="D3471" t="str">
            <v>Action|Fantasy|Horror</v>
          </cell>
          <cell r="E3471" t="str">
            <v>Hansel &amp; Gretel: Witch HuntersÂ </v>
          </cell>
          <cell r="F3471" t="str">
            <v>http://www.imdb.com/title/tt1428538/?ref_=fn_tt_tt_1</v>
          </cell>
          <cell r="G3471" t="str">
            <v>English</v>
          </cell>
          <cell r="H3471" t="str">
            <v>Germany</v>
          </cell>
          <cell r="I3471">
            <v>50000000</v>
          </cell>
          <cell r="J3471">
            <v>2013</v>
          </cell>
          <cell r="K3471">
            <v>6.1</v>
          </cell>
          <cell r="L3471" t="str">
            <v>Action</v>
          </cell>
          <cell r="M3471" t="str">
            <v>Fantasy</v>
          </cell>
          <cell r="N3471" t="str">
            <v>Horror</v>
          </cell>
        </row>
        <row r="3472">
          <cell r="A3472" t="str">
            <v>Adrian Lyne</v>
          </cell>
          <cell r="B3472">
            <v>124</v>
          </cell>
          <cell r="C3472">
            <v>52752475</v>
          </cell>
          <cell r="D3472" t="str">
            <v>Drama|Thriller</v>
          </cell>
          <cell r="E3472" t="str">
            <v>UnfaithfulÂ </v>
          </cell>
          <cell r="F3472" t="str">
            <v>http://www.imdb.com/title/tt0250797/?ref_=fn_tt_tt_1</v>
          </cell>
          <cell r="G3472" t="str">
            <v>English</v>
          </cell>
          <cell r="H3472" t="str">
            <v>USA</v>
          </cell>
          <cell r="I3472">
            <v>50000000</v>
          </cell>
          <cell r="J3472">
            <v>2002</v>
          </cell>
          <cell r="K3472">
            <v>6.7</v>
          </cell>
          <cell r="L3472" t="str">
            <v>Drama</v>
          </cell>
          <cell r="M3472" t="str">
            <v>Thriller</v>
          </cell>
        </row>
        <row r="3473">
          <cell r="A3473" t="str">
            <v>Stephen Gaghan</v>
          </cell>
          <cell r="B3473">
            <v>128</v>
          </cell>
          <cell r="C3473">
            <v>50815288</v>
          </cell>
          <cell r="D3473" t="str">
            <v>Drama|Thriller</v>
          </cell>
          <cell r="E3473" t="str">
            <v>SyrianaÂ </v>
          </cell>
          <cell r="F3473" t="str">
            <v>http://www.imdb.com/title/tt0365737/?ref_=fn_tt_tt_1</v>
          </cell>
          <cell r="G3473" t="str">
            <v>English</v>
          </cell>
          <cell r="H3473" t="str">
            <v>USA</v>
          </cell>
          <cell r="I3473">
            <v>50000000</v>
          </cell>
          <cell r="J3473">
            <v>2005</v>
          </cell>
          <cell r="K3473">
            <v>7</v>
          </cell>
          <cell r="L3473" t="str">
            <v>Drama</v>
          </cell>
          <cell r="M3473" t="str">
            <v>Thriller</v>
          </cell>
        </row>
        <row r="3474">
          <cell r="A3474" t="str">
            <v>Michael Bay</v>
          </cell>
          <cell r="B3474">
            <v>144</v>
          </cell>
          <cell r="C3474">
            <v>52822418</v>
          </cell>
          <cell r="D3474" t="str">
            <v>Action|Drama|Thriller|War</v>
          </cell>
          <cell r="E3474" t="str">
            <v>13 HoursÂ </v>
          </cell>
          <cell r="F3474" t="str">
            <v>http://www.imdb.com/title/tt4172430/?ref_=fn_tt_tt_1</v>
          </cell>
          <cell r="G3474" t="str">
            <v>English</v>
          </cell>
          <cell r="H3474" t="str">
            <v>USA</v>
          </cell>
          <cell r="I3474">
            <v>50000000</v>
          </cell>
          <cell r="J3474">
            <v>2016</v>
          </cell>
          <cell r="K3474">
            <v>7.4</v>
          </cell>
          <cell r="L3474" t="str">
            <v>Action</v>
          </cell>
          <cell r="M3474" t="str">
            <v>Drama</v>
          </cell>
          <cell r="N3474" t="str">
            <v>Thriller</v>
          </cell>
          <cell r="O3474" t="str">
            <v>War</v>
          </cell>
        </row>
        <row r="3475">
          <cell r="A3475" t="str">
            <v>Jorge R. GutiÃ©rrez</v>
          </cell>
          <cell r="B3475">
            <v>95</v>
          </cell>
          <cell r="C3475">
            <v>50150619</v>
          </cell>
          <cell r="D3475" t="str">
            <v>Adventure|Animation|Comedy|Family|Fantasy|Romance</v>
          </cell>
          <cell r="E3475" t="str">
            <v>The Book of LifeÂ </v>
          </cell>
          <cell r="F3475" t="str">
            <v>http://www.imdb.com/title/tt2262227/?ref_=fn_tt_tt_1</v>
          </cell>
          <cell r="G3475" t="str">
            <v>English</v>
          </cell>
          <cell r="H3475" t="str">
            <v>USA</v>
          </cell>
          <cell r="I3475">
            <v>50000000</v>
          </cell>
          <cell r="J3475">
            <v>2014</v>
          </cell>
          <cell r="K3475">
            <v>7.3</v>
          </cell>
          <cell r="L3475" t="str">
            <v>Adventure</v>
          </cell>
          <cell r="M3475" t="str">
            <v>Animation</v>
          </cell>
          <cell r="N3475" t="str">
            <v>Comedy</v>
          </cell>
          <cell r="O3475" t="str">
            <v>Family</v>
          </cell>
        </row>
        <row r="3476">
          <cell r="A3476" t="str">
            <v>Richard Loncraine</v>
          </cell>
          <cell r="B3476">
            <v>105</v>
          </cell>
          <cell r="C3476">
            <v>48745150</v>
          </cell>
          <cell r="D3476" t="str">
            <v>Crime|Thriller</v>
          </cell>
          <cell r="E3476" t="str">
            <v>FirewallÂ </v>
          </cell>
          <cell r="F3476" t="str">
            <v>http://www.imdb.com/title/tt0408345/?ref_=fn_tt_tt_1</v>
          </cell>
          <cell r="G3476" t="str">
            <v>English</v>
          </cell>
          <cell r="H3476" t="str">
            <v>USA</v>
          </cell>
          <cell r="I3476">
            <v>50000000</v>
          </cell>
          <cell r="J3476">
            <v>2006</v>
          </cell>
          <cell r="K3476">
            <v>5.8</v>
          </cell>
          <cell r="L3476" t="str">
            <v>Crime</v>
          </cell>
          <cell r="M3476" t="str">
            <v>Thriller</v>
          </cell>
        </row>
        <row r="3477">
          <cell r="A3477" t="str">
            <v>Clint Eastwood</v>
          </cell>
          <cell r="B3477">
            <v>121</v>
          </cell>
          <cell r="C3477">
            <v>50007168</v>
          </cell>
          <cell r="D3477" t="str">
            <v>Action|Crime|Drama|Thriller</v>
          </cell>
          <cell r="E3477" t="str">
            <v>Absolute PowerÂ </v>
          </cell>
          <cell r="F3477" t="str">
            <v>http://www.imdb.com/title/tt0118548/?ref_=fn_tt_tt_1</v>
          </cell>
          <cell r="G3477" t="str">
            <v>English</v>
          </cell>
          <cell r="H3477" t="str">
            <v>USA</v>
          </cell>
          <cell r="I3477">
            <v>50000000</v>
          </cell>
          <cell r="J3477">
            <v>1997</v>
          </cell>
          <cell r="K3477">
            <v>6.7</v>
          </cell>
          <cell r="L3477" t="str">
            <v>Action</v>
          </cell>
          <cell r="M3477" t="str">
            <v>Crime</v>
          </cell>
          <cell r="N3477" t="str">
            <v>Drama</v>
          </cell>
          <cell r="O3477" t="str">
            <v>Thriller</v>
          </cell>
        </row>
        <row r="3478">
          <cell r="A3478" t="str">
            <v>Ridley Scott</v>
          </cell>
          <cell r="B3478">
            <v>125</v>
          </cell>
          <cell r="C3478">
            <v>48154732</v>
          </cell>
          <cell r="D3478" t="str">
            <v>Action|Drama|War</v>
          </cell>
          <cell r="E3478" t="str">
            <v>G.I. JaneÂ </v>
          </cell>
          <cell r="F3478" t="str">
            <v>http://www.imdb.com/title/tt0119173/?ref_=fn_tt_tt_1</v>
          </cell>
          <cell r="G3478" t="str">
            <v>English</v>
          </cell>
          <cell r="H3478" t="str">
            <v>USA</v>
          </cell>
          <cell r="I3478">
            <v>50000000</v>
          </cell>
          <cell r="J3478">
            <v>1997</v>
          </cell>
          <cell r="K3478">
            <v>5.8</v>
          </cell>
          <cell r="L3478" t="str">
            <v>Action</v>
          </cell>
          <cell r="M3478" t="str">
            <v>Drama</v>
          </cell>
          <cell r="N3478" t="str">
            <v>War</v>
          </cell>
        </row>
        <row r="3479">
          <cell r="A3479" t="str">
            <v>David Fincher</v>
          </cell>
          <cell r="B3479">
            <v>129</v>
          </cell>
          <cell r="C3479">
            <v>48265581</v>
          </cell>
          <cell r="D3479" t="str">
            <v>Drama|Mystery|Thriller</v>
          </cell>
          <cell r="E3479" t="str">
            <v>The GameÂ </v>
          </cell>
          <cell r="F3479" t="str">
            <v>http://www.imdb.com/title/tt0119174/?ref_=fn_tt_tt_1</v>
          </cell>
          <cell r="G3479" t="str">
            <v>English</v>
          </cell>
          <cell r="H3479" t="str">
            <v>USA</v>
          </cell>
          <cell r="I3479">
            <v>50000000</v>
          </cell>
          <cell r="J3479">
            <v>1997</v>
          </cell>
          <cell r="K3479">
            <v>7.8</v>
          </cell>
          <cell r="L3479" t="str">
            <v>Drama</v>
          </cell>
          <cell r="M3479" t="str">
            <v>Mystery</v>
          </cell>
          <cell r="N3479" t="str">
            <v>Thriller</v>
          </cell>
        </row>
        <row r="3480">
          <cell r="A3480" t="str">
            <v>Christophe Gans</v>
          </cell>
          <cell r="B3480">
            <v>132</v>
          </cell>
          <cell r="C3480">
            <v>46982632</v>
          </cell>
          <cell r="D3480" t="str">
            <v>Adventure|Horror|Mystery</v>
          </cell>
          <cell r="E3480" t="str">
            <v>Silent HillÂ </v>
          </cell>
          <cell r="F3480" t="str">
            <v>http://www.imdb.com/title/tt0384537/?ref_=fn_tt_tt_1</v>
          </cell>
          <cell r="G3480" t="str">
            <v>English</v>
          </cell>
          <cell r="H3480" t="str">
            <v>Canada</v>
          </cell>
          <cell r="I3480">
            <v>50000000</v>
          </cell>
          <cell r="J3480">
            <v>2006</v>
          </cell>
          <cell r="K3480">
            <v>6.6</v>
          </cell>
          <cell r="L3480" t="str">
            <v>Adventure</v>
          </cell>
          <cell r="M3480" t="str">
            <v>Horror</v>
          </cell>
          <cell r="N3480" t="str">
            <v>Mystery</v>
          </cell>
        </row>
        <row r="3481">
          <cell r="A3481" t="str">
            <v>Howard Deutch</v>
          </cell>
          <cell r="B3481">
            <v>118</v>
          </cell>
          <cell r="C3481">
            <v>44737059</v>
          </cell>
          <cell r="D3481" t="str">
            <v>Comedy|Sport</v>
          </cell>
          <cell r="E3481" t="str">
            <v>The ReplacementsÂ </v>
          </cell>
          <cell r="F3481" t="str">
            <v>http://www.imdb.com/title/tt0191397/?ref_=fn_tt_tt_1</v>
          </cell>
          <cell r="G3481" t="str">
            <v>English</v>
          </cell>
          <cell r="H3481" t="str">
            <v>USA</v>
          </cell>
          <cell r="I3481">
            <v>50000000</v>
          </cell>
          <cell r="J3481">
            <v>2000</v>
          </cell>
          <cell r="K3481">
            <v>6.5</v>
          </cell>
          <cell r="L3481" t="str">
            <v>Comedy</v>
          </cell>
          <cell r="M3481" t="str">
            <v>Sport</v>
          </cell>
        </row>
        <row r="3482">
          <cell r="A3482" t="str">
            <v>Jon Hurwitz</v>
          </cell>
          <cell r="B3482">
            <v>113</v>
          </cell>
          <cell r="C3482">
            <v>56724080</v>
          </cell>
          <cell r="D3482" t="str">
            <v>Comedy</v>
          </cell>
          <cell r="E3482" t="str">
            <v>American ReunionÂ </v>
          </cell>
          <cell r="F3482" t="str">
            <v>http://www.imdb.com/title/tt1605630/?ref_=fn_tt_tt_1</v>
          </cell>
          <cell r="G3482" t="str">
            <v>English</v>
          </cell>
          <cell r="H3482" t="str">
            <v>USA</v>
          </cell>
          <cell r="I3482">
            <v>50000000</v>
          </cell>
          <cell r="J3482">
            <v>2012</v>
          </cell>
          <cell r="K3482">
            <v>6.7</v>
          </cell>
          <cell r="L3482" t="str">
            <v>Comedy</v>
          </cell>
          <cell r="M3482">
            <v>0</v>
          </cell>
        </row>
        <row r="3483">
          <cell r="A3483" t="str">
            <v>F. Gary Gray</v>
          </cell>
          <cell r="B3483">
            <v>140</v>
          </cell>
          <cell r="C3483">
            <v>44484065</v>
          </cell>
          <cell r="D3483" t="str">
            <v>Action|Crime|Drama|Mystery|Thriller</v>
          </cell>
          <cell r="E3483" t="str">
            <v>The NegotiatorÂ </v>
          </cell>
          <cell r="F3483" t="str">
            <v>http://www.imdb.com/title/tt0120768/?ref_=fn_tt_tt_1</v>
          </cell>
          <cell r="G3483" t="str">
            <v>English</v>
          </cell>
          <cell r="H3483" t="str">
            <v>Germany</v>
          </cell>
          <cell r="I3483">
            <v>50000000</v>
          </cell>
          <cell r="J3483">
            <v>1998</v>
          </cell>
          <cell r="K3483">
            <v>7.3</v>
          </cell>
          <cell r="L3483" t="str">
            <v>Action</v>
          </cell>
          <cell r="M3483" t="str">
            <v>Crime</v>
          </cell>
          <cell r="N3483" t="str">
            <v>Drama</v>
          </cell>
          <cell r="O3483" t="str">
            <v>Mystery</v>
          </cell>
        </row>
        <row r="3484">
          <cell r="A3484" t="str">
            <v>Steven Quale</v>
          </cell>
          <cell r="B3484">
            <v>89</v>
          </cell>
          <cell r="C3484">
            <v>47553512</v>
          </cell>
          <cell r="D3484" t="str">
            <v>Action|Thriller</v>
          </cell>
          <cell r="E3484" t="str">
            <v>Into the StormÂ </v>
          </cell>
          <cell r="F3484" t="str">
            <v>http://www.imdb.com/title/tt2106361/?ref_=fn_tt_tt_1</v>
          </cell>
          <cell r="G3484" t="str">
            <v>English</v>
          </cell>
          <cell r="H3484" t="str">
            <v>USA</v>
          </cell>
          <cell r="I3484">
            <v>50000000</v>
          </cell>
          <cell r="J3484">
            <v>2014</v>
          </cell>
          <cell r="K3484">
            <v>5.8</v>
          </cell>
          <cell r="L3484" t="str">
            <v>Action</v>
          </cell>
          <cell r="M3484" t="str">
            <v>Thriller</v>
          </cell>
        </row>
        <row r="3485">
          <cell r="A3485" t="str">
            <v>Joe Dante</v>
          </cell>
          <cell r="B3485">
            <v>106</v>
          </cell>
          <cell r="C3485">
            <v>41482207</v>
          </cell>
          <cell r="D3485" t="str">
            <v>Comedy|Fantasy|Horror</v>
          </cell>
          <cell r="E3485" t="str">
            <v>Gremlins 2: The New BatchÂ </v>
          </cell>
          <cell r="F3485" t="str">
            <v>http://www.imdb.com/title/tt0099700/?ref_=fn_tt_tt_1</v>
          </cell>
          <cell r="G3485" t="str">
            <v>English</v>
          </cell>
          <cell r="H3485" t="str">
            <v>USA</v>
          </cell>
          <cell r="I3485">
            <v>50000000</v>
          </cell>
          <cell r="J3485">
            <v>1990</v>
          </cell>
          <cell r="K3485">
            <v>6.3</v>
          </cell>
          <cell r="L3485" t="str">
            <v>Comedy</v>
          </cell>
          <cell r="M3485" t="str">
            <v>Fantasy</v>
          </cell>
          <cell r="N3485" t="str">
            <v>Horror</v>
          </cell>
        </row>
        <row r="3486">
          <cell r="A3486" t="str">
            <v>David Dobkin</v>
          </cell>
          <cell r="B3486">
            <v>141</v>
          </cell>
          <cell r="C3486">
            <v>47105085</v>
          </cell>
          <cell r="D3486" t="str">
            <v>Crime|Drama</v>
          </cell>
          <cell r="E3486" t="str">
            <v>The JudgeÂ </v>
          </cell>
          <cell r="F3486" t="str">
            <v>http://www.imdb.com/title/tt1872194/?ref_=fn_tt_tt_1</v>
          </cell>
          <cell r="G3486" t="str">
            <v>English</v>
          </cell>
          <cell r="H3486" t="str">
            <v>USA</v>
          </cell>
          <cell r="I3486">
            <v>50000000</v>
          </cell>
          <cell r="J3486">
            <v>2014</v>
          </cell>
          <cell r="K3486">
            <v>7.4</v>
          </cell>
          <cell r="L3486" t="str">
            <v>Crime</v>
          </cell>
          <cell r="M3486" t="str">
            <v>Drama</v>
          </cell>
        </row>
        <row r="3487">
          <cell r="A3487" t="str">
            <v>Mimi Leder</v>
          </cell>
          <cell r="B3487">
            <v>124</v>
          </cell>
          <cell r="C3487">
            <v>41256277</v>
          </cell>
          <cell r="D3487" t="str">
            <v>Action|Thriller</v>
          </cell>
          <cell r="E3487" t="str">
            <v>The PeacemakerÂ </v>
          </cell>
          <cell r="F3487" t="str">
            <v>http://www.imdb.com/title/tt0119874/?ref_=fn_tt_tt_1</v>
          </cell>
          <cell r="G3487" t="str">
            <v>English</v>
          </cell>
          <cell r="H3487" t="str">
            <v>USA</v>
          </cell>
          <cell r="I3487">
            <v>50000000</v>
          </cell>
          <cell r="J3487">
            <v>1997</v>
          </cell>
          <cell r="K3487">
            <v>5.9</v>
          </cell>
          <cell r="L3487" t="str">
            <v>Action</v>
          </cell>
          <cell r="M3487" t="str">
            <v>Thriller</v>
          </cell>
        </row>
        <row r="3488">
          <cell r="A3488" t="str">
            <v>Carl Franklin</v>
          </cell>
          <cell r="B3488">
            <v>114</v>
          </cell>
          <cell r="C3488">
            <v>40905277</v>
          </cell>
          <cell r="D3488" t="str">
            <v>Crime|Drama|Romance|Thriller</v>
          </cell>
          <cell r="E3488" t="str">
            <v>Out of TimeÂ </v>
          </cell>
          <cell r="F3488" t="str">
            <v>http://www.imdb.com/title/tt0313443/?ref_=fn_tt_tt_1</v>
          </cell>
          <cell r="G3488" t="str">
            <v>English</v>
          </cell>
          <cell r="H3488" t="str">
            <v>USA</v>
          </cell>
          <cell r="I3488">
            <v>50000000</v>
          </cell>
          <cell r="J3488">
            <v>2003</v>
          </cell>
          <cell r="K3488">
            <v>6.5</v>
          </cell>
          <cell r="L3488" t="str">
            <v>Crime</v>
          </cell>
          <cell r="M3488" t="str">
            <v>Drama</v>
          </cell>
          <cell r="N3488" t="str">
            <v>Romance</v>
          </cell>
          <cell r="O3488" t="str">
            <v>Thriller</v>
          </cell>
        </row>
        <row r="3489">
          <cell r="A3489" t="str">
            <v>Steven Seagal</v>
          </cell>
          <cell r="B3489">
            <v>101</v>
          </cell>
          <cell r="C3489">
            <v>38590500</v>
          </cell>
          <cell r="D3489" t="str">
            <v>Action|Adventure|Thriller</v>
          </cell>
          <cell r="E3489" t="str">
            <v>On Deadly GroundÂ </v>
          </cell>
          <cell r="F3489" t="str">
            <v>http://www.imdb.com/title/tt0110725/?ref_=fn_tt_tt_1</v>
          </cell>
          <cell r="G3489" t="str">
            <v>English</v>
          </cell>
          <cell r="H3489" t="str">
            <v>USA</v>
          </cell>
          <cell r="I3489">
            <v>50000000</v>
          </cell>
          <cell r="J3489">
            <v>1994</v>
          </cell>
          <cell r="K3489">
            <v>4.4000000000000004</v>
          </cell>
          <cell r="L3489" t="str">
            <v>Action</v>
          </cell>
          <cell r="M3489" t="str">
            <v>Adventure</v>
          </cell>
          <cell r="N3489" t="str">
            <v>Thriller</v>
          </cell>
        </row>
        <row r="3490">
          <cell r="A3490" t="str">
            <v>Robert Rodriguez</v>
          </cell>
          <cell r="B3490">
            <v>93</v>
          </cell>
          <cell r="C3490">
            <v>39177541</v>
          </cell>
          <cell r="D3490" t="str">
            <v>Action|Adventure|Family|Fantasy</v>
          </cell>
          <cell r="E3490" t="str">
            <v>The Adventures of Sharkboy and Lavagirl 3-DÂ </v>
          </cell>
          <cell r="F3490" t="str">
            <v>http://www.imdb.com/title/tt0424774/?ref_=fn_tt_tt_1</v>
          </cell>
          <cell r="G3490" t="str">
            <v>English</v>
          </cell>
          <cell r="H3490" t="str">
            <v>USA</v>
          </cell>
          <cell r="I3490">
            <v>50000000</v>
          </cell>
          <cell r="J3490">
            <v>2005</v>
          </cell>
          <cell r="K3490">
            <v>3.5</v>
          </cell>
          <cell r="L3490" t="str">
            <v>Action</v>
          </cell>
          <cell r="M3490" t="str">
            <v>Adventure</v>
          </cell>
          <cell r="N3490" t="str">
            <v>Family</v>
          </cell>
          <cell r="O3490" t="str">
            <v>Fantasy</v>
          </cell>
        </row>
        <row r="3491">
          <cell r="A3491" t="str">
            <v>Danny Boyle</v>
          </cell>
          <cell r="B3491">
            <v>119</v>
          </cell>
          <cell r="C3491">
            <v>39778599</v>
          </cell>
          <cell r="D3491" t="str">
            <v>Adventure|Drama|Thriller</v>
          </cell>
          <cell r="E3491" t="str">
            <v>The BeachÂ </v>
          </cell>
          <cell r="F3491" t="str">
            <v>http://www.imdb.com/title/tt0163978/?ref_=fn_tt_tt_1</v>
          </cell>
          <cell r="G3491" t="str">
            <v>English</v>
          </cell>
          <cell r="H3491" t="str">
            <v>USA</v>
          </cell>
          <cell r="I3491">
            <v>50000000</v>
          </cell>
          <cell r="J3491">
            <v>2000</v>
          </cell>
          <cell r="K3491">
            <v>6.6</v>
          </cell>
          <cell r="L3491" t="str">
            <v>Adventure</v>
          </cell>
          <cell r="M3491" t="str">
            <v>Drama</v>
          </cell>
          <cell r="N3491" t="str">
            <v>Thriller</v>
          </cell>
        </row>
        <row r="3492">
          <cell r="A3492" t="str">
            <v>Garry Marshall</v>
          </cell>
          <cell r="B3492">
            <v>119</v>
          </cell>
          <cell r="C3492">
            <v>37486138</v>
          </cell>
          <cell r="D3492" t="str">
            <v>Comedy|Drama|Romance</v>
          </cell>
          <cell r="E3492" t="str">
            <v>Raising HelenÂ </v>
          </cell>
          <cell r="F3492" t="str">
            <v>http://www.imdb.com/title/tt0350028/?ref_=fn_tt_tt_1</v>
          </cell>
          <cell r="G3492" t="str">
            <v>English</v>
          </cell>
          <cell r="H3492" t="str">
            <v>USA</v>
          </cell>
          <cell r="I3492">
            <v>50000000</v>
          </cell>
          <cell r="J3492">
            <v>2004</v>
          </cell>
          <cell r="K3492">
            <v>6</v>
          </cell>
          <cell r="L3492" t="str">
            <v>Comedy</v>
          </cell>
          <cell r="M3492" t="str">
            <v>Drama</v>
          </cell>
          <cell r="N3492" t="str">
            <v>Romance</v>
          </cell>
        </row>
        <row r="3493">
          <cell r="A3493" t="str">
            <v>Sam Raimi</v>
          </cell>
          <cell r="B3493">
            <v>137</v>
          </cell>
          <cell r="C3493">
            <v>35168395</v>
          </cell>
          <cell r="D3493" t="str">
            <v>Drama|Romance|Sport</v>
          </cell>
          <cell r="E3493" t="str">
            <v>For Love of the GameÂ </v>
          </cell>
          <cell r="F3493" t="str">
            <v>http://www.imdb.com/title/tt0126916/?ref_=fn_tt_tt_1</v>
          </cell>
          <cell r="G3493" t="str">
            <v>English</v>
          </cell>
          <cell r="H3493" t="str">
            <v>USA</v>
          </cell>
          <cell r="I3493">
            <v>50000000</v>
          </cell>
          <cell r="J3493">
            <v>1999</v>
          </cell>
          <cell r="K3493">
            <v>6.5</v>
          </cell>
          <cell r="L3493" t="str">
            <v>Drama</v>
          </cell>
          <cell r="M3493" t="str">
            <v>Romance</v>
          </cell>
          <cell r="N3493" t="str">
            <v>Sport</v>
          </cell>
        </row>
        <row r="3494">
          <cell r="A3494" t="str">
            <v>Tom Dey</v>
          </cell>
          <cell r="B3494">
            <v>87</v>
          </cell>
          <cell r="C3494">
            <v>33643461</v>
          </cell>
          <cell r="D3494" t="str">
            <v>Comedy|Family</v>
          </cell>
          <cell r="E3494" t="str">
            <v>MarmadukeÂ </v>
          </cell>
          <cell r="F3494" t="str">
            <v>http://www.imdb.com/title/tt1392197/?ref_=fn_tt_tt_1</v>
          </cell>
          <cell r="G3494" t="str">
            <v>English</v>
          </cell>
          <cell r="H3494" t="str">
            <v>USA</v>
          </cell>
          <cell r="I3494">
            <v>50000000</v>
          </cell>
          <cell r="J3494">
            <v>2010</v>
          </cell>
          <cell r="K3494">
            <v>4.2</v>
          </cell>
          <cell r="L3494" t="str">
            <v>Comedy</v>
          </cell>
          <cell r="M3494" t="str">
            <v>Family</v>
          </cell>
        </row>
        <row r="3495">
          <cell r="A3495" t="str">
            <v>Clint Eastwood</v>
          </cell>
          <cell r="B3495">
            <v>129</v>
          </cell>
          <cell r="C3495">
            <v>32741596</v>
          </cell>
          <cell r="D3495" t="str">
            <v>Drama|Fantasy</v>
          </cell>
          <cell r="E3495" t="str">
            <v>HereafterÂ </v>
          </cell>
          <cell r="F3495" t="str">
            <v>http://www.imdb.com/title/tt1212419/?ref_=fn_tt_tt_1</v>
          </cell>
          <cell r="G3495" t="str">
            <v>English</v>
          </cell>
          <cell r="H3495" t="str">
            <v>USA</v>
          </cell>
          <cell r="I3495">
            <v>50000000</v>
          </cell>
          <cell r="J3495">
            <v>2010</v>
          </cell>
          <cell r="K3495">
            <v>6.5</v>
          </cell>
          <cell r="L3495" t="str">
            <v>Drama</v>
          </cell>
          <cell r="M3495" t="str">
            <v>Fantasy</v>
          </cell>
        </row>
        <row r="3496">
          <cell r="A3496" t="str">
            <v>Barbet Schroeder</v>
          </cell>
          <cell r="B3496">
            <v>115</v>
          </cell>
          <cell r="C3496">
            <v>31874869</v>
          </cell>
          <cell r="D3496" t="str">
            <v>Crime|Mystery|Thriller</v>
          </cell>
          <cell r="E3496" t="str">
            <v>Murder by NumbersÂ </v>
          </cell>
          <cell r="F3496" t="str">
            <v>http://www.imdb.com/title/tt0264935/?ref_=fn_tt_tt_1</v>
          </cell>
          <cell r="G3496" t="str">
            <v>English</v>
          </cell>
          <cell r="H3496" t="str">
            <v>USA</v>
          </cell>
          <cell r="I3496">
            <v>50000000</v>
          </cell>
          <cell r="J3496">
            <v>2002</v>
          </cell>
          <cell r="K3496">
            <v>6.1</v>
          </cell>
          <cell r="L3496" t="str">
            <v>Crime</v>
          </cell>
          <cell r="M3496" t="str">
            <v>Mystery</v>
          </cell>
          <cell r="N3496" t="str">
            <v>Thriller</v>
          </cell>
        </row>
        <row r="3497">
          <cell r="A3497" t="str">
            <v>Richard Donner</v>
          </cell>
          <cell r="B3497">
            <v>132</v>
          </cell>
          <cell r="C3497">
            <v>30306268</v>
          </cell>
          <cell r="D3497" t="str">
            <v>Action|Crime|Thriller</v>
          </cell>
          <cell r="E3497" t="str">
            <v>AssassinsÂ </v>
          </cell>
          <cell r="F3497" t="str">
            <v>http://www.imdb.com/title/tt0112401/?ref_=fn_tt_tt_1</v>
          </cell>
          <cell r="G3497" t="str">
            <v>English</v>
          </cell>
          <cell r="H3497" t="str">
            <v>France</v>
          </cell>
          <cell r="I3497">
            <v>50000000</v>
          </cell>
          <cell r="J3497">
            <v>1995</v>
          </cell>
          <cell r="K3497">
            <v>6.3</v>
          </cell>
          <cell r="L3497" t="str">
            <v>Action</v>
          </cell>
          <cell r="M3497" t="str">
            <v>Crime</v>
          </cell>
          <cell r="N3497" t="str">
            <v>Thriller</v>
          </cell>
        </row>
        <row r="3498">
          <cell r="A3498" t="str">
            <v>Peter Webber</v>
          </cell>
          <cell r="B3498">
            <v>131</v>
          </cell>
          <cell r="C3498">
            <v>27667947</v>
          </cell>
          <cell r="D3498" t="str">
            <v>Crime|Drama|Thriller</v>
          </cell>
          <cell r="E3498" t="str">
            <v>Hannibal RisingÂ </v>
          </cell>
          <cell r="F3498" t="str">
            <v>http://www.imdb.com/title/tt0367959/?ref_=fn_tt_tt_1</v>
          </cell>
          <cell r="G3498" t="str">
            <v>English</v>
          </cell>
          <cell r="H3498" t="str">
            <v>UK</v>
          </cell>
          <cell r="I3498">
            <v>50000000</v>
          </cell>
          <cell r="J3498">
            <v>2007</v>
          </cell>
          <cell r="K3498">
            <v>6.2</v>
          </cell>
          <cell r="L3498" t="str">
            <v>Crime</v>
          </cell>
          <cell r="M3498" t="str">
            <v>Drama</v>
          </cell>
          <cell r="N3498" t="str">
            <v>Thriller</v>
          </cell>
        </row>
        <row r="3499">
          <cell r="A3499" t="str">
            <v>Rob Reiner</v>
          </cell>
          <cell r="B3499">
            <v>95</v>
          </cell>
          <cell r="C3499">
            <v>27067160</v>
          </cell>
          <cell r="D3499" t="str">
            <v>Comedy|Drama|Romance</v>
          </cell>
          <cell r="E3499" t="str">
            <v>The Story of UsÂ </v>
          </cell>
          <cell r="F3499" t="str">
            <v>http://www.imdb.com/title/tt0160916/?ref_=fn_tt_tt_1</v>
          </cell>
          <cell r="G3499" t="str">
            <v>English</v>
          </cell>
          <cell r="H3499" t="str">
            <v>USA</v>
          </cell>
          <cell r="I3499">
            <v>50000000</v>
          </cell>
          <cell r="J3499">
            <v>1999</v>
          </cell>
          <cell r="K3499">
            <v>5.9</v>
          </cell>
          <cell r="L3499" t="str">
            <v>Comedy</v>
          </cell>
          <cell r="M3499" t="str">
            <v>Drama</v>
          </cell>
          <cell r="N3499" t="str">
            <v>Romance</v>
          </cell>
        </row>
        <row r="3500">
          <cell r="A3500" t="str">
            <v>John McTiernan</v>
          </cell>
          <cell r="B3500">
            <v>98</v>
          </cell>
          <cell r="C3500">
            <v>26536120</v>
          </cell>
          <cell r="D3500" t="str">
            <v>Action|Crime|Drama|Mystery|Thriller</v>
          </cell>
          <cell r="E3500" t="str">
            <v>BasicÂ </v>
          </cell>
          <cell r="F3500" t="str">
            <v>http://www.imdb.com/title/tt0264395/?ref_=fn_tt_tt_1</v>
          </cell>
          <cell r="G3500" t="str">
            <v>English</v>
          </cell>
          <cell r="H3500" t="str">
            <v>Germany</v>
          </cell>
          <cell r="I3500">
            <v>50000000</v>
          </cell>
          <cell r="J3500">
            <v>2003</v>
          </cell>
          <cell r="K3500">
            <v>6.5</v>
          </cell>
          <cell r="L3500" t="str">
            <v>Action</v>
          </cell>
          <cell r="M3500" t="str">
            <v>Crime</v>
          </cell>
          <cell r="N3500" t="str">
            <v>Drama</v>
          </cell>
          <cell r="O3500" t="str">
            <v>Mystery</v>
          </cell>
        </row>
        <row r="3501">
          <cell r="A3501" t="str">
            <v>Clint Eastwood</v>
          </cell>
          <cell r="B3501">
            <v>110</v>
          </cell>
          <cell r="C3501">
            <v>26199517</v>
          </cell>
          <cell r="D3501" t="str">
            <v>Action|Crime|Drama|Mystery|Thriller</v>
          </cell>
          <cell r="E3501" t="str">
            <v>Blood WorkÂ </v>
          </cell>
          <cell r="F3501" t="str">
            <v>http://www.imdb.com/title/tt0309377/?ref_=fn_tt_tt_1</v>
          </cell>
          <cell r="G3501" t="str">
            <v>English</v>
          </cell>
          <cell r="H3501" t="str">
            <v>USA</v>
          </cell>
          <cell r="I3501">
            <v>50000000</v>
          </cell>
          <cell r="J3501">
            <v>2002</v>
          </cell>
          <cell r="K3501">
            <v>6.4</v>
          </cell>
          <cell r="L3501" t="str">
            <v>Action</v>
          </cell>
          <cell r="M3501" t="str">
            <v>Crime</v>
          </cell>
          <cell r="N3501" t="str">
            <v>Drama</v>
          </cell>
          <cell r="O3501" t="str">
            <v>Mystery</v>
          </cell>
        </row>
        <row r="3502">
          <cell r="A3502" t="str">
            <v>Tom Tykwer</v>
          </cell>
          <cell r="B3502">
            <v>118</v>
          </cell>
          <cell r="C3502">
            <v>25450527</v>
          </cell>
          <cell r="D3502" t="str">
            <v>Action|Crime|Drama|Mystery|Thriller</v>
          </cell>
          <cell r="E3502" t="str">
            <v>The InternationalÂ </v>
          </cell>
          <cell r="F3502" t="str">
            <v>http://www.imdb.com/title/tt0963178/?ref_=fn_tt_tt_1</v>
          </cell>
          <cell r="G3502" t="str">
            <v>English</v>
          </cell>
          <cell r="H3502" t="str">
            <v>USA</v>
          </cell>
          <cell r="I3502">
            <v>50000000</v>
          </cell>
          <cell r="J3502">
            <v>2009</v>
          </cell>
          <cell r="K3502">
            <v>6.5</v>
          </cell>
          <cell r="L3502" t="str">
            <v>Action</v>
          </cell>
          <cell r="M3502" t="str">
            <v>Crime</v>
          </cell>
          <cell r="N3502" t="str">
            <v>Drama</v>
          </cell>
          <cell r="O3502" t="str">
            <v>Mystery</v>
          </cell>
        </row>
        <row r="3503">
          <cell r="A3503" t="str">
            <v>John Carpenter</v>
          </cell>
          <cell r="B3503">
            <v>101</v>
          </cell>
          <cell r="C3503">
            <v>25407250</v>
          </cell>
          <cell r="D3503" t="str">
            <v>Action|Adventure|Sci-Fi|Thriller</v>
          </cell>
          <cell r="E3503" t="str">
            <v>Escape from L.A.Â </v>
          </cell>
          <cell r="F3503" t="str">
            <v>http://www.imdb.com/title/tt0116225/?ref_=fn_tt_tt_1</v>
          </cell>
          <cell r="G3503" t="str">
            <v>English</v>
          </cell>
          <cell r="H3503" t="str">
            <v>USA</v>
          </cell>
          <cell r="I3503">
            <v>50000000</v>
          </cell>
          <cell r="J3503">
            <v>1996</v>
          </cell>
          <cell r="K3503">
            <v>5.7</v>
          </cell>
          <cell r="L3503" t="str">
            <v>Action</v>
          </cell>
          <cell r="M3503" t="str">
            <v>Adventure</v>
          </cell>
          <cell r="N3503" t="str">
            <v>Sci-Fi</v>
          </cell>
          <cell r="O3503" t="str">
            <v>Thriller</v>
          </cell>
        </row>
        <row r="3504">
          <cell r="A3504" t="str">
            <v>Wes Anderson</v>
          </cell>
          <cell r="B3504">
            <v>119</v>
          </cell>
          <cell r="C3504">
            <v>24006726</v>
          </cell>
          <cell r="D3504" t="str">
            <v>Adventure|Comedy|Drama</v>
          </cell>
          <cell r="E3504" t="str">
            <v>The Life Aquatic with Steve ZissouÂ </v>
          </cell>
          <cell r="F3504" t="str">
            <v>http://www.imdb.com/title/tt0362270/?ref_=fn_tt_tt_1</v>
          </cell>
          <cell r="G3504" t="str">
            <v>English</v>
          </cell>
          <cell r="H3504" t="str">
            <v>USA</v>
          </cell>
          <cell r="I3504">
            <v>50000000</v>
          </cell>
          <cell r="J3504">
            <v>2004</v>
          </cell>
          <cell r="K3504">
            <v>7.3</v>
          </cell>
          <cell r="L3504" t="str">
            <v>Adventure</v>
          </cell>
          <cell r="M3504" t="str">
            <v>Comedy</v>
          </cell>
          <cell r="N3504" t="str">
            <v>Drama</v>
          </cell>
        </row>
        <row r="3505">
          <cell r="A3505" t="str">
            <v>Gary Ross</v>
          </cell>
          <cell r="B3505">
            <v>139</v>
          </cell>
          <cell r="C3505">
            <v>20389967</v>
          </cell>
          <cell r="D3505" t="str">
            <v>Action|Biography|Drama|History|War</v>
          </cell>
          <cell r="E3505" t="str">
            <v>Free State of JonesÂ </v>
          </cell>
          <cell r="F3505" t="str">
            <v>http://www.imdb.com/title/tt1124037/?ref_=fn_tt_tt_1</v>
          </cell>
          <cell r="G3505" t="str">
            <v>English</v>
          </cell>
          <cell r="H3505" t="str">
            <v>USA</v>
          </cell>
          <cell r="I3505">
            <v>50000000</v>
          </cell>
          <cell r="J3505">
            <v>2016</v>
          </cell>
          <cell r="K3505">
            <v>6.7</v>
          </cell>
          <cell r="L3505" t="str">
            <v>Action</v>
          </cell>
          <cell r="M3505" t="str">
            <v>Biography</v>
          </cell>
          <cell r="N3505" t="str">
            <v>Drama</v>
          </cell>
          <cell r="O3505" t="str">
            <v>History</v>
          </cell>
        </row>
        <row r="3506">
          <cell r="A3506" t="str">
            <v>Alan Parker</v>
          </cell>
          <cell r="B3506">
            <v>130</v>
          </cell>
          <cell r="C3506">
            <v>19593740</v>
          </cell>
          <cell r="D3506" t="str">
            <v>Crime|Drama|Thriller</v>
          </cell>
          <cell r="E3506" t="str">
            <v>The Life of David GaleÂ </v>
          </cell>
          <cell r="F3506" t="str">
            <v>http://www.imdb.com/title/tt0289992/?ref_=fn_tt_tt_1</v>
          </cell>
          <cell r="G3506" t="str">
            <v>English</v>
          </cell>
          <cell r="H3506" t="str">
            <v>USA</v>
          </cell>
          <cell r="I3506">
            <v>50000000</v>
          </cell>
          <cell r="J3506">
            <v>2003</v>
          </cell>
          <cell r="K3506">
            <v>7.5</v>
          </cell>
          <cell r="L3506" t="str">
            <v>Crime</v>
          </cell>
          <cell r="M3506" t="str">
            <v>Drama</v>
          </cell>
          <cell r="N3506" t="str">
            <v>Thriller</v>
          </cell>
        </row>
        <row r="3507">
          <cell r="A3507" t="str">
            <v>Jaume Collet-Serra</v>
          </cell>
          <cell r="B3507">
            <v>114</v>
          </cell>
          <cell r="C3507">
            <v>26442251</v>
          </cell>
          <cell r="D3507" t="str">
            <v>Action|Crime|Drama|Thriller</v>
          </cell>
          <cell r="E3507" t="str">
            <v>Run All NightÂ </v>
          </cell>
          <cell r="F3507" t="str">
            <v>http://www.imdb.com/title/tt2199571/?ref_=fn_tt_tt_1</v>
          </cell>
          <cell r="G3507" t="str">
            <v>English</v>
          </cell>
          <cell r="H3507" t="str">
            <v>USA</v>
          </cell>
          <cell r="I3507">
            <v>50000000</v>
          </cell>
          <cell r="J3507">
            <v>2015</v>
          </cell>
          <cell r="K3507">
            <v>6.6</v>
          </cell>
          <cell r="L3507" t="str">
            <v>Action</v>
          </cell>
          <cell r="M3507" t="str">
            <v>Crime</v>
          </cell>
          <cell r="N3507" t="str">
            <v>Drama</v>
          </cell>
          <cell r="O3507" t="str">
            <v>Thriller</v>
          </cell>
        </row>
        <row r="3508">
          <cell r="A3508" t="str">
            <v>John Stockwell</v>
          </cell>
          <cell r="B3508">
            <v>110</v>
          </cell>
          <cell r="C3508">
            <v>18472363</v>
          </cell>
          <cell r="D3508" t="str">
            <v>Action|Adventure|Crime|Thriller</v>
          </cell>
          <cell r="E3508" t="str">
            <v>Into the BlueÂ </v>
          </cell>
          <cell r="F3508" t="str">
            <v>http://www.imdb.com/title/tt0378109/?ref_=fn_tt_tt_1</v>
          </cell>
          <cell r="G3508" t="str">
            <v>English</v>
          </cell>
          <cell r="H3508" t="str">
            <v>USA</v>
          </cell>
          <cell r="I3508">
            <v>50000000</v>
          </cell>
          <cell r="J3508">
            <v>2005</v>
          </cell>
          <cell r="K3508">
            <v>5.8</v>
          </cell>
          <cell r="L3508" t="str">
            <v>Action</v>
          </cell>
          <cell r="M3508" t="str">
            <v>Adventure</v>
          </cell>
          <cell r="N3508" t="str">
            <v>Crime</v>
          </cell>
          <cell r="O3508" t="str">
            <v>Thriller</v>
          </cell>
        </row>
        <row r="3509">
          <cell r="A3509" t="str">
            <v>Costa-Gavras</v>
          </cell>
          <cell r="B3509">
            <v>115</v>
          </cell>
          <cell r="C3509">
            <v>10556196</v>
          </cell>
          <cell r="D3509" t="str">
            <v>Crime|Drama|Thriller</v>
          </cell>
          <cell r="E3509" t="str">
            <v>Mad CityÂ </v>
          </cell>
          <cell r="F3509" t="str">
            <v>http://www.imdb.com/title/tt0119592/?ref_=fn_tt_tt_1</v>
          </cell>
          <cell r="G3509" t="str">
            <v>English</v>
          </cell>
          <cell r="H3509" t="str">
            <v>USA</v>
          </cell>
          <cell r="I3509">
            <v>50000000</v>
          </cell>
          <cell r="J3509">
            <v>1997</v>
          </cell>
          <cell r="K3509">
            <v>6.2</v>
          </cell>
          <cell r="L3509" t="str">
            <v>Crime</v>
          </cell>
          <cell r="M3509" t="str">
            <v>Drama</v>
          </cell>
          <cell r="N3509" t="str">
            <v>Thriller</v>
          </cell>
        </row>
        <row r="3510">
          <cell r="A3510" t="str">
            <v>Patrick Read Johnson</v>
          </cell>
          <cell r="B3510">
            <v>99</v>
          </cell>
          <cell r="C3510">
            <v>16671505</v>
          </cell>
          <cell r="D3510" t="str">
            <v>Adventure|Comedy|Crime|Drama|Family</v>
          </cell>
          <cell r="E3510" t="str">
            <v>Baby's Day OutÂ </v>
          </cell>
          <cell r="F3510" t="str">
            <v>http://www.imdb.com/title/tt0109190/?ref_=fn_tt_tt_1</v>
          </cell>
          <cell r="G3510" t="str">
            <v>English</v>
          </cell>
          <cell r="H3510" t="str">
            <v>USA</v>
          </cell>
          <cell r="I3510">
            <v>50000000</v>
          </cell>
          <cell r="J3510">
            <v>1994</v>
          </cell>
          <cell r="K3510">
            <v>5.9</v>
          </cell>
          <cell r="L3510" t="str">
            <v>Adventure</v>
          </cell>
          <cell r="M3510" t="str">
            <v>Comedy</v>
          </cell>
          <cell r="N3510" t="str">
            <v>Crime</v>
          </cell>
          <cell r="O3510" t="str">
            <v>Drama</v>
          </cell>
        </row>
        <row r="3511">
          <cell r="A3511" t="str">
            <v>Roland JoffÃ©</v>
          </cell>
          <cell r="B3511">
            <v>135</v>
          </cell>
          <cell r="C3511">
            <v>10400000</v>
          </cell>
          <cell r="D3511" t="str">
            <v>Drama|Romance</v>
          </cell>
          <cell r="E3511" t="str">
            <v>The Scarlet LetterÂ </v>
          </cell>
          <cell r="F3511" t="str">
            <v>http://www.imdb.com/title/tt0114345/?ref_=fn_tt_tt_1</v>
          </cell>
          <cell r="G3511" t="str">
            <v>English</v>
          </cell>
          <cell r="H3511" t="str">
            <v>USA</v>
          </cell>
          <cell r="I3511">
            <v>50000000</v>
          </cell>
          <cell r="J3511">
            <v>1995</v>
          </cell>
          <cell r="K3511">
            <v>5.0999999999999996</v>
          </cell>
          <cell r="L3511" t="str">
            <v>Drama</v>
          </cell>
          <cell r="M3511" t="str">
            <v>Romance</v>
          </cell>
        </row>
        <row r="3512">
          <cell r="A3512" t="str">
            <v>Tony Scott</v>
          </cell>
          <cell r="B3512">
            <v>127</v>
          </cell>
          <cell r="C3512">
            <v>10137232</v>
          </cell>
          <cell r="D3512" t="str">
            <v>Action|Biography|Crime|Drama|Thriller</v>
          </cell>
          <cell r="E3512" t="str">
            <v>DominoÂ </v>
          </cell>
          <cell r="F3512" t="str">
            <v>http://www.imdb.com/title/tt0421054/?ref_=fn_tt_tt_1</v>
          </cell>
          <cell r="G3512" t="str">
            <v>English</v>
          </cell>
          <cell r="H3512" t="str">
            <v>France</v>
          </cell>
          <cell r="I3512">
            <v>50000000</v>
          </cell>
          <cell r="J3512">
            <v>2005</v>
          </cell>
          <cell r="K3512">
            <v>6</v>
          </cell>
          <cell r="L3512" t="str">
            <v>Action</v>
          </cell>
          <cell r="M3512" t="str">
            <v>Biography</v>
          </cell>
          <cell r="N3512" t="str">
            <v>Crime</v>
          </cell>
          <cell r="O3512" t="str">
            <v>Drama</v>
          </cell>
        </row>
        <row r="3513">
          <cell r="A3513" t="str">
            <v>William Friedkin</v>
          </cell>
          <cell r="B3513">
            <v>107</v>
          </cell>
          <cell r="C3513">
            <v>9795017</v>
          </cell>
          <cell r="D3513" t="str">
            <v>Crime|Drama|Thriller</v>
          </cell>
          <cell r="E3513" t="str">
            <v>JadeÂ </v>
          </cell>
          <cell r="F3513" t="str">
            <v>http://www.imdb.com/title/tt0113451/?ref_=fn_tt_tt_1</v>
          </cell>
          <cell r="G3513" t="str">
            <v>English</v>
          </cell>
          <cell r="H3513" t="str">
            <v>USA</v>
          </cell>
          <cell r="I3513">
            <v>50000000</v>
          </cell>
          <cell r="J3513">
            <v>1995</v>
          </cell>
          <cell r="K3513">
            <v>5.0999999999999996</v>
          </cell>
          <cell r="L3513" t="str">
            <v>Crime</v>
          </cell>
          <cell r="M3513" t="str">
            <v>Drama</v>
          </cell>
          <cell r="N3513" t="str">
            <v>Thriller</v>
          </cell>
        </row>
        <row r="3514">
          <cell r="A3514" t="str">
            <v>Mark Neveldine</v>
          </cell>
          <cell r="B3514">
            <v>95</v>
          </cell>
          <cell r="C3514">
            <v>20488579</v>
          </cell>
          <cell r="D3514" t="str">
            <v>Action|Sci-Fi|Thriller</v>
          </cell>
          <cell r="E3514" t="str">
            <v>GamerÂ </v>
          </cell>
          <cell r="F3514" t="str">
            <v>http://www.imdb.com/title/tt1034032/?ref_=fn_tt_tt_1</v>
          </cell>
          <cell r="G3514" t="str">
            <v>English</v>
          </cell>
          <cell r="H3514" t="str">
            <v>USA</v>
          </cell>
          <cell r="I3514">
            <v>50000000</v>
          </cell>
          <cell r="J3514">
            <v>2009</v>
          </cell>
          <cell r="K3514">
            <v>5.8</v>
          </cell>
          <cell r="L3514" t="str">
            <v>Action</v>
          </cell>
          <cell r="M3514" t="str">
            <v>Sci-Fi</v>
          </cell>
          <cell r="N3514" t="str">
            <v>Thriller</v>
          </cell>
        </row>
        <row r="3515">
          <cell r="A3515" t="str">
            <v>Ben Stiller</v>
          </cell>
          <cell r="B3515">
            <v>102</v>
          </cell>
          <cell r="C3515">
            <v>28837115</v>
          </cell>
          <cell r="D3515" t="str">
            <v>Comedy</v>
          </cell>
          <cell r="E3515" t="str">
            <v>Zoolander 2Â </v>
          </cell>
          <cell r="F3515" t="str">
            <v>http://www.imdb.com/title/tt1608290/?ref_=fn_tt_tt_1</v>
          </cell>
          <cell r="G3515" t="str">
            <v>English</v>
          </cell>
          <cell r="H3515" t="str">
            <v>USA</v>
          </cell>
          <cell r="I3515">
            <v>50000000</v>
          </cell>
          <cell r="J3515">
            <v>2016</v>
          </cell>
          <cell r="K3515">
            <v>4.8</v>
          </cell>
          <cell r="L3515" t="str">
            <v>Comedy</v>
          </cell>
          <cell r="M3515">
            <v>0</v>
          </cell>
        </row>
        <row r="3516">
          <cell r="A3516" t="str">
            <v>George Armitage</v>
          </cell>
          <cell r="B3516">
            <v>88</v>
          </cell>
          <cell r="C3516">
            <v>6471394</v>
          </cell>
          <cell r="D3516" t="str">
            <v>Comedy|Crime</v>
          </cell>
          <cell r="E3516" t="str">
            <v>The Big BounceÂ </v>
          </cell>
          <cell r="F3516" t="str">
            <v>http://www.imdb.com/title/tt0315824/?ref_=fn_tt_tt_1</v>
          </cell>
          <cell r="G3516" t="str">
            <v>English</v>
          </cell>
          <cell r="H3516" t="str">
            <v>USA</v>
          </cell>
          <cell r="I3516">
            <v>50000000</v>
          </cell>
          <cell r="J3516">
            <v>2004</v>
          </cell>
          <cell r="K3516">
            <v>4.9000000000000004</v>
          </cell>
          <cell r="L3516" t="str">
            <v>Comedy</v>
          </cell>
          <cell r="M3516" t="str">
            <v>Crime</v>
          </cell>
        </row>
        <row r="3517">
          <cell r="A3517" t="str">
            <v>Mike Nichols</v>
          </cell>
          <cell r="B3517">
            <v>87</v>
          </cell>
          <cell r="C3517">
            <v>6291602</v>
          </cell>
          <cell r="D3517" t="str">
            <v>Comedy|Sci-Fi</v>
          </cell>
          <cell r="E3517" t="str">
            <v>What Planet Are You From?Â </v>
          </cell>
          <cell r="F3517" t="str">
            <v>http://www.imdb.com/title/tt0181151/?ref_=fn_tt_tt_1</v>
          </cell>
          <cell r="G3517" t="str">
            <v>English</v>
          </cell>
          <cell r="H3517" t="str">
            <v>USA</v>
          </cell>
          <cell r="I3517">
            <v>50000000</v>
          </cell>
          <cell r="J3517">
            <v>2000</v>
          </cell>
          <cell r="K3517">
            <v>5.6</v>
          </cell>
          <cell r="L3517" t="str">
            <v>Comedy</v>
          </cell>
          <cell r="M3517" t="str">
            <v>Sci-Fi</v>
          </cell>
        </row>
        <row r="3518">
          <cell r="A3518" t="str">
            <v>Patrick Lussier</v>
          </cell>
          <cell r="B3518">
            <v>104</v>
          </cell>
          <cell r="C3518">
            <v>10706786</v>
          </cell>
          <cell r="D3518" t="str">
            <v>Action|Fantasy|Thriller</v>
          </cell>
          <cell r="E3518" t="str">
            <v>Drive AngryÂ </v>
          </cell>
          <cell r="F3518" t="str">
            <v>http://www.imdb.com/title/tt1502404/?ref_=fn_tt_tt_1</v>
          </cell>
          <cell r="G3518" t="str">
            <v>English</v>
          </cell>
          <cell r="H3518" t="str">
            <v>USA</v>
          </cell>
          <cell r="I3518">
            <v>50000000</v>
          </cell>
          <cell r="J3518">
            <v>2011</v>
          </cell>
          <cell r="K3518">
            <v>5.5</v>
          </cell>
          <cell r="L3518" t="str">
            <v>Action</v>
          </cell>
          <cell r="M3518" t="str">
            <v>Fantasy</v>
          </cell>
          <cell r="N3518" t="str">
            <v>Thriller</v>
          </cell>
        </row>
        <row r="3519">
          <cell r="A3519" t="str">
            <v>Daniel Espinosa</v>
          </cell>
          <cell r="B3519">
            <v>137</v>
          </cell>
          <cell r="C3519">
            <v>1206135</v>
          </cell>
          <cell r="D3519" t="str">
            <v>Crime|Drama|Thriller</v>
          </cell>
          <cell r="E3519" t="str">
            <v>Child 44Â </v>
          </cell>
          <cell r="F3519" t="str">
            <v>http://www.imdb.com/title/tt1014763/?ref_=fn_tt_tt_1</v>
          </cell>
          <cell r="G3519" t="str">
            <v>English</v>
          </cell>
          <cell r="H3519" t="str">
            <v>Czech Republic</v>
          </cell>
          <cell r="I3519">
            <v>50000000</v>
          </cell>
          <cell r="J3519">
            <v>2015</v>
          </cell>
          <cell r="K3519">
            <v>6.4</v>
          </cell>
          <cell r="L3519" t="str">
            <v>Crime</v>
          </cell>
          <cell r="M3519" t="str">
            <v>Drama</v>
          </cell>
          <cell r="N3519" t="str">
            <v>Thriller</v>
          </cell>
        </row>
        <row r="3520">
          <cell r="A3520" t="str">
            <v>Garth Jennings</v>
          </cell>
          <cell r="B3520">
            <v>109</v>
          </cell>
          <cell r="C3520">
            <v>51019112</v>
          </cell>
          <cell r="D3520" t="str">
            <v>Adventure|Comedy|Sci-Fi</v>
          </cell>
          <cell r="E3520" t="str">
            <v>The Hitchhiker's Guide to the GalaxyÂ </v>
          </cell>
          <cell r="F3520" t="str">
            <v>http://www.imdb.com/title/tt0371724/?ref_=fn_tt_tt_1</v>
          </cell>
          <cell r="G3520" t="str">
            <v>English</v>
          </cell>
          <cell r="H3520" t="str">
            <v>USA</v>
          </cell>
          <cell r="I3520">
            <v>50000000</v>
          </cell>
          <cell r="J3520">
            <v>2005</v>
          </cell>
          <cell r="K3520">
            <v>6.8</v>
          </cell>
          <cell r="L3520" t="str">
            <v>Adventure</v>
          </cell>
          <cell r="M3520" t="str">
            <v>Comedy</v>
          </cell>
          <cell r="N3520" t="str">
            <v>Sci-Fi</v>
          </cell>
        </row>
        <row r="3521">
          <cell r="A3521" t="str">
            <v>John A. Davis</v>
          </cell>
          <cell r="B3521">
            <v>88</v>
          </cell>
          <cell r="C3521">
            <v>28133159</v>
          </cell>
          <cell r="D3521" t="str">
            <v>Adventure|Animation|Comedy|Family|Fantasy</v>
          </cell>
          <cell r="E3521" t="str">
            <v>The Ant BullyÂ </v>
          </cell>
          <cell r="F3521" t="str">
            <v>http://www.imdb.com/title/tt0429589/?ref_=fn_tt_tt_1</v>
          </cell>
          <cell r="G3521" t="str">
            <v>English</v>
          </cell>
          <cell r="H3521" t="str">
            <v>USA</v>
          </cell>
          <cell r="I3521">
            <v>50000000</v>
          </cell>
          <cell r="J3521">
            <v>2006</v>
          </cell>
          <cell r="K3521">
            <v>5.9</v>
          </cell>
          <cell r="L3521" t="str">
            <v>Adventure</v>
          </cell>
          <cell r="M3521" t="str">
            <v>Animation</v>
          </cell>
          <cell r="N3521" t="str">
            <v>Comedy</v>
          </cell>
          <cell r="O3521" t="str">
            <v>Family</v>
          </cell>
        </row>
        <row r="3522">
          <cell r="A3522" t="str">
            <v>Oliver Stone</v>
          </cell>
          <cell r="B3522">
            <v>212</v>
          </cell>
          <cell r="C3522">
            <v>13560960</v>
          </cell>
          <cell r="D3522" t="str">
            <v>Biography|Drama|History</v>
          </cell>
          <cell r="E3522" t="str">
            <v>NixonÂ </v>
          </cell>
          <cell r="F3522" t="str">
            <v>http://www.imdb.com/title/tt0113987/?ref_=fn_tt_tt_1</v>
          </cell>
          <cell r="G3522" t="str">
            <v>English</v>
          </cell>
          <cell r="H3522" t="str">
            <v>USA</v>
          </cell>
          <cell r="I3522">
            <v>50000000</v>
          </cell>
          <cell r="J3522">
            <v>1995</v>
          </cell>
          <cell r="K3522">
            <v>7.1</v>
          </cell>
          <cell r="L3522" t="str">
            <v>Biography</v>
          </cell>
          <cell r="M3522" t="str">
            <v>Drama</v>
          </cell>
          <cell r="N3522" t="str">
            <v>History</v>
          </cell>
        </row>
        <row r="3523">
          <cell r="A3523" t="str">
            <v>Len Wiseman</v>
          </cell>
          <cell r="B3523">
            <v>102</v>
          </cell>
          <cell r="C3523">
            <v>62318875</v>
          </cell>
          <cell r="D3523" t="str">
            <v>Action|Adventure|Fantasy|Sci-Fi|Thriller</v>
          </cell>
          <cell r="E3523" t="str">
            <v>Underworld: EvolutionÂ </v>
          </cell>
          <cell r="F3523" t="str">
            <v>http://www.imdb.com/title/tt0401855/?ref_=fn_tt_tt_1</v>
          </cell>
          <cell r="G3523" t="str">
            <v>English</v>
          </cell>
          <cell r="H3523" t="str">
            <v>USA</v>
          </cell>
          <cell r="I3523">
            <v>50000000</v>
          </cell>
          <cell r="J3523">
            <v>2006</v>
          </cell>
          <cell r="K3523">
            <v>6.8</v>
          </cell>
          <cell r="L3523" t="str">
            <v>Action</v>
          </cell>
          <cell r="M3523" t="str">
            <v>Adventure</v>
          </cell>
          <cell r="N3523" t="str">
            <v>Fantasy</v>
          </cell>
          <cell r="O3523" t="str">
            <v>Sci-Fi</v>
          </cell>
        </row>
        <row r="3524">
          <cell r="A3524" t="str">
            <v>Andrew Niccol</v>
          </cell>
          <cell r="B3524">
            <v>122</v>
          </cell>
          <cell r="C3524">
            <v>24127895</v>
          </cell>
          <cell r="D3524" t="str">
            <v>Crime|Drama|Thriller</v>
          </cell>
          <cell r="E3524" t="str">
            <v>Lord of WarÂ </v>
          </cell>
          <cell r="F3524" t="str">
            <v>http://www.imdb.com/title/tt0399295/?ref_=fn_tt_tt_1</v>
          </cell>
          <cell r="G3524" t="str">
            <v>English</v>
          </cell>
          <cell r="H3524" t="str">
            <v>USA</v>
          </cell>
          <cell r="I3524">
            <v>50000000</v>
          </cell>
          <cell r="J3524">
            <v>2005</v>
          </cell>
          <cell r="K3524">
            <v>7.6</v>
          </cell>
          <cell r="L3524" t="str">
            <v>Crime</v>
          </cell>
          <cell r="M3524" t="str">
            <v>Drama</v>
          </cell>
          <cell r="N3524" t="str">
            <v>Thriller</v>
          </cell>
        </row>
        <row r="3525">
          <cell r="A3525" t="str">
            <v>Peter Chelsom</v>
          </cell>
          <cell r="B3525">
            <v>106</v>
          </cell>
          <cell r="C3525">
            <v>57887882</v>
          </cell>
          <cell r="D3525" t="str">
            <v>Comedy|Drama|Romance</v>
          </cell>
          <cell r="E3525" t="str">
            <v>Shall We DanceÂ </v>
          </cell>
          <cell r="F3525" t="str">
            <v>http://www.imdb.com/title/tt0358135/?ref_=fn_tt_tt_1</v>
          </cell>
          <cell r="G3525" t="str">
            <v>English</v>
          </cell>
          <cell r="H3525" t="str">
            <v>USA</v>
          </cell>
          <cell r="I3525">
            <v>50000000</v>
          </cell>
          <cell r="J3525">
            <v>2004</v>
          </cell>
          <cell r="K3525">
            <v>6.1</v>
          </cell>
          <cell r="L3525" t="str">
            <v>Comedy</v>
          </cell>
          <cell r="M3525" t="str">
            <v>Drama</v>
          </cell>
          <cell r="N3525" t="str">
            <v>Romance</v>
          </cell>
        </row>
        <row r="3526">
          <cell r="A3526" t="str">
            <v>Gil Junger</v>
          </cell>
          <cell r="B3526">
            <v>95</v>
          </cell>
          <cell r="C3526">
            <v>33422806</v>
          </cell>
          <cell r="D3526" t="str">
            <v>Adventure|Comedy|Fantasy</v>
          </cell>
          <cell r="E3526" t="str">
            <v>Black KnightÂ </v>
          </cell>
          <cell r="F3526" t="str">
            <v>http://www.imdb.com/title/tt0265087/?ref_=fn_tt_tt_1</v>
          </cell>
          <cell r="G3526" t="str">
            <v>English</v>
          </cell>
          <cell r="H3526" t="str">
            <v>USA</v>
          </cell>
          <cell r="I3526">
            <v>50000000</v>
          </cell>
          <cell r="J3526">
            <v>2001</v>
          </cell>
          <cell r="K3526">
            <v>4.8</v>
          </cell>
          <cell r="L3526" t="str">
            <v>Adventure</v>
          </cell>
          <cell r="M3526" t="str">
            <v>Comedy</v>
          </cell>
          <cell r="N3526" t="str">
            <v>Fantasy</v>
          </cell>
        </row>
        <row r="3527">
          <cell r="A3527" t="str">
            <v>Thomas Vinterberg</v>
          </cell>
          <cell r="B3527">
            <v>102</v>
          </cell>
          <cell r="C3527">
            <v>23106</v>
          </cell>
          <cell r="D3527" t="str">
            <v>Comedy|Crime|Drama|Romance</v>
          </cell>
          <cell r="E3527" t="str">
            <v>Dear WendyÂ </v>
          </cell>
          <cell r="F3527" t="str">
            <v>http://www.imdb.com/title/tt0342272/?ref_=fn_tt_tt_1</v>
          </cell>
          <cell r="G3527" t="str">
            <v>English</v>
          </cell>
          <cell r="H3527" t="str">
            <v>Italy</v>
          </cell>
          <cell r="I3527">
            <v>50000000</v>
          </cell>
          <cell r="J3527">
            <v>2004</v>
          </cell>
          <cell r="K3527">
            <v>6.6</v>
          </cell>
          <cell r="L3527" t="str">
            <v>Comedy</v>
          </cell>
          <cell r="M3527" t="str">
            <v>Crime</v>
          </cell>
          <cell r="N3527" t="str">
            <v>Drama</v>
          </cell>
          <cell r="O3527" t="str">
            <v>Romance</v>
          </cell>
        </row>
        <row r="3528">
          <cell r="A3528" t="str">
            <v>Claude Miller</v>
          </cell>
          <cell r="B3528">
            <v>103</v>
          </cell>
          <cell r="C3528">
            <v>206400</v>
          </cell>
          <cell r="D3528" t="str">
            <v>Comedy|Crime|Drama|Romance|Thriller</v>
          </cell>
          <cell r="E3528" t="str">
            <v>Alias BettyÂ </v>
          </cell>
          <cell r="F3528" t="str">
            <v>http://www.imdb.com/title/tt0269329/?ref_=fn_tt_tt_1</v>
          </cell>
          <cell r="G3528" t="str">
            <v>French</v>
          </cell>
          <cell r="H3528" t="str">
            <v>France</v>
          </cell>
          <cell r="I3528">
            <v>50000000</v>
          </cell>
          <cell r="J3528">
            <v>2001</v>
          </cell>
          <cell r="K3528">
            <v>6.9</v>
          </cell>
          <cell r="L3528" t="str">
            <v>Comedy</v>
          </cell>
          <cell r="M3528" t="str">
            <v>Crime</v>
          </cell>
          <cell r="N3528" t="str">
            <v>Drama</v>
          </cell>
          <cell r="O3528" t="str">
            <v>Romance</v>
          </cell>
        </row>
        <row r="3529">
          <cell r="A3529" t="str">
            <v>Jean-Marie PoirÃ©</v>
          </cell>
          <cell r="B3529">
            <v>107</v>
          </cell>
          <cell r="C3529">
            <v>700000</v>
          </cell>
          <cell r="D3529" t="str">
            <v>Comedy|Fantasy|Sci-Fi</v>
          </cell>
          <cell r="E3529" t="str">
            <v>Les visiteursÂ </v>
          </cell>
          <cell r="F3529" t="str">
            <v>http://www.imdb.com/title/tt0108500/?ref_=fn_tt_tt_1</v>
          </cell>
          <cell r="G3529" t="str">
            <v>French</v>
          </cell>
          <cell r="H3529" t="str">
            <v>France</v>
          </cell>
          <cell r="I3529">
            <v>50000000</v>
          </cell>
          <cell r="J3529">
            <v>1993</v>
          </cell>
          <cell r="K3529">
            <v>7</v>
          </cell>
          <cell r="L3529" t="str">
            <v>Comedy</v>
          </cell>
          <cell r="M3529" t="str">
            <v>Fantasy</v>
          </cell>
          <cell r="N3529" t="str">
            <v>Sci-Fi</v>
          </cell>
        </row>
        <row r="3530">
          <cell r="A3530" t="str">
            <v>Glenn Ficarra</v>
          </cell>
          <cell r="B3530">
            <v>105</v>
          </cell>
          <cell r="C3530">
            <v>53846915</v>
          </cell>
          <cell r="D3530" t="str">
            <v>Comedy|Crime|Drama|Romance</v>
          </cell>
          <cell r="E3530" t="str">
            <v>FocusÂ </v>
          </cell>
          <cell r="F3530" t="str">
            <v>http://www.imdb.com/title/tt2381941/?ref_=fn_tt_tt_1</v>
          </cell>
          <cell r="G3530" t="str">
            <v>English</v>
          </cell>
          <cell r="H3530" t="str">
            <v>USA</v>
          </cell>
          <cell r="I3530">
            <v>50100000</v>
          </cell>
          <cell r="J3530">
            <v>2015</v>
          </cell>
          <cell r="K3530">
            <v>6.6</v>
          </cell>
          <cell r="L3530" t="str">
            <v>Comedy</v>
          </cell>
          <cell r="M3530" t="str">
            <v>Crime</v>
          </cell>
          <cell r="N3530" t="str">
            <v>Drama</v>
          </cell>
          <cell r="O3530" t="str">
            <v>Romance</v>
          </cell>
        </row>
        <row r="3531">
          <cell r="A3531" t="str">
            <v>George Nolfi</v>
          </cell>
          <cell r="B3531">
            <v>106</v>
          </cell>
          <cell r="C3531">
            <v>62453315</v>
          </cell>
          <cell r="D3531" t="str">
            <v>Romance|Sci-Fi|Thriller</v>
          </cell>
          <cell r="E3531" t="str">
            <v>The Adjustment BureauÂ </v>
          </cell>
          <cell r="F3531" t="str">
            <v>http://www.imdb.com/title/tt1385826/?ref_=fn_tt_tt_1</v>
          </cell>
          <cell r="G3531" t="str">
            <v>English</v>
          </cell>
          <cell r="H3531" t="str">
            <v>USA</v>
          </cell>
          <cell r="I3531">
            <v>50200000</v>
          </cell>
          <cell r="J3531">
            <v>2011</v>
          </cell>
          <cell r="K3531">
            <v>7.1</v>
          </cell>
          <cell r="L3531" t="str">
            <v>Romance</v>
          </cell>
          <cell r="M3531" t="str">
            <v>Sci-Fi</v>
          </cell>
          <cell r="N3531" t="str">
            <v>Thriller</v>
          </cell>
        </row>
        <row r="3532">
          <cell r="A3532" t="str">
            <v>Bobby Farrelly</v>
          </cell>
          <cell r="B3532">
            <v>116</v>
          </cell>
          <cell r="C3532">
            <v>90567722</v>
          </cell>
          <cell r="D3532" t="str">
            <v>Comedy</v>
          </cell>
          <cell r="E3532" t="str">
            <v>Me, Myself &amp; IreneÂ </v>
          </cell>
          <cell r="F3532" t="str">
            <v>http://www.imdb.com/title/tt0183505/?ref_=fn_tt_tt_1</v>
          </cell>
          <cell r="G3532" t="str">
            <v>English</v>
          </cell>
          <cell r="H3532" t="str">
            <v>USA</v>
          </cell>
          <cell r="I3532">
            <v>51000000</v>
          </cell>
          <cell r="J3532">
            <v>2000</v>
          </cell>
          <cell r="K3532">
            <v>6.5</v>
          </cell>
          <cell r="L3532" t="str">
            <v>Comedy</v>
          </cell>
          <cell r="M3532">
            <v>0</v>
          </cell>
        </row>
        <row r="3533">
          <cell r="A3533" t="str">
            <v>Steve Oedekerk</v>
          </cell>
          <cell r="B3533">
            <v>90</v>
          </cell>
          <cell r="C3533">
            <v>72601713</v>
          </cell>
          <cell r="D3533" t="str">
            <v>Animation|Comedy|Family</v>
          </cell>
          <cell r="E3533" t="str">
            <v>BarnyardÂ </v>
          </cell>
          <cell r="F3533" t="str">
            <v>http://www.imdb.com/title/tt0414853/?ref_=fn_tt_tt_1</v>
          </cell>
          <cell r="G3533" t="str">
            <v>English</v>
          </cell>
          <cell r="H3533" t="str">
            <v>Germany</v>
          </cell>
          <cell r="I3533">
            <v>51000000</v>
          </cell>
          <cell r="J3533">
            <v>2006</v>
          </cell>
          <cell r="K3533">
            <v>5.6</v>
          </cell>
          <cell r="L3533" t="str">
            <v>Animation</v>
          </cell>
          <cell r="M3533" t="str">
            <v>Comedy</v>
          </cell>
          <cell r="N3533" t="str">
            <v>Family</v>
          </cell>
        </row>
        <row r="3534">
          <cell r="A3534" t="str">
            <v>Elaine May</v>
          </cell>
          <cell r="B3534">
            <v>107</v>
          </cell>
          <cell r="C3534">
            <v>14375181</v>
          </cell>
          <cell r="D3534" t="str">
            <v>Action|Adventure|Comedy|Music|Thriller</v>
          </cell>
          <cell r="E3534" t="str">
            <v>IshtarÂ </v>
          </cell>
          <cell r="F3534" t="str">
            <v>http://www.imdb.com/title/tt0093278/?ref_=fn_tt_tt_1</v>
          </cell>
          <cell r="G3534" t="str">
            <v>English</v>
          </cell>
          <cell r="H3534" t="str">
            <v>USA</v>
          </cell>
          <cell r="I3534">
            <v>51000000</v>
          </cell>
          <cell r="J3534">
            <v>1987</v>
          </cell>
          <cell r="K3534">
            <v>4.2</v>
          </cell>
          <cell r="L3534" t="str">
            <v>Action</v>
          </cell>
          <cell r="M3534" t="str">
            <v>Adventure</v>
          </cell>
          <cell r="N3534" t="str">
            <v>Comedy</v>
          </cell>
          <cell r="O3534" t="str">
            <v>Music</v>
          </cell>
        </row>
        <row r="3535">
          <cell r="A3535" t="str">
            <v>Peter Hyams</v>
          </cell>
          <cell r="B3535">
            <v>102</v>
          </cell>
          <cell r="C3535">
            <v>1891821</v>
          </cell>
          <cell r="D3535" t="str">
            <v>Action|Adventure|Horror|Sci-Fi|Thriller</v>
          </cell>
          <cell r="E3535" t="str">
            <v>A Sound of ThunderÂ </v>
          </cell>
          <cell r="F3535" t="str">
            <v>http://www.imdb.com/title/tt0318081/?ref_=fn_tt_tt_1</v>
          </cell>
          <cell r="G3535" t="str">
            <v>English</v>
          </cell>
          <cell r="H3535" t="str">
            <v>UK</v>
          </cell>
          <cell r="I3535">
            <v>52000000</v>
          </cell>
          <cell r="J3535">
            <v>2005</v>
          </cell>
          <cell r="K3535">
            <v>4.2</v>
          </cell>
          <cell r="L3535" t="str">
            <v>Action</v>
          </cell>
          <cell r="M3535" t="str">
            <v>Adventure</v>
          </cell>
          <cell r="N3535" t="str">
            <v>Horror</v>
          </cell>
          <cell r="O3535" t="str">
            <v>Sci-Fi</v>
          </cell>
        </row>
        <row r="3536">
          <cell r="A3536" t="str">
            <v>Florent-Emilio Siri</v>
          </cell>
          <cell r="B3536">
            <v>113</v>
          </cell>
          <cell r="C3536">
            <v>34636443</v>
          </cell>
          <cell r="D3536" t="str">
            <v>Action|Crime|Drama|Mystery|Thriller</v>
          </cell>
          <cell r="E3536" t="str">
            <v>HostageÂ </v>
          </cell>
          <cell r="F3536" t="str">
            <v>http://www.imdb.com/title/tt0340163/?ref_=fn_tt_tt_1</v>
          </cell>
          <cell r="G3536" t="str">
            <v>English</v>
          </cell>
          <cell r="H3536" t="str">
            <v>USA</v>
          </cell>
          <cell r="I3536">
            <v>52000000</v>
          </cell>
          <cell r="J3536">
            <v>2005</v>
          </cell>
          <cell r="K3536">
            <v>6.6</v>
          </cell>
          <cell r="L3536" t="str">
            <v>Action</v>
          </cell>
          <cell r="M3536" t="str">
            <v>Crime</v>
          </cell>
          <cell r="N3536" t="str">
            <v>Drama</v>
          </cell>
          <cell r="O3536" t="str">
            <v>Mystery</v>
          </cell>
        </row>
        <row r="3537">
          <cell r="A3537" t="str">
            <v>Steven Spielberg</v>
          </cell>
          <cell r="B3537">
            <v>141</v>
          </cell>
          <cell r="C3537">
            <v>164435221</v>
          </cell>
          <cell r="D3537" t="str">
            <v>Biography|Crime|Drama</v>
          </cell>
          <cell r="E3537" t="str">
            <v>Catch Me If You CanÂ </v>
          </cell>
          <cell r="F3537" t="str">
            <v>http://www.imdb.com/title/tt0264464/?ref_=fn_tt_tt_1</v>
          </cell>
          <cell r="G3537" t="str">
            <v>English</v>
          </cell>
          <cell r="H3537" t="str">
            <v>USA</v>
          </cell>
          <cell r="I3537">
            <v>52000000</v>
          </cell>
          <cell r="J3537">
            <v>2002</v>
          </cell>
          <cell r="K3537">
            <v>8</v>
          </cell>
          <cell r="L3537" t="str">
            <v>Biography</v>
          </cell>
          <cell r="M3537" t="str">
            <v>Crime</v>
          </cell>
          <cell r="N3537" t="str">
            <v>Drama</v>
          </cell>
        </row>
        <row r="3538">
          <cell r="A3538" t="str">
            <v>Peyton Reed</v>
          </cell>
          <cell r="B3538">
            <v>106</v>
          </cell>
          <cell r="C3538">
            <v>118683135</v>
          </cell>
          <cell r="D3538" t="str">
            <v>Comedy|Drama|Romance</v>
          </cell>
          <cell r="E3538" t="str">
            <v>The Break-UpÂ </v>
          </cell>
          <cell r="F3538" t="str">
            <v>http://www.imdb.com/title/tt0452594/?ref_=fn_tt_tt_1</v>
          </cell>
          <cell r="G3538" t="str">
            <v>English</v>
          </cell>
          <cell r="H3538" t="str">
            <v>USA</v>
          </cell>
          <cell r="I3538">
            <v>52000000</v>
          </cell>
          <cell r="J3538">
            <v>2006</v>
          </cell>
          <cell r="K3538">
            <v>5.8</v>
          </cell>
          <cell r="L3538" t="str">
            <v>Comedy</v>
          </cell>
          <cell r="M3538" t="str">
            <v>Drama</v>
          </cell>
          <cell r="N3538" t="str">
            <v>Romance</v>
          </cell>
        </row>
        <row r="3539">
          <cell r="A3539" t="str">
            <v>Phyllida Lloyd</v>
          </cell>
          <cell r="B3539">
            <v>108</v>
          </cell>
          <cell r="C3539">
            <v>143704210</v>
          </cell>
          <cell r="D3539" t="str">
            <v>Comedy|Family|Musical|Romance</v>
          </cell>
          <cell r="E3539" t="str">
            <v>Mamma Mia!Â </v>
          </cell>
          <cell r="F3539" t="str">
            <v>http://www.imdb.com/title/tt0795421/?ref_=fn_tt_tt_1</v>
          </cell>
          <cell r="G3539" t="str">
            <v>English</v>
          </cell>
          <cell r="H3539" t="str">
            <v>USA</v>
          </cell>
          <cell r="I3539">
            <v>52000000</v>
          </cell>
          <cell r="J3539">
            <v>2008</v>
          </cell>
          <cell r="K3539">
            <v>6.3</v>
          </cell>
          <cell r="L3539" t="str">
            <v>Comedy</v>
          </cell>
          <cell r="M3539" t="str">
            <v>Family</v>
          </cell>
          <cell r="N3539" t="str">
            <v>Musical</v>
          </cell>
          <cell r="O3539" t="str">
            <v>Romance</v>
          </cell>
        </row>
        <row r="3540">
          <cell r="A3540" t="str">
            <v>Garry Marshall</v>
          </cell>
          <cell r="B3540">
            <v>125</v>
          </cell>
          <cell r="C3540">
            <v>110476776</v>
          </cell>
          <cell r="D3540" t="str">
            <v>Comedy|Romance</v>
          </cell>
          <cell r="E3540" t="str">
            <v>Valentine's DayÂ </v>
          </cell>
          <cell r="F3540" t="str">
            <v>http://www.imdb.com/title/tt0817230/?ref_=fn_tt_tt_1</v>
          </cell>
          <cell r="G3540" t="str">
            <v>English</v>
          </cell>
          <cell r="H3540" t="str">
            <v>USA</v>
          </cell>
          <cell r="I3540">
            <v>52000000</v>
          </cell>
          <cell r="J3540">
            <v>2010</v>
          </cell>
          <cell r="K3540">
            <v>5.7</v>
          </cell>
          <cell r="L3540" t="str">
            <v>Comedy</v>
          </cell>
          <cell r="M3540" t="str">
            <v>Romance</v>
          </cell>
        </row>
        <row r="3541">
          <cell r="A3541" t="str">
            <v>Terrence Malick</v>
          </cell>
          <cell r="B3541">
            <v>215</v>
          </cell>
          <cell r="C3541">
            <v>36385763</v>
          </cell>
          <cell r="D3541" t="str">
            <v>Drama|War</v>
          </cell>
          <cell r="E3541" t="str">
            <v>The Thin Red LineÂ </v>
          </cell>
          <cell r="F3541" t="str">
            <v>http://www.imdb.com/title/tt0120863/?ref_=fn_tt_tt_1</v>
          </cell>
          <cell r="G3541" t="str">
            <v>English</v>
          </cell>
          <cell r="H3541" t="str">
            <v>USA</v>
          </cell>
          <cell r="I3541">
            <v>52000000</v>
          </cell>
          <cell r="J3541">
            <v>1998</v>
          </cell>
          <cell r="K3541">
            <v>7.6</v>
          </cell>
          <cell r="L3541" t="str">
            <v>Drama</v>
          </cell>
          <cell r="M3541" t="str">
            <v>War</v>
          </cell>
        </row>
        <row r="3542">
          <cell r="A3542" t="str">
            <v>David Dobkin</v>
          </cell>
          <cell r="B3542">
            <v>118</v>
          </cell>
          <cell r="C3542">
            <v>37035845</v>
          </cell>
          <cell r="D3542" t="str">
            <v>Comedy|Fantasy</v>
          </cell>
          <cell r="E3542" t="str">
            <v>The Change-UpÂ </v>
          </cell>
          <cell r="F3542" t="str">
            <v>http://www.imdb.com/title/tt1488555/?ref_=fn_tt_tt_1</v>
          </cell>
          <cell r="G3542" t="str">
            <v>English</v>
          </cell>
          <cell r="H3542" t="str">
            <v>USA</v>
          </cell>
          <cell r="I3542">
            <v>52000000</v>
          </cell>
          <cell r="J3542">
            <v>2011</v>
          </cell>
          <cell r="K3542">
            <v>6.4</v>
          </cell>
          <cell r="L3542" t="str">
            <v>Comedy</v>
          </cell>
          <cell r="M3542" t="str">
            <v>Fantasy</v>
          </cell>
        </row>
        <row r="3543">
          <cell r="A3543" t="str">
            <v>Milos Forman</v>
          </cell>
          <cell r="B3543">
            <v>118</v>
          </cell>
          <cell r="C3543">
            <v>34580635</v>
          </cell>
          <cell r="D3543" t="str">
            <v>Biography|Comedy|Drama</v>
          </cell>
          <cell r="E3543" t="str">
            <v>Man on the MoonÂ </v>
          </cell>
          <cell r="F3543" t="str">
            <v>http://www.imdb.com/title/tt0125664/?ref_=fn_tt_tt_1</v>
          </cell>
          <cell r="G3543" t="str">
            <v>English</v>
          </cell>
          <cell r="H3543" t="str">
            <v>UK</v>
          </cell>
          <cell r="I3543">
            <v>52000000</v>
          </cell>
          <cell r="J3543">
            <v>1999</v>
          </cell>
          <cell r="K3543">
            <v>7.4</v>
          </cell>
          <cell r="L3543" t="str">
            <v>Biography</v>
          </cell>
          <cell r="M3543" t="str">
            <v>Comedy</v>
          </cell>
          <cell r="N3543" t="str">
            <v>Drama</v>
          </cell>
        </row>
        <row r="3544">
          <cell r="A3544" t="str">
            <v>Martin Scorsese</v>
          </cell>
          <cell r="B3544">
            <v>178</v>
          </cell>
          <cell r="C3544">
            <v>42438300</v>
          </cell>
          <cell r="D3544" t="str">
            <v>Biography|Crime|Drama</v>
          </cell>
          <cell r="E3544" t="str">
            <v>CasinoÂ </v>
          </cell>
          <cell r="F3544" t="str">
            <v>http://www.imdb.com/title/tt0112641/?ref_=fn_tt_tt_1</v>
          </cell>
          <cell r="G3544" t="str">
            <v>English</v>
          </cell>
          <cell r="H3544" t="str">
            <v>USA</v>
          </cell>
          <cell r="I3544">
            <v>52000000</v>
          </cell>
          <cell r="J3544">
            <v>1995</v>
          </cell>
          <cell r="K3544">
            <v>8.1999999999999993</v>
          </cell>
          <cell r="L3544" t="str">
            <v>Biography</v>
          </cell>
          <cell r="M3544" t="str">
            <v>Crime</v>
          </cell>
          <cell r="N3544" t="str">
            <v>Drama</v>
          </cell>
        </row>
        <row r="3545">
          <cell r="A3545" t="str">
            <v>Pierre Morel</v>
          </cell>
          <cell r="B3545">
            <v>92</v>
          </cell>
          <cell r="C3545">
            <v>23324666</v>
          </cell>
          <cell r="D3545" t="str">
            <v>Action|Thriller</v>
          </cell>
          <cell r="E3545" t="str">
            <v>From Paris with LoveÂ </v>
          </cell>
          <cell r="F3545" t="str">
            <v>http://www.imdb.com/title/tt1179034/?ref_=fn_tt_tt_1</v>
          </cell>
          <cell r="G3545" t="str">
            <v>English</v>
          </cell>
          <cell r="H3545" t="str">
            <v>France</v>
          </cell>
          <cell r="I3545">
            <v>52000000</v>
          </cell>
          <cell r="J3545">
            <v>2010</v>
          </cell>
          <cell r="K3545">
            <v>6.5</v>
          </cell>
          <cell r="L3545" t="str">
            <v>Action</v>
          </cell>
          <cell r="M3545" t="str">
            <v>Thriller</v>
          </cell>
        </row>
        <row r="3546">
          <cell r="A3546" t="str">
            <v>Paul Hunter</v>
          </cell>
          <cell r="B3546">
            <v>104</v>
          </cell>
          <cell r="C3546">
            <v>23020488</v>
          </cell>
          <cell r="D3546" t="str">
            <v>Action|Comedy|Fantasy</v>
          </cell>
          <cell r="E3546" t="str">
            <v>Bulletproof MonkÂ </v>
          </cell>
          <cell r="F3546" t="str">
            <v>http://www.imdb.com/title/tt0245803/?ref_=fn_tt_tt_1</v>
          </cell>
          <cell r="G3546" t="str">
            <v>English</v>
          </cell>
          <cell r="H3546" t="str">
            <v>USA</v>
          </cell>
          <cell r="I3546">
            <v>52000000</v>
          </cell>
          <cell r="J3546">
            <v>2003</v>
          </cell>
          <cell r="K3546">
            <v>5.5</v>
          </cell>
          <cell r="L3546" t="str">
            <v>Action</v>
          </cell>
          <cell r="M3546" t="str">
            <v>Comedy</v>
          </cell>
          <cell r="N3546" t="str">
            <v>Fantasy</v>
          </cell>
        </row>
        <row r="3547">
          <cell r="A3547" t="str">
            <v>Steven Soderbergh</v>
          </cell>
          <cell r="B3547">
            <v>131</v>
          </cell>
          <cell r="C3547">
            <v>125548685</v>
          </cell>
          <cell r="D3547" t="str">
            <v>Biography|Drama</v>
          </cell>
          <cell r="E3547" t="str">
            <v>Erin BrockovichÂ </v>
          </cell>
          <cell r="F3547" t="str">
            <v>http://www.imdb.com/title/tt0195685/?ref_=fn_tt_tt_1</v>
          </cell>
          <cell r="G3547" t="str">
            <v>English</v>
          </cell>
          <cell r="H3547" t="str">
            <v>USA</v>
          </cell>
          <cell r="I3547">
            <v>52000000</v>
          </cell>
          <cell r="J3547">
            <v>2000</v>
          </cell>
          <cell r="K3547">
            <v>7.3</v>
          </cell>
          <cell r="L3547" t="str">
            <v>Biography</v>
          </cell>
          <cell r="M3547" t="str">
            <v>Drama</v>
          </cell>
        </row>
        <row r="3548">
          <cell r="A3548" t="str">
            <v>Richard Donner</v>
          </cell>
          <cell r="B3548">
            <v>102</v>
          </cell>
          <cell r="C3548">
            <v>36883539</v>
          </cell>
          <cell r="D3548" t="str">
            <v>Action|Crime|Drama|Thriller</v>
          </cell>
          <cell r="E3548" t="str">
            <v>16 BlocksÂ </v>
          </cell>
          <cell r="F3548" t="str">
            <v>http://www.imdb.com/title/tt0450232/?ref_=fn_tt_tt_1</v>
          </cell>
          <cell r="G3548" t="str">
            <v>English</v>
          </cell>
          <cell r="H3548" t="str">
            <v>Germany</v>
          </cell>
          <cell r="I3548">
            <v>52000000</v>
          </cell>
          <cell r="J3548">
            <v>2006</v>
          </cell>
          <cell r="K3548">
            <v>6.6</v>
          </cell>
          <cell r="L3548" t="str">
            <v>Action</v>
          </cell>
          <cell r="M3548" t="str">
            <v>Crime</v>
          </cell>
          <cell r="N3548" t="str">
            <v>Drama</v>
          </cell>
          <cell r="O3548" t="str">
            <v>Thriller</v>
          </cell>
        </row>
        <row r="3549">
          <cell r="A3549" t="str">
            <v>Baz Luhrmann</v>
          </cell>
          <cell r="B3549">
            <v>127</v>
          </cell>
          <cell r="C3549">
            <v>57386369</v>
          </cell>
          <cell r="D3549" t="str">
            <v>Drama|Musical|Romance</v>
          </cell>
          <cell r="E3549" t="str">
            <v>Moulin Rouge!Â </v>
          </cell>
          <cell r="F3549" t="str">
            <v>http://www.imdb.com/title/tt0203009/?ref_=fn_tt_tt_1</v>
          </cell>
          <cell r="G3549" t="str">
            <v>English</v>
          </cell>
          <cell r="H3549" t="str">
            <v>USA</v>
          </cell>
          <cell r="I3549">
            <v>52500000</v>
          </cell>
          <cell r="J3549">
            <v>2001</v>
          </cell>
          <cell r="K3549">
            <v>7.6</v>
          </cell>
          <cell r="L3549" t="str">
            <v>Drama</v>
          </cell>
          <cell r="M3549" t="str">
            <v>Musical</v>
          </cell>
          <cell r="N3549" t="str">
            <v>Romance</v>
          </cell>
        </row>
        <row r="3550">
          <cell r="A3550" t="str">
            <v>F. Gary Gray</v>
          </cell>
          <cell r="B3550">
            <v>118</v>
          </cell>
          <cell r="C3550">
            <v>55808744</v>
          </cell>
          <cell r="D3550" t="str">
            <v>Comedy|Crime|Music</v>
          </cell>
          <cell r="E3550" t="str">
            <v>Be CoolÂ </v>
          </cell>
          <cell r="F3550" t="str">
            <v>http://www.imdb.com/title/tt0377471/?ref_=fn_tt_tt_1</v>
          </cell>
          <cell r="G3550" t="str">
            <v>English</v>
          </cell>
          <cell r="H3550" t="str">
            <v>USA</v>
          </cell>
          <cell r="I3550">
            <v>53000000</v>
          </cell>
          <cell r="J3550">
            <v>2005</v>
          </cell>
          <cell r="K3550">
            <v>5.7</v>
          </cell>
          <cell r="L3550" t="str">
            <v>Comedy</v>
          </cell>
          <cell r="M3550" t="str">
            <v>Crime</v>
          </cell>
          <cell r="N3550" t="str">
            <v>Music</v>
          </cell>
        </row>
        <row r="3551">
          <cell r="A3551" t="str">
            <v>Tony Scott</v>
          </cell>
          <cell r="B3551">
            <v>123</v>
          </cell>
          <cell r="C3551">
            <v>91400000</v>
          </cell>
          <cell r="D3551" t="str">
            <v>Action|Drama|Thriller|War</v>
          </cell>
          <cell r="E3551" t="str">
            <v>Crimson TideÂ </v>
          </cell>
          <cell r="F3551" t="str">
            <v>http://www.imdb.com/title/tt0112740/?ref_=fn_tt_tt_1</v>
          </cell>
          <cell r="G3551" t="str">
            <v>English</v>
          </cell>
          <cell r="H3551" t="str">
            <v>USA</v>
          </cell>
          <cell r="I3551">
            <v>53000000</v>
          </cell>
          <cell r="J3551">
            <v>1995</v>
          </cell>
          <cell r="K3551">
            <v>7.3</v>
          </cell>
          <cell r="L3551" t="str">
            <v>Action</v>
          </cell>
          <cell r="M3551" t="str">
            <v>Drama</v>
          </cell>
          <cell r="N3551" t="str">
            <v>Thriller</v>
          </cell>
          <cell r="O3551" t="str">
            <v>War</v>
          </cell>
        </row>
        <row r="3552">
          <cell r="A3552" t="str">
            <v>Harold Becker</v>
          </cell>
          <cell r="B3552">
            <v>89</v>
          </cell>
          <cell r="C3552">
            <v>45207112</v>
          </cell>
          <cell r="D3552" t="str">
            <v>Crime|Mystery|Thriller</v>
          </cell>
          <cell r="E3552" t="str">
            <v>Domestic DisturbanceÂ </v>
          </cell>
          <cell r="F3552" t="str">
            <v>http://www.imdb.com/title/tt0249478/?ref_=fn_tt_tt_1</v>
          </cell>
          <cell r="G3552" t="str">
            <v>English</v>
          </cell>
          <cell r="H3552" t="str">
            <v>USA</v>
          </cell>
          <cell r="I3552">
            <v>53000000</v>
          </cell>
          <cell r="J3552">
            <v>2001</v>
          </cell>
          <cell r="K3552">
            <v>5.5</v>
          </cell>
          <cell r="L3552" t="str">
            <v>Crime</v>
          </cell>
          <cell r="M3552" t="str">
            <v>Mystery</v>
          </cell>
          <cell r="N3552" t="str">
            <v>Thriller</v>
          </cell>
        </row>
        <row r="3553">
          <cell r="A3553" t="str">
            <v>Scott Cooper</v>
          </cell>
          <cell r="B3553">
            <v>123</v>
          </cell>
          <cell r="C3553">
            <v>62563543</v>
          </cell>
          <cell r="D3553" t="str">
            <v>Biography|Crime|Drama</v>
          </cell>
          <cell r="E3553" t="str">
            <v>Black MassÂ </v>
          </cell>
          <cell r="F3553" t="str">
            <v>http://www.imdb.com/title/tt1355683/?ref_=fn_tt_tt_1</v>
          </cell>
          <cell r="G3553" t="str">
            <v>English</v>
          </cell>
          <cell r="H3553" t="str">
            <v>USA</v>
          </cell>
          <cell r="I3553">
            <v>53000000</v>
          </cell>
          <cell r="J3553">
            <v>2015</v>
          </cell>
          <cell r="K3553">
            <v>7</v>
          </cell>
          <cell r="L3553" t="str">
            <v>Biography</v>
          </cell>
          <cell r="M3553" t="str">
            <v>Crime</v>
          </cell>
          <cell r="N3553" t="str">
            <v>Drama</v>
          </cell>
        </row>
        <row r="3554">
          <cell r="A3554" t="str">
            <v>Robert Rodriguez</v>
          </cell>
          <cell r="B3554">
            <v>189</v>
          </cell>
          <cell r="C3554">
            <v>25031037</v>
          </cell>
          <cell r="D3554" t="str">
            <v>Action|Horror|Thriller</v>
          </cell>
          <cell r="E3554" t="str">
            <v>GrindhouseÂ </v>
          </cell>
          <cell r="F3554" t="str">
            <v>http://www.imdb.com/title/tt0462322/?ref_=fn_tt_tt_1</v>
          </cell>
          <cell r="G3554" t="str">
            <v>English</v>
          </cell>
          <cell r="H3554" t="str">
            <v>USA</v>
          </cell>
          <cell r="I3554">
            <v>53000000</v>
          </cell>
          <cell r="J3554">
            <v>2007</v>
          </cell>
          <cell r="K3554">
            <v>7.6</v>
          </cell>
          <cell r="L3554" t="str">
            <v>Action</v>
          </cell>
          <cell r="M3554" t="str">
            <v>Horror</v>
          </cell>
          <cell r="N3554" t="str">
            <v>Thriller</v>
          </cell>
        </row>
        <row r="3555">
          <cell r="A3555" t="str">
            <v>Tom Shadyac</v>
          </cell>
          <cell r="B3555">
            <v>95</v>
          </cell>
          <cell r="C3555">
            <v>128769345</v>
          </cell>
          <cell r="D3555" t="str">
            <v>Comedy|Romance|Sci-Fi</v>
          </cell>
          <cell r="E3555" t="str">
            <v>The Nutty ProfessorÂ </v>
          </cell>
          <cell r="F3555" t="str">
            <v>http://www.imdb.com/title/tt0117218/?ref_=fn_tt_tt_1</v>
          </cell>
          <cell r="G3555" t="str">
            <v>English</v>
          </cell>
          <cell r="H3555" t="str">
            <v>USA</v>
          </cell>
          <cell r="I3555">
            <v>54000000</v>
          </cell>
          <cell r="J3555">
            <v>1996</v>
          </cell>
          <cell r="K3555">
            <v>5.6</v>
          </cell>
          <cell r="L3555" t="str">
            <v>Comedy</v>
          </cell>
          <cell r="M3555" t="str">
            <v>Romance</v>
          </cell>
          <cell r="N3555" t="str">
            <v>Sci-Fi</v>
          </cell>
        </row>
        <row r="3556">
          <cell r="A3556" t="str">
            <v>Guillermo del Toro</v>
          </cell>
          <cell r="B3556">
            <v>117</v>
          </cell>
          <cell r="C3556">
            <v>81645152</v>
          </cell>
          <cell r="D3556" t="str">
            <v>Action|Horror|Sci-Fi|Thriller</v>
          </cell>
          <cell r="E3556" t="str">
            <v>Blade IIÂ </v>
          </cell>
          <cell r="F3556" t="str">
            <v>http://www.imdb.com/title/tt0187738/?ref_=fn_tt_tt_1</v>
          </cell>
          <cell r="G3556" t="str">
            <v>English</v>
          </cell>
          <cell r="H3556" t="str">
            <v>USA</v>
          </cell>
          <cell r="I3556">
            <v>54000000</v>
          </cell>
          <cell r="J3556">
            <v>2002</v>
          </cell>
          <cell r="K3556">
            <v>6.7</v>
          </cell>
          <cell r="L3556" t="str">
            <v>Action</v>
          </cell>
          <cell r="M3556" t="str">
            <v>Horror</v>
          </cell>
          <cell r="N3556" t="str">
            <v>Sci-Fi</v>
          </cell>
          <cell r="O3556" t="str">
            <v>Thriller</v>
          </cell>
        </row>
        <row r="3557">
          <cell r="A3557" t="str">
            <v>Francis Ford Coppola</v>
          </cell>
          <cell r="B3557">
            <v>170</v>
          </cell>
          <cell r="C3557">
            <v>66676062</v>
          </cell>
          <cell r="D3557" t="str">
            <v>Crime|Drama</v>
          </cell>
          <cell r="E3557" t="str">
            <v>The Godfather: Part IIIÂ </v>
          </cell>
          <cell r="F3557" t="str">
            <v>http://www.imdb.com/title/tt0099674/?ref_=fn_tt_tt_1</v>
          </cell>
          <cell r="G3557" t="str">
            <v>English</v>
          </cell>
          <cell r="H3557" t="str">
            <v>USA</v>
          </cell>
          <cell r="I3557">
            <v>54000000</v>
          </cell>
          <cell r="J3557">
            <v>1990</v>
          </cell>
          <cell r="K3557">
            <v>7.6</v>
          </cell>
          <cell r="L3557" t="str">
            <v>Crime</v>
          </cell>
          <cell r="M3557" t="str">
            <v>Drama</v>
          </cell>
        </row>
        <row r="3558">
          <cell r="A3558" t="str">
            <v>Anthony Russo</v>
          </cell>
          <cell r="B3558">
            <v>110</v>
          </cell>
          <cell r="C3558">
            <v>75604320</v>
          </cell>
          <cell r="D3558" t="str">
            <v>Comedy|Romance</v>
          </cell>
          <cell r="E3558" t="str">
            <v>You, Me and DupreeÂ </v>
          </cell>
          <cell r="F3558" t="str">
            <v>http://www.imdb.com/title/tt0463034/?ref_=fn_tt_tt_1</v>
          </cell>
          <cell r="G3558" t="str">
            <v>English</v>
          </cell>
          <cell r="H3558" t="str">
            <v>USA</v>
          </cell>
          <cell r="I3558">
            <v>54000000</v>
          </cell>
          <cell r="J3558">
            <v>2006</v>
          </cell>
          <cell r="K3558">
            <v>5.6</v>
          </cell>
          <cell r="L3558" t="str">
            <v>Comedy</v>
          </cell>
          <cell r="M3558" t="str">
            <v>Romance</v>
          </cell>
        </row>
        <row r="3559">
          <cell r="A3559" t="str">
            <v>Richard Lester</v>
          </cell>
          <cell r="B3559">
            <v>116</v>
          </cell>
          <cell r="C3559">
            <v>108200000</v>
          </cell>
          <cell r="D3559" t="str">
            <v>Action|Adventure|Romance|Sci-Fi</v>
          </cell>
          <cell r="E3559" t="str">
            <v>Superman IIÂ </v>
          </cell>
          <cell r="F3559" t="str">
            <v>http://www.imdb.com/title/tt0081573/?ref_=fn_tt_tt_1</v>
          </cell>
          <cell r="G3559" t="str">
            <v>English</v>
          </cell>
          <cell r="H3559" t="str">
            <v>USA</v>
          </cell>
          <cell r="I3559">
            <v>54000000</v>
          </cell>
          <cell r="J3559">
            <v>1980</v>
          </cell>
          <cell r="K3559">
            <v>6.8</v>
          </cell>
          <cell r="L3559" t="str">
            <v>Action</v>
          </cell>
          <cell r="M3559" t="str">
            <v>Adventure</v>
          </cell>
          <cell r="N3559" t="str">
            <v>Romance</v>
          </cell>
          <cell r="O3559" t="str">
            <v>Sci-Fi</v>
          </cell>
        </row>
        <row r="3560">
          <cell r="A3560" t="str">
            <v>Martin Brest</v>
          </cell>
          <cell r="B3560">
            <v>121</v>
          </cell>
          <cell r="C3560">
            <v>5660084</v>
          </cell>
          <cell r="D3560" t="str">
            <v>Comedy|Crime|Romance</v>
          </cell>
          <cell r="E3560" t="str">
            <v>GigliÂ </v>
          </cell>
          <cell r="F3560" t="str">
            <v>http://www.imdb.com/title/tt0299930/?ref_=fn_tt_tt_1</v>
          </cell>
          <cell r="G3560" t="str">
            <v>English</v>
          </cell>
          <cell r="H3560" t="str">
            <v>USA</v>
          </cell>
          <cell r="I3560">
            <v>54000000</v>
          </cell>
          <cell r="J3560">
            <v>2003</v>
          </cell>
          <cell r="K3560">
            <v>2.4</v>
          </cell>
          <cell r="L3560" t="str">
            <v>Comedy</v>
          </cell>
          <cell r="M3560" t="str">
            <v>Crime</v>
          </cell>
          <cell r="N3560" t="str">
            <v>Romance</v>
          </cell>
        </row>
        <row r="3561">
          <cell r="A3561" t="str">
            <v>James McTeigue</v>
          </cell>
          <cell r="B3561">
            <v>132</v>
          </cell>
          <cell r="C3561">
            <v>70496802</v>
          </cell>
          <cell r="D3561" t="str">
            <v>Action|Drama|Thriller</v>
          </cell>
          <cell r="E3561" t="str">
            <v>V for VendettaÂ </v>
          </cell>
          <cell r="F3561" t="str">
            <v>http://www.imdb.com/title/tt0434409/?ref_=fn_tt_tt_1</v>
          </cell>
          <cell r="G3561" t="str">
            <v>English</v>
          </cell>
          <cell r="H3561" t="str">
            <v>USA</v>
          </cell>
          <cell r="I3561">
            <v>54000000</v>
          </cell>
          <cell r="J3561">
            <v>2005</v>
          </cell>
          <cell r="K3561">
            <v>8.1999999999999993</v>
          </cell>
          <cell r="L3561" t="str">
            <v>Action</v>
          </cell>
          <cell r="M3561" t="str">
            <v>Drama</v>
          </cell>
          <cell r="N3561" t="str">
            <v>Thriller</v>
          </cell>
        </row>
        <row r="3562">
          <cell r="A3562" t="str">
            <v>Jerry Zucker</v>
          </cell>
          <cell r="B3562">
            <v>134</v>
          </cell>
          <cell r="C3562">
            <v>37600435</v>
          </cell>
          <cell r="D3562" t="str">
            <v>Action|Adventure|Romance|Thriller</v>
          </cell>
          <cell r="E3562" t="str">
            <v>First KnightÂ </v>
          </cell>
          <cell r="F3562" t="str">
            <v>http://www.imdb.com/title/tt0113071/?ref_=fn_tt_tt_1</v>
          </cell>
          <cell r="G3562" t="str">
            <v>English</v>
          </cell>
          <cell r="H3562" t="str">
            <v>USA</v>
          </cell>
          <cell r="I3562">
            <v>55000000</v>
          </cell>
          <cell r="J3562">
            <v>1995</v>
          </cell>
          <cell r="K3562">
            <v>5.9</v>
          </cell>
          <cell r="L3562" t="str">
            <v>Action</v>
          </cell>
          <cell r="M3562" t="str">
            <v>Adventure</v>
          </cell>
          <cell r="N3562" t="str">
            <v>Romance</v>
          </cell>
          <cell r="O3562" t="str">
            <v>Thriller</v>
          </cell>
        </row>
        <row r="3563">
          <cell r="A3563" t="str">
            <v>Baltasar KormÃ¡kur</v>
          </cell>
          <cell r="B3563">
            <v>121</v>
          </cell>
          <cell r="C3563">
            <v>43247140</v>
          </cell>
          <cell r="D3563" t="str">
            <v>Adventure|Biography|Drama|History|Sport|Thriller</v>
          </cell>
          <cell r="E3563" t="str">
            <v>EverestÂ </v>
          </cell>
          <cell r="F3563" t="str">
            <v>http://www.imdb.com/title/tt2719848/?ref_=fn_tt_tt_1</v>
          </cell>
          <cell r="G3563" t="str">
            <v>English</v>
          </cell>
          <cell r="H3563" t="str">
            <v>UK</v>
          </cell>
          <cell r="I3563">
            <v>55000000</v>
          </cell>
          <cell r="J3563">
            <v>2015</v>
          </cell>
          <cell r="K3563">
            <v>7.1</v>
          </cell>
          <cell r="L3563" t="str">
            <v>Adventure</v>
          </cell>
          <cell r="M3563" t="str">
            <v>Biography</v>
          </cell>
          <cell r="N3563" t="str">
            <v>Drama</v>
          </cell>
          <cell r="O3563" t="str">
            <v>History</v>
          </cell>
        </row>
        <row r="3564">
          <cell r="A3564" t="str">
            <v>Oliver Stone</v>
          </cell>
          <cell r="B3564">
            <v>156</v>
          </cell>
          <cell r="C3564">
            <v>75530832</v>
          </cell>
          <cell r="D3564" t="str">
            <v>Drama|Sport</v>
          </cell>
          <cell r="E3564" t="str">
            <v>Any Given SundayÂ </v>
          </cell>
          <cell r="F3564" t="str">
            <v>http://www.imdb.com/title/tt0146838/?ref_=fn_tt_tt_1</v>
          </cell>
          <cell r="G3564" t="str">
            <v>English</v>
          </cell>
          <cell r="H3564" t="str">
            <v>USA</v>
          </cell>
          <cell r="I3564">
            <v>55000000</v>
          </cell>
          <cell r="J3564">
            <v>1999</v>
          </cell>
          <cell r="K3564">
            <v>6.8</v>
          </cell>
          <cell r="L3564" t="str">
            <v>Drama</v>
          </cell>
          <cell r="M3564" t="str">
            <v>Sport</v>
          </cell>
        </row>
        <row r="3565">
          <cell r="A3565" t="str">
            <v>Jay Russell</v>
          </cell>
          <cell r="B3565">
            <v>115</v>
          </cell>
          <cell r="C3565">
            <v>74540762</v>
          </cell>
          <cell r="D3565" t="str">
            <v>Action|Drama|Thriller</v>
          </cell>
          <cell r="E3565" t="str">
            <v>Ladder 49Â </v>
          </cell>
          <cell r="F3565" t="str">
            <v>http://www.imdb.com/title/tt0349710/?ref_=fn_tt_tt_1</v>
          </cell>
          <cell r="G3565" t="str">
            <v>English</v>
          </cell>
          <cell r="H3565" t="str">
            <v>USA</v>
          </cell>
          <cell r="I3565">
            <v>55000000</v>
          </cell>
          <cell r="J3565">
            <v>2004</v>
          </cell>
          <cell r="K3565">
            <v>6.5</v>
          </cell>
          <cell r="L3565" t="str">
            <v>Action</v>
          </cell>
          <cell r="M3565" t="str">
            <v>Drama</v>
          </cell>
          <cell r="N3565" t="str">
            <v>Thriller</v>
          </cell>
        </row>
        <row r="3566">
          <cell r="A3566" t="str">
            <v>Ron Howard</v>
          </cell>
          <cell r="B3566">
            <v>122</v>
          </cell>
          <cell r="C3566">
            <v>22362500</v>
          </cell>
          <cell r="D3566" t="str">
            <v>Comedy|Drama</v>
          </cell>
          <cell r="E3566" t="str">
            <v>EdtvÂ </v>
          </cell>
          <cell r="F3566" t="str">
            <v>http://www.imdb.com/title/tt0131369/?ref_=fn_tt_tt_1</v>
          </cell>
          <cell r="G3566" t="str">
            <v>English</v>
          </cell>
          <cell r="H3566" t="str">
            <v>USA</v>
          </cell>
          <cell r="I3566">
            <v>55000000</v>
          </cell>
          <cell r="J3566">
            <v>1999</v>
          </cell>
          <cell r="K3566">
            <v>6.1</v>
          </cell>
          <cell r="L3566" t="str">
            <v>Comedy</v>
          </cell>
          <cell r="M3566" t="str">
            <v>Drama</v>
          </cell>
        </row>
        <row r="3567">
          <cell r="A3567" t="str">
            <v>Robert Zemeckis</v>
          </cell>
          <cell r="B3567">
            <v>142</v>
          </cell>
          <cell r="C3567">
            <v>329691196</v>
          </cell>
          <cell r="D3567" t="str">
            <v>Comedy|Drama</v>
          </cell>
          <cell r="E3567" t="str">
            <v>Forrest GumpÂ </v>
          </cell>
          <cell r="F3567" t="str">
            <v>http://www.imdb.com/title/tt0109830/?ref_=fn_tt_tt_1</v>
          </cell>
          <cell r="G3567" t="str">
            <v>English</v>
          </cell>
          <cell r="H3567" t="str">
            <v>USA</v>
          </cell>
          <cell r="I3567">
            <v>55000000</v>
          </cell>
          <cell r="J3567">
            <v>1994</v>
          </cell>
          <cell r="K3567">
            <v>8.8000000000000007</v>
          </cell>
          <cell r="L3567" t="str">
            <v>Comedy</v>
          </cell>
          <cell r="M3567" t="str">
            <v>Drama</v>
          </cell>
        </row>
        <row r="3568">
          <cell r="A3568" t="str">
            <v>Jay Roach</v>
          </cell>
          <cell r="B3568">
            <v>108</v>
          </cell>
          <cell r="C3568">
            <v>166225040</v>
          </cell>
          <cell r="D3568" t="str">
            <v>Comedy</v>
          </cell>
          <cell r="E3568" t="str">
            <v>Meet the ParentsÂ </v>
          </cell>
          <cell r="F3568" t="str">
            <v>http://www.imdb.com/title/tt0212338/?ref_=fn_tt_tt_1</v>
          </cell>
          <cell r="G3568" t="str">
            <v>English</v>
          </cell>
          <cell r="H3568" t="str">
            <v>USA</v>
          </cell>
          <cell r="I3568">
            <v>55000000</v>
          </cell>
          <cell r="J3568">
            <v>2000</v>
          </cell>
          <cell r="K3568">
            <v>7</v>
          </cell>
          <cell r="L3568" t="str">
            <v>Comedy</v>
          </cell>
          <cell r="M3568">
            <v>0</v>
          </cell>
        </row>
        <row r="3569">
          <cell r="A3569" t="str">
            <v>Mike Gabriel</v>
          </cell>
          <cell r="B3569">
            <v>84</v>
          </cell>
          <cell r="C3569">
            <v>141600000</v>
          </cell>
          <cell r="D3569" t="str">
            <v>Adventure|Animation|Drama|Family|History|Musical|Romance</v>
          </cell>
          <cell r="E3569" t="str">
            <v>PocahontasÂ </v>
          </cell>
          <cell r="F3569" t="str">
            <v>http://www.imdb.com/title/tt0114148/?ref_=fn_tt_tt_1</v>
          </cell>
          <cell r="G3569" t="str">
            <v>English</v>
          </cell>
          <cell r="H3569" t="str">
            <v>USA</v>
          </cell>
          <cell r="I3569">
            <v>55000000</v>
          </cell>
          <cell r="J3569">
            <v>1995</v>
          </cell>
          <cell r="K3569">
            <v>6.6</v>
          </cell>
          <cell r="L3569" t="str">
            <v>Adventure</v>
          </cell>
          <cell r="M3569" t="str">
            <v>Animation</v>
          </cell>
          <cell r="N3569" t="str">
            <v>Drama</v>
          </cell>
          <cell r="O3569" t="str">
            <v>Family</v>
          </cell>
        </row>
        <row r="3570">
          <cell r="A3570" t="str">
            <v>Richard Donner</v>
          </cell>
          <cell r="B3570">
            <v>188</v>
          </cell>
          <cell r="C3570">
            <v>134218018</v>
          </cell>
          <cell r="D3570" t="str">
            <v>Action|Adventure|Drama|Romance|Sci-Fi</v>
          </cell>
          <cell r="E3570" t="str">
            <v>SupermanÂ </v>
          </cell>
          <cell r="F3570" t="str">
            <v>http://www.imdb.com/title/tt0078346/?ref_=fn_tt_tt_1</v>
          </cell>
          <cell r="G3570" t="str">
            <v>English</v>
          </cell>
          <cell r="H3570" t="str">
            <v>USA</v>
          </cell>
          <cell r="I3570">
            <v>55000000</v>
          </cell>
          <cell r="J3570">
            <v>1978</v>
          </cell>
          <cell r="K3570">
            <v>7.3</v>
          </cell>
          <cell r="L3570" t="str">
            <v>Action</v>
          </cell>
          <cell r="M3570" t="str">
            <v>Adventure</v>
          </cell>
          <cell r="N3570" t="str">
            <v>Drama</v>
          </cell>
          <cell r="O3570" t="str">
            <v>Romance</v>
          </cell>
        </row>
        <row r="3571">
          <cell r="A3571" t="str">
            <v>Sam Weisman</v>
          </cell>
          <cell r="B3571">
            <v>92</v>
          </cell>
          <cell r="C3571">
            <v>105263257</v>
          </cell>
          <cell r="D3571" t="str">
            <v>Action|Adventure|Comedy|Family|Romance</v>
          </cell>
          <cell r="E3571" t="str">
            <v>George of the JungleÂ </v>
          </cell>
          <cell r="F3571" t="str">
            <v>http://www.imdb.com/title/tt0119190/?ref_=fn_tt_tt_1</v>
          </cell>
          <cell r="G3571" t="str">
            <v>English</v>
          </cell>
          <cell r="H3571" t="str">
            <v>USA</v>
          </cell>
          <cell r="I3571">
            <v>55000000</v>
          </cell>
          <cell r="J3571">
            <v>1997</v>
          </cell>
          <cell r="K3571">
            <v>5.4</v>
          </cell>
          <cell r="L3571" t="str">
            <v>Action</v>
          </cell>
          <cell r="M3571" t="str">
            <v>Adventure</v>
          </cell>
          <cell r="N3571" t="str">
            <v>Comedy</v>
          </cell>
          <cell r="O3571" t="str">
            <v>Family</v>
          </cell>
        </row>
        <row r="3572">
          <cell r="A3572" t="str">
            <v>Jesse Dylan</v>
          </cell>
          <cell r="B3572">
            <v>74</v>
          </cell>
          <cell r="C3572">
            <v>104354205</v>
          </cell>
          <cell r="D3572" t="str">
            <v>Comedy|Romance</v>
          </cell>
          <cell r="E3572" t="str">
            <v>American WeddingÂ </v>
          </cell>
          <cell r="F3572" t="str">
            <v>http://www.imdb.com/title/tt0328828/?ref_=fn_tt_tt_1</v>
          </cell>
          <cell r="G3572" t="str">
            <v>English</v>
          </cell>
          <cell r="H3572" t="str">
            <v>USA</v>
          </cell>
          <cell r="I3572">
            <v>55000000</v>
          </cell>
          <cell r="J3572">
            <v>2003</v>
          </cell>
          <cell r="K3572">
            <v>6.3</v>
          </cell>
          <cell r="L3572" t="str">
            <v>Comedy</v>
          </cell>
          <cell r="M3572" t="str">
            <v>Romance</v>
          </cell>
        </row>
        <row r="3573">
          <cell r="A3573" t="str">
            <v>Paul Greengrass</v>
          </cell>
          <cell r="B3573">
            <v>134</v>
          </cell>
          <cell r="C3573">
            <v>107100855</v>
          </cell>
          <cell r="D3573" t="str">
            <v>Biography|Drama|Thriller</v>
          </cell>
          <cell r="E3573" t="str">
            <v>Captain PhillipsÂ </v>
          </cell>
          <cell r="F3573" t="str">
            <v>http://www.imdb.com/title/tt1535109/?ref_=fn_tt_tt_1</v>
          </cell>
          <cell r="G3573" t="str">
            <v>English</v>
          </cell>
          <cell r="H3573" t="str">
            <v>USA</v>
          </cell>
          <cell r="I3573">
            <v>55000000</v>
          </cell>
          <cell r="J3573">
            <v>2013</v>
          </cell>
          <cell r="K3573">
            <v>7.9</v>
          </cell>
          <cell r="L3573" t="str">
            <v>Biography</v>
          </cell>
          <cell r="M3573" t="str">
            <v>Drama</v>
          </cell>
          <cell r="N3573" t="str">
            <v>Thriller</v>
          </cell>
        </row>
        <row r="3574">
          <cell r="A3574" t="str">
            <v>Shawn Levy</v>
          </cell>
          <cell r="B3574">
            <v>101</v>
          </cell>
          <cell r="C3574">
            <v>98711404</v>
          </cell>
          <cell r="D3574" t="str">
            <v>Comedy|Crime|Romance|Thriller</v>
          </cell>
          <cell r="E3574" t="str">
            <v>Date NightÂ </v>
          </cell>
          <cell r="F3574" t="str">
            <v>http://www.imdb.com/title/tt1279935/?ref_=fn_tt_tt_1</v>
          </cell>
          <cell r="G3574" t="str">
            <v>English</v>
          </cell>
          <cell r="H3574" t="str">
            <v>USA</v>
          </cell>
          <cell r="I3574">
            <v>55000000</v>
          </cell>
          <cell r="J3574">
            <v>2010</v>
          </cell>
          <cell r="K3574">
            <v>6.3</v>
          </cell>
          <cell r="L3574" t="str">
            <v>Comedy</v>
          </cell>
          <cell r="M3574" t="str">
            <v>Crime</v>
          </cell>
          <cell r="N3574" t="str">
            <v>Romance</v>
          </cell>
          <cell r="O3574" t="str">
            <v>Thriller</v>
          </cell>
        </row>
        <row r="3575">
          <cell r="A3575" t="str">
            <v>Antoine Fuqua</v>
          </cell>
          <cell r="B3575">
            <v>132</v>
          </cell>
          <cell r="C3575">
            <v>101530738</v>
          </cell>
          <cell r="D3575" t="str">
            <v>Action|Crime|Thriller</v>
          </cell>
          <cell r="E3575" t="str">
            <v>The EqualizerÂ </v>
          </cell>
          <cell r="F3575" t="str">
            <v>http://www.imdb.com/title/tt0455944/?ref_=fn_tt_tt_1</v>
          </cell>
          <cell r="G3575" t="str">
            <v>English</v>
          </cell>
          <cell r="H3575" t="str">
            <v>USA</v>
          </cell>
          <cell r="I3575">
            <v>55000000</v>
          </cell>
          <cell r="J3575">
            <v>2014</v>
          </cell>
          <cell r="K3575">
            <v>7.2</v>
          </cell>
          <cell r="L3575" t="str">
            <v>Action</v>
          </cell>
          <cell r="M3575" t="str">
            <v>Crime</v>
          </cell>
          <cell r="N3575" t="str">
            <v>Thriller</v>
          </cell>
        </row>
        <row r="3576">
          <cell r="A3576" t="str">
            <v>Wayne Wang</v>
          </cell>
          <cell r="B3576">
            <v>105</v>
          </cell>
          <cell r="C3576">
            <v>93815117</v>
          </cell>
          <cell r="D3576" t="str">
            <v>Comedy|Drama|Romance</v>
          </cell>
          <cell r="E3576" t="str">
            <v>Maid in ManhattanÂ </v>
          </cell>
          <cell r="F3576" t="str">
            <v>http://www.imdb.com/title/tt0252076/?ref_=fn_tt_tt_1</v>
          </cell>
          <cell r="G3576" t="str">
            <v>English</v>
          </cell>
          <cell r="H3576" t="str">
            <v>USA</v>
          </cell>
          <cell r="I3576">
            <v>55000000</v>
          </cell>
          <cell r="J3576">
            <v>2002</v>
          </cell>
          <cell r="K3576">
            <v>5.0999999999999996</v>
          </cell>
          <cell r="L3576" t="str">
            <v>Comedy</v>
          </cell>
          <cell r="M3576" t="str">
            <v>Drama</v>
          </cell>
          <cell r="N3576" t="str">
            <v>Romance</v>
          </cell>
        </row>
        <row r="3577">
          <cell r="A3577" t="str">
            <v>Gabriele Muccino</v>
          </cell>
          <cell r="B3577">
            <v>117</v>
          </cell>
          <cell r="C3577">
            <v>162586036</v>
          </cell>
          <cell r="D3577" t="str">
            <v>Biography|Drama</v>
          </cell>
          <cell r="E3577" t="str">
            <v>The Pursuit of HappynessÂ </v>
          </cell>
          <cell r="F3577" t="str">
            <v>http://www.imdb.com/title/tt0454921/?ref_=fn_tt_tt_1</v>
          </cell>
          <cell r="G3577" t="str">
            <v>English</v>
          </cell>
          <cell r="H3577" t="str">
            <v>USA</v>
          </cell>
          <cell r="I3577">
            <v>55000000</v>
          </cell>
          <cell r="J3577">
            <v>2006</v>
          </cell>
          <cell r="K3577">
            <v>8</v>
          </cell>
          <cell r="L3577" t="str">
            <v>Biography</v>
          </cell>
          <cell r="M3577" t="str">
            <v>Drama</v>
          </cell>
        </row>
        <row r="3578">
          <cell r="A3578" t="str">
            <v>Robert Schwentke</v>
          </cell>
          <cell r="B3578">
            <v>98</v>
          </cell>
          <cell r="C3578">
            <v>89706988</v>
          </cell>
          <cell r="D3578" t="str">
            <v>Drama|Mystery|Thriller</v>
          </cell>
          <cell r="E3578" t="str">
            <v>FlightplanÂ </v>
          </cell>
          <cell r="F3578" t="str">
            <v>http://www.imdb.com/title/tt0408790/?ref_=fn_tt_tt_1</v>
          </cell>
          <cell r="G3578" t="str">
            <v>English</v>
          </cell>
          <cell r="H3578" t="str">
            <v>USA</v>
          </cell>
          <cell r="I3578">
            <v>55000000</v>
          </cell>
          <cell r="J3578">
            <v>2005</v>
          </cell>
          <cell r="K3578">
            <v>6.2</v>
          </cell>
          <cell r="L3578" t="str">
            <v>Drama</v>
          </cell>
          <cell r="M3578" t="str">
            <v>Mystery</v>
          </cell>
          <cell r="N3578" t="str">
            <v>Thriller</v>
          </cell>
        </row>
        <row r="3579">
          <cell r="A3579" t="str">
            <v>Barry Levinson</v>
          </cell>
          <cell r="B3579">
            <v>128</v>
          </cell>
          <cell r="C3579">
            <v>83000000</v>
          </cell>
          <cell r="D3579" t="str">
            <v>Drama|Thriller</v>
          </cell>
          <cell r="E3579" t="str">
            <v>DisclosureÂ </v>
          </cell>
          <cell r="F3579" t="str">
            <v>http://www.imdb.com/title/tt0109635/?ref_=fn_tt_tt_1</v>
          </cell>
          <cell r="G3579" t="str">
            <v>English</v>
          </cell>
          <cell r="H3579" t="str">
            <v>USA</v>
          </cell>
          <cell r="I3579">
            <v>55000000</v>
          </cell>
          <cell r="J3579">
            <v>1994</v>
          </cell>
          <cell r="K3579">
            <v>6</v>
          </cell>
          <cell r="L3579" t="str">
            <v>Drama</v>
          </cell>
          <cell r="M3579" t="str">
            <v>Thriller</v>
          </cell>
        </row>
        <row r="3580">
          <cell r="A3580" t="str">
            <v>Brad Silberling</v>
          </cell>
          <cell r="B3580">
            <v>114</v>
          </cell>
          <cell r="C3580">
            <v>78745923</v>
          </cell>
          <cell r="D3580" t="str">
            <v>Drama|Fantasy|Romance</v>
          </cell>
          <cell r="E3580" t="str">
            <v>City of AngelsÂ </v>
          </cell>
          <cell r="F3580" t="str">
            <v>http://www.imdb.com/title/tt0120632/?ref_=fn_tt_tt_1</v>
          </cell>
          <cell r="G3580" t="str">
            <v>English</v>
          </cell>
          <cell r="H3580" t="str">
            <v>Germany</v>
          </cell>
          <cell r="I3580">
            <v>55000000</v>
          </cell>
          <cell r="J3580">
            <v>1998</v>
          </cell>
          <cell r="K3580">
            <v>6.7</v>
          </cell>
          <cell r="L3580" t="str">
            <v>Drama</v>
          </cell>
          <cell r="M3580" t="str">
            <v>Fantasy</v>
          </cell>
          <cell r="N3580" t="str">
            <v>Romance</v>
          </cell>
        </row>
        <row r="3581">
          <cell r="A3581" t="str">
            <v>Frank Oz</v>
          </cell>
          <cell r="B3581">
            <v>85</v>
          </cell>
          <cell r="C3581">
            <v>66365290</v>
          </cell>
          <cell r="D3581" t="str">
            <v>Comedy</v>
          </cell>
          <cell r="E3581" t="str">
            <v>BowfingerÂ </v>
          </cell>
          <cell r="F3581" t="str">
            <v>http://www.imdb.com/title/tt0131325/?ref_=fn_tt_tt_1</v>
          </cell>
          <cell r="G3581" t="str">
            <v>English</v>
          </cell>
          <cell r="H3581" t="str">
            <v>USA</v>
          </cell>
          <cell r="I3581">
            <v>55000000</v>
          </cell>
          <cell r="J3581">
            <v>1999</v>
          </cell>
          <cell r="K3581">
            <v>6.4</v>
          </cell>
          <cell r="L3581" t="str">
            <v>Comedy</v>
          </cell>
          <cell r="M3581">
            <v>0</v>
          </cell>
        </row>
        <row r="3582">
          <cell r="A3582" t="str">
            <v>Andrey Konchalovskiy</v>
          </cell>
          <cell r="B3582">
            <v>97</v>
          </cell>
          <cell r="C3582">
            <v>63408614</v>
          </cell>
          <cell r="D3582" t="str">
            <v>Action|Comedy|Crime|Thriller</v>
          </cell>
          <cell r="E3582" t="str">
            <v>Tango &amp; CashÂ </v>
          </cell>
          <cell r="F3582" t="str">
            <v>http://www.imdb.com/title/tt0098439/?ref_=fn_tt_tt_1</v>
          </cell>
          <cell r="G3582" t="str">
            <v>English</v>
          </cell>
          <cell r="H3582" t="str">
            <v>USA</v>
          </cell>
          <cell r="I3582">
            <v>55000000</v>
          </cell>
          <cell r="J3582">
            <v>1989</v>
          </cell>
          <cell r="K3582">
            <v>6.3</v>
          </cell>
          <cell r="L3582" t="str">
            <v>Action</v>
          </cell>
          <cell r="M3582" t="str">
            <v>Comedy</v>
          </cell>
          <cell r="N3582" t="str">
            <v>Crime</v>
          </cell>
          <cell r="O3582" t="str">
            <v>Thriller</v>
          </cell>
        </row>
        <row r="3583">
          <cell r="A3583" t="str">
            <v>Robert Zemeckis</v>
          </cell>
          <cell r="B3583">
            <v>104</v>
          </cell>
          <cell r="C3583">
            <v>58422650</v>
          </cell>
          <cell r="D3583" t="str">
            <v>Comedy|Fantasy|Horror</v>
          </cell>
          <cell r="E3583" t="str">
            <v>Death Becomes HerÂ </v>
          </cell>
          <cell r="F3583" t="str">
            <v>http://www.imdb.com/title/tt0104070/?ref_=fn_tt_tt_1</v>
          </cell>
          <cell r="G3583" t="str">
            <v>English</v>
          </cell>
          <cell r="H3583" t="str">
            <v>USA</v>
          </cell>
          <cell r="I3583">
            <v>55000000</v>
          </cell>
          <cell r="J3583">
            <v>1992</v>
          </cell>
          <cell r="K3583">
            <v>6.4</v>
          </cell>
          <cell r="L3583" t="str">
            <v>Comedy</v>
          </cell>
          <cell r="M3583" t="str">
            <v>Fantasy</v>
          </cell>
          <cell r="N3583" t="str">
            <v>Horror</v>
          </cell>
        </row>
        <row r="3584">
          <cell r="A3584" t="str">
            <v>Tom Dey</v>
          </cell>
          <cell r="B3584">
            <v>110</v>
          </cell>
          <cell r="C3584">
            <v>56932305</v>
          </cell>
          <cell r="D3584" t="str">
            <v>Action|Adventure|Comedy|Western</v>
          </cell>
          <cell r="E3584" t="str">
            <v>Shanghai NoonÂ </v>
          </cell>
          <cell r="F3584" t="str">
            <v>http://www.imdb.com/title/tt0184894/?ref_=fn_tt_tt_1</v>
          </cell>
          <cell r="G3584" t="str">
            <v>English</v>
          </cell>
          <cell r="H3584" t="str">
            <v>USA</v>
          </cell>
          <cell r="I3584">
            <v>55000000</v>
          </cell>
          <cell r="J3584">
            <v>2000</v>
          </cell>
          <cell r="K3584">
            <v>6.6</v>
          </cell>
          <cell r="L3584" t="str">
            <v>Action</v>
          </cell>
          <cell r="M3584" t="str">
            <v>Adventure</v>
          </cell>
          <cell r="N3584" t="str">
            <v>Comedy</v>
          </cell>
          <cell r="O3584" t="str">
            <v>Western</v>
          </cell>
        </row>
        <row r="3585">
          <cell r="A3585" t="str">
            <v>Stuart Baird</v>
          </cell>
          <cell r="B3585">
            <v>133</v>
          </cell>
          <cell r="C3585">
            <v>68750000</v>
          </cell>
          <cell r="D3585" t="str">
            <v>Action|Adventure|Thriller</v>
          </cell>
          <cell r="E3585" t="str">
            <v>Executive DecisionÂ </v>
          </cell>
          <cell r="F3585" t="str">
            <v>http://www.imdb.com/title/tt0116253/?ref_=fn_tt_tt_1</v>
          </cell>
          <cell r="G3585" t="str">
            <v>English</v>
          </cell>
          <cell r="H3585" t="str">
            <v>USA</v>
          </cell>
          <cell r="I3585">
            <v>55000000</v>
          </cell>
          <cell r="J3585">
            <v>1996</v>
          </cell>
          <cell r="K3585">
            <v>6.4</v>
          </cell>
          <cell r="L3585" t="str">
            <v>Action</v>
          </cell>
          <cell r="M3585" t="str">
            <v>Adventure</v>
          </cell>
          <cell r="N3585" t="str">
            <v>Thriller</v>
          </cell>
        </row>
        <row r="3586">
          <cell r="A3586" t="str">
            <v>Mark Waters</v>
          </cell>
          <cell r="B3586">
            <v>94</v>
          </cell>
          <cell r="C3586">
            <v>68218041</v>
          </cell>
          <cell r="D3586" t="str">
            <v>Comedy|Family|Fantasy</v>
          </cell>
          <cell r="E3586" t="str">
            <v>Mr. Popper's PenguinsÂ </v>
          </cell>
          <cell r="F3586" t="str">
            <v>http://www.imdb.com/title/tt1396218/?ref_=fn_tt_tt_1</v>
          </cell>
          <cell r="G3586" t="str">
            <v>English</v>
          </cell>
          <cell r="H3586" t="str">
            <v>USA</v>
          </cell>
          <cell r="I3586">
            <v>55000000</v>
          </cell>
          <cell r="J3586">
            <v>2011</v>
          </cell>
          <cell r="K3586">
            <v>6</v>
          </cell>
          <cell r="L3586" t="str">
            <v>Comedy</v>
          </cell>
          <cell r="M3586" t="str">
            <v>Family</v>
          </cell>
          <cell r="N3586" t="str">
            <v>Fantasy</v>
          </cell>
        </row>
        <row r="3587">
          <cell r="A3587" t="str">
            <v>Rob Minkoff</v>
          </cell>
          <cell r="B3587">
            <v>104</v>
          </cell>
          <cell r="C3587">
            <v>25040293</v>
          </cell>
          <cell r="D3587" t="str">
            <v>Action|Adventure|Fantasy</v>
          </cell>
          <cell r="E3587" t="str">
            <v>The Forbidden KingdomÂ </v>
          </cell>
          <cell r="F3587" t="str">
            <v>http://www.imdb.com/title/tt0865556/?ref_=fn_tt_tt_1</v>
          </cell>
          <cell r="G3587" t="str">
            <v>English</v>
          </cell>
          <cell r="H3587" t="str">
            <v>USA</v>
          </cell>
          <cell r="I3587">
            <v>55000000</v>
          </cell>
          <cell r="J3587">
            <v>2008</v>
          </cell>
          <cell r="K3587">
            <v>6.6</v>
          </cell>
          <cell r="L3587" t="str">
            <v>Action</v>
          </cell>
          <cell r="M3587" t="str">
            <v>Adventure</v>
          </cell>
          <cell r="N3587" t="str">
            <v>Fantasy</v>
          </cell>
        </row>
        <row r="3588">
          <cell r="A3588" t="str">
            <v>Jimmy Hayward</v>
          </cell>
          <cell r="B3588">
            <v>91</v>
          </cell>
          <cell r="C3588">
            <v>55747724</v>
          </cell>
          <cell r="D3588" t="str">
            <v>Adventure|Animation|Comedy|Family</v>
          </cell>
          <cell r="E3588" t="str">
            <v>Free BirdsÂ </v>
          </cell>
          <cell r="F3588" t="str">
            <v>http://www.imdb.com/title/tt1621039/?ref_=fn_tt_tt_1</v>
          </cell>
          <cell r="G3588" t="str">
            <v>English</v>
          </cell>
          <cell r="H3588" t="str">
            <v>USA</v>
          </cell>
          <cell r="I3588">
            <v>55000000</v>
          </cell>
          <cell r="J3588">
            <v>2013</v>
          </cell>
          <cell r="K3588">
            <v>5.9</v>
          </cell>
          <cell r="L3588" t="str">
            <v>Adventure</v>
          </cell>
          <cell r="M3588" t="str">
            <v>Animation</v>
          </cell>
          <cell r="N3588" t="str">
            <v>Comedy</v>
          </cell>
          <cell r="O3588" t="str">
            <v>Family</v>
          </cell>
        </row>
        <row r="3589">
          <cell r="A3589" t="str">
            <v>Alan Parker</v>
          </cell>
          <cell r="B3589">
            <v>135</v>
          </cell>
          <cell r="C3589">
            <v>49994804</v>
          </cell>
          <cell r="D3589" t="str">
            <v>Biography|Drama|History|Musical</v>
          </cell>
          <cell r="E3589" t="str">
            <v>EvitaÂ </v>
          </cell>
          <cell r="F3589" t="str">
            <v>http://www.imdb.com/title/tt0116250/?ref_=fn_tt_tt_1</v>
          </cell>
          <cell r="G3589" t="str">
            <v>English</v>
          </cell>
          <cell r="H3589" t="str">
            <v>USA</v>
          </cell>
          <cell r="I3589">
            <v>55000000</v>
          </cell>
          <cell r="J3589">
            <v>1996</v>
          </cell>
          <cell r="K3589">
            <v>6.3</v>
          </cell>
          <cell r="L3589" t="str">
            <v>Biography</v>
          </cell>
          <cell r="M3589" t="str">
            <v>Drama</v>
          </cell>
          <cell r="N3589" t="str">
            <v>History</v>
          </cell>
          <cell r="O3589" t="str">
            <v>Musical</v>
          </cell>
        </row>
        <row r="3590">
          <cell r="A3590" t="str">
            <v>John Frankenheimer</v>
          </cell>
          <cell r="B3590">
            <v>122</v>
          </cell>
          <cell r="C3590">
            <v>41609593</v>
          </cell>
          <cell r="D3590" t="str">
            <v>Action|Adventure|Crime|Thriller</v>
          </cell>
          <cell r="E3590" t="str">
            <v>RoninÂ </v>
          </cell>
          <cell r="F3590" t="str">
            <v>http://www.imdb.com/title/tt0122690/?ref_=fn_tt_tt_1</v>
          </cell>
          <cell r="G3590" t="str">
            <v>English</v>
          </cell>
          <cell r="H3590" t="str">
            <v>UK</v>
          </cell>
          <cell r="I3590">
            <v>55000000</v>
          </cell>
          <cell r="J3590">
            <v>1998</v>
          </cell>
          <cell r="K3590">
            <v>7.3</v>
          </cell>
          <cell r="L3590" t="str">
            <v>Action</v>
          </cell>
          <cell r="M3590" t="str">
            <v>Adventure</v>
          </cell>
          <cell r="N3590" t="str">
            <v>Crime</v>
          </cell>
          <cell r="O3590" t="str">
            <v>Thriller</v>
          </cell>
        </row>
        <row r="3591">
          <cell r="A3591" t="str">
            <v>Stephen Hopkins</v>
          </cell>
          <cell r="B3591">
            <v>110</v>
          </cell>
          <cell r="C3591">
            <v>38553833</v>
          </cell>
          <cell r="D3591" t="str">
            <v>Adventure|Drama|Horror|Thriller</v>
          </cell>
          <cell r="E3591" t="str">
            <v>The Ghost and the DarknessÂ </v>
          </cell>
          <cell r="F3591" t="str">
            <v>http://www.imdb.com/title/tt0116409/?ref_=fn_tt_tt_1</v>
          </cell>
          <cell r="G3591" t="str">
            <v>English</v>
          </cell>
          <cell r="H3591" t="str">
            <v>USA</v>
          </cell>
          <cell r="I3591">
            <v>55000000</v>
          </cell>
          <cell r="J3591">
            <v>1996</v>
          </cell>
          <cell r="K3591">
            <v>6.8</v>
          </cell>
          <cell r="L3591" t="str">
            <v>Adventure</v>
          </cell>
          <cell r="M3591" t="str">
            <v>Drama</v>
          </cell>
          <cell r="N3591" t="str">
            <v>Horror</v>
          </cell>
          <cell r="O3591" t="str">
            <v>Thriller</v>
          </cell>
        </row>
        <row r="3592">
          <cell r="A3592" t="str">
            <v>Paul King</v>
          </cell>
          <cell r="B3592">
            <v>95</v>
          </cell>
          <cell r="C3592">
            <v>76137505</v>
          </cell>
          <cell r="D3592" t="str">
            <v>Animation|Comedy|Family|Fantasy</v>
          </cell>
          <cell r="E3592" t="str">
            <v>PaddingtonÂ </v>
          </cell>
          <cell r="F3592" t="str">
            <v>http://www.imdb.com/title/tt1109624/?ref_=fn_tt_tt_1</v>
          </cell>
          <cell r="G3592" t="str">
            <v>English</v>
          </cell>
          <cell r="H3592" t="str">
            <v>UK</v>
          </cell>
          <cell r="I3592">
            <v>55000000</v>
          </cell>
          <cell r="J3592">
            <v>2014</v>
          </cell>
          <cell r="K3592">
            <v>7.2</v>
          </cell>
          <cell r="L3592" t="str">
            <v>Animation</v>
          </cell>
          <cell r="M3592" t="str">
            <v>Comedy</v>
          </cell>
          <cell r="N3592" t="str">
            <v>Family</v>
          </cell>
          <cell r="O3592" t="str">
            <v>Fantasy</v>
          </cell>
        </row>
        <row r="3593">
          <cell r="A3593" t="str">
            <v>William Friedkin</v>
          </cell>
          <cell r="B3593">
            <v>94</v>
          </cell>
          <cell r="C3593">
            <v>34238611</v>
          </cell>
          <cell r="D3593" t="str">
            <v>Action|Crime|Drama|Thriller</v>
          </cell>
          <cell r="E3593" t="str">
            <v>The HuntedÂ </v>
          </cell>
          <cell r="F3593" t="str">
            <v>http://www.imdb.com/title/tt0269347/?ref_=fn_tt_tt_1</v>
          </cell>
          <cell r="G3593" t="str">
            <v>English</v>
          </cell>
          <cell r="H3593" t="str">
            <v>USA</v>
          </cell>
          <cell r="I3593">
            <v>55000000</v>
          </cell>
          <cell r="J3593">
            <v>2003</v>
          </cell>
          <cell r="K3593">
            <v>6</v>
          </cell>
          <cell r="L3593" t="str">
            <v>Action</v>
          </cell>
          <cell r="M3593" t="str">
            <v>Crime</v>
          </cell>
          <cell r="N3593" t="str">
            <v>Drama</v>
          </cell>
          <cell r="O3593" t="str">
            <v>Thriller</v>
          </cell>
        </row>
        <row r="3594">
          <cell r="A3594" t="str">
            <v>Jon Turteltaub</v>
          </cell>
          <cell r="B3594">
            <v>126</v>
          </cell>
          <cell r="C3594">
            <v>34098563</v>
          </cell>
          <cell r="D3594" t="str">
            <v>Drama|Thriller</v>
          </cell>
          <cell r="E3594" t="str">
            <v>InstinctÂ </v>
          </cell>
          <cell r="F3594" t="str">
            <v>http://www.imdb.com/title/tt0128278/?ref_=fn_tt_tt_1</v>
          </cell>
          <cell r="G3594" t="str">
            <v>English</v>
          </cell>
          <cell r="H3594" t="str">
            <v>USA</v>
          </cell>
          <cell r="I3594">
            <v>55000000</v>
          </cell>
          <cell r="J3594">
            <v>1999</v>
          </cell>
          <cell r="K3594">
            <v>6.5</v>
          </cell>
          <cell r="L3594" t="str">
            <v>Drama</v>
          </cell>
          <cell r="M3594" t="str">
            <v>Thriller</v>
          </cell>
        </row>
        <row r="3595">
          <cell r="A3595" t="str">
            <v>Bobby Farrelly</v>
          </cell>
          <cell r="B3595">
            <v>118</v>
          </cell>
          <cell r="C3595">
            <v>33828318</v>
          </cell>
          <cell r="D3595" t="str">
            <v>Comedy</v>
          </cell>
          <cell r="E3595" t="str">
            <v>Stuck on YouÂ </v>
          </cell>
          <cell r="F3595" t="str">
            <v>http://www.imdb.com/title/tt0338466/?ref_=fn_tt_tt_1</v>
          </cell>
          <cell r="G3595" t="str">
            <v>English</v>
          </cell>
          <cell r="H3595" t="str">
            <v>USA</v>
          </cell>
          <cell r="I3595">
            <v>55000000</v>
          </cell>
          <cell r="J3595">
            <v>2003</v>
          </cell>
          <cell r="K3595">
            <v>5.8</v>
          </cell>
          <cell r="L3595" t="str">
            <v>Comedy</v>
          </cell>
          <cell r="M3595">
            <v>0</v>
          </cell>
        </row>
        <row r="3596">
          <cell r="A3596" t="str">
            <v>Kent Alterman</v>
          </cell>
          <cell r="B3596">
            <v>99</v>
          </cell>
          <cell r="C3596">
            <v>33472850</v>
          </cell>
          <cell r="D3596" t="str">
            <v>Comedy|Sport</v>
          </cell>
          <cell r="E3596" t="str">
            <v>Semi-ProÂ </v>
          </cell>
          <cell r="F3596" t="str">
            <v>http://www.imdb.com/title/tt0839980/?ref_=fn_tt_tt_1</v>
          </cell>
          <cell r="G3596" t="str">
            <v>English</v>
          </cell>
          <cell r="H3596" t="str">
            <v>USA</v>
          </cell>
          <cell r="I3596">
            <v>55000000</v>
          </cell>
          <cell r="J3596">
            <v>2008</v>
          </cell>
          <cell r="K3596">
            <v>5.8</v>
          </cell>
          <cell r="L3596" t="str">
            <v>Comedy</v>
          </cell>
          <cell r="M3596" t="str">
            <v>Sport</v>
          </cell>
        </row>
        <row r="3597">
          <cell r="A3597" t="str">
            <v>Peter Lord</v>
          </cell>
          <cell r="B3597">
            <v>88</v>
          </cell>
          <cell r="C3597">
            <v>31051126</v>
          </cell>
          <cell r="D3597" t="str">
            <v>Adventure|Animation|Comedy|Family</v>
          </cell>
          <cell r="E3597" t="str">
            <v>The Pirates! Band of MisfitsÂ </v>
          </cell>
          <cell r="F3597" t="str">
            <v>http://www.imdb.com/title/tt1430626/?ref_=fn_tt_tt_1</v>
          </cell>
          <cell r="G3597" t="str">
            <v>English</v>
          </cell>
          <cell r="H3597" t="str">
            <v>UK</v>
          </cell>
          <cell r="I3597">
            <v>55000000</v>
          </cell>
          <cell r="J3597">
            <v>2012</v>
          </cell>
          <cell r="K3597">
            <v>6.7</v>
          </cell>
          <cell r="L3597" t="str">
            <v>Adventure</v>
          </cell>
          <cell r="M3597" t="str">
            <v>Animation</v>
          </cell>
          <cell r="N3597" t="str">
            <v>Comedy</v>
          </cell>
          <cell r="O3597" t="str">
            <v>Family</v>
          </cell>
        </row>
        <row r="3598">
          <cell r="A3598" t="str">
            <v>Clint Eastwood</v>
          </cell>
          <cell r="B3598">
            <v>141</v>
          </cell>
          <cell r="C3598">
            <v>35707327</v>
          </cell>
          <cell r="D3598" t="str">
            <v>Crime|Drama|Mystery|Thriller</v>
          </cell>
          <cell r="E3598" t="str">
            <v>ChangelingÂ </v>
          </cell>
          <cell r="F3598" t="str">
            <v>http://www.imdb.com/title/tt0824747/?ref_=fn_tt_tt_1</v>
          </cell>
          <cell r="G3598" t="str">
            <v>English</v>
          </cell>
          <cell r="H3598" t="str">
            <v>USA</v>
          </cell>
          <cell r="I3598">
            <v>55000000</v>
          </cell>
          <cell r="J3598">
            <v>2008</v>
          </cell>
          <cell r="K3598">
            <v>7.8</v>
          </cell>
          <cell r="L3598" t="str">
            <v>Crime</v>
          </cell>
          <cell r="M3598" t="str">
            <v>Drama</v>
          </cell>
          <cell r="N3598" t="str">
            <v>Mystery</v>
          </cell>
          <cell r="O3598" t="str">
            <v>Thriller</v>
          </cell>
        </row>
        <row r="3599">
          <cell r="A3599" t="str">
            <v>Tony Scott</v>
          </cell>
          <cell r="B3599">
            <v>116</v>
          </cell>
          <cell r="C3599">
            <v>18573791</v>
          </cell>
          <cell r="D3599" t="str">
            <v>Action|Drama|Sport|Thriller</v>
          </cell>
          <cell r="E3599" t="str">
            <v>The FanÂ </v>
          </cell>
          <cell r="F3599" t="str">
            <v>http://www.imdb.com/title/tt0116277/?ref_=fn_tt_tt_1</v>
          </cell>
          <cell r="G3599" t="str">
            <v>English</v>
          </cell>
          <cell r="H3599" t="str">
            <v>USA</v>
          </cell>
          <cell r="I3599">
            <v>55000000</v>
          </cell>
          <cell r="J3599">
            <v>1996</v>
          </cell>
          <cell r="K3599">
            <v>5.8</v>
          </cell>
          <cell r="L3599" t="str">
            <v>Action</v>
          </cell>
          <cell r="M3599" t="str">
            <v>Drama</v>
          </cell>
          <cell r="N3599" t="str">
            <v>Sport</v>
          </cell>
          <cell r="O3599" t="str">
            <v>Thriller</v>
          </cell>
        </row>
        <row r="3600">
          <cell r="A3600" t="str">
            <v>Shekhar Kapur</v>
          </cell>
          <cell r="B3600">
            <v>114</v>
          </cell>
          <cell r="C3600">
            <v>16264475</v>
          </cell>
          <cell r="D3600" t="str">
            <v>Biography|Drama|History|War</v>
          </cell>
          <cell r="E3600" t="str">
            <v>Elizabeth: The Golden AgeÂ </v>
          </cell>
          <cell r="F3600" t="str">
            <v>http://www.imdb.com/title/tt0414055/?ref_=fn_tt_tt_1</v>
          </cell>
          <cell r="G3600" t="str">
            <v>English</v>
          </cell>
          <cell r="H3600" t="str">
            <v>UK</v>
          </cell>
          <cell r="I3600">
            <v>55000000</v>
          </cell>
          <cell r="J3600">
            <v>2007</v>
          </cell>
          <cell r="K3600">
            <v>6.9</v>
          </cell>
          <cell r="L3600" t="str">
            <v>Biography</v>
          </cell>
          <cell r="M3600" t="str">
            <v>Drama</v>
          </cell>
          <cell r="N3600" t="str">
            <v>History</v>
          </cell>
          <cell r="O3600" t="str">
            <v>War</v>
          </cell>
        </row>
        <row r="3601">
          <cell r="A3601" t="str">
            <v>Karey Kirkpatrick</v>
          </cell>
          <cell r="B3601">
            <v>107</v>
          </cell>
          <cell r="C3601">
            <v>16088610</v>
          </cell>
          <cell r="D3601" t="str">
            <v>Comedy|Drama|Family|Fantasy</v>
          </cell>
          <cell r="E3601" t="str">
            <v>Imagine ThatÂ </v>
          </cell>
          <cell r="F3601" t="str">
            <v>http://www.imdb.com/title/tt0780567/?ref_=fn_tt_tt_1</v>
          </cell>
          <cell r="G3601" t="str">
            <v>English</v>
          </cell>
          <cell r="H3601" t="str">
            <v>USA</v>
          </cell>
          <cell r="I3601">
            <v>55000000</v>
          </cell>
          <cell r="J3601">
            <v>2009</v>
          </cell>
          <cell r="K3601">
            <v>5.6</v>
          </cell>
          <cell r="L3601" t="str">
            <v>Comedy</v>
          </cell>
          <cell r="M3601" t="str">
            <v>Drama</v>
          </cell>
          <cell r="N3601" t="str">
            <v>Family</v>
          </cell>
          <cell r="O3601" t="str">
            <v>Fantasy</v>
          </cell>
        </row>
        <row r="3602">
          <cell r="A3602" t="str">
            <v>Steve Antin</v>
          </cell>
          <cell r="B3602">
            <v>119</v>
          </cell>
          <cell r="C3602">
            <v>39440655</v>
          </cell>
          <cell r="D3602" t="str">
            <v>Drama|Music|Musical|Romance</v>
          </cell>
          <cell r="E3602" t="str">
            <v>BurlesqueÂ </v>
          </cell>
          <cell r="F3602" t="str">
            <v>http://www.imdb.com/title/tt1126591/?ref_=fn_tt_tt_1</v>
          </cell>
          <cell r="G3602" t="str">
            <v>English</v>
          </cell>
          <cell r="H3602" t="str">
            <v>USA</v>
          </cell>
          <cell r="I3602">
            <v>55000000</v>
          </cell>
          <cell r="J3602">
            <v>2010</v>
          </cell>
          <cell r="K3602">
            <v>6.4</v>
          </cell>
          <cell r="L3602" t="str">
            <v>Drama</v>
          </cell>
          <cell r="M3602" t="str">
            <v>Music</v>
          </cell>
          <cell r="N3602" t="str">
            <v>Musical</v>
          </cell>
          <cell r="O3602" t="str">
            <v>Romance</v>
          </cell>
        </row>
        <row r="3603">
          <cell r="A3603" t="str">
            <v>Jim Gillespie</v>
          </cell>
          <cell r="B3603">
            <v>96</v>
          </cell>
          <cell r="C3603">
            <v>0</v>
          </cell>
          <cell r="D3603" t="str">
            <v>Crime|Horror|Mystery|Thriller</v>
          </cell>
          <cell r="E3603" t="str">
            <v>Eye See YouÂ </v>
          </cell>
          <cell r="F3603" t="str">
            <v>http://www.imdb.com/title/tt0160184/?ref_=fn_tt_tt_1</v>
          </cell>
          <cell r="G3603" t="str">
            <v>English</v>
          </cell>
          <cell r="H3603" t="str">
            <v>USA</v>
          </cell>
          <cell r="I3603">
            <v>55000000</v>
          </cell>
          <cell r="J3603">
            <v>2002</v>
          </cell>
          <cell r="K3603">
            <v>5.3</v>
          </cell>
          <cell r="L3603" t="str">
            <v>Crime</v>
          </cell>
          <cell r="M3603" t="str">
            <v>Horror</v>
          </cell>
          <cell r="N3603" t="str">
            <v>Mystery</v>
          </cell>
          <cell r="O3603" t="str">
            <v>Thriller</v>
          </cell>
        </row>
        <row r="3604">
          <cell r="A3604" t="str">
            <v>Gabriele Muccino</v>
          </cell>
          <cell r="B3604">
            <v>123</v>
          </cell>
          <cell r="C3604">
            <v>69951824</v>
          </cell>
          <cell r="D3604" t="str">
            <v>Drama|Romance</v>
          </cell>
          <cell r="E3604" t="str">
            <v>Seven PoundsÂ </v>
          </cell>
          <cell r="F3604" t="str">
            <v>http://www.imdb.com/title/tt0814314/?ref_=fn_tt_tt_1</v>
          </cell>
          <cell r="G3604" t="str">
            <v>English</v>
          </cell>
          <cell r="H3604" t="str">
            <v>USA</v>
          </cell>
          <cell r="I3604">
            <v>55000000</v>
          </cell>
          <cell r="J3604">
            <v>2008</v>
          </cell>
          <cell r="K3604">
            <v>7.7</v>
          </cell>
          <cell r="L3604" t="str">
            <v>Drama</v>
          </cell>
          <cell r="M3604" t="str">
            <v>Romance</v>
          </cell>
        </row>
        <row r="3605">
          <cell r="A3605" t="str">
            <v>Walter Hill</v>
          </cell>
          <cell r="B3605">
            <v>92</v>
          </cell>
          <cell r="C3605">
            <v>9483821</v>
          </cell>
          <cell r="D3605" t="str">
            <v>Action|Thriller</v>
          </cell>
          <cell r="E3605" t="str">
            <v>Bullet to the HeadÂ </v>
          </cell>
          <cell r="F3605" t="str">
            <v>http://www.imdb.com/title/tt1308729/?ref_=fn_tt_tt_1</v>
          </cell>
          <cell r="G3605" t="str">
            <v>English</v>
          </cell>
          <cell r="H3605" t="str">
            <v>USA</v>
          </cell>
          <cell r="I3605">
            <v>55000000</v>
          </cell>
          <cell r="J3605">
            <v>2012</v>
          </cell>
          <cell r="K3605">
            <v>5.7</v>
          </cell>
          <cell r="L3605" t="str">
            <v>Action</v>
          </cell>
          <cell r="M3605" t="str">
            <v>Thriller</v>
          </cell>
        </row>
        <row r="3606">
          <cell r="A3606" t="str">
            <v>Steven Zaillian</v>
          </cell>
          <cell r="B3606">
            <v>128</v>
          </cell>
          <cell r="C3606">
            <v>7221458</v>
          </cell>
          <cell r="D3606" t="str">
            <v>Drama|Thriller</v>
          </cell>
          <cell r="E3606" t="str">
            <v>All the King's MenÂ </v>
          </cell>
          <cell r="F3606" t="str">
            <v>http://www.imdb.com/title/tt0405676/?ref_=fn_tt_tt_1</v>
          </cell>
          <cell r="G3606" t="str">
            <v>English</v>
          </cell>
          <cell r="H3606" t="str">
            <v>Germany</v>
          </cell>
          <cell r="I3606">
            <v>55000000</v>
          </cell>
          <cell r="J3606">
            <v>2006</v>
          </cell>
          <cell r="K3606">
            <v>6.2</v>
          </cell>
          <cell r="L3606" t="str">
            <v>Drama</v>
          </cell>
          <cell r="M3606" t="str">
            <v>Thriller</v>
          </cell>
        </row>
        <row r="3607">
          <cell r="A3607" t="str">
            <v>Jonathan Demme</v>
          </cell>
          <cell r="B3607">
            <v>172</v>
          </cell>
          <cell r="C3607">
            <v>22843047</v>
          </cell>
          <cell r="D3607" t="str">
            <v>Drama|History|Horror</v>
          </cell>
          <cell r="E3607" t="str">
            <v>BelovedÂ </v>
          </cell>
          <cell r="F3607" t="str">
            <v>http://www.imdb.com/title/tt0120603/?ref_=fn_tt_tt_1</v>
          </cell>
          <cell r="G3607" t="str">
            <v>English</v>
          </cell>
          <cell r="H3607" t="str">
            <v>USA</v>
          </cell>
          <cell r="I3607">
            <v>55000000</v>
          </cell>
          <cell r="J3607">
            <v>1998</v>
          </cell>
          <cell r="K3607">
            <v>5.9</v>
          </cell>
          <cell r="L3607" t="str">
            <v>Drama</v>
          </cell>
          <cell r="M3607" t="str">
            <v>History</v>
          </cell>
          <cell r="N3607" t="str">
            <v>Horror</v>
          </cell>
        </row>
        <row r="3608">
          <cell r="A3608" t="str">
            <v>Curtis Hanson</v>
          </cell>
          <cell r="B3608">
            <v>124</v>
          </cell>
          <cell r="C3608">
            <v>5755286</v>
          </cell>
          <cell r="D3608" t="str">
            <v>Drama|Romance|Sport</v>
          </cell>
          <cell r="E3608" t="str">
            <v>Lucky YouÂ </v>
          </cell>
          <cell r="F3608" t="str">
            <v>http://www.imdb.com/title/tt0338216/?ref_=fn_tt_tt_1</v>
          </cell>
          <cell r="G3608" t="str">
            <v>English</v>
          </cell>
          <cell r="H3608" t="str">
            <v>USA</v>
          </cell>
          <cell r="I3608">
            <v>55000000</v>
          </cell>
          <cell r="J3608">
            <v>2007</v>
          </cell>
          <cell r="K3608">
            <v>5.9</v>
          </cell>
          <cell r="L3608" t="str">
            <v>Drama</v>
          </cell>
          <cell r="M3608" t="str">
            <v>Romance</v>
          </cell>
          <cell r="N3608" t="str">
            <v>Sport</v>
          </cell>
        </row>
        <row r="3609">
          <cell r="A3609" t="str">
            <v>John Landis</v>
          </cell>
          <cell r="B3609">
            <v>104</v>
          </cell>
          <cell r="C3609">
            <v>42610000</v>
          </cell>
          <cell r="D3609" t="str">
            <v>Action|Comedy|Crime|Thriller</v>
          </cell>
          <cell r="E3609" t="str">
            <v>Beverly Hills Cop IIIÂ </v>
          </cell>
          <cell r="F3609" t="str">
            <v>http://www.imdb.com/title/tt0109254/?ref_=fn_tt_tt_1</v>
          </cell>
          <cell r="G3609" t="str">
            <v>English</v>
          </cell>
          <cell r="H3609" t="str">
            <v>USA</v>
          </cell>
          <cell r="I3609">
            <v>55000000</v>
          </cell>
          <cell r="J3609">
            <v>1994</v>
          </cell>
          <cell r="K3609">
            <v>5.5</v>
          </cell>
          <cell r="L3609" t="str">
            <v>Action</v>
          </cell>
          <cell r="M3609" t="str">
            <v>Comedy</v>
          </cell>
          <cell r="N3609" t="str">
            <v>Crime</v>
          </cell>
          <cell r="O3609" t="str">
            <v>Thriller</v>
          </cell>
        </row>
        <row r="3610">
          <cell r="A3610" t="str">
            <v>Jim Sheridan</v>
          </cell>
          <cell r="B3610">
            <v>84</v>
          </cell>
          <cell r="C3610">
            <v>21283440</v>
          </cell>
          <cell r="D3610" t="str">
            <v>Drama|Mystery|Thriller</v>
          </cell>
          <cell r="E3610" t="str">
            <v>Dream HouseÂ </v>
          </cell>
          <cell r="F3610" t="str">
            <v>http://www.imdb.com/title/tt1462041/?ref_=fn_tt_tt_1</v>
          </cell>
          <cell r="G3610" t="str">
            <v>English</v>
          </cell>
          <cell r="H3610" t="str">
            <v>USA</v>
          </cell>
          <cell r="I3610">
            <v>55000000</v>
          </cell>
          <cell r="J3610">
            <v>2011</v>
          </cell>
          <cell r="K3610">
            <v>6</v>
          </cell>
          <cell r="L3610" t="str">
            <v>Drama</v>
          </cell>
          <cell r="M3610" t="str">
            <v>Mystery</v>
          </cell>
          <cell r="N3610" t="str">
            <v>Thriller</v>
          </cell>
        </row>
        <row r="3611">
          <cell r="A3611" t="str">
            <v>Danny DeVito</v>
          </cell>
          <cell r="B3611">
            <v>109</v>
          </cell>
          <cell r="C3611">
            <v>8355815</v>
          </cell>
          <cell r="D3611" t="str">
            <v>Comedy|Crime|Drama|Thriller</v>
          </cell>
          <cell r="E3611" t="str">
            <v>Death to SmoochyÂ </v>
          </cell>
          <cell r="F3611" t="str">
            <v>http://www.imdb.com/title/tt0266452/?ref_=fn_tt_tt_1</v>
          </cell>
          <cell r="G3611" t="str">
            <v>English</v>
          </cell>
          <cell r="H3611" t="str">
            <v>UK</v>
          </cell>
          <cell r="I3611">
            <v>55000000</v>
          </cell>
          <cell r="J3611">
            <v>2002</v>
          </cell>
          <cell r="K3611">
            <v>6.4</v>
          </cell>
          <cell r="L3611" t="str">
            <v>Comedy</v>
          </cell>
          <cell r="M3611" t="str">
            <v>Crime</v>
          </cell>
          <cell r="N3611" t="str">
            <v>Drama</v>
          </cell>
          <cell r="O3611" t="str">
            <v>Thriller</v>
          </cell>
        </row>
        <row r="3612">
          <cell r="A3612" t="str">
            <v>James Mangold</v>
          </cell>
          <cell r="B3612">
            <v>122</v>
          </cell>
          <cell r="C3612">
            <v>53574088</v>
          </cell>
          <cell r="D3612" t="str">
            <v>Adventure|Crime|Drama|Western</v>
          </cell>
          <cell r="E3612" t="str">
            <v>3:10 to YumaÂ </v>
          </cell>
          <cell r="F3612" t="str">
            <v>http://www.imdb.com/title/tt0381849/?ref_=fn_tt_tt_1</v>
          </cell>
          <cell r="G3612" t="str">
            <v>English</v>
          </cell>
          <cell r="H3612" t="str">
            <v>USA</v>
          </cell>
          <cell r="I3612">
            <v>55000000</v>
          </cell>
          <cell r="J3612">
            <v>2007</v>
          </cell>
          <cell r="K3612">
            <v>7.8</v>
          </cell>
          <cell r="L3612" t="str">
            <v>Adventure</v>
          </cell>
          <cell r="M3612" t="str">
            <v>Crime</v>
          </cell>
          <cell r="N3612" t="str">
            <v>Drama</v>
          </cell>
          <cell r="O3612" t="str">
            <v>Western</v>
          </cell>
        </row>
        <row r="3613">
          <cell r="A3613" t="str">
            <v>Gil Kenan</v>
          </cell>
          <cell r="B3613">
            <v>90</v>
          </cell>
          <cell r="C3613">
            <v>7871693</v>
          </cell>
          <cell r="D3613" t="str">
            <v>Adventure|Family|Fantasy|Sci-Fi</v>
          </cell>
          <cell r="E3613" t="str">
            <v>City of EmberÂ </v>
          </cell>
          <cell r="F3613" t="str">
            <v>http://www.imdb.com/title/tt0970411/?ref_=fn_tt_tt_1</v>
          </cell>
          <cell r="G3613" t="str">
            <v>English</v>
          </cell>
          <cell r="H3613" t="str">
            <v>USA</v>
          </cell>
          <cell r="I3613">
            <v>55000000</v>
          </cell>
          <cell r="J3613">
            <v>2008</v>
          </cell>
          <cell r="K3613">
            <v>6.5</v>
          </cell>
          <cell r="L3613" t="str">
            <v>Adventure</v>
          </cell>
          <cell r="M3613" t="str">
            <v>Family</v>
          </cell>
          <cell r="N3613" t="str">
            <v>Fantasy</v>
          </cell>
          <cell r="O3613" t="str">
            <v>Sci-Fi</v>
          </cell>
        </row>
        <row r="3614">
          <cell r="A3614" t="str">
            <v>Curtis Hanson</v>
          </cell>
          <cell r="B3614">
            <v>107</v>
          </cell>
          <cell r="C3614">
            <v>19389454</v>
          </cell>
          <cell r="D3614" t="str">
            <v>Comedy|Drama</v>
          </cell>
          <cell r="E3614" t="str">
            <v>Wonder BoysÂ </v>
          </cell>
          <cell r="F3614" t="str">
            <v>http://www.imdb.com/title/tt0185014/?ref_=fn_tt_tt_1</v>
          </cell>
          <cell r="G3614" t="str">
            <v>English</v>
          </cell>
          <cell r="H3614" t="str">
            <v>USA</v>
          </cell>
          <cell r="I3614">
            <v>55000000</v>
          </cell>
          <cell r="J3614">
            <v>2000</v>
          </cell>
          <cell r="K3614">
            <v>7.4</v>
          </cell>
          <cell r="L3614" t="str">
            <v>Comedy</v>
          </cell>
          <cell r="M3614" t="str">
            <v>Drama</v>
          </cell>
        </row>
        <row r="3615">
          <cell r="A3615" t="str">
            <v>Martin Scorsese</v>
          </cell>
          <cell r="B3615">
            <v>121</v>
          </cell>
          <cell r="C3615">
            <v>16640210</v>
          </cell>
          <cell r="D3615" t="str">
            <v>Drama|Thriller</v>
          </cell>
          <cell r="E3615" t="str">
            <v>Bringing Out the DeadÂ </v>
          </cell>
          <cell r="F3615" t="str">
            <v>http://www.imdb.com/title/tt0163988/?ref_=fn_tt_tt_1</v>
          </cell>
          <cell r="G3615" t="str">
            <v>English</v>
          </cell>
          <cell r="H3615" t="str">
            <v>USA</v>
          </cell>
          <cell r="I3615">
            <v>55000000</v>
          </cell>
          <cell r="J3615">
            <v>1999</v>
          </cell>
          <cell r="K3615">
            <v>6.8</v>
          </cell>
          <cell r="L3615" t="str">
            <v>Drama</v>
          </cell>
          <cell r="M3615" t="str">
            <v>Thriller</v>
          </cell>
        </row>
        <row r="3616">
          <cell r="A3616" t="str">
            <v>Luis Mandoki</v>
          </cell>
          <cell r="B3616">
            <v>131</v>
          </cell>
          <cell r="C3616">
            <v>52799004</v>
          </cell>
          <cell r="D3616" t="str">
            <v>Drama|Romance</v>
          </cell>
          <cell r="E3616" t="str">
            <v>Message in a BottleÂ </v>
          </cell>
          <cell r="F3616" t="str">
            <v>http://www.imdb.com/title/tt0139462/?ref_=fn_tt_tt_1</v>
          </cell>
          <cell r="G3616" t="str">
            <v>English</v>
          </cell>
          <cell r="H3616" t="str">
            <v>USA</v>
          </cell>
          <cell r="I3616">
            <v>55000000</v>
          </cell>
          <cell r="J3616">
            <v>1999</v>
          </cell>
          <cell r="K3616">
            <v>6.1</v>
          </cell>
          <cell r="L3616" t="str">
            <v>Drama</v>
          </cell>
          <cell r="M3616" t="str">
            <v>Romance</v>
          </cell>
        </row>
        <row r="3617">
          <cell r="A3617" t="str">
            <v>Adam Shankman</v>
          </cell>
          <cell r="B3617">
            <v>95</v>
          </cell>
          <cell r="C3617">
            <v>113006880</v>
          </cell>
          <cell r="D3617" t="str">
            <v>Action|Comedy|Drama|Family|Thriller</v>
          </cell>
          <cell r="E3617" t="str">
            <v>The PacifierÂ </v>
          </cell>
          <cell r="F3617" t="str">
            <v>http://www.imdb.com/title/tt0395699/?ref_=fn_tt_tt_1</v>
          </cell>
          <cell r="G3617" t="str">
            <v>English</v>
          </cell>
          <cell r="H3617" t="str">
            <v>Canada</v>
          </cell>
          <cell r="I3617">
            <v>56000000</v>
          </cell>
          <cell r="J3617">
            <v>2005</v>
          </cell>
          <cell r="K3617">
            <v>5.5</v>
          </cell>
          <cell r="L3617" t="str">
            <v>Action</v>
          </cell>
          <cell r="M3617" t="str">
            <v>Comedy</v>
          </cell>
          <cell r="N3617" t="str">
            <v>Drama</v>
          </cell>
          <cell r="O3617" t="str">
            <v>Family</v>
          </cell>
        </row>
        <row r="3618">
          <cell r="A3618" t="str">
            <v>Kevin Bray</v>
          </cell>
          <cell r="B3618">
            <v>86</v>
          </cell>
          <cell r="C3618">
            <v>45860039</v>
          </cell>
          <cell r="D3618" t="str">
            <v>Action|Crime</v>
          </cell>
          <cell r="E3618" t="str">
            <v>Walking TallÂ </v>
          </cell>
          <cell r="F3618" t="str">
            <v>http://www.imdb.com/title/tt0351977/?ref_=fn_tt_tt_1</v>
          </cell>
          <cell r="G3618" t="str">
            <v>English</v>
          </cell>
          <cell r="H3618" t="str">
            <v>USA</v>
          </cell>
          <cell r="I3618">
            <v>56000000</v>
          </cell>
          <cell r="J3618">
            <v>2004</v>
          </cell>
          <cell r="K3618">
            <v>6.2</v>
          </cell>
          <cell r="L3618" t="str">
            <v>Action</v>
          </cell>
          <cell r="M3618" t="str">
            <v>Crime</v>
          </cell>
        </row>
        <row r="3619">
          <cell r="A3619" t="str">
            <v>Ron Maxwell</v>
          </cell>
          <cell r="B3619">
            <v>280</v>
          </cell>
          <cell r="C3619">
            <v>12870569</v>
          </cell>
          <cell r="D3619" t="str">
            <v>Drama|History|War</v>
          </cell>
          <cell r="E3619" t="str">
            <v>Gods and GeneralsÂ </v>
          </cell>
          <cell r="F3619" t="str">
            <v>http://www.imdb.com/title/tt0279111/?ref_=fn_tt_tt_1</v>
          </cell>
          <cell r="G3619" t="str">
            <v>English</v>
          </cell>
          <cell r="H3619" t="str">
            <v>USA</v>
          </cell>
          <cell r="I3619">
            <v>56000000</v>
          </cell>
          <cell r="J3619">
            <v>2003</v>
          </cell>
          <cell r="K3619">
            <v>6.3</v>
          </cell>
          <cell r="L3619" t="str">
            <v>Drama</v>
          </cell>
          <cell r="M3619" t="str">
            <v>History</v>
          </cell>
          <cell r="N3619" t="str">
            <v>War</v>
          </cell>
        </row>
        <row r="3620">
          <cell r="A3620" t="str">
            <v>Garry Marshall</v>
          </cell>
          <cell r="B3620">
            <v>113</v>
          </cell>
          <cell r="C3620">
            <v>54540525</v>
          </cell>
          <cell r="D3620" t="str">
            <v>Comedy|Romance</v>
          </cell>
          <cell r="E3620" t="str">
            <v>New Year's EveÂ </v>
          </cell>
          <cell r="F3620" t="str">
            <v>http://www.imdb.com/title/tt1598822/?ref_=fn_tt_tt_1</v>
          </cell>
          <cell r="G3620" t="str">
            <v>English</v>
          </cell>
          <cell r="H3620" t="str">
            <v>USA</v>
          </cell>
          <cell r="I3620">
            <v>56000000</v>
          </cell>
          <cell r="J3620">
            <v>2011</v>
          </cell>
          <cell r="K3620">
            <v>5.7</v>
          </cell>
          <cell r="L3620" t="str">
            <v>Comedy</v>
          </cell>
          <cell r="M3620" t="str">
            <v>Romance</v>
          </cell>
        </row>
        <row r="3621">
          <cell r="A3621" t="str">
            <v>Taylor Hackford</v>
          </cell>
          <cell r="B3621">
            <v>136</v>
          </cell>
          <cell r="C3621">
            <v>60984028</v>
          </cell>
          <cell r="D3621" t="str">
            <v>Drama|Mystery|Thriller</v>
          </cell>
          <cell r="E3621" t="str">
            <v>The Devil's AdvocateÂ </v>
          </cell>
          <cell r="F3621" t="str">
            <v>http://www.imdb.com/title/tt0118971/?ref_=fn_tt_tt_1</v>
          </cell>
          <cell r="G3621" t="str">
            <v>English</v>
          </cell>
          <cell r="H3621" t="str">
            <v>USA</v>
          </cell>
          <cell r="I3621">
            <v>57000000</v>
          </cell>
          <cell r="J3621">
            <v>1997</v>
          </cell>
          <cell r="K3621">
            <v>7.5</v>
          </cell>
          <cell r="L3621" t="str">
            <v>Drama</v>
          </cell>
          <cell r="M3621" t="str">
            <v>Mystery</v>
          </cell>
          <cell r="N3621" t="str">
            <v>Thriller</v>
          </cell>
        </row>
        <row r="3622">
          <cell r="A3622" t="str">
            <v>Rob Cohen</v>
          </cell>
          <cell r="B3622">
            <v>103</v>
          </cell>
          <cell r="C3622">
            <v>51317350</v>
          </cell>
          <cell r="D3622" t="str">
            <v>Action|Adventure|Fantasy</v>
          </cell>
          <cell r="E3622" t="str">
            <v>DragonHeartÂ </v>
          </cell>
          <cell r="F3622" t="str">
            <v>http://www.imdb.com/title/tt0116136/?ref_=fn_tt_tt_1</v>
          </cell>
          <cell r="G3622" t="str">
            <v>English</v>
          </cell>
          <cell r="H3622" t="str">
            <v>USA</v>
          </cell>
          <cell r="I3622">
            <v>57000000</v>
          </cell>
          <cell r="J3622">
            <v>1996</v>
          </cell>
          <cell r="K3622">
            <v>6.4</v>
          </cell>
          <cell r="L3622" t="str">
            <v>Action</v>
          </cell>
          <cell r="M3622" t="str">
            <v>Adventure</v>
          </cell>
          <cell r="N3622" t="str">
            <v>Fantasy</v>
          </cell>
        </row>
        <row r="3623">
          <cell r="A3623" t="str">
            <v>Mark Neveldine</v>
          </cell>
          <cell r="B3623">
            <v>96</v>
          </cell>
          <cell r="C3623">
            <v>51774002</v>
          </cell>
          <cell r="D3623" t="str">
            <v>Action|Fantasy|Thriller</v>
          </cell>
          <cell r="E3623" t="str">
            <v>Ghost Rider: Spirit of VengeanceÂ </v>
          </cell>
          <cell r="F3623" t="str">
            <v>http://www.imdb.com/title/tt1071875/?ref_=fn_tt_tt_1</v>
          </cell>
          <cell r="G3623" t="str">
            <v>English</v>
          </cell>
          <cell r="H3623" t="str">
            <v>USA</v>
          </cell>
          <cell r="I3623">
            <v>57000000</v>
          </cell>
          <cell r="J3623">
            <v>2011</v>
          </cell>
          <cell r="K3623">
            <v>4.3</v>
          </cell>
          <cell r="L3623" t="str">
            <v>Action</v>
          </cell>
          <cell r="M3623" t="str">
            <v>Fantasy</v>
          </cell>
          <cell r="N3623" t="str">
            <v>Thriller</v>
          </cell>
        </row>
        <row r="3624">
          <cell r="A3624" t="str">
            <v>John Madden</v>
          </cell>
          <cell r="B3624">
            <v>131</v>
          </cell>
          <cell r="C3624">
            <v>25528495</v>
          </cell>
          <cell r="D3624" t="str">
            <v>Drama|Music|Romance|War</v>
          </cell>
          <cell r="E3624" t="str">
            <v>Captain Corelli's MandolinÂ </v>
          </cell>
          <cell r="F3624" t="str">
            <v>http://www.imdb.com/title/tt0238112/?ref_=fn_tt_tt_1</v>
          </cell>
          <cell r="G3624" t="str">
            <v>English</v>
          </cell>
          <cell r="H3624" t="str">
            <v>UK</v>
          </cell>
          <cell r="I3624">
            <v>57000000</v>
          </cell>
          <cell r="J3624">
            <v>2001</v>
          </cell>
          <cell r="K3624">
            <v>5.9</v>
          </cell>
          <cell r="L3624" t="str">
            <v>Drama</v>
          </cell>
          <cell r="M3624" t="str">
            <v>Music</v>
          </cell>
          <cell r="N3624" t="str">
            <v>Romance</v>
          </cell>
          <cell r="O3624" t="str">
            <v>War</v>
          </cell>
        </row>
        <row r="3625">
          <cell r="A3625" t="str">
            <v>Jonathan Frakes</v>
          </cell>
          <cell r="B3625">
            <v>95</v>
          </cell>
          <cell r="C3625">
            <v>6768055</v>
          </cell>
          <cell r="D3625" t="str">
            <v>Action|Adventure|Comedy|Family|Sci-Fi</v>
          </cell>
          <cell r="E3625" t="str">
            <v>ThunderbirdsÂ </v>
          </cell>
          <cell r="F3625" t="str">
            <v>http://www.imdb.com/title/tt0167456/?ref_=fn_tt_tt_1</v>
          </cell>
          <cell r="G3625" t="str">
            <v>English</v>
          </cell>
          <cell r="H3625" t="str">
            <v>UK</v>
          </cell>
          <cell r="I3625">
            <v>57000000</v>
          </cell>
          <cell r="J3625">
            <v>2004</v>
          </cell>
          <cell r="K3625">
            <v>4.2</v>
          </cell>
          <cell r="L3625" t="str">
            <v>Action</v>
          </cell>
          <cell r="M3625" t="str">
            <v>Adventure</v>
          </cell>
          <cell r="N3625" t="str">
            <v>Comedy</v>
          </cell>
          <cell r="O3625" t="str">
            <v>Family</v>
          </cell>
        </row>
        <row r="3626">
          <cell r="A3626" t="str">
            <v>Cameron Crowe</v>
          </cell>
          <cell r="B3626">
            <v>123</v>
          </cell>
          <cell r="C3626">
            <v>26838389</v>
          </cell>
          <cell r="D3626" t="str">
            <v>Comedy|Drama|Romance</v>
          </cell>
          <cell r="E3626" t="str">
            <v>ElizabethtownÂ </v>
          </cell>
          <cell r="F3626" t="str">
            <v>http://www.imdb.com/title/tt0368709/?ref_=fn_tt_tt_1</v>
          </cell>
          <cell r="G3626" t="str">
            <v>English</v>
          </cell>
          <cell r="H3626" t="str">
            <v>USA</v>
          </cell>
          <cell r="I3626">
            <v>57000000</v>
          </cell>
          <cell r="J3626">
            <v>2005</v>
          </cell>
          <cell r="K3626">
            <v>6.4</v>
          </cell>
          <cell r="L3626" t="str">
            <v>Comedy</v>
          </cell>
          <cell r="M3626" t="str">
            <v>Drama</v>
          </cell>
          <cell r="N3626" t="str">
            <v>Romance</v>
          </cell>
        </row>
        <row r="3627">
          <cell r="A3627" t="str">
            <v>Billy Bob Thornton</v>
          </cell>
          <cell r="B3627">
            <v>220</v>
          </cell>
          <cell r="C3627">
            <v>15527125</v>
          </cell>
          <cell r="D3627" t="str">
            <v>Drama|Romance|Western</v>
          </cell>
          <cell r="E3627" t="str">
            <v>All the Pretty HorsesÂ </v>
          </cell>
          <cell r="F3627" t="str">
            <v>http://www.imdb.com/title/tt0149624/?ref_=fn_tt_tt_1</v>
          </cell>
          <cell r="G3627" t="str">
            <v>English</v>
          </cell>
          <cell r="H3627" t="str">
            <v>USA</v>
          </cell>
          <cell r="I3627">
            <v>57000000</v>
          </cell>
          <cell r="J3627">
            <v>2000</v>
          </cell>
          <cell r="K3627">
            <v>5.8</v>
          </cell>
          <cell r="L3627" t="str">
            <v>Drama</v>
          </cell>
          <cell r="M3627" t="str">
            <v>Romance</v>
          </cell>
          <cell r="N3627" t="str">
            <v>Western</v>
          </cell>
        </row>
        <row r="3628">
          <cell r="A3628" t="str">
            <v>Stephen Herek</v>
          </cell>
          <cell r="B3628">
            <v>105</v>
          </cell>
          <cell r="C3628">
            <v>16991902</v>
          </cell>
          <cell r="D3628" t="str">
            <v>Drama|Music</v>
          </cell>
          <cell r="E3628" t="str">
            <v>Rock StarÂ </v>
          </cell>
          <cell r="F3628" t="str">
            <v>http://www.imdb.com/title/tt0202470/?ref_=fn_tt_tt_1</v>
          </cell>
          <cell r="G3628" t="str">
            <v>English</v>
          </cell>
          <cell r="H3628" t="str">
            <v>USA</v>
          </cell>
          <cell r="I3628">
            <v>57000000</v>
          </cell>
          <cell r="J3628">
            <v>2001</v>
          </cell>
          <cell r="K3628">
            <v>6.2</v>
          </cell>
          <cell r="L3628" t="str">
            <v>Drama</v>
          </cell>
          <cell r="M3628" t="str">
            <v>Music</v>
          </cell>
        </row>
        <row r="3629">
          <cell r="A3629" t="str">
            <v>Ron Howard</v>
          </cell>
          <cell r="B3629">
            <v>135</v>
          </cell>
          <cell r="C3629">
            <v>170708996</v>
          </cell>
          <cell r="D3629" t="str">
            <v>Biography|Drama</v>
          </cell>
          <cell r="E3629" t="str">
            <v>A Beautiful MindÂ </v>
          </cell>
          <cell r="F3629" t="str">
            <v>http://www.imdb.com/title/tt0268978/?ref_=fn_tt_tt_1</v>
          </cell>
          <cell r="G3629" t="str">
            <v>English</v>
          </cell>
          <cell r="H3629" t="str">
            <v>USA</v>
          </cell>
          <cell r="I3629">
            <v>58000000</v>
          </cell>
          <cell r="J3629">
            <v>2001</v>
          </cell>
          <cell r="K3629">
            <v>8.1999999999999993</v>
          </cell>
          <cell r="L3629" t="str">
            <v>Biography</v>
          </cell>
          <cell r="M3629" t="str">
            <v>Drama</v>
          </cell>
        </row>
        <row r="3630">
          <cell r="A3630" t="str">
            <v>Jonathan Frakes</v>
          </cell>
          <cell r="B3630">
            <v>103</v>
          </cell>
          <cell r="C3630">
            <v>70117571</v>
          </cell>
          <cell r="D3630" t="str">
            <v>Action|Adventure|Sci-Fi|Thriller</v>
          </cell>
          <cell r="E3630" t="str">
            <v>Star Trek: InsurrectionÂ </v>
          </cell>
          <cell r="F3630" t="str">
            <v>http://www.imdb.com/title/tt0120844/?ref_=fn_tt_tt_1</v>
          </cell>
          <cell r="G3630" t="str">
            <v>English</v>
          </cell>
          <cell r="H3630" t="str">
            <v>USA</v>
          </cell>
          <cell r="I3630">
            <v>58000000</v>
          </cell>
          <cell r="J3630">
            <v>1998</v>
          </cell>
          <cell r="K3630">
            <v>6.4</v>
          </cell>
          <cell r="L3630" t="str">
            <v>Action</v>
          </cell>
          <cell r="M3630" t="str">
            <v>Adventure</v>
          </cell>
          <cell r="N3630" t="str">
            <v>Sci-Fi</v>
          </cell>
          <cell r="O3630" t="str">
            <v>Thriller</v>
          </cell>
        </row>
        <row r="3631">
          <cell r="A3631" t="str">
            <v>Martin Campbell</v>
          </cell>
          <cell r="B3631">
            <v>130</v>
          </cell>
          <cell r="C3631">
            <v>106635996</v>
          </cell>
          <cell r="D3631" t="str">
            <v>Action|Adventure|Thriller</v>
          </cell>
          <cell r="E3631" t="str">
            <v>GoldenEyeÂ </v>
          </cell>
          <cell r="F3631" t="str">
            <v>http://www.imdb.com/title/tt0113189/?ref_=fn_tt_tt_1</v>
          </cell>
          <cell r="G3631" t="str">
            <v>English</v>
          </cell>
          <cell r="H3631" t="str">
            <v>UK</v>
          </cell>
          <cell r="I3631">
            <v>58000000</v>
          </cell>
          <cell r="J3631">
            <v>1995</v>
          </cell>
          <cell r="K3631">
            <v>7.2</v>
          </cell>
          <cell r="L3631" t="str">
            <v>Action</v>
          </cell>
          <cell r="M3631" t="str">
            <v>Adventure</v>
          </cell>
          <cell r="N3631" t="str">
            <v>Thriller</v>
          </cell>
        </row>
        <row r="3632">
          <cell r="A3632" t="str">
            <v>Robert Schwentke</v>
          </cell>
          <cell r="B3632">
            <v>111</v>
          </cell>
          <cell r="C3632">
            <v>90356857</v>
          </cell>
          <cell r="D3632" t="str">
            <v>Action|Comedy|Crime|Thriller</v>
          </cell>
          <cell r="E3632" t="str">
            <v>REDÂ </v>
          </cell>
          <cell r="F3632" t="str">
            <v>http://www.imdb.com/title/tt1245526/?ref_=fn_tt_tt_1</v>
          </cell>
          <cell r="G3632" t="str">
            <v>English</v>
          </cell>
          <cell r="H3632" t="str">
            <v>USA</v>
          </cell>
          <cell r="I3632">
            <v>58000000</v>
          </cell>
          <cell r="J3632">
            <v>2010</v>
          </cell>
          <cell r="K3632">
            <v>7.1</v>
          </cell>
          <cell r="L3632" t="str">
            <v>Action</v>
          </cell>
          <cell r="M3632" t="str">
            <v>Comedy</v>
          </cell>
          <cell r="N3632" t="str">
            <v>Crime</v>
          </cell>
          <cell r="O3632" t="str">
            <v>Thriller</v>
          </cell>
        </row>
        <row r="3633">
          <cell r="A3633" t="str">
            <v>Tim Miller</v>
          </cell>
          <cell r="B3633">
            <v>108</v>
          </cell>
          <cell r="C3633">
            <v>363024263</v>
          </cell>
          <cell r="D3633" t="str">
            <v>Action|Adventure|Comedy|Romance|Sci-Fi</v>
          </cell>
          <cell r="E3633" t="str">
            <v>DeadpoolÂ </v>
          </cell>
          <cell r="F3633" t="str">
            <v>http://www.imdb.com/title/tt1431045/?ref_=fn_tt_tt_1</v>
          </cell>
          <cell r="G3633" t="str">
            <v>English</v>
          </cell>
          <cell r="H3633" t="str">
            <v>USA</v>
          </cell>
          <cell r="I3633">
            <v>58000000</v>
          </cell>
          <cell r="J3633">
            <v>2016</v>
          </cell>
          <cell r="K3633">
            <v>8.1</v>
          </cell>
          <cell r="L3633" t="str">
            <v>Action</v>
          </cell>
          <cell r="M3633" t="str">
            <v>Adventure</v>
          </cell>
          <cell r="N3633" t="str">
            <v>Comedy</v>
          </cell>
          <cell r="O3633" t="str">
            <v>Romance</v>
          </cell>
        </row>
        <row r="3634">
          <cell r="A3634" t="str">
            <v>Rob Letterman</v>
          </cell>
          <cell r="B3634">
            <v>103</v>
          </cell>
          <cell r="C3634">
            <v>80021740</v>
          </cell>
          <cell r="D3634" t="str">
            <v>Adventure|Comedy|Family|Fantasy|Horror</v>
          </cell>
          <cell r="E3634" t="str">
            <v>GoosebumpsÂ </v>
          </cell>
          <cell r="F3634" t="str">
            <v>http://www.imdb.com/title/tt1051904/?ref_=fn_tt_tt_1</v>
          </cell>
          <cell r="G3634" t="str">
            <v>English</v>
          </cell>
          <cell r="H3634" t="str">
            <v>USA</v>
          </cell>
          <cell r="I3634">
            <v>58000000</v>
          </cell>
          <cell r="J3634">
            <v>2015</v>
          </cell>
          <cell r="K3634">
            <v>6.4</v>
          </cell>
          <cell r="L3634" t="str">
            <v>Adventure</v>
          </cell>
          <cell r="M3634" t="str">
            <v>Comedy</v>
          </cell>
          <cell r="N3634" t="str">
            <v>Family</v>
          </cell>
          <cell r="O3634" t="str">
            <v>Fantasy</v>
          </cell>
        </row>
        <row r="3635">
          <cell r="A3635" t="str">
            <v>Mark Waters</v>
          </cell>
          <cell r="B3635">
            <v>95</v>
          </cell>
          <cell r="C3635">
            <v>48291624</v>
          </cell>
          <cell r="D3635" t="str">
            <v>Comedy|Fantasy|Romance</v>
          </cell>
          <cell r="E3635" t="str">
            <v>Just Like HeavenÂ </v>
          </cell>
          <cell r="F3635" t="str">
            <v>http://www.imdb.com/title/tt0425123/?ref_=fn_tt_tt_1</v>
          </cell>
          <cell r="G3635" t="str">
            <v>English</v>
          </cell>
          <cell r="H3635" t="str">
            <v>USA</v>
          </cell>
          <cell r="I3635">
            <v>58000000</v>
          </cell>
          <cell r="J3635">
            <v>2005</v>
          </cell>
          <cell r="K3635">
            <v>6.7</v>
          </cell>
          <cell r="L3635" t="str">
            <v>Comedy</v>
          </cell>
          <cell r="M3635" t="str">
            <v>Fantasy</v>
          </cell>
          <cell r="N3635" t="str">
            <v>Romance</v>
          </cell>
        </row>
        <row r="3636">
          <cell r="A3636" t="str">
            <v>George Clooney</v>
          </cell>
          <cell r="B3636">
            <v>114</v>
          </cell>
          <cell r="C3636">
            <v>31199215</v>
          </cell>
          <cell r="D3636" t="str">
            <v>Comedy|Drama|Romance|Sport</v>
          </cell>
          <cell r="E3636" t="str">
            <v>LeatherheadsÂ </v>
          </cell>
          <cell r="F3636" t="str">
            <v>http://www.imdb.com/title/tt0379865/?ref_=fn_tt_tt_1</v>
          </cell>
          <cell r="G3636" t="str">
            <v>English</v>
          </cell>
          <cell r="H3636" t="str">
            <v>USA</v>
          </cell>
          <cell r="I3636">
            <v>58000000</v>
          </cell>
          <cell r="J3636">
            <v>2008</v>
          </cell>
          <cell r="K3636">
            <v>6</v>
          </cell>
          <cell r="L3636" t="str">
            <v>Comedy</v>
          </cell>
          <cell r="M3636" t="str">
            <v>Drama</v>
          </cell>
          <cell r="N3636" t="str">
            <v>Romance</v>
          </cell>
          <cell r="O3636" t="str">
            <v>Sport</v>
          </cell>
        </row>
        <row r="3637">
          <cell r="A3637" t="str">
            <v>Marc Lawrence</v>
          </cell>
          <cell r="B3637">
            <v>103</v>
          </cell>
          <cell r="C3637">
            <v>29580087</v>
          </cell>
          <cell r="D3637" t="str">
            <v>Comedy|Drama|Romance</v>
          </cell>
          <cell r="E3637" t="str">
            <v>Did You Hear About the Morgans?Â </v>
          </cell>
          <cell r="F3637" t="str">
            <v>http://www.imdb.com/title/tt1314228/?ref_=fn_tt_tt_1</v>
          </cell>
          <cell r="G3637" t="str">
            <v>English</v>
          </cell>
          <cell r="H3637" t="str">
            <v>USA</v>
          </cell>
          <cell r="I3637">
            <v>58000000</v>
          </cell>
          <cell r="J3637">
            <v>2009</v>
          </cell>
          <cell r="K3637">
            <v>4.7</v>
          </cell>
          <cell r="L3637" t="str">
            <v>Comedy</v>
          </cell>
          <cell r="M3637" t="str">
            <v>Drama</v>
          </cell>
          <cell r="N3637" t="str">
            <v>Romance</v>
          </cell>
        </row>
        <row r="3638">
          <cell r="A3638" t="str">
            <v>Shawn Levy</v>
          </cell>
          <cell r="B3638">
            <v>125</v>
          </cell>
          <cell r="C3638">
            <v>44665963</v>
          </cell>
          <cell r="D3638" t="str">
            <v>Comedy</v>
          </cell>
          <cell r="E3638" t="str">
            <v>The InternshipÂ </v>
          </cell>
          <cell r="F3638" t="str">
            <v>http://www.imdb.com/title/tt2234155/?ref_=fn_tt_tt_1</v>
          </cell>
          <cell r="G3638" t="str">
            <v>English</v>
          </cell>
          <cell r="H3638" t="str">
            <v>USA</v>
          </cell>
          <cell r="I3638">
            <v>58000000</v>
          </cell>
          <cell r="J3638">
            <v>2013</v>
          </cell>
          <cell r="K3638">
            <v>6.3</v>
          </cell>
          <cell r="L3638" t="str">
            <v>Comedy</v>
          </cell>
          <cell r="M3638">
            <v>0</v>
          </cell>
        </row>
        <row r="3639">
          <cell r="A3639" t="str">
            <v>Anthony Hemingway</v>
          </cell>
          <cell r="B3639">
            <v>125</v>
          </cell>
          <cell r="C3639">
            <v>49875589</v>
          </cell>
          <cell r="D3639" t="str">
            <v>Action|Adventure|Drama|History|War</v>
          </cell>
          <cell r="E3639" t="str">
            <v>Red TailsÂ </v>
          </cell>
          <cell r="F3639" t="str">
            <v>http://www.imdb.com/title/tt0485985/?ref_=fn_tt_tt_1</v>
          </cell>
          <cell r="G3639" t="str">
            <v>English</v>
          </cell>
          <cell r="H3639" t="str">
            <v>USA</v>
          </cell>
          <cell r="I3639">
            <v>58000000</v>
          </cell>
          <cell r="J3639">
            <v>2012</v>
          </cell>
          <cell r="K3639">
            <v>5.9</v>
          </cell>
          <cell r="L3639" t="str">
            <v>Action</v>
          </cell>
          <cell r="M3639" t="str">
            <v>Adventure</v>
          </cell>
          <cell r="N3639" t="str">
            <v>Drama</v>
          </cell>
          <cell r="O3639" t="str">
            <v>History</v>
          </cell>
        </row>
        <row r="3640">
          <cell r="A3640" t="str">
            <v>Brett Ratner</v>
          </cell>
          <cell r="B3640">
            <v>97</v>
          </cell>
          <cell r="C3640">
            <v>28328132</v>
          </cell>
          <cell r="D3640" t="str">
            <v>Action|Comedy|Crime|Drama</v>
          </cell>
          <cell r="E3640" t="str">
            <v>After the SunsetÂ </v>
          </cell>
          <cell r="F3640" t="str">
            <v>http://www.imdb.com/title/tt0367479/?ref_=fn_tt_tt_1</v>
          </cell>
          <cell r="G3640" t="str">
            <v>English</v>
          </cell>
          <cell r="H3640" t="str">
            <v>USA</v>
          </cell>
          <cell r="I3640">
            <v>58000000</v>
          </cell>
          <cell r="J3640">
            <v>2004</v>
          </cell>
          <cell r="K3640">
            <v>6.3</v>
          </cell>
          <cell r="L3640" t="str">
            <v>Action</v>
          </cell>
          <cell r="M3640" t="str">
            <v>Comedy</v>
          </cell>
          <cell r="N3640" t="str">
            <v>Crime</v>
          </cell>
          <cell r="O3640" t="str">
            <v>Drama</v>
          </cell>
        </row>
        <row r="3641">
          <cell r="A3641" t="str">
            <v>Francis Ford Coppola</v>
          </cell>
          <cell r="B3641">
            <v>123</v>
          </cell>
          <cell r="C3641">
            <v>25900000</v>
          </cell>
          <cell r="D3641" t="str">
            <v>Crime|Drama|Music</v>
          </cell>
          <cell r="E3641" t="str">
            <v>The Cotton ClubÂ </v>
          </cell>
          <cell r="F3641" t="str">
            <v>http://www.imdb.com/title/tt0087089/?ref_=fn_tt_tt_1</v>
          </cell>
          <cell r="G3641" t="str">
            <v>English</v>
          </cell>
          <cell r="H3641" t="str">
            <v>USA</v>
          </cell>
          <cell r="I3641">
            <v>58000000</v>
          </cell>
          <cell r="J3641">
            <v>1984</v>
          </cell>
          <cell r="K3641">
            <v>6.5</v>
          </cell>
          <cell r="L3641" t="str">
            <v>Crime</v>
          </cell>
          <cell r="M3641" t="str">
            <v>Drama</v>
          </cell>
          <cell r="N3641" t="str">
            <v>Music</v>
          </cell>
        </row>
        <row r="3642">
          <cell r="A3642" t="str">
            <v>Clint Eastwood</v>
          </cell>
          <cell r="B3642">
            <v>133</v>
          </cell>
          <cell r="C3642">
            <v>350123553</v>
          </cell>
          <cell r="D3642" t="str">
            <v>Action|Biography|Drama|History|Thriller|War</v>
          </cell>
          <cell r="E3642" t="str">
            <v>American SniperÂ </v>
          </cell>
          <cell r="F3642" t="str">
            <v>http://www.imdb.com/title/tt2179136/?ref_=fn_tt_tt_1</v>
          </cell>
          <cell r="G3642" t="str">
            <v>English</v>
          </cell>
          <cell r="H3642" t="str">
            <v>USA</v>
          </cell>
          <cell r="I3642">
            <v>58800000</v>
          </cell>
          <cell r="J3642">
            <v>2014</v>
          </cell>
          <cell r="K3642">
            <v>7.3</v>
          </cell>
          <cell r="L3642" t="str">
            <v>Action</v>
          </cell>
          <cell r="M3642" t="str">
            <v>Biography</v>
          </cell>
          <cell r="N3642" t="str">
            <v>Drama</v>
          </cell>
          <cell r="O3642" t="str">
            <v>History</v>
          </cell>
        </row>
        <row r="3643">
          <cell r="A3643" t="str">
            <v>Chris Wedge</v>
          </cell>
          <cell r="B3643">
            <v>103</v>
          </cell>
          <cell r="C3643">
            <v>176387405</v>
          </cell>
          <cell r="D3643" t="str">
            <v>Adventure|Animation|Comedy|Family</v>
          </cell>
          <cell r="E3643" t="str">
            <v>Ice AgeÂ </v>
          </cell>
          <cell r="F3643" t="str">
            <v>http://www.imdb.com/title/tt0268380/?ref_=fn_tt_tt_1</v>
          </cell>
          <cell r="G3643" t="str">
            <v>English</v>
          </cell>
          <cell r="H3643" t="str">
            <v>USA</v>
          </cell>
          <cell r="I3643">
            <v>59000000</v>
          </cell>
          <cell r="J3643">
            <v>2002</v>
          </cell>
          <cell r="K3643">
            <v>7.6</v>
          </cell>
          <cell r="L3643" t="str">
            <v>Adventure</v>
          </cell>
          <cell r="M3643" t="str">
            <v>Animation</v>
          </cell>
          <cell r="N3643" t="str">
            <v>Comedy</v>
          </cell>
          <cell r="O3643" t="str">
            <v>Family</v>
          </cell>
        </row>
        <row r="3644">
          <cell r="A3644" t="str">
            <v>Jean-Jacques Annaud</v>
          </cell>
          <cell r="B3644">
            <v>109</v>
          </cell>
          <cell r="C3644">
            <v>18947630</v>
          </cell>
          <cell r="D3644" t="str">
            <v>Adventure|Drama|Family</v>
          </cell>
          <cell r="E3644" t="str">
            <v>Two BrothersÂ </v>
          </cell>
          <cell r="F3644" t="str">
            <v>http://www.imdb.com/title/tt0338512/?ref_=fn_tt_tt_1</v>
          </cell>
          <cell r="G3644" t="str">
            <v>English</v>
          </cell>
          <cell r="H3644" t="str">
            <v>France</v>
          </cell>
          <cell r="I3644">
            <v>59660000</v>
          </cell>
          <cell r="J3644">
            <v>2004</v>
          </cell>
          <cell r="K3644">
            <v>7.1</v>
          </cell>
          <cell r="L3644" t="str">
            <v>Adventure</v>
          </cell>
          <cell r="M3644" t="str">
            <v>Drama</v>
          </cell>
          <cell r="N3644" t="str">
            <v>Family</v>
          </cell>
        </row>
        <row r="3645">
          <cell r="A3645" t="str">
            <v>Edgar Wright</v>
          </cell>
          <cell r="B3645">
            <v>112</v>
          </cell>
          <cell r="C3645">
            <v>31494270</v>
          </cell>
          <cell r="D3645" t="str">
            <v>Action|Comedy|Fantasy|Romance</v>
          </cell>
          <cell r="E3645" t="str">
            <v>Scott Pilgrim vs. the WorldÂ </v>
          </cell>
          <cell r="F3645" t="str">
            <v>http://www.imdb.com/title/tt0446029/?ref_=fn_tt_tt_1</v>
          </cell>
          <cell r="G3645" t="str">
            <v>English</v>
          </cell>
          <cell r="H3645" t="str">
            <v>USA</v>
          </cell>
          <cell r="I3645">
            <v>60000000</v>
          </cell>
          <cell r="J3645">
            <v>2010</v>
          </cell>
          <cell r="K3645">
            <v>7.5</v>
          </cell>
          <cell r="L3645" t="str">
            <v>Action</v>
          </cell>
          <cell r="M3645" t="str">
            <v>Comedy</v>
          </cell>
          <cell r="N3645" t="str">
            <v>Fantasy</v>
          </cell>
          <cell r="O3645" t="str">
            <v>Romance</v>
          </cell>
        </row>
        <row r="3646">
          <cell r="A3646" t="str">
            <v>Jon Amiel</v>
          </cell>
          <cell r="B3646">
            <v>135</v>
          </cell>
          <cell r="C3646">
            <v>31111260</v>
          </cell>
          <cell r="D3646" t="str">
            <v>Action|Adventure|Sci-Fi|Thriller</v>
          </cell>
          <cell r="E3646" t="str">
            <v>The CoreÂ </v>
          </cell>
          <cell r="F3646" t="str">
            <v>http://www.imdb.com/title/tt0298814/?ref_=fn_tt_tt_1</v>
          </cell>
          <cell r="G3646" t="str">
            <v>English</v>
          </cell>
          <cell r="H3646" t="str">
            <v>USA</v>
          </cell>
          <cell r="I3646">
            <v>60000000</v>
          </cell>
          <cell r="J3646">
            <v>2003</v>
          </cell>
          <cell r="K3646">
            <v>5.4</v>
          </cell>
          <cell r="L3646" t="str">
            <v>Action</v>
          </cell>
          <cell r="M3646" t="str">
            <v>Adventure</v>
          </cell>
          <cell r="N3646" t="str">
            <v>Sci-Fi</v>
          </cell>
          <cell r="O3646" t="str">
            <v>Thriller</v>
          </cell>
        </row>
        <row r="3647">
          <cell r="A3647" t="str">
            <v>Steven Spielberg</v>
          </cell>
          <cell r="B3647">
            <v>128</v>
          </cell>
          <cell r="C3647">
            <v>77032279</v>
          </cell>
          <cell r="D3647" t="str">
            <v>Comedy|Drama</v>
          </cell>
          <cell r="E3647" t="str">
            <v>The TerminalÂ </v>
          </cell>
          <cell r="F3647" t="str">
            <v>http://www.imdb.com/title/tt0362227/?ref_=fn_tt_tt_1</v>
          </cell>
          <cell r="G3647" t="str">
            <v>English</v>
          </cell>
          <cell r="H3647" t="str">
            <v>USA</v>
          </cell>
          <cell r="I3647">
            <v>60000000</v>
          </cell>
          <cell r="J3647">
            <v>2004</v>
          </cell>
          <cell r="K3647">
            <v>7.3</v>
          </cell>
          <cell r="L3647" t="str">
            <v>Comedy</v>
          </cell>
          <cell r="M3647" t="str">
            <v>Drama</v>
          </cell>
        </row>
        <row r="3648">
          <cell r="A3648" t="str">
            <v>M. Night Shyamalan</v>
          </cell>
          <cell r="B3648">
            <v>108</v>
          </cell>
          <cell r="C3648">
            <v>114195633</v>
          </cell>
          <cell r="D3648" t="str">
            <v>Drama|Mystery|Romance|Thriller</v>
          </cell>
          <cell r="E3648" t="str">
            <v>The VillageÂ </v>
          </cell>
          <cell r="F3648" t="str">
            <v>http://www.imdb.com/title/tt0368447/?ref_=fn_tt_tt_1</v>
          </cell>
          <cell r="G3648" t="str">
            <v>English</v>
          </cell>
          <cell r="H3648" t="str">
            <v>USA</v>
          </cell>
          <cell r="I3648">
            <v>60000000</v>
          </cell>
          <cell r="J3648">
            <v>2004</v>
          </cell>
          <cell r="K3648">
            <v>6.5</v>
          </cell>
          <cell r="L3648" t="str">
            <v>Drama</v>
          </cell>
          <cell r="M3648" t="str">
            <v>Mystery</v>
          </cell>
          <cell r="N3648" t="str">
            <v>Romance</v>
          </cell>
          <cell r="O3648" t="str">
            <v>Thriller</v>
          </cell>
        </row>
        <row r="3649">
          <cell r="A3649" t="str">
            <v>Paul W.S. Anderson</v>
          </cell>
          <cell r="B3649">
            <v>109</v>
          </cell>
          <cell r="C3649">
            <v>80281096</v>
          </cell>
          <cell r="D3649" t="str">
            <v>Action|Horror|Sci-Fi|Thriller</v>
          </cell>
          <cell r="E3649" t="str">
            <v>AVP: Alien vs. PredatorÂ </v>
          </cell>
          <cell r="F3649" t="str">
            <v>http://www.imdb.com/title/tt0370263/?ref_=fn_tt_tt_1</v>
          </cell>
          <cell r="G3649" t="str">
            <v>English</v>
          </cell>
          <cell r="H3649" t="str">
            <v>USA</v>
          </cell>
          <cell r="I3649">
            <v>60000000</v>
          </cell>
          <cell r="J3649">
            <v>2004</v>
          </cell>
          <cell r="K3649">
            <v>5.6</v>
          </cell>
          <cell r="L3649" t="str">
            <v>Action</v>
          </cell>
          <cell r="M3649" t="str">
            <v>Horror</v>
          </cell>
          <cell r="N3649" t="str">
            <v>Sci-Fi</v>
          </cell>
          <cell r="O3649" t="str">
            <v>Thriller</v>
          </cell>
        </row>
        <row r="3650">
          <cell r="A3650" t="str">
            <v>Andrzej Bartkowiak</v>
          </cell>
          <cell r="B3650">
            <v>113</v>
          </cell>
          <cell r="C3650">
            <v>28031250</v>
          </cell>
          <cell r="D3650" t="str">
            <v>Action|Adventure|Horror|Sci-Fi</v>
          </cell>
          <cell r="E3650" t="str">
            <v>DoomÂ </v>
          </cell>
          <cell r="F3650" t="str">
            <v>http://www.imdb.com/title/tt0419706/?ref_=fn_tt_tt_1</v>
          </cell>
          <cell r="G3650" t="str">
            <v>English</v>
          </cell>
          <cell r="H3650" t="str">
            <v>UK</v>
          </cell>
          <cell r="I3650">
            <v>60000000</v>
          </cell>
          <cell r="J3650">
            <v>2005</v>
          </cell>
          <cell r="K3650">
            <v>5.2</v>
          </cell>
          <cell r="L3650" t="str">
            <v>Action</v>
          </cell>
          <cell r="M3650" t="str">
            <v>Adventure</v>
          </cell>
          <cell r="N3650" t="str">
            <v>Horror</v>
          </cell>
          <cell r="O3650" t="str">
            <v>Sci-Fi</v>
          </cell>
        </row>
        <row r="3651">
          <cell r="A3651" t="str">
            <v>Gregory Hoblit</v>
          </cell>
          <cell r="B3651">
            <v>125</v>
          </cell>
          <cell r="C3651">
            <v>19076815</v>
          </cell>
          <cell r="D3651" t="str">
            <v>Drama|War</v>
          </cell>
          <cell r="E3651" t="str">
            <v>Hart's WarÂ </v>
          </cell>
          <cell r="F3651" t="str">
            <v>http://www.imdb.com/title/tt0251114/?ref_=fn_tt_tt_1</v>
          </cell>
          <cell r="G3651" t="str">
            <v>English</v>
          </cell>
          <cell r="H3651" t="str">
            <v>USA</v>
          </cell>
          <cell r="I3651">
            <v>60000000</v>
          </cell>
          <cell r="J3651">
            <v>2002</v>
          </cell>
          <cell r="K3651">
            <v>6.3</v>
          </cell>
          <cell r="L3651" t="str">
            <v>Drama</v>
          </cell>
          <cell r="M3651" t="str">
            <v>War</v>
          </cell>
        </row>
        <row r="3652">
          <cell r="A3652" t="str">
            <v>Michael Lembeck</v>
          </cell>
          <cell r="B3652">
            <v>104</v>
          </cell>
          <cell r="C3652">
            <v>139225854</v>
          </cell>
          <cell r="D3652" t="str">
            <v>Comedy|Family|Fantasy</v>
          </cell>
          <cell r="E3652" t="str">
            <v>The Santa Clause 2Â </v>
          </cell>
          <cell r="F3652" t="str">
            <v>http://www.imdb.com/title/tt0304669/?ref_=fn_tt_tt_1</v>
          </cell>
          <cell r="G3652" t="str">
            <v>English</v>
          </cell>
          <cell r="H3652" t="str">
            <v>USA</v>
          </cell>
          <cell r="I3652">
            <v>60000000</v>
          </cell>
          <cell r="J3652">
            <v>2002</v>
          </cell>
          <cell r="K3652">
            <v>5.5</v>
          </cell>
          <cell r="L3652" t="str">
            <v>Comedy</v>
          </cell>
          <cell r="M3652" t="str">
            <v>Family</v>
          </cell>
          <cell r="N3652" t="str">
            <v>Fantasy</v>
          </cell>
        </row>
        <row r="3653">
          <cell r="A3653" t="str">
            <v>Jon Turteltaub</v>
          </cell>
          <cell r="B3653">
            <v>104</v>
          </cell>
          <cell r="C3653">
            <v>69688384</v>
          </cell>
          <cell r="D3653" t="str">
            <v>Comedy|Family|Fantasy</v>
          </cell>
          <cell r="E3653" t="str">
            <v>The KidÂ </v>
          </cell>
          <cell r="F3653" t="str">
            <v>http://www.imdb.com/title/tt0219854/?ref_=fn_tt_tt_1</v>
          </cell>
          <cell r="G3653" t="str">
            <v>English</v>
          </cell>
          <cell r="H3653" t="str">
            <v>USA</v>
          </cell>
          <cell r="I3653">
            <v>60000000</v>
          </cell>
          <cell r="J3653">
            <v>2000</v>
          </cell>
          <cell r="K3653">
            <v>6.1</v>
          </cell>
          <cell r="L3653" t="str">
            <v>Comedy</v>
          </cell>
          <cell r="M3653" t="str">
            <v>Family</v>
          </cell>
          <cell r="N3653" t="str">
            <v>Fantasy</v>
          </cell>
        </row>
        <row r="3654">
          <cell r="A3654" t="str">
            <v>David Frankel</v>
          </cell>
          <cell r="B3654">
            <v>115</v>
          </cell>
          <cell r="C3654">
            <v>143151473</v>
          </cell>
          <cell r="D3654" t="str">
            <v>Comedy|Drama|Family</v>
          </cell>
          <cell r="E3654" t="str">
            <v>Marley &amp; MeÂ </v>
          </cell>
          <cell r="F3654" t="str">
            <v>http://www.imdb.com/title/tt0822832/?ref_=fn_tt_tt_1</v>
          </cell>
          <cell r="G3654" t="str">
            <v>English</v>
          </cell>
          <cell r="H3654" t="str">
            <v>USA</v>
          </cell>
          <cell r="I3654">
            <v>60000000</v>
          </cell>
          <cell r="J3654">
            <v>2008</v>
          </cell>
          <cell r="K3654">
            <v>7.1</v>
          </cell>
          <cell r="L3654" t="str">
            <v>Comedy</v>
          </cell>
          <cell r="M3654" t="str">
            <v>Drama</v>
          </cell>
          <cell r="N3654" t="str">
            <v>Family</v>
          </cell>
        </row>
        <row r="3655">
          <cell r="A3655" t="str">
            <v>Frank Darabont</v>
          </cell>
          <cell r="B3655">
            <v>189</v>
          </cell>
          <cell r="C3655">
            <v>136801374</v>
          </cell>
          <cell r="D3655" t="str">
            <v>Crime|Drama|Fantasy|Mystery</v>
          </cell>
          <cell r="E3655" t="str">
            <v>The Green MileÂ </v>
          </cell>
          <cell r="F3655" t="str">
            <v>http://www.imdb.com/title/tt0120689/?ref_=fn_tt_tt_1</v>
          </cell>
          <cell r="G3655" t="str">
            <v>English</v>
          </cell>
          <cell r="H3655" t="str">
            <v>USA</v>
          </cell>
          <cell r="I3655">
            <v>60000000</v>
          </cell>
          <cell r="J3655">
            <v>1999</v>
          </cell>
          <cell r="K3655">
            <v>8.5</v>
          </cell>
          <cell r="L3655" t="str">
            <v>Crime</v>
          </cell>
          <cell r="M3655" t="str">
            <v>Drama</v>
          </cell>
          <cell r="N3655" t="str">
            <v>Fantasy</v>
          </cell>
          <cell r="O3655" t="str">
            <v>Mystery</v>
          </cell>
        </row>
        <row r="3656">
          <cell r="A3656" t="str">
            <v>Doug Liman</v>
          </cell>
          <cell r="B3656">
            <v>119</v>
          </cell>
          <cell r="C3656">
            <v>121468960</v>
          </cell>
          <cell r="D3656" t="str">
            <v>Action|Mystery|Thriller</v>
          </cell>
          <cell r="E3656" t="str">
            <v>The Bourne IdentityÂ </v>
          </cell>
          <cell r="F3656" t="str">
            <v>http://www.imdb.com/title/tt0258463/?ref_=fn_tt_tt_1</v>
          </cell>
          <cell r="G3656" t="str">
            <v>English</v>
          </cell>
          <cell r="H3656" t="str">
            <v>USA</v>
          </cell>
          <cell r="I3656">
            <v>60000000</v>
          </cell>
          <cell r="J3656">
            <v>2002</v>
          </cell>
          <cell r="K3656">
            <v>7.9</v>
          </cell>
          <cell r="L3656" t="str">
            <v>Action</v>
          </cell>
          <cell r="M3656" t="str">
            <v>Mystery</v>
          </cell>
          <cell r="N3656" t="str">
            <v>Thriller</v>
          </cell>
        </row>
        <row r="3657">
          <cell r="A3657" t="str">
            <v>Peter Weir</v>
          </cell>
          <cell r="B3657">
            <v>103</v>
          </cell>
          <cell r="C3657">
            <v>125603360</v>
          </cell>
          <cell r="D3657" t="str">
            <v>Comedy|Drama|Sci-Fi</v>
          </cell>
          <cell r="E3657" t="str">
            <v>The Truman ShowÂ </v>
          </cell>
          <cell r="F3657" t="str">
            <v>http://www.imdb.com/title/tt0120382/?ref_=fn_tt_tt_1</v>
          </cell>
          <cell r="G3657" t="str">
            <v>English</v>
          </cell>
          <cell r="H3657" t="str">
            <v>USA</v>
          </cell>
          <cell r="I3657">
            <v>60000000</v>
          </cell>
          <cell r="J3657">
            <v>1998</v>
          </cell>
          <cell r="K3657">
            <v>8.1</v>
          </cell>
          <cell r="L3657" t="str">
            <v>Comedy</v>
          </cell>
          <cell r="M3657" t="str">
            <v>Drama</v>
          </cell>
          <cell r="N3657" t="str">
            <v>Sci-Fi</v>
          </cell>
        </row>
        <row r="3658">
          <cell r="A3658" t="str">
            <v>Steve Carr</v>
          </cell>
          <cell r="B3658">
            <v>92</v>
          </cell>
          <cell r="C3658">
            <v>104148781</v>
          </cell>
          <cell r="D3658" t="str">
            <v>Comedy|Family</v>
          </cell>
          <cell r="E3658" t="str">
            <v>Daddy Day CareÂ </v>
          </cell>
          <cell r="F3658" t="str">
            <v>http://www.imdb.com/title/tt0317303/?ref_=fn_tt_tt_1</v>
          </cell>
          <cell r="G3658" t="str">
            <v>English</v>
          </cell>
          <cell r="H3658" t="str">
            <v>USA</v>
          </cell>
          <cell r="I3658">
            <v>60000000</v>
          </cell>
          <cell r="J3658">
            <v>2003</v>
          </cell>
          <cell r="K3658">
            <v>5.5</v>
          </cell>
          <cell r="L3658" t="str">
            <v>Comedy</v>
          </cell>
          <cell r="M3658" t="str">
            <v>Family</v>
          </cell>
        </row>
        <row r="3659">
          <cell r="A3659" t="str">
            <v>Lawrence Guterman</v>
          </cell>
          <cell r="B3659">
            <v>87</v>
          </cell>
          <cell r="C3659">
            <v>93375151</v>
          </cell>
          <cell r="D3659" t="str">
            <v>Action|Comedy|Family|Fantasy</v>
          </cell>
          <cell r="E3659" t="str">
            <v>Cats &amp; DogsÂ </v>
          </cell>
          <cell r="F3659" t="str">
            <v>http://www.imdb.com/title/tt0239395/?ref_=fn_tt_tt_1</v>
          </cell>
          <cell r="G3659" t="str">
            <v>English</v>
          </cell>
          <cell r="H3659" t="str">
            <v>USA</v>
          </cell>
          <cell r="I3659">
            <v>60000000</v>
          </cell>
          <cell r="J3659">
            <v>2001</v>
          </cell>
          <cell r="K3659">
            <v>5.2</v>
          </cell>
          <cell r="L3659" t="str">
            <v>Action</v>
          </cell>
          <cell r="M3659" t="str">
            <v>Comedy</v>
          </cell>
          <cell r="N3659" t="str">
            <v>Family</v>
          </cell>
          <cell r="O3659" t="str">
            <v>Fantasy</v>
          </cell>
        </row>
        <row r="3660">
          <cell r="A3660" t="str">
            <v>F. Gary Gray</v>
          </cell>
          <cell r="B3660">
            <v>111</v>
          </cell>
          <cell r="C3660">
            <v>106126012</v>
          </cell>
          <cell r="D3660" t="str">
            <v>Action|Crime|Thriller</v>
          </cell>
          <cell r="E3660" t="str">
            <v>The Italian JobÂ </v>
          </cell>
          <cell r="F3660" t="str">
            <v>http://www.imdb.com/title/tt0317740/?ref_=fn_tt_tt_1</v>
          </cell>
          <cell r="G3660" t="str">
            <v>English</v>
          </cell>
          <cell r="H3660" t="str">
            <v>USA</v>
          </cell>
          <cell r="I3660">
            <v>60000000</v>
          </cell>
          <cell r="J3660">
            <v>2003</v>
          </cell>
          <cell r="K3660">
            <v>7</v>
          </cell>
          <cell r="L3660" t="str">
            <v>Action</v>
          </cell>
          <cell r="M3660" t="str">
            <v>Crime</v>
          </cell>
          <cell r="N3660" t="str">
            <v>Thriller</v>
          </cell>
        </row>
        <row r="3661">
          <cell r="A3661" t="str">
            <v>Marc Lawrence</v>
          </cell>
          <cell r="B3661">
            <v>101</v>
          </cell>
          <cell r="C3661">
            <v>93307796</v>
          </cell>
          <cell r="D3661" t="str">
            <v>Comedy|Romance</v>
          </cell>
          <cell r="E3661" t="str">
            <v>Two Weeks NoticeÂ </v>
          </cell>
          <cell r="F3661" t="str">
            <v>http://www.imdb.com/title/tt0313737/?ref_=fn_tt_tt_1</v>
          </cell>
          <cell r="G3661" t="str">
            <v>English</v>
          </cell>
          <cell r="H3661" t="str">
            <v>USA</v>
          </cell>
          <cell r="I3661">
            <v>60000000</v>
          </cell>
          <cell r="J3661">
            <v>2002</v>
          </cell>
          <cell r="K3661">
            <v>6.1</v>
          </cell>
          <cell r="L3661" t="str">
            <v>Comedy</v>
          </cell>
          <cell r="M3661" t="str">
            <v>Romance</v>
          </cell>
        </row>
        <row r="3662">
          <cell r="A3662" t="str">
            <v>Peter Billingsley</v>
          </cell>
          <cell r="B3662">
            <v>113</v>
          </cell>
          <cell r="C3662">
            <v>109176215</v>
          </cell>
          <cell r="D3662" t="str">
            <v>Comedy</v>
          </cell>
          <cell r="E3662" t="str">
            <v>Couples RetreatÂ </v>
          </cell>
          <cell r="F3662" t="str">
            <v>http://www.imdb.com/title/tt1078940/?ref_=fn_tt_tt_1</v>
          </cell>
          <cell r="G3662" t="str">
            <v>English</v>
          </cell>
          <cell r="H3662" t="str">
            <v>USA</v>
          </cell>
          <cell r="I3662">
            <v>60000000</v>
          </cell>
          <cell r="J3662">
            <v>2009</v>
          </cell>
          <cell r="K3662">
            <v>5.5</v>
          </cell>
          <cell r="L3662" t="str">
            <v>Comedy</v>
          </cell>
          <cell r="M3662">
            <v>0</v>
          </cell>
        </row>
        <row r="3663">
          <cell r="A3663" t="str">
            <v>Tony Scott</v>
          </cell>
          <cell r="B3663">
            <v>107</v>
          </cell>
          <cell r="C3663">
            <v>82670733</v>
          </cell>
          <cell r="D3663" t="str">
            <v>Action|Drama|Sport</v>
          </cell>
          <cell r="E3663" t="str">
            <v>Days of ThunderÂ </v>
          </cell>
          <cell r="F3663" t="str">
            <v>http://www.imdb.com/title/tt0099371/?ref_=fn_tt_tt_1</v>
          </cell>
          <cell r="G3663" t="str">
            <v>English</v>
          </cell>
          <cell r="H3663" t="str">
            <v>USA</v>
          </cell>
          <cell r="I3663">
            <v>60000000</v>
          </cell>
          <cell r="J3663">
            <v>1990</v>
          </cell>
          <cell r="K3663">
            <v>5.9</v>
          </cell>
          <cell r="L3663" t="str">
            <v>Action</v>
          </cell>
          <cell r="M3663" t="str">
            <v>Drama</v>
          </cell>
          <cell r="N3663" t="str">
            <v>Sport</v>
          </cell>
        </row>
        <row r="3664">
          <cell r="A3664" t="str">
            <v>Adam Shankman</v>
          </cell>
          <cell r="B3664">
            <v>94</v>
          </cell>
          <cell r="C3664">
            <v>82569532</v>
          </cell>
          <cell r="D3664" t="str">
            <v>Adventure|Comedy|Family</v>
          </cell>
          <cell r="E3664" t="str">
            <v>Cheaper by the Dozen 2Â </v>
          </cell>
          <cell r="F3664" t="str">
            <v>http://www.imdb.com/title/tt0452598/?ref_=fn_tt_tt_1</v>
          </cell>
          <cell r="G3664" t="str">
            <v>English</v>
          </cell>
          <cell r="H3664" t="str">
            <v>USA</v>
          </cell>
          <cell r="I3664">
            <v>60000000</v>
          </cell>
          <cell r="J3664">
            <v>2005</v>
          </cell>
          <cell r="K3664">
            <v>5.4</v>
          </cell>
          <cell r="L3664" t="str">
            <v>Adventure</v>
          </cell>
          <cell r="M3664" t="str">
            <v>Comedy</v>
          </cell>
          <cell r="N3664" t="str">
            <v>Family</v>
          </cell>
        </row>
        <row r="3665">
          <cell r="A3665" t="str">
            <v>Ryan Murphy</v>
          </cell>
          <cell r="B3665">
            <v>140</v>
          </cell>
          <cell r="C3665">
            <v>80574010</v>
          </cell>
          <cell r="D3665" t="str">
            <v>Drama|Romance</v>
          </cell>
          <cell r="E3665" t="str">
            <v>Eat Pray LoveÂ </v>
          </cell>
          <cell r="F3665" t="str">
            <v>http://www.imdb.com/title/tt0879870/?ref_=fn_tt_tt_1</v>
          </cell>
          <cell r="G3665" t="str">
            <v>English</v>
          </cell>
          <cell r="H3665" t="str">
            <v>USA</v>
          </cell>
          <cell r="I3665">
            <v>60000000</v>
          </cell>
          <cell r="J3665">
            <v>2010</v>
          </cell>
          <cell r="K3665">
            <v>5.7</v>
          </cell>
          <cell r="L3665" t="str">
            <v>Drama</v>
          </cell>
          <cell r="M3665" t="str">
            <v>Romance</v>
          </cell>
        </row>
        <row r="3666">
          <cell r="A3666" t="str">
            <v>Brett Ratner</v>
          </cell>
          <cell r="B3666">
            <v>125</v>
          </cell>
          <cell r="C3666">
            <v>75764085</v>
          </cell>
          <cell r="D3666" t="str">
            <v>Comedy|Drama|Fantasy|Romance</v>
          </cell>
          <cell r="E3666" t="str">
            <v>The Family ManÂ </v>
          </cell>
          <cell r="F3666" t="str">
            <v>http://www.imdb.com/title/tt0218967/?ref_=fn_tt_tt_1</v>
          </cell>
          <cell r="G3666" t="str">
            <v>English</v>
          </cell>
          <cell r="H3666" t="str">
            <v>USA</v>
          </cell>
          <cell r="I3666">
            <v>60000000</v>
          </cell>
          <cell r="J3666">
            <v>2000</v>
          </cell>
          <cell r="K3666">
            <v>6.7</v>
          </cell>
          <cell r="L3666" t="str">
            <v>Comedy</v>
          </cell>
          <cell r="M3666" t="str">
            <v>Drama</v>
          </cell>
          <cell r="N3666" t="str">
            <v>Fantasy</v>
          </cell>
          <cell r="O3666" t="str">
            <v>Romance</v>
          </cell>
        </row>
        <row r="3667">
          <cell r="A3667" t="str">
            <v>Robert Redford</v>
          </cell>
          <cell r="B3667">
            <v>170</v>
          </cell>
          <cell r="C3667">
            <v>75370763</v>
          </cell>
          <cell r="D3667" t="str">
            <v>Drama|Romance|Western</v>
          </cell>
          <cell r="E3667" t="str">
            <v>The Horse WhispererÂ </v>
          </cell>
          <cell r="F3667" t="str">
            <v>http://www.imdb.com/title/tt0119314/?ref_=fn_tt_tt_1</v>
          </cell>
          <cell r="G3667" t="str">
            <v>English</v>
          </cell>
          <cell r="H3667" t="str">
            <v>USA</v>
          </cell>
          <cell r="I3667">
            <v>60000000</v>
          </cell>
          <cell r="J3667">
            <v>1998</v>
          </cell>
          <cell r="K3667">
            <v>6.5</v>
          </cell>
          <cell r="L3667" t="str">
            <v>Drama</v>
          </cell>
          <cell r="M3667" t="str">
            <v>Romance</v>
          </cell>
          <cell r="N3667" t="str">
            <v>Western</v>
          </cell>
        </row>
        <row r="3668">
          <cell r="A3668" t="str">
            <v>Chuck Russell</v>
          </cell>
          <cell r="B3668">
            <v>100</v>
          </cell>
          <cell r="C3668">
            <v>90341670</v>
          </cell>
          <cell r="D3668" t="str">
            <v>Action|Adventure|Fantasy|Thriller</v>
          </cell>
          <cell r="E3668" t="str">
            <v>The Scorpion KingÂ </v>
          </cell>
          <cell r="F3668" t="str">
            <v>http://www.imdb.com/title/tt0277296/?ref_=fn_tt_tt_1</v>
          </cell>
          <cell r="G3668" t="str">
            <v>English</v>
          </cell>
          <cell r="H3668" t="str">
            <v>USA</v>
          </cell>
          <cell r="I3668">
            <v>60000000</v>
          </cell>
          <cell r="J3668">
            <v>2002</v>
          </cell>
          <cell r="K3668">
            <v>5.5</v>
          </cell>
          <cell r="L3668" t="str">
            <v>Action</v>
          </cell>
          <cell r="M3668" t="str">
            <v>Adventure</v>
          </cell>
          <cell r="N3668" t="str">
            <v>Fantasy</v>
          </cell>
          <cell r="O3668" t="str">
            <v>Thriller</v>
          </cell>
        </row>
        <row r="3669">
          <cell r="A3669" t="str">
            <v>Christopher McQuarrie</v>
          </cell>
          <cell r="B3669">
            <v>130</v>
          </cell>
          <cell r="C3669">
            <v>80033643</v>
          </cell>
          <cell r="D3669" t="str">
            <v>Action|Crime|Mystery|Thriller</v>
          </cell>
          <cell r="E3669" t="str">
            <v>Jack ReacherÂ </v>
          </cell>
          <cell r="F3669" t="str">
            <v>http://www.imdb.com/title/tt0790724/?ref_=fn_tt_tt_1</v>
          </cell>
          <cell r="G3669" t="str">
            <v>English</v>
          </cell>
          <cell r="H3669" t="str">
            <v>USA</v>
          </cell>
          <cell r="I3669">
            <v>60000000</v>
          </cell>
          <cell r="J3669">
            <v>2012</v>
          </cell>
          <cell r="K3669">
            <v>7</v>
          </cell>
          <cell r="L3669" t="str">
            <v>Action</v>
          </cell>
          <cell r="M3669" t="str">
            <v>Crime</v>
          </cell>
          <cell r="N3669" t="str">
            <v>Mystery</v>
          </cell>
          <cell r="O3669" t="str">
            <v>Thriller</v>
          </cell>
        </row>
        <row r="3670">
          <cell r="A3670" t="str">
            <v>Renny Harlin</v>
          </cell>
          <cell r="B3670">
            <v>105</v>
          </cell>
          <cell r="C3670">
            <v>73648142</v>
          </cell>
          <cell r="D3670" t="str">
            <v>Action|Sci-Fi|Thriller</v>
          </cell>
          <cell r="E3670" t="str">
            <v>Deep Blue SeaÂ </v>
          </cell>
          <cell r="F3670" t="str">
            <v>http://www.imdb.com/title/tt0149261/?ref_=fn_tt_tt_1</v>
          </cell>
          <cell r="G3670" t="str">
            <v>English</v>
          </cell>
          <cell r="H3670" t="str">
            <v>USA</v>
          </cell>
          <cell r="I3670">
            <v>60000000</v>
          </cell>
          <cell r="J3670">
            <v>1999</v>
          </cell>
          <cell r="K3670">
            <v>5.8</v>
          </cell>
          <cell r="L3670" t="str">
            <v>Action</v>
          </cell>
          <cell r="M3670" t="str">
            <v>Sci-Fi</v>
          </cell>
          <cell r="N3670" t="str">
            <v>Thriller</v>
          </cell>
        </row>
        <row r="3671">
          <cell r="A3671" t="str">
            <v>Kenny Ortega</v>
          </cell>
          <cell r="B3671">
            <v>111</v>
          </cell>
          <cell r="C3671">
            <v>71844424</v>
          </cell>
          <cell r="D3671" t="str">
            <v>Documentary|Music</v>
          </cell>
          <cell r="E3671" t="str">
            <v>This Is ItÂ </v>
          </cell>
          <cell r="F3671" t="str">
            <v>http://www.imdb.com/title/tt1477715/?ref_=fn_tt_tt_1</v>
          </cell>
          <cell r="G3671" t="str">
            <v>English</v>
          </cell>
          <cell r="H3671" t="str">
            <v>USA</v>
          </cell>
          <cell r="I3671">
            <v>60000000</v>
          </cell>
          <cell r="J3671">
            <v>2009</v>
          </cell>
          <cell r="K3671">
            <v>7.3</v>
          </cell>
          <cell r="L3671" t="str">
            <v>Documentary</v>
          </cell>
          <cell r="M3671" t="str">
            <v>Music</v>
          </cell>
        </row>
        <row r="3672">
          <cell r="A3672" t="str">
            <v>Steven Soderbergh</v>
          </cell>
          <cell r="B3672">
            <v>106</v>
          </cell>
          <cell r="C3672">
            <v>75638743</v>
          </cell>
          <cell r="D3672" t="str">
            <v>Drama|Thriller</v>
          </cell>
          <cell r="E3672" t="str">
            <v>ContagionÂ </v>
          </cell>
          <cell r="F3672" t="str">
            <v>http://www.imdb.com/title/tt1598778/?ref_=fn_tt_tt_1</v>
          </cell>
          <cell r="G3672" t="str">
            <v>English</v>
          </cell>
          <cell r="H3672" t="str">
            <v>USA</v>
          </cell>
          <cell r="I3672">
            <v>60000000</v>
          </cell>
          <cell r="J3672">
            <v>2011</v>
          </cell>
          <cell r="K3672">
            <v>6.6</v>
          </cell>
          <cell r="L3672" t="str">
            <v>Drama</v>
          </cell>
          <cell r="M3672" t="str">
            <v>Thriller</v>
          </cell>
        </row>
        <row r="3673">
          <cell r="A3673" t="str">
            <v>David McNally</v>
          </cell>
          <cell r="B3673">
            <v>89</v>
          </cell>
          <cell r="C3673">
            <v>66734992</v>
          </cell>
          <cell r="D3673" t="str">
            <v>Action|Adventure|Comedy|Crime</v>
          </cell>
          <cell r="E3673" t="str">
            <v>Kangaroo JackÂ </v>
          </cell>
          <cell r="F3673" t="str">
            <v>http://www.imdb.com/title/tt0257568/?ref_=fn_tt_tt_1</v>
          </cell>
          <cell r="G3673" t="str">
            <v>English</v>
          </cell>
          <cell r="H3673" t="str">
            <v>USA</v>
          </cell>
          <cell r="I3673">
            <v>60000000</v>
          </cell>
          <cell r="J3673">
            <v>2003</v>
          </cell>
          <cell r="K3673">
            <v>4.4000000000000004</v>
          </cell>
          <cell r="L3673" t="str">
            <v>Action</v>
          </cell>
          <cell r="M3673" t="str">
            <v>Adventure</v>
          </cell>
          <cell r="N3673" t="str">
            <v>Comedy</v>
          </cell>
          <cell r="O3673" t="str">
            <v>Crime</v>
          </cell>
        </row>
        <row r="3674">
          <cell r="A3674" t="str">
            <v>Henry Selick</v>
          </cell>
          <cell r="B3674">
            <v>100</v>
          </cell>
          <cell r="C3674">
            <v>75280058</v>
          </cell>
          <cell r="D3674" t="str">
            <v>Animation|Family|Fantasy</v>
          </cell>
          <cell r="E3674" t="str">
            <v>CoralineÂ </v>
          </cell>
          <cell r="F3674" t="str">
            <v>http://www.imdb.com/title/tt0327597/?ref_=fn_tt_tt_1</v>
          </cell>
          <cell r="G3674" t="str">
            <v>English</v>
          </cell>
          <cell r="H3674" t="str">
            <v>USA</v>
          </cell>
          <cell r="I3674">
            <v>60000000</v>
          </cell>
          <cell r="J3674">
            <v>2009</v>
          </cell>
          <cell r="K3674">
            <v>7.7</v>
          </cell>
          <cell r="L3674" t="str">
            <v>Animation</v>
          </cell>
          <cell r="M3674" t="str">
            <v>Family</v>
          </cell>
          <cell r="N3674" t="str">
            <v>Fantasy</v>
          </cell>
        </row>
        <row r="3675">
          <cell r="A3675" t="str">
            <v>Todd Phillips</v>
          </cell>
          <cell r="B3675">
            <v>101</v>
          </cell>
          <cell r="C3675">
            <v>88200225</v>
          </cell>
          <cell r="D3675" t="str">
            <v>Comedy|Crime</v>
          </cell>
          <cell r="E3675" t="str">
            <v>Starsky &amp; HutchÂ </v>
          </cell>
          <cell r="F3675" t="str">
            <v>http://www.imdb.com/title/tt0335438/?ref_=fn_tt_tt_1</v>
          </cell>
          <cell r="G3675" t="str">
            <v>English</v>
          </cell>
          <cell r="H3675" t="str">
            <v>USA</v>
          </cell>
          <cell r="I3675">
            <v>60000000</v>
          </cell>
          <cell r="J3675">
            <v>2004</v>
          </cell>
          <cell r="K3675">
            <v>6.1</v>
          </cell>
          <cell r="L3675" t="str">
            <v>Comedy</v>
          </cell>
          <cell r="M3675" t="str">
            <v>Crime</v>
          </cell>
        </row>
        <row r="3676">
          <cell r="A3676" t="str">
            <v>Brian Levant</v>
          </cell>
          <cell r="B3676">
            <v>94</v>
          </cell>
          <cell r="C3676">
            <v>60573641</v>
          </cell>
          <cell r="D3676" t="str">
            <v>Comedy|Family</v>
          </cell>
          <cell r="E3676" t="str">
            <v>Jingle All the WayÂ </v>
          </cell>
          <cell r="F3676" t="str">
            <v>http://www.imdb.com/title/tt0116705/?ref_=fn_tt_tt_1</v>
          </cell>
          <cell r="G3676" t="str">
            <v>English</v>
          </cell>
          <cell r="H3676" t="str">
            <v>USA</v>
          </cell>
          <cell r="I3676">
            <v>60000000</v>
          </cell>
          <cell r="J3676">
            <v>1996</v>
          </cell>
          <cell r="K3676">
            <v>5.4</v>
          </cell>
          <cell r="L3676" t="str">
            <v>Comedy</v>
          </cell>
          <cell r="M3676" t="str">
            <v>Family</v>
          </cell>
        </row>
        <row r="3677">
          <cell r="A3677" t="str">
            <v>Steven Zaillian</v>
          </cell>
          <cell r="B3677">
            <v>115</v>
          </cell>
          <cell r="C3677">
            <v>56702901</v>
          </cell>
          <cell r="D3677" t="str">
            <v>Drama</v>
          </cell>
          <cell r="E3677" t="str">
            <v>A Civil ActionÂ </v>
          </cell>
          <cell r="F3677" t="str">
            <v>http://www.imdb.com/title/tt0120633/?ref_=fn_tt_tt_1</v>
          </cell>
          <cell r="G3677" t="str">
            <v>English</v>
          </cell>
          <cell r="H3677" t="str">
            <v>USA</v>
          </cell>
          <cell r="I3677">
            <v>60000000</v>
          </cell>
          <cell r="J3677">
            <v>1998</v>
          </cell>
          <cell r="K3677">
            <v>6.5</v>
          </cell>
          <cell r="L3677" t="str">
            <v>Drama</v>
          </cell>
          <cell r="M3677">
            <v>0</v>
          </cell>
        </row>
        <row r="3678">
          <cell r="A3678" t="str">
            <v>Chris Butler</v>
          </cell>
          <cell r="B3678">
            <v>92</v>
          </cell>
          <cell r="C3678">
            <v>55994557</v>
          </cell>
          <cell r="D3678" t="str">
            <v>Adventure|Animation|Comedy|Family|Fantasy</v>
          </cell>
          <cell r="E3678" t="str">
            <v>ParaNormanÂ </v>
          </cell>
          <cell r="F3678" t="str">
            <v>http://www.imdb.com/title/tt1623288/?ref_=fn_tt_tt_1</v>
          </cell>
          <cell r="G3678" t="str">
            <v>English</v>
          </cell>
          <cell r="H3678" t="str">
            <v>USA</v>
          </cell>
          <cell r="I3678">
            <v>60000000</v>
          </cell>
          <cell r="J3678">
            <v>2012</v>
          </cell>
          <cell r="K3678">
            <v>7</v>
          </cell>
          <cell r="L3678" t="str">
            <v>Adventure</v>
          </cell>
          <cell r="M3678" t="str">
            <v>Animation</v>
          </cell>
          <cell r="N3678" t="str">
            <v>Comedy</v>
          </cell>
          <cell r="O3678" t="str">
            <v>Family</v>
          </cell>
        </row>
        <row r="3679">
          <cell r="A3679" t="str">
            <v>Michael Caton-Jones</v>
          </cell>
          <cell r="B3679">
            <v>124</v>
          </cell>
          <cell r="C3679">
            <v>54910560</v>
          </cell>
          <cell r="D3679" t="str">
            <v>Action|Adventure|Crime|Thriller</v>
          </cell>
          <cell r="E3679" t="str">
            <v>The JackalÂ </v>
          </cell>
          <cell r="F3679" t="str">
            <v>http://www.imdb.com/title/tt0119395/?ref_=fn_tt_tt_1</v>
          </cell>
          <cell r="G3679" t="str">
            <v>English</v>
          </cell>
          <cell r="H3679" t="str">
            <v>USA</v>
          </cell>
          <cell r="I3679">
            <v>60000000</v>
          </cell>
          <cell r="J3679">
            <v>1997</v>
          </cell>
          <cell r="K3679">
            <v>6.3</v>
          </cell>
          <cell r="L3679" t="str">
            <v>Action</v>
          </cell>
          <cell r="M3679" t="str">
            <v>Adventure</v>
          </cell>
          <cell r="N3679" t="str">
            <v>Crime</v>
          </cell>
          <cell r="O3679" t="str">
            <v>Thriller</v>
          </cell>
        </row>
        <row r="3680">
          <cell r="A3680" t="str">
            <v>John Woo</v>
          </cell>
          <cell r="B3680">
            <v>119</v>
          </cell>
          <cell r="C3680">
            <v>53789313</v>
          </cell>
          <cell r="D3680" t="str">
            <v>Action|Mystery|Sci-Fi|Thriller</v>
          </cell>
          <cell r="E3680" t="str">
            <v>PaycheckÂ </v>
          </cell>
          <cell r="F3680" t="str">
            <v>http://www.imdb.com/title/tt0338337/?ref_=fn_tt_tt_1</v>
          </cell>
          <cell r="G3680" t="str">
            <v>English</v>
          </cell>
          <cell r="H3680" t="str">
            <v>USA</v>
          </cell>
          <cell r="I3680">
            <v>60000000</v>
          </cell>
          <cell r="J3680">
            <v>2003</v>
          </cell>
          <cell r="K3680">
            <v>6.3</v>
          </cell>
          <cell r="L3680" t="str">
            <v>Action</v>
          </cell>
          <cell r="M3680" t="str">
            <v>Mystery</v>
          </cell>
          <cell r="N3680" t="str">
            <v>Sci-Fi</v>
          </cell>
          <cell r="O3680" t="str">
            <v>Thriller</v>
          </cell>
        </row>
        <row r="3681">
          <cell r="A3681" t="str">
            <v>Jon Avnet</v>
          </cell>
          <cell r="B3681">
            <v>124</v>
          </cell>
          <cell r="C3681">
            <v>51045801</v>
          </cell>
          <cell r="D3681" t="str">
            <v>Drama|Romance</v>
          </cell>
          <cell r="E3681" t="str">
            <v>Up Close &amp; PersonalÂ </v>
          </cell>
          <cell r="F3681" t="str">
            <v>http://www.imdb.com/title/tt0118055/?ref_=fn_tt_tt_1</v>
          </cell>
          <cell r="G3681" t="str">
            <v>English</v>
          </cell>
          <cell r="H3681" t="str">
            <v>USA</v>
          </cell>
          <cell r="I3681">
            <v>60000000</v>
          </cell>
          <cell r="J3681">
            <v>1996</v>
          </cell>
          <cell r="K3681">
            <v>6.1</v>
          </cell>
          <cell r="L3681" t="str">
            <v>Drama</v>
          </cell>
          <cell r="M3681" t="str">
            <v>Romance</v>
          </cell>
        </row>
        <row r="3682">
          <cell r="A3682" t="str">
            <v>Sam Fell</v>
          </cell>
          <cell r="B3682">
            <v>93</v>
          </cell>
          <cell r="C3682">
            <v>50818750</v>
          </cell>
          <cell r="D3682" t="str">
            <v>Adventure|Animation|Comedy|Family|Fantasy</v>
          </cell>
          <cell r="E3682" t="str">
            <v>The Tale of DespereauxÂ </v>
          </cell>
          <cell r="F3682" t="str">
            <v>http://www.imdb.com/title/tt0420238/?ref_=fn_tt_tt_1</v>
          </cell>
          <cell r="G3682" t="str">
            <v>English</v>
          </cell>
          <cell r="H3682" t="str">
            <v>UK</v>
          </cell>
          <cell r="I3682">
            <v>60000000</v>
          </cell>
          <cell r="J3682">
            <v>2008</v>
          </cell>
          <cell r="K3682">
            <v>6.1</v>
          </cell>
          <cell r="L3682" t="str">
            <v>Adventure</v>
          </cell>
          <cell r="M3682" t="str">
            <v>Animation</v>
          </cell>
          <cell r="N3682" t="str">
            <v>Comedy</v>
          </cell>
          <cell r="O3682" t="str">
            <v>Family</v>
          </cell>
        </row>
        <row r="3683">
          <cell r="A3683" t="str">
            <v>Kevin Donovan</v>
          </cell>
          <cell r="B3683">
            <v>98</v>
          </cell>
          <cell r="C3683">
            <v>50189179</v>
          </cell>
          <cell r="D3683" t="str">
            <v>Action|Comedy|Sci-Fi</v>
          </cell>
          <cell r="E3683" t="str">
            <v>The TuxedoÂ </v>
          </cell>
          <cell r="F3683" t="str">
            <v>http://www.imdb.com/title/tt0290095/?ref_=fn_tt_tt_1</v>
          </cell>
          <cell r="G3683" t="str">
            <v>English</v>
          </cell>
          <cell r="H3683" t="str">
            <v>USA</v>
          </cell>
          <cell r="I3683">
            <v>60000000</v>
          </cell>
          <cell r="J3683">
            <v>2002</v>
          </cell>
          <cell r="K3683">
            <v>5.3</v>
          </cell>
          <cell r="L3683" t="str">
            <v>Action</v>
          </cell>
          <cell r="M3683" t="str">
            <v>Comedy</v>
          </cell>
          <cell r="N3683" t="str">
            <v>Sci-Fi</v>
          </cell>
        </row>
        <row r="3684">
          <cell r="A3684" t="str">
            <v>Geoff Murphy</v>
          </cell>
          <cell r="B3684">
            <v>92</v>
          </cell>
          <cell r="C3684">
            <v>50024083</v>
          </cell>
          <cell r="D3684" t="str">
            <v>Action|Thriller</v>
          </cell>
          <cell r="E3684" t="str">
            <v>Under Siege 2: Dark TerritoryÂ </v>
          </cell>
          <cell r="F3684" t="str">
            <v>http://www.imdb.com/title/tt0114781/?ref_=fn_tt_tt_1</v>
          </cell>
          <cell r="G3684" t="str">
            <v>English</v>
          </cell>
          <cell r="H3684" t="str">
            <v>USA</v>
          </cell>
          <cell r="I3684">
            <v>60000000</v>
          </cell>
          <cell r="J3684">
            <v>1995</v>
          </cell>
          <cell r="K3684">
            <v>5.4</v>
          </cell>
          <cell r="L3684" t="str">
            <v>Action</v>
          </cell>
          <cell r="M3684" t="str">
            <v>Thriller</v>
          </cell>
        </row>
        <row r="3685">
          <cell r="A3685" t="str">
            <v>Kenneth Branagh</v>
          </cell>
          <cell r="B3685">
            <v>105</v>
          </cell>
          <cell r="C3685">
            <v>50549107</v>
          </cell>
          <cell r="D3685" t="str">
            <v>Action|Drama|Thriller</v>
          </cell>
          <cell r="E3685" t="str">
            <v>Jack Ryan: Shadow RecruitÂ </v>
          </cell>
          <cell r="F3685" t="str">
            <v>http://www.imdb.com/title/tt1205537/?ref_=fn_tt_tt_1</v>
          </cell>
          <cell r="G3685" t="str">
            <v>English</v>
          </cell>
          <cell r="H3685" t="str">
            <v>USA</v>
          </cell>
          <cell r="I3685">
            <v>60000000</v>
          </cell>
          <cell r="J3685">
            <v>2014</v>
          </cell>
          <cell r="K3685">
            <v>6.2</v>
          </cell>
          <cell r="L3685" t="str">
            <v>Action</v>
          </cell>
          <cell r="M3685" t="str">
            <v>Drama</v>
          </cell>
          <cell r="N3685" t="str">
            <v>Thriller</v>
          </cell>
        </row>
        <row r="3686">
          <cell r="A3686" t="str">
            <v>David O. Russell</v>
          </cell>
          <cell r="B3686">
            <v>124</v>
          </cell>
          <cell r="C3686">
            <v>56443482</v>
          </cell>
          <cell r="D3686" t="str">
            <v>Biography|Comedy|Drama</v>
          </cell>
          <cell r="E3686" t="str">
            <v>JoyÂ </v>
          </cell>
          <cell r="F3686" t="str">
            <v>http://www.imdb.com/title/tt2446980/?ref_=fn_tt_tt_1</v>
          </cell>
          <cell r="G3686" t="str">
            <v>English</v>
          </cell>
          <cell r="H3686" t="str">
            <v>USA</v>
          </cell>
          <cell r="I3686">
            <v>60000000</v>
          </cell>
          <cell r="J3686">
            <v>2015</v>
          </cell>
          <cell r="K3686">
            <v>6.6</v>
          </cell>
          <cell r="L3686" t="str">
            <v>Biography</v>
          </cell>
          <cell r="M3686" t="str">
            <v>Comedy</v>
          </cell>
          <cell r="N3686" t="str">
            <v>Drama</v>
          </cell>
        </row>
        <row r="3687">
          <cell r="A3687" t="str">
            <v>Babak Najafi</v>
          </cell>
          <cell r="B3687">
            <v>99</v>
          </cell>
          <cell r="C3687">
            <v>62401264</v>
          </cell>
          <cell r="D3687" t="str">
            <v>Action|Crime|Drama|Thriller</v>
          </cell>
          <cell r="E3687" t="str">
            <v>London Has FallenÂ </v>
          </cell>
          <cell r="F3687" t="str">
            <v>http://www.imdb.com/title/tt3300542/?ref_=fn_tt_tt_1</v>
          </cell>
          <cell r="G3687" t="str">
            <v>English</v>
          </cell>
          <cell r="H3687" t="str">
            <v>UK</v>
          </cell>
          <cell r="I3687">
            <v>60000000</v>
          </cell>
          <cell r="J3687">
            <v>2016</v>
          </cell>
          <cell r="K3687">
            <v>5.9</v>
          </cell>
          <cell r="L3687" t="str">
            <v>Action</v>
          </cell>
          <cell r="M3687" t="str">
            <v>Crime</v>
          </cell>
          <cell r="N3687" t="str">
            <v>Drama</v>
          </cell>
          <cell r="O3687" t="str">
            <v>Thriller</v>
          </cell>
        </row>
        <row r="3688">
          <cell r="A3688" t="str">
            <v>Graham Annable</v>
          </cell>
          <cell r="B3688">
            <v>96</v>
          </cell>
          <cell r="C3688">
            <v>50807639</v>
          </cell>
          <cell r="D3688" t="str">
            <v>Adventure|Animation|Comedy|Family|Fantasy</v>
          </cell>
          <cell r="E3688" t="str">
            <v>The BoxtrollsÂ </v>
          </cell>
          <cell r="F3688" t="str">
            <v>http://www.imdb.com/title/tt0787474/?ref_=fn_tt_tt_1</v>
          </cell>
          <cell r="G3688" t="str">
            <v>English</v>
          </cell>
          <cell r="H3688" t="str">
            <v>USA</v>
          </cell>
          <cell r="I3688">
            <v>60000000</v>
          </cell>
          <cell r="J3688">
            <v>2014</v>
          </cell>
          <cell r="K3688">
            <v>6.8</v>
          </cell>
          <cell r="L3688" t="str">
            <v>Adventure</v>
          </cell>
          <cell r="M3688" t="str">
            <v>Animation</v>
          </cell>
          <cell r="N3688" t="str">
            <v>Comedy</v>
          </cell>
          <cell r="O3688" t="str">
            <v>Family</v>
          </cell>
        </row>
        <row r="3689">
          <cell r="A3689" t="str">
            <v>Phil Lord</v>
          </cell>
          <cell r="B3689">
            <v>100</v>
          </cell>
          <cell r="C3689">
            <v>257756197</v>
          </cell>
          <cell r="D3689" t="str">
            <v>Action|Adventure|Animation|Comedy|Family|Fantasy</v>
          </cell>
          <cell r="E3689" t="str">
            <v>The Lego MovieÂ </v>
          </cell>
          <cell r="F3689" t="str">
            <v>http://www.imdb.com/title/tt1490017/?ref_=fn_tt_tt_1</v>
          </cell>
          <cell r="G3689" t="str">
            <v>English</v>
          </cell>
          <cell r="H3689" t="str">
            <v>Australia</v>
          </cell>
          <cell r="I3689">
            <v>60000000</v>
          </cell>
          <cell r="J3689">
            <v>2014</v>
          </cell>
          <cell r="K3689">
            <v>7.8</v>
          </cell>
          <cell r="L3689" t="str">
            <v>Action</v>
          </cell>
          <cell r="M3689" t="str">
            <v>Adventure</v>
          </cell>
          <cell r="N3689" t="str">
            <v>Animation</v>
          </cell>
          <cell r="O3689" t="str">
            <v>Comedy</v>
          </cell>
        </row>
        <row r="3690">
          <cell r="A3690" t="str">
            <v>Rob Bowman</v>
          </cell>
          <cell r="B3690">
            <v>101</v>
          </cell>
          <cell r="C3690">
            <v>43060566</v>
          </cell>
          <cell r="D3690" t="str">
            <v>Action|Adventure|Fantasy|Sci-Fi|Thriller</v>
          </cell>
          <cell r="E3690" t="str">
            <v>Reign of FireÂ </v>
          </cell>
          <cell r="F3690" t="str">
            <v>http://www.imdb.com/title/tt0253556/?ref_=fn_tt_tt_1</v>
          </cell>
          <cell r="G3690" t="str">
            <v>English</v>
          </cell>
          <cell r="H3690" t="str">
            <v>USA</v>
          </cell>
          <cell r="I3690">
            <v>60000000</v>
          </cell>
          <cell r="J3690">
            <v>2002</v>
          </cell>
          <cell r="K3690">
            <v>6.2</v>
          </cell>
          <cell r="L3690" t="str">
            <v>Action</v>
          </cell>
          <cell r="M3690" t="str">
            <v>Adventure</v>
          </cell>
          <cell r="N3690" t="str">
            <v>Fantasy</v>
          </cell>
          <cell r="O3690" t="str">
            <v>Sci-Fi</v>
          </cell>
        </row>
        <row r="3691">
          <cell r="A3691" t="str">
            <v>Ruben Fleischer</v>
          </cell>
          <cell r="B3691">
            <v>113</v>
          </cell>
          <cell r="C3691">
            <v>45996718</v>
          </cell>
          <cell r="D3691" t="str">
            <v>Action|Crime|Drama|Thriller</v>
          </cell>
          <cell r="E3691" t="str">
            <v>Gangster SquadÂ </v>
          </cell>
          <cell r="F3691" t="str">
            <v>http://www.imdb.com/title/tt1321870/?ref_=fn_tt_tt_1</v>
          </cell>
          <cell r="G3691" t="str">
            <v>English</v>
          </cell>
          <cell r="H3691" t="str">
            <v>USA</v>
          </cell>
          <cell r="I3691">
            <v>60000000</v>
          </cell>
          <cell r="J3691">
            <v>2013</v>
          </cell>
          <cell r="K3691">
            <v>6.7</v>
          </cell>
          <cell r="L3691" t="str">
            <v>Action</v>
          </cell>
          <cell r="M3691" t="str">
            <v>Crime</v>
          </cell>
          <cell r="N3691" t="str">
            <v>Drama</v>
          </cell>
          <cell r="O3691" t="str">
            <v>Thriller</v>
          </cell>
        </row>
        <row r="3692">
          <cell r="A3692" t="str">
            <v>Harold Ramis</v>
          </cell>
          <cell r="B3692">
            <v>100</v>
          </cell>
          <cell r="C3692">
            <v>43337279</v>
          </cell>
          <cell r="D3692" t="str">
            <v>Adventure|Comedy</v>
          </cell>
          <cell r="E3692" t="str">
            <v>Year OneÂ </v>
          </cell>
          <cell r="F3692" t="str">
            <v>http://www.imdb.com/title/tt1045778/?ref_=fn_tt_tt_1</v>
          </cell>
          <cell r="G3692" t="str">
            <v>English</v>
          </cell>
          <cell r="H3692" t="str">
            <v>USA</v>
          </cell>
          <cell r="I3692">
            <v>60000000</v>
          </cell>
          <cell r="J3692">
            <v>2009</v>
          </cell>
          <cell r="K3692">
            <v>4.9000000000000004</v>
          </cell>
          <cell r="L3692" t="str">
            <v>Adventure</v>
          </cell>
          <cell r="M3692" t="str">
            <v>Comedy</v>
          </cell>
        </row>
        <row r="3693">
          <cell r="A3693" t="str">
            <v>Clint Eastwood</v>
          </cell>
          <cell r="B3693">
            <v>134</v>
          </cell>
          <cell r="C3693">
            <v>37479778</v>
          </cell>
          <cell r="D3693" t="str">
            <v>Biography|Drama|History|Sport</v>
          </cell>
          <cell r="E3693" t="str">
            <v>InvictusÂ </v>
          </cell>
          <cell r="F3693" t="str">
            <v>http://www.imdb.com/title/tt1057500/?ref_=fn_tt_tt_1</v>
          </cell>
          <cell r="G3693" t="str">
            <v>English</v>
          </cell>
          <cell r="H3693" t="str">
            <v>USA</v>
          </cell>
          <cell r="I3693">
            <v>60000000</v>
          </cell>
          <cell r="J3693">
            <v>2009</v>
          </cell>
          <cell r="K3693">
            <v>7.4</v>
          </cell>
          <cell r="L3693" t="str">
            <v>Biography</v>
          </cell>
          <cell r="M3693" t="str">
            <v>Drama</v>
          </cell>
          <cell r="N3693" t="str">
            <v>History</v>
          </cell>
          <cell r="O3693" t="str">
            <v>Sport</v>
          </cell>
        </row>
        <row r="3694">
          <cell r="A3694" t="str">
            <v>Tony Gilroy</v>
          </cell>
          <cell r="B3694">
            <v>125</v>
          </cell>
          <cell r="C3694">
            <v>40559930</v>
          </cell>
          <cell r="D3694" t="str">
            <v>Comedy|Crime|Romance|Thriller</v>
          </cell>
          <cell r="E3694" t="str">
            <v>DuplicityÂ </v>
          </cell>
          <cell r="F3694" t="str">
            <v>http://www.imdb.com/title/tt1135487/?ref_=fn_tt_tt_1</v>
          </cell>
          <cell r="G3694" t="str">
            <v>English</v>
          </cell>
          <cell r="H3694" t="str">
            <v>USA</v>
          </cell>
          <cell r="I3694">
            <v>60000000</v>
          </cell>
          <cell r="J3694">
            <v>2009</v>
          </cell>
          <cell r="K3694">
            <v>6.2</v>
          </cell>
          <cell r="L3694" t="str">
            <v>Comedy</v>
          </cell>
          <cell r="M3694" t="str">
            <v>Crime</v>
          </cell>
          <cell r="N3694" t="str">
            <v>Romance</v>
          </cell>
          <cell r="O3694" t="str">
            <v>Thriller</v>
          </cell>
        </row>
        <row r="3695">
          <cell r="A3695" t="str">
            <v>Clark Johnson</v>
          </cell>
          <cell r="B3695">
            <v>107</v>
          </cell>
          <cell r="C3695">
            <v>36279230</v>
          </cell>
          <cell r="D3695" t="str">
            <v>Action|Crime|Thriller</v>
          </cell>
          <cell r="E3695" t="str">
            <v>The SentinelÂ </v>
          </cell>
          <cell r="F3695" t="str">
            <v>http://www.imdb.com/title/tt0443632/?ref_=fn_tt_tt_1</v>
          </cell>
          <cell r="G3695" t="str">
            <v>English</v>
          </cell>
          <cell r="H3695" t="str">
            <v>USA</v>
          </cell>
          <cell r="I3695">
            <v>60000000</v>
          </cell>
          <cell r="J3695">
            <v>2006</v>
          </cell>
          <cell r="K3695">
            <v>6.1</v>
          </cell>
          <cell r="L3695" t="str">
            <v>Action</v>
          </cell>
          <cell r="M3695" t="str">
            <v>Crime</v>
          </cell>
          <cell r="N3695" t="str">
            <v>Thriller</v>
          </cell>
        </row>
        <row r="3696">
          <cell r="A3696" t="str">
            <v>Stuart Baird</v>
          </cell>
          <cell r="B3696">
            <v>116</v>
          </cell>
          <cell r="C3696">
            <v>43119879</v>
          </cell>
          <cell r="D3696" t="str">
            <v>Action|Adventure|Sci-Fi|Thriller</v>
          </cell>
          <cell r="E3696" t="str">
            <v>Star Trek: NemesisÂ </v>
          </cell>
          <cell r="F3696" t="str">
            <v>http://www.imdb.com/title/tt0253754/?ref_=fn_tt_tt_1</v>
          </cell>
          <cell r="G3696" t="str">
            <v>English</v>
          </cell>
          <cell r="H3696" t="str">
            <v>USA</v>
          </cell>
          <cell r="I3696">
            <v>60000000</v>
          </cell>
          <cell r="J3696">
            <v>2002</v>
          </cell>
          <cell r="K3696">
            <v>6.4</v>
          </cell>
          <cell r="L3696" t="str">
            <v>Action</v>
          </cell>
          <cell r="M3696" t="str">
            <v>Adventure</v>
          </cell>
          <cell r="N3696" t="str">
            <v>Sci-Fi</v>
          </cell>
          <cell r="O3696" t="str">
            <v>Thriller</v>
          </cell>
        </row>
        <row r="3697">
          <cell r="A3697" t="str">
            <v>Joel Coen</v>
          </cell>
          <cell r="B3697">
            <v>100</v>
          </cell>
          <cell r="C3697">
            <v>35096190</v>
          </cell>
          <cell r="D3697" t="str">
            <v>Comedy|Crime|Romance</v>
          </cell>
          <cell r="E3697" t="str">
            <v>Intolerable CrueltyÂ </v>
          </cell>
          <cell r="F3697" t="str">
            <v>http://www.imdb.com/title/tt0138524/?ref_=fn_tt_tt_1</v>
          </cell>
          <cell r="G3697" t="str">
            <v>English</v>
          </cell>
          <cell r="H3697" t="str">
            <v>USA</v>
          </cell>
          <cell r="I3697">
            <v>60000000</v>
          </cell>
          <cell r="J3697">
            <v>2003</v>
          </cell>
          <cell r="K3697">
            <v>6.3</v>
          </cell>
          <cell r="L3697" t="str">
            <v>Comedy</v>
          </cell>
          <cell r="M3697" t="str">
            <v>Crime</v>
          </cell>
          <cell r="N3697" t="str">
            <v>Romance</v>
          </cell>
        </row>
        <row r="3698">
          <cell r="A3698" t="str">
            <v>Harold Ramis</v>
          </cell>
          <cell r="B3698">
            <v>96</v>
          </cell>
          <cell r="C3698">
            <v>32122249</v>
          </cell>
          <cell r="D3698" t="str">
            <v>Comedy|Crime</v>
          </cell>
          <cell r="E3698" t="str">
            <v>Analyze ThatÂ </v>
          </cell>
          <cell r="F3698" t="str">
            <v>http://www.imdb.com/title/tt0289848/?ref_=fn_tt_tt_1</v>
          </cell>
          <cell r="G3698" t="str">
            <v>English</v>
          </cell>
          <cell r="H3698" t="str">
            <v>USA</v>
          </cell>
          <cell r="I3698">
            <v>60000000</v>
          </cell>
          <cell r="J3698">
            <v>2002</v>
          </cell>
          <cell r="K3698">
            <v>5.9</v>
          </cell>
          <cell r="L3698" t="str">
            <v>Comedy</v>
          </cell>
          <cell r="M3698" t="str">
            <v>Crime</v>
          </cell>
        </row>
        <row r="3699">
          <cell r="A3699" t="str">
            <v>Jon Avnet</v>
          </cell>
          <cell r="B3699">
            <v>101</v>
          </cell>
          <cell r="C3699">
            <v>40076438</v>
          </cell>
          <cell r="D3699" t="str">
            <v>Action|Crime|Drama|Mystery|Thriller</v>
          </cell>
          <cell r="E3699" t="str">
            <v>Righteous KillÂ </v>
          </cell>
          <cell r="F3699" t="str">
            <v>http://www.imdb.com/title/tt1034331/?ref_=fn_tt_tt_1</v>
          </cell>
          <cell r="G3699" t="str">
            <v>English</v>
          </cell>
          <cell r="H3699" t="str">
            <v>USA</v>
          </cell>
          <cell r="I3699">
            <v>60000000</v>
          </cell>
          <cell r="J3699">
            <v>2008</v>
          </cell>
          <cell r="K3699">
            <v>6</v>
          </cell>
          <cell r="L3699" t="str">
            <v>Action</v>
          </cell>
          <cell r="M3699" t="str">
            <v>Crime</v>
          </cell>
          <cell r="N3699" t="str">
            <v>Drama</v>
          </cell>
          <cell r="O3699" t="str">
            <v>Mystery</v>
          </cell>
        </row>
        <row r="3700">
          <cell r="A3700" t="str">
            <v>Harold Becker</v>
          </cell>
          <cell r="B3700">
            <v>111</v>
          </cell>
          <cell r="C3700">
            <v>32940507</v>
          </cell>
          <cell r="D3700" t="str">
            <v>Action|Crime|Drama|Thriller</v>
          </cell>
          <cell r="E3700" t="str">
            <v>Mercury RisingÂ </v>
          </cell>
          <cell r="F3700" t="str">
            <v>http://www.imdb.com/title/tt0120749/?ref_=fn_tt_tt_1</v>
          </cell>
          <cell r="G3700" t="str">
            <v>English</v>
          </cell>
          <cell r="H3700" t="str">
            <v>USA</v>
          </cell>
          <cell r="I3700">
            <v>60000000</v>
          </cell>
          <cell r="J3700">
            <v>1998</v>
          </cell>
          <cell r="K3700">
            <v>6.1</v>
          </cell>
          <cell r="L3700" t="str">
            <v>Action</v>
          </cell>
          <cell r="M3700" t="str">
            <v>Crime</v>
          </cell>
          <cell r="N3700" t="str">
            <v>Drama</v>
          </cell>
          <cell r="O3700" t="str">
            <v>Thriller</v>
          </cell>
        </row>
        <row r="3701">
          <cell r="A3701" t="str">
            <v>Joe Wright</v>
          </cell>
          <cell r="B3701">
            <v>117</v>
          </cell>
          <cell r="C3701">
            <v>31670931</v>
          </cell>
          <cell r="D3701" t="str">
            <v>Biography|Drama|Music</v>
          </cell>
          <cell r="E3701" t="str">
            <v>The SoloistÂ </v>
          </cell>
          <cell r="F3701" t="str">
            <v>http://www.imdb.com/title/tt0821642/?ref_=fn_tt_tt_1</v>
          </cell>
          <cell r="G3701" t="str">
            <v>English</v>
          </cell>
          <cell r="H3701" t="str">
            <v>UK</v>
          </cell>
          <cell r="I3701">
            <v>60000000</v>
          </cell>
          <cell r="J3701">
            <v>2009</v>
          </cell>
          <cell r="K3701">
            <v>6.7</v>
          </cell>
          <cell r="L3701" t="str">
            <v>Biography</v>
          </cell>
          <cell r="M3701" t="str">
            <v>Drama</v>
          </cell>
          <cell r="N3701" t="str">
            <v>Music</v>
          </cell>
        </row>
        <row r="3702">
          <cell r="A3702" t="str">
            <v>Robert Redford</v>
          </cell>
          <cell r="B3702">
            <v>126</v>
          </cell>
          <cell r="C3702">
            <v>30695227</v>
          </cell>
          <cell r="D3702" t="str">
            <v>Drama|Fantasy|Sport</v>
          </cell>
          <cell r="E3702" t="str">
            <v>The Legend of Bagger VanceÂ </v>
          </cell>
          <cell r="F3702" t="str">
            <v>http://www.imdb.com/title/tt0146984/?ref_=fn_tt_tt_1</v>
          </cell>
          <cell r="G3702" t="str">
            <v>English</v>
          </cell>
          <cell r="H3702" t="str">
            <v>USA</v>
          </cell>
          <cell r="I3702">
            <v>60000000</v>
          </cell>
          <cell r="J3702">
            <v>2000</v>
          </cell>
          <cell r="K3702">
            <v>6.7</v>
          </cell>
          <cell r="L3702" t="str">
            <v>Drama</v>
          </cell>
          <cell r="M3702" t="str">
            <v>Fantasy</v>
          </cell>
          <cell r="N3702" t="str">
            <v>Sport</v>
          </cell>
        </row>
        <row r="3703">
          <cell r="A3703" t="str">
            <v>Cameron Crowe</v>
          </cell>
          <cell r="B3703">
            <v>152</v>
          </cell>
          <cell r="C3703">
            <v>32522352</v>
          </cell>
          <cell r="D3703" t="str">
            <v>Adventure|Comedy|Drama|Music</v>
          </cell>
          <cell r="E3703" t="str">
            <v>Almost FamousÂ </v>
          </cell>
          <cell r="F3703" t="str">
            <v>http://www.imdb.com/title/tt0181875/?ref_=fn_tt_tt_1</v>
          </cell>
          <cell r="G3703" t="str">
            <v>English</v>
          </cell>
          <cell r="H3703" t="str">
            <v>USA</v>
          </cell>
          <cell r="I3703">
            <v>60000000</v>
          </cell>
          <cell r="J3703">
            <v>2000</v>
          </cell>
          <cell r="K3703">
            <v>7.9</v>
          </cell>
          <cell r="L3703" t="str">
            <v>Adventure</v>
          </cell>
          <cell r="M3703" t="str">
            <v>Comedy</v>
          </cell>
          <cell r="N3703" t="str">
            <v>Drama</v>
          </cell>
          <cell r="O3703" t="str">
            <v>Music</v>
          </cell>
        </row>
        <row r="3704">
          <cell r="A3704" t="str">
            <v>Scott Stewart</v>
          </cell>
          <cell r="B3704">
            <v>87</v>
          </cell>
          <cell r="C3704">
            <v>29136626</v>
          </cell>
          <cell r="D3704" t="str">
            <v>Action|Fantasy|Horror|Sci-Fi|Thriller</v>
          </cell>
          <cell r="E3704" t="str">
            <v>PriestÂ </v>
          </cell>
          <cell r="F3704" t="str">
            <v>http://www.imdb.com/title/tt0822847/?ref_=fn_tt_tt_1</v>
          </cell>
          <cell r="G3704" t="str">
            <v>English</v>
          </cell>
          <cell r="H3704" t="str">
            <v>USA</v>
          </cell>
          <cell r="I3704">
            <v>60000000</v>
          </cell>
          <cell r="J3704">
            <v>2011</v>
          </cell>
          <cell r="K3704">
            <v>5.7</v>
          </cell>
          <cell r="L3704" t="str">
            <v>Action</v>
          </cell>
          <cell r="M3704" t="str">
            <v>Fantasy</v>
          </cell>
          <cell r="N3704" t="str">
            <v>Horror</v>
          </cell>
          <cell r="O3704" t="str">
            <v>Sci-Fi</v>
          </cell>
        </row>
        <row r="3705">
          <cell r="A3705" t="str">
            <v>Patrick Gilmore</v>
          </cell>
          <cell r="B3705">
            <v>85</v>
          </cell>
          <cell r="C3705">
            <v>26288320</v>
          </cell>
          <cell r="D3705" t="str">
            <v>Adventure|Animation|Comedy|Drama|Family|Fantasy|Romance</v>
          </cell>
          <cell r="E3705" t="str">
            <v>Sinbad: Legend of the Seven SeasÂ </v>
          </cell>
          <cell r="F3705" t="str">
            <v>http://www.imdb.com/title/tt0165982/?ref_=fn_tt_tt_1</v>
          </cell>
          <cell r="G3705" t="str">
            <v>English</v>
          </cell>
          <cell r="H3705" t="str">
            <v>USA</v>
          </cell>
          <cell r="I3705">
            <v>60000000</v>
          </cell>
          <cell r="J3705">
            <v>2003</v>
          </cell>
          <cell r="K3705">
            <v>6.7</v>
          </cell>
          <cell r="L3705" t="str">
            <v>Adventure</v>
          </cell>
          <cell r="M3705" t="str">
            <v>Animation</v>
          </cell>
          <cell r="N3705" t="str">
            <v>Comedy</v>
          </cell>
          <cell r="O3705" t="str">
            <v>Drama</v>
          </cell>
        </row>
        <row r="3706">
          <cell r="A3706" t="str">
            <v>Paul W.S. Anderson</v>
          </cell>
          <cell r="B3706">
            <v>130</v>
          </cell>
          <cell r="C3706">
            <v>26616590</v>
          </cell>
          <cell r="D3706" t="str">
            <v>Horror|Sci-Fi|Thriller</v>
          </cell>
          <cell r="E3706" t="str">
            <v>Event HorizonÂ </v>
          </cell>
          <cell r="F3706" t="str">
            <v>http://www.imdb.com/title/tt0119081/?ref_=fn_tt_tt_1</v>
          </cell>
          <cell r="G3706" t="str">
            <v>English</v>
          </cell>
          <cell r="H3706" t="str">
            <v>UK</v>
          </cell>
          <cell r="I3706">
            <v>60000000</v>
          </cell>
          <cell r="J3706">
            <v>1997</v>
          </cell>
          <cell r="K3706">
            <v>6.7</v>
          </cell>
          <cell r="L3706" t="str">
            <v>Horror</v>
          </cell>
          <cell r="M3706" t="str">
            <v>Sci-Fi</v>
          </cell>
          <cell r="N3706" t="str">
            <v>Thriller</v>
          </cell>
        </row>
        <row r="3707">
          <cell r="A3707" t="str">
            <v>Tom Shadyac</v>
          </cell>
          <cell r="B3707">
            <v>104</v>
          </cell>
          <cell r="C3707">
            <v>30063805</v>
          </cell>
          <cell r="D3707" t="str">
            <v>Drama|Fantasy|Mystery|Romance|Thriller</v>
          </cell>
          <cell r="E3707" t="str">
            <v>DragonflyÂ </v>
          </cell>
          <cell r="F3707" t="str">
            <v>http://www.imdb.com/title/tt0259288/?ref_=fn_tt_tt_1</v>
          </cell>
          <cell r="G3707" t="str">
            <v>English</v>
          </cell>
          <cell r="H3707" t="str">
            <v>USA</v>
          </cell>
          <cell r="I3707">
            <v>60000000</v>
          </cell>
          <cell r="J3707">
            <v>2002</v>
          </cell>
          <cell r="K3707">
            <v>6.1</v>
          </cell>
          <cell r="L3707" t="str">
            <v>Drama</v>
          </cell>
          <cell r="M3707" t="str">
            <v>Fantasy</v>
          </cell>
          <cell r="N3707" t="str">
            <v>Mystery</v>
          </cell>
          <cell r="O3707" t="str">
            <v>Romance</v>
          </cell>
        </row>
        <row r="3708">
          <cell r="A3708" t="str">
            <v>Tony Bill</v>
          </cell>
          <cell r="B3708">
            <v>140</v>
          </cell>
          <cell r="C3708">
            <v>13082288</v>
          </cell>
          <cell r="D3708" t="str">
            <v>Action|Adventure|Drama|History|Romance|War</v>
          </cell>
          <cell r="E3708" t="str">
            <v>FlyboysÂ </v>
          </cell>
          <cell r="F3708" t="str">
            <v>http://www.imdb.com/title/tt0454824/?ref_=fn_tt_tt_1</v>
          </cell>
          <cell r="G3708" t="str">
            <v>English</v>
          </cell>
          <cell r="H3708" t="str">
            <v>UK</v>
          </cell>
          <cell r="I3708">
            <v>60000000</v>
          </cell>
          <cell r="J3708">
            <v>2006</v>
          </cell>
          <cell r="K3708">
            <v>6.6</v>
          </cell>
          <cell r="L3708" t="str">
            <v>Action</v>
          </cell>
          <cell r="M3708" t="str">
            <v>Adventure</v>
          </cell>
          <cell r="N3708" t="str">
            <v>Drama</v>
          </cell>
          <cell r="O3708" t="str">
            <v>History</v>
          </cell>
        </row>
        <row r="3709">
          <cell r="A3709" t="str">
            <v>Rod Lurie</v>
          </cell>
          <cell r="B3709">
            <v>131</v>
          </cell>
          <cell r="C3709">
            <v>18208078</v>
          </cell>
          <cell r="D3709" t="str">
            <v>Action|Drama|Thriller</v>
          </cell>
          <cell r="E3709" t="str">
            <v>The Last CastleÂ </v>
          </cell>
          <cell r="F3709" t="str">
            <v>http://www.imdb.com/title/tt0272020/?ref_=fn_tt_tt_1</v>
          </cell>
          <cell r="G3709" t="str">
            <v>English</v>
          </cell>
          <cell r="H3709" t="str">
            <v>USA</v>
          </cell>
          <cell r="I3709">
            <v>60000000</v>
          </cell>
          <cell r="J3709">
            <v>2001</v>
          </cell>
          <cell r="K3709">
            <v>6.9</v>
          </cell>
          <cell r="L3709" t="str">
            <v>Action</v>
          </cell>
          <cell r="M3709" t="str">
            <v>Drama</v>
          </cell>
          <cell r="N3709" t="str">
            <v>Thriller</v>
          </cell>
        </row>
        <row r="3710">
          <cell r="A3710" t="str">
            <v>Akiva Goldsman</v>
          </cell>
          <cell r="B3710">
            <v>118</v>
          </cell>
          <cell r="C3710">
            <v>22451</v>
          </cell>
          <cell r="D3710" t="str">
            <v>Drama|Fantasy|Mystery|Romance</v>
          </cell>
          <cell r="E3710" t="str">
            <v>Winter's TaleÂ </v>
          </cell>
          <cell r="F3710" t="str">
            <v>http://www.imdb.com/title/tt1837709/?ref_=fn_tt_tt_1</v>
          </cell>
          <cell r="G3710" t="str">
            <v>English</v>
          </cell>
          <cell r="H3710" t="str">
            <v>USA</v>
          </cell>
          <cell r="I3710">
            <v>60000000</v>
          </cell>
          <cell r="J3710">
            <v>2014</v>
          </cell>
          <cell r="K3710">
            <v>6.2</v>
          </cell>
          <cell r="L3710" t="str">
            <v>Drama</v>
          </cell>
          <cell r="M3710" t="str">
            <v>Fantasy</v>
          </cell>
          <cell r="N3710" t="str">
            <v>Mystery</v>
          </cell>
          <cell r="O3710" t="str">
            <v>Romance</v>
          </cell>
        </row>
        <row r="3711">
          <cell r="A3711" t="str">
            <v>Harald Zwart</v>
          </cell>
          <cell r="B3711">
            <v>130</v>
          </cell>
          <cell r="C3711">
            <v>31165421</v>
          </cell>
          <cell r="D3711" t="str">
            <v>Fantasy|Horror|Mystery|Romance</v>
          </cell>
          <cell r="E3711" t="str">
            <v>The Mortal Instruments: City of BonesÂ </v>
          </cell>
          <cell r="F3711" t="str">
            <v>http://www.imdb.com/title/tt1538403/?ref_=fn_tt_tt_1</v>
          </cell>
          <cell r="G3711" t="str">
            <v>English</v>
          </cell>
          <cell r="H3711" t="str">
            <v>USA</v>
          </cell>
          <cell r="I3711">
            <v>60000000</v>
          </cell>
          <cell r="J3711">
            <v>2013</v>
          </cell>
          <cell r="K3711">
            <v>6</v>
          </cell>
          <cell r="L3711" t="str">
            <v>Fantasy</v>
          </cell>
          <cell r="M3711" t="str">
            <v>Horror</v>
          </cell>
          <cell r="N3711" t="str">
            <v>Mystery</v>
          </cell>
          <cell r="O3711" t="str">
            <v>Romance</v>
          </cell>
        </row>
        <row r="3712">
          <cell r="A3712" t="str">
            <v>Brian Robbins</v>
          </cell>
          <cell r="B3712">
            <v>90</v>
          </cell>
          <cell r="C3712">
            <v>11802056</v>
          </cell>
          <cell r="D3712" t="str">
            <v>Adventure|Comedy|Family|Romance|Sci-Fi</v>
          </cell>
          <cell r="E3712" t="str">
            <v>Meet DaveÂ </v>
          </cell>
          <cell r="F3712" t="str">
            <v>http://www.imdb.com/title/tt0765476/?ref_=fn_tt_tt_1</v>
          </cell>
          <cell r="G3712" t="str">
            <v>English</v>
          </cell>
          <cell r="H3712" t="str">
            <v>USA</v>
          </cell>
          <cell r="I3712">
            <v>60000000</v>
          </cell>
          <cell r="J3712">
            <v>2008</v>
          </cell>
          <cell r="K3712">
            <v>4.9000000000000004</v>
          </cell>
          <cell r="L3712" t="str">
            <v>Adventure</v>
          </cell>
          <cell r="M3712" t="str">
            <v>Comedy</v>
          </cell>
          <cell r="N3712" t="str">
            <v>Family</v>
          </cell>
          <cell r="O3712" t="str">
            <v>Romance</v>
          </cell>
        </row>
        <row r="3713">
          <cell r="A3713" t="str">
            <v>Iain Softley</v>
          </cell>
          <cell r="B3713">
            <v>106</v>
          </cell>
          <cell r="C3713">
            <v>17281832</v>
          </cell>
          <cell r="D3713" t="str">
            <v>Adventure|Family|Fantasy</v>
          </cell>
          <cell r="E3713" t="str">
            <v>InkheartÂ </v>
          </cell>
          <cell r="F3713" t="str">
            <v>http://www.imdb.com/title/tt0494238/?ref_=fn_tt_tt_1</v>
          </cell>
          <cell r="G3713" t="str">
            <v>English</v>
          </cell>
          <cell r="H3713" t="str">
            <v>Germany</v>
          </cell>
          <cell r="I3713">
            <v>60000000</v>
          </cell>
          <cell r="J3713">
            <v>2008</v>
          </cell>
          <cell r="K3713">
            <v>6.1</v>
          </cell>
          <cell r="L3713" t="str">
            <v>Adventure</v>
          </cell>
          <cell r="M3713" t="str">
            <v>Family</v>
          </cell>
          <cell r="N3713" t="str">
            <v>Fantasy</v>
          </cell>
        </row>
        <row r="3714">
          <cell r="A3714" t="str">
            <v>Frank Miller</v>
          </cell>
          <cell r="B3714">
            <v>103</v>
          </cell>
          <cell r="C3714">
            <v>19781879</v>
          </cell>
          <cell r="D3714" t="str">
            <v>Action|Crime|Fantasy|Thriller</v>
          </cell>
          <cell r="E3714" t="str">
            <v>The SpiritÂ </v>
          </cell>
          <cell r="F3714" t="str">
            <v>http://www.imdb.com/title/tt0831887/?ref_=fn_tt_tt_1</v>
          </cell>
          <cell r="G3714" t="str">
            <v>English</v>
          </cell>
          <cell r="H3714" t="str">
            <v>USA</v>
          </cell>
          <cell r="I3714">
            <v>60000000</v>
          </cell>
          <cell r="J3714">
            <v>2008</v>
          </cell>
          <cell r="K3714">
            <v>4.8</v>
          </cell>
          <cell r="L3714" t="str">
            <v>Action</v>
          </cell>
          <cell r="M3714" t="str">
            <v>Crime</v>
          </cell>
          <cell r="N3714" t="str">
            <v>Fantasy</v>
          </cell>
          <cell r="O3714" t="str">
            <v>Thriller</v>
          </cell>
        </row>
        <row r="3715">
          <cell r="A3715" t="str">
            <v>David Koepp</v>
          </cell>
          <cell r="B3715">
            <v>107</v>
          </cell>
          <cell r="C3715">
            <v>7605668</v>
          </cell>
          <cell r="D3715" t="str">
            <v>Action|Comedy|Mystery|Romance</v>
          </cell>
          <cell r="E3715" t="str">
            <v>MortdecaiÂ </v>
          </cell>
          <cell r="F3715" t="str">
            <v>http://www.imdb.com/title/tt3045616/?ref_=fn_tt_tt_1</v>
          </cell>
          <cell r="G3715" t="str">
            <v>English</v>
          </cell>
          <cell r="H3715" t="str">
            <v>UK</v>
          </cell>
          <cell r="I3715">
            <v>60000000</v>
          </cell>
          <cell r="J3715">
            <v>2015</v>
          </cell>
          <cell r="K3715">
            <v>5.5</v>
          </cell>
          <cell r="L3715" t="str">
            <v>Action</v>
          </cell>
          <cell r="M3715" t="str">
            <v>Comedy</v>
          </cell>
          <cell r="N3715" t="str">
            <v>Mystery</v>
          </cell>
          <cell r="O3715" t="str">
            <v>Romance</v>
          </cell>
        </row>
        <row r="3716">
          <cell r="A3716" t="str">
            <v>Uwe Boll</v>
          </cell>
          <cell r="B3716">
            <v>156</v>
          </cell>
          <cell r="C3716">
            <v>4535117</v>
          </cell>
          <cell r="D3716" t="str">
            <v>Action|Adventure|Fantasy|Thriller</v>
          </cell>
          <cell r="E3716" t="str">
            <v>In the Name of the King: A Dungeon Siege TaleÂ </v>
          </cell>
          <cell r="F3716" t="str">
            <v>http://www.imdb.com/title/tt0460780/?ref_=fn_tt_tt_1</v>
          </cell>
          <cell r="G3716" t="str">
            <v>English</v>
          </cell>
          <cell r="H3716" t="str">
            <v>Germany</v>
          </cell>
          <cell r="I3716">
            <v>60000000</v>
          </cell>
          <cell r="J3716">
            <v>2007</v>
          </cell>
          <cell r="K3716">
            <v>3.8</v>
          </cell>
          <cell r="L3716" t="str">
            <v>Action</v>
          </cell>
          <cell r="M3716" t="str">
            <v>Adventure</v>
          </cell>
          <cell r="N3716" t="str">
            <v>Fantasy</v>
          </cell>
          <cell r="O3716" t="str">
            <v>Thriller</v>
          </cell>
        </row>
        <row r="3717">
          <cell r="A3717" t="str">
            <v>Stephen Herek</v>
          </cell>
          <cell r="B3717">
            <v>114</v>
          </cell>
          <cell r="C3717">
            <v>12065985</v>
          </cell>
          <cell r="D3717" t="str">
            <v>Comedy|Drama</v>
          </cell>
          <cell r="E3717" t="str">
            <v>Holy ManÂ </v>
          </cell>
          <cell r="F3717" t="str">
            <v>http://www.imdb.com/title/tt0120701/?ref_=fn_tt_tt_1</v>
          </cell>
          <cell r="G3717" t="str">
            <v>English</v>
          </cell>
          <cell r="H3717" t="str">
            <v>USA</v>
          </cell>
          <cell r="I3717">
            <v>60000000</v>
          </cell>
          <cell r="J3717">
            <v>1998</v>
          </cell>
          <cell r="K3717">
            <v>4.9000000000000004</v>
          </cell>
          <cell r="L3717" t="str">
            <v>Comedy</v>
          </cell>
          <cell r="M3717" t="str">
            <v>Drama</v>
          </cell>
        </row>
        <row r="3718">
          <cell r="A3718" t="str">
            <v>Brian Levant</v>
          </cell>
          <cell r="B3718">
            <v>90</v>
          </cell>
          <cell r="C3718">
            <v>35231365</v>
          </cell>
          <cell r="D3718" t="str">
            <v>Comedy|Family|Romance|Sci-Fi</v>
          </cell>
          <cell r="E3718" t="str">
            <v>The Flintstones in Viva Rock VegasÂ </v>
          </cell>
          <cell r="F3718" t="str">
            <v>http://www.imdb.com/title/tt0158622/?ref_=fn_tt_tt_1</v>
          </cell>
          <cell r="G3718" t="str">
            <v>English</v>
          </cell>
          <cell r="H3718" t="str">
            <v>USA</v>
          </cell>
          <cell r="I3718">
            <v>60000000</v>
          </cell>
          <cell r="J3718">
            <v>2000</v>
          </cell>
          <cell r="K3718">
            <v>3.6</v>
          </cell>
          <cell r="L3718" t="str">
            <v>Comedy</v>
          </cell>
          <cell r="M3718" t="str">
            <v>Family</v>
          </cell>
          <cell r="N3718" t="str">
            <v>Romance</v>
          </cell>
          <cell r="O3718" t="str">
            <v>Sci-Fi</v>
          </cell>
        </row>
        <row r="3719">
          <cell r="A3719" t="str">
            <v>Paul W.S. Anderson</v>
          </cell>
          <cell r="B3719">
            <v>97</v>
          </cell>
          <cell r="C3719">
            <v>60128566</v>
          </cell>
          <cell r="D3719" t="str">
            <v>Action|Adventure|Horror|Sci-Fi</v>
          </cell>
          <cell r="E3719" t="str">
            <v>Resident Evil: AfterlifeÂ </v>
          </cell>
          <cell r="F3719" t="str">
            <v>http://www.imdb.com/title/tt1220634/?ref_=fn_tt_tt_1</v>
          </cell>
          <cell r="G3719" t="str">
            <v>English</v>
          </cell>
          <cell r="H3719" t="str">
            <v>Germany</v>
          </cell>
          <cell r="I3719">
            <v>60000000</v>
          </cell>
          <cell r="J3719">
            <v>2010</v>
          </cell>
          <cell r="K3719">
            <v>5.9</v>
          </cell>
          <cell r="L3719" t="str">
            <v>Action</v>
          </cell>
          <cell r="M3719" t="str">
            <v>Adventure</v>
          </cell>
          <cell r="N3719" t="str">
            <v>Horror</v>
          </cell>
          <cell r="O3719" t="str">
            <v>Sci-Fi</v>
          </cell>
        </row>
        <row r="3720">
          <cell r="A3720" t="str">
            <v>Tim Hill</v>
          </cell>
          <cell r="B3720">
            <v>92</v>
          </cell>
          <cell r="C3720">
            <v>217326336</v>
          </cell>
          <cell r="D3720" t="str">
            <v>Animation|Comedy|Family|Fantasy|Music</v>
          </cell>
          <cell r="E3720" t="str">
            <v>Alvin and the ChipmunksÂ </v>
          </cell>
          <cell r="F3720" t="str">
            <v>http://www.imdb.com/title/tt0952640/?ref_=fn_tt_tt_1</v>
          </cell>
          <cell r="G3720" t="str">
            <v>English</v>
          </cell>
          <cell r="H3720" t="str">
            <v>USA</v>
          </cell>
          <cell r="I3720">
            <v>60000000</v>
          </cell>
          <cell r="J3720">
            <v>2007</v>
          </cell>
          <cell r="K3720">
            <v>5.2</v>
          </cell>
          <cell r="L3720" t="str">
            <v>Animation</v>
          </cell>
          <cell r="M3720" t="str">
            <v>Comedy</v>
          </cell>
          <cell r="N3720" t="str">
            <v>Family</v>
          </cell>
          <cell r="O3720" t="str">
            <v>Fantasy</v>
          </cell>
        </row>
        <row r="3721">
          <cell r="A3721" t="str">
            <v>Andrew Adamson</v>
          </cell>
          <cell r="B3721">
            <v>90</v>
          </cell>
          <cell r="C3721">
            <v>267652016</v>
          </cell>
          <cell r="D3721" t="str">
            <v>Adventure|Animation|Comedy|Family|Fantasy</v>
          </cell>
          <cell r="E3721" t="str">
            <v>ShrekÂ </v>
          </cell>
          <cell r="F3721" t="str">
            <v>http://www.imdb.com/title/tt0126029/?ref_=fn_tt_tt_1</v>
          </cell>
          <cell r="G3721" t="str">
            <v>English</v>
          </cell>
          <cell r="H3721" t="str">
            <v>USA</v>
          </cell>
          <cell r="I3721">
            <v>60000000</v>
          </cell>
          <cell r="J3721">
            <v>2001</v>
          </cell>
          <cell r="K3721">
            <v>7.9</v>
          </cell>
          <cell r="L3721" t="str">
            <v>Adventure</v>
          </cell>
          <cell r="M3721" t="str">
            <v>Animation</v>
          </cell>
          <cell r="N3721" t="str">
            <v>Comedy</v>
          </cell>
          <cell r="O3721" t="str">
            <v>Family</v>
          </cell>
        </row>
        <row r="3722">
          <cell r="A3722" t="str">
            <v>Neil Jordan</v>
          </cell>
          <cell r="B3722">
            <v>123</v>
          </cell>
          <cell r="C3722">
            <v>105264608</v>
          </cell>
          <cell r="D3722" t="str">
            <v>Drama|Fantasy|Horror</v>
          </cell>
          <cell r="E3722" t="str">
            <v>Interview with the Vampire: The Vampire ChroniclesÂ </v>
          </cell>
          <cell r="F3722" t="str">
            <v>http://www.imdb.com/title/tt0110148/?ref_=fn_tt_tt_1</v>
          </cell>
          <cell r="G3722" t="str">
            <v>English</v>
          </cell>
          <cell r="H3722" t="str">
            <v>USA</v>
          </cell>
          <cell r="I3722">
            <v>60000000</v>
          </cell>
          <cell r="J3722">
            <v>1994</v>
          </cell>
          <cell r="K3722">
            <v>7.6</v>
          </cell>
          <cell r="L3722" t="str">
            <v>Drama</v>
          </cell>
          <cell r="M3722" t="str">
            <v>Fantasy</v>
          </cell>
          <cell r="N3722" t="str">
            <v>Horror</v>
          </cell>
        </row>
        <row r="3723">
          <cell r="A3723" t="str">
            <v>Joe Roth</v>
          </cell>
          <cell r="B3723">
            <v>99</v>
          </cell>
          <cell r="C3723">
            <v>73701902</v>
          </cell>
          <cell r="D3723" t="str">
            <v>Comedy|Family</v>
          </cell>
          <cell r="E3723" t="str">
            <v>Christmas with the KranksÂ </v>
          </cell>
          <cell r="F3723" t="str">
            <v>http://www.imdb.com/title/tt0388419/?ref_=fn_tt_tt_1</v>
          </cell>
          <cell r="G3723" t="str">
            <v>English</v>
          </cell>
          <cell r="H3723" t="str">
            <v>USA</v>
          </cell>
          <cell r="I3723">
            <v>60000000</v>
          </cell>
          <cell r="J3723">
            <v>2004</v>
          </cell>
          <cell r="K3723">
            <v>5.2</v>
          </cell>
          <cell r="L3723" t="str">
            <v>Comedy</v>
          </cell>
          <cell r="M3723" t="str">
            <v>Family</v>
          </cell>
        </row>
        <row r="3724">
          <cell r="A3724" t="str">
            <v>D.J. Caruso</v>
          </cell>
          <cell r="B3724">
            <v>109</v>
          </cell>
          <cell r="C3724">
            <v>55092830</v>
          </cell>
          <cell r="D3724" t="str">
            <v>Action|Adventure|Sci-Fi|Thriller</v>
          </cell>
          <cell r="E3724" t="str">
            <v>I Am Number FourÂ </v>
          </cell>
          <cell r="F3724" t="str">
            <v>http://www.imdb.com/title/tt1464540/?ref_=fn_tt_tt_1</v>
          </cell>
          <cell r="G3724" t="str">
            <v>English</v>
          </cell>
          <cell r="H3724" t="str">
            <v>USA</v>
          </cell>
          <cell r="I3724">
            <v>60000000</v>
          </cell>
          <cell r="J3724">
            <v>2011</v>
          </cell>
          <cell r="K3724">
            <v>6.1</v>
          </cell>
          <cell r="L3724" t="str">
            <v>Action</v>
          </cell>
          <cell r="M3724" t="str">
            <v>Adventure</v>
          </cell>
          <cell r="N3724" t="str">
            <v>Sci-Fi</v>
          </cell>
          <cell r="O3724" t="str">
            <v>Thriller</v>
          </cell>
        </row>
        <row r="3725">
          <cell r="A3725" t="str">
            <v>Richard LaGravenese</v>
          </cell>
          <cell r="B3725">
            <v>124</v>
          </cell>
          <cell r="C3725">
            <v>19445217</v>
          </cell>
          <cell r="D3725" t="str">
            <v>Drama|Fantasy|Romance</v>
          </cell>
          <cell r="E3725" t="str">
            <v>Beautiful CreaturesÂ </v>
          </cell>
          <cell r="F3725" t="str">
            <v>http://www.imdb.com/title/tt1559547/?ref_=fn_tt_tt_1</v>
          </cell>
          <cell r="G3725" t="str">
            <v>English</v>
          </cell>
          <cell r="H3725" t="str">
            <v>USA</v>
          </cell>
          <cell r="I3725">
            <v>60000000</v>
          </cell>
          <cell r="J3725">
            <v>2013</v>
          </cell>
          <cell r="K3725">
            <v>6.2</v>
          </cell>
          <cell r="L3725" t="str">
            <v>Drama</v>
          </cell>
          <cell r="M3725" t="str">
            <v>Fantasy</v>
          </cell>
          <cell r="N3725" t="str">
            <v>Romance</v>
          </cell>
        </row>
        <row r="3726">
          <cell r="A3726" t="str">
            <v>Robert Luketic</v>
          </cell>
          <cell r="B3726">
            <v>101</v>
          </cell>
          <cell r="C3726">
            <v>82931301</v>
          </cell>
          <cell r="D3726" t="str">
            <v>Comedy|Romance</v>
          </cell>
          <cell r="E3726" t="str">
            <v>Monster-in-LawÂ </v>
          </cell>
          <cell r="F3726" t="str">
            <v>http://www.imdb.com/title/tt0369735/?ref_=fn_tt_tt_1</v>
          </cell>
          <cell r="G3726" t="str">
            <v>English</v>
          </cell>
          <cell r="H3726" t="str">
            <v>Germany</v>
          </cell>
          <cell r="I3726">
            <v>60000000</v>
          </cell>
          <cell r="J3726">
            <v>2005</v>
          </cell>
          <cell r="K3726">
            <v>5.5</v>
          </cell>
          <cell r="L3726" t="str">
            <v>Comedy</v>
          </cell>
          <cell r="M3726" t="str">
            <v>Romance</v>
          </cell>
        </row>
        <row r="3727">
          <cell r="A3727" t="str">
            <v>Diane Keaton</v>
          </cell>
          <cell r="B3727">
            <v>94</v>
          </cell>
          <cell r="C3727">
            <v>36037909</v>
          </cell>
          <cell r="D3727" t="str">
            <v>Comedy|Drama</v>
          </cell>
          <cell r="E3727" t="str">
            <v>Hanging UpÂ </v>
          </cell>
          <cell r="F3727" t="str">
            <v>http://www.imdb.com/title/tt0162983/?ref_=fn_tt_tt_1</v>
          </cell>
          <cell r="G3727" t="str">
            <v>English</v>
          </cell>
          <cell r="H3727" t="str">
            <v>Germany</v>
          </cell>
          <cell r="I3727">
            <v>60000000</v>
          </cell>
          <cell r="J3727">
            <v>2000</v>
          </cell>
          <cell r="K3727">
            <v>4.7</v>
          </cell>
          <cell r="L3727" t="str">
            <v>Comedy</v>
          </cell>
          <cell r="M3727" t="str">
            <v>Drama</v>
          </cell>
        </row>
        <row r="3728">
          <cell r="A3728" t="str">
            <v>Michael Caton-Jones</v>
          </cell>
          <cell r="B3728">
            <v>108</v>
          </cell>
          <cell r="C3728">
            <v>22433915</v>
          </cell>
          <cell r="D3728" t="str">
            <v>Crime|Drama|Mystery|Thriller</v>
          </cell>
          <cell r="E3728" t="str">
            <v>City by the SeaÂ </v>
          </cell>
          <cell r="F3728" t="str">
            <v>http://www.imdb.com/title/tt0269095/?ref_=fn_tt_tt_1</v>
          </cell>
          <cell r="G3728" t="str">
            <v>English</v>
          </cell>
          <cell r="H3728" t="str">
            <v>USA</v>
          </cell>
          <cell r="I3728">
            <v>60000000</v>
          </cell>
          <cell r="J3728">
            <v>2002</v>
          </cell>
          <cell r="K3728">
            <v>6.2</v>
          </cell>
          <cell r="L3728" t="str">
            <v>Crime</v>
          </cell>
          <cell r="M3728" t="str">
            <v>Drama</v>
          </cell>
          <cell r="N3728" t="str">
            <v>Mystery</v>
          </cell>
          <cell r="O3728" t="str">
            <v>Thriller</v>
          </cell>
        </row>
        <row r="3729">
          <cell r="A3729" t="str">
            <v>Irwin Winkler</v>
          </cell>
          <cell r="B3729">
            <v>128</v>
          </cell>
          <cell r="C3729">
            <v>22326247</v>
          </cell>
          <cell r="D3729" t="str">
            <v>Drama|Romance</v>
          </cell>
          <cell r="E3729" t="str">
            <v>At First SightÂ </v>
          </cell>
          <cell r="F3729" t="str">
            <v>http://www.imdb.com/title/tt0132512/?ref_=fn_tt_tt_1</v>
          </cell>
          <cell r="G3729" t="str">
            <v>English</v>
          </cell>
          <cell r="H3729" t="str">
            <v>USA</v>
          </cell>
          <cell r="I3729">
            <v>60000000</v>
          </cell>
          <cell r="J3729">
            <v>1999</v>
          </cell>
          <cell r="K3729">
            <v>5.9</v>
          </cell>
          <cell r="L3729" t="str">
            <v>Drama</v>
          </cell>
          <cell r="M3729" t="str">
            <v>Romance</v>
          </cell>
        </row>
        <row r="3730">
          <cell r="A3730" t="str">
            <v>Charles Shyer</v>
          </cell>
          <cell r="B3730">
            <v>103</v>
          </cell>
          <cell r="C3730">
            <v>13395939</v>
          </cell>
          <cell r="D3730" t="str">
            <v>Comedy|Drama|Romance</v>
          </cell>
          <cell r="E3730" t="str">
            <v>AlfieÂ </v>
          </cell>
          <cell r="F3730" t="str">
            <v>http://www.imdb.com/title/tt0375173/?ref_=fn_tt_tt_1</v>
          </cell>
          <cell r="G3730" t="str">
            <v>English</v>
          </cell>
          <cell r="H3730" t="str">
            <v>UK</v>
          </cell>
          <cell r="I3730">
            <v>60000000</v>
          </cell>
          <cell r="J3730">
            <v>2004</v>
          </cell>
          <cell r="K3730">
            <v>6.2</v>
          </cell>
          <cell r="L3730" t="str">
            <v>Comedy</v>
          </cell>
          <cell r="M3730" t="str">
            <v>Drama</v>
          </cell>
          <cell r="N3730" t="str">
            <v>Romance</v>
          </cell>
        </row>
        <row r="3731">
          <cell r="A3731" t="str">
            <v>Kaige Chen</v>
          </cell>
          <cell r="B3731">
            <v>103</v>
          </cell>
          <cell r="C3731">
            <v>668171</v>
          </cell>
          <cell r="D3731" t="str">
            <v>Action|Drama|Fantasy</v>
          </cell>
          <cell r="E3731" t="str">
            <v>The PromiseÂ </v>
          </cell>
          <cell r="F3731" t="str">
            <v>http://www.imdb.com/title/tt0417976/?ref_=fn_tt_tt_1</v>
          </cell>
          <cell r="G3731" t="str">
            <v>Mandarin</v>
          </cell>
          <cell r="H3731" t="str">
            <v>China</v>
          </cell>
          <cell r="I3731">
            <v>60000000</v>
          </cell>
          <cell r="J3731">
            <v>2005</v>
          </cell>
          <cell r="K3731">
            <v>5.6</v>
          </cell>
          <cell r="L3731" t="str">
            <v>Action</v>
          </cell>
          <cell r="M3731" t="str">
            <v>Drama</v>
          </cell>
          <cell r="N3731" t="str">
            <v>Fantasy</v>
          </cell>
        </row>
        <row r="3732">
          <cell r="A3732" t="str">
            <v>Lee Tamahori</v>
          </cell>
          <cell r="B3732">
            <v>104</v>
          </cell>
          <cell r="C3732">
            <v>74058698</v>
          </cell>
          <cell r="D3732" t="str">
            <v>Crime|Drama|Thriller</v>
          </cell>
          <cell r="E3732" t="str">
            <v>Along Came a SpiderÂ </v>
          </cell>
          <cell r="F3732" t="str">
            <v>http://www.imdb.com/title/tt0164334/?ref_=fn_tt_tt_1</v>
          </cell>
          <cell r="G3732" t="str">
            <v>English</v>
          </cell>
          <cell r="H3732" t="str">
            <v>USA</v>
          </cell>
          <cell r="I3732">
            <v>60000000</v>
          </cell>
          <cell r="J3732">
            <v>2001</v>
          </cell>
          <cell r="K3732">
            <v>6.3</v>
          </cell>
          <cell r="L3732" t="str">
            <v>Crime</v>
          </cell>
          <cell r="M3732" t="str">
            <v>Drama</v>
          </cell>
          <cell r="N3732" t="str">
            <v>Thriller</v>
          </cell>
        </row>
        <row r="3733">
          <cell r="A3733" t="str">
            <v>Claude Chabrol</v>
          </cell>
          <cell r="B3733">
            <v>101</v>
          </cell>
          <cell r="C3733">
            <v>231417</v>
          </cell>
          <cell r="D3733" t="str">
            <v>Comedy|Crime|Thriller</v>
          </cell>
          <cell r="E3733" t="str">
            <v>The SwindleÂ </v>
          </cell>
          <cell r="F3733" t="str">
            <v>http://www.imdb.com/title/tt0120018/?ref_=fn_tt_tt_1</v>
          </cell>
          <cell r="G3733" t="str">
            <v>French</v>
          </cell>
          <cell r="H3733" t="str">
            <v>France</v>
          </cell>
          <cell r="I3733">
            <v>60000000</v>
          </cell>
          <cell r="J3733">
            <v>1997</v>
          </cell>
          <cell r="K3733">
            <v>6.6</v>
          </cell>
          <cell r="L3733" t="str">
            <v>Comedy</v>
          </cell>
          <cell r="M3733" t="str">
            <v>Crime</v>
          </cell>
          <cell r="N3733" t="str">
            <v>Thriller</v>
          </cell>
        </row>
        <row r="3734">
          <cell r="A3734" t="str">
            <v>Nils Gaup</v>
          </cell>
          <cell r="B3734">
            <v>92</v>
          </cell>
          <cell r="C3734">
            <v>0</v>
          </cell>
          <cell r="D3734" t="str">
            <v>Adventure|Family</v>
          </cell>
          <cell r="E3734" t="str">
            <v>ShipwreckedÂ </v>
          </cell>
          <cell r="F3734" t="str">
            <v>http://www.imdb.com/title/tt0099816/?ref_=fn_tt_tt_1</v>
          </cell>
          <cell r="G3734" t="str">
            <v>English</v>
          </cell>
          <cell r="H3734" t="str">
            <v>Norway</v>
          </cell>
          <cell r="I3734">
            <v>60000000</v>
          </cell>
          <cell r="J3734">
            <v>1990</v>
          </cell>
          <cell r="K3734">
            <v>6.7</v>
          </cell>
          <cell r="L3734" t="str">
            <v>Adventure</v>
          </cell>
          <cell r="M3734" t="str">
            <v>Family</v>
          </cell>
        </row>
        <row r="3735">
          <cell r="A3735" t="str">
            <v>Tom Hooper</v>
          </cell>
          <cell r="B3735">
            <v>158</v>
          </cell>
          <cell r="C3735">
            <v>148775460</v>
          </cell>
          <cell r="D3735" t="str">
            <v>Drama|Musical|Romance</v>
          </cell>
          <cell r="E3735" t="str">
            <v>Les MisÃ©rablesÂ </v>
          </cell>
          <cell r="F3735" t="str">
            <v>http://www.imdb.com/title/tt1707386/?ref_=fn_tt_tt_1</v>
          </cell>
          <cell r="G3735" t="str">
            <v>English</v>
          </cell>
          <cell r="H3735" t="str">
            <v>USA</v>
          </cell>
          <cell r="I3735">
            <v>61000000</v>
          </cell>
          <cell r="J3735">
            <v>2012</v>
          </cell>
          <cell r="K3735">
            <v>7.6</v>
          </cell>
          <cell r="L3735" t="str">
            <v>Drama</v>
          </cell>
          <cell r="M3735" t="str">
            <v>Musical</v>
          </cell>
          <cell r="N3735" t="str">
            <v>Romance</v>
          </cell>
        </row>
        <row r="3736">
          <cell r="A3736" t="str">
            <v>Josh Gordon</v>
          </cell>
          <cell r="B3736">
            <v>93</v>
          </cell>
          <cell r="C3736">
            <v>118153533</v>
          </cell>
          <cell r="D3736" t="str">
            <v>Comedy|Sport</v>
          </cell>
          <cell r="E3736" t="str">
            <v>Blades of GloryÂ </v>
          </cell>
          <cell r="F3736" t="str">
            <v>http://www.imdb.com/title/tt0445934/?ref_=fn_tt_tt_1</v>
          </cell>
          <cell r="G3736" t="str">
            <v>English</v>
          </cell>
          <cell r="H3736" t="str">
            <v>USA</v>
          </cell>
          <cell r="I3736">
            <v>61000000</v>
          </cell>
          <cell r="J3736">
            <v>2007</v>
          </cell>
          <cell r="K3736">
            <v>6.3</v>
          </cell>
          <cell r="L3736" t="str">
            <v>Comedy</v>
          </cell>
          <cell r="M3736" t="str">
            <v>Sport</v>
          </cell>
        </row>
        <row r="3737">
          <cell r="A3737" t="str">
            <v>David Fincher</v>
          </cell>
          <cell r="B3737">
            <v>149</v>
          </cell>
          <cell r="C3737">
            <v>167735396</v>
          </cell>
          <cell r="D3737" t="str">
            <v>Crime|Drama|Mystery|Thriller</v>
          </cell>
          <cell r="E3737" t="str">
            <v>Gone GirlÂ </v>
          </cell>
          <cell r="F3737" t="str">
            <v>http://www.imdb.com/title/tt2267998/?ref_=fn_tt_tt_1</v>
          </cell>
          <cell r="G3737" t="str">
            <v>English</v>
          </cell>
          <cell r="H3737" t="str">
            <v>USA</v>
          </cell>
          <cell r="I3737">
            <v>61000000</v>
          </cell>
          <cell r="J3737">
            <v>2014</v>
          </cell>
          <cell r="K3737">
            <v>8.1</v>
          </cell>
          <cell r="L3737" t="str">
            <v>Crime</v>
          </cell>
          <cell r="M3737" t="str">
            <v>Drama</v>
          </cell>
          <cell r="N3737" t="str">
            <v>Mystery</v>
          </cell>
          <cell r="O3737" t="str">
            <v>Thriller</v>
          </cell>
        </row>
        <row r="3738">
          <cell r="A3738" t="str">
            <v>Baltasar KormÃ¡kur</v>
          </cell>
          <cell r="B3738">
            <v>109</v>
          </cell>
          <cell r="C3738">
            <v>75573300</v>
          </cell>
          <cell r="D3738" t="str">
            <v>Action|Comedy|Crime|Drama|Thriller</v>
          </cell>
          <cell r="E3738" t="str">
            <v>2 GunsÂ </v>
          </cell>
          <cell r="F3738" t="str">
            <v>http://www.imdb.com/title/tt1272878/?ref_=fn_tt_tt_1</v>
          </cell>
          <cell r="G3738" t="str">
            <v>English</v>
          </cell>
          <cell r="H3738" t="str">
            <v>USA</v>
          </cell>
          <cell r="I3738">
            <v>61000000</v>
          </cell>
          <cell r="J3738">
            <v>2013</v>
          </cell>
          <cell r="K3738">
            <v>6.7</v>
          </cell>
          <cell r="L3738" t="str">
            <v>Action</v>
          </cell>
          <cell r="M3738" t="str">
            <v>Comedy</v>
          </cell>
          <cell r="N3738" t="str">
            <v>Crime</v>
          </cell>
          <cell r="O3738" t="str">
            <v>Drama</v>
          </cell>
        </row>
        <row r="3739">
          <cell r="A3739" t="str">
            <v>Wes Ball</v>
          </cell>
          <cell r="B3739">
            <v>132</v>
          </cell>
          <cell r="C3739">
            <v>81687587</v>
          </cell>
          <cell r="D3739" t="str">
            <v>Action|Sci-Fi|Thriller</v>
          </cell>
          <cell r="E3739" t="str">
            <v>The Scorch TrialsÂ </v>
          </cell>
          <cell r="F3739" t="str">
            <v>http://www.imdb.com/title/tt4046784/?ref_=fn_tt_tt_1</v>
          </cell>
          <cell r="G3739" t="str">
            <v>English</v>
          </cell>
          <cell r="H3739" t="str">
            <v>USA</v>
          </cell>
          <cell r="I3739">
            <v>61000000</v>
          </cell>
          <cell r="J3739">
            <v>2015</v>
          </cell>
          <cell r="K3739">
            <v>6.4</v>
          </cell>
          <cell r="L3739" t="str">
            <v>Action</v>
          </cell>
          <cell r="M3739" t="str">
            <v>Sci-Fi</v>
          </cell>
          <cell r="N3739" t="str">
            <v>Thriller</v>
          </cell>
        </row>
        <row r="3740">
          <cell r="A3740" t="str">
            <v>Antoine Fuqua</v>
          </cell>
          <cell r="B3740">
            <v>124</v>
          </cell>
          <cell r="C3740">
            <v>46975183</v>
          </cell>
          <cell r="D3740" t="str">
            <v>Action|Crime|Drama|Mystery|Thriller</v>
          </cell>
          <cell r="E3740" t="str">
            <v>ShooterÂ </v>
          </cell>
          <cell r="F3740" t="str">
            <v>http://www.imdb.com/title/tt0822854/?ref_=fn_tt_tt_1</v>
          </cell>
          <cell r="G3740" t="str">
            <v>English</v>
          </cell>
          <cell r="H3740" t="str">
            <v>USA</v>
          </cell>
          <cell r="I3740">
            <v>61000000</v>
          </cell>
          <cell r="J3740">
            <v>2007</v>
          </cell>
          <cell r="K3740">
            <v>7.2</v>
          </cell>
          <cell r="L3740" t="str">
            <v>Action</v>
          </cell>
          <cell r="M3740" t="str">
            <v>Crime</v>
          </cell>
          <cell r="N3740" t="str">
            <v>Drama</v>
          </cell>
          <cell r="O3740" t="str">
            <v>Mystery</v>
          </cell>
        </row>
        <row r="3741">
          <cell r="A3741" t="str">
            <v>Ron Howard</v>
          </cell>
          <cell r="B3741">
            <v>140</v>
          </cell>
          <cell r="C3741">
            <v>172071312</v>
          </cell>
          <cell r="D3741" t="str">
            <v>Adventure|Drama|History</v>
          </cell>
          <cell r="E3741" t="str">
            <v>Apollo 13Â </v>
          </cell>
          <cell r="F3741" t="str">
            <v>http://www.imdb.com/title/tt0112384/?ref_=fn_tt_tt_1</v>
          </cell>
          <cell r="G3741" t="str">
            <v>English</v>
          </cell>
          <cell r="H3741" t="str">
            <v>USA</v>
          </cell>
          <cell r="I3741">
            <v>62000000</v>
          </cell>
          <cell r="J3741">
            <v>1995</v>
          </cell>
          <cell r="K3741">
            <v>7.6</v>
          </cell>
          <cell r="L3741" t="str">
            <v>Adventure</v>
          </cell>
          <cell r="M3741" t="str">
            <v>Drama</v>
          </cell>
          <cell r="N3741" t="str">
            <v>History</v>
          </cell>
        </row>
        <row r="3742">
          <cell r="A3742" t="str">
            <v>Phillip Noyce</v>
          </cell>
          <cell r="B3742">
            <v>141</v>
          </cell>
          <cell r="C3742">
            <v>122012710</v>
          </cell>
          <cell r="D3742" t="str">
            <v>Action|Crime|Drama|Thriller</v>
          </cell>
          <cell r="E3742" t="str">
            <v>Clear and Present DangerÂ </v>
          </cell>
          <cell r="F3742" t="str">
            <v>http://www.imdb.com/title/tt0109444/?ref_=fn_tt_tt_1</v>
          </cell>
          <cell r="G3742" t="str">
            <v>English</v>
          </cell>
          <cell r="H3742" t="str">
            <v>USA</v>
          </cell>
          <cell r="I3742">
            <v>62000000</v>
          </cell>
          <cell r="J3742">
            <v>1994</v>
          </cell>
          <cell r="K3742">
            <v>6.9</v>
          </cell>
          <cell r="L3742" t="str">
            <v>Action</v>
          </cell>
          <cell r="M3742" t="str">
            <v>Crime</v>
          </cell>
          <cell r="N3742" t="str">
            <v>Drama</v>
          </cell>
          <cell r="O3742" t="str">
            <v>Thriller</v>
          </cell>
        </row>
        <row r="3743">
          <cell r="A3743" t="str">
            <v>Jonathan Mostow</v>
          </cell>
          <cell r="B3743">
            <v>116</v>
          </cell>
          <cell r="C3743">
            <v>77086030</v>
          </cell>
          <cell r="D3743" t="str">
            <v>Action|War</v>
          </cell>
          <cell r="E3743" t="str">
            <v>U-571Â </v>
          </cell>
          <cell r="F3743" t="str">
            <v>http://www.imdb.com/title/tt0141926/?ref_=fn_tt_tt_1</v>
          </cell>
          <cell r="G3743" t="str">
            <v>English</v>
          </cell>
          <cell r="H3743" t="str">
            <v>France</v>
          </cell>
          <cell r="I3743">
            <v>62000000</v>
          </cell>
          <cell r="J3743">
            <v>2000</v>
          </cell>
          <cell r="K3743">
            <v>6.6</v>
          </cell>
          <cell r="L3743" t="str">
            <v>Action</v>
          </cell>
          <cell r="M3743" t="str">
            <v>War</v>
          </cell>
        </row>
        <row r="3744">
          <cell r="A3744" t="str">
            <v>Rob Reiner</v>
          </cell>
          <cell r="B3744">
            <v>114</v>
          </cell>
          <cell r="C3744">
            <v>65000000</v>
          </cell>
          <cell r="D3744" t="str">
            <v>Comedy|Drama|Romance</v>
          </cell>
          <cell r="E3744" t="str">
            <v>The American PresidentÂ </v>
          </cell>
          <cell r="F3744" t="str">
            <v>http://www.imdb.com/title/tt0112346/?ref_=fn_tt_tt_1</v>
          </cell>
          <cell r="G3744" t="str">
            <v>English</v>
          </cell>
          <cell r="H3744" t="str">
            <v>USA</v>
          </cell>
          <cell r="I3744">
            <v>62000000</v>
          </cell>
          <cell r="J3744">
            <v>1995</v>
          </cell>
          <cell r="K3744">
            <v>6.8</v>
          </cell>
          <cell r="L3744" t="str">
            <v>Comedy</v>
          </cell>
          <cell r="M3744" t="str">
            <v>Drama</v>
          </cell>
          <cell r="N3744" t="str">
            <v>Romance</v>
          </cell>
        </row>
        <row r="3745">
          <cell r="A3745" t="str">
            <v>Marco Schnabel</v>
          </cell>
          <cell r="B3745">
            <v>87</v>
          </cell>
          <cell r="C3745">
            <v>32178777</v>
          </cell>
          <cell r="D3745" t="str">
            <v>Comedy|Romance|Sport</v>
          </cell>
          <cell r="E3745" t="str">
            <v>The Love GuruÂ </v>
          </cell>
          <cell r="F3745" t="str">
            <v>http://www.imdb.com/title/tt0811138/?ref_=fn_tt_tt_1</v>
          </cell>
          <cell r="G3745" t="str">
            <v>English</v>
          </cell>
          <cell r="H3745" t="str">
            <v>USA</v>
          </cell>
          <cell r="I3745">
            <v>62000000</v>
          </cell>
          <cell r="J3745">
            <v>2008</v>
          </cell>
          <cell r="K3745">
            <v>3.8</v>
          </cell>
          <cell r="L3745" t="str">
            <v>Comedy</v>
          </cell>
          <cell r="M3745" t="str">
            <v>Romance</v>
          </cell>
          <cell r="N3745" t="str">
            <v>Sport</v>
          </cell>
        </row>
        <row r="3746">
          <cell r="A3746" t="str">
            <v>Karyn Kusama</v>
          </cell>
          <cell r="B3746">
            <v>93</v>
          </cell>
          <cell r="C3746">
            <v>25857987</v>
          </cell>
          <cell r="D3746" t="str">
            <v>Action|Sci-Fi</v>
          </cell>
          <cell r="E3746" t="str">
            <v>Ã†on FluxÂ </v>
          </cell>
          <cell r="F3746" t="str">
            <v>http://www.imdb.com/title/tt0402022/?ref_=fn_tt_tt_1</v>
          </cell>
          <cell r="G3746" t="str">
            <v>English</v>
          </cell>
          <cell r="H3746" t="str">
            <v>USA</v>
          </cell>
          <cell r="I3746">
            <v>62000000</v>
          </cell>
          <cell r="J3746">
            <v>2005</v>
          </cell>
          <cell r="K3746">
            <v>5.5</v>
          </cell>
          <cell r="L3746" t="str">
            <v>Action</v>
          </cell>
          <cell r="M3746" t="str">
            <v>Sci-Fi</v>
          </cell>
        </row>
        <row r="3747">
          <cell r="A3747" t="str">
            <v>Lana Wachowski</v>
          </cell>
          <cell r="B3747">
            <v>136</v>
          </cell>
          <cell r="C3747">
            <v>171383253</v>
          </cell>
          <cell r="D3747" t="str">
            <v>Action|Sci-Fi</v>
          </cell>
          <cell r="E3747" t="str">
            <v>The MatrixÂ </v>
          </cell>
          <cell r="F3747" t="str">
            <v>http://www.imdb.com/title/tt0133093/?ref_=fn_tt_tt_1</v>
          </cell>
          <cell r="G3747" t="str">
            <v>English</v>
          </cell>
          <cell r="H3747" t="str">
            <v>USA</v>
          </cell>
          <cell r="I3747">
            <v>63000000</v>
          </cell>
          <cell r="J3747">
            <v>1999</v>
          </cell>
          <cell r="K3747">
            <v>8.6999999999999993</v>
          </cell>
          <cell r="L3747" t="str">
            <v>Action</v>
          </cell>
          <cell r="M3747" t="str">
            <v>Sci-Fi</v>
          </cell>
        </row>
        <row r="3748">
          <cell r="A3748" t="str">
            <v>Oliver Stone</v>
          </cell>
          <cell r="B3748">
            <v>129</v>
          </cell>
          <cell r="C3748">
            <v>70236496</v>
          </cell>
          <cell r="D3748" t="str">
            <v>Drama|History|Thriller</v>
          </cell>
          <cell r="E3748" t="str">
            <v>World Trade CenterÂ </v>
          </cell>
          <cell r="F3748" t="str">
            <v>http://www.imdb.com/title/tt0469641/?ref_=fn_tt_tt_1</v>
          </cell>
          <cell r="G3748" t="str">
            <v>English</v>
          </cell>
          <cell r="H3748" t="str">
            <v>USA</v>
          </cell>
          <cell r="I3748">
            <v>63000000</v>
          </cell>
          <cell r="J3748">
            <v>2006</v>
          </cell>
          <cell r="K3748">
            <v>6</v>
          </cell>
          <cell r="L3748" t="str">
            <v>Drama</v>
          </cell>
          <cell r="M3748" t="str">
            <v>History</v>
          </cell>
          <cell r="N3748" t="str">
            <v>Thriller</v>
          </cell>
        </row>
        <row r="3749">
          <cell r="A3749" t="str">
            <v>David Fincher</v>
          </cell>
          <cell r="B3749">
            <v>151</v>
          </cell>
          <cell r="C3749">
            <v>37023395</v>
          </cell>
          <cell r="D3749" t="str">
            <v>Drama</v>
          </cell>
          <cell r="E3749" t="str">
            <v>Fight ClubÂ </v>
          </cell>
          <cell r="F3749" t="str">
            <v>http://www.imdb.com/title/tt0137523/?ref_=fn_tt_tt_1</v>
          </cell>
          <cell r="G3749" t="str">
            <v>English</v>
          </cell>
          <cell r="H3749" t="str">
            <v>USA</v>
          </cell>
          <cell r="I3749">
            <v>63000000</v>
          </cell>
          <cell r="J3749">
            <v>1999</v>
          </cell>
          <cell r="K3749">
            <v>8.8000000000000007</v>
          </cell>
          <cell r="L3749" t="str">
            <v>Drama</v>
          </cell>
          <cell r="M3749">
            <v>0</v>
          </cell>
        </row>
        <row r="3750">
          <cell r="A3750" t="str">
            <v>Jay Roach</v>
          </cell>
          <cell r="B3750">
            <v>94</v>
          </cell>
          <cell r="C3750">
            <v>213079163</v>
          </cell>
          <cell r="D3750" t="str">
            <v>Action|Comedy|Crime</v>
          </cell>
          <cell r="E3750" t="str">
            <v>Austin Powers in GoldmemberÂ </v>
          </cell>
          <cell r="F3750" t="str">
            <v>http://www.imdb.com/title/tt0295178/?ref_=fn_tt_tt_1</v>
          </cell>
          <cell r="G3750" t="str">
            <v>English</v>
          </cell>
          <cell r="H3750" t="str">
            <v>USA</v>
          </cell>
          <cell r="I3750">
            <v>63000000</v>
          </cell>
          <cell r="J3750">
            <v>2002</v>
          </cell>
          <cell r="K3750">
            <v>6.2</v>
          </cell>
          <cell r="L3750" t="str">
            <v>Action</v>
          </cell>
          <cell r="M3750" t="str">
            <v>Comedy</v>
          </cell>
          <cell r="N3750" t="str">
            <v>Crime</v>
          </cell>
        </row>
        <row r="3751">
          <cell r="A3751" t="str">
            <v>Steven Spielberg</v>
          </cell>
          <cell r="B3751">
            <v>127</v>
          </cell>
          <cell r="C3751">
            <v>356784000</v>
          </cell>
          <cell r="D3751" t="str">
            <v>Adventure|Sci-Fi|Thriller</v>
          </cell>
          <cell r="E3751" t="str">
            <v>Jurassic ParkÂ </v>
          </cell>
          <cell r="F3751" t="str">
            <v>http://www.imdb.com/title/tt0107290/?ref_=fn_tt_tt_1</v>
          </cell>
          <cell r="G3751" t="str">
            <v>English</v>
          </cell>
          <cell r="H3751" t="str">
            <v>USA</v>
          </cell>
          <cell r="I3751">
            <v>63000000</v>
          </cell>
          <cell r="J3751">
            <v>1993</v>
          </cell>
          <cell r="K3751">
            <v>8.1</v>
          </cell>
          <cell r="L3751" t="str">
            <v>Adventure</v>
          </cell>
          <cell r="M3751" t="str">
            <v>Sci-Fi</v>
          </cell>
          <cell r="N3751" t="str">
            <v>Thriller</v>
          </cell>
        </row>
        <row r="3752">
          <cell r="A3752" t="str">
            <v>Lawrence Kasdan</v>
          </cell>
          <cell r="B3752">
            <v>212</v>
          </cell>
          <cell r="C3752">
            <v>25052000</v>
          </cell>
          <cell r="D3752" t="str">
            <v>Adventure|Biography|Crime|Drama|Western</v>
          </cell>
          <cell r="E3752" t="str">
            <v>Wyatt EarpÂ </v>
          </cell>
          <cell r="F3752" t="str">
            <v>http://www.imdb.com/title/tt0111756/?ref_=fn_tt_tt_1</v>
          </cell>
          <cell r="G3752" t="str">
            <v>English</v>
          </cell>
          <cell r="H3752" t="str">
            <v>USA</v>
          </cell>
          <cell r="I3752">
            <v>63000000</v>
          </cell>
          <cell r="J3752">
            <v>1994</v>
          </cell>
          <cell r="K3752">
            <v>6.6</v>
          </cell>
          <cell r="L3752" t="str">
            <v>Adventure</v>
          </cell>
          <cell r="M3752" t="str">
            <v>Biography</v>
          </cell>
          <cell r="N3752" t="str">
            <v>Crime</v>
          </cell>
          <cell r="O3752" t="str">
            <v>Drama</v>
          </cell>
        </row>
        <row r="3753">
          <cell r="A3753" t="str">
            <v>Tim Hill</v>
          </cell>
          <cell r="B3753">
            <v>95</v>
          </cell>
          <cell r="C3753">
            <v>108012170</v>
          </cell>
          <cell r="D3753" t="str">
            <v>Adventure|Animation|Comedy|Family|Fantasy</v>
          </cell>
          <cell r="E3753" t="str">
            <v>HopÂ </v>
          </cell>
          <cell r="F3753" t="str">
            <v>http://www.imdb.com/title/tt1411704/?ref_=fn_tt_tt_1</v>
          </cell>
          <cell r="G3753" t="str">
            <v>English</v>
          </cell>
          <cell r="H3753" t="str">
            <v>USA</v>
          </cell>
          <cell r="I3753">
            <v>63000000</v>
          </cell>
          <cell r="J3753">
            <v>2011</v>
          </cell>
          <cell r="K3753">
            <v>5.5</v>
          </cell>
          <cell r="L3753" t="str">
            <v>Adventure</v>
          </cell>
          <cell r="M3753" t="str">
            <v>Animation</v>
          </cell>
          <cell r="N3753" t="str">
            <v>Comedy</v>
          </cell>
          <cell r="O3753" t="str">
            <v>Family</v>
          </cell>
        </row>
        <row r="3754">
          <cell r="A3754" t="str">
            <v>Peter MacDonald</v>
          </cell>
          <cell r="B3754">
            <v>87</v>
          </cell>
          <cell r="C3754">
            <v>53715611</v>
          </cell>
          <cell r="D3754" t="str">
            <v>Action|Adventure|Thriller|War</v>
          </cell>
          <cell r="E3754" t="str">
            <v>Rambo IIIÂ </v>
          </cell>
          <cell r="F3754" t="str">
            <v>http://www.imdb.com/title/tt0095956/?ref_=fn_tt_tt_1</v>
          </cell>
          <cell r="G3754" t="str">
            <v>English</v>
          </cell>
          <cell r="H3754" t="str">
            <v>USA</v>
          </cell>
          <cell r="I3754">
            <v>63000000</v>
          </cell>
          <cell r="J3754">
            <v>1988</v>
          </cell>
          <cell r="K3754">
            <v>5.7</v>
          </cell>
          <cell r="L3754" t="str">
            <v>Action</v>
          </cell>
          <cell r="M3754" t="str">
            <v>Adventure</v>
          </cell>
          <cell r="N3754" t="str">
            <v>Thriller</v>
          </cell>
          <cell r="O3754" t="str">
            <v>War</v>
          </cell>
        </row>
        <row r="3755">
          <cell r="A3755" t="str">
            <v>Sydney Pollack</v>
          </cell>
          <cell r="B3755">
            <v>133</v>
          </cell>
          <cell r="C3755">
            <v>31054924</v>
          </cell>
          <cell r="D3755" t="str">
            <v>Drama|Mystery|Romance</v>
          </cell>
          <cell r="E3755" t="str">
            <v>Random HeartsÂ </v>
          </cell>
          <cell r="F3755" t="str">
            <v>http://www.imdb.com/title/tt0156934/?ref_=fn_tt_tt_1</v>
          </cell>
          <cell r="G3755" t="str">
            <v>English</v>
          </cell>
          <cell r="H3755" t="str">
            <v>USA</v>
          </cell>
          <cell r="I3755">
            <v>64000000</v>
          </cell>
          <cell r="J3755">
            <v>1999</v>
          </cell>
          <cell r="K3755">
            <v>5.0999999999999996</v>
          </cell>
          <cell r="L3755" t="str">
            <v>Drama</v>
          </cell>
          <cell r="M3755" t="str">
            <v>Mystery</v>
          </cell>
          <cell r="N3755" t="str">
            <v>Romance</v>
          </cell>
        </row>
        <row r="3756">
          <cell r="A3756" t="str">
            <v>Keenen Ivory Wayans</v>
          </cell>
          <cell r="B3756">
            <v>98</v>
          </cell>
          <cell r="C3756">
            <v>58255287</v>
          </cell>
          <cell r="D3756" t="str">
            <v>Comedy|Crime</v>
          </cell>
          <cell r="E3756" t="str">
            <v>LittlemanÂ </v>
          </cell>
          <cell r="F3756" t="str">
            <v>http://www.imdb.com/title/tt0430304/?ref_=fn_tt_tt_1</v>
          </cell>
          <cell r="G3756" t="str">
            <v>English</v>
          </cell>
          <cell r="H3756" t="str">
            <v>USA</v>
          </cell>
          <cell r="I3756">
            <v>64000000</v>
          </cell>
          <cell r="J3756">
            <v>2006</v>
          </cell>
          <cell r="K3756">
            <v>4.3</v>
          </cell>
          <cell r="L3756" t="str">
            <v>Comedy</v>
          </cell>
          <cell r="M3756" t="str">
            <v>Crime</v>
          </cell>
        </row>
        <row r="3757">
          <cell r="A3757" t="str">
            <v>Paul Verhoeven</v>
          </cell>
          <cell r="B3757">
            <v>113</v>
          </cell>
          <cell r="C3757">
            <v>119412921</v>
          </cell>
          <cell r="D3757" t="str">
            <v>Action|Sci-Fi</v>
          </cell>
          <cell r="E3757" t="str">
            <v>Total RecallÂ </v>
          </cell>
          <cell r="F3757" t="str">
            <v>http://www.imdb.com/title/tt0100802/?ref_=fn_tt_tt_1</v>
          </cell>
          <cell r="G3757" t="str">
            <v>English</v>
          </cell>
          <cell r="H3757" t="str">
            <v>USA</v>
          </cell>
          <cell r="I3757">
            <v>65000000</v>
          </cell>
          <cell r="J3757">
            <v>1990</v>
          </cell>
          <cell r="K3757">
            <v>7.5</v>
          </cell>
          <cell r="L3757" t="str">
            <v>Action</v>
          </cell>
          <cell r="M3757" t="str">
            <v>Sci-Fi</v>
          </cell>
        </row>
        <row r="3758">
          <cell r="A3758" t="str">
            <v>Peter Jackson</v>
          </cell>
          <cell r="B3758">
            <v>135</v>
          </cell>
          <cell r="C3758">
            <v>43982842</v>
          </cell>
          <cell r="D3758" t="str">
            <v>Drama|Fantasy|Thriller</v>
          </cell>
          <cell r="E3758" t="str">
            <v>The Lovely BonesÂ </v>
          </cell>
          <cell r="F3758" t="str">
            <v>http://www.imdb.com/title/tt0380510/?ref_=fn_tt_tt_1</v>
          </cell>
          <cell r="G3758" t="str">
            <v>English</v>
          </cell>
          <cell r="H3758" t="str">
            <v>USA</v>
          </cell>
          <cell r="I3758">
            <v>65000000</v>
          </cell>
          <cell r="J3758">
            <v>2009</v>
          </cell>
          <cell r="K3758">
            <v>6.7</v>
          </cell>
          <cell r="L3758" t="str">
            <v>Drama</v>
          </cell>
          <cell r="M3758" t="str">
            <v>Fantasy</v>
          </cell>
          <cell r="N3758" t="str">
            <v>Thriller</v>
          </cell>
        </row>
        <row r="3759">
          <cell r="A3759" t="str">
            <v>Peter Segal</v>
          </cell>
          <cell r="B3759">
            <v>109</v>
          </cell>
          <cell r="C3759">
            <v>123307945</v>
          </cell>
          <cell r="D3759" t="str">
            <v>Comedy|Romance|Sci-Fi</v>
          </cell>
          <cell r="E3759" t="str">
            <v>Nutty Professor II: The KlumpsÂ </v>
          </cell>
          <cell r="F3759" t="str">
            <v>http://www.imdb.com/title/tt0144528/?ref_=fn_tt_tt_1</v>
          </cell>
          <cell r="G3759" t="str">
            <v>English</v>
          </cell>
          <cell r="H3759" t="str">
            <v>USA</v>
          </cell>
          <cell r="I3759">
            <v>65000000</v>
          </cell>
          <cell r="J3759">
            <v>2000</v>
          </cell>
          <cell r="K3759">
            <v>4.3</v>
          </cell>
          <cell r="L3759" t="str">
            <v>Comedy</v>
          </cell>
          <cell r="M3759" t="str">
            <v>Romance</v>
          </cell>
          <cell r="N3759" t="str">
            <v>Sci-Fi</v>
          </cell>
        </row>
        <row r="3760">
          <cell r="A3760" t="str">
            <v>David Fincher</v>
          </cell>
          <cell r="B3760">
            <v>162</v>
          </cell>
          <cell r="C3760">
            <v>33048353</v>
          </cell>
          <cell r="D3760" t="str">
            <v>Crime|Drama|History|Mystery|Thriller</v>
          </cell>
          <cell r="E3760" t="str">
            <v>ZodiacÂ </v>
          </cell>
          <cell r="F3760" t="str">
            <v>http://www.imdb.com/title/tt0443706/?ref_=fn_tt_tt_1</v>
          </cell>
          <cell r="G3760" t="str">
            <v>English</v>
          </cell>
          <cell r="H3760" t="str">
            <v>USA</v>
          </cell>
          <cell r="I3760">
            <v>65000000</v>
          </cell>
          <cell r="J3760">
            <v>2007</v>
          </cell>
          <cell r="K3760">
            <v>7.7</v>
          </cell>
          <cell r="L3760" t="str">
            <v>Crime</v>
          </cell>
          <cell r="M3760" t="str">
            <v>Drama</v>
          </cell>
          <cell r="N3760" t="str">
            <v>History</v>
          </cell>
          <cell r="O3760" t="str">
            <v>Mystery</v>
          </cell>
        </row>
        <row r="3761">
          <cell r="A3761" t="str">
            <v>Shawn Levy</v>
          </cell>
          <cell r="B3761">
            <v>93</v>
          </cell>
          <cell r="C3761">
            <v>82226474</v>
          </cell>
          <cell r="D3761" t="str">
            <v>Adventure|Comedy|Crime|Family|Mystery</v>
          </cell>
          <cell r="E3761" t="str">
            <v>The Pink PantherÂ </v>
          </cell>
          <cell r="F3761" t="str">
            <v>http://www.imdb.com/title/tt0383216/?ref_=fn_tt_tt_1</v>
          </cell>
          <cell r="G3761" t="str">
            <v>English</v>
          </cell>
          <cell r="H3761" t="str">
            <v>USA</v>
          </cell>
          <cell r="I3761">
            <v>65000000</v>
          </cell>
          <cell r="J3761">
            <v>2006</v>
          </cell>
          <cell r="K3761">
            <v>5.6</v>
          </cell>
          <cell r="L3761" t="str">
            <v>Adventure</v>
          </cell>
          <cell r="M3761" t="str">
            <v>Comedy</v>
          </cell>
          <cell r="N3761" t="str">
            <v>Crime</v>
          </cell>
          <cell r="O3761" t="str">
            <v>Family</v>
          </cell>
        </row>
        <row r="3762">
          <cell r="A3762" t="str">
            <v>Kinka Usher</v>
          </cell>
          <cell r="B3762">
            <v>121</v>
          </cell>
          <cell r="C3762">
            <v>29655590</v>
          </cell>
          <cell r="D3762" t="str">
            <v>Action|Comedy|Fantasy|Sci-Fi</v>
          </cell>
          <cell r="E3762" t="str">
            <v>Mystery MenÂ </v>
          </cell>
          <cell r="F3762" t="str">
            <v>http://www.imdb.com/title/tt0132347/?ref_=fn_tt_tt_1</v>
          </cell>
          <cell r="G3762" t="str">
            <v>English</v>
          </cell>
          <cell r="H3762" t="str">
            <v>USA</v>
          </cell>
          <cell r="I3762">
            <v>65000000</v>
          </cell>
          <cell r="J3762">
            <v>1999</v>
          </cell>
          <cell r="K3762">
            <v>6</v>
          </cell>
          <cell r="L3762" t="str">
            <v>Action</v>
          </cell>
          <cell r="M3762" t="str">
            <v>Comedy</v>
          </cell>
          <cell r="N3762" t="str">
            <v>Fantasy</v>
          </cell>
          <cell r="O3762" t="str">
            <v>Sci-Fi</v>
          </cell>
        </row>
        <row r="3763">
          <cell r="A3763" t="str">
            <v>Steven Spielberg</v>
          </cell>
          <cell r="B3763">
            <v>150</v>
          </cell>
          <cell r="C3763">
            <v>182204440</v>
          </cell>
          <cell r="D3763" t="str">
            <v>Biography|Drama|History|War</v>
          </cell>
          <cell r="E3763" t="str">
            <v>LincolnÂ </v>
          </cell>
          <cell r="F3763" t="str">
            <v>http://www.imdb.com/title/tt0443272/?ref_=fn_tt_tt_1</v>
          </cell>
          <cell r="G3763" t="str">
            <v>English</v>
          </cell>
          <cell r="H3763" t="str">
            <v>USA</v>
          </cell>
          <cell r="I3763">
            <v>65000000</v>
          </cell>
          <cell r="J3763">
            <v>2012</v>
          </cell>
          <cell r="K3763">
            <v>7.4</v>
          </cell>
          <cell r="L3763" t="str">
            <v>Biography</v>
          </cell>
          <cell r="M3763" t="str">
            <v>Drama</v>
          </cell>
          <cell r="N3763" t="str">
            <v>History</v>
          </cell>
          <cell r="O3763" t="str">
            <v>War</v>
          </cell>
        </row>
        <row r="3764">
          <cell r="A3764" t="str">
            <v>Nora Ephron</v>
          </cell>
          <cell r="B3764">
            <v>119</v>
          </cell>
          <cell r="C3764">
            <v>115731542</v>
          </cell>
          <cell r="D3764" t="str">
            <v>Comedy|Drama|Romance</v>
          </cell>
          <cell r="E3764" t="str">
            <v>You've Got MailÂ </v>
          </cell>
          <cell r="F3764" t="str">
            <v>http://www.imdb.com/title/tt0128853/?ref_=fn_tt_tt_1</v>
          </cell>
          <cell r="G3764" t="str">
            <v>English</v>
          </cell>
          <cell r="H3764" t="str">
            <v>USA</v>
          </cell>
          <cell r="I3764">
            <v>65000000</v>
          </cell>
          <cell r="J3764">
            <v>1998</v>
          </cell>
          <cell r="K3764">
            <v>6.5</v>
          </cell>
          <cell r="L3764" t="str">
            <v>Comedy</v>
          </cell>
          <cell r="M3764" t="str">
            <v>Drama</v>
          </cell>
          <cell r="N3764" t="str">
            <v>Romance</v>
          </cell>
        </row>
        <row r="3765">
          <cell r="A3765" t="str">
            <v>Adam McKay</v>
          </cell>
          <cell r="B3765">
            <v>106</v>
          </cell>
          <cell r="C3765">
            <v>100468793</v>
          </cell>
          <cell r="D3765" t="str">
            <v>Comedy</v>
          </cell>
          <cell r="E3765" t="str">
            <v>Step BrothersÂ </v>
          </cell>
          <cell r="F3765" t="str">
            <v>http://www.imdb.com/title/tt0838283/?ref_=fn_tt_tt_1</v>
          </cell>
          <cell r="G3765" t="str">
            <v>English</v>
          </cell>
          <cell r="H3765" t="str">
            <v>USA</v>
          </cell>
          <cell r="I3765">
            <v>65000000</v>
          </cell>
          <cell r="J3765">
            <v>2008</v>
          </cell>
          <cell r="K3765">
            <v>6.9</v>
          </cell>
          <cell r="L3765" t="str">
            <v>Comedy</v>
          </cell>
          <cell r="M3765">
            <v>0</v>
          </cell>
        </row>
        <row r="3766">
          <cell r="A3766" t="str">
            <v>Martin Campbell</v>
          </cell>
          <cell r="B3766">
            <v>136</v>
          </cell>
          <cell r="C3766">
            <v>93771072</v>
          </cell>
          <cell r="D3766" t="str">
            <v>Action|Adventure|Comedy|Romance|Thriller|Western</v>
          </cell>
          <cell r="E3766" t="str">
            <v>The Mask of ZorroÂ </v>
          </cell>
          <cell r="F3766" t="str">
            <v>http://www.imdb.com/title/tt0120746/?ref_=fn_tt_tt_1</v>
          </cell>
          <cell r="G3766" t="str">
            <v>English</v>
          </cell>
          <cell r="H3766" t="str">
            <v>USA</v>
          </cell>
          <cell r="I3766">
            <v>65000000</v>
          </cell>
          <cell r="J3766">
            <v>1998</v>
          </cell>
          <cell r="K3766">
            <v>6.7</v>
          </cell>
          <cell r="L3766" t="str">
            <v>Action</v>
          </cell>
          <cell r="M3766" t="str">
            <v>Adventure</v>
          </cell>
          <cell r="N3766" t="str">
            <v>Comedy</v>
          </cell>
          <cell r="O3766" t="str">
            <v>Romance</v>
          </cell>
        </row>
        <row r="3767">
          <cell r="A3767" t="str">
            <v>Todd Phillips</v>
          </cell>
          <cell r="B3767">
            <v>95</v>
          </cell>
          <cell r="C3767">
            <v>100448498</v>
          </cell>
          <cell r="D3767" t="str">
            <v>Comedy|Drama</v>
          </cell>
          <cell r="E3767" t="str">
            <v>Due DateÂ </v>
          </cell>
          <cell r="F3767" t="str">
            <v>http://www.imdb.com/title/tt1231583/?ref_=fn_tt_tt_1</v>
          </cell>
          <cell r="G3767" t="str">
            <v>English</v>
          </cell>
          <cell r="H3767" t="str">
            <v>USA</v>
          </cell>
          <cell r="I3767">
            <v>65000000</v>
          </cell>
          <cell r="J3767">
            <v>2010</v>
          </cell>
          <cell r="K3767">
            <v>6.6</v>
          </cell>
          <cell r="L3767" t="str">
            <v>Comedy</v>
          </cell>
          <cell r="M3767" t="str">
            <v>Drama</v>
          </cell>
        </row>
        <row r="3768">
          <cell r="A3768" t="str">
            <v>Angelina Jolie Pitt</v>
          </cell>
          <cell r="B3768">
            <v>137</v>
          </cell>
          <cell r="C3768">
            <v>115603980</v>
          </cell>
          <cell r="D3768" t="str">
            <v>Biography|Drama|Sport|War</v>
          </cell>
          <cell r="E3768" t="str">
            <v>UnbrokenÂ </v>
          </cell>
          <cell r="F3768" t="str">
            <v>http://www.imdb.com/title/tt1809398/?ref_=fn_tt_tt_1</v>
          </cell>
          <cell r="G3768" t="str">
            <v>English</v>
          </cell>
          <cell r="H3768" t="str">
            <v>USA</v>
          </cell>
          <cell r="I3768">
            <v>65000000</v>
          </cell>
          <cell r="J3768">
            <v>2014</v>
          </cell>
          <cell r="K3768">
            <v>7.2</v>
          </cell>
          <cell r="L3768" t="str">
            <v>Biography</v>
          </cell>
          <cell r="M3768" t="str">
            <v>Drama</v>
          </cell>
          <cell r="N3768" t="str">
            <v>Sport</v>
          </cell>
          <cell r="O3768" t="str">
            <v>War</v>
          </cell>
        </row>
        <row r="3769">
          <cell r="A3769" t="str">
            <v>Clint Eastwood</v>
          </cell>
          <cell r="B3769">
            <v>130</v>
          </cell>
          <cell r="C3769">
            <v>90454043</v>
          </cell>
          <cell r="D3769" t="str">
            <v>Action|Adventure|Thriller</v>
          </cell>
          <cell r="E3769" t="str">
            <v>Space CowboysÂ </v>
          </cell>
          <cell r="F3769" t="str">
            <v>http://www.imdb.com/title/tt0186566/?ref_=fn_tt_tt_1</v>
          </cell>
          <cell r="G3769" t="str">
            <v>English</v>
          </cell>
          <cell r="H3769" t="str">
            <v>USA</v>
          </cell>
          <cell r="I3769">
            <v>65000000</v>
          </cell>
          <cell r="J3769">
            <v>2000</v>
          </cell>
          <cell r="K3769">
            <v>6.4</v>
          </cell>
          <cell r="L3769" t="str">
            <v>Action</v>
          </cell>
          <cell r="M3769" t="str">
            <v>Adventure</v>
          </cell>
          <cell r="N3769" t="str">
            <v>Thriller</v>
          </cell>
        </row>
        <row r="3770">
          <cell r="A3770" t="str">
            <v>Mike Newell</v>
          </cell>
          <cell r="B3770">
            <v>117</v>
          </cell>
          <cell r="C3770">
            <v>63695760</v>
          </cell>
          <cell r="D3770" t="str">
            <v>Drama</v>
          </cell>
          <cell r="E3770" t="str">
            <v>Mona Lisa SmileÂ </v>
          </cell>
          <cell r="F3770" t="str">
            <v>http://www.imdb.com/title/tt0304415/?ref_=fn_tt_tt_1</v>
          </cell>
          <cell r="G3770" t="str">
            <v>English</v>
          </cell>
          <cell r="H3770" t="str">
            <v>USA</v>
          </cell>
          <cell r="I3770">
            <v>65000000</v>
          </cell>
          <cell r="J3770">
            <v>2003</v>
          </cell>
          <cell r="K3770">
            <v>6.4</v>
          </cell>
          <cell r="L3770" t="str">
            <v>Drama</v>
          </cell>
          <cell r="M3770">
            <v>0</v>
          </cell>
        </row>
        <row r="3771">
          <cell r="A3771" t="str">
            <v>Larry Charles</v>
          </cell>
          <cell r="B3771">
            <v>99</v>
          </cell>
          <cell r="C3771">
            <v>59617068</v>
          </cell>
          <cell r="D3771" t="str">
            <v>Comedy|Romance</v>
          </cell>
          <cell r="E3771" t="str">
            <v>The DictatorÂ </v>
          </cell>
          <cell r="F3771" t="str">
            <v>http://www.imdb.com/title/tt1645170/?ref_=fn_tt_tt_1</v>
          </cell>
          <cell r="G3771" t="str">
            <v>English</v>
          </cell>
          <cell r="H3771" t="str">
            <v>USA</v>
          </cell>
          <cell r="I3771">
            <v>65000000</v>
          </cell>
          <cell r="J3771">
            <v>2012</v>
          </cell>
          <cell r="K3771">
            <v>6.4</v>
          </cell>
          <cell r="L3771" t="str">
            <v>Comedy</v>
          </cell>
          <cell r="M3771" t="str">
            <v>Romance</v>
          </cell>
        </row>
        <row r="3772">
          <cell r="A3772" t="str">
            <v>Stanley Kubrick</v>
          </cell>
          <cell r="B3772">
            <v>159</v>
          </cell>
          <cell r="C3772">
            <v>55637680</v>
          </cell>
          <cell r="D3772" t="str">
            <v>Drama|Mystery|Thriller</v>
          </cell>
          <cell r="E3772" t="str">
            <v>Eyes Wide ShutÂ </v>
          </cell>
          <cell r="F3772" t="str">
            <v>http://www.imdb.com/title/tt0120663/?ref_=fn_tt_tt_1</v>
          </cell>
          <cell r="G3772" t="str">
            <v>English</v>
          </cell>
          <cell r="H3772" t="str">
            <v>UK</v>
          </cell>
          <cell r="I3772">
            <v>65000000</v>
          </cell>
          <cell r="J3772">
            <v>1999</v>
          </cell>
          <cell r="K3772">
            <v>7.3</v>
          </cell>
          <cell r="L3772" t="str">
            <v>Drama</v>
          </cell>
          <cell r="M3772" t="str">
            <v>Mystery</v>
          </cell>
          <cell r="N3772" t="str">
            <v>Thriller</v>
          </cell>
        </row>
        <row r="3773">
          <cell r="A3773" t="str">
            <v>Will Gluck</v>
          </cell>
          <cell r="B3773">
            <v>118</v>
          </cell>
          <cell r="C3773">
            <v>85911262</v>
          </cell>
          <cell r="D3773" t="str">
            <v>Comedy|Drama|Family|Musical</v>
          </cell>
          <cell r="E3773" t="str">
            <v>AnnieÂ </v>
          </cell>
          <cell r="F3773" t="str">
            <v>http://www.imdb.com/title/tt1823664/?ref_=fn_tt_tt_1</v>
          </cell>
          <cell r="G3773" t="str">
            <v>English</v>
          </cell>
          <cell r="H3773" t="str">
            <v>USA</v>
          </cell>
          <cell r="I3773">
            <v>65000000</v>
          </cell>
          <cell r="J3773">
            <v>2014</v>
          </cell>
          <cell r="K3773">
            <v>5.2</v>
          </cell>
          <cell r="L3773" t="str">
            <v>Comedy</v>
          </cell>
          <cell r="M3773" t="str">
            <v>Drama</v>
          </cell>
          <cell r="N3773" t="str">
            <v>Family</v>
          </cell>
          <cell r="O3773" t="str">
            <v>Musical</v>
          </cell>
        </row>
        <row r="3774">
          <cell r="A3774" t="str">
            <v>McG</v>
          </cell>
          <cell r="B3774">
            <v>103</v>
          </cell>
          <cell r="C3774">
            <v>54758461</v>
          </cell>
          <cell r="D3774" t="str">
            <v>Action|Comedy|Romance</v>
          </cell>
          <cell r="E3774" t="str">
            <v>This Means WarÂ </v>
          </cell>
          <cell r="F3774" t="str">
            <v>http://www.imdb.com/title/tt1596350/?ref_=fn_tt_tt_1</v>
          </cell>
          <cell r="G3774" t="str">
            <v>English</v>
          </cell>
          <cell r="H3774" t="str">
            <v>USA</v>
          </cell>
          <cell r="I3774">
            <v>65000000</v>
          </cell>
          <cell r="J3774">
            <v>2012</v>
          </cell>
          <cell r="K3774">
            <v>6.3</v>
          </cell>
          <cell r="L3774" t="str">
            <v>Action</v>
          </cell>
          <cell r="M3774" t="str">
            <v>Comedy</v>
          </cell>
          <cell r="N3774" t="str">
            <v>Romance</v>
          </cell>
        </row>
        <row r="3775">
          <cell r="A3775" t="str">
            <v>David S. Goyer</v>
          </cell>
          <cell r="B3775">
            <v>122</v>
          </cell>
          <cell r="C3775">
            <v>52397389</v>
          </cell>
          <cell r="D3775" t="str">
            <v>Action|Adventure|Fantasy|Horror|Sci-Fi|Thriller</v>
          </cell>
          <cell r="E3775" t="str">
            <v>Blade: TrinityÂ </v>
          </cell>
          <cell r="F3775" t="str">
            <v>http://www.imdb.com/title/tt0359013/?ref_=fn_tt_tt_1</v>
          </cell>
          <cell r="G3775" t="str">
            <v>English</v>
          </cell>
          <cell r="H3775" t="str">
            <v>USA</v>
          </cell>
          <cell r="I3775">
            <v>65000000</v>
          </cell>
          <cell r="J3775">
            <v>2004</v>
          </cell>
          <cell r="K3775">
            <v>5.9</v>
          </cell>
          <cell r="L3775" t="str">
            <v>Action</v>
          </cell>
          <cell r="M3775" t="str">
            <v>Adventure</v>
          </cell>
          <cell r="N3775" t="str">
            <v>Fantasy</v>
          </cell>
          <cell r="O3775" t="str">
            <v>Horror</v>
          </cell>
        </row>
        <row r="3776">
          <cell r="A3776" t="str">
            <v>Mike Nichols</v>
          </cell>
          <cell r="B3776">
            <v>143</v>
          </cell>
          <cell r="C3776">
            <v>38966057</v>
          </cell>
          <cell r="D3776" t="str">
            <v>Comedy|Drama</v>
          </cell>
          <cell r="E3776" t="str">
            <v>Primary ColorsÂ </v>
          </cell>
          <cell r="F3776" t="str">
            <v>http://www.imdb.com/title/tt0119942/?ref_=fn_tt_tt_1</v>
          </cell>
          <cell r="G3776" t="str">
            <v>English</v>
          </cell>
          <cell r="H3776" t="str">
            <v>France</v>
          </cell>
          <cell r="I3776">
            <v>65000000</v>
          </cell>
          <cell r="J3776">
            <v>1998</v>
          </cell>
          <cell r="K3776">
            <v>6.7</v>
          </cell>
          <cell r="L3776" t="str">
            <v>Comedy</v>
          </cell>
          <cell r="M3776" t="str">
            <v>Drama</v>
          </cell>
        </row>
        <row r="3777">
          <cell r="A3777" t="str">
            <v>Paul W.S. Anderson</v>
          </cell>
          <cell r="B3777">
            <v>96</v>
          </cell>
          <cell r="C3777">
            <v>42345531</v>
          </cell>
          <cell r="D3777" t="str">
            <v>Action|Horror|Sci-Fi|Thriller</v>
          </cell>
          <cell r="E3777" t="str">
            <v>Resident Evil: RetributionÂ </v>
          </cell>
          <cell r="F3777" t="str">
            <v>http://www.imdb.com/title/tt1855325/?ref_=fn_tt_tt_1</v>
          </cell>
          <cell r="G3777" t="str">
            <v>English</v>
          </cell>
          <cell r="H3777" t="str">
            <v>Germany</v>
          </cell>
          <cell r="I3777">
            <v>65000000</v>
          </cell>
          <cell r="J3777">
            <v>2012</v>
          </cell>
          <cell r="K3777">
            <v>5.4</v>
          </cell>
          <cell r="L3777" t="str">
            <v>Action</v>
          </cell>
          <cell r="M3777" t="str">
            <v>Horror</v>
          </cell>
          <cell r="N3777" t="str">
            <v>Sci-Fi</v>
          </cell>
          <cell r="O3777" t="str">
            <v>Thriller</v>
          </cell>
        </row>
        <row r="3778">
          <cell r="A3778" t="str">
            <v>Renny Harlin</v>
          </cell>
          <cell r="B3778">
            <v>121</v>
          </cell>
          <cell r="C3778">
            <v>33328051</v>
          </cell>
          <cell r="D3778" t="str">
            <v>Action|Crime|Drama|Mystery|Thriller</v>
          </cell>
          <cell r="E3778" t="str">
            <v>The Long Kiss GoodnightÂ </v>
          </cell>
          <cell r="F3778" t="str">
            <v>http://www.imdb.com/title/tt0116908/?ref_=fn_tt_tt_1</v>
          </cell>
          <cell r="G3778" t="str">
            <v>English</v>
          </cell>
          <cell r="H3778" t="str">
            <v>USA</v>
          </cell>
          <cell r="I3778">
            <v>65000000</v>
          </cell>
          <cell r="J3778">
            <v>1996</v>
          </cell>
          <cell r="K3778">
            <v>6.7</v>
          </cell>
          <cell r="L3778" t="str">
            <v>Action</v>
          </cell>
          <cell r="M3778" t="str">
            <v>Crime</v>
          </cell>
          <cell r="N3778" t="str">
            <v>Drama</v>
          </cell>
          <cell r="O3778" t="str">
            <v>Mystery</v>
          </cell>
        </row>
        <row r="3779">
          <cell r="A3779" t="str">
            <v>Taylor Hackford</v>
          </cell>
          <cell r="B3779">
            <v>135</v>
          </cell>
          <cell r="C3779">
            <v>32598931</v>
          </cell>
          <cell r="D3779" t="str">
            <v>Action|Drama|Thriller</v>
          </cell>
          <cell r="E3779" t="str">
            <v>Proof of LifeÂ </v>
          </cell>
          <cell r="F3779" t="str">
            <v>http://www.imdb.com/title/tt0228750/?ref_=fn_tt_tt_1</v>
          </cell>
          <cell r="G3779" t="str">
            <v>English</v>
          </cell>
          <cell r="H3779" t="str">
            <v>USA</v>
          </cell>
          <cell r="I3779">
            <v>65000000</v>
          </cell>
          <cell r="J3779">
            <v>2000</v>
          </cell>
          <cell r="K3779">
            <v>6.2</v>
          </cell>
          <cell r="L3779" t="str">
            <v>Action</v>
          </cell>
          <cell r="M3779" t="str">
            <v>Drama</v>
          </cell>
          <cell r="N3779" t="str">
            <v>Thriller</v>
          </cell>
        </row>
        <row r="3780">
          <cell r="A3780" t="str">
            <v>Jon Favreau</v>
          </cell>
          <cell r="B3780">
            <v>101</v>
          </cell>
          <cell r="C3780">
            <v>28045540</v>
          </cell>
          <cell r="D3780" t="str">
            <v>Action|Adventure|Comedy|Family|Fantasy|Sci-Fi</v>
          </cell>
          <cell r="E3780" t="str">
            <v>Zathura: A Space AdventureÂ </v>
          </cell>
          <cell r="F3780" t="str">
            <v>http://www.imdb.com/title/tt0406375/?ref_=fn_tt_tt_1</v>
          </cell>
          <cell r="G3780" t="str">
            <v>English</v>
          </cell>
          <cell r="H3780" t="str">
            <v>USA</v>
          </cell>
          <cell r="I3780">
            <v>65000000</v>
          </cell>
          <cell r="J3780">
            <v>2005</v>
          </cell>
          <cell r="K3780">
            <v>6.1</v>
          </cell>
          <cell r="L3780" t="str">
            <v>Action</v>
          </cell>
          <cell r="M3780" t="str">
            <v>Adventure</v>
          </cell>
          <cell r="N3780" t="str">
            <v>Comedy</v>
          </cell>
          <cell r="O3780" t="str">
            <v>Family</v>
          </cell>
        </row>
        <row r="3781">
          <cell r="A3781" t="str">
            <v>McG</v>
          </cell>
          <cell r="B3781">
            <v>131</v>
          </cell>
          <cell r="C3781">
            <v>43532294</v>
          </cell>
          <cell r="D3781" t="str">
            <v>Drama|Sport</v>
          </cell>
          <cell r="E3781" t="str">
            <v>We Are MarshallÂ </v>
          </cell>
          <cell r="F3781" t="str">
            <v>http://www.imdb.com/title/tt0758794/?ref_=fn_tt_tt_1</v>
          </cell>
          <cell r="G3781" t="str">
            <v>English</v>
          </cell>
          <cell r="H3781" t="str">
            <v>USA</v>
          </cell>
          <cell r="I3781">
            <v>65000000</v>
          </cell>
          <cell r="J3781">
            <v>2006</v>
          </cell>
          <cell r="K3781">
            <v>7.1</v>
          </cell>
          <cell r="L3781" t="str">
            <v>Drama</v>
          </cell>
          <cell r="M3781" t="str">
            <v>Sport</v>
          </cell>
        </row>
        <row r="3782">
          <cell r="A3782" t="str">
            <v>Nora Ephron</v>
          </cell>
          <cell r="B3782">
            <v>105</v>
          </cell>
          <cell r="C3782">
            <v>10014234</v>
          </cell>
          <cell r="D3782" t="str">
            <v>Comedy|Crime</v>
          </cell>
          <cell r="E3782" t="str">
            <v>Lucky NumbersÂ </v>
          </cell>
          <cell r="F3782" t="str">
            <v>http://www.imdb.com/title/tt0219952/?ref_=fn_tt_tt_1</v>
          </cell>
          <cell r="G3782" t="str">
            <v>English</v>
          </cell>
          <cell r="H3782" t="str">
            <v>France</v>
          </cell>
          <cell r="I3782">
            <v>65000000</v>
          </cell>
          <cell r="J3782">
            <v>2000</v>
          </cell>
          <cell r="K3782">
            <v>5</v>
          </cell>
          <cell r="L3782" t="str">
            <v>Comedy</v>
          </cell>
          <cell r="M3782" t="str">
            <v>Crime</v>
          </cell>
        </row>
        <row r="3783">
          <cell r="A3783" t="str">
            <v>Stuart Beattie</v>
          </cell>
          <cell r="B3783">
            <v>92</v>
          </cell>
          <cell r="C3783">
            <v>19059018</v>
          </cell>
          <cell r="D3783" t="str">
            <v>Action|Fantasy|Sci-Fi|Thriller</v>
          </cell>
          <cell r="E3783" t="str">
            <v>I, FrankensteinÂ </v>
          </cell>
          <cell r="F3783" t="str">
            <v>http://www.imdb.com/title/tt1418377/?ref_=fn_tt_tt_1</v>
          </cell>
          <cell r="G3783" t="str">
            <v>English</v>
          </cell>
          <cell r="H3783" t="str">
            <v>Australia</v>
          </cell>
          <cell r="I3783">
            <v>65000000</v>
          </cell>
          <cell r="J3783">
            <v>2014</v>
          </cell>
          <cell r="K3783">
            <v>5.0999999999999996</v>
          </cell>
          <cell r="L3783" t="str">
            <v>Action</v>
          </cell>
          <cell r="M3783" t="str">
            <v>Fantasy</v>
          </cell>
          <cell r="N3783" t="str">
            <v>Sci-Fi</v>
          </cell>
          <cell r="O3783" t="str">
            <v>Thriller</v>
          </cell>
        </row>
        <row r="3784">
          <cell r="A3784" t="str">
            <v>Frank Miller</v>
          </cell>
          <cell r="B3784">
            <v>102</v>
          </cell>
          <cell r="C3784">
            <v>13750556</v>
          </cell>
          <cell r="D3784" t="str">
            <v>Action|Crime|Thriller</v>
          </cell>
          <cell r="E3784" t="str">
            <v>Sin City: A Dame to Kill ForÂ </v>
          </cell>
          <cell r="F3784" t="str">
            <v>http://www.imdb.com/title/tt0458481/?ref_=fn_tt_tt_1</v>
          </cell>
          <cell r="G3784" t="str">
            <v>English</v>
          </cell>
          <cell r="H3784" t="str">
            <v>USA</v>
          </cell>
          <cell r="I3784">
            <v>65000000</v>
          </cell>
          <cell r="J3784">
            <v>2014</v>
          </cell>
          <cell r="K3784">
            <v>6.5</v>
          </cell>
          <cell r="L3784" t="str">
            <v>Action</v>
          </cell>
          <cell r="M3784" t="str">
            <v>Crime</v>
          </cell>
          <cell r="N3784" t="str">
            <v>Thriller</v>
          </cell>
        </row>
        <row r="3785">
          <cell r="A3785" t="str">
            <v>David Bowers</v>
          </cell>
          <cell r="B3785">
            <v>94</v>
          </cell>
          <cell r="C3785">
            <v>19548064</v>
          </cell>
          <cell r="D3785" t="str">
            <v>Action|Animation|Comedy|Family|Sci-Fi</v>
          </cell>
          <cell r="E3785" t="str">
            <v>Astro BoyÂ </v>
          </cell>
          <cell r="F3785" t="str">
            <v>http://www.imdb.com/title/tt0375568/?ref_=fn_tt_tt_1</v>
          </cell>
          <cell r="G3785" t="str">
            <v>English</v>
          </cell>
          <cell r="H3785" t="str">
            <v>Hong Kong</v>
          </cell>
          <cell r="I3785">
            <v>65000000</v>
          </cell>
          <cell r="J3785">
            <v>2009</v>
          </cell>
          <cell r="K3785">
            <v>6.3</v>
          </cell>
          <cell r="L3785" t="str">
            <v>Action</v>
          </cell>
          <cell r="M3785" t="str">
            <v>Animation</v>
          </cell>
          <cell r="N3785" t="str">
            <v>Comedy</v>
          </cell>
          <cell r="O3785" t="str">
            <v>Family</v>
          </cell>
        </row>
        <row r="3786">
          <cell r="A3786" t="str">
            <v>Daniel Lee</v>
          </cell>
          <cell r="B3786">
            <v>103</v>
          </cell>
          <cell r="C3786">
            <v>72413</v>
          </cell>
          <cell r="D3786" t="str">
            <v>Action|Adventure|Drama|History</v>
          </cell>
          <cell r="E3786" t="str">
            <v>Dragon BladeÂ </v>
          </cell>
          <cell r="F3786" t="str">
            <v>http://www.imdb.com/title/tt3672840/?ref_=fn_tt_tt_1</v>
          </cell>
          <cell r="G3786" t="str">
            <v>Mandarin</v>
          </cell>
          <cell r="H3786" t="str">
            <v>China</v>
          </cell>
          <cell r="I3786">
            <v>65000000</v>
          </cell>
          <cell r="J3786">
            <v>2015</v>
          </cell>
          <cell r="K3786">
            <v>6.1</v>
          </cell>
          <cell r="L3786" t="str">
            <v>Action</v>
          </cell>
          <cell r="M3786" t="str">
            <v>Adventure</v>
          </cell>
          <cell r="N3786" t="str">
            <v>Drama</v>
          </cell>
          <cell r="O3786" t="str">
            <v>History</v>
          </cell>
        </row>
        <row r="3787">
          <cell r="A3787" t="str">
            <v>Zack Snyder</v>
          </cell>
          <cell r="B3787">
            <v>117</v>
          </cell>
          <cell r="C3787">
            <v>210592590</v>
          </cell>
          <cell r="D3787" t="str">
            <v>Action|Drama|Fantasy|War</v>
          </cell>
          <cell r="E3787" t="str">
            <v>300Â </v>
          </cell>
          <cell r="F3787" t="str">
            <v>http://www.imdb.com/title/tt0416449/?ref_=fn_tt_tt_1</v>
          </cell>
          <cell r="G3787" t="str">
            <v>English</v>
          </cell>
          <cell r="H3787" t="str">
            <v>USA</v>
          </cell>
          <cell r="I3787">
            <v>65000000</v>
          </cell>
          <cell r="J3787">
            <v>2006</v>
          </cell>
          <cell r="K3787">
            <v>7.7</v>
          </cell>
          <cell r="L3787" t="str">
            <v>Action</v>
          </cell>
          <cell r="M3787" t="str">
            <v>Drama</v>
          </cell>
          <cell r="N3787" t="str">
            <v>Fantasy</v>
          </cell>
          <cell r="O3787" t="str">
            <v>War</v>
          </cell>
        </row>
        <row r="3788">
          <cell r="A3788" t="str">
            <v>Michael Mann</v>
          </cell>
          <cell r="B3788">
            <v>120</v>
          </cell>
          <cell r="C3788">
            <v>100003492</v>
          </cell>
          <cell r="D3788" t="str">
            <v>Crime|Drama|Thriller</v>
          </cell>
          <cell r="E3788" t="str">
            <v>CollateralÂ </v>
          </cell>
          <cell r="F3788" t="str">
            <v>http://www.imdb.com/title/tt0369339/?ref_=fn_tt_tt_1</v>
          </cell>
          <cell r="G3788" t="str">
            <v>English</v>
          </cell>
          <cell r="H3788" t="str">
            <v>USA</v>
          </cell>
          <cell r="I3788">
            <v>65000000</v>
          </cell>
          <cell r="J3788">
            <v>2004</v>
          </cell>
          <cell r="K3788">
            <v>7.6</v>
          </cell>
          <cell r="L3788" t="str">
            <v>Crime</v>
          </cell>
          <cell r="M3788" t="str">
            <v>Drama</v>
          </cell>
          <cell r="N3788" t="str">
            <v>Thriller</v>
          </cell>
        </row>
        <row r="3789">
          <cell r="A3789" t="str">
            <v>Donald Petrie</v>
          </cell>
          <cell r="B3789">
            <v>94</v>
          </cell>
          <cell r="C3789">
            <v>36830057</v>
          </cell>
          <cell r="D3789" t="str">
            <v>Comedy|Family|Sci-Fi</v>
          </cell>
          <cell r="E3789" t="str">
            <v>My Favorite MartianÂ </v>
          </cell>
          <cell r="F3789" t="str">
            <v>http://www.imdb.com/title/tt0120764/?ref_=fn_tt_tt_1</v>
          </cell>
          <cell r="G3789" t="str">
            <v>English</v>
          </cell>
          <cell r="H3789" t="str">
            <v>USA</v>
          </cell>
          <cell r="I3789">
            <v>65000000</v>
          </cell>
          <cell r="J3789">
            <v>1999</v>
          </cell>
          <cell r="K3789">
            <v>4.9000000000000004</v>
          </cell>
          <cell r="L3789" t="str">
            <v>Comedy</v>
          </cell>
          <cell r="M3789" t="str">
            <v>Family</v>
          </cell>
          <cell r="N3789" t="str">
            <v>Sci-Fi</v>
          </cell>
        </row>
        <row r="3790">
          <cell r="A3790" t="str">
            <v>Walter Hill</v>
          </cell>
          <cell r="B3790">
            <v>91</v>
          </cell>
          <cell r="C3790">
            <v>14218868</v>
          </cell>
          <cell r="D3790" t="str">
            <v>Horror|Sci-Fi|Thriller</v>
          </cell>
          <cell r="E3790" t="str">
            <v>SupernovaÂ </v>
          </cell>
          <cell r="F3790" t="str">
            <v>http://www.imdb.com/title/tt0134983/?ref_=fn_tt_tt_1</v>
          </cell>
          <cell r="G3790" t="str">
            <v>English</v>
          </cell>
          <cell r="H3790" t="str">
            <v>USA</v>
          </cell>
          <cell r="I3790">
            <v>65000000</v>
          </cell>
          <cell r="J3790">
            <v>2000</v>
          </cell>
          <cell r="K3790">
            <v>4.8</v>
          </cell>
          <cell r="L3790" t="str">
            <v>Horror</v>
          </cell>
          <cell r="M3790" t="str">
            <v>Sci-Fi</v>
          </cell>
          <cell r="N3790" t="str">
            <v>Thriller</v>
          </cell>
        </row>
        <row r="3791">
          <cell r="A3791" t="str">
            <v>Andy Fickman</v>
          </cell>
          <cell r="B3791">
            <v>98</v>
          </cell>
          <cell r="C3791">
            <v>67128202</v>
          </cell>
          <cell r="D3791" t="str">
            <v>Action|Adventure|Family|Fantasy|Sci-Fi|Thriller</v>
          </cell>
          <cell r="E3791" t="str">
            <v>Race to Witch MountainÂ </v>
          </cell>
          <cell r="F3791" t="str">
            <v>http://www.imdb.com/title/tt1075417/?ref_=fn_tt_tt_1</v>
          </cell>
          <cell r="G3791" t="str">
            <v>English</v>
          </cell>
          <cell r="H3791" t="str">
            <v>USA</v>
          </cell>
          <cell r="I3791">
            <v>65000000</v>
          </cell>
          <cell r="J3791">
            <v>2009</v>
          </cell>
          <cell r="K3791">
            <v>5.7</v>
          </cell>
          <cell r="L3791" t="str">
            <v>Action</v>
          </cell>
          <cell r="M3791" t="str">
            <v>Adventure</v>
          </cell>
          <cell r="N3791" t="str">
            <v>Family</v>
          </cell>
          <cell r="O3791" t="str">
            <v>Fantasy</v>
          </cell>
        </row>
        <row r="3792">
          <cell r="A3792" t="str">
            <v>Lawrence Kasanoff</v>
          </cell>
          <cell r="B3792">
            <v>91</v>
          </cell>
          <cell r="C3792">
            <v>0</v>
          </cell>
          <cell r="D3792" t="str">
            <v>Action|Animation|Comedy|Family|Fantasy</v>
          </cell>
          <cell r="E3792" t="str">
            <v>Foodfight!Â </v>
          </cell>
          <cell r="F3792" t="str">
            <v>http://www.imdb.com/title/tt0249516/?ref_=fn_tt_tt_1</v>
          </cell>
          <cell r="G3792" t="str">
            <v>English</v>
          </cell>
          <cell r="H3792" t="str">
            <v>USA</v>
          </cell>
          <cell r="I3792">
            <v>65000000</v>
          </cell>
          <cell r="J3792">
            <v>2012</v>
          </cell>
          <cell r="K3792">
            <v>1.7</v>
          </cell>
          <cell r="L3792" t="str">
            <v>Action</v>
          </cell>
          <cell r="M3792" t="str">
            <v>Animation</v>
          </cell>
          <cell r="N3792" t="str">
            <v>Comedy</v>
          </cell>
          <cell r="O3792" t="str">
            <v>Family</v>
          </cell>
        </row>
        <row r="3793">
          <cell r="A3793" t="str">
            <v>Brian Helgeland</v>
          </cell>
          <cell r="B3793">
            <v>144</v>
          </cell>
          <cell r="C3793">
            <v>56083966</v>
          </cell>
          <cell r="D3793" t="str">
            <v>Action|Adventure|Romance</v>
          </cell>
          <cell r="E3793" t="str">
            <v>A Knight's TaleÂ </v>
          </cell>
          <cell r="F3793" t="str">
            <v>http://www.imdb.com/title/tt0183790/?ref_=fn_tt_tt_1</v>
          </cell>
          <cell r="G3793" t="str">
            <v>English</v>
          </cell>
          <cell r="H3793" t="str">
            <v>USA</v>
          </cell>
          <cell r="I3793">
            <v>65000000</v>
          </cell>
          <cell r="J3793">
            <v>2001</v>
          </cell>
          <cell r="K3793">
            <v>6.9</v>
          </cell>
          <cell r="L3793" t="str">
            <v>Action</v>
          </cell>
          <cell r="M3793" t="str">
            <v>Adventure</v>
          </cell>
          <cell r="N3793" t="str">
            <v>Romance</v>
          </cell>
        </row>
        <row r="3794">
          <cell r="A3794" t="str">
            <v>Les Mayfield</v>
          </cell>
          <cell r="B3794">
            <v>93</v>
          </cell>
          <cell r="C3794">
            <v>68208190</v>
          </cell>
          <cell r="D3794" t="str">
            <v>Action|Comedy|Crime|Thriller</v>
          </cell>
          <cell r="E3794" t="str">
            <v>Blue StreakÂ </v>
          </cell>
          <cell r="F3794" t="str">
            <v>http://www.imdb.com/title/tt0181316/?ref_=fn_tt_tt_1</v>
          </cell>
          <cell r="G3794" t="str">
            <v>English</v>
          </cell>
          <cell r="H3794" t="str">
            <v>USA</v>
          </cell>
          <cell r="I3794">
            <v>65000000</v>
          </cell>
          <cell r="J3794">
            <v>1999</v>
          </cell>
          <cell r="K3794">
            <v>6.3</v>
          </cell>
          <cell r="L3794" t="str">
            <v>Action</v>
          </cell>
          <cell r="M3794" t="str">
            <v>Comedy</v>
          </cell>
          <cell r="N3794" t="str">
            <v>Crime</v>
          </cell>
          <cell r="O3794" t="str">
            <v>Thriller</v>
          </cell>
        </row>
        <row r="3795">
          <cell r="A3795" t="str">
            <v>David Lowery</v>
          </cell>
          <cell r="B3795">
            <v>102</v>
          </cell>
          <cell r="C3795">
            <v>0</v>
          </cell>
          <cell r="D3795" t="str">
            <v>Adventure|Family|Fantasy</v>
          </cell>
          <cell r="E3795" t="str">
            <v>Pete's DragonÂ </v>
          </cell>
          <cell r="F3795" t="str">
            <v>http://www.imdb.com/title/tt2788732/?ref_=fn_tt_tt_1</v>
          </cell>
          <cell r="G3795" t="str">
            <v>English</v>
          </cell>
          <cell r="H3795" t="str">
            <v>USA</v>
          </cell>
          <cell r="I3795">
            <v>65000000</v>
          </cell>
          <cell r="J3795">
            <v>2016</v>
          </cell>
          <cell r="K3795">
            <v>7.3</v>
          </cell>
          <cell r="L3795" t="str">
            <v>Adventure</v>
          </cell>
          <cell r="M3795" t="str">
            <v>Family</v>
          </cell>
          <cell r="N3795" t="str">
            <v>Fantasy</v>
          </cell>
        </row>
        <row r="3796">
          <cell r="A3796" t="str">
            <v>Steven Spielberg</v>
          </cell>
          <cell r="B3796">
            <v>146</v>
          </cell>
          <cell r="C3796">
            <v>79883359</v>
          </cell>
          <cell r="D3796" t="str">
            <v>Drama|War</v>
          </cell>
          <cell r="E3796" t="str">
            <v>War HorseÂ </v>
          </cell>
          <cell r="F3796" t="str">
            <v>http://www.imdb.com/title/tt1568911/?ref_=fn_tt_tt_1</v>
          </cell>
          <cell r="G3796" t="str">
            <v>English</v>
          </cell>
          <cell r="H3796" t="str">
            <v>USA</v>
          </cell>
          <cell r="I3796">
            <v>66000000</v>
          </cell>
          <cell r="J3796">
            <v>2011</v>
          </cell>
          <cell r="K3796">
            <v>7.2</v>
          </cell>
          <cell r="L3796" t="str">
            <v>Drama</v>
          </cell>
          <cell r="M3796" t="str">
            <v>War</v>
          </cell>
        </row>
        <row r="3797">
          <cell r="A3797" t="str">
            <v>Jon Amiel</v>
          </cell>
          <cell r="B3797">
            <v>113</v>
          </cell>
          <cell r="C3797">
            <v>87704396</v>
          </cell>
          <cell r="D3797" t="str">
            <v>Action|Crime|Romance|Thriller</v>
          </cell>
          <cell r="E3797" t="str">
            <v>EntrapmentÂ </v>
          </cell>
          <cell r="F3797" t="str">
            <v>http://www.imdb.com/title/tt0137494/?ref_=fn_tt_tt_1</v>
          </cell>
          <cell r="G3797" t="str">
            <v>English</v>
          </cell>
          <cell r="H3797" t="str">
            <v>USA</v>
          </cell>
          <cell r="I3797">
            <v>66000000</v>
          </cell>
          <cell r="J3797">
            <v>1999</v>
          </cell>
          <cell r="K3797">
            <v>6.2</v>
          </cell>
          <cell r="L3797" t="str">
            <v>Action</v>
          </cell>
          <cell r="M3797" t="str">
            <v>Crime</v>
          </cell>
          <cell r="N3797" t="str">
            <v>Romance</v>
          </cell>
          <cell r="O3797" t="str">
            <v>Thriller</v>
          </cell>
        </row>
        <row r="3798">
          <cell r="A3798" t="str">
            <v>Rob Bowman</v>
          </cell>
          <cell r="B3798">
            <v>121</v>
          </cell>
          <cell r="C3798">
            <v>83892374</v>
          </cell>
          <cell r="D3798" t="str">
            <v>Drama|Mystery|Sci-Fi|Thriller</v>
          </cell>
          <cell r="E3798" t="str">
            <v>The X FilesÂ </v>
          </cell>
          <cell r="F3798" t="str">
            <v>http://www.imdb.com/title/tt0120902/?ref_=fn_tt_tt_1</v>
          </cell>
          <cell r="G3798" t="str">
            <v>English</v>
          </cell>
          <cell r="H3798" t="str">
            <v>USA</v>
          </cell>
          <cell r="I3798">
            <v>66000000</v>
          </cell>
          <cell r="J3798">
            <v>1998</v>
          </cell>
          <cell r="K3798">
            <v>7</v>
          </cell>
          <cell r="L3798" t="str">
            <v>Drama</v>
          </cell>
          <cell r="M3798" t="str">
            <v>Mystery</v>
          </cell>
          <cell r="N3798" t="str">
            <v>Sci-Fi</v>
          </cell>
          <cell r="O3798" t="str">
            <v>Thriller</v>
          </cell>
        </row>
        <row r="3799">
          <cell r="A3799" t="str">
            <v>Scott Waugh</v>
          </cell>
          <cell r="B3799">
            <v>132</v>
          </cell>
          <cell r="C3799">
            <v>43568507</v>
          </cell>
          <cell r="D3799" t="str">
            <v>Action|Crime|Drama|Thriller</v>
          </cell>
          <cell r="E3799" t="str">
            <v>Need for SpeedÂ </v>
          </cell>
          <cell r="F3799" t="str">
            <v>http://www.imdb.com/title/tt2369135/?ref_=fn_tt_tt_1</v>
          </cell>
          <cell r="G3799" t="str">
            <v>English</v>
          </cell>
          <cell r="H3799" t="str">
            <v>USA</v>
          </cell>
          <cell r="I3799">
            <v>66000000</v>
          </cell>
          <cell r="J3799">
            <v>2014</v>
          </cell>
          <cell r="K3799">
            <v>6.5</v>
          </cell>
          <cell r="L3799" t="str">
            <v>Action</v>
          </cell>
          <cell r="M3799" t="str">
            <v>Crime</v>
          </cell>
          <cell r="N3799" t="str">
            <v>Drama</v>
          </cell>
          <cell r="O3799" t="str">
            <v>Thriller</v>
          </cell>
        </row>
        <row r="3800">
          <cell r="A3800" t="str">
            <v>Guillermo del Toro</v>
          </cell>
          <cell r="B3800">
            <v>132</v>
          </cell>
          <cell r="C3800">
            <v>59035104</v>
          </cell>
          <cell r="D3800" t="str">
            <v>Action|Fantasy|Horror|Sci-Fi</v>
          </cell>
          <cell r="E3800" t="str">
            <v>HellboyÂ </v>
          </cell>
          <cell r="F3800" t="str">
            <v>http://www.imdb.com/title/tt0167190/?ref_=fn_tt_tt_1</v>
          </cell>
          <cell r="G3800" t="str">
            <v>English</v>
          </cell>
          <cell r="H3800" t="str">
            <v>USA</v>
          </cell>
          <cell r="I3800">
            <v>66000000</v>
          </cell>
          <cell r="J3800">
            <v>2004</v>
          </cell>
          <cell r="K3800">
            <v>6.8</v>
          </cell>
          <cell r="L3800" t="str">
            <v>Action</v>
          </cell>
          <cell r="M3800" t="str">
            <v>Fantasy</v>
          </cell>
          <cell r="N3800" t="str">
            <v>Horror</v>
          </cell>
          <cell r="O3800" t="str">
            <v>Sci-Fi</v>
          </cell>
        </row>
        <row r="3801">
          <cell r="A3801" t="str">
            <v>Phillip Noyce</v>
          </cell>
          <cell r="B3801">
            <v>116</v>
          </cell>
          <cell r="C3801">
            <v>61355436</v>
          </cell>
          <cell r="D3801" t="str">
            <v>Action|Adventure|Romance|Sci-Fi|Thriller</v>
          </cell>
          <cell r="E3801" t="str">
            <v>The SaintÂ </v>
          </cell>
          <cell r="F3801" t="str">
            <v>http://www.imdb.com/title/tt0120053/?ref_=fn_tt_tt_1</v>
          </cell>
          <cell r="G3801" t="str">
            <v>English</v>
          </cell>
          <cell r="H3801" t="str">
            <v>USA</v>
          </cell>
          <cell r="I3801">
            <v>68000000</v>
          </cell>
          <cell r="J3801">
            <v>1997</v>
          </cell>
          <cell r="K3801">
            <v>6.2</v>
          </cell>
          <cell r="L3801" t="str">
            <v>Action</v>
          </cell>
          <cell r="M3801" t="str">
            <v>Adventure</v>
          </cell>
          <cell r="N3801" t="str">
            <v>Romance</v>
          </cell>
          <cell r="O3801" t="str">
            <v>Sci-Fi</v>
          </cell>
        </row>
        <row r="3802">
          <cell r="A3802" t="str">
            <v>Jean-Jacques Annaud</v>
          </cell>
          <cell r="B3802">
            <v>131</v>
          </cell>
          <cell r="C3802">
            <v>51396781</v>
          </cell>
          <cell r="D3802" t="str">
            <v>Drama|History|War</v>
          </cell>
          <cell r="E3802" t="str">
            <v>Enemy at the GatesÂ </v>
          </cell>
          <cell r="F3802" t="str">
            <v>http://www.imdb.com/title/tt0215750/?ref_=fn_tt_tt_1</v>
          </cell>
          <cell r="G3802" t="str">
            <v>English</v>
          </cell>
          <cell r="H3802" t="str">
            <v>USA</v>
          </cell>
          <cell r="I3802">
            <v>68000000</v>
          </cell>
          <cell r="J3802">
            <v>2001</v>
          </cell>
          <cell r="K3802">
            <v>7.6</v>
          </cell>
          <cell r="L3802" t="str">
            <v>Drama</v>
          </cell>
          <cell r="M3802" t="str">
            <v>History</v>
          </cell>
          <cell r="N3802" t="str">
            <v>War</v>
          </cell>
        </row>
        <row r="3803">
          <cell r="A3803" t="str">
            <v>David Ayer</v>
          </cell>
          <cell r="B3803">
            <v>134</v>
          </cell>
          <cell r="C3803">
            <v>85707116</v>
          </cell>
          <cell r="D3803" t="str">
            <v>Action|Drama|War</v>
          </cell>
          <cell r="E3803" t="str">
            <v>FuryÂ </v>
          </cell>
          <cell r="F3803" t="str">
            <v>http://www.imdb.com/title/tt2713180/?ref_=fn_tt_tt_1</v>
          </cell>
          <cell r="G3803" t="str">
            <v>English</v>
          </cell>
          <cell r="H3803" t="str">
            <v>USA</v>
          </cell>
          <cell r="I3803">
            <v>68000000</v>
          </cell>
          <cell r="J3803">
            <v>2014</v>
          </cell>
          <cell r="K3803">
            <v>7.6</v>
          </cell>
          <cell r="L3803" t="str">
            <v>Action</v>
          </cell>
          <cell r="M3803" t="str">
            <v>Drama</v>
          </cell>
          <cell r="N3803" t="str">
            <v>War</v>
          </cell>
        </row>
        <row r="3804">
          <cell r="A3804" t="str">
            <v>Cameron Crowe</v>
          </cell>
          <cell r="B3804">
            <v>141</v>
          </cell>
          <cell r="C3804">
            <v>100614858</v>
          </cell>
          <cell r="D3804" t="str">
            <v>Fantasy|Mystery|Romance|Sci-Fi|Thriller</v>
          </cell>
          <cell r="E3804" t="str">
            <v>Vanilla SkyÂ </v>
          </cell>
          <cell r="F3804" t="str">
            <v>http://www.imdb.com/title/tt0259711/?ref_=fn_tt_tt_1</v>
          </cell>
          <cell r="G3804" t="str">
            <v>English</v>
          </cell>
          <cell r="H3804" t="str">
            <v>USA</v>
          </cell>
          <cell r="I3804">
            <v>68000000</v>
          </cell>
          <cell r="J3804">
            <v>2001</v>
          </cell>
          <cell r="K3804">
            <v>6.9</v>
          </cell>
          <cell r="L3804" t="str">
            <v>Fantasy</v>
          </cell>
          <cell r="M3804" t="str">
            <v>Mystery</v>
          </cell>
          <cell r="N3804" t="str">
            <v>Romance</v>
          </cell>
          <cell r="O3804" t="str">
            <v>Sci-Fi</v>
          </cell>
        </row>
        <row r="3805">
          <cell r="A3805" t="str">
            <v>Phil Alden Robinson</v>
          </cell>
          <cell r="B3805">
            <v>124</v>
          </cell>
          <cell r="C3805">
            <v>118471320</v>
          </cell>
          <cell r="D3805" t="str">
            <v>Action|Drama|Thriller</v>
          </cell>
          <cell r="E3805" t="str">
            <v>The Sum of All FearsÂ </v>
          </cell>
          <cell r="F3805" t="str">
            <v>http://www.imdb.com/title/tt0164184/?ref_=fn_tt_tt_1</v>
          </cell>
          <cell r="G3805" t="str">
            <v>English</v>
          </cell>
          <cell r="H3805" t="str">
            <v>USA</v>
          </cell>
          <cell r="I3805">
            <v>68000000</v>
          </cell>
          <cell r="J3805">
            <v>2002</v>
          </cell>
          <cell r="K3805">
            <v>6.4</v>
          </cell>
          <cell r="L3805" t="str">
            <v>Action</v>
          </cell>
          <cell r="M3805" t="str">
            <v>Drama</v>
          </cell>
          <cell r="N3805" t="str">
            <v>Thriller</v>
          </cell>
        </row>
        <row r="3806">
          <cell r="A3806" t="str">
            <v>David Slade</v>
          </cell>
          <cell r="B3806">
            <v>124</v>
          </cell>
          <cell r="C3806">
            <v>300523113</v>
          </cell>
          <cell r="D3806" t="str">
            <v>Adventure|Drama|Fantasy|Romance</v>
          </cell>
          <cell r="E3806" t="str">
            <v>The Twilight Saga: EclipseÂ </v>
          </cell>
          <cell r="F3806" t="str">
            <v>http://www.imdb.com/title/tt1325004/?ref_=fn_tt_tt_1</v>
          </cell>
          <cell r="G3806" t="str">
            <v>English</v>
          </cell>
          <cell r="H3806" t="str">
            <v>USA</v>
          </cell>
          <cell r="I3806">
            <v>68000000</v>
          </cell>
          <cell r="J3806">
            <v>2010</v>
          </cell>
          <cell r="K3806">
            <v>4.9000000000000004</v>
          </cell>
          <cell r="L3806" t="str">
            <v>Adventure</v>
          </cell>
          <cell r="M3806" t="str">
            <v>Drama</v>
          </cell>
          <cell r="N3806" t="str">
            <v>Fantasy</v>
          </cell>
          <cell r="O3806" t="str">
            <v>Romance</v>
          </cell>
        </row>
        <row r="3807">
          <cell r="A3807" t="str">
            <v>Frank Oz</v>
          </cell>
          <cell r="B3807">
            <v>124</v>
          </cell>
          <cell r="C3807">
            <v>71069884</v>
          </cell>
          <cell r="D3807" t="str">
            <v>Crime|Drama|Thriller</v>
          </cell>
          <cell r="E3807" t="str">
            <v>The ScoreÂ </v>
          </cell>
          <cell r="F3807" t="str">
            <v>http://www.imdb.com/title/tt0227445/?ref_=fn_tt_tt_1</v>
          </cell>
          <cell r="G3807" t="str">
            <v>English</v>
          </cell>
          <cell r="H3807" t="str">
            <v>USA</v>
          </cell>
          <cell r="I3807">
            <v>68000000</v>
          </cell>
          <cell r="J3807">
            <v>2001</v>
          </cell>
          <cell r="K3807">
            <v>6.8</v>
          </cell>
          <cell r="L3807" t="str">
            <v>Crime</v>
          </cell>
          <cell r="M3807" t="str">
            <v>Drama</v>
          </cell>
          <cell r="N3807" t="str">
            <v>Thriller</v>
          </cell>
        </row>
        <row r="3808">
          <cell r="A3808" t="str">
            <v>Joseph Ruben</v>
          </cell>
          <cell r="B3808">
            <v>105</v>
          </cell>
          <cell r="C3808">
            <v>35324232</v>
          </cell>
          <cell r="D3808" t="str">
            <v>Action|Comedy|Crime|Drama|Thriller</v>
          </cell>
          <cell r="E3808" t="str">
            <v>Money TrainÂ </v>
          </cell>
          <cell r="F3808" t="str">
            <v>http://www.imdb.com/title/tt0113845/?ref_=fn_tt_tt_1</v>
          </cell>
          <cell r="G3808" t="str">
            <v>English</v>
          </cell>
          <cell r="H3808" t="str">
            <v>USA</v>
          </cell>
          <cell r="I3808">
            <v>68000000</v>
          </cell>
          <cell r="J3808">
            <v>1995</v>
          </cell>
          <cell r="K3808">
            <v>5.6</v>
          </cell>
          <cell r="L3808" t="str">
            <v>Action</v>
          </cell>
          <cell r="M3808" t="str">
            <v>Comedy</v>
          </cell>
          <cell r="N3808" t="str">
            <v>Crime</v>
          </cell>
          <cell r="O3808" t="str">
            <v>Drama</v>
          </cell>
        </row>
        <row r="3809">
          <cell r="A3809" t="str">
            <v>Seth MacFarlane</v>
          </cell>
          <cell r="B3809">
            <v>125</v>
          </cell>
          <cell r="C3809">
            <v>81257500</v>
          </cell>
          <cell r="D3809" t="str">
            <v>Comedy</v>
          </cell>
          <cell r="E3809" t="str">
            <v>Ted 2Â </v>
          </cell>
          <cell r="F3809" t="str">
            <v>http://www.imdb.com/title/tt2637276/?ref_=fn_tt_tt_1</v>
          </cell>
          <cell r="G3809" t="str">
            <v>English</v>
          </cell>
          <cell r="H3809" t="str">
            <v>USA</v>
          </cell>
          <cell r="I3809">
            <v>68000000</v>
          </cell>
          <cell r="J3809">
            <v>2015</v>
          </cell>
          <cell r="K3809">
            <v>6.4</v>
          </cell>
          <cell r="L3809" t="str">
            <v>Comedy</v>
          </cell>
          <cell r="M3809">
            <v>0</v>
          </cell>
        </row>
        <row r="3810">
          <cell r="A3810" t="str">
            <v>Michael Mann</v>
          </cell>
          <cell r="B3810">
            <v>157</v>
          </cell>
          <cell r="C3810">
            <v>28965197</v>
          </cell>
          <cell r="D3810" t="str">
            <v>Biography|Drama|Thriller</v>
          </cell>
          <cell r="E3810" t="str">
            <v>The InsiderÂ </v>
          </cell>
          <cell r="F3810" t="str">
            <v>http://www.imdb.com/title/tt0140352/?ref_=fn_tt_tt_1</v>
          </cell>
          <cell r="G3810" t="str">
            <v>English</v>
          </cell>
          <cell r="H3810" t="str">
            <v>USA</v>
          </cell>
          <cell r="I3810">
            <v>68000000</v>
          </cell>
          <cell r="J3810">
            <v>1999</v>
          </cell>
          <cell r="K3810">
            <v>7.9</v>
          </cell>
          <cell r="L3810" t="str">
            <v>Biography</v>
          </cell>
          <cell r="M3810" t="str">
            <v>Drama</v>
          </cell>
          <cell r="N3810" t="str">
            <v>Thriller</v>
          </cell>
        </row>
        <row r="3811">
          <cell r="A3811" t="str">
            <v>Lawrence Kasdan</v>
          </cell>
          <cell r="B3811">
            <v>136</v>
          </cell>
          <cell r="C3811">
            <v>33685268</v>
          </cell>
          <cell r="D3811" t="str">
            <v>Drama|Horror|Sci-Fi|Thriller</v>
          </cell>
          <cell r="E3811" t="str">
            <v>DreamcatcherÂ </v>
          </cell>
          <cell r="F3811" t="str">
            <v>http://www.imdb.com/title/tt0285531/?ref_=fn_tt_tt_1</v>
          </cell>
          <cell r="G3811" t="str">
            <v>English</v>
          </cell>
          <cell r="H3811" t="str">
            <v>USA</v>
          </cell>
          <cell r="I3811">
            <v>68000000</v>
          </cell>
          <cell r="J3811">
            <v>2003</v>
          </cell>
          <cell r="K3811">
            <v>5.5</v>
          </cell>
          <cell r="L3811" t="str">
            <v>Drama</v>
          </cell>
          <cell r="M3811" t="str">
            <v>Horror</v>
          </cell>
          <cell r="N3811" t="str">
            <v>Sci-Fi</v>
          </cell>
          <cell r="O3811" t="str">
            <v>Thriller</v>
          </cell>
        </row>
        <row r="3812">
          <cell r="A3812" t="str">
            <v>Akiva Schaffer</v>
          </cell>
          <cell r="B3812">
            <v>102</v>
          </cell>
          <cell r="C3812">
            <v>34350553</v>
          </cell>
          <cell r="D3812" t="str">
            <v>Action|Comedy|Sci-Fi</v>
          </cell>
          <cell r="E3812" t="str">
            <v>The WatchÂ </v>
          </cell>
          <cell r="F3812" t="str">
            <v>http://www.imdb.com/title/tt1298649/?ref_=fn_tt_tt_1</v>
          </cell>
          <cell r="G3812" t="str">
            <v>English</v>
          </cell>
          <cell r="H3812" t="str">
            <v>USA</v>
          </cell>
          <cell r="I3812">
            <v>68000000</v>
          </cell>
          <cell r="J3812">
            <v>2012</v>
          </cell>
          <cell r="K3812">
            <v>5.7</v>
          </cell>
          <cell r="L3812" t="str">
            <v>Action</v>
          </cell>
          <cell r="M3812" t="str">
            <v>Comedy</v>
          </cell>
          <cell r="N3812" t="str">
            <v>Sci-Fi</v>
          </cell>
        </row>
        <row r="3813">
          <cell r="A3813" t="str">
            <v>Pou-Soi Cheang</v>
          </cell>
          <cell r="B3813">
            <v>119</v>
          </cell>
          <cell r="C3813">
            <v>0</v>
          </cell>
          <cell r="D3813" t="str">
            <v>Action|Adventure|Fantasy</v>
          </cell>
          <cell r="E3813" t="str">
            <v>Xi you ji zhi: Sun Wukong san da Baigu JingÂ </v>
          </cell>
          <cell r="F3813" t="str">
            <v>http://www.imdb.com/title/tt4591310/?ref_=fn_tt_tt_1</v>
          </cell>
          <cell r="G3813" t="str">
            <v>English</v>
          </cell>
          <cell r="H3813" t="str">
            <v>China</v>
          </cell>
          <cell r="I3813">
            <v>68005000</v>
          </cell>
          <cell r="J3813">
            <v>2016</v>
          </cell>
          <cell r="K3813">
            <v>6</v>
          </cell>
          <cell r="L3813" t="str">
            <v>Action</v>
          </cell>
          <cell r="M3813" t="str">
            <v>Adventure</v>
          </cell>
          <cell r="N3813" t="str">
            <v>Fantasy</v>
          </cell>
        </row>
        <row r="3814">
          <cell r="A3814" t="str">
            <v>Brian De Palma</v>
          </cell>
          <cell r="B3814">
            <v>98</v>
          </cell>
          <cell r="C3814">
            <v>55585389</v>
          </cell>
          <cell r="D3814" t="str">
            <v>Crime|Mystery|Thriller</v>
          </cell>
          <cell r="E3814" t="str">
            <v>Snake EyesÂ </v>
          </cell>
          <cell r="F3814" t="str">
            <v>http://www.imdb.com/title/tt0120832/?ref_=fn_tt_tt_1</v>
          </cell>
          <cell r="G3814" t="str">
            <v>English</v>
          </cell>
          <cell r="H3814" t="str">
            <v>USA</v>
          </cell>
          <cell r="I3814">
            <v>69000000</v>
          </cell>
          <cell r="J3814">
            <v>1998</v>
          </cell>
          <cell r="K3814">
            <v>5.9</v>
          </cell>
          <cell r="L3814" t="str">
            <v>Crime</v>
          </cell>
          <cell r="M3814" t="str">
            <v>Mystery</v>
          </cell>
          <cell r="N3814" t="str">
            <v>Thriller</v>
          </cell>
        </row>
        <row r="3815">
          <cell r="A3815" t="str">
            <v>Pierre Coffin</v>
          </cell>
          <cell r="B3815">
            <v>87</v>
          </cell>
          <cell r="C3815">
            <v>251501645</v>
          </cell>
          <cell r="D3815" t="str">
            <v>Animation|Comedy|Family</v>
          </cell>
          <cell r="E3815" t="str">
            <v>Despicable MeÂ </v>
          </cell>
          <cell r="F3815" t="str">
            <v>http://www.imdb.com/title/tt1323594/?ref_=fn_tt_tt_1</v>
          </cell>
          <cell r="G3815" t="str">
            <v>English</v>
          </cell>
          <cell r="H3815" t="str">
            <v>USA</v>
          </cell>
          <cell r="I3815">
            <v>69000000</v>
          </cell>
          <cell r="J3815">
            <v>2010</v>
          </cell>
          <cell r="K3815">
            <v>7.7</v>
          </cell>
          <cell r="L3815" t="str">
            <v>Animation</v>
          </cell>
          <cell r="M3815" t="str">
            <v>Comedy</v>
          </cell>
          <cell r="N3815" t="str">
            <v>Family</v>
          </cell>
        </row>
        <row r="3816">
          <cell r="A3816" t="str">
            <v>Timur Bekmambetov</v>
          </cell>
          <cell r="B3816">
            <v>105</v>
          </cell>
          <cell r="C3816">
            <v>37516013</v>
          </cell>
          <cell r="D3816" t="str">
            <v>Action|Fantasy|Horror</v>
          </cell>
          <cell r="E3816" t="str">
            <v>Abraham Lincoln: Vampire HunterÂ </v>
          </cell>
          <cell r="F3816" t="str">
            <v>http://www.imdb.com/title/tt1611224/?ref_=fn_tt_tt_1</v>
          </cell>
          <cell r="G3816" t="str">
            <v>English</v>
          </cell>
          <cell r="H3816" t="str">
            <v>USA</v>
          </cell>
          <cell r="I3816">
            <v>69000000</v>
          </cell>
          <cell r="J3816">
            <v>2012</v>
          </cell>
          <cell r="K3816">
            <v>5.9</v>
          </cell>
          <cell r="L3816" t="str">
            <v>Action</v>
          </cell>
          <cell r="M3816" t="str">
            <v>Fantasy</v>
          </cell>
          <cell r="N3816" t="str">
            <v>Horror</v>
          </cell>
        </row>
        <row r="3817">
          <cell r="A3817" t="str">
            <v>James Cameron</v>
          </cell>
          <cell r="B3817">
            <v>171</v>
          </cell>
          <cell r="C3817">
            <v>54222000</v>
          </cell>
          <cell r="D3817" t="str">
            <v>Adventure|Drama|Sci-Fi|Thriller</v>
          </cell>
          <cell r="E3817" t="str">
            <v>The AbyssÂ </v>
          </cell>
          <cell r="F3817" t="str">
            <v>http://www.imdb.com/title/tt0096754/?ref_=fn_tt_tt_1</v>
          </cell>
          <cell r="G3817" t="str">
            <v>English</v>
          </cell>
          <cell r="H3817" t="str">
            <v>USA</v>
          </cell>
          <cell r="I3817">
            <v>69500000</v>
          </cell>
          <cell r="J3817">
            <v>1989</v>
          </cell>
          <cell r="K3817">
            <v>7.6</v>
          </cell>
          <cell r="L3817" t="str">
            <v>Adventure</v>
          </cell>
          <cell r="M3817" t="str">
            <v>Drama</v>
          </cell>
          <cell r="N3817" t="str">
            <v>Sci-Fi</v>
          </cell>
          <cell r="O3817" t="str">
            <v>Thriller</v>
          </cell>
        </row>
        <row r="3818">
          <cell r="A3818" t="str">
            <v>John McTiernan</v>
          </cell>
          <cell r="B3818">
            <v>130</v>
          </cell>
          <cell r="C3818">
            <v>50016394</v>
          </cell>
          <cell r="D3818" t="str">
            <v>Action|Adventure|Comedy|Fantasy</v>
          </cell>
          <cell r="E3818" t="str">
            <v>Last Action HeroÂ </v>
          </cell>
          <cell r="F3818" t="str">
            <v>http://www.imdb.com/title/tt0107362/?ref_=fn_tt_tt_1</v>
          </cell>
          <cell r="G3818" t="str">
            <v>English</v>
          </cell>
          <cell r="H3818" t="str">
            <v>USA</v>
          </cell>
          <cell r="I3818">
            <v>70000000</v>
          </cell>
          <cell r="J3818">
            <v>1993</v>
          </cell>
          <cell r="K3818">
            <v>6.2</v>
          </cell>
          <cell r="L3818" t="str">
            <v>Action</v>
          </cell>
          <cell r="M3818" t="str">
            <v>Adventure</v>
          </cell>
          <cell r="N3818" t="str">
            <v>Comedy</v>
          </cell>
          <cell r="O3818" t="str">
            <v>Fantasy</v>
          </cell>
        </row>
        <row r="3819">
          <cell r="A3819" t="str">
            <v>Frank Coraci</v>
          </cell>
          <cell r="B3819">
            <v>107</v>
          </cell>
          <cell r="C3819">
            <v>137340146</v>
          </cell>
          <cell r="D3819" t="str">
            <v>Comedy|Drama|Fantasy|Romance</v>
          </cell>
          <cell r="E3819" t="str">
            <v>ClickÂ </v>
          </cell>
          <cell r="F3819" t="str">
            <v>http://www.imdb.com/title/tt0389860/?ref_=fn_tt_tt_1</v>
          </cell>
          <cell r="G3819" t="str">
            <v>English</v>
          </cell>
          <cell r="H3819" t="str">
            <v>USA</v>
          </cell>
          <cell r="I3819">
            <v>70000000</v>
          </cell>
          <cell r="J3819">
            <v>2006</v>
          </cell>
          <cell r="K3819">
            <v>6.4</v>
          </cell>
          <cell r="L3819" t="str">
            <v>Comedy</v>
          </cell>
          <cell r="M3819" t="str">
            <v>Drama</v>
          </cell>
          <cell r="N3819" t="str">
            <v>Fantasy</v>
          </cell>
          <cell r="O3819" t="str">
            <v>Romance</v>
          </cell>
        </row>
        <row r="3820">
          <cell r="A3820" t="str">
            <v>Ivan Reitman</v>
          </cell>
          <cell r="B3820">
            <v>98</v>
          </cell>
          <cell r="C3820">
            <v>74329966</v>
          </cell>
          <cell r="D3820" t="str">
            <v>Action|Adventure|Comedy|Romance</v>
          </cell>
          <cell r="E3820" t="str">
            <v>Six Days Seven NightsÂ </v>
          </cell>
          <cell r="F3820" t="str">
            <v>http://www.imdb.com/title/tt0120828/?ref_=fn_tt_tt_1</v>
          </cell>
          <cell r="G3820" t="str">
            <v>English</v>
          </cell>
          <cell r="H3820" t="str">
            <v>USA</v>
          </cell>
          <cell r="I3820">
            <v>70000000</v>
          </cell>
          <cell r="J3820">
            <v>1998</v>
          </cell>
          <cell r="K3820">
            <v>5.7</v>
          </cell>
          <cell r="L3820" t="str">
            <v>Action</v>
          </cell>
          <cell r="M3820" t="str">
            <v>Adventure</v>
          </cell>
          <cell r="N3820" t="str">
            <v>Comedy</v>
          </cell>
          <cell r="O3820" t="str">
            <v>Romance</v>
          </cell>
        </row>
        <row r="3821">
          <cell r="A3821" t="str">
            <v>Tim Burton</v>
          </cell>
          <cell r="B3821">
            <v>106</v>
          </cell>
          <cell r="C3821">
            <v>37754208</v>
          </cell>
          <cell r="D3821" t="str">
            <v>Action|Comedy|Sci-Fi</v>
          </cell>
          <cell r="E3821" t="str">
            <v>Mars Attacks!Â </v>
          </cell>
          <cell r="F3821" t="str">
            <v>http://www.imdb.com/title/tt0116996/?ref_=fn_tt_tt_1</v>
          </cell>
          <cell r="G3821" t="str">
            <v>English</v>
          </cell>
          <cell r="H3821" t="str">
            <v>USA</v>
          </cell>
          <cell r="I3821">
            <v>70000000</v>
          </cell>
          <cell r="J3821">
            <v>1996</v>
          </cell>
          <cell r="K3821">
            <v>6.3</v>
          </cell>
          <cell r="L3821" t="str">
            <v>Action</v>
          </cell>
          <cell r="M3821" t="str">
            <v>Comedy</v>
          </cell>
          <cell r="N3821" t="str">
            <v>Sci-Fi</v>
          </cell>
        </row>
        <row r="3822">
          <cell r="A3822" t="str">
            <v>Antony Hoffman</v>
          </cell>
          <cell r="B3822">
            <v>106</v>
          </cell>
          <cell r="C3822">
            <v>17473245</v>
          </cell>
          <cell r="D3822" t="str">
            <v>Action|Sci-Fi|Thriller</v>
          </cell>
          <cell r="E3822" t="str">
            <v>Red PlanetÂ </v>
          </cell>
          <cell r="F3822" t="str">
            <v>http://www.imdb.com/title/tt0199753/?ref_=fn_tt_tt_1</v>
          </cell>
          <cell r="G3822" t="str">
            <v>English</v>
          </cell>
          <cell r="H3822" t="str">
            <v>USA</v>
          </cell>
          <cell r="I3822">
            <v>70000000</v>
          </cell>
          <cell r="J3822">
            <v>2000</v>
          </cell>
          <cell r="K3822">
            <v>5.7</v>
          </cell>
          <cell r="L3822" t="str">
            <v>Action</v>
          </cell>
          <cell r="M3822" t="str">
            <v>Sci-Fi</v>
          </cell>
          <cell r="N3822" t="str">
            <v>Thriller</v>
          </cell>
        </row>
        <row r="3823">
          <cell r="A3823" t="str">
            <v>Bill Condon</v>
          </cell>
          <cell r="B3823">
            <v>130</v>
          </cell>
          <cell r="C3823">
            <v>103338338</v>
          </cell>
          <cell r="D3823" t="str">
            <v>Drama|Music|Musical</v>
          </cell>
          <cell r="E3823" t="str">
            <v>DreamgirlsÂ </v>
          </cell>
          <cell r="F3823" t="str">
            <v>http://www.imdb.com/title/tt0443489/?ref_=fn_tt_tt_1</v>
          </cell>
          <cell r="G3823" t="str">
            <v>English</v>
          </cell>
          <cell r="H3823" t="str">
            <v>USA</v>
          </cell>
          <cell r="I3823">
            <v>70000000</v>
          </cell>
          <cell r="J3823">
            <v>2006</v>
          </cell>
          <cell r="K3823">
            <v>6.5</v>
          </cell>
          <cell r="L3823" t="str">
            <v>Drama</v>
          </cell>
          <cell r="M3823" t="str">
            <v>Music</v>
          </cell>
          <cell r="N3823" t="str">
            <v>Musical</v>
          </cell>
        </row>
        <row r="3824">
          <cell r="A3824" t="str">
            <v>Steven Spielberg</v>
          </cell>
          <cell r="B3824">
            <v>163</v>
          </cell>
          <cell r="C3824">
            <v>47379090</v>
          </cell>
          <cell r="D3824" t="str">
            <v>Drama|History|Thriller</v>
          </cell>
          <cell r="E3824" t="str">
            <v>MunichÂ </v>
          </cell>
          <cell r="F3824" t="str">
            <v>http://www.imdb.com/title/tt0408306/?ref_=fn_tt_tt_1</v>
          </cell>
          <cell r="G3824" t="str">
            <v>English</v>
          </cell>
          <cell r="H3824" t="str">
            <v>France</v>
          </cell>
          <cell r="I3824">
            <v>70000000</v>
          </cell>
          <cell r="J3824">
            <v>2005</v>
          </cell>
          <cell r="K3824">
            <v>7.6</v>
          </cell>
          <cell r="L3824" t="str">
            <v>Drama</v>
          </cell>
          <cell r="M3824" t="str">
            <v>History</v>
          </cell>
          <cell r="N3824" t="str">
            <v>Thriller</v>
          </cell>
        </row>
        <row r="3825">
          <cell r="A3825" t="str">
            <v>Antoine Fuqua</v>
          </cell>
          <cell r="B3825">
            <v>142</v>
          </cell>
          <cell r="C3825">
            <v>43426961</v>
          </cell>
          <cell r="D3825" t="str">
            <v>Action|Drama|Thriller|War</v>
          </cell>
          <cell r="E3825" t="str">
            <v>Tears of the SunÂ </v>
          </cell>
          <cell r="F3825" t="str">
            <v>http://www.imdb.com/title/tt0314353/?ref_=fn_tt_tt_1</v>
          </cell>
          <cell r="G3825" t="str">
            <v>English</v>
          </cell>
          <cell r="H3825" t="str">
            <v>USA</v>
          </cell>
          <cell r="I3825">
            <v>70000000</v>
          </cell>
          <cell r="J3825">
            <v>2003</v>
          </cell>
          <cell r="K3825">
            <v>6.6</v>
          </cell>
          <cell r="L3825" t="str">
            <v>Action</v>
          </cell>
          <cell r="M3825" t="str">
            <v>Drama</v>
          </cell>
          <cell r="N3825" t="str">
            <v>Thriller</v>
          </cell>
          <cell r="O3825" t="str">
            <v>War</v>
          </cell>
        </row>
        <row r="3826">
          <cell r="A3826" t="str">
            <v>Andy Tennant</v>
          </cell>
          <cell r="B3826">
            <v>112</v>
          </cell>
          <cell r="C3826">
            <v>70224196</v>
          </cell>
          <cell r="D3826" t="str">
            <v>Action|Adventure|Comedy|Romance|Thriller</v>
          </cell>
          <cell r="E3826" t="str">
            <v>Fool's GoldÂ </v>
          </cell>
          <cell r="F3826" t="str">
            <v>http://www.imdb.com/title/tt0770752/?ref_=fn_tt_tt_1</v>
          </cell>
          <cell r="G3826" t="str">
            <v>English</v>
          </cell>
          <cell r="H3826" t="str">
            <v>USA</v>
          </cell>
          <cell r="I3826">
            <v>70000000</v>
          </cell>
          <cell r="J3826">
            <v>2008</v>
          </cell>
          <cell r="K3826">
            <v>5.6</v>
          </cell>
          <cell r="L3826" t="str">
            <v>Action</v>
          </cell>
          <cell r="M3826" t="str">
            <v>Adventure</v>
          </cell>
          <cell r="N3826" t="str">
            <v>Comedy</v>
          </cell>
          <cell r="O3826" t="str">
            <v>Romance</v>
          </cell>
        </row>
        <row r="3827">
          <cell r="A3827" t="str">
            <v>Peter Berg</v>
          </cell>
          <cell r="B3827">
            <v>110</v>
          </cell>
          <cell r="C3827">
            <v>47456450</v>
          </cell>
          <cell r="D3827" t="str">
            <v>Action|Drama|Thriller</v>
          </cell>
          <cell r="E3827" t="str">
            <v>The KingdomÂ </v>
          </cell>
          <cell r="F3827" t="str">
            <v>http://www.imdb.com/title/tt0431197/?ref_=fn_tt_tt_1</v>
          </cell>
          <cell r="G3827" t="str">
            <v>English</v>
          </cell>
          <cell r="H3827" t="str">
            <v>USA</v>
          </cell>
          <cell r="I3827">
            <v>70000000</v>
          </cell>
          <cell r="J3827">
            <v>2007</v>
          </cell>
          <cell r="K3827">
            <v>7.1</v>
          </cell>
          <cell r="L3827" t="str">
            <v>Action</v>
          </cell>
          <cell r="M3827" t="str">
            <v>Drama</v>
          </cell>
          <cell r="N3827" t="str">
            <v>Thriller</v>
          </cell>
        </row>
        <row r="3828">
          <cell r="A3828" t="str">
            <v>Sam Mendes</v>
          </cell>
          <cell r="B3828">
            <v>125</v>
          </cell>
          <cell r="C3828">
            <v>62647540</v>
          </cell>
          <cell r="D3828" t="str">
            <v>Action|Drama|War</v>
          </cell>
          <cell r="E3828" t="str">
            <v>JarheadÂ </v>
          </cell>
          <cell r="F3828" t="str">
            <v>http://www.imdb.com/title/tt0418763/?ref_=fn_tt_tt_1</v>
          </cell>
          <cell r="G3828" t="str">
            <v>English</v>
          </cell>
          <cell r="H3828" t="str">
            <v>Germany</v>
          </cell>
          <cell r="I3828">
            <v>70000000</v>
          </cell>
          <cell r="J3828">
            <v>2005</v>
          </cell>
          <cell r="K3828">
            <v>7.1</v>
          </cell>
          <cell r="L3828" t="str">
            <v>Action</v>
          </cell>
          <cell r="M3828" t="str">
            <v>Drama</v>
          </cell>
          <cell r="N3828" t="str">
            <v>War</v>
          </cell>
        </row>
        <row r="3829">
          <cell r="A3829" t="str">
            <v>Garry Marshall</v>
          </cell>
          <cell r="B3829">
            <v>116</v>
          </cell>
          <cell r="C3829">
            <v>152149590</v>
          </cell>
          <cell r="D3829" t="str">
            <v>Comedy|Romance</v>
          </cell>
          <cell r="E3829" t="str">
            <v>Runaway BrideÂ </v>
          </cell>
          <cell r="F3829" t="str">
            <v>http://www.imdb.com/title/tt0163187/?ref_=fn_tt_tt_1</v>
          </cell>
          <cell r="G3829" t="str">
            <v>English</v>
          </cell>
          <cell r="H3829" t="str">
            <v>USA</v>
          </cell>
          <cell r="I3829">
            <v>70000000</v>
          </cell>
          <cell r="J3829">
            <v>1999</v>
          </cell>
          <cell r="K3829">
            <v>5.5</v>
          </cell>
          <cell r="L3829" t="str">
            <v>Comedy</v>
          </cell>
          <cell r="M3829" t="str">
            <v>Romance</v>
          </cell>
        </row>
        <row r="3830">
          <cell r="A3830" t="str">
            <v>Rob Cohen</v>
          </cell>
          <cell r="B3830">
            <v>132</v>
          </cell>
          <cell r="C3830">
            <v>141204016</v>
          </cell>
          <cell r="D3830" t="str">
            <v>Action|Adventure|Thriller</v>
          </cell>
          <cell r="E3830" t="str">
            <v>xXxÂ </v>
          </cell>
          <cell r="F3830" t="str">
            <v>http://www.imdb.com/title/tt0295701/?ref_=fn_tt_tt_1</v>
          </cell>
          <cell r="G3830" t="str">
            <v>English</v>
          </cell>
          <cell r="H3830" t="str">
            <v>USA</v>
          </cell>
          <cell r="I3830">
            <v>70000000</v>
          </cell>
          <cell r="J3830">
            <v>2002</v>
          </cell>
          <cell r="K3830">
            <v>5.8</v>
          </cell>
          <cell r="L3830" t="str">
            <v>Action</v>
          </cell>
          <cell r="M3830" t="str">
            <v>Adventure</v>
          </cell>
          <cell r="N3830" t="str">
            <v>Thriller</v>
          </cell>
        </row>
        <row r="3831">
          <cell r="A3831" t="str">
            <v>Steven Spielberg</v>
          </cell>
          <cell r="B3831">
            <v>142</v>
          </cell>
          <cell r="C3831">
            <v>119654900</v>
          </cell>
          <cell r="D3831" t="str">
            <v>Adventure|Comedy|Family|Fantasy</v>
          </cell>
          <cell r="E3831" t="str">
            <v>HookÂ </v>
          </cell>
          <cell r="F3831" t="str">
            <v>http://www.imdb.com/title/tt0102057/?ref_=fn_tt_tt_1</v>
          </cell>
          <cell r="G3831" t="str">
            <v>English</v>
          </cell>
          <cell r="H3831" t="str">
            <v>USA</v>
          </cell>
          <cell r="I3831">
            <v>70000000</v>
          </cell>
          <cell r="J3831">
            <v>1991</v>
          </cell>
          <cell r="K3831">
            <v>6.7</v>
          </cell>
          <cell r="L3831" t="str">
            <v>Adventure</v>
          </cell>
          <cell r="M3831" t="str">
            <v>Comedy</v>
          </cell>
          <cell r="N3831" t="str">
            <v>Family</v>
          </cell>
          <cell r="O3831" t="str">
            <v>Fantasy</v>
          </cell>
        </row>
        <row r="3832">
          <cell r="A3832" t="str">
            <v>Renny Harlin</v>
          </cell>
          <cell r="B3832">
            <v>124</v>
          </cell>
          <cell r="C3832">
            <v>117541000</v>
          </cell>
          <cell r="D3832" t="str">
            <v>Action|Thriller</v>
          </cell>
          <cell r="E3832" t="str">
            <v>Die Hard 2Â </v>
          </cell>
          <cell r="F3832" t="str">
            <v>http://www.imdb.com/title/tt0099423/?ref_=fn_tt_tt_1</v>
          </cell>
          <cell r="G3832" t="str">
            <v>English</v>
          </cell>
          <cell r="H3832" t="str">
            <v>USA</v>
          </cell>
          <cell r="I3832">
            <v>70000000</v>
          </cell>
          <cell r="J3832">
            <v>1990</v>
          </cell>
          <cell r="K3832">
            <v>7.1</v>
          </cell>
          <cell r="L3832" t="str">
            <v>Action</v>
          </cell>
          <cell r="M3832" t="str">
            <v>Thriller</v>
          </cell>
        </row>
        <row r="3833">
          <cell r="A3833" t="str">
            <v>M. Night Shyamalan</v>
          </cell>
          <cell r="B3833">
            <v>110</v>
          </cell>
          <cell r="C3833">
            <v>42272747</v>
          </cell>
          <cell r="D3833" t="str">
            <v>Drama|Fantasy|Mystery|Thriller</v>
          </cell>
          <cell r="E3833" t="str">
            <v>Lady in the WaterÂ </v>
          </cell>
          <cell r="F3833" t="str">
            <v>http://www.imdb.com/title/tt0452637/?ref_=fn_tt_tt_1</v>
          </cell>
          <cell r="G3833" t="str">
            <v>English</v>
          </cell>
          <cell r="H3833" t="str">
            <v>USA</v>
          </cell>
          <cell r="I3833">
            <v>70000000</v>
          </cell>
          <cell r="J3833">
            <v>2006</v>
          </cell>
          <cell r="K3833">
            <v>5.6</v>
          </cell>
          <cell r="L3833" t="str">
            <v>Drama</v>
          </cell>
          <cell r="M3833" t="str">
            <v>Fantasy</v>
          </cell>
          <cell r="N3833" t="str">
            <v>Mystery</v>
          </cell>
          <cell r="O3833" t="str">
            <v>Thriller</v>
          </cell>
        </row>
        <row r="3834">
          <cell r="A3834" t="str">
            <v>Antoine Fuqua</v>
          </cell>
          <cell r="B3834">
            <v>119</v>
          </cell>
          <cell r="C3834">
            <v>98895417</v>
          </cell>
          <cell r="D3834" t="str">
            <v>Action|Thriller</v>
          </cell>
          <cell r="E3834" t="str">
            <v>Olympus Has FallenÂ </v>
          </cell>
          <cell r="F3834" t="str">
            <v>http://www.imdb.com/title/tt2302755/?ref_=fn_tt_tt_1</v>
          </cell>
          <cell r="G3834" t="str">
            <v>English</v>
          </cell>
          <cell r="H3834" t="str">
            <v>USA</v>
          </cell>
          <cell r="I3834">
            <v>70000000</v>
          </cell>
          <cell r="J3834">
            <v>2013</v>
          </cell>
          <cell r="K3834">
            <v>6.5</v>
          </cell>
          <cell r="L3834" t="str">
            <v>Action</v>
          </cell>
          <cell r="M3834" t="str">
            <v>Thriller</v>
          </cell>
        </row>
        <row r="3835">
          <cell r="A3835" t="str">
            <v>Jonathan Liebesman</v>
          </cell>
          <cell r="B3835">
            <v>116</v>
          </cell>
          <cell r="C3835">
            <v>83552429</v>
          </cell>
          <cell r="D3835" t="str">
            <v>Action|Sci-Fi</v>
          </cell>
          <cell r="E3835" t="str">
            <v>Battle Los AngelesÂ </v>
          </cell>
          <cell r="F3835" t="str">
            <v>http://www.imdb.com/title/tt1217613/?ref_=fn_tt_tt_1</v>
          </cell>
          <cell r="G3835" t="str">
            <v>English</v>
          </cell>
          <cell r="H3835" t="str">
            <v>USA</v>
          </cell>
          <cell r="I3835">
            <v>70000000</v>
          </cell>
          <cell r="J3835">
            <v>2011</v>
          </cell>
          <cell r="K3835">
            <v>5.8</v>
          </cell>
          <cell r="L3835" t="str">
            <v>Action</v>
          </cell>
          <cell r="M3835" t="str">
            <v>Sci-Fi</v>
          </cell>
        </row>
        <row r="3836">
          <cell r="A3836" t="str">
            <v>Tim Burton</v>
          </cell>
          <cell r="B3836">
            <v>125</v>
          </cell>
          <cell r="C3836">
            <v>66257002</v>
          </cell>
          <cell r="D3836" t="str">
            <v>Adventure|Drama|Fantasy</v>
          </cell>
          <cell r="E3836" t="str">
            <v>Big FishÂ </v>
          </cell>
          <cell r="F3836" t="str">
            <v>http://www.imdb.com/title/tt0319061/?ref_=fn_tt_tt_1</v>
          </cell>
          <cell r="G3836" t="str">
            <v>English</v>
          </cell>
          <cell r="H3836" t="str">
            <v>USA</v>
          </cell>
          <cell r="I3836">
            <v>70000000</v>
          </cell>
          <cell r="J3836">
            <v>2003</v>
          </cell>
          <cell r="K3836">
            <v>8</v>
          </cell>
          <cell r="L3836" t="str">
            <v>Adventure</v>
          </cell>
          <cell r="M3836" t="str">
            <v>Drama</v>
          </cell>
          <cell r="N3836" t="str">
            <v>Fantasy</v>
          </cell>
        </row>
        <row r="3837">
          <cell r="A3837" t="str">
            <v>Mike Nichols</v>
          </cell>
          <cell r="B3837">
            <v>125</v>
          </cell>
          <cell r="C3837">
            <v>65012000</v>
          </cell>
          <cell r="D3837" t="str">
            <v>Drama|Horror|Romance|Thriller</v>
          </cell>
          <cell r="E3837" t="str">
            <v>WolfÂ </v>
          </cell>
          <cell r="F3837" t="str">
            <v>http://www.imdb.com/title/tt0111742/?ref_=fn_tt_tt_1</v>
          </cell>
          <cell r="G3837" t="str">
            <v>English</v>
          </cell>
          <cell r="H3837" t="str">
            <v>USA</v>
          </cell>
          <cell r="I3837">
            <v>70000000</v>
          </cell>
          <cell r="J3837">
            <v>1994</v>
          </cell>
          <cell r="K3837">
            <v>6.2</v>
          </cell>
          <cell r="L3837" t="str">
            <v>Drama</v>
          </cell>
          <cell r="M3837" t="str">
            <v>Horror</v>
          </cell>
          <cell r="N3837" t="str">
            <v>Romance</v>
          </cell>
          <cell r="O3837" t="str">
            <v>Thriller</v>
          </cell>
        </row>
        <row r="3838">
          <cell r="A3838" t="str">
            <v>George Clooney</v>
          </cell>
          <cell r="B3838">
            <v>118</v>
          </cell>
          <cell r="C3838">
            <v>78031620</v>
          </cell>
          <cell r="D3838" t="str">
            <v>Drama|War</v>
          </cell>
          <cell r="E3838" t="str">
            <v>The Monuments MenÂ </v>
          </cell>
          <cell r="F3838" t="str">
            <v>http://www.imdb.com/title/tt2177771/?ref_=fn_tt_tt_1</v>
          </cell>
          <cell r="G3838" t="str">
            <v>English</v>
          </cell>
          <cell r="H3838" t="str">
            <v>USA</v>
          </cell>
          <cell r="I3838">
            <v>70000000</v>
          </cell>
          <cell r="J3838">
            <v>2014</v>
          </cell>
          <cell r="K3838">
            <v>6.1</v>
          </cell>
          <cell r="L3838" t="str">
            <v>Drama</v>
          </cell>
          <cell r="M3838" t="str">
            <v>War</v>
          </cell>
        </row>
        <row r="3839">
          <cell r="A3839" t="str">
            <v>Oliver Stone</v>
          </cell>
          <cell r="B3839">
            <v>136</v>
          </cell>
          <cell r="C3839">
            <v>52474616</v>
          </cell>
          <cell r="D3839" t="str">
            <v>Drama</v>
          </cell>
          <cell r="E3839" t="str">
            <v>Wall Street: Money Never SleepsÂ </v>
          </cell>
          <cell r="F3839" t="str">
            <v>http://www.imdb.com/title/tt1027718/?ref_=fn_tt_tt_1</v>
          </cell>
          <cell r="G3839" t="str">
            <v>English</v>
          </cell>
          <cell r="H3839" t="str">
            <v>USA</v>
          </cell>
          <cell r="I3839">
            <v>70000000</v>
          </cell>
          <cell r="J3839">
            <v>2010</v>
          </cell>
          <cell r="K3839">
            <v>6.3</v>
          </cell>
          <cell r="L3839" t="str">
            <v>Drama</v>
          </cell>
          <cell r="M3839">
            <v>0</v>
          </cell>
        </row>
        <row r="3840">
          <cell r="A3840" t="str">
            <v>Gary Shore</v>
          </cell>
          <cell r="B3840">
            <v>92</v>
          </cell>
          <cell r="C3840">
            <v>55942830</v>
          </cell>
          <cell r="D3840" t="str">
            <v>Action|Drama|Fantasy|Horror|War</v>
          </cell>
          <cell r="E3840" t="str">
            <v>Dracula UntoldÂ </v>
          </cell>
          <cell r="F3840" t="str">
            <v>http://www.imdb.com/title/tt0829150/?ref_=fn_tt_tt_1</v>
          </cell>
          <cell r="G3840" t="str">
            <v>English</v>
          </cell>
          <cell r="H3840" t="str">
            <v>USA</v>
          </cell>
          <cell r="I3840">
            <v>70000000</v>
          </cell>
          <cell r="J3840">
            <v>2014</v>
          </cell>
          <cell r="K3840">
            <v>6.3</v>
          </cell>
          <cell r="L3840" t="str">
            <v>Action</v>
          </cell>
          <cell r="M3840" t="str">
            <v>Drama</v>
          </cell>
          <cell r="N3840" t="str">
            <v>Fantasy</v>
          </cell>
          <cell r="O3840" t="str">
            <v>Horror</v>
          </cell>
        </row>
        <row r="3841">
          <cell r="A3841" t="str">
            <v>Edward Zwick</v>
          </cell>
          <cell r="B3841">
            <v>116</v>
          </cell>
          <cell r="C3841">
            <v>40932372</v>
          </cell>
          <cell r="D3841" t="str">
            <v>Action|Thriller</v>
          </cell>
          <cell r="E3841" t="str">
            <v>The SiegeÂ </v>
          </cell>
          <cell r="F3841" t="str">
            <v>http://www.imdb.com/title/tt0133952/?ref_=fn_tt_tt_1</v>
          </cell>
          <cell r="G3841" t="str">
            <v>English</v>
          </cell>
          <cell r="H3841" t="str">
            <v>USA</v>
          </cell>
          <cell r="I3841">
            <v>70000000</v>
          </cell>
          <cell r="J3841">
            <v>1998</v>
          </cell>
          <cell r="K3841">
            <v>6.3</v>
          </cell>
          <cell r="L3841" t="str">
            <v>Action</v>
          </cell>
          <cell r="M3841" t="str">
            <v>Thriller</v>
          </cell>
        </row>
        <row r="3842">
          <cell r="A3842" t="str">
            <v>Matthew Vaughn</v>
          </cell>
          <cell r="B3842">
            <v>127</v>
          </cell>
          <cell r="C3842">
            <v>38345403</v>
          </cell>
          <cell r="D3842" t="str">
            <v>Adventure|Family|Fantasy|Romance</v>
          </cell>
          <cell r="E3842" t="str">
            <v>StardustÂ </v>
          </cell>
          <cell r="F3842" t="str">
            <v>http://www.imdb.com/title/tt0486655/?ref_=fn_tt_tt_1</v>
          </cell>
          <cell r="G3842" t="str">
            <v>English</v>
          </cell>
          <cell r="H3842" t="str">
            <v>UK</v>
          </cell>
          <cell r="I3842">
            <v>70000000</v>
          </cell>
          <cell r="J3842">
            <v>2007</v>
          </cell>
          <cell r="K3842">
            <v>7.7</v>
          </cell>
          <cell r="L3842" t="str">
            <v>Adventure</v>
          </cell>
          <cell r="M3842" t="str">
            <v>Family</v>
          </cell>
          <cell r="N3842" t="str">
            <v>Fantasy</v>
          </cell>
          <cell r="O3842" t="str">
            <v>Romance</v>
          </cell>
        </row>
        <row r="3843">
          <cell r="A3843" t="str">
            <v>Jean-Jacques Annaud</v>
          </cell>
          <cell r="B3843">
            <v>136</v>
          </cell>
          <cell r="C3843">
            <v>37901509</v>
          </cell>
          <cell r="D3843" t="str">
            <v>Adventure|Biography|Drama|History|War</v>
          </cell>
          <cell r="E3843" t="str">
            <v>Seven Years in TibetÂ </v>
          </cell>
          <cell r="F3843" t="str">
            <v>http://www.imdb.com/title/tt0120102/?ref_=fn_tt_tt_1</v>
          </cell>
          <cell r="G3843" t="str">
            <v>English</v>
          </cell>
          <cell r="H3843" t="str">
            <v>USA</v>
          </cell>
          <cell r="I3843">
            <v>70000000</v>
          </cell>
          <cell r="J3843">
            <v>1997</v>
          </cell>
          <cell r="K3843">
            <v>7</v>
          </cell>
          <cell r="L3843" t="str">
            <v>Adventure</v>
          </cell>
          <cell r="M3843" t="str">
            <v>Biography</v>
          </cell>
          <cell r="N3843" t="str">
            <v>Drama</v>
          </cell>
          <cell r="O3843" t="str">
            <v>History</v>
          </cell>
        </row>
        <row r="3844">
          <cell r="A3844" t="str">
            <v>Ron Howard</v>
          </cell>
          <cell r="B3844">
            <v>111</v>
          </cell>
          <cell r="C3844">
            <v>48430355</v>
          </cell>
          <cell r="D3844" t="str">
            <v>Comedy|Drama</v>
          </cell>
          <cell r="E3844" t="str">
            <v>The DilemmaÂ </v>
          </cell>
          <cell r="F3844" t="str">
            <v>http://www.imdb.com/title/tt1578275/?ref_=fn_tt_tt_1</v>
          </cell>
          <cell r="G3844" t="str">
            <v>English</v>
          </cell>
          <cell r="H3844" t="str">
            <v>USA</v>
          </cell>
          <cell r="I3844">
            <v>70000000</v>
          </cell>
          <cell r="J3844">
            <v>2011</v>
          </cell>
          <cell r="K3844">
            <v>5.3</v>
          </cell>
          <cell r="L3844" t="str">
            <v>Comedy</v>
          </cell>
          <cell r="M3844" t="str">
            <v>Drama</v>
          </cell>
        </row>
        <row r="3845">
          <cell r="A3845" t="str">
            <v>Joel Schumacher</v>
          </cell>
          <cell r="B3845">
            <v>116</v>
          </cell>
          <cell r="C3845">
            <v>30157016</v>
          </cell>
          <cell r="D3845" t="str">
            <v>Action|Adventure|Comedy|Thriller</v>
          </cell>
          <cell r="E3845" t="str">
            <v>Bad CompanyÂ </v>
          </cell>
          <cell r="F3845" t="str">
            <v>http://www.imdb.com/title/tt0280486/?ref_=fn_tt_tt_1</v>
          </cell>
          <cell r="G3845" t="str">
            <v>English</v>
          </cell>
          <cell r="H3845" t="str">
            <v>USA</v>
          </cell>
          <cell r="I3845">
            <v>70000000</v>
          </cell>
          <cell r="J3845">
            <v>2002</v>
          </cell>
          <cell r="K3845">
            <v>5.6</v>
          </cell>
          <cell r="L3845" t="str">
            <v>Action</v>
          </cell>
          <cell r="M3845" t="str">
            <v>Adventure</v>
          </cell>
          <cell r="N3845" t="str">
            <v>Comedy</v>
          </cell>
          <cell r="O3845" t="str">
            <v>Thriller</v>
          </cell>
        </row>
        <row r="3846">
          <cell r="A3846" t="str">
            <v>Betty Thomas</v>
          </cell>
          <cell r="B3846">
            <v>97</v>
          </cell>
          <cell r="C3846">
            <v>33105600</v>
          </cell>
          <cell r="D3846" t="str">
            <v>Action|Adventure|Comedy|Thriller</v>
          </cell>
          <cell r="E3846" t="str">
            <v>I SpyÂ </v>
          </cell>
          <cell r="F3846" t="str">
            <v>http://www.imdb.com/title/tt0297181/?ref_=fn_tt_tt_1</v>
          </cell>
          <cell r="G3846" t="str">
            <v>English</v>
          </cell>
          <cell r="H3846" t="str">
            <v>USA</v>
          </cell>
          <cell r="I3846">
            <v>70000000</v>
          </cell>
          <cell r="J3846">
            <v>2002</v>
          </cell>
          <cell r="K3846">
            <v>5.4</v>
          </cell>
          <cell r="L3846" t="str">
            <v>Action</v>
          </cell>
          <cell r="M3846" t="str">
            <v>Adventure</v>
          </cell>
          <cell r="N3846" t="str">
            <v>Comedy</v>
          </cell>
          <cell r="O3846" t="str">
            <v>Thriller</v>
          </cell>
        </row>
        <row r="3847">
          <cell r="A3847" t="str">
            <v>MÃ¥ns MÃ¥rlind</v>
          </cell>
          <cell r="B3847">
            <v>88</v>
          </cell>
          <cell r="C3847">
            <v>62321039</v>
          </cell>
          <cell r="D3847" t="str">
            <v>Action|Fantasy|Horror</v>
          </cell>
          <cell r="E3847" t="str">
            <v>Underworld: AwakeningÂ </v>
          </cell>
          <cell r="F3847" t="str">
            <v>http://www.imdb.com/title/tt1496025/?ref_=fn_tt_tt_1</v>
          </cell>
          <cell r="G3847" t="str">
            <v>English</v>
          </cell>
          <cell r="H3847" t="str">
            <v>USA</v>
          </cell>
          <cell r="I3847">
            <v>70000000</v>
          </cell>
          <cell r="J3847">
            <v>2012</v>
          </cell>
          <cell r="K3847">
            <v>6.4</v>
          </cell>
          <cell r="L3847" t="str">
            <v>Action</v>
          </cell>
          <cell r="M3847" t="str">
            <v>Fantasy</v>
          </cell>
          <cell r="N3847" t="str">
            <v>Horror</v>
          </cell>
        </row>
        <row r="3848">
          <cell r="A3848" t="str">
            <v>John McTiernan</v>
          </cell>
          <cell r="B3848">
            <v>98</v>
          </cell>
          <cell r="C3848">
            <v>18990542</v>
          </cell>
          <cell r="D3848" t="str">
            <v>Action|Sci-Fi|Sport</v>
          </cell>
          <cell r="E3848" t="str">
            <v>RollerballÂ </v>
          </cell>
          <cell r="F3848" t="str">
            <v>http://www.imdb.com/title/tt0246894/?ref_=fn_tt_tt_1</v>
          </cell>
          <cell r="G3848" t="str">
            <v>English</v>
          </cell>
          <cell r="H3848" t="str">
            <v>USA</v>
          </cell>
          <cell r="I3848">
            <v>70000000</v>
          </cell>
          <cell r="J3848">
            <v>2002</v>
          </cell>
          <cell r="K3848">
            <v>3</v>
          </cell>
          <cell r="L3848" t="str">
            <v>Action</v>
          </cell>
          <cell r="M3848" t="str">
            <v>Sci-Fi</v>
          </cell>
          <cell r="N3848" t="str">
            <v>Sport</v>
          </cell>
        </row>
        <row r="3849">
          <cell r="A3849" t="str">
            <v>Wych Kaosayananda</v>
          </cell>
          <cell r="B3849">
            <v>91</v>
          </cell>
          <cell r="C3849">
            <v>14294842</v>
          </cell>
          <cell r="D3849" t="str">
            <v>Action|Crime|Sci-Fi|Thriller</v>
          </cell>
          <cell r="E3849" t="str">
            <v>Ballistic: Ecks vs. SeverÂ </v>
          </cell>
          <cell r="F3849" t="str">
            <v>http://www.imdb.com/title/tt0308208/?ref_=fn_tt_tt_1</v>
          </cell>
          <cell r="G3849" t="str">
            <v>English</v>
          </cell>
          <cell r="H3849" t="str">
            <v>USA</v>
          </cell>
          <cell r="I3849">
            <v>70000000</v>
          </cell>
          <cell r="J3849">
            <v>2002</v>
          </cell>
          <cell r="K3849">
            <v>3.6</v>
          </cell>
          <cell r="L3849" t="str">
            <v>Action</v>
          </cell>
          <cell r="M3849" t="str">
            <v>Crime</v>
          </cell>
          <cell r="N3849" t="str">
            <v>Sci-Fi</v>
          </cell>
          <cell r="O3849" t="str">
            <v>Thriller</v>
          </cell>
        </row>
        <row r="3850">
          <cell r="A3850" t="str">
            <v>Mikael Salomon</v>
          </cell>
          <cell r="B3850">
            <v>97</v>
          </cell>
          <cell r="C3850">
            <v>19819494</v>
          </cell>
          <cell r="D3850" t="str">
            <v>Action|Crime|Drama|Thriller</v>
          </cell>
          <cell r="E3850" t="str">
            <v>Hard RainÂ </v>
          </cell>
          <cell r="F3850" t="str">
            <v>http://www.imdb.com/title/tt0120696/?ref_=fn_tt_tt_1</v>
          </cell>
          <cell r="G3850" t="str">
            <v>English</v>
          </cell>
          <cell r="H3850" t="str">
            <v>USA</v>
          </cell>
          <cell r="I3850">
            <v>70000000</v>
          </cell>
          <cell r="J3850">
            <v>1998</v>
          </cell>
          <cell r="K3850">
            <v>5.8</v>
          </cell>
          <cell r="L3850" t="str">
            <v>Action</v>
          </cell>
          <cell r="M3850" t="str">
            <v>Crime</v>
          </cell>
          <cell r="N3850" t="str">
            <v>Drama</v>
          </cell>
          <cell r="O3850" t="str">
            <v>Thriller</v>
          </cell>
        </row>
        <row r="3851">
          <cell r="A3851" t="str">
            <v>Bobby Farrelly</v>
          </cell>
          <cell r="B3851">
            <v>95</v>
          </cell>
          <cell r="C3851">
            <v>13596911</v>
          </cell>
          <cell r="D3851" t="str">
            <v>Action|Adventure|Animation|Comedy|Crime|Family|Fantasy</v>
          </cell>
          <cell r="E3851" t="str">
            <v>Osmosis JonesÂ </v>
          </cell>
          <cell r="F3851" t="str">
            <v>http://www.imdb.com/title/tt0181739/?ref_=fn_tt_tt_1</v>
          </cell>
          <cell r="G3851" t="str">
            <v>English</v>
          </cell>
          <cell r="H3851" t="str">
            <v>USA</v>
          </cell>
          <cell r="I3851">
            <v>70000000</v>
          </cell>
          <cell r="J3851">
            <v>2001</v>
          </cell>
          <cell r="K3851">
            <v>6.2</v>
          </cell>
          <cell r="L3851" t="str">
            <v>Action</v>
          </cell>
          <cell r="M3851" t="str">
            <v>Adventure</v>
          </cell>
          <cell r="N3851" t="str">
            <v>Animation</v>
          </cell>
          <cell r="O3851" t="str">
            <v>Comedy</v>
          </cell>
        </row>
        <row r="3852">
          <cell r="A3852" t="str">
            <v>Will Finn</v>
          </cell>
          <cell r="B3852">
            <v>88</v>
          </cell>
          <cell r="C3852">
            <v>8460990</v>
          </cell>
          <cell r="D3852" t="str">
            <v>Adventure|Animation|Family|Fantasy|Musical</v>
          </cell>
          <cell r="E3852" t="str">
            <v>Legends of Oz: Dorothy's ReturnÂ </v>
          </cell>
          <cell r="F3852" t="str">
            <v>http://www.imdb.com/title/tt0884726/?ref_=fn_tt_tt_1</v>
          </cell>
          <cell r="G3852" t="str">
            <v>English</v>
          </cell>
          <cell r="H3852" t="str">
            <v>USA</v>
          </cell>
          <cell r="I3852">
            <v>70000000</v>
          </cell>
          <cell r="J3852">
            <v>2013</v>
          </cell>
          <cell r="K3852">
            <v>5.6</v>
          </cell>
          <cell r="L3852" t="str">
            <v>Adventure</v>
          </cell>
          <cell r="M3852" t="str">
            <v>Animation</v>
          </cell>
          <cell r="N3852" t="str">
            <v>Family</v>
          </cell>
          <cell r="O3852" t="str">
            <v>Fantasy</v>
          </cell>
        </row>
        <row r="3853">
          <cell r="A3853" t="str">
            <v>Michael Mann</v>
          </cell>
          <cell r="B3853">
            <v>133</v>
          </cell>
          <cell r="C3853">
            <v>7097125</v>
          </cell>
          <cell r="D3853" t="str">
            <v>Action|Crime|Drama|Mystery|Thriller</v>
          </cell>
          <cell r="E3853" t="str">
            <v>BlackhatÂ </v>
          </cell>
          <cell r="F3853" t="str">
            <v>http://www.imdb.com/title/tt2717822/?ref_=fn_tt_tt_1</v>
          </cell>
          <cell r="G3853" t="str">
            <v>English</v>
          </cell>
          <cell r="H3853" t="str">
            <v>USA</v>
          </cell>
          <cell r="I3853">
            <v>70000000</v>
          </cell>
          <cell r="J3853">
            <v>2015</v>
          </cell>
          <cell r="K3853">
            <v>5.4</v>
          </cell>
          <cell r="L3853" t="str">
            <v>Action</v>
          </cell>
          <cell r="M3853" t="str">
            <v>Crime</v>
          </cell>
          <cell r="N3853" t="str">
            <v>Drama</v>
          </cell>
          <cell r="O3853" t="str">
            <v>Mystery</v>
          </cell>
        </row>
        <row r="3854">
          <cell r="A3854" t="str">
            <v>Kerry Conran</v>
          </cell>
          <cell r="B3854">
            <v>106</v>
          </cell>
          <cell r="C3854">
            <v>37760080</v>
          </cell>
          <cell r="D3854" t="str">
            <v>Action|Adventure|Mystery|Sci-Fi|Thriller</v>
          </cell>
          <cell r="E3854" t="str">
            <v>Sky Captain and the World of TomorrowÂ </v>
          </cell>
          <cell r="F3854" t="str">
            <v>http://www.imdb.com/title/tt0346156/?ref_=fn_tt_tt_1</v>
          </cell>
          <cell r="G3854" t="str">
            <v>English</v>
          </cell>
          <cell r="H3854" t="str">
            <v>USA</v>
          </cell>
          <cell r="I3854">
            <v>70000000</v>
          </cell>
          <cell r="J3854">
            <v>2004</v>
          </cell>
          <cell r="K3854">
            <v>6.1</v>
          </cell>
          <cell r="L3854" t="str">
            <v>Action</v>
          </cell>
          <cell r="M3854" t="str">
            <v>Adventure</v>
          </cell>
          <cell r="N3854" t="str">
            <v>Mystery</v>
          </cell>
          <cell r="O3854" t="str">
            <v>Sci-Fi</v>
          </cell>
        </row>
        <row r="3855">
          <cell r="A3855" t="str">
            <v>Michael Caton-Jones</v>
          </cell>
          <cell r="B3855">
            <v>116</v>
          </cell>
          <cell r="C3855">
            <v>5851188</v>
          </cell>
          <cell r="D3855" t="str">
            <v>Crime|Mystery|Thriller</v>
          </cell>
          <cell r="E3855" t="str">
            <v>Basic Instinct 2Â </v>
          </cell>
          <cell r="F3855" t="str">
            <v>http://www.imdb.com/title/tt0430912/?ref_=fn_tt_tt_1</v>
          </cell>
          <cell r="G3855" t="str">
            <v>English</v>
          </cell>
          <cell r="H3855" t="str">
            <v>UK</v>
          </cell>
          <cell r="I3855">
            <v>70000000</v>
          </cell>
          <cell r="J3855">
            <v>2006</v>
          </cell>
          <cell r="K3855">
            <v>4.2</v>
          </cell>
          <cell r="L3855" t="str">
            <v>Crime</v>
          </cell>
          <cell r="M3855" t="str">
            <v>Mystery</v>
          </cell>
          <cell r="N3855" t="str">
            <v>Thriller</v>
          </cell>
        </row>
        <row r="3856">
          <cell r="A3856" t="str">
            <v>Renny Harlin</v>
          </cell>
          <cell r="B3856">
            <v>99</v>
          </cell>
          <cell r="C3856">
            <v>18821279</v>
          </cell>
          <cell r="D3856" t="str">
            <v>Action|Adventure|Fantasy</v>
          </cell>
          <cell r="E3856" t="str">
            <v>The Legend of HerculesÂ </v>
          </cell>
          <cell r="F3856" t="str">
            <v>http://www.imdb.com/title/tt1043726/?ref_=fn_tt_tt_1</v>
          </cell>
          <cell r="G3856" t="str">
            <v>English</v>
          </cell>
          <cell r="H3856" t="str">
            <v>USA</v>
          </cell>
          <cell r="I3856">
            <v>70000000</v>
          </cell>
          <cell r="J3856">
            <v>2014</v>
          </cell>
          <cell r="K3856">
            <v>4.2</v>
          </cell>
          <cell r="L3856" t="str">
            <v>Action</v>
          </cell>
          <cell r="M3856" t="str">
            <v>Adventure</v>
          </cell>
          <cell r="N3856" t="str">
            <v>Fantasy</v>
          </cell>
        </row>
        <row r="3857">
          <cell r="A3857" t="str">
            <v>Alejandro AmenÃ¡bar</v>
          </cell>
          <cell r="B3857">
            <v>141</v>
          </cell>
          <cell r="C3857">
            <v>617840</v>
          </cell>
          <cell r="D3857" t="str">
            <v>Adventure|Drama|History|Romance</v>
          </cell>
          <cell r="E3857" t="str">
            <v>AgoraÂ </v>
          </cell>
          <cell r="F3857" t="str">
            <v>http://www.imdb.com/title/tt1186830/?ref_=fn_tt_tt_1</v>
          </cell>
          <cell r="G3857" t="str">
            <v>English</v>
          </cell>
          <cell r="H3857" t="str">
            <v>Spain</v>
          </cell>
          <cell r="I3857">
            <v>70000000</v>
          </cell>
          <cell r="J3857">
            <v>2009</v>
          </cell>
          <cell r="K3857">
            <v>7.2</v>
          </cell>
          <cell r="L3857" t="str">
            <v>Adventure</v>
          </cell>
          <cell r="M3857" t="str">
            <v>Drama</v>
          </cell>
          <cell r="N3857" t="str">
            <v>History</v>
          </cell>
          <cell r="O3857" t="str">
            <v>Romance</v>
          </cell>
        </row>
        <row r="3858">
          <cell r="A3858" t="str">
            <v>Ridley Scott</v>
          </cell>
          <cell r="B3858">
            <v>128</v>
          </cell>
          <cell r="C3858">
            <v>39380442</v>
          </cell>
          <cell r="D3858" t="str">
            <v>Action|Drama|Thriller</v>
          </cell>
          <cell r="E3858" t="str">
            <v>Body of LiesÂ </v>
          </cell>
          <cell r="F3858" t="str">
            <v>http://www.imdb.com/title/tt0758774/?ref_=fn_tt_tt_1</v>
          </cell>
          <cell r="G3858" t="str">
            <v>English</v>
          </cell>
          <cell r="H3858" t="str">
            <v>USA</v>
          </cell>
          <cell r="I3858">
            <v>70000000</v>
          </cell>
          <cell r="J3858">
            <v>2008</v>
          </cell>
          <cell r="K3858">
            <v>7.1</v>
          </cell>
          <cell r="L3858" t="str">
            <v>Action</v>
          </cell>
          <cell r="M3858" t="str">
            <v>Drama</v>
          </cell>
          <cell r="N3858" t="str">
            <v>Thriller</v>
          </cell>
        </row>
        <row r="3859">
          <cell r="A3859" t="str">
            <v>Steven Spielberg</v>
          </cell>
          <cell r="B3859">
            <v>169</v>
          </cell>
          <cell r="C3859">
            <v>216119491</v>
          </cell>
          <cell r="D3859" t="str">
            <v>Action|Drama|War</v>
          </cell>
          <cell r="E3859" t="str">
            <v>Saving Private RyanÂ </v>
          </cell>
          <cell r="F3859" t="str">
            <v>http://www.imdb.com/title/tt0120815/?ref_=fn_tt_tt_1</v>
          </cell>
          <cell r="G3859" t="str">
            <v>English</v>
          </cell>
          <cell r="H3859" t="str">
            <v>USA</v>
          </cell>
          <cell r="I3859">
            <v>70000000</v>
          </cell>
          <cell r="J3859">
            <v>1998</v>
          </cell>
          <cell r="K3859">
            <v>8.6</v>
          </cell>
          <cell r="L3859" t="str">
            <v>Action</v>
          </cell>
          <cell r="M3859" t="str">
            <v>Drama</v>
          </cell>
          <cell r="N3859" t="str">
            <v>War</v>
          </cell>
        </row>
        <row r="3860">
          <cell r="A3860" t="str">
            <v>Nancy Meyers</v>
          </cell>
          <cell r="B3860">
            <v>127</v>
          </cell>
          <cell r="C3860">
            <v>182805123</v>
          </cell>
          <cell r="D3860" t="str">
            <v>Comedy|Fantasy|Romance</v>
          </cell>
          <cell r="E3860" t="str">
            <v>What Women WantÂ </v>
          </cell>
          <cell r="F3860" t="str">
            <v>http://www.imdb.com/title/tt0207201/?ref_=fn_tt_tt_1</v>
          </cell>
          <cell r="G3860" t="str">
            <v>English</v>
          </cell>
          <cell r="H3860" t="str">
            <v>USA</v>
          </cell>
          <cell r="I3860">
            <v>70000000</v>
          </cell>
          <cell r="J3860">
            <v>2000</v>
          </cell>
          <cell r="K3860">
            <v>6.4</v>
          </cell>
          <cell r="L3860" t="str">
            <v>Comedy</v>
          </cell>
          <cell r="M3860" t="str">
            <v>Fantasy</v>
          </cell>
          <cell r="N3860" t="str">
            <v>Romance</v>
          </cell>
        </row>
        <row r="3861">
          <cell r="A3861" t="str">
            <v>Renny Harlin</v>
          </cell>
          <cell r="B3861">
            <v>124</v>
          </cell>
          <cell r="C3861">
            <v>84049211</v>
          </cell>
          <cell r="D3861" t="str">
            <v>Action|Adventure|Thriller</v>
          </cell>
          <cell r="E3861" t="str">
            <v>CliffhangerÂ </v>
          </cell>
          <cell r="F3861" t="str">
            <v>http://www.imdb.com/title/tt0106582/?ref_=fn_tt_tt_1</v>
          </cell>
          <cell r="G3861" t="str">
            <v>English</v>
          </cell>
          <cell r="H3861" t="str">
            <v>USA</v>
          </cell>
          <cell r="I3861">
            <v>70000000</v>
          </cell>
          <cell r="J3861">
            <v>1993</v>
          </cell>
          <cell r="K3861">
            <v>6.4</v>
          </cell>
          <cell r="L3861" t="str">
            <v>Action</v>
          </cell>
          <cell r="M3861" t="str">
            <v>Adventure</v>
          </cell>
          <cell r="N3861" t="str">
            <v>Thriller</v>
          </cell>
        </row>
        <row r="3862">
          <cell r="A3862" t="str">
            <v>Michael Lehmann</v>
          </cell>
          <cell r="B3862">
            <v>100</v>
          </cell>
          <cell r="C3862">
            <v>17218080</v>
          </cell>
          <cell r="D3862" t="str">
            <v>Action|Adventure|Comedy</v>
          </cell>
          <cell r="E3862" t="str">
            <v>Hudson HawkÂ </v>
          </cell>
          <cell r="F3862" t="str">
            <v>http://www.imdb.com/title/tt0102070/?ref_=fn_tt_tt_1</v>
          </cell>
          <cell r="G3862" t="str">
            <v>English</v>
          </cell>
          <cell r="H3862" t="str">
            <v>USA</v>
          </cell>
          <cell r="I3862">
            <v>70000000</v>
          </cell>
          <cell r="J3862">
            <v>1991</v>
          </cell>
          <cell r="K3862">
            <v>5.7</v>
          </cell>
          <cell r="L3862" t="str">
            <v>Action</v>
          </cell>
          <cell r="M3862" t="str">
            <v>Adventure</v>
          </cell>
          <cell r="N3862" t="str">
            <v>Comedy</v>
          </cell>
        </row>
        <row r="3863">
          <cell r="A3863" t="str">
            <v>Brenda Chapman</v>
          </cell>
          <cell r="B3863">
            <v>99</v>
          </cell>
          <cell r="C3863">
            <v>101217900</v>
          </cell>
          <cell r="D3863" t="str">
            <v>Adventure|Animation|Biography|Drama|Family|Fantasy|Musical</v>
          </cell>
          <cell r="E3863" t="str">
            <v>The Prince of EgyptÂ </v>
          </cell>
          <cell r="F3863" t="str">
            <v>http://www.imdb.com/title/tt0120794/?ref_=fn_tt_tt_1</v>
          </cell>
          <cell r="G3863" t="str">
            <v>English</v>
          </cell>
          <cell r="H3863" t="str">
            <v>USA</v>
          </cell>
          <cell r="I3863">
            <v>70000000</v>
          </cell>
          <cell r="J3863">
            <v>1998</v>
          </cell>
          <cell r="K3863">
            <v>7</v>
          </cell>
          <cell r="L3863" t="str">
            <v>Adventure</v>
          </cell>
          <cell r="M3863" t="str">
            <v>Animation</v>
          </cell>
          <cell r="N3863" t="str">
            <v>Biography</v>
          </cell>
          <cell r="O3863" t="str">
            <v>Drama</v>
          </cell>
        </row>
        <row r="3864">
          <cell r="A3864" t="str">
            <v>Tony Scott</v>
          </cell>
          <cell r="B3864">
            <v>146</v>
          </cell>
          <cell r="C3864">
            <v>77862546</v>
          </cell>
          <cell r="D3864" t="str">
            <v>Action|Crime|Drama|Thriller</v>
          </cell>
          <cell r="E3864" t="str">
            <v>Man on FireÂ </v>
          </cell>
          <cell r="F3864" t="str">
            <v>http://www.imdb.com/title/tt0328107/?ref_=fn_tt_tt_1</v>
          </cell>
          <cell r="G3864" t="str">
            <v>English</v>
          </cell>
          <cell r="H3864" t="str">
            <v>USA</v>
          </cell>
          <cell r="I3864">
            <v>70000000</v>
          </cell>
          <cell r="J3864">
            <v>2004</v>
          </cell>
          <cell r="K3864">
            <v>7.7</v>
          </cell>
          <cell r="L3864" t="str">
            <v>Action</v>
          </cell>
          <cell r="M3864" t="str">
            <v>Crime</v>
          </cell>
          <cell r="N3864" t="str">
            <v>Drama</v>
          </cell>
          <cell r="O3864" t="str">
            <v>Thriller</v>
          </cell>
        </row>
        <row r="3865">
          <cell r="A3865" t="str">
            <v>Jorge Blanco</v>
          </cell>
          <cell r="B3865">
            <v>91</v>
          </cell>
          <cell r="C3865">
            <v>42194060</v>
          </cell>
          <cell r="D3865" t="str">
            <v>Adventure|Animation|Comedy|Family|Sci-Fi</v>
          </cell>
          <cell r="E3865" t="str">
            <v>Planet 51Â </v>
          </cell>
          <cell r="F3865" t="str">
            <v>http://www.imdb.com/title/tt0762125/?ref_=fn_tt_tt_1</v>
          </cell>
          <cell r="G3865" t="str">
            <v>English</v>
          </cell>
          <cell r="H3865" t="str">
            <v>Spain</v>
          </cell>
          <cell r="I3865">
            <v>70000000</v>
          </cell>
          <cell r="J3865">
            <v>2009</v>
          </cell>
          <cell r="K3865">
            <v>6.1</v>
          </cell>
          <cell r="L3865" t="str">
            <v>Adventure</v>
          </cell>
          <cell r="M3865" t="str">
            <v>Animation</v>
          </cell>
          <cell r="N3865" t="str">
            <v>Comedy</v>
          </cell>
          <cell r="O3865" t="str">
            <v>Family</v>
          </cell>
        </row>
        <row r="3866">
          <cell r="A3866" t="str">
            <v>Sean Anders</v>
          </cell>
          <cell r="B3866">
            <v>116</v>
          </cell>
          <cell r="C3866">
            <v>36931089</v>
          </cell>
          <cell r="D3866" t="str">
            <v>Comedy</v>
          </cell>
          <cell r="E3866" t="str">
            <v>That's My BoyÂ </v>
          </cell>
          <cell r="F3866" t="str">
            <v>http://www.imdb.com/title/tt1232200/?ref_=fn_tt_tt_1</v>
          </cell>
          <cell r="G3866" t="str">
            <v>English</v>
          </cell>
          <cell r="H3866" t="str">
            <v>USA</v>
          </cell>
          <cell r="I3866">
            <v>70000000</v>
          </cell>
          <cell r="J3866">
            <v>2012</v>
          </cell>
          <cell r="K3866">
            <v>5.6</v>
          </cell>
          <cell r="L3866" t="str">
            <v>Comedy</v>
          </cell>
          <cell r="M3866">
            <v>0</v>
          </cell>
        </row>
        <row r="3867">
          <cell r="A3867" t="str">
            <v>Andy Tennant</v>
          </cell>
          <cell r="B3867">
            <v>118</v>
          </cell>
          <cell r="C3867">
            <v>177575142</v>
          </cell>
          <cell r="D3867" t="str">
            <v>Comedy|Romance</v>
          </cell>
          <cell r="E3867" t="str">
            <v>HitchÂ </v>
          </cell>
          <cell r="F3867" t="str">
            <v>http://www.imdb.com/title/tt0386588/?ref_=fn_tt_tt_1</v>
          </cell>
          <cell r="G3867" t="str">
            <v>English</v>
          </cell>
          <cell r="H3867" t="str">
            <v>USA</v>
          </cell>
          <cell r="I3867">
            <v>70000000</v>
          </cell>
          <cell r="J3867">
            <v>2005</v>
          </cell>
          <cell r="K3867">
            <v>6.6</v>
          </cell>
          <cell r="L3867" t="str">
            <v>Comedy</v>
          </cell>
          <cell r="M3867" t="str">
            <v>Romance</v>
          </cell>
        </row>
        <row r="3868">
          <cell r="A3868" t="str">
            <v>Joel Schumacher</v>
          </cell>
          <cell r="B3868">
            <v>143</v>
          </cell>
          <cell r="C3868">
            <v>51225796</v>
          </cell>
          <cell r="D3868" t="str">
            <v>Drama|Musical|Romance|Thriller</v>
          </cell>
          <cell r="E3868" t="str">
            <v>The Phantom of the OperaÂ </v>
          </cell>
          <cell r="F3868" t="str">
            <v>http://www.imdb.com/title/tt0293508/?ref_=fn_tt_tt_1</v>
          </cell>
          <cell r="G3868" t="str">
            <v>English</v>
          </cell>
          <cell r="H3868" t="str">
            <v>UK</v>
          </cell>
          <cell r="I3868">
            <v>70000000</v>
          </cell>
          <cell r="J3868">
            <v>2004</v>
          </cell>
          <cell r="K3868">
            <v>7.4</v>
          </cell>
          <cell r="L3868" t="str">
            <v>Drama</v>
          </cell>
          <cell r="M3868" t="str">
            <v>Musical</v>
          </cell>
          <cell r="N3868" t="str">
            <v>Romance</v>
          </cell>
          <cell r="O3868" t="str">
            <v>Thriller</v>
          </cell>
        </row>
        <row r="3869">
          <cell r="A3869" t="str">
            <v>Peyton Reed</v>
          </cell>
          <cell r="B3869">
            <v>104</v>
          </cell>
          <cell r="C3869">
            <v>97680195</v>
          </cell>
          <cell r="D3869" t="str">
            <v>Comedy|Romance</v>
          </cell>
          <cell r="E3869" t="str">
            <v>Yes ManÂ </v>
          </cell>
          <cell r="F3869" t="str">
            <v>http://www.imdb.com/title/tt1068680/?ref_=fn_tt_tt_1</v>
          </cell>
          <cell r="G3869" t="str">
            <v>English</v>
          </cell>
          <cell r="H3869" t="str">
            <v>USA</v>
          </cell>
          <cell r="I3869">
            <v>70000000</v>
          </cell>
          <cell r="J3869">
            <v>2008</v>
          </cell>
          <cell r="K3869">
            <v>6.8</v>
          </cell>
          <cell r="L3869" t="str">
            <v>Comedy</v>
          </cell>
          <cell r="M3869" t="str">
            <v>Romance</v>
          </cell>
        </row>
        <row r="3870">
          <cell r="A3870" t="str">
            <v>Brad Bird</v>
          </cell>
          <cell r="B3870">
            <v>90</v>
          </cell>
          <cell r="C3870">
            <v>23159305</v>
          </cell>
          <cell r="D3870" t="str">
            <v>Action|Adventure|Animation|Comedy|Drama|Family|Sci-Fi</v>
          </cell>
          <cell r="E3870" t="str">
            <v>The Iron GiantÂ </v>
          </cell>
          <cell r="F3870" t="str">
            <v>http://www.imdb.com/title/tt0129167/?ref_=fn_tt_tt_1</v>
          </cell>
          <cell r="G3870" t="str">
            <v>English</v>
          </cell>
          <cell r="H3870" t="str">
            <v>USA</v>
          </cell>
          <cell r="I3870">
            <v>70000000</v>
          </cell>
          <cell r="J3870">
            <v>1999</v>
          </cell>
          <cell r="K3870">
            <v>8</v>
          </cell>
          <cell r="L3870" t="str">
            <v>Action</v>
          </cell>
          <cell r="M3870" t="str">
            <v>Adventure</v>
          </cell>
          <cell r="N3870" t="str">
            <v>Animation</v>
          </cell>
          <cell r="O3870" t="str">
            <v>Comedy</v>
          </cell>
        </row>
        <row r="3871">
          <cell r="A3871" t="str">
            <v>Mathieu Kassovitz</v>
          </cell>
          <cell r="B3871">
            <v>101</v>
          </cell>
          <cell r="C3871">
            <v>22531698</v>
          </cell>
          <cell r="D3871" t="str">
            <v>Action|Adventure|Sci-Fi|Thriller</v>
          </cell>
          <cell r="E3871" t="str">
            <v>Babylon A.D.Â </v>
          </cell>
          <cell r="F3871" t="str">
            <v>http://www.imdb.com/title/tt0364970/?ref_=fn_tt_tt_1</v>
          </cell>
          <cell r="G3871" t="str">
            <v>English</v>
          </cell>
          <cell r="H3871" t="str">
            <v>France</v>
          </cell>
          <cell r="I3871">
            <v>70000000</v>
          </cell>
          <cell r="J3871">
            <v>2008</v>
          </cell>
          <cell r="K3871">
            <v>5.6</v>
          </cell>
          <cell r="L3871" t="str">
            <v>Action</v>
          </cell>
          <cell r="M3871" t="str">
            <v>Adventure</v>
          </cell>
          <cell r="N3871" t="str">
            <v>Sci-Fi</v>
          </cell>
          <cell r="O3871" t="str">
            <v>Thriller</v>
          </cell>
        </row>
        <row r="3872">
          <cell r="A3872" t="str">
            <v>Bruce Beresford</v>
          </cell>
          <cell r="B3872">
            <v>105</v>
          </cell>
          <cell r="C3872">
            <v>116735231</v>
          </cell>
          <cell r="D3872" t="str">
            <v>Crime|Mystery|Thriller</v>
          </cell>
          <cell r="E3872" t="str">
            <v>Double JeopardyÂ </v>
          </cell>
          <cell r="F3872" t="str">
            <v>http://www.imdb.com/title/tt0150377/?ref_=fn_tt_tt_1</v>
          </cell>
          <cell r="G3872" t="str">
            <v>English</v>
          </cell>
          <cell r="H3872" t="str">
            <v>USA</v>
          </cell>
          <cell r="I3872">
            <v>70000000</v>
          </cell>
          <cell r="J3872">
            <v>1999</v>
          </cell>
          <cell r="K3872">
            <v>6.4</v>
          </cell>
          <cell r="L3872" t="str">
            <v>Crime</v>
          </cell>
          <cell r="M3872" t="str">
            <v>Mystery</v>
          </cell>
          <cell r="N3872" t="str">
            <v>Thriller</v>
          </cell>
        </row>
        <row r="3873">
          <cell r="A3873" t="str">
            <v>Romesh Sharma</v>
          </cell>
          <cell r="B3873">
            <v>144</v>
          </cell>
          <cell r="C3873">
            <v>129319</v>
          </cell>
          <cell r="D3873" t="str">
            <v>Romance</v>
          </cell>
          <cell r="E3873" t="str">
            <v>Dil Jo Bhi Kahey...Â </v>
          </cell>
          <cell r="F3873" t="str">
            <v>http://www.imdb.com/title/tt0442764/?ref_=fn_tt_tt_1</v>
          </cell>
          <cell r="G3873" t="str">
            <v>English</v>
          </cell>
          <cell r="H3873" t="str">
            <v>India</v>
          </cell>
          <cell r="I3873">
            <v>70000000</v>
          </cell>
          <cell r="J3873">
            <v>2005</v>
          </cell>
          <cell r="K3873">
            <v>5.0999999999999996</v>
          </cell>
          <cell r="L3873" t="str">
            <v>Romance</v>
          </cell>
          <cell r="M3873">
            <v>0</v>
          </cell>
        </row>
        <row r="3874">
          <cell r="A3874" t="str">
            <v>Robert Butler</v>
          </cell>
          <cell r="B3874">
            <v>100</v>
          </cell>
          <cell r="C3874">
            <v>11466088</v>
          </cell>
          <cell r="D3874" t="str">
            <v>Action|Thriller</v>
          </cell>
          <cell r="E3874" t="str">
            <v>TurbulenceÂ </v>
          </cell>
          <cell r="F3874" t="str">
            <v>http://www.imdb.com/title/tt0120390/?ref_=fn_tt_tt_1</v>
          </cell>
          <cell r="G3874" t="str">
            <v>English</v>
          </cell>
          <cell r="H3874" t="str">
            <v>USA</v>
          </cell>
          <cell r="I3874">
            <v>71000000</v>
          </cell>
          <cell r="J3874">
            <v>1997</v>
          </cell>
          <cell r="K3874">
            <v>4.7</v>
          </cell>
          <cell r="L3874" t="str">
            <v>Action</v>
          </cell>
          <cell r="M3874" t="str">
            <v>Thriller</v>
          </cell>
        </row>
        <row r="3875">
          <cell r="A3875" t="str">
            <v>Betty Thomas</v>
          </cell>
          <cell r="B3875">
            <v>85</v>
          </cell>
          <cell r="C3875">
            <v>144156464</v>
          </cell>
          <cell r="D3875" t="str">
            <v>Comedy|Family|Fantasy</v>
          </cell>
          <cell r="E3875" t="str">
            <v>Doctor DolittleÂ </v>
          </cell>
          <cell r="F3875" t="str">
            <v>http://www.imdb.com/title/tt0118998/?ref_=fn_tt_tt_1</v>
          </cell>
          <cell r="G3875" t="str">
            <v>English</v>
          </cell>
          <cell r="H3875" t="str">
            <v>USA</v>
          </cell>
          <cell r="I3875">
            <v>71500000</v>
          </cell>
          <cell r="J3875">
            <v>1998</v>
          </cell>
          <cell r="K3875">
            <v>5.3</v>
          </cell>
          <cell r="L3875" t="str">
            <v>Comedy</v>
          </cell>
          <cell r="M3875" t="str">
            <v>Family</v>
          </cell>
          <cell r="N3875" t="str">
            <v>Fantasy</v>
          </cell>
        </row>
        <row r="3876">
          <cell r="A3876" t="str">
            <v>Steve Carr</v>
          </cell>
          <cell r="B3876">
            <v>87</v>
          </cell>
          <cell r="C3876">
            <v>112950721</v>
          </cell>
          <cell r="D3876" t="str">
            <v>Comedy|Family|Fantasy</v>
          </cell>
          <cell r="E3876" t="str">
            <v>Dr. Dolittle 2Â </v>
          </cell>
          <cell r="F3876" t="str">
            <v>http://www.imdb.com/title/tt0240462/?ref_=fn_tt_tt_1</v>
          </cell>
          <cell r="G3876" t="str">
            <v>English</v>
          </cell>
          <cell r="H3876" t="str">
            <v>USA</v>
          </cell>
          <cell r="I3876">
            <v>72000000</v>
          </cell>
          <cell r="J3876">
            <v>2001</v>
          </cell>
          <cell r="K3876">
            <v>4.5999999999999996</v>
          </cell>
          <cell r="L3876" t="str">
            <v>Comedy</v>
          </cell>
          <cell r="M3876" t="str">
            <v>Family</v>
          </cell>
          <cell r="N3876" t="str">
            <v>Fantasy</v>
          </cell>
        </row>
        <row r="3877">
          <cell r="A3877" t="str">
            <v>Mel Gibson</v>
          </cell>
          <cell r="B3877">
            <v>178</v>
          </cell>
          <cell r="C3877">
            <v>75600000</v>
          </cell>
          <cell r="D3877" t="str">
            <v>Biography|Drama|History|War</v>
          </cell>
          <cell r="E3877" t="str">
            <v>BraveheartÂ </v>
          </cell>
          <cell r="F3877" t="str">
            <v>http://www.imdb.com/title/tt0112573/?ref_=fn_tt_tt_1</v>
          </cell>
          <cell r="G3877" t="str">
            <v>English</v>
          </cell>
          <cell r="H3877" t="str">
            <v>USA</v>
          </cell>
          <cell r="I3877">
            <v>72000000</v>
          </cell>
          <cell r="J3877">
            <v>1995</v>
          </cell>
          <cell r="K3877">
            <v>8.4</v>
          </cell>
          <cell r="L3877" t="str">
            <v>Biography</v>
          </cell>
          <cell r="M3877" t="str">
            <v>Drama</v>
          </cell>
          <cell r="N3877" t="str">
            <v>History</v>
          </cell>
          <cell r="O3877" t="str">
            <v>War</v>
          </cell>
        </row>
        <row r="3878">
          <cell r="A3878" t="str">
            <v>Frank Darabont</v>
          </cell>
          <cell r="B3878">
            <v>152</v>
          </cell>
          <cell r="C3878">
            <v>27796042</v>
          </cell>
          <cell r="D3878" t="str">
            <v>Drama|Romance</v>
          </cell>
          <cell r="E3878" t="str">
            <v>The MajesticÂ </v>
          </cell>
          <cell r="F3878" t="str">
            <v>http://www.imdb.com/title/tt0268995/?ref_=fn_tt_tt_1</v>
          </cell>
          <cell r="G3878" t="str">
            <v>English</v>
          </cell>
          <cell r="H3878" t="str">
            <v>USA</v>
          </cell>
          <cell r="I3878">
            <v>72000000</v>
          </cell>
          <cell r="J3878">
            <v>2001</v>
          </cell>
          <cell r="K3878">
            <v>6.9</v>
          </cell>
          <cell r="L3878" t="str">
            <v>Drama</v>
          </cell>
          <cell r="M3878" t="str">
            <v>Romance</v>
          </cell>
        </row>
        <row r="3879">
          <cell r="A3879" t="str">
            <v>Renny Harlin</v>
          </cell>
          <cell r="B3879">
            <v>116</v>
          </cell>
          <cell r="C3879">
            <v>32616869</v>
          </cell>
          <cell r="D3879" t="str">
            <v>Action|Drama|Sport</v>
          </cell>
          <cell r="E3879" t="str">
            <v>DrivenÂ </v>
          </cell>
          <cell r="F3879" t="str">
            <v>http://www.imdb.com/title/tt0132245/?ref_=fn_tt_tt_1</v>
          </cell>
          <cell r="G3879" t="str">
            <v>English</v>
          </cell>
          <cell r="H3879" t="str">
            <v>USA</v>
          </cell>
          <cell r="I3879">
            <v>72000000</v>
          </cell>
          <cell r="J3879">
            <v>2001</v>
          </cell>
          <cell r="K3879">
            <v>4.5</v>
          </cell>
          <cell r="L3879" t="str">
            <v>Action</v>
          </cell>
          <cell r="M3879" t="str">
            <v>Drama</v>
          </cell>
          <cell r="N3879" t="str">
            <v>Sport</v>
          </cell>
        </row>
        <row r="3880">
          <cell r="A3880" t="str">
            <v>M. Night Shyamalan</v>
          </cell>
          <cell r="B3880">
            <v>106</v>
          </cell>
          <cell r="C3880">
            <v>227965690</v>
          </cell>
          <cell r="D3880" t="str">
            <v>Drama|Sci-Fi|Thriller</v>
          </cell>
          <cell r="E3880" t="str">
            <v>SignsÂ </v>
          </cell>
          <cell r="F3880" t="str">
            <v>http://www.imdb.com/title/tt0286106/?ref_=fn_tt_tt_1</v>
          </cell>
          <cell r="G3880" t="str">
            <v>English</v>
          </cell>
          <cell r="H3880" t="str">
            <v>USA</v>
          </cell>
          <cell r="I3880">
            <v>72000000</v>
          </cell>
          <cell r="J3880">
            <v>2002</v>
          </cell>
          <cell r="K3880">
            <v>6.7</v>
          </cell>
          <cell r="L3880" t="str">
            <v>Drama</v>
          </cell>
          <cell r="M3880" t="str">
            <v>Sci-Fi</v>
          </cell>
          <cell r="N3880" t="str">
            <v>Thriller</v>
          </cell>
        </row>
        <row r="3881">
          <cell r="A3881" t="str">
            <v>Steven Spielberg</v>
          </cell>
          <cell r="B3881">
            <v>129</v>
          </cell>
          <cell r="C3881">
            <v>229074524</v>
          </cell>
          <cell r="D3881" t="str">
            <v>Action|Adventure|Sci-Fi</v>
          </cell>
          <cell r="E3881" t="str">
            <v>The Lost World: Jurassic ParkÂ </v>
          </cell>
          <cell r="F3881" t="str">
            <v>http://www.imdb.com/title/tt0119567/?ref_=fn_tt_tt_1</v>
          </cell>
          <cell r="G3881" t="str">
            <v>English</v>
          </cell>
          <cell r="H3881" t="str">
            <v>USA</v>
          </cell>
          <cell r="I3881">
            <v>73000000</v>
          </cell>
          <cell r="J3881">
            <v>1997</v>
          </cell>
          <cell r="K3881">
            <v>6.5</v>
          </cell>
          <cell r="L3881" t="str">
            <v>Action</v>
          </cell>
          <cell r="M3881" t="str">
            <v>Adventure</v>
          </cell>
          <cell r="N3881" t="str">
            <v>Sci-Fi</v>
          </cell>
        </row>
        <row r="3882">
          <cell r="A3882" t="str">
            <v>Clay Kaytis</v>
          </cell>
          <cell r="B3882">
            <v>97</v>
          </cell>
          <cell r="C3882">
            <v>107225164</v>
          </cell>
          <cell r="D3882" t="str">
            <v>Action|Animation|Comedy|Family</v>
          </cell>
          <cell r="E3882" t="str">
            <v>The Angry Birds MovieÂ </v>
          </cell>
          <cell r="F3882" t="str">
            <v>http://www.imdb.com/title/tt1985949/?ref_=fn_tt_tt_1</v>
          </cell>
          <cell r="G3882" t="str">
            <v>English</v>
          </cell>
          <cell r="H3882" t="str">
            <v>USA</v>
          </cell>
          <cell r="I3882">
            <v>73000000</v>
          </cell>
          <cell r="J3882">
            <v>2016</v>
          </cell>
          <cell r="K3882">
            <v>6.3</v>
          </cell>
          <cell r="L3882" t="str">
            <v>Action</v>
          </cell>
          <cell r="M3882" t="str">
            <v>Animation</v>
          </cell>
          <cell r="N3882" t="str">
            <v>Comedy</v>
          </cell>
          <cell r="O3882" t="str">
            <v>Family</v>
          </cell>
        </row>
        <row r="3883">
          <cell r="A3883" t="str">
            <v>Adam McKay</v>
          </cell>
          <cell r="B3883">
            <v>122</v>
          </cell>
          <cell r="C3883">
            <v>148213377</v>
          </cell>
          <cell r="D3883" t="str">
            <v>Action|Comedy|Sport</v>
          </cell>
          <cell r="E3883" t="str">
            <v>Talladega Nights: The Ballad of Ricky BobbyÂ </v>
          </cell>
          <cell r="F3883" t="str">
            <v>http://www.imdb.com/title/tt0415306/?ref_=fn_tt_tt_1</v>
          </cell>
          <cell r="G3883" t="str">
            <v>English</v>
          </cell>
          <cell r="H3883" t="str">
            <v>USA</v>
          </cell>
          <cell r="I3883">
            <v>73000000</v>
          </cell>
          <cell r="J3883">
            <v>2006</v>
          </cell>
          <cell r="K3883">
            <v>6.6</v>
          </cell>
          <cell r="L3883" t="str">
            <v>Action</v>
          </cell>
          <cell r="M3883" t="str">
            <v>Comedy</v>
          </cell>
          <cell r="N3883" t="str">
            <v>Sport</v>
          </cell>
        </row>
        <row r="3884">
          <cell r="A3884" t="str">
            <v>Kyle Balda</v>
          </cell>
          <cell r="B3884">
            <v>91</v>
          </cell>
          <cell r="C3884">
            <v>336029560</v>
          </cell>
          <cell r="D3884" t="str">
            <v>Action|Animation|Comedy|Family|Sci-Fi</v>
          </cell>
          <cell r="E3884" t="str">
            <v>MinionsÂ </v>
          </cell>
          <cell r="F3884" t="str">
            <v>http://www.imdb.com/title/tt2293640/?ref_=fn_tt_tt_1</v>
          </cell>
          <cell r="G3884" t="str">
            <v>English</v>
          </cell>
          <cell r="H3884" t="str">
            <v>USA</v>
          </cell>
          <cell r="I3884">
            <v>74000000</v>
          </cell>
          <cell r="J3884">
            <v>2015</v>
          </cell>
          <cell r="K3884">
            <v>6.4</v>
          </cell>
          <cell r="L3884" t="str">
            <v>Action</v>
          </cell>
          <cell r="M3884" t="str">
            <v>Animation</v>
          </cell>
          <cell r="N3884" t="str">
            <v>Comedy</v>
          </cell>
          <cell r="O3884" t="str">
            <v>Family</v>
          </cell>
        </row>
        <row r="3885">
          <cell r="A3885" t="str">
            <v>Paul Tibbitt</v>
          </cell>
          <cell r="B3885">
            <v>92</v>
          </cell>
          <cell r="C3885">
            <v>162495848</v>
          </cell>
          <cell r="D3885" t="str">
            <v>Adventure|Animation|Comedy|Family|Fantasy</v>
          </cell>
          <cell r="E3885" t="str">
            <v>The SpongeBob Movie: Sponge Out of WaterÂ </v>
          </cell>
          <cell r="F3885" t="str">
            <v>http://www.imdb.com/title/tt2279373/?ref_=fn_tt_tt_1</v>
          </cell>
          <cell r="G3885" t="str">
            <v>English</v>
          </cell>
          <cell r="H3885" t="str">
            <v>USA</v>
          </cell>
          <cell r="I3885">
            <v>74000000</v>
          </cell>
          <cell r="J3885">
            <v>2015</v>
          </cell>
          <cell r="K3885">
            <v>6</v>
          </cell>
          <cell r="L3885" t="str">
            <v>Adventure</v>
          </cell>
          <cell r="M3885" t="str">
            <v>Animation</v>
          </cell>
          <cell r="N3885" t="str">
            <v>Comedy</v>
          </cell>
          <cell r="O3885" t="str">
            <v>Family</v>
          </cell>
        </row>
        <row r="3886">
          <cell r="A3886" t="str">
            <v>Bryan Singer</v>
          </cell>
          <cell r="B3886">
            <v>121</v>
          </cell>
          <cell r="C3886">
            <v>83077470</v>
          </cell>
          <cell r="D3886" t="str">
            <v>Drama|History|Thriller|War</v>
          </cell>
          <cell r="E3886" t="str">
            <v>ValkyrieÂ </v>
          </cell>
          <cell r="F3886" t="str">
            <v>http://www.imdb.com/title/tt0985699/?ref_=fn_tt_tt_1</v>
          </cell>
          <cell r="G3886" t="str">
            <v>English</v>
          </cell>
          <cell r="H3886" t="str">
            <v>USA</v>
          </cell>
          <cell r="I3886">
            <v>75000000</v>
          </cell>
          <cell r="J3886">
            <v>2008</v>
          </cell>
          <cell r="K3886">
            <v>7.1</v>
          </cell>
          <cell r="L3886" t="str">
            <v>Drama</v>
          </cell>
          <cell r="M3886" t="str">
            <v>History</v>
          </cell>
          <cell r="N3886" t="str">
            <v>Thriller</v>
          </cell>
          <cell r="O3886" t="str">
            <v>War</v>
          </cell>
        </row>
        <row r="3887">
          <cell r="A3887" t="str">
            <v>Paul Greengrass</v>
          </cell>
          <cell r="B3887">
            <v>108</v>
          </cell>
          <cell r="C3887">
            <v>176049130</v>
          </cell>
          <cell r="D3887" t="str">
            <v>Action|Mystery|Thriller</v>
          </cell>
          <cell r="E3887" t="str">
            <v>The Bourne SupremacyÂ </v>
          </cell>
          <cell r="F3887" t="str">
            <v>http://www.imdb.com/title/tt0372183/?ref_=fn_tt_tt_1</v>
          </cell>
          <cell r="G3887" t="str">
            <v>English</v>
          </cell>
          <cell r="H3887" t="str">
            <v>USA</v>
          </cell>
          <cell r="I3887">
            <v>75000000</v>
          </cell>
          <cell r="J3887">
            <v>2004</v>
          </cell>
          <cell r="K3887">
            <v>7.8</v>
          </cell>
          <cell r="L3887" t="str">
            <v>Action</v>
          </cell>
          <cell r="M3887" t="str">
            <v>Mystery</v>
          </cell>
          <cell r="N3887" t="str">
            <v>Thriller</v>
          </cell>
        </row>
        <row r="3888">
          <cell r="A3888" t="str">
            <v>Paul W.S. Anderson</v>
          </cell>
          <cell r="B3888">
            <v>110</v>
          </cell>
          <cell r="C3888">
            <v>20315324</v>
          </cell>
          <cell r="D3888" t="str">
            <v>Action|Adventure|Romance</v>
          </cell>
          <cell r="E3888" t="str">
            <v>The Three MusketeersÂ </v>
          </cell>
          <cell r="F3888" t="str">
            <v>http://www.imdb.com/title/tt1509767/?ref_=fn_tt_tt_1</v>
          </cell>
          <cell r="G3888" t="str">
            <v>English</v>
          </cell>
          <cell r="H3888" t="str">
            <v>Germany</v>
          </cell>
          <cell r="I3888">
            <v>75000000</v>
          </cell>
          <cell r="J3888">
            <v>2011</v>
          </cell>
          <cell r="K3888">
            <v>5.8</v>
          </cell>
          <cell r="L3888" t="str">
            <v>Action</v>
          </cell>
          <cell r="M3888" t="str">
            <v>Adventure</v>
          </cell>
          <cell r="N3888" t="str">
            <v>Romance</v>
          </cell>
        </row>
        <row r="3889">
          <cell r="A3889" t="str">
            <v>Brett Ratner</v>
          </cell>
          <cell r="B3889">
            <v>104</v>
          </cell>
          <cell r="C3889">
            <v>78009155</v>
          </cell>
          <cell r="D3889" t="str">
            <v>Action|Comedy|Crime</v>
          </cell>
          <cell r="E3889" t="str">
            <v>Tower HeistÂ </v>
          </cell>
          <cell r="F3889" t="str">
            <v>http://www.imdb.com/title/tt0471042/?ref_=fn_tt_tt_1</v>
          </cell>
          <cell r="G3889" t="str">
            <v>English</v>
          </cell>
          <cell r="H3889" t="str">
            <v>USA</v>
          </cell>
          <cell r="I3889">
            <v>75000000</v>
          </cell>
          <cell r="J3889">
            <v>2011</v>
          </cell>
          <cell r="K3889">
            <v>6.2</v>
          </cell>
          <cell r="L3889" t="str">
            <v>Action</v>
          </cell>
          <cell r="M3889" t="str">
            <v>Comedy</v>
          </cell>
          <cell r="N3889" t="str">
            <v>Crime</v>
          </cell>
        </row>
        <row r="3890">
          <cell r="A3890" t="str">
            <v>Mimi Leder</v>
          </cell>
          <cell r="B3890">
            <v>120</v>
          </cell>
          <cell r="C3890">
            <v>140459099</v>
          </cell>
          <cell r="D3890" t="str">
            <v>Action|Drama|Romance|Sci-Fi|Thriller</v>
          </cell>
          <cell r="E3890" t="str">
            <v>Deep ImpactÂ </v>
          </cell>
          <cell r="F3890" t="str">
            <v>http://www.imdb.com/title/tt0120647/?ref_=fn_tt_tt_1</v>
          </cell>
          <cell r="G3890" t="str">
            <v>English</v>
          </cell>
          <cell r="H3890" t="str">
            <v>USA</v>
          </cell>
          <cell r="I3890">
            <v>75000000</v>
          </cell>
          <cell r="J3890">
            <v>1998</v>
          </cell>
          <cell r="K3890">
            <v>6.1</v>
          </cell>
          <cell r="L3890" t="str">
            <v>Action</v>
          </cell>
          <cell r="M3890" t="str">
            <v>Drama</v>
          </cell>
          <cell r="N3890" t="str">
            <v>Romance</v>
          </cell>
          <cell r="O3890" t="str">
            <v>Sci-Fi</v>
          </cell>
        </row>
        <row r="3891">
          <cell r="A3891" t="str">
            <v>Mike Mitchell</v>
          </cell>
          <cell r="B3891">
            <v>87</v>
          </cell>
          <cell r="C3891">
            <v>133103929</v>
          </cell>
          <cell r="D3891" t="str">
            <v>Adventure|Animation|Comedy|Family|Fantasy|Music</v>
          </cell>
          <cell r="E3891" t="str">
            <v>Alvin and the Chipmunks: ChipwreckedÂ </v>
          </cell>
          <cell r="F3891" t="str">
            <v>http://www.imdb.com/title/tt1615918/?ref_=fn_tt_tt_1</v>
          </cell>
          <cell r="G3891" t="str">
            <v>English</v>
          </cell>
          <cell r="H3891" t="str">
            <v>USA</v>
          </cell>
          <cell r="I3891">
            <v>75000000</v>
          </cell>
          <cell r="J3891">
            <v>2011</v>
          </cell>
          <cell r="K3891">
            <v>4.4000000000000004</v>
          </cell>
          <cell r="L3891" t="str">
            <v>Adventure</v>
          </cell>
          <cell r="M3891" t="str">
            <v>Animation</v>
          </cell>
          <cell r="N3891" t="str">
            <v>Comedy</v>
          </cell>
          <cell r="O3891" t="str">
            <v>Family</v>
          </cell>
        </row>
        <row r="3892">
          <cell r="A3892" t="str">
            <v>Chris Wedge</v>
          </cell>
          <cell r="B3892">
            <v>91</v>
          </cell>
          <cell r="C3892">
            <v>128200012</v>
          </cell>
          <cell r="D3892" t="str">
            <v>Adventure|Animation|Comedy|Family|Sci-Fi</v>
          </cell>
          <cell r="E3892" t="str">
            <v>RobotsÂ </v>
          </cell>
          <cell r="F3892" t="str">
            <v>http://www.imdb.com/title/tt0358082/?ref_=fn_tt_tt_1</v>
          </cell>
          <cell r="G3892" t="str">
            <v>English</v>
          </cell>
          <cell r="H3892" t="str">
            <v>USA</v>
          </cell>
          <cell r="I3892">
            <v>75000000</v>
          </cell>
          <cell r="J3892">
            <v>2005</v>
          </cell>
          <cell r="K3892">
            <v>6.3</v>
          </cell>
          <cell r="L3892" t="str">
            <v>Adventure</v>
          </cell>
          <cell r="M3892" t="str">
            <v>Animation</v>
          </cell>
          <cell r="N3892" t="str">
            <v>Comedy</v>
          </cell>
          <cell r="O3892" t="str">
            <v>Family</v>
          </cell>
        </row>
        <row r="3893">
          <cell r="A3893" t="str">
            <v>Simon West</v>
          </cell>
          <cell r="B3893">
            <v>123</v>
          </cell>
          <cell r="C3893">
            <v>101087161</v>
          </cell>
          <cell r="D3893" t="str">
            <v>Action|Crime|Thriller</v>
          </cell>
          <cell r="E3893" t="str">
            <v>Con AirÂ </v>
          </cell>
          <cell r="F3893" t="str">
            <v>http://www.imdb.com/title/tt0118880/?ref_=fn_tt_tt_1</v>
          </cell>
          <cell r="G3893" t="str">
            <v>English</v>
          </cell>
          <cell r="H3893" t="str">
            <v>USA</v>
          </cell>
          <cell r="I3893">
            <v>75000000</v>
          </cell>
          <cell r="J3893">
            <v>1997</v>
          </cell>
          <cell r="K3893">
            <v>6.8</v>
          </cell>
          <cell r="L3893" t="str">
            <v>Action</v>
          </cell>
          <cell r="M3893" t="str">
            <v>Crime</v>
          </cell>
          <cell r="N3893" t="str">
            <v>Thriller</v>
          </cell>
        </row>
        <row r="3894">
          <cell r="A3894" t="str">
            <v>Richard Donner</v>
          </cell>
          <cell r="B3894">
            <v>135</v>
          </cell>
          <cell r="C3894">
            <v>76081498</v>
          </cell>
          <cell r="D3894" t="str">
            <v>Action|Crime|Mystery|Romance|Thriller</v>
          </cell>
          <cell r="E3894" t="str">
            <v>Conspiracy TheoryÂ </v>
          </cell>
          <cell r="F3894" t="str">
            <v>http://www.imdb.com/title/tt0118883/?ref_=fn_tt_tt_1</v>
          </cell>
          <cell r="G3894" t="str">
            <v>English</v>
          </cell>
          <cell r="H3894" t="str">
            <v>USA</v>
          </cell>
          <cell r="I3894">
            <v>75000000</v>
          </cell>
          <cell r="J3894">
            <v>1997</v>
          </cell>
          <cell r="K3894">
            <v>6.7</v>
          </cell>
          <cell r="L3894" t="str">
            <v>Action</v>
          </cell>
          <cell r="M3894" t="str">
            <v>Crime</v>
          </cell>
          <cell r="N3894" t="str">
            <v>Mystery</v>
          </cell>
          <cell r="O3894" t="str">
            <v>Romance</v>
          </cell>
        </row>
        <row r="3895">
          <cell r="A3895" t="str">
            <v>Martin Campbell</v>
          </cell>
          <cell r="B3895">
            <v>129</v>
          </cell>
          <cell r="C3895">
            <v>45356386</v>
          </cell>
          <cell r="D3895" t="str">
            <v>Action|Adventure|Western</v>
          </cell>
          <cell r="E3895" t="str">
            <v>The Legend of ZorroÂ </v>
          </cell>
          <cell r="F3895" t="str">
            <v>http://www.imdb.com/title/tt0386140/?ref_=fn_tt_tt_1</v>
          </cell>
          <cell r="G3895" t="str">
            <v>Spanish</v>
          </cell>
          <cell r="H3895" t="str">
            <v>USA</v>
          </cell>
          <cell r="I3895">
            <v>75000000</v>
          </cell>
          <cell r="J3895">
            <v>2005</v>
          </cell>
          <cell r="K3895">
            <v>5.9</v>
          </cell>
          <cell r="L3895" t="str">
            <v>Action</v>
          </cell>
          <cell r="M3895" t="str">
            <v>Adventure</v>
          </cell>
          <cell r="N3895" t="str">
            <v>Western</v>
          </cell>
        </row>
        <row r="3896">
          <cell r="A3896" t="str">
            <v>Yarrow Cheney</v>
          </cell>
          <cell r="B3896">
            <v>87</v>
          </cell>
          <cell r="C3896">
            <v>323505540</v>
          </cell>
          <cell r="D3896" t="str">
            <v>Animation|Comedy|Family</v>
          </cell>
          <cell r="E3896" t="str">
            <v>The Secret Life of PetsÂ </v>
          </cell>
          <cell r="F3896" t="str">
            <v>http://www.imdb.com/title/tt2709768/?ref_=fn_tt_tt_1</v>
          </cell>
          <cell r="G3896" t="str">
            <v>English</v>
          </cell>
          <cell r="H3896" t="str">
            <v>Japan</v>
          </cell>
          <cell r="I3896">
            <v>75000000</v>
          </cell>
          <cell r="J3896">
            <v>2016</v>
          </cell>
          <cell r="K3896">
            <v>6.8</v>
          </cell>
          <cell r="L3896" t="str">
            <v>Animation</v>
          </cell>
          <cell r="M3896" t="str">
            <v>Comedy</v>
          </cell>
          <cell r="N3896" t="str">
            <v>Family</v>
          </cell>
        </row>
        <row r="3897">
          <cell r="A3897" t="str">
            <v>Roland Emmerich</v>
          </cell>
          <cell r="B3897">
            <v>154</v>
          </cell>
          <cell r="C3897">
            <v>306124059</v>
          </cell>
          <cell r="D3897" t="str">
            <v>Action|Adventure|Sci-Fi</v>
          </cell>
          <cell r="E3897" t="str">
            <v>Independence DayÂ </v>
          </cell>
          <cell r="F3897" t="str">
            <v>http://www.imdb.com/title/tt0116629/?ref_=fn_tt_tt_1</v>
          </cell>
          <cell r="G3897" t="str">
            <v>English</v>
          </cell>
          <cell r="H3897" t="str">
            <v>USA</v>
          </cell>
          <cell r="I3897">
            <v>75000000</v>
          </cell>
          <cell r="J3897">
            <v>1996</v>
          </cell>
          <cell r="K3897">
            <v>6.9</v>
          </cell>
          <cell r="L3897" t="str">
            <v>Action</v>
          </cell>
          <cell r="M3897" t="str">
            <v>Adventure</v>
          </cell>
          <cell r="N3897" t="str">
            <v>Sci-Fi</v>
          </cell>
        </row>
        <row r="3898">
          <cell r="A3898" t="str">
            <v>Eric Darnell</v>
          </cell>
          <cell r="B3898">
            <v>86</v>
          </cell>
          <cell r="C3898">
            <v>193136719</v>
          </cell>
          <cell r="D3898" t="str">
            <v>Adventure|Animation|Comedy|Family</v>
          </cell>
          <cell r="E3898" t="str">
            <v>MadagascarÂ </v>
          </cell>
          <cell r="F3898" t="str">
            <v>http://www.imdb.com/title/tt0351283/?ref_=fn_tt_tt_1</v>
          </cell>
          <cell r="G3898" t="str">
            <v>English</v>
          </cell>
          <cell r="H3898" t="str">
            <v>USA</v>
          </cell>
          <cell r="I3898">
            <v>75000000</v>
          </cell>
          <cell r="J3898">
            <v>2005</v>
          </cell>
          <cell r="K3898">
            <v>6.9</v>
          </cell>
          <cell r="L3898" t="str">
            <v>Adventure</v>
          </cell>
          <cell r="M3898" t="str">
            <v>Animation</v>
          </cell>
          <cell r="N3898" t="str">
            <v>Comedy</v>
          </cell>
          <cell r="O3898" t="str">
            <v>Family</v>
          </cell>
        </row>
        <row r="3899">
          <cell r="A3899" t="str">
            <v>Bryan Singer</v>
          </cell>
          <cell r="B3899">
            <v>104</v>
          </cell>
          <cell r="C3899">
            <v>157299717</v>
          </cell>
          <cell r="D3899" t="str">
            <v>Action|Adventure|Sci-Fi</v>
          </cell>
          <cell r="E3899" t="str">
            <v>X-MenÂ </v>
          </cell>
          <cell r="F3899" t="str">
            <v>http://www.imdb.com/title/tt0120903/?ref_=fn_tt_tt_1</v>
          </cell>
          <cell r="G3899" t="str">
            <v>English</v>
          </cell>
          <cell r="H3899" t="str">
            <v>USA</v>
          </cell>
          <cell r="I3899">
            <v>75000000</v>
          </cell>
          <cell r="J3899">
            <v>2000</v>
          </cell>
          <cell r="K3899">
            <v>7.4</v>
          </cell>
          <cell r="L3899" t="str">
            <v>Action</v>
          </cell>
          <cell r="M3899" t="str">
            <v>Adventure</v>
          </cell>
          <cell r="N3899" t="str">
            <v>Sci-Fi</v>
          </cell>
        </row>
        <row r="3900">
          <cell r="A3900" t="str">
            <v>Timur Bekmambetov</v>
          </cell>
          <cell r="B3900">
            <v>110</v>
          </cell>
          <cell r="C3900">
            <v>134568845</v>
          </cell>
          <cell r="D3900" t="str">
            <v>Action|Crime|Fantasy|Thriller</v>
          </cell>
          <cell r="E3900" t="str">
            <v>WantedÂ </v>
          </cell>
          <cell r="F3900" t="str">
            <v>http://www.imdb.com/title/tt0493464/?ref_=fn_tt_tt_1</v>
          </cell>
          <cell r="G3900" t="str">
            <v>English</v>
          </cell>
          <cell r="H3900" t="str">
            <v>USA</v>
          </cell>
          <cell r="I3900">
            <v>75000000</v>
          </cell>
          <cell r="J3900">
            <v>2008</v>
          </cell>
          <cell r="K3900">
            <v>6.7</v>
          </cell>
          <cell r="L3900" t="str">
            <v>Action</v>
          </cell>
          <cell r="M3900" t="str">
            <v>Crime</v>
          </cell>
          <cell r="N3900" t="str">
            <v>Fantasy</v>
          </cell>
          <cell r="O3900" t="str">
            <v>Thriller</v>
          </cell>
        </row>
        <row r="3901">
          <cell r="A3901" t="str">
            <v>Michael Bay</v>
          </cell>
          <cell r="B3901">
            <v>136</v>
          </cell>
          <cell r="C3901">
            <v>134006721</v>
          </cell>
          <cell r="D3901" t="str">
            <v>Action|Adventure|Thriller</v>
          </cell>
          <cell r="E3901" t="str">
            <v>The RockÂ </v>
          </cell>
          <cell r="F3901" t="str">
            <v>http://www.imdb.com/title/tt0117500/?ref_=fn_tt_tt_1</v>
          </cell>
          <cell r="G3901" t="str">
            <v>English</v>
          </cell>
          <cell r="H3901" t="str">
            <v>USA</v>
          </cell>
          <cell r="I3901">
            <v>75000000</v>
          </cell>
          <cell r="J3901">
            <v>1996</v>
          </cell>
          <cell r="K3901">
            <v>7.4</v>
          </cell>
          <cell r="L3901" t="str">
            <v>Action</v>
          </cell>
          <cell r="M3901" t="str">
            <v>Adventure</v>
          </cell>
          <cell r="N3901" t="str">
            <v>Thriller</v>
          </cell>
        </row>
        <row r="3902">
          <cell r="A3902" t="str">
            <v>Peter Segal</v>
          </cell>
          <cell r="B3902">
            <v>99</v>
          </cell>
          <cell r="C3902">
            <v>120776832</v>
          </cell>
          <cell r="D3902" t="str">
            <v>Comedy|Romance</v>
          </cell>
          <cell r="E3902" t="str">
            <v>50 First DatesÂ </v>
          </cell>
          <cell r="F3902" t="str">
            <v>http://www.imdb.com/title/tt0343660/?ref_=fn_tt_tt_1</v>
          </cell>
          <cell r="G3902" t="str">
            <v>English</v>
          </cell>
          <cell r="H3902" t="str">
            <v>USA</v>
          </cell>
          <cell r="I3902">
            <v>75000000</v>
          </cell>
          <cell r="J3902">
            <v>2004</v>
          </cell>
          <cell r="K3902">
            <v>6.8</v>
          </cell>
          <cell r="L3902" t="str">
            <v>Comedy</v>
          </cell>
          <cell r="M3902" t="str">
            <v>Romance</v>
          </cell>
        </row>
        <row r="3903">
          <cell r="A3903" t="str">
            <v>Adam Shankman</v>
          </cell>
          <cell r="B3903">
            <v>117</v>
          </cell>
          <cell r="C3903">
            <v>118823091</v>
          </cell>
          <cell r="D3903" t="str">
            <v>Comedy|Drama|Family|Music|Musical|Romance</v>
          </cell>
          <cell r="E3903" t="str">
            <v>HairsprayÂ </v>
          </cell>
          <cell r="F3903" t="str">
            <v>http://www.imdb.com/title/tt0427327/?ref_=fn_tt_tt_1</v>
          </cell>
          <cell r="G3903" t="str">
            <v>English</v>
          </cell>
          <cell r="H3903" t="str">
            <v>USA</v>
          </cell>
          <cell r="I3903">
            <v>75000000</v>
          </cell>
          <cell r="J3903">
            <v>2007</v>
          </cell>
          <cell r="K3903">
            <v>6.7</v>
          </cell>
          <cell r="L3903" t="str">
            <v>Comedy</v>
          </cell>
          <cell r="M3903" t="str">
            <v>Drama</v>
          </cell>
          <cell r="N3903" t="str">
            <v>Family</v>
          </cell>
          <cell r="O3903" t="str">
            <v>Music</v>
          </cell>
        </row>
        <row r="3904">
          <cell r="A3904" t="str">
            <v>David Kellogg</v>
          </cell>
          <cell r="B3904">
            <v>110</v>
          </cell>
          <cell r="C3904">
            <v>97360069</v>
          </cell>
          <cell r="D3904" t="str">
            <v>Action|Adventure|Comedy|Family|Sci-Fi</v>
          </cell>
          <cell r="E3904" t="str">
            <v>Inspector GadgetÂ </v>
          </cell>
          <cell r="F3904" t="str">
            <v>http://www.imdb.com/title/tt0141369/?ref_=fn_tt_tt_1</v>
          </cell>
          <cell r="G3904" t="str">
            <v>English</v>
          </cell>
          <cell r="H3904" t="str">
            <v>USA</v>
          </cell>
          <cell r="I3904">
            <v>75000000</v>
          </cell>
          <cell r="J3904">
            <v>1999</v>
          </cell>
          <cell r="K3904">
            <v>4.0999999999999996</v>
          </cell>
          <cell r="L3904" t="str">
            <v>Action</v>
          </cell>
          <cell r="M3904" t="str">
            <v>Adventure</v>
          </cell>
          <cell r="N3904" t="str">
            <v>Comedy</v>
          </cell>
          <cell r="O3904" t="str">
            <v>Family</v>
          </cell>
        </row>
        <row r="3905">
          <cell r="A3905" t="str">
            <v>Louis Leterrier</v>
          </cell>
          <cell r="B3905">
            <v>125</v>
          </cell>
          <cell r="C3905">
            <v>117698894</v>
          </cell>
          <cell r="D3905" t="str">
            <v>Crime|Mystery|Thriller</v>
          </cell>
          <cell r="E3905" t="str">
            <v>Now You See MeÂ </v>
          </cell>
          <cell r="F3905" t="str">
            <v>http://www.imdb.com/title/tt1670345/?ref_=fn_tt_tt_1</v>
          </cell>
          <cell r="G3905" t="str">
            <v>English</v>
          </cell>
          <cell r="H3905" t="str">
            <v>USA</v>
          </cell>
          <cell r="I3905">
            <v>75000000</v>
          </cell>
          <cell r="J3905">
            <v>2013</v>
          </cell>
          <cell r="K3905">
            <v>7.3</v>
          </cell>
          <cell r="L3905" t="str">
            <v>Crime</v>
          </cell>
          <cell r="M3905" t="str">
            <v>Mystery</v>
          </cell>
          <cell r="N3905" t="str">
            <v>Thriller</v>
          </cell>
        </row>
        <row r="3906">
          <cell r="A3906" t="str">
            <v>Martin Campbell</v>
          </cell>
          <cell r="B3906">
            <v>124</v>
          </cell>
          <cell r="C3906">
            <v>68473360</v>
          </cell>
          <cell r="D3906" t="str">
            <v>Action|Adventure|Drama|Thriller</v>
          </cell>
          <cell r="E3906" t="str">
            <v>Vertical LimitÂ </v>
          </cell>
          <cell r="F3906" t="str">
            <v>http://www.imdb.com/title/tt0190865/?ref_=fn_tt_tt_1</v>
          </cell>
          <cell r="G3906" t="str">
            <v>English</v>
          </cell>
          <cell r="H3906" t="str">
            <v>USA</v>
          </cell>
          <cell r="I3906">
            <v>75000000</v>
          </cell>
          <cell r="J3906">
            <v>2000</v>
          </cell>
          <cell r="K3906">
            <v>5.9</v>
          </cell>
          <cell r="L3906" t="str">
            <v>Action</v>
          </cell>
          <cell r="M3906" t="str">
            <v>Adventure</v>
          </cell>
          <cell r="N3906" t="str">
            <v>Drama</v>
          </cell>
          <cell r="O3906" t="str">
            <v>Thriller</v>
          </cell>
        </row>
        <row r="3907">
          <cell r="A3907" t="str">
            <v>Mike Nichols</v>
          </cell>
          <cell r="B3907">
            <v>102</v>
          </cell>
          <cell r="C3907">
            <v>66636385</v>
          </cell>
          <cell r="D3907" t="str">
            <v>Biography|Comedy|Drama|History</v>
          </cell>
          <cell r="E3907" t="str">
            <v>Charlie Wilson's WarÂ </v>
          </cell>
          <cell r="F3907" t="str">
            <v>http://www.imdb.com/title/tt0472062/?ref_=fn_tt_tt_1</v>
          </cell>
          <cell r="G3907" t="str">
            <v>English</v>
          </cell>
          <cell r="H3907" t="str">
            <v>USA</v>
          </cell>
          <cell r="I3907">
            <v>75000000</v>
          </cell>
          <cell r="J3907">
            <v>2007</v>
          </cell>
          <cell r="K3907">
            <v>7.1</v>
          </cell>
          <cell r="L3907" t="str">
            <v>Biography</v>
          </cell>
          <cell r="M3907" t="str">
            <v>Comedy</v>
          </cell>
          <cell r="N3907" t="str">
            <v>Drama</v>
          </cell>
          <cell r="O3907" t="str">
            <v>History</v>
          </cell>
        </row>
        <row r="3908">
          <cell r="A3908" t="str">
            <v>Bibo Bergeron</v>
          </cell>
          <cell r="B3908">
            <v>90</v>
          </cell>
          <cell r="C3908">
            <v>160762022</v>
          </cell>
          <cell r="D3908" t="str">
            <v>Adventure|Animation|Comedy|Family</v>
          </cell>
          <cell r="E3908" t="str">
            <v>Shark TaleÂ </v>
          </cell>
          <cell r="F3908" t="str">
            <v>http://www.imdb.com/title/tt0307453/?ref_=fn_tt_tt_1</v>
          </cell>
          <cell r="G3908" t="str">
            <v>English</v>
          </cell>
          <cell r="H3908" t="str">
            <v>USA</v>
          </cell>
          <cell r="I3908">
            <v>75000000</v>
          </cell>
          <cell r="J3908">
            <v>2004</v>
          </cell>
          <cell r="K3908">
            <v>6</v>
          </cell>
          <cell r="L3908" t="str">
            <v>Adventure</v>
          </cell>
          <cell r="M3908" t="str">
            <v>Animation</v>
          </cell>
          <cell r="N3908" t="str">
            <v>Comedy</v>
          </cell>
          <cell r="O3908" t="str">
            <v>Family</v>
          </cell>
        </row>
        <row r="3909">
          <cell r="A3909" t="str">
            <v>Robert Luketic</v>
          </cell>
          <cell r="B3909">
            <v>100</v>
          </cell>
          <cell r="C3909">
            <v>47000485</v>
          </cell>
          <cell r="D3909" t="str">
            <v>Action|Comedy|Romance|Thriller</v>
          </cell>
          <cell r="E3909" t="str">
            <v>KillersÂ </v>
          </cell>
          <cell r="F3909" t="str">
            <v>http://www.imdb.com/title/tt1103153/?ref_=fn_tt_tt_1</v>
          </cell>
          <cell r="G3909" t="str">
            <v>English</v>
          </cell>
          <cell r="H3909" t="str">
            <v>USA</v>
          </cell>
          <cell r="I3909">
            <v>75000000</v>
          </cell>
          <cell r="J3909">
            <v>2010</v>
          </cell>
          <cell r="K3909">
            <v>5.4</v>
          </cell>
          <cell r="L3909" t="str">
            <v>Action</v>
          </cell>
          <cell r="M3909" t="str">
            <v>Comedy</v>
          </cell>
          <cell r="N3909" t="str">
            <v>Romance</v>
          </cell>
          <cell r="O3909" t="str">
            <v>Thriller</v>
          </cell>
        </row>
        <row r="3910">
          <cell r="A3910" t="str">
            <v>Guy Ritchie</v>
          </cell>
          <cell r="B3910">
            <v>116</v>
          </cell>
          <cell r="C3910">
            <v>45434443</v>
          </cell>
          <cell r="D3910" t="str">
            <v>Action|Adventure|Comedy</v>
          </cell>
          <cell r="E3910" t="str">
            <v>The Man from U.N.C.L.E.Â </v>
          </cell>
          <cell r="F3910" t="str">
            <v>http://www.imdb.com/title/tt1638355/?ref_=fn_tt_tt_1</v>
          </cell>
          <cell r="G3910" t="str">
            <v>English</v>
          </cell>
          <cell r="H3910" t="str">
            <v>USA</v>
          </cell>
          <cell r="I3910">
            <v>75000000</v>
          </cell>
          <cell r="J3910">
            <v>2015</v>
          </cell>
          <cell r="K3910">
            <v>7.3</v>
          </cell>
          <cell r="L3910" t="str">
            <v>Action</v>
          </cell>
          <cell r="M3910" t="str">
            <v>Adventure</v>
          </cell>
          <cell r="N3910" t="str">
            <v>Comedy</v>
          </cell>
        </row>
        <row r="3911">
          <cell r="A3911" t="str">
            <v>Gil Kenan</v>
          </cell>
          <cell r="B3911">
            <v>91</v>
          </cell>
          <cell r="C3911">
            <v>73661010</v>
          </cell>
          <cell r="D3911" t="str">
            <v>Animation|Comedy|Family|Fantasy|Mystery</v>
          </cell>
          <cell r="E3911" t="str">
            <v>Monster HouseÂ </v>
          </cell>
          <cell r="F3911" t="str">
            <v>http://www.imdb.com/title/tt0385880/?ref_=fn_tt_tt_1</v>
          </cell>
          <cell r="G3911" t="str">
            <v>English</v>
          </cell>
          <cell r="H3911" t="str">
            <v>USA</v>
          </cell>
          <cell r="I3911">
            <v>75000000</v>
          </cell>
          <cell r="J3911">
            <v>2006</v>
          </cell>
          <cell r="K3911">
            <v>6.6</v>
          </cell>
          <cell r="L3911" t="str">
            <v>Animation</v>
          </cell>
          <cell r="M3911" t="str">
            <v>Comedy</v>
          </cell>
          <cell r="N3911" t="str">
            <v>Family</v>
          </cell>
          <cell r="O3911" t="str">
            <v>Fantasy</v>
          </cell>
        </row>
        <row r="3912">
          <cell r="A3912" t="str">
            <v>Andy Tennant</v>
          </cell>
          <cell r="B3912">
            <v>148</v>
          </cell>
          <cell r="C3912">
            <v>39251128</v>
          </cell>
          <cell r="D3912" t="str">
            <v>Drama|History|Romance</v>
          </cell>
          <cell r="E3912" t="str">
            <v>Anna and the KingÂ </v>
          </cell>
          <cell r="F3912" t="str">
            <v>http://www.imdb.com/title/tt0166485/?ref_=fn_tt_tt_1</v>
          </cell>
          <cell r="G3912" t="str">
            <v>English</v>
          </cell>
          <cell r="H3912" t="str">
            <v>USA</v>
          </cell>
          <cell r="I3912">
            <v>75000000</v>
          </cell>
          <cell r="J3912">
            <v>1999</v>
          </cell>
          <cell r="K3912">
            <v>6.7</v>
          </cell>
          <cell r="L3912" t="str">
            <v>Drama</v>
          </cell>
          <cell r="M3912" t="str">
            <v>History</v>
          </cell>
          <cell r="N3912" t="str">
            <v>Romance</v>
          </cell>
        </row>
        <row r="3913">
          <cell r="A3913" t="str">
            <v>Tarsem Singh</v>
          </cell>
          <cell r="B3913">
            <v>110</v>
          </cell>
          <cell r="C3913">
            <v>83503161</v>
          </cell>
          <cell r="D3913" t="str">
            <v>Action|Drama|Fantasy|Romance</v>
          </cell>
          <cell r="E3913" t="str">
            <v>ImmortalsÂ </v>
          </cell>
          <cell r="F3913" t="str">
            <v>http://www.imdb.com/title/tt1253864/?ref_=fn_tt_tt_1</v>
          </cell>
          <cell r="G3913" t="str">
            <v>English</v>
          </cell>
          <cell r="H3913" t="str">
            <v>USA</v>
          </cell>
          <cell r="I3913">
            <v>75000000</v>
          </cell>
          <cell r="J3913">
            <v>2011</v>
          </cell>
          <cell r="K3913">
            <v>6.1</v>
          </cell>
          <cell r="L3913" t="str">
            <v>Action</v>
          </cell>
          <cell r="M3913" t="str">
            <v>Drama</v>
          </cell>
          <cell r="N3913" t="str">
            <v>Fantasy</v>
          </cell>
          <cell r="O3913" t="str">
            <v>Romance</v>
          </cell>
        </row>
        <row r="3914">
          <cell r="A3914" t="str">
            <v>Don Bluth</v>
          </cell>
          <cell r="B3914">
            <v>94</v>
          </cell>
          <cell r="C3914">
            <v>22751979</v>
          </cell>
          <cell r="D3914" t="str">
            <v>Action|Adventure|Animation|Family|Sci-Fi</v>
          </cell>
          <cell r="E3914" t="str">
            <v>Titan A.E.Â </v>
          </cell>
          <cell r="F3914" t="str">
            <v>http://www.imdb.com/title/tt0120913/?ref_=fn_tt_tt_1</v>
          </cell>
          <cell r="G3914" t="str">
            <v>English</v>
          </cell>
          <cell r="H3914" t="str">
            <v>USA</v>
          </cell>
          <cell r="I3914">
            <v>75000000</v>
          </cell>
          <cell r="J3914">
            <v>2000</v>
          </cell>
          <cell r="K3914">
            <v>6.6</v>
          </cell>
          <cell r="L3914" t="str">
            <v>Action</v>
          </cell>
          <cell r="M3914" t="str">
            <v>Adventure</v>
          </cell>
          <cell r="N3914" t="str">
            <v>Animation</v>
          </cell>
          <cell r="O3914" t="str">
            <v>Family</v>
          </cell>
        </row>
        <row r="3915">
          <cell r="A3915" t="str">
            <v>Ron Shelton</v>
          </cell>
          <cell r="B3915">
            <v>116</v>
          </cell>
          <cell r="C3915">
            <v>30013346</v>
          </cell>
          <cell r="D3915" t="str">
            <v>Action|Comedy|Crime|Thriller</v>
          </cell>
          <cell r="E3915" t="str">
            <v>Hollywood HomicideÂ </v>
          </cell>
          <cell r="F3915" t="str">
            <v>http://www.imdb.com/title/tt0329717/?ref_=fn_tt_tt_1</v>
          </cell>
          <cell r="G3915" t="str">
            <v>English</v>
          </cell>
          <cell r="H3915" t="str">
            <v>USA</v>
          </cell>
          <cell r="I3915">
            <v>75000000</v>
          </cell>
          <cell r="J3915">
            <v>2003</v>
          </cell>
          <cell r="K3915">
            <v>5.3</v>
          </cell>
          <cell r="L3915" t="str">
            <v>Action</v>
          </cell>
          <cell r="M3915" t="str">
            <v>Comedy</v>
          </cell>
          <cell r="N3915" t="str">
            <v>Crime</v>
          </cell>
          <cell r="O3915" t="str">
            <v>Thriller</v>
          </cell>
        </row>
        <row r="3916">
          <cell r="A3916" t="str">
            <v>Paul W.S. Anderson</v>
          </cell>
          <cell r="B3916">
            <v>99</v>
          </cell>
          <cell r="C3916">
            <v>14567883</v>
          </cell>
          <cell r="D3916" t="str">
            <v>Action|Drama|Sci-Fi</v>
          </cell>
          <cell r="E3916" t="str">
            <v>SoldierÂ </v>
          </cell>
          <cell r="F3916" t="str">
            <v>http://www.imdb.com/title/tt0120157/?ref_=fn_tt_tt_1</v>
          </cell>
          <cell r="G3916" t="str">
            <v>English</v>
          </cell>
          <cell r="H3916" t="str">
            <v>UK</v>
          </cell>
          <cell r="I3916">
            <v>75000000</v>
          </cell>
          <cell r="J3916">
            <v>1998</v>
          </cell>
          <cell r="K3916">
            <v>6</v>
          </cell>
          <cell r="L3916" t="str">
            <v>Action</v>
          </cell>
          <cell r="M3916" t="str">
            <v>Drama</v>
          </cell>
          <cell r="N3916" t="str">
            <v>Sci-Fi</v>
          </cell>
        </row>
        <row r="3917">
          <cell r="A3917" t="str">
            <v>Henry Selick</v>
          </cell>
          <cell r="B3917">
            <v>93</v>
          </cell>
          <cell r="C3917">
            <v>5409517</v>
          </cell>
          <cell r="D3917" t="str">
            <v>Animation|Comedy|Fantasy</v>
          </cell>
          <cell r="E3917" t="str">
            <v>MonkeyboneÂ </v>
          </cell>
          <cell r="F3917" t="str">
            <v>http://www.imdb.com/title/tt0166276/?ref_=fn_tt_tt_1</v>
          </cell>
          <cell r="G3917" t="str">
            <v>English</v>
          </cell>
          <cell r="H3917" t="str">
            <v>USA</v>
          </cell>
          <cell r="I3917">
            <v>75000000</v>
          </cell>
          <cell r="J3917">
            <v>2001</v>
          </cell>
          <cell r="K3917">
            <v>4.7</v>
          </cell>
          <cell r="L3917" t="str">
            <v>Animation</v>
          </cell>
          <cell r="M3917" t="str">
            <v>Comedy</v>
          </cell>
          <cell r="N3917" t="str">
            <v>Fantasy</v>
          </cell>
        </row>
        <row r="3918">
          <cell r="A3918" t="str">
            <v>M. Night Shyamalan</v>
          </cell>
          <cell r="B3918">
            <v>106</v>
          </cell>
          <cell r="C3918">
            <v>94999143</v>
          </cell>
          <cell r="D3918" t="str">
            <v>Drama|Mystery|Sci-Fi|Thriller</v>
          </cell>
          <cell r="E3918" t="str">
            <v>UnbreakableÂ </v>
          </cell>
          <cell r="F3918" t="str">
            <v>http://www.imdb.com/title/tt0217869/?ref_=fn_tt_tt_1</v>
          </cell>
          <cell r="G3918" t="str">
            <v>English</v>
          </cell>
          <cell r="H3918" t="str">
            <v>USA</v>
          </cell>
          <cell r="I3918">
            <v>75000000</v>
          </cell>
          <cell r="J3918">
            <v>2000</v>
          </cell>
          <cell r="K3918">
            <v>7.2</v>
          </cell>
          <cell r="L3918" t="str">
            <v>Drama</v>
          </cell>
          <cell r="M3918" t="str">
            <v>Mystery</v>
          </cell>
          <cell r="N3918" t="str">
            <v>Sci-Fi</v>
          </cell>
          <cell r="O3918" t="str">
            <v>Thriller</v>
          </cell>
        </row>
        <row r="3919">
          <cell r="A3919" t="str">
            <v>Barry Levinson</v>
          </cell>
          <cell r="B3919">
            <v>134</v>
          </cell>
          <cell r="C3919">
            <v>36976367</v>
          </cell>
          <cell r="D3919" t="str">
            <v>Drama|Mystery|Sci-Fi|Thriller</v>
          </cell>
          <cell r="E3919" t="str">
            <v>SphereÂ </v>
          </cell>
          <cell r="F3919" t="str">
            <v>http://www.imdb.com/title/tt0120184/?ref_=fn_tt_tt_1</v>
          </cell>
          <cell r="G3919" t="str">
            <v>English</v>
          </cell>
          <cell r="H3919" t="str">
            <v>USA</v>
          </cell>
          <cell r="I3919">
            <v>75000000</v>
          </cell>
          <cell r="J3919">
            <v>1998</v>
          </cell>
          <cell r="K3919">
            <v>6</v>
          </cell>
          <cell r="L3919" t="str">
            <v>Drama</v>
          </cell>
          <cell r="M3919" t="str">
            <v>Mystery</v>
          </cell>
          <cell r="N3919" t="str">
            <v>Sci-Fi</v>
          </cell>
          <cell r="O3919" t="str">
            <v>Thriller</v>
          </cell>
        </row>
        <row r="3920">
          <cell r="A3920" t="str">
            <v>Judd Apatow</v>
          </cell>
          <cell r="B3920">
            <v>153</v>
          </cell>
          <cell r="C3920">
            <v>51814190</v>
          </cell>
          <cell r="D3920" t="str">
            <v>Comedy|Drama</v>
          </cell>
          <cell r="E3920" t="str">
            <v>Funny PeopleÂ </v>
          </cell>
          <cell r="F3920" t="str">
            <v>http://www.imdb.com/title/tt1201167/?ref_=fn_tt_tt_1</v>
          </cell>
          <cell r="G3920" t="str">
            <v>English</v>
          </cell>
          <cell r="H3920" t="str">
            <v>USA</v>
          </cell>
          <cell r="I3920">
            <v>75000000</v>
          </cell>
          <cell r="J3920">
            <v>2009</v>
          </cell>
          <cell r="K3920">
            <v>6.4</v>
          </cell>
          <cell r="L3920" t="str">
            <v>Comedy</v>
          </cell>
          <cell r="M3920" t="str">
            <v>Drama</v>
          </cell>
        </row>
        <row r="3921">
          <cell r="A3921" t="str">
            <v>David Silverman</v>
          </cell>
          <cell r="B3921">
            <v>87</v>
          </cell>
          <cell r="C3921">
            <v>183132370</v>
          </cell>
          <cell r="D3921" t="str">
            <v>Adventure|Animation|Comedy</v>
          </cell>
          <cell r="E3921" t="str">
            <v>The Simpsons MovieÂ </v>
          </cell>
          <cell r="F3921" t="str">
            <v>http://www.imdb.com/title/tt0462538/?ref_=fn_tt_tt_1</v>
          </cell>
          <cell r="G3921" t="str">
            <v>English</v>
          </cell>
          <cell r="H3921" t="str">
            <v>USA</v>
          </cell>
          <cell r="I3921">
            <v>75000000</v>
          </cell>
          <cell r="J3921">
            <v>2007</v>
          </cell>
          <cell r="K3921">
            <v>7.4</v>
          </cell>
          <cell r="L3921" t="str">
            <v>Adventure</v>
          </cell>
          <cell r="M3921" t="str">
            <v>Animation</v>
          </cell>
          <cell r="N3921" t="str">
            <v>Comedy</v>
          </cell>
        </row>
        <row r="3922">
          <cell r="A3922" t="str">
            <v>Quentin Tarantino</v>
          </cell>
          <cell r="B3922">
            <v>153</v>
          </cell>
          <cell r="C3922">
            <v>120523073</v>
          </cell>
          <cell r="D3922" t="str">
            <v>Adventure|Drama|War</v>
          </cell>
          <cell r="E3922" t="str">
            <v>Inglourious BasterdsÂ </v>
          </cell>
          <cell r="F3922" t="str">
            <v>http://www.imdb.com/title/tt0361748/?ref_=fn_tt_tt_1</v>
          </cell>
          <cell r="G3922" t="str">
            <v>English</v>
          </cell>
          <cell r="H3922" t="str">
            <v>USA</v>
          </cell>
          <cell r="I3922">
            <v>75000000</v>
          </cell>
          <cell r="J3922">
            <v>2009</v>
          </cell>
          <cell r="K3922">
            <v>8.3000000000000007</v>
          </cell>
          <cell r="L3922" t="str">
            <v>Adventure</v>
          </cell>
          <cell r="M3922" t="str">
            <v>Drama</v>
          </cell>
          <cell r="N3922" t="str">
            <v>War</v>
          </cell>
        </row>
        <row r="3923">
          <cell r="A3923" t="str">
            <v>Betty Thomas</v>
          </cell>
          <cell r="B3923">
            <v>88</v>
          </cell>
          <cell r="C3923">
            <v>219613391</v>
          </cell>
          <cell r="D3923" t="str">
            <v>Animation|Comedy|Family|Fantasy|Music</v>
          </cell>
          <cell r="E3923" t="str">
            <v>Alvin and the Chipmunks: The SqueakquelÂ </v>
          </cell>
          <cell r="F3923" t="str">
            <v>http://www.imdb.com/title/tt1231580/?ref_=fn_tt_tt_1</v>
          </cell>
          <cell r="G3923" t="str">
            <v>English</v>
          </cell>
          <cell r="H3923" t="str">
            <v>USA</v>
          </cell>
          <cell r="I3923">
            <v>75000000</v>
          </cell>
          <cell r="J3923">
            <v>2009</v>
          </cell>
          <cell r="K3923">
            <v>4.5</v>
          </cell>
          <cell r="L3923" t="str">
            <v>Animation</v>
          </cell>
          <cell r="M3923" t="str">
            <v>Comedy</v>
          </cell>
          <cell r="N3923" t="str">
            <v>Family</v>
          </cell>
          <cell r="O3923" t="str">
            <v>Fantasy</v>
          </cell>
        </row>
        <row r="3924">
          <cell r="A3924" t="str">
            <v>Randall Wallace</v>
          </cell>
          <cell r="B3924">
            <v>124</v>
          </cell>
          <cell r="C3924">
            <v>78120196</v>
          </cell>
          <cell r="D3924" t="str">
            <v>Action|Drama|History|War</v>
          </cell>
          <cell r="E3924" t="str">
            <v>We Were SoldiersÂ </v>
          </cell>
          <cell r="F3924" t="str">
            <v>http://www.imdb.com/title/tt0277434/?ref_=fn_tt_tt_1</v>
          </cell>
          <cell r="G3924" t="str">
            <v>English</v>
          </cell>
          <cell r="H3924" t="str">
            <v>USA</v>
          </cell>
          <cell r="I3924">
            <v>75000000</v>
          </cell>
          <cell r="J3924">
            <v>2002</v>
          </cell>
          <cell r="K3924">
            <v>7.1</v>
          </cell>
          <cell r="L3924" t="str">
            <v>Action</v>
          </cell>
          <cell r="M3924" t="str">
            <v>Drama</v>
          </cell>
          <cell r="N3924" t="str">
            <v>History</v>
          </cell>
          <cell r="O3924" t="str">
            <v>War</v>
          </cell>
        </row>
        <row r="3925">
          <cell r="A3925" t="str">
            <v>Adam Shankman</v>
          </cell>
          <cell r="B3925">
            <v>136</v>
          </cell>
          <cell r="C3925">
            <v>38509342</v>
          </cell>
          <cell r="D3925" t="str">
            <v>Comedy|Drama|Musical|Romance</v>
          </cell>
          <cell r="E3925" t="str">
            <v>Rock of AgesÂ </v>
          </cell>
          <cell r="F3925" t="str">
            <v>http://www.imdb.com/title/tt1336608/?ref_=fn_tt_tt_1</v>
          </cell>
          <cell r="G3925" t="str">
            <v>English</v>
          </cell>
          <cell r="H3925" t="str">
            <v>USA</v>
          </cell>
          <cell r="I3925">
            <v>75000000</v>
          </cell>
          <cell r="J3925">
            <v>2012</v>
          </cell>
          <cell r="K3925">
            <v>5.9</v>
          </cell>
          <cell r="L3925" t="str">
            <v>Comedy</v>
          </cell>
          <cell r="M3925" t="str">
            <v>Drama</v>
          </cell>
          <cell r="N3925" t="str">
            <v>Musical</v>
          </cell>
          <cell r="O3925" t="str">
            <v>Romance</v>
          </cell>
        </row>
        <row r="3926">
          <cell r="A3926" t="str">
            <v>Jean-Pierre Jeunet</v>
          </cell>
          <cell r="B3926">
            <v>116</v>
          </cell>
          <cell r="C3926">
            <v>47748610</v>
          </cell>
          <cell r="D3926" t="str">
            <v>Action|Horror|Sci-Fi</v>
          </cell>
          <cell r="E3926" t="str">
            <v>Alien: ResurrectionÂ </v>
          </cell>
          <cell r="F3926" t="str">
            <v>http://www.imdb.com/title/tt0118583/?ref_=fn_tt_tt_1</v>
          </cell>
          <cell r="G3926" t="str">
            <v>English</v>
          </cell>
          <cell r="H3926" t="str">
            <v>USA</v>
          </cell>
          <cell r="I3926">
            <v>75000000</v>
          </cell>
          <cell r="J3926">
            <v>1997</v>
          </cell>
          <cell r="K3926">
            <v>6.3</v>
          </cell>
          <cell r="L3926" t="str">
            <v>Action</v>
          </cell>
          <cell r="M3926" t="str">
            <v>Horror</v>
          </cell>
          <cell r="N3926" t="str">
            <v>Sci-Fi</v>
          </cell>
        </row>
        <row r="3927">
          <cell r="A3927" t="str">
            <v>John Singleton</v>
          </cell>
          <cell r="B3927">
            <v>107</v>
          </cell>
          <cell r="C3927">
            <v>127083765</v>
          </cell>
          <cell r="D3927" t="str">
            <v>Action|Crime|Thriller</v>
          </cell>
          <cell r="E3927" t="str">
            <v>2 Fast 2 FuriousÂ </v>
          </cell>
          <cell r="F3927" t="str">
            <v>http://www.imdb.com/title/tt0322259/?ref_=fn_tt_tt_1</v>
          </cell>
          <cell r="G3927" t="str">
            <v>English</v>
          </cell>
          <cell r="H3927" t="str">
            <v>USA</v>
          </cell>
          <cell r="I3927">
            <v>76000000</v>
          </cell>
          <cell r="J3927">
            <v>2003</v>
          </cell>
          <cell r="K3927">
            <v>5.9</v>
          </cell>
          <cell r="L3927" t="str">
            <v>Action</v>
          </cell>
          <cell r="M3927" t="str">
            <v>Crime</v>
          </cell>
          <cell r="N3927" t="str">
            <v>Thriller</v>
          </cell>
        </row>
        <row r="3928">
          <cell r="A3928" t="str">
            <v>Des McAnuff</v>
          </cell>
          <cell r="B3928">
            <v>92</v>
          </cell>
          <cell r="C3928">
            <v>26000610</v>
          </cell>
          <cell r="D3928" t="str">
            <v>Adventure|Animation|Comedy|Family|Fantasy</v>
          </cell>
          <cell r="E3928" t="str">
            <v>The Adventures of Rocky &amp; BullwinkleÂ </v>
          </cell>
          <cell r="F3928" t="str">
            <v>http://www.imdb.com/title/tt0131704/?ref_=fn_tt_tt_1</v>
          </cell>
          <cell r="G3928" t="str">
            <v>English</v>
          </cell>
          <cell r="H3928" t="str">
            <v>USA</v>
          </cell>
          <cell r="I3928">
            <v>76000000</v>
          </cell>
          <cell r="J3928">
            <v>2000</v>
          </cell>
          <cell r="K3928">
            <v>4.0999999999999996</v>
          </cell>
          <cell r="L3928" t="str">
            <v>Adventure</v>
          </cell>
          <cell r="M3928" t="str">
            <v>Animation</v>
          </cell>
          <cell r="N3928" t="str">
            <v>Comedy</v>
          </cell>
          <cell r="O3928" t="str">
            <v>Family</v>
          </cell>
        </row>
        <row r="3929">
          <cell r="A3929" t="str">
            <v>Pierre Coffin</v>
          </cell>
          <cell r="B3929">
            <v>98</v>
          </cell>
          <cell r="C3929">
            <v>368049635</v>
          </cell>
          <cell r="D3929" t="str">
            <v>Animation|Comedy|Family|Sci-Fi</v>
          </cell>
          <cell r="E3929" t="str">
            <v>Despicable Me 2Â </v>
          </cell>
          <cell r="F3929" t="str">
            <v>http://www.imdb.com/title/tt1690953/?ref_=fn_tt_tt_1</v>
          </cell>
          <cell r="G3929" t="str">
            <v>English</v>
          </cell>
          <cell r="H3929" t="str">
            <v>USA</v>
          </cell>
          <cell r="I3929">
            <v>76000000</v>
          </cell>
          <cell r="J3929">
            <v>2013</v>
          </cell>
          <cell r="K3929">
            <v>7.5</v>
          </cell>
          <cell r="L3929" t="str">
            <v>Animation</v>
          </cell>
          <cell r="M3929" t="str">
            <v>Comedy</v>
          </cell>
          <cell r="N3929" t="str">
            <v>Family</v>
          </cell>
          <cell r="O3929" t="str">
            <v>Sci-Fi</v>
          </cell>
        </row>
        <row r="3930">
          <cell r="A3930" t="str">
            <v>Alfonso CuarÃ³n</v>
          </cell>
          <cell r="B3930">
            <v>109</v>
          </cell>
          <cell r="C3930">
            <v>35286428</v>
          </cell>
          <cell r="D3930" t="str">
            <v>Drama|Sci-Fi|Thriller</v>
          </cell>
          <cell r="E3930" t="str">
            <v>Children of MenÂ </v>
          </cell>
          <cell r="F3930" t="str">
            <v>http://www.imdb.com/title/tt0206634/?ref_=fn_tt_tt_1</v>
          </cell>
          <cell r="G3930" t="str">
            <v>English</v>
          </cell>
          <cell r="H3930" t="str">
            <v>USA</v>
          </cell>
          <cell r="I3930">
            <v>76000000</v>
          </cell>
          <cell r="J3930">
            <v>2006</v>
          </cell>
          <cell r="K3930">
            <v>7.9</v>
          </cell>
          <cell r="L3930" t="str">
            <v>Drama</v>
          </cell>
          <cell r="M3930" t="str">
            <v>Sci-Fi</v>
          </cell>
          <cell r="N3930" t="str">
            <v>Thriller</v>
          </cell>
        </row>
        <row r="3931">
          <cell r="A3931" t="str">
            <v>Jean-Pierre Jeunet</v>
          </cell>
          <cell r="B3931">
            <v>122</v>
          </cell>
          <cell r="C3931">
            <v>33201661</v>
          </cell>
          <cell r="D3931" t="str">
            <v>Comedy|Romance</v>
          </cell>
          <cell r="E3931" t="str">
            <v>AmÃ©lieÂ </v>
          </cell>
          <cell r="F3931" t="str">
            <v>http://www.imdb.com/title/tt0211915/?ref_=fn_tt_tt_1</v>
          </cell>
          <cell r="G3931" t="str">
            <v>French</v>
          </cell>
          <cell r="H3931" t="str">
            <v>France</v>
          </cell>
          <cell r="I3931">
            <v>77000000</v>
          </cell>
          <cell r="J3931">
            <v>2001</v>
          </cell>
          <cell r="K3931">
            <v>8.4</v>
          </cell>
          <cell r="L3931" t="str">
            <v>Comedy</v>
          </cell>
          <cell r="M3931" t="str">
            <v>Romance</v>
          </cell>
        </row>
        <row r="3932">
          <cell r="A3932" t="str">
            <v>FrÃ©dÃ©ric Forestier</v>
          </cell>
          <cell r="B3932">
            <v>116</v>
          </cell>
          <cell r="C3932">
            <v>0</v>
          </cell>
          <cell r="D3932" t="str">
            <v>Adventure|Comedy|Family|Fantasy</v>
          </cell>
          <cell r="E3932" t="str">
            <v>Asterix at the Olympic GamesÂ </v>
          </cell>
          <cell r="F3932" t="str">
            <v>http://www.imdb.com/title/tt0463872/?ref_=fn_tt_tt_1</v>
          </cell>
          <cell r="G3932" t="str">
            <v>French</v>
          </cell>
          <cell r="H3932" t="str">
            <v>France</v>
          </cell>
          <cell r="I3932">
            <v>78000000</v>
          </cell>
          <cell r="J3932">
            <v>2008</v>
          </cell>
          <cell r="K3932">
            <v>5.0999999999999996</v>
          </cell>
          <cell r="L3932" t="str">
            <v>Adventure</v>
          </cell>
          <cell r="M3932" t="str">
            <v>Comedy</v>
          </cell>
          <cell r="N3932" t="str">
            <v>Family</v>
          </cell>
          <cell r="O3932" t="str">
            <v>Fantasy</v>
          </cell>
        </row>
        <row r="3933">
          <cell r="A3933" t="str">
            <v>Gary Ross</v>
          </cell>
          <cell r="B3933">
            <v>142</v>
          </cell>
          <cell r="C3933">
            <v>407999255</v>
          </cell>
          <cell r="D3933" t="str">
            <v>Adventure|Drama|Sci-Fi|Thriller</v>
          </cell>
          <cell r="E3933" t="str">
            <v>The Hunger GamesÂ </v>
          </cell>
          <cell r="F3933" t="str">
            <v>http://www.imdb.com/title/tt1392170/?ref_=fn_tt_tt_1</v>
          </cell>
          <cell r="G3933" t="str">
            <v>English</v>
          </cell>
          <cell r="H3933" t="str">
            <v>USA</v>
          </cell>
          <cell r="I3933">
            <v>78000000</v>
          </cell>
          <cell r="J3933">
            <v>2012</v>
          </cell>
          <cell r="K3933">
            <v>7.3</v>
          </cell>
          <cell r="L3933" t="str">
            <v>Adventure</v>
          </cell>
          <cell r="M3933" t="str">
            <v>Drama</v>
          </cell>
          <cell r="N3933" t="str">
            <v>Sci-Fi</v>
          </cell>
          <cell r="O3933" t="str">
            <v>Thriller</v>
          </cell>
        </row>
        <row r="3934">
          <cell r="A3934" t="str">
            <v>Cody Cameron</v>
          </cell>
          <cell r="B3934">
            <v>95</v>
          </cell>
          <cell r="C3934">
            <v>119793567</v>
          </cell>
          <cell r="D3934" t="str">
            <v>Animation|Comedy|Family|Fantasy|Sci-Fi</v>
          </cell>
          <cell r="E3934" t="str">
            <v>Cloudy with a Chance of Meatballs 2Â </v>
          </cell>
          <cell r="F3934" t="str">
            <v>http://www.imdb.com/title/tt1985966/?ref_=fn_tt_tt_1</v>
          </cell>
          <cell r="G3934" t="str">
            <v>English</v>
          </cell>
          <cell r="H3934" t="str">
            <v>USA</v>
          </cell>
          <cell r="I3934">
            <v>78000000</v>
          </cell>
          <cell r="J3934">
            <v>2013</v>
          </cell>
          <cell r="K3934">
            <v>6.5</v>
          </cell>
          <cell r="L3934" t="str">
            <v>Animation</v>
          </cell>
          <cell r="M3934" t="str">
            <v>Comedy</v>
          </cell>
          <cell r="N3934" t="str">
            <v>Family</v>
          </cell>
          <cell r="O3934" t="str">
            <v>Fantasy</v>
          </cell>
        </row>
        <row r="3935">
          <cell r="A3935" t="str">
            <v>Brett Ratner</v>
          </cell>
          <cell r="B3935">
            <v>124</v>
          </cell>
          <cell r="C3935">
            <v>92930005</v>
          </cell>
          <cell r="D3935" t="str">
            <v>Crime|Drama|Thriller</v>
          </cell>
          <cell r="E3935" t="str">
            <v>Red DragonÂ </v>
          </cell>
          <cell r="F3935" t="str">
            <v>http://www.imdb.com/title/tt0289765/?ref_=fn_tt_tt_1</v>
          </cell>
          <cell r="G3935" t="str">
            <v>English</v>
          </cell>
          <cell r="H3935" t="str">
            <v>Germany</v>
          </cell>
          <cell r="I3935">
            <v>78000000</v>
          </cell>
          <cell r="J3935">
            <v>2002</v>
          </cell>
          <cell r="K3935">
            <v>7.2</v>
          </cell>
          <cell r="L3935" t="str">
            <v>Crime</v>
          </cell>
          <cell r="M3935" t="str">
            <v>Drama</v>
          </cell>
          <cell r="N3935" t="str">
            <v>Thriller</v>
          </cell>
        </row>
        <row r="3936">
          <cell r="A3936" t="str">
            <v>Stephen Norrington</v>
          </cell>
          <cell r="B3936">
            <v>110</v>
          </cell>
          <cell r="C3936">
            <v>66462600</v>
          </cell>
          <cell r="D3936" t="str">
            <v>Action|Adventure|Fantasy|Sci-Fi</v>
          </cell>
          <cell r="E3936" t="str">
            <v>The League of Extraordinary GentlemenÂ </v>
          </cell>
          <cell r="F3936" t="str">
            <v>http://www.imdb.com/title/tt0311429/?ref_=fn_tt_tt_1</v>
          </cell>
          <cell r="G3936" t="str">
            <v>English</v>
          </cell>
          <cell r="H3936" t="str">
            <v>USA</v>
          </cell>
          <cell r="I3936">
            <v>78000000</v>
          </cell>
          <cell r="J3936">
            <v>2003</v>
          </cell>
          <cell r="K3936">
            <v>5.8</v>
          </cell>
          <cell r="L3936" t="str">
            <v>Action</v>
          </cell>
          <cell r="M3936" t="str">
            <v>Adventure</v>
          </cell>
          <cell r="N3936" t="str">
            <v>Fantasy</v>
          </cell>
          <cell r="O3936" t="str">
            <v>Sci-Fi</v>
          </cell>
        </row>
        <row r="3937">
          <cell r="A3937" t="str">
            <v>Anthony Minghella</v>
          </cell>
          <cell r="B3937">
            <v>154</v>
          </cell>
          <cell r="C3937">
            <v>95632614</v>
          </cell>
          <cell r="D3937" t="str">
            <v>Adventure|Drama|History|Romance|War</v>
          </cell>
          <cell r="E3937" t="str">
            <v>Cold MountainÂ </v>
          </cell>
          <cell r="F3937" t="str">
            <v>http://www.imdb.com/title/tt0159365/?ref_=fn_tt_tt_1</v>
          </cell>
          <cell r="G3937" t="str">
            <v>English</v>
          </cell>
          <cell r="H3937" t="str">
            <v>USA</v>
          </cell>
          <cell r="I3937">
            <v>79000000</v>
          </cell>
          <cell r="J3937">
            <v>2003</v>
          </cell>
          <cell r="K3937">
            <v>7.2</v>
          </cell>
          <cell r="L3937" t="str">
            <v>Adventure</v>
          </cell>
          <cell r="M3937" t="str">
            <v>Drama</v>
          </cell>
          <cell r="N3937" t="str">
            <v>History</v>
          </cell>
          <cell r="O3937" t="str">
            <v>Romance</v>
          </cell>
        </row>
        <row r="3938">
          <cell r="A3938" t="str">
            <v>Brad Peyton</v>
          </cell>
          <cell r="B3938">
            <v>94</v>
          </cell>
          <cell r="C3938">
            <v>103812241</v>
          </cell>
          <cell r="D3938" t="str">
            <v>Action|Adventure|Comedy|Family|Fantasy|Sci-Fi</v>
          </cell>
          <cell r="E3938" t="str">
            <v>Journey 2: The Mysterious IslandÂ </v>
          </cell>
          <cell r="F3938" t="str">
            <v>http://www.imdb.com/title/tt1397514/?ref_=fn_tt_tt_1</v>
          </cell>
          <cell r="G3938" t="str">
            <v>English</v>
          </cell>
          <cell r="H3938" t="str">
            <v>USA</v>
          </cell>
          <cell r="I3938">
            <v>79000000</v>
          </cell>
          <cell r="J3938">
            <v>2012</v>
          </cell>
          <cell r="K3938">
            <v>5.8</v>
          </cell>
          <cell r="L3938" t="str">
            <v>Action</v>
          </cell>
          <cell r="M3938" t="str">
            <v>Adventure</v>
          </cell>
          <cell r="N3938" t="str">
            <v>Comedy</v>
          </cell>
          <cell r="O3938" t="str">
            <v>Family</v>
          </cell>
        </row>
        <row r="3939">
          <cell r="A3939" t="str">
            <v>Dennis Dugan</v>
          </cell>
          <cell r="B3939">
            <v>91</v>
          </cell>
          <cell r="C3939">
            <v>74158157</v>
          </cell>
          <cell r="D3939" t="str">
            <v>Comedy</v>
          </cell>
          <cell r="E3939" t="str">
            <v>Jack and JillÂ </v>
          </cell>
          <cell r="F3939" t="str">
            <v>http://www.imdb.com/title/tt0810913/?ref_=fn_tt_tt_1</v>
          </cell>
          <cell r="G3939" t="str">
            <v>English</v>
          </cell>
          <cell r="H3939" t="str">
            <v>USA</v>
          </cell>
          <cell r="I3939">
            <v>79000000</v>
          </cell>
          <cell r="J3939">
            <v>2011</v>
          </cell>
          <cell r="K3939">
            <v>3.4</v>
          </cell>
          <cell r="L3939" t="str">
            <v>Comedy</v>
          </cell>
          <cell r="M3939">
            <v>0</v>
          </cell>
        </row>
        <row r="3940">
          <cell r="A3940" t="str">
            <v>Zack Snyder</v>
          </cell>
          <cell r="B3940">
            <v>101</v>
          </cell>
          <cell r="C3940">
            <v>55673333</v>
          </cell>
          <cell r="D3940" t="str">
            <v>Action|Adventure|Animation|Family|Fantasy</v>
          </cell>
          <cell r="E3940" t="str">
            <v>Legend of the Guardians: The Owls of Ga'HooleÂ </v>
          </cell>
          <cell r="F3940" t="str">
            <v>http://www.imdb.com/title/tt1219342/?ref_=fn_tt_tt_1</v>
          </cell>
          <cell r="G3940" t="str">
            <v>English</v>
          </cell>
          <cell r="H3940" t="str">
            <v>USA</v>
          </cell>
          <cell r="I3940">
            <v>80000000</v>
          </cell>
          <cell r="J3940">
            <v>2010</v>
          </cell>
          <cell r="K3940">
            <v>7</v>
          </cell>
          <cell r="L3940" t="str">
            <v>Action</v>
          </cell>
          <cell r="M3940" t="str">
            <v>Adventure</v>
          </cell>
          <cell r="N3940" t="str">
            <v>Animation</v>
          </cell>
          <cell r="O3940" t="str">
            <v>Family</v>
          </cell>
        </row>
        <row r="3941">
          <cell r="A3941" t="str">
            <v>Sydney Pollack</v>
          </cell>
          <cell r="B3941">
            <v>128</v>
          </cell>
          <cell r="C3941">
            <v>72515360</v>
          </cell>
          <cell r="D3941" t="str">
            <v>Crime|Mystery|Thriller</v>
          </cell>
          <cell r="E3941" t="str">
            <v>The InterpreterÂ </v>
          </cell>
          <cell r="F3941" t="str">
            <v>http://www.imdb.com/title/tt0373926/?ref_=fn_tt_tt_1</v>
          </cell>
          <cell r="G3941" t="str">
            <v>Aboriginal</v>
          </cell>
          <cell r="H3941" t="str">
            <v>UK</v>
          </cell>
          <cell r="I3941">
            <v>80000000</v>
          </cell>
          <cell r="J3941">
            <v>2005</v>
          </cell>
          <cell r="K3941">
            <v>6.4</v>
          </cell>
          <cell r="L3941" t="str">
            <v>Crime</v>
          </cell>
          <cell r="M3941" t="str">
            <v>Mystery</v>
          </cell>
          <cell r="N3941" t="str">
            <v>Thriller</v>
          </cell>
        </row>
        <row r="3942">
          <cell r="A3942" t="str">
            <v>Sylvester Stallone</v>
          </cell>
          <cell r="B3942">
            <v>113</v>
          </cell>
          <cell r="C3942">
            <v>102981571</v>
          </cell>
          <cell r="D3942" t="str">
            <v>Action|Adventure|Thriller</v>
          </cell>
          <cell r="E3942" t="str">
            <v>The ExpendablesÂ </v>
          </cell>
          <cell r="F3942" t="str">
            <v>http://www.imdb.com/title/tt1320253/?ref_=fn_tt_tt_1</v>
          </cell>
          <cell r="G3942" t="str">
            <v>English</v>
          </cell>
          <cell r="H3942" t="str">
            <v>USA</v>
          </cell>
          <cell r="I3942">
            <v>80000000</v>
          </cell>
          <cell r="J3942">
            <v>2010</v>
          </cell>
          <cell r="K3942">
            <v>6.5</v>
          </cell>
          <cell r="L3942" t="str">
            <v>Action</v>
          </cell>
          <cell r="M3942" t="str">
            <v>Adventure</v>
          </cell>
          <cell r="N3942" t="str">
            <v>Thriller</v>
          </cell>
        </row>
        <row r="3943">
          <cell r="A3943" t="str">
            <v>Brian De Palma</v>
          </cell>
          <cell r="B3943">
            <v>110</v>
          </cell>
          <cell r="C3943">
            <v>180965237</v>
          </cell>
          <cell r="D3943" t="str">
            <v>Action|Adventure|Thriller</v>
          </cell>
          <cell r="E3943" t="str">
            <v>Mission: ImpossibleÂ </v>
          </cell>
          <cell r="F3943" t="str">
            <v>http://www.imdb.com/title/tt0117060/?ref_=fn_tt_tt_1</v>
          </cell>
          <cell r="G3943" t="str">
            <v>English</v>
          </cell>
          <cell r="H3943" t="str">
            <v>USA</v>
          </cell>
          <cell r="I3943">
            <v>80000000</v>
          </cell>
          <cell r="J3943">
            <v>1996</v>
          </cell>
          <cell r="K3943">
            <v>7.1</v>
          </cell>
          <cell r="L3943" t="str">
            <v>Action</v>
          </cell>
          <cell r="M3943" t="str">
            <v>Adventure</v>
          </cell>
          <cell r="N3943" t="str">
            <v>Thriller</v>
          </cell>
        </row>
        <row r="3944">
          <cell r="A3944" t="str">
            <v>Todd Phillips</v>
          </cell>
          <cell r="B3944">
            <v>102</v>
          </cell>
          <cell r="C3944">
            <v>254455986</v>
          </cell>
          <cell r="D3944" t="str">
            <v>Comedy</v>
          </cell>
          <cell r="E3944" t="str">
            <v>The Hangover Part IIÂ </v>
          </cell>
          <cell r="F3944" t="str">
            <v>http://www.imdb.com/title/tt1411697/?ref_=fn_tt_tt_1</v>
          </cell>
          <cell r="G3944" t="str">
            <v>English</v>
          </cell>
          <cell r="H3944" t="str">
            <v>USA</v>
          </cell>
          <cell r="I3944">
            <v>80000000</v>
          </cell>
          <cell r="J3944">
            <v>2011</v>
          </cell>
          <cell r="K3944">
            <v>6.5</v>
          </cell>
          <cell r="L3944" t="str">
            <v>Comedy</v>
          </cell>
          <cell r="M3944">
            <v>0</v>
          </cell>
        </row>
        <row r="3945">
          <cell r="A3945" t="str">
            <v>Tim Burton</v>
          </cell>
          <cell r="B3945">
            <v>126</v>
          </cell>
          <cell r="C3945">
            <v>162831698</v>
          </cell>
          <cell r="D3945" t="str">
            <v>Action</v>
          </cell>
          <cell r="E3945" t="str">
            <v>Batman ReturnsÂ </v>
          </cell>
          <cell r="F3945" t="str">
            <v>http://www.imdb.com/title/tt0103776/?ref_=fn_tt_tt_1</v>
          </cell>
          <cell r="G3945" t="str">
            <v>English</v>
          </cell>
          <cell r="H3945" t="str">
            <v>USA</v>
          </cell>
          <cell r="I3945">
            <v>80000000</v>
          </cell>
          <cell r="J3945">
            <v>1992</v>
          </cell>
          <cell r="K3945">
            <v>7</v>
          </cell>
          <cell r="L3945" t="str">
            <v>Action</v>
          </cell>
          <cell r="M3945">
            <v>0</v>
          </cell>
        </row>
        <row r="3946">
          <cell r="A3946" t="str">
            <v>Tim Johnson</v>
          </cell>
          <cell r="B3946">
            <v>83</v>
          </cell>
          <cell r="C3946">
            <v>155019340</v>
          </cell>
          <cell r="D3946" t="str">
            <v>Adventure|Animation|Comedy|Family</v>
          </cell>
          <cell r="E3946" t="str">
            <v>Over the HedgeÂ </v>
          </cell>
          <cell r="F3946" t="str">
            <v>http://www.imdb.com/title/tt0327084/?ref_=fn_tt_tt_1</v>
          </cell>
          <cell r="G3946" t="str">
            <v>English</v>
          </cell>
          <cell r="H3946" t="str">
            <v>USA</v>
          </cell>
          <cell r="I3946">
            <v>80000000</v>
          </cell>
          <cell r="J3946">
            <v>2006</v>
          </cell>
          <cell r="K3946">
            <v>6.8</v>
          </cell>
          <cell r="L3946" t="str">
            <v>Adventure</v>
          </cell>
          <cell r="M3946" t="str">
            <v>Animation</v>
          </cell>
          <cell r="N3946" t="str">
            <v>Comedy</v>
          </cell>
          <cell r="O3946" t="str">
            <v>Family</v>
          </cell>
        </row>
        <row r="3947">
          <cell r="A3947" t="str">
            <v>Dean DeBlois</v>
          </cell>
          <cell r="B3947">
            <v>85</v>
          </cell>
          <cell r="C3947">
            <v>145771527</v>
          </cell>
          <cell r="D3947" t="str">
            <v>Adventure|Animation|Comedy|Drama|Family|Fantasy|Sci-Fi</v>
          </cell>
          <cell r="E3947" t="str">
            <v>Lilo &amp; StitchÂ </v>
          </cell>
          <cell r="F3947" t="str">
            <v>http://www.imdb.com/title/tt0275847/?ref_=fn_tt_tt_1</v>
          </cell>
          <cell r="G3947" t="str">
            <v>English</v>
          </cell>
          <cell r="H3947" t="str">
            <v>USA</v>
          </cell>
          <cell r="I3947">
            <v>80000000</v>
          </cell>
          <cell r="J3947">
            <v>2002</v>
          </cell>
          <cell r="K3947">
            <v>7.2</v>
          </cell>
          <cell r="L3947" t="str">
            <v>Adventure</v>
          </cell>
          <cell r="M3947" t="str">
            <v>Animation</v>
          </cell>
          <cell r="N3947" t="str">
            <v>Comedy</v>
          </cell>
          <cell r="O3947" t="str">
            <v>Drama</v>
          </cell>
        </row>
        <row r="3948">
          <cell r="A3948" t="str">
            <v>Dennis Dugan</v>
          </cell>
          <cell r="B3948">
            <v>101</v>
          </cell>
          <cell r="C3948">
            <v>133668525</v>
          </cell>
          <cell r="D3948" t="str">
            <v>Comedy</v>
          </cell>
          <cell r="E3948" t="str">
            <v>Grown Ups 2Â </v>
          </cell>
          <cell r="F3948" t="str">
            <v>http://www.imdb.com/title/tt2191701/?ref_=fn_tt_tt_1</v>
          </cell>
          <cell r="G3948" t="str">
            <v>English</v>
          </cell>
          <cell r="H3948" t="str">
            <v>USA</v>
          </cell>
          <cell r="I3948">
            <v>80000000</v>
          </cell>
          <cell r="J3948">
            <v>2013</v>
          </cell>
          <cell r="K3948">
            <v>5.4</v>
          </cell>
          <cell r="L3948" t="str">
            <v>Comedy</v>
          </cell>
          <cell r="M3948">
            <v>0</v>
          </cell>
        </row>
        <row r="3949">
          <cell r="A3949" t="str">
            <v>Peter Segal</v>
          </cell>
          <cell r="B3949">
            <v>110</v>
          </cell>
          <cell r="C3949">
            <v>130313314</v>
          </cell>
          <cell r="D3949" t="str">
            <v>Action|Adventure|Comedy</v>
          </cell>
          <cell r="E3949" t="str">
            <v>Get SmartÂ </v>
          </cell>
          <cell r="F3949" t="str">
            <v>http://www.imdb.com/title/tt0425061/?ref_=fn_tt_tt_1</v>
          </cell>
          <cell r="G3949" t="str">
            <v>English</v>
          </cell>
          <cell r="H3949" t="str">
            <v>USA</v>
          </cell>
          <cell r="I3949">
            <v>80000000</v>
          </cell>
          <cell r="J3949">
            <v>2008</v>
          </cell>
          <cell r="K3949">
            <v>6.5</v>
          </cell>
          <cell r="L3949" t="str">
            <v>Action</v>
          </cell>
          <cell r="M3949" t="str">
            <v>Adventure</v>
          </cell>
          <cell r="N3949" t="str">
            <v>Comedy</v>
          </cell>
        </row>
        <row r="3950">
          <cell r="A3950" t="str">
            <v>Nancy Meyers</v>
          </cell>
          <cell r="B3950">
            <v>128</v>
          </cell>
          <cell r="C3950">
            <v>124590960</v>
          </cell>
          <cell r="D3950" t="str">
            <v>Comedy|Drama|Romance</v>
          </cell>
          <cell r="E3950" t="str">
            <v>Something's Gotta GiveÂ </v>
          </cell>
          <cell r="F3950" t="str">
            <v>http://www.imdb.com/title/tt0337741/?ref_=fn_tt_tt_1</v>
          </cell>
          <cell r="G3950" t="str">
            <v>English</v>
          </cell>
          <cell r="H3950" t="str">
            <v>USA</v>
          </cell>
          <cell r="I3950">
            <v>80000000</v>
          </cell>
          <cell r="J3950">
            <v>2003</v>
          </cell>
          <cell r="K3950">
            <v>6.7</v>
          </cell>
          <cell r="L3950" t="str">
            <v>Comedy</v>
          </cell>
          <cell r="M3950" t="str">
            <v>Drama</v>
          </cell>
          <cell r="N3950" t="str">
            <v>Romance</v>
          </cell>
        </row>
        <row r="3951">
          <cell r="A3951" t="str">
            <v>Martin Scorsese</v>
          </cell>
          <cell r="B3951">
            <v>138</v>
          </cell>
          <cell r="C3951">
            <v>127968405</v>
          </cell>
          <cell r="D3951" t="str">
            <v>Mystery|Thriller</v>
          </cell>
          <cell r="E3951" t="str">
            <v>Shutter IslandÂ </v>
          </cell>
          <cell r="F3951" t="str">
            <v>http://www.imdb.com/title/tt1130884/?ref_=fn_tt_tt_1</v>
          </cell>
          <cell r="G3951" t="str">
            <v>English</v>
          </cell>
          <cell r="H3951" t="str">
            <v>USA</v>
          </cell>
          <cell r="I3951">
            <v>80000000</v>
          </cell>
          <cell r="J3951">
            <v>2010</v>
          </cell>
          <cell r="K3951">
            <v>8.1</v>
          </cell>
          <cell r="L3951" t="str">
            <v>Mystery</v>
          </cell>
          <cell r="M3951" t="str">
            <v>Thriller</v>
          </cell>
        </row>
        <row r="3952">
          <cell r="A3952" t="str">
            <v>Seth Gordon</v>
          </cell>
          <cell r="B3952">
            <v>88</v>
          </cell>
          <cell r="C3952">
            <v>120136047</v>
          </cell>
          <cell r="D3952" t="str">
            <v>Comedy|Drama|Romance</v>
          </cell>
          <cell r="E3952" t="str">
            <v>Four ChristmasesÂ </v>
          </cell>
          <cell r="F3952" t="str">
            <v>http://www.imdb.com/title/tt0369436/?ref_=fn_tt_tt_1</v>
          </cell>
          <cell r="G3952" t="str">
            <v>English</v>
          </cell>
          <cell r="H3952" t="str">
            <v>Germany</v>
          </cell>
          <cell r="I3952">
            <v>80000000</v>
          </cell>
          <cell r="J3952">
            <v>2008</v>
          </cell>
          <cell r="K3952">
            <v>5.6</v>
          </cell>
          <cell r="L3952" t="str">
            <v>Comedy</v>
          </cell>
          <cell r="M3952" t="str">
            <v>Drama</v>
          </cell>
          <cell r="N3952" t="str">
            <v>Romance</v>
          </cell>
        </row>
        <row r="3953">
          <cell r="A3953" t="str">
            <v>John Woo</v>
          </cell>
          <cell r="B3953">
            <v>138</v>
          </cell>
          <cell r="C3953">
            <v>112225777</v>
          </cell>
          <cell r="D3953" t="str">
            <v>Action|Crime|Sci-Fi|Thriller</v>
          </cell>
          <cell r="E3953" t="str">
            <v>Face/OffÂ </v>
          </cell>
          <cell r="F3953" t="str">
            <v>http://www.imdb.com/title/tt0119094/?ref_=fn_tt_tt_1</v>
          </cell>
          <cell r="G3953" t="str">
            <v>English</v>
          </cell>
          <cell r="H3953" t="str">
            <v>USA</v>
          </cell>
          <cell r="I3953">
            <v>80000000</v>
          </cell>
          <cell r="J3953">
            <v>1997</v>
          </cell>
          <cell r="K3953">
            <v>7.3</v>
          </cell>
          <cell r="L3953" t="str">
            <v>Action</v>
          </cell>
          <cell r="M3953" t="str">
            <v>Crime</v>
          </cell>
          <cell r="N3953" t="str">
            <v>Sci-Fi</v>
          </cell>
          <cell r="O3953" t="str">
            <v>Thriller</v>
          </cell>
        </row>
        <row r="3954">
          <cell r="A3954" t="str">
            <v>Adam Shankman</v>
          </cell>
          <cell r="B3954">
            <v>99</v>
          </cell>
          <cell r="C3954">
            <v>109993847</v>
          </cell>
          <cell r="D3954" t="str">
            <v>Comedy|Family|Fantasy|Romance</v>
          </cell>
          <cell r="E3954" t="str">
            <v>Bedtime StoriesÂ </v>
          </cell>
          <cell r="F3954" t="str">
            <v>http://www.imdb.com/title/tt0960731/?ref_=fn_tt_tt_1</v>
          </cell>
          <cell r="G3954" t="str">
            <v>English</v>
          </cell>
          <cell r="H3954" t="str">
            <v>USA</v>
          </cell>
          <cell r="I3954">
            <v>80000000</v>
          </cell>
          <cell r="J3954">
            <v>2008</v>
          </cell>
          <cell r="K3954">
            <v>6.1</v>
          </cell>
          <cell r="L3954" t="str">
            <v>Comedy</v>
          </cell>
          <cell r="M3954" t="str">
            <v>Family</v>
          </cell>
          <cell r="N3954" t="str">
            <v>Fantasy</v>
          </cell>
          <cell r="O3954" t="str">
            <v>Romance</v>
          </cell>
        </row>
        <row r="3955">
          <cell r="A3955" t="str">
            <v>Sam Mendes</v>
          </cell>
          <cell r="B3955">
            <v>117</v>
          </cell>
          <cell r="C3955">
            <v>104054514</v>
          </cell>
          <cell r="D3955" t="str">
            <v>Crime|Drama|Thriller</v>
          </cell>
          <cell r="E3955" t="str">
            <v>Road to PerditionÂ </v>
          </cell>
          <cell r="F3955" t="str">
            <v>http://www.imdb.com/title/tt0257044/?ref_=fn_tt_tt_1</v>
          </cell>
          <cell r="G3955" t="str">
            <v>English</v>
          </cell>
          <cell r="H3955" t="str">
            <v>USA</v>
          </cell>
          <cell r="I3955">
            <v>80000000</v>
          </cell>
          <cell r="J3955">
            <v>2002</v>
          </cell>
          <cell r="K3955">
            <v>7.7</v>
          </cell>
          <cell r="L3955" t="str">
            <v>Crime</v>
          </cell>
          <cell r="M3955" t="str">
            <v>Drama</v>
          </cell>
          <cell r="N3955" t="str">
            <v>Thriller</v>
          </cell>
        </row>
        <row r="3956">
          <cell r="A3956" t="str">
            <v>Dennis Dugan</v>
          </cell>
          <cell r="B3956">
            <v>117</v>
          </cell>
          <cell r="C3956">
            <v>103028109</v>
          </cell>
          <cell r="D3956" t="str">
            <v>Comedy|Romance</v>
          </cell>
          <cell r="E3956" t="str">
            <v>Just Go with ItÂ </v>
          </cell>
          <cell r="F3956" t="str">
            <v>http://www.imdb.com/title/tt1564367/?ref_=fn_tt_tt_1</v>
          </cell>
          <cell r="G3956" t="str">
            <v>English</v>
          </cell>
          <cell r="H3956" t="str">
            <v>USA</v>
          </cell>
          <cell r="I3956">
            <v>80000000</v>
          </cell>
          <cell r="J3956">
            <v>2011</v>
          </cell>
          <cell r="K3956">
            <v>6.4</v>
          </cell>
          <cell r="L3956" t="str">
            <v>Comedy</v>
          </cell>
          <cell r="M3956" t="str">
            <v>Romance</v>
          </cell>
        </row>
        <row r="3957">
          <cell r="A3957" t="str">
            <v>D.J. Caruso</v>
          </cell>
          <cell r="B3957">
            <v>118</v>
          </cell>
          <cell r="C3957">
            <v>101111837</v>
          </cell>
          <cell r="D3957" t="str">
            <v>Action|Mystery|Thriller</v>
          </cell>
          <cell r="E3957" t="str">
            <v>Eagle EyeÂ </v>
          </cell>
          <cell r="F3957" t="str">
            <v>http://www.imdb.com/title/tt1059786/?ref_=fn_tt_tt_1</v>
          </cell>
          <cell r="G3957" t="str">
            <v>English</v>
          </cell>
          <cell r="H3957" t="str">
            <v>USA</v>
          </cell>
          <cell r="I3957">
            <v>80000000</v>
          </cell>
          <cell r="J3957">
            <v>2008</v>
          </cell>
          <cell r="K3957">
            <v>6.6</v>
          </cell>
          <cell r="L3957" t="str">
            <v>Action</v>
          </cell>
          <cell r="M3957" t="str">
            <v>Mystery</v>
          </cell>
          <cell r="N3957" t="str">
            <v>Thriller</v>
          </cell>
        </row>
        <row r="3958">
          <cell r="A3958" t="str">
            <v>Albert Hughes</v>
          </cell>
          <cell r="B3958">
            <v>118</v>
          </cell>
          <cell r="C3958">
            <v>94822707</v>
          </cell>
          <cell r="D3958" t="str">
            <v>Action|Adventure|Drama|Thriller</v>
          </cell>
          <cell r="E3958" t="str">
            <v>The Book of EliÂ </v>
          </cell>
          <cell r="F3958" t="str">
            <v>http://www.imdb.com/title/tt1037705/?ref_=fn_tt_tt_1</v>
          </cell>
          <cell r="G3958" t="str">
            <v>English</v>
          </cell>
          <cell r="H3958" t="str">
            <v>USA</v>
          </cell>
          <cell r="I3958">
            <v>80000000</v>
          </cell>
          <cell r="J3958">
            <v>2010</v>
          </cell>
          <cell r="K3958">
            <v>6.9</v>
          </cell>
          <cell r="L3958" t="str">
            <v>Action</v>
          </cell>
          <cell r="M3958" t="str">
            <v>Adventure</v>
          </cell>
          <cell r="N3958" t="str">
            <v>Drama</v>
          </cell>
          <cell r="O3958" t="str">
            <v>Thriller</v>
          </cell>
        </row>
        <row r="3959">
          <cell r="A3959" t="str">
            <v>Les Mayfield</v>
          </cell>
          <cell r="B3959">
            <v>90</v>
          </cell>
          <cell r="C3959">
            <v>92969824</v>
          </cell>
          <cell r="D3959" t="str">
            <v>Comedy|Family|Sci-Fi</v>
          </cell>
          <cell r="E3959" t="str">
            <v>FlubberÂ </v>
          </cell>
          <cell r="F3959" t="str">
            <v>http://www.imdb.com/title/tt0119137/?ref_=fn_tt_tt_1</v>
          </cell>
          <cell r="G3959" t="str">
            <v>English</v>
          </cell>
          <cell r="H3959" t="str">
            <v>USA</v>
          </cell>
          <cell r="I3959">
            <v>80000000</v>
          </cell>
          <cell r="J3959">
            <v>1997</v>
          </cell>
          <cell r="K3959">
            <v>5.2</v>
          </cell>
          <cell r="L3959" t="str">
            <v>Comedy</v>
          </cell>
          <cell r="M3959" t="str">
            <v>Family</v>
          </cell>
          <cell r="N3959" t="str">
            <v>Sci-Fi</v>
          </cell>
        </row>
        <row r="3960">
          <cell r="A3960" t="str">
            <v>Jan de Bont</v>
          </cell>
          <cell r="B3960">
            <v>113</v>
          </cell>
          <cell r="C3960">
            <v>91188905</v>
          </cell>
          <cell r="D3960" t="str">
            <v>Fantasy|Horror|Mystery|Thriller</v>
          </cell>
          <cell r="E3960" t="str">
            <v>The HauntingÂ </v>
          </cell>
          <cell r="F3960" t="str">
            <v>http://www.imdb.com/title/tt0171363/?ref_=fn_tt_tt_1</v>
          </cell>
          <cell r="G3960" t="str">
            <v>English</v>
          </cell>
          <cell r="H3960" t="str">
            <v>USA</v>
          </cell>
          <cell r="I3960">
            <v>80000000</v>
          </cell>
          <cell r="J3960">
            <v>1999</v>
          </cell>
          <cell r="K3960">
            <v>4.9000000000000004</v>
          </cell>
          <cell r="L3960" t="str">
            <v>Fantasy</v>
          </cell>
          <cell r="M3960" t="str">
            <v>Horror</v>
          </cell>
          <cell r="N3960" t="str">
            <v>Mystery</v>
          </cell>
          <cell r="O3960" t="str">
            <v>Thriller</v>
          </cell>
        </row>
        <row r="3961">
          <cell r="A3961" t="str">
            <v>Joe Pytka</v>
          </cell>
          <cell r="B3961">
            <v>88</v>
          </cell>
          <cell r="C3961">
            <v>90443603</v>
          </cell>
          <cell r="D3961" t="str">
            <v>Adventure|Animation|Comedy|Family|Fantasy|Sci-Fi|Sport</v>
          </cell>
          <cell r="E3961" t="str">
            <v>Space JamÂ </v>
          </cell>
          <cell r="F3961" t="str">
            <v>http://www.imdb.com/title/tt0117705/?ref_=fn_tt_tt_1</v>
          </cell>
          <cell r="G3961" t="str">
            <v>English</v>
          </cell>
          <cell r="H3961" t="str">
            <v>USA</v>
          </cell>
          <cell r="I3961">
            <v>80000000</v>
          </cell>
          <cell r="J3961">
            <v>1996</v>
          </cell>
          <cell r="K3961">
            <v>6.3</v>
          </cell>
          <cell r="L3961" t="str">
            <v>Adventure</v>
          </cell>
          <cell r="M3961" t="str">
            <v>Animation</v>
          </cell>
          <cell r="N3961" t="str">
            <v>Comedy</v>
          </cell>
          <cell r="O3961" t="str">
            <v>Family</v>
          </cell>
        </row>
        <row r="3962">
          <cell r="A3962" t="str">
            <v>Scott Derrickson</v>
          </cell>
          <cell r="B3962">
            <v>104</v>
          </cell>
          <cell r="C3962">
            <v>79363785</v>
          </cell>
          <cell r="D3962" t="str">
            <v>Drama|Sci-Fi|Thriller</v>
          </cell>
          <cell r="E3962" t="str">
            <v>The Day the Earth Stood StillÂ </v>
          </cell>
          <cell r="F3962" t="str">
            <v>http://www.imdb.com/title/tt0970416/?ref_=fn_tt_tt_1</v>
          </cell>
          <cell r="G3962" t="str">
            <v>English</v>
          </cell>
          <cell r="H3962" t="str">
            <v>USA</v>
          </cell>
          <cell r="I3962">
            <v>80000000</v>
          </cell>
          <cell r="J3962">
            <v>2008</v>
          </cell>
          <cell r="K3962">
            <v>5.5</v>
          </cell>
          <cell r="L3962" t="str">
            <v>Drama</v>
          </cell>
          <cell r="M3962" t="str">
            <v>Sci-Fi</v>
          </cell>
          <cell r="N3962" t="str">
            <v>Thriller</v>
          </cell>
        </row>
        <row r="3963">
          <cell r="A3963" t="str">
            <v>Eric Brevig</v>
          </cell>
          <cell r="B3963">
            <v>80</v>
          </cell>
          <cell r="C3963">
            <v>100169068</v>
          </cell>
          <cell r="D3963" t="str">
            <v>Adventure|Animation|Comedy|Family</v>
          </cell>
          <cell r="E3963" t="str">
            <v>Yogi BearÂ </v>
          </cell>
          <cell r="F3963" t="str">
            <v>http://www.imdb.com/title/tt1302067/?ref_=fn_tt_tt_1</v>
          </cell>
          <cell r="G3963" t="str">
            <v>English</v>
          </cell>
          <cell r="H3963" t="str">
            <v>USA</v>
          </cell>
          <cell r="I3963">
            <v>80000000</v>
          </cell>
          <cell r="J3963">
            <v>2010</v>
          </cell>
          <cell r="K3963">
            <v>4.5999999999999996</v>
          </cell>
          <cell r="L3963" t="str">
            <v>Adventure</v>
          </cell>
          <cell r="M3963" t="str">
            <v>Animation</v>
          </cell>
          <cell r="N3963" t="str">
            <v>Comedy</v>
          </cell>
          <cell r="O3963" t="str">
            <v>Family</v>
          </cell>
        </row>
        <row r="3964">
          <cell r="A3964" t="str">
            <v>Kelly Asbury</v>
          </cell>
          <cell r="B3964">
            <v>83</v>
          </cell>
          <cell r="C3964">
            <v>73215310</v>
          </cell>
          <cell r="D3964" t="str">
            <v>Adventure|Animation|Family|Western</v>
          </cell>
          <cell r="E3964" t="str">
            <v>Spirit: Stallion of the CimarronÂ </v>
          </cell>
          <cell r="F3964" t="str">
            <v>http://www.imdb.com/title/tt0166813/?ref_=fn_tt_tt_1</v>
          </cell>
          <cell r="G3964" t="str">
            <v>English</v>
          </cell>
          <cell r="H3964" t="str">
            <v>USA</v>
          </cell>
          <cell r="I3964">
            <v>80000000</v>
          </cell>
          <cell r="J3964">
            <v>2002</v>
          </cell>
          <cell r="K3964">
            <v>7</v>
          </cell>
          <cell r="L3964" t="str">
            <v>Adventure</v>
          </cell>
          <cell r="M3964" t="str">
            <v>Animation</v>
          </cell>
          <cell r="N3964" t="str">
            <v>Family</v>
          </cell>
          <cell r="O3964" t="str">
            <v>Western</v>
          </cell>
        </row>
        <row r="3965">
          <cell r="A3965" t="str">
            <v>Frank Coraci</v>
          </cell>
          <cell r="B3965">
            <v>102</v>
          </cell>
          <cell r="C3965">
            <v>80360866</v>
          </cell>
          <cell r="D3965" t="str">
            <v>Comedy|Family|Romance</v>
          </cell>
          <cell r="E3965" t="str">
            <v>ZookeeperÂ </v>
          </cell>
          <cell r="F3965" t="str">
            <v>http://www.imdb.com/title/tt1222817/?ref_=fn_tt_tt_1</v>
          </cell>
          <cell r="G3965" t="str">
            <v>English</v>
          </cell>
          <cell r="H3965" t="str">
            <v>USA</v>
          </cell>
          <cell r="I3965">
            <v>80000000</v>
          </cell>
          <cell r="J3965">
            <v>2011</v>
          </cell>
          <cell r="K3965">
            <v>5.2</v>
          </cell>
          <cell r="L3965" t="str">
            <v>Comedy</v>
          </cell>
          <cell r="M3965" t="str">
            <v>Family</v>
          </cell>
          <cell r="N3965" t="str">
            <v>Romance</v>
          </cell>
        </row>
        <row r="3966">
          <cell r="A3966" t="str">
            <v>Stephen Hopkins</v>
          </cell>
          <cell r="B3966">
            <v>130</v>
          </cell>
          <cell r="C3966">
            <v>69102910</v>
          </cell>
          <cell r="D3966" t="str">
            <v>Action|Adventure|Family|Sci-Fi|Thriller</v>
          </cell>
          <cell r="E3966" t="str">
            <v>Lost in SpaceÂ </v>
          </cell>
          <cell r="F3966" t="str">
            <v>http://www.imdb.com/title/tt0120738/?ref_=fn_tt_tt_1</v>
          </cell>
          <cell r="G3966" t="str">
            <v>English</v>
          </cell>
          <cell r="H3966" t="str">
            <v>USA</v>
          </cell>
          <cell r="I3966">
            <v>80000000</v>
          </cell>
          <cell r="J3966">
            <v>1998</v>
          </cell>
          <cell r="K3966">
            <v>5.0999999999999996</v>
          </cell>
          <cell r="L3966" t="str">
            <v>Action</v>
          </cell>
          <cell r="M3966" t="str">
            <v>Adventure</v>
          </cell>
          <cell r="N3966" t="str">
            <v>Family</v>
          </cell>
          <cell r="O3966" t="str">
            <v>Sci-Fi</v>
          </cell>
        </row>
        <row r="3967">
          <cell r="A3967" t="str">
            <v>Jonathan Demme</v>
          </cell>
          <cell r="B3967">
            <v>129</v>
          </cell>
          <cell r="C3967">
            <v>65948711</v>
          </cell>
          <cell r="D3967" t="str">
            <v>Drama|Mystery|Sci-Fi|Thriller</v>
          </cell>
          <cell r="E3967" t="str">
            <v>The Manchurian CandidateÂ </v>
          </cell>
          <cell r="F3967" t="str">
            <v>http://www.imdb.com/title/tt0368008/?ref_=fn_tt_tt_1</v>
          </cell>
          <cell r="G3967" t="str">
            <v>English</v>
          </cell>
          <cell r="H3967" t="str">
            <v>USA</v>
          </cell>
          <cell r="I3967">
            <v>80000000</v>
          </cell>
          <cell r="J3967">
            <v>2004</v>
          </cell>
          <cell r="K3967">
            <v>6.6</v>
          </cell>
          <cell r="L3967" t="str">
            <v>Drama</v>
          </cell>
          <cell r="M3967" t="str">
            <v>Mystery</v>
          </cell>
          <cell r="N3967" t="str">
            <v>Sci-Fi</v>
          </cell>
          <cell r="O3967" t="str">
            <v>Thriller</v>
          </cell>
        </row>
        <row r="3968">
          <cell r="A3968" t="str">
            <v>Genndy Tartakovsky</v>
          </cell>
          <cell r="B3968">
            <v>89</v>
          </cell>
          <cell r="C3968">
            <v>169692572</v>
          </cell>
          <cell r="D3968" t="str">
            <v>Animation|Comedy|Family|Fantasy</v>
          </cell>
          <cell r="E3968" t="str">
            <v>Hotel Transylvania 2Â </v>
          </cell>
          <cell r="F3968" t="str">
            <v>http://www.imdb.com/title/tt2510894/?ref_=fn_tt_tt_1</v>
          </cell>
          <cell r="G3968" t="str">
            <v>English</v>
          </cell>
          <cell r="H3968" t="str">
            <v>USA</v>
          </cell>
          <cell r="I3968">
            <v>80000000</v>
          </cell>
          <cell r="J3968">
            <v>2015</v>
          </cell>
          <cell r="K3968">
            <v>6.7</v>
          </cell>
          <cell r="L3968" t="str">
            <v>Animation</v>
          </cell>
          <cell r="M3968" t="str">
            <v>Comedy</v>
          </cell>
          <cell r="N3968" t="str">
            <v>Family</v>
          </cell>
          <cell r="O3968" t="str">
            <v>Fantasy</v>
          </cell>
        </row>
        <row r="3969">
          <cell r="A3969" t="str">
            <v>James Algar</v>
          </cell>
          <cell r="B3969">
            <v>74</v>
          </cell>
          <cell r="C3969">
            <v>60507228</v>
          </cell>
          <cell r="D3969" t="str">
            <v>Animation|Family|Fantasy|Music</v>
          </cell>
          <cell r="E3969" t="str">
            <v>Fantasia 2000Â </v>
          </cell>
          <cell r="F3969" t="str">
            <v>http://www.imdb.com/title/tt0120910/?ref_=fn_tt_tt_1</v>
          </cell>
          <cell r="G3969" t="str">
            <v>English</v>
          </cell>
          <cell r="H3969" t="str">
            <v>USA</v>
          </cell>
          <cell r="I3969">
            <v>80000000</v>
          </cell>
          <cell r="J3969">
            <v>1999</v>
          </cell>
          <cell r="K3969">
            <v>7.3</v>
          </cell>
          <cell r="L3969" t="str">
            <v>Animation</v>
          </cell>
          <cell r="M3969" t="str">
            <v>Family</v>
          </cell>
          <cell r="N3969" t="str">
            <v>Fantasy</v>
          </cell>
          <cell r="O3969" t="str">
            <v>Music</v>
          </cell>
        </row>
        <row r="3970">
          <cell r="A3970" t="str">
            <v>Simon Wells</v>
          </cell>
          <cell r="B3970">
            <v>96</v>
          </cell>
          <cell r="C3970">
            <v>56684819</v>
          </cell>
          <cell r="D3970" t="str">
            <v>Action|Adventure|Sci-Fi</v>
          </cell>
          <cell r="E3970" t="str">
            <v>The Time MachineÂ </v>
          </cell>
          <cell r="F3970" t="str">
            <v>http://www.imdb.com/title/tt0268695/?ref_=fn_tt_tt_1</v>
          </cell>
          <cell r="G3970" t="str">
            <v>English</v>
          </cell>
          <cell r="H3970" t="str">
            <v>USA</v>
          </cell>
          <cell r="I3970">
            <v>80000000</v>
          </cell>
          <cell r="J3970">
            <v>2002</v>
          </cell>
          <cell r="K3970">
            <v>5.9</v>
          </cell>
          <cell r="L3970" t="str">
            <v>Action</v>
          </cell>
          <cell r="M3970" t="str">
            <v>Adventure</v>
          </cell>
          <cell r="N3970" t="str">
            <v>Sci-Fi</v>
          </cell>
        </row>
        <row r="3971">
          <cell r="A3971" t="str">
            <v>Dominic Sena</v>
          </cell>
          <cell r="B3971">
            <v>99</v>
          </cell>
          <cell r="C3971">
            <v>69772969</v>
          </cell>
          <cell r="D3971" t="str">
            <v>Action|Crime|Thriller</v>
          </cell>
          <cell r="E3971" t="str">
            <v>SwordfishÂ </v>
          </cell>
          <cell r="F3971" t="str">
            <v>http://www.imdb.com/title/tt0244244/?ref_=fn_tt_tt_1</v>
          </cell>
          <cell r="G3971" t="str">
            <v>English</v>
          </cell>
          <cell r="H3971" t="str">
            <v>USA</v>
          </cell>
          <cell r="I3971">
            <v>80000000</v>
          </cell>
          <cell r="J3971">
            <v>2001</v>
          </cell>
          <cell r="K3971">
            <v>6.5</v>
          </cell>
          <cell r="L3971" t="str">
            <v>Action</v>
          </cell>
          <cell r="M3971" t="str">
            <v>Crime</v>
          </cell>
          <cell r="N3971" t="str">
            <v>Thriller</v>
          </cell>
        </row>
        <row r="3972">
          <cell r="A3972" t="str">
            <v>Steven Brill</v>
          </cell>
          <cell r="B3972">
            <v>90</v>
          </cell>
          <cell r="C3972">
            <v>39442871</v>
          </cell>
          <cell r="D3972" t="str">
            <v>Comedy|Fantasy</v>
          </cell>
          <cell r="E3972" t="str">
            <v>Little NickyÂ </v>
          </cell>
          <cell r="F3972" t="str">
            <v>http://www.imdb.com/title/tt0185431/?ref_=fn_tt_tt_1</v>
          </cell>
          <cell r="G3972" t="str">
            <v>English</v>
          </cell>
          <cell r="H3972" t="str">
            <v>USA</v>
          </cell>
          <cell r="I3972">
            <v>80000000</v>
          </cell>
          <cell r="J3972">
            <v>2000</v>
          </cell>
          <cell r="K3972">
            <v>5.3</v>
          </cell>
          <cell r="L3972" t="str">
            <v>Comedy</v>
          </cell>
          <cell r="M3972" t="str">
            <v>Fantasy</v>
          </cell>
        </row>
        <row r="3973">
          <cell r="A3973" t="str">
            <v>Jonathan Mostow</v>
          </cell>
          <cell r="B3973">
            <v>89</v>
          </cell>
          <cell r="C3973">
            <v>38542418</v>
          </cell>
          <cell r="D3973" t="str">
            <v>Action|Sci-Fi|Thriller</v>
          </cell>
          <cell r="E3973" t="str">
            <v>SurrogatesÂ </v>
          </cell>
          <cell r="F3973" t="str">
            <v>http://www.imdb.com/title/tt0986263/?ref_=fn_tt_tt_1</v>
          </cell>
          <cell r="G3973" t="str">
            <v>English</v>
          </cell>
          <cell r="H3973" t="str">
            <v>USA</v>
          </cell>
          <cell r="I3973">
            <v>80000000</v>
          </cell>
          <cell r="J3973">
            <v>2009</v>
          </cell>
          <cell r="K3973">
            <v>6.3</v>
          </cell>
          <cell r="L3973" t="str">
            <v>Action</v>
          </cell>
          <cell r="M3973" t="str">
            <v>Sci-Fi</v>
          </cell>
          <cell r="N3973" t="str">
            <v>Thriller</v>
          </cell>
        </row>
        <row r="3974">
          <cell r="A3974" t="str">
            <v>Roger Donaldson</v>
          </cell>
          <cell r="B3974">
            <v>145</v>
          </cell>
          <cell r="C3974">
            <v>34566746</v>
          </cell>
          <cell r="D3974" t="str">
            <v>Drama|History|Thriller</v>
          </cell>
          <cell r="E3974" t="str">
            <v>Thirteen DaysÂ </v>
          </cell>
          <cell r="F3974" t="str">
            <v>http://www.imdb.com/title/tt0146309/?ref_=fn_tt_tt_1</v>
          </cell>
          <cell r="G3974" t="str">
            <v>English</v>
          </cell>
          <cell r="H3974" t="str">
            <v>USA</v>
          </cell>
          <cell r="I3974">
            <v>80000000</v>
          </cell>
          <cell r="J3974">
            <v>2000</v>
          </cell>
          <cell r="K3974">
            <v>7.3</v>
          </cell>
          <cell r="L3974" t="str">
            <v>Drama</v>
          </cell>
          <cell r="M3974" t="str">
            <v>History</v>
          </cell>
          <cell r="N3974" t="str">
            <v>Thriller</v>
          </cell>
        </row>
        <row r="3975">
          <cell r="A3975" t="str">
            <v>Rob Cohen</v>
          </cell>
          <cell r="B3975">
            <v>114</v>
          </cell>
          <cell r="C3975">
            <v>32885565</v>
          </cell>
          <cell r="D3975" t="str">
            <v>Action|Adventure|Drama|Thriller</v>
          </cell>
          <cell r="E3975" t="str">
            <v>DaylightÂ </v>
          </cell>
          <cell r="F3975" t="str">
            <v>http://www.imdb.com/title/tt0116040/?ref_=fn_tt_tt_1</v>
          </cell>
          <cell r="G3975" t="str">
            <v>English</v>
          </cell>
          <cell r="H3975" t="str">
            <v>USA</v>
          </cell>
          <cell r="I3975">
            <v>80000000</v>
          </cell>
          <cell r="J3975">
            <v>1996</v>
          </cell>
          <cell r="K3975">
            <v>5.8</v>
          </cell>
          <cell r="L3975" t="str">
            <v>Action</v>
          </cell>
          <cell r="M3975" t="str">
            <v>Adventure</v>
          </cell>
          <cell r="N3975" t="str">
            <v>Drama</v>
          </cell>
          <cell r="O3975" t="str">
            <v>Thriller</v>
          </cell>
        </row>
        <row r="3976">
          <cell r="A3976" t="str">
            <v>Barry Cook</v>
          </cell>
          <cell r="B3976">
            <v>87</v>
          </cell>
          <cell r="C3976">
            <v>36073232</v>
          </cell>
          <cell r="D3976" t="str">
            <v>Adventure|Animation|Family</v>
          </cell>
          <cell r="E3976" t="str">
            <v>Walking with Dinosaurs 3DÂ </v>
          </cell>
          <cell r="F3976" t="str">
            <v>http://www.imdb.com/title/tt1762399/?ref_=fn_tt_tt_1</v>
          </cell>
          <cell r="G3976" t="str">
            <v>English</v>
          </cell>
          <cell r="H3976" t="str">
            <v>USA</v>
          </cell>
          <cell r="I3976">
            <v>80000000</v>
          </cell>
          <cell r="J3976">
            <v>2013</v>
          </cell>
          <cell r="K3976">
            <v>5.2</v>
          </cell>
          <cell r="L3976" t="str">
            <v>Adventure</v>
          </cell>
          <cell r="M3976" t="str">
            <v>Animation</v>
          </cell>
          <cell r="N3976" t="str">
            <v>Family</v>
          </cell>
        </row>
        <row r="3977">
          <cell r="A3977" t="str">
            <v>Joe Dante</v>
          </cell>
          <cell r="B3977">
            <v>91</v>
          </cell>
          <cell r="C3977">
            <v>20950820</v>
          </cell>
          <cell r="D3977" t="str">
            <v>Adventure|Animation|Comedy|Family|Fantasy|Sci-Fi</v>
          </cell>
          <cell r="E3977" t="str">
            <v>Looney Tunes: Back in ActionÂ </v>
          </cell>
          <cell r="F3977" t="str">
            <v>http://www.imdb.com/title/tt0318155/?ref_=fn_tt_tt_1</v>
          </cell>
          <cell r="G3977" t="str">
            <v>English</v>
          </cell>
          <cell r="H3977" t="str">
            <v>Germany</v>
          </cell>
          <cell r="I3977">
            <v>80000000</v>
          </cell>
          <cell r="J3977">
            <v>2003</v>
          </cell>
          <cell r="K3977">
            <v>5.7</v>
          </cell>
          <cell r="L3977" t="str">
            <v>Adventure</v>
          </cell>
          <cell r="M3977" t="str">
            <v>Animation</v>
          </cell>
          <cell r="N3977" t="str">
            <v>Comedy</v>
          </cell>
          <cell r="O3977" t="str">
            <v>Family</v>
          </cell>
        </row>
        <row r="3978">
          <cell r="A3978" t="str">
            <v>Rob Marshall</v>
          </cell>
          <cell r="B3978">
            <v>118</v>
          </cell>
          <cell r="C3978">
            <v>19673424</v>
          </cell>
          <cell r="D3978" t="str">
            <v>Drama|Musical|Romance</v>
          </cell>
          <cell r="E3978" t="str">
            <v>NineÂ </v>
          </cell>
          <cell r="F3978" t="str">
            <v>http://www.imdb.com/title/tt0875034/?ref_=fn_tt_tt_1</v>
          </cell>
          <cell r="G3978" t="str">
            <v>English</v>
          </cell>
          <cell r="H3978" t="str">
            <v>USA</v>
          </cell>
          <cell r="I3978">
            <v>80000000</v>
          </cell>
          <cell r="J3978">
            <v>2009</v>
          </cell>
          <cell r="K3978">
            <v>5.8</v>
          </cell>
          <cell r="L3978" t="str">
            <v>Drama</v>
          </cell>
          <cell r="M3978" t="str">
            <v>Musical</v>
          </cell>
          <cell r="N3978" t="str">
            <v>Romance</v>
          </cell>
        </row>
        <row r="3979">
          <cell r="A3979" t="str">
            <v>Richard Donner</v>
          </cell>
          <cell r="B3979">
            <v>116</v>
          </cell>
          <cell r="C3979">
            <v>19480739</v>
          </cell>
          <cell r="D3979" t="str">
            <v>Action|Adventure|Sci-Fi</v>
          </cell>
          <cell r="E3979" t="str">
            <v>TimelineÂ </v>
          </cell>
          <cell r="F3979" t="str">
            <v>http://www.imdb.com/title/tt0300556/?ref_=fn_tt_tt_1</v>
          </cell>
          <cell r="G3979" t="str">
            <v>English</v>
          </cell>
          <cell r="H3979" t="str">
            <v>USA</v>
          </cell>
          <cell r="I3979">
            <v>80000000</v>
          </cell>
          <cell r="J3979">
            <v>2003</v>
          </cell>
          <cell r="K3979">
            <v>5.6</v>
          </cell>
          <cell r="L3979" t="str">
            <v>Action</v>
          </cell>
          <cell r="M3979" t="str">
            <v>Adventure</v>
          </cell>
          <cell r="N3979" t="str">
            <v>Sci-Fi</v>
          </cell>
        </row>
        <row r="3980">
          <cell r="A3980" t="str">
            <v>Kevin Costner</v>
          </cell>
          <cell r="B3980">
            <v>177</v>
          </cell>
          <cell r="C3980">
            <v>17593391</v>
          </cell>
          <cell r="D3980" t="str">
            <v>Action|Adventure|Drama|Sci-Fi</v>
          </cell>
          <cell r="E3980" t="str">
            <v>The PostmanÂ </v>
          </cell>
          <cell r="F3980" t="str">
            <v>http://www.imdb.com/title/tt0119925/?ref_=fn_tt_tt_1</v>
          </cell>
          <cell r="G3980" t="str">
            <v>English</v>
          </cell>
          <cell r="H3980" t="str">
            <v>USA</v>
          </cell>
          <cell r="I3980">
            <v>80000000</v>
          </cell>
          <cell r="J3980">
            <v>1997</v>
          </cell>
          <cell r="K3980">
            <v>6</v>
          </cell>
          <cell r="L3980" t="str">
            <v>Action</v>
          </cell>
          <cell r="M3980" t="str">
            <v>Adventure</v>
          </cell>
          <cell r="N3980" t="str">
            <v>Drama</v>
          </cell>
          <cell r="O3980" t="str">
            <v>Sci-Fi</v>
          </cell>
        </row>
        <row r="3981">
          <cell r="A3981" t="str">
            <v>George Miller</v>
          </cell>
          <cell r="B3981">
            <v>97</v>
          </cell>
          <cell r="C3981">
            <v>18318000</v>
          </cell>
          <cell r="D3981" t="str">
            <v>Adventure|Comedy|Drama|Family|Fantasy</v>
          </cell>
          <cell r="E3981" t="str">
            <v>Babe: Pig in the CityÂ </v>
          </cell>
          <cell r="F3981" t="str">
            <v>http://www.imdb.com/title/tt0120595/?ref_=fn_tt_tt_1</v>
          </cell>
          <cell r="G3981" t="str">
            <v>English</v>
          </cell>
          <cell r="H3981" t="str">
            <v>Australia</v>
          </cell>
          <cell r="I3981">
            <v>80000000</v>
          </cell>
          <cell r="J3981">
            <v>1998</v>
          </cell>
          <cell r="K3981">
            <v>5.8</v>
          </cell>
          <cell r="L3981" t="str">
            <v>Adventure</v>
          </cell>
          <cell r="M3981" t="str">
            <v>Comedy</v>
          </cell>
          <cell r="N3981" t="str">
            <v>Drama</v>
          </cell>
          <cell r="O3981" t="str">
            <v>Family</v>
          </cell>
        </row>
        <row r="3982">
          <cell r="A3982" t="str">
            <v>Paul W.S. Anderson</v>
          </cell>
          <cell r="B3982">
            <v>105</v>
          </cell>
          <cell r="C3982">
            <v>23219748</v>
          </cell>
          <cell r="D3982" t="str">
            <v>Action|Adventure|Drama|History|Romance</v>
          </cell>
          <cell r="E3982" t="str">
            <v>PompeiiÂ </v>
          </cell>
          <cell r="F3982" t="str">
            <v>http://www.imdb.com/title/tt1921064/?ref_=fn_tt_tt_1</v>
          </cell>
          <cell r="G3982" t="str">
            <v>English</v>
          </cell>
          <cell r="H3982" t="str">
            <v>Canada</v>
          </cell>
          <cell r="I3982">
            <v>80000000</v>
          </cell>
          <cell r="J3982">
            <v>2014</v>
          </cell>
          <cell r="K3982">
            <v>5.6</v>
          </cell>
          <cell r="L3982" t="str">
            <v>Action</v>
          </cell>
          <cell r="M3982" t="str">
            <v>Adventure</v>
          </cell>
          <cell r="N3982" t="str">
            <v>Drama</v>
          </cell>
          <cell r="O3982" t="str">
            <v>History</v>
          </cell>
        </row>
        <row r="3983">
          <cell r="A3983" t="str">
            <v>Oliver Hirschbiegel</v>
          </cell>
          <cell r="B3983">
            <v>99</v>
          </cell>
          <cell r="C3983">
            <v>15071514</v>
          </cell>
          <cell r="D3983" t="str">
            <v>Sci-Fi|Thriller</v>
          </cell>
          <cell r="E3983" t="str">
            <v>The InvasionÂ </v>
          </cell>
          <cell r="F3983" t="str">
            <v>http://www.imdb.com/title/tt0427392/?ref_=fn_tt_tt_1</v>
          </cell>
          <cell r="G3983" t="str">
            <v>English</v>
          </cell>
          <cell r="H3983" t="str">
            <v>USA</v>
          </cell>
          <cell r="I3983">
            <v>80000000</v>
          </cell>
          <cell r="J3983">
            <v>2007</v>
          </cell>
          <cell r="K3983">
            <v>5.9</v>
          </cell>
          <cell r="L3983" t="str">
            <v>Sci-Fi</v>
          </cell>
          <cell r="M3983" t="str">
            <v>Thriller</v>
          </cell>
        </row>
        <row r="3984">
          <cell r="A3984" t="str">
            <v>Carlos Saldanha</v>
          </cell>
          <cell r="B3984">
            <v>115</v>
          </cell>
          <cell r="C3984">
            <v>195329763</v>
          </cell>
          <cell r="D3984" t="str">
            <v>Action|Adventure|Animation|Comedy|Family|Fantasy</v>
          </cell>
          <cell r="E3984" t="str">
            <v>Ice Age: The MeltdownÂ </v>
          </cell>
          <cell r="F3984" t="str">
            <v>http://www.imdb.com/title/tt0438097/?ref_=fn_tt_tt_1</v>
          </cell>
          <cell r="G3984" t="str">
            <v>English</v>
          </cell>
          <cell r="H3984" t="str">
            <v>USA</v>
          </cell>
          <cell r="I3984">
            <v>80000000</v>
          </cell>
          <cell r="J3984">
            <v>2006</v>
          </cell>
          <cell r="K3984">
            <v>6.9</v>
          </cell>
          <cell r="L3984" t="str">
            <v>Action</v>
          </cell>
          <cell r="M3984" t="str">
            <v>Adventure</v>
          </cell>
          <cell r="N3984" t="str">
            <v>Animation</v>
          </cell>
          <cell r="O3984" t="str">
            <v>Comedy</v>
          </cell>
        </row>
        <row r="3985">
          <cell r="A3985" t="str">
            <v>Dennis Dugan</v>
          </cell>
          <cell r="B3985">
            <v>102</v>
          </cell>
          <cell r="C3985">
            <v>162001186</v>
          </cell>
          <cell r="D3985" t="str">
            <v>Comedy</v>
          </cell>
          <cell r="E3985" t="str">
            <v>Grown UpsÂ </v>
          </cell>
          <cell r="F3985" t="str">
            <v>http://www.imdb.com/title/tt1375670/?ref_=fn_tt_tt_1</v>
          </cell>
          <cell r="G3985" t="str">
            <v>English</v>
          </cell>
          <cell r="H3985" t="str">
            <v>USA</v>
          </cell>
          <cell r="I3985">
            <v>80000000</v>
          </cell>
          <cell r="J3985">
            <v>2010</v>
          </cell>
          <cell r="K3985">
            <v>6</v>
          </cell>
          <cell r="L3985" t="str">
            <v>Comedy</v>
          </cell>
          <cell r="M3985">
            <v>0</v>
          </cell>
        </row>
        <row r="3986">
          <cell r="A3986" t="str">
            <v>James L. Brooks</v>
          </cell>
          <cell r="B3986">
            <v>131</v>
          </cell>
          <cell r="C3986">
            <v>42044321</v>
          </cell>
          <cell r="D3986" t="str">
            <v>Comedy|Drama|Romance</v>
          </cell>
          <cell r="E3986" t="str">
            <v>SpanglishÂ </v>
          </cell>
          <cell r="F3986" t="str">
            <v>http://www.imdb.com/title/tt0371246/?ref_=fn_tt_tt_1</v>
          </cell>
          <cell r="G3986" t="str">
            <v>English</v>
          </cell>
          <cell r="H3986" t="str">
            <v>USA</v>
          </cell>
          <cell r="I3986">
            <v>80000000</v>
          </cell>
          <cell r="J3986">
            <v>2004</v>
          </cell>
          <cell r="K3986">
            <v>6.5</v>
          </cell>
          <cell r="L3986" t="str">
            <v>Comedy</v>
          </cell>
          <cell r="M3986" t="str">
            <v>Drama</v>
          </cell>
          <cell r="N3986" t="str">
            <v>Romance</v>
          </cell>
        </row>
        <row r="3987">
          <cell r="A3987" t="str">
            <v>Barry Levinson</v>
          </cell>
          <cell r="B3987">
            <v>123</v>
          </cell>
          <cell r="C3987">
            <v>41523271</v>
          </cell>
          <cell r="D3987" t="str">
            <v>Comedy|Crime|Drama|Romance</v>
          </cell>
          <cell r="E3987" t="str">
            <v>BanditsÂ </v>
          </cell>
          <cell r="F3987" t="str">
            <v>http://www.imdb.com/title/tt0219965/?ref_=fn_tt_tt_1</v>
          </cell>
          <cell r="G3987" t="str">
            <v>English</v>
          </cell>
          <cell r="H3987" t="str">
            <v>USA</v>
          </cell>
          <cell r="I3987">
            <v>80000000</v>
          </cell>
          <cell r="J3987">
            <v>2001</v>
          </cell>
          <cell r="K3987">
            <v>6.6</v>
          </cell>
          <cell r="L3987" t="str">
            <v>Comedy</v>
          </cell>
          <cell r="M3987" t="str">
            <v>Crime</v>
          </cell>
          <cell r="N3987" t="str">
            <v>Drama</v>
          </cell>
          <cell r="O3987" t="str">
            <v>Romance</v>
          </cell>
        </row>
        <row r="3988">
          <cell r="A3988" t="str">
            <v>Ron Howard</v>
          </cell>
          <cell r="B3988">
            <v>139</v>
          </cell>
          <cell r="C3988">
            <v>136448821</v>
          </cell>
          <cell r="D3988" t="str">
            <v>Crime|Thriller</v>
          </cell>
          <cell r="E3988" t="str">
            <v>RansomÂ </v>
          </cell>
          <cell r="F3988" t="str">
            <v>http://www.imdb.com/title/tt0117438/?ref_=fn_tt_tt_1</v>
          </cell>
          <cell r="G3988" t="str">
            <v>English</v>
          </cell>
          <cell r="H3988" t="str">
            <v>USA</v>
          </cell>
          <cell r="I3988">
            <v>80000000</v>
          </cell>
          <cell r="J3988">
            <v>1996</v>
          </cell>
          <cell r="K3988">
            <v>6.6</v>
          </cell>
          <cell r="L3988" t="str">
            <v>Crime</v>
          </cell>
          <cell r="M3988" t="str">
            <v>Thriller</v>
          </cell>
        </row>
        <row r="3989">
          <cell r="A3989" t="str">
            <v>Clark Johnson</v>
          </cell>
          <cell r="B3989">
            <v>117</v>
          </cell>
          <cell r="C3989">
            <v>116643346</v>
          </cell>
          <cell r="D3989" t="str">
            <v>Action|Adventure|Crime|Thriller</v>
          </cell>
          <cell r="E3989" t="str">
            <v>S.W.A.T.Â </v>
          </cell>
          <cell r="F3989" t="str">
            <v>http://www.imdb.com/title/tt0257076/?ref_=fn_tt_tt_1</v>
          </cell>
          <cell r="G3989" t="str">
            <v>English</v>
          </cell>
          <cell r="H3989" t="str">
            <v>USA</v>
          </cell>
          <cell r="I3989">
            <v>80000000</v>
          </cell>
          <cell r="J3989">
            <v>2003</v>
          </cell>
          <cell r="K3989">
            <v>6</v>
          </cell>
          <cell r="L3989" t="str">
            <v>Action</v>
          </cell>
          <cell r="M3989" t="str">
            <v>Adventure</v>
          </cell>
          <cell r="N3989" t="str">
            <v>Crime</v>
          </cell>
          <cell r="O3989" t="str">
            <v>Thriller</v>
          </cell>
        </row>
        <row r="3990">
          <cell r="A3990" t="str">
            <v>Jay Roach</v>
          </cell>
          <cell r="B3990">
            <v>106</v>
          </cell>
          <cell r="C3990">
            <v>279167575</v>
          </cell>
          <cell r="D3990" t="str">
            <v>Comedy|Romance</v>
          </cell>
          <cell r="E3990" t="str">
            <v>Meet the FockersÂ </v>
          </cell>
          <cell r="F3990" t="str">
            <v>http://www.imdb.com/title/tt0290002/?ref_=fn_tt_tt_1</v>
          </cell>
          <cell r="G3990" t="str">
            <v>English</v>
          </cell>
          <cell r="H3990" t="str">
            <v>USA</v>
          </cell>
          <cell r="I3990">
            <v>80000000</v>
          </cell>
          <cell r="J3990">
            <v>2004</v>
          </cell>
          <cell r="K3990">
            <v>6.3</v>
          </cell>
          <cell r="L3990" t="str">
            <v>Comedy</v>
          </cell>
          <cell r="M3990" t="str">
            <v>Romance</v>
          </cell>
        </row>
        <row r="3991">
          <cell r="A3991" t="str">
            <v>Martin Campbell</v>
          </cell>
          <cell r="B3991">
            <v>117</v>
          </cell>
          <cell r="C3991">
            <v>43290977</v>
          </cell>
          <cell r="D3991" t="str">
            <v>Crime|Drama|Mystery|Thriller</v>
          </cell>
          <cell r="E3991" t="str">
            <v>Edge of DarknessÂ </v>
          </cell>
          <cell r="F3991" t="str">
            <v>http://www.imdb.com/title/tt1226273/?ref_=fn_tt_tt_1</v>
          </cell>
          <cell r="G3991" t="str">
            <v>English</v>
          </cell>
          <cell r="H3991" t="str">
            <v>UK</v>
          </cell>
          <cell r="I3991">
            <v>80000000</v>
          </cell>
          <cell r="J3991">
            <v>2010</v>
          </cell>
          <cell r="K3991">
            <v>6.6</v>
          </cell>
          <cell r="L3991" t="str">
            <v>Crime</v>
          </cell>
          <cell r="M3991" t="str">
            <v>Drama</v>
          </cell>
          <cell r="N3991" t="str">
            <v>Mystery</v>
          </cell>
          <cell r="O3991" t="str">
            <v>Thriller</v>
          </cell>
        </row>
        <row r="3992">
          <cell r="A3992" t="str">
            <v>John Dahl</v>
          </cell>
          <cell r="B3992">
            <v>132</v>
          </cell>
          <cell r="C3992">
            <v>10166502</v>
          </cell>
          <cell r="D3992" t="str">
            <v>Action|Drama|War</v>
          </cell>
          <cell r="E3992" t="str">
            <v>The Great RaidÂ </v>
          </cell>
          <cell r="F3992" t="str">
            <v>http://www.imdb.com/title/tt0326905/?ref_=fn_tt_tt_1</v>
          </cell>
          <cell r="G3992" t="str">
            <v>Filipino</v>
          </cell>
          <cell r="H3992" t="str">
            <v>USA</v>
          </cell>
          <cell r="I3992">
            <v>80000000</v>
          </cell>
          <cell r="J3992">
            <v>2005</v>
          </cell>
          <cell r="K3992">
            <v>6.7</v>
          </cell>
          <cell r="L3992" t="str">
            <v>Action</v>
          </cell>
          <cell r="M3992" t="str">
            <v>Drama</v>
          </cell>
          <cell r="N3992" t="str">
            <v>War</v>
          </cell>
        </row>
        <row r="3993">
          <cell r="A3993" t="str">
            <v>Raja Gosnell</v>
          </cell>
          <cell r="B3993">
            <v>93</v>
          </cell>
          <cell r="C3993">
            <v>84185387</v>
          </cell>
          <cell r="D3993" t="str">
            <v>Adventure|Comedy|Family|Fantasy|Horror|Mystery</v>
          </cell>
          <cell r="E3993" t="str">
            <v>Scooby-Doo 2: Monsters UnleashedÂ </v>
          </cell>
          <cell r="F3993" t="str">
            <v>http://www.imdb.com/title/tt0331632/?ref_=fn_tt_tt_1</v>
          </cell>
          <cell r="G3993" t="str">
            <v>English</v>
          </cell>
          <cell r="H3993" t="str">
            <v>USA</v>
          </cell>
          <cell r="I3993">
            <v>80000000</v>
          </cell>
          <cell r="J3993">
            <v>2004</v>
          </cell>
          <cell r="K3993">
            <v>4.9000000000000004</v>
          </cell>
          <cell r="L3993" t="str">
            <v>Adventure</v>
          </cell>
          <cell r="M3993" t="str">
            <v>Comedy</v>
          </cell>
          <cell r="N3993" t="str">
            <v>Family</v>
          </cell>
          <cell r="O3993" t="str">
            <v>Fantasy</v>
          </cell>
        </row>
        <row r="3994">
          <cell r="A3994" t="str">
            <v>Tom Shadyac</v>
          </cell>
          <cell r="B3994">
            <v>101</v>
          </cell>
          <cell r="C3994">
            <v>242589580</v>
          </cell>
          <cell r="D3994" t="str">
            <v>Comedy|Drama</v>
          </cell>
          <cell r="E3994" t="str">
            <v>Bruce AlmightyÂ </v>
          </cell>
          <cell r="F3994" t="str">
            <v>http://www.imdb.com/title/tt0315327/?ref_=fn_tt_tt_1</v>
          </cell>
          <cell r="G3994" t="str">
            <v>English</v>
          </cell>
          <cell r="H3994" t="str">
            <v>USA</v>
          </cell>
          <cell r="I3994">
            <v>81000000</v>
          </cell>
          <cell r="J3994">
            <v>2003</v>
          </cell>
          <cell r="K3994">
            <v>6.7</v>
          </cell>
          <cell r="L3994" t="str">
            <v>Comedy</v>
          </cell>
          <cell r="M3994" t="str">
            <v>Drama</v>
          </cell>
        </row>
        <row r="3995">
          <cell r="A3995" t="str">
            <v>Mark Osborne</v>
          </cell>
          <cell r="B3995">
            <v>108</v>
          </cell>
          <cell r="C3995">
            <v>1339152</v>
          </cell>
          <cell r="D3995" t="str">
            <v>Adventure|Animation|Drama|Family|Fantasy</v>
          </cell>
          <cell r="E3995" t="str">
            <v>The Little PrinceÂ </v>
          </cell>
          <cell r="F3995" t="str">
            <v>http://www.imdb.com/title/tt1754656/?ref_=fn_tt_tt_1</v>
          </cell>
          <cell r="G3995" t="str">
            <v>English</v>
          </cell>
          <cell r="H3995" t="str">
            <v>France</v>
          </cell>
          <cell r="I3995">
            <v>81200000</v>
          </cell>
          <cell r="J3995">
            <v>2015</v>
          </cell>
          <cell r="K3995">
            <v>7.8</v>
          </cell>
          <cell r="L3995" t="str">
            <v>Adventure</v>
          </cell>
          <cell r="M3995" t="str">
            <v>Animation</v>
          </cell>
          <cell r="N3995" t="str">
            <v>Drama</v>
          </cell>
          <cell r="O3995" t="str">
            <v>Family</v>
          </cell>
        </row>
        <row r="3996">
          <cell r="A3996" t="str">
            <v>Roger Spottiswoode</v>
          </cell>
          <cell r="B3996">
            <v>123</v>
          </cell>
          <cell r="C3996">
            <v>34543701</v>
          </cell>
          <cell r="D3996" t="str">
            <v>Action|Mystery|Sci-Fi|Thriller</v>
          </cell>
          <cell r="E3996" t="str">
            <v>The 6th DayÂ </v>
          </cell>
          <cell r="F3996" t="str">
            <v>http://www.imdb.com/title/tt0216216/?ref_=fn_tt_tt_1</v>
          </cell>
          <cell r="G3996" t="str">
            <v>English</v>
          </cell>
          <cell r="H3996" t="str">
            <v>USA</v>
          </cell>
          <cell r="I3996">
            <v>82000000</v>
          </cell>
          <cell r="J3996">
            <v>2000</v>
          </cell>
          <cell r="K3996">
            <v>5.9</v>
          </cell>
          <cell r="L3996" t="str">
            <v>Action</v>
          </cell>
          <cell r="M3996" t="str">
            <v>Mystery</v>
          </cell>
          <cell r="N3996" t="str">
            <v>Sci-Fi</v>
          </cell>
          <cell r="O3996" t="str">
            <v>Thriller</v>
          </cell>
        </row>
        <row r="3997">
          <cell r="A3997" t="str">
            <v>Peter Segal</v>
          </cell>
          <cell r="B3997">
            <v>113</v>
          </cell>
          <cell r="C3997">
            <v>158115031</v>
          </cell>
          <cell r="D3997" t="str">
            <v>Comedy|Crime|Sport</v>
          </cell>
          <cell r="E3997" t="str">
            <v>The Longest YardÂ </v>
          </cell>
          <cell r="F3997" t="str">
            <v>http://www.imdb.com/title/tt0398165/?ref_=fn_tt_tt_1</v>
          </cell>
          <cell r="G3997" t="str">
            <v>English</v>
          </cell>
          <cell r="H3997" t="str">
            <v>USA</v>
          </cell>
          <cell r="I3997">
            <v>82000000</v>
          </cell>
          <cell r="J3997">
            <v>2005</v>
          </cell>
          <cell r="K3997">
            <v>6.4</v>
          </cell>
          <cell r="L3997" t="str">
            <v>Comedy</v>
          </cell>
          <cell r="M3997" t="str">
            <v>Crime</v>
          </cell>
          <cell r="N3997" t="str">
            <v>Sport</v>
          </cell>
        </row>
        <row r="3998">
          <cell r="A3998" t="str">
            <v>Zack Snyder</v>
          </cell>
          <cell r="B3998">
            <v>128</v>
          </cell>
          <cell r="C3998">
            <v>36381716</v>
          </cell>
          <cell r="D3998" t="str">
            <v>Action|Fantasy</v>
          </cell>
          <cell r="E3998" t="str">
            <v>Sucker PunchÂ </v>
          </cell>
          <cell r="F3998" t="str">
            <v>http://www.imdb.com/title/tt0978764/?ref_=fn_tt_tt_1</v>
          </cell>
          <cell r="G3998" t="str">
            <v>English</v>
          </cell>
          <cell r="H3998" t="str">
            <v>USA</v>
          </cell>
          <cell r="I3998">
            <v>82000000</v>
          </cell>
          <cell r="J3998">
            <v>2011</v>
          </cell>
          <cell r="K3998">
            <v>6.1</v>
          </cell>
          <cell r="L3998" t="str">
            <v>Action</v>
          </cell>
          <cell r="M3998" t="str">
            <v>Fantasy</v>
          </cell>
        </row>
        <row r="3999">
          <cell r="A3999" t="str">
            <v>Peter Hyams</v>
          </cell>
          <cell r="B3999">
            <v>121</v>
          </cell>
          <cell r="C3999">
            <v>66862068</v>
          </cell>
          <cell r="D3999" t="str">
            <v>Action|Fantasy|Horror|Mystery</v>
          </cell>
          <cell r="E3999" t="str">
            <v>End of DaysÂ </v>
          </cell>
          <cell r="F3999" t="str">
            <v>http://www.imdb.com/title/tt0146675/?ref_=fn_tt_tt_1</v>
          </cell>
          <cell r="G3999" t="str">
            <v>English</v>
          </cell>
          <cell r="H3999" t="str">
            <v>USA</v>
          </cell>
          <cell r="I3999">
            <v>83000000</v>
          </cell>
          <cell r="J3999">
            <v>1999</v>
          </cell>
          <cell r="K3999">
            <v>5.7</v>
          </cell>
          <cell r="L3999" t="str">
            <v>Action</v>
          </cell>
          <cell r="M3999" t="str">
            <v>Fantasy</v>
          </cell>
          <cell r="N3999" t="str">
            <v>Horror</v>
          </cell>
          <cell r="O3999" t="str">
            <v>Mystery</v>
          </cell>
        </row>
        <row r="4000">
          <cell r="A4000" t="str">
            <v>Lawrence Guterman</v>
          </cell>
          <cell r="B4000">
            <v>94</v>
          </cell>
          <cell r="C4000">
            <v>17010646</v>
          </cell>
          <cell r="D4000" t="str">
            <v>Comedy|Family|Fantasy</v>
          </cell>
          <cell r="E4000" t="str">
            <v>Son of the MaskÂ </v>
          </cell>
          <cell r="F4000" t="str">
            <v>http://www.imdb.com/title/tt0362165/?ref_=fn_tt_tt_1</v>
          </cell>
          <cell r="G4000" t="str">
            <v>English</v>
          </cell>
          <cell r="H4000" t="str">
            <v>USA</v>
          </cell>
          <cell r="I4000">
            <v>84000000</v>
          </cell>
          <cell r="J4000">
            <v>2005</v>
          </cell>
          <cell r="K4000">
            <v>2.2000000000000002</v>
          </cell>
          <cell r="L4000" t="str">
            <v>Comedy</v>
          </cell>
          <cell r="M4000" t="str">
            <v>Family</v>
          </cell>
          <cell r="N4000" t="str">
            <v>Fantasy</v>
          </cell>
        </row>
        <row r="4001">
          <cell r="A4001" t="str">
            <v>Raja Gosnell</v>
          </cell>
          <cell r="B4001">
            <v>86</v>
          </cell>
          <cell r="C4001">
            <v>153288182</v>
          </cell>
          <cell r="D4001" t="str">
            <v>Adventure|Comedy|Mystery</v>
          </cell>
          <cell r="E4001" t="str">
            <v>Scooby-DooÂ </v>
          </cell>
          <cell r="F4001" t="str">
            <v>http://www.imdb.com/title/tt0267913/?ref_=fn_tt_tt_1</v>
          </cell>
          <cell r="G4001" t="str">
            <v>English</v>
          </cell>
          <cell r="H4001" t="str">
            <v>USA</v>
          </cell>
          <cell r="I4001">
            <v>84000000</v>
          </cell>
          <cell r="J4001">
            <v>2002</v>
          </cell>
          <cell r="K4001">
            <v>4.9000000000000004</v>
          </cell>
          <cell r="L4001" t="str">
            <v>Adventure</v>
          </cell>
          <cell r="M4001" t="str">
            <v>Comedy</v>
          </cell>
          <cell r="N4001" t="str">
            <v>Mystery</v>
          </cell>
        </row>
        <row r="4002">
          <cell r="A4002" t="str">
            <v>Dean Parisot</v>
          </cell>
          <cell r="B4002">
            <v>116</v>
          </cell>
          <cell r="C4002">
            <v>53215979</v>
          </cell>
          <cell r="D4002" t="str">
            <v>Action|Comedy|Crime|Thriller</v>
          </cell>
          <cell r="E4002" t="str">
            <v>RED 2Â </v>
          </cell>
          <cell r="F4002" t="str">
            <v>http://www.imdb.com/title/tt1821694/?ref_=fn_tt_tt_1</v>
          </cell>
          <cell r="G4002" t="str">
            <v>English</v>
          </cell>
          <cell r="H4002" t="str">
            <v>USA</v>
          </cell>
          <cell r="I4002">
            <v>84000000</v>
          </cell>
          <cell r="J4002">
            <v>2013</v>
          </cell>
          <cell r="K4002">
            <v>6.7</v>
          </cell>
          <cell r="L4002" t="str">
            <v>Action</v>
          </cell>
          <cell r="M4002" t="str">
            <v>Comedy</v>
          </cell>
          <cell r="N4002" t="str">
            <v>Crime</v>
          </cell>
          <cell r="O4002" t="str">
            <v>Thriller</v>
          </cell>
        </row>
        <row r="4003">
          <cell r="A4003" t="str">
            <v>JirÃ­ Menzel</v>
          </cell>
          <cell r="B4003">
            <v>113</v>
          </cell>
          <cell r="C4003">
            <v>617228</v>
          </cell>
          <cell r="D4003" t="str">
            <v>Comedy|Drama|Romance|War</v>
          </cell>
          <cell r="E4003" t="str">
            <v>I Served the King of EnglandÂ </v>
          </cell>
          <cell r="F4003" t="str">
            <v>http://www.imdb.com/title/tt0284363/?ref_=fn_tt_tt_1</v>
          </cell>
          <cell r="G4003" t="str">
            <v>Czech</v>
          </cell>
          <cell r="H4003" t="str">
            <v>Czech Republic</v>
          </cell>
          <cell r="I4003">
            <v>84450000</v>
          </cell>
          <cell r="J4003">
            <v>2006</v>
          </cell>
          <cell r="K4003">
            <v>7.4</v>
          </cell>
          <cell r="L4003" t="str">
            <v>Comedy</v>
          </cell>
          <cell r="M4003" t="str">
            <v>Drama</v>
          </cell>
          <cell r="N4003" t="str">
            <v>Romance</v>
          </cell>
          <cell r="O4003" t="str">
            <v>War</v>
          </cell>
        </row>
        <row r="4004">
          <cell r="A4004" t="str">
            <v>John McTiernan</v>
          </cell>
          <cell r="B4004">
            <v>102</v>
          </cell>
          <cell r="C4004">
            <v>32694788</v>
          </cell>
          <cell r="D4004" t="str">
            <v>Action|Adventure|History</v>
          </cell>
          <cell r="E4004" t="str">
            <v>The 13th WarriorÂ </v>
          </cell>
          <cell r="F4004" t="str">
            <v>http://www.imdb.com/title/tt0120657/?ref_=fn_tt_tt_1</v>
          </cell>
          <cell r="G4004" t="str">
            <v>English</v>
          </cell>
          <cell r="H4004" t="str">
            <v>USA</v>
          </cell>
          <cell r="I4004">
            <v>85000000</v>
          </cell>
          <cell r="J4004">
            <v>1999</v>
          </cell>
          <cell r="K4004">
            <v>6.6</v>
          </cell>
          <cell r="L4004" t="str">
            <v>Action</v>
          </cell>
          <cell r="M4004" t="str">
            <v>Adventure</v>
          </cell>
          <cell r="N4004" t="str">
            <v>History</v>
          </cell>
        </row>
        <row r="4005">
          <cell r="A4005" t="str">
            <v>Wolfgang Petersen</v>
          </cell>
          <cell r="B4005">
            <v>124</v>
          </cell>
          <cell r="C4005">
            <v>172620724</v>
          </cell>
          <cell r="D4005" t="str">
            <v>Action|Adventure|Drama|Thriller</v>
          </cell>
          <cell r="E4005" t="str">
            <v>Air Force OneÂ </v>
          </cell>
          <cell r="F4005" t="str">
            <v>http://www.imdb.com/title/tt0118571/?ref_=fn_tt_tt_1</v>
          </cell>
          <cell r="G4005" t="str">
            <v>English</v>
          </cell>
          <cell r="H4005" t="str">
            <v>USA</v>
          </cell>
          <cell r="I4005">
            <v>85000000</v>
          </cell>
          <cell r="J4005">
            <v>1997</v>
          </cell>
          <cell r="K4005">
            <v>6.4</v>
          </cell>
          <cell r="L4005" t="str">
            <v>Action</v>
          </cell>
          <cell r="M4005" t="str">
            <v>Adventure</v>
          </cell>
          <cell r="N4005" t="str">
            <v>Drama</v>
          </cell>
          <cell r="O4005" t="str">
            <v>Thriller</v>
          </cell>
        </row>
        <row r="4006">
          <cell r="A4006" t="str">
            <v>Steven Soderbergh</v>
          </cell>
          <cell r="B4006">
            <v>116</v>
          </cell>
          <cell r="C4006">
            <v>183405771</v>
          </cell>
          <cell r="D4006" t="str">
            <v>Crime|Thriller</v>
          </cell>
          <cell r="E4006" t="str">
            <v>Ocean's ElevenÂ </v>
          </cell>
          <cell r="F4006" t="str">
            <v>http://www.imdb.com/title/tt0240772/?ref_=fn_tt_tt_1</v>
          </cell>
          <cell r="G4006" t="str">
            <v>English</v>
          </cell>
          <cell r="H4006" t="str">
            <v>USA</v>
          </cell>
          <cell r="I4006">
            <v>85000000</v>
          </cell>
          <cell r="J4006">
            <v>2001</v>
          </cell>
          <cell r="K4006">
            <v>7.8</v>
          </cell>
          <cell r="L4006" t="str">
            <v>Crime</v>
          </cell>
          <cell r="M4006" t="str">
            <v>Thriller</v>
          </cell>
        </row>
        <row r="4007">
          <cell r="A4007" t="str">
            <v>Genndy Tartakovsky</v>
          </cell>
          <cell r="B4007">
            <v>91</v>
          </cell>
          <cell r="C4007">
            <v>148313048</v>
          </cell>
          <cell r="D4007" t="str">
            <v>Animation|Comedy|Family|Fantasy</v>
          </cell>
          <cell r="E4007" t="str">
            <v>Hotel TransylvaniaÂ </v>
          </cell>
          <cell r="F4007" t="str">
            <v>http://www.imdb.com/title/tt0837562/?ref_=fn_tt_tt_1</v>
          </cell>
          <cell r="G4007" t="str">
            <v>English</v>
          </cell>
          <cell r="H4007" t="str">
            <v>USA</v>
          </cell>
          <cell r="I4007">
            <v>85000000</v>
          </cell>
          <cell r="J4007">
            <v>2012</v>
          </cell>
          <cell r="K4007">
            <v>7.1</v>
          </cell>
          <cell r="L4007" t="str">
            <v>Animation</v>
          </cell>
          <cell r="M4007" t="str">
            <v>Comedy</v>
          </cell>
          <cell r="N4007" t="str">
            <v>Family</v>
          </cell>
          <cell r="O4007" t="str">
            <v>Fantasy</v>
          </cell>
        </row>
        <row r="4008">
          <cell r="A4008" t="str">
            <v>Kevin Lima</v>
          </cell>
          <cell r="B4008">
            <v>107</v>
          </cell>
          <cell r="C4008">
            <v>127706877</v>
          </cell>
          <cell r="D4008" t="str">
            <v>Animation|Comedy|Family|Fantasy|Musical|Romance</v>
          </cell>
          <cell r="E4008" t="str">
            <v>EnchantedÂ </v>
          </cell>
          <cell r="F4008" t="str">
            <v>http://www.imdb.com/title/tt0461770/?ref_=fn_tt_tt_1</v>
          </cell>
          <cell r="G4008" t="str">
            <v>English</v>
          </cell>
          <cell r="H4008" t="str">
            <v>USA</v>
          </cell>
          <cell r="I4008">
            <v>85000000</v>
          </cell>
          <cell r="J4008">
            <v>2007</v>
          </cell>
          <cell r="K4008">
            <v>7.1</v>
          </cell>
          <cell r="L4008" t="str">
            <v>Animation</v>
          </cell>
          <cell r="M4008" t="str">
            <v>Comedy</v>
          </cell>
          <cell r="N4008" t="str">
            <v>Family</v>
          </cell>
          <cell r="O4008" t="str">
            <v>Fantasy</v>
          </cell>
        </row>
        <row r="4009">
          <cell r="A4009" t="str">
            <v>Daniel Espinosa</v>
          </cell>
          <cell r="B4009">
            <v>115</v>
          </cell>
          <cell r="C4009">
            <v>126149655</v>
          </cell>
          <cell r="D4009" t="str">
            <v>Action|Crime|Mystery|Thriller</v>
          </cell>
          <cell r="E4009" t="str">
            <v>Safe HouseÂ </v>
          </cell>
          <cell r="F4009" t="str">
            <v>http://www.imdb.com/title/tt1599348/?ref_=fn_tt_tt_1</v>
          </cell>
          <cell r="G4009" t="str">
            <v>English</v>
          </cell>
          <cell r="H4009" t="str">
            <v>USA</v>
          </cell>
          <cell r="I4009">
            <v>85000000</v>
          </cell>
          <cell r="J4009">
            <v>2012</v>
          </cell>
          <cell r="K4009">
            <v>6.8</v>
          </cell>
          <cell r="L4009" t="str">
            <v>Action</v>
          </cell>
          <cell r="M4009" t="str">
            <v>Crime</v>
          </cell>
          <cell r="N4009" t="str">
            <v>Mystery</v>
          </cell>
          <cell r="O4009" t="str">
            <v>Thriller</v>
          </cell>
        </row>
        <row r="4010">
          <cell r="A4010" t="str">
            <v>Kevin Lima</v>
          </cell>
          <cell r="B4010">
            <v>100</v>
          </cell>
          <cell r="C4010">
            <v>66941559</v>
          </cell>
          <cell r="D4010" t="str">
            <v>Adventure|Comedy|Family</v>
          </cell>
          <cell r="E4010" t="str">
            <v>102 DalmatiansÂ </v>
          </cell>
          <cell r="F4010" t="str">
            <v>http://www.imdb.com/title/tt0211181/?ref_=fn_tt_tt_1</v>
          </cell>
          <cell r="G4010" t="str">
            <v>English</v>
          </cell>
          <cell r="H4010" t="str">
            <v>USA</v>
          </cell>
          <cell r="I4010">
            <v>85000000</v>
          </cell>
          <cell r="J4010">
            <v>2000</v>
          </cell>
          <cell r="K4010">
            <v>4.8</v>
          </cell>
          <cell r="L4010" t="str">
            <v>Adventure</v>
          </cell>
          <cell r="M4010" t="str">
            <v>Comedy</v>
          </cell>
          <cell r="N4010" t="str">
            <v>Family</v>
          </cell>
        </row>
        <row r="4011">
          <cell r="A4011" t="str">
            <v>Nancy Meyers</v>
          </cell>
          <cell r="B4011">
            <v>138</v>
          </cell>
          <cell r="C4011">
            <v>63224849</v>
          </cell>
          <cell r="D4011" t="str">
            <v>Comedy|Romance</v>
          </cell>
          <cell r="E4011" t="str">
            <v>The HolidayÂ </v>
          </cell>
          <cell r="F4011" t="str">
            <v>http://www.imdb.com/title/tt0457939/?ref_=fn_tt_tt_1</v>
          </cell>
          <cell r="G4011" t="str">
            <v>English</v>
          </cell>
          <cell r="H4011" t="str">
            <v>USA</v>
          </cell>
          <cell r="I4011">
            <v>85000000</v>
          </cell>
          <cell r="J4011">
            <v>2006</v>
          </cell>
          <cell r="K4011">
            <v>6.9</v>
          </cell>
          <cell r="L4011" t="str">
            <v>Comedy</v>
          </cell>
          <cell r="M4011" t="str">
            <v>Romance</v>
          </cell>
        </row>
        <row r="4012">
          <cell r="A4012" t="str">
            <v>Nancy Meyers</v>
          </cell>
          <cell r="B4012">
            <v>120</v>
          </cell>
          <cell r="C4012">
            <v>112703470</v>
          </cell>
          <cell r="D4012" t="str">
            <v>Comedy|Drama|Romance</v>
          </cell>
          <cell r="E4012" t="str">
            <v>It's ComplicatedÂ </v>
          </cell>
          <cell r="F4012" t="str">
            <v>http://www.imdb.com/title/tt1230414/?ref_=fn_tt_tt_1</v>
          </cell>
          <cell r="G4012" t="str">
            <v>English</v>
          </cell>
          <cell r="H4012" t="str">
            <v>USA</v>
          </cell>
          <cell r="I4012">
            <v>85000000</v>
          </cell>
          <cell r="J4012">
            <v>2009</v>
          </cell>
          <cell r="K4012">
            <v>6.6</v>
          </cell>
          <cell r="L4012" t="str">
            <v>Comedy</v>
          </cell>
          <cell r="M4012" t="str">
            <v>Drama</v>
          </cell>
          <cell r="N4012" t="str">
            <v>Romance</v>
          </cell>
        </row>
        <row r="4013">
          <cell r="A4013" t="str">
            <v>Steven Soderbergh</v>
          </cell>
          <cell r="B4013">
            <v>122</v>
          </cell>
          <cell r="C4013">
            <v>117144465</v>
          </cell>
          <cell r="D4013" t="str">
            <v>Crime|Thriller</v>
          </cell>
          <cell r="E4013" t="str">
            <v>Ocean's ThirteenÂ </v>
          </cell>
          <cell r="F4013" t="str">
            <v>http://www.imdb.com/title/tt0496806/?ref_=fn_tt_tt_1</v>
          </cell>
          <cell r="G4013" t="str">
            <v>English</v>
          </cell>
          <cell r="H4013" t="str">
            <v>USA</v>
          </cell>
          <cell r="I4013">
            <v>85000000</v>
          </cell>
          <cell r="J4013">
            <v>2007</v>
          </cell>
          <cell r="K4013">
            <v>6.9</v>
          </cell>
          <cell r="L4013" t="str">
            <v>Crime</v>
          </cell>
          <cell r="M4013" t="str">
            <v>Thriller</v>
          </cell>
        </row>
        <row r="4014">
          <cell r="A4014" t="str">
            <v>Roger Allers</v>
          </cell>
          <cell r="B4014">
            <v>83</v>
          </cell>
          <cell r="C4014">
            <v>84303558</v>
          </cell>
          <cell r="D4014" t="str">
            <v>Adventure|Animation|Comedy|Family</v>
          </cell>
          <cell r="E4014" t="str">
            <v>Open SeasonÂ </v>
          </cell>
          <cell r="F4014" t="str">
            <v>http://www.imdb.com/title/tt0400717/?ref_=fn_tt_tt_1</v>
          </cell>
          <cell r="G4014" t="str">
            <v>English</v>
          </cell>
          <cell r="H4014" t="str">
            <v>USA</v>
          </cell>
          <cell r="I4014">
            <v>85000000</v>
          </cell>
          <cell r="J4014">
            <v>2006</v>
          </cell>
          <cell r="K4014">
            <v>6.2</v>
          </cell>
          <cell r="L4014" t="str">
            <v>Adventure</v>
          </cell>
          <cell r="M4014" t="str">
            <v>Animation</v>
          </cell>
          <cell r="N4014" t="str">
            <v>Comedy</v>
          </cell>
          <cell r="O4014" t="str">
            <v>Family</v>
          </cell>
        </row>
        <row r="4015">
          <cell r="A4015" t="str">
            <v>Neil Burger</v>
          </cell>
          <cell r="B4015">
            <v>139</v>
          </cell>
          <cell r="C4015">
            <v>150832203</v>
          </cell>
          <cell r="D4015" t="str">
            <v>Adventure|Mystery|Sci-Fi</v>
          </cell>
          <cell r="E4015" t="str">
            <v>DivergentÂ </v>
          </cell>
          <cell r="F4015" t="str">
            <v>http://www.imdb.com/title/tt1840309/?ref_=fn_tt_tt_1</v>
          </cell>
          <cell r="G4015" t="str">
            <v>English</v>
          </cell>
          <cell r="H4015" t="str">
            <v>USA</v>
          </cell>
          <cell r="I4015">
            <v>85000000</v>
          </cell>
          <cell r="J4015">
            <v>2014</v>
          </cell>
          <cell r="K4015">
            <v>6.7</v>
          </cell>
          <cell r="L4015" t="str">
            <v>Adventure</v>
          </cell>
          <cell r="M4015" t="str">
            <v>Mystery</v>
          </cell>
          <cell r="N4015" t="str">
            <v>Sci-Fi</v>
          </cell>
        </row>
        <row r="4016">
          <cell r="A4016" t="str">
            <v>Peter Berg</v>
          </cell>
          <cell r="B4016">
            <v>104</v>
          </cell>
          <cell r="C4016">
            <v>47592825</v>
          </cell>
          <cell r="D4016" t="str">
            <v>Action|Adventure|Comedy|Thriller</v>
          </cell>
          <cell r="E4016" t="str">
            <v>The RundownÂ </v>
          </cell>
          <cell r="F4016" t="str">
            <v>http://www.imdb.com/title/tt0327850/?ref_=fn_tt_tt_1</v>
          </cell>
          <cell r="G4016" t="str">
            <v>English</v>
          </cell>
          <cell r="H4016" t="str">
            <v>USA</v>
          </cell>
          <cell r="I4016">
            <v>85000000</v>
          </cell>
          <cell r="J4016">
            <v>2003</v>
          </cell>
          <cell r="K4016">
            <v>6.7</v>
          </cell>
          <cell r="L4016" t="str">
            <v>Action</v>
          </cell>
          <cell r="M4016" t="str">
            <v>Adventure</v>
          </cell>
          <cell r="N4016" t="str">
            <v>Comedy</v>
          </cell>
          <cell r="O4016" t="str">
            <v>Thriller</v>
          </cell>
        </row>
        <row r="4017">
          <cell r="A4017" t="str">
            <v>Rob Marshall</v>
          </cell>
          <cell r="B4017">
            <v>145</v>
          </cell>
          <cell r="C4017">
            <v>57010853</v>
          </cell>
          <cell r="D4017" t="str">
            <v>Drama|Romance</v>
          </cell>
          <cell r="E4017" t="str">
            <v>Memoirs of a GeishaÂ </v>
          </cell>
          <cell r="F4017" t="str">
            <v>http://www.imdb.com/title/tt0397535/?ref_=fn_tt_tt_1</v>
          </cell>
          <cell r="G4017" t="str">
            <v>English</v>
          </cell>
          <cell r="H4017" t="str">
            <v>USA</v>
          </cell>
          <cell r="I4017">
            <v>85000000</v>
          </cell>
          <cell r="J4017">
            <v>2005</v>
          </cell>
          <cell r="K4017">
            <v>7.3</v>
          </cell>
          <cell r="L4017" t="str">
            <v>Drama</v>
          </cell>
          <cell r="M4017" t="str">
            <v>Romance</v>
          </cell>
        </row>
        <row r="4018">
          <cell r="A4018" t="str">
            <v>Justin Lin</v>
          </cell>
          <cell r="B4018">
            <v>104</v>
          </cell>
          <cell r="C4018">
            <v>62494975</v>
          </cell>
          <cell r="D4018" t="str">
            <v>Action|Crime|Thriller</v>
          </cell>
          <cell r="E4018" t="str">
            <v>The Fast and the Furious: Tokyo DriftÂ </v>
          </cell>
          <cell r="F4018" t="str">
            <v>http://www.imdb.com/title/tt0463985/?ref_=fn_tt_tt_1</v>
          </cell>
          <cell r="G4018" t="str">
            <v>English</v>
          </cell>
          <cell r="H4018" t="str">
            <v>USA</v>
          </cell>
          <cell r="I4018">
            <v>85000000</v>
          </cell>
          <cell r="J4018">
            <v>2006</v>
          </cell>
          <cell r="K4018">
            <v>6</v>
          </cell>
          <cell r="L4018" t="str">
            <v>Action</v>
          </cell>
          <cell r="M4018" t="str">
            <v>Crime</v>
          </cell>
          <cell r="N4018" t="str">
            <v>Thriller</v>
          </cell>
        </row>
        <row r="4019">
          <cell r="A4019" t="str">
            <v>Andrew Davis</v>
          </cell>
          <cell r="B4019">
            <v>108</v>
          </cell>
          <cell r="C4019">
            <v>40048332</v>
          </cell>
          <cell r="D4019" t="str">
            <v>Action|Drama|Thriller</v>
          </cell>
          <cell r="E4019" t="str">
            <v>Collateral DamageÂ </v>
          </cell>
          <cell r="F4019" t="str">
            <v>http://www.imdb.com/title/tt0233469/?ref_=fn_tt_tt_1</v>
          </cell>
          <cell r="G4019" t="str">
            <v>English</v>
          </cell>
          <cell r="H4019" t="str">
            <v>USA</v>
          </cell>
          <cell r="I4019">
            <v>85000000</v>
          </cell>
          <cell r="J4019">
            <v>2002</v>
          </cell>
          <cell r="K4019">
            <v>5.5</v>
          </cell>
          <cell r="L4019" t="str">
            <v>Action</v>
          </cell>
          <cell r="M4019" t="str">
            <v>Drama</v>
          </cell>
          <cell r="N4019" t="str">
            <v>Thriller</v>
          </cell>
        </row>
        <row r="4020">
          <cell r="A4020" t="str">
            <v>Tarsem Singh</v>
          </cell>
          <cell r="B4020">
            <v>106</v>
          </cell>
          <cell r="C4020">
            <v>64933670</v>
          </cell>
          <cell r="D4020" t="str">
            <v>Adventure|Comedy|Drama|Family|Fantasy</v>
          </cell>
          <cell r="E4020" t="str">
            <v>Mirror MirrorÂ </v>
          </cell>
          <cell r="F4020" t="str">
            <v>http://www.imdb.com/title/tt1667353/?ref_=fn_tt_tt_1</v>
          </cell>
          <cell r="G4020" t="str">
            <v>English</v>
          </cell>
          <cell r="H4020" t="str">
            <v>USA</v>
          </cell>
          <cell r="I4020">
            <v>85000000</v>
          </cell>
          <cell r="J4020">
            <v>2012</v>
          </cell>
          <cell r="K4020">
            <v>5.6</v>
          </cell>
          <cell r="L4020" t="str">
            <v>Adventure</v>
          </cell>
          <cell r="M4020" t="str">
            <v>Comedy</v>
          </cell>
          <cell r="N4020" t="str">
            <v>Drama</v>
          </cell>
          <cell r="O4020" t="str">
            <v>Family</v>
          </cell>
        </row>
        <row r="4021">
          <cell r="A4021" t="str">
            <v>Brad Peyton</v>
          </cell>
          <cell r="B4021">
            <v>82</v>
          </cell>
          <cell r="C4021">
            <v>43575716</v>
          </cell>
          <cell r="D4021" t="str">
            <v>Action|Comedy|Family|Fantasy</v>
          </cell>
          <cell r="E4021" t="str">
            <v>Cats &amp; Dogs: The Revenge of Kitty GaloreÂ </v>
          </cell>
          <cell r="F4021" t="str">
            <v>http://www.imdb.com/title/tt1287468/?ref_=fn_tt_tt_1</v>
          </cell>
          <cell r="G4021" t="str">
            <v>English</v>
          </cell>
          <cell r="H4021" t="str">
            <v>USA</v>
          </cell>
          <cell r="I4021">
            <v>85000000</v>
          </cell>
          <cell r="J4021">
            <v>2010</v>
          </cell>
          <cell r="K4021">
            <v>4.3</v>
          </cell>
          <cell r="L4021" t="str">
            <v>Action</v>
          </cell>
          <cell r="M4021" t="str">
            <v>Comedy</v>
          </cell>
          <cell r="N4021" t="str">
            <v>Family</v>
          </cell>
          <cell r="O4021" t="str">
            <v>Fantasy</v>
          </cell>
        </row>
        <row r="4022">
          <cell r="A4022" t="str">
            <v>Doug Liman</v>
          </cell>
          <cell r="B4022">
            <v>88</v>
          </cell>
          <cell r="C4022">
            <v>80170146</v>
          </cell>
          <cell r="D4022" t="str">
            <v>Action|Adventure|Sci-Fi|Thriller</v>
          </cell>
          <cell r="E4022" t="str">
            <v>JumperÂ </v>
          </cell>
          <cell r="F4022" t="str">
            <v>http://www.imdb.com/title/tt0489099/?ref_=fn_tt_tt_1</v>
          </cell>
          <cell r="G4022" t="str">
            <v>English</v>
          </cell>
          <cell r="H4022" t="str">
            <v>USA</v>
          </cell>
          <cell r="I4022">
            <v>85000000</v>
          </cell>
          <cell r="J4022">
            <v>2008</v>
          </cell>
          <cell r="K4022">
            <v>6.1</v>
          </cell>
          <cell r="L4022" t="str">
            <v>Action</v>
          </cell>
          <cell r="M4022" t="str">
            <v>Adventure</v>
          </cell>
          <cell r="N4022" t="str">
            <v>Sci-Fi</v>
          </cell>
          <cell r="O4022" t="str">
            <v>Thriller</v>
          </cell>
        </row>
        <row r="4023">
          <cell r="A4023" t="str">
            <v>Guillermo del Toro</v>
          </cell>
          <cell r="B4023">
            <v>120</v>
          </cell>
          <cell r="C4023">
            <v>75754670</v>
          </cell>
          <cell r="D4023" t="str">
            <v>Action|Adventure|Fantasy|Horror|Sci-Fi</v>
          </cell>
          <cell r="E4023" t="str">
            <v>Hellboy II: The Golden ArmyÂ </v>
          </cell>
          <cell r="F4023" t="str">
            <v>http://www.imdb.com/title/tt0411477/?ref_=fn_tt_tt_1</v>
          </cell>
          <cell r="G4023" t="str">
            <v>English</v>
          </cell>
          <cell r="H4023" t="str">
            <v>USA</v>
          </cell>
          <cell r="I4023">
            <v>85000000</v>
          </cell>
          <cell r="J4023">
            <v>2008</v>
          </cell>
          <cell r="K4023">
            <v>7</v>
          </cell>
          <cell r="L4023" t="str">
            <v>Action</v>
          </cell>
          <cell r="M4023" t="str">
            <v>Adventure</v>
          </cell>
          <cell r="N4023" t="str">
            <v>Fantasy</v>
          </cell>
          <cell r="O4023" t="str">
            <v>Horror</v>
          </cell>
        </row>
        <row r="4024">
          <cell r="A4024" t="str">
            <v>Vincent Ward</v>
          </cell>
          <cell r="B4024">
            <v>113</v>
          </cell>
          <cell r="C4024">
            <v>55350897</v>
          </cell>
          <cell r="D4024" t="str">
            <v>Drama|Fantasy|Romance</v>
          </cell>
          <cell r="E4024" t="str">
            <v>What Dreams May ComeÂ </v>
          </cell>
          <cell r="F4024" t="str">
            <v>http://www.imdb.com/title/tt0120889/?ref_=fn_tt_tt_1</v>
          </cell>
          <cell r="G4024" t="str">
            <v>English</v>
          </cell>
          <cell r="H4024" t="str">
            <v>USA</v>
          </cell>
          <cell r="I4024">
            <v>85000000</v>
          </cell>
          <cell r="J4024">
            <v>1998</v>
          </cell>
          <cell r="K4024">
            <v>7</v>
          </cell>
          <cell r="L4024" t="str">
            <v>Drama</v>
          </cell>
          <cell r="M4024" t="str">
            <v>Fantasy</v>
          </cell>
          <cell r="N4024" t="str">
            <v>Romance</v>
          </cell>
        </row>
        <row r="4025">
          <cell r="A4025" t="str">
            <v>Alan J. Pakula</v>
          </cell>
          <cell r="B4025">
            <v>111</v>
          </cell>
          <cell r="C4025">
            <v>42877165</v>
          </cell>
          <cell r="D4025" t="str">
            <v>Action|Crime|Drama|Thriller</v>
          </cell>
          <cell r="E4025" t="str">
            <v>The Devil's OwnÂ </v>
          </cell>
          <cell r="F4025" t="str">
            <v>http://www.imdb.com/title/tt0118972/?ref_=fn_tt_tt_1</v>
          </cell>
          <cell r="G4025" t="str">
            <v>English</v>
          </cell>
          <cell r="H4025" t="str">
            <v>USA</v>
          </cell>
          <cell r="I4025">
            <v>86000000</v>
          </cell>
          <cell r="J4025">
            <v>1997</v>
          </cell>
          <cell r="K4025">
            <v>6.1</v>
          </cell>
          <cell r="L4025" t="str">
            <v>Action</v>
          </cell>
          <cell r="M4025" t="str">
            <v>Crime</v>
          </cell>
          <cell r="N4025" t="str">
            <v>Drama</v>
          </cell>
          <cell r="O4025" t="str">
            <v>Thriller</v>
          </cell>
        </row>
        <row r="4026">
          <cell r="A4026" t="str">
            <v>Luc Besson</v>
          </cell>
          <cell r="B4026">
            <v>94</v>
          </cell>
          <cell r="C4026">
            <v>15131330</v>
          </cell>
          <cell r="D4026" t="str">
            <v>Adventure|Animation|Family|Fantasy</v>
          </cell>
          <cell r="E4026" t="str">
            <v>Arthur and the InvisiblesÂ </v>
          </cell>
          <cell r="F4026" t="str">
            <v>http://www.imdb.com/title/tt0344854/?ref_=fn_tt_tt_1</v>
          </cell>
          <cell r="G4026" t="str">
            <v>English</v>
          </cell>
          <cell r="H4026" t="str">
            <v>France</v>
          </cell>
          <cell r="I4026">
            <v>86000000</v>
          </cell>
          <cell r="J4026">
            <v>2006</v>
          </cell>
          <cell r="K4026">
            <v>6</v>
          </cell>
          <cell r="L4026" t="str">
            <v>Adventure</v>
          </cell>
          <cell r="M4026" t="str">
            <v>Animation</v>
          </cell>
          <cell r="N4026" t="str">
            <v>Family</v>
          </cell>
          <cell r="O4026" t="str">
            <v>Fantasy</v>
          </cell>
        </row>
        <row r="4027">
          <cell r="A4027" t="str">
            <v>Gary Ross</v>
          </cell>
          <cell r="B4027">
            <v>140</v>
          </cell>
          <cell r="C4027">
            <v>120147445</v>
          </cell>
          <cell r="D4027" t="str">
            <v>Drama|History|Sport</v>
          </cell>
          <cell r="E4027" t="str">
            <v>SeabiscuitÂ </v>
          </cell>
          <cell r="F4027" t="str">
            <v>http://www.imdb.com/title/tt0329575/?ref_=fn_tt_tt_1</v>
          </cell>
          <cell r="G4027" t="str">
            <v>English</v>
          </cell>
          <cell r="H4027" t="str">
            <v>USA</v>
          </cell>
          <cell r="I4027">
            <v>87000000</v>
          </cell>
          <cell r="J4027">
            <v>2003</v>
          </cell>
          <cell r="K4027">
            <v>7.3</v>
          </cell>
          <cell r="L4027" t="str">
            <v>Drama</v>
          </cell>
          <cell r="M4027" t="str">
            <v>History</v>
          </cell>
          <cell r="N4027" t="str">
            <v>Sport</v>
          </cell>
        </row>
        <row r="4028">
          <cell r="A4028" t="str">
            <v>Lee Tamahori</v>
          </cell>
          <cell r="B4028">
            <v>101</v>
          </cell>
          <cell r="C4028">
            <v>26082914</v>
          </cell>
          <cell r="D4028" t="str">
            <v>Action|Adventure|Crime|Thriller</v>
          </cell>
          <cell r="E4028" t="str">
            <v>xXx: State of the UnionÂ </v>
          </cell>
          <cell r="F4028" t="str">
            <v>http://www.imdb.com/title/tt0329774/?ref_=fn_tt_tt_1</v>
          </cell>
          <cell r="G4028" t="str">
            <v>English</v>
          </cell>
          <cell r="H4028" t="str">
            <v>USA</v>
          </cell>
          <cell r="I4028">
            <v>87000000</v>
          </cell>
          <cell r="J4028">
            <v>2005</v>
          </cell>
          <cell r="K4028">
            <v>4.3</v>
          </cell>
          <cell r="L4028" t="str">
            <v>Action</v>
          </cell>
          <cell r="M4028" t="str">
            <v>Adventure</v>
          </cell>
          <cell r="N4028" t="str">
            <v>Crime</v>
          </cell>
          <cell r="O4028" t="str">
            <v>Thriller</v>
          </cell>
        </row>
        <row r="4029">
          <cell r="A4029" t="str">
            <v>Chris Columbus</v>
          </cell>
          <cell r="B4029">
            <v>106</v>
          </cell>
          <cell r="C4029">
            <v>78747585</v>
          </cell>
          <cell r="D4029" t="str">
            <v>Action|Animation|Comedy|Sci-Fi</v>
          </cell>
          <cell r="E4029" t="str">
            <v>PixelsÂ </v>
          </cell>
          <cell r="F4029" t="str">
            <v>http://www.imdb.com/title/tt2120120/?ref_=fn_tt_tt_1</v>
          </cell>
          <cell r="G4029" t="str">
            <v>English</v>
          </cell>
          <cell r="H4029" t="str">
            <v>USA</v>
          </cell>
          <cell r="I4029">
            <v>88000000</v>
          </cell>
          <cell r="J4029">
            <v>2015</v>
          </cell>
          <cell r="K4029">
            <v>5.6</v>
          </cell>
          <cell r="L4029" t="str">
            <v>Action</v>
          </cell>
          <cell r="M4029" t="str">
            <v>Animation</v>
          </cell>
          <cell r="N4029" t="str">
            <v>Comedy</v>
          </cell>
          <cell r="O4029" t="str">
            <v>Sci-Fi</v>
          </cell>
        </row>
        <row r="4030">
          <cell r="A4030" t="str">
            <v>Ron Howard</v>
          </cell>
          <cell r="B4030">
            <v>144</v>
          </cell>
          <cell r="C4030">
            <v>61644321</v>
          </cell>
          <cell r="D4030" t="str">
            <v>Biography|Drama|Sport</v>
          </cell>
          <cell r="E4030" t="str">
            <v>Cinderella ManÂ </v>
          </cell>
          <cell r="F4030" t="str">
            <v>http://www.imdb.com/title/tt0352248/?ref_=fn_tt_tt_1</v>
          </cell>
          <cell r="G4030" t="str">
            <v>English</v>
          </cell>
          <cell r="H4030" t="str">
            <v>USA</v>
          </cell>
          <cell r="I4030">
            <v>88000000</v>
          </cell>
          <cell r="J4030">
            <v>2005</v>
          </cell>
          <cell r="K4030">
            <v>8</v>
          </cell>
          <cell r="L4030" t="str">
            <v>Biography</v>
          </cell>
          <cell r="M4030" t="str">
            <v>Drama</v>
          </cell>
          <cell r="N4030" t="str">
            <v>Sport</v>
          </cell>
        </row>
        <row r="4031">
          <cell r="A4031" t="str">
            <v>Terry Gilliam</v>
          </cell>
          <cell r="B4031">
            <v>118</v>
          </cell>
          <cell r="C4031">
            <v>37899638</v>
          </cell>
          <cell r="D4031" t="str">
            <v>Action|Adventure|Comedy|Fantasy|Thriller</v>
          </cell>
          <cell r="E4031" t="str">
            <v>The Brothers GrimmÂ </v>
          </cell>
          <cell r="F4031" t="str">
            <v>http://www.imdb.com/title/tt0355295/?ref_=fn_tt_tt_1</v>
          </cell>
          <cell r="G4031" t="str">
            <v>English</v>
          </cell>
          <cell r="H4031" t="str">
            <v>USA</v>
          </cell>
          <cell r="I4031">
            <v>88000000</v>
          </cell>
          <cell r="J4031">
            <v>2005</v>
          </cell>
          <cell r="K4031">
            <v>5.9</v>
          </cell>
          <cell r="L4031" t="str">
            <v>Action</v>
          </cell>
          <cell r="M4031" t="str">
            <v>Adventure</v>
          </cell>
          <cell r="N4031" t="str">
            <v>Comedy</v>
          </cell>
          <cell r="O4031" t="str">
            <v>Fantasy</v>
          </cell>
        </row>
        <row r="4032">
          <cell r="A4032" t="str">
            <v>Peter Chelsom</v>
          </cell>
          <cell r="B4032">
            <v>104</v>
          </cell>
          <cell r="C4032">
            <v>6712451</v>
          </cell>
          <cell r="D4032" t="str">
            <v>Comedy|Romance</v>
          </cell>
          <cell r="E4032" t="str">
            <v>Town &amp; CountryÂ </v>
          </cell>
          <cell r="F4032" t="str">
            <v>http://www.imdb.com/title/tt0141907/?ref_=fn_tt_tt_1</v>
          </cell>
          <cell r="G4032" t="str">
            <v>English</v>
          </cell>
          <cell r="H4032" t="str">
            <v>New Line</v>
          </cell>
          <cell r="I4032">
            <v>90000000</v>
          </cell>
          <cell r="J4032">
            <v>2001</v>
          </cell>
          <cell r="K4032">
            <v>4.4000000000000004</v>
          </cell>
          <cell r="L4032" t="str">
            <v>Comedy</v>
          </cell>
          <cell r="M4032" t="str">
            <v>Romance</v>
          </cell>
        </row>
        <row r="4033">
          <cell r="A4033" t="str">
            <v>Dominic Sena</v>
          </cell>
          <cell r="B4033">
            <v>127</v>
          </cell>
          <cell r="C4033">
            <v>101643008</v>
          </cell>
          <cell r="D4033" t="str">
            <v>Action|Crime|Thriller</v>
          </cell>
          <cell r="E4033" t="str">
            <v>Gone in Sixty SecondsÂ </v>
          </cell>
          <cell r="F4033" t="str">
            <v>http://www.imdb.com/title/tt0187078/?ref_=fn_tt_tt_1</v>
          </cell>
          <cell r="G4033" t="str">
            <v>English</v>
          </cell>
          <cell r="H4033" t="str">
            <v>USA</v>
          </cell>
          <cell r="I4033">
            <v>90000000</v>
          </cell>
          <cell r="J4033">
            <v>2000</v>
          </cell>
          <cell r="K4033">
            <v>6.5</v>
          </cell>
          <cell r="L4033" t="str">
            <v>Action</v>
          </cell>
          <cell r="M4033" t="str">
            <v>Crime</v>
          </cell>
          <cell r="N4033" t="str">
            <v>Thriller</v>
          </cell>
        </row>
        <row r="4034">
          <cell r="A4034" t="str">
            <v>Patrick Hughes</v>
          </cell>
          <cell r="B4034">
            <v>131</v>
          </cell>
          <cell r="C4034">
            <v>39292022</v>
          </cell>
          <cell r="D4034" t="str">
            <v>Action|Adventure|Thriller</v>
          </cell>
          <cell r="E4034" t="str">
            <v>The Expendables 3Â </v>
          </cell>
          <cell r="F4034" t="str">
            <v>http://www.imdb.com/title/tt2333784/?ref_=fn_tt_tt_1</v>
          </cell>
          <cell r="G4034" t="str">
            <v>English</v>
          </cell>
          <cell r="H4034" t="str">
            <v>USA</v>
          </cell>
          <cell r="I4034">
            <v>90000000</v>
          </cell>
          <cell r="J4034">
            <v>2014</v>
          </cell>
          <cell r="K4034">
            <v>6.1</v>
          </cell>
          <cell r="L4034" t="str">
            <v>Action</v>
          </cell>
          <cell r="M4034" t="str">
            <v>Adventure</v>
          </cell>
          <cell r="N4034" t="str">
            <v>Thriller</v>
          </cell>
        </row>
        <row r="4035">
          <cell r="A4035" t="str">
            <v>Frank Oz</v>
          </cell>
          <cell r="B4035">
            <v>93</v>
          </cell>
          <cell r="C4035">
            <v>59475623</v>
          </cell>
          <cell r="D4035" t="str">
            <v>Comedy|Sci-Fi|Thriller</v>
          </cell>
          <cell r="E4035" t="str">
            <v>The Stepford WivesÂ </v>
          </cell>
          <cell r="F4035" t="str">
            <v>http://www.imdb.com/title/tt0327162/?ref_=fn_tt_tt_1</v>
          </cell>
          <cell r="G4035" t="str">
            <v>English</v>
          </cell>
          <cell r="H4035" t="str">
            <v>USA</v>
          </cell>
          <cell r="I4035">
            <v>90000000</v>
          </cell>
          <cell r="J4035">
            <v>2004</v>
          </cell>
          <cell r="K4035">
            <v>5.2</v>
          </cell>
          <cell r="L4035" t="str">
            <v>Comedy</v>
          </cell>
          <cell r="M4035" t="str">
            <v>Sci-Fi</v>
          </cell>
          <cell r="N4035" t="str">
            <v>Thriller</v>
          </cell>
        </row>
        <row r="4036">
          <cell r="A4036" t="str">
            <v>Mark Waters</v>
          </cell>
          <cell r="B4036">
            <v>107</v>
          </cell>
          <cell r="C4036">
            <v>71148699</v>
          </cell>
          <cell r="D4036" t="str">
            <v>Adventure|Family|Fantasy</v>
          </cell>
          <cell r="E4036" t="str">
            <v>The Spiderwick ChroniclesÂ </v>
          </cell>
          <cell r="F4036" t="str">
            <v>http://www.imdb.com/title/tt0416236/?ref_=fn_tt_tt_1</v>
          </cell>
          <cell r="G4036" t="str">
            <v>English</v>
          </cell>
          <cell r="H4036" t="str">
            <v>USA</v>
          </cell>
          <cell r="I4036">
            <v>90000000</v>
          </cell>
          <cell r="J4036">
            <v>2008</v>
          </cell>
          <cell r="K4036">
            <v>6.6</v>
          </cell>
          <cell r="L4036" t="str">
            <v>Adventure</v>
          </cell>
          <cell r="M4036" t="str">
            <v>Family</v>
          </cell>
          <cell r="N4036" t="str">
            <v>Fantasy</v>
          </cell>
        </row>
        <row r="4037">
          <cell r="A4037" t="str">
            <v>Barry Sonnenfeld</v>
          </cell>
          <cell r="B4037">
            <v>98</v>
          </cell>
          <cell r="C4037">
            <v>250147615</v>
          </cell>
          <cell r="D4037" t="str">
            <v>Adventure|Comedy|Family|Mystery|Sci-Fi</v>
          </cell>
          <cell r="E4037" t="str">
            <v>Men in BlackÂ </v>
          </cell>
          <cell r="F4037" t="str">
            <v>http://www.imdb.com/title/tt0119654/?ref_=fn_tt_tt_1</v>
          </cell>
          <cell r="G4037" t="str">
            <v>English</v>
          </cell>
          <cell r="H4037" t="str">
            <v>USA</v>
          </cell>
          <cell r="I4037">
            <v>90000000</v>
          </cell>
          <cell r="J4037">
            <v>1997</v>
          </cell>
          <cell r="K4037">
            <v>7.3</v>
          </cell>
          <cell r="L4037" t="str">
            <v>Adventure</v>
          </cell>
          <cell r="M4037" t="str">
            <v>Comedy</v>
          </cell>
          <cell r="N4037" t="str">
            <v>Family</v>
          </cell>
          <cell r="O4037" t="str">
            <v>Mystery</v>
          </cell>
        </row>
        <row r="4038">
          <cell r="A4038" t="str">
            <v>John Lasseter</v>
          </cell>
          <cell r="B4038">
            <v>82</v>
          </cell>
          <cell r="C4038">
            <v>245823397</v>
          </cell>
          <cell r="D4038" t="str">
            <v>Adventure|Animation|Comedy|Family|Fantasy</v>
          </cell>
          <cell r="E4038" t="str">
            <v>Toy Story 2Â </v>
          </cell>
          <cell r="F4038" t="str">
            <v>http://www.imdb.com/title/tt0120363/?ref_=fn_tt_tt_1</v>
          </cell>
          <cell r="G4038" t="str">
            <v>English</v>
          </cell>
          <cell r="H4038" t="str">
            <v>USA</v>
          </cell>
          <cell r="I4038">
            <v>90000000</v>
          </cell>
          <cell r="J4038">
            <v>1999</v>
          </cell>
          <cell r="K4038">
            <v>7.9</v>
          </cell>
          <cell r="L4038" t="str">
            <v>Adventure</v>
          </cell>
          <cell r="M4038" t="str">
            <v>Animation</v>
          </cell>
          <cell r="N4038" t="str">
            <v>Comedy</v>
          </cell>
          <cell r="O4038" t="str">
            <v>Family</v>
          </cell>
        </row>
        <row r="4039">
          <cell r="A4039" t="str">
            <v>Brett Ratner</v>
          </cell>
          <cell r="B4039">
            <v>90</v>
          </cell>
          <cell r="C4039">
            <v>226138454</v>
          </cell>
          <cell r="D4039" t="str">
            <v>Action|Comedy|Crime|Thriller</v>
          </cell>
          <cell r="E4039" t="str">
            <v>Rush Hour 2Â </v>
          </cell>
          <cell r="F4039" t="str">
            <v>http://www.imdb.com/title/tt0266915/?ref_=fn_tt_tt_1</v>
          </cell>
          <cell r="G4039" t="str">
            <v>English</v>
          </cell>
          <cell r="H4039" t="str">
            <v>USA</v>
          </cell>
          <cell r="I4039">
            <v>90000000</v>
          </cell>
          <cell r="J4039">
            <v>2001</v>
          </cell>
          <cell r="K4039">
            <v>6.6</v>
          </cell>
          <cell r="L4039" t="str">
            <v>Action</v>
          </cell>
          <cell r="M4039" t="str">
            <v>Comedy</v>
          </cell>
          <cell r="N4039" t="str">
            <v>Crime</v>
          </cell>
          <cell r="O4039" t="str">
            <v>Thriller</v>
          </cell>
        </row>
        <row r="4040">
          <cell r="A4040" t="str">
            <v>Carlos Saldanha</v>
          </cell>
          <cell r="B4040">
            <v>94</v>
          </cell>
          <cell r="C4040">
            <v>196573705</v>
          </cell>
          <cell r="D4040" t="str">
            <v>Action|Adventure|Animation|Comedy|Family</v>
          </cell>
          <cell r="E4040" t="str">
            <v>Ice Age: Dawn of the DinosaursÂ </v>
          </cell>
          <cell r="F4040" t="str">
            <v>http://www.imdb.com/title/tt1080016/?ref_=fn_tt_tt_1</v>
          </cell>
          <cell r="G4040" t="str">
            <v>English</v>
          </cell>
          <cell r="H4040" t="str">
            <v>USA</v>
          </cell>
          <cell r="I4040">
            <v>90000000</v>
          </cell>
          <cell r="J4040">
            <v>2009</v>
          </cell>
          <cell r="K4040">
            <v>7</v>
          </cell>
          <cell r="L4040" t="str">
            <v>Action</v>
          </cell>
          <cell r="M4040" t="str">
            <v>Adventure</v>
          </cell>
          <cell r="N4040" t="str">
            <v>Animation</v>
          </cell>
          <cell r="O4040" t="str">
            <v>Comedy</v>
          </cell>
        </row>
        <row r="4041">
          <cell r="A4041" t="str">
            <v>Ben Stiller</v>
          </cell>
          <cell r="B4041">
            <v>114</v>
          </cell>
          <cell r="C4041">
            <v>58229120</v>
          </cell>
          <cell r="D4041" t="str">
            <v>Adventure|Comedy|Drama|Fantasy|Romance</v>
          </cell>
          <cell r="E4041" t="str">
            <v>The Secret Life of Walter MittyÂ </v>
          </cell>
          <cell r="F4041" t="str">
            <v>http://www.imdb.com/title/tt0359950/?ref_=fn_tt_tt_1</v>
          </cell>
          <cell r="G4041" t="str">
            <v>English</v>
          </cell>
          <cell r="H4041" t="str">
            <v>USA</v>
          </cell>
          <cell r="I4041">
            <v>90000000</v>
          </cell>
          <cell r="J4041">
            <v>2013</v>
          </cell>
          <cell r="K4041">
            <v>7.3</v>
          </cell>
          <cell r="L4041" t="str">
            <v>Adventure</v>
          </cell>
          <cell r="M4041" t="str">
            <v>Comedy</v>
          </cell>
          <cell r="N4041" t="str">
            <v>Drama</v>
          </cell>
          <cell r="O4041" t="str">
            <v>Fantasy</v>
          </cell>
        </row>
        <row r="4042">
          <cell r="A4042" t="str">
            <v>Martin Scorsese</v>
          </cell>
          <cell r="B4042">
            <v>151</v>
          </cell>
          <cell r="C4042">
            <v>132373442</v>
          </cell>
          <cell r="D4042" t="str">
            <v>Crime|Drama|Thriller</v>
          </cell>
          <cell r="E4042" t="str">
            <v>The DepartedÂ </v>
          </cell>
          <cell r="F4042" t="str">
            <v>http://www.imdb.com/title/tt0407887/?ref_=fn_tt_tt_1</v>
          </cell>
          <cell r="G4042" t="str">
            <v>English</v>
          </cell>
          <cell r="H4042" t="str">
            <v>USA</v>
          </cell>
          <cell r="I4042">
            <v>90000000</v>
          </cell>
          <cell r="J4042">
            <v>2006</v>
          </cell>
          <cell r="K4042">
            <v>8.5</v>
          </cell>
          <cell r="L4042" t="str">
            <v>Crime</v>
          </cell>
          <cell r="M4042" t="str">
            <v>Drama</v>
          </cell>
          <cell r="N4042" t="str">
            <v>Thriller</v>
          </cell>
        </row>
        <row r="4043">
          <cell r="A4043" t="str">
            <v>Tony Bancroft</v>
          </cell>
          <cell r="B4043">
            <v>88</v>
          </cell>
          <cell r="C4043">
            <v>120618403</v>
          </cell>
          <cell r="D4043" t="str">
            <v>Adventure|Animation|Family|Fantasy|Musical|War</v>
          </cell>
          <cell r="E4043" t="str">
            <v>MulanÂ </v>
          </cell>
          <cell r="F4043" t="str">
            <v>http://www.imdb.com/title/tt0120762/?ref_=fn_tt_tt_1</v>
          </cell>
          <cell r="G4043" t="str">
            <v>English</v>
          </cell>
          <cell r="H4043" t="str">
            <v>USA</v>
          </cell>
          <cell r="I4043">
            <v>90000000</v>
          </cell>
          <cell r="J4043">
            <v>1998</v>
          </cell>
          <cell r="K4043">
            <v>7.5</v>
          </cell>
          <cell r="L4043" t="str">
            <v>Adventure</v>
          </cell>
          <cell r="M4043" t="str">
            <v>Animation</v>
          </cell>
          <cell r="N4043" t="str">
            <v>Family</v>
          </cell>
          <cell r="O4043" t="str">
            <v>Fantasy</v>
          </cell>
        </row>
        <row r="4044">
          <cell r="A4044" t="str">
            <v>David Fincher</v>
          </cell>
          <cell r="B4044">
            <v>158</v>
          </cell>
          <cell r="C4044">
            <v>102515793</v>
          </cell>
          <cell r="D4044" t="str">
            <v>Crime|Drama|Mystery|Thriller</v>
          </cell>
          <cell r="E4044" t="str">
            <v>The Girl with the Dragon TattooÂ </v>
          </cell>
          <cell r="F4044" t="str">
            <v>http://www.imdb.com/title/tt1568346/?ref_=fn_tt_tt_1</v>
          </cell>
          <cell r="G4044" t="str">
            <v>English</v>
          </cell>
          <cell r="H4044" t="str">
            <v>USA</v>
          </cell>
          <cell r="I4044">
            <v>90000000</v>
          </cell>
          <cell r="J4044">
            <v>2011</v>
          </cell>
          <cell r="K4044">
            <v>7.8</v>
          </cell>
          <cell r="L4044" t="str">
            <v>Crime</v>
          </cell>
          <cell r="M4044" t="str">
            <v>Drama</v>
          </cell>
          <cell r="N4044" t="str">
            <v>Mystery</v>
          </cell>
          <cell r="O4044" t="str">
            <v>Thriller</v>
          </cell>
        </row>
        <row r="4045">
          <cell r="A4045" t="str">
            <v>John McTiernan</v>
          </cell>
          <cell r="B4045">
            <v>128</v>
          </cell>
          <cell r="C4045">
            <v>100012500</v>
          </cell>
          <cell r="D4045" t="str">
            <v>Action|Adventure|Thriller</v>
          </cell>
          <cell r="E4045" t="str">
            <v>Die Hard with a VengeanceÂ </v>
          </cell>
          <cell r="F4045" t="str">
            <v>http://www.imdb.com/title/tt0112864/?ref_=fn_tt_tt_1</v>
          </cell>
          <cell r="G4045" t="str">
            <v>English</v>
          </cell>
          <cell r="H4045" t="str">
            <v>USA</v>
          </cell>
          <cell r="I4045">
            <v>90000000</v>
          </cell>
          <cell r="J4045">
            <v>1995</v>
          </cell>
          <cell r="K4045">
            <v>7.6</v>
          </cell>
          <cell r="L4045" t="str">
            <v>Action</v>
          </cell>
          <cell r="M4045" t="str">
            <v>Adventure</v>
          </cell>
          <cell r="N4045" t="str">
            <v>Thriller</v>
          </cell>
        </row>
        <row r="4046">
          <cell r="A4046" t="str">
            <v>Guy Ritchie</v>
          </cell>
          <cell r="B4046">
            <v>128</v>
          </cell>
          <cell r="C4046">
            <v>209019489</v>
          </cell>
          <cell r="D4046" t="str">
            <v>Action|Adventure|Crime|Mystery|Thriller</v>
          </cell>
          <cell r="E4046" t="str">
            <v>Sherlock HolmesÂ </v>
          </cell>
          <cell r="F4046" t="str">
            <v>http://www.imdb.com/title/tt0988045/?ref_=fn_tt_tt_1</v>
          </cell>
          <cell r="G4046" t="str">
            <v>English</v>
          </cell>
          <cell r="H4046" t="str">
            <v>USA</v>
          </cell>
          <cell r="I4046">
            <v>90000000</v>
          </cell>
          <cell r="J4046">
            <v>2009</v>
          </cell>
          <cell r="K4046">
            <v>7.6</v>
          </cell>
          <cell r="L4046" t="str">
            <v>Action</v>
          </cell>
          <cell r="M4046" t="str">
            <v>Adventure</v>
          </cell>
          <cell r="N4046" t="str">
            <v>Crime</v>
          </cell>
          <cell r="O4046" t="str">
            <v>Mystery</v>
          </cell>
        </row>
        <row r="4047">
          <cell r="A4047" t="str">
            <v>Walt Becker</v>
          </cell>
          <cell r="B4047">
            <v>92</v>
          </cell>
          <cell r="C4047">
            <v>85884815</v>
          </cell>
          <cell r="D4047" t="str">
            <v>Adventure|Animation|Comedy|Family|Fantasy|Music</v>
          </cell>
          <cell r="E4047" t="str">
            <v>Alvin and the Chipmunks: The Road ChipÂ </v>
          </cell>
          <cell r="F4047" t="str">
            <v>http://www.imdb.com/title/tt2974918/?ref_=fn_tt_tt_1</v>
          </cell>
          <cell r="G4047" t="str">
            <v>English</v>
          </cell>
          <cell r="H4047" t="str">
            <v>USA</v>
          </cell>
          <cell r="I4047">
            <v>90000000</v>
          </cell>
          <cell r="J4047">
            <v>2015</v>
          </cell>
          <cell r="K4047">
            <v>5</v>
          </cell>
          <cell r="L4047" t="str">
            <v>Adventure</v>
          </cell>
          <cell r="M4047" t="str">
            <v>Animation</v>
          </cell>
          <cell r="N4047" t="str">
            <v>Comedy</v>
          </cell>
          <cell r="O4047" t="str">
            <v>Family</v>
          </cell>
        </row>
        <row r="4048">
          <cell r="A4048" t="str">
            <v>Dennis Dugan</v>
          </cell>
          <cell r="B4048">
            <v>113</v>
          </cell>
          <cell r="C4048">
            <v>100018837</v>
          </cell>
          <cell r="D4048" t="str">
            <v>Action|Comedy</v>
          </cell>
          <cell r="E4048" t="str">
            <v>You Don't Mess with the ZohanÂ </v>
          </cell>
          <cell r="F4048" t="str">
            <v>http://www.imdb.com/title/tt0960144/?ref_=fn_tt_tt_1</v>
          </cell>
          <cell r="G4048" t="str">
            <v>English</v>
          </cell>
          <cell r="H4048" t="str">
            <v>USA</v>
          </cell>
          <cell r="I4048">
            <v>90000000</v>
          </cell>
          <cell r="J4048">
            <v>2008</v>
          </cell>
          <cell r="K4048">
            <v>5.5</v>
          </cell>
          <cell r="L4048" t="str">
            <v>Action</v>
          </cell>
          <cell r="M4048" t="str">
            <v>Comedy</v>
          </cell>
        </row>
        <row r="4049">
          <cell r="A4049" t="str">
            <v>Rob Minkoff</v>
          </cell>
          <cell r="B4049">
            <v>88</v>
          </cell>
          <cell r="C4049">
            <v>75817994</v>
          </cell>
          <cell r="D4049" t="str">
            <v>Comedy|Family|Fantasy|Horror|Mystery</v>
          </cell>
          <cell r="E4049" t="str">
            <v>The Haunted MansionÂ </v>
          </cell>
          <cell r="F4049" t="str">
            <v>http://www.imdb.com/title/tt0338094/?ref_=fn_tt_tt_1</v>
          </cell>
          <cell r="G4049" t="str">
            <v>English</v>
          </cell>
          <cell r="H4049" t="str">
            <v>USA</v>
          </cell>
          <cell r="I4049">
            <v>90000000</v>
          </cell>
          <cell r="J4049">
            <v>2003</v>
          </cell>
          <cell r="K4049">
            <v>4.9000000000000004</v>
          </cell>
          <cell r="L4049" t="str">
            <v>Comedy</v>
          </cell>
          <cell r="M4049" t="str">
            <v>Family</v>
          </cell>
          <cell r="N4049" t="str">
            <v>Fantasy</v>
          </cell>
          <cell r="O4049" t="str">
            <v>Horror</v>
          </cell>
        </row>
        <row r="4050">
          <cell r="A4050" t="str">
            <v>Robert Zemeckis</v>
          </cell>
          <cell r="B4050">
            <v>150</v>
          </cell>
          <cell r="C4050">
            <v>100853835</v>
          </cell>
          <cell r="D4050" t="str">
            <v>Drama|Mystery|Sci-Fi|Thriller</v>
          </cell>
          <cell r="E4050" t="str">
            <v>ContactÂ </v>
          </cell>
          <cell r="F4050" t="str">
            <v>http://www.imdb.com/title/tt0118884/?ref_=fn_tt_tt_1</v>
          </cell>
          <cell r="G4050" t="str">
            <v>English</v>
          </cell>
          <cell r="H4050" t="str">
            <v>USA</v>
          </cell>
          <cell r="I4050">
            <v>90000000</v>
          </cell>
          <cell r="J4050">
            <v>1997</v>
          </cell>
          <cell r="K4050">
            <v>7.4</v>
          </cell>
          <cell r="L4050" t="str">
            <v>Drama</v>
          </cell>
          <cell r="M4050" t="str">
            <v>Mystery</v>
          </cell>
          <cell r="N4050" t="str">
            <v>Sci-Fi</v>
          </cell>
          <cell r="O4050" t="str">
            <v>Thriller</v>
          </cell>
        </row>
        <row r="4051">
          <cell r="A4051" t="str">
            <v>Thor Freudenthal</v>
          </cell>
          <cell r="B4051">
            <v>106</v>
          </cell>
          <cell r="C4051">
            <v>68558662</v>
          </cell>
          <cell r="D4051" t="str">
            <v>Adventure|Family|Fantasy</v>
          </cell>
          <cell r="E4051" t="str">
            <v>Percy Jackson: Sea of MonstersÂ </v>
          </cell>
          <cell r="F4051" t="str">
            <v>http://www.imdb.com/title/tt1854564/?ref_=fn_tt_tt_1</v>
          </cell>
          <cell r="G4051" t="str">
            <v>English</v>
          </cell>
          <cell r="H4051" t="str">
            <v>USA</v>
          </cell>
          <cell r="I4051">
            <v>90000000</v>
          </cell>
          <cell r="J4051">
            <v>2013</v>
          </cell>
          <cell r="K4051">
            <v>5.9</v>
          </cell>
          <cell r="L4051" t="str">
            <v>Adventure</v>
          </cell>
          <cell r="M4051" t="str">
            <v>Family</v>
          </cell>
          <cell r="N4051" t="str">
            <v>Fantasy</v>
          </cell>
        </row>
        <row r="4052">
          <cell r="A4052" t="str">
            <v>Jon M. Chu</v>
          </cell>
          <cell r="B4052">
            <v>129</v>
          </cell>
          <cell r="C4052">
            <v>64685359</v>
          </cell>
          <cell r="D4052" t="str">
            <v>Action|Adventure|Comedy|Crime|Mystery|Thriller</v>
          </cell>
          <cell r="E4052" t="str">
            <v>Now You See Me 2Â </v>
          </cell>
          <cell r="F4052" t="str">
            <v>http://www.imdb.com/title/tt3110958/?ref_=fn_tt_tt_1</v>
          </cell>
          <cell r="G4052" t="str">
            <v>English</v>
          </cell>
          <cell r="H4052" t="str">
            <v>USA</v>
          </cell>
          <cell r="I4052">
            <v>90000000</v>
          </cell>
          <cell r="J4052">
            <v>2016</v>
          </cell>
          <cell r="K4052">
            <v>6.9</v>
          </cell>
          <cell r="L4052" t="str">
            <v>Action</v>
          </cell>
          <cell r="M4052" t="str">
            <v>Adventure</v>
          </cell>
          <cell r="N4052" t="str">
            <v>Comedy</v>
          </cell>
          <cell r="O4052" t="str">
            <v>Crime</v>
          </cell>
        </row>
        <row r="4053">
          <cell r="A4053" t="str">
            <v>Brian De Palma</v>
          </cell>
          <cell r="B4053">
            <v>114</v>
          </cell>
          <cell r="C4053">
            <v>60874615</v>
          </cell>
          <cell r="D4053" t="str">
            <v>Adventure|Sci-Fi|Thriller</v>
          </cell>
          <cell r="E4053" t="str">
            <v>Mission to MarsÂ </v>
          </cell>
          <cell r="F4053" t="str">
            <v>http://www.imdb.com/title/tt0183523/?ref_=fn_tt_tt_1</v>
          </cell>
          <cell r="G4053" t="str">
            <v>English</v>
          </cell>
          <cell r="H4053" t="str">
            <v>USA</v>
          </cell>
          <cell r="I4053">
            <v>90000000</v>
          </cell>
          <cell r="J4053">
            <v>2000</v>
          </cell>
          <cell r="K4053">
            <v>5.6</v>
          </cell>
          <cell r="L4053" t="str">
            <v>Adventure</v>
          </cell>
          <cell r="M4053" t="str">
            <v>Sci-Fi</v>
          </cell>
          <cell r="N4053" t="str">
            <v>Thriller</v>
          </cell>
        </row>
        <row r="4054">
          <cell r="A4054" t="str">
            <v>Carlos Saldanha</v>
          </cell>
          <cell r="B4054">
            <v>96</v>
          </cell>
          <cell r="C4054">
            <v>143618384</v>
          </cell>
          <cell r="D4054" t="str">
            <v>Adventure|Animation|Comedy|Family|Musical</v>
          </cell>
          <cell r="E4054" t="str">
            <v>RioÂ </v>
          </cell>
          <cell r="F4054" t="str">
            <v>http://www.imdb.com/title/tt1436562/?ref_=fn_tt_tt_1</v>
          </cell>
          <cell r="G4054" t="str">
            <v>English</v>
          </cell>
          <cell r="H4054" t="str">
            <v>USA</v>
          </cell>
          <cell r="I4054">
            <v>90000000</v>
          </cell>
          <cell r="J4054">
            <v>2011</v>
          </cell>
          <cell r="K4054">
            <v>7</v>
          </cell>
          <cell r="L4054" t="str">
            <v>Adventure</v>
          </cell>
          <cell r="M4054" t="str">
            <v>Animation</v>
          </cell>
          <cell r="N4054" t="str">
            <v>Comedy</v>
          </cell>
          <cell r="O4054" t="str">
            <v>Family</v>
          </cell>
        </row>
        <row r="4055">
          <cell r="A4055" t="str">
            <v>Mick Jackson</v>
          </cell>
          <cell r="B4055">
            <v>104</v>
          </cell>
          <cell r="C4055">
            <v>47474112</v>
          </cell>
          <cell r="D4055" t="str">
            <v>Action|Drama|Sci-Fi|Thriller</v>
          </cell>
          <cell r="E4055" t="str">
            <v>VolcanoÂ </v>
          </cell>
          <cell r="F4055" t="str">
            <v>http://www.imdb.com/title/tt0120461/?ref_=fn_tt_tt_1</v>
          </cell>
          <cell r="G4055" t="str">
            <v>English</v>
          </cell>
          <cell r="H4055" t="str">
            <v>USA</v>
          </cell>
          <cell r="I4055">
            <v>90000000</v>
          </cell>
          <cell r="J4055">
            <v>1997</v>
          </cell>
          <cell r="K4055">
            <v>5.4</v>
          </cell>
          <cell r="L4055" t="str">
            <v>Action</v>
          </cell>
          <cell r="M4055" t="str">
            <v>Drama</v>
          </cell>
          <cell r="N4055" t="str">
            <v>Sci-Fi</v>
          </cell>
          <cell r="O4055" t="str">
            <v>Thriller</v>
          </cell>
        </row>
        <row r="4056">
          <cell r="A4056" t="str">
            <v>Andrey Konchalovskiy</v>
          </cell>
          <cell r="B4056">
            <v>110</v>
          </cell>
          <cell r="C4056">
            <v>190562</v>
          </cell>
          <cell r="D4056" t="str">
            <v>Action|Family|Fantasy|Musical</v>
          </cell>
          <cell r="E4056" t="str">
            <v>The Nutcracker in 3DÂ </v>
          </cell>
          <cell r="F4056" t="str">
            <v>http://www.imdb.com/title/tt1041804/?ref_=fn_tt_tt_1</v>
          </cell>
          <cell r="G4056" t="str">
            <v>English</v>
          </cell>
          <cell r="H4056" t="str">
            <v>UK</v>
          </cell>
          <cell r="I4056">
            <v>90000000</v>
          </cell>
          <cell r="J4056">
            <v>2010</v>
          </cell>
          <cell r="K4056">
            <v>4.4000000000000004</v>
          </cell>
          <cell r="L4056" t="str">
            <v>Action</v>
          </cell>
          <cell r="M4056" t="str">
            <v>Family</v>
          </cell>
          <cell r="N4056" t="str">
            <v>Fantasy</v>
          </cell>
          <cell r="O4056" t="str">
            <v>Musical</v>
          </cell>
        </row>
        <row r="4057">
          <cell r="A4057" t="str">
            <v>Robert Zemeckis</v>
          </cell>
          <cell r="B4057">
            <v>143</v>
          </cell>
          <cell r="C4057">
            <v>233630478</v>
          </cell>
          <cell r="D4057" t="str">
            <v>Adventure|Drama|Romance</v>
          </cell>
          <cell r="E4057" t="str">
            <v>Cast AwayÂ </v>
          </cell>
          <cell r="F4057" t="str">
            <v>http://www.imdb.com/title/tt0162222/?ref_=fn_tt_tt_1</v>
          </cell>
          <cell r="G4057" t="str">
            <v>English</v>
          </cell>
          <cell r="H4057" t="str">
            <v>USA</v>
          </cell>
          <cell r="I4057">
            <v>90000000</v>
          </cell>
          <cell r="J4057">
            <v>2000</v>
          </cell>
          <cell r="K4057">
            <v>7.7</v>
          </cell>
          <cell r="L4057" t="str">
            <v>Adventure</v>
          </cell>
          <cell r="M4057" t="str">
            <v>Drama</v>
          </cell>
          <cell r="N4057" t="str">
            <v>Romance</v>
          </cell>
        </row>
        <row r="4058">
          <cell r="A4058" t="str">
            <v>Tony Scott</v>
          </cell>
          <cell r="B4058">
            <v>140</v>
          </cell>
          <cell r="C4058">
            <v>111544445</v>
          </cell>
          <cell r="D4058" t="str">
            <v>Action|Crime|Drama|Mystery|Thriller</v>
          </cell>
          <cell r="E4058" t="str">
            <v>Enemy of the StateÂ </v>
          </cell>
          <cell r="F4058" t="str">
            <v>http://www.imdb.com/title/tt0120660/?ref_=fn_tt_tt_1</v>
          </cell>
          <cell r="G4058" t="str">
            <v>English</v>
          </cell>
          <cell r="H4058" t="str">
            <v>USA</v>
          </cell>
          <cell r="I4058">
            <v>90000000</v>
          </cell>
          <cell r="J4058">
            <v>1998</v>
          </cell>
          <cell r="K4058">
            <v>7.3</v>
          </cell>
          <cell r="L4058" t="str">
            <v>Action</v>
          </cell>
          <cell r="M4058" t="str">
            <v>Crime</v>
          </cell>
          <cell r="N4058" t="str">
            <v>Drama</v>
          </cell>
          <cell r="O4058" t="str">
            <v>Mystery</v>
          </cell>
        </row>
        <row r="4059">
          <cell r="A4059" t="str">
            <v>Martin Brest</v>
          </cell>
          <cell r="B4059">
            <v>178</v>
          </cell>
          <cell r="C4059">
            <v>44606335</v>
          </cell>
          <cell r="D4059" t="str">
            <v>Drama|Fantasy|Romance</v>
          </cell>
          <cell r="E4059" t="str">
            <v>Meet Joe BlackÂ </v>
          </cell>
          <cell r="F4059" t="str">
            <v>http://www.imdb.com/title/tt0119643/?ref_=fn_tt_tt_1</v>
          </cell>
          <cell r="G4059" t="str">
            <v>English</v>
          </cell>
          <cell r="H4059" t="str">
            <v>USA</v>
          </cell>
          <cell r="I4059">
            <v>90000000</v>
          </cell>
          <cell r="J4059">
            <v>1998</v>
          </cell>
          <cell r="K4059">
            <v>7.1</v>
          </cell>
          <cell r="L4059" t="str">
            <v>Drama</v>
          </cell>
          <cell r="M4059" t="str">
            <v>Fantasy</v>
          </cell>
          <cell r="N4059" t="str">
            <v>Romance</v>
          </cell>
        </row>
        <row r="4060">
          <cell r="A4060" t="str">
            <v>Ron Underwood</v>
          </cell>
          <cell r="B4060">
            <v>114</v>
          </cell>
          <cell r="C4060">
            <v>50628009</v>
          </cell>
          <cell r="D4060" t="str">
            <v>Action|Adventure|Family|Fantasy|Thriller</v>
          </cell>
          <cell r="E4060" t="str">
            <v>Mighty Joe YoungÂ </v>
          </cell>
          <cell r="F4060" t="str">
            <v>http://www.imdb.com/title/tt0120751/?ref_=fn_tt_tt_1</v>
          </cell>
          <cell r="G4060" t="str">
            <v>English</v>
          </cell>
          <cell r="H4060" t="str">
            <v>USA</v>
          </cell>
          <cell r="I4060">
            <v>90000000</v>
          </cell>
          <cell r="J4060">
            <v>1998</v>
          </cell>
          <cell r="K4060">
            <v>5.6</v>
          </cell>
          <cell r="L4060" t="str">
            <v>Action</v>
          </cell>
          <cell r="M4060" t="str">
            <v>Adventure</v>
          </cell>
          <cell r="N4060" t="str">
            <v>Family</v>
          </cell>
          <cell r="O4060" t="str">
            <v>Fantasy</v>
          </cell>
        </row>
        <row r="4061">
          <cell r="A4061" t="str">
            <v>Breck Eisner</v>
          </cell>
          <cell r="B4061">
            <v>106</v>
          </cell>
          <cell r="C4061">
            <v>27356090</v>
          </cell>
          <cell r="D4061" t="str">
            <v>Action|Adventure|Fantasy</v>
          </cell>
          <cell r="E4061" t="str">
            <v>The Last Witch HunterÂ </v>
          </cell>
          <cell r="F4061" t="str">
            <v>http://www.imdb.com/title/tt1618442/?ref_=fn_tt_tt_1</v>
          </cell>
          <cell r="G4061" t="str">
            <v>English</v>
          </cell>
          <cell r="H4061" t="str">
            <v>USA</v>
          </cell>
          <cell r="I4061">
            <v>90000000</v>
          </cell>
          <cell r="J4061">
            <v>2015</v>
          </cell>
          <cell r="K4061">
            <v>6</v>
          </cell>
          <cell r="L4061" t="str">
            <v>Action</v>
          </cell>
          <cell r="M4061" t="str">
            <v>Adventure</v>
          </cell>
          <cell r="N4061" t="str">
            <v>Fantasy</v>
          </cell>
        </row>
        <row r="4062">
          <cell r="A4062" t="str">
            <v>Clint Eastwood</v>
          </cell>
          <cell r="B4062">
            <v>135</v>
          </cell>
          <cell r="C4062">
            <v>33574332</v>
          </cell>
          <cell r="D4062" t="str">
            <v>Drama|History|War</v>
          </cell>
          <cell r="E4062" t="str">
            <v>Flags of Our FathersÂ </v>
          </cell>
          <cell r="F4062" t="str">
            <v>http://www.imdb.com/title/tt0418689/?ref_=fn_tt_tt_1</v>
          </cell>
          <cell r="G4062" t="str">
            <v>English</v>
          </cell>
          <cell r="H4062" t="str">
            <v>USA</v>
          </cell>
          <cell r="I4062">
            <v>90000000</v>
          </cell>
          <cell r="J4062">
            <v>2006</v>
          </cell>
          <cell r="K4062">
            <v>7.1</v>
          </cell>
          <cell r="L4062" t="str">
            <v>Drama</v>
          </cell>
          <cell r="M4062" t="str">
            <v>History</v>
          </cell>
          <cell r="N4062" t="str">
            <v>War</v>
          </cell>
        </row>
        <row r="4063">
          <cell r="A4063" t="str">
            <v>Simon West</v>
          </cell>
          <cell r="B4063">
            <v>103</v>
          </cell>
          <cell r="C4063">
            <v>85017401</v>
          </cell>
          <cell r="D4063" t="str">
            <v>Action|Adventure|Thriller</v>
          </cell>
          <cell r="E4063" t="str">
            <v>The Expendables 2Â </v>
          </cell>
          <cell r="F4063" t="str">
            <v>http://www.imdb.com/title/tt1764651/?ref_=fn_tt_tt_1</v>
          </cell>
          <cell r="G4063" t="str">
            <v>English</v>
          </cell>
          <cell r="H4063" t="str">
            <v>USA</v>
          </cell>
          <cell r="I4063">
            <v>92000000</v>
          </cell>
          <cell r="J4063">
            <v>2012</v>
          </cell>
          <cell r="K4063">
            <v>6.7</v>
          </cell>
          <cell r="L4063" t="str">
            <v>Action</v>
          </cell>
          <cell r="M4063" t="str">
            <v>Adventure</v>
          </cell>
          <cell r="N4063" t="str">
            <v>Thriller</v>
          </cell>
        </row>
        <row r="4064">
          <cell r="A4064" t="str">
            <v>Ridley Scott</v>
          </cell>
          <cell r="B4064">
            <v>152</v>
          </cell>
          <cell r="C4064">
            <v>108638745</v>
          </cell>
          <cell r="D4064" t="str">
            <v>Drama|History|War</v>
          </cell>
          <cell r="E4064" t="str">
            <v>Black Hawk DownÂ </v>
          </cell>
          <cell r="F4064" t="str">
            <v>http://www.imdb.com/title/tt0265086/?ref_=fn_tt_tt_1</v>
          </cell>
          <cell r="G4064" t="str">
            <v>English</v>
          </cell>
          <cell r="H4064" t="str">
            <v>USA</v>
          </cell>
          <cell r="I4064">
            <v>92000000</v>
          </cell>
          <cell r="J4064">
            <v>2001</v>
          </cell>
          <cell r="K4064">
            <v>7.7</v>
          </cell>
          <cell r="L4064" t="str">
            <v>Drama</v>
          </cell>
          <cell r="M4064" t="str">
            <v>History</v>
          </cell>
          <cell r="N4064" t="str">
            <v>War</v>
          </cell>
        </row>
        <row r="4065">
          <cell r="A4065" t="str">
            <v>John Moore</v>
          </cell>
          <cell r="B4065">
            <v>101</v>
          </cell>
          <cell r="C4065">
            <v>67344392</v>
          </cell>
          <cell r="D4065" t="str">
            <v>Action|Thriller</v>
          </cell>
          <cell r="E4065" t="str">
            <v>A Good Day to Die HardÂ </v>
          </cell>
          <cell r="F4065" t="str">
            <v>http://www.imdb.com/title/tt1606378/?ref_=fn_tt_tt_1</v>
          </cell>
          <cell r="G4065" t="str">
            <v>English</v>
          </cell>
          <cell r="H4065" t="str">
            <v>USA</v>
          </cell>
          <cell r="I4065">
            <v>92000000</v>
          </cell>
          <cell r="J4065">
            <v>2013</v>
          </cell>
          <cell r="K4065">
            <v>5.3</v>
          </cell>
          <cell r="L4065" t="str">
            <v>Action</v>
          </cell>
          <cell r="M4065" t="str">
            <v>Thriller</v>
          </cell>
        </row>
        <row r="4066">
          <cell r="A4066" t="str">
            <v>Brad Bird</v>
          </cell>
          <cell r="B4066">
            <v>115</v>
          </cell>
          <cell r="C4066">
            <v>261437578</v>
          </cell>
          <cell r="D4066" t="str">
            <v>Action|Adventure|Animation|Family</v>
          </cell>
          <cell r="E4066" t="str">
            <v>The IncrediblesÂ </v>
          </cell>
          <cell r="F4066" t="str">
            <v>http://www.imdb.com/title/tt0317705/?ref_=fn_tt_tt_1</v>
          </cell>
          <cell r="G4066" t="str">
            <v>English</v>
          </cell>
          <cell r="H4066" t="str">
            <v>USA</v>
          </cell>
          <cell r="I4066">
            <v>92000000</v>
          </cell>
          <cell r="J4066">
            <v>2004</v>
          </cell>
          <cell r="K4066">
            <v>8</v>
          </cell>
          <cell r="L4066" t="str">
            <v>Action</v>
          </cell>
          <cell r="M4066" t="str">
            <v>Adventure</v>
          </cell>
          <cell r="N4066" t="str">
            <v>Animation</v>
          </cell>
          <cell r="O4066" t="str">
            <v>Family</v>
          </cell>
        </row>
        <row r="4067">
          <cell r="A4067" t="str">
            <v>McG</v>
          </cell>
          <cell r="B4067">
            <v>94</v>
          </cell>
          <cell r="C4067">
            <v>125305545</v>
          </cell>
          <cell r="D4067" t="str">
            <v>Action|Adventure|Comedy|Crime|Thriller</v>
          </cell>
          <cell r="E4067" t="str">
            <v>Charlie's AngelsÂ </v>
          </cell>
          <cell r="F4067" t="str">
            <v>http://www.imdb.com/title/tt0160127/?ref_=fn_tt_tt_1</v>
          </cell>
          <cell r="G4067" t="str">
            <v>English</v>
          </cell>
          <cell r="H4067" t="str">
            <v>USA</v>
          </cell>
          <cell r="I4067">
            <v>92000000</v>
          </cell>
          <cell r="J4067">
            <v>2000</v>
          </cell>
          <cell r="K4067">
            <v>5.5</v>
          </cell>
          <cell r="L4067" t="str">
            <v>Action</v>
          </cell>
          <cell r="M4067" t="str">
            <v>Adventure</v>
          </cell>
          <cell r="N4067" t="str">
            <v>Comedy</v>
          </cell>
          <cell r="O4067" t="str">
            <v>Crime</v>
          </cell>
        </row>
        <row r="4068">
          <cell r="A4068" t="str">
            <v>Ben Stiller</v>
          </cell>
          <cell r="B4068">
            <v>121</v>
          </cell>
          <cell r="C4068">
            <v>110416702</v>
          </cell>
          <cell r="D4068" t="str">
            <v>Action|Comedy</v>
          </cell>
          <cell r="E4068" t="str">
            <v>Tropic ThunderÂ </v>
          </cell>
          <cell r="F4068" t="str">
            <v>http://www.imdb.com/title/tt0942385/?ref_=fn_tt_tt_1</v>
          </cell>
          <cell r="G4068" t="str">
            <v>English</v>
          </cell>
          <cell r="H4068" t="str">
            <v>USA</v>
          </cell>
          <cell r="I4068">
            <v>92000000</v>
          </cell>
          <cell r="J4068">
            <v>2008</v>
          </cell>
          <cell r="K4068">
            <v>7</v>
          </cell>
          <cell r="L4068" t="str">
            <v>Action</v>
          </cell>
          <cell r="M4068" t="str">
            <v>Comedy</v>
          </cell>
        </row>
        <row r="4069">
          <cell r="A4069" t="str">
            <v>Tony Scott</v>
          </cell>
          <cell r="B4069">
            <v>114</v>
          </cell>
          <cell r="C4069">
            <v>26871</v>
          </cell>
          <cell r="D4069" t="str">
            <v>Action|Crime|Thriller</v>
          </cell>
          <cell r="E4069" t="str">
            <v>Spy GameÂ </v>
          </cell>
          <cell r="F4069" t="str">
            <v>http://www.imdb.com/title/tt0266987/?ref_=fn_tt_tt_1</v>
          </cell>
          <cell r="G4069" t="str">
            <v>English</v>
          </cell>
          <cell r="H4069" t="str">
            <v>Germany</v>
          </cell>
          <cell r="I4069">
            <v>92000000</v>
          </cell>
          <cell r="J4069">
            <v>2001</v>
          </cell>
          <cell r="K4069">
            <v>7</v>
          </cell>
          <cell r="L4069" t="str">
            <v>Action</v>
          </cell>
          <cell r="M4069" t="str">
            <v>Crime</v>
          </cell>
          <cell r="N4069" t="str">
            <v>Thriller</v>
          </cell>
        </row>
        <row r="4070">
          <cell r="A4070" t="str">
            <v>Jan de Bont</v>
          </cell>
          <cell r="B4070">
            <v>113</v>
          </cell>
          <cell r="C4070">
            <v>241688385</v>
          </cell>
          <cell r="D4070" t="str">
            <v>Action|Adventure|Drama|Thriller</v>
          </cell>
          <cell r="E4070" t="str">
            <v>TwisterÂ </v>
          </cell>
          <cell r="F4070" t="str">
            <v>http://www.imdb.com/title/tt0117998/?ref_=fn_tt_tt_1</v>
          </cell>
          <cell r="G4070" t="str">
            <v>English</v>
          </cell>
          <cell r="H4070" t="str">
            <v>USA</v>
          </cell>
          <cell r="I4070">
            <v>92000000</v>
          </cell>
          <cell r="J4070">
            <v>1996</v>
          </cell>
          <cell r="K4070">
            <v>6.3</v>
          </cell>
          <cell r="L4070" t="str">
            <v>Action</v>
          </cell>
          <cell r="M4070" t="str">
            <v>Adventure</v>
          </cell>
          <cell r="N4070" t="str">
            <v>Drama</v>
          </cell>
          <cell r="O4070" t="str">
            <v>Thriller</v>
          </cell>
        </row>
        <row r="4071">
          <cell r="A4071" t="str">
            <v>Peter Jackson</v>
          </cell>
          <cell r="B4071">
            <v>171</v>
          </cell>
          <cell r="C4071">
            <v>313837577</v>
          </cell>
          <cell r="D4071" t="str">
            <v>Action|Adventure|Drama|Fantasy</v>
          </cell>
          <cell r="E4071" t="str">
            <v>The Lord of the Rings: The Fellowship of the RingÂ </v>
          </cell>
          <cell r="F4071" t="str">
            <v>http://www.imdb.com/title/tt0120737/?ref_=fn_tt_tt_1</v>
          </cell>
          <cell r="G4071" t="str">
            <v>English</v>
          </cell>
          <cell r="H4071" t="str">
            <v>New Zealand</v>
          </cell>
          <cell r="I4071">
            <v>93000000</v>
          </cell>
          <cell r="J4071">
            <v>2001</v>
          </cell>
          <cell r="K4071">
            <v>8.8000000000000007</v>
          </cell>
          <cell r="L4071" t="str">
            <v>Action</v>
          </cell>
          <cell r="M4071" t="str">
            <v>Adventure</v>
          </cell>
          <cell r="N4071" t="str">
            <v>Drama</v>
          </cell>
          <cell r="O4071" t="str">
            <v>Fantasy</v>
          </cell>
        </row>
        <row r="4072">
          <cell r="A4072" t="str">
            <v>Luc Besson</v>
          </cell>
          <cell r="B4072">
            <v>126</v>
          </cell>
          <cell r="C4072">
            <v>63540020</v>
          </cell>
          <cell r="D4072" t="str">
            <v>Action|Adventure|Sci-Fi</v>
          </cell>
          <cell r="E4072" t="str">
            <v>The Fifth ElementÂ </v>
          </cell>
          <cell r="F4072" t="str">
            <v>http://www.imdb.com/title/tt0119116/?ref_=fn_tt_tt_1</v>
          </cell>
          <cell r="G4072" t="str">
            <v>English</v>
          </cell>
          <cell r="H4072" t="str">
            <v>France</v>
          </cell>
          <cell r="I4072">
            <v>93000000</v>
          </cell>
          <cell r="J4072">
            <v>1997</v>
          </cell>
          <cell r="K4072">
            <v>7.7</v>
          </cell>
          <cell r="L4072" t="str">
            <v>Action</v>
          </cell>
          <cell r="M4072" t="str">
            <v>Adventure</v>
          </cell>
          <cell r="N4072" t="str">
            <v>Sci-Fi</v>
          </cell>
        </row>
        <row r="4073">
          <cell r="A4073" t="str">
            <v>Joe Johnston</v>
          </cell>
          <cell r="B4073">
            <v>92</v>
          </cell>
          <cell r="C4073">
            <v>181166115</v>
          </cell>
          <cell r="D4073" t="str">
            <v>Action|Adventure|Sci-Fi|Thriller</v>
          </cell>
          <cell r="E4073" t="str">
            <v>Jurassic Park IIIÂ </v>
          </cell>
          <cell r="F4073" t="str">
            <v>http://www.imdb.com/title/tt0163025/?ref_=fn_tt_tt_1</v>
          </cell>
          <cell r="G4073" t="str">
            <v>English</v>
          </cell>
          <cell r="H4073" t="str">
            <v>USA</v>
          </cell>
          <cell r="I4073">
            <v>93000000</v>
          </cell>
          <cell r="J4073">
            <v>2001</v>
          </cell>
          <cell r="K4073">
            <v>5.9</v>
          </cell>
          <cell r="L4073" t="str">
            <v>Action</v>
          </cell>
          <cell r="M4073" t="str">
            <v>Adventure</v>
          </cell>
          <cell r="N4073" t="str">
            <v>Sci-Fi</v>
          </cell>
          <cell r="O4073" t="str">
            <v>Thriller</v>
          </cell>
        </row>
        <row r="4074">
          <cell r="A4074" t="str">
            <v>Rupert Wyatt</v>
          </cell>
          <cell r="B4074">
            <v>105</v>
          </cell>
          <cell r="C4074">
            <v>176740650</v>
          </cell>
          <cell r="D4074" t="str">
            <v>Action|Drama|Sci-Fi|Thriller</v>
          </cell>
          <cell r="E4074" t="str">
            <v>Rise of the Planet of the ApesÂ </v>
          </cell>
          <cell r="F4074" t="str">
            <v>http://www.imdb.com/title/tt1318514/?ref_=fn_tt_tt_1</v>
          </cell>
          <cell r="G4074" t="str">
            <v>English</v>
          </cell>
          <cell r="H4074" t="str">
            <v>USA</v>
          </cell>
          <cell r="I4074">
            <v>93000000</v>
          </cell>
          <cell r="J4074">
            <v>2011</v>
          </cell>
          <cell r="K4074">
            <v>7.6</v>
          </cell>
          <cell r="L4074" t="str">
            <v>Action</v>
          </cell>
          <cell r="M4074" t="str">
            <v>Drama</v>
          </cell>
          <cell r="N4074" t="str">
            <v>Sci-Fi</v>
          </cell>
          <cell r="O4074" t="str">
            <v>Thriller</v>
          </cell>
        </row>
        <row r="4075">
          <cell r="A4075" t="str">
            <v>Yimou Zhang</v>
          </cell>
          <cell r="B4075">
            <v>146</v>
          </cell>
          <cell r="C4075">
            <v>9213</v>
          </cell>
          <cell r="D4075" t="str">
            <v>Drama|History|Romance|War</v>
          </cell>
          <cell r="E4075" t="str">
            <v>The Flowers of WarÂ </v>
          </cell>
          <cell r="F4075" t="str">
            <v>http://www.imdb.com/title/tt1410063/?ref_=fn_tt_tt_1</v>
          </cell>
          <cell r="G4075" t="str">
            <v>Mandarin</v>
          </cell>
          <cell r="H4075" t="str">
            <v>China</v>
          </cell>
          <cell r="I4075">
            <v>94000000</v>
          </cell>
          <cell r="J4075">
            <v>2011</v>
          </cell>
          <cell r="K4075">
            <v>7.6</v>
          </cell>
          <cell r="L4075" t="str">
            <v>Drama</v>
          </cell>
          <cell r="M4075" t="str">
            <v>History</v>
          </cell>
          <cell r="N4075" t="str">
            <v>Romance</v>
          </cell>
          <cell r="O4075" t="str">
            <v>War</v>
          </cell>
        </row>
        <row r="4076">
          <cell r="A4076" t="str">
            <v>Andrew Stanton</v>
          </cell>
          <cell r="B4076">
            <v>100</v>
          </cell>
          <cell r="C4076">
            <v>380838870</v>
          </cell>
          <cell r="D4076" t="str">
            <v>Adventure|Animation|Comedy|Family</v>
          </cell>
          <cell r="E4076" t="str">
            <v>Finding NemoÂ </v>
          </cell>
          <cell r="F4076" t="str">
            <v>http://www.imdb.com/title/tt0266543/?ref_=fn_tt_tt_1</v>
          </cell>
          <cell r="G4076" t="str">
            <v>English</v>
          </cell>
          <cell r="H4076" t="str">
            <v>USA</v>
          </cell>
          <cell r="I4076">
            <v>94000000</v>
          </cell>
          <cell r="J4076">
            <v>2003</v>
          </cell>
          <cell r="K4076">
            <v>8.1999999999999993</v>
          </cell>
          <cell r="L4076" t="str">
            <v>Adventure</v>
          </cell>
          <cell r="M4076" t="str">
            <v>Animation</v>
          </cell>
          <cell r="N4076" t="str">
            <v>Comedy</v>
          </cell>
          <cell r="O4076" t="str">
            <v>Family</v>
          </cell>
        </row>
        <row r="4077">
          <cell r="A4077" t="str">
            <v>Peter Jackson</v>
          </cell>
          <cell r="B4077">
            <v>192</v>
          </cell>
          <cell r="C4077">
            <v>377019252</v>
          </cell>
          <cell r="D4077" t="str">
            <v>Action|Adventure|Drama|Fantasy</v>
          </cell>
          <cell r="E4077" t="str">
            <v>The Lord of the Rings: The Return of the KingÂ </v>
          </cell>
          <cell r="F4077" t="str">
            <v>http://www.imdb.com/title/tt0167260/?ref_=fn_tt_tt_1</v>
          </cell>
          <cell r="G4077" t="str">
            <v>English</v>
          </cell>
          <cell r="H4077" t="str">
            <v>USA</v>
          </cell>
          <cell r="I4077">
            <v>94000000</v>
          </cell>
          <cell r="J4077">
            <v>2003</v>
          </cell>
          <cell r="K4077">
            <v>8.9</v>
          </cell>
          <cell r="L4077" t="str">
            <v>Action</v>
          </cell>
          <cell r="M4077" t="str">
            <v>Adventure</v>
          </cell>
          <cell r="N4077" t="str">
            <v>Drama</v>
          </cell>
          <cell r="O4077" t="str">
            <v>Fantasy</v>
          </cell>
        </row>
        <row r="4078">
          <cell r="A4078" t="str">
            <v>Peter Jackson</v>
          </cell>
          <cell r="B4078">
            <v>172</v>
          </cell>
          <cell r="C4078">
            <v>340478898</v>
          </cell>
          <cell r="D4078" t="str">
            <v>Action|Adventure|Drama|Fantasy</v>
          </cell>
          <cell r="E4078" t="str">
            <v>The Lord of the Rings: The Two TowersÂ </v>
          </cell>
          <cell r="F4078" t="str">
            <v>http://www.imdb.com/title/tt0167261/?ref_=fn_tt_tt_1</v>
          </cell>
          <cell r="G4078" t="str">
            <v>English</v>
          </cell>
          <cell r="H4078" t="str">
            <v>USA</v>
          </cell>
          <cell r="I4078">
            <v>94000000</v>
          </cell>
          <cell r="J4078">
            <v>2002</v>
          </cell>
          <cell r="K4078">
            <v>8.6999999999999993</v>
          </cell>
          <cell r="L4078" t="str">
            <v>Action</v>
          </cell>
          <cell r="M4078" t="str">
            <v>Adventure</v>
          </cell>
          <cell r="N4078" t="str">
            <v>Drama</v>
          </cell>
          <cell r="O4078" t="str">
            <v>Fantasy</v>
          </cell>
        </row>
        <row r="4079">
          <cell r="A4079" t="str">
            <v>Jay Roach</v>
          </cell>
          <cell r="B4079">
            <v>85</v>
          </cell>
          <cell r="C4079">
            <v>86897182</v>
          </cell>
          <cell r="D4079" t="str">
            <v>Comedy</v>
          </cell>
          <cell r="E4079" t="str">
            <v>The CampaignÂ </v>
          </cell>
          <cell r="F4079" t="str">
            <v>http://www.imdb.com/title/tt1790886/?ref_=fn_tt_tt_1</v>
          </cell>
          <cell r="G4079" t="str">
            <v>English</v>
          </cell>
          <cell r="H4079" t="str">
            <v>USA</v>
          </cell>
          <cell r="I4079">
            <v>95000000</v>
          </cell>
          <cell r="J4079">
            <v>2012</v>
          </cell>
          <cell r="K4079">
            <v>6.2</v>
          </cell>
          <cell r="L4079" t="str">
            <v>Comedy</v>
          </cell>
          <cell r="M4079">
            <v>0</v>
          </cell>
        </row>
        <row r="4080">
          <cell r="A4080" t="str">
            <v>Bibo Bergeron</v>
          </cell>
          <cell r="B4080">
            <v>89</v>
          </cell>
          <cell r="C4080">
            <v>50802661</v>
          </cell>
          <cell r="D4080" t="str">
            <v>Adventure|Animation|Comedy|Family|Romance</v>
          </cell>
          <cell r="E4080" t="str">
            <v>The Road to El DoradoÂ </v>
          </cell>
          <cell r="F4080" t="str">
            <v>http://www.imdb.com/title/tt0138749/?ref_=fn_tt_tt_1</v>
          </cell>
          <cell r="G4080" t="str">
            <v>English</v>
          </cell>
          <cell r="H4080" t="str">
            <v>USA</v>
          </cell>
          <cell r="I4080">
            <v>95000000</v>
          </cell>
          <cell r="J4080">
            <v>2000</v>
          </cell>
          <cell r="K4080">
            <v>6.9</v>
          </cell>
          <cell r="L4080" t="str">
            <v>Adventure</v>
          </cell>
          <cell r="M4080" t="str">
            <v>Animation</v>
          </cell>
          <cell r="N4080" t="str">
            <v>Comedy</v>
          </cell>
          <cell r="O4080" t="str">
            <v>Family</v>
          </cell>
        </row>
        <row r="4081">
          <cell r="A4081" t="str">
            <v>Steve Martino</v>
          </cell>
          <cell r="B4081">
            <v>88</v>
          </cell>
          <cell r="C4081">
            <v>161317423</v>
          </cell>
          <cell r="D4081" t="str">
            <v>Adventure|Animation|Comedy|Family</v>
          </cell>
          <cell r="E4081" t="str">
            <v>Ice Age: Continental DriftÂ </v>
          </cell>
          <cell r="F4081" t="str">
            <v>http://www.imdb.com/title/tt1667889/?ref_=fn_tt_tt_1</v>
          </cell>
          <cell r="G4081" t="str">
            <v>English</v>
          </cell>
          <cell r="H4081" t="str">
            <v>USA</v>
          </cell>
          <cell r="I4081">
            <v>95000000</v>
          </cell>
          <cell r="J4081">
            <v>2012</v>
          </cell>
          <cell r="K4081">
            <v>6.6</v>
          </cell>
          <cell r="L4081" t="str">
            <v>Adventure</v>
          </cell>
          <cell r="M4081" t="str">
            <v>Animation</v>
          </cell>
          <cell r="N4081" t="str">
            <v>Comedy</v>
          </cell>
          <cell r="O4081" t="str">
            <v>Family</v>
          </cell>
        </row>
        <row r="4082">
          <cell r="A4082" t="str">
            <v>Kenneth Branagh</v>
          </cell>
          <cell r="B4082">
            <v>105</v>
          </cell>
          <cell r="C4082">
            <v>201148159</v>
          </cell>
          <cell r="D4082" t="str">
            <v>Drama|Family|Fantasy|Romance</v>
          </cell>
          <cell r="E4082" t="str">
            <v>CinderellaÂ </v>
          </cell>
          <cell r="F4082" t="str">
            <v>http://www.imdb.com/title/tt1661199/?ref_=fn_tt_tt_1</v>
          </cell>
          <cell r="G4082" t="str">
            <v>English</v>
          </cell>
          <cell r="H4082" t="str">
            <v>USA</v>
          </cell>
          <cell r="I4082">
            <v>95000000</v>
          </cell>
          <cell r="J4082">
            <v>2015</v>
          </cell>
          <cell r="K4082">
            <v>7</v>
          </cell>
          <cell r="L4082" t="str">
            <v>Drama</v>
          </cell>
          <cell r="M4082" t="str">
            <v>Family</v>
          </cell>
          <cell r="N4082" t="str">
            <v>Fantasy</v>
          </cell>
          <cell r="O4082" t="str">
            <v>Romance</v>
          </cell>
        </row>
        <row r="4083">
          <cell r="A4083" t="str">
            <v>Sergey Bodrov</v>
          </cell>
          <cell r="B4083">
            <v>102</v>
          </cell>
          <cell r="C4083">
            <v>17176900</v>
          </cell>
          <cell r="D4083" t="str">
            <v>Action|Adventure|Fantasy</v>
          </cell>
          <cell r="E4083" t="str">
            <v>Seventh SonÂ </v>
          </cell>
          <cell r="F4083" t="str">
            <v>http://www.imdb.com/title/tt1121096/?ref_=fn_tt_tt_1</v>
          </cell>
          <cell r="G4083" t="str">
            <v>English</v>
          </cell>
          <cell r="H4083" t="str">
            <v>USA</v>
          </cell>
          <cell r="I4083">
            <v>95000000</v>
          </cell>
          <cell r="J4083">
            <v>2014</v>
          </cell>
          <cell r="K4083">
            <v>5.5</v>
          </cell>
          <cell r="L4083" t="str">
            <v>Action</v>
          </cell>
          <cell r="M4083" t="str">
            <v>Adventure</v>
          </cell>
          <cell r="N4083" t="str">
            <v>Fantasy</v>
          </cell>
        </row>
        <row r="4084">
          <cell r="A4084" t="str">
            <v>Chris Columbus</v>
          </cell>
          <cell r="B4084">
            <v>118</v>
          </cell>
          <cell r="C4084">
            <v>88761720</v>
          </cell>
          <cell r="D4084" t="str">
            <v>Adventure|Family|Fantasy</v>
          </cell>
          <cell r="E4084" t="str">
            <v>Percy Jackson &amp; the Olympians: The Lightning ThiefÂ </v>
          </cell>
          <cell r="F4084" t="str">
            <v>http://www.imdb.com/title/tt0814255/?ref_=fn_tt_tt_1</v>
          </cell>
          <cell r="G4084" t="str">
            <v>English</v>
          </cell>
          <cell r="H4084" t="str">
            <v>UK</v>
          </cell>
          <cell r="I4084">
            <v>95000000</v>
          </cell>
          <cell r="J4084">
            <v>2010</v>
          </cell>
          <cell r="K4084">
            <v>5.9</v>
          </cell>
          <cell r="L4084" t="str">
            <v>Adventure</v>
          </cell>
          <cell r="M4084" t="str">
            <v>Family</v>
          </cell>
          <cell r="N4084" t="str">
            <v>Fantasy</v>
          </cell>
        </row>
        <row r="4085">
          <cell r="A4085" t="str">
            <v>Paul Verhoeven</v>
          </cell>
          <cell r="B4085">
            <v>119</v>
          </cell>
          <cell r="C4085">
            <v>73209340</v>
          </cell>
          <cell r="D4085" t="str">
            <v>Action|Horror|Sci-Fi|Thriller</v>
          </cell>
          <cell r="E4085" t="str">
            <v>Hollow ManÂ </v>
          </cell>
          <cell r="F4085" t="str">
            <v>http://www.imdb.com/title/tt0164052/?ref_=fn_tt_tt_1</v>
          </cell>
          <cell r="G4085" t="str">
            <v>English</v>
          </cell>
          <cell r="H4085" t="str">
            <v>USA</v>
          </cell>
          <cell r="I4085">
            <v>95000000</v>
          </cell>
          <cell r="J4085">
            <v>2000</v>
          </cell>
          <cell r="K4085">
            <v>5.7</v>
          </cell>
          <cell r="L4085" t="str">
            <v>Action</v>
          </cell>
          <cell r="M4085" t="str">
            <v>Horror</v>
          </cell>
          <cell r="N4085" t="str">
            <v>Sci-Fi</v>
          </cell>
          <cell r="O4085" t="str">
            <v>Thriller</v>
          </cell>
        </row>
        <row r="4086">
          <cell r="A4086" t="str">
            <v>Jan de Bont</v>
          </cell>
          <cell r="B4086">
            <v>117</v>
          </cell>
          <cell r="C4086">
            <v>65653758</v>
          </cell>
          <cell r="D4086" t="str">
            <v>Action|Adventure|Fantasy</v>
          </cell>
          <cell r="E4086" t="str">
            <v>Lara Croft Tomb Raider: The Cradle of LifeÂ </v>
          </cell>
          <cell r="F4086" t="str">
            <v>http://www.imdb.com/title/tt0325703/?ref_=fn_tt_tt_1</v>
          </cell>
          <cell r="G4086" t="str">
            <v>English</v>
          </cell>
          <cell r="H4086" t="str">
            <v>USA</v>
          </cell>
          <cell r="I4086">
            <v>95000000</v>
          </cell>
          <cell r="J4086">
            <v>2003</v>
          </cell>
          <cell r="K4086">
            <v>5.5</v>
          </cell>
          <cell r="L4086" t="str">
            <v>Action</v>
          </cell>
          <cell r="M4086" t="str">
            <v>Adventure</v>
          </cell>
          <cell r="N4086" t="str">
            <v>Fantasy</v>
          </cell>
        </row>
        <row r="4087">
          <cell r="A4087" t="str">
            <v>Simon West</v>
          </cell>
          <cell r="B4087">
            <v>116</v>
          </cell>
          <cell r="C4087">
            <v>102678089</v>
          </cell>
          <cell r="D4087" t="str">
            <v>Drama|Mystery|Thriller</v>
          </cell>
          <cell r="E4087" t="str">
            <v>The General's DaughterÂ </v>
          </cell>
          <cell r="F4087" t="str">
            <v>http://www.imdb.com/title/tt0144214/?ref_=fn_tt_tt_1</v>
          </cell>
          <cell r="G4087" t="str">
            <v>English</v>
          </cell>
          <cell r="H4087" t="str">
            <v>USA</v>
          </cell>
          <cell r="I4087">
            <v>95000000</v>
          </cell>
          <cell r="J4087">
            <v>1999</v>
          </cell>
          <cell r="K4087">
            <v>6.3</v>
          </cell>
          <cell r="L4087" t="str">
            <v>Drama</v>
          </cell>
          <cell r="M4087" t="str">
            <v>Mystery</v>
          </cell>
          <cell r="N4087" t="str">
            <v>Thriller</v>
          </cell>
        </row>
        <row r="4088">
          <cell r="A4088" t="str">
            <v>Stephen Sommers</v>
          </cell>
          <cell r="B4088">
            <v>130</v>
          </cell>
          <cell r="C4088">
            <v>202007640</v>
          </cell>
          <cell r="D4088" t="str">
            <v>Action|Adventure|Fantasy|Thriller</v>
          </cell>
          <cell r="E4088" t="str">
            <v>The Mummy ReturnsÂ </v>
          </cell>
          <cell r="F4088" t="str">
            <v>http://www.imdb.com/title/tt0209163/?ref_=fn_tt_tt_1</v>
          </cell>
          <cell r="G4088" t="str">
            <v>English</v>
          </cell>
          <cell r="H4088" t="str">
            <v>USA</v>
          </cell>
          <cell r="I4088">
            <v>98000000</v>
          </cell>
          <cell r="J4088">
            <v>2001</v>
          </cell>
          <cell r="K4088">
            <v>6.3</v>
          </cell>
          <cell r="L4088" t="str">
            <v>Action</v>
          </cell>
          <cell r="M4088" t="str">
            <v>Adventure</v>
          </cell>
          <cell r="N4088" t="str">
            <v>Fantasy</v>
          </cell>
          <cell r="O4088" t="str">
            <v>Thriller</v>
          </cell>
        </row>
        <row r="4089">
          <cell r="A4089" t="str">
            <v>Renny Harlin</v>
          </cell>
          <cell r="B4089">
            <v>124</v>
          </cell>
          <cell r="C4089">
            <v>11000000</v>
          </cell>
          <cell r="D4089" t="str">
            <v>Action|Adventure|Comedy</v>
          </cell>
          <cell r="E4089" t="str">
            <v>Cutthroat IslandÂ </v>
          </cell>
          <cell r="F4089" t="str">
            <v>http://www.imdb.com/title/tt0112760/?ref_=fn_tt_tt_1</v>
          </cell>
          <cell r="G4089" t="str">
            <v>English</v>
          </cell>
          <cell r="H4089" t="str">
            <v>USA</v>
          </cell>
          <cell r="I4089">
            <v>98000000</v>
          </cell>
          <cell r="J4089">
            <v>1995</v>
          </cell>
          <cell r="K4089">
            <v>5.6</v>
          </cell>
          <cell r="L4089" t="str">
            <v>Action</v>
          </cell>
          <cell r="M4089" t="str">
            <v>Adventure</v>
          </cell>
          <cell r="N4089" t="str">
            <v>Comedy</v>
          </cell>
        </row>
        <row r="4090">
          <cell r="A4090" t="str">
            <v>Joon-ho Bong</v>
          </cell>
          <cell r="B4090">
            <v>110</v>
          </cell>
          <cell r="C4090">
            <v>2201412</v>
          </cell>
          <cell r="D4090" t="str">
            <v>Comedy|Drama|Horror|Sci-Fi</v>
          </cell>
          <cell r="E4090" t="str">
            <v>The HostÂ </v>
          </cell>
          <cell r="F4090" t="str">
            <v>http://www.imdb.com/title/tt0468492/?ref_=fn_tt_tt_1</v>
          </cell>
          <cell r="G4090" t="str">
            <v>Korean</v>
          </cell>
          <cell r="H4090" t="str">
            <v>South Korea</v>
          </cell>
          <cell r="I4090">
            <v>11000000</v>
          </cell>
          <cell r="J4090">
            <v>2006</v>
          </cell>
          <cell r="K4090">
            <v>7</v>
          </cell>
          <cell r="L4090" t="str">
            <v>Comedy</v>
          </cell>
          <cell r="M4090" t="str">
            <v>Drama</v>
          </cell>
          <cell r="N4090" t="str">
            <v>Horror</v>
          </cell>
          <cell r="O4090" t="str">
            <v>Sci-Fi</v>
          </cell>
        </row>
        <row r="4091">
          <cell r="A4091" t="str">
            <v>Chan-wook Park</v>
          </cell>
          <cell r="B4091">
            <v>112</v>
          </cell>
          <cell r="C4091">
            <v>211667</v>
          </cell>
          <cell r="D4091" t="str">
            <v>Crime|Drama</v>
          </cell>
          <cell r="E4091" t="str">
            <v>Lady VengeanceÂ </v>
          </cell>
          <cell r="F4091" t="str">
            <v>http://www.imdb.com/title/tt0451094/?ref_=fn_tt_tt_1</v>
          </cell>
          <cell r="G4091" t="str">
            <v>Korean</v>
          </cell>
          <cell r="H4091" t="str">
            <v>South Korea</v>
          </cell>
          <cell r="I4091">
            <v>4500000</v>
          </cell>
          <cell r="J4091">
            <v>2005</v>
          </cell>
          <cell r="K4091">
            <v>7.7</v>
          </cell>
          <cell r="L4091" t="str">
            <v>Crime</v>
          </cell>
          <cell r="M4091" t="str">
            <v>Drama</v>
          </cell>
        </row>
        <row r="4092">
          <cell r="A4092" t="str">
            <v>Lajos Koltai</v>
          </cell>
          <cell r="B4092">
            <v>134</v>
          </cell>
          <cell r="C4092">
            <v>195888</v>
          </cell>
          <cell r="D4092" t="str">
            <v>Drama|Romance|War</v>
          </cell>
          <cell r="E4092" t="str">
            <v>FatelessÂ </v>
          </cell>
          <cell r="F4092" t="str">
            <v>http://www.imdb.com/title/tt0367082/?ref_=fn_tt_tt_1</v>
          </cell>
          <cell r="G4092" t="str">
            <v>Hungarian</v>
          </cell>
          <cell r="H4092" t="str">
            <v>Hungary</v>
          </cell>
          <cell r="I4092">
            <v>12000000</v>
          </cell>
          <cell r="J4092">
            <v>2005</v>
          </cell>
          <cell r="K4092">
            <v>7.1</v>
          </cell>
          <cell r="L4092" t="str">
            <v>Drama</v>
          </cell>
          <cell r="M4092" t="str">
            <v>Romance</v>
          </cell>
          <cell r="N4092" t="str">
            <v>War</v>
          </cell>
        </row>
        <row r="4093">
          <cell r="A4093" t="str">
            <v>Hayao Miyazaki</v>
          </cell>
          <cell r="B4093">
            <v>134</v>
          </cell>
          <cell r="C4093">
            <v>2298191</v>
          </cell>
          <cell r="D4093" t="str">
            <v>Adventure|Animation|Fantasy</v>
          </cell>
          <cell r="E4093" t="str">
            <v>Princess MononokeÂ </v>
          </cell>
          <cell r="F4093" t="str">
            <v>http://www.imdb.com/title/tt0119698/?ref_=fn_tt_tt_1</v>
          </cell>
          <cell r="G4093" t="str">
            <v>Japanese</v>
          </cell>
          <cell r="H4093" t="str">
            <v>Japan</v>
          </cell>
          <cell r="I4093">
            <v>19600000</v>
          </cell>
          <cell r="J4093">
            <v>1997</v>
          </cell>
          <cell r="K4093">
            <v>8.4</v>
          </cell>
          <cell r="L4093" t="str">
            <v>Adventure</v>
          </cell>
          <cell r="M4093" t="str">
            <v>Animation</v>
          </cell>
          <cell r="N4093" t="str">
            <v>Fantasy</v>
          </cell>
        </row>
        <row r="4094">
          <cell r="A4094" t="str">
            <v>Katsuhiro Ã”tomo</v>
          </cell>
          <cell r="B4094">
            <v>103</v>
          </cell>
          <cell r="C4094">
            <v>410388</v>
          </cell>
          <cell r="D4094" t="str">
            <v>Action|Adventure|Animation|Family|Sci-Fi|Thriller</v>
          </cell>
          <cell r="E4094" t="str">
            <v>SteamboyÂ </v>
          </cell>
          <cell r="F4094" t="str">
            <v>http://www.imdb.com/title/tt0348121/?ref_=fn_tt_tt_1</v>
          </cell>
          <cell r="G4094" t="str">
            <v>Japanese</v>
          </cell>
          <cell r="H4094" t="str">
            <v>Japan</v>
          </cell>
          <cell r="I4094">
            <v>26000000</v>
          </cell>
          <cell r="J4094">
            <v>2004</v>
          </cell>
          <cell r="K4094">
            <v>6.9</v>
          </cell>
          <cell r="L4094" t="str">
            <v>Action</v>
          </cell>
          <cell r="M4094" t="str">
            <v>Adventure</v>
          </cell>
          <cell r="N4094" t="str">
            <v>Animation</v>
          </cell>
          <cell r="O4094" t="str">
            <v>Family</v>
          </cell>
        </row>
        <row r="4095">
          <cell r="A4095" t="str">
            <v>Katsuhiro Ã”tomo</v>
          </cell>
          <cell r="B4095">
            <v>124</v>
          </cell>
          <cell r="C4095">
            <v>439162</v>
          </cell>
          <cell r="D4095" t="str">
            <v>Action|Animation|Sci-Fi</v>
          </cell>
          <cell r="E4095" t="str">
            <v>AkiraÂ </v>
          </cell>
          <cell r="F4095" t="str">
            <v>http://www.imdb.com/title/tt0094625/?ref_=fn_tt_tt_1</v>
          </cell>
          <cell r="G4095" t="str">
            <v>Japanese</v>
          </cell>
          <cell r="H4095" t="str">
            <v>Japan</v>
          </cell>
          <cell r="I4095">
            <v>5700000</v>
          </cell>
          <cell r="J4095">
            <v>1988</v>
          </cell>
          <cell r="K4095">
            <v>8.1</v>
          </cell>
          <cell r="L4095" t="str">
            <v>Action</v>
          </cell>
          <cell r="M4095" t="str">
            <v>Animation</v>
          </cell>
          <cell r="N4095" t="str">
            <v>Sci-Fi</v>
          </cell>
        </row>
        <row r="4096">
          <cell r="A4096" t="str">
            <v>Takao Okawara</v>
          </cell>
          <cell r="B4096">
            <v>99</v>
          </cell>
          <cell r="C4096">
            <v>10037390</v>
          </cell>
          <cell r="D4096" t="str">
            <v>Action|Adventure|Drama|Sci-Fi|Thriller</v>
          </cell>
          <cell r="E4096" t="str">
            <v>Godzilla 2000Â </v>
          </cell>
          <cell r="F4096" t="str">
            <v>http://www.imdb.com/title/tt0188640/?ref_=fn_tt_tt_1</v>
          </cell>
          <cell r="G4096" t="str">
            <v>Japanese</v>
          </cell>
          <cell r="H4096" t="str">
            <v>Japan</v>
          </cell>
          <cell r="I4096">
            <v>8300000</v>
          </cell>
          <cell r="J4096">
            <v>1999</v>
          </cell>
          <cell r="K4096">
            <v>6</v>
          </cell>
          <cell r="L4096" t="str">
            <v>Action</v>
          </cell>
          <cell r="M4096" t="str">
            <v>Adventure</v>
          </cell>
          <cell r="N4096" t="str">
            <v>Drama</v>
          </cell>
          <cell r="O4096" t="str">
            <v>Sci-Fi</v>
          </cell>
        </row>
        <row r="4097">
          <cell r="A4097" t="str">
            <v>Karan Johar</v>
          </cell>
          <cell r="B4097">
            <v>193</v>
          </cell>
          <cell r="C4097">
            <v>3275443</v>
          </cell>
          <cell r="D4097" t="str">
            <v>Drama</v>
          </cell>
          <cell r="E4097" t="str">
            <v>Kabhi Alvida Naa KehnaÂ </v>
          </cell>
          <cell r="F4097" t="str">
            <v>http://www.imdb.com/title/tt0449999/?ref_=fn_tt_tt_1</v>
          </cell>
          <cell r="G4097" t="str">
            <v>Hindi</v>
          </cell>
          <cell r="H4097" t="str">
            <v>India</v>
          </cell>
          <cell r="I4097">
            <v>11000000</v>
          </cell>
          <cell r="J4097">
            <v>2006</v>
          </cell>
          <cell r="K4097">
            <v>6</v>
          </cell>
          <cell r="L4097" t="str">
            <v>Drama</v>
          </cell>
          <cell r="M4097">
            <v>0</v>
          </cell>
        </row>
        <row r="4098">
          <cell r="A4098" t="str">
            <v>Carlos Saura</v>
          </cell>
          <cell r="B4098">
            <v>115</v>
          </cell>
          <cell r="C4098">
            <v>1687311</v>
          </cell>
          <cell r="D4098" t="str">
            <v>Drama|Musical</v>
          </cell>
          <cell r="E4098" t="str">
            <v>TangoÂ </v>
          </cell>
          <cell r="F4098" t="str">
            <v>http://www.imdb.com/title/tt0120274/?ref_=fn_tt_tt_1</v>
          </cell>
          <cell r="G4098" t="str">
            <v>Spanish</v>
          </cell>
          <cell r="H4098" t="str">
            <v>Spain</v>
          </cell>
          <cell r="I4098">
            <v>4600000</v>
          </cell>
          <cell r="J4098">
            <v>1998</v>
          </cell>
          <cell r="K4098">
            <v>7.2</v>
          </cell>
          <cell r="L4098" t="str">
            <v>Drama</v>
          </cell>
          <cell r="M4098" t="str">
            <v>Musical</v>
          </cell>
        </row>
        <row r="4099">
          <cell r="A4099" t="str">
            <v>Anurag Basu</v>
          </cell>
          <cell r="B4099">
            <v>90</v>
          </cell>
          <cell r="C4099">
            <v>1602466</v>
          </cell>
          <cell r="D4099" t="str">
            <v>Action|Drama|Romance|Thriller</v>
          </cell>
          <cell r="E4099" t="str">
            <v>KitesÂ </v>
          </cell>
          <cell r="F4099" t="str">
            <v>http://www.imdb.com/title/tt1198101/?ref_=fn_tt_tt_1</v>
          </cell>
          <cell r="G4099" t="str">
            <v>English</v>
          </cell>
          <cell r="H4099" t="str">
            <v>India</v>
          </cell>
          <cell r="I4099">
            <v>9200000</v>
          </cell>
          <cell r="J4099">
            <v>2010</v>
          </cell>
          <cell r="K4099">
            <v>6</v>
          </cell>
          <cell r="L4099" t="str">
            <v>Action</v>
          </cell>
          <cell r="M4099" t="str">
            <v>Drama</v>
          </cell>
          <cell r="N4099" t="str">
            <v>Romance</v>
          </cell>
          <cell r="O4099" t="str">
            <v>Thriller</v>
          </cell>
        </row>
        <row r="4100">
          <cell r="A4100" t="str">
            <v>John Woo</v>
          </cell>
          <cell r="B4100">
            <v>150</v>
          </cell>
          <cell r="C4100">
            <v>626809</v>
          </cell>
          <cell r="D4100" t="str">
            <v>Action|Adventure|Drama|History|War</v>
          </cell>
          <cell r="E4100" t="str">
            <v>Red CliffÂ </v>
          </cell>
          <cell r="F4100" t="str">
            <v>http://www.imdb.com/title/tt0425637/?ref_=fn_tt_tt_1</v>
          </cell>
          <cell r="G4100" t="str">
            <v>Mandarin</v>
          </cell>
          <cell r="H4100" t="str">
            <v>China</v>
          </cell>
          <cell r="I4100">
            <v>80000000</v>
          </cell>
          <cell r="J4100">
            <v>2008</v>
          </cell>
          <cell r="K4100">
            <v>7.4</v>
          </cell>
          <cell r="L4100" t="str">
            <v>Action</v>
          </cell>
          <cell r="M4100" t="str">
            <v>Adventure</v>
          </cell>
          <cell r="N4100" t="str">
            <v>Drama</v>
          </cell>
          <cell r="O4100" t="str">
            <v>History</v>
          </cell>
        </row>
        <row r="4101">
          <cell r="A4101" t="str">
            <v>Chatrichalerm Yukol</v>
          </cell>
          <cell r="B4101">
            <v>300</v>
          </cell>
          <cell r="C4101">
            <v>454255</v>
          </cell>
          <cell r="D4101" t="str">
            <v>Action|Adventure|Drama|History|War</v>
          </cell>
          <cell r="E4101" t="str">
            <v>The Legend of SuriyothaiÂ </v>
          </cell>
          <cell r="F4101" t="str">
            <v>http://www.imdb.com/title/tt0290879/?ref_=fn_tt_tt_1</v>
          </cell>
          <cell r="G4101" t="str">
            <v>Thai</v>
          </cell>
          <cell r="H4101" t="str">
            <v>Thailand</v>
          </cell>
          <cell r="I4101">
            <v>1100000</v>
          </cell>
          <cell r="J4101">
            <v>2001</v>
          </cell>
          <cell r="K4101">
            <v>6.6</v>
          </cell>
          <cell r="L4101" t="str">
            <v>Action</v>
          </cell>
          <cell r="M4101" t="str">
            <v>Adventure</v>
          </cell>
          <cell r="N4101" t="str">
            <v>Drama</v>
          </cell>
          <cell r="O4101" t="str">
            <v>History</v>
          </cell>
        </row>
        <row r="4102">
          <cell r="A4102" t="str">
            <v>Luc Besson</v>
          </cell>
          <cell r="B4102">
            <v>158</v>
          </cell>
          <cell r="C4102">
            <v>14131298</v>
          </cell>
          <cell r="D4102" t="str">
            <v>Adventure|Biography|Drama|History|War</v>
          </cell>
          <cell r="E4102" t="str">
            <v>The Messenger: The Story of Joan of ArcÂ </v>
          </cell>
          <cell r="F4102" t="str">
            <v>http://www.imdb.com/title/tt0151137/?ref_=fn_tt_tt_1</v>
          </cell>
          <cell r="G4102" t="str">
            <v>English</v>
          </cell>
          <cell r="H4102" t="str">
            <v>France</v>
          </cell>
          <cell r="I4102">
            <v>60000000</v>
          </cell>
          <cell r="J4102">
            <v>1999</v>
          </cell>
          <cell r="K4102">
            <v>6.4</v>
          </cell>
          <cell r="L4102" t="str">
            <v>Adventure</v>
          </cell>
          <cell r="M4102" t="str">
            <v>Biography</v>
          </cell>
          <cell r="N4102" t="str">
            <v>Drama</v>
          </cell>
          <cell r="O4102" t="str">
            <v>History</v>
          </cell>
        </row>
        <row r="4103">
          <cell r="A4103" t="str">
            <v>Gore Verbinski</v>
          </cell>
          <cell r="B4103">
            <v>169</v>
          </cell>
          <cell r="C4103">
            <v>309404152</v>
          </cell>
          <cell r="D4103" t="str">
            <v>Action|Adventure|Fantasy</v>
          </cell>
          <cell r="E4103" t="str">
            <v>Pirates of the Caribbean: At World's EndÂ </v>
          </cell>
          <cell r="F4103" t="str">
            <v>http://www.imdb.com/title/tt0449088/?ref_=fn_tt_tt_1</v>
          </cell>
          <cell r="G4103" t="str">
            <v>English</v>
          </cell>
          <cell r="H4103" t="str">
            <v>USA</v>
          </cell>
          <cell r="I4103">
            <v>300000000</v>
          </cell>
          <cell r="J4103">
            <v>2007</v>
          </cell>
          <cell r="K4103">
            <v>7.1</v>
          </cell>
          <cell r="L4103" t="str">
            <v>Action</v>
          </cell>
          <cell r="M4103" t="str">
            <v>Adventure</v>
          </cell>
          <cell r="N4103" t="str">
            <v>Fantasy</v>
          </cell>
        </row>
        <row r="4104">
          <cell r="A4104" t="str">
            <v>Tony Jaa</v>
          </cell>
          <cell r="B4104">
            <v>110</v>
          </cell>
          <cell r="C4104">
            <v>102055</v>
          </cell>
          <cell r="D4104" t="str">
            <v>Action</v>
          </cell>
          <cell r="E4104" t="str">
            <v>Ong-bak 2Â </v>
          </cell>
          <cell r="F4104" t="str">
            <v>http://www.imdb.com/title/tt0785035/?ref_=fn_tt_tt_1</v>
          </cell>
          <cell r="G4104" t="str">
            <v>Thai</v>
          </cell>
          <cell r="H4104" t="str">
            <v>Thailand</v>
          </cell>
          <cell r="I4104">
            <v>15000000</v>
          </cell>
          <cell r="J4104">
            <v>2008</v>
          </cell>
          <cell r="K4104">
            <v>6.2</v>
          </cell>
          <cell r="L4104" t="str">
            <v>Action</v>
          </cell>
          <cell r="M4104">
            <v>0</v>
          </cell>
        </row>
        <row r="4105">
          <cell r="A4105" t="str">
            <v>Andrew Stanton</v>
          </cell>
          <cell r="B4105">
            <v>132</v>
          </cell>
          <cell r="C4105">
            <v>73058679</v>
          </cell>
          <cell r="D4105" t="str">
            <v>Action|Adventure|Sci-Fi</v>
          </cell>
          <cell r="E4105" t="str">
            <v>John CarterÂ </v>
          </cell>
          <cell r="F4105" t="str">
            <v>http://www.imdb.com/title/tt0401729/?ref_=fn_tt_tt_1</v>
          </cell>
          <cell r="G4105" t="str">
            <v>English</v>
          </cell>
          <cell r="H4105" t="str">
            <v>USA</v>
          </cell>
          <cell r="I4105">
            <v>263700000</v>
          </cell>
          <cell r="J4105">
            <v>2012</v>
          </cell>
          <cell r="K4105">
            <v>6.6</v>
          </cell>
          <cell r="L4105" t="str">
            <v>Action</v>
          </cell>
          <cell r="M4105" t="str">
            <v>Adventure</v>
          </cell>
          <cell r="N4105" t="str">
            <v>Sci-Fi</v>
          </cell>
        </row>
        <row r="4106">
          <cell r="A4106" t="str">
            <v>Nathan Greno</v>
          </cell>
          <cell r="B4106">
            <v>100</v>
          </cell>
          <cell r="C4106">
            <v>200807262</v>
          </cell>
          <cell r="D4106" t="str">
            <v>Adventure|Animation|Comedy|Family|Fantasy|Musical|Romance</v>
          </cell>
          <cell r="E4106" t="str">
            <v>TangledÂ </v>
          </cell>
          <cell r="F4106" t="str">
            <v>http://www.imdb.com/title/tt0398286/?ref_=fn_tt_tt_1</v>
          </cell>
          <cell r="G4106" t="str">
            <v>English</v>
          </cell>
          <cell r="H4106" t="str">
            <v>USA</v>
          </cell>
          <cell r="I4106">
            <v>260000000</v>
          </cell>
          <cell r="J4106">
            <v>2010</v>
          </cell>
          <cell r="K4106">
            <v>7.8</v>
          </cell>
          <cell r="L4106" t="str">
            <v>Adventure</v>
          </cell>
          <cell r="M4106" t="str">
            <v>Animation</v>
          </cell>
          <cell r="N4106" t="str">
            <v>Comedy</v>
          </cell>
          <cell r="O4106" t="str">
            <v>Family</v>
          </cell>
        </row>
        <row r="4107">
          <cell r="A4107" t="str">
            <v>Sam Raimi</v>
          </cell>
          <cell r="B4107">
            <v>156</v>
          </cell>
          <cell r="C4107">
            <v>336530303</v>
          </cell>
          <cell r="D4107" t="str">
            <v>Action|Adventure|Romance</v>
          </cell>
          <cell r="E4107" t="str">
            <v>Spider-Man 3Â </v>
          </cell>
          <cell r="F4107" t="str">
            <v>http://www.imdb.com/title/tt0413300/?ref_=fn_tt_tt_1</v>
          </cell>
          <cell r="G4107" t="str">
            <v>English</v>
          </cell>
          <cell r="H4107" t="str">
            <v>USA</v>
          </cell>
          <cell r="I4107">
            <v>258000000</v>
          </cell>
          <cell r="J4107">
            <v>2007</v>
          </cell>
          <cell r="K4107">
            <v>6.2</v>
          </cell>
          <cell r="L4107" t="str">
            <v>Action</v>
          </cell>
          <cell r="M4107" t="str">
            <v>Adventure</v>
          </cell>
          <cell r="N4107" t="str">
            <v>Romance</v>
          </cell>
        </row>
        <row r="4108">
          <cell r="A4108" t="str">
            <v>Christopher Nolan</v>
          </cell>
          <cell r="B4108">
            <v>164</v>
          </cell>
          <cell r="C4108">
            <v>448130642</v>
          </cell>
          <cell r="D4108" t="str">
            <v>Action|Thriller</v>
          </cell>
          <cell r="E4108" t="str">
            <v>The Dark Knight RisesÂ </v>
          </cell>
          <cell r="F4108" t="str">
            <v>http://www.imdb.com/title/tt1345836/?ref_=fn_tt_tt_1</v>
          </cell>
          <cell r="G4108" t="str">
            <v>English</v>
          </cell>
          <cell r="H4108" t="str">
            <v>USA</v>
          </cell>
          <cell r="I4108">
            <v>250000000</v>
          </cell>
          <cell r="J4108">
            <v>2012</v>
          </cell>
          <cell r="K4108">
            <v>8.5</v>
          </cell>
          <cell r="L4108" t="str">
            <v>Action</v>
          </cell>
          <cell r="M4108" t="str">
            <v>Thriller</v>
          </cell>
        </row>
        <row r="4109">
          <cell r="A4109" t="str">
            <v>Joss Whedon</v>
          </cell>
          <cell r="B4109">
            <v>141</v>
          </cell>
          <cell r="C4109">
            <v>458991599</v>
          </cell>
          <cell r="D4109" t="str">
            <v>Action|Adventure|Sci-Fi</v>
          </cell>
          <cell r="E4109" t="str">
            <v>Avengers: Age of UltronÂ </v>
          </cell>
          <cell r="F4109" t="str">
            <v>http://www.imdb.com/title/tt2395427/?ref_=fn_tt_tt_1</v>
          </cell>
          <cell r="G4109" t="str">
            <v>English</v>
          </cell>
          <cell r="H4109" t="str">
            <v>USA</v>
          </cell>
          <cell r="I4109">
            <v>250000000</v>
          </cell>
          <cell r="J4109">
            <v>2015</v>
          </cell>
          <cell r="K4109">
            <v>7.5</v>
          </cell>
          <cell r="L4109" t="str">
            <v>Action</v>
          </cell>
          <cell r="M4109" t="str">
            <v>Adventure</v>
          </cell>
          <cell r="N4109" t="str">
            <v>Sci-Fi</v>
          </cell>
        </row>
        <row r="4110">
          <cell r="A4110" t="str">
            <v>David Yates</v>
          </cell>
          <cell r="B4110">
            <v>153</v>
          </cell>
          <cell r="C4110">
            <v>301956980</v>
          </cell>
          <cell r="D4110" t="str">
            <v>Adventure|Family|Fantasy|Mystery</v>
          </cell>
          <cell r="E4110" t="str">
            <v>Harry Potter and the Half-Blood PrinceÂ </v>
          </cell>
          <cell r="F4110" t="str">
            <v>http://www.imdb.com/title/tt0417741/?ref_=fn_tt_tt_1</v>
          </cell>
          <cell r="G4110" t="str">
            <v>English</v>
          </cell>
          <cell r="H4110" t="str">
            <v>UK</v>
          </cell>
          <cell r="I4110">
            <v>250000000</v>
          </cell>
          <cell r="J4110">
            <v>2009</v>
          </cell>
          <cell r="K4110">
            <v>7.5</v>
          </cell>
          <cell r="L4110" t="str">
            <v>Adventure</v>
          </cell>
          <cell r="M4110" t="str">
            <v>Family</v>
          </cell>
          <cell r="N4110" t="str">
            <v>Fantasy</v>
          </cell>
          <cell r="O4110" t="str">
            <v>Mystery</v>
          </cell>
        </row>
        <row r="4111">
          <cell r="A4111" t="str">
            <v>Zack Snyder</v>
          </cell>
          <cell r="B4111">
            <v>183</v>
          </cell>
          <cell r="C4111">
            <v>330249062</v>
          </cell>
          <cell r="D4111" t="str">
            <v>Action|Adventure|Sci-Fi</v>
          </cell>
          <cell r="E4111" t="str">
            <v>Batman v Superman: Dawn of JusticeÂ </v>
          </cell>
          <cell r="F4111" t="str">
            <v>http://www.imdb.com/title/tt2975590/?ref_=fn_tt_tt_1</v>
          </cell>
          <cell r="G4111" t="str">
            <v>English</v>
          </cell>
          <cell r="H4111" t="str">
            <v>USA</v>
          </cell>
          <cell r="I4111">
            <v>250000000</v>
          </cell>
          <cell r="J4111">
            <v>2016</v>
          </cell>
          <cell r="K4111">
            <v>6.9</v>
          </cell>
          <cell r="L4111" t="str">
            <v>Action</v>
          </cell>
          <cell r="M4111" t="str">
            <v>Adventure</v>
          </cell>
          <cell r="N4111" t="str">
            <v>Sci-Fi</v>
          </cell>
        </row>
        <row r="4112">
          <cell r="A4112" t="str">
            <v>Rob Marshall</v>
          </cell>
          <cell r="B4112">
            <v>136</v>
          </cell>
          <cell r="C4112">
            <v>241063875</v>
          </cell>
          <cell r="D4112" t="str">
            <v>Action|Adventure|Fantasy</v>
          </cell>
          <cell r="E4112" t="str">
            <v>Pirates of the Caribbean: On Stranger TidesÂ </v>
          </cell>
          <cell r="F4112" t="str">
            <v>http://www.imdb.com/title/tt1298650/?ref_=fn_tt_tt_1</v>
          </cell>
          <cell r="G4112" t="str">
            <v>English</v>
          </cell>
          <cell r="H4112" t="str">
            <v>USA</v>
          </cell>
          <cell r="I4112">
            <v>250000000</v>
          </cell>
          <cell r="J4112">
            <v>2011</v>
          </cell>
          <cell r="K4112">
            <v>6.7</v>
          </cell>
          <cell r="L4112" t="str">
            <v>Action</v>
          </cell>
          <cell r="M4112" t="str">
            <v>Adventure</v>
          </cell>
          <cell r="N4112" t="str">
            <v>Fantasy</v>
          </cell>
        </row>
        <row r="4113">
          <cell r="A4113" t="str">
            <v>Peter Jackson</v>
          </cell>
          <cell r="B4113">
            <v>164</v>
          </cell>
          <cell r="C4113">
            <v>255108370</v>
          </cell>
          <cell r="D4113" t="str">
            <v>Adventure|Fantasy</v>
          </cell>
          <cell r="E4113" t="str">
            <v>The Hobbit: The Battle of the Five ArmiesÂ </v>
          </cell>
          <cell r="F4113" t="str">
            <v>http://www.imdb.com/title/tt2310332/?ref_=fn_tt_tt_1</v>
          </cell>
          <cell r="G4113" t="str">
            <v>English</v>
          </cell>
          <cell r="H4113" t="str">
            <v>New Zealand</v>
          </cell>
          <cell r="I4113">
            <v>250000000</v>
          </cell>
          <cell r="J4113">
            <v>2014</v>
          </cell>
          <cell r="K4113">
            <v>7.5</v>
          </cell>
          <cell r="L4113" t="str">
            <v>Adventure</v>
          </cell>
          <cell r="M4113" t="str">
            <v>Fantasy</v>
          </cell>
        </row>
        <row r="4114">
          <cell r="A4114" t="str">
            <v>Anthony Russo</v>
          </cell>
          <cell r="B4114">
            <v>147</v>
          </cell>
          <cell r="C4114">
            <v>407197282</v>
          </cell>
          <cell r="D4114" t="str">
            <v>Action|Adventure|Sci-Fi</v>
          </cell>
          <cell r="E4114" t="str">
            <v>Captain America: Civil WarÂ </v>
          </cell>
          <cell r="F4114" t="str">
            <v>http://www.imdb.com/title/tt3498820/?ref_=fn_tt_tt_1</v>
          </cell>
          <cell r="G4114" t="str">
            <v>English</v>
          </cell>
          <cell r="H4114" t="str">
            <v>USA</v>
          </cell>
          <cell r="I4114">
            <v>250000000</v>
          </cell>
          <cell r="J4114">
            <v>2016</v>
          </cell>
          <cell r="K4114">
            <v>8.1999999999999993</v>
          </cell>
          <cell r="L4114" t="str">
            <v>Action</v>
          </cell>
          <cell r="M4114" t="str">
            <v>Adventure</v>
          </cell>
          <cell r="N4114" t="str">
            <v>Sci-Fi</v>
          </cell>
        </row>
        <row r="4115">
          <cell r="A4115" t="str">
            <v>Sam Mendes</v>
          </cell>
          <cell r="B4115">
            <v>148</v>
          </cell>
          <cell r="C4115">
            <v>200074175</v>
          </cell>
          <cell r="D4115" t="str">
            <v>Action|Adventure|Thriller</v>
          </cell>
          <cell r="E4115" t="str">
            <v>SpectreÂ </v>
          </cell>
          <cell r="F4115" t="str">
            <v>http://www.imdb.com/title/tt2379713/?ref_=fn_tt_tt_1</v>
          </cell>
          <cell r="G4115" t="str">
            <v>English</v>
          </cell>
          <cell r="H4115" t="str">
            <v>UK</v>
          </cell>
          <cell r="I4115">
            <v>245000000</v>
          </cell>
          <cell r="J4115">
            <v>2015</v>
          </cell>
          <cell r="K4115">
            <v>6.8</v>
          </cell>
          <cell r="L4115" t="str">
            <v>Action</v>
          </cell>
          <cell r="M4115" t="str">
            <v>Adventure</v>
          </cell>
          <cell r="N4115" t="str">
            <v>Thriller</v>
          </cell>
        </row>
        <row r="4116">
          <cell r="A4116" t="str">
            <v>James Cameron</v>
          </cell>
          <cell r="B4116">
            <v>178</v>
          </cell>
          <cell r="C4116">
            <v>760505847</v>
          </cell>
          <cell r="D4116" t="str">
            <v>Action|Adventure|Fantasy|Sci-Fi</v>
          </cell>
          <cell r="E4116" t="str">
            <v>AvatarÂ </v>
          </cell>
          <cell r="F4116" t="str">
            <v>http://www.imdb.com/title/tt0499549/?ref_=fn_tt_tt_1</v>
          </cell>
          <cell r="G4116" t="str">
            <v>English</v>
          </cell>
          <cell r="H4116" t="str">
            <v>USA</v>
          </cell>
          <cell r="I4116">
            <v>237000000</v>
          </cell>
          <cell r="J4116">
            <v>2009</v>
          </cell>
          <cell r="K4116">
            <v>7.9</v>
          </cell>
          <cell r="L4116" t="str">
            <v>Action</v>
          </cell>
          <cell r="M4116" t="str">
            <v>Adventure</v>
          </cell>
          <cell r="N4116" t="str">
            <v>Fantasy</v>
          </cell>
          <cell r="O4116" t="str">
            <v>Sci-Fi</v>
          </cell>
        </row>
        <row r="4117">
          <cell r="A4117" t="str">
            <v>Marc Webb</v>
          </cell>
          <cell r="B4117">
            <v>153</v>
          </cell>
          <cell r="C4117">
            <v>262030663</v>
          </cell>
          <cell r="D4117" t="str">
            <v>Action|Adventure|Fantasy</v>
          </cell>
          <cell r="E4117" t="str">
            <v>The Amazing Spider-ManÂ </v>
          </cell>
          <cell r="F4117" t="str">
            <v>http://www.imdb.com/title/tt0948470/?ref_=fn_tt_tt_1</v>
          </cell>
          <cell r="G4117" t="str">
            <v>English</v>
          </cell>
          <cell r="H4117" t="str">
            <v>USA</v>
          </cell>
          <cell r="I4117">
            <v>230000000</v>
          </cell>
          <cell r="J4117">
            <v>2012</v>
          </cell>
          <cell r="K4117">
            <v>7</v>
          </cell>
          <cell r="L4117" t="str">
            <v>Action</v>
          </cell>
          <cell r="M4117" t="str">
            <v>Adventure</v>
          </cell>
          <cell r="N4117" t="str">
            <v>Fantasy</v>
          </cell>
        </row>
        <row r="4118">
          <cell r="A4118" t="str">
            <v>Gore Verbinski</v>
          </cell>
          <cell r="B4118">
            <v>151</v>
          </cell>
          <cell r="C4118">
            <v>423032628</v>
          </cell>
          <cell r="D4118" t="str">
            <v>Action|Adventure|Fantasy</v>
          </cell>
          <cell r="E4118" t="str">
            <v>Pirates of the Caribbean: Dead Man's ChestÂ </v>
          </cell>
          <cell r="F4118" t="str">
            <v>http://www.imdb.com/title/tt0383574/?ref_=fn_tt_tt_1</v>
          </cell>
          <cell r="G4118" t="str">
            <v>English</v>
          </cell>
          <cell r="H4118" t="str">
            <v>USA</v>
          </cell>
          <cell r="I4118">
            <v>225000000</v>
          </cell>
          <cell r="J4118">
            <v>2006</v>
          </cell>
          <cell r="K4118">
            <v>7.3</v>
          </cell>
          <cell r="L4118" t="str">
            <v>Action</v>
          </cell>
          <cell r="M4118" t="str">
            <v>Adventure</v>
          </cell>
          <cell r="N4118" t="str">
            <v>Fantasy</v>
          </cell>
        </row>
        <row r="4119">
          <cell r="A4119" t="str">
            <v>Zack Snyder</v>
          </cell>
          <cell r="B4119">
            <v>143</v>
          </cell>
          <cell r="C4119">
            <v>291021565</v>
          </cell>
          <cell r="D4119" t="str">
            <v>Action|Adventure|Fantasy|Sci-Fi</v>
          </cell>
          <cell r="E4119" t="str">
            <v>Man of SteelÂ </v>
          </cell>
          <cell r="F4119" t="str">
            <v>http://www.imdb.com/title/tt0770828/?ref_=fn_tt_tt_1</v>
          </cell>
          <cell r="G4119" t="str">
            <v>English</v>
          </cell>
          <cell r="H4119" t="str">
            <v>USA</v>
          </cell>
          <cell r="I4119">
            <v>225000000</v>
          </cell>
          <cell r="J4119">
            <v>2013</v>
          </cell>
          <cell r="K4119">
            <v>7.2</v>
          </cell>
          <cell r="L4119" t="str">
            <v>Action</v>
          </cell>
          <cell r="M4119" t="str">
            <v>Adventure</v>
          </cell>
          <cell r="N4119" t="str">
            <v>Fantasy</v>
          </cell>
          <cell r="O4119" t="str">
            <v>Sci-Fi</v>
          </cell>
        </row>
        <row r="4120">
          <cell r="A4120" t="str">
            <v>Andrew Adamson</v>
          </cell>
          <cell r="B4120">
            <v>150</v>
          </cell>
          <cell r="C4120">
            <v>141614023</v>
          </cell>
          <cell r="D4120" t="str">
            <v>Action|Adventure|Family|Fantasy</v>
          </cell>
          <cell r="E4120" t="str">
            <v>The Chronicles of Narnia: Prince CaspianÂ </v>
          </cell>
          <cell r="F4120" t="str">
            <v>http://www.imdb.com/title/tt0499448/?ref_=fn_tt_tt_1</v>
          </cell>
          <cell r="G4120" t="str">
            <v>English</v>
          </cell>
          <cell r="H4120" t="str">
            <v>USA</v>
          </cell>
          <cell r="I4120">
            <v>225000000</v>
          </cell>
          <cell r="J4120">
            <v>2008</v>
          </cell>
          <cell r="K4120">
            <v>6.6</v>
          </cell>
          <cell r="L4120" t="str">
            <v>Action</v>
          </cell>
          <cell r="M4120" t="str">
            <v>Adventure</v>
          </cell>
          <cell r="N4120" t="str">
            <v>Family</v>
          </cell>
          <cell r="O4120" t="str">
            <v>Fantasy</v>
          </cell>
        </row>
        <row r="4121">
          <cell r="A4121" t="str">
            <v>Barry Sonnenfeld</v>
          </cell>
          <cell r="B4121">
            <v>106</v>
          </cell>
          <cell r="C4121">
            <v>179020854</v>
          </cell>
          <cell r="D4121" t="str">
            <v>Action|Adventure|Comedy|Family|Fantasy|Sci-Fi</v>
          </cell>
          <cell r="E4121" t="str">
            <v>Men in Black 3Â </v>
          </cell>
          <cell r="F4121" t="str">
            <v>http://www.imdb.com/title/tt1409024/?ref_=fn_tt_tt_1</v>
          </cell>
          <cell r="G4121" t="str">
            <v>English</v>
          </cell>
          <cell r="H4121" t="str">
            <v>USA</v>
          </cell>
          <cell r="I4121">
            <v>225000000</v>
          </cell>
          <cell r="J4121">
            <v>2012</v>
          </cell>
          <cell r="K4121">
            <v>6.8</v>
          </cell>
          <cell r="L4121" t="str">
            <v>Action</v>
          </cell>
          <cell r="M4121" t="str">
            <v>Adventure</v>
          </cell>
          <cell r="N4121" t="str">
            <v>Comedy</v>
          </cell>
          <cell r="O4121" t="str">
            <v>Family</v>
          </cell>
        </row>
        <row r="4122">
          <cell r="A4122" t="str">
            <v>Peter Jackson</v>
          </cell>
          <cell r="B4122">
            <v>186</v>
          </cell>
          <cell r="C4122">
            <v>258355354</v>
          </cell>
          <cell r="D4122" t="str">
            <v>Adventure|Fantasy</v>
          </cell>
          <cell r="E4122" t="str">
            <v>The Hobbit: The Desolation of SmaugÂ </v>
          </cell>
          <cell r="F4122" t="str">
            <v>http://www.imdb.com/title/tt1170358/?ref_=fn_tt_tt_1</v>
          </cell>
          <cell r="G4122" t="str">
            <v>English</v>
          </cell>
          <cell r="H4122" t="str">
            <v>USA</v>
          </cell>
          <cell r="I4122">
            <v>225000000</v>
          </cell>
          <cell r="J4122">
            <v>2013</v>
          </cell>
          <cell r="K4122">
            <v>7.9</v>
          </cell>
          <cell r="L4122" t="str">
            <v>Adventure</v>
          </cell>
          <cell r="M4122" t="str">
            <v>Fantasy</v>
          </cell>
        </row>
        <row r="4123">
          <cell r="A4123" t="str">
            <v>Joss Whedon</v>
          </cell>
          <cell r="B4123">
            <v>173</v>
          </cell>
          <cell r="C4123">
            <v>623279547</v>
          </cell>
          <cell r="D4123" t="str">
            <v>Action|Adventure|Sci-Fi</v>
          </cell>
          <cell r="E4123" t="str">
            <v>The AvengersÂ </v>
          </cell>
          <cell r="F4123" t="str">
            <v>http://www.imdb.com/title/tt0848228/?ref_=fn_tt_tt_1</v>
          </cell>
          <cell r="G4123" t="str">
            <v>English</v>
          </cell>
          <cell r="H4123" t="str">
            <v>USA</v>
          </cell>
          <cell r="I4123">
            <v>220000000</v>
          </cell>
          <cell r="J4123">
            <v>2012</v>
          </cell>
          <cell r="K4123">
            <v>8.1</v>
          </cell>
          <cell r="L4123" t="str">
            <v>Action</v>
          </cell>
          <cell r="M4123" t="str">
            <v>Adventure</v>
          </cell>
          <cell r="N4123" t="str">
            <v>Sci-Fi</v>
          </cell>
        </row>
        <row r="4124">
          <cell r="A4124" t="str">
            <v>Gore Verbinski</v>
          </cell>
          <cell r="B4124">
            <v>150</v>
          </cell>
          <cell r="C4124">
            <v>89289910</v>
          </cell>
          <cell r="D4124" t="str">
            <v>Action|Adventure|Western</v>
          </cell>
          <cell r="E4124" t="str">
            <v>The Lone RangerÂ </v>
          </cell>
          <cell r="F4124" t="str">
            <v>http://www.imdb.com/title/tt1210819/?ref_=fn_tt_tt_1</v>
          </cell>
          <cell r="G4124" t="str">
            <v>English</v>
          </cell>
          <cell r="H4124" t="str">
            <v>USA</v>
          </cell>
          <cell r="I4124">
            <v>215000000</v>
          </cell>
          <cell r="J4124">
            <v>2013</v>
          </cell>
          <cell r="K4124">
            <v>6.5</v>
          </cell>
          <cell r="L4124" t="str">
            <v>Action</v>
          </cell>
          <cell r="M4124" t="str">
            <v>Adventure</v>
          </cell>
          <cell r="N4124" t="str">
            <v>Western</v>
          </cell>
        </row>
        <row r="4125">
          <cell r="A4125" t="str">
            <v>Sam Raimi</v>
          </cell>
          <cell r="B4125">
            <v>130</v>
          </cell>
          <cell r="C4125">
            <v>234903076</v>
          </cell>
          <cell r="D4125" t="str">
            <v>Adventure|Family|Fantasy</v>
          </cell>
          <cell r="E4125" t="str">
            <v>Oz the Great and PowerfulÂ </v>
          </cell>
          <cell r="F4125" t="str">
            <v>http://www.imdb.com/title/tt1623205/?ref_=fn_tt_tt_1</v>
          </cell>
          <cell r="G4125" t="str">
            <v>English</v>
          </cell>
          <cell r="H4125" t="str">
            <v>USA</v>
          </cell>
          <cell r="I4125">
            <v>215000000</v>
          </cell>
          <cell r="J4125">
            <v>2013</v>
          </cell>
          <cell r="K4125">
            <v>6.4</v>
          </cell>
          <cell r="L4125" t="str">
            <v>Adventure</v>
          </cell>
          <cell r="M4125" t="str">
            <v>Family</v>
          </cell>
          <cell r="N4125" t="str">
            <v>Fantasy</v>
          </cell>
        </row>
        <row r="4126">
          <cell r="A4126" t="str">
            <v>Brett Ratner</v>
          </cell>
          <cell r="B4126">
            <v>104</v>
          </cell>
          <cell r="C4126">
            <v>234360014</v>
          </cell>
          <cell r="D4126" t="str">
            <v>Action|Adventure|Fantasy|Sci-Fi|Thriller</v>
          </cell>
          <cell r="E4126" t="str">
            <v>X-Men: The Last StandÂ </v>
          </cell>
          <cell r="F4126" t="str">
            <v>http://www.imdb.com/title/tt0376994/?ref_=fn_tt_tt_1</v>
          </cell>
          <cell r="G4126" t="str">
            <v>English</v>
          </cell>
          <cell r="H4126" t="str">
            <v>Canada</v>
          </cell>
          <cell r="I4126">
            <v>210000000</v>
          </cell>
          <cell r="J4126">
            <v>2006</v>
          </cell>
          <cell r="K4126">
            <v>6.8</v>
          </cell>
          <cell r="L4126" t="str">
            <v>Action</v>
          </cell>
          <cell r="M4126" t="str">
            <v>Adventure</v>
          </cell>
          <cell r="N4126" t="str">
            <v>Fantasy</v>
          </cell>
          <cell r="O4126" t="str">
            <v>Sci-Fi</v>
          </cell>
        </row>
        <row r="4127">
          <cell r="A4127" t="str">
            <v>Michael Bay</v>
          </cell>
          <cell r="B4127">
            <v>165</v>
          </cell>
          <cell r="C4127">
            <v>245428137</v>
          </cell>
          <cell r="D4127" t="str">
            <v>Action|Adventure|Sci-Fi</v>
          </cell>
          <cell r="E4127" t="str">
            <v>Transformers: Age of ExtinctionÂ </v>
          </cell>
          <cell r="F4127" t="str">
            <v>http://www.imdb.com/title/tt2109248/?ref_=fn_tt_tt_1</v>
          </cell>
          <cell r="G4127" t="str">
            <v>English</v>
          </cell>
          <cell r="H4127" t="str">
            <v>USA</v>
          </cell>
          <cell r="I4127">
            <v>210000000</v>
          </cell>
          <cell r="J4127">
            <v>2014</v>
          </cell>
          <cell r="K4127">
            <v>5.7</v>
          </cell>
          <cell r="L4127" t="str">
            <v>Action</v>
          </cell>
          <cell r="M4127" t="str">
            <v>Adventure</v>
          </cell>
          <cell r="N4127" t="str">
            <v>Sci-Fi</v>
          </cell>
        </row>
        <row r="4128">
          <cell r="A4128" t="str">
            <v>Bryan Singer</v>
          </cell>
          <cell r="B4128">
            <v>169</v>
          </cell>
          <cell r="C4128">
            <v>200069408</v>
          </cell>
          <cell r="D4128" t="str">
            <v>Action|Adventure|Sci-Fi</v>
          </cell>
          <cell r="E4128" t="str">
            <v>Superman ReturnsÂ </v>
          </cell>
          <cell r="F4128" t="str">
            <v>http://www.imdb.com/title/tt0348150/?ref_=fn_tt_tt_1</v>
          </cell>
          <cell r="G4128" t="str">
            <v>English</v>
          </cell>
          <cell r="H4128" t="str">
            <v>USA</v>
          </cell>
          <cell r="I4128">
            <v>209000000</v>
          </cell>
          <cell r="J4128">
            <v>2006</v>
          </cell>
          <cell r="K4128">
            <v>6.1</v>
          </cell>
          <cell r="L4128" t="str">
            <v>Action</v>
          </cell>
          <cell r="M4128" t="str">
            <v>Adventure</v>
          </cell>
          <cell r="N4128" t="str">
            <v>Sci-Fi</v>
          </cell>
        </row>
        <row r="4129">
          <cell r="A4129" t="str">
            <v>Peter Berg</v>
          </cell>
          <cell r="B4129">
            <v>131</v>
          </cell>
          <cell r="C4129">
            <v>65173160</v>
          </cell>
          <cell r="D4129" t="str">
            <v>Action|Adventure|Sci-Fi|Thriller</v>
          </cell>
          <cell r="E4129" t="str">
            <v>BattleshipÂ </v>
          </cell>
          <cell r="F4129" t="str">
            <v>http://www.imdb.com/title/tt1440129/?ref_=fn_tt_tt_1</v>
          </cell>
          <cell r="G4129" t="str">
            <v>English</v>
          </cell>
          <cell r="H4129" t="str">
            <v>USA</v>
          </cell>
          <cell r="I4129">
            <v>209000000</v>
          </cell>
          <cell r="J4129">
            <v>2012</v>
          </cell>
          <cell r="K4129">
            <v>5.9</v>
          </cell>
          <cell r="L4129" t="str">
            <v>Action</v>
          </cell>
          <cell r="M4129" t="str">
            <v>Adventure</v>
          </cell>
          <cell r="N4129" t="str">
            <v>Sci-Fi</v>
          </cell>
          <cell r="O4129" t="str">
            <v>Thriller</v>
          </cell>
        </row>
        <row r="4130">
          <cell r="A4130" t="str">
            <v>Peter Jackson</v>
          </cell>
          <cell r="B4130">
            <v>201</v>
          </cell>
          <cell r="C4130">
            <v>218051260</v>
          </cell>
          <cell r="D4130" t="str">
            <v>Action|Adventure|Drama|Romance</v>
          </cell>
          <cell r="E4130" t="str">
            <v>King KongÂ </v>
          </cell>
          <cell r="F4130" t="str">
            <v>http://www.imdb.com/title/tt0360717/?ref_=fn_tt_tt_1</v>
          </cell>
          <cell r="G4130" t="str">
            <v>English</v>
          </cell>
          <cell r="H4130" t="str">
            <v>New Zealand</v>
          </cell>
          <cell r="I4130">
            <v>207000000</v>
          </cell>
          <cell r="J4130">
            <v>2005</v>
          </cell>
          <cell r="K4130">
            <v>7.2</v>
          </cell>
          <cell r="L4130" t="str">
            <v>Action</v>
          </cell>
          <cell r="M4130" t="str">
            <v>Adventure</v>
          </cell>
          <cell r="N4130" t="str">
            <v>Drama</v>
          </cell>
          <cell r="O4130" t="str">
            <v>Romance</v>
          </cell>
        </row>
        <row r="4131">
          <cell r="A4131" t="str">
            <v>Marc Forster</v>
          </cell>
          <cell r="B4131">
            <v>106</v>
          </cell>
          <cell r="C4131">
            <v>168368427</v>
          </cell>
          <cell r="D4131" t="str">
            <v>Action|Adventure</v>
          </cell>
          <cell r="E4131" t="str">
            <v>Quantum of SolaceÂ </v>
          </cell>
          <cell r="F4131" t="str">
            <v>http://www.imdb.com/title/tt0830515/?ref_=fn_tt_tt_1</v>
          </cell>
          <cell r="G4131" t="str">
            <v>English</v>
          </cell>
          <cell r="H4131" t="str">
            <v>UK</v>
          </cell>
          <cell r="I4131">
            <v>200000000</v>
          </cell>
          <cell r="J4131">
            <v>2008</v>
          </cell>
          <cell r="K4131">
            <v>6.7</v>
          </cell>
          <cell r="L4131" t="str">
            <v>Action</v>
          </cell>
          <cell r="M4131" t="str">
            <v>Adventure</v>
          </cell>
        </row>
        <row r="4132">
          <cell r="A4132" t="str">
            <v>Ridley Scott</v>
          </cell>
          <cell r="B4132">
            <v>156</v>
          </cell>
          <cell r="C4132">
            <v>105219735</v>
          </cell>
          <cell r="D4132" t="str">
            <v>Action|Adventure|Drama|History</v>
          </cell>
          <cell r="E4132" t="str">
            <v>Robin HoodÂ </v>
          </cell>
          <cell r="F4132" t="str">
            <v>http://www.imdb.com/title/tt0955308/?ref_=fn_tt_tt_1</v>
          </cell>
          <cell r="G4132" t="str">
            <v>English</v>
          </cell>
          <cell r="H4132" t="str">
            <v>USA</v>
          </cell>
          <cell r="I4132">
            <v>200000000</v>
          </cell>
          <cell r="J4132">
            <v>2010</v>
          </cell>
          <cell r="K4132">
            <v>6.7</v>
          </cell>
          <cell r="L4132" t="str">
            <v>Action</v>
          </cell>
          <cell r="M4132" t="str">
            <v>Adventure</v>
          </cell>
          <cell r="N4132" t="str">
            <v>Drama</v>
          </cell>
          <cell r="O4132" t="str">
            <v>History</v>
          </cell>
        </row>
        <row r="4133">
          <cell r="A4133" t="str">
            <v>James Cameron</v>
          </cell>
          <cell r="B4133">
            <v>194</v>
          </cell>
          <cell r="C4133">
            <v>658672302</v>
          </cell>
          <cell r="D4133" t="str">
            <v>Drama|Romance</v>
          </cell>
          <cell r="E4133" t="str">
            <v>TitanicÂ </v>
          </cell>
          <cell r="F4133" t="str">
            <v>http://www.imdb.com/title/tt0120338/?ref_=fn_tt_tt_1</v>
          </cell>
          <cell r="G4133" t="str">
            <v>English</v>
          </cell>
          <cell r="H4133" t="str">
            <v>USA</v>
          </cell>
          <cell r="I4133">
            <v>200000000</v>
          </cell>
          <cell r="J4133">
            <v>1997</v>
          </cell>
          <cell r="K4133">
            <v>7.7</v>
          </cell>
          <cell r="L4133" t="str">
            <v>Drama</v>
          </cell>
          <cell r="M4133" t="str">
            <v>Romance</v>
          </cell>
        </row>
        <row r="4134">
          <cell r="A4134" t="str">
            <v>Sam Mendes</v>
          </cell>
          <cell r="B4134">
            <v>143</v>
          </cell>
          <cell r="C4134">
            <v>304360277</v>
          </cell>
          <cell r="D4134" t="str">
            <v>Action|Adventure|Thriller</v>
          </cell>
          <cell r="E4134" t="str">
            <v>SkyfallÂ </v>
          </cell>
          <cell r="F4134" t="str">
            <v>http://www.imdb.com/title/tt1074638/?ref_=fn_tt_tt_1</v>
          </cell>
          <cell r="G4134" t="str">
            <v>English</v>
          </cell>
          <cell r="H4134" t="str">
            <v>UK</v>
          </cell>
          <cell r="I4134">
            <v>200000000</v>
          </cell>
          <cell r="J4134">
            <v>2012</v>
          </cell>
          <cell r="K4134">
            <v>7.8</v>
          </cell>
          <cell r="L4134" t="str">
            <v>Action</v>
          </cell>
          <cell r="M4134" t="str">
            <v>Adventure</v>
          </cell>
          <cell r="N4134" t="str">
            <v>Thriller</v>
          </cell>
        </row>
        <row r="4135">
          <cell r="A4135" t="str">
            <v>Sam Raimi</v>
          </cell>
          <cell r="B4135">
            <v>135</v>
          </cell>
          <cell r="C4135">
            <v>373377893</v>
          </cell>
          <cell r="D4135" t="str">
            <v>Action|Adventure|Fantasy|Romance</v>
          </cell>
          <cell r="E4135" t="str">
            <v>Spider-Man 2Â </v>
          </cell>
          <cell r="F4135" t="str">
            <v>http://www.imdb.com/title/tt0316654/?ref_=fn_tt_tt_1</v>
          </cell>
          <cell r="G4135" t="str">
            <v>English</v>
          </cell>
          <cell r="H4135" t="str">
            <v>USA</v>
          </cell>
          <cell r="I4135">
            <v>200000000</v>
          </cell>
          <cell r="J4135">
            <v>2004</v>
          </cell>
          <cell r="K4135">
            <v>7.3</v>
          </cell>
          <cell r="L4135" t="str">
            <v>Action</v>
          </cell>
          <cell r="M4135" t="str">
            <v>Adventure</v>
          </cell>
          <cell r="N4135" t="str">
            <v>Fantasy</v>
          </cell>
          <cell r="O4135" t="str">
            <v>Romance</v>
          </cell>
        </row>
        <row r="4136">
          <cell r="A4136" t="str">
            <v>Shane Black</v>
          </cell>
          <cell r="B4136">
            <v>195</v>
          </cell>
          <cell r="C4136">
            <v>408992272</v>
          </cell>
          <cell r="D4136" t="str">
            <v>Action|Adventure|Sci-Fi</v>
          </cell>
          <cell r="E4136" t="str">
            <v>Iron Man 3Â </v>
          </cell>
          <cell r="F4136" t="str">
            <v>http://www.imdb.com/title/tt1300854/?ref_=fn_tt_tt_1</v>
          </cell>
          <cell r="G4136" t="str">
            <v>English</v>
          </cell>
          <cell r="H4136" t="str">
            <v>USA</v>
          </cell>
          <cell r="I4136">
            <v>200000000</v>
          </cell>
          <cell r="J4136">
            <v>2013</v>
          </cell>
          <cell r="K4136">
            <v>7.2</v>
          </cell>
          <cell r="L4136" t="str">
            <v>Action</v>
          </cell>
          <cell r="M4136" t="str">
            <v>Adventure</v>
          </cell>
          <cell r="N4136" t="str">
            <v>Sci-Fi</v>
          </cell>
        </row>
        <row r="4137">
          <cell r="A4137" t="str">
            <v>Tim Burton</v>
          </cell>
          <cell r="B4137">
            <v>108</v>
          </cell>
          <cell r="C4137">
            <v>334185206</v>
          </cell>
          <cell r="D4137" t="str">
            <v>Adventure|Family|Fantasy</v>
          </cell>
          <cell r="E4137" t="str">
            <v>Alice in WonderlandÂ </v>
          </cell>
          <cell r="F4137" t="str">
            <v>http://www.imdb.com/title/tt1014759/?ref_=fn_tt_tt_1</v>
          </cell>
          <cell r="G4137" t="str">
            <v>English</v>
          </cell>
          <cell r="H4137" t="str">
            <v>USA</v>
          </cell>
          <cell r="I4137">
            <v>200000000</v>
          </cell>
          <cell r="J4137">
            <v>2010</v>
          </cell>
          <cell r="K4137">
            <v>6.5</v>
          </cell>
          <cell r="L4137" t="str">
            <v>Adventure</v>
          </cell>
          <cell r="M4137" t="str">
            <v>Family</v>
          </cell>
          <cell r="N4137" t="str">
            <v>Fantasy</v>
          </cell>
        </row>
        <row r="4138">
          <cell r="A4138" t="str">
            <v>Dan Scanlon</v>
          </cell>
          <cell r="B4138">
            <v>104</v>
          </cell>
          <cell r="C4138">
            <v>268488329</v>
          </cell>
          <cell r="D4138" t="str">
            <v>Adventure|Animation|Comedy|Family|Fantasy</v>
          </cell>
          <cell r="E4138" t="str">
            <v>Monsters UniversityÂ </v>
          </cell>
          <cell r="F4138" t="str">
            <v>http://www.imdb.com/title/tt1453405/?ref_=fn_tt_tt_1</v>
          </cell>
          <cell r="G4138" t="str">
            <v>English</v>
          </cell>
          <cell r="H4138" t="str">
            <v>USA</v>
          </cell>
          <cell r="I4138">
            <v>200000000</v>
          </cell>
          <cell r="J4138">
            <v>2013</v>
          </cell>
          <cell r="K4138">
            <v>7.3</v>
          </cell>
          <cell r="L4138" t="str">
            <v>Adventure</v>
          </cell>
          <cell r="M4138" t="str">
            <v>Animation</v>
          </cell>
          <cell r="N4138" t="str">
            <v>Comedy</v>
          </cell>
          <cell r="O4138" t="str">
            <v>Family</v>
          </cell>
        </row>
        <row r="4139">
          <cell r="A4139" t="str">
            <v>Michael Bay</v>
          </cell>
          <cell r="B4139">
            <v>150</v>
          </cell>
          <cell r="C4139">
            <v>402076689</v>
          </cell>
          <cell r="D4139" t="str">
            <v>Action|Adventure|Sci-Fi</v>
          </cell>
          <cell r="E4139" t="str">
            <v>Transformers: Revenge of the FallenÂ </v>
          </cell>
          <cell r="F4139" t="str">
            <v>http://www.imdb.com/title/tt1055369/?ref_=fn_tt_tt_1</v>
          </cell>
          <cell r="G4139" t="str">
            <v>English</v>
          </cell>
          <cell r="H4139" t="str">
            <v>USA</v>
          </cell>
          <cell r="I4139">
            <v>200000000</v>
          </cell>
          <cell r="J4139">
            <v>2009</v>
          </cell>
          <cell r="K4139">
            <v>6</v>
          </cell>
          <cell r="L4139" t="str">
            <v>Action</v>
          </cell>
          <cell r="M4139" t="str">
            <v>Adventure</v>
          </cell>
          <cell r="N4139" t="str">
            <v>Sci-Fi</v>
          </cell>
        </row>
        <row r="4140">
          <cell r="A4140" t="str">
            <v>Marc Webb</v>
          </cell>
          <cell r="B4140">
            <v>142</v>
          </cell>
          <cell r="C4140">
            <v>202853933</v>
          </cell>
          <cell r="D4140" t="str">
            <v>Action|Adventure|Fantasy|Sci-Fi</v>
          </cell>
          <cell r="E4140" t="str">
            <v>The Amazing Spider-Man 2Â </v>
          </cell>
          <cell r="F4140" t="str">
            <v>http://www.imdb.com/title/tt1872181/?ref_=fn_tt_tt_1</v>
          </cell>
          <cell r="G4140" t="str">
            <v>English</v>
          </cell>
          <cell r="H4140" t="str">
            <v>USA</v>
          </cell>
          <cell r="I4140">
            <v>200000000</v>
          </cell>
          <cell r="J4140">
            <v>2014</v>
          </cell>
          <cell r="K4140">
            <v>6.7</v>
          </cell>
          <cell r="L4140" t="str">
            <v>Action</v>
          </cell>
          <cell r="M4140" t="str">
            <v>Adventure</v>
          </cell>
          <cell r="N4140" t="str">
            <v>Fantasy</v>
          </cell>
          <cell r="O4140" t="str">
            <v>Sci-Fi</v>
          </cell>
        </row>
        <row r="4141">
          <cell r="A4141" t="str">
            <v>John Lasseter</v>
          </cell>
          <cell r="B4141">
            <v>106</v>
          </cell>
          <cell r="C4141">
            <v>191450875</v>
          </cell>
          <cell r="D4141" t="str">
            <v>Adventure|Animation|Comedy|Family|Sport</v>
          </cell>
          <cell r="E4141" t="str">
            <v>Cars 2Â </v>
          </cell>
          <cell r="F4141" t="str">
            <v>http://www.imdb.com/title/tt1216475/?ref_=fn_tt_tt_1</v>
          </cell>
          <cell r="G4141" t="str">
            <v>English</v>
          </cell>
          <cell r="H4141" t="str">
            <v>USA</v>
          </cell>
          <cell r="I4141">
            <v>200000000</v>
          </cell>
          <cell r="J4141">
            <v>2011</v>
          </cell>
          <cell r="K4141">
            <v>6.3</v>
          </cell>
          <cell r="L4141" t="str">
            <v>Adventure</v>
          </cell>
          <cell r="M4141" t="str">
            <v>Animation</v>
          </cell>
          <cell r="N4141" t="str">
            <v>Comedy</v>
          </cell>
          <cell r="O4141" t="str">
            <v>Family</v>
          </cell>
        </row>
        <row r="4142">
          <cell r="A4142" t="str">
            <v>Martin Campbell</v>
          </cell>
          <cell r="B4142">
            <v>123</v>
          </cell>
          <cell r="C4142">
            <v>116593191</v>
          </cell>
          <cell r="D4142" t="str">
            <v>Action|Adventure|Sci-Fi</v>
          </cell>
          <cell r="E4142" t="str">
            <v>Green LanternÂ </v>
          </cell>
          <cell r="F4142" t="str">
            <v>http://www.imdb.com/title/tt1133985/?ref_=fn_tt_tt_1</v>
          </cell>
          <cell r="G4142" t="str">
            <v>English</v>
          </cell>
          <cell r="H4142" t="str">
            <v>USA</v>
          </cell>
          <cell r="I4142">
            <v>200000000</v>
          </cell>
          <cell r="J4142">
            <v>2011</v>
          </cell>
          <cell r="K4142">
            <v>5.6</v>
          </cell>
          <cell r="L4142" t="str">
            <v>Action</v>
          </cell>
          <cell r="M4142" t="str">
            <v>Adventure</v>
          </cell>
          <cell r="N4142" t="str">
            <v>Sci-Fi</v>
          </cell>
        </row>
        <row r="4143">
          <cell r="A4143" t="str">
            <v>Lee Unkrich</v>
          </cell>
          <cell r="B4143">
            <v>103</v>
          </cell>
          <cell r="C4143">
            <v>414984497</v>
          </cell>
          <cell r="D4143" t="str">
            <v>Adventure|Animation|Comedy|Family|Fantasy</v>
          </cell>
          <cell r="E4143" t="str">
            <v>Toy Story 3Â </v>
          </cell>
          <cell r="F4143" t="str">
            <v>http://www.imdb.com/title/tt0435761/?ref_=fn_tt_tt_1</v>
          </cell>
          <cell r="G4143" t="str">
            <v>English</v>
          </cell>
          <cell r="H4143" t="str">
            <v>USA</v>
          </cell>
          <cell r="I4143">
            <v>200000000</v>
          </cell>
          <cell r="J4143">
            <v>2010</v>
          </cell>
          <cell r="K4143">
            <v>8.3000000000000007</v>
          </cell>
          <cell r="L4143" t="str">
            <v>Adventure</v>
          </cell>
          <cell r="M4143" t="str">
            <v>Animation</v>
          </cell>
          <cell r="N4143" t="str">
            <v>Comedy</v>
          </cell>
          <cell r="O4143" t="str">
            <v>Family</v>
          </cell>
        </row>
        <row r="4144">
          <cell r="A4144" t="str">
            <v>McG</v>
          </cell>
          <cell r="B4144">
            <v>118</v>
          </cell>
          <cell r="C4144">
            <v>125320003</v>
          </cell>
          <cell r="D4144" t="str">
            <v>Action|Adventure|Sci-Fi</v>
          </cell>
          <cell r="E4144" t="str">
            <v>Terminator SalvationÂ </v>
          </cell>
          <cell r="F4144" t="str">
            <v>http://www.imdb.com/title/tt0438488/?ref_=fn_tt_tt_1</v>
          </cell>
          <cell r="G4144" t="str">
            <v>English</v>
          </cell>
          <cell r="H4144" t="str">
            <v>USA</v>
          </cell>
          <cell r="I4144">
            <v>200000000</v>
          </cell>
          <cell r="J4144">
            <v>2009</v>
          </cell>
          <cell r="K4144">
            <v>6.6</v>
          </cell>
          <cell r="L4144" t="str">
            <v>Action</v>
          </cell>
          <cell r="M4144" t="str">
            <v>Adventure</v>
          </cell>
          <cell r="N4144" t="str">
            <v>Sci-Fi</v>
          </cell>
        </row>
        <row r="4145">
          <cell r="A4145" t="str">
            <v>Bryan Singer</v>
          </cell>
          <cell r="B4145">
            <v>149</v>
          </cell>
          <cell r="C4145">
            <v>233914986</v>
          </cell>
          <cell r="D4145" t="str">
            <v>Action|Adventure|Fantasy|Sci-Fi|Thriller</v>
          </cell>
          <cell r="E4145" t="str">
            <v>X-Men: Days of Future PastÂ </v>
          </cell>
          <cell r="F4145" t="str">
            <v>http://www.imdb.com/title/tt1877832/?ref_=fn_tt_tt_1</v>
          </cell>
          <cell r="G4145" t="str">
            <v>English</v>
          </cell>
          <cell r="H4145" t="str">
            <v>USA</v>
          </cell>
          <cell r="I4145">
            <v>200000000</v>
          </cell>
          <cell r="J4145">
            <v>2014</v>
          </cell>
          <cell r="K4145">
            <v>8</v>
          </cell>
          <cell r="L4145" t="str">
            <v>Action</v>
          </cell>
          <cell r="M4145" t="str">
            <v>Adventure</v>
          </cell>
          <cell r="N4145" t="str">
            <v>Fantasy</v>
          </cell>
          <cell r="O4145" t="str">
            <v>Sci-Fi</v>
          </cell>
        </row>
        <row r="4146">
          <cell r="A4146" t="str">
            <v>Mike Newell</v>
          </cell>
          <cell r="B4146">
            <v>116</v>
          </cell>
          <cell r="C4146">
            <v>90755643</v>
          </cell>
          <cell r="D4146" t="str">
            <v>Action|Adventure|Fantasy|Romance</v>
          </cell>
          <cell r="E4146" t="str">
            <v>Prince of Persia: The Sands of TimeÂ </v>
          </cell>
          <cell r="F4146" t="str">
            <v>http://www.imdb.com/title/tt0473075/?ref_=fn_tt_tt_1</v>
          </cell>
          <cell r="G4146" t="str">
            <v>English</v>
          </cell>
          <cell r="H4146" t="str">
            <v>USA</v>
          </cell>
          <cell r="I4146">
            <v>200000000</v>
          </cell>
          <cell r="J4146">
            <v>2010</v>
          </cell>
          <cell r="K4146">
            <v>6.6</v>
          </cell>
          <cell r="L4146" t="str">
            <v>Action</v>
          </cell>
          <cell r="M4146" t="str">
            <v>Adventure</v>
          </cell>
          <cell r="N4146" t="str">
            <v>Fantasy</v>
          </cell>
          <cell r="O4146" t="str">
            <v>Romance</v>
          </cell>
        </row>
        <row r="4147">
          <cell r="A4147" t="str">
            <v>Roland Emmerich</v>
          </cell>
          <cell r="B4147">
            <v>158</v>
          </cell>
          <cell r="C4147">
            <v>166112167</v>
          </cell>
          <cell r="D4147" t="str">
            <v>Action|Adventure|Sci-Fi</v>
          </cell>
          <cell r="E4147" t="str">
            <v>2012Â </v>
          </cell>
          <cell r="F4147" t="str">
            <v>http://www.imdb.com/title/tt1190080/?ref_=fn_tt_tt_1</v>
          </cell>
          <cell r="G4147" t="str">
            <v>English</v>
          </cell>
          <cell r="H4147" t="str">
            <v>USA</v>
          </cell>
          <cell r="I4147">
            <v>200000000</v>
          </cell>
          <cell r="J4147">
            <v>2009</v>
          </cell>
          <cell r="K4147">
            <v>5.8</v>
          </cell>
          <cell r="L4147" t="str">
            <v>Action</v>
          </cell>
          <cell r="M4147" t="str">
            <v>Adventure</v>
          </cell>
          <cell r="N4147" t="str">
            <v>Sci-Fi</v>
          </cell>
        </row>
        <row r="4148">
          <cell r="A4148" t="str">
            <v>Robert Zemeckis</v>
          </cell>
          <cell r="B4148">
            <v>96</v>
          </cell>
          <cell r="C4148">
            <v>137850096</v>
          </cell>
          <cell r="D4148" t="str">
            <v>Animation|Drama|Family|Fantasy</v>
          </cell>
          <cell r="E4148" t="str">
            <v>A Christmas CarolÂ </v>
          </cell>
          <cell r="F4148" t="str">
            <v>http://www.imdb.com/title/tt1067106/?ref_=fn_tt_tt_1</v>
          </cell>
          <cell r="G4148" t="str">
            <v>English</v>
          </cell>
          <cell r="H4148" t="str">
            <v>USA</v>
          </cell>
          <cell r="I4148">
            <v>200000000</v>
          </cell>
          <cell r="J4148">
            <v>2009</v>
          </cell>
          <cell r="K4148">
            <v>6.8</v>
          </cell>
          <cell r="L4148" t="str">
            <v>Animation</v>
          </cell>
          <cell r="M4148" t="str">
            <v>Drama</v>
          </cell>
          <cell r="N4148" t="str">
            <v>Family</v>
          </cell>
          <cell r="O4148" t="str">
            <v>Fantasy</v>
          </cell>
        </row>
        <row r="4149">
          <cell r="A4149" t="str">
            <v>Jon Favreau</v>
          </cell>
          <cell r="B4149">
            <v>124</v>
          </cell>
          <cell r="C4149">
            <v>312057433</v>
          </cell>
          <cell r="D4149" t="str">
            <v>Action|Adventure|Sci-Fi</v>
          </cell>
          <cell r="E4149" t="str">
            <v>Iron Man 2Â </v>
          </cell>
          <cell r="F4149" t="str">
            <v>http://www.imdb.com/title/tt1228705/?ref_=fn_tt_tt_1</v>
          </cell>
          <cell r="G4149" t="str">
            <v>English</v>
          </cell>
          <cell r="H4149" t="str">
            <v>USA</v>
          </cell>
          <cell r="I4149">
            <v>200000000</v>
          </cell>
          <cell r="J4149">
            <v>2010</v>
          </cell>
          <cell r="K4149">
            <v>7</v>
          </cell>
          <cell r="L4149" t="str">
            <v>Action</v>
          </cell>
          <cell r="M4149" t="str">
            <v>Adventure</v>
          </cell>
          <cell r="N4149" t="str">
            <v>Sci-Fi</v>
          </cell>
        </row>
        <row r="4150">
          <cell r="A4150" t="str">
            <v>Jonathan Mostow</v>
          </cell>
          <cell r="B4150">
            <v>109</v>
          </cell>
          <cell r="C4150">
            <v>150350192</v>
          </cell>
          <cell r="D4150" t="str">
            <v>Action|Sci-Fi</v>
          </cell>
          <cell r="E4150" t="str">
            <v>Terminator 3: Rise of the MachinesÂ </v>
          </cell>
          <cell r="F4150" t="str">
            <v>http://www.imdb.com/title/tt0181852/?ref_=fn_tt_tt_1</v>
          </cell>
          <cell r="G4150" t="str">
            <v>English</v>
          </cell>
          <cell r="H4150" t="str">
            <v>USA</v>
          </cell>
          <cell r="I4150">
            <v>200000000</v>
          </cell>
          <cell r="J4150">
            <v>2003</v>
          </cell>
          <cell r="K4150">
            <v>6.4</v>
          </cell>
          <cell r="L4150" t="str">
            <v>Action</v>
          </cell>
          <cell r="M4150" t="str">
            <v>Sci-Fi</v>
          </cell>
        </row>
        <row r="4151">
          <cell r="A4151" t="str">
            <v>Prachya Pinkaew</v>
          </cell>
          <cell r="B4151">
            <v>111</v>
          </cell>
          <cell r="C4151">
            <v>11905519</v>
          </cell>
          <cell r="D4151" t="str">
            <v>Action|Crime|Drama|Thriller</v>
          </cell>
          <cell r="E4151" t="str">
            <v>The ProtectorÂ </v>
          </cell>
          <cell r="F4151" t="str">
            <v>http://www.imdb.com/title/tt0427954/?ref_=fn_tt_tt_1</v>
          </cell>
          <cell r="G4151" t="str">
            <v>Thai</v>
          </cell>
          <cell r="H4151" t="str">
            <v>Thailand</v>
          </cell>
          <cell r="I4151">
            <v>200000000</v>
          </cell>
          <cell r="J4151">
            <v>2005</v>
          </cell>
          <cell r="K4151">
            <v>7.1</v>
          </cell>
          <cell r="L4151" t="str">
            <v>Action</v>
          </cell>
          <cell r="M4151" t="str">
            <v>Crime</v>
          </cell>
          <cell r="N4151" t="str">
            <v>Drama</v>
          </cell>
          <cell r="O4151" t="str">
            <v>Thriller</v>
          </cell>
        </row>
        <row r="4152">
          <cell r="A4152" t="str">
            <v>Bryan Singer</v>
          </cell>
          <cell r="B4152">
            <v>114</v>
          </cell>
          <cell r="C4152">
            <v>65171860</v>
          </cell>
          <cell r="D4152" t="str">
            <v>Adventure|Fantasy</v>
          </cell>
          <cell r="E4152" t="str">
            <v>Jack the Giant SlayerÂ </v>
          </cell>
          <cell r="F4152" t="str">
            <v>http://www.imdb.com/title/tt1351685/?ref_=fn_tt_tt_1</v>
          </cell>
          <cell r="G4152" t="str">
            <v>English</v>
          </cell>
          <cell r="H4152" t="str">
            <v>USA</v>
          </cell>
          <cell r="I4152">
            <v>195000000</v>
          </cell>
          <cell r="J4152">
            <v>2013</v>
          </cell>
          <cell r="K4152">
            <v>6.3</v>
          </cell>
          <cell r="L4152" t="str">
            <v>Adventure</v>
          </cell>
          <cell r="M4152" t="str">
            <v>Fantasy</v>
          </cell>
        </row>
        <row r="4153">
          <cell r="A4153" t="str">
            <v>Michael Bay</v>
          </cell>
          <cell r="B4153">
            <v>154</v>
          </cell>
          <cell r="C4153">
            <v>352358779</v>
          </cell>
          <cell r="D4153" t="str">
            <v>Action|Adventure|Sci-Fi</v>
          </cell>
          <cell r="E4153" t="str">
            <v>Transformers: Dark of the MoonÂ </v>
          </cell>
          <cell r="F4153" t="str">
            <v>http://www.imdb.com/title/tt1399103/?ref_=fn_tt_tt_1</v>
          </cell>
          <cell r="G4153" t="str">
            <v>English</v>
          </cell>
          <cell r="H4153" t="str">
            <v>USA</v>
          </cell>
          <cell r="I4153">
            <v>195000000</v>
          </cell>
          <cell r="J4153">
            <v>2011</v>
          </cell>
          <cell r="K4153">
            <v>6.3</v>
          </cell>
          <cell r="L4153" t="str">
            <v>Action</v>
          </cell>
          <cell r="M4153" t="str">
            <v>Adventure</v>
          </cell>
          <cell r="N4153" t="str">
            <v>Sci-Fi</v>
          </cell>
        </row>
        <row r="4154">
          <cell r="A4154" t="str">
            <v>James Wan</v>
          </cell>
          <cell r="B4154">
            <v>140</v>
          </cell>
          <cell r="C4154">
            <v>350034110</v>
          </cell>
          <cell r="D4154" t="str">
            <v>Action|Crime|Thriller</v>
          </cell>
          <cell r="E4154" t="str">
            <v>Furious 7Â </v>
          </cell>
          <cell r="F4154" t="str">
            <v>http://www.imdb.com/title/tt2820852/?ref_=fn_tt_tt_1</v>
          </cell>
          <cell r="G4154" t="str">
            <v>English</v>
          </cell>
          <cell r="H4154" t="str">
            <v>USA</v>
          </cell>
          <cell r="I4154">
            <v>190000000</v>
          </cell>
          <cell r="J4154">
            <v>2015</v>
          </cell>
          <cell r="K4154">
            <v>7.2</v>
          </cell>
          <cell r="L4154" t="str">
            <v>Action</v>
          </cell>
          <cell r="M4154" t="str">
            <v>Crime</v>
          </cell>
          <cell r="N4154" t="str">
            <v>Thriller</v>
          </cell>
        </row>
        <row r="4155">
          <cell r="A4155" t="str">
            <v>Marc Forster</v>
          </cell>
          <cell r="B4155">
            <v>123</v>
          </cell>
          <cell r="C4155">
            <v>202351611</v>
          </cell>
          <cell r="D4155" t="str">
            <v>Action|Adventure|Horror|Sci-Fi|Thriller</v>
          </cell>
          <cell r="E4155" t="str">
            <v>World War ZÂ </v>
          </cell>
          <cell r="F4155" t="str">
            <v>http://www.imdb.com/title/tt0816711/?ref_=fn_tt_tt_1</v>
          </cell>
          <cell r="G4155" t="str">
            <v>English</v>
          </cell>
          <cell r="H4155" t="str">
            <v>USA</v>
          </cell>
          <cell r="I4155">
            <v>190000000</v>
          </cell>
          <cell r="J4155">
            <v>2013</v>
          </cell>
          <cell r="K4155">
            <v>7</v>
          </cell>
          <cell r="L4155" t="str">
            <v>Action</v>
          </cell>
          <cell r="M4155" t="str">
            <v>Adventure</v>
          </cell>
          <cell r="N4155" t="str">
            <v>Horror</v>
          </cell>
          <cell r="O4155" t="str">
            <v>Sci-Fi</v>
          </cell>
        </row>
        <row r="4156">
          <cell r="A4156" t="str">
            <v>J.J. Abrams</v>
          </cell>
          <cell r="B4156">
            <v>132</v>
          </cell>
          <cell r="C4156">
            <v>228756232</v>
          </cell>
          <cell r="D4156" t="str">
            <v>Action|Adventure|Sci-Fi</v>
          </cell>
          <cell r="E4156" t="str">
            <v>Star Trek Into DarknessÂ </v>
          </cell>
          <cell r="F4156" t="str">
            <v>http://www.imdb.com/title/tt1408101/?ref_=fn_tt_tt_1</v>
          </cell>
          <cell r="G4156" t="str">
            <v>English</v>
          </cell>
          <cell r="H4156" t="str">
            <v>USA</v>
          </cell>
          <cell r="I4156">
            <v>190000000</v>
          </cell>
          <cell r="J4156">
            <v>2013</v>
          </cell>
          <cell r="K4156">
            <v>7.8</v>
          </cell>
          <cell r="L4156" t="str">
            <v>Action</v>
          </cell>
          <cell r="M4156" t="str">
            <v>Adventure</v>
          </cell>
          <cell r="N4156" t="str">
            <v>Sci-Fi</v>
          </cell>
        </row>
        <row r="4157">
          <cell r="A4157" t="str">
            <v>Guillermo del Toro</v>
          </cell>
          <cell r="B4157">
            <v>131</v>
          </cell>
          <cell r="C4157">
            <v>101785482</v>
          </cell>
          <cell r="D4157" t="str">
            <v>Action|Adventure|Sci-Fi</v>
          </cell>
          <cell r="E4157" t="str">
            <v>Pacific RimÂ </v>
          </cell>
          <cell r="F4157" t="str">
            <v>http://www.imdb.com/title/tt1663662/?ref_=fn_tt_tt_1</v>
          </cell>
          <cell r="G4157" t="str">
            <v>English</v>
          </cell>
          <cell r="H4157" t="str">
            <v>USA</v>
          </cell>
          <cell r="I4157">
            <v>190000000</v>
          </cell>
          <cell r="J4157">
            <v>2013</v>
          </cell>
          <cell r="K4157">
            <v>7</v>
          </cell>
          <cell r="L4157" t="str">
            <v>Action</v>
          </cell>
          <cell r="M4157" t="str">
            <v>Adventure</v>
          </cell>
          <cell r="N4157" t="str">
            <v>Sci-Fi</v>
          </cell>
        </row>
        <row r="4158">
          <cell r="A4158" t="str">
            <v>Brad Bird</v>
          </cell>
          <cell r="B4158">
            <v>130</v>
          </cell>
          <cell r="C4158">
            <v>93417865</v>
          </cell>
          <cell r="D4158" t="str">
            <v>Action|Adventure|Family|Mystery|Sci-Fi</v>
          </cell>
          <cell r="E4158" t="str">
            <v>TomorrowlandÂ </v>
          </cell>
          <cell r="F4158" t="str">
            <v>http://www.imdb.com/title/tt1964418/?ref_=fn_tt_tt_1</v>
          </cell>
          <cell r="G4158" t="str">
            <v>English</v>
          </cell>
          <cell r="H4158" t="str">
            <v>USA</v>
          </cell>
          <cell r="I4158">
            <v>190000000</v>
          </cell>
          <cell r="J4158">
            <v>2015</v>
          </cell>
          <cell r="K4158">
            <v>6.5</v>
          </cell>
          <cell r="L4158" t="str">
            <v>Action</v>
          </cell>
          <cell r="M4158" t="str">
            <v>Adventure</v>
          </cell>
          <cell r="N4158" t="str">
            <v>Family</v>
          </cell>
          <cell r="O4158" t="str">
            <v>Mystery</v>
          </cell>
        </row>
        <row r="4159">
          <cell r="A4159" t="str">
            <v>Steven Spielberg</v>
          </cell>
          <cell r="B4159">
            <v>122</v>
          </cell>
          <cell r="C4159">
            <v>317011114</v>
          </cell>
          <cell r="D4159" t="str">
            <v>Action|Adventure|Fantasy</v>
          </cell>
          <cell r="E4159" t="str">
            <v>Indiana Jones and the Kingdom of the Crystal SkullÂ </v>
          </cell>
          <cell r="F4159" t="str">
            <v>http://www.imdb.com/title/tt0367882/?ref_=fn_tt_tt_1</v>
          </cell>
          <cell r="G4159" t="str">
            <v>English</v>
          </cell>
          <cell r="H4159" t="str">
            <v>USA</v>
          </cell>
          <cell r="I4159">
            <v>185000000</v>
          </cell>
          <cell r="J4159">
            <v>2008</v>
          </cell>
          <cell r="K4159">
            <v>6.2</v>
          </cell>
          <cell r="L4159" t="str">
            <v>Action</v>
          </cell>
          <cell r="M4159" t="str">
            <v>Adventure</v>
          </cell>
          <cell r="N4159" t="str">
            <v>Fantasy</v>
          </cell>
        </row>
        <row r="4160">
          <cell r="A4160" t="str">
            <v>Mark Andrews</v>
          </cell>
          <cell r="B4160">
            <v>93</v>
          </cell>
          <cell r="C4160">
            <v>237282182</v>
          </cell>
          <cell r="D4160" t="str">
            <v>Adventure|Animation|Comedy|Family|Fantasy</v>
          </cell>
          <cell r="E4160" t="str">
            <v>BraveÂ </v>
          </cell>
          <cell r="F4160" t="str">
            <v>http://www.imdb.com/title/tt1217209/?ref_=fn_tt_tt_1</v>
          </cell>
          <cell r="G4160" t="str">
            <v>English</v>
          </cell>
          <cell r="H4160" t="str">
            <v>USA</v>
          </cell>
          <cell r="I4160">
            <v>185000000</v>
          </cell>
          <cell r="J4160">
            <v>2012</v>
          </cell>
          <cell r="K4160">
            <v>7.2</v>
          </cell>
          <cell r="L4160" t="str">
            <v>Adventure</v>
          </cell>
          <cell r="M4160" t="str">
            <v>Animation</v>
          </cell>
          <cell r="N4160" t="str">
            <v>Comedy</v>
          </cell>
          <cell r="O4160" t="str">
            <v>Family</v>
          </cell>
        </row>
        <row r="4161">
          <cell r="A4161" t="str">
            <v>Justin Lin</v>
          </cell>
          <cell r="B4161">
            <v>122</v>
          </cell>
          <cell r="C4161">
            <v>130468626</v>
          </cell>
          <cell r="D4161" t="str">
            <v>Action|Adventure|Sci-Fi|Thriller</v>
          </cell>
          <cell r="E4161" t="str">
            <v>Star Trek BeyondÂ </v>
          </cell>
          <cell r="F4161" t="str">
            <v>http://www.imdb.com/title/tt2660888/?ref_=fn_tt_tt_1</v>
          </cell>
          <cell r="G4161" t="str">
            <v>English</v>
          </cell>
          <cell r="H4161" t="str">
            <v>USA</v>
          </cell>
          <cell r="I4161">
            <v>185000000</v>
          </cell>
          <cell r="J4161">
            <v>2016</v>
          </cell>
          <cell r="K4161">
            <v>7.5</v>
          </cell>
          <cell r="L4161" t="str">
            <v>Action</v>
          </cell>
          <cell r="M4161" t="str">
            <v>Adventure</v>
          </cell>
          <cell r="N4161" t="str">
            <v>Sci-Fi</v>
          </cell>
          <cell r="O4161" t="str">
            <v>Thriller</v>
          </cell>
        </row>
        <row r="4162">
          <cell r="A4162" t="str">
            <v>Christopher Nolan</v>
          </cell>
          <cell r="B4162">
            <v>152</v>
          </cell>
          <cell r="C4162">
            <v>533316061</v>
          </cell>
          <cell r="D4162" t="str">
            <v>Action|Crime|Drama|Thriller</v>
          </cell>
          <cell r="E4162" t="str">
            <v>The Dark KnightÂ </v>
          </cell>
          <cell r="F4162" t="str">
            <v>http://www.imdb.com/title/tt0468569/?ref_=fn_tt_tt_1</v>
          </cell>
          <cell r="G4162" t="str">
            <v>English</v>
          </cell>
          <cell r="H4162" t="str">
            <v>USA</v>
          </cell>
          <cell r="I4162">
            <v>185000000</v>
          </cell>
          <cell r="J4162">
            <v>2008</v>
          </cell>
          <cell r="K4162">
            <v>9</v>
          </cell>
          <cell r="L4162" t="str">
            <v>Action</v>
          </cell>
          <cell r="M4162" t="str">
            <v>Crime</v>
          </cell>
          <cell r="N4162" t="str">
            <v>Drama</v>
          </cell>
          <cell r="O4162" t="str">
            <v>Thriller</v>
          </cell>
        </row>
        <row r="4163">
          <cell r="A4163" t="str">
            <v>Chris Weitz</v>
          </cell>
          <cell r="B4163">
            <v>113</v>
          </cell>
          <cell r="C4163">
            <v>70083519</v>
          </cell>
          <cell r="D4163" t="str">
            <v>Adventure|Family|Fantasy</v>
          </cell>
          <cell r="E4163" t="str">
            <v>The Golden CompassÂ </v>
          </cell>
          <cell r="F4163" t="str">
            <v>http://www.imdb.com/title/tt0385752/?ref_=fn_tt_tt_1</v>
          </cell>
          <cell r="G4163" t="str">
            <v>English</v>
          </cell>
          <cell r="H4163" t="str">
            <v>USA</v>
          </cell>
          <cell r="I4163">
            <v>180000000</v>
          </cell>
          <cell r="J4163">
            <v>2007</v>
          </cell>
          <cell r="K4163">
            <v>6.1</v>
          </cell>
          <cell r="L4163" t="str">
            <v>Adventure</v>
          </cell>
          <cell r="M4163" t="str">
            <v>Family</v>
          </cell>
          <cell r="N4163" t="str">
            <v>Fantasy</v>
          </cell>
        </row>
        <row r="4164">
          <cell r="A4164" t="str">
            <v>Andrew Stanton</v>
          </cell>
          <cell r="B4164">
            <v>98</v>
          </cell>
          <cell r="C4164">
            <v>223806889</v>
          </cell>
          <cell r="D4164" t="str">
            <v>Adventure|Animation|Family|Sci-Fi</v>
          </cell>
          <cell r="E4164" t="str">
            <v>WALLÂ·EÂ </v>
          </cell>
          <cell r="F4164" t="str">
            <v>http://www.imdb.com/title/tt0910970/?ref_=fn_tt_tt_1</v>
          </cell>
          <cell r="G4164" t="str">
            <v>English</v>
          </cell>
          <cell r="H4164" t="str">
            <v>USA</v>
          </cell>
          <cell r="I4164">
            <v>180000000</v>
          </cell>
          <cell r="J4164">
            <v>2008</v>
          </cell>
          <cell r="K4164">
            <v>8.4</v>
          </cell>
          <cell r="L4164" t="str">
            <v>Adventure</v>
          </cell>
          <cell r="M4164" t="str">
            <v>Animation</v>
          </cell>
          <cell r="N4164" t="str">
            <v>Family</v>
          </cell>
          <cell r="O4164" t="str">
            <v>Sci-Fi</v>
          </cell>
        </row>
        <row r="4165">
          <cell r="A4165" t="str">
            <v>David Yates</v>
          </cell>
          <cell r="B4165">
            <v>110</v>
          </cell>
          <cell r="C4165">
            <v>124051759</v>
          </cell>
          <cell r="D4165" t="str">
            <v>Action|Adventure|Drama|Romance</v>
          </cell>
          <cell r="E4165" t="str">
            <v>The Legend of TarzanÂ </v>
          </cell>
          <cell r="F4165" t="str">
            <v>http://www.imdb.com/title/tt0918940/?ref_=fn_tt_tt_1</v>
          </cell>
          <cell r="G4165" t="str">
            <v>English</v>
          </cell>
          <cell r="H4165" t="str">
            <v>USA</v>
          </cell>
          <cell r="I4165">
            <v>180000000</v>
          </cell>
          <cell r="J4165">
            <v>2016</v>
          </cell>
          <cell r="K4165">
            <v>6.6</v>
          </cell>
          <cell r="L4165" t="str">
            <v>Action</v>
          </cell>
          <cell r="M4165" t="str">
            <v>Adventure</v>
          </cell>
          <cell r="N4165" t="str">
            <v>Drama</v>
          </cell>
          <cell r="O4165" t="str">
            <v>Romance</v>
          </cell>
        </row>
        <row r="4166">
          <cell r="A4166" t="str">
            <v>Andrew Adamson</v>
          </cell>
          <cell r="B4166">
            <v>150</v>
          </cell>
          <cell r="C4166">
            <v>291709845</v>
          </cell>
          <cell r="D4166" t="str">
            <v>Adventure|Family|Fantasy</v>
          </cell>
          <cell r="E4166" t="str">
            <v>The Chronicles of Narnia: The Lion, the Witch and the WardrobeÂ </v>
          </cell>
          <cell r="F4166" t="str">
            <v>http://www.imdb.com/title/tt0363771/?ref_=fn_tt_tt_1</v>
          </cell>
          <cell r="G4166" t="str">
            <v>English</v>
          </cell>
          <cell r="H4166" t="str">
            <v>USA</v>
          </cell>
          <cell r="I4166">
            <v>180000000</v>
          </cell>
          <cell r="J4166">
            <v>2005</v>
          </cell>
          <cell r="K4166">
            <v>6.9</v>
          </cell>
          <cell r="L4166" t="str">
            <v>Adventure</v>
          </cell>
          <cell r="M4166" t="str">
            <v>Family</v>
          </cell>
          <cell r="N4166" t="str">
            <v>Fantasy</v>
          </cell>
        </row>
        <row r="4167">
          <cell r="A4167" t="str">
            <v>Robert Stromberg</v>
          </cell>
          <cell r="B4167">
            <v>97</v>
          </cell>
          <cell r="C4167">
            <v>241407328</v>
          </cell>
          <cell r="D4167" t="str">
            <v>Action|Adventure|Family|Fantasy|Romance</v>
          </cell>
          <cell r="E4167" t="str">
            <v>MaleficentÂ </v>
          </cell>
          <cell r="F4167" t="str">
            <v>http://www.imdb.com/title/tt1587310/?ref_=fn_tt_tt_1</v>
          </cell>
          <cell r="G4167" t="str">
            <v>English</v>
          </cell>
          <cell r="H4167" t="str">
            <v>USA</v>
          </cell>
          <cell r="I4167">
            <v>180000000</v>
          </cell>
          <cell r="J4167">
            <v>2014</v>
          </cell>
          <cell r="K4167">
            <v>7</v>
          </cell>
          <cell r="L4167" t="str">
            <v>Action</v>
          </cell>
          <cell r="M4167" t="str">
            <v>Adventure</v>
          </cell>
          <cell r="N4167" t="str">
            <v>Family</v>
          </cell>
          <cell r="O4167" t="str">
            <v>Fantasy</v>
          </cell>
        </row>
        <row r="4168">
          <cell r="A4168" t="str">
            <v>Peter Jackson</v>
          </cell>
          <cell r="B4168">
            <v>182</v>
          </cell>
          <cell r="C4168">
            <v>303001229</v>
          </cell>
          <cell r="D4168" t="str">
            <v>Adventure|Fantasy</v>
          </cell>
          <cell r="E4168" t="str">
            <v>The Hobbit: An Unexpected JourneyÂ </v>
          </cell>
          <cell r="F4168" t="str">
            <v>http://www.imdb.com/title/tt0903624/?ref_=fn_tt_tt_1</v>
          </cell>
          <cell r="G4168" t="str">
            <v>English</v>
          </cell>
          <cell r="H4168" t="str">
            <v>USA</v>
          </cell>
          <cell r="I4168">
            <v>180000000</v>
          </cell>
          <cell r="J4168">
            <v>2012</v>
          </cell>
          <cell r="K4168">
            <v>7.9</v>
          </cell>
          <cell r="L4168" t="str">
            <v>Adventure</v>
          </cell>
          <cell r="M4168" t="str">
            <v>Fantasy</v>
          </cell>
        </row>
        <row r="4169">
          <cell r="A4169" t="str">
            <v>Bryan Singer</v>
          </cell>
          <cell r="B4169">
            <v>144</v>
          </cell>
          <cell r="C4169">
            <v>154985087</v>
          </cell>
          <cell r="D4169" t="str">
            <v>Action|Adventure|Sci-Fi</v>
          </cell>
          <cell r="E4169" t="str">
            <v>X-Men: ApocalypseÂ </v>
          </cell>
          <cell r="F4169" t="str">
            <v>http://www.imdb.com/title/tt3385516/?ref_=fn_tt_tt_1</v>
          </cell>
          <cell r="G4169" t="str">
            <v>English</v>
          </cell>
          <cell r="H4169" t="str">
            <v>USA</v>
          </cell>
          <cell r="I4169">
            <v>178000000</v>
          </cell>
          <cell r="J4169">
            <v>2016</v>
          </cell>
          <cell r="K4169">
            <v>7.3</v>
          </cell>
          <cell r="L4169" t="str">
            <v>Action</v>
          </cell>
          <cell r="M4169" t="str">
            <v>Adventure</v>
          </cell>
          <cell r="N4169" t="str">
            <v>Sci-Fi</v>
          </cell>
        </row>
        <row r="4170">
          <cell r="A4170" t="str">
            <v>Doug Liman</v>
          </cell>
          <cell r="B4170">
            <v>113</v>
          </cell>
          <cell r="C4170">
            <v>100189501</v>
          </cell>
          <cell r="D4170" t="str">
            <v>Action|Adventure|Sci-Fi</v>
          </cell>
          <cell r="E4170" t="str">
            <v>Edge of TomorrowÂ </v>
          </cell>
          <cell r="F4170" t="str">
            <v>http://www.imdb.com/title/tt1631867/?ref_=fn_tt_tt_1</v>
          </cell>
          <cell r="G4170" t="str">
            <v>English</v>
          </cell>
          <cell r="H4170" t="str">
            <v>USA</v>
          </cell>
          <cell r="I4170">
            <v>178000000</v>
          </cell>
          <cell r="J4170">
            <v>2014</v>
          </cell>
          <cell r="K4170">
            <v>7.9</v>
          </cell>
          <cell r="L4170" t="str">
            <v>Action</v>
          </cell>
          <cell r="M4170" t="str">
            <v>Adventure</v>
          </cell>
          <cell r="N4170" t="str">
            <v>Sci-Fi</v>
          </cell>
        </row>
        <row r="4171">
          <cell r="A4171" t="str">
            <v>Lana Wachowski</v>
          </cell>
          <cell r="B4171">
            <v>127</v>
          </cell>
          <cell r="C4171">
            <v>47375327</v>
          </cell>
          <cell r="D4171" t="str">
            <v>Action|Adventure|Sci-Fi</v>
          </cell>
          <cell r="E4171" t="str">
            <v>Jupiter AscendingÂ </v>
          </cell>
          <cell r="F4171" t="str">
            <v>http://www.imdb.com/title/tt1617661/?ref_=fn_tt_tt_1</v>
          </cell>
          <cell r="G4171" t="str">
            <v>English</v>
          </cell>
          <cell r="H4171" t="str">
            <v>USA</v>
          </cell>
          <cell r="I4171">
            <v>176000000</v>
          </cell>
          <cell r="J4171">
            <v>2015</v>
          </cell>
          <cell r="K4171">
            <v>5.4</v>
          </cell>
          <cell r="L4171" t="str">
            <v>Action</v>
          </cell>
          <cell r="M4171" t="str">
            <v>Adventure</v>
          </cell>
          <cell r="N4171" t="str">
            <v>Sci-Fi</v>
          </cell>
        </row>
        <row r="4172">
          <cell r="A4172" t="str">
            <v>Pete Docter</v>
          </cell>
          <cell r="B4172">
            <v>96</v>
          </cell>
          <cell r="C4172">
            <v>292979556</v>
          </cell>
          <cell r="D4172" t="str">
            <v>Adventure|Animation|Comedy|Family</v>
          </cell>
          <cell r="E4172" t="str">
            <v>UpÂ </v>
          </cell>
          <cell r="F4172" t="str">
            <v>http://www.imdb.com/title/tt1049413/?ref_=fn_tt_tt_1</v>
          </cell>
          <cell r="G4172" t="str">
            <v>English</v>
          </cell>
          <cell r="H4172" t="str">
            <v>USA</v>
          </cell>
          <cell r="I4172">
            <v>175000000</v>
          </cell>
          <cell r="J4172">
            <v>2009</v>
          </cell>
          <cell r="K4172">
            <v>8.3000000000000007</v>
          </cell>
          <cell r="L4172" t="str">
            <v>Adventure</v>
          </cell>
          <cell r="M4172" t="str">
            <v>Animation</v>
          </cell>
          <cell r="N4172" t="str">
            <v>Comedy</v>
          </cell>
          <cell r="O4172" t="str">
            <v>Family</v>
          </cell>
        </row>
        <row r="4173">
          <cell r="A4173" t="str">
            <v>Rob Letterman</v>
          </cell>
          <cell r="B4173">
            <v>94</v>
          </cell>
          <cell r="C4173">
            <v>198332128</v>
          </cell>
          <cell r="D4173" t="str">
            <v>Action|Adventure|Animation|Comedy|Family|Sci-Fi</v>
          </cell>
          <cell r="E4173" t="str">
            <v>Monsters vs. AliensÂ </v>
          </cell>
          <cell r="F4173" t="str">
            <v>http://www.imdb.com/title/tt0892782/?ref_=fn_tt_tt_1</v>
          </cell>
          <cell r="G4173" t="str">
            <v>English</v>
          </cell>
          <cell r="H4173" t="str">
            <v>USA</v>
          </cell>
          <cell r="I4173">
            <v>175000000</v>
          </cell>
          <cell r="J4173">
            <v>2009</v>
          </cell>
          <cell r="K4173">
            <v>6.5</v>
          </cell>
          <cell r="L4173" t="str">
            <v>Action</v>
          </cell>
          <cell r="M4173" t="str">
            <v>Adventure</v>
          </cell>
          <cell r="N4173" t="str">
            <v>Animation</v>
          </cell>
          <cell r="O4173" t="str">
            <v>Comedy</v>
          </cell>
        </row>
        <row r="4174">
          <cell r="A4174" t="str">
            <v>David Ayer</v>
          </cell>
          <cell r="B4174">
            <v>123</v>
          </cell>
          <cell r="C4174">
            <v>161087183</v>
          </cell>
          <cell r="D4174" t="str">
            <v>Action|Adventure|Comedy|Sci-Fi</v>
          </cell>
          <cell r="E4174" t="str">
            <v>Suicide SquadÂ </v>
          </cell>
          <cell r="F4174" t="str">
            <v>http://www.imdb.com/title/tt1386697/?ref_=fn_tt_tt_1</v>
          </cell>
          <cell r="G4174" t="str">
            <v>English</v>
          </cell>
          <cell r="H4174" t="str">
            <v>USA</v>
          </cell>
          <cell r="I4174">
            <v>175000000</v>
          </cell>
          <cell r="J4174">
            <v>2016</v>
          </cell>
          <cell r="K4174">
            <v>6.9</v>
          </cell>
          <cell r="L4174" t="str">
            <v>Action</v>
          </cell>
          <cell r="M4174" t="str">
            <v>Adventure</v>
          </cell>
          <cell r="N4174" t="str">
            <v>Comedy</v>
          </cell>
          <cell r="O4174" t="str">
            <v>Sci-Fi</v>
          </cell>
        </row>
        <row r="4175">
          <cell r="A4175" t="str">
            <v>Tom Shadyac</v>
          </cell>
          <cell r="B4175">
            <v>96</v>
          </cell>
          <cell r="C4175">
            <v>100289690</v>
          </cell>
          <cell r="D4175" t="str">
            <v>Comedy|Family|Fantasy</v>
          </cell>
          <cell r="E4175" t="str">
            <v>Evan AlmightyÂ </v>
          </cell>
          <cell r="F4175" t="str">
            <v>http://www.imdb.com/title/tt0413099/?ref_=fn_tt_tt_1</v>
          </cell>
          <cell r="G4175" t="str">
            <v>English</v>
          </cell>
          <cell r="H4175" t="str">
            <v>USA</v>
          </cell>
          <cell r="I4175">
            <v>175000000</v>
          </cell>
          <cell r="J4175">
            <v>2007</v>
          </cell>
          <cell r="K4175">
            <v>5.4</v>
          </cell>
          <cell r="L4175" t="str">
            <v>Comedy</v>
          </cell>
          <cell r="M4175" t="str">
            <v>Family</v>
          </cell>
          <cell r="N4175" t="str">
            <v>Fantasy</v>
          </cell>
        </row>
        <row r="4176">
          <cell r="A4176" t="str">
            <v>Kevin Reynolds</v>
          </cell>
          <cell r="B4176">
            <v>176</v>
          </cell>
          <cell r="C4176">
            <v>88246220</v>
          </cell>
          <cell r="D4176" t="str">
            <v>Action|Adventure|Sci-Fi|Thriller</v>
          </cell>
          <cell r="E4176" t="str">
            <v>WaterworldÂ </v>
          </cell>
          <cell r="F4176" t="str">
            <v>http://www.imdb.com/title/tt0114898/?ref_=fn_tt_tt_1</v>
          </cell>
          <cell r="G4176" t="str">
            <v>English</v>
          </cell>
          <cell r="H4176" t="str">
            <v>USA</v>
          </cell>
          <cell r="I4176">
            <v>175000000</v>
          </cell>
          <cell r="J4176">
            <v>1995</v>
          </cell>
          <cell r="K4176">
            <v>6.1</v>
          </cell>
          <cell r="L4176" t="str">
            <v>Action</v>
          </cell>
          <cell r="M4176" t="str">
            <v>Adventure</v>
          </cell>
          <cell r="N4176" t="str">
            <v>Sci-Fi</v>
          </cell>
          <cell r="O4176" t="str">
            <v>Thriller</v>
          </cell>
        </row>
        <row r="4177">
          <cell r="A4177" t="str">
            <v>Stephen Sommers</v>
          </cell>
          <cell r="B4177">
            <v>118</v>
          </cell>
          <cell r="C4177">
            <v>150167630</v>
          </cell>
          <cell r="D4177" t="str">
            <v>Action|Adventure|Sci-Fi|Thriller</v>
          </cell>
          <cell r="E4177" t="str">
            <v>G.I. Joe: The Rise of CobraÂ </v>
          </cell>
          <cell r="F4177" t="str">
            <v>http://www.imdb.com/title/tt1046173/?ref_=fn_tt_tt_1</v>
          </cell>
          <cell r="G4177" t="str">
            <v>English</v>
          </cell>
          <cell r="H4177" t="str">
            <v>USA</v>
          </cell>
          <cell r="I4177">
            <v>175000000</v>
          </cell>
          <cell r="J4177">
            <v>2009</v>
          </cell>
          <cell r="K4177">
            <v>5.8</v>
          </cell>
          <cell r="L4177" t="str">
            <v>Action</v>
          </cell>
          <cell r="M4177" t="str">
            <v>Adventure</v>
          </cell>
          <cell r="N4177" t="str">
            <v>Sci-Fi</v>
          </cell>
          <cell r="O4177" t="str">
            <v>Thriller</v>
          </cell>
        </row>
        <row r="4178">
          <cell r="A4178" t="str">
            <v>Pete Docter</v>
          </cell>
          <cell r="B4178">
            <v>95</v>
          </cell>
          <cell r="C4178">
            <v>356454367</v>
          </cell>
          <cell r="D4178" t="str">
            <v>Adventure|Animation|Comedy|Drama|Family|Fantasy</v>
          </cell>
          <cell r="E4178" t="str">
            <v>Inside OutÂ </v>
          </cell>
          <cell r="F4178" t="str">
            <v>http://www.imdb.com/title/tt2096673/?ref_=fn_tt_tt_1</v>
          </cell>
          <cell r="G4178" t="str">
            <v>English</v>
          </cell>
          <cell r="H4178" t="str">
            <v>USA</v>
          </cell>
          <cell r="I4178">
            <v>175000000</v>
          </cell>
          <cell r="J4178">
            <v>2015</v>
          </cell>
          <cell r="K4178">
            <v>8.3000000000000007</v>
          </cell>
          <cell r="L4178" t="str">
            <v>Adventure</v>
          </cell>
          <cell r="M4178" t="str">
            <v>Animation</v>
          </cell>
          <cell r="N4178" t="str">
            <v>Comedy</v>
          </cell>
          <cell r="O4178" t="str">
            <v>Drama</v>
          </cell>
        </row>
        <row r="4179">
          <cell r="A4179" t="str">
            <v>Jon Favreau</v>
          </cell>
          <cell r="B4179">
            <v>106</v>
          </cell>
          <cell r="C4179">
            <v>362645141</v>
          </cell>
          <cell r="D4179" t="str">
            <v>Adventure|Drama|Family|Fantasy</v>
          </cell>
          <cell r="E4179" t="str">
            <v>The Jungle BookÂ </v>
          </cell>
          <cell r="F4179" t="str">
            <v>http://www.imdb.com/title/tt3040964/?ref_=fn_tt_tt_1</v>
          </cell>
          <cell r="G4179" t="str">
            <v>English</v>
          </cell>
          <cell r="H4179" t="str">
            <v>UK</v>
          </cell>
          <cell r="I4179">
            <v>175000000</v>
          </cell>
          <cell r="J4179">
            <v>2016</v>
          </cell>
          <cell r="K4179">
            <v>7.8</v>
          </cell>
          <cell r="L4179" t="str">
            <v>Adventure</v>
          </cell>
          <cell r="M4179" t="str">
            <v>Drama</v>
          </cell>
          <cell r="N4179" t="str">
            <v>Family</v>
          </cell>
          <cell r="O4179" t="str">
            <v>Fantasy</v>
          </cell>
        </row>
        <row r="4180">
          <cell r="A4180" t="str">
            <v>Carl Rinsch</v>
          </cell>
          <cell r="B4180">
            <v>128</v>
          </cell>
          <cell r="C4180">
            <v>38297305</v>
          </cell>
          <cell r="D4180" t="str">
            <v>Action|Adventure|Drama|Fantasy</v>
          </cell>
          <cell r="E4180" t="str">
            <v>47 RoninÂ </v>
          </cell>
          <cell r="F4180" t="str">
            <v>http://www.imdb.com/title/tt1335975/?ref_=fn_tt_tt_1</v>
          </cell>
          <cell r="G4180" t="str">
            <v>English</v>
          </cell>
          <cell r="H4180" t="str">
            <v>USA</v>
          </cell>
          <cell r="I4180">
            <v>175000000</v>
          </cell>
          <cell r="J4180">
            <v>2013</v>
          </cell>
          <cell r="K4180">
            <v>6.3</v>
          </cell>
          <cell r="L4180" t="str">
            <v>Action</v>
          </cell>
          <cell r="M4180" t="str">
            <v>Adventure</v>
          </cell>
          <cell r="N4180" t="str">
            <v>Drama</v>
          </cell>
          <cell r="O4180" t="str">
            <v>Fantasy</v>
          </cell>
        </row>
        <row r="4181">
          <cell r="A4181" t="str">
            <v>Wolfgang Petersen</v>
          </cell>
          <cell r="B4181">
            <v>196</v>
          </cell>
          <cell r="C4181">
            <v>133228348</v>
          </cell>
          <cell r="D4181" t="str">
            <v>Adventure</v>
          </cell>
          <cell r="E4181" t="str">
            <v>TroyÂ </v>
          </cell>
          <cell r="F4181" t="str">
            <v>http://www.imdb.com/title/tt0332452/?ref_=fn_tt_tt_1</v>
          </cell>
          <cell r="G4181" t="str">
            <v>English</v>
          </cell>
          <cell r="H4181" t="str">
            <v>USA</v>
          </cell>
          <cell r="I4181">
            <v>175000000</v>
          </cell>
          <cell r="J4181">
            <v>2004</v>
          </cell>
          <cell r="K4181">
            <v>7.2</v>
          </cell>
          <cell r="L4181" t="str">
            <v>Adventure</v>
          </cell>
          <cell r="M4181">
            <v>0</v>
          </cell>
        </row>
        <row r="4182">
          <cell r="A4182" t="str">
            <v>Joseph Kosinski</v>
          </cell>
          <cell r="B4182">
            <v>125</v>
          </cell>
          <cell r="C4182">
            <v>172051787</v>
          </cell>
          <cell r="D4182" t="str">
            <v>Action|Adventure|Sci-Fi</v>
          </cell>
          <cell r="E4182" t="str">
            <v>TRON: LegacyÂ </v>
          </cell>
          <cell r="F4182" t="str">
            <v>http://www.imdb.com/title/tt1104001/?ref_=fn_tt_tt_1</v>
          </cell>
          <cell r="G4182" t="str">
            <v>English</v>
          </cell>
          <cell r="H4182" t="str">
            <v>USA</v>
          </cell>
          <cell r="I4182">
            <v>170000000</v>
          </cell>
          <cell r="J4182">
            <v>2010</v>
          </cell>
          <cell r="K4182">
            <v>6.8</v>
          </cell>
          <cell r="L4182" t="str">
            <v>Action</v>
          </cell>
          <cell r="M4182" t="str">
            <v>Adventure</v>
          </cell>
          <cell r="N4182" t="str">
            <v>Sci-Fi</v>
          </cell>
        </row>
        <row r="4183">
          <cell r="A4183" t="str">
            <v>Martin Scorsese</v>
          </cell>
          <cell r="B4183">
            <v>126</v>
          </cell>
          <cell r="C4183">
            <v>73820094</v>
          </cell>
          <cell r="D4183" t="str">
            <v>Adventure|Drama|Family|Mystery</v>
          </cell>
          <cell r="E4183" t="str">
            <v>HugoÂ </v>
          </cell>
          <cell r="F4183" t="str">
            <v>http://www.imdb.com/title/tt0970179/?ref_=fn_tt_tt_1</v>
          </cell>
          <cell r="G4183" t="str">
            <v>English</v>
          </cell>
          <cell r="H4183" t="str">
            <v>USA</v>
          </cell>
          <cell r="I4183">
            <v>170000000</v>
          </cell>
          <cell r="J4183">
            <v>2011</v>
          </cell>
          <cell r="K4183">
            <v>7.5</v>
          </cell>
          <cell r="L4183" t="str">
            <v>Adventure</v>
          </cell>
          <cell r="M4183" t="str">
            <v>Drama</v>
          </cell>
          <cell r="N4183" t="str">
            <v>Family</v>
          </cell>
          <cell r="O4183" t="str">
            <v>Mystery</v>
          </cell>
        </row>
        <row r="4184">
          <cell r="A4184" t="str">
            <v>Barry Sonnenfeld</v>
          </cell>
          <cell r="B4184">
            <v>106</v>
          </cell>
          <cell r="C4184">
            <v>113745408</v>
          </cell>
          <cell r="D4184" t="str">
            <v>Action|Comedy|Sci-Fi|Western</v>
          </cell>
          <cell r="E4184" t="str">
            <v>Wild Wild WestÂ </v>
          </cell>
          <cell r="F4184" t="str">
            <v>http://www.imdb.com/title/tt0120891/?ref_=fn_tt_tt_1</v>
          </cell>
          <cell r="G4184" t="str">
            <v>English</v>
          </cell>
          <cell r="H4184" t="str">
            <v>USA</v>
          </cell>
          <cell r="I4184">
            <v>170000000</v>
          </cell>
          <cell r="J4184">
            <v>1999</v>
          </cell>
          <cell r="K4184">
            <v>4.8</v>
          </cell>
          <cell r="L4184" t="str">
            <v>Action</v>
          </cell>
          <cell r="M4184" t="str">
            <v>Comedy</v>
          </cell>
          <cell r="N4184" t="str">
            <v>Sci-Fi</v>
          </cell>
          <cell r="O4184" t="str">
            <v>Western</v>
          </cell>
        </row>
        <row r="4185">
          <cell r="A4185" t="str">
            <v>Rupert Sanders</v>
          </cell>
          <cell r="B4185">
            <v>132</v>
          </cell>
          <cell r="C4185">
            <v>155111815</v>
          </cell>
          <cell r="D4185" t="str">
            <v>Action|Adventure|Drama|Fantasy</v>
          </cell>
          <cell r="E4185" t="str">
            <v>Snow White and the HuntsmanÂ </v>
          </cell>
          <cell r="F4185" t="str">
            <v>http://www.imdb.com/title/tt1735898/?ref_=fn_tt_tt_1</v>
          </cell>
          <cell r="G4185" t="str">
            <v>English</v>
          </cell>
          <cell r="H4185" t="str">
            <v>USA</v>
          </cell>
          <cell r="I4185">
            <v>170000000</v>
          </cell>
          <cell r="J4185">
            <v>2012</v>
          </cell>
          <cell r="K4185">
            <v>6.1</v>
          </cell>
          <cell r="L4185" t="str">
            <v>Action</v>
          </cell>
          <cell r="M4185" t="str">
            <v>Adventure</v>
          </cell>
          <cell r="N4185" t="str">
            <v>Drama</v>
          </cell>
          <cell r="O4185" t="str">
            <v>Fantasy</v>
          </cell>
        </row>
        <row r="4186">
          <cell r="A4186" t="str">
            <v>Matt Reeves</v>
          </cell>
          <cell r="B4186">
            <v>130</v>
          </cell>
          <cell r="C4186">
            <v>208543795</v>
          </cell>
          <cell r="D4186" t="str">
            <v>Action|Adventure|Drama|Sci-Fi</v>
          </cell>
          <cell r="E4186" t="str">
            <v>Dawn of the Planet of the ApesÂ </v>
          </cell>
          <cell r="F4186" t="str">
            <v>http://www.imdb.com/title/tt2103281/?ref_=fn_tt_tt_1</v>
          </cell>
          <cell r="G4186" t="str">
            <v>English</v>
          </cell>
          <cell r="H4186" t="str">
            <v>USA</v>
          </cell>
          <cell r="I4186">
            <v>170000000</v>
          </cell>
          <cell r="J4186">
            <v>2014</v>
          </cell>
          <cell r="K4186">
            <v>7.6</v>
          </cell>
          <cell r="L4186" t="str">
            <v>Action</v>
          </cell>
          <cell r="M4186" t="str">
            <v>Adventure</v>
          </cell>
          <cell r="N4186" t="str">
            <v>Drama</v>
          </cell>
          <cell r="O4186" t="str">
            <v>Sci-Fi</v>
          </cell>
        </row>
        <row r="4187">
          <cell r="A4187" t="str">
            <v>Anthony Russo</v>
          </cell>
          <cell r="B4187">
            <v>136</v>
          </cell>
          <cell r="C4187">
            <v>259746958</v>
          </cell>
          <cell r="D4187" t="str">
            <v>Action|Adventure|Sci-Fi</v>
          </cell>
          <cell r="E4187" t="str">
            <v>Captain America: The Winter SoldierÂ </v>
          </cell>
          <cell r="F4187" t="str">
            <v>http://www.imdb.com/title/tt1843866/?ref_=fn_tt_tt_1</v>
          </cell>
          <cell r="G4187" t="str">
            <v>English</v>
          </cell>
          <cell r="H4187" t="str">
            <v>USA</v>
          </cell>
          <cell r="I4187">
            <v>170000000</v>
          </cell>
          <cell r="J4187">
            <v>2014</v>
          </cell>
          <cell r="K4187">
            <v>7.8</v>
          </cell>
          <cell r="L4187" t="str">
            <v>Action</v>
          </cell>
          <cell r="M4187" t="str">
            <v>Adventure</v>
          </cell>
          <cell r="N4187" t="str">
            <v>Sci-Fi</v>
          </cell>
        </row>
        <row r="4188">
          <cell r="A4188" t="str">
            <v>James Gunn</v>
          </cell>
          <cell r="B4188">
            <v>121</v>
          </cell>
          <cell r="C4188">
            <v>333130696</v>
          </cell>
          <cell r="D4188" t="str">
            <v>Action|Adventure|Sci-Fi</v>
          </cell>
          <cell r="E4188" t="str">
            <v>Guardians of the GalaxyÂ </v>
          </cell>
          <cell r="F4188" t="str">
            <v>http://www.imdb.com/title/tt2015381/?ref_=fn_tt_tt_1</v>
          </cell>
          <cell r="G4188" t="str">
            <v>English</v>
          </cell>
          <cell r="H4188" t="str">
            <v>USA</v>
          </cell>
          <cell r="I4188">
            <v>170000000</v>
          </cell>
          <cell r="J4188">
            <v>2014</v>
          </cell>
          <cell r="K4188">
            <v>8.1</v>
          </cell>
          <cell r="L4188" t="str">
            <v>Action</v>
          </cell>
          <cell r="M4188" t="str">
            <v>Adventure</v>
          </cell>
          <cell r="N4188" t="str">
            <v>Sci-Fi</v>
          </cell>
        </row>
        <row r="4189">
          <cell r="A4189" t="str">
            <v>James Bobin</v>
          </cell>
          <cell r="B4189">
            <v>113</v>
          </cell>
          <cell r="C4189">
            <v>76846624</v>
          </cell>
          <cell r="D4189" t="str">
            <v>Adventure|Family|Fantasy</v>
          </cell>
          <cell r="E4189" t="str">
            <v>Alice Through the Looking GlassÂ </v>
          </cell>
          <cell r="F4189" t="str">
            <v>http://www.imdb.com/title/tt2567026/?ref_=fn_tt_tt_1</v>
          </cell>
          <cell r="G4189" t="str">
            <v>English</v>
          </cell>
          <cell r="H4189" t="str">
            <v>USA</v>
          </cell>
          <cell r="I4189">
            <v>170000000</v>
          </cell>
          <cell r="J4189">
            <v>2016</v>
          </cell>
          <cell r="K4189">
            <v>6.4</v>
          </cell>
          <cell r="L4189" t="str">
            <v>Adventure</v>
          </cell>
          <cell r="M4189" t="str">
            <v>Family</v>
          </cell>
          <cell r="N4189" t="str">
            <v>Fantasy</v>
          </cell>
        </row>
        <row r="4190">
          <cell r="A4190" t="str">
            <v>Alan Taylor</v>
          </cell>
          <cell r="B4190">
            <v>112</v>
          </cell>
          <cell r="C4190">
            <v>206360018</v>
          </cell>
          <cell r="D4190" t="str">
            <v>Action|Adventure|Fantasy</v>
          </cell>
          <cell r="E4190" t="str">
            <v>Thor: The Dark WorldÂ </v>
          </cell>
          <cell r="F4190" t="str">
            <v>http://www.imdb.com/title/tt1981115/?ref_=fn_tt_tt_1</v>
          </cell>
          <cell r="G4190" t="str">
            <v>English</v>
          </cell>
          <cell r="H4190" t="str">
            <v>USA</v>
          </cell>
          <cell r="I4190">
            <v>170000000</v>
          </cell>
          <cell r="J4190">
            <v>2013</v>
          </cell>
          <cell r="K4190">
            <v>7.1</v>
          </cell>
          <cell r="L4190" t="str">
            <v>Action</v>
          </cell>
          <cell r="M4190" t="str">
            <v>Adventure</v>
          </cell>
          <cell r="N4190" t="str">
            <v>Fantasy</v>
          </cell>
        </row>
        <row r="4191">
          <cell r="A4191" t="str">
            <v>Mike Mitchell</v>
          </cell>
          <cell r="B4191">
            <v>93</v>
          </cell>
          <cell r="C4191">
            <v>238371987</v>
          </cell>
          <cell r="D4191" t="str">
            <v>Adventure|Animation|Comedy|Family|Fantasy</v>
          </cell>
          <cell r="E4191" t="str">
            <v>Shrek Forever AfterÂ </v>
          </cell>
          <cell r="F4191" t="str">
            <v>http://www.imdb.com/title/tt0892791/?ref_=fn_tt_tt_1</v>
          </cell>
          <cell r="G4191" t="str">
            <v>English</v>
          </cell>
          <cell r="H4191" t="str">
            <v>USA</v>
          </cell>
          <cell r="I4191">
            <v>165000000</v>
          </cell>
          <cell r="J4191">
            <v>2010</v>
          </cell>
          <cell r="K4191">
            <v>6.4</v>
          </cell>
          <cell r="L4191" t="str">
            <v>Adventure</v>
          </cell>
          <cell r="M4191" t="str">
            <v>Animation</v>
          </cell>
          <cell r="N4191" t="str">
            <v>Comedy</v>
          </cell>
          <cell r="O4191" t="str">
            <v>Family</v>
          </cell>
        </row>
        <row r="4192">
          <cell r="A4192" t="str">
            <v>Don Hall</v>
          </cell>
          <cell r="B4192">
            <v>102</v>
          </cell>
          <cell r="C4192">
            <v>222487711</v>
          </cell>
          <cell r="D4192" t="str">
            <v>Action|Adventure|Animation|Comedy|Drama|Family|Sci-Fi</v>
          </cell>
          <cell r="E4192" t="str">
            <v>Big Hero 6Â </v>
          </cell>
          <cell r="F4192" t="str">
            <v>http://www.imdb.com/title/tt2245084/?ref_=fn_tt_tt_1</v>
          </cell>
          <cell r="G4192" t="str">
            <v>English</v>
          </cell>
          <cell r="H4192" t="str">
            <v>USA</v>
          </cell>
          <cell r="I4192">
            <v>165000000</v>
          </cell>
          <cell r="J4192">
            <v>2014</v>
          </cell>
          <cell r="K4192">
            <v>7.9</v>
          </cell>
          <cell r="L4192" t="str">
            <v>Action</v>
          </cell>
          <cell r="M4192" t="str">
            <v>Adventure</v>
          </cell>
          <cell r="N4192" t="str">
            <v>Animation</v>
          </cell>
          <cell r="O4192" t="str">
            <v>Comedy</v>
          </cell>
        </row>
        <row r="4193">
          <cell r="A4193" t="str">
            <v>Rich Moore</v>
          </cell>
          <cell r="B4193">
            <v>101</v>
          </cell>
          <cell r="C4193">
            <v>189412677</v>
          </cell>
          <cell r="D4193" t="str">
            <v>Adventure|Animation|Comedy|Family|Sci-Fi</v>
          </cell>
          <cell r="E4193" t="str">
            <v>Wreck-It RalphÂ </v>
          </cell>
          <cell r="F4193" t="str">
            <v>http://www.imdb.com/title/tt1772341/?ref_=fn_tt_tt_1</v>
          </cell>
          <cell r="G4193" t="str">
            <v>English</v>
          </cell>
          <cell r="H4193" t="str">
            <v>USA</v>
          </cell>
          <cell r="I4193">
            <v>165000000</v>
          </cell>
          <cell r="J4193">
            <v>2012</v>
          </cell>
          <cell r="K4193">
            <v>7.8</v>
          </cell>
          <cell r="L4193" t="str">
            <v>Adventure</v>
          </cell>
          <cell r="M4193" t="str">
            <v>Animation</v>
          </cell>
          <cell r="N4193" t="str">
            <v>Comedy</v>
          </cell>
          <cell r="O4193" t="str">
            <v>Family</v>
          </cell>
        </row>
        <row r="4194">
          <cell r="A4194" t="str">
            <v>Robert Zemeckis</v>
          </cell>
          <cell r="B4194">
            <v>100</v>
          </cell>
          <cell r="C4194">
            <v>665426</v>
          </cell>
          <cell r="D4194" t="str">
            <v>Adventure|Animation|Family|Fantasy</v>
          </cell>
          <cell r="E4194" t="str">
            <v>The Polar ExpressÂ </v>
          </cell>
          <cell r="F4194" t="str">
            <v>http://www.imdb.com/title/tt0338348/?ref_=fn_tt_tt_1</v>
          </cell>
          <cell r="G4194" t="str">
            <v>English</v>
          </cell>
          <cell r="H4194" t="str">
            <v>USA</v>
          </cell>
          <cell r="I4194">
            <v>165000000</v>
          </cell>
          <cell r="J4194">
            <v>2004</v>
          </cell>
          <cell r="K4194">
            <v>6.6</v>
          </cell>
          <cell r="L4194" t="str">
            <v>Adventure</v>
          </cell>
          <cell r="M4194" t="str">
            <v>Animation</v>
          </cell>
          <cell r="N4194" t="str">
            <v>Family</v>
          </cell>
          <cell r="O4194" t="str">
            <v>Fantasy</v>
          </cell>
        </row>
        <row r="4195">
          <cell r="A4195" t="str">
            <v>Roland Emmerich</v>
          </cell>
          <cell r="B4195">
            <v>120</v>
          </cell>
          <cell r="C4195">
            <v>102315545</v>
          </cell>
          <cell r="D4195" t="str">
            <v>Action|Adventure|Sci-Fi</v>
          </cell>
          <cell r="E4195" t="str">
            <v>Independence Day: ResurgenceÂ </v>
          </cell>
          <cell r="F4195" t="str">
            <v>http://www.imdb.com/title/tt1628841/?ref_=fn_tt_tt_1</v>
          </cell>
          <cell r="G4195" t="str">
            <v>English</v>
          </cell>
          <cell r="H4195" t="str">
            <v>USA</v>
          </cell>
          <cell r="I4195">
            <v>165000000</v>
          </cell>
          <cell r="J4195">
            <v>2016</v>
          </cell>
          <cell r="K4195">
            <v>5.5</v>
          </cell>
          <cell r="L4195" t="str">
            <v>Action</v>
          </cell>
          <cell r="M4195" t="str">
            <v>Adventure</v>
          </cell>
          <cell r="N4195" t="str">
            <v>Sci-Fi</v>
          </cell>
        </row>
        <row r="4196">
          <cell r="A4196" t="str">
            <v>Dean DeBlois</v>
          </cell>
          <cell r="B4196">
            <v>98</v>
          </cell>
          <cell r="C4196">
            <v>217387997</v>
          </cell>
          <cell r="D4196" t="str">
            <v>Adventure|Animation|Family|Fantasy</v>
          </cell>
          <cell r="E4196" t="str">
            <v>How to Train Your DragonÂ </v>
          </cell>
          <cell r="F4196" t="str">
            <v>http://www.imdb.com/title/tt0892769/?ref_=fn_tt_tt_1</v>
          </cell>
          <cell r="G4196" t="str">
            <v>English</v>
          </cell>
          <cell r="H4196" t="str">
            <v>USA</v>
          </cell>
          <cell r="I4196">
            <v>165000000</v>
          </cell>
          <cell r="J4196">
            <v>2010</v>
          </cell>
          <cell r="K4196">
            <v>8.1999999999999993</v>
          </cell>
          <cell r="L4196" t="str">
            <v>Adventure</v>
          </cell>
          <cell r="M4196" t="str">
            <v>Animation</v>
          </cell>
          <cell r="N4196" t="str">
            <v>Family</v>
          </cell>
          <cell r="O4196" t="str">
            <v>Fantasy</v>
          </cell>
        </row>
        <row r="4197">
          <cell r="A4197" t="str">
            <v>Christopher Nolan</v>
          </cell>
          <cell r="B4197">
            <v>169</v>
          </cell>
          <cell r="C4197">
            <v>187991439</v>
          </cell>
          <cell r="D4197" t="str">
            <v>Adventure|Drama|Sci-Fi</v>
          </cell>
          <cell r="E4197" t="str">
            <v>InterstellarÂ </v>
          </cell>
          <cell r="F4197" t="str">
            <v>http://www.imdb.com/title/tt0816692/?ref_=fn_tt_tt_1</v>
          </cell>
          <cell r="G4197" t="str">
            <v>English</v>
          </cell>
          <cell r="H4197" t="str">
            <v>USA</v>
          </cell>
          <cell r="I4197">
            <v>165000000</v>
          </cell>
          <cell r="J4197">
            <v>2014</v>
          </cell>
          <cell r="K4197">
            <v>8.6</v>
          </cell>
          <cell r="L4197" t="str">
            <v>Adventure</v>
          </cell>
          <cell r="M4197" t="str">
            <v>Drama</v>
          </cell>
          <cell r="N4197" t="str">
            <v>Sci-Fi</v>
          </cell>
        </row>
        <row r="4198">
          <cell r="A4198" t="str">
            <v>Christopher Nolan</v>
          </cell>
          <cell r="B4198">
            <v>148</v>
          </cell>
          <cell r="C4198">
            <v>292568851</v>
          </cell>
          <cell r="D4198" t="str">
            <v>Action|Adventure|Sci-Fi|Thriller</v>
          </cell>
          <cell r="E4198" t="str">
            <v>InceptionÂ </v>
          </cell>
          <cell r="F4198" t="str">
            <v>http://www.imdb.com/title/tt1375666/?ref_=fn_tt_tt_1</v>
          </cell>
          <cell r="G4198" t="str">
            <v>English</v>
          </cell>
          <cell r="H4198" t="str">
            <v>USA</v>
          </cell>
          <cell r="I4198">
            <v>160000000</v>
          </cell>
          <cell r="J4198">
            <v>2010</v>
          </cell>
          <cell r="K4198">
            <v>8.8000000000000007</v>
          </cell>
          <cell r="L4198" t="str">
            <v>Action</v>
          </cell>
          <cell r="M4198" t="str">
            <v>Adventure</v>
          </cell>
          <cell r="N4198" t="str">
            <v>Sci-Fi</v>
          </cell>
          <cell r="O4198" t="str">
            <v>Thriller</v>
          </cell>
        </row>
        <row r="4199">
          <cell r="A4199" t="str">
            <v>Matthew Vaughn</v>
          </cell>
          <cell r="B4199">
            <v>132</v>
          </cell>
          <cell r="C4199">
            <v>146405371</v>
          </cell>
          <cell r="D4199" t="str">
            <v>Action|Adventure|Sci-Fi</v>
          </cell>
          <cell r="E4199" t="str">
            <v>X-Men: First ClassÂ </v>
          </cell>
          <cell r="F4199" t="str">
            <v>http://www.imdb.com/title/tt1270798/?ref_=fn_tt_tt_1</v>
          </cell>
          <cell r="G4199" t="str">
            <v>English</v>
          </cell>
          <cell r="H4199" t="str">
            <v>USA</v>
          </cell>
          <cell r="I4199">
            <v>160000000</v>
          </cell>
          <cell r="J4199">
            <v>2011</v>
          </cell>
          <cell r="K4199">
            <v>7.8</v>
          </cell>
          <cell r="L4199" t="str">
            <v>Action</v>
          </cell>
          <cell r="M4199" t="str">
            <v>Adventure</v>
          </cell>
          <cell r="N4199" t="str">
            <v>Sci-Fi</v>
          </cell>
        </row>
        <row r="4200">
          <cell r="A4200" t="str">
            <v>Francis Lawrence</v>
          </cell>
          <cell r="B4200">
            <v>137</v>
          </cell>
          <cell r="C4200">
            <v>281666058</v>
          </cell>
          <cell r="D4200" t="str">
            <v>Adventure|Sci-Fi</v>
          </cell>
          <cell r="E4200" t="str">
            <v>The Hunger Games: Mockingjay - Part 2Â </v>
          </cell>
          <cell r="F4200" t="str">
            <v>http://www.imdb.com/title/tt1951266/?ref_=fn_tt_tt_1</v>
          </cell>
          <cell r="G4200" t="str">
            <v>English</v>
          </cell>
          <cell r="H4200" t="str">
            <v>USA</v>
          </cell>
          <cell r="I4200">
            <v>160000000</v>
          </cell>
          <cell r="J4200">
            <v>2015</v>
          </cell>
          <cell r="K4200">
            <v>6.6</v>
          </cell>
          <cell r="L4200" t="str">
            <v>Adventure</v>
          </cell>
          <cell r="M4200" t="str">
            <v>Sci-Fi</v>
          </cell>
        </row>
        <row r="4201">
          <cell r="A4201" t="str">
            <v>Wolfgang Petersen</v>
          </cell>
          <cell r="B4201">
            <v>98</v>
          </cell>
          <cell r="C4201">
            <v>60655503</v>
          </cell>
          <cell r="D4201" t="str">
            <v>Action|Adventure|Drama|Thriller</v>
          </cell>
          <cell r="E4201" t="str">
            <v>PoseidonÂ </v>
          </cell>
          <cell r="F4201" t="str">
            <v>http://www.imdb.com/title/tt0409182/?ref_=fn_tt_tt_1</v>
          </cell>
          <cell r="G4201" t="str">
            <v>English</v>
          </cell>
          <cell r="H4201" t="str">
            <v>USA</v>
          </cell>
          <cell r="I4201">
            <v>160000000</v>
          </cell>
          <cell r="J4201">
            <v>2006</v>
          </cell>
          <cell r="K4201">
            <v>5.6</v>
          </cell>
          <cell r="L4201" t="str">
            <v>Action</v>
          </cell>
          <cell r="M4201" t="str">
            <v>Adventure</v>
          </cell>
          <cell r="N4201" t="str">
            <v>Drama</v>
          </cell>
          <cell r="O4201" t="str">
            <v>Thriller</v>
          </cell>
        </row>
        <row r="4202">
          <cell r="A4202" t="str">
            <v>Chris Miller</v>
          </cell>
          <cell r="B4202">
            <v>93</v>
          </cell>
          <cell r="C4202">
            <v>320706665</v>
          </cell>
          <cell r="D4202" t="str">
            <v>Adventure|Animation|Comedy|Family|Fantasy</v>
          </cell>
          <cell r="E4202" t="str">
            <v>Shrek the ThirdÂ </v>
          </cell>
          <cell r="F4202" t="str">
            <v>http://www.imdb.com/title/tt0413267/?ref_=fn_tt_tt_1</v>
          </cell>
          <cell r="G4202" t="str">
            <v>English</v>
          </cell>
          <cell r="H4202" t="str">
            <v>USA</v>
          </cell>
          <cell r="I4202">
            <v>160000000</v>
          </cell>
          <cell r="J4202">
            <v>2007</v>
          </cell>
          <cell r="K4202">
            <v>6.1</v>
          </cell>
          <cell r="L4202" t="str">
            <v>Adventure</v>
          </cell>
          <cell r="M4202" t="str">
            <v>Animation</v>
          </cell>
          <cell r="N4202" t="str">
            <v>Comedy</v>
          </cell>
          <cell r="O4202" t="str">
            <v>Family</v>
          </cell>
        </row>
        <row r="4203">
          <cell r="A4203" t="str">
            <v>Duncan Jones</v>
          </cell>
          <cell r="B4203">
            <v>123</v>
          </cell>
          <cell r="C4203">
            <v>46978995</v>
          </cell>
          <cell r="D4203" t="str">
            <v>Action|Adventure|Fantasy</v>
          </cell>
          <cell r="E4203" t="str">
            <v>WarcraftÂ </v>
          </cell>
          <cell r="F4203" t="str">
            <v>http://www.imdb.com/title/tt0803096/?ref_=fn_tt_tt_1</v>
          </cell>
          <cell r="G4203" t="str">
            <v>English</v>
          </cell>
          <cell r="H4203" t="str">
            <v>USA</v>
          </cell>
          <cell r="I4203">
            <v>160000000</v>
          </cell>
          <cell r="J4203">
            <v>2016</v>
          </cell>
          <cell r="K4203">
            <v>7.3</v>
          </cell>
          <cell r="L4203" t="str">
            <v>Action</v>
          </cell>
          <cell r="M4203" t="str">
            <v>Adventure</v>
          </cell>
          <cell r="N4203" t="str">
            <v>Fantasy</v>
          </cell>
        </row>
        <row r="4204">
          <cell r="A4204" t="str">
            <v>Jan de Bont</v>
          </cell>
          <cell r="B4204">
            <v>121</v>
          </cell>
          <cell r="C4204">
            <v>48068396</v>
          </cell>
          <cell r="D4204" t="str">
            <v>Action|Crime|Romance|Thriller</v>
          </cell>
          <cell r="E4204" t="str">
            <v>Speed 2: Cruise ControlÂ </v>
          </cell>
          <cell r="F4204" t="str">
            <v>http://www.imdb.com/title/tt0120179/?ref_=fn_tt_tt_1</v>
          </cell>
          <cell r="G4204" t="str">
            <v>English</v>
          </cell>
          <cell r="H4204" t="str">
            <v>USA</v>
          </cell>
          <cell r="I4204">
            <v>160000000</v>
          </cell>
          <cell r="J4204">
            <v>1997</v>
          </cell>
          <cell r="K4204">
            <v>3.7</v>
          </cell>
          <cell r="L4204" t="str">
            <v>Action</v>
          </cell>
          <cell r="M4204" t="str">
            <v>Crime</v>
          </cell>
          <cell r="N4204" t="str">
            <v>Romance</v>
          </cell>
          <cell r="O4204" t="str">
            <v>Thriller</v>
          </cell>
        </row>
        <row r="4205">
          <cell r="A4205" t="str">
            <v>Jacques Perrin</v>
          </cell>
          <cell r="B4205">
            <v>81</v>
          </cell>
          <cell r="C4205">
            <v>10762178</v>
          </cell>
          <cell r="D4205" t="str">
            <v>Documentary</v>
          </cell>
          <cell r="E4205" t="str">
            <v>Winged MigrationÂ </v>
          </cell>
          <cell r="F4205" t="str">
            <v>http://www.imdb.com/title/tt0301727/?ref_=fn_tt_tt_1</v>
          </cell>
          <cell r="G4205" t="str">
            <v>English</v>
          </cell>
          <cell r="H4205" t="str">
            <v>France</v>
          </cell>
          <cell r="I4205">
            <v>160000000</v>
          </cell>
          <cell r="J4205">
            <v>2001</v>
          </cell>
          <cell r="K4205">
            <v>8</v>
          </cell>
          <cell r="L4205" t="str">
            <v>Documentary</v>
          </cell>
          <cell r="M4205">
            <v>0</v>
          </cell>
        </row>
        <row r="4206">
          <cell r="A4206" t="str">
            <v>Alan Taylor</v>
          </cell>
          <cell r="B4206">
            <v>126</v>
          </cell>
          <cell r="C4206">
            <v>89732035</v>
          </cell>
          <cell r="D4206" t="str">
            <v>Action|Adventure|Sci-Fi</v>
          </cell>
          <cell r="E4206" t="str">
            <v>Terminator GenisysÂ </v>
          </cell>
          <cell r="F4206" t="str">
            <v>http://www.imdb.com/title/tt1340138/?ref_=fn_tt_tt_1</v>
          </cell>
          <cell r="G4206" t="str">
            <v>English</v>
          </cell>
          <cell r="H4206" t="str">
            <v>USA</v>
          </cell>
          <cell r="I4206">
            <v>155000000</v>
          </cell>
          <cell r="J4206">
            <v>2015</v>
          </cell>
          <cell r="K4206">
            <v>6.6</v>
          </cell>
          <cell r="L4206" t="str">
            <v>Action</v>
          </cell>
          <cell r="M4206" t="str">
            <v>Adventure</v>
          </cell>
          <cell r="N4206" t="str">
            <v>Sci-Fi</v>
          </cell>
        </row>
        <row r="4207">
          <cell r="A4207" t="str">
            <v>Michael Apted</v>
          </cell>
          <cell r="B4207">
            <v>113</v>
          </cell>
          <cell r="C4207">
            <v>104383624</v>
          </cell>
          <cell r="D4207" t="str">
            <v>Adventure|Family|Fantasy</v>
          </cell>
          <cell r="E4207" t="str">
            <v>The Chronicles of Narnia: The Voyage of the Dawn TreaderÂ </v>
          </cell>
          <cell r="F4207" t="str">
            <v>http://www.imdb.com/title/tt0980970/?ref_=fn_tt_tt_1</v>
          </cell>
          <cell r="G4207" t="str">
            <v>English</v>
          </cell>
          <cell r="H4207" t="str">
            <v>USA</v>
          </cell>
          <cell r="I4207">
            <v>155000000</v>
          </cell>
          <cell r="J4207">
            <v>2010</v>
          </cell>
          <cell r="K4207">
            <v>6.3</v>
          </cell>
          <cell r="L4207" t="str">
            <v>Adventure</v>
          </cell>
          <cell r="M4207" t="str">
            <v>Family</v>
          </cell>
          <cell r="N4207" t="str">
            <v>Fantasy</v>
          </cell>
        </row>
        <row r="4208">
          <cell r="A4208" t="str">
            <v>Oliver Stone</v>
          </cell>
          <cell r="B4208">
            <v>206</v>
          </cell>
          <cell r="C4208">
            <v>34293771</v>
          </cell>
          <cell r="D4208" t="str">
            <v>Action|Adventure|Biography|Drama|History|Romance|War</v>
          </cell>
          <cell r="E4208" t="str">
            <v>AlexanderÂ </v>
          </cell>
          <cell r="F4208" t="str">
            <v>http://www.imdb.com/title/tt0346491/?ref_=fn_tt_tt_1</v>
          </cell>
          <cell r="G4208" t="str">
            <v>English</v>
          </cell>
          <cell r="H4208" t="str">
            <v>Germany</v>
          </cell>
          <cell r="I4208">
            <v>155000000</v>
          </cell>
          <cell r="J4208">
            <v>2004</v>
          </cell>
          <cell r="K4208">
            <v>5.5</v>
          </cell>
          <cell r="L4208" t="str">
            <v>Action</v>
          </cell>
          <cell r="M4208" t="str">
            <v>Adventure</v>
          </cell>
          <cell r="N4208" t="str">
            <v>Biography</v>
          </cell>
          <cell r="O4208" t="str">
            <v>Drama</v>
          </cell>
        </row>
        <row r="4209">
          <cell r="A4209" t="str">
            <v>Colin Trevorrow</v>
          </cell>
          <cell r="B4209">
            <v>124</v>
          </cell>
          <cell r="C4209">
            <v>652177271</v>
          </cell>
          <cell r="D4209" t="str">
            <v>Action|Adventure|Sci-Fi|Thriller</v>
          </cell>
          <cell r="E4209" t="str">
            <v>Jurassic WorldÂ </v>
          </cell>
          <cell r="F4209" t="str">
            <v>http://www.imdb.com/title/tt0369610/?ref_=fn_tt_tt_1</v>
          </cell>
          <cell r="G4209" t="str">
            <v>English</v>
          </cell>
          <cell r="H4209" t="str">
            <v>USA</v>
          </cell>
          <cell r="I4209">
            <v>150000000</v>
          </cell>
          <cell r="J4209">
            <v>2015</v>
          </cell>
          <cell r="K4209">
            <v>7</v>
          </cell>
          <cell r="L4209" t="str">
            <v>Action</v>
          </cell>
          <cell r="M4209" t="str">
            <v>Adventure</v>
          </cell>
          <cell r="N4209" t="str">
            <v>Sci-Fi</v>
          </cell>
          <cell r="O4209" t="str">
            <v>Thriller</v>
          </cell>
        </row>
        <row r="4210">
          <cell r="A4210" t="str">
            <v>David Fincher</v>
          </cell>
          <cell r="B4210">
            <v>166</v>
          </cell>
          <cell r="C4210">
            <v>127490802</v>
          </cell>
          <cell r="D4210" t="str">
            <v>Drama|Fantasy|Romance</v>
          </cell>
          <cell r="E4210" t="str">
            <v>The Curious Case of Benjamin ButtonÂ </v>
          </cell>
          <cell r="F4210" t="str">
            <v>http://www.imdb.com/title/tt0421715/?ref_=fn_tt_tt_1</v>
          </cell>
          <cell r="G4210" t="str">
            <v>English</v>
          </cell>
          <cell r="H4210" t="str">
            <v>USA</v>
          </cell>
          <cell r="I4210">
            <v>150000000</v>
          </cell>
          <cell r="J4210">
            <v>2008</v>
          </cell>
          <cell r="K4210">
            <v>7.8</v>
          </cell>
          <cell r="L4210" t="str">
            <v>Drama</v>
          </cell>
          <cell r="M4210" t="str">
            <v>Fantasy</v>
          </cell>
          <cell r="N4210" t="str">
            <v>Romance</v>
          </cell>
        </row>
        <row r="4211">
          <cell r="A4211" t="str">
            <v>Jon Turteltaub</v>
          </cell>
          <cell r="B4211">
            <v>109</v>
          </cell>
          <cell r="C4211">
            <v>63143812</v>
          </cell>
          <cell r="D4211" t="str">
            <v>Action|Adventure|Family|Fantasy</v>
          </cell>
          <cell r="E4211" t="str">
            <v>The Sorcerer's ApprenticeÂ </v>
          </cell>
          <cell r="F4211" t="str">
            <v>http://www.imdb.com/title/tt0963966/?ref_=fn_tt_tt_1</v>
          </cell>
          <cell r="G4211" t="str">
            <v>English</v>
          </cell>
          <cell r="H4211" t="str">
            <v>USA</v>
          </cell>
          <cell r="I4211">
            <v>150000000</v>
          </cell>
          <cell r="J4211">
            <v>2010</v>
          </cell>
          <cell r="K4211">
            <v>6.1</v>
          </cell>
          <cell r="L4211" t="str">
            <v>Action</v>
          </cell>
          <cell r="M4211" t="str">
            <v>Adventure</v>
          </cell>
          <cell r="N4211" t="str">
            <v>Family</v>
          </cell>
          <cell r="O4211" t="str">
            <v>Fantasy</v>
          </cell>
        </row>
        <row r="4212">
          <cell r="A4212" t="str">
            <v>Michael Bay</v>
          </cell>
          <cell r="B4212">
            <v>144</v>
          </cell>
          <cell r="C4212">
            <v>318759914</v>
          </cell>
          <cell r="D4212" t="str">
            <v>Action|Adventure|Sci-Fi</v>
          </cell>
          <cell r="E4212" t="str">
            <v>TransformersÂ </v>
          </cell>
          <cell r="F4212" t="str">
            <v>http://www.imdb.com/title/tt0418279/?ref_=fn_tt_tt_1</v>
          </cell>
          <cell r="G4212" t="str">
            <v>English</v>
          </cell>
          <cell r="H4212" t="str">
            <v>USA</v>
          </cell>
          <cell r="I4212">
            <v>150000000</v>
          </cell>
          <cell r="J4212">
            <v>2007</v>
          </cell>
          <cell r="K4212">
            <v>7.1</v>
          </cell>
          <cell r="L4212" t="str">
            <v>Action</v>
          </cell>
          <cell r="M4212" t="str">
            <v>Adventure</v>
          </cell>
          <cell r="N4212" t="str">
            <v>Sci-Fi</v>
          </cell>
        </row>
        <row r="4213">
          <cell r="A4213" t="str">
            <v>David Yates</v>
          </cell>
          <cell r="B4213">
            <v>138</v>
          </cell>
          <cell r="C4213">
            <v>292000866</v>
          </cell>
          <cell r="D4213" t="str">
            <v>Adventure|Family|Fantasy|Mystery</v>
          </cell>
          <cell r="E4213" t="str">
            <v>Harry Potter and the Order of the PhoenixÂ </v>
          </cell>
          <cell r="F4213" t="str">
            <v>http://www.imdb.com/title/tt0373889/?ref_=fn_tt_tt_1</v>
          </cell>
          <cell r="G4213" t="str">
            <v>English</v>
          </cell>
          <cell r="H4213" t="str">
            <v>UK</v>
          </cell>
          <cell r="I4213">
            <v>150000000</v>
          </cell>
          <cell r="J4213">
            <v>2007</v>
          </cell>
          <cell r="K4213">
            <v>7.5</v>
          </cell>
          <cell r="L4213" t="str">
            <v>Adventure</v>
          </cell>
          <cell r="M4213" t="str">
            <v>Family</v>
          </cell>
          <cell r="N4213" t="str">
            <v>Fantasy</v>
          </cell>
          <cell r="O4213" t="str">
            <v>Mystery</v>
          </cell>
        </row>
        <row r="4214">
          <cell r="A4214" t="str">
            <v>Mike Newell</v>
          </cell>
          <cell r="B4214">
            <v>157</v>
          </cell>
          <cell r="C4214">
            <v>289994397</v>
          </cell>
          <cell r="D4214" t="str">
            <v>Adventure|Family|Fantasy|Mystery</v>
          </cell>
          <cell r="E4214" t="str">
            <v>Harry Potter and the Goblet of FireÂ </v>
          </cell>
          <cell r="F4214" t="str">
            <v>http://www.imdb.com/title/tt0330373/?ref_=fn_tt_tt_1</v>
          </cell>
          <cell r="G4214" t="str">
            <v>English</v>
          </cell>
          <cell r="H4214" t="str">
            <v>UK</v>
          </cell>
          <cell r="I4214">
            <v>150000000</v>
          </cell>
          <cell r="J4214">
            <v>2005</v>
          </cell>
          <cell r="K4214">
            <v>7.6</v>
          </cell>
          <cell r="L4214" t="str">
            <v>Adventure</v>
          </cell>
          <cell r="M4214" t="str">
            <v>Family</v>
          </cell>
          <cell r="N4214" t="str">
            <v>Fantasy</v>
          </cell>
          <cell r="O4214" t="str">
            <v>Mystery</v>
          </cell>
        </row>
        <row r="4215">
          <cell r="A4215" t="str">
            <v>Peter Berg</v>
          </cell>
          <cell r="B4215">
            <v>102</v>
          </cell>
          <cell r="C4215">
            <v>227946274</v>
          </cell>
          <cell r="D4215" t="str">
            <v>Action|Drama</v>
          </cell>
          <cell r="E4215" t="str">
            <v>HancockÂ </v>
          </cell>
          <cell r="F4215" t="str">
            <v>http://www.imdb.com/title/tt0448157/?ref_=fn_tt_tt_1</v>
          </cell>
          <cell r="G4215" t="str">
            <v>English</v>
          </cell>
          <cell r="H4215" t="str">
            <v>USA</v>
          </cell>
          <cell r="I4215">
            <v>150000000</v>
          </cell>
          <cell r="J4215">
            <v>2008</v>
          </cell>
          <cell r="K4215">
            <v>6.4</v>
          </cell>
          <cell r="L4215" t="str">
            <v>Action</v>
          </cell>
          <cell r="M4215" t="str">
            <v>Drama</v>
          </cell>
        </row>
        <row r="4216">
          <cell r="A4216" t="str">
            <v>Francis Lawrence</v>
          </cell>
          <cell r="B4216">
            <v>104</v>
          </cell>
          <cell r="C4216">
            <v>256386216</v>
          </cell>
          <cell r="D4216" t="str">
            <v>Drama|Horror|Sci-Fi</v>
          </cell>
          <cell r="E4216" t="str">
            <v>I Am LegendÂ </v>
          </cell>
          <cell r="F4216" t="str">
            <v>http://www.imdb.com/title/tt0480249/?ref_=fn_tt_tt_1</v>
          </cell>
          <cell r="G4216" t="str">
            <v>English</v>
          </cell>
          <cell r="H4216" t="str">
            <v>USA</v>
          </cell>
          <cell r="I4216">
            <v>150000000</v>
          </cell>
          <cell r="J4216">
            <v>2007</v>
          </cell>
          <cell r="K4216">
            <v>7.2</v>
          </cell>
          <cell r="L4216" t="str">
            <v>Drama</v>
          </cell>
          <cell r="M4216" t="str">
            <v>Horror</v>
          </cell>
          <cell r="N4216" t="str">
            <v>Sci-Fi</v>
          </cell>
        </row>
        <row r="4217">
          <cell r="A4217" t="str">
            <v>Tim Burton</v>
          </cell>
          <cell r="B4217">
            <v>115</v>
          </cell>
          <cell r="C4217">
            <v>206456431</v>
          </cell>
          <cell r="D4217" t="str">
            <v>Adventure|Comedy|Family|Fantasy</v>
          </cell>
          <cell r="E4217" t="str">
            <v>Charlie and the Chocolate FactoryÂ </v>
          </cell>
          <cell r="F4217" t="str">
            <v>http://www.imdb.com/title/tt0367594/?ref_=fn_tt_tt_1</v>
          </cell>
          <cell r="G4217" t="str">
            <v>English</v>
          </cell>
          <cell r="H4217" t="str">
            <v>USA</v>
          </cell>
          <cell r="I4217">
            <v>150000000</v>
          </cell>
          <cell r="J4217">
            <v>2005</v>
          </cell>
          <cell r="K4217">
            <v>6.7</v>
          </cell>
          <cell r="L4217" t="str">
            <v>Adventure</v>
          </cell>
          <cell r="M4217" t="str">
            <v>Comedy</v>
          </cell>
          <cell r="N4217" t="str">
            <v>Family</v>
          </cell>
          <cell r="O4217" t="str">
            <v>Fantasy</v>
          </cell>
        </row>
        <row r="4218">
          <cell r="A4218" t="str">
            <v>Brad Bird</v>
          </cell>
          <cell r="B4218">
            <v>111</v>
          </cell>
          <cell r="C4218">
            <v>206435493</v>
          </cell>
          <cell r="D4218" t="str">
            <v>Animation|Comedy|Family|Fantasy</v>
          </cell>
          <cell r="E4218" t="str">
            <v>RatatouilleÂ </v>
          </cell>
          <cell r="F4218" t="str">
            <v>http://www.imdb.com/title/tt0382932/?ref_=fn_tt_tt_1</v>
          </cell>
          <cell r="G4218" t="str">
            <v>English</v>
          </cell>
          <cell r="H4218" t="str">
            <v>USA</v>
          </cell>
          <cell r="I4218">
            <v>150000000</v>
          </cell>
          <cell r="J4218">
            <v>2007</v>
          </cell>
          <cell r="K4218">
            <v>8</v>
          </cell>
          <cell r="L4218" t="str">
            <v>Animation</v>
          </cell>
          <cell r="M4218" t="str">
            <v>Comedy</v>
          </cell>
          <cell r="N4218" t="str">
            <v>Family</v>
          </cell>
          <cell r="O4218" t="str">
            <v>Fantasy</v>
          </cell>
        </row>
        <row r="4219">
          <cell r="A4219" t="str">
            <v>Christopher Nolan</v>
          </cell>
          <cell r="B4219">
            <v>128</v>
          </cell>
          <cell r="C4219">
            <v>205343774</v>
          </cell>
          <cell r="D4219" t="str">
            <v>Action|Adventure</v>
          </cell>
          <cell r="E4219" t="str">
            <v>Batman BeginsÂ </v>
          </cell>
          <cell r="F4219" t="str">
            <v>http://www.imdb.com/title/tt0372784/?ref_=fn_tt_tt_1</v>
          </cell>
          <cell r="G4219" t="str">
            <v>English</v>
          </cell>
          <cell r="H4219" t="str">
            <v>USA</v>
          </cell>
          <cell r="I4219">
            <v>150000000</v>
          </cell>
          <cell r="J4219">
            <v>2005</v>
          </cell>
          <cell r="K4219">
            <v>8.3000000000000007</v>
          </cell>
          <cell r="L4219" t="str">
            <v>Action</v>
          </cell>
          <cell r="M4219" t="str">
            <v>Adventure</v>
          </cell>
        </row>
        <row r="4220">
          <cell r="A4220" t="str">
            <v>Eric Darnell</v>
          </cell>
          <cell r="B4220">
            <v>89</v>
          </cell>
          <cell r="C4220">
            <v>179982968</v>
          </cell>
          <cell r="D4220" t="str">
            <v>Action|Adventure|Animation|Comedy|Family</v>
          </cell>
          <cell r="E4220" t="str">
            <v>Madagascar: Escape 2 AfricaÂ </v>
          </cell>
          <cell r="F4220" t="str">
            <v>http://www.imdb.com/title/tt0479952/?ref_=fn_tt_tt_1</v>
          </cell>
          <cell r="G4220" t="str">
            <v>English</v>
          </cell>
          <cell r="H4220" t="str">
            <v>USA</v>
          </cell>
          <cell r="I4220">
            <v>150000000</v>
          </cell>
          <cell r="J4220">
            <v>2008</v>
          </cell>
          <cell r="K4220">
            <v>6.7</v>
          </cell>
          <cell r="L4220" t="str">
            <v>Action</v>
          </cell>
          <cell r="M4220" t="str">
            <v>Adventure</v>
          </cell>
          <cell r="N4220" t="str">
            <v>Animation</v>
          </cell>
          <cell r="O4220" t="str">
            <v>Comedy</v>
          </cell>
        </row>
        <row r="4221">
          <cell r="A4221" t="str">
            <v>Shawn Levy</v>
          </cell>
          <cell r="B4221">
            <v>105</v>
          </cell>
          <cell r="C4221">
            <v>177243721</v>
          </cell>
          <cell r="D4221" t="str">
            <v>Adventure|Comedy|Family|Fantasy</v>
          </cell>
          <cell r="E4221" t="str">
            <v>Night at the Museum: Battle of the SmithsonianÂ </v>
          </cell>
          <cell r="F4221" t="str">
            <v>http://www.imdb.com/title/tt1078912/?ref_=fn_tt_tt_1</v>
          </cell>
          <cell r="G4221" t="str">
            <v>English</v>
          </cell>
          <cell r="H4221" t="str">
            <v>USA</v>
          </cell>
          <cell r="I4221">
            <v>150000000</v>
          </cell>
          <cell r="J4221">
            <v>2009</v>
          </cell>
          <cell r="K4221">
            <v>5.9</v>
          </cell>
          <cell r="L4221" t="str">
            <v>Adventure</v>
          </cell>
          <cell r="M4221" t="str">
            <v>Comedy</v>
          </cell>
          <cell r="N4221" t="str">
            <v>Family</v>
          </cell>
          <cell r="O4221" t="str">
            <v>Fantasy</v>
          </cell>
        </row>
        <row r="4222">
          <cell r="A4222" t="str">
            <v>Gavin Hood</v>
          </cell>
          <cell r="B4222">
            <v>119</v>
          </cell>
          <cell r="C4222">
            <v>179883016</v>
          </cell>
          <cell r="D4222" t="str">
            <v>Action|Adventure|Fantasy|Sci-Fi|Thriller</v>
          </cell>
          <cell r="E4222" t="str">
            <v>X-Men Origins: WolverineÂ </v>
          </cell>
          <cell r="F4222" t="str">
            <v>http://www.imdb.com/title/tt0458525/?ref_=fn_tt_tt_1</v>
          </cell>
          <cell r="G4222" t="str">
            <v>English</v>
          </cell>
          <cell r="H4222" t="str">
            <v>USA</v>
          </cell>
          <cell r="I4222">
            <v>150000000</v>
          </cell>
          <cell r="J4222">
            <v>2009</v>
          </cell>
          <cell r="K4222">
            <v>6.7</v>
          </cell>
          <cell r="L4222" t="str">
            <v>Action</v>
          </cell>
          <cell r="M4222" t="str">
            <v>Adventure</v>
          </cell>
          <cell r="N4222" t="str">
            <v>Fantasy</v>
          </cell>
          <cell r="O4222" t="str">
            <v>Sci-Fi</v>
          </cell>
        </row>
        <row r="4223">
          <cell r="A4223" t="str">
            <v>Lana Wachowski</v>
          </cell>
          <cell r="B4223">
            <v>129</v>
          </cell>
          <cell r="C4223">
            <v>139259759</v>
          </cell>
          <cell r="D4223" t="str">
            <v>Action|Sci-Fi</v>
          </cell>
          <cell r="E4223" t="str">
            <v>The Matrix RevolutionsÂ </v>
          </cell>
          <cell r="F4223" t="str">
            <v>http://www.imdb.com/title/tt0242653/?ref_=fn_tt_tt_1</v>
          </cell>
          <cell r="G4223" t="str">
            <v>English</v>
          </cell>
          <cell r="H4223" t="str">
            <v>Australia</v>
          </cell>
          <cell r="I4223">
            <v>150000000</v>
          </cell>
          <cell r="J4223">
            <v>2003</v>
          </cell>
          <cell r="K4223">
            <v>6.7</v>
          </cell>
          <cell r="L4223" t="str">
            <v>Action</v>
          </cell>
          <cell r="M4223" t="str">
            <v>Sci-Fi</v>
          </cell>
        </row>
        <row r="4224">
          <cell r="A4224" t="str">
            <v>Chris Buck</v>
          </cell>
          <cell r="B4224">
            <v>102</v>
          </cell>
          <cell r="C4224">
            <v>400736600</v>
          </cell>
          <cell r="D4224" t="str">
            <v>Adventure|Animation|Comedy|Family|Fantasy|Musical</v>
          </cell>
          <cell r="E4224" t="str">
            <v>FrozenÂ </v>
          </cell>
          <cell r="F4224" t="str">
            <v>http://www.imdb.com/title/tt2294629/?ref_=fn_tt_tt_1</v>
          </cell>
          <cell r="G4224" t="str">
            <v>English</v>
          </cell>
          <cell r="H4224" t="str">
            <v>USA</v>
          </cell>
          <cell r="I4224">
            <v>150000000</v>
          </cell>
          <cell r="J4224">
            <v>2013</v>
          </cell>
          <cell r="K4224">
            <v>7.6</v>
          </cell>
          <cell r="L4224" t="str">
            <v>Adventure</v>
          </cell>
          <cell r="M4224" t="str">
            <v>Animation</v>
          </cell>
          <cell r="N4224" t="str">
            <v>Comedy</v>
          </cell>
          <cell r="O4224" t="str">
            <v>Family</v>
          </cell>
        </row>
        <row r="4225">
          <cell r="A4225" t="str">
            <v>Lana Wachowski</v>
          </cell>
          <cell r="B4225">
            <v>138</v>
          </cell>
          <cell r="C4225">
            <v>281492479</v>
          </cell>
          <cell r="D4225" t="str">
            <v>Action|Sci-Fi</v>
          </cell>
          <cell r="E4225" t="str">
            <v>The Matrix ReloadedÂ </v>
          </cell>
          <cell r="F4225" t="str">
            <v>http://www.imdb.com/title/tt0234215/?ref_=fn_tt_tt_1</v>
          </cell>
          <cell r="G4225" t="str">
            <v>English</v>
          </cell>
          <cell r="H4225" t="str">
            <v>USA</v>
          </cell>
          <cell r="I4225">
            <v>150000000</v>
          </cell>
          <cell r="J4225">
            <v>2003</v>
          </cell>
          <cell r="K4225">
            <v>7.2</v>
          </cell>
          <cell r="L4225" t="str">
            <v>Action</v>
          </cell>
          <cell r="M4225" t="str">
            <v>Sci-Fi</v>
          </cell>
        </row>
        <row r="4226">
          <cell r="A4226" t="str">
            <v>George Miller</v>
          </cell>
          <cell r="B4226">
            <v>120</v>
          </cell>
          <cell r="C4226">
            <v>153629485</v>
          </cell>
          <cell r="D4226" t="str">
            <v>Action|Adventure|Sci-Fi|Thriller</v>
          </cell>
          <cell r="E4226" t="str">
            <v>Mad Max: Fury RoadÂ </v>
          </cell>
          <cell r="F4226" t="str">
            <v>http://www.imdb.com/title/tt1392190/?ref_=fn_tt_tt_1</v>
          </cell>
          <cell r="G4226" t="str">
            <v>English</v>
          </cell>
          <cell r="H4226" t="str">
            <v>Australia</v>
          </cell>
          <cell r="I4226">
            <v>150000000</v>
          </cell>
          <cell r="J4226">
            <v>2015</v>
          </cell>
          <cell r="K4226">
            <v>8.1</v>
          </cell>
          <cell r="L4226" t="str">
            <v>Action</v>
          </cell>
          <cell r="M4226" t="str">
            <v>Adventure</v>
          </cell>
          <cell r="N4226" t="str">
            <v>Sci-Fi</v>
          </cell>
          <cell r="O4226" t="str">
            <v>Thriller</v>
          </cell>
        </row>
        <row r="4227">
          <cell r="A4227" t="str">
            <v>Ron Howard</v>
          </cell>
          <cell r="B4227">
            <v>146</v>
          </cell>
          <cell r="C4227">
            <v>133375846</v>
          </cell>
          <cell r="D4227" t="str">
            <v>Mystery|Thriller</v>
          </cell>
          <cell r="E4227" t="str">
            <v>Angels &amp; DemonsÂ </v>
          </cell>
          <cell r="F4227" t="str">
            <v>http://www.imdb.com/title/tt0808151/?ref_=fn_tt_tt_1</v>
          </cell>
          <cell r="G4227" t="str">
            <v>English</v>
          </cell>
          <cell r="H4227" t="str">
            <v>USA</v>
          </cell>
          <cell r="I4227">
            <v>150000000</v>
          </cell>
          <cell r="J4227">
            <v>2009</v>
          </cell>
          <cell r="K4227">
            <v>6.7</v>
          </cell>
          <cell r="L4227" t="str">
            <v>Mystery</v>
          </cell>
          <cell r="M4227" t="str">
            <v>Thriller</v>
          </cell>
        </row>
        <row r="4228">
          <cell r="A4228" t="str">
            <v>Kenneth Branagh</v>
          </cell>
          <cell r="B4228">
            <v>115</v>
          </cell>
          <cell r="C4228">
            <v>181015141</v>
          </cell>
          <cell r="D4228" t="str">
            <v>Action|Adventure|Fantasy</v>
          </cell>
          <cell r="E4228" t="str">
            <v>ThorÂ </v>
          </cell>
          <cell r="F4228" t="str">
            <v>http://www.imdb.com/title/tt0800369/?ref_=fn_tt_tt_1</v>
          </cell>
          <cell r="G4228" t="str">
            <v>English</v>
          </cell>
          <cell r="H4228" t="str">
            <v>USA</v>
          </cell>
          <cell r="I4228">
            <v>150000000</v>
          </cell>
          <cell r="J4228">
            <v>2011</v>
          </cell>
          <cell r="K4228">
            <v>7</v>
          </cell>
          <cell r="L4228" t="str">
            <v>Action</v>
          </cell>
          <cell r="M4228" t="str">
            <v>Adventure</v>
          </cell>
          <cell r="N4228" t="str">
            <v>Fantasy</v>
          </cell>
        </row>
        <row r="4229">
          <cell r="A4229" t="str">
            <v>Byron Howard</v>
          </cell>
          <cell r="B4229">
            <v>96</v>
          </cell>
          <cell r="C4229">
            <v>114053579</v>
          </cell>
          <cell r="D4229" t="str">
            <v>Adventure|Animation|Comedy|Drama|Family</v>
          </cell>
          <cell r="E4229" t="str">
            <v>BoltÂ </v>
          </cell>
          <cell r="F4229" t="str">
            <v>http://www.imdb.com/title/tt0397892/?ref_=fn_tt_tt_1</v>
          </cell>
          <cell r="G4229" t="str">
            <v>English</v>
          </cell>
          <cell r="H4229" t="str">
            <v>USA</v>
          </cell>
          <cell r="I4229">
            <v>150000000</v>
          </cell>
          <cell r="J4229">
            <v>2008</v>
          </cell>
          <cell r="K4229">
            <v>6.9</v>
          </cell>
          <cell r="L4229" t="str">
            <v>Adventure</v>
          </cell>
          <cell r="M4229" t="str">
            <v>Animation</v>
          </cell>
          <cell r="N4229" t="str">
            <v>Comedy</v>
          </cell>
          <cell r="O4229" t="str">
            <v>Drama</v>
          </cell>
        </row>
        <row r="4230">
          <cell r="A4230" t="str">
            <v>Hoyt Yeatman</v>
          </cell>
          <cell r="B4230">
            <v>88</v>
          </cell>
          <cell r="C4230">
            <v>119420252</v>
          </cell>
          <cell r="D4230" t="str">
            <v>Action|Adventure|Animation|Comedy|Family|Fantasy|Sci-Fi</v>
          </cell>
          <cell r="E4230" t="str">
            <v>G-ForceÂ </v>
          </cell>
          <cell r="F4230" t="str">
            <v>http://www.imdb.com/title/tt0436339/?ref_=fn_tt_tt_1</v>
          </cell>
          <cell r="G4230" t="str">
            <v>English</v>
          </cell>
          <cell r="H4230" t="str">
            <v>USA</v>
          </cell>
          <cell r="I4230">
            <v>150000000</v>
          </cell>
          <cell r="J4230">
            <v>2009</v>
          </cell>
          <cell r="K4230">
            <v>5.0999999999999996</v>
          </cell>
          <cell r="L4230" t="str">
            <v>Action</v>
          </cell>
          <cell r="M4230" t="str">
            <v>Adventure</v>
          </cell>
          <cell r="N4230" t="str">
            <v>Animation</v>
          </cell>
          <cell r="O4230" t="str">
            <v>Comedy</v>
          </cell>
        </row>
        <row r="4231">
          <cell r="A4231" t="str">
            <v>Jonathan Liebesman</v>
          </cell>
          <cell r="B4231">
            <v>99</v>
          </cell>
          <cell r="C4231">
            <v>83640426</v>
          </cell>
          <cell r="D4231" t="str">
            <v>Action|Adventure|Fantasy</v>
          </cell>
          <cell r="E4231" t="str">
            <v>Wrath of the TitansÂ </v>
          </cell>
          <cell r="F4231" t="str">
            <v>http://www.imdb.com/title/tt1646987/?ref_=fn_tt_tt_1</v>
          </cell>
          <cell r="G4231" t="str">
            <v>English</v>
          </cell>
          <cell r="H4231" t="str">
            <v>USA</v>
          </cell>
          <cell r="I4231">
            <v>150000000</v>
          </cell>
          <cell r="J4231">
            <v>2012</v>
          </cell>
          <cell r="K4231">
            <v>5.8</v>
          </cell>
          <cell r="L4231" t="str">
            <v>Action</v>
          </cell>
          <cell r="M4231" t="str">
            <v>Adventure</v>
          </cell>
          <cell r="N4231" t="str">
            <v>Fantasy</v>
          </cell>
        </row>
        <row r="4232">
          <cell r="A4232" t="str">
            <v>Christopher McQuarrie</v>
          </cell>
          <cell r="B4232">
            <v>131</v>
          </cell>
          <cell r="C4232">
            <v>195000874</v>
          </cell>
          <cell r="D4232" t="str">
            <v>Action|Adventure|Thriller</v>
          </cell>
          <cell r="E4232" t="str">
            <v>Mission: Impossible - Rogue NationÂ </v>
          </cell>
          <cell r="F4232" t="str">
            <v>http://www.imdb.com/title/tt2381249/?ref_=fn_tt_tt_1</v>
          </cell>
          <cell r="G4232" t="str">
            <v>English</v>
          </cell>
          <cell r="H4232" t="str">
            <v>China</v>
          </cell>
          <cell r="I4232">
            <v>150000000</v>
          </cell>
          <cell r="J4232">
            <v>2015</v>
          </cell>
          <cell r="K4232">
            <v>7.4</v>
          </cell>
          <cell r="L4232" t="str">
            <v>Action</v>
          </cell>
          <cell r="M4232" t="str">
            <v>Adventure</v>
          </cell>
          <cell r="N4232" t="str">
            <v>Thriller</v>
          </cell>
        </row>
        <row r="4233">
          <cell r="A4233" t="str">
            <v>Joe Johnston</v>
          </cell>
          <cell r="B4233">
            <v>119</v>
          </cell>
          <cell r="C4233">
            <v>61937495</v>
          </cell>
          <cell r="D4233" t="str">
            <v>Drama|Fantasy|Horror|Thriller</v>
          </cell>
          <cell r="E4233" t="str">
            <v>The WolfmanÂ </v>
          </cell>
          <cell r="F4233" t="str">
            <v>http://www.imdb.com/title/tt0780653/?ref_=fn_tt_tt_1</v>
          </cell>
          <cell r="G4233" t="str">
            <v>English</v>
          </cell>
          <cell r="H4233" t="str">
            <v>USA</v>
          </cell>
          <cell r="I4233">
            <v>150000000</v>
          </cell>
          <cell r="J4233">
            <v>2010</v>
          </cell>
          <cell r="K4233">
            <v>5.8</v>
          </cell>
          <cell r="L4233" t="str">
            <v>Drama</v>
          </cell>
          <cell r="M4233" t="str">
            <v>Fantasy</v>
          </cell>
          <cell r="N4233" t="str">
            <v>Horror</v>
          </cell>
          <cell r="O4233" t="str">
            <v>Thriller</v>
          </cell>
        </row>
        <row r="4234">
          <cell r="A4234" t="str">
            <v>Steve Hickner</v>
          </cell>
          <cell r="B4234">
            <v>91</v>
          </cell>
          <cell r="C4234">
            <v>126597121</v>
          </cell>
          <cell r="D4234" t="str">
            <v>Adventure|Animation|Comedy|Family</v>
          </cell>
          <cell r="E4234" t="str">
            <v>Bee MovieÂ </v>
          </cell>
          <cell r="F4234" t="str">
            <v>http://www.imdb.com/title/tt0389790/?ref_=fn_tt_tt_1</v>
          </cell>
          <cell r="G4234" t="str">
            <v>English</v>
          </cell>
          <cell r="H4234" t="str">
            <v>USA</v>
          </cell>
          <cell r="I4234">
            <v>150000000</v>
          </cell>
          <cell r="J4234">
            <v>2007</v>
          </cell>
          <cell r="K4234">
            <v>6.2</v>
          </cell>
          <cell r="L4234" t="str">
            <v>Adventure</v>
          </cell>
          <cell r="M4234" t="str">
            <v>Animation</v>
          </cell>
          <cell r="N4234" t="str">
            <v>Comedy</v>
          </cell>
          <cell r="O4234" t="str">
            <v>Family</v>
          </cell>
        </row>
        <row r="4235">
          <cell r="A4235" t="str">
            <v>Jennifer Yuh Nelson</v>
          </cell>
          <cell r="B4235">
            <v>90</v>
          </cell>
          <cell r="C4235">
            <v>165230261</v>
          </cell>
          <cell r="D4235" t="str">
            <v>Action|Adventure|Animation|Comedy|Family</v>
          </cell>
          <cell r="E4235" t="str">
            <v>Kung Fu Panda 2Â </v>
          </cell>
          <cell r="F4235" t="str">
            <v>http://www.imdb.com/title/tt1302011/?ref_=fn_tt_tt_1</v>
          </cell>
          <cell r="G4235" t="str">
            <v>English</v>
          </cell>
          <cell r="H4235" t="str">
            <v>USA</v>
          </cell>
          <cell r="I4235">
            <v>150000000</v>
          </cell>
          <cell r="J4235">
            <v>2011</v>
          </cell>
          <cell r="K4235">
            <v>7.3</v>
          </cell>
          <cell r="L4235" t="str">
            <v>Action</v>
          </cell>
          <cell r="M4235" t="str">
            <v>Adventure</v>
          </cell>
          <cell r="N4235" t="str">
            <v>Animation</v>
          </cell>
          <cell r="O4235" t="str">
            <v>Comedy</v>
          </cell>
        </row>
        <row r="4236">
          <cell r="A4236" t="str">
            <v>M. Night Shyamalan</v>
          </cell>
          <cell r="B4236">
            <v>103</v>
          </cell>
          <cell r="C4236">
            <v>131564731</v>
          </cell>
          <cell r="D4236" t="str">
            <v>Action|Adventure|Family|Fantasy</v>
          </cell>
          <cell r="E4236" t="str">
            <v>The Last AirbenderÂ </v>
          </cell>
          <cell r="F4236" t="str">
            <v>http://www.imdb.com/title/tt0938283/?ref_=fn_tt_tt_1</v>
          </cell>
          <cell r="G4236" t="str">
            <v>English</v>
          </cell>
          <cell r="H4236" t="str">
            <v>USA</v>
          </cell>
          <cell r="I4236">
            <v>150000000</v>
          </cell>
          <cell r="J4236">
            <v>2010</v>
          </cell>
          <cell r="K4236">
            <v>4.2</v>
          </cell>
          <cell r="L4236" t="str">
            <v>Action</v>
          </cell>
          <cell r="M4236" t="str">
            <v>Adventure</v>
          </cell>
          <cell r="N4236" t="str">
            <v>Family</v>
          </cell>
          <cell r="O4236" t="str">
            <v>Fantasy</v>
          </cell>
        </row>
        <row r="4237">
          <cell r="A4237" t="str">
            <v>J.J. Abrams</v>
          </cell>
          <cell r="B4237">
            <v>124</v>
          </cell>
          <cell r="C4237">
            <v>133382309</v>
          </cell>
          <cell r="D4237" t="str">
            <v>Action|Adventure|Thriller</v>
          </cell>
          <cell r="E4237" t="str">
            <v>Mission: Impossible IIIÂ </v>
          </cell>
          <cell r="F4237" t="str">
            <v>http://www.imdb.com/title/tt0317919/?ref_=fn_tt_tt_1</v>
          </cell>
          <cell r="G4237" t="str">
            <v>English</v>
          </cell>
          <cell r="H4237" t="str">
            <v>USA</v>
          </cell>
          <cell r="I4237">
            <v>150000000</v>
          </cell>
          <cell r="J4237">
            <v>2006</v>
          </cell>
          <cell r="K4237">
            <v>6.9</v>
          </cell>
          <cell r="L4237" t="str">
            <v>Action</v>
          </cell>
          <cell r="M4237" t="str">
            <v>Adventure</v>
          </cell>
          <cell r="N4237" t="str">
            <v>Thriller</v>
          </cell>
        </row>
        <row r="4238">
          <cell r="A4238" t="str">
            <v>Roland Emmerich</v>
          </cell>
          <cell r="B4238">
            <v>131</v>
          </cell>
          <cell r="C4238">
            <v>73103784</v>
          </cell>
          <cell r="D4238" t="str">
            <v>Action|Drama|Thriller</v>
          </cell>
          <cell r="E4238" t="str">
            <v>White House DownÂ </v>
          </cell>
          <cell r="F4238" t="str">
            <v>http://www.imdb.com/title/tt2334879/?ref_=fn_tt_tt_1</v>
          </cell>
          <cell r="G4238" t="str">
            <v>English</v>
          </cell>
          <cell r="H4238" t="str">
            <v>USA</v>
          </cell>
          <cell r="I4238">
            <v>150000000</v>
          </cell>
          <cell r="J4238">
            <v>2013</v>
          </cell>
          <cell r="K4238">
            <v>6.4</v>
          </cell>
          <cell r="L4238" t="str">
            <v>Action</v>
          </cell>
          <cell r="M4238" t="str">
            <v>Drama</v>
          </cell>
          <cell r="N4238" t="str">
            <v>Thriller</v>
          </cell>
        </row>
        <row r="4239">
          <cell r="A4239" t="str">
            <v>Simon Wells</v>
          </cell>
          <cell r="B4239">
            <v>88</v>
          </cell>
          <cell r="C4239">
            <v>21379315</v>
          </cell>
          <cell r="D4239" t="str">
            <v>Action|Adventure|Animation|Comedy|Family|Sci-Fi</v>
          </cell>
          <cell r="E4239" t="str">
            <v>Mars Needs MomsÂ </v>
          </cell>
          <cell r="F4239" t="str">
            <v>http://www.imdb.com/title/tt1305591/?ref_=fn_tt_tt_1</v>
          </cell>
          <cell r="G4239" t="str">
            <v>English</v>
          </cell>
          <cell r="H4239" t="str">
            <v>USA</v>
          </cell>
          <cell r="I4239">
            <v>150000000</v>
          </cell>
          <cell r="J4239">
            <v>2011</v>
          </cell>
          <cell r="K4239">
            <v>5.4</v>
          </cell>
          <cell r="L4239" t="str">
            <v>Action</v>
          </cell>
          <cell r="M4239" t="str">
            <v>Adventure</v>
          </cell>
          <cell r="N4239" t="str">
            <v>Animation</v>
          </cell>
          <cell r="O4239" t="str">
            <v>Comedy</v>
          </cell>
        </row>
        <row r="4240">
          <cell r="A4240" t="str">
            <v>Joe Wright</v>
          </cell>
          <cell r="B4240">
            <v>111</v>
          </cell>
          <cell r="C4240">
            <v>34964818</v>
          </cell>
          <cell r="D4240" t="str">
            <v>Adventure|Family|Fantasy</v>
          </cell>
          <cell r="E4240" t="str">
            <v>PanÂ </v>
          </cell>
          <cell r="F4240" t="str">
            <v>http://www.imdb.com/title/tt3332064/?ref_=fn_tt_tt_1</v>
          </cell>
          <cell r="G4240" t="str">
            <v>English</v>
          </cell>
          <cell r="H4240" t="str">
            <v>USA</v>
          </cell>
          <cell r="I4240">
            <v>150000000</v>
          </cell>
          <cell r="J4240">
            <v>2015</v>
          </cell>
          <cell r="K4240">
            <v>5.8</v>
          </cell>
          <cell r="L4240" t="str">
            <v>Adventure</v>
          </cell>
          <cell r="M4240" t="str">
            <v>Family</v>
          </cell>
          <cell r="N4240" t="str">
            <v>Fantasy</v>
          </cell>
        </row>
        <row r="4241">
          <cell r="A4241" t="str">
            <v>Robert Zemeckis</v>
          </cell>
          <cell r="B4241">
            <v>115</v>
          </cell>
          <cell r="C4241">
            <v>82161969</v>
          </cell>
          <cell r="D4241" t="str">
            <v>Action|Adventure|Animation|Fantasy</v>
          </cell>
          <cell r="E4241" t="str">
            <v>BeowulfÂ </v>
          </cell>
          <cell r="F4241" t="str">
            <v>http://www.imdb.com/title/tt0442933/?ref_=fn_tt_tt_1</v>
          </cell>
          <cell r="G4241" t="str">
            <v>English</v>
          </cell>
          <cell r="H4241" t="str">
            <v>USA</v>
          </cell>
          <cell r="I4241">
            <v>150000000</v>
          </cell>
          <cell r="J4241">
            <v>2007</v>
          </cell>
          <cell r="K4241">
            <v>6.3</v>
          </cell>
          <cell r="L4241" t="str">
            <v>Action</v>
          </cell>
          <cell r="M4241" t="str">
            <v>Adventure</v>
          </cell>
          <cell r="N4241" t="str">
            <v>Animation</v>
          </cell>
          <cell r="O4241" t="str">
            <v>Fantasy</v>
          </cell>
        </row>
        <row r="4242">
          <cell r="A4242" t="str">
            <v>J.J. Abrams</v>
          </cell>
          <cell r="B4242">
            <v>127</v>
          </cell>
          <cell r="C4242">
            <v>257704099</v>
          </cell>
          <cell r="D4242" t="str">
            <v>Action|Adventure|Sci-Fi</v>
          </cell>
          <cell r="E4242" t="str">
            <v>Star TrekÂ </v>
          </cell>
          <cell r="F4242" t="str">
            <v>http://www.imdb.com/title/tt0796366/?ref_=fn_tt_tt_1</v>
          </cell>
          <cell r="G4242" t="str">
            <v>English</v>
          </cell>
          <cell r="H4242" t="str">
            <v>USA</v>
          </cell>
          <cell r="I4242">
            <v>150000000</v>
          </cell>
          <cell r="J4242">
            <v>2009</v>
          </cell>
          <cell r="K4242">
            <v>8</v>
          </cell>
          <cell r="L4242" t="str">
            <v>Action</v>
          </cell>
          <cell r="M4242" t="str">
            <v>Adventure</v>
          </cell>
          <cell r="N4242" t="str">
            <v>Sci-Fi</v>
          </cell>
        </row>
        <row r="4243">
          <cell r="A4243" t="str">
            <v>Peter Weir</v>
          </cell>
          <cell r="B4243">
            <v>138</v>
          </cell>
          <cell r="C4243">
            <v>93926386</v>
          </cell>
          <cell r="D4243" t="str">
            <v>Action|Adventure|Drama|History|War</v>
          </cell>
          <cell r="E4243" t="str">
            <v>Master and Commander: The Far Side of the WorldÂ </v>
          </cell>
          <cell r="F4243" t="str">
            <v>http://www.imdb.com/title/tt0311113/?ref_=fn_tt_tt_1</v>
          </cell>
          <cell r="G4243" t="str">
            <v>English</v>
          </cell>
          <cell r="H4243" t="str">
            <v>USA</v>
          </cell>
          <cell r="I4243">
            <v>150000000</v>
          </cell>
          <cell r="J4243">
            <v>2003</v>
          </cell>
          <cell r="K4243">
            <v>7.4</v>
          </cell>
          <cell r="L4243" t="str">
            <v>Action</v>
          </cell>
          <cell r="M4243" t="str">
            <v>Adventure</v>
          </cell>
          <cell r="N4243" t="str">
            <v>Drama</v>
          </cell>
          <cell r="O4243" t="str">
            <v>History</v>
          </cell>
        </row>
        <row r="4244">
          <cell r="A4244" t="str">
            <v>Louis Leterrier</v>
          </cell>
          <cell r="B4244">
            <v>135</v>
          </cell>
          <cell r="C4244">
            <v>134518390</v>
          </cell>
          <cell r="D4244" t="str">
            <v>Action|Adventure|Sci-Fi</v>
          </cell>
          <cell r="E4244" t="str">
            <v>The Incredible HulkÂ </v>
          </cell>
          <cell r="F4244" t="str">
            <v>http://www.imdb.com/title/tt0800080/?ref_=fn_tt_tt_1</v>
          </cell>
          <cell r="G4244" t="str">
            <v>English</v>
          </cell>
          <cell r="H4244" t="str">
            <v>USA</v>
          </cell>
          <cell r="I4244">
            <v>150000000</v>
          </cell>
          <cell r="J4244">
            <v>2008</v>
          </cell>
          <cell r="K4244">
            <v>6.8</v>
          </cell>
          <cell r="L4244" t="str">
            <v>Action</v>
          </cell>
          <cell r="M4244" t="str">
            <v>Adventure</v>
          </cell>
          <cell r="N4244" t="str">
            <v>Sci-Fi</v>
          </cell>
        </row>
        <row r="4245">
          <cell r="A4245" t="str">
            <v>Martin Campbell</v>
          </cell>
          <cell r="B4245">
            <v>144</v>
          </cell>
          <cell r="C4245">
            <v>167007184</v>
          </cell>
          <cell r="D4245" t="str">
            <v>Action|Adventure|Thriller</v>
          </cell>
          <cell r="E4245" t="str">
            <v>Casino RoyaleÂ </v>
          </cell>
          <cell r="F4245" t="str">
            <v>http://www.imdb.com/title/tt0381061/?ref_=fn_tt_tt_1</v>
          </cell>
          <cell r="G4245" t="str">
            <v>English</v>
          </cell>
          <cell r="H4245" t="str">
            <v>UK</v>
          </cell>
          <cell r="I4245">
            <v>150000000</v>
          </cell>
          <cell r="J4245">
            <v>2006</v>
          </cell>
          <cell r="K4245">
            <v>8</v>
          </cell>
          <cell r="L4245" t="str">
            <v>Action</v>
          </cell>
          <cell r="M4245" t="str">
            <v>Adventure</v>
          </cell>
          <cell r="N4245" t="str">
            <v>Thriller</v>
          </cell>
        </row>
        <row r="4246">
          <cell r="A4246" t="str">
            <v>Andrew Adamson</v>
          </cell>
          <cell r="B4246">
            <v>93</v>
          </cell>
          <cell r="C4246">
            <v>436471036</v>
          </cell>
          <cell r="D4246" t="str">
            <v>Adventure|Animation|Comedy|Family|Fantasy|Romance</v>
          </cell>
          <cell r="E4246" t="str">
            <v>Shrek 2Â </v>
          </cell>
          <cell r="F4246" t="str">
            <v>http://www.imdb.com/title/tt0298148/?ref_=fn_tt_tt_1</v>
          </cell>
          <cell r="G4246" t="str">
            <v>English</v>
          </cell>
          <cell r="H4246" t="str">
            <v>USA</v>
          </cell>
          <cell r="I4246">
            <v>150000000</v>
          </cell>
          <cell r="J4246">
            <v>2004</v>
          </cell>
          <cell r="K4246">
            <v>7.2</v>
          </cell>
          <cell r="L4246" t="str">
            <v>Adventure</v>
          </cell>
          <cell r="M4246" t="str">
            <v>Animation</v>
          </cell>
          <cell r="N4246" t="str">
            <v>Comedy</v>
          </cell>
          <cell r="O4246" t="str">
            <v>Family</v>
          </cell>
        </row>
        <row r="4247">
          <cell r="A4247" t="str">
            <v>Mark Dindal</v>
          </cell>
          <cell r="B4247">
            <v>81</v>
          </cell>
          <cell r="C4247">
            <v>135381507</v>
          </cell>
          <cell r="D4247" t="str">
            <v>Adventure|Animation|Comedy|Family|Sci-Fi</v>
          </cell>
          <cell r="E4247" t="str">
            <v>Chicken LittleÂ </v>
          </cell>
          <cell r="F4247" t="str">
            <v>http://www.imdb.com/title/tt0371606/?ref_=fn_tt_tt_1</v>
          </cell>
          <cell r="G4247" t="str">
            <v>English</v>
          </cell>
          <cell r="H4247" t="str">
            <v>USA</v>
          </cell>
          <cell r="I4247">
            <v>150000000</v>
          </cell>
          <cell r="J4247">
            <v>2005</v>
          </cell>
          <cell r="K4247">
            <v>5.8</v>
          </cell>
          <cell r="L4247" t="str">
            <v>Adventure</v>
          </cell>
          <cell r="M4247" t="str">
            <v>Animation</v>
          </cell>
          <cell r="N4247" t="str">
            <v>Comedy</v>
          </cell>
          <cell r="O4247" t="str">
            <v>Family</v>
          </cell>
        </row>
        <row r="4248">
          <cell r="A4248" t="str">
            <v>R. Balki</v>
          </cell>
          <cell r="B4248">
            <v>133</v>
          </cell>
          <cell r="C4248">
            <v>199228</v>
          </cell>
          <cell r="D4248" t="str">
            <v>Comedy|Drama</v>
          </cell>
          <cell r="E4248" t="str">
            <v>PaaÂ </v>
          </cell>
          <cell r="F4248" t="str">
            <v>http://www.imdb.com/title/tt1532957/?ref_=fn_tt_tt_1</v>
          </cell>
          <cell r="G4248" t="str">
            <v>Hindi</v>
          </cell>
          <cell r="H4248" t="str">
            <v>India</v>
          </cell>
          <cell r="I4248">
            <v>150000000</v>
          </cell>
          <cell r="J4248">
            <v>2009</v>
          </cell>
          <cell r="K4248">
            <v>7.2</v>
          </cell>
          <cell r="L4248" t="str">
            <v>Comedy</v>
          </cell>
          <cell r="M4248" t="str">
            <v>Drama</v>
          </cell>
        </row>
        <row r="4249">
          <cell r="A4249" t="str">
            <v>Vijay Chandar</v>
          </cell>
          <cell r="B4249">
            <v>155</v>
          </cell>
          <cell r="C4249">
            <v>0</v>
          </cell>
          <cell r="D4249" t="str">
            <v>Comedy|Romance</v>
          </cell>
          <cell r="E4249" t="str">
            <v>VaaluÂ </v>
          </cell>
          <cell r="F4249" t="str">
            <v>http://www.imdb.com/title/tt3566698/?ref_=fn_tt_tt_1</v>
          </cell>
          <cell r="G4249" t="str">
            <v>Tamil</v>
          </cell>
          <cell r="H4249" t="str">
            <v>India</v>
          </cell>
          <cell r="I4249">
            <v>150000000</v>
          </cell>
          <cell r="J4249">
            <v>2015</v>
          </cell>
          <cell r="K4249">
            <v>5.0999999999999996</v>
          </cell>
          <cell r="L4249" t="str">
            <v>Comedy</v>
          </cell>
          <cell r="M4249" t="str">
            <v>Romance</v>
          </cell>
        </row>
        <row r="4250">
          <cell r="A4250" t="str">
            <v>David Bowers</v>
          </cell>
          <cell r="B4250">
            <v>85</v>
          </cell>
          <cell r="C4250">
            <v>64459316</v>
          </cell>
          <cell r="D4250" t="str">
            <v>Adventure|Animation|Comedy|Family</v>
          </cell>
          <cell r="E4250" t="str">
            <v>Flushed AwayÂ </v>
          </cell>
          <cell r="F4250" t="str">
            <v>http://www.imdb.com/title/tt0424095/?ref_=fn_tt_tt_1</v>
          </cell>
          <cell r="G4250" t="str">
            <v>English</v>
          </cell>
          <cell r="H4250" t="str">
            <v>UK</v>
          </cell>
          <cell r="I4250">
            <v>149000000</v>
          </cell>
          <cell r="J4250">
            <v>2006</v>
          </cell>
          <cell r="K4250">
            <v>6.7</v>
          </cell>
          <cell r="L4250" t="str">
            <v>Adventure</v>
          </cell>
          <cell r="M4250" t="str">
            <v>Animation</v>
          </cell>
          <cell r="N4250" t="str">
            <v>Comedy</v>
          </cell>
          <cell r="O4250" t="str">
            <v>Family</v>
          </cell>
        </row>
        <row r="4251">
          <cell r="A4251" t="str">
            <v>Rob Cohen</v>
          </cell>
          <cell r="B4251">
            <v>112</v>
          </cell>
          <cell r="C4251">
            <v>102176165</v>
          </cell>
          <cell r="D4251" t="str">
            <v>Action|Adventure|Fantasy|Horror|Thriller</v>
          </cell>
          <cell r="E4251" t="str">
            <v>The Mummy: Tomb of the Dragon EmperorÂ </v>
          </cell>
          <cell r="F4251" t="str">
            <v>http://www.imdb.com/title/tt0859163/?ref_=fn_tt_tt_1</v>
          </cell>
          <cell r="G4251" t="str">
            <v>English</v>
          </cell>
          <cell r="H4251" t="str">
            <v>USA</v>
          </cell>
          <cell r="I4251">
            <v>145000000</v>
          </cell>
          <cell r="J4251">
            <v>2008</v>
          </cell>
          <cell r="K4251">
            <v>5.2</v>
          </cell>
          <cell r="L4251" t="str">
            <v>Action</v>
          </cell>
          <cell r="M4251" t="str">
            <v>Adventure</v>
          </cell>
          <cell r="N4251" t="str">
            <v>Fantasy</v>
          </cell>
          <cell r="O4251" t="str">
            <v>Horror</v>
          </cell>
        </row>
        <row r="4252">
          <cell r="A4252" t="str">
            <v>Rob Minkoff</v>
          </cell>
          <cell r="B4252">
            <v>92</v>
          </cell>
          <cell r="C4252">
            <v>111505642</v>
          </cell>
          <cell r="D4252" t="str">
            <v>Adventure|Animation|Comedy|Family|Sci-Fi</v>
          </cell>
          <cell r="E4252" t="str">
            <v>Mr. Peabody &amp; ShermanÂ </v>
          </cell>
          <cell r="F4252" t="str">
            <v>http://www.imdb.com/title/tt0864835/?ref_=fn_tt_tt_1</v>
          </cell>
          <cell r="G4252" t="str">
            <v>English</v>
          </cell>
          <cell r="H4252" t="str">
            <v>USA</v>
          </cell>
          <cell r="I4252">
            <v>145000000</v>
          </cell>
          <cell r="J4252">
            <v>2014</v>
          </cell>
          <cell r="K4252">
            <v>6.9</v>
          </cell>
          <cell r="L4252" t="str">
            <v>Adventure</v>
          </cell>
          <cell r="M4252" t="str">
            <v>Animation</v>
          </cell>
          <cell r="N4252" t="str">
            <v>Comedy</v>
          </cell>
          <cell r="O4252" t="str">
            <v>Family</v>
          </cell>
        </row>
        <row r="4253">
          <cell r="A4253" t="str">
            <v>Eric Darnell</v>
          </cell>
          <cell r="B4253">
            <v>93</v>
          </cell>
          <cell r="C4253">
            <v>216366733</v>
          </cell>
          <cell r="D4253" t="str">
            <v>Adventure|Animation|Comedy|Family</v>
          </cell>
          <cell r="E4253" t="str">
            <v>Madagascar 3: Europe's Most WantedÂ </v>
          </cell>
          <cell r="F4253" t="str">
            <v>http://www.imdb.com/title/tt1277953/?ref_=fn_tt_tt_1</v>
          </cell>
          <cell r="G4253" t="str">
            <v>English</v>
          </cell>
          <cell r="H4253" t="str">
            <v>USA</v>
          </cell>
          <cell r="I4253">
            <v>145000000</v>
          </cell>
          <cell r="J4253">
            <v>2012</v>
          </cell>
          <cell r="K4253">
            <v>6.9</v>
          </cell>
          <cell r="L4253" t="str">
            <v>Adventure</v>
          </cell>
          <cell r="M4253" t="str">
            <v>Animation</v>
          </cell>
          <cell r="N4253" t="str">
            <v>Comedy</v>
          </cell>
          <cell r="O4253" t="str">
            <v>Family</v>
          </cell>
        </row>
        <row r="4254">
          <cell r="A4254" t="str">
            <v>Alessandro Carloni</v>
          </cell>
          <cell r="B4254">
            <v>95</v>
          </cell>
          <cell r="C4254">
            <v>143523463</v>
          </cell>
          <cell r="D4254" t="str">
            <v>Action|Adventure|Animation|Comedy|Family</v>
          </cell>
          <cell r="E4254" t="str">
            <v>Kung Fu Panda 3Â </v>
          </cell>
          <cell r="F4254" t="str">
            <v>http://www.imdb.com/title/tt2267968/?ref_=fn_tt_tt_1</v>
          </cell>
          <cell r="G4254" t="str">
            <v>English</v>
          </cell>
          <cell r="H4254" t="str">
            <v>USA</v>
          </cell>
          <cell r="I4254">
            <v>145000000</v>
          </cell>
          <cell r="J4254">
            <v>2016</v>
          </cell>
          <cell r="K4254">
            <v>7.2</v>
          </cell>
          <cell r="L4254" t="str">
            <v>Action</v>
          </cell>
          <cell r="M4254" t="str">
            <v>Adventure</v>
          </cell>
          <cell r="N4254" t="str">
            <v>Animation</v>
          </cell>
          <cell r="O4254" t="str">
            <v>Comedy</v>
          </cell>
        </row>
        <row r="4255">
          <cell r="A4255" t="str">
            <v>Brad Bird</v>
          </cell>
          <cell r="B4255">
            <v>133</v>
          </cell>
          <cell r="C4255">
            <v>209364921</v>
          </cell>
          <cell r="D4255" t="str">
            <v>Action|Adventure|Thriller</v>
          </cell>
          <cell r="E4255" t="str">
            <v>Mission: Impossible - Ghost ProtocolÂ </v>
          </cell>
          <cell r="F4255" t="str">
            <v>http://www.imdb.com/title/tt1229238/?ref_=fn_tt_tt_1</v>
          </cell>
          <cell r="G4255" t="str">
            <v>English</v>
          </cell>
          <cell r="H4255" t="str">
            <v>USA</v>
          </cell>
          <cell r="I4255">
            <v>145000000</v>
          </cell>
          <cell r="J4255">
            <v>2011</v>
          </cell>
          <cell r="K4255">
            <v>7.4</v>
          </cell>
          <cell r="L4255" t="str">
            <v>Action</v>
          </cell>
          <cell r="M4255" t="str">
            <v>Adventure</v>
          </cell>
          <cell r="N4255" t="str">
            <v>Thriller</v>
          </cell>
        </row>
        <row r="4256">
          <cell r="A4256" t="str">
            <v>Peter Ramsey</v>
          </cell>
          <cell r="B4256">
            <v>97</v>
          </cell>
          <cell r="C4256">
            <v>103400692</v>
          </cell>
          <cell r="D4256" t="str">
            <v>Adventure|Animation|Family|Fantasy</v>
          </cell>
          <cell r="E4256" t="str">
            <v>Rise of the GuardiansÂ </v>
          </cell>
          <cell r="F4256" t="str">
            <v>http://www.imdb.com/title/tt1446192/?ref_=fn_tt_tt_1</v>
          </cell>
          <cell r="G4256" t="str">
            <v>English</v>
          </cell>
          <cell r="H4256" t="str">
            <v>USA</v>
          </cell>
          <cell r="I4256">
            <v>145000000</v>
          </cell>
          <cell r="J4256">
            <v>2012</v>
          </cell>
          <cell r="K4256">
            <v>7.3</v>
          </cell>
          <cell r="L4256" t="str">
            <v>Adventure</v>
          </cell>
          <cell r="M4256" t="str">
            <v>Animation</v>
          </cell>
          <cell r="N4256" t="str">
            <v>Family</v>
          </cell>
          <cell r="O4256" t="str">
            <v>Fantasy</v>
          </cell>
        </row>
        <row r="4257">
          <cell r="A4257" t="str">
            <v>Dean DeBlois</v>
          </cell>
          <cell r="B4257">
            <v>102</v>
          </cell>
          <cell r="C4257">
            <v>176997107</v>
          </cell>
          <cell r="D4257" t="str">
            <v>Action|Adventure|Animation|Comedy|Family|Fantasy</v>
          </cell>
          <cell r="E4257" t="str">
            <v>How to Train Your Dragon 2Â </v>
          </cell>
          <cell r="F4257" t="str">
            <v>http://www.imdb.com/title/tt1646971/?ref_=fn_tt_tt_1</v>
          </cell>
          <cell r="G4257" t="str">
            <v>English</v>
          </cell>
          <cell r="H4257" t="str">
            <v>USA</v>
          </cell>
          <cell r="I4257">
            <v>145000000</v>
          </cell>
          <cell r="J4257">
            <v>2014</v>
          </cell>
          <cell r="K4257">
            <v>7.9</v>
          </cell>
          <cell r="L4257" t="str">
            <v>Action</v>
          </cell>
          <cell r="M4257" t="str">
            <v>Adventure</v>
          </cell>
          <cell r="N4257" t="str">
            <v>Animation</v>
          </cell>
          <cell r="O4257" t="str">
            <v>Comedy</v>
          </cell>
        </row>
        <row r="4258">
          <cell r="A4258" t="str">
            <v>Paul Feig</v>
          </cell>
          <cell r="B4258">
            <v>116</v>
          </cell>
          <cell r="C4258">
            <v>118099659</v>
          </cell>
          <cell r="D4258" t="str">
            <v>Action|Comedy|Fantasy|Sci-Fi</v>
          </cell>
          <cell r="E4258" t="str">
            <v>GhostbustersÂ </v>
          </cell>
          <cell r="F4258" t="str">
            <v>http://www.imdb.com/title/tt1289401/?ref_=fn_tt_tt_1</v>
          </cell>
          <cell r="G4258" t="str">
            <v>English</v>
          </cell>
          <cell r="H4258" t="str">
            <v>USA</v>
          </cell>
          <cell r="I4258">
            <v>144000000</v>
          </cell>
          <cell r="J4258">
            <v>2016</v>
          </cell>
          <cell r="K4258">
            <v>5.5</v>
          </cell>
          <cell r="L4258" t="str">
            <v>Action</v>
          </cell>
          <cell r="M4258" t="str">
            <v>Comedy</v>
          </cell>
          <cell r="N4258" t="str">
            <v>Fantasy</v>
          </cell>
          <cell r="O4258" t="str">
            <v>Sci-Fi</v>
          </cell>
        </row>
        <row r="4259">
          <cell r="A4259" t="str">
            <v>Lee Tamahori</v>
          </cell>
          <cell r="B4259">
            <v>133</v>
          </cell>
          <cell r="C4259">
            <v>160201106</v>
          </cell>
          <cell r="D4259" t="str">
            <v>Action|Adventure|Thriller</v>
          </cell>
          <cell r="E4259" t="str">
            <v>Die Another DayÂ </v>
          </cell>
          <cell r="F4259" t="str">
            <v>http://www.imdb.com/title/tt0246460/?ref_=fn_tt_tt_1</v>
          </cell>
          <cell r="G4259" t="str">
            <v>English</v>
          </cell>
          <cell r="H4259" t="str">
            <v>UK</v>
          </cell>
          <cell r="I4259">
            <v>142000000</v>
          </cell>
          <cell r="J4259">
            <v>2002</v>
          </cell>
          <cell r="K4259">
            <v>6.1</v>
          </cell>
          <cell r="L4259" t="str">
            <v>Action</v>
          </cell>
          <cell r="M4259" t="str">
            <v>Adventure</v>
          </cell>
          <cell r="N4259" t="str">
            <v>Thriller</v>
          </cell>
        </row>
        <row r="4260">
          <cell r="A4260" t="str">
            <v>Brett Ratner</v>
          </cell>
          <cell r="B4260">
            <v>91</v>
          </cell>
          <cell r="C4260">
            <v>140080850</v>
          </cell>
          <cell r="D4260" t="str">
            <v>Action|Comedy|Crime|Thriller</v>
          </cell>
          <cell r="E4260" t="str">
            <v>Rush Hour 3Â </v>
          </cell>
          <cell r="F4260" t="str">
            <v>http://www.imdb.com/title/tt0293564/?ref_=fn_tt_tt_1</v>
          </cell>
          <cell r="G4260" t="str">
            <v>English</v>
          </cell>
          <cell r="H4260" t="str">
            <v>USA</v>
          </cell>
          <cell r="I4260">
            <v>140000000</v>
          </cell>
          <cell r="J4260">
            <v>2007</v>
          </cell>
          <cell r="K4260">
            <v>6.2</v>
          </cell>
          <cell r="L4260" t="str">
            <v>Action</v>
          </cell>
          <cell r="M4260" t="str">
            <v>Comedy</v>
          </cell>
          <cell r="N4260" t="str">
            <v>Crime</v>
          </cell>
          <cell r="O4260" t="str">
            <v>Thriller</v>
          </cell>
        </row>
        <row r="4261">
          <cell r="A4261" t="str">
            <v>Jon Favreau</v>
          </cell>
          <cell r="B4261">
            <v>126</v>
          </cell>
          <cell r="C4261">
            <v>318298180</v>
          </cell>
          <cell r="D4261" t="str">
            <v>Action|Adventure|Sci-Fi</v>
          </cell>
          <cell r="E4261" t="str">
            <v>Iron ManÂ </v>
          </cell>
          <cell r="F4261" t="str">
            <v>http://www.imdb.com/title/tt0371746/?ref_=fn_tt_tt_1</v>
          </cell>
          <cell r="G4261" t="str">
            <v>English</v>
          </cell>
          <cell r="H4261" t="str">
            <v>USA</v>
          </cell>
          <cell r="I4261">
            <v>140000000</v>
          </cell>
          <cell r="J4261">
            <v>2008</v>
          </cell>
          <cell r="K4261">
            <v>7.9</v>
          </cell>
          <cell r="L4261" t="str">
            <v>Action</v>
          </cell>
          <cell r="M4261" t="str">
            <v>Adventure</v>
          </cell>
          <cell r="N4261" t="str">
            <v>Sci-Fi</v>
          </cell>
        </row>
        <row r="4262">
          <cell r="A4262" t="str">
            <v>Michael Bay</v>
          </cell>
          <cell r="B4262">
            <v>184</v>
          </cell>
          <cell r="C4262">
            <v>198539855</v>
          </cell>
          <cell r="D4262" t="str">
            <v>Action|Drama|History|Romance|War</v>
          </cell>
          <cell r="E4262" t="str">
            <v>Pearl HarborÂ </v>
          </cell>
          <cell r="F4262" t="str">
            <v>http://www.imdb.com/title/tt0213149/?ref_=fn_tt_tt_1</v>
          </cell>
          <cell r="G4262" t="str">
            <v>English</v>
          </cell>
          <cell r="H4262" t="str">
            <v>USA</v>
          </cell>
          <cell r="I4262">
            <v>140000000</v>
          </cell>
          <cell r="J4262">
            <v>2001</v>
          </cell>
          <cell r="K4262">
            <v>6.1</v>
          </cell>
          <cell r="L4262" t="str">
            <v>Action</v>
          </cell>
          <cell r="M4262" t="str">
            <v>Drama</v>
          </cell>
          <cell r="N4262" t="str">
            <v>History</v>
          </cell>
          <cell r="O4262" t="str">
            <v>Romance</v>
          </cell>
        </row>
        <row r="4263">
          <cell r="A4263" t="str">
            <v>Michael Bay</v>
          </cell>
          <cell r="B4263">
            <v>153</v>
          </cell>
          <cell r="C4263">
            <v>201573391</v>
          </cell>
          <cell r="D4263" t="str">
            <v>Action|Adventure|Sci-Fi|Thriller</v>
          </cell>
          <cell r="E4263" t="str">
            <v>ArmageddonÂ </v>
          </cell>
          <cell r="F4263" t="str">
            <v>http://www.imdb.com/title/tt0120591/?ref_=fn_tt_tt_1</v>
          </cell>
          <cell r="G4263" t="str">
            <v>English</v>
          </cell>
          <cell r="H4263" t="str">
            <v>USA</v>
          </cell>
          <cell r="I4263">
            <v>140000000</v>
          </cell>
          <cell r="J4263">
            <v>1998</v>
          </cell>
          <cell r="K4263">
            <v>6.6</v>
          </cell>
          <cell r="L4263" t="str">
            <v>Action</v>
          </cell>
          <cell r="M4263" t="str">
            <v>Adventure</v>
          </cell>
          <cell r="N4263" t="str">
            <v>Sci-Fi</v>
          </cell>
          <cell r="O4263" t="str">
            <v>Thriller</v>
          </cell>
        </row>
        <row r="4264">
          <cell r="A4264" t="str">
            <v>Barry Sonnenfeld</v>
          </cell>
          <cell r="B4264">
            <v>88</v>
          </cell>
          <cell r="C4264">
            <v>190418803</v>
          </cell>
          <cell r="D4264" t="str">
            <v>Action|Adventure|Comedy|Family|Fantasy|Mystery|Sci-Fi</v>
          </cell>
          <cell r="E4264" t="str">
            <v>Men in Black IIÂ </v>
          </cell>
          <cell r="F4264" t="str">
            <v>http://www.imdb.com/title/tt0120912/?ref_=fn_tt_tt_1</v>
          </cell>
          <cell r="G4264" t="str">
            <v>English</v>
          </cell>
          <cell r="H4264" t="str">
            <v>USA</v>
          </cell>
          <cell r="I4264">
            <v>140000000</v>
          </cell>
          <cell r="J4264">
            <v>2002</v>
          </cell>
          <cell r="K4264">
            <v>6.1</v>
          </cell>
          <cell r="L4264" t="str">
            <v>Action</v>
          </cell>
          <cell r="M4264" t="str">
            <v>Adventure</v>
          </cell>
          <cell r="N4264" t="str">
            <v>Comedy</v>
          </cell>
          <cell r="O4264" t="str">
            <v>Family</v>
          </cell>
        </row>
        <row r="4265">
          <cell r="A4265" t="str">
            <v>Edward Zwick</v>
          </cell>
          <cell r="B4265">
            <v>154</v>
          </cell>
          <cell r="C4265">
            <v>111110575</v>
          </cell>
          <cell r="D4265" t="str">
            <v>Action|Drama|History|War</v>
          </cell>
          <cell r="E4265" t="str">
            <v>The Last SamuraiÂ </v>
          </cell>
          <cell r="F4265" t="str">
            <v>http://www.imdb.com/title/tt0325710/?ref_=fn_tt_tt_1</v>
          </cell>
          <cell r="G4265" t="str">
            <v>English</v>
          </cell>
          <cell r="H4265" t="str">
            <v>USA</v>
          </cell>
          <cell r="I4265">
            <v>140000000</v>
          </cell>
          <cell r="J4265">
            <v>2003</v>
          </cell>
          <cell r="K4265">
            <v>7.7</v>
          </cell>
          <cell r="L4265" t="str">
            <v>Action</v>
          </cell>
          <cell r="M4265" t="str">
            <v>Drama</v>
          </cell>
          <cell r="N4265" t="str">
            <v>History</v>
          </cell>
          <cell r="O4265" t="str">
            <v>War</v>
          </cell>
        </row>
        <row r="4266">
          <cell r="A4266" t="str">
            <v>Ridley Scott</v>
          </cell>
          <cell r="B4266">
            <v>150</v>
          </cell>
          <cell r="C4266">
            <v>65007045</v>
          </cell>
          <cell r="D4266" t="str">
            <v>Action|Adventure|Drama</v>
          </cell>
          <cell r="E4266" t="str">
            <v>Exodus: Gods and KingsÂ </v>
          </cell>
          <cell r="F4266" t="str">
            <v>http://www.imdb.com/title/tt1528100/?ref_=fn_tt_tt_1</v>
          </cell>
          <cell r="G4266" t="str">
            <v>English</v>
          </cell>
          <cell r="H4266" t="str">
            <v>UK</v>
          </cell>
          <cell r="I4266">
            <v>140000000</v>
          </cell>
          <cell r="J4266">
            <v>2014</v>
          </cell>
          <cell r="K4266">
            <v>6.1</v>
          </cell>
          <cell r="L4266" t="str">
            <v>Action</v>
          </cell>
          <cell r="M4266" t="str">
            <v>Adventure</v>
          </cell>
          <cell r="N4266" t="str">
            <v>Drama</v>
          </cell>
        </row>
        <row r="4267">
          <cell r="A4267" t="str">
            <v>Alex Proyas</v>
          </cell>
          <cell r="B4267">
            <v>126</v>
          </cell>
          <cell r="C4267">
            <v>31141074</v>
          </cell>
          <cell r="D4267" t="str">
            <v>Action|Adventure|Fantasy</v>
          </cell>
          <cell r="E4267" t="str">
            <v>Gods of EgyptÂ </v>
          </cell>
          <cell r="F4267" t="str">
            <v>http://www.imdb.com/title/tt2404233/?ref_=fn_tt_tt_1</v>
          </cell>
          <cell r="G4267" t="str">
            <v>English</v>
          </cell>
          <cell r="H4267" t="str">
            <v>USA</v>
          </cell>
          <cell r="I4267">
            <v>140000000</v>
          </cell>
          <cell r="J4267">
            <v>2016</v>
          </cell>
          <cell r="K4267">
            <v>5.5</v>
          </cell>
          <cell r="L4267" t="str">
            <v>Action</v>
          </cell>
          <cell r="M4267" t="str">
            <v>Adventure</v>
          </cell>
          <cell r="N4267" t="str">
            <v>Fantasy</v>
          </cell>
        </row>
        <row r="4268">
          <cell r="A4268" t="str">
            <v>Richard Donner</v>
          </cell>
          <cell r="B4268">
            <v>127</v>
          </cell>
          <cell r="C4268">
            <v>129734803</v>
          </cell>
          <cell r="D4268" t="str">
            <v>Action|Crime|Thriller</v>
          </cell>
          <cell r="E4268" t="str">
            <v>Lethal Weapon 4Â </v>
          </cell>
          <cell r="F4268" t="str">
            <v>http://www.imdb.com/title/tt0122151/?ref_=fn_tt_tt_1</v>
          </cell>
          <cell r="G4268" t="str">
            <v>English</v>
          </cell>
          <cell r="H4268" t="str">
            <v>USA</v>
          </cell>
          <cell r="I4268">
            <v>140000000</v>
          </cell>
          <cell r="J4268">
            <v>1998</v>
          </cell>
          <cell r="K4268">
            <v>6.6</v>
          </cell>
          <cell r="L4268" t="str">
            <v>Action</v>
          </cell>
          <cell r="M4268" t="str">
            <v>Crime</v>
          </cell>
          <cell r="N4268" t="str">
            <v>Thriller</v>
          </cell>
        </row>
        <row r="4269">
          <cell r="A4269" t="str">
            <v>Joe Johnston</v>
          </cell>
          <cell r="B4269">
            <v>124</v>
          </cell>
          <cell r="C4269">
            <v>176636816</v>
          </cell>
          <cell r="D4269" t="str">
            <v>Action|Adventure|Sci-Fi</v>
          </cell>
          <cell r="E4269" t="str">
            <v>Captain America: The First AvengerÂ </v>
          </cell>
          <cell r="F4269" t="str">
            <v>http://www.imdb.com/title/tt0458339/?ref_=fn_tt_tt_1</v>
          </cell>
          <cell r="G4269" t="str">
            <v>English</v>
          </cell>
          <cell r="H4269" t="str">
            <v>USA</v>
          </cell>
          <cell r="I4269">
            <v>140000000</v>
          </cell>
          <cell r="J4269">
            <v>2011</v>
          </cell>
          <cell r="K4269">
            <v>6.9</v>
          </cell>
          <cell r="L4269" t="str">
            <v>Action</v>
          </cell>
          <cell r="M4269" t="str">
            <v>Adventure</v>
          </cell>
          <cell r="N4269" t="str">
            <v>Sci-Fi</v>
          </cell>
        </row>
        <row r="4270">
          <cell r="A4270" t="str">
            <v>Steven Spielberg</v>
          </cell>
          <cell r="B4270">
            <v>117</v>
          </cell>
          <cell r="C4270">
            <v>52792307</v>
          </cell>
          <cell r="D4270" t="str">
            <v>Adventure|Family|Fantasy</v>
          </cell>
          <cell r="E4270" t="str">
            <v>The BFGÂ </v>
          </cell>
          <cell r="F4270" t="str">
            <v>http://www.imdb.com/title/tt3691740/?ref_=fn_tt_tt_1</v>
          </cell>
          <cell r="G4270" t="str">
            <v>English</v>
          </cell>
          <cell r="H4270" t="str">
            <v>UK</v>
          </cell>
          <cell r="I4270">
            <v>140000000</v>
          </cell>
          <cell r="J4270">
            <v>2016</v>
          </cell>
          <cell r="K4270">
            <v>6.8</v>
          </cell>
          <cell r="L4270" t="str">
            <v>Adventure</v>
          </cell>
          <cell r="M4270" t="str">
            <v>Family</v>
          </cell>
          <cell r="N4270" t="str">
            <v>Fantasy</v>
          </cell>
        </row>
        <row r="4271">
          <cell r="A4271" t="str">
            <v>Gore Verbinski</v>
          </cell>
          <cell r="B4271">
            <v>143</v>
          </cell>
          <cell r="C4271">
            <v>305388685</v>
          </cell>
          <cell r="D4271" t="str">
            <v>Action|Adventure|Fantasy</v>
          </cell>
          <cell r="E4271" t="str">
            <v>Pirates of the Caribbean: The Curse of the Black PearlÂ </v>
          </cell>
          <cell r="F4271" t="str">
            <v>http://www.imdb.com/title/tt0325980/?ref_=fn_tt_tt_1</v>
          </cell>
          <cell r="G4271" t="str">
            <v>English</v>
          </cell>
          <cell r="H4271" t="str">
            <v>USA</v>
          </cell>
          <cell r="I4271">
            <v>140000000</v>
          </cell>
          <cell r="J4271">
            <v>2003</v>
          </cell>
          <cell r="K4271">
            <v>8.1</v>
          </cell>
          <cell r="L4271" t="str">
            <v>Action</v>
          </cell>
          <cell r="M4271" t="str">
            <v>Adventure</v>
          </cell>
          <cell r="N4271" t="str">
            <v>Fantasy</v>
          </cell>
        </row>
        <row r="4272">
          <cell r="A4272" t="str">
            <v>Wolfgang Petersen</v>
          </cell>
          <cell r="B4272">
            <v>130</v>
          </cell>
          <cell r="C4272">
            <v>182618434</v>
          </cell>
          <cell r="D4272" t="str">
            <v>Action|Adventure|Drama|Thriller</v>
          </cell>
          <cell r="E4272" t="str">
            <v>The Perfect StormÂ </v>
          </cell>
          <cell r="F4272" t="str">
            <v>http://www.imdb.com/title/tt0177971/?ref_=fn_tt_tt_1</v>
          </cell>
          <cell r="G4272" t="str">
            <v>English</v>
          </cell>
          <cell r="H4272" t="str">
            <v>USA</v>
          </cell>
          <cell r="I4272">
            <v>140000000</v>
          </cell>
          <cell r="J4272">
            <v>2000</v>
          </cell>
          <cell r="K4272">
            <v>6.4</v>
          </cell>
          <cell r="L4272" t="str">
            <v>Action</v>
          </cell>
          <cell r="M4272" t="str">
            <v>Adventure</v>
          </cell>
          <cell r="N4272" t="str">
            <v>Drama</v>
          </cell>
          <cell r="O4272" t="str">
            <v>Thriller</v>
          </cell>
        </row>
        <row r="4273">
          <cell r="A4273" t="str">
            <v>Ron Clements</v>
          </cell>
          <cell r="B4273">
            <v>95</v>
          </cell>
          <cell r="C4273">
            <v>38120554</v>
          </cell>
          <cell r="D4273" t="str">
            <v>Adventure|Animation|Family|Sci-Fi</v>
          </cell>
          <cell r="E4273" t="str">
            <v>Treasure PlanetÂ </v>
          </cell>
          <cell r="F4273" t="str">
            <v>http://www.imdb.com/title/tt0133240/?ref_=fn_tt_tt_1</v>
          </cell>
          <cell r="G4273" t="str">
            <v>English</v>
          </cell>
          <cell r="H4273" t="str">
            <v>USA</v>
          </cell>
          <cell r="I4273">
            <v>140000000</v>
          </cell>
          <cell r="J4273">
            <v>2002</v>
          </cell>
          <cell r="K4273">
            <v>7.1</v>
          </cell>
          <cell r="L4273" t="str">
            <v>Adventure</v>
          </cell>
          <cell r="M4273" t="str">
            <v>Animation</v>
          </cell>
          <cell r="N4273" t="str">
            <v>Family</v>
          </cell>
          <cell r="O4273" t="str">
            <v>Sci-Fi</v>
          </cell>
        </row>
        <row r="4274">
          <cell r="A4274" t="str">
            <v>Jean-Marie PoirÃ©</v>
          </cell>
          <cell r="B4274">
            <v>118</v>
          </cell>
          <cell r="C4274">
            <v>146072</v>
          </cell>
          <cell r="D4274" t="str">
            <v>Comedy|Family|Fantasy|Sci-Fi</v>
          </cell>
          <cell r="E4274" t="str">
            <v>Les couloirs du temps: Les visiteurs IIÂ </v>
          </cell>
          <cell r="F4274" t="str">
            <v>http://www.imdb.com/title/tt0120882/?ref_=fn_tt_tt_1</v>
          </cell>
          <cell r="G4274" t="str">
            <v>French</v>
          </cell>
          <cell r="H4274" t="str">
            <v>France</v>
          </cell>
          <cell r="I4274">
            <v>140000000</v>
          </cell>
          <cell r="J4274">
            <v>1998</v>
          </cell>
          <cell r="K4274">
            <v>6</v>
          </cell>
          <cell r="L4274" t="str">
            <v>Comedy</v>
          </cell>
          <cell r="M4274" t="str">
            <v>Family</v>
          </cell>
          <cell r="N4274" t="str">
            <v>Fantasy</v>
          </cell>
          <cell r="O4274" t="str">
            <v>Sci-Fi</v>
          </cell>
        </row>
        <row r="4275">
          <cell r="A4275" t="str">
            <v>Sam Raimi</v>
          </cell>
          <cell r="B4275">
            <v>121</v>
          </cell>
          <cell r="C4275">
            <v>403706375</v>
          </cell>
          <cell r="D4275" t="str">
            <v>Action|Adventure|Fantasy|Romance</v>
          </cell>
          <cell r="E4275" t="str">
            <v>Spider-ManÂ </v>
          </cell>
          <cell r="F4275" t="str">
            <v>http://www.imdb.com/title/tt0145487/?ref_=fn_tt_tt_1</v>
          </cell>
          <cell r="G4275" t="str">
            <v>English</v>
          </cell>
          <cell r="H4275" t="str">
            <v>USA</v>
          </cell>
          <cell r="I4275">
            <v>139000000</v>
          </cell>
          <cell r="J4275">
            <v>2002</v>
          </cell>
          <cell r="K4275">
            <v>7.3</v>
          </cell>
          <cell r="L4275" t="str">
            <v>Action</v>
          </cell>
          <cell r="M4275" t="str">
            <v>Adventure</v>
          </cell>
          <cell r="N4275" t="str">
            <v>Fantasy</v>
          </cell>
          <cell r="O4275" t="str">
            <v>Romance</v>
          </cell>
        </row>
        <row r="4276">
          <cell r="A4276" t="str">
            <v>Ang Lee</v>
          </cell>
          <cell r="B4276">
            <v>138</v>
          </cell>
          <cell r="C4276">
            <v>132122995</v>
          </cell>
          <cell r="D4276" t="str">
            <v>Action|Sci-Fi</v>
          </cell>
          <cell r="E4276" t="str">
            <v>HulkÂ </v>
          </cell>
          <cell r="F4276" t="str">
            <v>http://www.imdb.com/title/tt0286716/?ref_=fn_tt_tt_1</v>
          </cell>
          <cell r="G4276" t="str">
            <v>English</v>
          </cell>
          <cell r="H4276" t="str">
            <v>USA</v>
          </cell>
          <cell r="I4276">
            <v>137000000</v>
          </cell>
          <cell r="J4276">
            <v>2003</v>
          </cell>
          <cell r="K4276">
            <v>5.7</v>
          </cell>
          <cell r="L4276" t="str">
            <v>Action</v>
          </cell>
          <cell r="M4276" t="str">
            <v>Sci-Fi</v>
          </cell>
        </row>
        <row r="4277">
          <cell r="A4277" t="str">
            <v>Hironobu Sakaguchi</v>
          </cell>
          <cell r="B4277">
            <v>106</v>
          </cell>
          <cell r="C4277">
            <v>32131830</v>
          </cell>
          <cell r="D4277" t="str">
            <v>Action|Adventure|Animation|Fantasy|Romance|Sci-Fi</v>
          </cell>
          <cell r="E4277" t="str">
            <v>Final Fantasy: The Spirits WithinÂ </v>
          </cell>
          <cell r="F4277" t="str">
            <v>http://www.imdb.com/title/tt0173840/?ref_=fn_tt_tt_1</v>
          </cell>
          <cell r="G4277" t="str">
            <v>English</v>
          </cell>
          <cell r="H4277" t="str">
            <v>USA</v>
          </cell>
          <cell r="I4277">
            <v>137000000</v>
          </cell>
          <cell r="J4277">
            <v>2001</v>
          </cell>
          <cell r="K4277">
            <v>6.4</v>
          </cell>
          <cell r="L4277" t="str">
            <v>Action</v>
          </cell>
          <cell r="M4277" t="str">
            <v>Adventure</v>
          </cell>
          <cell r="N4277" t="str">
            <v>Animation</v>
          </cell>
          <cell r="O4277" t="str">
            <v>Fantasy</v>
          </cell>
        </row>
        <row r="4278">
          <cell r="A4278" t="str">
            <v>Rob Cohen</v>
          </cell>
          <cell r="B4278">
            <v>121</v>
          </cell>
          <cell r="C4278">
            <v>31704416</v>
          </cell>
          <cell r="D4278" t="str">
            <v>Action|Adventure|Sci-Fi|Thriller</v>
          </cell>
          <cell r="E4278" t="str">
            <v>StealthÂ </v>
          </cell>
          <cell r="F4278" t="str">
            <v>http://www.imdb.com/title/tt0382992/?ref_=fn_tt_tt_1</v>
          </cell>
          <cell r="G4278" t="str">
            <v>English</v>
          </cell>
          <cell r="H4278" t="str">
            <v>USA</v>
          </cell>
          <cell r="I4278">
            <v>135000000</v>
          </cell>
          <cell r="J4278">
            <v>2005</v>
          </cell>
          <cell r="K4278">
            <v>5</v>
          </cell>
          <cell r="L4278" t="str">
            <v>Action</v>
          </cell>
          <cell r="M4278" t="str">
            <v>Adventure</v>
          </cell>
          <cell r="N4278" t="str">
            <v>Sci-Fi</v>
          </cell>
          <cell r="O4278" t="str">
            <v>Thriller</v>
          </cell>
        </row>
        <row r="4279">
          <cell r="A4279" t="str">
            <v>Michael Apted</v>
          </cell>
          <cell r="B4279">
            <v>128</v>
          </cell>
          <cell r="C4279">
            <v>126930660</v>
          </cell>
          <cell r="D4279" t="str">
            <v>Action|Adventure|Thriller</v>
          </cell>
          <cell r="E4279" t="str">
            <v>The World Is Not EnoughÂ </v>
          </cell>
          <cell r="F4279" t="str">
            <v>http://www.imdb.com/title/tt0143145/?ref_=fn_tt_tt_1</v>
          </cell>
          <cell r="G4279" t="str">
            <v>English</v>
          </cell>
          <cell r="H4279" t="str">
            <v>UK</v>
          </cell>
          <cell r="I4279">
            <v>135000000</v>
          </cell>
          <cell r="J4279">
            <v>1999</v>
          </cell>
          <cell r="K4279">
            <v>6.4</v>
          </cell>
          <cell r="L4279" t="str">
            <v>Action</v>
          </cell>
          <cell r="M4279" t="str">
            <v>Adventure</v>
          </cell>
          <cell r="N4279" t="str">
            <v>Thriller</v>
          </cell>
        </row>
        <row r="4280">
          <cell r="A4280" t="str">
            <v>George Miller</v>
          </cell>
          <cell r="B4280">
            <v>100</v>
          </cell>
          <cell r="C4280">
            <v>63992328</v>
          </cell>
          <cell r="D4280" t="str">
            <v>Animation|Comedy|Family|Musical</v>
          </cell>
          <cell r="E4280" t="str">
            <v>Happy Feet 2Â </v>
          </cell>
          <cell r="F4280" t="str">
            <v>http://www.imdb.com/title/tt1402488/?ref_=fn_tt_tt_1</v>
          </cell>
          <cell r="G4280" t="str">
            <v>English</v>
          </cell>
          <cell r="H4280" t="str">
            <v>Australia</v>
          </cell>
          <cell r="I4280">
            <v>135000000</v>
          </cell>
          <cell r="J4280">
            <v>2011</v>
          </cell>
          <cell r="K4280">
            <v>5.9</v>
          </cell>
          <cell r="L4280" t="str">
            <v>Animation</v>
          </cell>
          <cell r="M4280" t="str">
            <v>Comedy</v>
          </cell>
          <cell r="N4280" t="str">
            <v>Family</v>
          </cell>
          <cell r="O4280" t="str">
            <v>Musical</v>
          </cell>
        </row>
        <row r="4281">
          <cell r="A4281" t="str">
            <v>Alejandro G. IÃ±Ã¡rritu</v>
          </cell>
          <cell r="B4281">
            <v>156</v>
          </cell>
          <cell r="C4281">
            <v>183635922</v>
          </cell>
          <cell r="D4281" t="str">
            <v>Adventure|Drama|Thriller|Western</v>
          </cell>
          <cell r="E4281" t="str">
            <v>The RevenantÂ </v>
          </cell>
          <cell r="F4281" t="str">
            <v>http://www.imdb.com/title/tt1663202/?ref_=fn_tt_tt_1</v>
          </cell>
          <cell r="G4281" t="str">
            <v>English</v>
          </cell>
          <cell r="H4281" t="str">
            <v>USA</v>
          </cell>
          <cell r="I4281">
            <v>135000000</v>
          </cell>
          <cell r="J4281">
            <v>2015</v>
          </cell>
          <cell r="K4281">
            <v>8.1</v>
          </cell>
          <cell r="L4281" t="str">
            <v>Adventure</v>
          </cell>
          <cell r="M4281" t="str">
            <v>Drama</v>
          </cell>
          <cell r="N4281" t="str">
            <v>Thriller</v>
          </cell>
          <cell r="O4281" t="str">
            <v>Western</v>
          </cell>
        </row>
        <row r="4282">
          <cell r="A4282" t="str">
            <v>David Soren</v>
          </cell>
          <cell r="B4282">
            <v>96</v>
          </cell>
          <cell r="C4282">
            <v>83024900</v>
          </cell>
          <cell r="D4282" t="str">
            <v>Adventure|Animation|Comedy|Family|Sport</v>
          </cell>
          <cell r="E4282" t="str">
            <v>TurboÂ </v>
          </cell>
          <cell r="F4282" t="str">
            <v>http://www.imdb.com/title/tt1860353/?ref_=fn_tt_tt_1</v>
          </cell>
          <cell r="G4282" t="str">
            <v>English</v>
          </cell>
          <cell r="H4282" t="str">
            <v>USA</v>
          </cell>
          <cell r="I4282">
            <v>135000000</v>
          </cell>
          <cell r="J4282">
            <v>2013</v>
          </cell>
          <cell r="K4282">
            <v>6.5</v>
          </cell>
          <cell r="L4282" t="str">
            <v>Adventure</v>
          </cell>
          <cell r="M4282" t="str">
            <v>Animation</v>
          </cell>
          <cell r="N4282" t="str">
            <v>Comedy</v>
          </cell>
          <cell r="O4282" t="str">
            <v>Family</v>
          </cell>
        </row>
        <row r="4283">
          <cell r="A4283" t="str">
            <v>Gore Verbinski</v>
          </cell>
          <cell r="B4283">
            <v>107</v>
          </cell>
          <cell r="C4283">
            <v>123207194</v>
          </cell>
          <cell r="D4283" t="str">
            <v>Adventure|Animation|Comedy|Family|Western</v>
          </cell>
          <cell r="E4283" t="str">
            <v>RangoÂ </v>
          </cell>
          <cell r="F4283" t="str">
            <v>http://www.imdb.com/title/tt1192628/?ref_=fn_tt_tt_1</v>
          </cell>
          <cell r="G4283" t="str">
            <v>English</v>
          </cell>
          <cell r="H4283" t="str">
            <v>USA</v>
          </cell>
          <cell r="I4283">
            <v>135000000</v>
          </cell>
          <cell r="J4283">
            <v>2011</v>
          </cell>
          <cell r="K4283">
            <v>7.2</v>
          </cell>
          <cell r="L4283" t="str">
            <v>Adventure</v>
          </cell>
          <cell r="M4283" t="str">
            <v>Animation</v>
          </cell>
          <cell r="N4283" t="str">
            <v>Comedy</v>
          </cell>
          <cell r="O4283" t="str">
            <v>Family</v>
          </cell>
        </row>
        <row r="4284">
          <cell r="A4284" t="str">
            <v>Tim Johnson</v>
          </cell>
          <cell r="B4284">
            <v>94</v>
          </cell>
          <cell r="C4284">
            <v>177343675</v>
          </cell>
          <cell r="D4284" t="str">
            <v>Adventure|Animation|Comedy|Family|Fantasy|Sci-Fi</v>
          </cell>
          <cell r="E4284" t="str">
            <v>HomeÂ </v>
          </cell>
          <cell r="F4284" t="str">
            <v>http://www.imdb.com/title/tt2224026/?ref_=fn_tt_tt_1</v>
          </cell>
          <cell r="G4284" t="str">
            <v>English</v>
          </cell>
          <cell r="H4284" t="str">
            <v>USA</v>
          </cell>
          <cell r="I4284">
            <v>135000000</v>
          </cell>
          <cell r="J4284">
            <v>2015</v>
          </cell>
          <cell r="K4284">
            <v>6.7</v>
          </cell>
          <cell r="L4284" t="str">
            <v>Adventure</v>
          </cell>
          <cell r="M4284" t="str">
            <v>Animation</v>
          </cell>
          <cell r="N4284" t="str">
            <v>Comedy</v>
          </cell>
          <cell r="O4284" t="str">
            <v>Family</v>
          </cell>
        </row>
        <row r="4285">
          <cell r="A4285" t="str">
            <v>Steven Spielberg</v>
          </cell>
          <cell r="B4285">
            <v>107</v>
          </cell>
          <cell r="C4285">
            <v>77564037</v>
          </cell>
          <cell r="D4285" t="str">
            <v>Action|Adventure|Family|Mystery</v>
          </cell>
          <cell r="E4285" t="str">
            <v>The Adventures of TintinÂ </v>
          </cell>
          <cell r="F4285" t="str">
            <v>http://www.imdb.com/title/tt0983193/?ref_=fn_tt_tt_1</v>
          </cell>
          <cell r="G4285" t="str">
            <v>English</v>
          </cell>
          <cell r="H4285" t="str">
            <v>USA</v>
          </cell>
          <cell r="I4285">
            <v>135000000</v>
          </cell>
          <cell r="J4285">
            <v>2011</v>
          </cell>
          <cell r="K4285">
            <v>7.4</v>
          </cell>
          <cell r="L4285" t="str">
            <v>Action</v>
          </cell>
          <cell r="M4285" t="str">
            <v>Adventure</v>
          </cell>
          <cell r="N4285" t="str">
            <v>Family</v>
          </cell>
          <cell r="O4285" t="str">
            <v>Mystery</v>
          </cell>
        </row>
        <row r="4286">
          <cell r="A4286" t="str">
            <v>Kirk De Micco</v>
          </cell>
          <cell r="B4286">
            <v>98</v>
          </cell>
          <cell r="C4286">
            <v>187165546</v>
          </cell>
          <cell r="D4286" t="str">
            <v>Adventure|Animation|Comedy|Family|Fantasy</v>
          </cell>
          <cell r="E4286" t="str">
            <v>The CroodsÂ </v>
          </cell>
          <cell r="F4286" t="str">
            <v>http://www.imdb.com/title/tt0481499/?ref_=fn_tt_tt_1</v>
          </cell>
          <cell r="G4286" t="str">
            <v>English</v>
          </cell>
          <cell r="H4286" t="str">
            <v>USA</v>
          </cell>
          <cell r="I4286">
            <v>135000000</v>
          </cell>
          <cell r="J4286">
            <v>2013</v>
          </cell>
          <cell r="K4286">
            <v>7.3</v>
          </cell>
          <cell r="L4286" t="str">
            <v>Adventure</v>
          </cell>
          <cell r="M4286" t="str">
            <v>Animation</v>
          </cell>
          <cell r="N4286" t="str">
            <v>Comedy</v>
          </cell>
          <cell r="O4286" t="str">
            <v>Family</v>
          </cell>
        </row>
        <row r="4287">
          <cell r="A4287" t="str">
            <v>Dave Green</v>
          </cell>
          <cell r="B4287">
            <v>112</v>
          </cell>
          <cell r="C4287">
            <v>81638674</v>
          </cell>
          <cell r="D4287" t="str">
            <v>Action|Adventure|Comedy|Sci-Fi</v>
          </cell>
          <cell r="E4287" t="str">
            <v>Teenage Mutant Ninja Turtles: Out of the ShadowsÂ </v>
          </cell>
          <cell r="F4287" t="str">
            <v>http://www.imdb.com/title/tt3949660/?ref_=fn_tt_tt_1</v>
          </cell>
          <cell r="G4287" t="str">
            <v>English</v>
          </cell>
          <cell r="H4287" t="str">
            <v>USA</v>
          </cell>
          <cell r="I4287">
            <v>135000000</v>
          </cell>
          <cell r="J4287">
            <v>2016</v>
          </cell>
          <cell r="K4287">
            <v>6.3</v>
          </cell>
          <cell r="L4287" t="str">
            <v>Action</v>
          </cell>
          <cell r="M4287" t="str">
            <v>Adventure</v>
          </cell>
          <cell r="N4287" t="str">
            <v>Comedy</v>
          </cell>
          <cell r="O4287" t="str">
            <v>Sci-Fi</v>
          </cell>
        </row>
        <row r="4288">
          <cell r="A4288" t="str">
            <v>Rob Minkoff</v>
          </cell>
          <cell r="B4288">
            <v>84</v>
          </cell>
          <cell r="C4288">
            <v>140015224</v>
          </cell>
          <cell r="D4288" t="str">
            <v>Adventure|Comedy|Family|Fantasy</v>
          </cell>
          <cell r="E4288" t="str">
            <v>Stuart LittleÂ </v>
          </cell>
          <cell r="F4288" t="str">
            <v>http://www.imdb.com/title/tt0164912/?ref_=fn_tt_tt_1</v>
          </cell>
          <cell r="G4288" t="str">
            <v>English</v>
          </cell>
          <cell r="H4288" t="str">
            <v>Germany</v>
          </cell>
          <cell r="I4288">
            <v>133000000</v>
          </cell>
          <cell r="J4288">
            <v>1999</v>
          </cell>
          <cell r="K4288">
            <v>5.9</v>
          </cell>
          <cell r="L4288" t="str">
            <v>Adventure</v>
          </cell>
          <cell r="M4288" t="str">
            <v>Comedy</v>
          </cell>
          <cell r="N4288" t="str">
            <v>Family</v>
          </cell>
          <cell r="O4288" t="str">
            <v>Fantasy</v>
          </cell>
        </row>
        <row r="4289">
          <cell r="A4289" t="str">
            <v>Eric Darnell</v>
          </cell>
          <cell r="B4289">
            <v>92</v>
          </cell>
          <cell r="C4289">
            <v>83348920</v>
          </cell>
          <cell r="D4289" t="str">
            <v>Adventure|Animation|Comedy|Family</v>
          </cell>
          <cell r="E4289" t="str">
            <v>Penguins of MadagascarÂ </v>
          </cell>
          <cell r="F4289" t="str">
            <v>http://www.imdb.com/title/tt1911658/?ref_=fn_tt_tt_1</v>
          </cell>
          <cell r="G4289" t="str">
            <v>English</v>
          </cell>
          <cell r="H4289" t="str">
            <v>USA</v>
          </cell>
          <cell r="I4289">
            <v>132000000</v>
          </cell>
          <cell r="J4289">
            <v>2014</v>
          </cell>
          <cell r="K4289">
            <v>6.7</v>
          </cell>
          <cell r="L4289" t="str">
            <v>Adventure</v>
          </cell>
          <cell r="M4289" t="str">
            <v>Animation</v>
          </cell>
          <cell r="N4289" t="str">
            <v>Comedy</v>
          </cell>
          <cell r="O4289" t="str">
            <v>Family</v>
          </cell>
        </row>
        <row r="4290">
          <cell r="A4290" t="str">
            <v>Steven Spielberg</v>
          </cell>
          <cell r="B4290">
            <v>116</v>
          </cell>
          <cell r="C4290">
            <v>234277056</v>
          </cell>
          <cell r="D4290" t="str">
            <v>Adventure|Sci-Fi|Thriller</v>
          </cell>
          <cell r="E4290" t="str">
            <v>War of the WorldsÂ </v>
          </cell>
          <cell r="F4290" t="str">
            <v>http://www.imdb.com/title/tt0407304/?ref_=fn_tt_tt_1</v>
          </cell>
          <cell r="G4290" t="str">
            <v>English</v>
          </cell>
          <cell r="H4290" t="str">
            <v>USA</v>
          </cell>
          <cell r="I4290">
            <v>132000000</v>
          </cell>
          <cell r="J4290">
            <v>2005</v>
          </cell>
          <cell r="K4290">
            <v>6.5</v>
          </cell>
          <cell r="L4290" t="str">
            <v>Adventure</v>
          </cell>
          <cell r="M4290" t="str">
            <v>Sci-Fi</v>
          </cell>
          <cell r="N4290" t="str">
            <v>Thriller</v>
          </cell>
        </row>
        <row r="4291">
          <cell r="A4291" t="str">
            <v>Zack Snyder</v>
          </cell>
          <cell r="B4291">
            <v>215</v>
          </cell>
          <cell r="C4291">
            <v>107503316</v>
          </cell>
          <cell r="D4291" t="str">
            <v>Action|Drama|Mystery|Sci-Fi</v>
          </cell>
          <cell r="E4291" t="str">
            <v>WatchmenÂ </v>
          </cell>
          <cell r="F4291" t="str">
            <v>http://www.imdb.com/title/tt0409459/?ref_=fn_tt_tt_1</v>
          </cell>
          <cell r="G4291" t="str">
            <v>English</v>
          </cell>
          <cell r="H4291" t="str">
            <v>USA</v>
          </cell>
          <cell r="I4291">
            <v>130000000</v>
          </cell>
          <cell r="J4291">
            <v>2009</v>
          </cell>
          <cell r="K4291">
            <v>7.7</v>
          </cell>
          <cell r="L4291" t="str">
            <v>Action</v>
          </cell>
          <cell r="M4291" t="str">
            <v>Drama</v>
          </cell>
          <cell r="N4291" t="str">
            <v>Mystery</v>
          </cell>
          <cell r="O4291" t="str">
            <v>Sci-Fi</v>
          </cell>
        </row>
        <row r="4292">
          <cell r="A4292" t="str">
            <v>Jon M. Chu</v>
          </cell>
          <cell r="B4292">
            <v>122</v>
          </cell>
          <cell r="C4292">
            <v>122512052</v>
          </cell>
          <cell r="D4292" t="str">
            <v>Action|Adventure|Sci-Fi|Thriller</v>
          </cell>
          <cell r="E4292" t="str">
            <v>G.I. Joe: RetaliationÂ </v>
          </cell>
          <cell r="F4292" t="str">
            <v>http://www.imdb.com/title/tt1583421/?ref_=fn_tt_tt_1</v>
          </cell>
          <cell r="G4292" t="str">
            <v>English</v>
          </cell>
          <cell r="H4292" t="str">
            <v>USA</v>
          </cell>
          <cell r="I4292">
            <v>130000000</v>
          </cell>
          <cell r="J4292">
            <v>2013</v>
          </cell>
          <cell r="K4292">
            <v>5.8</v>
          </cell>
          <cell r="L4292" t="str">
            <v>Action</v>
          </cell>
          <cell r="M4292" t="str">
            <v>Adventure</v>
          </cell>
          <cell r="N4292" t="str">
            <v>Sci-Fi</v>
          </cell>
          <cell r="O4292" t="str">
            <v>Thriller</v>
          </cell>
        </row>
        <row r="4293">
          <cell r="A4293" t="str">
            <v>Breck Eisner</v>
          </cell>
          <cell r="B4293">
            <v>124</v>
          </cell>
          <cell r="C4293">
            <v>68642452</v>
          </cell>
          <cell r="D4293" t="str">
            <v>Action|Adventure|Comedy|Thriller</v>
          </cell>
          <cell r="E4293" t="str">
            <v>SaharaÂ </v>
          </cell>
          <cell r="F4293" t="str">
            <v>http://www.imdb.com/title/tt0318649/?ref_=fn_tt_tt_1</v>
          </cell>
          <cell r="G4293" t="str">
            <v>English</v>
          </cell>
          <cell r="H4293" t="str">
            <v>UK</v>
          </cell>
          <cell r="I4293">
            <v>130000000</v>
          </cell>
          <cell r="J4293">
            <v>2005</v>
          </cell>
          <cell r="K4293">
            <v>6</v>
          </cell>
          <cell r="L4293" t="str">
            <v>Action</v>
          </cell>
          <cell r="M4293" t="str">
            <v>Adventure</v>
          </cell>
          <cell r="N4293" t="str">
            <v>Comedy</v>
          </cell>
          <cell r="O4293" t="str">
            <v>Thriller</v>
          </cell>
        </row>
        <row r="4294">
          <cell r="A4294" t="str">
            <v>Mark Osborne</v>
          </cell>
          <cell r="B4294">
            <v>92</v>
          </cell>
          <cell r="C4294">
            <v>215395021</v>
          </cell>
          <cell r="D4294" t="str">
            <v>Action|Adventure|Animation|Comedy|Family</v>
          </cell>
          <cell r="E4294" t="str">
            <v>Kung Fu PandaÂ </v>
          </cell>
          <cell r="F4294" t="str">
            <v>http://www.imdb.com/title/tt0441773/?ref_=fn_tt_tt_1</v>
          </cell>
          <cell r="G4294" t="str">
            <v>English</v>
          </cell>
          <cell r="H4294" t="str">
            <v>USA</v>
          </cell>
          <cell r="I4294">
            <v>130000000</v>
          </cell>
          <cell r="J4294">
            <v>2008</v>
          </cell>
          <cell r="K4294">
            <v>7.6</v>
          </cell>
          <cell r="L4294" t="str">
            <v>Action</v>
          </cell>
          <cell r="M4294" t="str">
            <v>Adventure</v>
          </cell>
          <cell r="N4294" t="str">
            <v>Animation</v>
          </cell>
          <cell r="O4294" t="str">
            <v>Comedy</v>
          </cell>
        </row>
        <row r="4295">
          <cell r="A4295" t="str">
            <v>Peyton Reed</v>
          </cell>
          <cell r="B4295">
            <v>117</v>
          </cell>
          <cell r="C4295">
            <v>180191634</v>
          </cell>
          <cell r="D4295" t="str">
            <v>Action|Adventure|Comedy|Sci-Fi</v>
          </cell>
          <cell r="E4295" t="str">
            <v>Ant-ManÂ </v>
          </cell>
          <cell r="F4295" t="str">
            <v>http://www.imdb.com/title/tt0478970/?ref_=fn_tt_tt_1</v>
          </cell>
          <cell r="G4295" t="str">
            <v>English</v>
          </cell>
          <cell r="H4295" t="str">
            <v>USA</v>
          </cell>
          <cell r="I4295">
            <v>130000000</v>
          </cell>
          <cell r="J4295">
            <v>2015</v>
          </cell>
          <cell r="K4295">
            <v>7.4</v>
          </cell>
          <cell r="L4295" t="str">
            <v>Action</v>
          </cell>
          <cell r="M4295" t="str">
            <v>Adventure</v>
          </cell>
          <cell r="N4295" t="str">
            <v>Comedy</v>
          </cell>
          <cell r="O4295" t="str">
            <v>Sci-Fi</v>
          </cell>
        </row>
        <row r="4296">
          <cell r="A4296" t="str">
            <v>Francis Lawrence</v>
          </cell>
          <cell r="B4296">
            <v>146</v>
          </cell>
          <cell r="C4296">
            <v>424645577</v>
          </cell>
          <cell r="D4296" t="str">
            <v>Adventure|Sci-Fi|Thriller</v>
          </cell>
          <cell r="E4296" t="str">
            <v>The Hunger Games: Catching FireÂ </v>
          </cell>
          <cell r="F4296" t="str">
            <v>http://www.imdb.com/title/tt1951264/?ref_=fn_tt_tt_1</v>
          </cell>
          <cell r="G4296" t="str">
            <v>English</v>
          </cell>
          <cell r="H4296" t="str">
            <v>USA</v>
          </cell>
          <cell r="I4296">
            <v>130000000</v>
          </cell>
          <cell r="J4296">
            <v>2013</v>
          </cell>
          <cell r="K4296">
            <v>7.6</v>
          </cell>
          <cell r="L4296" t="str">
            <v>Adventure</v>
          </cell>
          <cell r="M4296" t="str">
            <v>Sci-Fi</v>
          </cell>
          <cell r="N4296" t="str">
            <v>Thriller</v>
          </cell>
        </row>
        <row r="4297">
          <cell r="A4297" t="str">
            <v>Michael Bay</v>
          </cell>
          <cell r="B4297">
            <v>147</v>
          </cell>
          <cell r="C4297">
            <v>138396624</v>
          </cell>
          <cell r="D4297" t="str">
            <v>Action|Comedy|Crime|Thriller</v>
          </cell>
          <cell r="E4297" t="str">
            <v>Bad Boys IIÂ </v>
          </cell>
          <cell r="F4297" t="str">
            <v>http://www.imdb.com/title/tt0172156/?ref_=fn_tt_tt_1</v>
          </cell>
          <cell r="G4297" t="str">
            <v>English</v>
          </cell>
          <cell r="H4297" t="str">
            <v>USA</v>
          </cell>
          <cell r="I4297">
            <v>130000000</v>
          </cell>
          <cell r="J4297">
            <v>2003</v>
          </cell>
          <cell r="K4297">
            <v>6.6</v>
          </cell>
          <cell r="L4297" t="str">
            <v>Action</v>
          </cell>
          <cell r="M4297" t="str">
            <v>Comedy</v>
          </cell>
          <cell r="N4297" t="str">
            <v>Crime</v>
          </cell>
          <cell r="O4297" t="str">
            <v>Thriller</v>
          </cell>
        </row>
        <row r="4298">
          <cell r="A4298" t="str">
            <v>Chris Miller</v>
          </cell>
          <cell r="B4298">
            <v>90</v>
          </cell>
          <cell r="C4298">
            <v>149234747</v>
          </cell>
          <cell r="D4298" t="str">
            <v>Action|Adventure|Animation|Comedy|Family|Fantasy</v>
          </cell>
          <cell r="E4298" t="str">
            <v>Puss in BootsÂ </v>
          </cell>
          <cell r="F4298" t="str">
            <v>http://www.imdb.com/title/tt0448694/?ref_=fn_tt_tt_1</v>
          </cell>
          <cell r="G4298" t="str">
            <v>English</v>
          </cell>
          <cell r="H4298" t="str">
            <v>USA</v>
          </cell>
          <cell r="I4298">
            <v>130000000</v>
          </cell>
          <cell r="J4298">
            <v>2011</v>
          </cell>
          <cell r="K4298">
            <v>6.7</v>
          </cell>
          <cell r="L4298" t="str">
            <v>Action</v>
          </cell>
          <cell r="M4298" t="str">
            <v>Adventure</v>
          </cell>
          <cell r="N4298" t="str">
            <v>Animation</v>
          </cell>
          <cell r="O4298" t="str">
            <v>Comedy</v>
          </cell>
        </row>
        <row r="4299">
          <cell r="A4299" t="str">
            <v>Alfonso CuarÃ³n</v>
          </cell>
          <cell r="B4299">
            <v>142</v>
          </cell>
          <cell r="C4299">
            <v>249358727</v>
          </cell>
          <cell r="D4299" t="str">
            <v>Adventure|Family|Fantasy|Mystery</v>
          </cell>
          <cell r="E4299" t="str">
            <v>Harry Potter and the Prisoner of AzkabanÂ </v>
          </cell>
          <cell r="F4299" t="str">
            <v>http://www.imdb.com/title/tt0304141/?ref_=fn_tt_tt_1</v>
          </cell>
          <cell r="G4299" t="str">
            <v>English</v>
          </cell>
          <cell r="H4299" t="str">
            <v>UK</v>
          </cell>
          <cell r="I4299">
            <v>130000000</v>
          </cell>
          <cell r="J4299">
            <v>2004</v>
          </cell>
          <cell r="K4299">
            <v>7.8</v>
          </cell>
          <cell r="L4299" t="str">
            <v>Adventure</v>
          </cell>
          <cell r="M4299" t="str">
            <v>Family</v>
          </cell>
          <cell r="N4299" t="str">
            <v>Fantasy</v>
          </cell>
          <cell r="O4299" t="str">
            <v>Mystery</v>
          </cell>
        </row>
        <row r="4300">
          <cell r="A4300" t="str">
            <v>Baz Luhrmann</v>
          </cell>
          <cell r="B4300">
            <v>165</v>
          </cell>
          <cell r="C4300">
            <v>49551662</v>
          </cell>
          <cell r="D4300" t="str">
            <v>Adventure|Drama|Romance|War</v>
          </cell>
          <cell r="E4300" t="str">
            <v>AustraliaÂ </v>
          </cell>
          <cell r="F4300" t="str">
            <v>http://www.imdb.com/title/tt0455824/?ref_=fn_tt_tt_1</v>
          </cell>
          <cell r="G4300" t="str">
            <v>English</v>
          </cell>
          <cell r="H4300" t="str">
            <v>Australia</v>
          </cell>
          <cell r="I4300">
            <v>130000000</v>
          </cell>
          <cell r="J4300">
            <v>2008</v>
          </cell>
          <cell r="K4300">
            <v>6.6</v>
          </cell>
          <cell r="L4300" t="str">
            <v>Adventure</v>
          </cell>
          <cell r="M4300" t="str">
            <v>Drama</v>
          </cell>
          <cell r="N4300" t="str">
            <v>Romance</v>
          </cell>
          <cell r="O4300" t="str">
            <v>War</v>
          </cell>
        </row>
        <row r="4301">
          <cell r="A4301" t="str">
            <v>M. Night Shyamalan</v>
          </cell>
          <cell r="B4301">
            <v>100</v>
          </cell>
          <cell r="C4301">
            <v>60522097</v>
          </cell>
          <cell r="D4301" t="str">
            <v>Action|Adventure|Sci-Fi</v>
          </cell>
          <cell r="E4301" t="str">
            <v>After EarthÂ </v>
          </cell>
          <cell r="F4301" t="str">
            <v>http://www.imdb.com/title/tt1815862/?ref_=fn_tt_tt_1</v>
          </cell>
          <cell r="G4301" t="str">
            <v>English</v>
          </cell>
          <cell r="H4301" t="str">
            <v>USA</v>
          </cell>
          <cell r="I4301">
            <v>130000000</v>
          </cell>
          <cell r="J4301">
            <v>2013</v>
          </cell>
          <cell r="K4301">
            <v>4.9000000000000004</v>
          </cell>
          <cell r="L4301" t="str">
            <v>Action</v>
          </cell>
          <cell r="M4301" t="str">
            <v>Adventure</v>
          </cell>
          <cell r="N4301" t="str">
            <v>Sci-Fi</v>
          </cell>
        </row>
        <row r="4302">
          <cell r="A4302" t="str">
            <v>Tom McGrath</v>
          </cell>
          <cell r="B4302">
            <v>95</v>
          </cell>
          <cell r="C4302">
            <v>148337537</v>
          </cell>
          <cell r="D4302" t="str">
            <v>Action|Animation|Comedy|Family|Sci-Fi</v>
          </cell>
          <cell r="E4302" t="str">
            <v>MegamindÂ </v>
          </cell>
          <cell r="F4302" t="str">
            <v>http://www.imdb.com/title/tt1001526/?ref_=fn_tt_tt_1</v>
          </cell>
          <cell r="G4302" t="str">
            <v>English</v>
          </cell>
          <cell r="H4302" t="str">
            <v>USA</v>
          </cell>
          <cell r="I4302">
            <v>130000000</v>
          </cell>
          <cell r="J4302">
            <v>2010</v>
          </cell>
          <cell r="K4302">
            <v>7.3</v>
          </cell>
          <cell r="L4302" t="str">
            <v>Action</v>
          </cell>
          <cell r="M4302" t="str">
            <v>Animation</v>
          </cell>
          <cell r="N4302" t="str">
            <v>Comedy</v>
          </cell>
          <cell r="O4302" t="str">
            <v>Family</v>
          </cell>
        </row>
        <row r="4303">
          <cell r="A4303" t="str">
            <v>Robert Schwentke</v>
          </cell>
          <cell r="B4303">
            <v>96</v>
          </cell>
          <cell r="C4303">
            <v>33592415</v>
          </cell>
          <cell r="D4303" t="str">
            <v>Action|Comedy|Fantasy</v>
          </cell>
          <cell r="E4303" t="str">
            <v>R.I.P.D.Â </v>
          </cell>
          <cell r="F4303" t="str">
            <v>http://www.imdb.com/title/tt0790736/?ref_=fn_tt_tt_1</v>
          </cell>
          <cell r="G4303" t="str">
            <v>English</v>
          </cell>
          <cell r="H4303" t="str">
            <v>USA</v>
          </cell>
          <cell r="I4303">
            <v>130000000</v>
          </cell>
          <cell r="J4303">
            <v>2013</v>
          </cell>
          <cell r="K4303">
            <v>5.6</v>
          </cell>
          <cell r="L4303" t="str">
            <v>Action</v>
          </cell>
          <cell r="M4303" t="str">
            <v>Comedy</v>
          </cell>
          <cell r="N4303" t="str">
            <v>Fantasy</v>
          </cell>
        </row>
        <row r="4304">
          <cell r="A4304" t="str">
            <v>Tim Story</v>
          </cell>
          <cell r="B4304">
            <v>92</v>
          </cell>
          <cell r="C4304">
            <v>131920333</v>
          </cell>
          <cell r="D4304" t="str">
            <v>Action|Adventure|Sci-Fi|Thriller</v>
          </cell>
          <cell r="E4304" t="str">
            <v>Fantastic 4: Rise of the Silver SurferÂ </v>
          </cell>
          <cell r="F4304" t="str">
            <v>http://www.imdb.com/title/tt0486576/?ref_=fn_tt_tt_1</v>
          </cell>
          <cell r="G4304" t="str">
            <v>English</v>
          </cell>
          <cell r="H4304" t="str">
            <v>USA</v>
          </cell>
          <cell r="I4304">
            <v>130000000</v>
          </cell>
          <cell r="J4304">
            <v>2007</v>
          </cell>
          <cell r="K4304">
            <v>5.6</v>
          </cell>
          <cell r="L4304" t="str">
            <v>Action</v>
          </cell>
          <cell r="M4304" t="str">
            <v>Adventure</v>
          </cell>
          <cell r="N4304" t="str">
            <v>Sci-Fi</v>
          </cell>
          <cell r="O4304" t="str">
            <v>Thriller</v>
          </cell>
        </row>
        <row r="4305">
          <cell r="A4305" t="str">
            <v>Ridley Scott</v>
          </cell>
          <cell r="B4305">
            <v>124</v>
          </cell>
          <cell r="C4305">
            <v>126464904</v>
          </cell>
          <cell r="D4305" t="str">
            <v>Adventure|Mystery|Sci-Fi</v>
          </cell>
          <cell r="E4305" t="str">
            <v>PrometheusÂ </v>
          </cell>
          <cell r="F4305" t="str">
            <v>http://www.imdb.com/title/tt1446714/?ref_=fn_tt_tt_1</v>
          </cell>
          <cell r="G4305" t="str">
            <v>English</v>
          </cell>
          <cell r="H4305" t="str">
            <v>USA</v>
          </cell>
          <cell r="I4305">
            <v>130000000</v>
          </cell>
          <cell r="J4305">
            <v>2012</v>
          </cell>
          <cell r="K4305">
            <v>7</v>
          </cell>
          <cell r="L4305" t="str">
            <v>Adventure</v>
          </cell>
          <cell r="M4305" t="str">
            <v>Mystery</v>
          </cell>
          <cell r="N4305" t="str">
            <v>Sci-Fi</v>
          </cell>
        </row>
        <row r="4306">
          <cell r="A4306" t="str">
            <v>Ridley Scott</v>
          </cell>
          <cell r="B4306">
            <v>194</v>
          </cell>
          <cell r="C4306">
            <v>47396698</v>
          </cell>
          <cell r="D4306" t="str">
            <v>Action|Adventure|Drama|History|War</v>
          </cell>
          <cell r="E4306" t="str">
            <v>Kingdom of HeavenÂ </v>
          </cell>
          <cell r="F4306" t="str">
            <v>http://www.imdb.com/title/tt0320661/?ref_=fn_tt_tt_1</v>
          </cell>
          <cell r="G4306" t="str">
            <v>English</v>
          </cell>
          <cell r="H4306" t="str">
            <v>USA</v>
          </cell>
          <cell r="I4306">
            <v>130000000</v>
          </cell>
          <cell r="J4306">
            <v>2005</v>
          </cell>
          <cell r="K4306">
            <v>7.2</v>
          </cell>
          <cell r="L4306" t="str">
            <v>Action</v>
          </cell>
          <cell r="M4306" t="str">
            <v>Adventure</v>
          </cell>
          <cell r="N4306" t="str">
            <v>Drama</v>
          </cell>
          <cell r="O4306" t="str">
            <v>History</v>
          </cell>
        </row>
        <row r="4307">
          <cell r="A4307" t="str">
            <v>Eric Leighton</v>
          </cell>
          <cell r="B4307">
            <v>82</v>
          </cell>
          <cell r="C4307">
            <v>137748063</v>
          </cell>
          <cell r="D4307" t="str">
            <v>Adventure|Animation|Family|Thriller</v>
          </cell>
          <cell r="E4307" t="str">
            <v>DinosaurÂ </v>
          </cell>
          <cell r="F4307" t="str">
            <v>http://www.imdb.com/title/tt0130623/?ref_=fn_tt_tt_1</v>
          </cell>
          <cell r="G4307" t="str">
            <v>English</v>
          </cell>
          <cell r="H4307" t="str">
            <v>USA</v>
          </cell>
          <cell r="I4307">
            <v>127500000</v>
          </cell>
          <cell r="J4307">
            <v>2000</v>
          </cell>
          <cell r="K4307">
            <v>6.5</v>
          </cell>
          <cell r="L4307" t="str">
            <v>Adventure</v>
          </cell>
          <cell r="M4307" t="str">
            <v>Animation</v>
          </cell>
          <cell r="N4307" t="str">
            <v>Family</v>
          </cell>
          <cell r="O4307" t="str">
            <v>Thriller</v>
          </cell>
        </row>
        <row r="4308">
          <cell r="A4308" t="str">
            <v>Shawn Levy</v>
          </cell>
          <cell r="B4308">
            <v>98</v>
          </cell>
          <cell r="C4308">
            <v>113733726</v>
          </cell>
          <cell r="D4308" t="str">
            <v>Adventure|Comedy|Family|Fantasy</v>
          </cell>
          <cell r="E4308" t="str">
            <v>Night at the Museum: Secret of the TombÂ </v>
          </cell>
          <cell r="F4308" t="str">
            <v>http://www.imdb.com/title/tt2692250/?ref_=fn_tt_tt_1</v>
          </cell>
          <cell r="G4308" t="str">
            <v>English</v>
          </cell>
          <cell r="H4308" t="str">
            <v>USA</v>
          </cell>
          <cell r="I4308">
            <v>127000000</v>
          </cell>
          <cell r="J4308">
            <v>2014</v>
          </cell>
          <cell r="K4308">
            <v>6.2</v>
          </cell>
          <cell r="L4308" t="str">
            <v>Adventure</v>
          </cell>
          <cell r="M4308" t="str">
            <v>Comedy</v>
          </cell>
          <cell r="N4308" t="str">
            <v>Family</v>
          </cell>
          <cell r="O4308" t="str">
            <v>Fantasy</v>
          </cell>
        </row>
        <row r="4309">
          <cell r="A4309" t="str">
            <v>Michael Bay</v>
          </cell>
          <cell r="B4309">
            <v>136</v>
          </cell>
          <cell r="C4309">
            <v>35799026</v>
          </cell>
          <cell r="D4309" t="str">
            <v>Action|Adventure|Romance|Sci-Fi|Thriller</v>
          </cell>
          <cell r="E4309" t="str">
            <v>The IslandÂ </v>
          </cell>
          <cell r="F4309" t="str">
            <v>http://www.imdb.com/title/tt0399201/?ref_=fn_tt_tt_1</v>
          </cell>
          <cell r="G4309" t="str">
            <v>English</v>
          </cell>
          <cell r="H4309" t="str">
            <v>USA</v>
          </cell>
          <cell r="I4309">
            <v>126000000</v>
          </cell>
          <cell r="J4309">
            <v>2005</v>
          </cell>
          <cell r="K4309">
            <v>6.9</v>
          </cell>
          <cell r="L4309" t="str">
            <v>Action</v>
          </cell>
          <cell r="M4309" t="str">
            <v>Adventure</v>
          </cell>
          <cell r="N4309" t="str">
            <v>Romance</v>
          </cell>
          <cell r="O4309" t="str">
            <v>Sci-Fi</v>
          </cell>
        </row>
        <row r="4310">
          <cell r="A4310" t="str">
            <v>Darren Aronofsky</v>
          </cell>
          <cell r="B4310">
            <v>138</v>
          </cell>
          <cell r="C4310">
            <v>101160529</v>
          </cell>
          <cell r="D4310" t="str">
            <v>Action|Adventure|Drama</v>
          </cell>
          <cell r="E4310" t="str">
            <v>NoahÂ </v>
          </cell>
          <cell r="F4310" t="str">
            <v>http://www.imdb.com/title/tt1959490/?ref_=fn_tt_tt_1</v>
          </cell>
          <cell r="G4310" t="str">
            <v>English</v>
          </cell>
          <cell r="H4310" t="str">
            <v>USA</v>
          </cell>
          <cell r="I4310">
            <v>125000000</v>
          </cell>
          <cell r="J4310">
            <v>2014</v>
          </cell>
          <cell r="K4310">
            <v>5.8</v>
          </cell>
          <cell r="L4310" t="str">
            <v>Action</v>
          </cell>
          <cell r="M4310" t="str">
            <v>Adventure</v>
          </cell>
          <cell r="N4310" t="str">
            <v>Drama</v>
          </cell>
        </row>
        <row r="4311">
          <cell r="A4311" t="str">
            <v>Chris Columbus</v>
          </cell>
          <cell r="B4311">
            <v>159</v>
          </cell>
          <cell r="C4311">
            <v>317557891</v>
          </cell>
          <cell r="D4311" t="str">
            <v>Adventure|Family|Fantasy</v>
          </cell>
          <cell r="E4311" t="str">
            <v>Harry Potter and the Sorcerer's StoneÂ </v>
          </cell>
          <cell r="F4311" t="str">
            <v>http://www.imdb.com/title/tt0241527/?ref_=fn_tt_tt_1</v>
          </cell>
          <cell r="G4311" t="str">
            <v>English</v>
          </cell>
          <cell r="H4311" t="str">
            <v>UK</v>
          </cell>
          <cell r="I4311">
            <v>125000000</v>
          </cell>
          <cell r="J4311">
            <v>2001</v>
          </cell>
          <cell r="K4311">
            <v>7.5</v>
          </cell>
          <cell r="L4311" t="str">
            <v>Adventure</v>
          </cell>
          <cell r="M4311" t="str">
            <v>Family</v>
          </cell>
          <cell r="N4311" t="str">
            <v>Fantasy</v>
          </cell>
        </row>
        <row r="4312">
          <cell r="A4312" t="str">
            <v>Francis Lawrence</v>
          </cell>
          <cell r="B4312">
            <v>123</v>
          </cell>
          <cell r="C4312">
            <v>337103873</v>
          </cell>
          <cell r="D4312" t="str">
            <v>Adventure|Sci-Fi|Thriller</v>
          </cell>
          <cell r="E4312" t="str">
            <v>The Hunger Games: Mockingjay - Part 1Â </v>
          </cell>
          <cell r="F4312" t="str">
            <v>http://www.imdb.com/title/tt1951265/?ref_=fn_tt_tt_1</v>
          </cell>
          <cell r="G4312" t="str">
            <v>English</v>
          </cell>
          <cell r="H4312" t="str">
            <v>USA</v>
          </cell>
          <cell r="I4312">
            <v>125000000</v>
          </cell>
          <cell r="J4312">
            <v>2014</v>
          </cell>
          <cell r="K4312">
            <v>6.7</v>
          </cell>
          <cell r="L4312" t="str">
            <v>Adventure</v>
          </cell>
          <cell r="M4312" t="str">
            <v>Sci-Fi</v>
          </cell>
          <cell r="N4312" t="str">
            <v>Thriller</v>
          </cell>
        </row>
        <row r="4313">
          <cell r="A4313" t="str">
            <v>Ron Howard</v>
          </cell>
          <cell r="B4313">
            <v>174</v>
          </cell>
          <cell r="C4313">
            <v>217536138</v>
          </cell>
          <cell r="D4313" t="str">
            <v>Mystery|Thriller</v>
          </cell>
          <cell r="E4313" t="str">
            <v>The Da Vinci CodeÂ </v>
          </cell>
          <cell r="F4313" t="str">
            <v>http://www.imdb.com/title/tt0382625/?ref_=fn_tt_tt_1</v>
          </cell>
          <cell r="G4313" t="str">
            <v>English</v>
          </cell>
          <cell r="H4313" t="str">
            <v>USA</v>
          </cell>
          <cell r="I4313">
            <v>125000000</v>
          </cell>
          <cell r="J4313">
            <v>2006</v>
          </cell>
          <cell r="K4313">
            <v>6.6</v>
          </cell>
          <cell r="L4313" t="str">
            <v>Mystery</v>
          </cell>
          <cell r="M4313" t="str">
            <v>Thriller</v>
          </cell>
        </row>
        <row r="4314">
          <cell r="A4314" t="str">
            <v>Justin Lin</v>
          </cell>
          <cell r="B4314">
            <v>132</v>
          </cell>
          <cell r="C4314">
            <v>209805005</v>
          </cell>
          <cell r="D4314" t="str">
            <v>Action|Crime|Thriller</v>
          </cell>
          <cell r="E4314" t="str">
            <v>Fast FiveÂ </v>
          </cell>
          <cell r="F4314" t="str">
            <v>http://www.imdb.com/title/tt1596343/?ref_=fn_tt_tt_1</v>
          </cell>
          <cell r="G4314" t="str">
            <v>English</v>
          </cell>
          <cell r="H4314" t="str">
            <v>USA</v>
          </cell>
          <cell r="I4314">
            <v>125000000</v>
          </cell>
          <cell r="J4314">
            <v>2011</v>
          </cell>
          <cell r="K4314">
            <v>7.3</v>
          </cell>
          <cell r="L4314" t="str">
            <v>Action</v>
          </cell>
          <cell r="M4314" t="str">
            <v>Crime</v>
          </cell>
          <cell r="N4314" t="str">
            <v>Thriller</v>
          </cell>
        </row>
        <row r="4315">
          <cell r="A4315" t="str">
            <v>Guy Ritchie</v>
          </cell>
          <cell r="B4315">
            <v>129</v>
          </cell>
          <cell r="C4315">
            <v>186830669</v>
          </cell>
          <cell r="D4315" t="str">
            <v>Action|Adventure|Crime|Mystery|Thriller</v>
          </cell>
          <cell r="E4315" t="str">
            <v>Sherlock Holmes: A Game of ShadowsÂ </v>
          </cell>
          <cell r="F4315" t="str">
            <v>http://www.imdb.com/title/tt1515091/?ref_=fn_tt_tt_1</v>
          </cell>
          <cell r="G4315" t="str">
            <v>English</v>
          </cell>
          <cell r="H4315" t="str">
            <v>USA</v>
          </cell>
          <cell r="I4315">
            <v>125000000</v>
          </cell>
          <cell r="J4315">
            <v>2011</v>
          </cell>
          <cell r="K4315">
            <v>7.5</v>
          </cell>
          <cell r="L4315" t="str">
            <v>Action</v>
          </cell>
          <cell r="M4315" t="str">
            <v>Adventure</v>
          </cell>
          <cell r="N4315" t="str">
            <v>Crime</v>
          </cell>
          <cell r="O4315" t="str">
            <v>Mystery</v>
          </cell>
        </row>
        <row r="4316">
          <cell r="A4316" t="str">
            <v>Louis Leterrier</v>
          </cell>
          <cell r="B4316">
            <v>106</v>
          </cell>
          <cell r="C4316">
            <v>163192114</v>
          </cell>
          <cell r="D4316" t="str">
            <v>Action|Adventure|Fantasy</v>
          </cell>
          <cell r="E4316" t="str">
            <v>Clash of the TitansÂ </v>
          </cell>
          <cell r="F4316" t="str">
            <v>http://www.imdb.com/title/tt0800320/?ref_=fn_tt_tt_1</v>
          </cell>
          <cell r="G4316" t="str">
            <v>English</v>
          </cell>
          <cell r="H4316" t="str">
            <v>USA</v>
          </cell>
          <cell r="I4316">
            <v>125000000</v>
          </cell>
          <cell r="J4316">
            <v>2010</v>
          </cell>
          <cell r="K4316">
            <v>5.8</v>
          </cell>
          <cell r="L4316" t="str">
            <v>Action</v>
          </cell>
          <cell r="M4316" t="str">
            <v>Adventure</v>
          </cell>
          <cell r="N4316" t="str">
            <v>Fantasy</v>
          </cell>
        </row>
        <row r="4317">
          <cell r="A4317" t="str">
            <v>Tony Gilroy</v>
          </cell>
          <cell r="B4317">
            <v>135</v>
          </cell>
          <cell r="C4317">
            <v>113165635</v>
          </cell>
          <cell r="D4317" t="str">
            <v>Action|Adventure|Thriller</v>
          </cell>
          <cell r="E4317" t="str">
            <v>The Bourne LegacyÂ </v>
          </cell>
          <cell r="F4317" t="str">
            <v>http://www.imdb.com/title/tt1194173/?ref_=fn_tt_tt_1</v>
          </cell>
          <cell r="G4317" t="str">
            <v>English</v>
          </cell>
          <cell r="H4317" t="str">
            <v>USA</v>
          </cell>
          <cell r="I4317">
            <v>125000000</v>
          </cell>
          <cell r="J4317">
            <v>2012</v>
          </cell>
          <cell r="K4317">
            <v>6.7</v>
          </cell>
          <cell r="L4317" t="str">
            <v>Action</v>
          </cell>
          <cell r="M4317" t="str">
            <v>Adventure</v>
          </cell>
          <cell r="N4317" t="str">
            <v>Thriller</v>
          </cell>
        </row>
        <row r="4318">
          <cell r="A4318" t="str">
            <v>Joel Schumacher</v>
          </cell>
          <cell r="B4318">
            <v>125</v>
          </cell>
          <cell r="C4318">
            <v>107285004</v>
          </cell>
          <cell r="D4318" t="str">
            <v>Action</v>
          </cell>
          <cell r="E4318" t="str">
            <v>Batman &amp; RobinÂ </v>
          </cell>
          <cell r="F4318" t="str">
            <v>http://www.imdb.com/title/tt0118688/?ref_=fn_tt_tt_1</v>
          </cell>
          <cell r="G4318" t="str">
            <v>English</v>
          </cell>
          <cell r="H4318" t="str">
            <v>USA</v>
          </cell>
          <cell r="I4318">
            <v>125000000</v>
          </cell>
          <cell r="J4318">
            <v>1997</v>
          </cell>
          <cell r="K4318">
            <v>3.7</v>
          </cell>
          <cell r="L4318" t="str">
            <v>Action</v>
          </cell>
          <cell r="M4318">
            <v>0</v>
          </cell>
        </row>
        <row r="4319">
          <cell r="A4319" t="str">
            <v>Roland Emmerich</v>
          </cell>
          <cell r="B4319">
            <v>124</v>
          </cell>
          <cell r="C4319">
            <v>186739919</v>
          </cell>
          <cell r="D4319" t="str">
            <v>Action|Adventure|Sci-Fi|Thriller</v>
          </cell>
          <cell r="E4319" t="str">
            <v>The Day After TomorrowÂ </v>
          </cell>
          <cell r="F4319" t="str">
            <v>http://www.imdb.com/title/tt0319262/?ref_=fn_tt_tt_1</v>
          </cell>
          <cell r="G4319" t="str">
            <v>English</v>
          </cell>
          <cell r="H4319" t="str">
            <v>USA</v>
          </cell>
          <cell r="I4319">
            <v>125000000</v>
          </cell>
          <cell r="J4319">
            <v>2004</v>
          </cell>
          <cell r="K4319">
            <v>6.4</v>
          </cell>
          <cell r="L4319" t="str">
            <v>Action</v>
          </cell>
          <cell r="M4319" t="str">
            <v>Adventure</v>
          </cell>
          <cell r="N4319" t="str">
            <v>Sci-Fi</v>
          </cell>
          <cell r="O4319" t="str">
            <v>Thriller</v>
          </cell>
        </row>
        <row r="4320">
          <cell r="A4320" t="str">
            <v>John Woo</v>
          </cell>
          <cell r="B4320">
            <v>123</v>
          </cell>
          <cell r="C4320">
            <v>215397307</v>
          </cell>
          <cell r="D4320" t="str">
            <v>Action|Adventure|Thriller</v>
          </cell>
          <cell r="E4320" t="str">
            <v>Mission: Impossible IIÂ </v>
          </cell>
          <cell r="F4320" t="str">
            <v>http://www.imdb.com/title/tt0120755/?ref_=fn_tt_tt_1</v>
          </cell>
          <cell r="G4320" t="str">
            <v>English</v>
          </cell>
          <cell r="H4320" t="str">
            <v>USA</v>
          </cell>
          <cell r="I4320">
            <v>125000000</v>
          </cell>
          <cell r="J4320">
            <v>2000</v>
          </cell>
          <cell r="K4320">
            <v>6.1</v>
          </cell>
          <cell r="L4320" t="str">
            <v>Action</v>
          </cell>
          <cell r="M4320" t="str">
            <v>Adventure</v>
          </cell>
          <cell r="N4320" t="str">
            <v>Thriller</v>
          </cell>
        </row>
        <row r="4321">
          <cell r="A4321" t="str">
            <v>Jonathan Liebesman</v>
          </cell>
          <cell r="B4321">
            <v>101</v>
          </cell>
          <cell r="C4321">
            <v>190871240</v>
          </cell>
          <cell r="D4321" t="str">
            <v>Action|Adventure|Comedy|Sci-Fi</v>
          </cell>
          <cell r="E4321" t="str">
            <v>Teenage Mutant Ninja TurtlesÂ </v>
          </cell>
          <cell r="F4321" t="str">
            <v>http://www.imdb.com/title/tt1291150/?ref_=fn_tt_tt_1</v>
          </cell>
          <cell r="G4321" t="str">
            <v>English</v>
          </cell>
          <cell r="H4321" t="str">
            <v>USA</v>
          </cell>
          <cell r="I4321">
            <v>125000000</v>
          </cell>
          <cell r="J4321">
            <v>2014</v>
          </cell>
          <cell r="K4321">
            <v>5.9</v>
          </cell>
          <cell r="L4321" t="str">
            <v>Action</v>
          </cell>
          <cell r="M4321" t="str">
            <v>Adventure</v>
          </cell>
          <cell r="N4321" t="str">
            <v>Comedy</v>
          </cell>
          <cell r="O4321" t="str">
            <v>Sci-Fi</v>
          </cell>
        </row>
        <row r="4322">
          <cell r="A4322" t="str">
            <v>Ron Howard</v>
          </cell>
          <cell r="B4322">
            <v>110</v>
          </cell>
          <cell r="C4322">
            <v>260031035</v>
          </cell>
          <cell r="D4322" t="str">
            <v>Comedy|Family|Fantasy</v>
          </cell>
          <cell r="E4322" t="str">
            <v>How the Grinch Stole ChristmasÂ </v>
          </cell>
          <cell r="F4322" t="str">
            <v>http://www.imdb.com/title/tt0170016/?ref_=fn_tt_tt_1</v>
          </cell>
          <cell r="G4322" t="str">
            <v>English</v>
          </cell>
          <cell r="H4322" t="str">
            <v>USA</v>
          </cell>
          <cell r="I4322">
            <v>123000000</v>
          </cell>
          <cell r="J4322">
            <v>2000</v>
          </cell>
          <cell r="K4322">
            <v>6</v>
          </cell>
          <cell r="L4322" t="str">
            <v>Comedy</v>
          </cell>
          <cell r="M4322" t="str">
            <v>Family</v>
          </cell>
          <cell r="N4322" t="str">
            <v>Fantasy</v>
          </cell>
        </row>
        <row r="4323">
          <cell r="A4323" t="str">
            <v>Bill Condon</v>
          </cell>
          <cell r="B4323">
            <v>115</v>
          </cell>
          <cell r="C4323">
            <v>292298923</v>
          </cell>
          <cell r="D4323" t="str">
            <v>Adventure|Drama|Fantasy|Romance</v>
          </cell>
          <cell r="E4323" t="str">
            <v>The Twilight Saga: Breaking Dawn - Part 2Â </v>
          </cell>
          <cell r="F4323" t="str">
            <v>http://www.imdb.com/title/tt1673434/?ref_=fn_tt_tt_1</v>
          </cell>
          <cell r="G4323" t="str">
            <v>English</v>
          </cell>
          <cell r="H4323" t="str">
            <v>USA</v>
          </cell>
          <cell r="I4323">
            <v>120000000</v>
          </cell>
          <cell r="J4323">
            <v>2012</v>
          </cell>
          <cell r="K4323">
            <v>5.5</v>
          </cell>
          <cell r="L4323" t="str">
            <v>Adventure</v>
          </cell>
          <cell r="M4323" t="str">
            <v>Drama</v>
          </cell>
          <cell r="N4323" t="str">
            <v>Fantasy</v>
          </cell>
          <cell r="O4323" t="str">
            <v>Romance</v>
          </cell>
        </row>
        <row r="4324">
          <cell r="A4324" t="str">
            <v>Ang Lee</v>
          </cell>
          <cell r="B4324">
            <v>127</v>
          </cell>
          <cell r="C4324">
            <v>124976634</v>
          </cell>
          <cell r="D4324" t="str">
            <v>Adventure|Drama|Fantasy</v>
          </cell>
          <cell r="E4324" t="str">
            <v>Life of PiÂ </v>
          </cell>
          <cell r="F4324" t="str">
            <v>http://www.imdb.com/title/tt0454876/?ref_=fn_tt_tt_1</v>
          </cell>
          <cell r="G4324" t="str">
            <v>English</v>
          </cell>
          <cell r="H4324" t="str">
            <v>USA</v>
          </cell>
          <cell r="I4324">
            <v>120000000</v>
          </cell>
          <cell r="J4324">
            <v>2012</v>
          </cell>
          <cell r="K4324">
            <v>8</v>
          </cell>
          <cell r="L4324" t="str">
            <v>Adventure</v>
          </cell>
          <cell r="M4324" t="str">
            <v>Drama</v>
          </cell>
          <cell r="N4324" t="str">
            <v>Fantasy</v>
          </cell>
        </row>
        <row r="4325">
          <cell r="A4325" t="str">
            <v>Paul Greengrass</v>
          </cell>
          <cell r="B4325">
            <v>123</v>
          </cell>
          <cell r="C4325">
            <v>108521835</v>
          </cell>
          <cell r="D4325" t="str">
            <v>Action|Thriller</v>
          </cell>
          <cell r="E4325" t="str">
            <v>Jason BourneÂ </v>
          </cell>
          <cell r="F4325" t="str">
            <v>http://www.imdb.com/title/tt4196776/?ref_=fn_tt_tt_1</v>
          </cell>
          <cell r="G4325" t="str">
            <v>English</v>
          </cell>
          <cell r="H4325" t="str">
            <v>UK</v>
          </cell>
          <cell r="I4325">
            <v>120000000</v>
          </cell>
          <cell r="J4325">
            <v>2016</v>
          </cell>
          <cell r="K4325">
            <v>7.1</v>
          </cell>
          <cell r="L4325" t="str">
            <v>Action</v>
          </cell>
          <cell r="M4325" t="str">
            <v>Thriller</v>
          </cell>
        </row>
        <row r="4326">
          <cell r="A4326" t="str">
            <v>McG</v>
          </cell>
          <cell r="B4326">
            <v>107</v>
          </cell>
          <cell r="C4326">
            <v>100685880</v>
          </cell>
          <cell r="D4326" t="str">
            <v>Action|Adventure|Comedy|Crime</v>
          </cell>
          <cell r="E4326" t="str">
            <v>Charlie's Angels: Full ThrottleÂ </v>
          </cell>
          <cell r="F4326" t="str">
            <v>http://www.imdb.com/title/tt0305357/?ref_=fn_tt_tt_1</v>
          </cell>
          <cell r="G4326" t="str">
            <v>English</v>
          </cell>
          <cell r="H4326" t="str">
            <v>USA</v>
          </cell>
          <cell r="I4326">
            <v>120000000</v>
          </cell>
          <cell r="J4326">
            <v>2003</v>
          </cell>
          <cell r="K4326">
            <v>4.8</v>
          </cell>
          <cell r="L4326" t="str">
            <v>Action</v>
          </cell>
          <cell r="M4326" t="str">
            <v>Adventure</v>
          </cell>
          <cell r="N4326" t="str">
            <v>Comedy</v>
          </cell>
          <cell r="O4326" t="str">
            <v>Crime</v>
          </cell>
        </row>
        <row r="4327">
          <cell r="A4327" t="str">
            <v>Rob Minkoff</v>
          </cell>
          <cell r="B4327">
            <v>77</v>
          </cell>
          <cell r="C4327">
            <v>64736114</v>
          </cell>
          <cell r="D4327" t="str">
            <v>Adventure|Animation|Comedy|Family|Fantasy</v>
          </cell>
          <cell r="E4327" t="str">
            <v>Stuart Little 2Â </v>
          </cell>
          <cell r="F4327" t="str">
            <v>http://www.imdb.com/title/tt0243585/?ref_=fn_tt_tt_1</v>
          </cell>
          <cell r="G4327" t="str">
            <v>English</v>
          </cell>
          <cell r="H4327" t="str">
            <v>USA</v>
          </cell>
          <cell r="I4327">
            <v>120000000</v>
          </cell>
          <cell r="J4327">
            <v>2002</v>
          </cell>
          <cell r="K4327">
            <v>5.4</v>
          </cell>
          <cell r="L4327" t="str">
            <v>Adventure</v>
          </cell>
          <cell r="M4327" t="str">
            <v>Animation</v>
          </cell>
          <cell r="N4327" t="str">
            <v>Comedy</v>
          </cell>
          <cell r="O4327" t="str">
            <v>Family</v>
          </cell>
        </row>
        <row r="4328">
          <cell r="A4328" t="str">
            <v>Lana Wachowski</v>
          </cell>
          <cell r="B4328">
            <v>135</v>
          </cell>
          <cell r="C4328">
            <v>43929341</v>
          </cell>
          <cell r="D4328" t="str">
            <v>Action|Family|Sport</v>
          </cell>
          <cell r="E4328" t="str">
            <v>Speed RacerÂ </v>
          </cell>
          <cell r="F4328" t="str">
            <v>http://www.imdb.com/title/tt0811080/?ref_=fn_tt_tt_1</v>
          </cell>
          <cell r="G4328" t="str">
            <v>English</v>
          </cell>
          <cell r="H4328" t="str">
            <v>USA</v>
          </cell>
          <cell r="I4328">
            <v>120000000</v>
          </cell>
          <cell r="J4328">
            <v>2008</v>
          </cell>
          <cell r="K4328">
            <v>6.1</v>
          </cell>
          <cell r="L4328" t="str">
            <v>Action</v>
          </cell>
          <cell r="M4328" t="str">
            <v>Family</v>
          </cell>
          <cell r="N4328" t="str">
            <v>Sport</v>
          </cell>
        </row>
        <row r="4329">
          <cell r="A4329" t="str">
            <v>James L. Brooks</v>
          </cell>
          <cell r="B4329">
            <v>121</v>
          </cell>
          <cell r="C4329">
            <v>30212620</v>
          </cell>
          <cell r="D4329" t="str">
            <v>Comedy|Drama|Romance</v>
          </cell>
          <cell r="E4329" t="str">
            <v>How Do You KnowÂ </v>
          </cell>
          <cell r="F4329" t="str">
            <v>http://www.imdb.com/title/tt1341188/?ref_=fn_tt_tt_1</v>
          </cell>
          <cell r="G4329" t="str">
            <v>English</v>
          </cell>
          <cell r="H4329" t="str">
            <v>USA</v>
          </cell>
          <cell r="I4329">
            <v>120000000</v>
          </cell>
          <cell r="J4329">
            <v>2010</v>
          </cell>
          <cell r="K4329">
            <v>5.3</v>
          </cell>
          <cell r="L4329" t="str">
            <v>Comedy</v>
          </cell>
          <cell r="M4329" t="str">
            <v>Drama</v>
          </cell>
          <cell r="N4329" t="str">
            <v>Romance</v>
          </cell>
        </row>
        <row r="4330">
          <cell r="A4330" t="str">
            <v>Joseph Kosinski</v>
          </cell>
          <cell r="B4330">
            <v>124</v>
          </cell>
          <cell r="C4330">
            <v>89021735</v>
          </cell>
          <cell r="D4330" t="str">
            <v>Action|Adventure|Mystery|Sci-Fi</v>
          </cell>
          <cell r="E4330" t="str">
            <v>OblivionÂ </v>
          </cell>
          <cell r="F4330" t="str">
            <v>http://www.imdb.com/title/tt1483013/?ref_=fn_tt_tt_1</v>
          </cell>
          <cell r="G4330" t="str">
            <v>English</v>
          </cell>
          <cell r="H4330" t="str">
            <v>USA</v>
          </cell>
          <cell r="I4330">
            <v>120000000</v>
          </cell>
          <cell r="J4330">
            <v>2013</v>
          </cell>
          <cell r="K4330">
            <v>7</v>
          </cell>
          <cell r="L4330" t="str">
            <v>Action</v>
          </cell>
          <cell r="M4330" t="str">
            <v>Adventure</v>
          </cell>
          <cell r="N4330" t="str">
            <v>Mystery</v>
          </cell>
          <cell r="O4330" t="str">
            <v>Sci-Fi</v>
          </cell>
        </row>
        <row r="4331">
          <cell r="A4331" t="str">
            <v>James Mangold</v>
          </cell>
          <cell r="B4331">
            <v>138</v>
          </cell>
          <cell r="C4331">
            <v>132550960</v>
          </cell>
          <cell r="D4331" t="str">
            <v>Action|Adventure|Sci-Fi|Thriller</v>
          </cell>
          <cell r="E4331" t="str">
            <v>The WolverineÂ </v>
          </cell>
          <cell r="F4331" t="str">
            <v>http://www.imdb.com/title/tt1430132/?ref_=fn_tt_tt_1</v>
          </cell>
          <cell r="G4331" t="str">
            <v>English</v>
          </cell>
          <cell r="H4331" t="str">
            <v>USA</v>
          </cell>
          <cell r="I4331">
            <v>120000000</v>
          </cell>
          <cell r="J4331">
            <v>2013</v>
          </cell>
          <cell r="K4331">
            <v>6.7</v>
          </cell>
          <cell r="L4331" t="str">
            <v>Action</v>
          </cell>
          <cell r="M4331" t="str">
            <v>Adventure</v>
          </cell>
          <cell r="N4331" t="str">
            <v>Sci-Fi</v>
          </cell>
          <cell r="O4331" t="str">
            <v>Thriller</v>
          </cell>
        </row>
        <row r="4332">
          <cell r="A4332" t="str">
            <v>Josh Trank</v>
          </cell>
          <cell r="B4332">
            <v>100</v>
          </cell>
          <cell r="C4332">
            <v>56114221</v>
          </cell>
          <cell r="D4332" t="str">
            <v>Action|Adventure|Sci-Fi</v>
          </cell>
          <cell r="E4332" t="str">
            <v>Fantastic FourÂ </v>
          </cell>
          <cell r="F4332" t="str">
            <v>http://www.imdb.com/title/tt1502712/?ref_=fn_tt_tt_1</v>
          </cell>
          <cell r="G4332" t="str">
            <v>English</v>
          </cell>
          <cell r="H4332" t="str">
            <v>USA</v>
          </cell>
          <cell r="I4332">
            <v>120000000</v>
          </cell>
          <cell r="J4332">
            <v>2015</v>
          </cell>
          <cell r="K4332">
            <v>4.3</v>
          </cell>
          <cell r="L4332" t="str">
            <v>Action</v>
          </cell>
          <cell r="M4332" t="str">
            <v>Adventure</v>
          </cell>
          <cell r="N4332" t="str">
            <v>Sci-Fi</v>
          </cell>
        </row>
        <row r="4333">
          <cell r="A4333" t="str">
            <v>Doug Liman</v>
          </cell>
          <cell r="B4333">
            <v>126</v>
          </cell>
          <cell r="C4333">
            <v>186336103</v>
          </cell>
          <cell r="D4333" t="str">
            <v>Action|Comedy|Crime|Romance|Thriller</v>
          </cell>
          <cell r="E4333" t="str">
            <v>Mr. &amp; Mrs. SmithÂ </v>
          </cell>
          <cell r="F4333" t="str">
            <v>http://www.imdb.com/title/tt0356910/?ref_=fn_tt_tt_1</v>
          </cell>
          <cell r="G4333" t="str">
            <v>English</v>
          </cell>
          <cell r="H4333" t="str">
            <v>USA</v>
          </cell>
          <cell r="I4333">
            <v>120000000</v>
          </cell>
          <cell r="J4333">
            <v>2005</v>
          </cell>
          <cell r="K4333">
            <v>6.5</v>
          </cell>
          <cell r="L4333" t="str">
            <v>Action</v>
          </cell>
          <cell r="M4333" t="str">
            <v>Comedy</v>
          </cell>
          <cell r="N4333" t="str">
            <v>Crime</v>
          </cell>
          <cell r="O4333" t="str">
            <v>Romance</v>
          </cell>
        </row>
        <row r="4334">
          <cell r="A4334" t="str">
            <v>Michel Gondry</v>
          </cell>
          <cell r="B4334">
            <v>119</v>
          </cell>
          <cell r="C4334">
            <v>98780042</v>
          </cell>
          <cell r="D4334" t="str">
            <v>Action|Comedy|Crime|Sci-Fi|Thriller</v>
          </cell>
          <cell r="E4334" t="str">
            <v>The Green HornetÂ </v>
          </cell>
          <cell r="F4334" t="str">
            <v>http://www.imdb.com/title/tt0990407/?ref_=fn_tt_tt_1</v>
          </cell>
          <cell r="G4334" t="str">
            <v>English</v>
          </cell>
          <cell r="H4334" t="str">
            <v>USA</v>
          </cell>
          <cell r="I4334">
            <v>120000000</v>
          </cell>
          <cell r="J4334">
            <v>2011</v>
          </cell>
          <cell r="K4334">
            <v>5.8</v>
          </cell>
          <cell r="L4334" t="str">
            <v>Action</v>
          </cell>
          <cell r="M4334" t="str">
            <v>Comedy</v>
          </cell>
          <cell r="N4334" t="str">
            <v>Crime</v>
          </cell>
          <cell r="O4334" t="str">
            <v>Sci-Fi</v>
          </cell>
        </row>
        <row r="4335">
          <cell r="A4335" t="str">
            <v>Alex Proyas</v>
          </cell>
          <cell r="B4335">
            <v>115</v>
          </cell>
          <cell r="C4335">
            <v>144795350</v>
          </cell>
          <cell r="D4335" t="str">
            <v>Action|Mystery|Sci-Fi|Thriller</v>
          </cell>
          <cell r="E4335" t="str">
            <v>I, RobotÂ </v>
          </cell>
          <cell r="F4335" t="str">
            <v>http://www.imdb.com/title/tt0343818/?ref_=fn_tt_tt_1</v>
          </cell>
          <cell r="G4335" t="str">
            <v>English</v>
          </cell>
          <cell r="H4335" t="str">
            <v>USA</v>
          </cell>
          <cell r="I4335">
            <v>120000000</v>
          </cell>
          <cell r="J4335">
            <v>2004</v>
          </cell>
          <cell r="K4335">
            <v>7.1</v>
          </cell>
          <cell r="L4335" t="str">
            <v>Action</v>
          </cell>
          <cell r="M4335" t="str">
            <v>Mystery</v>
          </cell>
          <cell r="N4335" t="str">
            <v>Sci-Fi</v>
          </cell>
          <cell r="O4335" t="str">
            <v>Thriller</v>
          </cell>
        </row>
        <row r="4336">
          <cell r="A4336" t="str">
            <v>Gary Trousdale</v>
          </cell>
          <cell r="B4336">
            <v>95</v>
          </cell>
          <cell r="C4336">
            <v>84037039</v>
          </cell>
          <cell r="D4336" t="str">
            <v>Action|Adventure|Animation|Family|Fantasy|Sci-Fi</v>
          </cell>
          <cell r="E4336" t="str">
            <v>Atlantis: The Lost EmpireÂ </v>
          </cell>
          <cell r="F4336" t="str">
            <v>http://www.imdb.com/title/tt0230011/?ref_=fn_tt_tt_1</v>
          </cell>
          <cell r="G4336" t="str">
            <v>English</v>
          </cell>
          <cell r="H4336" t="str">
            <v>USA</v>
          </cell>
          <cell r="I4336">
            <v>120000000</v>
          </cell>
          <cell r="J4336">
            <v>2001</v>
          </cell>
          <cell r="K4336">
            <v>6.8</v>
          </cell>
          <cell r="L4336" t="str">
            <v>Action</v>
          </cell>
          <cell r="M4336" t="str">
            <v>Adventure</v>
          </cell>
          <cell r="N4336" t="str">
            <v>Animation</v>
          </cell>
          <cell r="O4336" t="str">
            <v>Family</v>
          </cell>
        </row>
        <row r="4337">
          <cell r="A4337" t="str">
            <v>John Lasseter</v>
          </cell>
          <cell r="B4337">
            <v>117</v>
          </cell>
          <cell r="C4337">
            <v>244052771</v>
          </cell>
          <cell r="D4337" t="str">
            <v>Adventure|Animation|Comedy|Family|Sport</v>
          </cell>
          <cell r="E4337" t="str">
            <v>CarsÂ </v>
          </cell>
          <cell r="F4337" t="str">
            <v>http://www.imdb.com/title/tt0317219/?ref_=fn_tt_tt_1</v>
          </cell>
          <cell r="G4337" t="str">
            <v>English</v>
          </cell>
          <cell r="H4337" t="str">
            <v>USA</v>
          </cell>
          <cell r="I4337">
            <v>120000000</v>
          </cell>
          <cell r="J4337">
            <v>2006</v>
          </cell>
          <cell r="K4337">
            <v>7.2</v>
          </cell>
          <cell r="L4337" t="str">
            <v>Adventure</v>
          </cell>
          <cell r="M4337" t="str">
            <v>Animation</v>
          </cell>
          <cell r="N4337" t="str">
            <v>Comedy</v>
          </cell>
          <cell r="O4337" t="str">
            <v>Family</v>
          </cell>
        </row>
        <row r="4338">
          <cell r="A4338" t="str">
            <v>John Lasseter</v>
          </cell>
          <cell r="B4338">
            <v>95</v>
          </cell>
          <cell r="C4338">
            <v>162792677</v>
          </cell>
          <cell r="D4338" t="str">
            <v>Adventure|Animation|Comedy|Family|Fantasy</v>
          </cell>
          <cell r="E4338" t="str">
            <v>A Bug's LifeÂ </v>
          </cell>
          <cell r="F4338" t="str">
            <v>http://www.imdb.com/title/tt0120623/?ref_=fn_tt_tt_1</v>
          </cell>
          <cell r="G4338" t="str">
            <v>English</v>
          </cell>
          <cell r="H4338" t="str">
            <v>USA</v>
          </cell>
          <cell r="I4338">
            <v>120000000</v>
          </cell>
          <cell r="J4338">
            <v>1998</v>
          </cell>
          <cell r="K4338">
            <v>7.2</v>
          </cell>
          <cell r="L4338" t="str">
            <v>Adventure</v>
          </cell>
          <cell r="M4338" t="str">
            <v>Animation</v>
          </cell>
          <cell r="N4338" t="str">
            <v>Comedy</v>
          </cell>
          <cell r="O4338" t="str">
            <v>Family</v>
          </cell>
        </row>
        <row r="4339">
          <cell r="A4339" t="str">
            <v>Rajkumar Hirani</v>
          </cell>
          <cell r="B4339">
            <v>144</v>
          </cell>
          <cell r="C4339">
            <v>0</v>
          </cell>
          <cell r="D4339" t="str">
            <v>Comedy|Drama|Romance</v>
          </cell>
          <cell r="E4339" t="str">
            <v>Lage Raho Munna BhaiÂ </v>
          </cell>
          <cell r="F4339" t="str">
            <v>http://www.imdb.com/title/tt0456144/?ref_=fn_tt_tt_1</v>
          </cell>
          <cell r="G4339" t="str">
            <v>Hindi</v>
          </cell>
          <cell r="H4339" t="str">
            <v>India</v>
          </cell>
          <cell r="I4339">
            <v>120000000</v>
          </cell>
          <cell r="J4339">
            <v>2006</v>
          </cell>
          <cell r="K4339">
            <v>8.1999999999999993</v>
          </cell>
          <cell r="L4339" t="str">
            <v>Comedy</v>
          </cell>
          <cell r="M4339" t="str">
            <v>Drama</v>
          </cell>
          <cell r="N4339" t="str">
            <v>Romance</v>
          </cell>
        </row>
        <row r="4340">
          <cell r="A4340" t="str">
            <v>James Mangold</v>
          </cell>
          <cell r="B4340">
            <v>117</v>
          </cell>
          <cell r="C4340">
            <v>76418654</v>
          </cell>
          <cell r="D4340" t="str">
            <v>Action|Comedy|Romance</v>
          </cell>
          <cell r="E4340" t="str">
            <v>Knight and DayÂ </v>
          </cell>
          <cell r="F4340" t="str">
            <v>http://www.imdb.com/title/tt1013743/?ref_=fn_tt_tt_1</v>
          </cell>
          <cell r="G4340" t="str">
            <v>English</v>
          </cell>
          <cell r="H4340" t="str">
            <v>USA</v>
          </cell>
          <cell r="I4340">
            <v>117000000</v>
          </cell>
          <cell r="J4340">
            <v>2010</v>
          </cell>
          <cell r="K4340">
            <v>6.3</v>
          </cell>
          <cell r="L4340" t="str">
            <v>Action</v>
          </cell>
          <cell r="M4340" t="str">
            <v>Comedy</v>
          </cell>
          <cell r="N4340" t="str">
            <v>Romance</v>
          </cell>
        </row>
        <row r="4341">
          <cell r="A4341" t="str">
            <v>Roger Donaldson</v>
          </cell>
          <cell r="B4341">
            <v>108</v>
          </cell>
          <cell r="C4341">
            <v>67155742</v>
          </cell>
          <cell r="D4341" t="str">
            <v>Action|Adventure|Thriller</v>
          </cell>
          <cell r="E4341" t="str">
            <v>Dante's PeakÂ </v>
          </cell>
          <cell r="F4341" t="str">
            <v>http://www.imdb.com/title/tt0118928/?ref_=fn_tt_tt_1</v>
          </cell>
          <cell r="G4341" t="str">
            <v>English</v>
          </cell>
          <cell r="H4341" t="str">
            <v>USA</v>
          </cell>
          <cell r="I4341">
            <v>116000000</v>
          </cell>
          <cell r="J4341">
            <v>1997</v>
          </cell>
          <cell r="K4341">
            <v>5.8</v>
          </cell>
          <cell r="L4341" t="str">
            <v>Action</v>
          </cell>
          <cell r="M4341" t="str">
            <v>Adventure</v>
          </cell>
          <cell r="N4341" t="str">
            <v>Thriller</v>
          </cell>
        </row>
        <row r="4342">
          <cell r="A4342" t="str">
            <v>Neill Blomkamp</v>
          </cell>
          <cell r="B4342">
            <v>109</v>
          </cell>
          <cell r="C4342">
            <v>93050117</v>
          </cell>
          <cell r="D4342" t="str">
            <v>Action|Drama|Sci-Fi|Thriller</v>
          </cell>
          <cell r="E4342" t="str">
            <v>ElysiumÂ </v>
          </cell>
          <cell r="F4342" t="str">
            <v>http://www.imdb.com/title/tt1535108/?ref_=fn_tt_tt_1</v>
          </cell>
          <cell r="G4342" t="str">
            <v>English</v>
          </cell>
          <cell r="H4342" t="str">
            <v>USA</v>
          </cell>
          <cell r="I4342">
            <v>115000000</v>
          </cell>
          <cell r="J4342">
            <v>2013</v>
          </cell>
          <cell r="K4342">
            <v>6.6</v>
          </cell>
          <cell r="L4342" t="str">
            <v>Action</v>
          </cell>
          <cell r="M4342" t="str">
            <v>Drama</v>
          </cell>
          <cell r="N4342" t="str">
            <v>Sci-Fi</v>
          </cell>
          <cell r="O4342" t="str">
            <v>Thriller</v>
          </cell>
        </row>
        <row r="4343">
          <cell r="A4343" t="str">
            <v>George Lucas</v>
          </cell>
          <cell r="B4343">
            <v>142</v>
          </cell>
          <cell r="C4343">
            <v>310675583</v>
          </cell>
          <cell r="D4343" t="str">
            <v>Action|Adventure|Fantasy|Sci-Fi</v>
          </cell>
          <cell r="E4343" t="str">
            <v>Star Wars: Episode II - Attack of the ClonesÂ </v>
          </cell>
          <cell r="F4343" t="str">
            <v>http://www.imdb.com/title/tt0121765/?ref_=fn_tt_tt_1</v>
          </cell>
          <cell r="G4343" t="str">
            <v>English</v>
          </cell>
          <cell r="H4343" t="str">
            <v>USA</v>
          </cell>
          <cell r="I4343">
            <v>115000000</v>
          </cell>
          <cell r="J4343">
            <v>2002</v>
          </cell>
          <cell r="K4343">
            <v>6.7</v>
          </cell>
          <cell r="L4343" t="str">
            <v>Action</v>
          </cell>
          <cell r="M4343" t="str">
            <v>Adventure</v>
          </cell>
          <cell r="N4343" t="str">
            <v>Fantasy</v>
          </cell>
          <cell r="O4343" t="str">
            <v>Sci-Fi</v>
          </cell>
        </row>
        <row r="4344">
          <cell r="A4344" t="str">
            <v>Pete Docter</v>
          </cell>
          <cell r="B4344">
            <v>92</v>
          </cell>
          <cell r="C4344">
            <v>289907418</v>
          </cell>
          <cell r="D4344" t="str">
            <v>Adventure|Animation|Comedy|Family|Fantasy</v>
          </cell>
          <cell r="E4344" t="str">
            <v>Monsters, Inc.Â </v>
          </cell>
          <cell r="F4344" t="str">
            <v>http://www.imdb.com/title/tt0198781/?ref_=fn_tt_tt_1</v>
          </cell>
          <cell r="G4344" t="str">
            <v>English</v>
          </cell>
          <cell r="H4344" t="str">
            <v>USA</v>
          </cell>
          <cell r="I4344">
            <v>115000000</v>
          </cell>
          <cell r="J4344">
            <v>2001</v>
          </cell>
          <cell r="K4344">
            <v>8.1</v>
          </cell>
          <cell r="L4344" t="str">
            <v>Adventure</v>
          </cell>
          <cell r="M4344" t="str">
            <v>Animation</v>
          </cell>
          <cell r="N4344" t="str">
            <v>Comedy</v>
          </cell>
          <cell r="O4344" t="str">
            <v>Family</v>
          </cell>
        </row>
        <row r="4345">
          <cell r="A4345" t="str">
            <v>George Lucas</v>
          </cell>
          <cell r="B4345">
            <v>136</v>
          </cell>
          <cell r="C4345">
            <v>474544677</v>
          </cell>
          <cell r="D4345" t="str">
            <v>Action|Adventure|Fantasy|Sci-Fi</v>
          </cell>
          <cell r="E4345" t="str">
            <v>Star Wars: Episode I - The Phantom MenaceÂ </v>
          </cell>
          <cell r="F4345" t="str">
            <v>http://www.imdb.com/title/tt0120915/?ref_=fn_tt_tt_1</v>
          </cell>
          <cell r="G4345" t="str">
            <v>English</v>
          </cell>
          <cell r="H4345" t="str">
            <v>USA</v>
          </cell>
          <cell r="I4345">
            <v>115000000</v>
          </cell>
          <cell r="J4345">
            <v>1999</v>
          </cell>
          <cell r="K4345">
            <v>6.5</v>
          </cell>
          <cell r="L4345" t="str">
            <v>Action</v>
          </cell>
          <cell r="M4345" t="str">
            <v>Adventure</v>
          </cell>
          <cell r="N4345" t="str">
            <v>Fantasy</v>
          </cell>
          <cell r="O4345" t="str">
            <v>Sci-Fi</v>
          </cell>
        </row>
        <row r="4346">
          <cell r="A4346" t="str">
            <v>John Woo</v>
          </cell>
          <cell r="B4346">
            <v>153</v>
          </cell>
          <cell r="C4346">
            <v>40911830</v>
          </cell>
          <cell r="D4346" t="str">
            <v>Action|Drama|War</v>
          </cell>
          <cell r="E4346" t="str">
            <v>WindtalkersÂ </v>
          </cell>
          <cell r="F4346" t="str">
            <v>http://www.imdb.com/title/tt0245562/?ref_=fn_tt_tt_1</v>
          </cell>
          <cell r="G4346" t="str">
            <v>English</v>
          </cell>
          <cell r="H4346" t="str">
            <v>USA</v>
          </cell>
          <cell r="I4346">
            <v>115000000</v>
          </cell>
          <cell r="J4346">
            <v>2002</v>
          </cell>
          <cell r="K4346">
            <v>6</v>
          </cell>
          <cell r="L4346" t="str">
            <v>Action</v>
          </cell>
          <cell r="M4346" t="str">
            <v>Drama</v>
          </cell>
          <cell r="N4346" t="str">
            <v>War</v>
          </cell>
        </row>
        <row r="4347">
          <cell r="A4347" t="str">
            <v>Cedric Nicolas-Troyan</v>
          </cell>
          <cell r="B4347">
            <v>120</v>
          </cell>
          <cell r="C4347">
            <v>47952020</v>
          </cell>
          <cell r="D4347" t="str">
            <v>Action|Adventure|Drama|Fantasy</v>
          </cell>
          <cell r="E4347" t="str">
            <v>The Huntsman: Winter's WarÂ </v>
          </cell>
          <cell r="F4347" t="str">
            <v>http://www.imdb.com/title/tt2381991/?ref_=fn_tt_tt_1</v>
          </cell>
          <cell r="G4347" t="str">
            <v>English</v>
          </cell>
          <cell r="H4347" t="str">
            <v>USA</v>
          </cell>
          <cell r="I4347">
            <v>115000000</v>
          </cell>
          <cell r="J4347">
            <v>2016</v>
          </cell>
          <cell r="K4347">
            <v>6.1</v>
          </cell>
          <cell r="L4347" t="str">
            <v>Action</v>
          </cell>
          <cell r="M4347" t="str">
            <v>Adventure</v>
          </cell>
          <cell r="N4347" t="str">
            <v>Drama</v>
          </cell>
          <cell r="O4347" t="str">
            <v>Fantasy</v>
          </cell>
        </row>
        <row r="4348">
          <cell r="A4348" t="str">
            <v>James Cameron</v>
          </cell>
          <cell r="B4348">
            <v>141</v>
          </cell>
          <cell r="C4348">
            <v>146282411</v>
          </cell>
          <cell r="D4348" t="str">
            <v>Action|Comedy|Thriller</v>
          </cell>
          <cell r="E4348" t="str">
            <v>True LiesÂ </v>
          </cell>
          <cell r="F4348" t="str">
            <v>http://www.imdb.com/title/tt0111503/?ref_=fn_tt_tt_1</v>
          </cell>
          <cell r="G4348" t="str">
            <v>English</v>
          </cell>
          <cell r="H4348" t="str">
            <v>USA</v>
          </cell>
          <cell r="I4348">
            <v>115000000</v>
          </cell>
          <cell r="J4348">
            <v>1994</v>
          </cell>
          <cell r="K4348">
            <v>7.2</v>
          </cell>
          <cell r="L4348" t="str">
            <v>Action</v>
          </cell>
          <cell r="M4348" t="str">
            <v>Comedy</v>
          </cell>
          <cell r="N4348" t="str">
            <v>Thriller</v>
          </cell>
        </row>
        <row r="4349">
          <cell r="A4349" t="str">
            <v>Simon West</v>
          </cell>
          <cell r="B4349">
            <v>100</v>
          </cell>
          <cell r="C4349">
            <v>131144183</v>
          </cell>
          <cell r="D4349" t="str">
            <v>Action|Adventure|Fantasy|Thriller</v>
          </cell>
          <cell r="E4349" t="str">
            <v>Lara Croft: Tomb RaiderÂ </v>
          </cell>
          <cell r="F4349" t="str">
            <v>http://www.imdb.com/title/tt0146316/?ref_=fn_tt_tt_1</v>
          </cell>
          <cell r="G4349" t="str">
            <v>English</v>
          </cell>
          <cell r="H4349" t="str">
            <v>USA</v>
          </cell>
          <cell r="I4349">
            <v>115000000</v>
          </cell>
          <cell r="J4349">
            <v>2001</v>
          </cell>
          <cell r="K4349">
            <v>5.7</v>
          </cell>
          <cell r="L4349" t="str">
            <v>Action</v>
          </cell>
          <cell r="M4349" t="str">
            <v>Adventure</v>
          </cell>
          <cell r="N4349" t="str">
            <v>Fantasy</v>
          </cell>
          <cell r="O4349" t="str">
            <v>Thriller</v>
          </cell>
        </row>
        <row r="4350">
          <cell r="A4350" t="str">
            <v>George Lucas</v>
          </cell>
          <cell r="B4350">
            <v>140</v>
          </cell>
          <cell r="C4350">
            <v>380262555</v>
          </cell>
          <cell r="D4350" t="str">
            <v>Action|Adventure|Fantasy|Sci-Fi</v>
          </cell>
          <cell r="E4350" t="str">
            <v>Star Wars: Episode III - Revenge of the SithÂ </v>
          </cell>
          <cell r="F4350" t="str">
            <v>http://www.imdb.com/title/tt0121766/?ref_=fn_tt_tt_1</v>
          </cell>
          <cell r="G4350" t="str">
            <v>English</v>
          </cell>
          <cell r="H4350" t="str">
            <v>USA</v>
          </cell>
          <cell r="I4350">
            <v>113000000</v>
          </cell>
          <cell r="J4350">
            <v>2005</v>
          </cell>
          <cell r="K4350">
            <v>7.6</v>
          </cell>
          <cell r="L4350" t="str">
            <v>Action</v>
          </cell>
          <cell r="M4350" t="str">
            <v>Adventure</v>
          </cell>
          <cell r="N4350" t="str">
            <v>Fantasy</v>
          </cell>
          <cell r="O4350" t="str">
            <v>Sci-Fi</v>
          </cell>
        </row>
        <row r="4351">
          <cell r="A4351" t="str">
            <v>Rob Letterman</v>
          </cell>
          <cell r="B4351">
            <v>85</v>
          </cell>
          <cell r="C4351">
            <v>42776259</v>
          </cell>
          <cell r="D4351" t="str">
            <v>Adventure|Comedy|Family|Fantasy</v>
          </cell>
          <cell r="E4351" t="str">
            <v>Gulliver's TravelsÂ </v>
          </cell>
          <cell r="F4351" t="str">
            <v>http://www.imdb.com/title/tt1320261/?ref_=fn_tt_tt_1</v>
          </cell>
          <cell r="G4351" t="str">
            <v>English</v>
          </cell>
          <cell r="H4351" t="str">
            <v>USA</v>
          </cell>
          <cell r="I4351">
            <v>112000000</v>
          </cell>
          <cell r="J4351">
            <v>2010</v>
          </cell>
          <cell r="K4351">
            <v>4.9000000000000004</v>
          </cell>
          <cell r="L4351" t="str">
            <v>Adventure</v>
          </cell>
          <cell r="M4351" t="str">
            <v>Comedy</v>
          </cell>
          <cell r="N4351" t="str">
            <v>Family</v>
          </cell>
          <cell r="O4351" t="str">
            <v>Fantasy</v>
          </cell>
        </row>
        <row r="4352">
          <cell r="A4352" t="str">
            <v>Paul Greengrass</v>
          </cell>
          <cell r="B4352">
            <v>115</v>
          </cell>
          <cell r="C4352">
            <v>227137090</v>
          </cell>
          <cell r="D4352" t="str">
            <v>Action|Mystery|Thriller</v>
          </cell>
          <cell r="E4352" t="str">
            <v>The Bourne UltimatumÂ </v>
          </cell>
          <cell r="F4352" t="str">
            <v>http://www.imdb.com/title/tt0440963/?ref_=fn_tt_tt_1</v>
          </cell>
          <cell r="G4352" t="str">
            <v>English</v>
          </cell>
          <cell r="H4352" t="str">
            <v>USA</v>
          </cell>
          <cell r="I4352">
            <v>110000000</v>
          </cell>
          <cell r="J4352">
            <v>2007</v>
          </cell>
          <cell r="K4352">
            <v>8.1</v>
          </cell>
          <cell r="L4352" t="str">
            <v>Action</v>
          </cell>
          <cell r="M4352" t="str">
            <v>Mystery</v>
          </cell>
          <cell r="N4352" t="str">
            <v>Thriller</v>
          </cell>
        </row>
        <row r="4353">
          <cell r="A4353" t="str">
            <v>Phillip Noyce</v>
          </cell>
          <cell r="B4353">
            <v>101</v>
          </cell>
          <cell r="C4353">
            <v>118311368</v>
          </cell>
          <cell r="D4353" t="str">
            <v>Action|Crime|Mystery|Thriller</v>
          </cell>
          <cell r="E4353" t="str">
            <v>SaltÂ </v>
          </cell>
          <cell r="F4353" t="str">
            <v>http://www.imdb.com/title/tt0944835/?ref_=fn_tt_tt_1</v>
          </cell>
          <cell r="G4353" t="str">
            <v>English</v>
          </cell>
          <cell r="H4353" t="str">
            <v>USA</v>
          </cell>
          <cell r="I4353">
            <v>110000000</v>
          </cell>
          <cell r="J4353">
            <v>2010</v>
          </cell>
          <cell r="K4353">
            <v>6.4</v>
          </cell>
          <cell r="L4353" t="str">
            <v>Action</v>
          </cell>
          <cell r="M4353" t="str">
            <v>Crime</v>
          </cell>
          <cell r="N4353" t="str">
            <v>Mystery</v>
          </cell>
          <cell r="O4353" t="str">
            <v>Thriller</v>
          </cell>
        </row>
        <row r="4354">
          <cell r="A4354" t="str">
            <v>Bryan Singer</v>
          </cell>
          <cell r="B4354">
            <v>134</v>
          </cell>
          <cell r="C4354">
            <v>214948780</v>
          </cell>
          <cell r="D4354" t="str">
            <v>Action|Adventure|Fantasy|Sci-Fi|Thriller</v>
          </cell>
          <cell r="E4354" t="str">
            <v>X-Men 2Â </v>
          </cell>
          <cell r="F4354" t="str">
            <v>http://www.imdb.com/title/tt0290334/?ref_=fn_tt_tt_1</v>
          </cell>
          <cell r="G4354" t="str">
            <v>English</v>
          </cell>
          <cell r="H4354" t="str">
            <v>Canada</v>
          </cell>
          <cell r="I4354">
            <v>110000000</v>
          </cell>
          <cell r="J4354">
            <v>2003</v>
          </cell>
          <cell r="K4354">
            <v>7.5</v>
          </cell>
          <cell r="L4354" t="str">
            <v>Action</v>
          </cell>
          <cell r="M4354" t="str">
            <v>Adventure</v>
          </cell>
          <cell r="N4354" t="str">
            <v>Fantasy</v>
          </cell>
          <cell r="O4354" t="str">
            <v>Sci-Fi</v>
          </cell>
        </row>
        <row r="4355">
          <cell r="A4355" t="str">
            <v>Mark Steven Johnson</v>
          </cell>
          <cell r="B4355">
            <v>123</v>
          </cell>
          <cell r="C4355">
            <v>115802596</v>
          </cell>
          <cell r="D4355" t="str">
            <v>Action|Fantasy|Thriller</v>
          </cell>
          <cell r="E4355" t="str">
            <v>Ghost RiderÂ </v>
          </cell>
          <cell r="F4355" t="str">
            <v>http://www.imdb.com/title/tt0259324/?ref_=fn_tt_tt_1</v>
          </cell>
          <cell r="G4355" t="str">
            <v>English</v>
          </cell>
          <cell r="H4355" t="str">
            <v>USA</v>
          </cell>
          <cell r="I4355">
            <v>110000000</v>
          </cell>
          <cell r="J4355">
            <v>2007</v>
          </cell>
          <cell r="K4355">
            <v>5.2</v>
          </cell>
          <cell r="L4355" t="str">
            <v>Action</v>
          </cell>
          <cell r="M4355" t="str">
            <v>Fantasy</v>
          </cell>
          <cell r="N4355" t="str">
            <v>Thriller</v>
          </cell>
        </row>
        <row r="4356">
          <cell r="A4356" t="str">
            <v>Shawn Levy</v>
          </cell>
          <cell r="B4356">
            <v>108</v>
          </cell>
          <cell r="C4356">
            <v>250863268</v>
          </cell>
          <cell r="D4356" t="str">
            <v>Action|Adventure|Comedy|Family|Fantasy</v>
          </cell>
          <cell r="E4356" t="str">
            <v>Night at the MuseumÂ </v>
          </cell>
          <cell r="F4356" t="str">
            <v>http://www.imdb.com/title/tt0477347/?ref_=fn_tt_tt_1</v>
          </cell>
          <cell r="G4356" t="str">
            <v>English</v>
          </cell>
          <cell r="H4356" t="str">
            <v>USA</v>
          </cell>
          <cell r="I4356">
            <v>110000000</v>
          </cell>
          <cell r="J4356">
            <v>2006</v>
          </cell>
          <cell r="K4356">
            <v>6.4</v>
          </cell>
          <cell r="L4356" t="str">
            <v>Action</v>
          </cell>
          <cell r="M4356" t="str">
            <v>Adventure</v>
          </cell>
          <cell r="N4356" t="str">
            <v>Comedy</v>
          </cell>
          <cell r="O4356" t="str">
            <v>Family</v>
          </cell>
        </row>
        <row r="4357">
          <cell r="A4357" t="str">
            <v>Brad Peyton</v>
          </cell>
          <cell r="B4357">
            <v>114</v>
          </cell>
          <cell r="C4357">
            <v>155181732</v>
          </cell>
          <cell r="D4357" t="str">
            <v>Action|Adventure|Drama|Thriller</v>
          </cell>
          <cell r="E4357" t="str">
            <v>San AndreasÂ </v>
          </cell>
          <cell r="F4357" t="str">
            <v>http://www.imdb.com/title/tt2126355/?ref_=fn_tt_tt_1</v>
          </cell>
          <cell r="G4357" t="str">
            <v>English</v>
          </cell>
          <cell r="H4357" t="str">
            <v>USA</v>
          </cell>
          <cell r="I4357">
            <v>110000000</v>
          </cell>
          <cell r="J4357">
            <v>2015</v>
          </cell>
          <cell r="K4357">
            <v>6.1</v>
          </cell>
          <cell r="L4357" t="str">
            <v>Action</v>
          </cell>
          <cell r="M4357" t="str">
            <v>Adventure</v>
          </cell>
          <cell r="N4357" t="str">
            <v>Drama</v>
          </cell>
          <cell r="O4357" t="str">
            <v>Thriller</v>
          </cell>
        </row>
        <row r="4358">
          <cell r="A4358" t="str">
            <v>Roger Spottiswoode</v>
          </cell>
          <cell r="B4358">
            <v>119</v>
          </cell>
          <cell r="C4358">
            <v>125332007</v>
          </cell>
          <cell r="D4358" t="str">
            <v>Action|Adventure|Thriller</v>
          </cell>
          <cell r="E4358" t="str">
            <v>Tomorrow Never DiesÂ </v>
          </cell>
          <cell r="F4358" t="str">
            <v>http://www.imdb.com/title/tt0120347/?ref_=fn_tt_tt_1</v>
          </cell>
          <cell r="G4358" t="str">
            <v>English</v>
          </cell>
          <cell r="H4358" t="str">
            <v>UK</v>
          </cell>
          <cell r="I4358">
            <v>110000000</v>
          </cell>
          <cell r="J4358">
            <v>1997</v>
          </cell>
          <cell r="K4358">
            <v>6.5</v>
          </cell>
          <cell r="L4358" t="str">
            <v>Action</v>
          </cell>
          <cell r="M4358" t="str">
            <v>Adventure</v>
          </cell>
          <cell r="N4358" t="str">
            <v>Thriller</v>
          </cell>
        </row>
        <row r="4359">
          <cell r="A4359" t="str">
            <v>Roland Emmerich</v>
          </cell>
          <cell r="B4359">
            <v>142</v>
          </cell>
          <cell r="C4359">
            <v>113330342</v>
          </cell>
          <cell r="D4359" t="str">
            <v>Action|Drama|History|War</v>
          </cell>
          <cell r="E4359" t="str">
            <v>The PatriotÂ </v>
          </cell>
          <cell r="F4359" t="str">
            <v>http://www.imdb.com/title/tt0187393/?ref_=fn_tt_tt_1</v>
          </cell>
          <cell r="G4359" t="str">
            <v>English</v>
          </cell>
          <cell r="H4359" t="str">
            <v>USA</v>
          </cell>
          <cell r="I4359">
            <v>110000000</v>
          </cell>
          <cell r="J4359">
            <v>2000</v>
          </cell>
          <cell r="K4359">
            <v>7.1</v>
          </cell>
          <cell r="L4359" t="str">
            <v>Action</v>
          </cell>
          <cell r="M4359" t="str">
            <v>Drama</v>
          </cell>
          <cell r="N4359" t="str">
            <v>History</v>
          </cell>
          <cell r="O4359" t="str">
            <v>War</v>
          </cell>
        </row>
        <row r="4360">
          <cell r="A4360" t="str">
            <v>Steven Soderbergh</v>
          </cell>
          <cell r="B4360">
            <v>125</v>
          </cell>
          <cell r="C4360">
            <v>125531634</v>
          </cell>
          <cell r="D4360" t="str">
            <v>Crime|Thriller</v>
          </cell>
          <cell r="E4360" t="str">
            <v>Ocean's TwelveÂ </v>
          </cell>
          <cell r="F4360" t="str">
            <v>http://www.imdb.com/title/tt0349903/?ref_=fn_tt_tt_1</v>
          </cell>
          <cell r="G4360" t="str">
            <v>English</v>
          </cell>
          <cell r="H4360" t="str">
            <v>USA</v>
          </cell>
          <cell r="I4360">
            <v>110000000</v>
          </cell>
          <cell r="J4360">
            <v>2004</v>
          </cell>
          <cell r="K4360">
            <v>6.4</v>
          </cell>
          <cell r="L4360" t="str">
            <v>Crime</v>
          </cell>
          <cell r="M4360" t="str">
            <v>Thriller</v>
          </cell>
        </row>
        <row r="4361">
          <cell r="A4361" t="str">
            <v>Robert Schwentke</v>
          </cell>
          <cell r="B4361">
            <v>119</v>
          </cell>
          <cell r="C4361">
            <v>129995817</v>
          </cell>
          <cell r="D4361" t="str">
            <v>Adventure|Sci-Fi|Thriller</v>
          </cell>
          <cell r="E4361" t="str">
            <v>InsurgentÂ </v>
          </cell>
          <cell r="F4361" t="str">
            <v>http://www.imdb.com/title/tt2908446/?ref_=fn_tt_tt_1</v>
          </cell>
          <cell r="G4361" t="str">
            <v>English</v>
          </cell>
          <cell r="H4361" t="str">
            <v>USA</v>
          </cell>
          <cell r="I4361">
            <v>110000000</v>
          </cell>
          <cell r="J4361">
            <v>2015</v>
          </cell>
          <cell r="K4361">
            <v>6.3</v>
          </cell>
          <cell r="L4361" t="str">
            <v>Adventure</v>
          </cell>
          <cell r="M4361" t="str">
            <v>Sci-Fi</v>
          </cell>
          <cell r="N4361" t="str">
            <v>Thriller</v>
          </cell>
        </row>
        <row r="4362">
          <cell r="A4362" t="str">
            <v>Martin Scorsese</v>
          </cell>
          <cell r="B4362">
            <v>170</v>
          </cell>
          <cell r="C4362">
            <v>102608827</v>
          </cell>
          <cell r="D4362" t="str">
            <v>Biography|Drama</v>
          </cell>
          <cell r="E4362" t="str">
            <v>The AviatorÂ </v>
          </cell>
          <cell r="F4362" t="str">
            <v>http://www.imdb.com/title/tt0338751/?ref_=fn_tt_tt_1</v>
          </cell>
          <cell r="G4362" t="str">
            <v>English</v>
          </cell>
          <cell r="H4362" t="str">
            <v>USA</v>
          </cell>
          <cell r="I4362">
            <v>110000000</v>
          </cell>
          <cell r="J4362">
            <v>2004</v>
          </cell>
          <cell r="K4362">
            <v>7.5</v>
          </cell>
          <cell r="L4362" t="str">
            <v>Biography</v>
          </cell>
          <cell r="M4362" t="str">
            <v>Drama</v>
          </cell>
        </row>
        <row r="4363">
          <cell r="A4363" t="str">
            <v>Noam Murro</v>
          </cell>
          <cell r="B4363">
            <v>102</v>
          </cell>
          <cell r="C4363">
            <v>106369117</v>
          </cell>
          <cell r="D4363" t="str">
            <v>Action|Drama|Fantasy|War</v>
          </cell>
          <cell r="E4363" t="str">
            <v>300: Rise of an EmpireÂ </v>
          </cell>
          <cell r="F4363" t="str">
            <v>http://www.imdb.com/title/tt1253863/?ref_=fn_tt_tt_1</v>
          </cell>
          <cell r="G4363" t="str">
            <v>English</v>
          </cell>
          <cell r="H4363" t="str">
            <v>USA</v>
          </cell>
          <cell r="I4363">
            <v>110000000</v>
          </cell>
          <cell r="J4363">
            <v>2014</v>
          </cell>
          <cell r="K4363">
            <v>6.2</v>
          </cell>
          <cell r="L4363" t="str">
            <v>Action</v>
          </cell>
          <cell r="M4363" t="str">
            <v>Drama</v>
          </cell>
          <cell r="N4363" t="str">
            <v>Fantasy</v>
          </cell>
          <cell r="O4363" t="str">
            <v>War</v>
          </cell>
        </row>
        <row r="4364">
          <cell r="A4364" t="str">
            <v>Raja Gosnell</v>
          </cell>
          <cell r="B4364">
            <v>103</v>
          </cell>
          <cell r="C4364">
            <v>142614158</v>
          </cell>
          <cell r="D4364" t="str">
            <v>Adventure|Animation|Comedy|Family|Fantasy</v>
          </cell>
          <cell r="E4364" t="str">
            <v>The SmurfsÂ </v>
          </cell>
          <cell r="F4364" t="str">
            <v>http://www.imdb.com/title/tt0472181/?ref_=fn_tt_tt_1</v>
          </cell>
          <cell r="G4364" t="str">
            <v>English</v>
          </cell>
          <cell r="H4364" t="str">
            <v>USA</v>
          </cell>
          <cell r="I4364">
            <v>110000000</v>
          </cell>
          <cell r="J4364">
            <v>2011</v>
          </cell>
          <cell r="K4364">
            <v>5.5</v>
          </cell>
          <cell r="L4364" t="str">
            <v>Adventure</v>
          </cell>
          <cell r="M4364" t="str">
            <v>Animation</v>
          </cell>
          <cell r="N4364" t="str">
            <v>Comedy</v>
          </cell>
          <cell r="O4364" t="str">
            <v>Family</v>
          </cell>
        </row>
        <row r="4365">
          <cell r="A4365" t="str">
            <v>Will Finn</v>
          </cell>
          <cell r="B4365">
            <v>76</v>
          </cell>
          <cell r="C4365">
            <v>50026353</v>
          </cell>
          <cell r="D4365" t="str">
            <v>Animation|Comedy|Family|Music|Western</v>
          </cell>
          <cell r="E4365" t="str">
            <v>Home on the RangeÂ </v>
          </cell>
          <cell r="F4365" t="str">
            <v>http://www.imdb.com/title/tt0299172/?ref_=fn_tt_tt_1</v>
          </cell>
          <cell r="G4365" t="str">
            <v>English</v>
          </cell>
          <cell r="H4365" t="str">
            <v>USA</v>
          </cell>
          <cell r="I4365">
            <v>110000000</v>
          </cell>
          <cell r="J4365">
            <v>2004</v>
          </cell>
          <cell r="K4365">
            <v>5.4</v>
          </cell>
          <cell r="L4365" t="str">
            <v>Animation</v>
          </cell>
          <cell r="M4365" t="str">
            <v>Comedy</v>
          </cell>
          <cell r="N4365" t="str">
            <v>Family</v>
          </cell>
          <cell r="O4365" t="str">
            <v>Music</v>
          </cell>
        </row>
        <row r="4366">
          <cell r="A4366" t="str">
            <v>Robert Schwentke</v>
          </cell>
          <cell r="B4366">
            <v>120</v>
          </cell>
          <cell r="C4366">
            <v>66002193</v>
          </cell>
          <cell r="D4366" t="str">
            <v>Action|Adventure|Mystery|Sci-Fi|Thriller</v>
          </cell>
          <cell r="E4366" t="str">
            <v>AllegiantÂ </v>
          </cell>
          <cell r="F4366" t="str">
            <v>http://www.imdb.com/title/tt3410834/?ref_=fn_tt_tt_1</v>
          </cell>
          <cell r="G4366" t="str">
            <v>English</v>
          </cell>
          <cell r="H4366" t="str">
            <v>USA</v>
          </cell>
          <cell r="I4366">
            <v>110000000</v>
          </cell>
          <cell r="J4366">
            <v>2016</v>
          </cell>
          <cell r="K4366">
            <v>5.8</v>
          </cell>
          <cell r="L4366" t="str">
            <v>Action</v>
          </cell>
          <cell r="M4366" t="str">
            <v>Adventure</v>
          </cell>
          <cell r="N4366" t="str">
            <v>Mystery</v>
          </cell>
          <cell r="O4366" t="str">
            <v>Sci-Fi</v>
          </cell>
        </row>
        <row r="4367">
          <cell r="A4367" t="str">
            <v>Shawn Levy</v>
          </cell>
          <cell r="B4367">
            <v>127</v>
          </cell>
          <cell r="C4367">
            <v>85463309</v>
          </cell>
          <cell r="D4367" t="str">
            <v>Action|Drama|Sci-Fi|Sport</v>
          </cell>
          <cell r="E4367" t="str">
            <v>Real SteelÂ </v>
          </cell>
          <cell r="F4367" t="str">
            <v>http://www.imdb.com/title/tt0433035/?ref_=fn_tt_tt_1</v>
          </cell>
          <cell r="G4367" t="str">
            <v>English</v>
          </cell>
          <cell r="H4367" t="str">
            <v>USA</v>
          </cell>
          <cell r="I4367">
            <v>110000000</v>
          </cell>
          <cell r="J4367">
            <v>2011</v>
          </cell>
          <cell r="K4367">
            <v>7.1</v>
          </cell>
          <cell r="L4367" t="str">
            <v>Action</v>
          </cell>
          <cell r="M4367" t="str">
            <v>Drama</v>
          </cell>
          <cell r="N4367" t="str">
            <v>Sci-Fi</v>
          </cell>
          <cell r="O4367" t="str">
            <v>Sport</v>
          </cell>
        </row>
        <row r="4368">
          <cell r="A4368" t="str">
            <v>Gavin Hood</v>
          </cell>
          <cell r="B4368">
            <v>114</v>
          </cell>
          <cell r="C4368">
            <v>61656849</v>
          </cell>
          <cell r="D4368" t="str">
            <v>Action|Sci-Fi</v>
          </cell>
          <cell r="E4368" t="str">
            <v>Ender's GameÂ </v>
          </cell>
          <cell r="F4368" t="str">
            <v>http://www.imdb.com/title/tt1731141/?ref_=fn_tt_tt_1</v>
          </cell>
          <cell r="G4368" t="str">
            <v>English</v>
          </cell>
          <cell r="H4368" t="str">
            <v>USA</v>
          </cell>
          <cell r="I4368">
            <v>110000000</v>
          </cell>
          <cell r="J4368">
            <v>2013</v>
          </cell>
          <cell r="K4368">
            <v>6.7</v>
          </cell>
          <cell r="L4368" t="str">
            <v>Action</v>
          </cell>
          <cell r="M4368" t="str">
            <v>Sci-Fi</v>
          </cell>
        </row>
        <row r="4369">
          <cell r="A4369" t="str">
            <v>Len Wiseman</v>
          </cell>
          <cell r="B4369">
            <v>129</v>
          </cell>
          <cell r="C4369">
            <v>134520804</v>
          </cell>
          <cell r="D4369" t="str">
            <v>Action|Adventure|Thriller</v>
          </cell>
          <cell r="E4369" t="str">
            <v>Live Free or Die HardÂ </v>
          </cell>
          <cell r="F4369" t="str">
            <v>http://www.imdb.com/title/tt0337978/?ref_=fn_tt_tt_1</v>
          </cell>
          <cell r="G4369" t="str">
            <v>English</v>
          </cell>
          <cell r="H4369" t="str">
            <v>USA</v>
          </cell>
          <cell r="I4369">
            <v>110000000</v>
          </cell>
          <cell r="J4369">
            <v>2007</v>
          </cell>
          <cell r="K4369">
            <v>7.2</v>
          </cell>
          <cell r="L4369" t="str">
            <v>Action</v>
          </cell>
          <cell r="M4369" t="str">
            <v>Adventure</v>
          </cell>
          <cell r="N4369" t="str">
            <v>Thriller</v>
          </cell>
        </row>
        <row r="4370">
          <cell r="A4370" t="str">
            <v>Frank Coraci</v>
          </cell>
          <cell r="B4370">
            <v>120</v>
          </cell>
          <cell r="C4370">
            <v>24004159</v>
          </cell>
          <cell r="D4370" t="str">
            <v>Action|Adventure|Comedy</v>
          </cell>
          <cell r="E4370" t="str">
            <v>Around the World in 80 DaysÂ </v>
          </cell>
          <cell r="F4370" t="str">
            <v>http://www.imdb.com/title/tt0327437/?ref_=fn_tt_tt_1</v>
          </cell>
          <cell r="G4370" t="str">
            <v>English</v>
          </cell>
          <cell r="H4370" t="str">
            <v>USA</v>
          </cell>
          <cell r="I4370">
            <v>110000000</v>
          </cell>
          <cell r="J4370">
            <v>2004</v>
          </cell>
          <cell r="K4370">
            <v>5.8</v>
          </cell>
          <cell r="L4370" t="str">
            <v>Action</v>
          </cell>
          <cell r="M4370" t="str">
            <v>Adventure</v>
          </cell>
          <cell r="N4370" t="str">
            <v>Comedy</v>
          </cell>
        </row>
        <row r="4371">
          <cell r="A4371" t="str">
            <v>Bo Welch</v>
          </cell>
          <cell r="B4371">
            <v>82</v>
          </cell>
          <cell r="C4371">
            <v>100446895</v>
          </cell>
          <cell r="D4371" t="str">
            <v>Adventure|Comedy|Family|Fantasy</v>
          </cell>
          <cell r="E4371" t="str">
            <v>The Cat in the HatÂ </v>
          </cell>
          <cell r="F4371" t="str">
            <v>http://www.imdb.com/title/tt0312528/?ref_=fn_tt_tt_1</v>
          </cell>
          <cell r="G4371" t="str">
            <v>English</v>
          </cell>
          <cell r="H4371" t="str">
            <v>USA</v>
          </cell>
          <cell r="I4371">
            <v>109000000</v>
          </cell>
          <cell r="J4371">
            <v>2003</v>
          </cell>
          <cell r="K4371">
            <v>3.8</v>
          </cell>
          <cell r="L4371" t="str">
            <v>Adventure</v>
          </cell>
          <cell r="M4371" t="str">
            <v>Comedy</v>
          </cell>
          <cell r="N4371" t="str">
            <v>Family</v>
          </cell>
          <cell r="O4371" t="str">
            <v>Fantasy</v>
          </cell>
        </row>
        <row r="4372">
          <cell r="A4372" t="str">
            <v>Ridley Scott</v>
          </cell>
          <cell r="B4372">
            <v>151</v>
          </cell>
          <cell r="C4372">
            <v>228430993</v>
          </cell>
          <cell r="D4372" t="str">
            <v>Adventure|Drama|Sci-Fi</v>
          </cell>
          <cell r="E4372" t="str">
            <v>The MartianÂ </v>
          </cell>
          <cell r="F4372" t="str">
            <v>http://www.imdb.com/title/tt3659388/?ref_=fn_tt_tt_1</v>
          </cell>
          <cell r="G4372" t="str">
            <v>English</v>
          </cell>
          <cell r="H4372" t="str">
            <v>USA</v>
          </cell>
          <cell r="I4372">
            <v>108000000</v>
          </cell>
          <cell r="J4372">
            <v>2015</v>
          </cell>
          <cell r="K4372">
            <v>8.1</v>
          </cell>
          <cell r="L4372" t="str">
            <v>Adventure</v>
          </cell>
          <cell r="M4372" t="str">
            <v>Drama</v>
          </cell>
          <cell r="N4372" t="str">
            <v>Sci-Fi</v>
          </cell>
        </row>
        <row r="4373">
          <cell r="A4373" t="str">
            <v>Michael Mann</v>
          </cell>
          <cell r="B4373">
            <v>165</v>
          </cell>
          <cell r="C4373">
            <v>58183966</v>
          </cell>
          <cell r="D4373" t="str">
            <v>Biography|Drama|Sport</v>
          </cell>
          <cell r="E4373" t="str">
            <v>AliÂ </v>
          </cell>
          <cell r="F4373" t="str">
            <v>http://www.imdb.com/title/tt0248667/?ref_=fn_tt_tt_1</v>
          </cell>
          <cell r="G4373" t="str">
            <v>English</v>
          </cell>
          <cell r="H4373" t="str">
            <v>USA</v>
          </cell>
          <cell r="I4373">
            <v>107000000</v>
          </cell>
          <cell r="J4373">
            <v>2001</v>
          </cell>
          <cell r="K4373">
            <v>6.8</v>
          </cell>
          <cell r="L4373" t="str">
            <v>Biography</v>
          </cell>
          <cell r="M4373" t="str">
            <v>Drama</v>
          </cell>
          <cell r="N4373" t="str">
            <v>Sport</v>
          </cell>
        </row>
        <row r="4374">
          <cell r="A4374" t="str">
            <v>John Lee Hancock</v>
          </cell>
          <cell r="B4374">
            <v>137</v>
          </cell>
          <cell r="C4374">
            <v>22406362</v>
          </cell>
          <cell r="D4374" t="str">
            <v>Drama|History|War|Western</v>
          </cell>
          <cell r="E4374" t="str">
            <v>The AlamoÂ </v>
          </cell>
          <cell r="F4374" t="str">
            <v>http://www.imdb.com/title/tt0318974/?ref_=fn_tt_tt_1</v>
          </cell>
          <cell r="G4374" t="str">
            <v>English</v>
          </cell>
          <cell r="H4374" t="str">
            <v>USA</v>
          </cell>
          <cell r="I4374">
            <v>107000000</v>
          </cell>
          <cell r="J4374">
            <v>2004</v>
          </cell>
          <cell r="K4374">
            <v>6</v>
          </cell>
          <cell r="L4374" t="str">
            <v>Drama</v>
          </cell>
          <cell r="M4374" t="str">
            <v>History</v>
          </cell>
          <cell r="N4374" t="str">
            <v>War</v>
          </cell>
          <cell r="O4374" t="str">
            <v>Western</v>
          </cell>
        </row>
        <row r="4375">
          <cell r="A4375" t="str">
            <v>Baz Luhrmann</v>
          </cell>
          <cell r="B4375">
            <v>143</v>
          </cell>
          <cell r="C4375">
            <v>144812796</v>
          </cell>
          <cell r="D4375" t="str">
            <v>Drama|Romance</v>
          </cell>
          <cell r="E4375" t="str">
            <v>The Great GatsbyÂ </v>
          </cell>
          <cell r="F4375" t="str">
            <v>http://www.imdb.com/title/tt1343092/?ref_=fn_tt_tt_1</v>
          </cell>
          <cell r="G4375" t="str">
            <v>English</v>
          </cell>
          <cell r="H4375" t="str">
            <v>Australia</v>
          </cell>
          <cell r="I4375">
            <v>105000000</v>
          </cell>
          <cell r="J4375">
            <v>2013</v>
          </cell>
          <cell r="K4375">
            <v>7.3</v>
          </cell>
          <cell r="L4375" t="str">
            <v>Drama</v>
          </cell>
          <cell r="M4375" t="str">
            <v>Romance</v>
          </cell>
        </row>
        <row r="4376">
          <cell r="A4376" t="str">
            <v>David Twohy</v>
          </cell>
          <cell r="B4376">
            <v>134</v>
          </cell>
          <cell r="C4376">
            <v>57637485</v>
          </cell>
          <cell r="D4376" t="str">
            <v>Action|Adventure|Sci-Fi|Thriller</v>
          </cell>
          <cell r="E4376" t="str">
            <v>The Chronicles of RiddickÂ </v>
          </cell>
          <cell r="F4376" t="str">
            <v>http://www.imdb.com/title/tt0296572/?ref_=fn_tt_tt_1</v>
          </cell>
          <cell r="G4376" t="str">
            <v>English</v>
          </cell>
          <cell r="H4376" t="str">
            <v>USA</v>
          </cell>
          <cell r="I4376">
            <v>105000000</v>
          </cell>
          <cell r="J4376">
            <v>2004</v>
          </cell>
          <cell r="K4376">
            <v>6.7</v>
          </cell>
          <cell r="L4376" t="str">
            <v>Action</v>
          </cell>
          <cell r="M4376" t="str">
            <v>Adventure</v>
          </cell>
          <cell r="N4376" t="str">
            <v>Sci-Fi</v>
          </cell>
          <cell r="O4376" t="str">
            <v>Thriller</v>
          </cell>
        </row>
        <row r="4377">
          <cell r="A4377" t="str">
            <v>Raja Gosnell</v>
          </cell>
          <cell r="B4377">
            <v>105</v>
          </cell>
          <cell r="C4377">
            <v>71017784</v>
          </cell>
          <cell r="D4377" t="str">
            <v>Adventure|Animation|Comedy|Family|Fantasy</v>
          </cell>
          <cell r="E4377" t="str">
            <v>The Smurfs 2Â </v>
          </cell>
          <cell r="F4377" t="str">
            <v>http://www.imdb.com/title/tt2017020/?ref_=fn_tt_tt_1</v>
          </cell>
          <cell r="G4377" t="str">
            <v>English</v>
          </cell>
          <cell r="H4377" t="str">
            <v>USA</v>
          </cell>
          <cell r="I4377">
            <v>105000000</v>
          </cell>
          <cell r="J4377">
            <v>2013</v>
          </cell>
          <cell r="K4377">
            <v>5.4</v>
          </cell>
          <cell r="L4377" t="str">
            <v>Adventure</v>
          </cell>
          <cell r="M4377" t="str">
            <v>Animation</v>
          </cell>
          <cell r="N4377" t="str">
            <v>Comedy</v>
          </cell>
          <cell r="O4377" t="str">
            <v>Family</v>
          </cell>
        </row>
        <row r="4378">
          <cell r="A4378" t="str">
            <v>Ron Clements</v>
          </cell>
          <cell r="B4378">
            <v>97</v>
          </cell>
          <cell r="C4378">
            <v>104374107</v>
          </cell>
          <cell r="D4378" t="str">
            <v>Animation|Family|Fantasy|Musical|Romance</v>
          </cell>
          <cell r="E4378" t="str">
            <v>The Princess and the FrogÂ </v>
          </cell>
          <cell r="F4378" t="str">
            <v>http://www.imdb.com/title/tt0780521/?ref_=fn_tt_tt_1</v>
          </cell>
          <cell r="G4378" t="str">
            <v>English</v>
          </cell>
          <cell r="H4378" t="str">
            <v>USA</v>
          </cell>
          <cell r="I4378">
            <v>105000000</v>
          </cell>
          <cell r="J4378">
            <v>2009</v>
          </cell>
          <cell r="K4378">
            <v>7.1</v>
          </cell>
          <cell r="L4378" t="str">
            <v>Animation</v>
          </cell>
          <cell r="M4378" t="str">
            <v>Family</v>
          </cell>
          <cell r="N4378" t="str">
            <v>Fantasy</v>
          </cell>
          <cell r="O4378" t="str">
            <v>Musical</v>
          </cell>
        </row>
        <row r="4379">
          <cell r="A4379" t="str">
            <v>Paul Verhoeven</v>
          </cell>
          <cell r="B4379">
            <v>129</v>
          </cell>
          <cell r="C4379">
            <v>54700065</v>
          </cell>
          <cell r="D4379" t="str">
            <v>Action|Sci-Fi|War</v>
          </cell>
          <cell r="E4379" t="str">
            <v>Starship TroopersÂ </v>
          </cell>
          <cell r="F4379" t="str">
            <v>http://www.imdb.com/title/tt0120201/?ref_=fn_tt_tt_1</v>
          </cell>
          <cell r="G4379" t="str">
            <v>English</v>
          </cell>
          <cell r="H4379" t="str">
            <v>USA</v>
          </cell>
          <cell r="I4379">
            <v>105000000</v>
          </cell>
          <cell r="J4379">
            <v>1997</v>
          </cell>
          <cell r="K4379">
            <v>7.2</v>
          </cell>
          <cell r="L4379" t="str">
            <v>Action</v>
          </cell>
          <cell r="M4379" t="str">
            <v>Sci-Fi</v>
          </cell>
          <cell r="N4379" t="str">
            <v>War</v>
          </cell>
        </row>
        <row r="4380">
          <cell r="A4380" t="str">
            <v>Ericson Core</v>
          </cell>
          <cell r="B4380">
            <v>114</v>
          </cell>
          <cell r="C4380">
            <v>28772222</v>
          </cell>
          <cell r="D4380" t="str">
            <v>Action|Crime|Sport|Thriller</v>
          </cell>
          <cell r="E4380" t="str">
            <v>Point BreakÂ </v>
          </cell>
          <cell r="F4380" t="str">
            <v>http://www.imdb.com/title/tt2058673/?ref_=fn_tt_tt_1</v>
          </cell>
          <cell r="G4380" t="str">
            <v>English</v>
          </cell>
          <cell r="H4380" t="str">
            <v>USA</v>
          </cell>
          <cell r="I4380">
            <v>105000000</v>
          </cell>
          <cell r="J4380">
            <v>2015</v>
          </cell>
          <cell r="K4380">
            <v>5.3</v>
          </cell>
          <cell r="L4380" t="str">
            <v>Action</v>
          </cell>
          <cell r="M4380" t="str">
            <v>Crime</v>
          </cell>
          <cell r="N4380" t="str">
            <v>Sport</v>
          </cell>
          <cell r="O4380" t="str">
            <v>Thriller</v>
          </cell>
        </row>
        <row r="4381">
          <cell r="A4381" t="str">
            <v>Eric Darnell</v>
          </cell>
          <cell r="B4381">
            <v>83</v>
          </cell>
          <cell r="C4381">
            <v>90646554</v>
          </cell>
          <cell r="D4381" t="str">
            <v>Adventure|Animation|Comedy|Family</v>
          </cell>
          <cell r="E4381" t="str">
            <v>AntzÂ </v>
          </cell>
          <cell r="F4381" t="str">
            <v>http://www.imdb.com/title/tt0120587/?ref_=fn_tt_tt_1</v>
          </cell>
          <cell r="G4381" t="str">
            <v>English</v>
          </cell>
          <cell r="H4381" t="str">
            <v>USA</v>
          </cell>
          <cell r="I4381">
            <v>105000000</v>
          </cell>
          <cell r="J4381">
            <v>1998</v>
          </cell>
          <cell r="K4381">
            <v>6.6</v>
          </cell>
          <cell r="L4381" t="str">
            <v>Adventure</v>
          </cell>
          <cell r="M4381" t="str">
            <v>Animation</v>
          </cell>
          <cell r="N4381" t="str">
            <v>Comedy</v>
          </cell>
          <cell r="O4381" t="str">
            <v>Family</v>
          </cell>
        </row>
        <row r="4382">
          <cell r="A4382" t="str">
            <v>Carlos Saldanha</v>
          </cell>
          <cell r="B4382">
            <v>101</v>
          </cell>
          <cell r="C4382">
            <v>131536019</v>
          </cell>
          <cell r="D4382" t="str">
            <v>Adventure|Animation|Comedy|Family|Musical</v>
          </cell>
          <cell r="E4382" t="str">
            <v>Rio 2Â </v>
          </cell>
          <cell r="F4382" t="str">
            <v>http://www.imdb.com/title/tt2357291/?ref_=fn_tt_tt_1</v>
          </cell>
          <cell r="G4382" t="str">
            <v>English</v>
          </cell>
          <cell r="H4382" t="str">
            <v>USA</v>
          </cell>
          <cell r="I4382">
            <v>103000000</v>
          </cell>
          <cell r="J4382">
            <v>2014</v>
          </cell>
          <cell r="K4382">
            <v>6.4</v>
          </cell>
          <cell r="L4382" t="str">
            <v>Adventure</v>
          </cell>
          <cell r="M4382" t="str">
            <v>Animation</v>
          </cell>
          <cell r="N4382" t="str">
            <v>Comedy</v>
          </cell>
          <cell r="O4382" t="str">
            <v>Family</v>
          </cell>
        </row>
        <row r="4383">
          <cell r="A4383" t="str">
            <v>Ridley Scott</v>
          </cell>
          <cell r="B4383">
            <v>171</v>
          </cell>
          <cell r="C4383">
            <v>187670866</v>
          </cell>
          <cell r="D4383" t="str">
            <v>Action|Drama|Romance</v>
          </cell>
          <cell r="E4383" t="str">
            <v>GladiatorÂ </v>
          </cell>
          <cell r="F4383" t="str">
            <v>http://www.imdb.com/title/tt0172495/?ref_=fn_tt_tt_1</v>
          </cell>
          <cell r="G4383" t="str">
            <v>English</v>
          </cell>
          <cell r="H4383" t="str">
            <v>USA</v>
          </cell>
          <cell r="I4383">
            <v>103000000</v>
          </cell>
          <cell r="J4383">
            <v>2000</v>
          </cell>
          <cell r="K4383">
            <v>8.5</v>
          </cell>
          <cell r="L4383" t="str">
            <v>Action</v>
          </cell>
          <cell r="M4383" t="str">
            <v>Drama</v>
          </cell>
          <cell r="N4383" t="str">
            <v>Romance</v>
          </cell>
        </row>
        <row r="4384">
          <cell r="A4384" t="str">
            <v>Costa-Gavras</v>
          </cell>
          <cell r="B4384">
            <v>132</v>
          </cell>
          <cell r="C4384">
            <v>274299</v>
          </cell>
          <cell r="D4384" t="str">
            <v>Biography|Crime|Drama|War</v>
          </cell>
          <cell r="E4384" t="str">
            <v>Amen.Â </v>
          </cell>
          <cell r="F4384" t="str">
            <v>http://www.imdb.com/title/tt0280653/?ref_=fn_tt_tt_1</v>
          </cell>
          <cell r="G4384" t="str">
            <v>English</v>
          </cell>
          <cell r="H4384" t="str">
            <v>France</v>
          </cell>
          <cell r="I4384">
            <v>103000000</v>
          </cell>
          <cell r="J4384">
            <v>2002</v>
          </cell>
          <cell r="K4384">
            <v>7.3</v>
          </cell>
          <cell r="L4384" t="str">
            <v>Biography</v>
          </cell>
          <cell r="M4384" t="str">
            <v>Crime</v>
          </cell>
          <cell r="N4384" t="str">
            <v>Drama</v>
          </cell>
          <cell r="O4384" t="str">
            <v>War</v>
          </cell>
        </row>
        <row r="4385">
          <cell r="A4385" t="str">
            <v>Steven Spielberg</v>
          </cell>
          <cell r="B4385">
            <v>145</v>
          </cell>
          <cell r="C4385">
            <v>132014112</v>
          </cell>
          <cell r="D4385" t="str">
            <v>Action|Mystery|Sci-Fi|Thriller</v>
          </cell>
          <cell r="E4385" t="str">
            <v>Minority ReportÂ </v>
          </cell>
          <cell r="F4385" t="str">
            <v>http://www.imdb.com/title/tt0181689/?ref_=fn_tt_tt_1</v>
          </cell>
          <cell r="G4385" t="str">
            <v>English</v>
          </cell>
          <cell r="H4385" t="str">
            <v>USA</v>
          </cell>
          <cell r="I4385">
            <v>102000000</v>
          </cell>
          <cell r="J4385">
            <v>2002</v>
          </cell>
          <cell r="K4385">
            <v>7.7</v>
          </cell>
          <cell r="L4385" t="str">
            <v>Action</v>
          </cell>
          <cell r="M4385" t="str">
            <v>Mystery</v>
          </cell>
          <cell r="N4385" t="str">
            <v>Sci-Fi</v>
          </cell>
          <cell r="O4385" t="str">
            <v>Thriller</v>
          </cell>
        </row>
        <row r="4386">
          <cell r="A4386" t="str">
            <v>James Cameron</v>
          </cell>
          <cell r="B4386">
            <v>153</v>
          </cell>
          <cell r="C4386">
            <v>204843350</v>
          </cell>
          <cell r="D4386" t="str">
            <v>Action|Sci-Fi</v>
          </cell>
          <cell r="E4386" t="str">
            <v>Terminator 2: Judgment DayÂ </v>
          </cell>
          <cell r="F4386" t="str">
            <v>http://www.imdb.com/title/tt0103064/?ref_=fn_tt_tt_1</v>
          </cell>
          <cell r="G4386" t="str">
            <v>English</v>
          </cell>
          <cell r="H4386" t="str">
            <v>USA</v>
          </cell>
          <cell r="I4386">
            <v>102000000</v>
          </cell>
          <cell r="J4386">
            <v>1991</v>
          </cell>
          <cell r="K4386">
            <v>8.5</v>
          </cell>
          <cell r="L4386" t="str">
            <v>Action</v>
          </cell>
          <cell r="M4386" t="str">
            <v>Sci-Fi</v>
          </cell>
        </row>
        <row r="4387">
          <cell r="A4387" t="str">
            <v>Tom Tykwer</v>
          </cell>
          <cell r="B4387">
            <v>172</v>
          </cell>
          <cell r="C4387">
            <v>27098580</v>
          </cell>
          <cell r="D4387" t="str">
            <v>Drama|Sci-Fi</v>
          </cell>
          <cell r="E4387" t="str">
            <v>Cloud AtlasÂ </v>
          </cell>
          <cell r="F4387" t="str">
            <v>http://www.imdb.com/title/tt1371111/?ref_=fn_tt_tt_1</v>
          </cell>
          <cell r="G4387" t="str">
            <v>English</v>
          </cell>
          <cell r="H4387" t="str">
            <v>Germany</v>
          </cell>
          <cell r="I4387">
            <v>102000000</v>
          </cell>
          <cell r="J4387">
            <v>2012</v>
          </cell>
          <cell r="K4387">
            <v>7.5</v>
          </cell>
          <cell r="L4387" t="str">
            <v>Drama</v>
          </cell>
          <cell r="M4387" t="str">
            <v>Sci-Fi</v>
          </cell>
        </row>
        <row r="4388">
          <cell r="A4388" t="str">
            <v>Tim Burton</v>
          </cell>
          <cell r="B4388">
            <v>113</v>
          </cell>
          <cell r="C4388">
            <v>79711678</v>
          </cell>
          <cell r="D4388" t="str">
            <v>Comedy|Fantasy|Horror</v>
          </cell>
          <cell r="E4388" t="str">
            <v>Dark ShadowsÂ </v>
          </cell>
          <cell r="F4388" t="str">
            <v>http://www.imdb.com/title/tt1077368/?ref_=fn_tt_tt_1</v>
          </cell>
          <cell r="G4388" t="str">
            <v>English</v>
          </cell>
          <cell r="H4388" t="str">
            <v>USA</v>
          </cell>
          <cell r="I4388">
            <v>100000000</v>
          </cell>
          <cell r="J4388">
            <v>2012</v>
          </cell>
          <cell r="K4388">
            <v>6.2</v>
          </cell>
          <cell r="L4388" t="str">
            <v>Comedy</v>
          </cell>
          <cell r="M4388" t="str">
            <v>Fantasy</v>
          </cell>
          <cell r="N4388" t="str">
            <v>Horror</v>
          </cell>
        </row>
        <row r="4389">
          <cell r="A4389" t="str">
            <v>Dean Parisot</v>
          </cell>
          <cell r="B4389">
            <v>90</v>
          </cell>
          <cell r="C4389">
            <v>110332737</v>
          </cell>
          <cell r="D4389" t="str">
            <v>Comedy|Crime</v>
          </cell>
          <cell r="E4389" t="str">
            <v>Fun with Dick and JaneÂ </v>
          </cell>
          <cell r="F4389" t="str">
            <v>http://www.imdb.com/title/tt0369441/?ref_=fn_tt_tt_1</v>
          </cell>
          <cell r="G4389" t="str">
            <v>English</v>
          </cell>
          <cell r="H4389" t="str">
            <v>USA</v>
          </cell>
          <cell r="I4389">
            <v>100000000</v>
          </cell>
          <cell r="J4389">
            <v>2005</v>
          </cell>
          <cell r="K4389">
            <v>6.1</v>
          </cell>
          <cell r="L4389" t="str">
            <v>Comedy</v>
          </cell>
          <cell r="M4389" t="str">
            <v>Crime</v>
          </cell>
        </row>
        <row r="4390">
          <cell r="A4390" t="str">
            <v>JosÃ© Padilha</v>
          </cell>
          <cell r="B4390">
            <v>117</v>
          </cell>
          <cell r="C4390">
            <v>58607007</v>
          </cell>
          <cell r="D4390" t="str">
            <v>Action|Crime|Sci-Fi|Thriller</v>
          </cell>
          <cell r="E4390" t="str">
            <v>RoboCopÂ </v>
          </cell>
          <cell r="F4390" t="str">
            <v>http://www.imdb.com/title/tt1234721/?ref_=fn_tt_tt_1</v>
          </cell>
          <cell r="G4390" t="str">
            <v>English</v>
          </cell>
          <cell r="H4390" t="str">
            <v>USA</v>
          </cell>
          <cell r="I4390">
            <v>100000000</v>
          </cell>
          <cell r="J4390">
            <v>2014</v>
          </cell>
          <cell r="K4390">
            <v>6.2</v>
          </cell>
          <cell r="L4390" t="str">
            <v>Action</v>
          </cell>
          <cell r="M4390" t="str">
            <v>Crime</v>
          </cell>
          <cell r="N4390" t="str">
            <v>Sci-Fi</v>
          </cell>
          <cell r="O4390" t="str">
            <v>Thriller</v>
          </cell>
        </row>
        <row r="4391">
          <cell r="A4391" t="str">
            <v>Alfonso CuarÃ³n</v>
          </cell>
          <cell r="B4391">
            <v>91</v>
          </cell>
          <cell r="C4391">
            <v>274084951</v>
          </cell>
          <cell r="D4391" t="str">
            <v>Adventure|Drama|Sci-Fi|Thriller</v>
          </cell>
          <cell r="E4391" t="str">
            <v>GravityÂ </v>
          </cell>
          <cell r="F4391" t="str">
            <v>http://www.imdb.com/title/tt1454468/?ref_=fn_tt_tt_1</v>
          </cell>
          <cell r="G4391" t="str">
            <v>English</v>
          </cell>
          <cell r="H4391" t="str">
            <v>UK</v>
          </cell>
          <cell r="I4391">
            <v>100000000</v>
          </cell>
          <cell r="J4391">
            <v>2013</v>
          </cell>
          <cell r="K4391">
            <v>7.8</v>
          </cell>
          <cell r="L4391" t="str">
            <v>Adventure</v>
          </cell>
          <cell r="M4391" t="str">
            <v>Drama</v>
          </cell>
          <cell r="N4391" t="str">
            <v>Sci-Fi</v>
          </cell>
          <cell r="O4391" t="str">
            <v>Thriller</v>
          </cell>
        </row>
        <row r="4392">
          <cell r="A4392" t="str">
            <v>Chris Columbus</v>
          </cell>
          <cell r="B4392">
            <v>174</v>
          </cell>
          <cell r="C4392">
            <v>261970615</v>
          </cell>
          <cell r="D4392" t="str">
            <v>Adventure|Family|Fantasy|Mystery</v>
          </cell>
          <cell r="E4392" t="str">
            <v>Harry Potter and the Chamber of SecretsÂ </v>
          </cell>
          <cell r="F4392" t="str">
            <v>http://www.imdb.com/title/tt0295297/?ref_=fn_tt_tt_1</v>
          </cell>
          <cell r="G4392" t="str">
            <v>English</v>
          </cell>
          <cell r="H4392" t="str">
            <v>UK</v>
          </cell>
          <cell r="I4392">
            <v>100000000</v>
          </cell>
          <cell r="J4392">
            <v>2002</v>
          </cell>
          <cell r="K4392">
            <v>7.4</v>
          </cell>
          <cell r="L4392" t="str">
            <v>Adventure</v>
          </cell>
          <cell r="M4392" t="str">
            <v>Family</v>
          </cell>
          <cell r="N4392" t="str">
            <v>Fantasy</v>
          </cell>
          <cell r="O4392" t="str">
            <v>Mystery</v>
          </cell>
        </row>
        <row r="4393">
          <cell r="A4393" t="str">
            <v>Tim Burton</v>
          </cell>
          <cell r="B4393">
            <v>119</v>
          </cell>
          <cell r="C4393">
            <v>180011740</v>
          </cell>
          <cell r="D4393" t="str">
            <v>Action|Adventure|Sci-Fi|Thriller</v>
          </cell>
          <cell r="E4393" t="str">
            <v>Planet of the ApesÂ </v>
          </cell>
          <cell r="F4393" t="str">
            <v>http://www.imdb.com/title/tt0133152/?ref_=fn_tt_tt_1</v>
          </cell>
          <cell r="G4393" t="str">
            <v>English</v>
          </cell>
          <cell r="H4393" t="str">
            <v>USA</v>
          </cell>
          <cell r="I4393">
            <v>100000000</v>
          </cell>
          <cell r="J4393">
            <v>2001</v>
          </cell>
          <cell r="K4393">
            <v>5.7</v>
          </cell>
          <cell r="L4393" t="str">
            <v>Action</v>
          </cell>
          <cell r="M4393" t="str">
            <v>Adventure</v>
          </cell>
          <cell r="N4393" t="str">
            <v>Sci-Fi</v>
          </cell>
          <cell r="O4393" t="str">
            <v>Thriller</v>
          </cell>
        </row>
        <row r="4394">
          <cell r="A4394" t="str">
            <v>Michael Mann</v>
          </cell>
          <cell r="B4394">
            <v>140</v>
          </cell>
          <cell r="C4394">
            <v>97030725</v>
          </cell>
          <cell r="D4394" t="str">
            <v>Biography|Crime|Drama|History|Romance</v>
          </cell>
          <cell r="E4394" t="str">
            <v>Public EnemiesÂ </v>
          </cell>
          <cell r="F4394" t="str">
            <v>http://www.imdb.com/title/tt1152836/?ref_=fn_tt_tt_1</v>
          </cell>
          <cell r="G4394" t="str">
            <v>English</v>
          </cell>
          <cell r="H4394" t="str">
            <v>USA</v>
          </cell>
          <cell r="I4394">
            <v>100000000</v>
          </cell>
          <cell r="J4394">
            <v>2009</v>
          </cell>
          <cell r="K4394">
            <v>7</v>
          </cell>
          <cell r="L4394" t="str">
            <v>Biography</v>
          </cell>
          <cell r="M4394" t="str">
            <v>Crime</v>
          </cell>
          <cell r="N4394" t="str">
            <v>Drama</v>
          </cell>
          <cell r="O4394" t="str">
            <v>History</v>
          </cell>
        </row>
        <row r="4395">
          <cell r="A4395" t="str">
            <v>Ridley Scott</v>
          </cell>
          <cell r="B4395">
            <v>176</v>
          </cell>
          <cell r="C4395">
            <v>130127620</v>
          </cell>
          <cell r="D4395" t="str">
            <v>Biography|Crime|Drama</v>
          </cell>
          <cell r="E4395" t="str">
            <v>American GangsterÂ </v>
          </cell>
          <cell r="F4395" t="str">
            <v>http://www.imdb.com/title/tt0765429/?ref_=fn_tt_tt_1</v>
          </cell>
          <cell r="G4395" t="str">
            <v>English</v>
          </cell>
          <cell r="H4395" t="str">
            <v>USA</v>
          </cell>
          <cell r="I4395">
            <v>100000000</v>
          </cell>
          <cell r="J4395">
            <v>2007</v>
          </cell>
          <cell r="K4395">
            <v>7.8</v>
          </cell>
          <cell r="L4395" t="str">
            <v>Biography</v>
          </cell>
          <cell r="M4395" t="str">
            <v>Crime</v>
          </cell>
          <cell r="N4395" t="str">
            <v>Drama</v>
          </cell>
        </row>
        <row r="4396">
          <cell r="A4396" t="str">
            <v>Tony Scott</v>
          </cell>
          <cell r="B4396">
            <v>106</v>
          </cell>
          <cell r="C4396">
            <v>65452312</v>
          </cell>
          <cell r="D4396" t="str">
            <v>Action|Crime|Thriller</v>
          </cell>
          <cell r="E4396" t="str">
            <v>The Taking of Pelham 1 2 3Â </v>
          </cell>
          <cell r="F4396" t="str">
            <v>http://www.imdb.com/title/tt1111422/?ref_=fn_tt_tt_1</v>
          </cell>
          <cell r="G4396" t="str">
            <v>English</v>
          </cell>
          <cell r="H4396" t="str">
            <v>USA</v>
          </cell>
          <cell r="I4396">
            <v>100000000</v>
          </cell>
          <cell r="J4396">
            <v>2009</v>
          </cell>
          <cell r="K4396">
            <v>6.4</v>
          </cell>
          <cell r="L4396" t="str">
            <v>Action</v>
          </cell>
          <cell r="M4396" t="str">
            <v>Crime</v>
          </cell>
          <cell r="N4396" t="str">
            <v>Thriller</v>
          </cell>
        </row>
        <row r="4397">
          <cell r="A4397" t="str">
            <v>Paul Weitz</v>
          </cell>
          <cell r="B4397">
            <v>98</v>
          </cell>
          <cell r="C4397">
            <v>148383780</v>
          </cell>
          <cell r="D4397" t="str">
            <v>Comedy|Romance</v>
          </cell>
          <cell r="E4397" t="str">
            <v>Little FockersÂ </v>
          </cell>
          <cell r="F4397" t="str">
            <v>http://www.imdb.com/title/tt0970866/?ref_=fn_tt_tt_1</v>
          </cell>
          <cell r="G4397" t="str">
            <v>English</v>
          </cell>
          <cell r="H4397" t="str">
            <v>USA</v>
          </cell>
          <cell r="I4397">
            <v>100000000</v>
          </cell>
          <cell r="J4397">
            <v>2010</v>
          </cell>
          <cell r="K4397">
            <v>5.5</v>
          </cell>
          <cell r="L4397" t="str">
            <v>Comedy</v>
          </cell>
          <cell r="M4397" t="str">
            <v>Romance</v>
          </cell>
        </row>
        <row r="4398">
          <cell r="A4398" t="str">
            <v>Adam McKay</v>
          </cell>
          <cell r="B4398">
            <v>116</v>
          </cell>
          <cell r="C4398">
            <v>119219978</v>
          </cell>
          <cell r="D4398" t="str">
            <v>Action|Comedy|Crime</v>
          </cell>
          <cell r="E4398" t="str">
            <v>The Other GuysÂ </v>
          </cell>
          <cell r="F4398" t="str">
            <v>http://www.imdb.com/title/tt1386588/?ref_=fn_tt_tt_1</v>
          </cell>
          <cell r="G4398" t="str">
            <v>English</v>
          </cell>
          <cell r="H4398" t="str">
            <v>USA</v>
          </cell>
          <cell r="I4398">
            <v>100000000</v>
          </cell>
          <cell r="J4398">
            <v>2010</v>
          </cell>
          <cell r="K4398">
            <v>6.7</v>
          </cell>
          <cell r="L4398" t="str">
            <v>Action</v>
          </cell>
          <cell r="M4398" t="str">
            <v>Comedy</v>
          </cell>
          <cell r="N4398" t="str">
            <v>Crime</v>
          </cell>
        </row>
        <row r="4399">
          <cell r="A4399" t="str">
            <v>Chuck Russell</v>
          </cell>
          <cell r="B4399">
            <v>115</v>
          </cell>
          <cell r="C4399">
            <v>101228120</v>
          </cell>
          <cell r="D4399" t="str">
            <v>Action|Drama|Mystery|Thriller</v>
          </cell>
          <cell r="E4399" t="str">
            <v>EraserÂ </v>
          </cell>
          <cell r="F4399" t="str">
            <v>http://www.imdb.com/title/tt0116213/?ref_=fn_tt_tt_1</v>
          </cell>
          <cell r="G4399" t="str">
            <v>English</v>
          </cell>
          <cell r="H4399" t="str">
            <v>USA</v>
          </cell>
          <cell r="I4399">
            <v>100000000</v>
          </cell>
          <cell r="J4399">
            <v>1996</v>
          </cell>
          <cell r="K4399">
            <v>6.1</v>
          </cell>
          <cell r="L4399" t="str">
            <v>Action</v>
          </cell>
          <cell r="M4399" t="str">
            <v>Drama</v>
          </cell>
          <cell r="N4399" t="str">
            <v>Mystery</v>
          </cell>
          <cell r="O4399" t="str">
            <v>Thriller</v>
          </cell>
        </row>
        <row r="4400">
          <cell r="A4400" t="str">
            <v>Quentin Tarantino</v>
          </cell>
          <cell r="B4400">
            <v>165</v>
          </cell>
          <cell r="C4400">
            <v>162804648</v>
          </cell>
          <cell r="D4400" t="str">
            <v>Drama|Western</v>
          </cell>
          <cell r="E4400" t="str">
            <v>Django UnchainedÂ </v>
          </cell>
          <cell r="F4400" t="str">
            <v>http://www.imdb.com/title/tt1853728/?ref_=fn_tt_tt_1</v>
          </cell>
          <cell r="G4400" t="str">
            <v>English</v>
          </cell>
          <cell r="H4400" t="str">
            <v>USA</v>
          </cell>
          <cell r="I4400">
            <v>100000000</v>
          </cell>
          <cell r="J4400">
            <v>2012</v>
          </cell>
          <cell r="K4400">
            <v>8.5</v>
          </cell>
          <cell r="L4400" t="str">
            <v>Drama</v>
          </cell>
          <cell r="M4400" t="str">
            <v>Western</v>
          </cell>
        </row>
        <row r="4401">
          <cell r="A4401" t="str">
            <v>Gary Trousdale</v>
          </cell>
          <cell r="B4401">
            <v>91</v>
          </cell>
          <cell r="C4401">
            <v>100117603</v>
          </cell>
          <cell r="D4401" t="str">
            <v>Animation|Drama|Family|Musical|Romance</v>
          </cell>
          <cell r="E4401" t="str">
            <v>The Hunchback of Notre DameÂ </v>
          </cell>
          <cell r="F4401" t="str">
            <v>http://www.imdb.com/title/tt0116583/?ref_=fn_tt_tt_1</v>
          </cell>
          <cell r="G4401" t="str">
            <v>English</v>
          </cell>
          <cell r="H4401" t="str">
            <v>USA</v>
          </cell>
          <cell r="I4401">
            <v>100000000</v>
          </cell>
          <cell r="J4401">
            <v>1996</v>
          </cell>
          <cell r="K4401">
            <v>6.9</v>
          </cell>
          <cell r="L4401" t="str">
            <v>Animation</v>
          </cell>
          <cell r="M4401" t="str">
            <v>Drama</v>
          </cell>
          <cell r="N4401" t="str">
            <v>Family</v>
          </cell>
          <cell r="O4401" t="str">
            <v>Musical</v>
          </cell>
        </row>
        <row r="4402">
          <cell r="A4402" t="str">
            <v>Mark Dindal</v>
          </cell>
          <cell r="B4402">
            <v>78</v>
          </cell>
          <cell r="C4402">
            <v>89296573</v>
          </cell>
          <cell r="D4402" t="str">
            <v>Adventure|Animation|Comedy|Family|Fantasy</v>
          </cell>
          <cell r="E4402" t="str">
            <v>The Emperor's New GrooveÂ </v>
          </cell>
          <cell r="F4402" t="str">
            <v>http://www.imdb.com/title/tt0120917/?ref_=fn_tt_tt_1</v>
          </cell>
          <cell r="G4402" t="str">
            <v>English</v>
          </cell>
          <cell r="H4402" t="str">
            <v>USA</v>
          </cell>
          <cell r="I4402">
            <v>100000000</v>
          </cell>
          <cell r="J4402">
            <v>2000</v>
          </cell>
          <cell r="K4402">
            <v>7.3</v>
          </cell>
          <cell r="L4402" t="str">
            <v>Adventure</v>
          </cell>
          <cell r="M4402" t="str">
            <v>Animation</v>
          </cell>
          <cell r="N4402" t="str">
            <v>Comedy</v>
          </cell>
          <cell r="O4402" t="str">
            <v>Family</v>
          </cell>
        </row>
        <row r="4403">
          <cell r="A4403" t="str">
            <v>Jon Turteltaub</v>
          </cell>
          <cell r="B4403">
            <v>131</v>
          </cell>
          <cell r="C4403">
            <v>173005002</v>
          </cell>
          <cell r="D4403" t="str">
            <v>Action|Adventure|Comedy|Family|Mystery</v>
          </cell>
          <cell r="E4403" t="str">
            <v>National TreasureÂ </v>
          </cell>
          <cell r="F4403" t="str">
            <v>http://www.imdb.com/title/tt0368891/?ref_=fn_tt_tt_1</v>
          </cell>
          <cell r="G4403" t="str">
            <v>English</v>
          </cell>
          <cell r="H4403" t="str">
            <v>USA</v>
          </cell>
          <cell r="I4403">
            <v>100000000</v>
          </cell>
          <cell r="J4403">
            <v>2004</v>
          </cell>
          <cell r="K4403">
            <v>6.9</v>
          </cell>
          <cell r="L4403" t="str">
            <v>Action</v>
          </cell>
          <cell r="M4403" t="str">
            <v>Adventure</v>
          </cell>
          <cell r="N4403" t="str">
            <v>Comedy</v>
          </cell>
          <cell r="O4403" t="str">
            <v>Family</v>
          </cell>
        </row>
        <row r="4404">
          <cell r="A4404" t="str">
            <v>Stefen Fangmeier</v>
          </cell>
          <cell r="B4404">
            <v>104</v>
          </cell>
          <cell r="C4404">
            <v>75030163</v>
          </cell>
          <cell r="D4404" t="str">
            <v>Action|Adventure|Family|Fantasy</v>
          </cell>
          <cell r="E4404" t="str">
            <v>EragonÂ </v>
          </cell>
          <cell r="F4404" t="str">
            <v>http://www.imdb.com/title/tt0449010/?ref_=fn_tt_tt_1</v>
          </cell>
          <cell r="G4404" t="str">
            <v>English</v>
          </cell>
          <cell r="H4404" t="str">
            <v>USA</v>
          </cell>
          <cell r="I4404">
            <v>100000000</v>
          </cell>
          <cell r="J4404">
            <v>2006</v>
          </cell>
          <cell r="K4404">
            <v>5.0999999999999996</v>
          </cell>
          <cell r="L4404" t="str">
            <v>Action</v>
          </cell>
          <cell r="M4404" t="str">
            <v>Adventure</v>
          </cell>
          <cell r="N4404" t="str">
            <v>Family</v>
          </cell>
          <cell r="O4404" t="str">
            <v>Fantasy</v>
          </cell>
        </row>
        <row r="4405">
          <cell r="A4405" t="str">
            <v>Spike Jonze</v>
          </cell>
          <cell r="B4405">
            <v>101</v>
          </cell>
          <cell r="C4405">
            <v>77222184</v>
          </cell>
          <cell r="D4405" t="str">
            <v>Adventure|Drama|Family|Fantasy</v>
          </cell>
          <cell r="E4405" t="str">
            <v>Where the Wild Things AreÂ </v>
          </cell>
          <cell r="F4405" t="str">
            <v>http://www.imdb.com/title/tt0386117/?ref_=fn_tt_tt_1</v>
          </cell>
          <cell r="G4405" t="str">
            <v>English</v>
          </cell>
          <cell r="H4405" t="str">
            <v>Germany</v>
          </cell>
          <cell r="I4405">
            <v>100000000</v>
          </cell>
          <cell r="J4405">
            <v>2009</v>
          </cell>
          <cell r="K4405">
            <v>6.8</v>
          </cell>
          <cell r="L4405" t="str">
            <v>Adventure</v>
          </cell>
          <cell r="M4405" t="str">
            <v>Drama</v>
          </cell>
          <cell r="N4405" t="str">
            <v>Family</v>
          </cell>
          <cell r="O4405" t="str">
            <v>Fantasy</v>
          </cell>
        </row>
        <row r="4406">
          <cell r="A4406" t="str">
            <v>Chris Wedge</v>
          </cell>
          <cell r="B4406">
            <v>102</v>
          </cell>
          <cell r="C4406">
            <v>107515297</v>
          </cell>
          <cell r="D4406" t="str">
            <v>Adventure|Animation|Family|Fantasy</v>
          </cell>
          <cell r="E4406" t="str">
            <v>EpicÂ </v>
          </cell>
          <cell r="F4406" t="str">
            <v>http://www.imdb.com/title/tt0848537/?ref_=fn_tt_tt_1</v>
          </cell>
          <cell r="G4406" t="str">
            <v>English</v>
          </cell>
          <cell r="H4406" t="str">
            <v>USA</v>
          </cell>
          <cell r="I4406">
            <v>100000000</v>
          </cell>
          <cell r="J4406">
            <v>2013</v>
          </cell>
          <cell r="K4406">
            <v>6.7</v>
          </cell>
          <cell r="L4406" t="str">
            <v>Adventure</v>
          </cell>
          <cell r="M4406" t="str">
            <v>Animation</v>
          </cell>
          <cell r="N4406" t="str">
            <v>Family</v>
          </cell>
          <cell r="O4406" t="str">
            <v>Fantasy</v>
          </cell>
        </row>
        <row r="4407">
          <cell r="A4407" t="str">
            <v>Florian Henckel von Donnersmarck</v>
          </cell>
          <cell r="B4407">
            <v>103</v>
          </cell>
          <cell r="C4407">
            <v>67631157</v>
          </cell>
          <cell r="D4407" t="str">
            <v>Action|Romance|Thriller</v>
          </cell>
          <cell r="E4407" t="str">
            <v>The TouristÂ </v>
          </cell>
          <cell r="F4407" t="str">
            <v>http://www.imdb.com/title/tt1243957/?ref_=fn_tt_tt_1</v>
          </cell>
          <cell r="G4407" t="str">
            <v>English</v>
          </cell>
          <cell r="H4407" t="str">
            <v>USA</v>
          </cell>
          <cell r="I4407">
            <v>100000000</v>
          </cell>
          <cell r="J4407">
            <v>2010</v>
          </cell>
          <cell r="K4407">
            <v>6</v>
          </cell>
          <cell r="L4407" t="str">
            <v>Action</v>
          </cell>
          <cell r="M4407" t="str">
            <v>Romance</v>
          </cell>
          <cell r="N4407" t="str">
            <v>Thriller</v>
          </cell>
        </row>
        <row r="4408">
          <cell r="A4408" t="str">
            <v>Edward Zwick</v>
          </cell>
          <cell r="B4408">
            <v>143</v>
          </cell>
          <cell r="C4408">
            <v>57366262</v>
          </cell>
          <cell r="D4408" t="str">
            <v>Adventure|Drama|Thriller</v>
          </cell>
          <cell r="E4408" t="str">
            <v>Blood DiamondÂ </v>
          </cell>
          <cell r="F4408" t="str">
            <v>http://www.imdb.com/title/tt0450259/?ref_=fn_tt_tt_1</v>
          </cell>
          <cell r="G4408" t="str">
            <v>English</v>
          </cell>
          <cell r="H4408" t="str">
            <v>Germany</v>
          </cell>
          <cell r="I4408">
            <v>100000000</v>
          </cell>
          <cell r="J4408">
            <v>2006</v>
          </cell>
          <cell r="K4408">
            <v>8</v>
          </cell>
          <cell r="L4408" t="str">
            <v>Adventure</v>
          </cell>
          <cell r="M4408" t="str">
            <v>Drama</v>
          </cell>
          <cell r="N4408" t="str">
            <v>Thriller</v>
          </cell>
        </row>
        <row r="4409">
          <cell r="A4409" t="str">
            <v>Martin Scorsese</v>
          </cell>
          <cell r="B4409">
            <v>240</v>
          </cell>
          <cell r="C4409">
            <v>116866727</v>
          </cell>
          <cell r="D4409" t="str">
            <v>Biography|Comedy|Crime|Drama</v>
          </cell>
          <cell r="E4409" t="str">
            <v>The Wolf of Wall StreetÂ </v>
          </cell>
          <cell r="F4409" t="str">
            <v>http://www.imdb.com/title/tt0993846/?ref_=fn_tt_tt_1</v>
          </cell>
          <cell r="G4409" t="str">
            <v>English</v>
          </cell>
          <cell r="H4409" t="str">
            <v>USA</v>
          </cell>
          <cell r="I4409">
            <v>100000000</v>
          </cell>
          <cell r="J4409">
            <v>2013</v>
          </cell>
          <cell r="K4409">
            <v>8.1999999999999993</v>
          </cell>
          <cell r="L4409" t="str">
            <v>Biography</v>
          </cell>
          <cell r="M4409" t="str">
            <v>Comedy</v>
          </cell>
          <cell r="N4409" t="str">
            <v>Crime</v>
          </cell>
          <cell r="O4409" t="str">
            <v>Drama</v>
          </cell>
        </row>
        <row r="4410">
          <cell r="A4410" t="str">
            <v>Joel Schumacher</v>
          </cell>
          <cell r="B4410">
            <v>121</v>
          </cell>
          <cell r="C4410">
            <v>184031112</v>
          </cell>
          <cell r="D4410" t="str">
            <v>Action|Adventure|Fantasy</v>
          </cell>
          <cell r="E4410" t="str">
            <v>Batman ForeverÂ </v>
          </cell>
          <cell r="F4410" t="str">
            <v>http://www.imdb.com/title/tt0112462/?ref_=fn_tt_tt_1</v>
          </cell>
          <cell r="G4410" t="str">
            <v>English</v>
          </cell>
          <cell r="H4410" t="str">
            <v>USA</v>
          </cell>
          <cell r="I4410">
            <v>100000000</v>
          </cell>
          <cell r="J4410">
            <v>1995</v>
          </cell>
          <cell r="K4410">
            <v>5.4</v>
          </cell>
          <cell r="L4410" t="str">
            <v>Action</v>
          </cell>
          <cell r="M4410" t="str">
            <v>Adventure</v>
          </cell>
          <cell r="N4410" t="str">
            <v>Fantasy</v>
          </cell>
        </row>
        <row r="4411">
          <cell r="A4411" t="str">
            <v>Pitof</v>
          </cell>
          <cell r="B4411">
            <v>87</v>
          </cell>
          <cell r="C4411">
            <v>40198710</v>
          </cell>
          <cell r="D4411" t="str">
            <v>Action|Crime|Fantasy|Romance|Thriller</v>
          </cell>
          <cell r="E4411" t="str">
            <v>CatwomanÂ </v>
          </cell>
          <cell r="F4411" t="str">
            <v>http://www.imdb.com/title/tt0327554/?ref_=fn_tt_tt_1</v>
          </cell>
          <cell r="G4411" t="str">
            <v>English</v>
          </cell>
          <cell r="H4411" t="str">
            <v>USA</v>
          </cell>
          <cell r="I4411">
            <v>100000000</v>
          </cell>
          <cell r="J4411">
            <v>2004</v>
          </cell>
          <cell r="K4411">
            <v>3.3</v>
          </cell>
          <cell r="L4411" t="str">
            <v>Action</v>
          </cell>
          <cell r="M4411" t="str">
            <v>Crime</v>
          </cell>
          <cell r="N4411" t="str">
            <v>Fantasy</v>
          </cell>
          <cell r="O4411" t="str">
            <v>Romance</v>
          </cell>
        </row>
        <row r="4412">
          <cell r="A4412" t="str">
            <v>Brett Ratner</v>
          </cell>
          <cell r="B4412">
            <v>101</v>
          </cell>
          <cell r="C4412">
            <v>72660029</v>
          </cell>
          <cell r="D4412" t="str">
            <v>Action|Adventure</v>
          </cell>
          <cell r="E4412" t="str">
            <v>HerculesÂ </v>
          </cell>
          <cell r="F4412" t="str">
            <v>http://www.imdb.com/title/tt1267297/?ref_=fn_tt_tt_1</v>
          </cell>
          <cell r="G4412" t="str">
            <v>English</v>
          </cell>
          <cell r="H4412" t="str">
            <v>USA</v>
          </cell>
          <cell r="I4412">
            <v>100000000</v>
          </cell>
          <cell r="J4412">
            <v>2014</v>
          </cell>
          <cell r="K4412">
            <v>6</v>
          </cell>
          <cell r="L4412" t="str">
            <v>Action</v>
          </cell>
          <cell r="M4412" t="str">
            <v>Adventure</v>
          </cell>
        </row>
        <row r="4413">
          <cell r="A4413" t="str">
            <v>Brad Silberling</v>
          </cell>
          <cell r="B4413">
            <v>102</v>
          </cell>
          <cell r="C4413">
            <v>49392095</v>
          </cell>
          <cell r="D4413" t="str">
            <v>Adventure|Comedy|Sci-Fi</v>
          </cell>
          <cell r="E4413" t="str">
            <v>Land of the LostÂ </v>
          </cell>
          <cell r="F4413" t="str">
            <v>http://www.imdb.com/title/tt0457400/?ref_=fn_tt_tt_1</v>
          </cell>
          <cell r="G4413" t="str">
            <v>English</v>
          </cell>
          <cell r="H4413" t="str">
            <v>USA</v>
          </cell>
          <cell r="I4413">
            <v>100000000</v>
          </cell>
          <cell r="J4413">
            <v>2009</v>
          </cell>
          <cell r="K4413">
            <v>5.4</v>
          </cell>
          <cell r="L4413" t="str">
            <v>Adventure</v>
          </cell>
          <cell r="M4413" t="str">
            <v>Comedy</v>
          </cell>
          <cell r="N4413" t="str">
            <v>Sci-Fi</v>
          </cell>
        </row>
        <row r="4414">
          <cell r="A4414" t="str">
            <v>Ron Howard</v>
          </cell>
          <cell r="B4414">
            <v>122</v>
          </cell>
          <cell r="C4414">
            <v>24985612</v>
          </cell>
          <cell r="D4414" t="str">
            <v>Action|Adventure|Biography|Drama|History|Thriller</v>
          </cell>
          <cell r="E4414" t="str">
            <v>In the Heart of the SeaÂ </v>
          </cell>
          <cell r="F4414" t="str">
            <v>http://www.imdb.com/title/tt1390411/?ref_=fn_tt_tt_1</v>
          </cell>
          <cell r="G4414" t="str">
            <v>English</v>
          </cell>
          <cell r="H4414" t="str">
            <v>USA</v>
          </cell>
          <cell r="I4414">
            <v>100000000</v>
          </cell>
          <cell r="J4414">
            <v>2015</v>
          </cell>
          <cell r="K4414">
            <v>7</v>
          </cell>
          <cell r="L4414" t="str">
            <v>Action</v>
          </cell>
          <cell r="M4414" t="str">
            <v>Adventure</v>
          </cell>
          <cell r="N4414" t="str">
            <v>Biography</v>
          </cell>
          <cell r="O4414" t="str">
            <v>Drama</v>
          </cell>
        </row>
        <row r="4415">
          <cell r="A4415" t="str">
            <v>Ron Underwood</v>
          </cell>
          <cell r="B4415">
            <v>95</v>
          </cell>
          <cell r="C4415">
            <v>4411102</v>
          </cell>
          <cell r="D4415" t="str">
            <v>Action|Comedy|Sci-Fi</v>
          </cell>
          <cell r="E4415" t="str">
            <v>The Adventures of Pluto NashÂ </v>
          </cell>
          <cell r="F4415" t="str">
            <v>http://www.imdb.com/title/tt0180052/?ref_=fn_tt_tt_1</v>
          </cell>
          <cell r="G4415" t="str">
            <v>English</v>
          </cell>
          <cell r="H4415" t="str">
            <v>USA</v>
          </cell>
          <cell r="I4415">
            <v>100000000</v>
          </cell>
          <cell r="J4415">
            <v>2002</v>
          </cell>
          <cell r="K4415">
            <v>3.8</v>
          </cell>
          <cell r="L4415" t="str">
            <v>Action</v>
          </cell>
          <cell r="M4415" t="str">
            <v>Comedy</v>
          </cell>
          <cell r="N4415" t="str">
            <v>Sci-Fi</v>
          </cell>
        </row>
        <row r="4416">
          <cell r="A4416" t="str">
            <v>Paul Greengrass</v>
          </cell>
          <cell r="B4416">
            <v>115</v>
          </cell>
          <cell r="C4416">
            <v>35024475</v>
          </cell>
          <cell r="D4416" t="str">
            <v>Action|Drama|Thriller|War</v>
          </cell>
          <cell r="E4416" t="str">
            <v>Green ZoneÂ </v>
          </cell>
          <cell r="F4416" t="str">
            <v>http://www.imdb.com/title/tt0947810/?ref_=fn_tt_tt_1</v>
          </cell>
          <cell r="G4416" t="str">
            <v>English</v>
          </cell>
          <cell r="H4416" t="str">
            <v>France</v>
          </cell>
          <cell r="I4416">
            <v>100000000</v>
          </cell>
          <cell r="J4416">
            <v>2010</v>
          </cell>
          <cell r="K4416">
            <v>6.9</v>
          </cell>
          <cell r="L4416" t="str">
            <v>Action</v>
          </cell>
          <cell r="M4416" t="str">
            <v>Drama</v>
          </cell>
          <cell r="N4416" t="str">
            <v>Thriller</v>
          </cell>
          <cell r="O4416" t="str">
            <v>War</v>
          </cell>
        </row>
        <row r="4417">
          <cell r="A4417" t="str">
            <v>Martin Scorsese</v>
          </cell>
          <cell r="B4417">
            <v>216</v>
          </cell>
          <cell r="C4417">
            <v>77679638</v>
          </cell>
          <cell r="D4417" t="str">
            <v>Crime|Drama</v>
          </cell>
          <cell r="E4417" t="str">
            <v>Gangs of New YorkÂ </v>
          </cell>
          <cell r="F4417" t="str">
            <v>http://www.imdb.com/title/tt0217505/?ref_=fn_tt_tt_1</v>
          </cell>
          <cell r="G4417" t="str">
            <v>English</v>
          </cell>
          <cell r="H4417" t="str">
            <v>USA</v>
          </cell>
          <cell r="I4417">
            <v>100000000</v>
          </cell>
          <cell r="J4417">
            <v>2002</v>
          </cell>
          <cell r="K4417">
            <v>7.5</v>
          </cell>
          <cell r="L4417" t="str">
            <v>Crime</v>
          </cell>
          <cell r="M4417" t="str">
            <v>Drama</v>
          </cell>
        </row>
        <row r="4418">
          <cell r="A4418" t="str">
            <v>Ash Brannon</v>
          </cell>
          <cell r="B4418">
            <v>85</v>
          </cell>
          <cell r="C4418">
            <v>58867694</v>
          </cell>
          <cell r="D4418" t="str">
            <v>Animation|Comedy|Family|Sport</v>
          </cell>
          <cell r="E4418" t="str">
            <v>Surf's UpÂ </v>
          </cell>
          <cell r="F4418" t="str">
            <v>http://www.imdb.com/title/tt0423294/?ref_=fn_tt_tt_1</v>
          </cell>
          <cell r="G4418" t="str">
            <v>English</v>
          </cell>
          <cell r="H4418" t="str">
            <v>USA</v>
          </cell>
          <cell r="I4418">
            <v>100000000</v>
          </cell>
          <cell r="J4418">
            <v>2007</v>
          </cell>
          <cell r="K4418">
            <v>6.8</v>
          </cell>
          <cell r="L4418" t="str">
            <v>Animation</v>
          </cell>
          <cell r="M4418" t="str">
            <v>Comedy</v>
          </cell>
          <cell r="N4418" t="str">
            <v>Family</v>
          </cell>
          <cell r="O4418" t="str">
            <v>Sport</v>
          </cell>
        </row>
        <row r="4419">
          <cell r="A4419" t="str">
            <v>Michael Patrick King</v>
          </cell>
          <cell r="B4419">
            <v>146</v>
          </cell>
          <cell r="C4419">
            <v>95328937</v>
          </cell>
          <cell r="D4419" t="str">
            <v>Comedy|Drama|Romance</v>
          </cell>
          <cell r="E4419" t="str">
            <v>Sex and the City 2Â </v>
          </cell>
          <cell r="F4419" t="str">
            <v>http://www.imdb.com/title/tt1261945/?ref_=fn_tt_tt_1</v>
          </cell>
          <cell r="G4419" t="str">
            <v>English</v>
          </cell>
          <cell r="H4419" t="str">
            <v>USA</v>
          </cell>
          <cell r="I4419">
            <v>100000000</v>
          </cell>
          <cell r="J4419">
            <v>2010</v>
          </cell>
          <cell r="K4419">
            <v>4.3</v>
          </cell>
          <cell r="L4419" t="str">
            <v>Comedy</v>
          </cell>
          <cell r="M4419" t="str">
            <v>Drama</v>
          </cell>
          <cell r="N4419" t="str">
            <v>Romance</v>
          </cell>
        </row>
        <row r="4420">
          <cell r="A4420" t="str">
            <v>Wally Pfister</v>
          </cell>
          <cell r="B4420">
            <v>119</v>
          </cell>
          <cell r="C4420">
            <v>23014504</v>
          </cell>
          <cell r="D4420" t="str">
            <v>Drama|Mystery|Romance|Sci-Fi|Thriller</v>
          </cell>
          <cell r="E4420" t="str">
            <v>TranscendenceÂ </v>
          </cell>
          <cell r="F4420" t="str">
            <v>http://www.imdb.com/title/tt2209764/?ref_=fn_tt_tt_1</v>
          </cell>
          <cell r="G4420" t="str">
            <v>English</v>
          </cell>
          <cell r="H4420" t="str">
            <v>UK</v>
          </cell>
          <cell r="I4420">
            <v>100000000</v>
          </cell>
          <cell r="J4420">
            <v>2014</v>
          </cell>
          <cell r="K4420">
            <v>6.3</v>
          </cell>
          <cell r="L4420" t="str">
            <v>Drama</v>
          </cell>
          <cell r="M4420" t="str">
            <v>Mystery</v>
          </cell>
          <cell r="N4420" t="str">
            <v>Romance</v>
          </cell>
          <cell r="O4420" t="str">
            <v>Sci-Fi</v>
          </cell>
        </row>
        <row r="4421">
          <cell r="A4421" t="str">
            <v>Tony Scott</v>
          </cell>
          <cell r="B4421">
            <v>98</v>
          </cell>
          <cell r="C4421">
            <v>81557479</v>
          </cell>
          <cell r="D4421" t="str">
            <v>Action|Thriller</v>
          </cell>
          <cell r="E4421" t="str">
            <v>UnstoppableÂ </v>
          </cell>
          <cell r="F4421" t="str">
            <v>http://www.imdb.com/title/tt0477080/?ref_=fn_tt_tt_1</v>
          </cell>
          <cell r="G4421" t="str">
            <v>English</v>
          </cell>
          <cell r="H4421" t="str">
            <v>USA</v>
          </cell>
          <cell r="I4421">
            <v>100000000</v>
          </cell>
          <cell r="J4421">
            <v>2010</v>
          </cell>
          <cell r="K4421">
            <v>6.8</v>
          </cell>
          <cell r="L4421" t="str">
            <v>Action</v>
          </cell>
          <cell r="M4421" t="str">
            <v>Thriller</v>
          </cell>
        </row>
        <row r="4422">
          <cell r="A4422" t="str">
            <v>Robert Zemeckis</v>
          </cell>
          <cell r="B4422">
            <v>130</v>
          </cell>
          <cell r="C4422">
            <v>155370362</v>
          </cell>
          <cell r="D4422" t="str">
            <v>Drama|Fantasy|Horror|Mystery|Thriller</v>
          </cell>
          <cell r="E4422" t="str">
            <v>What Lies BeneathÂ </v>
          </cell>
          <cell r="F4422" t="str">
            <v>http://www.imdb.com/title/tt0161081/?ref_=fn_tt_tt_1</v>
          </cell>
          <cell r="G4422" t="str">
            <v>English</v>
          </cell>
          <cell r="H4422" t="str">
            <v>USA</v>
          </cell>
          <cell r="I4422">
            <v>100000000</v>
          </cell>
          <cell r="J4422">
            <v>2000</v>
          </cell>
          <cell r="K4422">
            <v>6.6</v>
          </cell>
          <cell r="L4422" t="str">
            <v>Drama</v>
          </cell>
          <cell r="M4422" t="str">
            <v>Fantasy</v>
          </cell>
          <cell r="N4422" t="str">
            <v>Horror</v>
          </cell>
          <cell r="O4422" t="str">
            <v>Mystery</v>
          </cell>
        </row>
        <row r="4423">
          <cell r="A4423" t="str">
            <v>Phil Lord</v>
          </cell>
          <cell r="B4423">
            <v>90</v>
          </cell>
          <cell r="C4423">
            <v>124870275</v>
          </cell>
          <cell r="D4423" t="str">
            <v>Animation|Comedy|Family|Sci-Fi</v>
          </cell>
          <cell r="E4423" t="str">
            <v>Cloudy with a Chance of MeatballsÂ </v>
          </cell>
          <cell r="F4423" t="str">
            <v>http://www.imdb.com/title/tt0844471/?ref_=fn_tt_tt_1</v>
          </cell>
          <cell r="G4423" t="str">
            <v>English</v>
          </cell>
          <cell r="H4423" t="str">
            <v>USA</v>
          </cell>
          <cell r="I4423">
            <v>100000000</v>
          </cell>
          <cell r="J4423">
            <v>2009</v>
          </cell>
          <cell r="K4423">
            <v>7</v>
          </cell>
          <cell r="L4423" t="str">
            <v>Animation</v>
          </cell>
          <cell r="M4423" t="str">
            <v>Comedy</v>
          </cell>
          <cell r="N4423" t="str">
            <v>Family</v>
          </cell>
          <cell r="O4423" t="str">
            <v>Sci-Fi</v>
          </cell>
        </row>
        <row r="4424">
          <cell r="A4424" t="str">
            <v>Steven Spielberg</v>
          </cell>
          <cell r="B4424">
            <v>146</v>
          </cell>
          <cell r="C4424">
            <v>78616689</v>
          </cell>
          <cell r="D4424" t="str">
            <v>Adventure|Drama|Sci-Fi</v>
          </cell>
          <cell r="E4424" t="str">
            <v>A.I. Artificial IntelligenceÂ </v>
          </cell>
          <cell r="F4424" t="str">
            <v>http://www.imdb.com/title/tt0212720/?ref_=fn_tt_tt_1</v>
          </cell>
          <cell r="G4424" t="str">
            <v>English</v>
          </cell>
          <cell r="H4424" t="str">
            <v>USA</v>
          </cell>
          <cell r="I4424">
            <v>100000000</v>
          </cell>
          <cell r="J4424">
            <v>2001</v>
          </cell>
          <cell r="K4424">
            <v>7.1</v>
          </cell>
          <cell r="L4424" t="str">
            <v>Adventure</v>
          </cell>
          <cell r="M4424" t="str">
            <v>Drama</v>
          </cell>
          <cell r="N4424" t="str">
            <v>Sci-Fi</v>
          </cell>
        </row>
        <row r="4425">
          <cell r="A4425" t="str">
            <v>Chris Columbus</v>
          </cell>
          <cell r="B4425">
            <v>132</v>
          </cell>
          <cell r="C4425">
            <v>58220776</v>
          </cell>
          <cell r="D4425" t="str">
            <v>Comedy|Drama|Sci-Fi</v>
          </cell>
          <cell r="E4425" t="str">
            <v>Bicentennial ManÂ </v>
          </cell>
          <cell r="F4425" t="str">
            <v>http://www.imdb.com/title/tt0182789/?ref_=fn_tt_tt_1</v>
          </cell>
          <cell r="G4425" t="str">
            <v>English</v>
          </cell>
          <cell r="H4425" t="str">
            <v>USA</v>
          </cell>
          <cell r="I4425">
            <v>100000000</v>
          </cell>
          <cell r="J4425">
            <v>1999</v>
          </cell>
          <cell r="K4425">
            <v>6.8</v>
          </cell>
          <cell r="L4425" t="str">
            <v>Comedy</v>
          </cell>
          <cell r="M4425" t="str">
            <v>Drama</v>
          </cell>
          <cell r="N4425" t="str">
            <v>Sci-Fi</v>
          </cell>
        </row>
        <row r="4426">
          <cell r="A4426" t="str">
            <v>Kathryn Bigelow</v>
          </cell>
          <cell r="B4426">
            <v>138</v>
          </cell>
          <cell r="C4426">
            <v>35168677</v>
          </cell>
          <cell r="D4426" t="str">
            <v>Drama|History|Thriller|War</v>
          </cell>
          <cell r="E4426" t="str">
            <v>K-19: The WidowmakerÂ </v>
          </cell>
          <cell r="F4426" t="str">
            <v>http://www.imdb.com/title/tt0267626/?ref_=fn_tt_tt_1</v>
          </cell>
          <cell r="G4426" t="str">
            <v>English</v>
          </cell>
          <cell r="H4426" t="str">
            <v>UK</v>
          </cell>
          <cell r="I4426">
            <v>100000000</v>
          </cell>
          <cell r="J4426">
            <v>2002</v>
          </cell>
          <cell r="K4426">
            <v>6.7</v>
          </cell>
          <cell r="L4426" t="str">
            <v>Drama</v>
          </cell>
          <cell r="M4426" t="str">
            <v>History</v>
          </cell>
          <cell r="N4426" t="str">
            <v>Thriller</v>
          </cell>
          <cell r="O4426" t="str">
            <v>War</v>
          </cell>
        </row>
        <row r="4427">
          <cell r="A4427" t="str">
            <v>George Miller</v>
          </cell>
          <cell r="B4427">
            <v>108</v>
          </cell>
          <cell r="C4427">
            <v>197992827</v>
          </cell>
          <cell r="D4427" t="str">
            <v>Animation|Comedy|Family|Music|Romance</v>
          </cell>
          <cell r="E4427" t="str">
            <v>Happy FeetÂ </v>
          </cell>
          <cell r="F4427" t="str">
            <v>http://www.imdb.com/title/tt0366548/?ref_=fn_tt_tt_1</v>
          </cell>
          <cell r="G4427" t="str">
            <v>English</v>
          </cell>
          <cell r="H4427" t="str">
            <v>USA</v>
          </cell>
          <cell r="I4427">
            <v>100000000</v>
          </cell>
          <cell r="J4427">
            <v>2006</v>
          </cell>
          <cell r="K4427">
            <v>6.5</v>
          </cell>
          <cell r="L4427" t="str">
            <v>Animation</v>
          </cell>
          <cell r="M4427" t="str">
            <v>Comedy</v>
          </cell>
          <cell r="N4427" t="str">
            <v>Family</v>
          </cell>
          <cell r="O4427" t="str">
            <v>Music</v>
          </cell>
        </row>
        <row r="4428">
          <cell r="A4428" t="str">
            <v>Sarah Smith</v>
          </cell>
          <cell r="B4428">
            <v>97</v>
          </cell>
          <cell r="C4428">
            <v>46440491</v>
          </cell>
          <cell r="D4428" t="str">
            <v>Adventure|Animation|Comedy|Family|Fantasy</v>
          </cell>
          <cell r="E4428" t="str">
            <v>Arthur ChristmasÂ </v>
          </cell>
          <cell r="F4428" t="str">
            <v>http://www.imdb.com/title/tt1430607/?ref_=fn_tt_tt_1</v>
          </cell>
          <cell r="G4428" t="str">
            <v>English</v>
          </cell>
          <cell r="H4428" t="str">
            <v>UK</v>
          </cell>
          <cell r="I4428">
            <v>100000000</v>
          </cell>
          <cell r="J4428">
            <v>2011</v>
          </cell>
          <cell r="K4428">
            <v>7.1</v>
          </cell>
          <cell r="L4428" t="str">
            <v>Adventure</v>
          </cell>
          <cell r="M4428" t="str">
            <v>Animation</v>
          </cell>
          <cell r="N4428" t="str">
            <v>Comedy</v>
          </cell>
          <cell r="O4428" t="str">
            <v>Family</v>
          </cell>
        </row>
        <row r="4429">
          <cell r="A4429" t="str">
            <v>Joe Johnston</v>
          </cell>
          <cell r="B4429">
            <v>136</v>
          </cell>
          <cell r="C4429">
            <v>67286731</v>
          </cell>
          <cell r="D4429" t="str">
            <v>Action|Adventure|Western</v>
          </cell>
          <cell r="E4429" t="str">
            <v>HidalgoÂ </v>
          </cell>
          <cell r="F4429" t="str">
            <v>http://www.imdb.com/title/tt0317648/?ref_=fn_tt_tt_1</v>
          </cell>
          <cell r="G4429" t="str">
            <v>English</v>
          </cell>
          <cell r="H4429" t="str">
            <v>USA</v>
          </cell>
          <cell r="I4429">
            <v>100000000</v>
          </cell>
          <cell r="J4429">
            <v>2004</v>
          </cell>
          <cell r="K4429">
            <v>6.7</v>
          </cell>
          <cell r="L4429" t="str">
            <v>Action</v>
          </cell>
          <cell r="M4429" t="str">
            <v>Adventure</v>
          </cell>
          <cell r="N4429" t="str">
            <v>Western</v>
          </cell>
        </row>
        <row r="4430">
          <cell r="A4430" t="str">
            <v>Warren Beatty</v>
          </cell>
          <cell r="B4430">
            <v>105</v>
          </cell>
          <cell r="C4430">
            <v>103738726</v>
          </cell>
          <cell r="D4430" t="str">
            <v>Action|Comedy|Crime|Music|Romance|Thriller</v>
          </cell>
          <cell r="E4430" t="str">
            <v>Dick TracyÂ </v>
          </cell>
          <cell r="F4430" t="str">
            <v>http://www.imdb.com/title/tt0099422/?ref_=fn_tt_tt_1</v>
          </cell>
          <cell r="G4430" t="str">
            <v>English</v>
          </cell>
          <cell r="H4430" t="str">
            <v>USA</v>
          </cell>
          <cell r="I4430">
            <v>100000000</v>
          </cell>
          <cell r="J4430">
            <v>1990</v>
          </cell>
          <cell r="K4430">
            <v>6.1</v>
          </cell>
          <cell r="L4430" t="str">
            <v>Action</v>
          </cell>
          <cell r="M4430" t="str">
            <v>Comedy</v>
          </cell>
          <cell r="N4430" t="str">
            <v>Crime</v>
          </cell>
          <cell r="O4430" t="str">
            <v>Music</v>
          </cell>
        </row>
        <row r="4431">
          <cell r="A4431" t="str">
            <v>Patrice Leconte</v>
          </cell>
          <cell r="B4431">
            <v>112</v>
          </cell>
          <cell r="C4431">
            <v>3058380</v>
          </cell>
          <cell r="D4431" t="str">
            <v>Drama|Romance</v>
          </cell>
          <cell r="E4431" t="str">
            <v>The Widow of Saint-PierreÂ </v>
          </cell>
          <cell r="F4431" t="str">
            <v>http://www.imdb.com/title/tt0191636/?ref_=fn_tt_tt_1</v>
          </cell>
          <cell r="G4431" t="str">
            <v>French</v>
          </cell>
          <cell r="H4431" t="str">
            <v>France</v>
          </cell>
          <cell r="I4431">
            <v>100000000</v>
          </cell>
          <cell r="J4431">
            <v>2000</v>
          </cell>
          <cell r="K4431">
            <v>7.3</v>
          </cell>
          <cell r="L4431" t="str">
            <v>Drama</v>
          </cell>
          <cell r="M4431" t="str">
            <v>Romance</v>
          </cell>
        </row>
        <row r="4432">
          <cell r="A4432" t="str">
            <v>Yimou Zhang</v>
          </cell>
          <cell r="B4432">
            <v>119</v>
          </cell>
          <cell r="C4432">
            <v>11041228</v>
          </cell>
          <cell r="D4432" t="str">
            <v>Action|Adventure|Drama|Romance</v>
          </cell>
          <cell r="E4432" t="str">
            <v>House of Flying DaggersÂ </v>
          </cell>
          <cell r="F4432" t="str">
            <v>http://www.imdb.com/title/tt0385004/?ref_=fn_tt_tt_1</v>
          </cell>
          <cell r="G4432" t="str">
            <v>Mandarin</v>
          </cell>
          <cell r="H4432" t="str">
            <v>China</v>
          </cell>
          <cell r="I4432">
            <v>100000000</v>
          </cell>
          <cell r="J4432">
            <v>2004</v>
          </cell>
          <cell r="K4432">
            <v>7.6</v>
          </cell>
          <cell r="L4432" t="str">
            <v>Action</v>
          </cell>
          <cell r="M4432" t="str">
            <v>Adventure</v>
          </cell>
          <cell r="N4432" t="str">
            <v>Drama</v>
          </cell>
          <cell r="O4432" t="str">
            <v>Romance</v>
          </cell>
        </row>
        <row r="4433">
          <cell r="A4433" t="str">
            <v>Timur Bekmambetov</v>
          </cell>
          <cell r="B4433">
            <v>141</v>
          </cell>
          <cell r="C4433">
            <v>0</v>
          </cell>
          <cell r="D4433" t="str">
            <v>Adventure|Drama|History</v>
          </cell>
          <cell r="E4433" t="str">
            <v>Ben-HurÂ </v>
          </cell>
          <cell r="F4433" t="str">
            <v>http://www.imdb.com/title/tt2638144/?ref_=fn_tt_tt_1</v>
          </cell>
          <cell r="G4433" t="str">
            <v>English</v>
          </cell>
          <cell r="H4433" t="str">
            <v>USA</v>
          </cell>
          <cell r="I4433">
            <v>100000000</v>
          </cell>
          <cell r="J4433">
            <v>2016</v>
          </cell>
          <cell r="K4433">
            <v>6</v>
          </cell>
          <cell r="L4433" t="str">
            <v>Adventure</v>
          </cell>
          <cell r="M4433" t="str">
            <v>Drama</v>
          </cell>
          <cell r="N4433" t="str">
            <v>History</v>
          </cell>
        </row>
        <row r="4434">
          <cell r="A4434" t="str">
            <v>Steve Martino</v>
          </cell>
          <cell r="B4434">
            <v>88</v>
          </cell>
          <cell r="C4434">
            <v>130174897</v>
          </cell>
          <cell r="D4434" t="str">
            <v>Adventure|Animation|Comedy|Family</v>
          </cell>
          <cell r="E4434" t="str">
            <v>The Peanuts MovieÂ </v>
          </cell>
          <cell r="F4434" t="str">
            <v>http://www.imdb.com/title/tt2452042/?ref_=fn_tt_tt_1</v>
          </cell>
          <cell r="G4434" t="str">
            <v>English</v>
          </cell>
          <cell r="H4434" t="str">
            <v>USA</v>
          </cell>
          <cell r="I4434">
            <v>99000000</v>
          </cell>
          <cell r="J4434">
            <v>2015</v>
          </cell>
          <cell r="K4434">
            <v>7.2</v>
          </cell>
          <cell r="L4434" t="str">
            <v>Adventure</v>
          </cell>
          <cell r="M4434" t="str">
            <v>Animation</v>
          </cell>
          <cell r="N4434" t="str">
            <v>Comedy</v>
          </cell>
          <cell r="O4434" t="str">
            <v>Family</v>
          </cell>
        </row>
        <row r="4435">
          <cell r="A4435" t="str">
            <v>Peter Sohn</v>
          </cell>
          <cell r="B4435">
            <v>93</v>
          </cell>
          <cell r="C4435">
            <v>123070338</v>
          </cell>
          <cell r="D4435" t="str">
            <v>Adventure|Animation|Comedy|Family|Fantasy</v>
          </cell>
          <cell r="E4435" t="str">
            <v>The Good DinosaurÂ </v>
          </cell>
          <cell r="F4435" t="str">
            <v>http://www.imdb.com/title/tt1979388/?ref_=fn_tt_tt_1</v>
          </cell>
          <cell r="G4435" t="str">
            <v>English</v>
          </cell>
          <cell r="H4435" t="str">
            <v>USA</v>
          </cell>
          <cell r="I4435">
            <v>0</v>
          </cell>
          <cell r="J4435">
            <v>2015</v>
          </cell>
          <cell r="K4435">
            <v>6.8</v>
          </cell>
          <cell r="L4435" t="str">
            <v>Adventure</v>
          </cell>
          <cell r="M4435" t="str">
            <v>Animation</v>
          </cell>
          <cell r="N4435" t="str">
            <v>Comedy</v>
          </cell>
          <cell r="O4435" t="str">
            <v>Family</v>
          </cell>
        </row>
        <row r="4436">
          <cell r="A4436" t="str">
            <v>Roland JoffÃ©</v>
          </cell>
          <cell r="B4436">
            <v>109</v>
          </cell>
          <cell r="C4436">
            <v>0</v>
          </cell>
          <cell r="D4436" t="str">
            <v>Action|Adventure|Romance|Sci-Fi</v>
          </cell>
          <cell r="E4436" t="str">
            <v>The LoversÂ </v>
          </cell>
          <cell r="F4436" t="str">
            <v>http://www.imdb.com/title/tt1321869/?ref_=fn_tt_tt_1</v>
          </cell>
          <cell r="G4436" t="str">
            <v>English</v>
          </cell>
          <cell r="H4436" t="str">
            <v>Belgium</v>
          </cell>
          <cell r="I4436">
            <v>0</v>
          </cell>
          <cell r="J4436">
            <v>2015</v>
          </cell>
          <cell r="K4436">
            <v>4.5</v>
          </cell>
          <cell r="L4436" t="str">
            <v>Action</v>
          </cell>
          <cell r="M4436" t="str">
            <v>Adventure</v>
          </cell>
          <cell r="N4436" t="str">
            <v>Romance</v>
          </cell>
          <cell r="O4436" t="str">
            <v>Sci-Fi</v>
          </cell>
        </row>
        <row r="4437">
          <cell r="A4437" t="str">
            <v>Hideaki Anno</v>
          </cell>
          <cell r="B4437">
            <v>120</v>
          </cell>
          <cell r="C4437">
            <v>0</v>
          </cell>
          <cell r="D4437" t="str">
            <v>Action|Adventure|Drama|Horror|Sci-Fi</v>
          </cell>
          <cell r="E4437" t="str">
            <v>Godzilla ResurgenceÂ </v>
          </cell>
          <cell r="F4437" t="str">
            <v>http://www.imdb.com/title/tt4262980/?ref_=fn_tt_tt_1</v>
          </cell>
          <cell r="G4437" t="str">
            <v>Japanese</v>
          </cell>
          <cell r="H4437" t="str">
            <v>Japan</v>
          </cell>
          <cell r="I4437">
            <v>0</v>
          </cell>
          <cell r="J4437">
            <v>2016</v>
          </cell>
          <cell r="K4437">
            <v>8.1999999999999993</v>
          </cell>
          <cell r="L4437" t="str">
            <v>Action</v>
          </cell>
          <cell r="M4437" t="str">
            <v>Adventure</v>
          </cell>
          <cell r="N4437" t="str">
            <v>Drama</v>
          </cell>
          <cell r="O4437" t="str">
            <v>Horror</v>
          </cell>
        </row>
        <row r="4438">
          <cell r="A4438" t="str">
            <v>Matt Birch</v>
          </cell>
          <cell r="B4438">
            <v>146</v>
          </cell>
          <cell r="C4438">
            <v>0</v>
          </cell>
          <cell r="D4438" t="str">
            <v>Action|Fantasy</v>
          </cell>
          <cell r="E4438" t="str">
            <v>Harry Potter and the Deathly Hallows: Part IIÂ </v>
          </cell>
          <cell r="F4438" t="str">
            <v>http://www.imdb.com/title/tt1680310/?ref_=fn_tt_tt_1</v>
          </cell>
          <cell r="G4438" t="str">
            <v>English</v>
          </cell>
          <cell r="H4438" t="str">
            <v>UK</v>
          </cell>
          <cell r="I4438">
            <v>0</v>
          </cell>
          <cell r="J4438">
            <v>2011</v>
          </cell>
          <cell r="K4438">
            <v>7.5</v>
          </cell>
          <cell r="L4438" t="str">
            <v>Action</v>
          </cell>
          <cell r="M4438" t="str">
            <v>Fantasy</v>
          </cell>
        </row>
        <row r="4439">
          <cell r="A4439" t="str">
            <v>Matt Birch</v>
          </cell>
          <cell r="B4439">
            <v>130</v>
          </cell>
          <cell r="C4439">
            <v>0</v>
          </cell>
          <cell r="D4439" t="str">
            <v>Fantasy</v>
          </cell>
          <cell r="E4439" t="str">
            <v>Harry Potter and the Deathly Hallows: Part IÂ </v>
          </cell>
          <cell r="F4439" t="str">
            <v>http://www.imdb.com/title/tt1571403/?ref_=fn_tt_tt_1</v>
          </cell>
          <cell r="G4439" t="str">
            <v>English</v>
          </cell>
          <cell r="H4439" t="str">
            <v>UK</v>
          </cell>
          <cell r="I4439">
            <v>0</v>
          </cell>
          <cell r="J4439">
            <v>2010</v>
          </cell>
          <cell r="K4439">
            <v>6.4</v>
          </cell>
          <cell r="L4439" t="str">
            <v>Fantasy</v>
          </cell>
          <cell r="M4439">
            <v>0</v>
          </cell>
        </row>
        <row r="4440">
          <cell r="A4440" t="str">
            <v>Frank Lupo</v>
          </cell>
          <cell r="B4440">
            <v>60</v>
          </cell>
          <cell r="C4440">
            <v>0</v>
          </cell>
          <cell r="D4440" t="str">
            <v>Action|Adventure|Crime</v>
          </cell>
          <cell r="E4440" t="str">
            <v xml:space="preserve">The A-TeamÂ             </v>
          </cell>
          <cell r="F4440" t="str">
            <v>http://www.imdb.com/title/tt0084967/?ref_=fn_tt_tt_1</v>
          </cell>
          <cell r="G4440" t="str">
            <v>English</v>
          </cell>
          <cell r="H4440" t="str">
            <v>USA</v>
          </cell>
          <cell r="I4440">
            <v>0</v>
          </cell>
          <cell r="K4440">
            <v>7.6</v>
          </cell>
          <cell r="L4440" t="str">
            <v>Action</v>
          </cell>
          <cell r="M4440" t="str">
            <v>Adventure</v>
          </cell>
          <cell r="N4440" t="str">
            <v>Crime</v>
          </cell>
        </row>
        <row r="4441">
          <cell r="A4441" t="str">
            <v>Timur Bekmambetov</v>
          </cell>
          <cell r="B4441">
            <v>141</v>
          </cell>
          <cell r="C4441">
            <v>0</v>
          </cell>
          <cell r="D4441" t="str">
            <v>Adventure|Drama|History</v>
          </cell>
          <cell r="E4441" t="str">
            <v>Ben-HurÂ </v>
          </cell>
          <cell r="F4441" t="str">
            <v>http://www.imdb.com/title/tt2638144/?ref_=fn_tt_tt_1</v>
          </cell>
          <cell r="G4441" t="str">
            <v>English</v>
          </cell>
          <cell r="H4441" t="str">
            <v>USA</v>
          </cell>
          <cell r="I4441">
            <v>0</v>
          </cell>
          <cell r="J4441">
            <v>2016</v>
          </cell>
          <cell r="K4441">
            <v>6.1</v>
          </cell>
          <cell r="L4441" t="str">
            <v>Adventure</v>
          </cell>
          <cell r="M4441" t="str">
            <v>Drama</v>
          </cell>
          <cell r="N4441" t="str">
            <v>History</v>
          </cell>
        </row>
        <row r="4442">
          <cell r="A4442" t="str">
            <v>Bryan Fuller</v>
          </cell>
          <cell r="B4442">
            <v>44</v>
          </cell>
          <cell r="C4442">
            <v>0</v>
          </cell>
          <cell r="D4442" t="str">
            <v>Crime|Drama|Horror|Mystery|Thriller</v>
          </cell>
          <cell r="E4442" t="str">
            <v xml:space="preserve">HannibalÂ             </v>
          </cell>
          <cell r="F4442" t="str">
            <v>http://www.imdb.com/title/tt2243973/?ref_=fn_tt_tt_1</v>
          </cell>
          <cell r="G4442" t="str">
            <v>English</v>
          </cell>
          <cell r="H4442" t="str">
            <v>USA</v>
          </cell>
          <cell r="I4442">
            <v>0</v>
          </cell>
          <cell r="K4442">
            <v>8.6</v>
          </cell>
          <cell r="L4442" t="str">
            <v>Crime</v>
          </cell>
          <cell r="M4442" t="str">
            <v>Drama</v>
          </cell>
          <cell r="N4442" t="str">
            <v>Horror</v>
          </cell>
          <cell r="O4442" t="str">
            <v>Mystery</v>
          </cell>
        </row>
        <row r="4443">
          <cell r="A4443" t="str">
            <v>Bob Fosse</v>
          </cell>
          <cell r="B4443">
            <v>123</v>
          </cell>
          <cell r="C4443">
            <v>0</v>
          </cell>
          <cell r="D4443" t="str">
            <v>Comedy|Drama|Music|Musical</v>
          </cell>
          <cell r="E4443" t="str">
            <v>All That JazzÂ </v>
          </cell>
          <cell r="F4443" t="str">
            <v>http://www.imdb.com/title/tt0078754/?ref_=fn_tt_tt_1</v>
          </cell>
          <cell r="G4443" t="str">
            <v>English</v>
          </cell>
          <cell r="H4443" t="str">
            <v>USA</v>
          </cell>
          <cell r="I4443">
            <v>0</v>
          </cell>
          <cell r="J4443">
            <v>1979</v>
          </cell>
          <cell r="K4443">
            <v>7.8</v>
          </cell>
          <cell r="L4443" t="str">
            <v>Comedy</v>
          </cell>
          <cell r="M4443" t="str">
            <v>Drama</v>
          </cell>
          <cell r="N4443" t="str">
            <v>Music</v>
          </cell>
          <cell r="O4443" t="str">
            <v>Musical</v>
          </cell>
        </row>
        <row r="4444">
          <cell r="A4444" t="str">
            <v>Gary Winick</v>
          </cell>
          <cell r="B4444">
            <v>97</v>
          </cell>
          <cell r="C4444">
            <v>82506325</v>
          </cell>
          <cell r="D4444" t="str">
            <v>Comedy|Family|Fantasy</v>
          </cell>
          <cell r="E4444" t="str">
            <v>Charlotte's WebÂ </v>
          </cell>
          <cell r="F4444" t="str">
            <v>http://www.imdb.com/title/tt0413895/?ref_=fn_tt_tt_1</v>
          </cell>
          <cell r="G4444" t="str">
            <v>English</v>
          </cell>
          <cell r="H4444" t="str">
            <v>USA</v>
          </cell>
          <cell r="I4444">
            <v>0</v>
          </cell>
          <cell r="J4444">
            <v>2006</v>
          </cell>
          <cell r="K4444">
            <v>6.4</v>
          </cell>
          <cell r="L4444" t="str">
            <v>Comedy</v>
          </cell>
          <cell r="M4444" t="str">
            <v>Family</v>
          </cell>
          <cell r="N4444" t="str">
            <v>Fantasy</v>
          </cell>
        </row>
        <row r="4445">
          <cell r="A4445" t="str">
            <v>Drew Goddard</v>
          </cell>
          <cell r="B4445">
            <v>54</v>
          </cell>
          <cell r="C4445">
            <v>0</v>
          </cell>
          <cell r="D4445" t="str">
            <v>Action|Adventure|Crime|Drama|Sci-Fi|Thriller</v>
          </cell>
          <cell r="E4445" t="str">
            <v xml:space="preserve">DaredevilÂ             </v>
          </cell>
          <cell r="F4445" t="str">
            <v>http://www.imdb.com/title/tt3322312/?ref_=fn_tt_tt_1</v>
          </cell>
          <cell r="G4445" t="str">
            <v>English</v>
          </cell>
          <cell r="H4445" t="str">
            <v>USA</v>
          </cell>
          <cell r="I4445">
            <v>0</v>
          </cell>
          <cell r="K4445">
            <v>8.8000000000000007</v>
          </cell>
          <cell r="L4445" t="str">
            <v>Action</v>
          </cell>
          <cell r="M4445" t="str">
            <v>Adventure</v>
          </cell>
          <cell r="N4445" t="str">
            <v>Crime</v>
          </cell>
          <cell r="O4445" t="str">
            <v>Drama</v>
          </cell>
        </row>
        <row r="4446">
          <cell r="A4446" t="str">
            <v>Henry Jaglom</v>
          </cell>
          <cell r="B4446">
            <v>117</v>
          </cell>
          <cell r="C4446">
            <v>821997</v>
          </cell>
          <cell r="D4446" t="str">
            <v>Drama|Romance</v>
          </cell>
          <cell r="E4446" t="str">
            <v>DÃ©jÃ  VuÂ </v>
          </cell>
          <cell r="F4446" t="str">
            <v>http://www.imdb.com/title/tt0119033/?ref_=fn_tt_tt_1</v>
          </cell>
          <cell r="G4446" t="str">
            <v>English</v>
          </cell>
          <cell r="H4446" t="str">
            <v>USA</v>
          </cell>
          <cell r="I4446">
            <v>0</v>
          </cell>
          <cell r="J4446">
            <v>1997</v>
          </cell>
          <cell r="K4446">
            <v>7</v>
          </cell>
          <cell r="L4446" t="str">
            <v>Drama</v>
          </cell>
          <cell r="M4446" t="str">
            <v>Romance</v>
          </cell>
        </row>
        <row r="4447">
          <cell r="A4447" t="str">
            <v>Sol Saks</v>
          </cell>
          <cell r="B4447">
            <v>25</v>
          </cell>
          <cell r="C4447">
            <v>0</v>
          </cell>
          <cell r="D4447" t="str">
            <v>Comedy|Family|Fantasy</v>
          </cell>
          <cell r="E4447" t="str">
            <v xml:space="preserve">BewitchedÂ             </v>
          </cell>
          <cell r="F4447" t="str">
            <v>http://www.imdb.com/title/tt0057733/?ref_=fn_tt_tt_1</v>
          </cell>
          <cell r="G4447" t="str">
            <v>English</v>
          </cell>
          <cell r="H4447" t="str">
            <v>USA</v>
          </cell>
          <cell r="I4447">
            <v>0</v>
          </cell>
          <cell r="K4447">
            <v>7.6</v>
          </cell>
          <cell r="L4447" t="str">
            <v>Comedy</v>
          </cell>
          <cell r="M4447" t="str">
            <v>Family</v>
          </cell>
          <cell r="N4447" t="str">
            <v>Fantasy</v>
          </cell>
        </row>
        <row r="4448">
          <cell r="A4448" t="str">
            <v>Lucile Hadzihalilovic</v>
          </cell>
          <cell r="B4448">
            <v>81</v>
          </cell>
          <cell r="C4448">
            <v>0</v>
          </cell>
          <cell r="D4448" t="str">
            <v>Drama|Horror|Mystery|Sci-Fi</v>
          </cell>
          <cell r="E4448" t="str">
            <v>EvolutionÂ </v>
          </cell>
          <cell r="F4448" t="str">
            <v>http://www.imdb.com/title/tt4291590/?ref_=fn_tt_tt_1</v>
          </cell>
          <cell r="G4448" t="str">
            <v>French</v>
          </cell>
          <cell r="H4448" t="str">
            <v>France</v>
          </cell>
          <cell r="I4448">
            <v>0</v>
          </cell>
          <cell r="J4448">
            <v>2015</v>
          </cell>
          <cell r="K4448">
            <v>6.4</v>
          </cell>
          <cell r="L4448" t="str">
            <v>Drama</v>
          </cell>
          <cell r="M4448" t="str">
            <v>Horror</v>
          </cell>
          <cell r="N4448" t="str">
            <v>Mystery</v>
          </cell>
          <cell r="O4448" t="str">
            <v>Sci-Fi</v>
          </cell>
        </row>
        <row r="4449">
          <cell r="A4449" t="str">
            <v>Lee Tamahori</v>
          </cell>
          <cell r="B4449">
            <v>117</v>
          </cell>
          <cell r="C4449">
            <v>27779888</v>
          </cell>
          <cell r="D4449" t="str">
            <v>Action|Adventure|Drama|Thriller</v>
          </cell>
          <cell r="E4449" t="str">
            <v>The EdgeÂ </v>
          </cell>
          <cell r="F4449" t="str">
            <v>http://www.imdb.com/title/tt0119051/?ref_=fn_tt_tt_1</v>
          </cell>
          <cell r="G4449" t="str">
            <v>English</v>
          </cell>
          <cell r="H4449" t="str">
            <v>USA</v>
          </cell>
          <cell r="I4449">
            <v>0</v>
          </cell>
          <cell r="J4449">
            <v>1997</v>
          </cell>
          <cell r="K4449">
            <v>6.9</v>
          </cell>
          <cell r="L4449" t="str">
            <v>Action</v>
          </cell>
          <cell r="M4449" t="str">
            <v>Adventure</v>
          </cell>
          <cell r="N4449" t="str">
            <v>Drama</v>
          </cell>
          <cell r="O4449" t="str">
            <v>Thriller</v>
          </cell>
        </row>
        <row r="4450">
          <cell r="A4450" t="str">
            <v>Daniel Cerone</v>
          </cell>
          <cell r="B4450">
            <v>43</v>
          </cell>
          <cell r="C4450">
            <v>0</v>
          </cell>
          <cell r="D4450" t="str">
            <v>Drama|Fantasy|Horror|Thriller</v>
          </cell>
          <cell r="E4450" t="str">
            <v xml:space="preserve">ConstantineÂ             </v>
          </cell>
          <cell r="F4450" t="str">
            <v>http://www.imdb.com/title/tt3489184/?ref_=fn_tt_tt_1</v>
          </cell>
          <cell r="G4450" t="str">
            <v>English</v>
          </cell>
          <cell r="H4450" t="str">
            <v>USA</v>
          </cell>
          <cell r="I4450">
            <v>0</v>
          </cell>
          <cell r="K4450">
            <v>7.5</v>
          </cell>
          <cell r="L4450" t="str">
            <v>Drama</v>
          </cell>
          <cell r="M4450" t="str">
            <v>Fantasy</v>
          </cell>
          <cell r="N4450" t="str">
            <v>Horror</v>
          </cell>
          <cell r="O4450" t="str">
            <v>Thriller</v>
          </cell>
        </row>
        <row r="4451">
          <cell r="A4451" t="str">
            <v>Rand Ravich</v>
          </cell>
          <cell r="B4451">
            <v>45</v>
          </cell>
          <cell r="C4451">
            <v>0</v>
          </cell>
          <cell r="D4451" t="str">
            <v>Crime|Drama|Mystery</v>
          </cell>
          <cell r="E4451" t="str">
            <v xml:space="preserve">LifeÂ             </v>
          </cell>
          <cell r="F4451" t="str">
            <v>http://www.imdb.com/title/tt0874936/?ref_=fn_tt_tt_1</v>
          </cell>
          <cell r="G4451" t="str">
            <v>English</v>
          </cell>
          <cell r="H4451" t="str">
            <v>USA</v>
          </cell>
          <cell r="I4451">
            <v>0</v>
          </cell>
          <cell r="K4451">
            <v>8.3000000000000007</v>
          </cell>
          <cell r="L4451" t="str">
            <v>Crime</v>
          </cell>
          <cell r="M4451" t="str">
            <v>Drama</v>
          </cell>
          <cell r="N4451" t="str">
            <v>Mystery</v>
          </cell>
        </row>
        <row r="4452">
          <cell r="A4452" t="str">
            <v>Alex Kurtzman</v>
          </cell>
          <cell r="B4452">
            <v>84</v>
          </cell>
          <cell r="C4452">
            <v>90820</v>
          </cell>
          <cell r="D4452" t="str">
            <v>Drama|Horror|Sci-Fi|Thriller</v>
          </cell>
          <cell r="E4452" t="str">
            <v>CarriersÂ </v>
          </cell>
          <cell r="F4452" t="str">
            <v>http://www.imdb.com/title/tt0806203/?ref_=fn_tt_tt_1</v>
          </cell>
          <cell r="G4452" t="str">
            <v>English</v>
          </cell>
          <cell r="H4452" t="str">
            <v>USA</v>
          </cell>
          <cell r="I4452">
            <v>0</v>
          </cell>
          <cell r="J4452">
            <v>2009</v>
          </cell>
          <cell r="K4452">
            <v>6</v>
          </cell>
          <cell r="L4452" t="str">
            <v>Drama</v>
          </cell>
          <cell r="M4452" t="str">
            <v>Horror</v>
          </cell>
          <cell r="N4452" t="str">
            <v>Sci-Fi</v>
          </cell>
          <cell r="O4452" t="str">
            <v>Thriller</v>
          </cell>
        </row>
        <row r="4453">
          <cell r="A4453" t="str">
            <v>Alex Kurtzman</v>
          </cell>
          <cell r="B4453">
            <v>45</v>
          </cell>
          <cell r="C4453">
            <v>0</v>
          </cell>
          <cell r="D4453" t="str">
            <v>Adventure|Drama|Fantasy|Mystery|Thriller</v>
          </cell>
          <cell r="E4453" t="str">
            <v xml:space="preserve">Sleepy HollowÂ             </v>
          </cell>
          <cell r="F4453" t="str">
            <v>http://www.imdb.com/title/tt2647544/?ref_=fn_tt_tt_1</v>
          </cell>
          <cell r="G4453" t="str">
            <v>English</v>
          </cell>
          <cell r="H4453" t="str">
            <v>USA</v>
          </cell>
          <cell r="I4453">
            <v>0</v>
          </cell>
          <cell r="K4453">
            <v>7.5</v>
          </cell>
          <cell r="L4453" t="str">
            <v>Adventure</v>
          </cell>
          <cell r="M4453" t="str">
            <v>Drama</v>
          </cell>
          <cell r="N4453" t="str">
            <v>Fantasy</v>
          </cell>
          <cell r="O4453" t="str">
            <v>Mystery</v>
          </cell>
        </row>
        <row r="4454">
          <cell r="A4454" t="str">
            <v>Harry Williams</v>
          </cell>
          <cell r="B4454">
            <v>117</v>
          </cell>
          <cell r="C4454">
            <v>27550735</v>
          </cell>
          <cell r="D4454" t="str">
            <v>Action|Drama|History|Thriller</v>
          </cell>
          <cell r="E4454" t="str">
            <v>The Finest HoursÂ </v>
          </cell>
          <cell r="F4454" t="str">
            <v>http://www.imdb.com/title/tt2025690/?ref_=fn_tt_tt_1</v>
          </cell>
          <cell r="G4454" t="str">
            <v>English</v>
          </cell>
          <cell r="H4454" t="str">
            <v>USA</v>
          </cell>
          <cell r="I4454">
            <v>0</v>
          </cell>
          <cell r="J4454">
            <v>2016</v>
          </cell>
          <cell r="K4454">
            <v>6.8</v>
          </cell>
          <cell r="L4454" t="str">
            <v>Action</v>
          </cell>
          <cell r="M4454" t="str">
            <v>Drama</v>
          </cell>
          <cell r="N4454" t="str">
            <v>History</v>
          </cell>
          <cell r="O4454" t="str">
            <v>Thriller</v>
          </cell>
        </row>
        <row r="4455">
          <cell r="A4455" t="str">
            <v>Jay Roach</v>
          </cell>
          <cell r="B4455">
            <v>114</v>
          </cell>
          <cell r="C4455">
            <v>72980108</v>
          </cell>
          <cell r="D4455" t="str">
            <v>Comedy</v>
          </cell>
          <cell r="E4455" t="str">
            <v>Dinner for SchmucksÂ </v>
          </cell>
          <cell r="F4455" t="str">
            <v>http://www.imdb.com/title/tt0427152/?ref_=fn_tt_tt_1</v>
          </cell>
          <cell r="G4455" t="str">
            <v>English</v>
          </cell>
          <cell r="H4455" t="str">
            <v>USA</v>
          </cell>
          <cell r="I4455">
            <v>0</v>
          </cell>
          <cell r="J4455">
            <v>2010</v>
          </cell>
          <cell r="K4455">
            <v>5.9</v>
          </cell>
          <cell r="L4455" t="str">
            <v>Comedy</v>
          </cell>
          <cell r="M4455">
            <v>0</v>
          </cell>
        </row>
        <row r="4456">
          <cell r="A4456" t="str">
            <v>Jack Burditt</v>
          </cell>
          <cell r="B4456">
            <v>30</v>
          </cell>
          <cell r="C4456">
            <v>0</v>
          </cell>
          <cell r="D4456" t="str">
            <v>Comedy</v>
          </cell>
          <cell r="E4456" t="str">
            <v xml:space="preserve">Last Man StandingÂ             </v>
          </cell>
          <cell r="F4456" t="str">
            <v>http://www.imdb.com/title/tt1828327/?ref_=fn_tt_tt_1</v>
          </cell>
          <cell r="G4456" t="str">
            <v>English</v>
          </cell>
          <cell r="H4456" t="str">
            <v>USA</v>
          </cell>
          <cell r="I4456">
            <v>0</v>
          </cell>
          <cell r="K4456">
            <v>7.4</v>
          </cell>
          <cell r="L4456" t="str">
            <v>Comedy</v>
          </cell>
          <cell r="M4456">
            <v>0</v>
          </cell>
        </row>
        <row r="4457">
          <cell r="A4457" t="str">
            <v>Harry Williams</v>
          </cell>
          <cell r="B4457">
            <v>60</v>
          </cell>
          <cell r="C4457">
            <v>0</v>
          </cell>
          <cell r="D4457" t="str">
            <v>Crime|Drama|Mystery</v>
          </cell>
          <cell r="E4457" t="str">
            <v xml:space="preserve">The MissingÂ             </v>
          </cell>
          <cell r="F4457" t="str">
            <v>http://www.imdb.com/title/tt3877200/?ref_=fn_tt_tt_1</v>
          </cell>
          <cell r="G4457" t="str">
            <v>English</v>
          </cell>
          <cell r="H4457" t="str">
            <v>UK</v>
          </cell>
          <cell r="I4457">
            <v>0</v>
          </cell>
          <cell r="K4457">
            <v>8.1</v>
          </cell>
          <cell r="L4457" t="str">
            <v>Crime</v>
          </cell>
          <cell r="M4457" t="str">
            <v>Drama</v>
          </cell>
          <cell r="N4457" t="str">
            <v>Mystery</v>
          </cell>
        </row>
        <row r="4458">
          <cell r="A4458" t="str">
            <v>Walt Becker</v>
          </cell>
          <cell r="B4458">
            <v>100</v>
          </cell>
          <cell r="C4458">
            <v>168213584</v>
          </cell>
          <cell r="D4458" t="str">
            <v>Action|Adventure|Comedy</v>
          </cell>
          <cell r="E4458" t="str">
            <v>Wild HogsÂ </v>
          </cell>
          <cell r="F4458" t="str">
            <v>http://www.imdb.com/title/tt0486946/?ref_=fn_tt_tt_1</v>
          </cell>
          <cell r="G4458" t="str">
            <v>English</v>
          </cell>
          <cell r="H4458" t="str">
            <v>USA</v>
          </cell>
          <cell r="I4458">
            <v>0</v>
          </cell>
          <cell r="J4458">
            <v>2007</v>
          </cell>
          <cell r="K4458">
            <v>5.9</v>
          </cell>
          <cell r="L4458" t="str">
            <v>Action</v>
          </cell>
          <cell r="M4458" t="str">
            <v>Adventure</v>
          </cell>
          <cell r="N4458" t="str">
            <v>Comedy</v>
          </cell>
        </row>
        <row r="4459">
          <cell r="A4459" t="str">
            <v>Tom Hertz</v>
          </cell>
          <cell r="B4459">
            <v>22</v>
          </cell>
          <cell r="C4459">
            <v>0</v>
          </cell>
          <cell r="D4459" t="str">
            <v>Comedy|Romance</v>
          </cell>
          <cell r="E4459" t="str">
            <v xml:space="preserve">Rules of EngagementÂ             </v>
          </cell>
          <cell r="F4459" t="str">
            <v>http://www.imdb.com/title/tt0790772/?ref_=fn_tt_tt_1</v>
          </cell>
          <cell r="G4459" t="str">
            <v>English</v>
          </cell>
          <cell r="H4459" t="str">
            <v>USA</v>
          </cell>
          <cell r="I4459">
            <v>0</v>
          </cell>
          <cell r="K4459">
            <v>7.3</v>
          </cell>
          <cell r="L4459" t="str">
            <v>Comedy</v>
          </cell>
          <cell r="M4459" t="str">
            <v>Romance</v>
          </cell>
        </row>
        <row r="4460">
          <cell r="A4460" t="str">
            <v>Kevin Macdonald</v>
          </cell>
          <cell r="B4460">
            <v>127</v>
          </cell>
          <cell r="C4460">
            <v>36965395</v>
          </cell>
          <cell r="D4460" t="str">
            <v>Crime|Drama|Mystery|Thriller</v>
          </cell>
          <cell r="E4460" t="str">
            <v>State of PlayÂ </v>
          </cell>
          <cell r="F4460" t="str">
            <v>http://www.imdb.com/title/tt0473705/?ref_=fn_tt_tt_1</v>
          </cell>
          <cell r="G4460" t="str">
            <v>English</v>
          </cell>
          <cell r="H4460" t="str">
            <v>USA</v>
          </cell>
          <cell r="I4460">
            <v>0</v>
          </cell>
          <cell r="J4460">
            <v>2009</v>
          </cell>
          <cell r="K4460">
            <v>7.1</v>
          </cell>
          <cell r="L4460" t="str">
            <v>Crime</v>
          </cell>
          <cell r="M4460" t="str">
            <v>Drama</v>
          </cell>
          <cell r="N4460" t="str">
            <v>Mystery</v>
          </cell>
          <cell r="O4460" t="str">
            <v>Thriller</v>
          </cell>
        </row>
        <row r="4461">
          <cell r="A4461" t="str">
            <v>Robert Lorenz</v>
          </cell>
          <cell r="B4461">
            <v>111</v>
          </cell>
          <cell r="C4461">
            <v>35754555</v>
          </cell>
          <cell r="D4461" t="str">
            <v>Drama|Sport</v>
          </cell>
          <cell r="E4461" t="str">
            <v>Trouble with the CurveÂ </v>
          </cell>
          <cell r="F4461" t="str">
            <v>http://www.imdb.com/title/tt2083383/?ref_=fn_tt_tt_1</v>
          </cell>
          <cell r="G4461" t="str">
            <v>English</v>
          </cell>
          <cell r="H4461" t="str">
            <v>USA</v>
          </cell>
          <cell r="I4461">
            <v>0</v>
          </cell>
          <cell r="J4461">
            <v>2012</v>
          </cell>
          <cell r="K4461">
            <v>6.8</v>
          </cell>
          <cell r="L4461" t="str">
            <v>Drama</v>
          </cell>
          <cell r="M4461" t="str">
            <v>Sport</v>
          </cell>
        </row>
        <row r="4462">
          <cell r="A4462" t="str">
            <v>Tim Hill</v>
          </cell>
          <cell r="B4462">
            <v>86</v>
          </cell>
          <cell r="C4462">
            <v>28424210</v>
          </cell>
          <cell r="D4462" t="str">
            <v>Animation|Comedy|Family|Fantasy</v>
          </cell>
          <cell r="E4462" t="str">
            <v>Garfield 2Â </v>
          </cell>
          <cell r="F4462" t="str">
            <v>http://www.imdb.com/title/tt0455499/?ref_=fn_tt_tt_1</v>
          </cell>
          <cell r="G4462" t="str">
            <v>English</v>
          </cell>
          <cell r="H4462" t="str">
            <v>UK</v>
          </cell>
          <cell r="I4462">
            <v>0</v>
          </cell>
          <cell r="J4462">
            <v>2006</v>
          </cell>
          <cell r="K4462">
            <v>5</v>
          </cell>
          <cell r="L4462" t="str">
            <v>Animation</v>
          </cell>
          <cell r="M4462" t="str">
            <v>Comedy</v>
          </cell>
          <cell r="N4462" t="str">
            <v>Family</v>
          </cell>
          <cell r="O4462" t="str">
            <v>Fantasy</v>
          </cell>
        </row>
        <row r="4463">
          <cell r="A4463" t="str">
            <v>Frank Coraci</v>
          </cell>
          <cell r="B4463">
            <v>119</v>
          </cell>
          <cell r="C4463">
            <v>0</v>
          </cell>
          <cell r="D4463" t="str">
            <v>Comedy|Western</v>
          </cell>
          <cell r="E4463" t="str">
            <v>The Ridiculous 6Â </v>
          </cell>
          <cell r="F4463" t="str">
            <v>http://www.imdb.com/title/tt2479478/?ref_=fn_tt_tt_1</v>
          </cell>
          <cell r="G4463" t="str">
            <v>English</v>
          </cell>
          <cell r="H4463" t="str">
            <v>USA</v>
          </cell>
          <cell r="I4463">
            <v>0</v>
          </cell>
          <cell r="J4463">
            <v>2015</v>
          </cell>
          <cell r="K4463">
            <v>4.9000000000000004</v>
          </cell>
          <cell r="L4463" t="str">
            <v>Comedy</v>
          </cell>
          <cell r="M4463" t="str">
            <v>Western</v>
          </cell>
        </row>
        <row r="4464">
          <cell r="A4464" t="str">
            <v>Darren Star</v>
          </cell>
          <cell r="B4464">
            <v>30</v>
          </cell>
          <cell r="C4464">
            <v>0</v>
          </cell>
          <cell r="D4464" t="str">
            <v>Comedy|Romance</v>
          </cell>
          <cell r="E4464" t="str">
            <v xml:space="preserve">Sex and the CityÂ             </v>
          </cell>
          <cell r="F4464" t="str">
            <v>http://www.imdb.com/title/tt0159206/?ref_=fn_tt_tt_1</v>
          </cell>
          <cell r="G4464" t="str">
            <v>English</v>
          </cell>
          <cell r="H4464" t="str">
            <v>USA</v>
          </cell>
          <cell r="I4464">
            <v>0</v>
          </cell>
          <cell r="K4464">
            <v>7</v>
          </cell>
          <cell r="L4464" t="str">
            <v>Comedy</v>
          </cell>
          <cell r="M4464" t="str">
            <v>Romance</v>
          </cell>
        </row>
        <row r="4465">
          <cell r="A4465" t="str">
            <v>Bruce Helford</v>
          </cell>
          <cell r="B4465">
            <v>22</v>
          </cell>
          <cell r="C4465">
            <v>0</v>
          </cell>
          <cell r="D4465" t="str">
            <v>Comedy|Romance</v>
          </cell>
          <cell r="E4465" t="str">
            <v xml:space="preserve">Anger ManagementÂ             </v>
          </cell>
          <cell r="F4465" t="str">
            <v>http://www.imdb.com/title/tt1986770/?ref_=fn_tt_tt_1</v>
          </cell>
          <cell r="G4465" t="str">
            <v>English</v>
          </cell>
          <cell r="H4465" t="str">
            <v>USA</v>
          </cell>
          <cell r="I4465">
            <v>0</v>
          </cell>
          <cell r="K4465">
            <v>6.7</v>
          </cell>
          <cell r="L4465" t="str">
            <v>Comedy</v>
          </cell>
          <cell r="M4465" t="str">
            <v>Romance</v>
          </cell>
        </row>
        <row r="4466">
          <cell r="A4466" t="str">
            <v>John Whitesell</v>
          </cell>
          <cell r="B4466">
            <v>93</v>
          </cell>
          <cell r="C4466">
            <v>35092918</v>
          </cell>
          <cell r="D4466" t="str">
            <v>Comedy|Family</v>
          </cell>
          <cell r="E4466" t="str">
            <v>Deck the HallsÂ </v>
          </cell>
          <cell r="F4466" t="str">
            <v>http://www.imdb.com/title/tt0790604/?ref_=fn_tt_tt_1</v>
          </cell>
          <cell r="G4466" t="str">
            <v>English</v>
          </cell>
          <cell r="H4466" t="str">
            <v>USA</v>
          </cell>
          <cell r="I4466">
            <v>0</v>
          </cell>
          <cell r="J4466">
            <v>2006</v>
          </cell>
          <cell r="K4466">
            <v>4.9000000000000004</v>
          </cell>
          <cell r="L4466" t="str">
            <v>Comedy</v>
          </cell>
          <cell r="M4466" t="str">
            <v>Family</v>
          </cell>
        </row>
        <row r="4467">
          <cell r="A4467" t="str">
            <v>Cameron Crowe</v>
          </cell>
          <cell r="B4467">
            <v>124</v>
          </cell>
          <cell r="C4467">
            <v>75621915</v>
          </cell>
          <cell r="D4467" t="str">
            <v>Comedy|Drama|Family</v>
          </cell>
          <cell r="E4467" t="str">
            <v>We Bought a ZooÂ </v>
          </cell>
          <cell r="F4467" t="str">
            <v>http://www.imdb.com/title/tt1389137/?ref_=fn_tt_tt_1</v>
          </cell>
          <cell r="G4467" t="str">
            <v>English</v>
          </cell>
          <cell r="H4467" t="str">
            <v>USA</v>
          </cell>
          <cell r="I4467">
            <v>0</v>
          </cell>
          <cell r="J4467">
            <v>2011</v>
          </cell>
          <cell r="K4467">
            <v>7.1</v>
          </cell>
          <cell r="L4467" t="str">
            <v>Comedy</v>
          </cell>
          <cell r="M4467" t="str">
            <v>Drama</v>
          </cell>
          <cell r="N4467" t="str">
            <v>Family</v>
          </cell>
        </row>
        <row r="4468">
          <cell r="A4468" t="str">
            <v>Hideo Nakata</v>
          </cell>
          <cell r="B4468">
            <v>128</v>
          </cell>
          <cell r="C4468">
            <v>75888270</v>
          </cell>
          <cell r="D4468" t="str">
            <v>Horror|Mystery</v>
          </cell>
          <cell r="E4468" t="str">
            <v>The Ring TwoÂ </v>
          </cell>
          <cell r="F4468" t="str">
            <v>http://www.imdb.com/title/tt0377109/?ref_=fn_tt_tt_1</v>
          </cell>
          <cell r="G4468" t="str">
            <v>English</v>
          </cell>
          <cell r="H4468" t="str">
            <v>USA</v>
          </cell>
          <cell r="I4468">
            <v>0</v>
          </cell>
          <cell r="J4468">
            <v>2005</v>
          </cell>
          <cell r="K4468">
            <v>5.4</v>
          </cell>
          <cell r="L4468" t="str">
            <v>Horror</v>
          </cell>
          <cell r="M4468" t="str">
            <v>Mystery</v>
          </cell>
        </row>
        <row r="4469">
          <cell r="A4469" t="str">
            <v>Chris Lang</v>
          </cell>
          <cell r="B4469">
            <v>45</v>
          </cell>
          <cell r="C4469">
            <v>0</v>
          </cell>
          <cell r="D4469" t="str">
            <v>Crime|Drama</v>
          </cell>
          <cell r="E4469" t="str">
            <v xml:space="preserve">UnforgottenÂ             </v>
          </cell>
          <cell r="F4469" t="str">
            <v>http://www.imdb.com/title/tt4192812/?ref_=fn_tt_tt_1</v>
          </cell>
          <cell r="G4469" t="str">
            <v>English</v>
          </cell>
          <cell r="H4469" t="str">
            <v>UK</v>
          </cell>
          <cell r="I4469">
            <v>0</v>
          </cell>
          <cell r="K4469">
            <v>7.9</v>
          </cell>
          <cell r="L4469" t="str">
            <v>Crime</v>
          </cell>
          <cell r="M4469" t="str">
            <v>Drama</v>
          </cell>
        </row>
        <row r="4470">
          <cell r="A4470" t="str">
            <v>R. D. Wingfield</v>
          </cell>
          <cell r="B4470">
            <v>105</v>
          </cell>
          <cell r="C4470">
            <v>0</v>
          </cell>
          <cell r="D4470" t="str">
            <v>Crime|Drama|Mystery</v>
          </cell>
          <cell r="E4470" t="str">
            <v xml:space="preserve">A Touch of FrostÂ             </v>
          </cell>
          <cell r="F4470" t="str">
            <v>http://www.imdb.com/title/tt0108967/?ref_=fn_tt_tt_1</v>
          </cell>
          <cell r="G4470" t="str">
            <v>English</v>
          </cell>
          <cell r="H4470" t="str">
            <v>UK</v>
          </cell>
          <cell r="I4470">
            <v>0</v>
          </cell>
          <cell r="K4470">
            <v>7.8</v>
          </cell>
          <cell r="L4470" t="str">
            <v>Crime</v>
          </cell>
          <cell r="M4470" t="str">
            <v>Drama</v>
          </cell>
          <cell r="N4470" t="str">
            <v>Mystery</v>
          </cell>
        </row>
        <row r="4471">
          <cell r="A4471" t="str">
            <v>Adam Milch</v>
          </cell>
          <cell r="B4471">
            <v>60</v>
          </cell>
          <cell r="C4471">
            <v>0</v>
          </cell>
          <cell r="D4471" t="str">
            <v>Drama|Mystery|Thriller</v>
          </cell>
          <cell r="E4471" t="str">
            <v xml:space="preserve">TwistedÂ             </v>
          </cell>
          <cell r="F4471" t="str">
            <v>http://www.imdb.com/title/tt2355844/?ref_=fn_tt_tt_1</v>
          </cell>
          <cell r="G4471" t="str">
            <v>English</v>
          </cell>
          <cell r="H4471" t="str">
            <v>USA</v>
          </cell>
          <cell r="I4471">
            <v>0</v>
          </cell>
          <cell r="K4471">
            <v>7.5</v>
          </cell>
          <cell r="L4471" t="str">
            <v>Drama</v>
          </cell>
          <cell r="M4471" t="str">
            <v>Mystery</v>
          </cell>
          <cell r="N4471" t="str">
            <v>Thriller</v>
          </cell>
        </row>
        <row r="4472">
          <cell r="A4472" t="str">
            <v xml:space="preserve">
Rockne S. O'Bannon</v>
          </cell>
          <cell r="B4472">
            <v>43</v>
          </cell>
          <cell r="C4472">
            <v>0</v>
          </cell>
          <cell r="D4472" t="str">
            <v>Action|Drama|Sci-Fi</v>
          </cell>
          <cell r="E4472" t="str">
            <v xml:space="preserve">DefianceÂ             </v>
          </cell>
          <cell r="F4472" t="str">
            <v>http://www.imdb.com/title/tt2189221/?ref_=fn_tt_tt_1</v>
          </cell>
          <cell r="G4472" t="str">
            <v>English</v>
          </cell>
          <cell r="H4472" t="str">
            <v>USA</v>
          </cell>
          <cell r="I4472">
            <v>0</v>
          </cell>
          <cell r="K4472">
            <v>7</v>
          </cell>
          <cell r="L4472" t="str">
            <v>Action</v>
          </cell>
          <cell r="M4472" t="str">
            <v>Drama</v>
          </cell>
          <cell r="N4472" t="str">
            <v>Sci-Fi</v>
          </cell>
        </row>
        <row r="4473">
          <cell r="A4473" t="str">
            <v>Ronald D. Moore</v>
          </cell>
          <cell r="B4473">
            <v>64</v>
          </cell>
          <cell r="C4473">
            <v>0</v>
          </cell>
          <cell r="D4473" t="str">
            <v>Drama|Romance|Sci-Fi</v>
          </cell>
          <cell r="E4473" t="str">
            <v xml:space="preserve">OutlanderÂ             </v>
          </cell>
          <cell r="F4473" t="str">
            <v>http://www.imdb.com/title/tt3006802/?ref_=fn_tt_tt_1</v>
          </cell>
          <cell r="G4473" t="str">
            <v>English</v>
          </cell>
          <cell r="H4473" t="str">
            <v>USA</v>
          </cell>
          <cell r="I4473">
            <v>0</v>
          </cell>
          <cell r="K4473">
            <v>8.5</v>
          </cell>
          <cell r="L4473" t="str">
            <v>Drama</v>
          </cell>
          <cell r="M4473" t="str">
            <v>Romance</v>
          </cell>
          <cell r="N4473" t="str">
            <v>Sci-Fi</v>
          </cell>
        </row>
        <row r="4474">
          <cell r="A4474" t="str">
            <v>Richard Curtis</v>
          </cell>
          <cell r="B4474">
            <v>135</v>
          </cell>
          <cell r="C4474">
            <v>7994115</v>
          </cell>
          <cell r="D4474" t="str">
            <v>Comedy|Drama|Music</v>
          </cell>
          <cell r="E4474" t="str">
            <v>Pirate RadioÂ </v>
          </cell>
          <cell r="F4474" t="str">
            <v>http://www.imdb.com/title/tt1131729/?ref_=fn_tt_tt_1</v>
          </cell>
          <cell r="G4474" t="str">
            <v>English</v>
          </cell>
          <cell r="H4474" t="str">
            <v>UK</v>
          </cell>
          <cell r="I4474">
            <v>0</v>
          </cell>
          <cell r="J4474">
            <v>2009</v>
          </cell>
          <cell r="K4474">
            <v>7.4</v>
          </cell>
          <cell r="L4474" t="str">
            <v>Comedy</v>
          </cell>
          <cell r="M4474" t="str">
            <v>Drama</v>
          </cell>
          <cell r="N4474" t="str">
            <v>Music</v>
          </cell>
        </row>
        <row r="4475">
          <cell r="A4475" t="str">
            <v>Joe Wright</v>
          </cell>
          <cell r="B4475">
            <v>129</v>
          </cell>
          <cell r="C4475">
            <v>12802907</v>
          </cell>
          <cell r="D4475" t="str">
            <v>Drama|Romance</v>
          </cell>
          <cell r="E4475" t="str">
            <v>Anna KareninaÂ </v>
          </cell>
          <cell r="F4475" t="str">
            <v>http://www.imdb.com/title/tt1781769/?ref_=fn_tt_tt_1</v>
          </cell>
          <cell r="G4475" t="str">
            <v>English</v>
          </cell>
          <cell r="H4475" t="str">
            <v>UK</v>
          </cell>
          <cell r="I4475">
            <v>0</v>
          </cell>
          <cell r="J4475">
            <v>2012</v>
          </cell>
          <cell r="K4475">
            <v>6.6</v>
          </cell>
          <cell r="L4475" t="str">
            <v>Drama</v>
          </cell>
          <cell r="M4475" t="str">
            <v>Romance</v>
          </cell>
        </row>
        <row r="4476">
          <cell r="A4476" t="str">
            <v>Deepa Mehta</v>
          </cell>
          <cell r="B4476">
            <v>110</v>
          </cell>
          <cell r="C4476">
            <v>528972</v>
          </cell>
          <cell r="D4476" t="str">
            <v>Drama|Romance|War</v>
          </cell>
          <cell r="E4476" t="str">
            <v>EarthÂ </v>
          </cell>
          <cell r="F4476" t="str">
            <v>http://www.imdb.com/title/tt0150433/?ref_=fn_tt_tt_1</v>
          </cell>
          <cell r="G4476" t="str">
            <v>Hindi</v>
          </cell>
          <cell r="H4476" t="str">
            <v>India</v>
          </cell>
          <cell r="I4476">
            <v>0</v>
          </cell>
          <cell r="J4476">
            <v>1998</v>
          </cell>
          <cell r="K4476">
            <v>7.8</v>
          </cell>
          <cell r="L4476" t="str">
            <v>Drama</v>
          </cell>
          <cell r="M4476" t="str">
            <v>Romance</v>
          </cell>
          <cell r="N4476" t="str">
            <v>War</v>
          </cell>
        </row>
        <row r="4477">
          <cell r="A4477" t="str">
            <v>Fabrice Gobert</v>
          </cell>
          <cell r="B4477">
            <v>52</v>
          </cell>
          <cell r="C4477">
            <v>0</v>
          </cell>
          <cell r="D4477" t="str">
            <v>Drama|Fantasy|Horror|Mystery</v>
          </cell>
          <cell r="E4477" t="str">
            <v xml:space="preserve">The ReturnedÂ             </v>
          </cell>
          <cell r="F4477" t="str">
            <v>http://www.imdb.com/title/tt2521668/?ref_=fn_tt_tt_1</v>
          </cell>
          <cell r="G4477" t="str">
            <v>French</v>
          </cell>
          <cell r="H4477" t="str">
            <v>France</v>
          </cell>
          <cell r="I4477">
            <v>0</v>
          </cell>
          <cell r="K4477">
            <v>8.3000000000000007</v>
          </cell>
          <cell r="L4477" t="str">
            <v>Drama</v>
          </cell>
          <cell r="M4477" t="str">
            <v>Fantasy</v>
          </cell>
          <cell r="N4477" t="str">
            <v>Horror</v>
          </cell>
          <cell r="O4477" t="str">
            <v>Mystery</v>
          </cell>
        </row>
        <row r="4478">
          <cell r="A4478" t="str">
            <v>Edward Montagne</v>
          </cell>
          <cell r="B4478">
            <v>30</v>
          </cell>
          <cell r="C4478">
            <v>0</v>
          </cell>
          <cell r="D4478" t="str">
            <v>Comedy|War</v>
          </cell>
          <cell r="E4478" t="str">
            <v xml:space="preserve">McHale's NavyÂ             </v>
          </cell>
          <cell r="F4478" t="str">
            <v>http://www.imdb.com/title/tt0055689/?ref_=fn_tt_tt_1</v>
          </cell>
          <cell r="G4478" t="str">
            <v>English</v>
          </cell>
          <cell r="H4478" t="str">
            <v>USA</v>
          </cell>
          <cell r="I4478">
            <v>0</v>
          </cell>
          <cell r="K4478">
            <v>7.5</v>
          </cell>
          <cell r="L4478" t="str">
            <v>Comedy</v>
          </cell>
          <cell r="M4478" t="str">
            <v>War</v>
          </cell>
        </row>
        <row r="4479">
          <cell r="A4479" t="str">
            <v>Jamel Debbouze</v>
          </cell>
          <cell r="B4479">
            <v>101</v>
          </cell>
          <cell r="C4479">
            <v>0</v>
          </cell>
          <cell r="D4479" t="str">
            <v>Adventure|Animation|Comedy|Family</v>
          </cell>
          <cell r="E4479" t="str">
            <v>Animal Kingdom: Let's go ApeÂ </v>
          </cell>
          <cell r="F4479" t="str">
            <v>http://www.imdb.com/title/tt1220911/?ref_=fn_tt_tt_1</v>
          </cell>
          <cell r="G4479" t="str">
            <v>French</v>
          </cell>
          <cell r="H4479" t="str">
            <v>France</v>
          </cell>
          <cell r="I4479">
            <v>0</v>
          </cell>
          <cell r="J4479">
            <v>2015</v>
          </cell>
          <cell r="K4479">
            <v>4.9000000000000004</v>
          </cell>
          <cell r="L4479" t="str">
            <v>Adventure</v>
          </cell>
          <cell r="M4479" t="str">
            <v>Animation</v>
          </cell>
          <cell r="N4479" t="str">
            <v>Comedy</v>
          </cell>
          <cell r="O4479" t="str">
            <v>Family</v>
          </cell>
        </row>
        <row r="4480">
          <cell r="A4480" t="str">
            <v>Nicholas Stoller</v>
          </cell>
          <cell r="B4480">
            <v>114</v>
          </cell>
          <cell r="C4480">
            <v>60923325</v>
          </cell>
          <cell r="D4480" t="str">
            <v>Comedy|Music</v>
          </cell>
          <cell r="E4480" t="str">
            <v>Get Him to the GreekÂ </v>
          </cell>
          <cell r="F4480" t="str">
            <v>http://www.imdb.com/title/tt1226229/?ref_=fn_tt_tt_1</v>
          </cell>
          <cell r="G4480" t="str">
            <v>English</v>
          </cell>
          <cell r="H4480" t="str">
            <v>USA</v>
          </cell>
          <cell r="I4480">
            <v>0</v>
          </cell>
          <cell r="J4480">
            <v>2010</v>
          </cell>
          <cell r="K4480">
            <v>6.4</v>
          </cell>
          <cell r="L4480" t="str">
            <v>Comedy</v>
          </cell>
          <cell r="M4480" t="str">
            <v>Music</v>
          </cell>
        </row>
        <row r="4481">
          <cell r="A4481" t="str">
            <v>Marc Lawrence</v>
          </cell>
          <cell r="B4481">
            <v>95</v>
          </cell>
          <cell r="C4481">
            <v>50562555</v>
          </cell>
          <cell r="D4481" t="str">
            <v>Comedy|Music|Romance</v>
          </cell>
          <cell r="E4481" t="str">
            <v>Music and LyricsÂ </v>
          </cell>
          <cell r="F4481" t="str">
            <v>http://www.imdb.com/title/tt0758766/?ref_=fn_tt_tt_1</v>
          </cell>
          <cell r="G4481" t="str">
            <v>English</v>
          </cell>
          <cell r="H4481" t="str">
            <v>USA</v>
          </cell>
          <cell r="I4481">
            <v>0</v>
          </cell>
          <cell r="J4481">
            <v>2007</v>
          </cell>
          <cell r="K4481">
            <v>6.5</v>
          </cell>
          <cell r="L4481" t="str">
            <v>Comedy</v>
          </cell>
          <cell r="M4481" t="str">
            <v>Music</v>
          </cell>
          <cell r="N4481" t="str">
            <v>Romance</v>
          </cell>
        </row>
        <row r="4482">
          <cell r="A4482" t="str">
            <v>Greg Bailey</v>
          </cell>
          <cell r="B4482">
            <v>30</v>
          </cell>
          <cell r="C4482">
            <v>0</v>
          </cell>
          <cell r="D4482" t="str">
            <v>Animation|Comedy|Family</v>
          </cell>
          <cell r="E4482" t="str">
            <v xml:space="preserve">ArthurÂ             </v>
          </cell>
          <cell r="F4482" t="str">
            <v>http://www.imdb.com/title/tt0169414/?ref_=fn_tt_tt_1</v>
          </cell>
          <cell r="G4482" t="str">
            <v>English</v>
          </cell>
          <cell r="H4482" t="str">
            <v>Canada</v>
          </cell>
          <cell r="I4482">
            <v>0</v>
          </cell>
          <cell r="K4482">
            <v>7.4</v>
          </cell>
          <cell r="L4482" t="str">
            <v>Animation</v>
          </cell>
          <cell r="M4482" t="str">
            <v>Comedy</v>
          </cell>
          <cell r="N4482" t="str">
            <v>Family</v>
          </cell>
        </row>
        <row r="4483">
          <cell r="A4483" t="str">
            <v>Malcolm D. Lee</v>
          </cell>
          <cell r="B4483">
            <v>100</v>
          </cell>
          <cell r="C4483">
            <v>12081447</v>
          </cell>
          <cell r="D4483" t="str">
            <v>Comedy|Drama|Music</v>
          </cell>
          <cell r="E4483" t="str">
            <v>Soul MenÂ </v>
          </cell>
          <cell r="F4483" t="str">
            <v>http://www.imdb.com/title/tt1111948/?ref_=fn_tt_tt_1</v>
          </cell>
          <cell r="G4483" t="str">
            <v>English</v>
          </cell>
          <cell r="H4483" t="str">
            <v>USA</v>
          </cell>
          <cell r="I4483">
            <v>0</v>
          </cell>
          <cell r="J4483">
            <v>2008</v>
          </cell>
          <cell r="K4483">
            <v>6.5</v>
          </cell>
          <cell r="L4483" t="str">
            <v>Comedy</v>
          </cell>
          <cell r="M4483" t="str">
            <v>Drama</v>
          </cell>
          <cell r="N4483" t="str">
            <v>Music</v>
          </cell>
        </row>
        <row r="4484">
          <cell r="A4484" t="str">
            <v>Jeff Nathanson</v>
          </cell>
          <cell r="B4484">
            <v>93</v>
          </cell>
          <cell r="C4484">
            <v>463730</v>
          </cell>
          <cell r="D4484" t="str">
            <v>Comedy</v>
          </cell>
          <cell r="E4484" t="str">
            <v>The Last ShotÂ </v>
          </cell>
          <cell r="F4484" t="str">
            <v>http://www.imdb.com/title/tt0357054/?ref_=fn_tt_tt_1</v>
          </cell>
          <cell r="G4484" t="str">
            <v>English</v>
          </cell>
          <cell r="H4484" t="str">
            <v>USA</v>
          </cell>
          <cell r="I4484">
            <v>0</v>
          </cell>
          <cell r="J4484">
            <v>2004</v>
          </cell>
          <cell r="K4484">
            <v>5.7</v>
          </cell>
          <cell r="L4484" t="str">
            <v>Comedy</v>
          </cell>
          <cell r="M4484">
            <v>0</v>
          </cell>
        </row>
        <row r="4485">
          <cell r="A4485" t="str">
            <v>Michael Lehmann</v>
          </cell>
          <cell r="B4485">
            <v>102</v>
          </cell>
          <cell r="C4485">
            <v>42640890</v>
          </cell>
          <cell r="D4485" t="str">
            <v>Comedy|Romance</v>
          </cell>
          <cell r="E4485" t="str">
            <v>Because I Said SoÂ </v>
          </cell>
          <cell r="F4485" t="str">
            <v>http://www.imdb.com/title/tt0490084/?ref_=fn_tt_tt_1</v>
          </cell>
          <cell r="G4485" t="str">
            <v>English</v>
          </cell>
          <cell r="H4485" t="str">
            <v>USA</v>
          </cell>
          <cell r="I4485">
            <v>0</v>
          </cell>
          <cell r="J4485">
            <v>2007</v>
          </cell>
          <cell r="K4485">
            <v>5.6</v>
          </cell>
          <cell r="L4485" t="str">
            <v>Comedy</v>
          </cell>
          <cell r="M4485" t="str">
            <v>Romance</v>
          </cell>
        </row>
        <row r="4486">
          <cell r="A4486" t="str">
            <v>Bonnie Turner</v>
          </cell>
          <cell r="B4486">
            <v>60</v>
          </cell>
          <cell r="C4486">
            <v>0</v>
          </cell>
          <cell r="D4486" t="str">
            <v>Comedy|Family|Sci-Fi</v>
          </cell>
          <cell r="E4486" t="str">
            <v xml:space="preserve">3rd Rock from the SunÂ             </v>
          </cell>
          <cell r="F4486" t="str">
            <v>http://www.imdb.com/title/tt0115082/?ref_=fn_tt_tt_1</v>
          </cell>
          <cell r="G4486" t="str">
            <v>English</v>
          </cell>
          <cell r="H4486" t="str">
            <v>USA</v>
          </cell>
          <cell r="I4486">
            <v>0</v>
          </cell>
          <cell r="K4486">
            <v>7.8</v>
          </cell>
          <cell r="L4486" t="str">
            <v>Comedy</v>
          </cell>
          <cell r="M4486" t="str">
            <v>Family</v>
          </cell>
          <cell r="N4486" t="str">
            <v>Sci-Fi</v>
          </cell>
        </row>
        <row r="4487">
          <cell r="A4487" t="str">
            <v>Bill Lawrence</v>
          </cell>
          <cell r="B4487">
            <v>43</v>
          </cell>
          <cell r="C4487">
            <v>0</v>
          </cell>
          <cell r="D4487" t="str">
            <v>Action|Comedy|Crime</v>
          </cell>
          <cell r="E4487" t="str">
            <v xml:space="preserve">Rush HourÂ             </v>
          </cell>
          <cell r="F4487" t="str">
            <v>http://www.imdb.com/title/tt4085584/?ref_=fn_tt_tt_1</v>
          </cell>
          <cell r="G4487" t="str">
            <v>English</v>
          </cell>
          <cell r="H4487" t="str">
            <v>USA</v>
          </cell>
          <cell r="I4487">
            <v>0</v>
          </cell>
          <cell r="K4487">
            <v>5.8</v>
          </cell>
          <cell r="L4487" t="str">
            <v>Action</v>
          </cell>
          <cell r="M4487" t="str">
            <v>Comedy</v>
          </cell>
          <cell r="N4487" t="str">
            <v>Crime</v>
          </cell>
        </row>
        <row r="4488">
          <cell r="A4488" t="str">
            <v>James LaRosa</v>
          </cell>
          <cell r="B4488">
            <v>60</v>
          </cell>
          <cell r="C4488">
            <v>0</v>
          </cell>
          <cell r="D4488" t="str">
            <v>Drama|Romance</v>
          </cell>
          <cell r="E4488" t="str">
            <v xml:space="preserve">Hit the FloorÂ             </v>
          </cell>
          <cell r="F4488" t="str">
            <v>http://www.imdb.com/title/tt2368645/?ref_=fn_tt_tt_1</v>
          </cell>
          <cell r="G4488" t="str">
            <v>English</v>
          </cell>
          <cell r="H4488" t="str">
            <v>USA</v>
          </cell>
          <cell r="I4488">
            <v>0</v>
          </cell>
          <cell r="K4488">
            <v>7</v>
          </cell>
          <cell r="L4488" t="str">
            <v>Drama</v>
          </cell>
          <cell r="M4488" t="str">
            <v>Romance</v>
          </cell>
        </row>
        <row r="4489">
          <cell r="A4489" t="str">
            <v>Michael Ritchie</v>
          </cell>
          <cell r="B4489">
            <v>102</v>
          </cell>
          <cell r="C4489">
            <v>0</v>
          </cell>
          <cell r="D4489" t="str">
            <v>Comedy|Drama|Family|Sport</v>
          </cell>
          <cell r="E4489" t="str">
            <v>The Bad News BearsÂ </v>
          </cell>
          <cell r="F4489" t="str">
            <v>http://www.imdb.com/title/tt0074174/?ref_=fn_tt_tt_1</v>
          </cell>
          <cell r="G4489" t="str">
            <v>English</v>
          </cell>
          <cell r="H4489" t="str">
            <v>USA</v>
          </cell>
          <cell r="I4489">
            <v>0</v>
          </cell>
          <cell r="J4489">
            <v>1976</v>
          </cell>
          <cell r="K4489">
            <v>7.3</v>
          </cell>
          <cell r="L4489" t="str">
            <v>Comedy</v>
          </cell>
          <cell r="M4489" t="str">
            <v>Drama</v>
          </cell>
          <cell r="N4489" t="str">
            <v>Family</v>
          </cell>
          <cell r="O4489" t="str">
            <v>Sport</v>
          </cell>
        </row>
        <row r="4490">
          <cell r="A4490" t="str">
            <v>Neil Cross</v>
          </cell>
          <cell r="B4490">
            <v>60</v>
          </cell>
          <cell r="C4490">
            <v>0</v>
          </cell>
          <cell r="D4490" t="str">
            <v>Crime|Drama|Mystery|Thriller</v>
          </cell>
          <cell r="E4490" t="str">
            <v xml:space="preserve">LutherÂ             </v>
          </cell>
          <cell r="F4490" t="str">
            <v>http://www.imdb.com/title/tt1474684/?ref_=fn_tt_tt_1</v>
          </cell>
          <cell r="G4490" t="str">
            <v>English</v>
          </cell>
          <cell r="H4490" t="str">
            <v>UK</v>
          </cell>
          <cell r="I4490">
            <v>0</v>
          </cell>
          <cell r="K4490">
            <v>8.6</v>
          </cell>
          <cell r="L4490" t="str">
            <v>Crime</v>
          </cell>
          <cell r="M4490" t="str">
            <v>Drama</v>
          </cell>
          <cell r="N4490" t="str">
            <v>Mystery</v>
          </cell>
          <cell r="O4490" t="str">
            <v>Thriller</v>
          </cell>
        </row>
        <row r="4491">
          <cell r="A4491" t="str">
            <v>Jean-Paul Rappeneau</v>
          </cell>
          <cell r="B4491">
            <v>135</v>
          </cell>
          <cell r="C4491">
            <v>1877179</v>
          </cell>
          <cell r="D4491" t="str">
            <v>Adventure|Drama|Romance|War</v>
          </cell>
          <cell r="E4491" t="str">
            <v>The Horseman on the RoofÂ </v>
          </cell>
          <cell r="F4491" t="str">
            <v>http://www.imdb.com/title/tt0113362/?ref_=fn_tt_tt_1</v>
          </cell>
          <cell r="G4491" t="str">
            <v>French</v>
          </cell>
          <cell r="H4491" t="str">
            <v>France</v>
          </cell>
          <cell r="I4491">
            <v>0</v>
          </cell>
          <cell r="J4491">
            <v>1995</v>
          </cell>
          <cell r="K4491">
            <v>7.1</v>
          </cell>
          <cell r="L4491" t="str">
            <v>Adventure</v>
          </cell>
          <cell r="M4491" t="str">
            <v>Drama</v>
          </cell>
          <cell r="N4491" t="str">
            <v>Romance</v>
          </cell>
          <cell r="O4491" t="str">
            <v>War</v>
          </cell>
        </row>
        <row r="4492">
          <cell r="A4492" t="str">
            <v>Alejandro G. IÃ±Ã¡rritu</v>
          </cell>
          <cell r="B4492">
            <v>148</v>
          </cell>
          <cell r="C4492">
            <v>5100937</v>
          </cell>
          <cell r="D4492" t="str">
            <v>Drama</v>
          </cell>
          <cell r="E4492" t="str">
            <v>BiutifulÂ </v>
          </cell>
          <cell r="F4492" t="str">
            <v>http://www.imdb.com/title/tt1164999/?ref_=fn_tt_tt_1</v>
          </cell>
          <cell r="G4492" t="str">
            <v>Spanish</v>
          </cell>
          <cell r="H4492" t="str">
            <v>Mexico</v>
          </cell>
          <cell r="I4492">
            <v>0</v>
          </cell>
          <cell r="J4492">
            <v>2010</v>
          </cell>
          <cell r="K4492">
            <v>7.5</v>
          </cell>
          <cell r="L4492" t="str">
            <v>Drama</v>
          </cell>
          <cell r="M4492">
            <v>0</v>
          </cell>
        </row>
        <row r="4493">
          <cell r="A4493" t="str">
            <v>David Wain</v>
          </cell>
          <cell r="B4493">
            <v>98</v>
          </cell>
          <cell r="C4493">
            <v>17225675</v>
          </cell>
          <cell r="D4493" t="str">
            <v>Comedy</v>
          </cell>
          <cell r="E4493" t="str">
            <v>WanderlustÂ </v>
          </cell>
          <cell r="F4493" t="str">
            <v>http://www.imdb.com/title/tt1655460/?ref_=fn_tt_tt_1</v>
          </cell>
          <cell r="G4493" t="str">
            <v>English</v>
          </cell>
          <cell r="H4493" t="str">
            <v>USA</v>
          </cell>
          <cell r="I4493">
            <v>0</v>
          </cell>
          <cell r="J4493">
            <v>2012</v>
          </cell>
          <cell r="K4493">
            <v>5.6</v>
          </cell>
          <cell r="L4493" t="str">
            <v>Comedy</v>
          </cell>
          <cell r="M4493">
            <v>0</v>
          </cell>
        </row>
        <row r="4494">
          <cell r="A4494" t="str">
            <v>Peter Berg</v>
          </cell>
          <cell r="B4494">
            <v>44</v>
          </cell>
          <cell r="C4494">
            <v>0</v>
          </cell>
          <cell r="D4494" t="str">
            <v>Drama|Sport</v>
          </cell>
          <cell r="E4494" t="str">
            <v xml:space="preserve">Friday Night LightsÂ             </v>
          </cell>
          <cell r="F4494" t="str">
            <v>http://www.imdb.com/title/tt0758745/?ref_=fn_tt_tt_1</v>
          </cell>
          <cell r="G4494" t="str">
            <v>English</v>
          </cell>
          <cell r="H4494" t="str">
            <v>USA</v>
          </cell>
          <cell r="I4494">
            <v>0</v>
          </cell>
          <cell r="K4494">
            <v>8.6999999999999993</v>
          </cell>
          <cell r="L4494" t="str">
            <v>Drama</v>
          </cell>
          <cell r="M4494" t="str">
            <v>Sport</v>
          </cell>
        </row>
        <row r="4495">
          <cell r="A4495" t="str">
            <v>Frederik Du Chau</v>
          </cell>
          <cell r="B4495">
            <v>102</v>
          </cell>
          <cell r="C4495">
            <v>49186871</v>
          </cell>
          <cell r="D4495" t="str">
            <v>Adventure|Comedy|Drama|Family|Sport</v>
          </cell>
          <cell r="E4495" t="str">
            <v>Racing StripesÂ </v>
          </cell>
          <cell r="F4495" t="str">
            <v>http://www.imdb.com/title/tt0376105/?ref_=fn_tt_tt_1</v>
          </cell>
          <cell r="G4495" t="str">
            <v>English</v>
          </cell>
          <cell r="H4495" t="str">
            <v>USA</v>
          </cell>
          <cell r="I4495">
            <v>0</v>
          </cell>
          <cell r="J4495">
            <v>2005</v>
          </cell>
          <cell r="K4495">
            <v>5.2</v>
          </cell>
          <cell r="L4495" t="str">
            <v>Adventure</v>
          </cell>
          <cell r="M4495" t="str">
            <v>Comedy</v>
          </cell>
          <cell r="N4495" t="str">
            <v>Drama</v>
          </cell>
          <cell r="O4495" t="str">
            <v>Family</v>
          </cell>
        </row>
        <row r="4496">
          <cell r="A4496" t="str">
            <v>Bobby Farrelly</v>
          </cell>
          <cell r="B4496">
            <v>92</v>
          </cell>
          <cell r="C4496">
            <v>44328238</v>
          </cell>
          <cell r="D4496" t="str">
            <v>Comedy</v>
          </cell>
          <cell r="E4496" t="str">
            <v>The Three StoogesÂ </v>
          </cell>
          <cell r="F4496" t="str">
            <v>http://www.imdb.com/title/tt0383010/?ref_=fn_tt_tt_1</v>
          </cell>
          <cell r="G4496" t="str">
            <v>English</v>
          </cell>
          <cell r="H4496" t="str">
            <v>USA</v>
          </cell>
          <cell r="I4496">
            <v>0</v>
          </cell>
          <cell r="J4496">
            <v>2012</v>
          </cell>
          <cell r="K4496">
            <v>5.0999999999999996</v>
          </cell>
          <cell r="L4496" t="str">
            <v>Comedy</v>
          </cell>
          <cell r="M4496">
            <v>0</v>
          </cell>
        </row>
        <row r="4497">
          <cell r="A4497" t="str">
            <v>James Gartner</v>
          </cell>
          <cell r="B4497">
            <v>118</v>
          </cell>
          <cell r="C4497">
            <v>42643187</v>
          </cell>
          <cell r="D4497" t="str">
            <v>Biography|Drama|Sport</v>
          </cell>
          <cell r="E4497" t="str">
            <v>Glory RoadÂ </v>
          </cell>
          <cell r="F4497" t="str">
            <v>http://www.imdb.com/title/tt0385726/?ref_=fn_tt_tt_1</v>
          </cell>
          <cell r="G4497" t="str">
            <v>English</v>
          </cell>
          <cell r="H4497" t="str">
            <v>USA</v>
          </cell>
          <cell r="I4497">
            <v>0</v>
          </cell>
          <cell r="J4497">
            <v>2006</v>
          </cell>
          <cell r="K4497">
            <v>7.2</v>
          </cell>
          <cell r="L4497" t="str">
            <v>Biography</v>
          </cell>
          <cell r="M4497" t="str">
            <v>Drama</v>
          </cell>
          <cell r="N4497" t="str">
            <v>Sport</v>
          </cell>
        </row>
        <row r="4498">
          <cell r="A4498" t="str">
            <v>Jenna Bans</v>
          </cell>
          <cell r="B4498">
            <v>60</v>
          </cell>
          <cell r="C4498">
            <v>0</v>
          </cell>
          <cell r="D4498" t="str">
            <v>Drama|Mystery</v>
          </cell>
          <cell r="E4498" t="str">
            <v xml:space="preserve">The FamilyÂ             </v>
          </cell>
          <cell r="F4498" t="str">
            <v>http://www.imdb.com/title/tt4428038/?ref_=fn_tt_tt_1</v>
          </cell>
          <cell r="G4498" t="str">
            <v>English</v>
          </cell>
          <cell r="H4498" t="str">
            <v>USA</v>
          </cell>
          <cell r="I4498">
            <v>0</v>
          </cell>
          <cell r="K4498">
            <v>7.5</v>
          </cell>
          <cell r="L4498" t="str">
            <v>Drama</v>
          </cell>
          <cell r="M4498" t="str">
            <v>Mystery</v>
          </cell>
        </row>
        <row r="4499">
          <cell r="A4499" t="str">
            <v>Doug Ellin</v>
          </cell>
          <cell r="B4499">
            <v>28</v>
          </cell>
          <cell r="C4499">
            <v>0</v>
          </cell>
          <cell r="D4499" t="str">
            <v>Comedy|Drama</v>
          </cell>
          <cell r="E4499" t="str">
            <v xml:space="preserve">EntourageÂ             </v>
          </cell>
          <cell r="F4499" t="str">
            <v>http://www.imdb.com/title/tt0387199/?ref_=fn_tt_tt_1</v>
          </cell>
          <cell r="G4499" t="str">
            <v>English</v>
          </cell>
          <cell r="H4499" t="str">
            <v>USA</v>
          </cell>
          <cell r="I4499">
            <v>0</v>
          </cell>
          <cell r="K4499">
            <v>8.5</v>
          </cell>
          <cell r="L4499" t="str">
            <v>Comedy</v>
          </cell>
          <cell r="M4499" t="str">
            <v>Drama</v>
          </cell>
        </row>
        <row r="4500">
          <cell r="A4500" t="str">
            <v>Martha Coolidge</v>
          </cell>
          <cell r="B4500">
            <v>111</v>
          </cell>
          <cell r="C4500">
            <v>28165882</v>
          </cell>
          <cell r="D4500" t="str">
            <v>Comedy|Family|Romance</v>
          </cell>
          <cell r="E4500" t="str">
            <v>The Prince and MeÂ </v>
          </cell>
          <cell r="F4500" t="str">
            <v>http://www.imdb.com/title/tt0337697/?ref_=fn_tt_tt_1</v>
          </cell>
          <cell r="G4500" t="str">
            <v>English</v>
          </cell>
          <cell r="H4500" t="str">
            <v>USA</v>
          </cell>
          <cell r="I4500">
            <v>0</v>
          </cell>
          <cell r="J4500">
            <v>2004</v>
          </cell>
          <cell r="K4500">
            <v>5.9</v>
          </cell>
          <cell r="L4500" t="str">
            <v>Comedy</v>
          </cell>
          <cell r="M4500" t="str">
            <v>Family</v>
          </cell>
          <cell r="N4500" t="str">
            <v>Romance</v>
          </cell>
        </row>
        <row r="4501">
          <cell r="A4501" t="str">
            <v>Richard J. Lewis</v>
          </cell>
          <cell r="B4501">
            <v>134</v>
          </cell>
          <cell r="C4501">
            <v>7501404</v>
          </cell>
          <cell r="D4501" t="str">
            <v>Comedy|Drama</v>
          </cell>
          <cell r="E4501" t="str">
            <v>Barney's VersionÂ </v>
          </cell>
          <cell r="F4501" t="str">
            <v>http://www.imdb.com/title/tt1423894/?ref_=fn_tt_tt_1</v>
          </cell>
          <cell r="G4501" t="str">
            <v>English</v>
          </cell>
          <cell r="H4501" t="str">
            <v>Canada</v>
          </cell>
          <cell r="I4501">
            <v>0</v>
          </cell>
          <cell r="J4501">
            <v>2010</v>
          </cell>
          <cell r="K4501">
            <v>7.3</v>
          </cell>
          <cell r="L4501" t="str">
            <v>Comedy</v>
          </cell>
          <cell r="M4501" t="str">
            <v>Drama</v>
          </cell>
        </row>
        <row r="4502">
          <cell r="A4502" t="str">
            <v>Baltasar Kormákur</v>
          </cell>
          <cell r="B4502">
            <v>103</v>
          </cell>
          <cell r="C4502">
            <v>0</v>
          </cell>
          <cell r="D4502" t="str">
            <v>Crime|Drama|Thriller</v>
          </cell>
          <cell r="E4502" t="str">
            <v xml:space="preserve">TrappedÂ             </v>
          </cell>
          <cell r="F4502" t="str">
            <v>http://www.imdb.com/title/tt3561180/?ref_=fn_tt_tt_1</v>
          </cell>
          <cell r="G4502" t="str">
            <v>Icelandic</v>
          </cell>
          <cell r="H4502" t="str">
            <v>Iceland</v>
          </cell>
          <cell r="I4502">
            <v>0</v>
          </cell>
          <cell r="K4502">
            <v>8.1999999999999993</v>
          </cell>
          <cell r="L4502" t="str">
            <v>Crime</v>
          </cell>
          <cell r="M4502" t="str">
            <v>Drama</v>
          </cell>
          <cell r="N4502" t="str">
            <v>Thriller</v>
          </cell>
        </row>
        <row r="4503">
          <cell r="A4503" t="str">
            <v>Steve Boyum</v>
          </cell>
          <cell r="B4503">
            <v>80</v>
          </cell>
          <cell r="C4503">
            <v>3101301</v>
          </cell>
          <cell r="D4503" t="str">
            <v>Action|Drama|Romance|Sport</v>
          </cell>
          <cell r="E4503" t="str">
            <v>SupercrossÂ </v>
          </cell>
          <cell r="F4503" t="str">
            <v>http://www.imdb.com/title/tt0403016/?ref_=fn_tt_tt_1</v>
          </cell>
          <cell r="G4503" t="str">
            <v>English</v>
          </cell>
          <cell r="H4503" t="str">
            <v>USA</v>
          </cell>
          <cell r="I4503">
            <v>0</v>
          </cell>
          <cell r="J4503">
            <v>2005</v>
          </cell>
          <cell r="K4503">
            <v>4</v>
          </cell>
          <cell r="L4503" t="str">
            <v>Action</v>
          </cell>
          <cell r="M4503" t="str">
            <v>Drama</v>
          </cell>
          <cell r="N4503" t="str">
            <v>Romance</v>
          </cell>
          <cell r="O4503" t="str">
            <v>Sport</v>
          </cell>
        </row>
        <row r="4504">
          <cell r="A4504" t="str">
            <v>Laurent Tirard</v>
          </cell>
          <cell r="B4504">
            <v>91</v>
          </cell>
          <cell r="C4504">
            <v>0</v>
          </cell>
          <cell r="D4504" t="str">
            <v>Comedy|Family</v>
          </cell>
          <cell r="E4504" t="str">
            <v>Little NicholasÂ </v>
          </cell>
          <cell r="F4504" t="str">
            <v>http://www.imdb.com/title/tt1264904/?ref_=fn_tt_tt_1</v>
          </cell>
          <cell r="G4504" t="str">
            <v>French</v>
          </cell>
          <cell r="H4504" t="str">
            <v>France</v>
          </cell>
          <cell r="I4504">
            <v>0</v>
          </cell>
          <cell r="J4504">
            <v>2009</v>
          </cell>
          <cell r="K4504">
            <v>7.2</v>
          </cell>
          <cell r="L4504" t="str">
            <v>Comedy</v>
          </cell>
          <cell r="M4504" t="str">
            <v>Family</v>
          </cell>
        </row>
        <row r="4505">
          <cell r="A4505" t="str">
            <v>Reinhard Klooss</v>
          </cell>
          <cell r="B4505">
            <v>93</v>
          </cell>
          <cell r="C4505">
            <v>0</v>
          </cell>
          <cell r="D4505" t="str">
            <v>Animation|Comedy|Family</v>
          </cell>
          <cell r="E4505" t="str">
            <v>Animals UnitedÂ </v>
          </cell>
          <cell r="F4505" t="str">
            <v>http://www.imdb.com/title/tt1620449/?ref_=fn_tt_tt_1</v>
          </cell>
          <cell r="G4505" t="str">
            <v>German</v>
          </cell>
          <cell r="H4505" t="str">
            <v>Germany</v>
          </cell>
          <cell r="I4505">
            <v>0</v>
          </cell>
          <cell r="J4505">
            <v>2010</v>
          </cell>
          <cell r="K4505">
            <v>4.9000000000000004</v>
          </cell>
          <cell r="L4505" t="str">
            <v>Animation</v>
          </cell>
          <cell r="M4505" t="str">
            <v>Comedy</v>
          </cell>
          <cell r="N4505" t="str">
            <v>Family</v>
          </cell>
        </row>
        <row r="4506">
          <cell r="A4506" t="str">
            <v>Travis Fickett</v>
          </cell>
          <cell r="B4506">
            <v>42</v>
          </cell>
          <cell r="C4506">
            <v>0</v>
          </cell>
          <cell r="D4506" t="str">
            <v>Adventure|Drama|Mystery|Sci-Fi|Thriller</v>
          </cell>
          <cell r="E4506" t="str">
            <v xml:space="preserve">12 MonkeysÂ             </v>
          </cell>
          <cell r="F4506" t="str">
            <v>http://www.imdb.com/title/tt3148266/?ref_=fn_tt_tt_1</v>
          </cell>
          <cell r="G4506" t="str">
            <v>English</v>
          </cell>
          <cell r="H4506" t="str">
            <v>USA</v>
          </cell>
          <cell r="I4506">
            <v>0</v>
          </cell>
          <cell r="K4506">
            <v>7.6</v>
          </cell>
          <cell r="L4506" t="str">
            <v>Adventure</v>
          </cell>
          <cell r="M4506" t="str">
            <v>Drama</v>
          </cell>
          <cell r="N4506" t="str">
            <v>Mystery</v>
          </cell>
          <cell r="O4506" t="str">
            <v>Sci-Fi</v>
          </cell>
        </row>
        <row r="4507">
          <cell r="A4507" t="str">
            <v>Craig Sweeny</v>
          </cell>
          <cell r="B4507">
            <v>42</v>
          </cell>
          <cell r="C4507">
            <v>0</v>
          </cell>
          <cell r="D4507" t="str">
            <v>Crime|Drama|Sci-Fi|Thriller</v>
          </cell>
          <cell r="E4507" t="str">
            <v xml:space="preserve">LimitlessÂ             </v>
          </cell>
          <cell r="F4507" t="str">
            <v>http://www.imdb.com/title/tt4422836/?ref_=fn_tt_tt_1</v>
          </cell>
          <cell r="G4507" t="str">
            <v>English</v>
          </cell>
          <cell r="H4507" t="str">
            <v>USA</v>
          </cell>
          <cell r="I4507">
            <v>0</v>
          </cell>
          <cell r="K4507">
            <v>7.9</v>
          </cell>
          <cell r="L4507" t="str">
            <v>Crime</v>
          </cell>
          <cell r="M4507" t="str">
            <v>Drama</v>
          </cell>
          <cell r="N4507" t="str">
            <v>Sci-Fi</v>
          </cell>
          <cell r="O4507" t="str">
            <v>Thriller</v>
          </cell>
        </row>
        <row r="4508">
          <cell r="A4508" t="str">
            <v>Sanaa Hamri</v>
          </cell>
          <cell r="B4508">
            <v>119</v>
          </cell>
          <cell r="C4508">
            <v>44087387</v>
          </cell>
          <cell r="D4508" t="str">
            <v>Comedy|Drama|Family|Romance</v>
          </cell>
          <cell r="E4508" t="str">
            <v>The Sisterhood of the Traveling Pants 2Â </v>
          </cell>
          <cell r="F4508" t="str">
            <v>http://www.imdb.com/title/tt1018785/?ref_=fn_tt_tt_1</v>
          </cell>
          <cell r="G4508" t="str">
            <v>English</v>
          </cell>
          <cell r="H4508" t="str">
            <v>USA</v>
          </cell>
          <cell r="I4508">
            <v>0</v>
          </cell>
          <cell r="J4508">
            <v>2008</v>
          </cell>
          <cell r="K4508">
            <v>6.2</v>
          </cell>
          <cell r="L4508" t="str">
            <v>Comedy</v>
          </cell>
          <cell r="M4508" t="str">
            <v>Drama</v>
          </cell>
          <cell r="N4508" t="str">
            <v>Family</v>
          </cell>
          <cell r="O4508" t="str">
            <v>Romance</v>
          </cell>
        </row>
        <row r="4509">
          <cell r="A4509" t="str">
            <v>Jackie Gleason</v>
          </cell>
          <cell r="B4509">
            <v>30</v>
          </cell>
          <cell r="C4509">
            <v>0</v>
          </cell>
          <cell r="D4509" t="str">
            <v>Comedy|Family</v>
          </cell>
          <cell r="E4509" t="str">
            <v xml:space="preserve">The HoneymoonersÂ             </v>
          </cell>
          <cell r="F4509" t="str">
            <v>http://www.imdb.com/title/tt0042114/?ref_=fn_tt_tt_1</v>
          </cell>
          <cell r="G4509" t="str">
            <v>English</v>
          </cell>
          <cell r="H4509" t="str">
            <v>USA</v>
          </cell>
          <cell r="I4509">
            <v>0</v>
          </cell>
          <cell r="K4509">
            <v>8.6999999999999993</v>
          </cell>
          <cell r="L4509" t="str">
            <v>Comedy</v>
          </cell>
          <cell r="M4509" t="str">
            <v>Family</v>
          </cell>
        </row>
        <row r="4510">
          <cell r="A4510" t="str">
            <v>Rob McElhenney</v>
          </cell>
          <cell r="B4510">
            <v>22</v>
          </cell>
          <cell r="C4510">
            <v>0</v>
          </cell>
          <cell r="D4510" t="str">
            <v>Comedy</v>
          </cell>
          <cell r="E4510" t="str">
            <v xml:space="preserve">It's Always Sunny in PhiladelphiaÂ             </v>
          </cell>
          <cell r="F4510" t="str">
            <v>http://www.imdb.com/title/tt0472954/?ref_=fn_tt_tt_1</v>
          </cell>
          <cell r="G4510" t="str">
            <v>English</v>
          </cell>
          <cell r="H4510" t="str">
            <v>USA</v>
          </cell>
          <cell r="I4510">
            <v>0</v>
          </cell>
          <cell r="K4510">
            <v>8.8000000000000007</v>
          </cell>
          <cell r="L4510" t="str">
            <v>Comedy</v>
          </cell>
          <cell r="M4510">
            <v>0</v>
          </cell>
        </row>
        <row r="4511">
          <cell r="A4511" t="str">
            <v>Michael Winterbottom</v>
          </cell>
          <cell r="B4511">
            <v>101</v>
          </cell>
          <cell r="C4511">
            <v>0</v>
          </cell>
          <cell r="D4511" t="str">
            <v>Drama</v>
          </cell>
          <cell r="E4511" t="str">
            <v>The Face of an AngelÂ </v>
          </cell>
          <cell r="F4511" t="str">
            <v>http://www.imdb.com/title/tt2967008/?ref_=fn_tt_tt_1</v>
          </cell>
          <cell r="G4511" t="str">
            <v>English</v>
          </cell>
          <cell r="H4511" t="str">
            <v>UK</v>
          </cell>
          <cell r="I4511">
            <v>0</v>
          </cell>
          <cell r="J4511">
            <v>2014</v>
          </cell>
          <cell r="K4511">
            <v>4.7</v>
          </cell>
          <cell r="L4511" t="str">
            <v>Drama</v>
          </cell>
          <cell r="M4511">
            <v>0</v>
          </cell>
        </row>
        <row r="4512">
          <cell r="A4512" t="str">
            <v>Bille Woodruff</v>
          </cell>
          <cell r="B4512">
            <v>105</v>
          </cell>
          <cell r="C4512">
            <v>36310118</v>
          </cell>
          <cell r="D4512" t="str">
            <v>Comedy</v>
          </cell>
          <cell r="E4512" t="str">
            <v>Beauty ShopÂ </v>
          </cell>
          <cell r="F4512" t="str">
            <v>http://www.imdb.com/title/tt0388500/?ref_=fn_tt_tt_1</v>
          </cell>
          <cell r="G4512" t="str">
            <v>English</v>
          </cell>
          <cell r="H4512" t="str">
            <v>USA</v>
          </cell>
          <cell r="I4512">
            <v>0</v>
          </cell>
          <cell r="J4512">
            <v>2005</v>
          </cell>
          <cell r="K4512">
            <v>5.5</v>
          </cell>
          <cell r="L4512" t="str">
            <v>Comedy</v>
          </cell>
          <cell r="M4512">
            <v>0</v>
          </cell>
        </row>
        <row r="4513">
          <cell r="A4513" t="str">
            <v>David Gordon Green</v>
          </cell>
          <cell r="B4513">
            <v>87</v>
          </cell>
          <cell r="C4513">
            <v>30538669</v>
          </cell>
          <cell r="D4513" t="str">
            <v>Comedy</v>
          </cell>
          <cell r="E4513" t="str">
            <v>The SitterÂ </v>
          </cell>
          <cell r="F4513" t="str">
            <v>http://www.imdb.com/title/tt1366344/?ref_=fn_tt_tt_1</v>
          </cell>
          <cell r="G4513" t="str">
            <v>English</v>
          </cell>
          <cell r="H4513" t="str">
            <v>USA</v>
          </cell>
          <cell r="I4513">
            <v>0</v>
          </cell>
          <cell r="J4513">
            <v>2011</v>
          </cell>
          <cell r="K4513">
            <v>5.7</v>
          </cell>
          <cell r="L4513" t="str">
            <v>Comedy</v>
          </cell>
          <cell r="M4513">
            <v>0</v>
          </cell>
        </row>
        <row r="4514">
          <cell r="A4514" t="str">
            <v>Tim Fywell</v>
          </cell>
          <cell r="B4514">
            <v>98</v>
          </cell>
          <cell r="C4514">
            <v>24381334</v>
          </cell>
          <cell r="D4514" t="str">
            <v>Comedy|Drama|Family|Sport</v>
          </cell>
          <cell r="E4514" t="str">
            <v>Ice PrincessÂ </v>
          </cell>
          <cell r="F4514" t="str">
            <v>http://www.imdb.com/title/tt0396652/?ref_=fn_tt_tt_1</v>
          </cell>
          <cell r="G4514" t="str">
            <v>English</v>
          </cell>
          <cell r="H4514" t="str">
            <v>USA</v>
          </cell>
          <cell r="I4514">
            <v>0</v>
          </cell>
          <cell r="J4514">
            <v>2005</v>
          </cell>
          <cell r="K4514">
            <v>6</v>
          </cell>
          <cell r="L4514" t="str">
            <v>Comedy</v>
          </cell>
          <cell r="M4514" t="str">
            <v>Drama</v>
          </cell>
          <cell r="N4514" t="str">
            <v>Family</v>
          </cell>
          <cell r="O4514" t="str">
            <v>Sport</v>
          </cell>
        </row>
        <row r="4515">
          <cell r="A4515" t="str">
            <v>Nick Park</v>
          </cell>
          <cell r="B4515">
            <v>7</v>
          </cell>
          <cell r="C4515">
            <v>0</v>
          </cell>
          <cell r="D4515" t="str">
            <v>Animation|Comedy|Family</v>
          </cell>
          <cell r="E4515" t="str">
            <v xml:space="preserve">Shaun the SheepÂ             </v>
          </cell>
          <cell r="F4515" t="str">
            <v>http://www.imdb.com/title/tt0983983/?ref_=fn_tt_tt_1</v>
          </cell>
          <cell r="G4515" t="str">
            <v>English</v>
          </cell>
          <cell r="H4515" t="str">
            <v>UK</v>
          </cell>
          <cell r="I4515">
            <v>0</v>
          </cell>
          <cell r="K4515">
            <v>8.3000000000000007</v>
          </cell>
          <cell r="L4515" t="str">
            <v>Animation</v>
          </cell>
          <cell r="M4515" t="str">
            <v>Comedy</v>
          </cell>
          <cell r="N4515" t="str">
            <v>Family</v>
          </cell>
        </row>
        <row r="4516">
          <cell r="A4516" t="str">
            <v>Bill Paxton</v>
          </cell>
          <cell r="B4516">
            <v>120</v>
          </cell>
          <cell r="C4516">
            <v>15331289</v>
          </cell>
          <cell r="D4516" t="str">
            <v>Drama|History|Sport</v>
          </cell>
          <cell r="E4516" t="str">
            <v>The Greatest Game Ever PlayedÂ </v>
          </cell>
          <cell r="F4516" t="str">
            <v>http://www.imdb.com/title/tt0388980/?ref_=fn_tt_tt_1</v>
          </cell>
          <cell r="G4516" t="str">
            <v>English</v>
          </cell>
          <cell r="H4516" t="str">
            <v>USA</v>
          </cell>
          <cell r="I4516">
            <v>0</v>
          </cell>
          <cell r="J4516">
            <v>2005</v>
          </cell>
          <cell r="K4516">
            <v>7.5</v>
          </cell>
          <cell r="L4516" t="str">
            <v>Drama</v>
          </cell>
          <cell r="M4516" t="str">
            <v>History</v>
          </cell>
          <cell r="N4516" t="str">
            <v>Sport</v>
          </cell>
        </row>
        <row r="4517">
          <cell r="A4517" t="str">
            <v>Akiva Schaffer</v>
          </cell>
          <cell r="B4517">
            <v>88</v>
          </cell>
          <cell r="C4517">
            <v>13920741</v>
          </cell>
          <cell r="D4517" t="str">
            <v>Comedy</v>
          </cell>
          <cell r="E4517" t="str">
            <v>Hot RodÂ </v>
          </cell>
          <cell r="F4517" t="str">
            <v>http://www.imdb.com/title/tt0787475/?ref_=fn_tt_tt_1</v>
          </cell>
          <cell r="G4517" t="str">
            <v>English</v>
          </cell>
          <cell r="H4517" t="str">
            <v>USA</v>
          </cell>
          <cell r="I4517">
            <v>0</v>
          </cell>
          <cell r="J4517">
            <v>2007</v>
          </cell>
          <cell r="K4517">
            <v>6.7</v>
          </cell>
          <cell r="L4517" t="str">
            <v>Comedy</v>
          </cell>
          <cell r="M4517">
            <v>0</v>
          </cell>
        </row>
        <row r="4518">
          <cell r="A4518" t="str">
            <v>Craig McCracken</v>
          </cell>
          <cell r="B4518">
            <v>30</v>
          </cell>
          <cell r="C4518">
            <v>0</v>
          </cell>
          <cell r="D4518" t="str">
            <v>Action|Animation|Comedy|Family|Fantasy|Sci-Fi</v>
          </cell>
          <cell r="E4518" t="str">
            <v xml:space="preserve">The Powerpuff GirlsÂ             </v>
          </cell>
          <cell r="F4518" t="str">
            <v>http://www.imdb.com/title/tt0175058/?ref_=fn_tt_tt_1</v>
          </cell>
          <cell r="G4518" t="str">
            <v>English</v>
          </cell>
          <cell r="H4518" t="str">
            <v>USA</v>
          </cell>
          <cell r="I4518">
            <v>0</v>
          </cell>
          <cell r="K4518">
            <v>7.2</v>
          </cell>
          <cell r="L4518" t="str">
            <v>Action</v>
          </cell>
          <cell r="M4518" t="str">
            <v>Animation</v>
          </cell>
          <cell r="N4518" t="str">
            <v>Comedy</v>
          </cell>
          <cell r="O4518" t="str">
            <v>Family</v>
          </cell>
        </row>
        <row r="4519">
          <cell r="A4519" t="str">
            <v>Andrew Adamson</v>
          </cell>
          <cell r="B4519">
            <v>91</v>
          </cell>
          <cell r="C4519">
            <v>12495865</v>
          </cell>
          <cell r="D4519" t="str">
            <v>Fantasy</v>
          </cell>
          <cell r="E4519" t="str">
            <v>Cirque du Soleil: Worlds AwayÂ </v>
          </cell>
          <cell r="F4519" t="str">
            <v>http://www.imdb.com/title/tt1792647/?ref_=fn_tt_tt_1</v>
          </cell>
          <cell r="G4519" t="str">
            <v>English</v>
          </cell>
          <cell r="H4519" t="str">
            <v>USA</v>
          </cell>
          <cell r="I4519">
            <v>0</v>
          </cell>
          <cell r="J4519">
            <v>2012</v>
          </cell>
          <cell r="K4519">
            <v>6.8</v>
          </cell>
          <cell r="L4519" t="str">
            <v>Fantasy</v>
          </cell>
          <cell r="M4519">
            <v>0</v>
          </cell>
        </row>
        <row r="4520">
          <cell r="A4520" t="str">
            <v>Ben Stassen</v>
          </cell>
          <cell r="B4520">
            <v>88</v>
          </cell>
          <cell r="C4520">
            <v>0</v>
          </cell>
          <cell r="D4520" t="str">
            <v>Adventure|Animation|Family</v>
          </cell>
          <cell r="E4520" t="str">
            <v>A Turtle's Tale: Sammy's AdventuresÂ </v>
          </cell>
          <cell r="F4520" t="str">
            <v>http://www.imdb.com/title/tt1230204/?ref_=fn_tt_tt_1</v>
          </cell>
          <cell r="G4520" t="str">
            <v>English</v>
          </cell>
          <cell r="H4520" t="str">
            <v>France</v>
          </cell>
          <cell r="I4520">
            <v>0</v>
          </cell>
          <cell r="J4520">
            <v>2010</v>
          </cell>
          <cell r="K4520">
            <v>6.1</v>
          </cell>
          <cell r="L4520" t="str">
            <v>Adventure</v>
          </cell>
          <cell r="M4520" t="str">
            <v>Animation</v>
          </cell>
          <cell r="N4520" t="str">
            <v>Family</v>
          </cell>
        </row>
        <row r="4521">
          <cell r="A4521" t="str">
            <v>Paul Haggis</v>
          </cell>
          <cell r="B4521">
            <v>121</v>
          </cell>
          <cell r="C4521">
            <v>6777589</v>
          </cell>
          <cell r="D4521" t="str">
            <v>Crime|Drama|Mystery|Thriller</v>
          </cell>
          <cell r="E4521" t="str">
            <v>In the Valley of ElahÂ </v>
          </cell>
          <cell r="F4521" t="str">
            <v>http://www.imdb.com/title/tt0478134/?ref_=fn_tt_tt_1</v>
          </cell>
          <cell r="G4521" t="str">
            <v>English</v>
          </cell>
          <cell r="H4521" t="str">
            <v>USA</v>
          </cell>
          <cell r="I4521">
            <v>0</v>
          </cell>
          <cell r="J4521">
            <v>2007</v>
          </cell>
          <cell r="K4521">
            <v>7.2</v>
          </cell>
          <cell r="L4521" t="str">
            <v>Crime</v>
          </cell>
          <cell r="M4521" t="str">
            <v>Drama</v>
          </cell>
          <cell r="N4521" t="str">
            <v>Mystery</v>
          </cell>
          <cell r="O4521" t="str">
            <v>Thriller</v>
          </cell>
        </row>
        <row r="4522">
          <cell r="A4522" t="str">
            <v>Matthew Parkhill</v>
          </cell>
          <cell r="B4522">
            <v>50</v>
          </cell>
          <cell r="C4522">
            <v>0</v>
          </cell>
          <cell r="D4522" t="str">
            <v>Action|Crime|Drama|Thriller</v>
          </cell>
          <cell r="E4522" t="str">
            <v xml:space="preserve">RogueÂ             </v>
          </cell>
          <cell r="F4522" t="str">
            <v>http://www.imdb.com/title/tt2397255/?ref_=fn_tt_tt_1</v>
          </cell>
          <cell r="G4522" t="str">
            <v>English</v>
          </cell>
          <cell r="H4522" t="str">
            <v>USA</v>
          </cell>
          <cell r="I4522">
            <v>0</v>
          </cell>
          <cell r="K4522">
            <v>6.8</v>
          </cell>
          <cell r="L4522" t="str">
            <v>Action</v>
          </cell>
          <cell r="M4522" t="str">
            <v>Crime</v>
          </cell>
          <cell r="N4522" t="str">
            <v>Drama</v>
          </cell>
          <cell r="O4522" t="str">
            <v>Thriller</v>
          </cell>
        </row>
        <row r="4523">
          <cell r="A4523" t="str">
            <v>Susanna White</v>
          </cell>
          <cell r="B4523">
            <v>108</v>
          </cell>
          <cell r="C4523">
            <v>3108216</v>
          </cell>
          <cell r="D4523" t="str">
            <v>Thriller</v>
          </cell>
          <cell r="E4523" t="str">
            <v>Our Kind of TraitorÂ </v>
          </cell>
          <cell r="F4523" t="str">
            <v>http://www.imdb.com/title/tt1995390/?ref_=fn_tt_tt_1</v>
          </cell>
          <cell r="G4523" t="str">
            <v>English</v>
          </cell>
          <cell r="H4523" t="str">
            <v>UK</v>
          </cell>
          <cell r="I4523">
            <v>0</v>
          </cell>
          <cell r="J4523">
            <v>2016</v>
          </cell>
          <cell r="K4523">
            <v>6.4</v>
          </cell>
          <cell r="L4523" t="str">
            <v>Thriller</v>
          </cell>
          <cell r="M4523">
            <v>0</v>
          </cell>
        </row>
        <row r="4524">
          <cell r="A4524" t="str">
            <v>Laurence Dunmore</v>
          </cell>
          <cell r="B4524">
            <v>114</v>
          </cell>
          <cell r="C4524">
            <v>4829497</v>
          </cell>
          <cell r="D4524" t="str">
            <v>Drama|Romance</v>
          </cell>
          <cell r="E4524" t="str">
            <v>The LibertineÂ </v>
          </cell>
          <cell r="F4524" t="str">
            <v>http://www.imdb.com/title/tt0375920/?ref_=fn_tt_tt_1</v>
          </cell>
          <cell r="G4524" t="str">
            <v>English</v>
          </cell>
          <cell r="H4524" t="str">
            <v>UK</v>
          </cell>
          <cell r="I4524">
            <v>0</v>
          </cell>
          <cell r="J4524">
            <v>2004</v>
          </cell>
          <cell r="K4524">
            <v>6.4</v>
          </cell>
          <cell r="L4524" t="str">
            <v>Drama</v>
          </cell>
          <cell r="M4524" t="str">
            <v>Romance</v>
          </cell>
        </row>
        <row r="4525">
          <cell r="A4525" t="str">
            <v>Tyler Perry</v>
          </cell>
          <cell r="B4525">
            <v>133</v>
          </cell>
          <cell r="C4525">
            <v>37721949</v>
          </cell>
          <cell r="D4525" t="str">
            <v>Drama</v>
          </cell>
          <cell r="E4525" t="str">
            <v>For Colored GirlsÂ </v>
          </cell>
          <cell r="F4525" t="str">
            <v>http://www.imdb.com/title/tt1405500/?ref_=fn_tt_tt_1</v>
          </cell>
          <cell r="G4525" t="str">
            <v>English</v>
          </cell>
          <cell r="H4525" t="str">
            <v>USA</v>
          </cell>
          <cell r="I4525">
            <v>0</v>
          </cell>
          <cell r="J4525">
            <v>2010</v>
          </cell>
          <cell r="K4525">
            <v>6</v>
          </cell>
          <cell r="L4525" t="str">
            <v>Drama</v>
          </cell>
          <cell r="M4525">
            <v>0</v>
          </cell>
        </row>
        <row r="4526">
          <cell r="A4526" t="str">
            <v>Jaume Collet-Serra</v>
          </cell>
          <cell r="B4526">
            <v>123</v>
          </cell>
          <cell r="C4526">
            <v>41573740</v>
          </cell>
          <cell r="D4526" t="str">
            <v>Horror|Mystery|Thriller</v>
          </cell>
          <cell r="E4526" t="str">
            <v>OrphanÂ </v>
          </cell>
          <cell r="F4526" t="str">
            <v>http://www.imdb.com/title/tt1148204/?ref_=fn_tt_tt_1</v>
          </cell>
          <cell r="G4526" t="str">
            <v>English</v>
          </cell>
          <cell r="H4526" t="str">
            <v>USA</v>
          </cell>
          <cell r="I4526">
            <v>0</v>
          </cell>
          <cell r="J4526">
            <v>2009</v>
          </cell>
          <cell r="K4526">
            <v>7</v>
          </cell>
          <cell r="L4526" t="str">
            <v>Horror</v>
          </cell>
          <cell r="M4526" t="str">
            <v>Mystery</v>
          </cell>
          <cell r="N4526" t="str">
            <v>Thriller</v>
          </cell>
        </row>
        <row r="4527">
          <cell r="A4527" t="str">
            <v>Tyler Perry</v>
          </cell>
          <cell r="B4527">
            <v>30</v>
          </cell>
          <cell r="C4527">
            <v>0</v>
          </cell>
          <cell r="D4527" t="str">
            <v>Comedy</v>
          </cell>
          <cell r="E4527" t="str">
            <v xml:space="preserve">Meet the BrownsÂ             </v>
          </cell>
          <cell r="F4527" t="str">
            <v>http://www.imdb.com/title/tt1319598/?ref_=fn_tt_tt_1</v>
          </cell>
          <cell r="G4527" t="str">
            <v>English</v>
          </cell>
          <cell r="H4527" t="str">
            <v>USA</v>
          </cell>
          <cell r="I4527">
            <v>0</v>
          </cell>
          <cell r="K4527">
            <v>3.5</v>
          </cell>
          <cell r="L4527" t="str">
            <v>Comedy</v>
          </cell>
          <cell r="M4527">
            <v>0</v>
          </cell>
        </row>
        <row r="4528">
          <cell r="A4528" t="str">
            <v>Nelson McCormick</v>
          </cell>
          <cell r="B4528">
            <v>101</v>
          </cell>
          <cell r="C4528">
            <v>29062561</v>
          </cell>
          <cell r="D4528" t="str">
            <v>Crime|Thriller</v>
          </cell>
          <cell r="E4528" t="str">
            <v>The StepfatherÂ </v>
          </cell>
          <cell r="F4528" t="str">
            <v>http://www.imdb.com/title/tt0814335/?ref_=fn_tt_tt_1</v>
          </cell>
          <cell r="G4528" t="str">
            <v>English</v>
          </cell>
          <cell r="H4528" t="str">
            <v>USA</v>
          </cell>
          <cell r="I4528">
            <v>0</v>
          </cell>
          <cell r="J4528">
            <v>2009</v>
          </cell>
          <cell r="K4528">
            <v>5.6</v>
          </cell>
          <cell r="L4528" t="str">
            <v>Crime</v>
          </cell>
          <cell r="M4528" t="str">
            <v>Thriller</v>
          </cell>
        </row>
        <row r="4529">
          <cell r="A4529" t="str">
            <v>Jessica Bendinger</v>
          </cell>
          <cell r="B4529">
            <v>103</v>
          </cell>
          <cell r="C4529">
            <v>26870825</v>
          </cell>
          <cell r="D4529" t="str">
            <v>Comedy|Drama|Sport</v>
          </cell>
          <cell r="E4529" t="str">
            <v>Stick ItÂ </v>
          </cell>
          <cell r="F4529" t="str">
            <v>http://www.imdb.com/title/tt0430634/?ref_=fn_tt_tt_1</v>
          </cell>
          <cell r="G4529" t="str">
            <v>English</v>
          </cell>
          <cell r="H4529" t="str">
            <v>Germany</v>
          </cell>
          <cell r="I4529">
            <v>0</v>
          </cell>
          <cell r="J4529">
            <v>2006</v>
          </cell>
          <cell r="K4529">
            <v>6.4</v>
          </cell>
          <cell r="L4529" t="str">
            <v>Comedy</v>
          </cell>
          <cell r="M4529" t="str">
            <v>Drama</v>
          </cell>
          <cell r="N4529" t="str">
            <v>Sport</v>
          </cell>
        </row>
        <row r="4530">
          <cell r="A4530" t="str">
            <v>Ed Harris</v>
          </cell>
          <cell r="B4530">
            <v>115</v>
          </cell>
          <cell r="C4530">
            <v>20207003</v>
          </cell>
          <cell r="D4530" t="str">
            <v>Crime|Drama|Western</v>
          </cell>
          <cell r="E4530" t="str">
            <v>AppaloosaÂ </v>
          </cell>
          <cell r="F4530" t="str">
            <v>http://www.imdb.com/title/tt0800308/?ref_=fn_tt_tt_1</v>
          </cell>
          <cell r="G4530" t="str">
            <v>English</v>
          </cell>
          <cell r="H4530" t="str">
            <v>USA</v>
          </cell>
          <cell r="I4530">
            <v>0</v>
          </cell>
          <cell r="J4530">
            <v>2008</v>
          </cell>
          <cell r="K4530">
            <v>6.8</v>
          </cell>
          <cell r="L4530" t="str">
            <v>Crime</v>
          </cell>
          <cell r="M4530" t="str">
            <v>Drama</v>
          </cell>
          <cell r="N4530" t="str">
            <v>Western</v>
          </cell>
        </row>
        <row r="4531">
          <cell r="A4531" t="str">
            <v>Arleen Sorkin</v>
          </cell>
          <cell r="B4531">
            <v>30</v>
          </cell>
          <cell r="C4531">
            <v>0</v>
          </cell>
          <cell r="D4531" t="str">
            <v>Comedy</v>
          </cell>
          <cell r="E4531" t="str">
            <v xml:space="preserve">Fired UpÂ             </v>
          </cell>
          <cell r="F4531" t="str">
            <v>http://www.imdb.com/title/tt0118315/?ref_=fn_tt_tt_1</v>
          </cell>
          <cell r="G4531" t="str">
            <v>English</v>
          </cell>
          <cell r="H4531" t="str">
            <v>USA</v>
          </cell>
          <cell r="I4531">
            <v>0</v>
          </cell>
          <cell r="K4531">
            <v>6.7</v>
          </cell>
          <cell r="L4531" t="str">
            <v>Comedy</v>
          </cell>
          <cell r="M4531">
            <v>0</v>
          </cell>
        </row>
        <row r="4532">
          <cell r="A4532" t="str">
            <v>Michael Moore</v>
          </cell>
          <cell r="B4532">
            <v>105</v>
          </cell>
          <cell r="C4532">
            <v>14359793</v>
          </cell>
          <cell r="D4532" t="str">
            <v>Crime|Documentary|News</v>
          </cell>
          <cell r="E4532" t="str">
            <v>Capitalism: A Love StoryÂ </v>
          </cell>
          <cell r="F4532" t="str">
            <v>http://www.imdb.com/title/tt1232207/?ref_=fn_tt_tt_1</v>
          </cell>
          <cell r="G4532" t="str">
            <v>English</v>
          </cell>
          <cell r="H4532" t="str">
            <v>USA</v>
          </cell>
          <cell r="I4532">
            <v>0</v>
          </cell>
          <cell r="J4532">
            <v>2009</v>
          </cell>
          <cell r="K4532">
            <v>7.4</v>
          </cell>
          <cell r="L4532" t="str">
            <v>Crime</v>
          </cell>
          <cell r="M4532" t="str">
            <v>Documentary</v>
          </cell>
          <cell r="N4532" t="str">
            <v>News</v>
          </cell>
        </row>
        <row r="4533">
          <cell r="A4533" t="str">
            <v>Kenneth Biller</v>
          </cell>
          <cell r="B4533">
            <v>42</v>
          </cell>
          <cell r="C4533">
            <v>0</v>
          </cell>
          <cell r="D4533" t="str">
            <v>Crime|Drama|Mystery|Thriller</v>
          </cell>
          <cell r="E4533" t="str">
            <v xml:space="preserve">PerceptionÂ             </v>
          </cell>
          <cell r="F4533" t="str">
            <v>http://www.imdb.com/title/tt1714204/?ref_=fn_tt_tt_1</v>
          </cell>
          <cell r="G4533" t="str">
            <v>English</v>
          </cell>
          <cell r="H4533" t="str">
            <v>USA</v>
          </cell>
          <cell r="I4533">
            <v>0</v>
          </cell>
          <cell r="K4533">
            <v>7.5</v>
          </cell>
          <cell r="L4533" t="str">
            <v>Crime</v>
          </cell>
          <cell r="M4533" t="str">
            <v>Drama</v>
          </cell>
          <cell r="N4533" t="str">
            <v>Mystery</v>
          </cell>
          <cell r="O4533" t="str">
            <v>Thriller</v>
          </cell>
        </row>
        <row r="4534">
          <cell r="A4534" t="str">
            <v>Andrew Jarecki</v>
          </cell>
          <cell r="B4534">
            <v>101</v>
          </cell>
          <cell r="C4534">
            <v>578382</v>
          </cell>
          <cell r="D4534" t="str">
            <v>Crime|Drama|Mystery|Romance|Thriller</v>
          </cell>
          <cell r="E4534" t="str">
            <v>All Good ThingsÂ </v>
          </cell>
          <cell r="F4534" t="str">
            <v>http://www.imdb.com/title/tt1175709/?ref_=fn_tt_tt_1</v>
          </cell>
          <cell r="G4534" t="str">
            <v>English</v>
          </cell>
          <cell r="H4534" t="str">
            <v>USA</v>
          </cell>
          <cell r="I4534">
            <v>0</v>
          </cell>
          <cell r="J4534">
            <v>2010</v>
          </cell>
          <cell r="K4534">
            <v>6.3</v>
          </cell>
          <cell r="L4534" t="str">
            <v>Crime</v>
          </cell>
          <cell r="M4534" t="str">
            <v>Drama</v>
          </cell>
          <cell r="N4534" t="str">
            <v>Mystery</v>
          </cell>
          <cell r="O4534" t="str">
            <v>Romance</v>
          </cell>
        </row>
        <row r="4535">
          <cell r="A4535" t="str">
            <v>Stephen Chow</v>
          </cell>
          <cell r="B4535">
            <v>86</v>
          </cell>
          <cell r="C4535">
            <v>206678</v>
          </cell>
          <cell r="D4535" t="str">
            <v>Comedy|Family|Sci-Fi</v>
          </cell>
          <cell r="E4535" t="str">
            <v>CJ7Â </v>
          </cell>
          <cell r="F4535" t="str">
            <v>http://www.imdb.com/title/tt0940709/?ref_=fn_tt_tt_1</v>
          </cell>
          <cell r="G4535" t="str">
            <v>Cantonese</v>
          </cell>
          <cell r="H4535" t="str">
            <v>Hong Kong</v>
          </cell>
          <cell r="I4535">
            <v>0</v>
          </cell>
          <cell r="J4535">
            <v>2008</v>
          </cell>
          <cell r="K4535">
            <v>6.5</v>
          </cell>
          <cell r="L4535" t="str">
            <v>Comedy</v>
          </cell>
          <cell r="M4535" t="str">
            <v>Family</v>
          </cell>
          <cell r="N4535" t="str">
            <v>Sci-Fi</v>
          </cell>
        </row>
        <row r="4536">
          <cell r="A4536" t="str">
            <v>Alejandro AmenÃ¡bar</v>
          </cell>
          <cell r="B4536">
            <v>106</v>
          </cell>
          <cell r="C4536">
            <v>54734</v>
          </cell>
          <cell r="D4536" t="str">
            <v>Crime|Drama|Mystery|Thriller</v>
          </cell>
          <cell r="E4536" t="str">
            <v>RegressionÂ </v>
          </cell>
          <cell r="F4536" t="str">
            <v>http://www.imdb.com/title/tt3319920/?ref_=fn_tt_tt_1</v>
          </cell>
          <cell r="G4536" t="str">
            <v>English</v>
          </cell>
          <cell r="H4536" t="str">
            <v>Spain</v>
          </cell>
          <cell r="I4536">
            <v>0</v>
          </cell>
          <cell r="J4536">
            <v>2015</v>
          </cell>
          <cell r="K4536">
            <v>5.7</v>
          </cell>
          <cell r="L4536" t="str">
            <v>Crime</v>
          </cell>
          <cell r="M4536" t="str">
            <v>Drama</v>
          </cell>
          <cell r="N4536" t="str">
            <v>Mystery</v>
          </cell>
          <cell r="O4536" t="str">
            <v>Thriller</v>
          </cell>
        </row>
        <row r="4537">
          <cell r="A4537" t="str">
            <v>Gnana Rajasekaran</v>
          </cell>
          <cell r="B4537">
            <v>153</v>
          </cell>
          <cell r="C4537">
            <v>0</v>
          </cell>
          <cell r="D4537" t="str">
            <v>Biography|Drama|History</v>
          </cell>
          <cell r="E4537" t="str">
            <v>RamanujanÂ </v>
          </cell>
          <cell r="F4537" t="str">
            <v>http://www.imdb.com/title/tt3037162/?ref_=fn_tt_tt_1</v>
          </cell>
          <cell r="G4537" t="str">
            <v>English</v>
          </cell>
          <cell r="H4537" t="str">
            <v>India</v>
          </cell>
          <cell r="I4537">
            <v>0</v>
          </cell>
          <cell r="J4537">
            <v>2014</v>
          </cell>
          <cell r="K4537">
            <v>7</v>
          </cell>
          <cell r="L4537" t="str">
            <v>Biography</v>
          </cell>
          <cell r="M4537" t="str">
            <v>Drama</v>
          </cell>
          <cell r="N4537" t="str">
            <v>History</v>
          </cell>
        </row>
        <row r="4538">
          <cell r="A4538" t="str">
            <v>SallyAnn Salsano</v>
          </cell>
          <cell r="B4538">
            <v>43</v>
          </cell>
          <cell r="C4538">
            <v>0</v>
          </cell>
          <cell r="D4538" t="str">
            <v>Comedy|Drama|Reality-TV|Romance</v>
          </cell>
          <cell r="E4538" t="str">
            <v xml:space="preserve">Gone, Baby, GoneÂ             </v>
          </cell>
          <cell r="F4538" t="str">
            <v>https://www.imdb.com/title/tt1563069/?ref_=tt_ov_sr</v>
          </cell>
          <cell r="G4538" t="str">
            <v>English</v>
          </cell>
          <cell r="I4538">
            <v>0</v>
          </cell>
          <cell r="K4538">
            <v>6.6</v>
          </cell>
          <cell r="L4538" t="str">
            <v>Comedy</v>
          </cell>
          <cell r="M4538" t="str">
            <v>Drama</v>
          </cell>
          <cell r="N4538" t="str">
            <v>Reality-TV</v>
          </cell>
          <cell r="O4538" t="str">
            <v>Romance</v>
          </cell>
        </row>
        <row r="4539">
          <cell r="A4539" t="str">
            <v>Alan Yuen</v>
          </cell>
          <cell r="B4539">
            <v>118</v>
          </cell>
          <cell r="C4539">
            <v>0</v>
          </cell>
          <cell r="D4539" t="str">
            <v>Action|Crime|Thriller</v>
          </cell>
          <cell r="E4539" t="str">
            <v>FirestormÂ </v>
          </cell>
          <cell r="F4539" t="str">
            <v>http://www.imdb.com/title/tt3341072/?ref_=fn_tt_tt_1</v>
          </cell>
          <cell r="G4539" t="str">
            <v>Mandarin</v>
          </cell>
          <cell r="H4539" t="str">
            <v>China</v>
          </cell>
          <cell r="I4539">
            <v>0</v>
          </cell>
          <cell r="J4539">
            <v>2013</v>
          </cell>
          <cell r="K4539">
            <v>6.2</v>
          </cell>
          <cell r="L4539" t="str">
            <v>Action</v>
          </cell>
          <cell r="M4539" t="str">
            <v>Crime</v>
          </cell>
          <cell r="N4539" t="str">
            <v>Thriller</v>
          </cell>
        </row>
        <row r="4540">
          <cell r="A4540" t="str">
            <v>Daniel Barnz</v>
          </cell>
          <cell r="B4540">
            <v>121</v>
          </cell>
          <cell r="C4540">
            <v>5308553</v>
          </cell>
          <cell r="D4540" t="str">
            <v>Drama</v>
          </cell>
          <cell r="E4540" t="str">
            <v>Won't Back DownÂ </v>
          </cell>
          <cell r="F4540" t="str">
            <v>http://www.imdb.com/title/tt1870529/?ref_=fn_tt_tt_1</v>
          </cell>
          <cell r="G4540" t="str">
            <v>English</v>
          </cell>
          <cell r="H4540" t="str">
            <v>USA</v>
          </cell>
          <cell r="I4540">
            <v>0</v>
          </cell>
          <cell r="J4540">
            <v>2012</v>
          </cell>
          <cell r="K4540">
            <v>6.4</v>
          </cell>
          <cell r="L4540" t="str">
            <v>Drama</v>
          </cell>
          <cell r="M4540">
            <v>0</v>
          </cell>
        </row>
        <row r="4541">
          <cell r="A4541" t="str">
            <v>James Schamus</v>
          </cell>
          <cell r="B4541">
            <v>110</v>
          </cell>
          <cell r="C4541">
            <v>560512</v>
          </cell>
          <cell r="D4541" t="str">
            <v>Drama</v>
          </cell>
          <cell r="E4541" t="str">
            <v>IndignationÂ </v>
          </cell>
          <cell r="F4541" t="str">
            <v>http://www.imdb.com/title/tt4193394/?ref_=fn_tt_tt_1</v>
          </cell>
          <cell r="G4541" t="str">
            <v>Hebrew</v>
          </cell>
          <cell r="H4541" t="str">
            <v>USA</v>
          </cell>
          <cell r="I4541">
            <v>0</v>
          </cell>
          <cell r="J4541">
            <v>2016</v>
          </cell>
          <cell r="K4541">
            <v>7.8</v>
          </cell>
          <cell r="L4541" t="str">
            <v>Drama</v>
          </cell>
          <cell r="M4541">
            <v>0</v>
          </cell>
        </row>
        <row r="4542">
          <cell r="A4542" t="str">
            <v>Danny Pang</v>
          </cell>
          <cell r="B4542">
            <v>107</v>
          </cell>
          <cell r="C4542">
            <v>0</v>
          </cell>
          <cell r="D4542" t="str">
            <v>Action</v>
          </cell>
          <cell r="E4542" t="str">
            <v>Out of InfernoÂ </v>
          </cell>
          <cell r="F4542" t="str">
            <v>http://www.imdb.com/title/tt2957680/?ref_=fn_tt_tt_1</v>
          </cell>
          <cell r="G4542" t="str">
            <v>Chinese</v>
          </cell>
          <cell r="H4542" t="str">
            <v>China</v>
          </cell>
          <cell r="I4542">
            <v>0</v>
          </cell>
          <cell r="J4542">
            <v>2013</v>
          </cell>
          <cell r="K4542">
            <v>5.7</v>
          </cell>
          <cell r="L4542" t="str">
            <v>Action</v>
          </cell>
          <cell r="M4542">
            <v>0</v>
          </cell>
        </row>
        <row r="4543">
          <cell r="A4543" t="str">
            <v>Josh Schwartz</v>
          </cell>
          <cell r="B4543">
            <v>44</v>
          </cell>
          <cell r="C4543">
            <v>0</v>
          </cell>
          <cell r="D4543" t="str">
            <v>Comedy|Drama|Romance</v>
          </cell>
          <cell r="E4543" t="str">
            <v xml:space="preserve">The O.C.Â             </v>
          </cell>
          <cell r="F4543" t="str">
            <v>http://www.imdb.com/title/tt0362359/?ref_=fn_tt_tt_1</v>
          </cell>
          <cell r="G4543" t="str">
            <v>English</v>
          </cell>
          <cell r="H4543" t="str">
            <v>USA</v>
          </cell>
          <cell r="I4543">
            <v>0</v>
          </cell>
          <cell r="K4543">
            <v>7.5</v>
          </cell>
          <cell r="L4543" t="str">
            <v>Comedy</v>
          </cell>
          <cell r="M4543" t="str">
            <v>Drama</v>
          </cell>
          <cell r="N4543" t="str">
            <v>Romance</v>
          </cell>
        </row>
        <row r="4544">
          <cell r="A4544" t="str">
            <v>Bruce Beresford</v>
          </cell>
          <cell r="B4544">
            <v>117</v>
          </cell>
          <cell r="C4544">
            <v>4806750</v>
          </cell>
          <cell r="D4544" t="str">
            <v>Biography|Drama|Music|Romance</v>
          </cell>
          <cell r="E4544" t="str">
            <v>Mao's Last DancerÂ </v>
          </cell>
          <cell r="F4544" t="str">
            <v>http://www.imdb.com/title/tt1071812/?ref_=fn_tt_tt_1</v>
          </cell>
          <cell r="G4544" t="str">
            <v>English</v>
          </cell>
          <cell r="H4544" t="str">
            <v>Australia</v>
          </cell>
          <cell r="I4544">
            <v>0</v>
          </cell>
          <cell r="J4544">
            <v>2009</v>
          </cell>
          <cell r="K4544">
            <v>7.4</v>
          </cell>
          <cell r="L4544" t="str">
            <v>Biography</v>
          </cell>
          <cell r="M4544" t="str">
            <v>Drama</v>
          </cell>
          <cell r="N4544" t="str">
            <v>Music</v>
          </cell>
          <cell r="O4544" t="str">
            <v>Romance</v>
          </cell>
        </row>
        <row r="4545">
          <cell r="A4545" t="str">
            <v>John Bellucci</v>
          </cell>
          <cell r="B4545">
            <v>60</v>
          </cell>
          <cell r="C4545">
            <v>0</v>
          </cell>
          <cell r="D4545" t="str">
            <v>Drama|Mystery</v>
          </cell>
          <cell r="E4545" t="str">
            <v xml:space="preserve">UnforgettableÂ             </v>
          </cell>
          <cell r="F4545" t="str">
            <v>http://www.imdb.com/title/tt1842530/?ref_=fn_tt_tt_1</v>
          </cell>
          <cell r="G4545" t="str">
            <v>English</v>
          </cell>
          <cell r="H4545" t="str">
            <v>USA</v>
          </cell>
          <cell r="I4545">
            <v>0</v>
          </cell>
          <cell r="K4545">
            <v>6.7</v>
          </cell>
          <cell r="L4545" t="str">
            <v>Drama</v>
          </cell>
          <cell r="M4545" t="str">
            <v>Mystery</v>
          </cell>
        </row>
        <row r="4546">
          <cell r="A4546" t="str">
            <v>Zack Ward</v>
          </cell>
          <cell r="B4546">
            <v>92</v>
          </cell>
          <cell r="C4546">
            <v>0</v>
          </cell>
          <cell r="D4546" t="str">
            <v>Horror</v>
          </cell>
          <cell r="E4546" t="str">
            <v>RestorationÂ </v>
          </cell>
          <cell r="F4546" t="str">
            <v>http://www.imdb.com/title/tt4517738/?ref_=fn_tt_tt_1</v>
          </cell>
          <cell r="G4546" t="str">
            <v>English</v>
          </cell>
          <cell r="H4546" t="str">
            <v>USA</v>
          </cell>
          <cell r="I4546">
            <v>0</v>
          </cell>
          <cell r="J4546">
            <v>2016</v>
          </cell>
          <cell r="K4546">
            <v>4</v>
          </cell>
          <cell r="L4546" t="str">
            <v>Horror</v>
          </cell>
          <cell r="M4546">
            <v>0</v>
          </cell>
        </row>
        <row r="4547">
          <cell r="A4547" t="str">
            <v>NimrÃ³d Antal</v>
          </cell>
          <cell r="B4547">
            <v>93</v>
          </cell>
          <cell r="C4547">
            <v>3419967</v>
          </cell>
          <cell r="D4547" t="str">
            <v>Music</v>
          </cell>
          <cell r="E4547" t="str">
            <v>Metallica Through the NeverÂ </v>
          </cell>
          <cell r="F4547" t="str">
            <v>http://www.imdb.com/title/tt2172935/?ref_=fn_tt_tt_1</v>
          </cell>
          <cell r="G4547" t="str">
            <v>English</v>
          </cell>
          <cell r="H4547" t="str">
            <v>USA</v>
          </cell>
          <cell r="I4547">
            <v>0</v>
          </cell>
          <cell r="J4547">
            <v>2013</v>
          </cell>
          <cell r="K4547">
            <v>7.2</v>
          </cell>
          <cell r="L4547" t="str">
            <v>Music</v>
          </cell>
          <cell r="M4547">
            <v>0</v>
          </cell>
        </row>
        <row r="4548">
          <cell r="A4548" t="str">
            <v>Olivier Assayas</v>
          </cell>
          <cell r="B4548">
            <v>334</v>
          </cell>
          <cell r="C4548">
            <v>145118</v>
          </cell>
          <cell r="D4548" t="str">
            <v>Biography|Crime|Drama|Thriller</v>
          </cell>
          <cell r="E4548" t="str">
            <v xml:space="preserve">CarlosÂ             </v>
          </cell>
          <cell r="F4548" t="str">
            <v>http://www.imdb.com/title/tt1321865/?ref_=fn_tt_tt_1</v>
          </cell>
          <cell r="G4548" t="str">
            <v>English</v>
          </cell>
          <cell r="H4548" t="str">
            <v>France</v>
          </cell>
          <cell r="I4548">
            <v>0</v>
          </cell>
          <cell r="K4548">
            <v>7.7</v>
          </cell>
          <cell r="L4548" t="str">
            <v>Biography</v>
          </cell>
          <cell r="M4548" t="str">
            <v>Crime</v>
          </cell>
          <cell r="N4548" t="str">
            <v>Drama</v>
          </cell>
          <cell r="O4548" t="str">
            <v>Thriller</v>
          </cell>
        </row>
        <row r="4549">
          <cell r="A4549" t="str">
            <v>Tyler Perry</v>
          </cell>
          <cell r="B4549">
            <v>103</v>
          </cell>
          <cell r="C4549">
            <v>90485233</v>
          </cell>
          <cell r="D4549" t="str">
            <v>Comedy|Crime|Drama</v>
          </cell>
          <cell r="E4549" t="str">
            <v>Madea Goes to JailÂ </v>
          </cell>
          <cell r="F4549" t="str">
            <v>http://www.imdb.com/title/tt1142800/?ref_=fn_tt_tt_1</v>
          </cell>
          <cell r="G4549" t="str">
            <v>English</v>
          </cell>
          <cell r="H4549" t="str">
            <v>USA</v>
          </cell>
          <cell r="I4549">
            <v>0</v>
          </cell>
          <cell r="J4549">
            <v>2009</v>
          </cell>
          <cell r="K4549">
            <v>4.0999999999999996</v>
          </cell>
          <cell r="L4549" t="str">
            <v>Comedy</v>
          </cell>
          <cell r="M4549" t="str">
            <v>Crime</v>
          </cell>
          <cell r="N4549" t="str">
            <v>Drama</v>
          </cell>
        </row>
        <row r="4550">
          <cell r="A4550" t="str">
            <v>Erik White</v>
          </cell>
          <cell r="B4550">
            <v>99</v>
          </cell>
          <cell r="C4550">
            <v>24708699</v>
          </cell>
          <cell r="D4550" t="str">
            <v>Comedy</v>
          </cell>
          <cell r="E4550" t="str">
            <v>Lottery TicketÂ </v>
          </cell>
          <cell r="F4550" t="str">
            <v>http://www.imdb.com/title/tt0979434/?ref_=fn_tt_tt_1</v>
          </cell>
          <cell r="G4550" t="str">
            <v>English</v>
          </cell>
          <cell r="H4550" t="str">
            <v>USA</v>
          </cell>
          <cell r="I4550">
            <v>0</v>
          </cell>
          <cell r="J4550">
            <v>2010</v>
          </cell>
          <cell r="K4550">
            <v>4.9000000000000004</v>
          </cell>
          <cell r="L4550" t="str">
            <v>Comedy</v>
          </cell>
          <cell r="M4550">
            <v>0</v>
          </cell>
        </row>
        <row r="4551">
          <cell r="A4551" t="str">
            <v>Chris Robinson</v>
          </cell>
          <cell r="B4551">
            <v>105</v>
          </cell>
          <cell r="C4551">
            <v>21160089</v>
          </cell>
          <cell r="D4551" t="str">
            <v>Comedy|Crime|Drama|Music|Romance</v>
          </cell>
          <cell r="E4551" t="str">
            <v>ATLÂ </v>
          </cell>
          <cell r="F4551" t="str">
            <v>http://www.imdb.com/title/tt0466856/?ref_=fn_tt_tt_1</v>
          </cell>
          <cell r="G4551" t="str">
            <v>English</v>
          </cell>
          <cell r="H4551" t="str">
            <v>USA</v>
          </cell>
          <cell r="I4551">
            <v>0</v>
          </cell>
          <cell r="J4551">
            <v>2006</v>
          </cell>
          <cell r="K4551">
            <v>6</v>
          </cell>
          <cell r="L4551" t="str">
            <v>Comedy</v>
          </cell>
          <cell r="M4551" t="str">
            <v>Crime</v>
          </cell>
          <cell r="N4551" t="str">
            <v>Drama</v>
          </cell>
          <cell r="O4551" t="str">
            <v>Music</v>
          </cell>
        </row>
        <row r="4552">
          <cell r="A4552" t="str">
            <v>Ian Iqbal Rashid</v>
          </cell>
          <cell r="B4552">
            <v>94</v>
          </cell>
          <cell r="C4552">
            <v>7070459</v>
          </cell>
          <cell r="D4552" t="str">
            <v>Drama</v>
          </cell>
          <cell r="E4552" t="str">
            <v>How She MoveÂ </v>
          </cell>
          <cell r="F4552" t="str">
            <v>http://www.imdb.com/title/tt0770810/?ref_=fn_tt_tt_1</v>
          </cell>
          <cell r="G4552" t="str">
            <v>English</v>
          </cell>
          <cell r="H4552" t="str">
            <v>Canada</v>
          </cell>
          <cell r="I4552">
            <v>0</v>
          </cell>
          <cell r="J4552">
            <v>2007</v>
          </cell>
          <cell r="K4552">
            <v>3.3</v>
          </cell>
          <cell r="L4552" t="str">
            <v>Drama</v>
          </cell>
          <cell r="M4552">
            <v>0</v>
          </cell>
        </row>
        <row r="4553">
          <cell r="A4553" t="str">
            <v>Rowdy Herrington</v>
          </cell>
          <cell r="B4553">
            <v>128</v>
          </cell>
          <cell r="C4553">
            <v>2694071</v>
          </cell>
          <cell r="D4553" t="str">
            <v>Biography|Drama|Romance|Sport</v>
          </cell>
          <cell r="E4553" t="str">
            <v>Bobby Jones: Stroke of GeniusÂ </v>
          </cell>
          <cell r="F4553" t="str">
            <v>http://www.imdb.com/title/tt0375104/?ref_=fn_tt_tt_1</v>
          </cell>
          <cell r="G4553" t="str">
            <v>English</v>
          </cell>
          <cell r="H4553" t="str">
            <v>USA</v>
          </cell>
          <cell r="I4553">
            <v>0</v>
          </cell>
          <cell r="J4553">
            <v>2004</v>
          </cell>
          <cell r="K4553">
            <v>6.7</v>
          </cell>
          <cell r="L4553" t="str">
            <v>Biography</v>
          </cell>
          <cell r="M4553" t="str">
            <v>Drama</v>
          </cell>
          <cell r="N4553" t="str">
            <v>Romance</v>
          </cell>
          <cell r="O4553" t="str">
            <v>Sport</v>
          </cell>
        </row>
        <row r="4554">
          <cell r="A4554" t="str">
            <v>Eoghan O'Donnell</v>
          </cell>
          <cell r="B4554">
            <v>60</v>
          </cell>
          <cell r="C4554">
            <v>0</v>
          </cell>
          <cell r="D4554" t="str">
            <v>Drama|Fantasy|Mystery|Thriller</v>
          </cell>
          <cell r="E4554" t="str">
            <v xml:space="preserve">The MessengersÂ             </v>
          </cell>
          <cell r="F4554" t="str">
            <v>http://www.imdb.com/title/tt3513704/?ref_=fn_tt_tt_1</v>
          </cell>
          <cell r="G4554" t="str">
            <v>English</v>
          </cell>
          <cell r="H4554" t="str">
            <v>USA</v>
          </cell>
          <cell r="I4554">
            <v>0</v>
          </cell>
          <cell r="K4554">
            <v>6.6</v>
          </cell>
          <cell r="L4554" t="str">
            <v>Drama</v>
          </cell>
          <cell r="M4554" t="str">
            <v>Fantasy</v>
          </cell>
          <cell r="N4554" t="str">
            <v>Mystery</v>
          </cell>
          <cell r="O4554" t="str">
            <v>Thriller</v>
          </cell>
        </row>
        <row r="4555">
          <cell r="A4555" t="str">
            <v>Lance Rivera</v>
          </cell>
          <cell r="B4555">
            <v>97</v>
          </cell>
          <cell r="C4555">
            <v>11540112</v>
          </cell>
          <cell r="D4555" t="str">
            <v>Comedy</v>
          </cell>
          <cell r="E4555" t="str">
            <v>The CookoutÂ </v>
          </cell>
          <cell r="F4555" t="str">
            <v>http://www.imdb.com/title/tt0380277/?ref_=fn_tt_tt_1</v>
          </cell>
          <cell r="G4555" t="str">
            <v>English</v>
          </cell>
          <cell r="H4555" t="str">
            <v>USA</v>
          </cell>
          <cell r="I4555">
            <v>0</v>
          </cell>
          <cell r="J4555">
            <v>2004</v>
          </cell>
          <cell r="K4555">
            <v>3.6</v>
          </cell>
          <cell r="L4555" t="str">
            <v>Comedy</v>
          </cell>
          <cell r="M4555">
            <v>0</v>
          </cell>
        </row>
        <row r="4556">
          <cell r="A4556" t="str">
            <v>Atom Egoyan</v>
          </cell>
          <cell r="B4556">
            <v>115</v>
          </cell>
          <cell r="C4556">
            <v>1554566</v>
          </cell>
          <cell r="D4556" t="str">
            <v>Drama|War</v>
          </cell>
          <cell r="E4556" t="str">
            <v>AraratÂ </v>
          </cell>
          <cell r="F4556" t="str">
            <v>http://www.imdb.com/title/tt0273435/?ref_=fn_tt_tt_1</v>
          </cell>
          <cell r="G4556" t="str">
            <v>English</v>
          </cell>
          <cell r="H4556" t="str">
            <v>Canada</v>
          </cell>
          <cell r="I4556">
            <v>0</v>
          </cell>
          <cell r="J4556">
            <v>2002</v>
          </cell>
          <cell r="K4556">
            <v>6.6</v>
          </cell>
          <cell r="L4556" t="str">
            <v>Drama</v>
          </cell>
          <cell r="M4556" t="str">
            <v>War</v>
          </cell>
        </row>
        <row r="4557">
          <cell r="A4557" t="str">
            <v>William Bindley</v>
          </cell>
          <cell r="B4557">
            <v>94</v>
          </cell>
          <cell r="C4557">
            <v>508867</v>
          </cell>
          <cell r="D4557" t="str">
            <v>Drama|Sport</v>
          </cell>
          <cell r="E4557" t="str">
            <v>MadisonÂ </v>
          </cell>
          <cell r="F4557" t="str">
            <v>http://www.imdb.com/title/tt0206113/?ref_=fn_tt_tt_1</v>
          </cell>
          <cell r="G4557" t="str">
            <v>English</v>
          </cell>
          <cell r="H4557" t="str">
            <v>USA</v>
          </cell>
          <cell r="I4557">
            <v>0</v>
          </cell>
          <cell r="J4557">
            <v>2001</v>
          </cell>
          <cell r="K4557">
            <v>6.5</v>
          </cell>
          <cell r="L4557" t="str">
            <v>Drama</v>
          </cell>
          <cell r="M4557" t="str">
            <v>Sport</v>
          </cell>
        </row>
        <row r="4558">
          <cell r="A4558" t="str">
            <v>Jill Blotevogel</v>
          </cell>
          <cell r="B4558">
            <v>45</v>
          </cell>
          <cell r="C4558">
            <v>0</v>
          </cell>
          <cell r="D4558" t="str">
            <v>Crime|Drama|Horror|Mystery|Thriller</v>
          </cell>
          <cell r="E4558" t="str">
            <v xml:space="preserve">Scream: The TV SeriesÂ             </v>
          </cell>
          <cell r="F4558" t="str">
            <v>http://www.imdb.com/title/tt3921180/?ref_=fn_tt_tt_1</v>
          </cell>
          <cell r="G4558" t="str">
            <v>English</v>
          </cell>
          <cell r="H4558" t="str">
            <v>USA</v>
          </cell>
          <cell r="I4558">
            <v>0</v>
          </cell>
          <cell r="K4558">
            <v>7.3</v>
          </cell>
          <cell r="L4558" t="str">
            <v>Crime</v>
          </cell>
          <cell r="M4558" t="str">
            <v>Drama</v>
          </cell>
          <cell r="N4558" t="str">
            <v>Horror</v>
          </cell>
          <cell r="O4558" t="str">
            <v>Mystery</v>
          </cell>
        </row>
        <row r="4559">
          <cell r="A4559" t="str">
            <v>JK Youn</v>
          </cell>
          <cell r="B4559">
            <v>103</v>
          </cell>
          <cell r="C4559">
            <v>0</v>
          </cell>
          <cell r="D4559" t="str">
            <v>Action|Comedy|Drama|Thriller</v>
          </cell>
          <cell r="E4559" t="str">
            <v>Tidal WaveÂ </v>
          </cell>
          <cell r="F4559" t="str">
            <v>http://www.imdb.com/title/tt1153040/?ref_=fn_tt_tt_1</v>
          </cell>
          <cell r="G4559" t="str">
            <v>Korean</v>
          </cell>
          <cell r="H4559" t="str">
            <v>South Korea</v>
          </cell>
          <cell r="I4559">
            <v>0</v>
          </cell>
          <cell r="J4559">
            <v>2009</v>
          </cell>
          <cell r="K4559">
            <v>5.7</v>
          </cell>
          <cell r="L4559" t="str">
            <v>Action</v>
          </cell>
          <cell r="M4559" t="str">
            <v>Comedy</v>
          </cell>
          <cell r="N4559" t="str">
            <v>Drama</v>
          </cell>
          <cell r="O4559" t="str">
            <v>Thriller</v>
          </cell>
        </row>
        <row r="4560">
          <cell r="A4560" t="str">
            <v>Michael Apted</v>
          </cell>
          <cell r="B4560">
            <v>124</v>
          </cell>
          <cell r="C4560">
            <v>79900000</v>
          </cell>
          <cell r="D4560" t="str">
            <v>Biography|Drama|Music|Musical</v>
          </cell>
          <cell r="E4560" t="str">
            <v>Coal Miner's DaughterÂ </v>
          </cell>
          <cell r="F4560" t="str">
            <v>http://www.imdb.com/title/tt0080549/?ref_=fn_tt_tt_1</v>
          </cell>
          <cell r="G4560" t="str">
            <v>English</v>
          </cell>
          <cell r="H4560" t="str">
            <v>USA</v>
          </cell>
          <cell r="I4560">
            <v>0</v>
          </cell>
          <cell r="J4560">
            <v>1980</v>
          </cell>
          <cell r="K4560">
            <v>7.5</v>
          </cell>
          <cell r="L4560" t="str">
            <v>Biography</v>
          </cell>
          <cell r="M4560" t="str">
            <v>Drama</v>
          </cell>
          <cell r="N4560" t="str">
            <v>Music</v>
          </cell>
          <cell r="O4560" t="str">
            <v>Musical</v>
          </cell>
        </row>
        <row r="4561">
          <cell r="A4561" t="str">
            <v>Brian Gibson</v>
          </cell>
          <cell r="B4561">
            <v>118</v>
          </cell>
          <cell r="C4561">
            <v>39100956</v>
          </cell>
          <cell r="D4561" t="str">
            <v>Biography|Drama|Music</v>
          </cell>
          <cell r="E4561" t="str">
            <v>What's Love Got to Do with ItÂ </v>
          </cell>
          <cell r="F4561" t="str">
            <v>http://www.imdb.com/title/tt0108551/?ref_=fn_tt_tt_1</v>
          </cell>
          <cell r="G4561" t="str">
            <v>English</v>
          </cell>
          <cell r="H4561" t="str">
            <v>USA</v>
          </cell>
          <cell r="I4561">
            <v>0</v>
          </cell>
          <cell r="J4561">
            <v>1993</v>
          </cell>
          <cell r="K4561">
            <v>7.2</v>
          </cell>
          <cell r="L4561" t="str">
            <v>Biography</v>
          </cell>
          <cell r="M4561" t="str">
            <v>Drama</v>
          </cell>
          <cell r="N4561" t="str">
            <v>Music</v>
          </cell>
        </row>
        <row r="4562">
          <cell r="A4562" t="str">
            <v>Catherine Owens</v>
          </cell>
          <cell r="B4562">
            <v>85</v>
          </cell>
          <cell r="C4562">
            <v>10353690</v>
          </cell>
          <cell r="D4562" t="str">
            <v>Documentary|Music</v>
          </cell>
          <cell r="E4562" t="str">
            <v>U2 3DÂ </v>
          </cell>
          <cell r="F4562" t="str">
            <v>http://www.imdb.com/title/tt0892375/?ref_=fn_tt_tt_1</v>
          </cell>
          <cell r="G4562" t="str">
            <v>English</v>
          </cell>
          <cell r="H4562" t="str">
            <v>USA</v>
          </cell>
          <cell r="I4562">
            <v>0</v>
          </cell>
          <cell r="J4562">
            <v>2007</v>
          </cell>
          <cell r="K4562">
            <v>8.4</v>
          </cell>
          <cell r="L4562" t="str">
            <v>Documentary</v>
          </cell>
          <cell r="M4562" t="str">
            <v>Music</v>
          </cell>
        </row>
        <row r="4563">
          <cell r="A4563" t="str">
            <v>Brian Koppelman</v>
          </cell>
          <cell r="B4563">
            <v>92</v>
          </cell>
          <cell r="C4563">
            <v>11632420</v>
          </cell>
          <cell r="D4563" t="str">
            <v>Crime|Drama|Thriller</v>
          </cell>
          <cell r="E4563" t="str">
            <v>Knockaround GuysÂ </v>
          </cell>
          <cell r="F4563" t="str">
            <v>http://www.imdb.com/title/tt0211465/?ref_=fn_tt_tt_1</v>
          </cell>
          <cell r="G4563" t="str">
            <v>English</v>
          </cell>
          <cell r="H4563" t="str">
            <v>USA</v>
          </cell>
          <cell r="I4563">
            <v>0</v>
          </cell>
          <cell r="J4563">
            <v>2001</v>
          </cell>
          <cell r="K4563">
            <v>6.1</v>
          </cell>
          <cell r="L4563" t="str">
            <v>Crime</v>
          </cell>
          <cell r="M4563" t="str">
            <v>Drama</v>
          </cell>
          <cell r="N4563" t="str">
            <v>Thriller</v>
          </cell>
        </row>
        <row r="4564">
          <cell r="A4564" t="str">
            <v>Michael Piller</v>
          </cell>
          <cell r="B4564">
            <v>60</v>
          </cell>
          <cell r="C4564">
            <v>0</v>
          </cell>
          <cell r="D4564" t="str">
            <v>Drama|Fantasy|Mystery|Sci-Fi</v>
          </cell>
          <cell r="E4564" t="str">
            <v xml:space="preserve">The Dead ZoneÂ             </v>
          </cell>
          <cell r="F4564" t="str">
            <v>http://www.imdb.com/title/tt0281432/?ref_=fn_tt_tt_1</v>
          </cell>
          <cell r="G4564" t="str">
            <v>English</v>
          </cell>
          <cell r="H4564" t="str">
            <v>Canada</v>
          </cell>
          <cell r="I4564">
            <v>0</v>
          </cell>
          <cell r="K4564">
            <v>7.5</v>
          </cell>
          <cell r="L4564" t="str">
            <v>Drama</v>
          </cell>
          <cell r="M4564" t="str">
            <v>Fantasy</v>
          </cell>
          <cell r="N4564" t="str">
            <v>Mystery</v>
          </cell>
          <cell r="O4564" t="str">
            <v>Sci-Fi</v>
          </cell>
        </row>
        <row r="4565">
          <cell r="A4565" t="str">
            <v>Dan Curtis</v>
          </cell>
          <cell r="B4565">
            <v>99</v>
          </cell>
          <cell r="C4565">
            <v>0</v>
          </cell>
          <cell r="D4565" t="str">
            <v>Fantasy|Romance</v>
          </cell>
          <cell r="E4565" t="str">
            <v>The Love LetterÂ </v>
          </cell>
          <cell r="F4565" t="str">
            <v>http://www.imdb.com/title/tt0140340/?ref_=fn_tt_tt_1</v>
          </cell>
          <cell r="G4565" t="str">
            <v>English</v>
          </cell>
          <cell r="H4565" t="str">
            <v>USA</v>
          </cell>
          <cell r="I4565">
            <v>0</v>
          </cell>
          <cell r="J4565">
            <v>1998</v>
          </cell>
          <cell r="K4565">
            <v>7.4</v>
          </cell>
          <cell r="L4565" t="str">
            <v>Fantasy</v>
          </cell>
          <cell r="M4565" t="str">
            <v>Romance</v>
          </cell>
        </row>
        <row r="4566">
          <cell r="A4566" t="str">
            <v>Katja von Garnier</v>
          </cell>
          <cell r="B4566">
            <v>98</v>
          </cell>
          <cell r="C4566">
            <v>3525161</v>
          </cell>
          <cell r="D4566" t="str">
            <v>Drama|Fantasy|Horror|Romance</v>
          </cell>
          <cell r="E4566" t="str">
            <v>Blood and ChocolateÂ </v>
          </cell>
          <cell r="F4566" t="str">
            <v>http://www.imdb.com/title/tt0397044/?ref_=fn_tt_tt_1</v>
          </cell>
          <cell r="G4566" t="str">
            <v>English</v>
          </cell>
          <cell r="H4566" t="str">
            <v>USA</v>
          </cell>
          <cell r="I4566">
            <v>0</v>
          </cell>
          <cell r="J4566">
            <v>2007</v>
          </cell>
          <cell r="K4566">
            <v>5.5</v>
          </cell>
          <cell r="L4566" t="str">
            <v>Drama</v>
          </cell>
          <cell r="M4566" t="str">
            <v>Fantasy</v>
          </cell>
          <cell r="N4566" t="str">
            <v>Horror</v>
          </cell>
          <cell r="O4566" t="str">
            <v>Romance</v>
          </cell>
        </row>
        <row r="4567">
          <cell r="A4567" t="str">
            <v>Robert Littell</v>
          </cell>
          <cell r="B4567">
            <v>286</v>
          </cell>
          <cell r="C4567">
            <v>0</v>
          </cell>
          <cell r="D4567" t="str">
            <v>Drama|History|Thriller</v>
          </cell>
          <cell r="E4567" t="str">
            <v xml:space="preserve">The CompanyÂ             </v>
          </cell>
          <cell r="F4567" t="str">
            <v>http://www.imdb.com/title/tt0488352/?ref_=fn_tt_tt_1</v>
          </cell>
          <cell r="G4567" t="str">
            <v>English</v>
          </cell>
          <cell r="H4567" t="str">
            <v>USA</v>
          </cell>
          <cell r="I4567">
            <v>0</v>
          </cell>
          <cell r="K4567">
            <v>7.9</v>
          </cell>
          <cell r="L4567" t="str">
            <v>Drama</v>
          </cell>
          <cell r="M4567" t="str">
            <v>History</v>
          </cell>
          <cell r="N4567" t="str">
            <v>Thriller</v>
          </cell>
        </row>
        <row r="4568">
          <cell r="A4568" t="str">
            <v>Khalil Sullins</v>
          </cell>
          <cell r="B4568">
            <v>100</v>
          </cell>
          <cell r="C4568">
            <v>0</v>
          </cell>
          <cell r="D4568" t="str">
            <v>Drama|Sci-Fi|Thriller</v>
          </cell>
          <cell r="E4568" t="str">
            <v>ListeningÂ </v>
          </cell>
          <cell r="F4568" t="str">
            <v>http://www.imdb.com/title/tt3153582/?ref_=fn_tt_tt_1</v>
          </cell>
          <cell r="G4568" t="str">
            <v>English</v>
          </cell>
          <cell r="H4568" t="str">
            <v>Cambodia</v>
          </cell>
          <cell r="I4568">
            <v>0</v>
          </cell>
          <cell r="J4568">
            <v>2014</v>
          </cell>
          <cell r="K4568">
            <v>5.6</v>
          </cell>
          <cell r="L4568" t="str">
            <v>Drama</v>
          </cell>
          <cell r="M4568" t="str">
            <v>Sci-Fi</v>
          </cell>
          <cell r="N4568" t="str">
            <v>Thriller</v>
          </cell>
        </row>
        <row r="4569">
          <cell r="A4569" t="str">
            <v>Atom Egoyan</v>
          </cell>
          <cell r="B4569">
            <v>116</v>
          </cell>
          <cell r="C4569">
            <v>819852</v>
          </cell>
          <cell r="D4569" t="str">
            <v>Drama|Thriller</v>
          </cell>
          <cell r="E4569" t="str">
            <v>Felicia's JourneyÂ </v>
          </cell>
          <cell r="F4569" t="str">
            <v>http://www.imdb.com/title/tt0165773/?ref_=fn_tt_tt_1</v>
          </cell>
          <cell r="G4569" t="str">
            <v>English</v>
          </cell>
          <cell r="H4569" t="str">
            <v>Canada</v>
          </cell>
          <cell r="I4569">
            <v>0</v>
          </cell>
          <cell r="J4569">
            <v>1999</v>
          </cell>
          <cell r="K4569">
            <v>7</v>
          </cell>
          <cell r="L4569" t="str">
            <v>Drama</v>
          </cell>
          <cell r="M4569" t="str">
            <v>Thriller</v>
          </cell>
        </row>
        <row r="4570">
          <cell r="A4570" t="str">
            <v>Andrey Zvyagintsev</v>
          </cell>
          <cell r="B4570">
            <v>99</v>
          </cell>
          <cell r="C4570">
            <v>502028</v>
          </cell>
          <cell r="D4570" t="str">
            <v>Drama|Mystery|Thriller</v>
          </cell>
          <cell r="E4570" t="str">
            <v>The ReturnÂ </v>
          </cell>
          <cell r="F4570" t="str">
            <v>http://www.imdb.com/title/tt0376968/?ref_=fn_tt_tt_1</v>
          </cell>
          <cell r="G4570" t="str">
            <v>Russian</v>
          </cell>
          <cell r="H4570" t="str">
            <v>Russia</v>
          </cell>
          <cell r="I4570">
            <v>0</v>
          </cell>
          <cell r="J4570">
            <v>2003</v>
          </cell>
          <cell r="K4570">
            <v>8</v>
          </cell>
          <cell r="L4570" t="str">
            <v>Drama</v>
          </cell>
          <cell r="M4570" t="str">
            <v>Mystery</v>
          </cell>
          <cell r="N4570" t="str">
            <v>Thriller</v>
          </cell>
        </row>
        <row r="4571">
          <cell r="A4571" t="str">
            <v>Neil Marshall</v>
          </cell>
          <cell r="B4571">
            <v>97</v>
          </cell>
          <cell r="C4571">
            <v>122288</v>
          </cell>
          <cell r="D4571" t="str">
            <v>Action|Adventure|Drama|History|Thriller|War</v>
          </cell>
          <cell r="E4571" t="str">
            <v>CenturionÂ </v>
          </cell>
          <cell r="F4571" t="str">
            <v>http://www.imdb.com/title/tt1020558/?ref_=fn_tt_tt_1</v>
          </cell>
          <cell r="G4571" t="str">
            <v>English</v>
          </cell>
          <cell r="H4571" t="str">
            <v>UK</v>
          </cell>
          <cell r="I4571">
            <v>0</v>
          </cell>
          <cell r="J4571">
            <v>2010</v>
          </cell>
          <cell r="K4571">
            <v>6.4</v>
          </cell>
          <cell r="L4571" t="str">
            <v>Action</v>
          </cell>
          <cell r="M4571" t="str">
            <v>Adventure</v>
          </cell>
          <cell r="N4571" t="str">
            <v>Drama</v>
          </cell>
          <cell r="O4571" t="str">
            <v>History</v>
          </cell>
        </row>
        <row r="4572">
          <cell r="A4572" t="str">
            <v>Juraj Jakubisko</v>
          </cell>
          <cell r="B4572">
            <v>141</v>
          </cell>
          <cell r="C4572">
            <v>0</v>
          </cell>
          <cell r="D4572" t="str">
            <v>Biography|Drama|Fantasy|History</v>
          </cell>
          <cell r="E4572" t="str">
            <v>Bathory: Countess of BloodÂ </v>
          </cell>
          <cell r="F4572" t="str">
            <v>http://www.imdb.com/title/tt0469640/?ref_=fn_tt_tt_1</v>
          </cell>
          <cell r="G4572" t="str">
            <v>English</v>
          </cell>
          <cell r="H4572" t="str">
            <v>Slovakia</v>
          </cell>
          <cell r="I4572">
            <v>0</v>
          </cell>
          <cell r="J4572">
            <v>2008</v>
          </cell>
          <cell r="K4572">
            <v>6</v>
          </cell>
          <cell r="L4572" t="str">
            <v>Biography</v>
          </cell>
          <cell r="M4572" t="str">
            <v>Drama</v>
          </cell>
          <cell r="N4572" t="str">
            <v>Fantasy</v>
          </cell>
          <cell r="O4572" t="str">
            <v>History</v>
          </cell>
        </row>
        <row r="4573">
          <cell r="A4573" t="str">
            <v>John Blanchard</v>
          </cell>
          <cell r="B4573">
            <v>65</v>
          </cell>
          <cell r="C4573">
            <v>0</v>
          </cell>
          <cell r="D4573" t="str">
            <v>Comedy</v>
          </cell>
          <cell r="E4573" t="str">
            <v xml:space="preserve">Towering InfernoÂ             </v>
          </cell>
          <cell r="F4573" t="str">
            <v>http://www.imdb.com/title/tt0691996/?ref_=fn_tt_tt_1</v>
          </cell>
          <cell r="G4573" t="str">
            <v>English</v>
          </cell>
          <cell r="H4573" t="str">
            <v>Canada</v>
          </cell>
          <cell r="I4573">
            <v>0</v>
          </cell>
          <cell r="K4573">
            <v>9.5</v>
          </cell>
          <cell r="L4573" t="str">
            <v>Comedy</v>
          </cell>
          <cell r="M4573">
            <v>0</v>
          </cell>
        </row>
        <row r="4574">
          <cell r="A4574" t="str">
            <v>Craig Piligian</v>
          </cell>
          <cell r="B4574">
            <v>60</v>
          </cell>
          <cell r="C4574">
            <v>0</v>
          </cell>
          <cell r="D4574" t="str">
            <v>Documentary</v>
          </cell>
          <cell r="E4574" t="str">
            <v xml:space="preserve">Ghost HuntersÂ             </v>
          </cell>
          <cell r="F4574" t="str">
            <v>http://www.imdb.com/title/tt0426697/?ref_=fn_tt_tt_1</v>
          </cell>
          <cell r="G4574" t="str">
            <v>English</v>
          </cell>
          <cell r="H4574" t="str">
            <v>USA</v>
          </cell>
          <cell r="I4574">
            <v>0</v>
          </cell>
          <cell r="K4574">
            <v>6.6</v>
          </cell>
          <cell r="L4574" t="str">
            <v>Documentary</v>
          </cell>
          <cell r="M4574">
            <v>0</v>
          </cell>
        </row>
        <row r="4575">
          <cell r="A4575" t="str">
            <v>Tyler Perry</v>
          </cell>
          <cell r="B4575">
            <v>110</v>
          </cell>
          <cell r="C4575">
            <v>35010192</v>
          </cell>
          <cell r="D4575" t="str">
            <v>Comedy|Drama|Romance</v>
          </cell>
          <cell r="E4575" t="str">
            <v>Good DeedsÂ </v>
          </cell>
          <cell r="F4575" t="str">
            <v>http://www.imdb.com/title/tt1885265/?ref_=fn_tt_tt_1</v>
          </cell>
          <cell r="G4575" t="str">
            <v>English</v>
          </cell>
          <cell r="H4575" t="str">
            <v>USA</v>
          </cell>
          <cell r="I4575">
            <v>0</v>
          </cell>
          <cell r="J4575">
            <v>2012</v>
          </cell>
          <cell r="K4575">
            <v>5.4</v>
          </cell>
          <cell r="L4575" t="str">
            <v>Comedy</v>
          </cell>
          <cell r="M4575" t="str">
            <v>Drama</v>
          </cell>
          <cell r="N4575" t="str">
            <v>Romance</v>
          </cell>
        </row>
        <row r="4576">
          <cell r="A4576" t="str">
            <v>Chris Rock</v>
          </cell>
          <cell r="B4576">
            <v>94</v>
          </cell>
          <cell r="C4576">
            <v>12550242</v>
          </cell>
          <cell r="D4576" t="str">
            <v>Comedy|Drama|Romance</v>
          </cell>
          <cell r="E4576" t="str">
            <v>I Think I Love My WifeÂ </v>
          </cell>
          <cell r="F4576" t="str">
            <v>http://www.imdb.com/title/tt0770772/?ref_=fn_tt_tt_1</v>
          </cell>
          <cell r="G4576" t="str">
            <v>English</v>
          </cell>
          <cell r="H4576" t="str">
            <v>USA</v>
          </cell>
          <cell r="I4576">
            <v>0</v>
          </cell>
          <cell r="J4576">
            <v>2007</v>
          </cell>
          <cell r="K4576">
            <v>5.5</v>
          </cell>
          <cell r="L4576" t="str">
            <v>Comedy</v>
          </cell>
          <cell r="M4576" t="str">
            <v>Drama</v>
          </cell>
          <cell r="N4576" t="str">
            <v>Romance</v>
          </cell>
        </row>
        <row r="4577">
          <cell r="A4577" t="str">
            <v>Julian Schnabel</v>
          </cell>
          <cell r="B4577">
            <v>112</v>
          </cell>
          <cell r="C4577">
            <v>5990075</v>
          </cell>
          <cell r="D4577" t="str">
            <v>Biography|Drama</v>
          </cell>
          <cell r="E4577" t="str">
            <v>The Diving Bell and the ButterflyÂ </v>
          </cell>
          <cell r="F4577" t="str">
            <v>http://www.imdb.com/title/tt0401383/?ref_=fn_tt_tt_1</v>
          </cell>
          <cell r="G4577" t="str">
            <v>French</v>
          </cell>
          <cell r="H4577" t="str">
            <v>France</v>
          </cell>
          <cell r="I4577">
            <v>0</v>
          </cell>
          <cell r="J4577">
            <v>2007</v>
          </cell>
          <cell r="K4577">
            <v>8</v>
          </cell>
          <cell r="L4577" t="str">
            <v>Biography</v>
          </cell>
          <cell r="M4577" t="str">
            <v>Drama</v>
          </cell>
        </row>
        <row r="4578">
          <cell r="A4578" t="str">
            <v>Stephan Elliott</v>
          </cell>
          <cell r="B4578">
            <v>97</v>
          </cell>
          <cell r="C4578">
            <v>2656324</v>
          </cell>
          <cell r="D4578" t="str">
            <v>Comedy|Romance</v>
          </cell>
          <cell r="E4578" t="str">
            <v>Easy VirtueÂ </v>
          </cell>
          <cell r="F4578" t="str">
            <v>http://www.imdb.com/title/tt0808244/?ref_=fn_tt_tt_1</v>
          </cell>
          <cell r="G4578" t="str">
            <v>English</v>
          </cell>
          <cell r="H4578" t="str">
            <v>UK</v>
          </cell>
          <cell r="I4578">
            <v>0</v>
          </cell>
          <cell r="J4578">
            <v>2008</v>
          </cell>
          <cell r="K4578">
            <v>6.7</v>
          </cell>
          <cell r="L4578" t="str">
            <v>Comedy</v>
          </cell>
          <cell r="M4578" t="str">
            <v>Romance</v>
          </cell>
        </row>
        <row r="4579">
          <cell r="A4579" t="str">
            <v>Alain Resnais</v>
          </cell>
          <cell r="B4579">
            <v>104</v>
          </cell>
          <cell r="C4579">
            <v>403649</v>
          </cell>
          <cell r="D4579" t="str">
            <v>Drama|Romance</v>
          </cell>
          <cell r="E4579" t="str">
            <v>Wild GrassÂ </v>
          </cell>
          <cell r="F4579" t="str">
            <v>http://www.imdb.com/title/tt1156143/?ref_=fn_tt_tt_1</v>
          </cell>
          <cell r="G4579" t="str">
            <v>French</v>
          </cell>
          <cell r="H4579" t="str">
            <v>France</v>
          </cell>
          <cell r="I4579">
            <v>0</v>
          </cell>
          <cell r="J4579">
            <v>2009</v>
          </cell>
          <cell r="K4579">
            <v>6.3</v>
          </cell>
          <cell r="L4579" t="str">
            <v>Drama</v>
          </cell>
          <cell r="M4579" t="str">
            <v>Romance</v>
          </cell>
        </row>
        <row r="4580">
          <cell r="A4580" t="str">
            <v>Bo Zenga</v>
          </cell>
          <cell r="B4580">
            <v>90</v>
          </cell>
          <cell r="C4580">
            <v>0</v>
          </cell>
          <cell r="D4580" t="str">
            <v>Comedy|Horror</v>
          </cell>
          <cell r="E4580" t="str">
            <v>Stan HelsingÂ </v>
          </cell>
          <cell r="F4580" t="str">
            <v>http://www.imdb.com/title/tt1185266/?ref_=fn_tt_tt_1</v>
          </cell>
          <cell r="G4580" t="str">
            <v>English</v>
          </cell>
          <cell r="H4580" t="str">
            <v>Canada</v>
          </cell>
          <cell r="I4580">
            <v>0</v>
          </cell>
          <cell r="J4580">
            <v>2009</v>
          </cell>
          <cell r="K4580">
            <v>3.6</v>
          </cell>
          <cell r="L4580" t="str">
            <v>Comedy</v>
          </cell>
          <cell r="M4580" t="str">
            <v>Horror</v>
          </cell>
        </row>
        <row r="4581">
          <cell r="A4581" t="str">
            <v>Krzysztof Kieślowski</v>
          </cell>
          <cell r="B4581">
            <v>55</v>
          </cell>
          <cell r="C4581">
            <v>447093</v>
          </cell>
          <cell r="D4581" t="str">
            <v>Drama</v>
          </cell>
          <cell r="E4581" t="str">
            <v xml:space="preserve">DekalogÂ             </v>
          </cell>
          <cell r="F4581" t="str">
            <v>http://www.imdb.com/title/tt0092337/?ref_=fn_tt_tt_1</v>
          </cell>
          <cell r="G4581" t="str">
            <v>Polish</v>
          </cell>
          <cell r="H4581" t="str">
            <v>Poland</v>
          </cell>
          <cell r="I4581">
            <v>0</v>
          </cell>
          <cell r="K4581">
            <v>9.1</v>
          </cell>
          <cell r="L4581" t="str">
            <v>Drama</v>
          </cell>
          <cell r="M4581">
            <v>0</v>
          </cell>
        </row>
        <row r="4582">
          <cell r="A4582" t="str">
            <v>Kasi Lemmons</v>
          </cell>
          <cell r="B4582">
            <v>105</v>
          </cell>
          <cell r="C4582">
            <v>687081</v>
          </cell>
          <cell r="D4582" t="str">
            <v>Crime|Drama|Music|Mystery|Thriller</v>
          </cell>
          <cell r="E4582" t="str">
            <v>The Caveman's ValentineÂ </v>
          </cell>
          <cell r="F4582" t="str">
            <v>http://www.imdb.com/title/tt0182000/?ref_=fn_tt_tt_1</v>
          </cell>
          <cell r="G4582" t="str">
            <v>English</v>
          </cell>
          <cell r="H4582" t="str">
            <v>USA</v>
          </cell>
          <cell r="I4582">
            <v>0</v>
          </cell>
          <cell r="J4582">
            <v>2001</v>
          </cell>
          <cell r="K4582">
            <v>6</v>
          </cell>
          <cell r="L4582" t="str">
            <v>Crime</v>
          </cell>
          <cell r="M4582" t="str">
            <v>Drama</v>
          </cell>
          <cell r="N4582" t="str">
            <v>Music</v>
          </cell>
          <cell r="O4582" t="str">
            <v>Mystery</v>
          </cell>
        </row>
        <row r="4583">
          <cell r="A4583" t="str">
            <v>Wiktor Piątkowski</v>
          </cell>
          <cell r="B4583">
            <v>41</v>
          </cell>
          <cell r="C4583">
            <v>0</v>
          </cell>
          <cell r="D4583" t="str">
            <v>Action|Crime|Drama|Thriller</v>
          </cell>
          <cell r="E4583" t="str">
            <v xml:space="preserve">The BorderÂ             </v>
          </cell>
          <cell r="F4583" t="str">
            <v>http://www.imdb.com/title/tt4048942/?ref_=fn_tt_tt_1</v>
          </cell>
          <cell r="G4583" t="str">
            <v>Polish</v>
          </cell>
          <cell r="H4583" t="str">
            <v>Poland</v>
          </cell>
          <cell r="I4583">
            <v>0</v>
          </cell>
          <cell r="K4583">
            <v>7.4</v>
          </cell>
          <cell r="L4583" t="str">
            <v>Action</v>
          </cell>
          <cell r="M4583" t="str">
            <v>Crime</v>
          </cell>
          <cell r="N4583" t="str">
            <v>Drama</v>
          </cell>
          <cell r="O4583" t="str">
            <v>Thriller</v>
          </cell>
        </row>
        <row r="4584">
          <cell r="A4584" t="str">
            <v>Jonathan Glazer</v>
          </cell>
          <cell r="B4584">
            <v>108</v>
          </cell>
          <cell r="C4584">
            <v>2605039</v>
          </cell>
          <cell r="D4584" t="str">
            <v>Drama|Horror|Sci-Fi|Thriller</v>
          </cell>
          <cell r="E4584" t="str">
            <v>Under the SkinÂ </v>
          </cell>
          <cell r="F4584" t="str">
            <v>http://www.imdb.com/title/tt1441395/?ref_=fn_tt_tt_1</v>
          </cell>
          <cell r="G4584" t="str">
            <v>English</v>
          </cell>
          <cell r="H4584" t="str">
            <v>UK</v>
          </cell>
          <cell r="I4584">
            <v>0</v>
          </cell>
          <cell r="J4584">
            <v>2013</v>
          </cell>
          <cell r="K4584">
            <v>6.3</v>
          </cell>
          <cell r="L4584" t="str">
            <v>Drama</v>
          </cell>
          <cell r="M4584" t="str">
            <v>Horror</v>
          </cell>
          <cell r="N4584" t="str">
            <v>Sci-Fi</v>
          </cell>
          <cell r="O4584" t="str">
            <v>Thriller</v>
          </cell>
        </row>
        <row r="4585">
          <cell r="A4585" t="str">
            <v>Niels Arden Oplev</v>
          </cell>
          <cell r="B4585">
            <v>88</v>
          </cell>
          <cell r="C4585">
            <v>0</v>
          </cell>
          <cell r="D4585" t="str">
            <v>Action|Crime|Mystery|Thriller</v>
          </cell>
          <cell r="E4585" t="str">
            <v xml:space="preserve">Del 1 - MÃ¤n som hatar kvinnorÂ             </v>
          </cell>
          <cell r="F4585" t="str">
            <v>http://www.imdb.com/title/tt1639008/?ref_=fn_tt_tt_1</v>
          </cell>
          <cell r="G4585" t="str">
            <v>Swedish</v>
          </cell>
          <cell r="H4585" t="str">
            <v>Sweden</v>
          </cell>
          <cell r="I4585">
            <v>0</v>
          </cell>
          <cell r="K4585">
            <v>8.1</v>
          </cell>
          <cell r="L4585" t="str">
            <v>Action</v>
          </cell>
          <cell r="M4585" t="str">
            <v>Crime</v>
          </cell>
          <cell r="N4585" t="str">
            <v>Mystery</v>
          </cell>
          <cell r="O4585" t="str">
            <v>Thriller</v>
          </cell>
        </row>
        <row r="4586">
          <cell r="A4586" t="str">
            <v>John Cromwell</v>
          </cell>
          <cell r="B4586">
            <v>101</v>
          </cell>
          <cell r="C4586">
            <v>0</v>
          </cell>
          <cell r="D4586" t="str">
            <v>Adventure|Drama|Romance</v>
          </cell>
          <cell r="E4586" t="str">
            <v>The Prisoner of ZendaÂ </v>
          </cell>
          <cell r="F4586" t="str">
            <v>http://www.imdb.com/title/tt0029442/?ref_=fn_tt_tt_1</v>
          </cell>
          <cell r="G4586" t="str">
            <v>English</v>
          </cell>
          <cell r="H4586" t="str">
            <v>USA</v>
          </cell>
          <cell r="I4586">
            <v>0</v>
          </cell>
          <cell r="J4586">
            <v>1937</v>
          </cell>
          <cell r="K4586">
            <v>7.8</v>
          </cell>
          <cell r="L4586" t="str">
            <v>Adventure</v>
          </cell>
          <cell r="M4586" t="str">
            <v>Drama</v>
          </cell>
          <cell r="N4586" t="str">
            <v>Romance</v>
          </cell>
        </row>
        <row r="4587">
          <cell r="A4587" t="str">
            <v>Steven S. DeKnight</v>
          </cell>
          <cell r="B4587">
            <v>55</v>
          </cell>
          <cell r="C4587">
            <v>0</v>
          </cell>
          <cell r="D4587" t="str">
            <v>Action|Adventure|Biography|Drama|History</v>
          </cell>
          <cell r="E4587" t="str">
            <v xml:space="preserve">Spartacus: War of the DamnedÂ             </v>
          </cell>
          <cell r="F4587" t="str">
            <v>http://www.imdb.com/title/tt1442449/?ref_=fn_tt_tt_1</v>
          </cell>
          <cell r="G4587" t="str">
            <v>English</v>
          </cell>
          <cell r="H4587" t="str">
            <v>USA</v>
          </cell>
          <cell r="I4587">
            <v>0</v>
          </cell>
          <cell r="K4587">
            <v>8.6</v>
          </cell>
          <cell r="L4587" t="str">
            <v>Action</v>
          </cell>
          <cell r="M4587" t="str">
            <v>Adventure</v>
          </cell>
          <cell r="N4587" t="str">
            <v>Biography</v>
          </cell>
          <cell r="O4587" t="str">
            <v>Drama</v>
          </cell>
        </row>
        <row r="4588">
          <cell r="A4588" t="str">
            <v>Cheryl Dunye</v>
          </cell>
          <cell r="B4588">
            <v>86</v>
          </cell>
          <cell r="C4588">
            <v>17321573</v>
          </cell>
          <cell r="D4588" t="str">
            <v>Comedy</v>
          </cell>
          <cell r="E4588" t="str">
            <v>My Baby's DaddyÂ </v>
          </cell>
          <cell r="F4588" t="str">
            <v>http://www.imdb.com/title/tt0332712/?ref_=fn_tt_tt_1</v>
          </cell>
          <cell r="G4588" t="str">
            <v>English</v>
          </cell>
          <cell r="H4588" t="str">
            <v>USA</v>
          </cell>
          <cell r="I4588">
            <v>0</v>
          </cell>
          <cell r="J4588">
            <v>2004</v>
          </cell>
          <cell r="K4588">
            <v>4.5</v>
          </cell>
          <cell r="L4588" t="str">
            <v>Comedy</v>
          </cell>
          <cell r="M4588">
            <v>0</v>
          </cell>
        </row>
        <row r="4589">
          <cell r="A4589" t="str">
            <v>Lionel C. Martin</v>
          </cell>
          <cell r="B4589">
            <v>93</v>
          </cell>
          <cell r="C4589">
            <v>13960203</v>
          </cell>
          <cell r="D4589" t="str">
            <v>Comedy</v>
          </cell>
          <cell r="E4589" t="str">
            <v>How to Be a PlayerÂ </v>
          </cell>
          <cell r="F4589" t="str">
            <v>http://www.imdb.com/title/tt0119326/?ref_=fn_tt_tt_1</v>
          </cell>
          <cell r="G4589" t="str">
            <v>English</v>
          </cell>
          <cell r="H4589" t="str">
            <v>USA</v>
          </cell>
          <cell r="I4589">
            <v>0</v>
          </cell>
          <cell r="J4589">
            <v>1997</v>
          </cell>
          <cell r="K4589">
            <v>5.3</v>
          </cell>
          <cell r="L4589" t="str">
            <v>Comedy</v>
          </cell>
          <cell r="M4589">
            <v>0</v>
          </cell>
        </row>
        <row r="4590">
          <cell r="A4590" t="str">
            <v>Sanaa Hamri</v>
          </cell>
          <cell r="B4590">
            <v>100</v>
          </cell>
          <cell r="C4590">
            <v>21520719</v>
          </cell>
          <cell r="D4590" t="str">
            <v>Comedy|Romance|Sport</v>
          </cell>
          <cell r="E4590" t="str">
            <v>Just WrightÂ </v>
          </cell>
          <cell r="F4590" t="str">
            <v>http://www.imdb.com/title/tt1407061/?ref_=fn_tt_tt_1</v>
          </cell>
          <cell r="G4590" t="str">
            <v>English</v>
          </cell>
          <cell r="H4590" t="str">
            <v>USA</v>
          </cell>
          <cell r="I4590">
            <v>0</v>
          </cell>
          <cell r="J4590">
            <v>2010</v>
          </cell>
          <cell r="K4590">
            <v>5.8</v>
          </cell>
          <cell r="L4590" t="str">
            <v>Comedy</v>
          </cell>
          <cell r="M4590" t="str">
            <v>Romance</v>
          </cell>
          <cell r="N4590" t="str">
            <v>Sport</v>
          </cell>
        </row>
        <row r="4591">
          <cell r="A4591" t="str">
            <v>Jonathan Demme</v>
          </cell>
          <cell r="B4591">
            <v>113</v>
          </cell>
          <cell r="C4591">
            <v>12796277</v>
          </cell>
          <cell r="D4591" t="str">
            <v>Drama|Romance</v>
          </cell>
          <cell r="E4591" t="str">
            <v>Rachel Getting MarriedÂ </v>
          </cell>
          <cell r="F4591" t="str">
            <v>http://www.imdb.com/title/tt1084950/?ref_=fn_tt_tt_1</v>
          </cell>
          <cell r="G4591" t="str">
            <v>English</v>
          </cell>
          <cell r="H4591" t="str">
            <v>USA</v>
          </cell>
          <cell r="I4591">
            <v>0</v>
          </cell>
          <cell r="J4591">
            <v>2008</v>
          </cell>
          <cell r="K4591">
            <v>6.7</v>
          </cell>
          <cell r="L4591" t="str">
            <v>Drama</v>
          </cell>
          <cell r="M4591" t="str">
            <v>Romance</v>
          </cell>
        </row>
        <row r="4592">
          <cell r="A4592" t="str">
            <v>Peter Webber</v>
          </cell>
          <cell r="B4592">
            <v>100</v>
          </cell>
          <cell r="C4592">
            <v>11634362</v>
          </cell>
          <cell r="D4592" t="str">
            <v>Biography|Drama|Romance</v>
          </cell>
          <cell r="E4592" t="str">
            <v>Girl with a Pearl EarringÂ </v>
          </cell>
          <cell r="F4592" t="str">
            <v>http://www.imdb.com/title/tt0335119/?ref_=fn_tt_tt_1</v>
          </cell>
          <cell r="G4592" t="str">
            <v>English</v>
          </cell>
          <cell r="H4592" t="str">
            <v>UK</v>
          </cell>
          <cell r="I4592">
            <v>0</v>
          </cell>
          <cell r="J4592">
            <v>2003</v>
          </cell>
          <cell r="K4592">
            <v>7</v>
          </cell>
          <cell r="L4592" t="str">
            <v>Biography</v>
          </cell>
          <cell r="M4592" t="str">
            <v>Drama</v>
          </cell>
          <cell r="N4592" t="str">
            <v>Romance</v>
          </cell>
        </row>
        <row r="4593">
          <cell r="A4593" t="str">
            <v>Lawrence Kasdan</v>
          </cell>
          <cell r="B4593">
            <v>103</v>
          </cell>
          <cell r="C4593">
            <v>793352</v>
          </cell>
          <cell r="D4593" t="str">
            <v>Comedy|Drama|Romance</v>
          </cell>
          <cell r="E4593" t="str">
            <v>Darling CompanionÂ </v>
          </cell>
          <cell r="F4593" t="str">
            <v>http://www.imdb.com/title/tt1730687/?ref_=fn_tt_tt_1</v>
          </cell>
          <cell r="G4593" t="str">
            <v>English</v>
          </cell>
          <cell r="H4593" t="str">
            <v>USA</v>
          </cell>
          <cell r="I4593">
            <v>0</v>
          </cell>
          <cell r="J4593">
            <v>2012</v>
          </cell>
          <cell r="K4593">
            <v>5.0999999999999996</v>
          </cell>
          <cell r="L4593" t="str">
            <v>Comedy</v>
          </cell>
          <cell r="M4593" t="str">
            <v>Drama</v>
          </cell>
          <cell r="N4593" t="str">
            <v>Romance</v>
          </cell>
        </row>
        <row r="4594">
          <cell r="A4594" t="str">
            <v>Yimou Zhang</v>
          </cell>
          <cell r="B4594">
            <v>95</v>
          </cell>
          <cell r="C4594">
            <v>190666</v>
          </cell>
          <cell r="D4594" t="str">
            <v>Comedy|Drama</v>
          </cell>
          <cell r="E4594" t="str">
            <v>A Woman, a Gun and a Noodle ShopÂ </v>
          </cell>
          <cell r="F4594" t="str">
            <v>http://www.imdb.com/title/tt1428556/?ref_=fn_tt_tt_1</v>
          </cell>
          <cell r="G4594" t="str">
            <v>Mandarin</v>
          </cell>
          <cell r="H4594" t="str">
            <v>China</v>
          </cell>
          <cell r="I4594">
            <v>0</v>
          </cell>
          <cell r="J4594">
            <v>2009</v>
          </cell>
          <cell r="K4594">
            <v>5.7</v>
          </cell>
          <cell r="L4594" t="str">
            <v>Comedy</v>
          </cell>
          <cell r="M4594" t="str">
            <v>Drama</v>
          </cell>
        </row>
        <row r="4595">
          <cell r="A4595" t="str">
            <v>Lijun Sun</v>
          </cell>
          <cell r="B4595">
            <v>89</v>
          </cell>
          <cell r="C4595">
            <v>0</v>
          </cell>
          <cell r="D4595" t="str">
            <v>Action|Adventure|Animation|Comedy|Family</v>
          </cell>
          <cell r="E4595" t="str">
            <v>Legend of Kung Fu RabbitÂ </v>
          </cell>
          <cell r="F4595" t="str">
            <v>http://www.imdb.com/title/tt1876517/?ref_=fn_tt_tt_1</v>
          </cell>
          <cell r="G4595" t="str">
            <v>Mandarin</v>
          </cell>
          <cell r="H4595" t="str">
            <v>China</v>
          </cell>
          <cell r="I4595">
            <v>0</v>
          </cell>
          <cell r="J4595">
            <v>2011</v>
          </cell>
          <cell r="K4595">
            <v>3.2</v>
          </cell>
          <cell r="L4595" t="str">
            <v>Action</v>
          </cell>
          <cell r="M4595" t="str">
            <v>Adventure</v>
          </cell>
          <cell r="N4595" t="str">
            <v>Animation</v>
          </cell>
          <cell r="O4595" t="str">
            <v>Comedy</v>
          </cell>
        </row>
        <row r="4596">
          <cell r="A4596" t="str">
            <v>Stephen Daldry</v>
          </cell>
          <cell r="B4596">
            <v>114</v>
          </cell>
          <cell r="C4596">
            <v>10230</v>
          </cell>
          <cell r="D4596" t="str">
            <v>Adventure|Crime|Drama|Mystery|Thriller</v>
          </cell>
          <cell r="E4596" t="str">
            <v>TrashÂ </v>
          </cell>
          <cell r="F4596" t="str">
            <v>http://www.imdb.com/title/tt1921149/?ref_=fn_tt_tt_1</v>
          </cell>
          <cell r="G4596" t="str">
            <v>Portuguese</v>
          </cell>
          <cell r="H4596" t="str">
            <v>UK</v>
          </cell>
          <cell r="I4596">
            <v>0</v>
          </cell>
          <cell r="J4596">
            <v>2014</v>
          </cell>
          <cell r="K4596">
            <v>7.2</v>
          </cell>
          <cell r="L4596" t="str">
            <v>Adventure</v>
          </cell>
          <cell r="M4596" t="str">
            <v>Crime</v>
          </cell>
          <cell r="N4596" t="str">
            <v>Drama</v>
          </cell>
          <cell r="O4596" t="str">
            <v>Mystery</v>
          </cell>
        </row>
        <row r="4597">
          <cell r="A4597" t="str">
            <v>Jeff Tremaine</v>
          </cell>
          <cell r="B4597">
            <v>92</v>
          </cell>
          <cell r="C4597">
            <v>72755517</v>
          </cell>
          <cell r="D4597" t="str">
            <v>Action|Comedy|Documentary</v>
          </cell>
          <cell r="E4597" t="str">
            <v>Jackass Number TwoÂ </v>
          </cell>
          <cell r="F4597" t="str">
            <v>http://www.imdb.com/title/tt0493430/?ref_=fn_tt_tt_1</v>
          </cell>
          <cell r="G4597" t="str">
            <v>English</v>
          </cell>
          <cell r="H4597" t="str">
            <v>USA</v>
          </cell>
          <cell r="I4597">
            <v>0</v>
          </cell>
          <cell r="J4597">
            <v>2006</v>
          </cell>
          <cell r="K4597">
            <v>7.1</v>
          </cell>
          <cell r="L4597" t="str">
            <v>Action</v>
          </cell>
          <cell r="M4597" t="str">
            <v>Comedy</v>
          </cell>
          <cell r="N4597" t="str">
            <v>Documentary</v>
          </cell>
        </row>
        <row r="4598">
          <cell r="A4598" t="str">
            <v>John Turturro</v>
          </cell>
          <cell r="B4598">
            <v>105</v>
          </cell>
          <cell r="C4598">
            <v>540085</v>
          </cell>
          <cell r="D4598" t="str">
            <v>Comedy|Musical|Romance</v>
          </cell>
          <cell r="E4598" t="str">
            <v>Romance &amp; CigarettesÂ </v>
          </cell>
          <cell r="F4598" t="str">
            <v>http://www.imdb.com/title/tt0368222/?ref_=fn_tt_tt_1</v>
          </cell>
          <cell r="G4598" t="str">
            <v>English</v>
          </cell>
          <cell r="H4598" t="str">
            <v>USA</v>
          </cell>
          <cell r="I4598">
            <v>0</v>
          </cell>
          <cell r="J4598">
            <v>2005</v>
          </cell>
          <cell r="K4598">
            <v>6.3</v>
          </cell>
          <cell r="L4598" t="str">
            <v>Comedy</v>
          </cell>
          <cell r="M4598" t="str">
            <v>Musical</v>
          </cell>
          <cell r="N4598" t="str">
            <v>Romance</v>
          </cell>
        </row>
        <row r="4599">
          <cell r="A4599" t="str">
            <v>Giuliano Montaldo</v>
          </cell>
          <cell r="B4599">
            <v>96</v>
          </cell>
          <cell r="C4599">
            <v>0</v>
          </cell>
          <cell r="D4599" t="str">
            <v>Crime|Drama|Thriller</v>
          </cell>
          <cell r="E4599" t="str">
            <v>Machine Gun McCainÂ </v>
          </cell>
          <cell r="F4599" t="str">
            <v>http://www.imdb.com/title/tt0065895/?ref_=fn_tt_tt_1</v>
          </cell>
          <cell r="G4599" t="str">
            <v>English</v>
          </cell>
          <cell r="H4599" t="str">
            <v>Italy</v>
          </cell>
          <cell r="I4599">
            <v>0</v>
          </cell>
          <cell r="J4599">
            <v>1969</v>
          </cell>
          <cell r="K4599">
            <v>6.2</v>
          </cell>
          <cell r="L4599" t="str">
            <v>Crime</v>
          </cell>
          <cell r="M4599" t="str">
            <v>Drama</v>
          </cell>
          <cell r="N4599" t="str">
            <v>Thriller</v>
          </cell>
        </row>
        <row r="4600">
          <cell r="A4600" t="str">
            <v>Tom Edge</v>
          </cell>
          <cell r="B4600">
            <v>24</v>
          </cell>
          <cell r="C4600">
            <v>0</v>
          </cell>
          <cell r="D4600" t="str">
            <v>Comedy</v>
          </cell>
          <cell r="E4600" t="str">
            <v xml:space="preserve">LovesickÂ             </v>
          </cell>
          <cell r="F4600" t="str">
            <v>http://www.imdb.com/title/tt4051832/?ref_=fn_tt_tt_1</v>
          </cell>
          <cell r="G4600" t="str">
            <v>English</v>
          </cell>
          <cell r="H4600" t="str">
            <v>UK</v>
          </cell>
          <cell r="I4600">
            <v>0</v>
          </cell>
          <cell r="K4600">
            <v>7.9</v>
          </cell>
          <cell r="L4600" t="str">
            <v>Comedy</v>
          </cell>
          <cell r="M4600">
            <v>0</v>
          </cell>
        </row>
        <row r="4601">
          <cell r="A4601" t="str">
            <v>Sajid Khan</v>
          </cell>
          <cell r="B4601">
            <v>144</v>
          </cell>
          <cell r="C4601">
            <v>1165104</v>
          </cell>
          <cell r="D4601" t="str">
            <v>Comedy</v>
          </cell>
          <cell r="E4601" t="str">
            <v>HousefullÂ </v>
          </cell>
          <cell r="F4601" t="str">
            <v>http://www.imdb.com/title/tt1573072/?ref_=fn_tt_tt_1</v>
          </cell>
          <cell r="G4601" t="str">
            <v>Hindi</v>
          </cell>
          <cell r="H4601" t="str">
            <v>India</v>
          </cell>
          <cell r="I4601">
            <v>0</v>
          </cell>
          <cell r="J4601">
            <v>2010</v>
          </cell>
          <cell r="K4601">
            <v>5.3</v>
          </cell>
          <cell r="L4601" t="str">
            <v>Comedy</v>
          </cell>
          <cell r="M4601">
            <v>0</v>
          </cell>
        </row>
        <row r="4602">
          <cell r="A4602" t="str">
            <v>Malcolm D. Lee</v>
          </cell>
          <cell r="B4602">
            <v>112</v>
          </cell>
          <cell r="C4602">
            <v>17378977</v>
          </cell>
          <cell r="D4602" t="str">
            <v>Comedy|Drama|Music|Romance</v>
          </cell>
          <cell r="E4602" t="str">
            <v>Roll BounceÂ </v>
          </cell>
          <cell r="F4602" t="str">
            <v>http://www.imdb.com/title/tt0403455/?ref_=fn_tt_tt_1</v>
          </cell>
          <cell r="G4602" t="str">
            <v>English</v>
          </cell>
          <cell r="H4602" t="str">
            <v>USA</v>
          </cell>
          <cell r="I4602">
            <v>0</v>
          </cell>
          <cell r="J4602">
            <v>2005</v>
          </cell>
          <cell r="K4602">
            <v>6</v>
          </cell>
          <cell r="L4602" t="str">
            <v>Comedy</v>
          </cell>
          <cell r="M4602" t="str">
            <v>Drama</v>
          </cell>
          <cell r="N4602" t="str">
            <v>Music</v>
          </cell>
          <cell r="O4602" t="str">
            <v>Romance</v>
          </cell>
        </row>
        <row r="4603">
          <cell r="A4603" t="str">
            <v>Neal Brennan</v>
          </cell>
          <cell r="B4603">
            <v>89</v>
          </cell>
          <cell r="C4603">
            <v>15102127</v>
          </cell>
          <cell r="D4603" t="str">
            <v>Comedy</v>
          </cell>
          <cell r="E4603" t="str">
            <v>The Goods: Live Hard, Sell HardÂ </v>
          </cell>
          <cell r="F4603" t="str">
            <v>http://www.imdb.com/title/tt1092633/?ref_=fn_tt_tt_1</v>
          </cell>
          <cell r="G4603" t="str">
            <v>English</v>
          </cell>
          <cell r="H4603" t="str">
            <v>USA</v>
          </cell>
          <cell r="I4603">
            <v>0</v>
          </cell>
          <cell r="J4603">
            <v>2009</v>
          </cell>
          <cell r="K4603">
            <v>5.8</v>
          </cell>
          <cell r="L4603" t="str">
            <v>Comedy</v>
          </cell>
          <cell r="M4603">
            <v>0</v>
          </cell>
        </row>
        <row r="4604">
          <cell r="A4604" t="str">
            <v>Miguel Arteta</v>
          </cell>
          <cell r="B4604">
            <v>87</v>
          </cell>
          <cell r="C4604">
            <v>6857503</v>
          </cell>
          <cell r="D4604" t="str">
            <v>Comedy</v>
          </cell>
          <cell r="E4604" t="str">
            <v>Cedar RapidsÂ </v>
          </cell>
          <cell r="F4604" t="str">
            <v>http://www.imdb.com/title/tt1477837/?ref_=fn_tt_tt_1</v>
          </cell>
          <cell r="G4604" t="str">
            <v>English</v>
          </cell>
          <cell r="H4604" t="str">
            <v>USA</v>
          </cell>
          <cell r="I4604">
            <v>0</v>
          </cell>
          <cell r="J4604">
            <v>2011</v>
          </cell>
          <cell r="K4604">
            <v>6.3</v>
          </cell>
          <cell r="L4604" t="str">
            <v>Comedy</v>
          </cell>
          <cell r="M4604">
            <v>0</v>
          </cell>
        </row>
        <row r="4605">
          <cell r="A4605" t="str">
            <v>Hart Hanson</v>
          </cell>
          <cell r="B4605">
            <v>40</v>
          </cell>
          <cell r="C4605">
            <v>0</v>
          </cell>
          <cell r="D4605" t="str">
            <v>Comedy|Crime|Drama|Mystery|Romance</v>
          </cell>
          <cell r="E4605" t="str">
            <v xml:space="preserve">BonesÂ             </v>
          </cell>
          <cell r="F4605" t="str">
            <v>http://www.imdb.com/title/tt0460627/?ref_=fn_tt_tt_1</v>
          </cell>
          <cell r="G4605" t="str">
            <v>English</v>
          </cell>
          <cell r="H4605" t="str">
            <v>USA</v>
          </cell>
          <cell r="I4605">
            <v>0</v>
          </cell>
          <cell r="K4605">
            <v>7.9</v>
          </cell>
          <cell r="L4605" t="str">
            <v>Comedy</v>
          </cell>
          <cell r="M4605" t="str">
            <v>Crime</v>
          </cell>
          <cell r="N4605" t="str">
            <v>Drama</v>
          </cell>
          <cell r="O4605" t="str">
            <v>Mystery</v>
          </cell>
        </row>
        <row r="4606">
          <cell r="A4606" t="str">
            <v>David Schwimmer</v>
          </cell>
          <cell r="B4606">
            <v>100</v>
          </cell>
          <cell r="C4606">
            <v>5998971</v>
          </cell>
          <cell r="D4606" t="str">
            <v>Comedy|Romance|Sport</v>
          </cell>
          <cell r="E4606" t="str">
            <v>Run, Fatboy, RunÂ </v>
          </cell>
          <cell r="F4606" t="str">
            <v>http://www.imdb.com/title/tt0425413/?ref_=fn_tt_tt_1</v>
          </cell>
          <cell r="G4606" t="str">
            <v>English</v>
          </cell>
          <cell r="H4606" t="str">
            <v>UK</v>
          </cell>
          <cell r="I4606">
            <v>0</v>
          </cell>
          <cell r="J4606">
            <v>2007</v>
          </cell>
          <cell r="K4606">
            <v>6.6</v>
          </cell>
          <cell r="L4606" t="str">
            <v>Comedy</v>
          </cell>
          <cell r="M4606" t="str">
            <v>Romance</v>
          </cell>
          <cell r="N4606" t="str">
            <v>Sport</v>
          </cell>
        </row>
        <row r="4607">
          <cell r="A4607" t="str">
            <v>John Turturro</v>
          </cell>
          <cell r="B4607">
            <v>119</v>
          </cell>
          <cell r="C4607">
            <v>836641</v>
          </cell>
          <cell r="D4607" t="str">
            <v>Drama</v>
          </cell>
          <cell r="E4607" t="str">
            <v>IlluminataÂ </v>
          </cell>
          <cell r="F4607" t="str">
            <v>http://www.imdb.com/title/tt0120709/?ref_=fn_tt_tt_1</v>
          </cell>
          <cell r="G4607" t="str">
            <v>English</v>
          </cell>
          <cell r="H4607" t="str">
            <v>Spain</v>
          </cell>
          <cell r="I4607">
            <v>0</v>
          </cell>
          <cell r="J4607">
            <v>1998</v>
          </cell>
          <cell r="K4607">
            <v>6.2</v>
          </cell>
          <cell r="L4607" t="str">
            <v>Drama</v>
          </cell>
          <cell r="M4607">
            <v>0</v>
          </cell>
        </row>
        <row r="4608">
          <cell r="A4608" t="str">
            <v>Bigas Luna</v>
          </cell>
          <cell r="B4608">
            <v>101</v>
          </cell>
          <cell r="C4608">
            <v>244465</v>
          </cell>
          <cell r="D4608" t="str">
            <v>Drama|Romance</v>
          </cell>
          <cell r="E4608" t="str">
            <v>The Chambermaid on the TitanicÂ </v>
          </cell>
          <cell r="F4608" t="str">
            <v>http://www.imdb.com/title/tt0129923/?ref_=fn_tt_tt_1</v>
          </cell>
          <cell r="G4608" t="str">
            <v>French</v>
          </cell>
          <cell r="H4608" t="str">
            <v>France</v>
          </cell>
          <cell r="I4608">
            <v>0</v>
          </cell>
          <cell r="J4608">
            <v>1997</v>
          </cell>
          <cell r="K4608">
            <v>6.8</v>
          </cell>
          <cell r="L4608" t="str">
            <v>Drama</v>
          </cell>
          <cell r="M4608" t="str">
            <v>Romance</v>
          </cell>
        </row>
        <row r="4609">
          <cell r="A4609" t="str">
            <v>Ralph Fiennes</v>
          </cell>
          <cell r="B4609">
            <v>123</v>
          </cell>
          <cell r="C4609">
            <v>756452</v>
          </cell>
          <cell r="D4609" t="str">
            <v>Drama|Thriller|War</v>
          </cell>
          <cell r="E4609" t="str">
            <v>CoriolanusÂ </v>
          </cell>
          <cell r="F4609" t="str">
            <v>http://www.imdb.com/title/tt1372686/?ref_=fn_tt_tt_1</v>
          </cell>
          <cell r="G4609" t="str">
            <v>English</v>
          </cell>
          <cell r="H4609" t="str">
            <v>UK</v>
          </cell>
          <cell r="I4609">
            <v>0</v>
          </cell>
          <cell r="J4609">
            <v>2011</v>
          </cell>
          <cell r="K4609">
            <v>6.2</v>
          </cell>
          <cell r="L4609" t="str">
            <v>Drama</v>
          </cell>
          <cell r="M4609" t="str">
            <v>Thriller</v>
          </cell>
          <cell r="N4609" t="str">
            <v>War</v>
          </cell>
        </row>
        <row r="4610">
          <cell r="A4610" t="str">
            <v>Bobcat Goldthwait</v>
          </cell>
          <cell r="B4610">
            <v>99</v>
          </cell>
          <cell r="C4610">
            <v>221210</v>
          </cell>
          <cell r="D4610" t="str">
            <v>Comedy|Drama</v>
          </cell>
          <cell r="E4610" t="str">
            <v>World's Greatest DadÂ </v>
          </cell>
          <cell r="F4610" t="str">
            <v>http://www.imdb.com/title/tt1262981/?ref_=fn_tt_tt_1</v>
          </cell>
          <cell r="G4610" t="str">
            <v>English</v>
          </cell>
          <cell r="H4610" t="str">
            <v>USA</v>
          </cell>
          <cell r="I4610">
            <v>0</v>
          </cell>
          <cell r="J4610">
            <v>2009</v>
          </cell>
          <cell r="K4610">
            <v>6.9</v>
          </cell>
          <cell r="L4610" t="str">
            <v>Comedy</v>
          </cell>
          <cell r="M4610" t="str">
            <v>Drama</v>
          </cell>
        </row>
        <row r="4611">
          <cell r="A4611" t="str">
            <v>Jake Scott</v>
          </cell>
          <cell r="B4611">
            <v>110</v>
          </cell>
          <cell r="C4611">
            <v>152857</v>
          </cell>
          <cell r="D4611" t="str">
            <v>Drama</v>
          </cell>
          <cell r="E4611" t="str">
            <v>Welcome to the RileysÂ </v>
          </cell>
          <cell r="F4611" t="str">
            <v>http://www.imdb.com/title/tt1183923/?ref_=fn_tt_tt_1</v>
          </cell>
          <cell r="G4611" t="str">
            <v>English</v>
          </cell>
          <cell r="H4611" t="str">
            <v>UK</v>
          </cell>
          <cell r="I4611">
            <v>0</v>
          </cell>
          <cell r="J4611">
            <v>2010</v>
          </cell>
          <cell r="K4611">
            <v>7</v>
          </cell>
          <cell r="L4611" t="str">
            <v>Drama</v>
          </cell>
          <cell r="M4611">
            <v>0</v>
          </cell>
        </row>
        <row r="4612">
          <cell r="A4612" t="str">
            <v>Jeb Stuart</v>
          </cell>
          <cell r="B4612">
            <v>128</v>
          </cell>
          <cell r="C4612">
            <v>82739</v>
          </cell>
          <cell r="D4612" t="str">
            <v>Drama</v>
          </cell>
          <cell r="E4612" t="str">
            <v>Blood Done Sign My NameÂ </v>
          </cell>
          <cell r="F4612" t="str">
            <v>http://www.imdb.com/title/tt1210039/?ref_=fn_tt_tt_1</v>
          </cell>
          <cell r="G4612" t="str">
            <v>English</v>
          </cell>
          <cell r="H4612" t="str">
            <v>USA</v>
          </cell>
          <cell r="I4612">
            <v>0</v>
          </cell>
          <cell r="J4612">
            <v>2010</v>
          </cell>
          <cell r="K4612">
            <v>6.7</v>
          </cell>
          <cell r="L4612" t="str">
            <v>Drama</v>
          </cell>
          <cell r="M4612">
            <v>0</v>
          </cell>
        </row>
        <row r="4613">
          <cell r="A4613" t="str">
            <v>William Dear</v>
          </cell>
          <cell r="B4613">
            <v>94</v>
          </cell>
          <cell r="C4613">
            <v>140987</v>
          </cell>
          <cell r="D4613" t="str">
            <v>Drama</v>
          </cell>
          <cell r="E4613" t="str">
            <v>Free StyleÂ </v>
          </cell>
          <cell r="F4613" t="str">
            <v>http://www.imdb.com/title/tt1128071/?ref_=fn_tt_tt_1</v>
          </cell>
          <cell r="G4613" t="str">
            <v>English</v>
          </cell>
          <cell r="H4613" t="str">
            <v>Canada</v>
          </cell>
          <cell r="I4613">
            <v>0</v>
          </cell>
          <cell r="J4613">
            <v>2008</v>
          </cell>
          <cell r="K4613">
            <v>4.2</v>
          </cell>
          <cell r="L4613" t="str">
            <v>Drama</v>
          </cell>
          <cell r="M4613">
            <v>0</v>
          </cell>
        </row>
        <row r="4614">
          <cell r="A4614" t="str">
            <v>Marcus Raboy</v>
          </cell>
          <cell r="B4614">
            <v>85</v>
          </cell>
          <cell r="C4614">
            <v>0</v>
          </cell>
          <cell r="D4614" t="str">
            <v>Comedy|Crime|Music</v>
          </cell>
          <cell r="E4614" t="str">
            <v>The Janky PromotersÂ </v>
          </cell>
          <cell r="F4614" t="str">
            <v>http://www.imdb.com/title/tt1210071/?ref_=fn_tt_tt_1</v>
          </cell>
          <cell r="G4614" t="str">
            <v>English</v>
          </cell>
          <cell r="H4614" t="str">
            <v>USA</v>
          </cell>
          <cell r="I4614">
            <v>0</v>
          </cell>
          <cell r="J4614">
            <v>2009</v>
          </cell>
          <cell r="K4614">
            <v>5.2</v>
          </cell>
          <cell r="L4614" t="str">
            <v>Comedy</v>
          </cell>
          <cell r="M4614" t="str">
            <v>Crime</v>
          </cell>
          <cell r="N4614" t="str">
            <v>Music</v>
          </cell>
        </row>
        <row r="4615">
          <cell r="A4615" t="str">
            <v>Andrew Traucki</v>
          </cell>
          <cell r="B4615">
            <v>94</v>
          </cell>
          <cell r="C4615">
            <v>0</v>
          </cell>
          <cell r="D4615" t="str">
            <v>Horror|Thriller</v>
          </cell>
          <cell r="E4615" t="str">
            <v>The ReefÂ </v>
          </cell>
          <cell r="F4615" t="str">
            <v>http://www.imdb.com/title/tt1320291/?ref_=fn_tt_tt_1</v>
          </cell>
          <cell r="G4615" t="str">
            <v>English</v>
          </cell>
          <cell r="H4615" t="str">
            <v>Australia</v>
          </cell>
          <cell r="I4615">
            <v>0</v>
          </cell>
          <cell r="J4615">
            <v>2010</v>
          </cell>
          <cell r="K4615">
            <v>5.8</v>
          </cell>
          <cell r="L4615" t="str">
            <v>Horror</v>
          </cell>
          <cell r="M4615" t="str">
            <v>Thriller</v>
          </cell>
        </row>
        <row r="4616">
          <cell r="A4616" t="str">
            <v>Greg Mottola</v>
          </cell>
          <cell r="B4616">
            <v>107</v>
          </cell>
          <cell r="C4616">
            <v>16025394</v>
          </cell>
          <cell r="D4616" t="str">
            <v>Comedy|Drama|Romance</v>
          </cell>
          <cell r="E4616" t="str">
            <v>AdventurelandÂ </v>
          </cell>
          <cell r="F4616" t="str">
            <v>http://www.imdb.com/title/tt1091722/?ref_=fn_tt_tt_1</v>
          </cell>
          <cell r="G4616" t="str">
            <v>English</v>
          </cell>
          <cell r="H4616" t="str">
            <v>USA</v>
          </cell>
          <cell r="I4616">
            <v>0</v>
          </cell>
          <cell r="J4616">
            <v>2009</v>
          </cell>
          <cell r="K4616">
            <v>6.8</v>
          </cell>
          <cell r="L4616" t="str">
            <v>Comedy</v>
          </cell>
          <cell r="M4616" t="str">
            <v>Drama</v>
          </cell>
          <cell r="N4616" t="str">
            <v>Romance</v>
          </cell>
        </row>
        <row r="4617">
          <cell r="A4617" t="str">
            <v>Pedro AlmodÃ³var</v>
          </cell>
          <cell r="B4617">
            <v>121</v>
          </cell>
          <cell r="C4617">
            <v>12899702</v>
          </cell>
          <cell r="D4617" t="str">
            <v>Comedy|Crime|Drama|Mystery</v>
          </cell>
          <cell r="E4617" t="str">
            <v>VolverÂ </v>
          </cell>
          <cell r="F4617" t="str">
            <v>http://www.imdb.com/title/tt0441909/?ref_=fn_tt_tt_1</v>
          </cell>
          <cell r="G4617" t="str">
            <v>Spanish</v>
          </cell>
          <cell r="H4617" t="str">
            <v>Spain</v>
          </cell>
          <cell r="I4617">
            <v>0</v>
          </cell>
          <cell r="J4617">
            <v>2006</v>
          </cell>
          <cell r="K4617">
            <v>7.6</v>
          </cell>
          <cell r="L4617" t="str">
            <v>Comedy</v>
          </cell>
          <cell r="M4617" t="str">
            <v>Crime</v>
          </cell>
          <cell r="N4617" t="str">
            <v>Drama</v>
          </cell>
          <cell r="O4617" t="str">
            <v>Mystery</v>
          </cell>
        </row>
        <row r="4618">
          <cell r="A4618" t="str">
            <v>Jared Hess</v>
          </cell>
          <cell r="B4618">
            <v>89</v>
          </cell>
          <cell r="C4618">
            <v>113155</v>
          </cell>
          <cell r="D4618" t="str">
            <v>Adventure|Comedy|Sci-Fi</v>
          </cell>
          <cell r="E4618" t="str">
            <v>Gentlemen BroncosÂ </v>
          </cell>
          <cell r="F4618" t="str">
            <v>http://www.imdb.com/title/tt1161418/?ref_=fn_tt_tt_1</v>
          </cell>
          <cell r="G4618" t="str">
            <v>English</v>
          </cell>
          <cell r="H4618" t="str">
            <v>USA</v>
          </cell>
          <cell r="I4618">
            <v>0</v>
          </cell>
          <cell r="J4618">
            <v>2009</v>
          </cell>
          <cell r="K4618">
            <v>6.1</v>
          </cell>
          <cell r="L4618" t="str">
            <v>Adventure</v>
          </cell>
          <cell r="M4618" t="str">
            <v>Comedy</v>
          </cell>
          <cell r="N4618" t="str">
            <v>Sci-Fi</v>
          </cell>
        </row>
        <row r="4619">
          <cell r="A4619" t="str">
            <v>Ferzan Ozpetek</v>
          </cell>
          <cell r="B4619">
            <v>110</v>
          </cell>
          <cell r="C4619">
            <v>0</v>
          </cell>
          <cell r="D4619" t="str">
            <v>Comedy|Drama|Romance</v>
          </cell>
          <cell r="E4619" t="str">
            <v>Loose CannonsÂ </v>
          </cell>
          <cell r="F4619" t="str">
            <v>http://www.imdb.com/title/tt1405810/?ref_=fn_tt_tt_1</v>
          </cell>
          <cell r="G4619" t="str">
            <v>Italian</v>
          </cell>
          <cell r="H4619" t="str">
            <v>Italy</v>
          </cell>
          <cell r="I4619">
            <v>0</v>
          </cell>
          <cell r="J4619">
            <v>2010</v>
          </cell>
          <cell r="K4619">
            <v>7.3</v>
          </cell>
          <cell r="L4619" t="str">
            <v>Comedy</v>
          </cell>
          <cell r="M4619" t="str">
            <v>Drama</v>
          </cell>
          <cell r="N4619" t="str">
            <v>Romance</v>
          </cell>
        </row>
        <row r="4620">
          <cell r="A4620" t="str">
            <v>John Landis</v>
          </cell>
          <cell r="B4620">
            <v>116</v>
          </cell>
          <cell r="C4620">
            <v>90400000</v>
          </cell>
          <cell r="D4620" t="str">
            <v>Comedy</v>
          </cell>
          <cell r="E4620" t="str">
            <v>Trading PlacesÂ </v>
          </cell>
          <cell r="F4620" t="str">
            <v>http://www.imdb.com/title/tt0086465/?ref_=fn_tt_tt_1</v>
          </cell>
          <cell r="G4620" t="str">
            <v>English</v>
          </cell>
          <cell r="H4620" t="str">
            <v>USA</v>
          </cell>
          <cell r="I4620">
            <v>0</v>
          </cell>
          <cell r="J4620">
            <v>1983</v>
          </cell>
          <cell r="K4620">
            <v>7.5</v>
          </cell>
          <cell r="L4620" t="str">
            <v>Comedy</v>
          </cell>
          <cell r="M4620">
            <v>0</v>
          </cell>
        </row>
        <row r="4621">
          <cell r="A4621" t="str">
            <v>Daniel Taplitz</v>
          </cell>
          <cell r="B4621">
            <v>85</v>
          </cell>
          <cell r="C4621">
            <v>11827301</v>
          </cell>
          <cell r="D4621" t="str">
            <v>Comedy|Romance</v>
          </cell>
          <cell r="E4621" t="str">
            <v>Breakin' All the RulesÂ </v>
          </cell>
          <cell r="F4621" t="str">
            <v>http://www.imdb.com/title/tt0349169/?ref_=fn_tt_tt_1</v>
          </cell>
          <cell r="G4621" t="str">
            <v>English</v>
          </cell>
          <cell r="H4621" t="str">
            <v>USA</v>
          </cell>
          <cell r="I4621">
            <v>0</v>
          </cell>
          <cell r="J4621">
            <v>2004</v>
          </cell>
          <cell r="K4621">
            <v>5.5</v>
          </cell>
          <cell r="L4621" t="str">
            <v>Comedy</v>
          </cell>
          <cell r="M4621" t="str">
            <v>Romance</v>
          </cell>
        </row>
        <row r="4622">
          <cell r="A4622" t="str">
            <v>Tamara Jenkins</v>
          </cell>
          <cell r="B4622">
            <v>114</v>
          </cell>
          <cell r="C4622">
            <v>6610326</v>
          </cell>
          <cell r="D4622" t="str">
            <v>Comedy|Drama</v>
          </cell>
          <cell r="E4622" t="str">
            <v>The SavagesÂ </v>
          </cell>
          <cell r="F4622" t="str">
            <v>http://www.imdb.com/title/tt0775529/?ref_=fn_tt_tt_1</v>
          </cell>
          <cell r="G4622" t="str">
            <v>English</v>
          </cell>
          <cell r="H4622" t="str">
            <v>USA</v>
          </cell>
          <cell r="I4622">
            <v>0</v>
          </cell>
          <cell r="J4622">
            <v>2007</v>
          </cell>
          <cell r="K4622">
            <v>7.2</v>
          </cell>
          <cell r="L4622" t="str">
            <v>Comedy</v>
          </cell>
          <cell r="M4622" t="str">
            <v>Drama</v>
          </cell>
        </row>
        <row r="4623">
          <cell r="A4623" t="str">
            <v>Linda Mendoza</v>
          </cell>
          <cell r="B4623">
            <v>76</v>
          </cell>
          <cell r="C4623">
            <v>6126237</v>
          </cell>
          <cell r="D4623" t="str">
            <v>Comedy|Romance</v>
          </cell>
          <cell r="E4623" t="str">
            <v>Chasing PapiÂ </v>
          </cell>
          <cell r="F4623" t="str">
            <v>http://www.imdb.com/title/tt0323572/?ref_=fn_tt_tt_1</v>
          </cell>
          <cell r="G4623" t="str">
            <v>English</v>
          </cell>
          <cell r="H4623" t="str">
            <v>USA</v>
          </cell>
          <cell r="I4623">
            <v>0</v>
          </cell>
          <cell r="J4623">
            <v>2003</v>
          </cell>
          <cell r="K4623">
            <v>4.8</v>
          </cell>
          <cell r="L4623" t="str">
            <v>Comedy</v>
          </cell>
          <cell r="M4623" t="str">
            <v>Romance</v>
          </cell>
        </row>
        <row r="4624">
          <cell r="A4624" t="str">
            <v>Michael O. Sajbel</v>
          </cell>
          <cell r="B4624">
            <v>114</v>
          </cell>
          <cell r="C4624">
            <v>3420871</v>
          </cell>
          <cell r="D4624" t="str">
            <v>Drama|Family|Romance</v>
          </cell>
          <cell r="E4624" t="str">
            <v>The Ultimate GiftÂ </v>
          </cell>
          <cell r="F4624" t="str">
            <v>http://www.imdb.com/title/tt0482629/?ref_=fn_tt_tt_1</v>
          </cell>
          <cell r="G4624" t="str">
            <v>English</v>
          </cell>
          <cell r="H4624" t="str">
            <v>USA</v>
          </cell>
          <cell r="I4624">
            <v>0</v>
          </cell>
          <cell r="J4624">
            <v>2006</v>
          </cell>
          <cell r="K4624">
            <v>7.4</v>
          </cell>
          <cell r="L4624" t="str">
            <v>Drama</v>
          </cell>
          <cell r="M4624" t="str">
            <v>Family</v>
          </cell>
          <cell r="N4624" t="str">
            <v>Romance</v>
          </cell>
        </row>
        <row r="4625">
          <cell r="A4625" t="str">
            <v>William J. Bell</v>
          </cell>
          <cell r="B4625">
            <v>30</v>
          </cell>
          <cell r="C4625">
            <v>0</v>
          </cell>
          <cell r="D4625" t="str">
            <v>Drama|Romance</v>
          </cell>
          <cell r="E4625" t="str">
            <v xml:space="preserve">The Bold and the BeautifulÂ             </v>
          </cell>
          <cell r="F4625" t="str">
            <v>http://www.imdb.com/title/tt0092325/?ref_=fn_tt_tt_1</v>
          </cell>
          <cell r="G4625" t="str">
            <v>English</v>
          </cell>
          <cell r="H4625" t="str">
            <v>USA</v>
          </cell>
          <cell r="I4625">
            <v>0</v>
          </cell>
          <cell r="K4625">
            <v>3.5</v>
          </cell>
          <cell r="L4625" t="str">
            <v>Drama</v>
          </cell>
          <cell r="M4625" t="str">
            <v>Romance</v>
          </cell>
        </row>
        <row r="4626">
          <cell r="A4626" t="str">
            <v>Todd Haynes</v>
          </cell>
          <cell r="B4626">
            <v>124</v>
          </cell>
          <cell r="C4626">
            <v>1043487</v>
          </cell>
          <cell r="D4626" t="str">
            <v>Drama|Music</v>
          </cell>
          <cell r="E4626" t="str">
            <v>Velvet GoldmineÂ </v>
          </cell>
          <cell r="F4626" t="str">
            <v>http://www.imdb.com/title/tt0120879/?ref_=fn_tt_tt_1</v>
          </cell>
          <cell r="G4626" t="str">
            <v>English</v>
          </cell>
          <cell r="H4626" t="str">
            <v>UK</v>
          </cell>
          <cell r="I4626">
            <v>0</v>
          </cell>
          <cell r="J4626">
            <v>1998</v>
          </cell>
          <cell r="K4626">
            <v>7</v>
          </cell>
          <cell r="L4626" t="str">
            <v>Drama</v>
          </cell>
          <cell r="M4626" t="str">
            <v>Music</v>
          </cell>
        </row>
        <row r="4627">
          <cell r="A4627" t="str">
            <v>Hong-jin Na</v>
          </cell>
          <cell r="B4627">
            <v>156</v>
          </cell>
          <cell r="C4627">
            <v>770629</v>
          </cell>
          <cell r="D4627" t="str">
            <v>Fantasy|Horror|Mystery|Thriller</v>
          </cell>
          <cell r="E4627" t="str">
            <v>The WailingÂ </v>
          </cell>
          <cell r="F4627" t="str">
            <v>http://www.imdb.com/title/tt5215952/?ref_=fn_tt_tt_1</v>
          </cell>
          <cell r="G4627" t="str">
            <v>Korean</v>
          </cell>
          <cell r="H4627" t="str">
            <v>South Korea</v>
          </cell>
          <cell r="I4627">
            <v>0</v>
          </cell>
          <cell r="J4627">
            <v>2016</v>
          </cell>
          <cell r="K4627">
            <v>7.7</v>
          </cell>
          <cell r="L4627" t="str">
            <v>Fantasy</v>
          </cell>
          <cell r="M4627" t="str">
            <v>Horror</v>
          </cell>
          <cell r="N4627" t="str">
            <v>Mystery</v>
          </cell>
          <cell r="O4627" t="str">
            <v>Thriller</v>
          </cell>
        </row>
        <row r="4628">
          <cell r="A4628" t="str">
            <v>Eric Lavaine</v>
          </cell>
          <cell r="B4628">
            <v>98</v>
          </cell>
          <cell r="C4628">
            <v>0</v>
          </cell>
          <cell r="D4628" t="str">
            <v>Comedy</v>
          </cell>
          <cell r="E4628" t="str">
            <v>BarbecueÂ </v>
          </cell>
          <cell r="F4628" t="str">
            <v>http://www.imdb.com/title/tt3202120/?ref_=fn_tt_tt_1</v>
          </cell>
          <cell r="G4628" t="str">
            <v>French</v>
          </cell>
          <cell r="H4628" t="str">
            <v>France</v>
          </cell>
          <cell r="I4628">
            <v>0</v>
          </cell>
          <cell r="J4628">
            <v>2014</v>
          </cell>
          <cell r="K4628">
            <v>6.1</v>
          </cell>
          <cell r="L4628" t="str">
            <v>Comedy</v>
          </cell>
          <cell r="M4628">
            <v>0</v>
          </cell>
        </row>
        <row r="4629">
          <cell r="A4629" t="str">
            <v>Julian Jarrold</v>
          </cell>
          <cell r="B4629">
            <v>102</v>
          </cell>
          <cell r="C4629">
            <v>0</v>
          </cell>
          <cell r="D4629" t="str">
            <v>Crime|Drama|Mystery|Thriller</v>
          </cell>
          <cell r="E4629" t="str">
            <v>Red Riding: In the Year of Our Lord 1974Â </v>
          </cell>
          <cell r="F4629" t="str">
            <v>http://www.imdb.com/title/tt1259574/?ref_=fn_tt_tt_1</v>
          </cell>
          <cell r="G4629" t="str">
            <v>English</v>
          </cell>
          <cell r="H4629" t="str">
            <v>UK</v>
          </cell>
          <cell r="I4629">
            <v>0</v>
          </cell>
          <cell r="J4629">
            <v>2009</v>
          </cell>
          <cell r="K4629">
            <v>7.1</v>
          </cell>
          <cell r="L4629" t="str">
            <v>Crime</v>
          </cell>
          <cell r="M4629" t="str">
            <v>Drama</v>
          </cell>
          <cell r="N4629" t="str">
            <v>Mystery</v>
          </cell>
          <cell r="O4629" t="str">
            <v>Thriller</v>
          </cell>
        </row>
        <row r="4630">
          <cell r="A4630" t="str">
            <v>AndrÃ© TÃ©chinÃ©</v>
          </cell>
          <cell r="B4630">
            <v>105</v>
          </cell>
          <cell r="C4630">
            <v>2874</v>
          </cell>
          <cell r="D4630" t="str">
            <v>Drama</v>
          </cell>
          <cell r="E4630" t="str">
            <v>The Girl on the TrainÂ </v>
          </cell>
          <cell r="F4630" t="str">
            <v>http://www.imdb.com/title/tt1183672/?ref_=fn_tt_tt_1</v>
          </cell>
          <cell r="G4630" t="str">
            <v>French</v>
          </cell>
          <cell r="H4630" t="str">
            <v>France</v>
          </cell>
          <cell r="I4630">
            <v>0</v>
          </cell>
          <cell r="J4630">
            <v>2009</v>
          </cell>
          <cell r="K4630">
            <v>6</v>
          </cell>
          <cell r="L4630" t="str">
            <v>Drama</v>
          </cell>
          <cell r="M4630">
            <v>0</v>
          </cell>
        </row>
        <row r="4631">
          <cell r="A4631" t="str">
            <v>Martyn Pick</v>
          </cell>
          <cell r="B4631">
            <v>76</v>
          </cell>
          <cell r="C4631">
            <v>0</v>
          </cell>
          <cell r="D4631" t="str">
            <v>Action|Animation|Fantasy|Horror|Mystery|Sci-Fi|Thriller</v>
          </cell>
          <cell r="E4631" t="str">
            <v>Ultramarines: A Warhammer 40,000 MovieÂ </v>
          </cell>
          <cell r="F4631" t="str">
            <v>http://www.imdb.com/title/tt1679332/?ref_=fn_tt_tt_1</v>
          </cell>
          <cell r="G4631" t="str">
            <v>English</v>
          </cell>
          <cell r="H4631" t="str">
            <v>UK</v>
          </cell>
          <cell r="I4631">
            <v>0</v>
          </cell>
          <cell r="J4631">
            <v>2010</v>
          </cell>
          <cell r="K4631">
            <v>5.7</v>
          </cell>
          <cell r="L4631" t="str">
            <v>Action</v>
          </cell>
          <cell r="M4631" t="str">
            <v>Animation</v>
          </cell>
          <cell r="N4631" t="str">
            <v>Fantasy</v>
          </cell>
          <cell r="O4631" t="str">
            <v>Horror</v>
          </cell>
        </row>
        <row r="4632">
          <cell r="A4632" t="str">
            <v>MaÃ¯wenn</v>
          </cell>
          <cell r="B4632">
            <v>127</v>
          </cell>
          <cell r="C4632">
            <v>171320</v>
          </cell>
          <cell r="D4632" t="str">
            <v>Crime|Drama</v>
          </cell>
          <cell r="E4632" t="str">
            <v>PolisseÂ </v>
          </cell>
          <cell r="F4632" t="str">
            <v>http://www.imdb.com/title/tt1661420/?ref_=fn_tt_tt_1</v>
          </cell>
          <cell r="G4632" t="str">
            <v>French</v>
          </cell>
          <cell r="H4632" t="str">
            <v>France</v>
          </cell>
          <cell r="I4632">
            <v>0</v>
          </cell>
          <cell r="J4632">
            <v>2011</v>
          </cell>
          <cell r="K4632">
            <v>7.3</v>
          </cell>
          <cell r="L4632" t="str">
            <v>Crime</v>
          </cell>
          <cell r="M4632" t="str">
            <v>Drama</v>
          </cell>
        </row>
        <row r="4633">
          <cell r="A4633" t="str">
            <v>George Lucas</v>
          </cell>
          <cell r="B4633">
            <v>23</v>
          </cell>
          <cell r="C4633">
            <v>0</v>
          </cell>
          <cell r="D4633" t="str">
            <v>Action|Adventure|Animation|Drama|Fantasy|Sci-Fi</v>
          </cell>
          <cell r="E4633" t="str">
            <v xml:space="preserve">Star Wars: The Clone WarsÂ             </v>
          </cell>
          <cell r="F4633" t="str">
            <v>http://www.imdb.com/title/tt0458290/?ref_=fn_tt_tt_1</v>
          </cell>
          <cell r="G4633" t="str">
            <v>English</v>
          </cell>
          <cell r="H4633" t="str">
            <v>USA</v>
          </cell>
          <cell r="I4633">
            <v>0</v>
          </cell>
          <cell r="K4633">
            <v>7.9</v>
          </cell>
          <cell r="L4633" t="str">
            <v>Action</v>
          </cell>
          <cell r="M4633" t="str">
            <v>Adventure</v>
          </cell>
          <cell r="N4633" t="str">
            <v>Animation</v>
          </cell>
          <cell r="O4633" t="str">
            <v>Drama</v>
          </cell>
        </row>
        <row r="4634">
          <cell r="A4634" t="str">
            <v>Joel Schumacher</v>
          </cell>
          <cell r="B4634">
            <v>97</v>
          </cell>
          <cell r="C4634">
            <v>32222567</v>
          </cell>
          <cell r="D4634" t="str">
            <v>Comedy|Fantasy|Horror</v>
          </cell>
          <cell r="E4634" t="str">
            <v>The Lost BoysÂ </v>
          </cell>
          <cell r="F4634" t="str">
            <v>http://www.imdb.com/title/tt0093437/?ref_=fn_tt_tt_1</v>
          </cell>
          <cell r="G4634" t="str">
            <v>English</v>
          </cell>
          <cell r="H4634" t="str">
            <v>USA</v>
          </cell>
          <cell r="I4634">
            <v>0</v>
          </cell>
          <cell r="J4634">
            <v>1987</v>
          </cell>
          <cell r="K4634">
            <v>7.2</v>
          </cell>
          <cell r="L4634" t="str">
            <v>Comedy</v>
          </cell>
          <cell r="M4634" t="str">
            <v>Fantasy</v>
          </cell>
          <cell r="N4634" t="str">
            <v>Horror</v>
          </cell>
        </row>
        <row r="4635">
          <cell r="A4635" t="str">
            <v>Mira Nair</v>
          </cell>
          <cell r="B4635">
            <v>122</v>
          </cell>
          <cell r="C4635">
            <v>13569248</v>
          </cell>
          <cell r="D4635" t="str">
            <v>Drama</v>
          </cell>
          <cell r="E4635" t="str">
            <v>The NamesakeÂ </v>
          </cell>
          <cell r="F4635" t="str">
            <v>http://www.imdb.com/title/tt0433416/?ref_=fn_tt_tt_1</v>
          </cell>
          <cell r="G4635" t="str">
            <v>English</v>
          </cell>
          <cell r="H4635" t="str">
            <v>USA</v>
          </cell>
          <cell r="I4635">
            <v>0</v>
          </cell>
          <cell r="J4635">
            <v>2006</v>
          </cell>
          <cell r="K4635">
            <v>7.6</v>
          </cell>
          <cell r="L4635" t="str">
            <v>Drama</v>
          </cell>
          <cell r="M4635">
            <v>0</v>
          </cell>
        </row>
        <row r="4636">
          <cell r="A4636" t="str">
            <v>Vipul Amrutlal Shah</v>
          </cell>
          <cell r="B4636">
            <v>128</v>
          </cell>
          <cell r="C4636">
            <v>1207007</v>
          </cell>
          <cell r="D4636" t="str">
            <v>Comedy|Drama|Romance</v>
          </cell>
          <cell r="E4636" t="str">
            <v>Namastey LondonÂ </v>
          </cell>
          <cell r="F4636" t="str">
            <v>http://www.imdb.com/title/tt0795434/?ref_=fn_tt_tt_1</v>
          </cell>
          <cell r="G4636" t="str">
            <v>Hindi</v>
          </cell>
          <cell r="H4636" t="str">
            <v>India</v>
          </cell>
          <cell r="I4636">
            <v>0</v>
          </cell>
          <cell r="J4636">
            <v>2007</v>
          </cell>
          <cell r="K4636">
            <v>7.3</v>
          </cell>
          <cell r="L4636" t="str">
            <v>Comedy</v>
          </cell>
          <cell r="M4636" t="str">
            <v>Drama</v>
          </cell>
          <cell r="N4636" t="str">
            <v>Romance</v>
          </cell>
        </row>
        <row r="4637">
          <cell r="A4637" t="str">
            <v>Ken Loach</v>
          </cell>
          <cell r="B4637">
            <v>127</v>
          </cell>
          <cell r="C4637">
            <v>1829142</v>
          </cell>
          <cell r="D4637" t="str">
            <v>Drama|War</v>
          </cell>
          <cell r="E4637" t="str">
            <v>The Wind That Shakes the BarleyÂ </v>
          </cell>
          <cell r="F4637" t="str">
            <v>http://www.imdb.com/title/tt0460989/?ref_=fn_tt_tt_1</v>
          </cell>
          <cell r="G4637" t="str">
            <v>English</v>
          </cell>
          <cell r="H4637" t="str">
            <v>Ireland</v>
          </cell>
          <cell r="I4637">
            <v>0</v>
          </cell>
          <cell r="J4637">
            <v>2006</v>
          </cell>
          <cell r="K4637">
            <v>7.5</v>
          </cell>
          <cell r="L4637" t="str">
            <v>Drama</v>
          </cell>
          <cell r="M4637" t="str">
            <v>War</v>
          </cell>
        </row>
        <row r="4638">
          <cell r="A4638" t="str">
            <v>Ayan Mukerji</v>
          </cell>
          <cell r="B4638">
            <v>160</v>
          </cell>
          <cell r="C4638">
            <v>3827466</v>
          </cell>
          <cell r="D4638" t="str">
            <v>Comedy|Drama|Musical|Romance</v>
          </cell>
          <cell r="E4638" t="str">
            <v>Yeh Jawaani Hai DeewaniÂ </v>
          </cell>
          <cell r="F4638" t="str">
            <v>http://www.imdb.com/title/tt2178470/?ref_=fn_tt_tt_1</v>
          </cell>
          <cell r="G4638" t="str">
            <v>Hindi</v>
          </cell>
          <cell r="H4638" t="str">
            <v>India</v>
          </cell>
          <cell r="I4638">
            <v>0</v>
          </cell>
          <cell r="J4638">
            <v>2013</v>
          </cell>
          <cell r="K4638">
            <v>6.9</v>
          </cell>
          <cell r="L4638" t="str">
            <v>Comedy</v>
          </cell>
          <cell r="M4638" t="str">
            <v>Drama</v>
          </cell>
          <cell r="N4638" t="str">
            <v>Musical</v>
          </cell>
          <cell r="O4638" t="str">
            <v>Romance</v>
          </cell>
        </row>
        <row r="4639">
          <cell r="A4639" t="str">
            <v>James Frawley</v>
          </cell>
          <cell r="B4639">
            <v>95</v>
          </cell>
          <cell r="C4639">
            <v>76657000</v>
          </cell>
          <cell r="D4639" t="str">
            <v>Adventure|Comedy|Family|Musical</v>
          </cell>
          <cell r="E4639" t="str">
            <v>The Muppet MovieÂ </v>
          </cell>
          <cell r="F4639" t="str">
            <v>http://www.imdb.com/title/tt0079588/?ref_=fn_tt_tt_1</v>
          </cell>
          <cell r="G4639" t="str">
            <v>English</v>
          </cell>
          <cell r="H4639" t="str">
            <v>UK</v>
          </cell>
          <cell r="I4639">
            <v>0</v>
          </cell>
          <cell r="J4639">
            <v>1979</v>
          </cell>
          <cell r="K4639">
            <v>7.7</v>
          </cell>
          <cell r="L4639" t="str">
            <v>Adventure</v>
          </cell>
          <cell r="M4639" t="str">
            <v>Comedy</v>
          </cell>
          <cell r="N4639" t="str">
            <v>Family</v>
          </cell>
          <cell r="O4639" t="str">
            <v>Musical</v>
          </cell>
        </row>
        <row r="4640">
          <cell r="A4640" t="str">
            <v>Justin Tipping</v>
          </cell>
          <cell r="B4640">
            <v>80</v>
          </cell>
          <cell r="C4640">
            <v>0</v>
          </cell>
          <cell r="D4640" t="str">
            <v>Adventure</v>
          </cell>
          <cell r="E4640" t="str">
            <v>KicksÂ </v>
          </cell>
          <cell r="F4640" t="str">
            <v>http://www.imdb.com/title/tt4254584/?ref_=fn_tt_tt_1</v>
          </cell>
          <cell r="G4640" t="str">
            <v>English</v>
          </cell>
          <cell r="H4640" t="str">
            <v>USA</v>
          </cell>
          <cell r="I4640">
            <v>0</v>
          </cell>
          <cell r="J4640">
            <v>2016</v>
          </cell>
          <cell r="K4640">
            <v>7.8</v>
          </cell>
          <cell r="L4640" t="str">
            <v>Adventure</v>
          </cell>
          <cell r="M4640">
            <v>0</v>
          </cell>
        </row>
        <row r="4641">
          <cell r="A4641" t="str">
            <v>John Rogers</v>
          </cell>
          <cell r="B4641">
            <v>60</v>
          </cell>
          <cell r="C4641">
            <v>0</v>
          </cell>
          <cell r="D4641" t="str">
            <v>Action|Crime|Drama|Thriller</v>
          </cell>
          <cell r="E4641" t="str">
            <v xml:space="preserve">The PlayerÂ             </v>
          </cell>
          <cell r="F4641" t="str">
            <v>http://www.imdb.com/title/tt4474310/?ref_=fn_tt_tt_1</v>
          </cell>
          <cell r="G4641" t="str">
            <v>English</v>
          </cell>
          <cell r="H4641" t="str">
            <v>USA</v>
          </cell>
          <cell r="I4641">
            <v>0</v>
          </cell>
          <cell r="K4641">
            <v>7.1</v>
          </cell>
          <cell r="L4641" t="str">
            <v>Action</v>
          </cell>
          <cell r="M4641" t="str">
            <v>Crime</v>
          </cell>
          <cell r="N4641" t="str">
            <v>Drama</v>
          </cell>
          <cell r="O4641" t="str">
            <v>Thriller</v>
          </cell>
        </row>
        <row r="4642">
          <cell r="A4642" t="str">
            <v>Doug Atchison</v>
          </cell>
          <cell r="B4642">
            <v>112</v>
          </cell>
          <cell r="C4642">
            <v>18811135</v>
          </cell>
          <cell r="D4642" t="str">
            <v>Drama</v>
          </cell>
          <cell r="E4642" t="str">
            <v>Akeelah and the BeeÂ </v>
          </cell>
          <cell r="F4642" t="str">
            <v>http://www.imdb.com/title/tt0437800/?ref_=fn_tt_tt_1</v>
          </cell>
          <cell r="G4642" t="str">
            <v>English</v>
          </cell>
          <cell r="H4642" t="str">
            <v>USA</v>
          </cell>
          <cell r="I4642">
            <v>0</v>
          </cell>
          <cell r="J4642">
            <v>2006</v>
          </cell>
          <cell r="K4642">
            <v>7.5</v>
          </cell>
          <cell r="L4642" t="str">
            <v>Drama</v>
          </cell>
          <cell r="M4642">
            <v>0</v>
          </cell>
        </row>
        <row r="4643">
          <cell r="A4643" t="str">
            <v>Matty Rich</v>
          </cell>
          <cell r="B4643">
            <v>110</v>
          </cell>
          <cell r="C4643">
            <v>8880705</v>
          </cell>
          <cell r="D4643" t="str">
            <v>Comedy|Drama|Romance</v>
          </cell>
          <cell r="E4643" t="str">
            <v>The InkwellÂ </v>
          </cell>
          <cell r="F4643" t="str">
            <v>http://www.imdb.com/title/tt0110137/?ref_=fn_tt_tt_1</v>
          </cell>
          <cell r="G4643" t="str">
            <v>English</v>
          </cell>
          <cell r="H4643" t="str">
            <v>USA</v>
          </cell>
          <cell r="I4643">
            <v>0</v>
          </cell>
          <cell r="J4643">
            <v>1994</v>
          </cell>
          <cell r="K4643">
            <v>6.5</v>
          </cell>
          <cell r="L4643" t="str">
            <v>Comedy</v>
          </cell>
          <cell r="M4643" t="str">
            <v>Drama</v>
          </cell>
          <cell r="N4643" t="str">
            <v>Romance</v>
          </cell>
        </row>
        <row r="4644">
          <cell r="A4644" t="str">
            <v>James Ivory</v>
          </cell>
          <cell r="B4644">
            <v>140</v>
          </cell>
          <cell r="C4644">
            <v>25967000</v>
          </cell>
          <cell r="D4644" t="str">
            <v>Drama|Romance</v>
          </cell>
          <cell r="E4644" t="str">
            <v>Howards EndÂ </v>
          </cell>
          <cell r="F4644" t="str">
            <v>http://www.imdb.com/title/tt0104454/?ref_=fn_tt_tt_1</v>
          </cell>
          <cell r="G4644" t="str">
            <v>English</v>
          </cell>
          <cell r="H4644" t="str">
            <v>UK</v>
          </cell>
          <cell r="I4644">
            <v>0</v>
          </cell>
          <cell r="J4644">
            <v>1992</v>
          </cell>
          <cell r="K4644">
            <v>7.5</v>
          </cell>
          <cell r="L4644" t="str">
            <v>Drama</v>
          </cell>
          <cell r="M4644" t="str">
            <v>Romance</v>
          </cell>
        </row>
        <row r="4645">
          <cell r="A4645" t="str">
            <v>Sam Catlin</v>
          </cell>
          <cell r="B4645">
            <v>60</v>
          </cell>
          <cell r="C4645">
            <v>0</v>
          </cell>
          <cell r="D4645" t="str">
            <v>Adventure|Drama|Fantasy|Mystery</v>
          </cell>
          <cell r="E4645" t="str">
            <v xml:space="preserve">PreacherÂ             </v>
          </cell>
          <cell r="F4645" t="str">
            <v>http://www.imdb.com/title/tt5016504/?ref_=fn_tt_tt_1</v>
          </cell>
          <cell r="G4645" t="str">
            <v>English</v>
          </cell>
          <cell r="I4645">
            <v>0</v>
          </cell>
          <cell r="K4645">
            <v>8.3000000000000007</v>
          </cell>
          <cell r="L4645" t="str">
            <v>Adventure</v>
          </cell>
          <cell r="M4645" t="str">
            <v>Drama</v>
          </cell>
          <cell r="N4645" t="str">
            <v>Fantasy</v>
          </cell>
          <cell r="O4645" t="str">
            <v>Mystery</v>
          </cell>
        </row>
        <row r="4646">
          <cell r="A4646" t="str">
            <v>Edward Hall</v>
          </cell>
          <cell r="B4646">
            <v>180</v>
          </cell>
          <cell r="C4646">
            <v>0</v>
          </cell>
          <cell r="D4646" t="str">
            <v>Drama|Romance</v>
          </cell>
          <cell r="E4646" t="str">
            <v>RestlessÂ </v>
          </cell>
          <cell r="F4646" t="str">
            <v>http://www.imdb.com/title/tt2241676/?ref_=fn_tt_tt_1</v>
          </cell>
          <cell r="G4646" t="str">
            <v>English</v>
          </cell>
          <cell r="H4646" t="str">
            <v>UK</v>
          </cell>
          <cell r="I4646">
            <v>0</v>
          </cell>
          <cell r="J4646">
            <v>2012</v>
          </cell>
          <cell r="K4646">
            <v>7.2</v>
          </cell>
          <cell r="L4646" t="str">
            <v>Drama</v>
          </cell>
          <cell r="M4646" t="str">
            <v>Romance</v>
          </cell>
        </row>
        <row r="4647">
          <cell r="A4647" t="str">
            <v>David Leland</v>
          </cell>
          <cell r="B4647">
            <v>111</v>
          </cell>
          <cell r="C4647">
            <v>146083</v>
          </cell>
          <cell r="D4647" t="str">
            <v>Drama|Romance|War</v>
          </cell>
          <cell r="E4647" t="str">
            <v>The Land GirlsÂ </v>
          </cell>
          <cell r="F4647" t="str">
            <v>http://www.imdb.com/title/tt0119494/?ref_=fn_tt_tt_1</v>
          </cell>
          <cell r="G4647" t="str">
            <v>English</v>
          </cell>
          <cell r="H4647" t="str">
            <v>UK</v>
          </cell>
          <cell r="I4647">
            <v>0</v>
          </cell>
          <cell r="J4647">
            <v>1998</v>
          </cell>
          <cell r="K4647">
            <v>6.3</v>
          </cell>
          <cell r="L4647" t="str">
            <v>Drama</v>
          </cell>
          <cell r="M4647" t="str">
            <v>Romance</v>
          </cell>
          <cell r="N4647" t="str">
            <v>War</v>
          </cell>
        </row>
        <row r="4648">
          <cell r="A4648" t="str">
            <v>Coky Giedroyc</v>
          </cell>
          <cell r="B4648">
            <v>142</v>
          </cell>
          <cell r="C4648">
            <v>0</v>
          </cell>
          <cell r="D4648" t="str">
            <v>Drama|Romance</v>
          </cell>
          <cell r="E4648" t="str">
            <v xml:space="preserve">Wuthering HeightsÂ             </v>
          </cell>
          <cell r="F4648" t="str">
            <v>http://www.imdb.com/title/tt1238834/?ref_=fn_tt_tt_1</v>
          </cell>
          <cell r="G4648" t="str">
            <v>English</v>
          </cell>
          <cell r="H4648" t="str">
            <v>UK</v>
          </cell>
          <cell r="I4648">
            <v>0</v>
          </cell>
          <cell r="K4648">
            <v>7.7</v>
          </cell>
          <cell r="L4648" t="str">
            <v>Drama</v>
          </cell>
          <cell r="M4648" t="str">
            <v>Romance</v>
          </cell>
        </row>
        <row r="4649">
          <cell r="A4649" t="str">
            <v>Dennie Gordon</v>
          </cell>
          <cell r="B4649">
            <v>114</v>
          </cell>
          <cell r="C4649">
            <v>50000</v>
          </cell>
          <cell r="D4649" t="str">
            <v>Action|Adventure|Comedy|Romance</v>
          </cell>
          <cell r="E4649" t="str">
            <v>My Lucky StarÂ </v>
          </cell>
          <cell r="F4649" t="str">
            <v>http://www.imdb.com/title/tt2102502/?ref_=fn_tt_tt_1</v>
          </cell>
          <cell r="G4649" t="str">
            <v>Chinese</v>
          </cell>
          <cell r="H4649" t="str">
            <v>China</v>
          </cell>
          <cell r="I4649">
            <v>0</v>
          </cell>
          <cell r="J4649">
            <v>2013</v>
          </cell>
          <cell r="K4649">
            <v>5.0999999999999996</v>
          </cell>
          <cell r="L4649" t="str">
            <v>Action</v>
          </cell>
          <cell r="M4649" t="str">
            <v>Adventure</v>
          </cell>
          <cell r="N4649" t="str">
            <v>Comedy</v>
          </cell>
          <cell r="O4649" t="str">
            <v>Romance</v>
          </cell>
        </row>
        <row r="4650">
          <cell r="A4650" t="str">
            <v>FranÃ§ois Ozon</v>
          </cell>
          <cell r="B4650">
            <v>102</v>
          </cell>
          <cell r="C4650">
            <v>10105505</v>
          </cell>
          <cell r="D4650" t="str">
            <v>Crime|Drama|Mystery|Thriller</v>
          </cell>
          <cell r="E4650" t="str">
            <v>Swimming PoolÂ </v>
          </cell>
          <cell r="F4650" t="str">
            <v>http://www.imdb.com/title/tt0324133/?ref_=fn_tt_tt_1</v>
          </cell>
          <cell r="G4650" t="str">
            <v>English</v>
          </cell>
          <cell r="H4650" t="str">
            <v>France</v>
          </cell>
          <cell r="I4650">
            <v>0</v>
          </cell>
          <cell r="J4650">
            <v>2003</v>
          </cell>
          <cell r="K4650">
            <v>6.8</v>
          </cell>
          <cell r="L4650" t="str">
            <v>Crime</v>
          </cell>
          <cell r="M4650" t="str">
            <v>Drama</v>
          </cell>
          <cell r="N4650" t="str">
            <v>Mystery</v>
          </cell>
          <cell r="O4650" t="str">
            <v>Thriller</v>
          </cell>
        </row>
        <row r="4651">
          <cell r="A4651" t="str">
            <v>James Nunn</v>
          </cell>
          <cell r="B4651">
            <v>93</v>
          </cell>
          <cell r="C4651">
            <v>0</v>
          </cell>
          <cell r="D4651" t="str">
            <v>Action|Drama</v>
          </cell>
          <cell r="E4651" t="str">
            <v>Green Street 3: Never Back DownÂ </v>
          </cell>
          <cell r="F4651" t="str">
            <v>http://www.imdb.com/title/tt2628316/?ref_=fn_tt_tt_1</v>
          </cell>
          <cell r="G4651" t="str">
            <v>English</v>
          </cell>
          <cell r="H4651" t="str">
            <v>UK</v>
          </cell>
          <cell r="I4651">
            <v>0</v>
          </cell>
          <cell r="J4651">
            <v>2013</v>
          </cell>
          <cell r="K4651">
            <v>5.4</v>
          </cell>
          <cell r="L4651" t="str">
            <v>Action</v>
          </cell>
          <cell r="M4651" t="str">
            <v>Drama</v>
          </cell>
        </row>
        <row r="4652">
          <cell r="A4652" t="str">
            <v>Anand Tucker</v>
          </cell>
          <cell r="B4652">
            <v>106</v>
          </cell>
          <cell r="C4652">
            <v>10281585</v>
          </cell>
          <cell r="D4652" t="str">
            <v>Drama|Romance</v>
          </cell>
          <cell r="E4652" t="str">
            <v>ShopgirlÂ </v>
          </cell>
          <cell r="F4652" t="str">
            <v>http://www.imdb.com/title/tt0338427/?ref_=fn_tt_tt_1</v>
          </cell>
          <cell r="G4652" t="str">
            <v>English</v>
          </cell>
          <cell r="H4652" t="str">
            <v>USA</v>
          </cell>
          <cell r="I4652">
            <v>0</v>
          </cell>
          <cell r="J4652">
            <v>2005</v>
          </cell>
          <cell r="K4652">
            <v>6.4</v>
          </cell>
          <cell r="L4652" t="str">
            <v>Drama</v>
          </cell>
          <cell r="M4652" t="str">
            <v>Romance</v>
          </cell>
        </row>
        <row r="4653">
          <cell r="A4653" t="str">
            <v>Larry Charles</v>
          </cell>
          <cell r="B4653">
            <v>112</v>
          </cell>
          <cell r="C4653">
            <v>533344</v>
          </cell>
          <cell r="D4653" t="str">
            <v>Comedy|Drama|Music</v>
          </cell>
          <cell r="E4653" t="str">
            <v>Masked and AnonymousÂ </v>
          </cell>
          <cell r="F4653" t="str">
            <v>http://www.imdb.com/title/tt0319829/?ref_=fn_tt_tt_1</v>
          </cell>
          <cell r="G4653" t="str">
            <v>English</v>
          </cell>
          <cell r="H4653" t="str">
            <v>USA</v>
          </cell>
          <cell r="I4653">
            <v>0</v>
          </cell>
          <cell r="J4653">
            <v>2003</v>
          </cell>
          <cell r="K4653">
            <v>5.5</v>
          </cell>
          <cell r="L4653" t="str">
            <v>Comedy</v>
          </cell>
          <cell r="M4653" t="str">
            <v>Drama</v>
          </cell>
          <cell r="N4653" t="str">
            <v>Music</v>
          </cell>
        </row>
        <row r="4654">
          <cell r="A4654" t="str">
            <v>Adam Brooks</v>
          </cell>
          <cell r="B4654">
            <v>112</v>
          </cell>
          <cell r="C4654">
            <v>31973840</v>
          </cell>
          <cell r="D4654" t="str">
            <v>Comedy|Drama|Romance</v>
          </cell>
          <cell r="E4654" t="str">
            <v>Definitely, MaybeÂ </v>
          </cell>
          <cell r="F4654" t="str">
            <v>http://www.imdb.com/title/tt0832266/?ref_=fn_tt_tt_1</v>
          </cell>
          <cell r="G4654" t="str">
            <v>English</v>
          </cell>
          <cell r="H4654" t="str">
            <v>Germany</v>
          </cell>
          <cell r="I4654">
            <v>0</v>
          </cell>
          <cell r="J4654">
            <v>2008</v>
          </cell>
          <cell r="K4654">
            <v>7.2</v>
          </cell>
          <cell r="L4654" t="str">
            <v>Comedy</v>
          </cell>
          <cell r="M4654" t="str">
            <v>Drama</v>
          </cell>
          <cell r="N4654" t="str">
            <v>Romance</v>
          </cell>
        </row>
        <row r="4655">
          <cell r="A4655" t="str">
            <v>Noah Hawley</v>
          </cell>
          <cell r="B4655">
            <v>53</v>
          </cell>
          <cell r="C4655">
            <v>0</v>
          </cell>
          <cell r="D4655" t="str">
            <v>Crime|Drama|Thriller</v>
          </cell>
          <cell r="E4655" t="str">
            <v xml:space="preserve">FargoÂ             </v>
          </cell>
          <cell r="F4655" t="str">
            <v>http://www.imdb.com/title/tt2802850/?ref_=fn_tt_tt_1</v>
          </cell>
          <cell r="G4655" t="str">
            <v>English</v>
          </cell>
          <cell r="H4655" t="str">
            <v>USA</v>
          </cell>
          <cell r="I4655">
            <v>0</v>
          </cell>
          <cell r="K4655">
            <v>9</v>
          </cell>
          <cell r="L4655" t="str">
            <v>Crime</v>
          </cell>
          <cell r="M4655" t="str">
            <v>Drama</v>
          </cell>
          <cell r="N4655" t="str">
            <v>Thriller</v>
          </cell>
        </row>
        <row r="4656">
          <cell r="A4656" t="str">
            <v>Don Kempf</v>
          </cell>
          <cell r="B4656">
            <v>46</v>
          </cell>
          <cell r="C4656">
            <v>18642318</v>
          </cell>
          <cell r="D4656" t="str">
            <v>Documentary|Sport</v>
          </cell>
          <cell r="E4656" t="str">
            <v>Michael Jordan to the MaxÂ </v>
          </cell>
          <cell r="F4656" t="str">
            <v>http://www.imdb.com/title/tt0245280/?ref_=fn_tt_tt_1</v>
          </cell>
          <cell r="G4656" t="str">
            <v>English</v>
          </cell>
          <cell r="H4656" t="str">
            <v>USA</v>
          </cell>
          <cell r="I4656">
            <v>0</v>
          </cell>
          <cell r="J4656">
            <v>2000</v>
          </cell>
          <cell r="K4656">
            <v>7.5</v>
          </cell>
          <cell r="L4656" t="str">
            <v>Documentary</v>
          </cell>
          <cell r="M4656" t="str">
            <v>Sport</v>
          </cell>
        </row>
        <row r="4657">
          <cell r="A4657" t="str">
            <v>Joel Surnow</v>
          </cell>
          <cell r="B4657">
            <v>60</v>
          </cell>
          <cell r="C4657">
            <v>0</v>
          </cell>
          <cell r="D4657" t="str">
            <v>Action|Crime|Drama|Thriller</v>
          </cell>
          <cell r="E4657" t="str">
            <v xml:space="preserve">NikitaÂ             </v>
          </cell>
          <cell r="F4657" t="str">
            <v>http://www.imdb.com/title/tt1592154/?ref_=fn_tt_tt_1</v>
          </cell>
          <cell r="G4657" t="str">
            <v>English</v>
          </cell>
          <cell r="H4657" t="str">
            <v>USA</v>
          </cell>
          <cell r="I4657">
            <v>0</v>
          </cell>
          <cell r="K4657">
            <v>7.7</v>
          </cell>
          <cell r="L4657" t="str">
            <v>Action</v>
          </cell>
          <cell r="M4657" t="str">
            <v>Crime</v>
          </cell>
          <cell r="N4657" t="str">
            <v>Drama</v>
          </cell>
          <cell r="O4657" t="str">
            <v>Thriller</v>
          </cell>
        </row>
        <row r="4658">
          <cell r="A4658" t="str">
            <v>James Cameron</v>
          </cell>
          <cell r="B4658">
            <v>60</v>
          </cell>
          <cell r="C4658">
            <v>0</v>
          </cell>
          <cell r="D4658" t="str">
            <v>Action|Drama|Mystery|Sci-Fi</v>
          </cell>
          <cell r="E4658" t="str">
            <v xml:space="preserve">Dark AngelÂ             </v>
          </cell>
          <cell r="F4658" t="str">
            <v>http://www.imdb.com/title/tt0204993/?ref_=fn_tt_tt_1</v>
          </cell>
          <cell r="G4658" t="str">
            <v>English</v>
          </cell>
          <cell r="H4658" t="str">
            <v>USA</v>
          </cell>
          <cell r="I4658">
            <v>0</v>
          </cell>
          <cell r="K4658">
            <v>7.4</v>
          </cell>
          <cell r="L4658" t="str">
            <v>Action</v>
          </cell>
          <cell r="M4658" t="str">
            <v>Drama</v>
          </cell>
          <cell r="N4658" t="str">
            <v>Mystery</v>
          </cell>
          <cell r="O4658" t="str">
            <v>Sci-Fi</v>
          </cell>
        </row>
        <row r="4659">
          <cell r="A4659" t="str">
            <v>John Stephenson</v>
          </cell>
          <cell r="B4659">
            <v>100</v>
          </cell>
          <cell r="C4659">
            <v>2209479</v>
          </cell>
          <cell r="D4659" t="str">
            <v>Drama|Family</v>
          </cell>
          <cell r="E4659" t="str">
            <v>The Christmas CandleÂ </v>
          </cell>
          <cell r="F4659" t="str">
            <v>http://www.imdb.com/title/tt2739338/?ref_=fn_tt_tt_1</v>
          </cell>
          <cell r="G4659" t="str">
            <v>English</v>
          </cell>
          <cell r="H4659" t="str">
            <v>UK</v>
          </cell>
          <cell r="I4659">
            <v>0</v>
          </cell>
          <cell r="J4659">
            <v>2013</v>
          </cell>
          <cell r="K4659">
            <v>5.8</v>
          </cell>
          <cell r="L4659" t="str">
            <v>Drama</v>
          </cell>
          <cell r="M4659" t="str">
            <v>Family</v>
          </cell>
        </row>
        <row r="4660">
          <cell r="A4660" t="str">
            <v>Bob Gosse</v>
          </cell>
          <cell r="B4660">
            <v>105</v>
          </cell>
          <cell r="C4660">
            <v>1425993</v>
          </cell>
          <cell r="D4660" t="str">
            <v>Comedy</v>
          </cell>
          <cell r="E4660" t="str">
            <v>I Hope They Serve Beer in HellÂ </v>
          </cell>
          <cell r="F4660" t="str">
            <v>http://www.imdb.com/title/tt1220628/?ref_=fn_tt_tt_1</v>
          </cell>
          <cell r="G4660" t="str">
            <v>English</v>
          </cell>
          <cell r="H4660" t="str">
            <v>USA</v>
          </cell>
          <cell r="I4660">
            <v>0</v>
          </cell>
          <cell r="J4660">
            <v>2009</v>
          </cell>
          <cell r="K4660">
            <v>5.3</v>
          </cell>
          <cell r="L4660" t="str">
            <v>Comedy</v>
          </cell>
          <cell r="M4660">
            <v>0</v>
          </cell>
        </row>
        <row r="4661">
          <cell r="A4661" t="str">
            <v>Richard Shepard</v>
          </cell>
          <cell r="B4661">
            <v>93</v>
          </cell>
          <cell r="C4661">
            <v>518134</v>
          </cell>
          <cell r="D4661" t="str">
            <v>Comedy|Crime|Drama</v>
          </cell>
          <cell r="E4661" t="str">
            <v>Dom HemingwayÂ </v>
          </cell>
          <cell r="F4661" t="str">
            <v>http://www.imdb.com/title/tt2402105/?ref_=fn_tt_tt_1</v>
          </cell>
          <cell r="G4661" t="str">
            <v>English</v>
          </cell>
          <cell r="H4661" t="str">
            <v>UK</v>
          </cell>
          <cell r="I4661">
            <v>0</v>
          </cell>
          <cell r="J4661">
            <v>2013</v>
          </cell>
          <cell r="K4661">
            <v>6.2</v>
          </cell>
          <cell r="L4661" t="str">
            <v>Comedy</v>
          </cell>
          <cell r="M4661" t="str">
            <v>Crime</v>
          </cell>
          <cell r="N4661" t="str">
            <v>Drama</v>
          </cell>
        </row>
        <row r="4662">
          <cell r="A4662" t="str">
            <v>Robert C. Cooper</v>
          </cell>
          <cell r="B4662">
            <v>97</v>
          </cell>
          <cell r="C4662">
            <v>0</v>
          </cell>
          <cell r="D4662" t="str">
            <v>Action|Adventure|Drama|Fantasy|Sci-Fi</v>
          </cell>
          <cell r="E4662" t="str">
            <v>Stargate: The Ark of TruthÂ </v>
          </cell>
          <cell r="F4662" t="str">
            <v>http://www.imdb.com/title/tt0942903/?ref_=fn_tt_tt_1</v>
          </cell>
          <cell r="G4662" t="str">
            <v>English</v>
          </cell>
          <cell r="H4662" t="str">
            <v>USA</v>
          </cell>
          <cell r="I4662">
            <v>0</v>
          </cell>
          <cell r="J4662">
            <v>2008</v>
          </cell>
          <cell r="K4662">
            <v>7.4</v>
          </cell>
          <cell r="L4662" t="str">
            <v>Action</v>
          </cell>
          <cell r="M4662" t="str">
            <v>Adventure</v>
          </cell>
          <cell r="N4662" t="str">
            <v>Drama</v>
          </cell>
          <cell r="O4662" t="str">
            <v>Fantasy</v>
          </cell>
        </row>
        <row r="4663">
          <cell r="A4663" t="str">
            <v>Ian Fitzgibbon</v>
          </cell>
          <cell r="B4663">
            <v>88</v>
          </cell>
          <cell r="C4663">
            <v>828</v>
          </cell>
          <cell r="D4663" t="str">
            <v>Action|Comedy|Crime|Drama|Romance|Thriller</v>
          </cell>
          <cell r="E4663" t="str">
            <v>Perrier's BountyÂ </v>
          </cell>
          <cell r="F4663" t="str">
            <v>http://www.imdb.com/title/tt1003034/?ref_=fn_tt_tt_1</v>
          </cell>
          <cell r="G4663" t="str">
            <v>English</v>
          </cell>
          <cell r="H4663" t="str">
            <v>Ireland</v>
          </cell>
          <cell r="I4663">
            <v>0</v>
          </cell>
          <cell r="J4663">
            <v>2009</v>
          </cell>
          <cell r="K4663">
            <v>6.4</v>
          </cell>
          <cell r="L4663" t="str">
            <v>Action</v>
          </cell>
          <cell r="M4663" t="str">
            <v>Comedy</v>
          </cell>
          <cell r="N4663" t="str">
            <v>Crime</v>
          </cell>
          <cell r="O4663" t="str">
            <v>Drama</v>
          </cell>
        </row>
        <row r="4664">
          <cell r="A4664" t="str">
            <v>Alan Alda</v>
          </cell>
          <cell r="B4664">
            <v>107</v>
          </cell>
          <cell r="C4664">
            <v>0</v>
          </cell>
          <cell r="D4664" t="str">
            <v>Comedy|Drama</v>
          </cell>
          <cell r="E4664" t="str">
            <v>The Four SeasonsÂ </v>
          </cell>
          <cell r="F4664" t="str">
            <v>http://www.imdb.com/title/tt0082405/?ref_=fn_tt_tt_1</v>
          </cell>
          <cell r="G4664" t="str">
            <v>English</v>
          </cell>
          <cell r="H4664" t="str">
            <v>USA</v>
          </cell>
          <cell r="I4664">
            <v>0</v>
          </cell>
          <cell r="J4664">
            <v>1981</v>
          </cell>
          <cell r="K4664">
            <v>7.2</v>
          </cell>
          <cell r="L4664" t="str">
            <v>Comedy</v>
          </cell>
          <cell r="M4664" t="str">
            <v>Drama</v>
          </cell>
        </row>
        <row r="4665">
          <cell r="A4665" t="str">
            <v>Roberto Saviano</v>
          </cell>
          <cell r="B4665">
            <v>55</v>
          </cell>
          <cell r="C4665">
            <v>0</v>
          </cell>
          <cell r="D4665" t="str">
            <v>Crime|Drama|Thriller</v>
          </cell>
          <cell r="E4665" t="str">
            <v xml:space="preserve">GomorrahÂ             </v>
          </cell>
          <cell r="F4665" t="str">
            <v>http://www.imdb.com/title/tt2049116/?ref_=fn_tt_tt_1</v>
          </cell>
          <cell r="G4665" t="str">
            <v>Italian</v>
          </cell>
          <cell r="H4665" t="str">
            <v>Italy</v>
          </cell>
          <cell r="I4665">
            <v>0</v>
          </cell>
          <cell r="K4665">
            <v>8.6999999999999993</v>
          </cell>
          <cell r="L4665" t="str">
            <v>Crime</v>
          </cell>
          <cell r="M4665" t="str">
            <v>Drama</v>
          </cell>
          <cell r="N4665" t="str">
            <v>Thriller</v>
          </cell>
        </row>
        <row r="4666">
          <cell r="A4666" t="str">
            <v>Sammo Kam-Bo Hung</v>
          </cell>
          <cell r="B4666">
            <v>86</v>
          </cell>
          <cell r="C4666">
            <v>12674183</v>
          </cell>
          <cell r="D4666" t="str">
            <v>Action|Comedy|Crime</v>
          </cell>
          <cell r="E4666" t="str">
            <v>Mr. Nice GuyÂ </v>
          </cell>
          <cell r="F4666" t="str">
            <v>http://www.imdb.com/title/tt0117786/?ref_=fn_tt_tt_1</v>
          </cell>
          <cell r="G4666" t="str">
            <v>English</v>
          </cell>
          <cell r="H4666" t="str">
            <v>Hong Kong</v>
          </cell>
          <cell r="I4666">
            <v>0</v>
          </cell>
          <cell r="J4666">
            <v>1997</v>
          </cell>
          <cell r="K4666">
            <v>6.2</v>
          </cell>
          <cell r="L4666" t="str">
            <v>Action</v>
          </cell>
          <cell r="M4666" t="str">
            <v>Comedy</v>
          </cell>
          <cell r="N4666" t="str">
            <v>Crime</v>
          </cell>
        </row>
        <row r="4667">
          <cell r="A4667" t="str">
            <v>Christopher Guest</v>
          </cell>
          <cell r="B4667">
            <v>91</v>
          </cell>
          <cell r="C4667">
            <v>17508936</v>
          </cell>
          <cell r="D4667" t="str">
            <v>Comedy|Music</v>
          </cell>
          <cell r="E4667" t="str">
            <v>A Mighty WindÂ </v>
          </cell>
          <cell r="F4667" t="str">
            <v>http://www.imdb.com/title/tt0310281/?ref_=fn_tt_tt_1</v>
          </cell>
          <cell r="G4667" t="str">
            <v>English</v>
          </cell>
          <cell r="H4667" t="str">
            <v>USA</v>
          </cell>
          <cell r="I4667">
            <v>0</v>
          </cell>
          <cell r="J4667">
            <v>2003</v>
          </cell>
          <cell r="K4667">
            <v>7.3</v>
          </cell>
          <cell r="L4667" t="str">
            <v>Comedy</v>
          </cell>
          <cell r="M4667" t="str">
            <v>Music</v>
          </cell>
        </row>
        <row r="4668">
          <cell r="A4668" t="str">
            <v>Tom Harper</v>
          </cell>
          <cell r="B4668">
            <v>63</v>
          </cell>
          <cell r="C4668">
            <v>0</v>
          </cell>
          <cell r="D4668" t="str">
            <v>Drama|History|Romance|War</v>
          </cell>
          <cell r="E4668" t="str">
            <v xml:space="preserve">War &amp; PeaceÂ             </v>
          </cell>
          <cell r="F4668" t="str">
            <v>http://www.imdb.com/title/tt3910804/?ref_=fn_tt_tt_1</v>
          </cell>
          <cell r="G4668" t="str">
            <v>English</v>
          </cell>
          <cell r="H4668" t="str">
            <v>UK</v>
          </cell>
          <cell r="I4668">
            <v>0</v>
          </cell>
          <cell r="K4668">
            <v>8.1999999999999993</v>
          </cell>
          <cell r="L4668" t="str">
            <v>Drama</v>
          </cell>
          <cell r="M4668" t="str">
            <v>History</v>
          </cell>
          <cell r="N4668" t="str">
            <v>Romance</v>
          </cell>
          <cell r="O4668" t="str">
            <v>War</v>
          </cell>
        </row>
        <row r="4669">
          <cell r="A4669" t="str">
            <v>Mark Herman</v>
          </cell>
          <cell r="B4669">
            <v>97</v>
          </cell>
          <cell r="C4669">
            <v>4595000</v>
          </cell>
          <cell r="D4669" t="str">
            <v>Comedy|Drama|Music|Romance</v>
          </cell>
          <cell r="E4669" t="str">
            <v>Little VoiceÂ </v>
          </cell>
          <cell r="F4669" t="str">
            <v>http://www.imdb.com/title/tt0147004/?ref_=fn_tt_tt_1</v>
          </cell>
          <cell r="G4669" t="str">
            <v>English</v>
          </cell>
          <cell r="H4669" t="str">
            <v>UK</v>
          </cell>
          <cell r="I4669">
            <v>0</v>
          </cell>
          <cell r="J4669">
            <v>1998</v>
          </cell>
          <cell r="K4669">
            <v>7</v>
          </cell>
          <cell r="L4669" t="str">
            <v>Comedy</v>
          </cell>
          <cell r="M4669" t="str">
            <v>Drama</v>
          </cell>
          <cell r="N4669" t="str">
            <v>Music</v>
          </cell>
          <cell r="O4669" t="str">
            <v>Romance</v>
          </cell>
        </row>
        <row r="4670">
          <cell r="A4670" t="str">
            <v>Rob Thomas</v>
          </cell>
          <cell r="B4670">
            <v>44</v>
          </cell>
          <cell r="C4670">
            <v>0</v>
          </cell>
          <cell r="D4670" t="str">
            <v>Crime|Drama|Mystery</v>
          </cell>
          <cell r="E4670" t="str">
            <v xml:space="preserve">Veronica MarsÂ             </v>
          </cell>
          <cell r="F4670" t="str">
            <v>http://www.imdb.com/title/tt0412253/?ref_=fn_tt_tt_1</v>
          </cell>
          <cell r="G4670" t="str">
            <v>English</v>
          </cell>
          <cell r="H4670" t="str">
            <v>USA</v>
          </cell>
          <cell r="I4670">
            <v>0</v>
          </cell>
          <cell r="K4670">
            <v>8.4</v>
          </cell>
          <cell r="L4670" t="str">
            <v>Crime</v>
          </cell>
          <cell r="M4670" t="str">
            <v>Drama</v>
          </cell>
          <cell r="N4670" t="str">
            <v>Mystery</v>
          </cell>
        </row>
        <row r="4671">
          <cell r="A4671" t="str">
            <v>Jon Knautz</v>
          </cell>
          <cell r="B4671">
            <v>93</v>
          </cell>
          <cell r="C4671">
            <v>0</v>
          </cell>
          <cell r="D4671" t="str">
            <v>Drama|Horror|Mystery|Thriller</v>
          </cell>
          <cell r="E4671" t="str">
            <v>Goddess of LoveÂ </v>
          </cell>
          <cell r="F4671" t="str">
            <v>http://www.imdb.com/title/tt3432552/?ref_=fn_tt_tt_1</v>
          </cell>
          <cell r="G4671" t="str">
            <v>English</v>
          </cell>
          <cell r="H4671" t="str">
            <v>USA</v>
          </cell>
          <cell r="I4671">
            <v>0</v>
          </cell>
          <cell r="J4671">
            <v>2015</v>
          </cell>
          <cell r="K4671">
            <v>5.4</v>
          </cell>
          <cell r="L4671" t="str">
            <v>Drama</v>
          </cell>
          <cell r="M4671" t="str">
            <v>Horror</v>
          </cell>
          <cell r="N4671" t="str">
            <v>Mystery</v>
          </cell>
          <cell r="O4671" t="str">
            <v>Thriller</v>
          </cell>
        </row>
        <row r="4672">
          <cell r="A4672" t="str">
            <v>Patrick Stettner</v>
          </cell>
          <cell r="B4672">
            <v>84</v>
          </cell>
          <cell r="C4672">
            <v>1028337</v>
          </cell>
          <cell r="D4672" t="str">
            <v>Drama|Thriller</v>
          </cell>
          <cell r="E4672" t="str">
            <v>The Business of StrangersÂ </v>
          </cell>
          <cell r="F4672" t="str">
            <v>http://www.imdb.com/title/tt0270259/?ref_=fn_tt_tt_1</v>
          </cell>
          <cell r="G4672" t="str">
            <v>English</v>
          </cell>
          <cell r="H4672" t="str">
            <v>USA</v>
          </cell>
          <cell r="I4672">
            <v>0</v>
          </cell>
          <cell r="J4672">
            <v>2001</v>
          </cell>
          <cell r="K4672">
            <v>6.4</v>
          </cell>
          <cell r="L4672" t="str">
            <v>Drama</v>
          </cell>
          <cell r="M4672" t="str">
            <v>Thriller</v>
          </cell>
        </row>
        <row r="4673">
          <cell r="A4673" t="str">
            <v>Lynne Ramsay</v>
          </cell>
          <cell r="B4673">
            <v>97</v>
          </cell>
          <cell r="C4673">
            <v>267194</v>
          </cell>
          <cell r="D4673" t="str">
            <v>Drama</v>
          </cell>
          <cell r="E4673" t="str">
            <v>Morvern CallarÂ </v>
          </cell>
          <cell r="F4673" t="str">
            <v>http://www.imdb.com/title/tt0300214/?ref_=fn_tt_tt_1</v>
          </cell>
          <cell r="G4673" t="str">
            <v>English</v>
          </cell>
          <cell r="H4673" t="str">
            <v>UK</v>
          </cell>
          <cell r="I4673">
            <v>0</v>
          </cell>
          <cell r="J4673">
            <v>2002</v>
          </cell>
          <cell r="K4673">
            <v>6.7</v>
          </cell>
          <cell r="L4673" t="str">
            <v>Drama</v>
          </cell>
          <cell r="M4673">
            <v>0</v>
          </cell>
        </row>
        <row r="4674">
          <cell r="A4674" t="str">
            <v>Claude Chabrol</v>
          </cell>
          <cell r="B4674">
            <v>104</v>
          </cell>
          <cell r="C4674">
            <v>181798</v>
          </cell>
          <cell r="D4674" t="str">
            <v>Drama</v>
          </cell>
          <cell r="E4674" t="str">
            <v>The Flower of EvilÂ </v>
          </cell>
          <cell r="F4674" t="str">
            <v>http://www.imdb.com/title/tt0322289/?ref_=fn_tt_tt_1</v>
          </cell>
          <cell r="G4674" t="str">
            <v>French</v>
          </cell>
          <cell r="H4674" t="str">
            <v>France</v>
          </cell>
          <cell r="I4674">
            <v>0</v>
          </cell>
          <cell r="J4674">
            <v>2003</v>
          </cell>
          <cell r="K4674">
            <v>6.6</v>
          </cell>
          <cell r="L4674" t="str">
            <v>Drama</v>
          </cell>
          <cell r="M4674">
            <v>0</v>
          </cell>
        </row>
        <row r="4675">
          <cell r="A4675" t="str">
            <v>Tony Kaye</v>
          </cell>
          <cell r="B4675">
            <v>152</v>
          </cell>
          <cell r="C4675">
            <v>23807</v>
          </cell>
          <cell r="D4675" t="str">
            <v>Documentary</v>
          </cell>
          <cell r="E4675" t="str">
            <v>Lake of FireÂ </v>
          </cell>
          <cell r="F4675" t="str">
            <v>http://www.imdb.com/title/tt0841119/?ref_=fn_tt_tt_1</v>
          </cell>
          <cell r="G4675" t="str">
            <v>English</v>
          </cell>
          <cell r="H4675" t="str">
            <v>USA</v>
          </cell>
          <cell r="I4675">
            <v>0</v>
          </cell>
          <cell r="J4675">
            <v>2006</v>
          </cell>
          <cell r="K4675">
            <v>8.3000000000000007</v>
          </cell>
          <cell r="L4675" t="str">
            <v>Documentary</v>
          </cell>
          <cell r="M4675">
            <v>0</v>
          </cell>
        </row>
        <row r="4676">
          <cell r="A4676" t="str">
            <v>Jake Goldberger</v>
          </cell>
          <cell r="B4676">
            <v>87</v>
          </cell>
          <cell r="C4676">
            <v>0</v>
          </cell>
          <cell r="D4676" t="str">
            <v>Drama|Mystery|Thriller</v>
          </cell>
          <cell r="E4676" t="str">
            <v>Don McKayÂ </v>
          </cell>
          <cell r="F4676" t="str">
            <v>http://www.imdb.com/title/tt1281374/?ref_=fn_tt_tt_1</v>
          </cell>
          <cell r="G4676" t="str">
            <v>English</v>
          </cell>
          <cell r="H4676" t="str">
            <v>USA</v>
          </cell>
          <cell r="I4676">
            <v>0</v>
          </cell>
          <cell r="J4676">
            <v>2009</v>
          </cell>
          <cell r="K4676">
            <v>5.9</v>
          </cell>
          <cell r="L4676" t="str">
            <v>Drama</v>
          </cell>
          <cell r="M4676" t="str">
            <v>Mystery</v>
          </cell>
          <cell r="N4676" t="str">
            <v>Thriller</v>
          </cell>
        </row>
        <row r="4677">
          <cell r="A4677" t="str">
            <v xml:space="preserve"> Jim O'Hanlon</v>
          </cell>
          <cell r="B4677">
            <v>240</v>
          </cell>
          <cell r="C4677">
            <v>0</v>
          </cell>
          <cell r="D4677" t="str">
            <v>Comedy|Drama|Romance</v>
          </cell>
          <cell r="E4677" t="str">
            <v xml:space="preserve">EmmaÂ             </v>
          </cell>
          <cell r="F4677" t="str">
            <v>http://www.imdb.com/title/tt1366312/?ref_=fn_tt_tt_1</v>
          </cell>
          <cell r="G4677" t="str">
            <v>English</v>
          </cell>
          <cell r="H4677" t="str">
            <v>UK</v>
          </cell>
          <cell r="I4677">
            <v>0</v>
          </cell>
          <cell r="K4677">
            <v>8.1999999999999993</v>
          </cell>
          <cell r="L4677" t="str">
            <v>Comedy</v>
          </cell>
          <cell r="M4677" t="str">
            <v>Drama</v>
          </cell>
          <cell r="N4677" t="str">
            <v>Romance</v>
          </cell>
        </row>
        <row r="4678">
          <cell r="A4678" t="str">
            <v>Christopher M. Bessette</v>
          </cell>
          <cell r="B4678">
            <v>88</v>
          </cell>
          <cell r="C4678">
            <v>15059</v>
          </cell>
          <cell r="D4678" t="str">
            <v>Drama|Thriller</v>
          </cell>
          <cell r="E4678" t="str">
            <v>Trade of InnocentsÂ </v>
          </cell>
          <cell r="F4678" t="str">
            <v>http://www.imdb.com/title/tt1772408/?ref_=fn_tt_tt_1</v>
          </cell>
          <cell r="G4678" t="str">
            <v>English</v>
          </cell>
          <cell r="H4678" t="str">
            <v>USA</v>
          </cell>
          <cell r="I4678">
            <v>0</v>
          </cell>
          <cell r="J4678">
            <v>2012</v>
          </cell>
          <cell r="K4678">
            <v>5.4</v>
          </cell>
          <cell r="L4678" t="str">
            <v>Drama</v>
          </cell>
          <cell r="M4678" t="str">
            <v>Thriller</v>
          </cell>
        </row>
        <row r="4679">
          <cell r="A4679" t="str">
            <v>Gary Sinyor</v>
          </cell>
          <cell r="B4679">
            <v>94</v>
          </cell>
          <cell r="C4679">
            <v>69582</v>
          </cell>
          <cell r="D4679" t="str">
            <v>Comedy</v>
          </cell>
          <cell r="E4679" t="str">
            <v>Stiff Upper LipsÂ </v>
          </cell>
          <cell r="F4679" t="str">
            <v>http://www.imdb.com/title/tt0120210/?ref_=fn_tt_tt_1</v>
          </cell>
          <cell r="G4679" t="str">
            <v>English</v>
          </cell>
          <cell r="H4679" t="str">
            <v>UK</v>
          </cell>
          <cell r="I4679">
            <v>0</v>
          </cell>
          <cell r="J4679">
            <v>1998</v>
          </cell>
          <cell r="K4679">
            <v>6.4</v>
          </cell>
          <cell r="L4679" t="str">
            <v>Comedy</v>
          </cell>
          <cell r="M4679">
            <v>0</v>
          </cell>
        </row>
        <row r="4680">
          <cell r="A4680" t="str">
            <v xml:space="preserve">Gordon Anderson </v>
          </cell>
          <cell r="B4680">
            <v>25</v>
          </cell>
          <cell r="C4680">
            <v>0</v>
          </cell>
          <cell r="D4680" t="str">
            <v>Comedy|Romance</v>
          </cell>
          <cell r="E4680" t="str">
            <v xml:space="preserve">The InbetweenersÂ             </v>
          </cell>
          <cell r="F4680" t="str">
            <v>http://www.imdb.com/title/tt1220617/?ref_=fn_tt_tt_1</v>
          </cell>
          <cell r="G4680" t="str">
            <v>English</v>
          </cell>
          <cell r="H4680" t="str">
            <v>UK</v>
          </cell>
          <cell r="I4680">
            <v>0</v>
          </cell>
          <cell r="K4680">
            <v>8.4</v>
          </cell>
          <cell r="L4680" t="str">
            <v>Comedy</v>
          </cell>
          <cell r="M4680" t="str">
            <v>Romance</v>
          </cell>
        </row>
        <row r="4681">
          <cell r="A4681" t="str">
            <v>Ashish R. Mohan</v>
          </cell>
          <cell r="B4681">
            <v>141</v>
          </cell>
          <cell r="C4681">
            <v>352684</v>
          </cell>
          <cell r="D4681" t="str">
            <v>Action|Comedy</v>
          </cell>
          <cell r="E4681" t="str">
            <v>Khiladi 786Â </v>
          </cell>
          <cell r="F4681" t="str">
            <v>http://www.imdb.com/title/tt2166214/?ref_=fn_tt_tt_1</v>
          </cell>
          <cell r="G4681" t="str">
            <v>Hindi</v>
          </cell>
          <cell r="H4681" t="str">
            <v>India</v>
          </cell>
          <cell r="I4681">
            <v>0</v>
          </cell>
          <cell r="J4681">
            <v>2012</v>
          </cell>
          <cell r="K4681">
            <v>4.3</v>
          </cell>
          <cell r="L4681" t="str">
            <v>Action</v>
          </cell>
          <cell r="M4681" t="str">
            <v>Comedy</v>
          </cell>
        </row>
        <row r="4682">
          <cell r="A4682" t="str">
            <v>Stewart Raffill</v>
          </cell>
          <cell r="B4682">
            <v>105</v>
          </cell>
          <cell r="C4682">
            <v>531806</v>
          </cell>
          <cell r="D4682" t="str">
            <v>Musical</v>
          </cell>
          <cell r="E4682" t="str">
            <v>Standing OvationÂ </v>
          </cell>
          <cell r="F4682" t="str">
            <v>http://www.imdb.com/title/tt1303803/?ref_=fn_tt_tt_1</v>
          </cell>
          <cell r="G4682" t="str">
            <v>English</v>
          </cell>
          <cell r="H4682" t="str">
            <v>USA</v>
          </cell>
          <cell r="I4682">
            <v>0</v>
          </cell>
          <cell r="J4682">
            <v>2010</v>
          </cell>
          <cell r="K4682">
            <v>3.4</v>
          </cell>
          <cell r="L4682" t="str">
            <v>Musical</v>
          </cell>
          <cell r="M4682">
            <v>0</v>
          </cell>
        </row>
        <row r="4683">
          <cell r="A4683" t="str">
            <v>William Sachs</v>
          </cell>
          <cell r="B4683">
            <v>95</v>
          </cell>
          <cell r="C4683">
            <v>0</v>
          </cell>
          <cell r="D4683" t="str">
            <v>Comedy|Sci-Fi</v>
          </cell>
          <cell r="E4683" t="str">
            <v>GalaxinaÂ </v>
          </cell>
          <cell r="F4683" t="str">
            <v>http://www.imdb.com/title/tt0080771/?ref_=fn_tt_tt_1</v>
          </cell>
          <cell r="G4683" t="str">
            <v>English</v>
          </cell>
          <cell r="H4683" t="str">
            <v>USA</v>
          </cell>
          <cell r="I4683">
            <v>0</v>
          </cell>
          <cell r="J4683">
            <v>1980</v>
          </cell>
          <cell r="K4683">
            <v>3.4</v>
          </cell>
          <cell r="L4683" t="str">
            <v>Comedy</v>
          </cell>
          <cell r="M4683" t="str">
            <v>Sci-Fi</v>
          </cell>
        </row>
        <row r="4684">
          <cell r="A4684" t="str">
            <v>Gaspar NoÃ©</v>
          </cell>
          <cell r="B4684">
            <v>99</v>
          </cell>
          <cell r="C4684">
            <v>753501</v>
          </cell>
          <cell r="D4684" t="str">
            <v>Crime|Drama|Mystery|Thriller</v>
          </cell>
          <cell r="E4684" t="str">
            <v>IrreversibleÂ </v>
          </cell>
          <cell r="F4684" t="str">
            <v>http://www.imdb.com/title/tt0290673/?ref_=fn_tt_tt_1</v>
          </cell>
          <cell r="G4684" t="str">
            <v>French</v>
          </cell>
          <cell r="H4684" t="str">
            <v>France</v>
          </cell>
          <cell r="I4684">
            <v>0</v>
          </cell>
          <cell r="J4684">
            <v>2002</v>
          </cell>
          <cell r="K4684">
            <v>7.4</v>
          </cell>
          <cell r="L4684" t="str">
            <v>Crime</v>
          </cell>
          <cell r="M4684" t="str">
            <v>Drama</v>
          </cell>
          <cell r="N4684" t="str">
            <v>Mystery</v>
          </cell>
          <cell r="O4684" t="str">
            <v>Thriller</v>
          </cell>
        </row>
        <row r="4685">
          <cell r="A4685" t="str">
            <v>Rakeysh Omprakash Mehra</v>
          </cell>
          <cell r="B4685">
            <v>157</v>
          </cell>
          <cell r="C4685">
            <v>2197331</v>
          </cell>
          <cell r="D4685" t="str">
            <v>Comedy|Drama|History|Romance</v>
          </cell>
          <cell r="E4685" t="str">
            <v>Rang De BasantiÂ </v>
          </cell>
          <cell r="F4685" t="str">
            <v>http://www.imdb.com/title/tt0405508/?ref_=fn_tt_tt_1</v>
          </cell>
          <cell r="G4685" t="str">
            <v>Hindi</v>
          </cell>
          <cell r="H4685" t="str">
            <v>India</v>
          </cell>
          <cell r="I4685">
            <v>0</v>
          </cell>
          <cell r="J4685">
            <v>2006</v>
          </cell>
          <cell r="K4685">
            <v>8.4</v>
          </cell>
          <cell r="L4685" t="str">
            <v>Comedy</v>
          </cell>
          <cell r="M4685" t="str">
            <v>Drama</v>
          </cell>
          <cell r="N4685" t="str">
            <v>History</v>
          </cell>
          <cell r="O4685" t="str">
            <v>Romance</v>
          </cell>
        </row>
        <row r="4686">
          <cell r="A4686" t="str">
            <v>Collin Schiffli</v>
          </cell>
          <cell r="B4686">
            <v>90</v>
          </cell>
          <cell r="C4686">
            <v>0</v>
          </cell>
          <cell r="D4686" t="str">
            <v>Drama</v>
          </cell>
          <cell r="E4686" t="str">
            <v>AnimalsÂ </v>
          </cell>
          <cell r="F4686" t="str">
            <v>http://www.imdb.com/title/tt3297554/?ref_=fn_tt_tt_1</v>
          </cell>
          <cell r="G4686" t="str">
            <v>English</v>
          </cell>
          <cell r="H4686" t="str">
            <v>USA</v>
          </cell>
          <cell r="I4686">
            <v>0</v>
          </cell>
          <cell r="J4686">
            <v>2014</v>
          </cell>
          <cell r="K4686">
            <v>6.2</v>
          </cell>
          <cell r="L4686" t="str">
            <v>Drama</v>
          </cell>
          <cell r="M4686">
            <v>0</v>
          </cell>
        </row>
        <row r="4687">
          <cell r="A4687" t="str">
            <v>Shane Meadows</v>
          </cell>
          <cell r="B4687">
            <v>90</v>
          </cell>
          <cell r="C4687">
            <v>18434</v>
          </cell>
          <cell r="D4687" t="str">
            <v>Comedy|Drama</v>
          </cell>
          <cell r="E4687" t="str">
            <v>A Room for Romeo BrassÂ </v>
          </cell>
          <cell r="F4687" t="str">
            <v>http://www.imdb.com/title/tt0202559/?ref_=fn_tt_tt_1</v>
          </cell>
          <cell r="G4687" t="str">
            <v>English</v>
          </cell>
          <cell r="H4687" t="str">
            <v>UK</v>
          </cell>
          <cell r="I4687">
            <v>0</v>
          </cell>
          <cell r="J4687">
            <v>1999</v>
          </cell>
          <cell r="K4687">
            <v>7.7</v>
          </cell>
          <cell r="L4687" t="str">
            <v>Comedy</v>
          </cell>
          <cell r="M4687" t="str">
            <v>Drama</v>
          </cell>
        </row>
        <row r="4688">
          <cell r="A4688" t="str">
            <v>Rohan Sippy</v>
          </cell>
          <cell r="B4688">
            <v>128</v>
          </cell>
          <cell r="C4688">
            <v>563699</v>
          </cell>
          <cell r="D4688" t="str">
            <v>Action|Crime|Drama|Thriller</v>
          </cell>
          <cell r="E4688" t="str">
            <v>Dum Maaro DumÂ </v>
          </cell>
          <cell r="F4688" t="str">
            <v>http://www.imdb.com/title/tt1618430/?ref_=fn_tt_tt_1</v>
          </cell>
          <cell r="G4688" t="str">
            <v>Hindi</v>
          </cell>
          <cell r="H4688" t="str">
            <v>India</v>
          </cell>
          <cell r="I4688">
            <v>0</v>
          </cell>
          <cell r="J4688">
            <v>2011</v>
          </cell>
          <cell r="K4688">
            <v>6.2</v>
          </cell>
          <cell r="L4688" t="str">
            <v>Action</v>
          </cell>
          <cell r="M4688" t="str">
            <v>Crime</v>
          </cell>
          <cell r="N4688" t="str">
            <v>Drama</v>
          </cell>
          <cell r="O4688" t="str">
            <v>Thriller</v>
          </cell>
        </row>
        <row r="4689">
          <cell r="A4689" t="str">
            <v>Stephen Hopkins</v>
          </cell>
          <cell r="B4689">
            <v>134</v>
          </cell>
          <cell r="C4689">
            <v>19097994</v>
          </cell>
          <cell r="D4689" t="str">
            <v>Biography|Drama|Sport</v>
          </cell>
          <cell r="E4689" t="str">
            <v>RaceÂ </v>
          </cell>
          <cell r="F4689" t="str">
            <v>http://www.imdb.com/title/tt3499096/?ref_=fn_tt_tt_1</v>
          </cell>
          <cell r="G4689" t="str">
            <v>English</v>
          </cell>
          <cell r="H4689" t="str">
            <v>Canada</v>
          </cell>
          <cell r="I4689">
            <v>0</v>
          </cell>
          <cell r="J4689">
            <v>2016</v>
          </cell>
          <cell r="K4689">
            <v>7.1</v>
          </cell>
          <cell r="L4689" t="str">
            <v>Biography</v>
          </cell>
          <cell r="M4689" t="str">
            <v>Drama</v>
          </cell>
          <cell r="N4689" t="str">
            <v>Sport</v>
          </cell>
        </row>
        <row r="4690">
          <cell r="A4690" t="str">
            <v>Nicholaus Goossen</v>
          </cell>
          <cell r="B4690">
            <v>90</v>
          </cell>
          <cell r="C4690">
            <v>6088249</v>
          </cell>
          <cell r="D4690" t="str">
            <v>Comedy</v>
          </cell>
          <cell r="E4690" t="str">
            <v>Grandma's BoyÂ </v>
          </cell>
          <cell r="F4690" t="str">
            <v>http://www.imdb.com/title/tt0456554/?ref_=fn_tt_tt_1</v>
          </cell>
          <cell r="G4690" t="str">
            <v>English</v>
          </cell>
          <cell r="H4690" t="str">
            <v>USA</v>
          </cell>
          <cell r="I4690">
            <v>0</v>
          </cell>
          <cell r="J4690">
            <v>2006</v>
          </cell>
          <cell r="K4690">
            <v>7</v>
          </cell>
          <cell r="L4690" t="str">
            <v>Comedy</v>
          </cell>
          <cell r="M4690">
            <v>0</v>
          </cell>
        </row>
        <row r="4691">
          <cell r="A4691" t="str">
            <v>Scott Marshall</v>
          </cell>
          <cell r="B4691">
            <v>90</v>
          </cell>
          <cell r="C4691">
            <v>4328294</v>
          </cell>
          <cell r="D4691" t="str">
            <v>Comedy</v>
          </cell>
          <cell r="E4691" t="str">
            <v>Keeping Up with the SteinsÂ </v>
          </cell>
          <cell r="F4691" t="str">
            <v>http://www.imdb.com/title/tt0415949/?ref_=fn_tt_tt_1</v>
          </cell>
          <cell r="G4691" t="str">
            <v>English</v>
          </cell>
          <cell r="H4691" t="str">
            <v>USA</v>
          </cell>
          <cell r="I4691">
            <v>0</v>
          </cell>
          <cell r="J4691">
            <v>2006</v>
          </cell>
          <cell r="K4691">
            <v>5.4</v>
          </cell>
          <cell r="L4691" t="str">
            <v>Comedy</v>
          </cell>
          <cell r="M4691">
            <v>0</v>
          </cell>
        </row>
        <row r="4692">
          <cell r="A4692" t="str">
            <v>Feroz Abbas Khan</v>
          </cell>
          <cell r="B4692">
            <v>136</v>
          </cell>
          <cell r="C4692">
            <v>240425</v>
          </cell>
          <cell r="D4692" t="str">
            <v>Biography|Drama|History</v>
          </cell>
          <cell r="E4692" t="str">
            <v>Gandhi, My FatherÂ </v>
          </cell>
          <cell r="F4692" t="str">
            <v>http://www.imdb.com/title/tt0459293/?ref_=fn_tt_tt_1</v>
          </cell>
          <cell r="G4692" t="str">
            <v>Hindi</v>
          </cell>
          <cell r="H4692" t="str">
            <v>India</v>
          </cell>
          <cell r="I4692">
            <v>0</v>
          </cell>
          <cell r="J4692">
            <v>2007</v>
          </cell>
          <cell r="K4692">
            <v>7.4</v>
          </cell>
          <cell r="L4692" t="str">
            <v>Biography</v>
          </cell>
          <cell r="M4692" t="str">
            <v>Drama</v>
          </cell>
          <cell r="N4692" t="str">
            <v>History</v>
          </cell>
        </row>
        <row r="4693">
          <cell r="A4693" t="str">
            <v>Errol Morris</v>
          </cell>
          <cell r="B4693">
            <v>118</v>
          </cell>
          <cell r="C4693">
            <v>228830</v>
          </cell>
          <cell r="D4693" t="str">
            <v>Crime|Documentary|War</v>
          </cell>
          <cell r="E4693" t="str">
            <v>Standard Operating ProcedureÂ </v>
          </cell>
          <cell r="F4693" t="str">
            <v>http://www.imdb.com/title/tt0896866/?ref_=fn_tt_tt_1</v>
          </cell>
          <cell r="G4693" t="str">
            <v>English</v>
          </cell>
          <cell r="H4693" t="str">
            <v>USA</v>
          </cell>
          <cell r="I4693">
            <v>0</v>
          </cell>
          <cell r="J4693">
            <v>2008</v>
          </cell>
          <cell r="K4693">
            <v>7.5</v>
          </cell>
          <cell r="L4693" t="str">
            <v>Crime</v>
          </cell>
          <cell r="M4693" t="str">
            <v>Documentary</v>
          </cell>
          <cell r="N4693" t="str">
            <v>War</v>
          </cell>
        </row>
        <row r="4694">
          <cell r="A4694" t="str">
            <v>Eli Craig</v>
          </cell>
          <cell r="B4694">
            <v>89</v>
          </cell>
          <cell r="C4694">
            <v>223615</v>
          </cell>
          <cell r="D4694" t="str">
            <v>Comedy|Horror</v>
          </cell>
          <cell r="E4694" t="str">
            <v>Tucker and Dale vs EvilÂ </v>
          </cell>
          <cell r="F4694" t="str">
            <v>http://www.imdb.com/title/tt1465522/?ref_=fn_tt_tt_1</v>
          </cell>
          <cell r="G4694" t="str">
            <v>English</v>
          </cell>
          <cell r="H4694" t="str">
            <v>Canada</v>
          </cell>
          <cell r="I4694">
            <v>0</v>
          </cell>
          <cell r="J4694">
            <v>2010</v>
          </cell>
          <cell r="K4694">
            <v>7.6</v>
          </cell>
          <cell r="L4694" t="str">
            <v>Comedy</v>
          </cell>
          <cell r="M4694" t="str">
            <v>Horror</v>
          </cell>
        </row>
        <row r="4695">
          <cell r="A4695" t="str">
            <v>Nancy Miller</v>
          </cell>
          <cell r="B4695">
            <v>60</v>
          </cell>
          <cell r="C4695">
            <v>0</v>
          </cell>
          <cell r="D4695" t="str">
            <v>Drama|Fantasy</v>
          </cell>
          <cell r="E4695" t="str">
            <v xml:space="preserve">Saving GraceÂ             </v>
          </cell>
          <cell r="F4695" t="str">
            <v>http://www.imdb.com/title/tt0830900/?ref_=fn_tt_tt_1</v>
          </cell>
          <cell r="G4695" t="str">
            <v>English</v>
          </cell>
          <cell r="H4695" t="str">
            <v>USA</v>
          </cell>
          <cell r="I4695">
            <v>0</v>
          </cell>
          <cell r="K4695">
            <v>7.5</v>
          </cell>
          <cell r="L4695" t="str">
            <v>Drama</v>
          </cell>
          <cell r="M4695" t="str">
            <v>Fantasy</v>
          </cell>
        </row>
        <row r="4696">
          <cell r="A4696" t="str">
            <v>Bob Saget</v>
          </cell>
          <cell r="B4696">
            <v>80</v>
          </cell>
          <cell r="C4696">
            <v>0</v>
          </cell>
          <cell r="D4696" t="str">
            <v>Animation|Comedy</v>
          </cell>
          <cell r="E4696" t="str">
            <v>Farce of the PenguinsÂ </v>
          </cell>
          <cell r="F4696" t="str">
            <v>http://www.imdb.com/title/tt0488539/?ref_=fn_tt_tt_1</v>
          </cell>
          <cell r="G4696" t="str">
            <v>English</v>
          </cell>
          <cell r="H4696" t="str">
            <v>USA</v>
          </cell>
          <cell r="I4696">
            <v>0</v>
          </cell>
          <cell r="J4696">
            <v>2006</v>
          </cell>
          <cell r="K4696">
            <v>4.2</v>
          </cell>
          <cell r="L4696" t="str">
            <v>Animation</v>
          </cell>
          <cell r="M4696" t="str">
            <v>Comedy</v>
          </cell>
        </row>
        <row r="4697">
          <cell r="A4697" t="str">
            <v>Jim Amatulli</v>
          </cell>
          <cell r="B4697">
            <v>90</v>
          </cell>
          <cell r="C4697">
            <v>0</v>
          </cell>
          <cell r="D4697" t="str">
            <v>Drama|Family|Music</v>
          </cell>
          <cell r="E4697" t="str">
            <v>Flying ByÂ </v>
          </cell>
          <cell r="F4697" t="str">
            <v>http://www.imdb.com/title/tt1131732/?ref_=fn_tt_tt_1</v>
          </cell>
          <cell r="G4697" t="str">
            <v>English</v>
          </cell>
          <cell r="H4697" t="str">
            <v>USA</v>
          </cell>
          <cell r="I4697">
            <v>0</v>
          </cell>
          <cell r="J4697">
            <v>2009</v>
          </cell>
          <cell r="K4697">
            <v>4.5</v>
          </cell>
          <cell r="L4697" t="str">
            <v>Drama</v>
          </cell>
          <cell r="M4697" t="str">
            <v>Family</v>
          </cell>
          <cell r="N4697" t="str">
            <v>Music</v>
          </cell>
        </row>
        <row r="4698">
          <cell r="A4698" t="str">
            <v>Steve Franks</v>
          </cell>
          <cell r="B4698">
            <v>44</v>
          </cell>
          <cell r="C4698">
            <v>0</v>
          </cell>
          <cell r="D4698" t="str">
            <v>Comedy|Crime|Mystery</v>
          </cell>
          <cell r="E4698" t="str">
            <v xml:space="preserve">PsychÂ             </v>
          </cell>
          <cell r="F4698" t="str">
            <v>http://www.imdb.com/title/tt0491738/?ref_=fn_tt_tt_1</v>
          </cell>
          <cell r="G4698" t="str">
            <v>English</v>
          </cell>
          <cell r="H4698" t="str">
            <v>USA</v>
          </cell>
          <cell r="I4698">
            <v>0</v>
          </cell>
          <cell r="K4698">
            <v>8.4</v>
          </cell>
          <cell r="L4698" t="str">
            <v>Comedy</v>
          </cell>
          <cell r="M4698" t="str">
            <v>Crime</v>
          </cell>
          <cell r="N4698" t="str">
            <v>Mystery</v>
          </cell>
        </row>
        <row r="4699">
          <cell r="A4699" t="str">
            <v>Mitch Davis</v>
          </cell>
          <cell r="B4699">
            <v>95</v>
          </cell>
          <cell r="C4699">
            <v>0</v>
          </cell>
          <cell r="D4699" t="str">
            <v>Comedy</v>
          </cell>
          <cell r="E4699" t="str">
            <v>Christmas EveÂ </v>
          </cell>
          <cell r="F4699" t="str">
            <v>http://www.imdb.com/title/tt3703148/?ref_=fn_tt_tt_1</v>
          </cell>
          <cell r="G4699" t="str">
            <v>English</v>
          </cell>
          <cell r="H4699" t="str">
            <v>USA</v>
          </cell>
          <cell r="I4699">
            <v>0</v>
          </cell>
          <cell r="J4699">
            <v>2015</v>
          </cell>
          <cell r="K4699">
            <v>5.0999999999999996</v>
          </cell>
          <cell r="L4699" t="str">
            <v>Comedy</v>
          </cell>
          <cell r="M4699">
            <v>0</v>
          </cell>
        </row>
        <row r="4700">
          <cell r="A4700" t="str">
            <v>Stanton Barrett</v>
          </cell>
          <cell r="B4700">
            <v>97</v>
          </cell>
          <cell r="C4700">
            <v>0</v>
          </cell>
          <cell r="D4700" t="str">
            <v>Action|Horror</v>
          </cell>
          <cell r="E4700" t="str">
            <v>Navy Seals vs. ZombiesÂ </v>
          </cell>
          <cell r="F4700" t="str">
            <v>http://www.imdb.com/title/tt4511566/?ref_=fn_tt_tt_1</v>
          </cell>
          <cell r="G4700" t="str">
            <v>English</v>
          </cell>
          <cell r="H4700" t="str">
            <v>USA</v>
          </cell>
          <cell r="I4700">
            <v>0</v>
          </cell>
          <cell r="J4700">
            <v>2015</v>
          </cell>
          <cell r="K4700">
            <v>3.4</v>
          </cell>
          <cell r="L4700" t="str">
            <v>Action</v>
          </cell>
          <cell r="M4700" t="str">
            <v>Horror</v>
          </cell>
        </row>
        <row r="4701">
          <cell r="A4701" t="str">
            <v>Jeremy Brock</v>
          </cell>
          <cell r="B4701">
            <v>98</v>
          </cell>
          <cell r="C4701">
            <v>238774</v>
          </cell>
          <cell r="D4701" t="str">
            <v>Comedy|Drama</v>
          </cell>
          <cell r="E4701" t="str">
            <v>Driving LessonsÂ </v>
          </cell>
          <cell r="F4701" t="str">
            <v>http://www.imdb.com/title/tt0446687/?ref_=fn_tt_tt_1</v>
          </cell>
          <cell r="G4701" t="str">
            <v>English</v>
          </cell>
          <cell r="H4701" t="str">
            <v>UK</v>
          </cell>
          <cell r="I4701">
            <v>0</v>
          </cell>
          <cell r="J4701">
            <v>2006</v>
          </cell>
          <cell r="K4701">
            <v>6.8</v>
          </cell>
          <cell r="L4701" t="str">
            <v>Comedy</v>
          </cell>
          <cell r="M4701" t="str">
            <v>Drama</v>
          </cell>
        </row>
        <row r="4702">
          <cell r="A4702" t="str">
            <v>Christophe Ali</v>
          </cell>
          <cell r="B4702">
            <v>79</v>
          </cell>
          <cell r="C4702">
            <v>0</v>
          </cell>
          <cell r="D4702" t="str">
            <v>Drama</v>
          </cell>
          <cell r="E4702" t="str">
            <v>Camping sauvageÂ </v>
          </cell>
          <cell r="F4702" t="str">
            <v>http://www.imdb.com/title/tt0451673/?ref_=fn_tt_tt_1</v>
          </cell>
          <cell r="G4702" t="str">
            <v>French</v>
          </cell>
          <cell r="H4702" t="str">
            <v>France</v>
          </cell>
          <cell r="I4702">
            <v>0</v>
          </cell>
          <cell r="J4702">
            <v>2005</v>
          </cell>
          <cell r="K4702">
            <v>5.4</v>
          </cell>
          <cell r="L4702" t="str">
            <v>Drama</v>
          </cell>
          <cell r="M4702">
            <v>0</v>
          </cell>
        </row>
        <row r="4703">
          <cell r="A4703" t="str">
            <v>Shekar</v>
          </cell>
          <cell r="B4703">
            <v>105</v>
          </cell>
          <cell r="C4703">
            <v>0</v>
          </cell>
          <cell r="D4703" t="str">
            <v>Comedy|Romance</v>
          </cell>
          <cell r="E4703" t="str">
            <v>BarfiÂ </v>
          </cell>
          <cell r="F4703" t="str">
            <v>http://www.imdb.com/title/tt3099638/?ref_=fn_tt_tt_1</v>
          </cell>
          <cell r="G4703" t="str">
            <v>Kannada</v>
          </cell>
          <cell r="H4703" t="str">
            <v>India</v>
          </cell>
          <cell r="I4703">
            <v>0</v>
          </cell>
          <cell r="J4703">
            <v>2013</v>
          </cell>
          <cell r="K4703">
            <v>7.1</v>
          </cell>
          <cell r="L4703" t="str">
            <v>Comedy</v>
          </cell>
          <cell r="M4703" t="str">
            <v>Romance</v>
          </cell>
        </row>
        <row r="4704">
          <cell r="A4704" t="str">
            <v>Shona Auerbach</v>
          </cell>
          <cell r="B4704">
            <v>105</v>
          </cell>
          <cell r="C4704">
            <v>1340891</v>
          </cell>
          <cell r="D4704" t="str">
            <v>Drama|Romance</v>
          </cell>
          <cell r="E4704" t="str">
            <v>Dear FrankieÂ </v>
          </cell>
          <cell r="F4704" t="str">
            <v>http://www.imdb.com/title/tt0377752/?ref_=fn_tt_tt_1</v>
          </cell>
          <cell r="G4704" t="str">
            <v>English</v>
          </cell>
          <cell r="H4704" t="str">
            <v>UK</v>
          </cell>
          <cell r="I4704">
            <v>0</v>
          </cell>
          <cell r="J4704">
            <v>2004</v>
          </cell>
          <cell r="K4704">
            <v>7.8</v>
          </cell>
          <cell r="L4704" t="str">
            <v>Drama</v>
          </cell>
          <cell r="M4704" t="str">
            <v>Romance</v>
          </cell>
        </row>
        <row r="4705">
          <cell r="A4705" t="str">
            <v>Robert Sarkies</v>
          </cell>
          <cell r="B4705">
            <v>100</v>
          </cell>
          <cell r="C4705">
            <v>728</v>
          </cell>
          <cell r="D4705" t="str">
            <v>Crime|Drama</v>
          </cell>
          <cell r="E4705" t="str">
            <v>Out of the BlueÂ </v>
          </cell>
          <cell r="F4705" t="str">
            <v>http://www.imdb.com/title/tt0839938/?ref_=fn_tt_tt_1</v>
          </cell>
          <cell r="G4705" t="str">
            <v>English</v>
          </cell>
          <cell r="H4705" t="str">
            <v>New Zealand</v>
          </cell>
          <cell r="I4705">
            <v>0</v>
          </cell>
          <cell r="J4705">
            <v>2006</v>
          </cell>
          <cell r="K4705">
            <v>7.3</v>
          </cell>
          <cell r="L4705" t="str">
            <v>Crime</v>
          </cell>
          <cell r="M4705" t="str">
            <v>Drama</v>
          </cell>
        </row>
        <row r="4706">
          <cell r="A4706" t="str">
            <v>Barbie Kligman</v>
          </cell>
          <cell r="B4706">
            <v>43</v>
          </cell>
          <cell r="C4706">
            <v>0</v>
          </cell>
          <cell r="D4706" t="str">
            <v>Crime|Drama</v>
          </cell>
          <cell r="E4706" t="str">
            <v xml:space="preserve">Secrets and LiesÂ             </v>
          </cell>
          <cell r="F4706" t="str">
            <v>http://www.imdb.com/title/tt3516878/?ref_=fn_tt_tt_1</v>
          </cell>
          <cell r="G4706" t="str">
            <v>English</v>
          </cell>
          <cell r="H4706" t="str">
            <v>USA</v>
          </cell>
          <cell r="I4706">
            <v>0</v>
          </cell>
          <cell r="K4706">
            <v>7.7</v>
          </cell>
          <cell r="L4706" t="str">
            <v>Crime</v>
          </cell>
          <cell r="M4706" t="str">
            <v>Drama</v>
          </cell>
        </row>
        <row r="4707">
          <cell r="A4707" t="str">
            <v>Walter Lang</v>
          </cell>
          <cell r="B4707">
            <v>100</v>
          </cell>
          <cell r="C4707">
            <v>0</v>
          </cell>
          <cell r="D4707" t="str">
            <v>Musical|Romance</v>
          </cell>
          <cell r="E4707" t="str">
            <v>State FairÂ </v>
          </cell>
          <cell r="F4707" t="str">
            <v>http://www.imdb.com/title/tt0038116/?ref_=fn_tt_tt_1</v>
          </cell>
          <cell r="G4707" t="str">
            <v>English</v>
          </cell>
          <cell r="H4707" t="str">
            <v>USA</v>
          </cell>
          <cell r="I4707">
            <v>0</v>
          </cell>
          <cell r="J4707">
            <v>1945</v>
          </cell>
          <cell r="K4707">
            <v>7.1</v>
          </cell>
          <cell r="L4707" t="str">
            <v>Musical</v>
          </cell>
          <cell r="M4707" t="str">
            <v>Romance</v>
          </cell>
        </row>
        <row r="4708">
          <cell r="A4708" t="str">
            <v>Beto GÃ³mez</v>
          </cell>
          <cell r="B4708">
            <v>105</v>
          </cell>
          <cell r="C4708">
            <v>1391770</v>
          </cell>
          <cell r="D4708" t="str">
            <v>Adventure|Comedy|Western</v>
          </cell>
          <cell r="E4708" t="str">
            <v>Saving Private PerezÂ </v>
          </cell>
          <cell r="F4708" t="str">
            <v>http://www.imdb.com/title/tt0461336/?ref_=fn_tt_tt_1</v>
          </cell>
          <cell r="G4708" t="str">
            <v>Spanish</v>
          </cell>
          <cell r="H4708" t="str">
            <v>Mexico</v>
          </cell>
          <cell r="I4708">
            <v>0</v>
          </cell>
          <cell r="J4708">
            <v>2011</v>
          </cell>
          <cell r="K4708">
            <v>6</v>
          </cell>
          <cell r="L4708" t="str">
            <v>Adventure</v>
          </cell>
          <cell r="M4708" t="str">
            <v>Comedy</v>
          </cell>
          <cell r="N4708" t="str">
            <v>Western</v>
          </cell>
        </row>
        <row r="4709">
          <cell r="A4709" t="str">
            <v>Todd Solondz</v>
          </cell>
          <cell r="B4709">
            <v>98</v>
          </cell>
          <cell r="C4709">
            <v>278821</v>
          </cell>
          <cell r="D4709" t="str">
            <v>Comedy|Drama</v>
          </cell>
          <cell r="E4709" t="str">
            <v>Life During WartimeÂ </v>
          </cell>
          <cell r="F4709" t="str">
            <v>http://www.imdb.com/title/tt0808526/?ref_=fn_tt_tt_1</v>
          </cell>
          <cell r="G4709" t="str">
            <v>English</v>
          </cell>
          <cell r="H4709" t="str">
            <v>USA</v>
          </cell>
          <cell r="I4709">
            <v>0</v>
          </cell>
          <cell r="J4709">
            <v>2009</v>
          </cell>
          <cell r="K4709">
            <v>6.5</v>
          </cell>
          <cell r="L4709" t="str">
            <v>Comedy</v>
          </cell>
          <cell r="M4709" t="str">
            <v>Drama</v>
          </cell>
        </row>
        <row r="4710">
          <cell r="A4710" t="str">
            <v>RenÃ© FÃ©ret</v>
          </cell>
          <cell r="B4710">
            <v>120</v>
          </cell>
          <cell r="C4710">
            <v>706622</v>
          </cell>
          <cell r="D4710" t="str">
            <v>Biography|Drama|Music|Romance</v>
          </cell>
          <cell r="E4710" t="str">
            <v>Mozart's SisterÂ </v>
          </cell>
          <cell r="F4710" t="str">
            <v>http://www.imdb.com/title/tt1653911/?ref_=fn_tt_tt_1</v>
          </cell>
          <cell r="G4710" t="str">
            <v>French</v>
          </cell>
          <cell r="H4710" t="str">
            <v>France</v>
          </cell>
          <cell r="I4710">
            <v>0</v>
          </cell>
          <cell r="J4710">
            <v>2010</v>
          </cell>
          <cell r="K4710">
            <v>6.4</v>
          </cell>
          <cell r="L4710" t="str">
            <v>Biography</v>
          </cell>
          <cell r="M4710" t="str">
            <v>Drama</v>
          </cell>
          <cell r="N4710" t="str">
            <v>Music</v>
          </cell>
          <cell r="O4710" t="str">
            <v>Romance</v>
          </cell>
        </row>
        <row r="4711">
          <cell r="A4711" t="str">
            <v>Mateo Gil</v>
          </cell>
          <cell r="B4711">
            <v>102</v>
          </cell>
          <cell r="C4711">
            <v>199652</v>
          </cell>
          <cell r="D4711" t="str">
            <v>Action|Adventure|Western</v>
          </cell>
          <cell r="E4711" t="str">
            <v>BlackthornÂ </v>
          </cell>
          <cell r="F4711" t="str">
            <v>http://www.imdb.com/title/tt1629705/?ref_=fn_tt_tt_1</v>
          </cell>
          <cell r="G4711" t="str">
            <v>English</v>
          </cell>
          <cell r="H4711" t="str">
            <v>Spain</v>
          </cell>
          <cell r="I4711">
            <v>0</v>
          </cell>
          <cell r="J4711">
            <v>2011</v>
          </cell>
          <cell r="K4711">
            <v>6.6</v>
          </cell>
          <cell r="L4711" t="str">
            <v>Action</v>
          </cell>
          <cell r="M4711" t="str">
            <v>Adventure</v>
          </cell>
          <cell r="N4711" t="str">
            <v>Western</v>
          </cell>
        </row>
        <row r="4712">
          <cell r="A4712" t="str">
            <v>Lukas Moodysson</v>
          </cell>
          <cell r="B4712">
            <v>109</v>
          </cell>
          <cell r="C4712">
            <v>181655</v>
          </cell>
          <cell r="D4712" t="str">
            <v>Crime|Drama</v>
          </cell>
          <cell r="E4712" t="str">
            <v>Lilya 4-EverÂ </v>
          </cell>
          <cell r="F4712" t="str">
            <v>http://www.imdb.com/title/tt0300140/?ref_=fn_tt_tt_1</v>
          </cell>
          <cell r="G4712" t="str">
            <v>Russian</v>
          </cell>
          <cell r="H4712" t="str">
            <v>Sweden</v>
          </cell>
          <cell r="I4712">
            <v>0</v>
          </cell>
          <cell r="J4712">
            <v>2002</v>
          </cell>
          <cell r="K4712">
            <v>7.9</v>
          </cell>
          <cell r="L4712" t="str">
            <v>Crime</v>
          </cell>
          <cell r="M4712" t="str">
            <v>Drama</v>
          </cell>
        </row>
        <row r="4713">
          <cell r="A4713" t="str">
            <v>Kabir Sadanand</v>
          </cell>
          <cell r="B4713">
            <v>134</v>
          </cell>
          <cell r="C4713">
            <v>0</v>
          </cell>
          <cell r="D4713" t="str">
            <v>Drama|Thriller</v>
          </cell>
          <cell r="E4713" t="str">
            <v>FuglyÂ </v>
          </cell>
          <cell r="F4713" t="str">
            <v>http://www.imdb.com/title/tt3683702/?ref_=fn_tt_tt_1</v>
          </cell>
          <cell r="G4713" t="str">
            <v>Hindi</v>
          </cell>
          <cell r="H4713" t="str">
            <v>India</v>
          </cell>
          <cell r="I4713">
            <v>0</v>
          </cell>
          <cell r="J4713">
            <v>2014</v>
          </cell>
          <cell r="K4713">
            <v>4.7</v>
          </cell>
          <cell r="L4713" t="str">
            <v>Drama</v>
          </cell>
          <cell r="M4713" t="str">
            <v>Thriller</v>
          </cell>
        </row>
        <row r="4714">
          <cell r="A4714" t="str">
            <v>Kevin Sullivan</v>
          </cell>
          <cell r="B4714">
            <v>199</v>
          </cell>
          <cell r="C4714">
            <v>0</v>
          </cell>
          <cell r="D4714" t="str">
            <v>Drama|Family</v>
          </cell>
          <cell r="E4714" t="str">
            <v xml:space="preserve">Anne of Green GablesÂ             </v>
          </cell>
          <cell r="F4714" t="str">
            <v>http://www.imdb.com/title/tt0088727/?ref_=fn_tt_tt_1</v>
          </cell>
          <cell r="G4714" t="str">
            <v>English</v>
          </cell>
          <cell r="H4714" t="str">
            <v>Canada</v>
          </cell>
          <cell r="I4714">
            <v>0</v>
          </cell>
          <cell r="K4714">
            <v>8.4</v>
          </cell>
          <cell r="L4714" t="str">
            <v>Drama</v>
          </cell>
          <cell r="M4714" t="str">
            <v>Family</v>
          </cell>
        </row>
        <row r="4715">
          <cell r="A4715" t="str">
            <v>Jonathan Glazer</v>
          </cell>
          <cell r="B4715">
            <v>89</v>
          </cell>
          <cell r="C4715">
            <v>6940281</v>
          </cell>
          <cell r="D4715" t="str">
            <v>Crime|Thriller</v>
          </cell>
          <cell r="E4715" t="str">
            <v>Sexy BeastÂ </v>
          </cell>
          <cell r="F4715" t="str">
            <v>http://www.imdb.com/title/tt0203119/?ref_=fn_tt_tt_1</v>
          </cell>
          <cell r="G4715" t="str">
            <v>English</v>
          </cell>
          <cell r="H4715" t="str">
            <v>UK</v>
          </cell>
          <cell r="I4715">
            <v>0</v>
          </cell>
          <cell r="J4715">
            <v>2000</v>
          </cell>
          <cell r="K4715">
            <v>7.3</v>
          </cell>
          <cell r="L4715" t="str">
            <v>Crime</v>
          </cell>
          <cell r="M4715" t="str">
            <v>Thriller</v>
          </cell>
        </row>
        <row r="4716">
          <cell r="A4716" t="str">
            <v>Daniel Espinosa</v>
          </cell>
          <cell r="B4716">
            <v>124</v>
          </cell>
          <cell r="C4716">
            <v>188870</v>
          </cell>
          <cell r="D4716" t="str">
            <v>Action|Crime|Drama|Thriller</v>
          </cell>
          <cell r="E4716" t="str">
            <v>Easy MoneyÂ </v>
          </cell>
          <cell r="F4716" t="str">
            <v>http://www.imdb.com/title/tt1291652/?ref_=fn_tt_tt_1</v>
          </cell>
          <cell r="G4716" t="str">
            <v>Swedish</v>
          </cell>
          <cell r="H4716" t="str">
            <v>Sweden</v>
          </cell>
          <cell r="I4716">
            <v>0</v>
          </cell>
          <cell r="J4716">
            <v>2010</v>
          </cell>
          <cell r="K4716">
            <v>6.7</v>
          </cell>
          <cell r="L4716" t="str">
            <v>Action</v>
          </cell>
          <cell r="M4716" t="str">
            <v>Crime</v>
          </cell>
          <cell r="N4716" t="str">
            <v>Drama</v>
          </cell>
          <cell r="O4716" t="str">
            <v>Thriller</v>
          </cell>
        </row>
        <row r="4717">
          <cell r="A4717" t="str">
            <v>Jonathan Lisco</v>
          </cell>
          <cell r="B4717">
            <v>60</v>
          </cell>
          <cell r="C4717">
            <v>0</v>
          </cell>
          <cell r="D4717" t="str">
            <v>Crime|Drama</v>
          </cell>
          <cell r="E4717" t="str">
            <v xml:space="preserve">Animal KingdomÂ             </v>
          </cell>
          <cell r="F4717" t="str">
            <v>http://www.imdb.com/title/tt5574490/?ref_=fn_tt_tt_1</v>
          </cell>
          <cell r="G4717" t="str">
            <v>English</v>
          </cell>
          <cell r="H4717" t="str">
            <v>USA</v>
          </cell>
          <cell r="I4717">
            <v>0</v>
          </cell>
          <cell r="K4717">
            <v>8.1</v>
          </cell>
          <cell r="L4717" t="str">
            <v>Crime</v>
          </cell>
          <cell r="M4717" t="str">
            <v>Drama</v>
          </cell>
        </row>
        <row r="4718">
          <cell r="A4718" t="str">
            <v>Richard Kwietniowski</v>
          </cell>
          <cell r="B4718">
            <v>93</v>
          </cell>
          <cell r="C4718">
            <v>2542264</v>
          </cell>
          <cell r="D4718" t="str">
            <v>Comedy|Drama</v>
          </cell>
          <cell r="E4718" t="str">
            <v>Love and Death on Long IslandÂ </v>
          </cell>
          <cell r="F4718" t="str">
            <v>http://www.imdb.com/title/tt0119574/?ref_=fn_tt_tt_1</v>
          </cell>
          <cell r="G4718" t="str">
            <v>English</v>
          </cell>
          <cell r="H4718" t="str">
            <v>UK</v>
          </cell>
          <cell r="I4718">
            <v>0</v>
          </cell>
          <cell r="J4718">
            <v>1997</v>
          </cell>
          <cell r="K4718">
            <v>7.1</v>
          </cell>
          <cell r="L4718" t="str">
            <v>Comedy</v>
          </cell>
          <cell r="M4718" t="str">
            <v>Drama</v>
          </cell>
        </row>
        <row r="4719">
          <cell r="A4719" t="str">
            <v>William Arntz</v>
          </cell>
          <cell r="B4719">
            <v>109</v>
          </cell>
          <cell r="C4719">
            <v>10941801</v>
          </cell>
          <cell r="D4719" t="str">
            <v>Comedy|Documentary|Drama|Fantasy|Mystery|Sci-Fi</v>
          </cell>
          <cell r="E4719" t="str">
            <v>What the #$*! Do We (K)now!?Â </v>
          </cell>
          <cell r="F4719" t="str">
            <v>http://www.imdb.com/title/tt0399877/?ref_=fn_tt_tt_1</v>
          </cell>
          <cell r="G4719" t="str">
            <v>English</v>
          </cell>
          <cell r="H4719" t="str">
            <v>USA</v>
          </cell>
          <cell r="I4719">
            <v>0</v>
          </cell>
          <cell r="J4719">
            <v>2004</v>
          </cell>
          <cell r="K4719">
            <v>5.4</v>
          </cell>
          <cell r="L4719" t="str">
            <v>Comedy</v>
          </cell>
          <cell r="M4719" t="str">
            <v>Documentary</v>
          </cell>
          <cell r="N4719" t="str">
            <v>Drama</v>
          </cell>
          <cell r="O4719" t="str">
            <v>Fantasy</v>
          </cell>
        </row>
        <row r="4720">
          <cell r="A4720" t="str">
            <v>James Melkonian</v>
          </cell>
          <cell r="B4720">
            <v>82</v>
          </cell>
          <cell r="C4720">
            <v>7557877</v>
          </cell>
          <cell r="D4720" t="str">
            <v>Comedy|Crime</v>
          </cell>
          <cell r="E4720" t="str">
            <v>The Jerky BoysÂ </v>
          </cell>
          <cell r="F4720" t="str">
            <v>http://www.imdb.com/title/tt0110189/?ref_=fn_tt_tt_1</v>
          </cell>
          <cell r="G4720" t="str">
            <v>English</v>
          </cell>
          <cell r="H4720" t="str">
            <v>USA</v>
          </cell>
          <cell r="I4720">
            <v>0</v>
          </cell>
          <cell r="J4720">
            <v>1995</v>
          </cell>
          <cell r="K4720">
            <v>4.5999999999999996</v>
          </cell>
          <cell r="L4720" t="str">
            <v>Comedy</v>
          </cell>
          <cell r="M4720" t="str">
            <v>Crime</v>
          </cell>
        </row>
        <row r="4721">
          <cell r="A4721" t="str">
            <v>Bob Odenkirk</v>
          </cell>
          <cell r="B4721">
            <v>90</v>
          </cell>
          <cell r="C4721">
            <v>4613815</v>
          </cell>
          <cell r="D4721" t="str">
            <v>Comedy|Crime</v>
          </cell>
          <cell r="E4721" t="str">
            <v>Let's Go to PrisonÂ </v>
          </cell>
          <cell r="F4721" t="str">
            <v>http://www.imdb.com/title/tt0454987/?ref_=fn_tt_tt_1</v>
          </cell>
          <cell r="G4721" t="str">
            <v>English</v>
          </cell>
          <cell r="H4721" t="str">
            <v>USA</v>
          </cell>
          <cell r="I4721">
            <v>0</v>
          </cell>
          <cell r="J4721">
            <v>2006</v>
          </cell>
          <cell r="K4721">
            <v>6</v>
          </cell>
          <cell r="L4721" t="str">
            <v>Comedy</v>
          </cell>
          <cell r="M4721" t="str">
            <v>Crime</v>
          </cell>
        </row>
        <row r="4722">
          <cell r="A4722" t="str">
            <v>Gavin Wiesen</v>
          </cell>
          <cell r="B4722">
            <v>83</v>
          </cell>
          <cell r="C4722">
            <v>1429260</v>
          </cell>
          <cell r="D4722" t="str">
            <v>Drama|Romance</v>
          </cell>
          <cell r="E4722" t="str">
            <v>The Art of Getting ByÂ </v>
          </cell>
          <cell r="F4722" t="str">
            <v>http://www.imdb.com/title/tt1645080/?ref_=fn_tt_tt_1</v>
          </cell>
          <cell r="G4722" t="str">
            <v>English</v>
          </cell>
          <cell r="H4722" t="str">
            <v>USA</v>
          </cell>
          <cell r="I4722">
            <v>0</v>
          </cell>
          <cell r="J4722">
            <v>2011</v>
          </cell>
          <cell r="K4722">
            <v>6.6</v>
          </cell>
          <cell r="L4722" t="str">
            <v>Drama</v>
          </cell>
          <cell r="M4722" t="str">
            <v>Romance</v>
          </cell>
        </row>
        <row r="4723">
          <cell r="A4723" t="str">
            <v>Leos Carax</v>
          </cell>
          <cell r="B4723">
            <v>115</v>
          </cell>
          <cell r="C4723">
            <v>0</v>
          </cell>
          <cell r="D4723" t="str">
            <v>Drama|Fantasy</v>
          </cell>
          <cell r="E4723" t="str">
            <v>Holy MotorsÂ </v>
          </cell>
          <cell r="F4723" t="str">
            <v>http://www.imdb.com/title/tt2076220/?ref_=fn_tt_tt_1</v>
          </cell>
          <cell r="G4723" t="str">
            <v>French</v>
          </cell>
          <cell r="H4723" t="str">
            <v>France</v>
          </cell>
          <cell r="I4723">
            <v>0</v>
          </cell>
          <cell r="J4723">
            <v>2012</v>
          </cell>
          <cell r="K4723">
            <v>7.1</v>
          </cell>
          <cell r="L4723" t="str">
            <v>Drama</v>
          </cell>
          <cell r="M4723" t="str">
            <v>Fantasy</v>
          </cell>
        </row>
        <row r="4724">
          <cell r="A4724" t="str">
            <v>Steve Marmel</v>
          </cell>
          <cell r="B4724">
            <v>23</v>
          </cell>
          <cell r="C4724">
            <v>0</v>
          </cell>
          <cell r="D4724" t="str">
            <v>Comedy|Family|Romance</v>
          </cell>
          <cell r="E4724" t="str">
            <v xml:space="preserve">Sonny with a ChanceÂ             </v>
          </cell>
          <cell r="F4724" t="str">
            <v>http://www.imdb.com/title/tt1252374/?ref_=fn_tt_tt_1</v>
          </cell>
          <cell r="G4724" t="str">
            <v>English</v>
          </cell>
          <cell r="H4724" t="str">
            <v>USA</v>
          </cell>
          <cell r="I4724">
            <v>0</v>
          </cell>
          <cell r="K4724">
            <v>6.1</v>
          </cell>
          <cell r="L4724" t="str">
            <v>Comedy</v>
          </cell>
          <cell r="M4724" t="str">
            <v>Family</v>
          </cell>
          <cell r="N4724" t="str">
            <v>Romance</v>
          </cell>
        </row>
        <row r="4725">
          <cell r="A4725" t="str">
            <v>Vincenzo Natali</v>
          </cell>
          <cell r="B4725">
            <v>90</v>
          </cell>
          <cell r="C4725">
            <v>0</v>
          </cell>
          <cell r="D4725" t="str">
            <v>Comedy|Fantasy</v>
          </cell>
          <cell r="E4725" t="str">
            <v>NothingÂ </v>
          </cell>
          <cell r="F4725" t="str">
            <v>http://www.imdb.com/title/tt0298482/?ref_=fn_tt_tt_1</v>
          </cell>
          <cell r="G4725" t="str">
            <v>English</v>
          </cell>
          <cell r="H4725" t="str">
            <v>Canada</v>
          </cell>
          <cell r="I4725">
            <v>0</v>
          </cell>
          <cell r="J4725">
            <v>2003</v>
          </cell>
          <cell r="K4725">
            <v>6.3</v>
          </cell>
          <cell r="L4725" t="str">
            <v>Comedy</v>
          </cell>
          <cell r="M4725" t="str">
            <v>Fantasy</v>
          </cell>
        </row>
        <row r="4726">
          <cell r="A4726" t="str">
            <v>Sean Byrne</v>
          </cell>
          <cell r="B4726">
            <v>84</v>
          </cell>
          <cell r="C4726">
            <v>0</v>
          </cell>
          <cell r="D4726" t="str">
            <v>Horror|Thriller</v>
          </cell>
          <cell r="E4726" t="str">
            <v>The Loved OnesÂ </v>
          </cell>
          <cell r="F4726" t="str">
            <v>http://www.imdb.com/title/tt1316536/?ref_=fn_tt_tt_1</v>
          </cell>
          <cell r="G4726" t="str">
            <v>English</v>
          </cell>
          <cell r="H4726" t="str">
            <v>Australia</v>
          </cell>
          <cell r="I4726">
            <v>0</v>
          </cell>
          <cell r="J4726">
            <v>2009</v>
          </cell>
          <cell r="K4726">
            <v>6.7</v>
          </cell>
          <cell r="L4726" t="str">
            <v>Horror</v>
          </cell>
          <cell r="M4726" t="str">
            <v>Thriller</v>
          </cell>
        </row>
        <row r="4727">
          <cell r="A4727" t="str">
            <v>Alan Jacobs</v>
          </cell>
          <cell r="B4727">
            <v>92</v>
          </cell>
          <cell r="C4727">
            <v>0</v>
          </cell>
          <cell r="D4727" t="str">
            <v>Drama</v>
          </cell>
          <cell r="E4727" t="str">
            <v>Down for LifeÂ </v>
          </cell>
          <cell r="F4727" t="str">
            <v>http://www.imdb.com/title/tt1056477/?ref_=fn_tt_tt_1</v>
          </cell>
          <cell r="G4727" t="str">
            <v>English</v>
          </cell>
          <cell r="H4727" t="str">
            <v>USA</v>
          </cell>
          <cell r="I4727">
            <v>0</v>
          </cell>
          <cell r="J4727">
            <v>2009</v>
          </cell>
          <cell r="K4727">
            <v>7.3</v>
          </cell>
          <cell r="L4727" t="str">
            <v>Drama</v>
          </cell>
          <cell r="M4727">
            <v>0</v>
          </cell>
        </row>
        <row r="4728">
          <cell r="A4728" t="str">
            <v>Christopher Morris</v>
          </cell>
          <cell r="B4728">
            <v>97</v>
          </cell>
          <cell r="C4728">
            <v>304137</v>
          </cell>
          <cell r="D4728" t="str">
            <v>Comedy|Crime|Drama</v>
          </cell>
          <cell r="E4728" t="str">
            <v>Four LionsÂ </v>
          </cell>
          <cell r="F4728" t="str">
            <v>http://www.imdb.com/title/tt1341167/?ref_=fn_tt_tt_1</v>
          </cell>
          <cell r="G4728" t="str">
            <v>English</v>
          </cell>
          <cell r="H4728" t="str">
            <v>UK</v>
          </cell>
          <cell r="I4728">
            <v>0</v>
          </cell>
          <cell r="J4728">
            <v>2010</v>
          </cell>
          <cell r="K4728">
            <v>7.3</v>
          </cell>
          <cell r="L4728" t="str">
            <v>Comedy</v>
          </cell>
          <cell r="M4728" t="str">
            <v>Crime</v>
          </cell>
          <cell r="N4728" t="str">
            <v>Drama</v>
          </cell>
        </row>
        <row r="4729">
          <cell r="A4729" t="str">
            <v>Larry Gelbart</v>
          </cell>
          <cell r="B4729">
            <v>25</v>
          </cell>
          <cell r="C4729">
            <v>0</v>
          </cell>
          <cell r="D4729" t="str">
            <v>Comedy|Drama|War</v>
          </cell>
          <cell r="E4729" t="str">
            <v xml:space="preserve">M*A*S*HÂ             </v>
          </cell>
          <cell r="F4729" t="str">
            <v>http://www.imdb.com/title/tt0068098/?ref_=fn_tt_tt_1</v>
          </cell>
          <cell r="G4729" t="str">
            <v>English</v>
          </cell>
          <cell r="H4729" t="str">
            <v>USA</v>
          </cell>
          <cell r="I4729">
            <v>0</v>
          </cell>
          <cell r="K4729">
            <v>8.4</v>
          </cell>
          <cell r="L4729" t="str">
            <v>Comedy</v>
          </cell>
          <cell r="M4729" t="str">
            <v>Drama</v>
          </cell>
          <cell r="N4729" t="str">
            <v>War</v>
          </cell>
        </row>
        <row r="4730">
          <cell r="A4730" t="str">
            <v>Lee Daniels</v>
          </cell>
          <cell r="B4730">
            <v>42</v>
          </cell>
          <cell r="C4730">
            <v>0</v>
          </cell>
          <cell r="D4730" t="str">
            <v>Drama|Music</v>
          </cell>
          <cell r="E4730" t="str">
            <v xml:space="preserve">EmpireÂ             </v>
          </cell>
          <cell r="F4730" t="str">
            <v>http://www.imdb.com/title/tt3228904/?ref_=fn_tt_tt_1</v>
          </cell>
          <cell r="G4730" t="str">
            <v>English</v>
          </cell>
          <cell r="H4730" t="str">
            <v>USA</v>
          </cell>
          <cell r="I4730">
            <v>0</v>
          </cell>
          <cell r="K4730">
            <v>7.8</v>
          </cell>
          <cell r="L4730" t="str">
            <v>Drama</v>
          </cell>
          <cell r="M4730" t="str">
            <v>Music</v>
          </cell>
        </row>
        <row r="4731">
          <cell r="A4731" t="str">
            <v>Gideon Raff</v>
          </cell>
          <cell r="B4731">
            <v>94</v>
          </cell>
          <cell r="C4731">
            <v>0</v>
          </cell>
          <cell r="D4731" t="str">
            <v>Horror|Thriller</v>
          </cell>
          <cell r="E4731" t="str">
            <v>TrainÂ </v>
          </cell>
          <cell r="F4731" t="str">
            <v>http://www.imdb.com/title/tt1015474/?ref_=fn_tt_tt_1</v>
          </cell>
          <cell r="G4731" t="str">
            <v>English</v>
          </cell>
          <cell r="H4731" t="str">
            <v>USA</v>
          </cell>
          <cell r="I4731">
            <v>0</v>
          </cell>
          <cell r="J4731">
            <v>2008</v>
          </cell>
          <cell r="K4731">
            <v>4.8</v>
          </cell>
          <cell r="L4731" t="str">
            <v>Horror</v>
          </cell>
          <cell r="M4731" t="str">
            <v>Thriller</v>
          </cell>
        </row>
        <row r="4732">
          <cell r="A4732" t="str">
            <v>Nick Murphy</v>
          </cell>
          <cell r="B4732">
            <v>45</v>
          </cell>
          <cell r="C4732">
            <v>0</v>
          </cell>
          <cell r="D4732" t="str">
            <v>Drama|Thriller</v>
          </cell>
          <cell r="E4732" t="str">
            <v xml:space="preserve">The SecretÂ             </v>
          </cell>
          <cell r="F4732" t="str">
            <v>http://www.imdb.com/title/tt5116280/?ref_=fn_tt_tt_1</v>
          </cell>
          <cell r="G4732" t="str">
            <v>English</v>
          </cell>
          <cell r="H4732" t="str">
            <v>UK</v>
          </cell>
          <cell r="I4732">
            <v>0</v>
          </cell>
          <cell r="K4732">
            <v>7.3</v>
          </cell>
          <cell r="L4732" t="str">
            <v>Drama</v>
          </cell>
          <cell r="M4732" t="str">
            <v>Thriller</v>
          </cell>
        </row>
        <row r="4733">
          <cell r="A4733" t="str">
            <v>Eldar Rapaport</v>
          </cell>
          <cell r="B4733">
            <v>99</v>
          </cell>
          <cell r="C4733">
            <v>0</v>
          </cell>
          <cell r="D4733" t="str">
            <v>Drama|Romance</v>
          </cell>
          <cell r="E4733" t="str">
            <v>AugustÂ </v>
          </cell>
          <cell r="F4733" t="str">
            <v>http://www.imdb.com/title/tt1753460/?ref_=fn_tt_tt_1</v>
          </cell>
          <cell r="G4733" t="str">
            <v>English</v>
          </cell>
          <cell r="H4733" t="str">
            <v>USA</v>
          </cell>
          <cell r="I4733">
            <v>0</v>
          </cell>
          <cell r="J4733">
            <v>2011</v>
          </cell>
          <cell r="K4733">
            <v>6.1</v>
          </cell>
          <cell r="L4733" t="str">
            <v>Drama</v>
          </cell>
          <cell r="M4733" t="str">
            <v>Romance</v>
          </cell>
        </row>
        <row r="4734">
          <cell r="A4734" t="str">
            <v>Karen Moncrieff</v>
          </cell>
          <cell r="B4734">
            <v>93</v>
          </cell>
          <cell r="C4734">
            <v>17311</v>
          </cell>
          <cell r="D4734" t="str">
            <v>Crime|Drama|Mystery</v>
          </cell>
          <cell r="E4734" t="str">
            <v>The Dead GirlÂ </v>
          </cell>
          <cell r="F4734" t="str">
            <v>http://www.imdb.com/title/tt0783238/?ref_=fn_tt_tt_1</v>
          </cell>
          <cell r="G4734" t="str">
            <v>English</v>
          </cell>
          <cell r="H4734" t="str">
            <v>USA</v>
          </cell>
          <cell r="I4734">
            <v>0</v>
          </cell>
          <cell r="J4734">
            <v>2006</v>
          </cell>
          <cell r="K4734">
            <v>6.7</v>
          </cell>
          <cell r="L4734" t="str">
            <v>Crime</v>
          </cell>
          <cell r="M4734" t="str">
            <v>Drama</v>
          </cell>
          <cell r="N4734" t="str">
            <v>Mystery</v>
          </cell>
        </row>
        <row r="4735">
          <cell r="A4735" t="str">
            <v>Laurent Cantet</v>
          </cell>
          <cell r="B4735">
            <v>128</v>
          </cell>
          <cell r="C4735">
            <v>3766595</v>
          </cell>
          <cell r="D4735" t="str">
            <v>Drama</v>
          </cell>
          <cell r="E4735" t="str">
            <v>The ClassÂ </v>
          </cell>
          <cell r="F4735" t="str">
            <v>http://www.imdb.com/title/tt1068646/?ref_=fn_tt_tt_1</v>
          </cell>
          <cell r="G4735" t="str">
            <v>French</v>
          </cell>
          <cell r="H4735" t="str">
            <v>France</v>
          </cell>
          <cell r="I4735">
            <v>0</v>
          </cell>
          <cell r="J4735">
            <v>2008</v>
          </cell>
          <cell r="K4735">
            <v>7.5</v>
          </cell>
          <cell r="L4735" t="str">
            <v>Drama</v>
          </cell>
          <cell r="M4735">
            <v>0</v>
          </cell>
        </row>
        <row r="4736">
          <cell r="A4736" t="str">
            <v>Max Mayer</v>
          </cell>
          <cell r="B4736">
            <v>99</v>
          </cell>
          <cell r="C4736">
            <v>2277396</v>
          </cell>
          <cell r="D4736" t="str">
            <v>Drama|Romance</v>
          </cell>
          <cell r="E4736" t="str">
            <v>AdamÂ </v>
          </cell>
          <cell r="F4736" t="str">
            <v>http://www.imdb.com/title/tt1185836/?ref_=fn_tt_tt_1</v>
          </cell>
          <cell r="G4736" t="str">
            <v>English</v>
          </cell>
          <cell r="H4736" t="str">
            <v>USA</v>
          </cell>
          <cell r="I4736">
            <v>0</v>
          </cell>
          <cell r="J4736">
            <v>2009</v>
          </cell>
          <cell r="K4736">
            <v>7.2</v>
          </cell>
          <cell r="L4736" t="str">
            <v>Drama</v>
          </cell>
          <cell r="M4736" t="str">
            <v>Romance</v>
          </cell>
        </row>
        <row r="4737">
          <cell r="A4737" t="str">
            <v>Yimou Zhang</v>
          </cell>
          <cell r="B4737">
            <v>109</v>
          </cell>
          <cell r="C4737">
            <v>377420</v>
          </cell>
          <cell r="D4737" t="str">
            <v>Drama</v>
          </cell>
          <cell r="E4737" t="str">
            <v>Coming HomeÂ </v>
          </cell>
          <cell r="F4737" t="str">
            <v>http://www.imdb.com/title/tt3125472/?ref_=fn_tt_tt_1</v>
          </cell>
          <cell r="G4737" t="str">
            <v>Mandarin</v>
          </cell>
          <cell r="H4737" t="str">
            <v>China</v>
          </cell>
          <cell r="I4737">
            <v>0</v>
          </cell>
          <cell r="J4737">
            <v>2014</v>
          </cell>
          <cell r="K4737">
            <v>7.3</v>
          </cell>
          <cell r="L4737" t="str">
            <v>Drama</v>
          </cell>
          <cell r="M4737">
            <v>0</v>
          </cell>
        </row>
        <row r="4738">
          <cell r="A4738" t="str">
            <v>John Maclean</v>
          </cell>
          <cell r="B4738">
            <v>84</v>
          </cell>
          <cell r="C4738">
            <v>229094</v>
          </cell>
          <cell r="D4738" t="str">
            <v>Western</v>
          </cell>
          <cell r="E4738" t="str">
            <v>Slow WestÂ </v>
          </cell>
          <cell r="F4738" t="str">
            <v>http://www.imdb.com/title/tt3205376/?ref_=fn_tt_tt_1</v>
          </cell>
          <cell r="G4738" t="str">
            <v>English</v>
          </cell>
          <cell r="H4738" t="str">
            <v>UK</v>
          </cell>
          <cell r="I4738">
            <v>0</v>
          </cell>
          <cell r="J4738">
            <v>2015</v>
          </cell>
          <cell r="K4738">
            <v>6.9</v>
          </cell>
          <cell r="L4738" t="str">
            <v>Western</v>
          </cell>
          <cell r="M4738">
            <v>0</v>
          </cell>
        </row>
        <row r="4739">
          <cell r="A4739" t="str">
            <v>David Raynr</v>
          </cell>
          <cell r="B4739">
            <v>94</v>
          </cell>
          <cell r="C4739">
            <v>9016377</v>
          </cell>
          <cell r="D4739" t="str">
            <v>Comedy</v>
          </cell>
          <cell r="E4739" t="str">
            <v>Trippin'Â </v>
          </cell>
          <cell r="F4739" t="str">
            <v>http://www.imdb.com/title/tt0160298/?ref_=fn_tt_tt_1</v>
          </cell>
          <cell r="G4739" t="str">
            <v>English</v>
          </cell>
          <cell r="H4739" t="str">
            <v>USA</v>
          </cell>
          <cell r="I4739">
            <v>0</v>
          </cell>
          <cell r="J4739">
            <v>1999</v>
          </cell>
          <cell r="K4739">
            <v>5.2</v>
          </cell>
          <cell r="L4739" t="str">
            <v>Comedy</v>
          </cell>
          <cell r="M4739">
            <v>0</v>
          </cell>
        </row>
        <row r="4740">
          <cell r="A4740" t="str">
            <v>Seth Green</v>
          </cell>
          <cell r="B4740">
            <v>11</v>
          </cell>
          <cell r="C4740">
            <v>0</v>
          </cell>
          <cell r="D4740" t="str">
            <v>Animation|Comedy</v>
          </cell>
          <cell r="E4740" t="str">
            <v xml:space="preserve">Robot ChickenÂ             </v>
          </cell>
          <cell r="F4740" t="str">
            <v>http://www.imdb.com/title/tt0437745/?ref_=fn_tt_tt_1</v>
          </cell>
          <cell r="G4740" t="str">
            <v>English</v>
          </cell>
          <cell r="H4740" t="str">
            <v>USA</v>
          </cell>
          <cell r="I4740">
            <v>0</v>
          </cell>
          <cell r="K4740">
            <v>7.8</v>
          </cell>
          <cell r="L4740" t="str">
            <v>Animation</v>
          </cell>
          <cell r="M4740" t="str">
            <v>Comedy</v>
          </cell>
        </row>
        <row r="4741">
          <cell r="A4741" t="str">
            <v>Michael Schultz</v>
          </cell>
          <cell r="B4741">
            <v>94</v>
          </cell>
          <cell r="C4741">
            <v>6879730</v>
          </cell>
          <cell r="D4741" t="str">
            <v>Drama</v>
          </cell>
          <cell r="E4741" t="str">
            <v>Woman Thou Art LoosedÂ </v>
          </cell>
          <cell r="F4741" t="str">
            <v>http://www.imdb.com/title/tt0399901/?ref_=fn_tt_tt_1</v>
          </cell>
          <cell r="G4741" t="str">
            <v>English</v>
          </cell>
          <cell r="H4741" t="str">
            <v>USA</v>
          </cell>
          <cell r="I4741">
            <v>0</v>
          </cell>
          <cell r="J4741">
            <v>2004</v>
          </cell>
          <cell r="K4741">
            <v>6.9</v>
          </cell>
          <cell r="L4741" t="str">
            <v>Drama</v>
          </cell>
          <cell r="M4741">
            <v>0</v>
          </cell>
        </row>
        <row r="4742">
          <cell r="A4742" t="str">
            <v>Deepa Mehta</v>
          </cell>
          <cell r="B4742">
            <v>117</v>
          </cell>
          <cell r="C4742">
            <v>3222857</v>
          </cell>
          <cell r="D4742" t="str">
            <v>Drama|Romance</v>
          </cell>
          <cell r="E4742" t="str">
            <v>WaterÂ </v>
          </cell>
          <cell r="F4742" t="str">
            <v>http://www.imdb.com/title/tt0240200/?ref_=fn_tt_tt_1</v>
          </cell>
          <cell r="G4742" t="str">
            <v>Hindi</v>
          </cell>
          <cell r="H4742" t="str">
            <v>Canada</v>
          </cell>
          <cell r="I4742">
            <v>0</v>
          </cell>
          <cell r="J4742">
            <v>2005</v>
          </cell>
          <cell r="K4742">
            <v>7.8</v>
          </cell>
          <cell r="L4742" t="str">
            <v>Drama</v>
          </cell>
          <cell r="M4742" t="str">
            <v>Romance</v>
          </cell>
        </row>
        <row r="4743">
          <cell r="A4743" t="str">
            <v>Nicole Holofcener</v>
          </cell>
          <cell r="B4743">
            <v>90</v>
          </cell>
          <cell r="C4743">
            <v>4033268</v>
          </cell>
          <cell r="D4743" t="str">
            <v>Comedy|Drama</v>
          </cell>
          <cell r="E4743" t="str">
            <v>Please GiveÂ </v>
          </cell>
          <cell r="F4743" t="str">
            <v>http://www.imdb.com/title/tt0878835/?ref_=fn_tt_tt_1</v>
          </cell>
          <cell r="G4743" t="str">
            <v>English</v>
          </cell>
          <cell r="H4743" t="str">
            <v>USA</v>
          </cell>
          <cell r="I4743">
            <v>0</v>
          </cell>
          <cell r="J4743">
            <v>2010</v>
          </cell>
          <cell r="K4743">
            <v>6.6</v>
          </cell>
          <cell r="L4743" t="str">
            <v>Comedy</v>
          </cell>
          <cell r="M4743" t="str">
            <v>Drama</v>
          </cell>
        </row>
        <row r="4744">
          <cell r="A4744" t="str">
            <v>Noah Baumbach</v>
          </cell>
          <cell r="B4744">
            <v>86</v>
          </cell>
          <cell r="C4744">
            <v>4063238</v>
          </cell>
          <cell r="D4744" t="str">
            <v>Comedy|Drama|Romance</v>
          </cell>
          <cell r="E4744" t="str">
            <v>Frances HaÂ </v>
          </cell>
          <cell r="F4744" t="str">
            <v>http://www.imdb.com/title/tt2347569/?ref_=fn_tt_tt_1</v>
          </cell>
          <cell r="G4744" t="str">
            <v>English</v>
          </cell>
          <cell r="H4744" t="str">
            <v>USA</v>
          </cell>
          <cell r="I4744">
            <v>0</v>
          </cell>
          <cell r="J4744">
            <v>2012</v>
          </cell>
          <cell r="K4744">
            <v>7.4</v>
          </cell>
          <cell r="L4744" t="str">
            <v>Comedy</v>
          </cell>
          <cell r="M4744" t="str">
            <v>Drama</v>
          </cell>
          <cell r="N4744" t="str">
            <v>Romance</v>
          </cell>
        </row>
        <row r="4745">
          <cell r="A4745" t="str">
            <v>Andrea Arnold</v>
          </cell>
          <cell r="B4745">
            <v>123</v>
          </cell>
          <cell r="C4745">
            <v>373060</v>
          </cell>
          <cell r="D4745" t="str">
            <v>Drama</v>
          </cell>
          <cell r="E4745" t="str">
            <v>Fish TankÂ </v>
          </cell>
          <cell r="F4745" t="str">
            <v>http://www.imdb.com/title/tt1232776/?ref_=fn_tt_tt_1</v>
          </cell>
          <cell r="G4745" t="str">
            <v>English</v>
          </cell>
          <cell r="H4745" t="str">
            <v>UK</v>
          </cell>
          <cell r="I4745">
            <v>0</v>
          </cell>
          <cell r="J4745">
            <v>2009</v>
          </cell>
          <cell r="K4745">
            <v>7.3</v>
          </cell>
          <cell r="L4745" t="str">
            <v>Drama</v>
          </cell>
          <cell r="M4745">
            <v>0</v>
          </cell>
        </row>
        <row r="4746">
          <cell r="A4746" t="str">
            <v>Whit Stillman</v>
          </cell>
          <cell r="B4746">
            <v>99</v>
          </cell>
          <cell r="C4746">
            <v>1007535</v>
          </cell>
          <cell r="D4746" t="str">
            <v>Comedy|Drama|Romance</v>
          </cell>
          <cell r="E4746" t="str">
            <v>Damsels in DistressÂ </v>
          </cell>
          <cell r="F4746" t="str">
            <v>http://www.imdb.com/title/tt1667307/?ref_=fn_tt_tt_1</v>
          </cell>
          <cell r="G4746" t="str">
            <v>English</v>
          </cell>
          <cell r="H4746" t="str">
            <v>USA</v>
          </cell>
          <cell r="I4746">
            <v>0</v>
          </cell>
          <cell r="J4746">
            <v>2011</v>
          </cell>
          <cell r="K4746">
            <v>5.7</v>
          </cell>
          <cell r="L4746" t="str">
            <v>Comedy</v>
          </cell>
          <cell r="M4746" t="str">
            <v>Drama</v>
          </cell>
          <cell r="N4746" t="str">
            <v>Romance</v>
          </cell>
        </row>
        <row r="4747">
          <cell r="A4747" t="str">
            <v>Stuart Gillard</v>
          </cell>
          <cell r="B4747">
            <v>173</v>
          </cell>
          <cell r="C4747">
            <v>0</v>
          </cell>
          <cell r="D4747" t="str">
            <v>Horror|Sci-Fi|Thriller</v>
          </cell>
          <cell r="E4747" t="str">
            <v xml:space="preserve">CreatureÂ             </v>
          </cell>
          <cell r="F4747" t="str">
            <v>http://www.imdb.com/title/tt0156205/?ref_=fn_tt_tt_1</v>
          </cell>
          <cell r="G4747" t="str">
            <v>English</v>
          </cell>
          <cell r="H4747" t="str">
            <v>USA</v>
          </cell>
          <cell r="I4747">
            <v>0</v>
          </cell>
          <cell r="K4747">
            <v>5</v>
          </cell>
          <cell r="L4747" t="str">
            <v>Horror</v>
          </cell>
          <cell r="M4747" t="str">
            <v>Sci-Fi</v>
          </cell>
          <cell r="N4747" t="str">
            <v>Thriller</v>
          </cell>
        </row>
        <row r="4748">
          <cell r="A4748" t="str">
            <v>Robert King</v>
          </cell>
          <cell r="B4748">
            <v>44</v>
          </cell>
          <cell r="C4748">
            <v>0</v>
          </cell>
          <cell r="D4748" t="str">
            <v>Comedy|Drama|Horror|Sci-Fi|Thriller</v>
          </cell>
          <cell r="E4748" t="str">
            <v xml:space="preserve">BrainDeadÂ             </v>
          </cell>
          <cell r="F4748" t="str">
            <v>http://www.imdb.com/title/tt4877736/?ref_=fn_tt_tt_1</v>
          </cell>
          <cell r="G4748" t="str">
            <v>English</v>
          </cell>
          <cell r="H4748" t="str">
            <v>USA</v>
          </cell>
          <cell r="I4748">
            <v>0</v>
          </cell>
          <cell r="K4748">
            <v>7.9</v>
          </cell>
          <cell r="L4748" t="str">
            <v>Comedy</v>
          </cell>
          <cell r="M4748" t="str">
            <v>Drama</v>
          </cell>
          <cell r="N4748" t="str">
            <v>Horror</v>
          </cell>
          <cell r="O4748" t="str">
            <v>Sci-Fi</v>
          </cell>
        </row>
        <row r="4749">
          <cell r="A4749" t="str">
            <v>Bobby Roth</v>
          </cell>
          <cell r="B4749">
            <v>120</v>
          </cell>
          <cell r="C4749">
            <v>0</v>
          </cell>
          <cell r="D4749" t="str">
            <v>Drama|Family|Music</v>
          </cell>
          <cell r="E4749" t="str">
            <v>Brave New GirlÂ </v>
          </cell>
          <cell r="F4749" t="str">
            <v>http://www.imdb.com/title/tt0403118/?ref_=fn_tt_tt_1</v>
          </cell>
          <cell r="G4749" t="str">
            <v>English</v>
          </cell>
          <cell r="H4749" t="str">
            <v>USA</v>
          </cell>
          <cell r="I4749">
            <v>0</v>
          </cell>
          <cell r="J4749">
            <v>2004</v>
          </cell>
          <cell r="K4749">
            <v>5</v>
          </cell>
          <cell r="L4749" t="str">
            <v>Drama</v>
          </cell>
          <cell r="M4749" t="str">
            <v>Family</v>
          </cell>
          <cell r="N4749" t="str">
            <v>Music</v>
          </cell>
        </row>
        <row r="4750">
          <cell r="A4750" t="str">
            <v>Russell T Davies</v>
          </cell>
          <cell r="B4750">
            <v>60</v>
          </cell>
          <cell r="C4750">
            <v>0</v>
          </cell>
          <cell r="D4750" t="str">
            <v>Drama</v>
          </cell>
          <cell r="E4750" t="str">
            <v xml:space="preserve">The GrandÂ             </v>
          </cell>
          <cell r="F4750" t="str">
            <v>http://www.imdb.com/title/tt0118327/?ref_=fn_tt_tt_1</v>
          </cell>
          <cell r="G4750" t="str">
            <v>English</v>
          </cell>
          <cell r="H4750" t="str">
            <v>UK</v>
          </cell>
          <cell r="I4750">
            <v>0</v>
          </cell>
          <cell r="K4750">
            <v>7.6</v>
          </cell>
          <cell r="L4750" t="str">
            <v>Drama</v>
          </cell>
          <cell r="M4750">
            <v>0</v>
          </cell>
        </row>
        <row r="4751">
          <cell r="A4751" t="str">
            <v>Conor McPherson</v>
          </cell>
          <cell r="B4751">
            <v>86</v>
          </cell>
          <cell r="C4751">
            <v>128937</v>
          </cell>
          <cell r="D4751" t="str">
            <v>Drama|Horror|Romance</v>
          </cell>
          <cell r="E4751" t="str">
            <v>The EclipseÂ </v>
          </cell>
          <cell r="F4751" t="str">
            <v>http://www.imdb.com/title/tt1346961/?ref_=fn_tt_tt_1</v>
          </cell>
          <cell r="G4751" t="str">
            <v>English</v>
          </cell>
          <cell r="H4751" t="str">
            <v>Ireland</v>
          </cell>
          <cell r="I4751">
            <v>0</v>
          </cell>
          <cell r="J4751">
            <v>2009</v>
          </cell>
          <cell r="K4751">
            <v>6.2</v>
          </cell>
          <cell r="L4751" t="str">
            <v>Drama</v>
          </cell>
          <cell r="M4751" t="str">
            <v>Horror</v>
          </cell>
          <cell r="N4751" t="str">
            <v>Romance</v>
          </cell>
        </row>
        <row r="4752">
          <cell r="A4752" t="str">
            <v>David Wain</v>
          </cell>
          <cell r="B4752">
            <v>83</v>
          </cell>
          <cell r="C4752">
            <v>0</v>
          </cell>
          <cell r="D4752" t="str">
            <v>Comedy</v>
          </cell>
          <cell r="E4752" t="str">
            <v>They Came TogetherÂ </v>
          </cell>
          <cell r="F4752" t="str">
            <v>http://www.imdb.com/title/tt2398249/?ref_=fn_tt_tt_1</v>
          </cell>
          <cell r="G4752" t="str">
            <v>English</v>
          </cell>
          <cell r="H4752" t="str">
            <v>USA</v>
          </cell>
          <cell r="I4752">
            <v>0</v>
          </cell>
          <cell r="J4752">
            <v>2014</v>
          </cell>
          <cell r="K4752">
            <v>5.5</v>
          </cell>
          <cell r="L4752" t="str">
            <v>Comedy</v>
          </cell>
          <cell r="M4752">
            <v>0</v>
          </cell>
        </row>
        <row r="4753">
          <cell r="A4753" t="str">
            <v>Chris D'Arienzo</v>
          </cell>
          <cell r="B4753">
            <v>95</v>
          </cell>
          <cell r="C4753">
            <v>0</v>
          </cell>
          <cell r="D4753" t="str">
            <v>Comedy|Drama|Romance</v>
          </cell>
          <cell r="E4753" t="str">
            <v>Barry MundayÂ </v>
          </cell>
          <cell r="F4753" t="str">
            <v>http://www.imdb.com/title/tt0482461/?ref_=fn_tt_tt_1</v>
          </cell>
          <cell r="G4753" t="str">
            <v>English</v>
          </cell>
          <cell r="H4753" t="str">
            <v>USA</v>
          </cell>
          <cell r="I4753">
            <v>0</v>
          </cell>
          <cell r="J4753">
            <v>2010</v>
          </cell>
          <cell r="K4753">
            <v>5.9</v>
          </cell>
          <cell r="L4753" t="str">
            <v>Comedy</v>
          </cell>
          <cell r="M4753" t="str">
            <v>Drama</v>
          </cell>
          <cell r="N4753" t="str">
            <v>Romance</v>
          </cell>
        </row>
        <row r="4754">
          <cell r="A4754" t="str">
            <v>Leon Ford</v>
          </cell>
          <cell r="B4754">
            <v>90</v>
          </cell>
          <cell r="C4754">
            <v>0</v>
          </cell>
          <cell r="D4754" t="str">
            <v>Comedy|Drama|Romance|Sci-Fi</v>
          </cell>
          <cell r="E4754" t="str">
            <v>Griff the InvisibleÂ </v>
          </cell>
          <cell r="F4754" t="str">
            <v>http://www.imdb.com/title/tt1509803/?ref_=fn_tt_tt_1</v>
          </cell>
          <cell r="G4754" t="str">
            <v>English</v>
          </cell>
          <cell r="H4754" t="str">
            <v>Australia</v>
          </cell>
          <cell r="I4754">
            <v>0</v>
          </cell>
          <cell r="J4754">
            <v>2010</v>
          </cell>
          <cell r="K4754">
            <v>6.1</v>
          </cell>
          <cell r="L4754" t="str">
            <v>Comedy</v>
          </cell>
          <cell r="M4754" t="str">
            <v>Drama</v>
          </cell>
          <cell r="N4754" t="str">
            <v>Romance</v>
          </cell>
          <cell r="O4754" t="str">
            <v>Sci-Fi</v>
          </cell>
        </row>
        <row r="4755">
          <cell r="A4755" t="str">
            <v>ThorbjÃ¸rn Christoffersen</v>
          </cell>
          <cell r="B4755">
            <v>90</v>
          </cell>
          <cell r="C4755">
            <v>0</v>
          </cell>
          <cell r="D4755" t="str">
            <v>Action|Adventure|Animation|Comedy|Sci-Fi</v>
          </cell>
          <cell r="E4755" t="str">
            <v>Journey to SaturnÂ </v>
          </cell>
          <cell r="F4755" t="str">
            <v>http://www.imdb.com/title/tt1095423/?ref_=fn_tt_tt_1</v>
          </cell>
          <cell r="G4755" t="str">
            <v>Danish</v>
          </cell>
          <cell r="H4755" t="str">
            <v>Denmark</v>
          </cell>
          <cell r="I4755">
            <v>0</v>
          </cell>
          <cell r="J4755">
            <v>2008</v>
          </cell>
          <cell r="K4755">
            <v>5.7</v>
          </cell>
          <cell r="L4755" t="str">
            <v>Action</v>
          </cell>
          <cell r="M4755" t="str">
            <v>Adventure</v>
          </cell>
          <cell r="N4755" t="str">
            <v>Animation</v>
          </cell>
          <cell r="O4755" t="str">
            <v>Comedy</v>
          </cell>
        </row>
        <row r="4756">
          <cell r="A4756" t="str">
            <v>Pawel Pawlikowski</v>
          </cell>
          <cell r="B4756">
            <v>82</v>
          </cell>
          <cell r="C4756">
            <v>3826455</v>
          </cell>
          <cell r="D4756" t="str">
            <v>Drama</v>
          </cell>
          <cell r="E4756" t="str">
            <v>IdaÂ </v>
          </cell>
          <cell r="F4756" t="str">
            <v>http://www.imdb.com/title/tt2718492/?ref_=fn_tt_tt_1</v>
          </cell>
          <cell r="G4756" t="str">
            <v>Polish</v>
          </cell>
          <cell r="H4756" t="str">
            <v>Poland</v>
          </cell>
          <cell r="I4756">
            <v>0</v>
          </cell>
          <cell r="J4756">
            <v>2013</v>
          </cell>
          <cell r="K4756">
            <v>7.4</v>
          </cell>
          <cell r="L4756" t="str">
            <v>Drama</v>
          </cell>
          <cell r="M4756">
            <v>0</v>
          </cell>
        </row>
        <row r="4757">
          <cell r="A4757" t="str">
            <v>Stacy Peralta</v>
          </cell>
          <cell r="B4757">
            <v>105</v>
          </cell>
          <cell r="C4757">
            <v>2276368</v>
          </cell>
          <cell r="D4757" t="str">
            <v>Documentary|History|Sport</v>
          </cell>
          <cell r="E4757" t="str">
            <v>Riding GiantsÂ </v>
          </cell>
          <cell r="F4757" t="str">
            <v>http://www.imdb.com/title/tt0389326/?ref_=fn_tt_tt_1</v>
          </cell>
          <cell r="G4757" t="str">
            <v>English</v>
          </cell>
          <cell r="H4757" t="str">
            <v>USA</v>
          </cell>
          <cell r="I4757">
            <v>0</v>
          </cell>
          <cell r="J4757">
            <v>2004</v>
          </cell>
          <cell r="K4757">
            <v>7.9</v>
          </cell>
          <cell r="L4757" t="str">
            <v>Documentary</v>
          </cell>
          <cell r="M4757" t="str">
            <v>History</v>
          </cell>
          <cell r="N4757" t="str">
            <v>Sport</v>
          </cell>
        </row>
        <row r="4758">
          <cell r="A4758" t="str">
            <v>Alice Wu</v>
          </cell>
          <cell r="B4758">
            <v>96</v>
          </cell>
          <cell r="C4758">
            <v>1186323</v>
          </cell>
          <cell r="D4758" t="str">
            <v>Comedy|Drama|Romance</v>
          </cell>
          <cell r="E4758" t="str">
            <v>Saving FaceÂ </v>
          </cell>
          <cell r="F4758" t="str">
            <v>http://www.imdb.com/title/tt0384504/?ref_=fn_tt_tt_1</v>
          </cell>
          <cell r="G4758" t="str">
            <v>English</v>
          </cell>
          <cell r="H4758" t="str">
            <v>USA</v>
          </cell>
          <cell r="I4758">
            <v>0</v>
          </cell>
          <cell r="J4758">
            <v>2004</v>
          </cell>
          <cell r="K4758">
            <v>7.6</v>
          </cell>
          <cell r="L4758" t="str">
            <v>Comedy</v>
          </cell>
          <cell r="M4758" t="str">
            <v>Drama</v>
          </cell>
          <cell r="N4758" t="str">
            <v>Romance</v>
          </cell>
        </row>
        <row r="4759">
          <cell r="A4759" t="str">
            <v>Sarah Gavron</v>
          </cell>
          <cell r="B4759">
            <v>101</v>
          </cell>
          <cell r="C4759">
            <v>1094998</v>
          </cell>
          <cell r="D4759" t="str">
            <v>Drama</v>
          </cell>
          <cell r="E4759" t="str">
            <v>Brick LaneÂ </v>
          </cell>
          <cell r="F4759" t="str">
            <v>http://www.imdb.com/title/tt0940585/?ref_=fn_tt_tt_1</v>
          </cell>
          <cell r="G4759" t="str">
            <v>English</v>
          </cell>
          <cell r="H4759" t="str">
            <v>UK</v>
          </cell>
          <cell r="I4759">
            <v>0</v>
          </cell>
          <cell r="J4759">
            <v>2007</v>
          </cell>
          <cell r="K4759">
            <v>6.7</v>
          </cell>
          <cell r="L4759" t="str">
            <v>Drama</v>
          </cell>
          <cell r="M4759">
            <v>0</v>
          </cell>
        </row>
        <row r="4760">
          <cell r="A4760" t="str">
            <v>Mike Judge</v>
          </cell>
          <cell r="B4760">
            <v>84</v>
          </cell>
          <cell r="C4760">
            <v>438653</v>
          </cell>
          <cell r="D4760" t="str">
            <v>Adventure|Comedy|Sci-Fi</v>
          </cell>
          <cell r="E4760" t="str">
            <v>IdiocracyÂ </v>
          </cell>
          <cell r="F4760" t="str">
            <v>http://www.imdb.com/title/tt0387808/?ref_=fn_tt_tt_1</v>
          </cell>
          <cell r="G4760" t="str">
            <v>English</v>
          </cell>
          <cell r="H4760" t="str">
            <v>USA</v>
          </cell>
          <cell r="I4760">
            <v>0</v>
          </cell>
          <cell r="J4760">
            <v>2006</v>
          </cell>
          <cell r="K4760">
            <v>6.6</v>
          </cell>
          <cell r="L4760" t="str">
            <v>Adventure</v>
          </cell>
          <cell r="M4760" t="str">
            <v>Comedy</v>
          </cell>
          <cell r="N4760" t="str">
            <v>Sci-Fi</v>
          </cell>
        </row>
        <row r="4761">
          <cell r="A4761" t="str">
            <v>Tim McCanlies</v>
          </cell>
          <cell r="B4761">
            <v>97</v>
          </cell>
          <cell r="C4761">
            <v>565592</v>
          </cell>
          <cell r="D4761" t="str">
            <v>Comedy|Drama|Family</v>
          </cell>
          <cell r="E4761" t="str">
            <v>Dancer, Texas Pop. 81Â </v>
          </cell>
          <cell r="F4761" t="str">
            <v>http://www.imdb.com/title/tt0118925/?ref_=fn_tt_tt_1</v>
          </cell>
          <cell r="G4761" t="str">
            <v>English</v>
          </cell>
          <cell r="H4761" t="str">
            <v>USA</v>
          </cell>
          <cell r="I4761">
            <v>0</v>
          </cell>
          <cell r="J4761">
            <v>1998</v>
          </cell>
          <cell r="K4761">
            <v>6.8</v>
          </cell>
          <cell r="L4761" t="str">
            <v>Comedy</v>
          </cell>
          <cell r="M4761" t="str">
            <v>Drama</v>
          </cell>
          <cell r="N4761" t="str">
            <v>Family</v>
          </cell>
        </row>
        <row r="4762">
          <cell r="A4762" t="str">
            <v>Mario Van Peebles</v>
          </cell>
          <cell r="B4762">
            <v>95</v>
          </cell>
          <cell r="C4762">
            <v>27012</v>
          </cell>
          <cell r="D4762" t="str">
            <v>Drama</v>
          </cell>
          <cell r="E4762" t="str">
            <v>Redemption RoadÂ </v>
          </cell>
          <cell r="F4762" t="str">
            <v>http://www.imdb.com/title/tt1470020/?ref_=fn_tt_tt_1</v>
          </cell>
          <cell r="G4762" t="str">
            <v>English</v>
          </cell>
          <cell r="H4762" t="str">
            <v>USA</v>
          </cell>
          <cell r="I4762">
            <v>0</v>
          </cell>
          <cell r="J4762">
            <v>2010</v>
          </cell>
          <cell r="K4762">
            <v>5.9</v>
          </cell>
          <cell r="L4762" t="str">
            <v>Drama</v>
          </cell>
          <cell r="M4762">
            <v>0</v>
          </cell>
        </row>
        <row r="4763">
          <cell r="A4763" t="str">
            <v>Jason Stone</v>
          </cell>
          <cell r="B4763">
            <v>108</v>
          </cell>
          <cell r="C4763">
            <v>0</v>
          </cell>
          <cell r="D4763" t="str">
            <v>Thriller</v>
          </cell>
          <cell r="E4763" t="str">
            <v>The CallingÂ </v>
          </cell>
          <cell r="F4763" t="str">
            <v>http://www.imdb.com/title/tt1666335/?ref_=fn_tt_tt_1</v>
          </cell>
          <cell r="G4763" t="str">
            <v>English</v>
          </cell>
          <cell r="H4763" t="str">
            <v>USA</v>
          </cell>
          <cell r="I4763">
            <v>0</v>
          </cell>
          <cell r="J4763">
            <v>2014</v>
          </cell>
          <cell r="K4763">
            <v>5.8</v>
          </cell>
          <cell r="L4763" t="str">
            <v>Thriller</v>
          </cell>
          <cell r="M4763">
            <v>0</v>
          </cell>
        </row>
        <row r="4764">
          <cell r="A4764" t="str">
            <v>Shyam Madiraju</v>
          </cell>
          <cell r="B4764">
            <v>90</v>
          </cell>
          <cell r="C4764">
            <v>0</v>
          </cell>
          <cell r="D4764" t="str">
            <v>Drama|Thriller</v>
          </cell>
          <cell r="E4764" t="str">
            <v>EdenÂ </v>
          </cell>
          <cell r="F4764" t="str">
            <v>http://www.imdb.com/title/tt3032282/?ref_=fn_tt_tt_1</v>
          </cell>
          <cell r="G4764" t="str">
            <v>English</v>
          </cell>
          <cell r="H4764" t="str">
            <v>Spain</v>
          </cell>
          <cell r="I4764">
            <v>0</v>
          </cell>
          <cell r="J4764">
            <v>2015</v>
          </cell>
          <cell r="K4764">
            <v>4.8</v>
          </cell>
          <cell r="L4764" t="str">
            <v>Drama</v>
          </cell>
          <cell r="M4764" t="str">
            <v>Thriller</v>
          </cell>
        </row>
        <row r="4765">
          <cell r="A4765" t="str">
            <v>Larry Clark</v>
          </cell>
          <cell r="B4765">
            <v>115</v>
          </cell>
          <cell r="C4765">
            <v>510092</v>
          </cell>
          <cell r="D4765" t="str">
            <v>Biography|Crime|Drama</v>
          </cell>
          <cell r="E4765" t="str">
            <v>BullyÂ </v>
          </cell>
          <cell r="F4765" t="str">
            <v>http://www.imdb.com/title/tt0242193/?ref_=fn_tt_tt_1</v>
          </cell>
          <cell r="G4765" t="str">
            <v>English</v>
          </cell>
          <cell r="H4765" t="str">
            <v>USA</v>
          </cell>
          <cell r="I4765">
            <v>0</v>
          </cell>
          <cell r="J4765">
            <v>2001</v>
          </cell>
          <cell r="K4765">
            <v>7</v>
          </cell>
          <cell r="L4765" t="str">
            <v>Biography</v>
          </cell>
          <cell r="M4765" t="str">
            <v>Crime</v>
          </cell>
          <cell r="N4765" t="str">
            <v>Drama</v>
          </cell>
        </row>
        <row r="4766">
          <cell r="A4766" t="str">
            <v>Neil Mcenery-West</v>
          </cell>
          <cell r="B4766">
            <v>77</v>
          </cell>
          <cell r="C4766">
            <v>0</v>
          </cell>
          <cell r="D4766" t="str">
            <v>Horror|Sci-Fi|Thriller</v>
          </cell>
          <cell r="E4766" t="str">
            <v>ContainmentÂ </v>
          </cell>
          <cell r="F4766" t="str">
            <v>http://www.imdb.com/title/tt3561236/?ref_=fn_tt_tt_1</v>
          </cell>
          <cell r="G4766" t="str">
            <v>English</v>
          </cell>
          <cell r="H4766" t="str">
            <v>UK</v>
          </cell>
          <cell r="I4766">
            <v>0</v>
          </cell>
          <cell r="J4766">
            <v>2015</v>
          </cell>
          <cell r="K4766">
            <v>4.8</v>
          </cell>
          <cell r="L4766" t="str">
            <v>Horror</v>
          </cell>
          <cell r="M4766" t="str">
            <v>Sci-Fi</v>
          </cell>
          <cell r="N4766" t="str">
            <v>Thriller</v>
          </cell>
        </row>
        <row r="4767">
          <cell r="A4767" t="str">
            <v>James Lee Barrett</v>
          </cell>
          <cell r="B4767">
            <v>60</v>
          </cell>
          <cell r="C4767">
            <v>0</v>
          </cell>
          <cell r="D4767" t="str">
            <v>Crime|Drama|Mystery</v>
          </cell>
          <cell r="E4767" t="str">
            <v xml:space="preserve">In the Heat of the NightÂ             </v>
          </cell>
          <cell r="F4767" t="str">
            <v>http://www.imdb.com/title/tt0094484/?ref_=fn_tt_tt_1</v>
          </cell>
          <cell r="G4767" t="str">
            <v>English</v>
          </cell>
          <cell r="H4767" t="str">
            <v>USA</v>
          </cell>
          <cell r="I4767">
            <v>0</v>
          </cell>
          <cell r="K4767">
            <v>7.4</v>
          </cell>
          <cell r="L4767" t="str">
            <v>Crime</v>
          </cell>
          <cell r="M4767" t="str">
            <v>Drama</v>
          </cell>
          <cell r="N4767" t="str">
            <v>Mystery</v>
          </cell>
        </row>
        <row r="4768">
          <cell r="A4768" t="str">
            <v>Shari Springer Berman</v>
          </cell>
          <cell r="B4768">
            <v>101</v>
          </cell>
          <cell r="C4768">
            <v>6003587</v>
          </cell>
          <cell r="D4768" t="str">
            <v>Biography|Comedy|Drama</v>
          </cell>
          <cell r="E4768" t="str">
            <v>American SplendorÂ </v>
          </cell>
          <cell r="F4768" t="str">
            <v>http://www.imdb.com/title/tt0305206/?ref_=fn_tt_tt_1</v>
          </cell>
          <cell r="G4768" t="str">
            <v>English</v>
          </cell>
          <cell r="H4768" t="str">
            <v>USA</v>
          </cell>
          <cell r="I4768">
            <v>0</v>
          </cell>
          <cell r="J4768">
            <v>2003</v>
          </cell>
          <cell r="K4768">
            <v>7.5</v>
          </cell>
          <cell r="L4768" t="str">
            <v>Biography</v>
          </cell>
          <cell r="M4768" t="str">
            <v>Comedy</v>
          </cell>
          <cell r="N4768" t="str">
            <v>Drama</v>
          </cell>
        </row>
        <row r="4769">
          <cell r="A4769" t="str">
            <v>Kevin Macdonald</v>
          </cell>
          <cell r="B4769">
            <v>106</v>
          </cell>
          <cell r="C4769">
            <v>4581222</v>
          </cell>
          <cell r="D4769" t="str">
            <v>Adventure|Documentary|Drama|Sport</v>
          </cell>
          <cell r="E4769" t="str">
            <v>Touching the VoidÂ </v>
          </cell>
          <cell r="F4769" t="str">
            <v>http://www.imdb.com/title/tt0379557/?ref_=fn_tt_tt_1</v>
          </cell>
          <cell r="G4769" t="str">
            <v>English</v>
          </cell>
          <cell r="H4769" t="str">
            <v>UK</v>
          </cell>
          <cell r="I4769">
            <v>0</v>
          </cell>
          <cell r="J4769">
            <v>2003</v>
          </cell>
          <cell r="K4769">
            <v>8.1</v>
          </cell>
          <cell r="L4769" t="str">
            <v>Adventure</v>
          </cell>
          <cell r="M4769" t="str">
            <v>Documentary</v>
          </cell>
          <cell r="N4769" t="str">
            <v>Drama</v>
          </cell>
          <cell r="O4769" t="str">
            <v>Sport</v>
          </cell>
        </row>
        <row r="4770">
          <cell r="A4770" t="str">
            <v>Charles Ferguson</v>
          </cell>
          <cell r="B4770">
            <v>105</v>
          </cell>
          <cell r="C4770">
            <v>4311834</v>
          </cell>
          <cell r="D4770" t="str">
            <v>Crime|Documentary</v>
          </cell>
          <cell r="E4770" t="str">
            <v>Inside JobÂ </v>
          </cell>
          <cell r="F4770" t="str">
            <v>http://www.imdb.com/title/tt1645089/?ref_=fn_tt_tt_1</v>
          </cell>
          <cell r="G4770" t="str">
            <v>English</v>
          </cell>
          <cell r="H4770" t="str">
            <v>USA</v>
          </cell>
          <cell r="I4770">
            <v>0</v>
          </cell>
          <cell r="J4770">
            <v>2010</v>
          </cell>
          <cell r="K4770">
            <v>8.3000000000000007</v>
          </cell>
          <cell r="L4770" t="str">
            <v>Crime</v>
          </cell>
          <cell r="M4770" t="str">
            <v>Documentary</v>
          </cell>
        </row>
        <row r="4771">
          <cell r="A4771" t="str">
            <v>Jim Jarmusch</v>
          </cell>
          <cell r="B4771">
            <v>116</v>
          </cell>
          <cell r="C4771">
            <v>3300230</v>
          </cell>
          <cell r="D4771" t="str">
            <v>Action|Crime|Drama|Thriller</v>
          </cell>
          <cell r="E4771" t="str">
            <v>Ghost Dog: The Way of the SamuraiÂ </v>
          </cell>
          <cell r="F4771" t="str">
            <v>http://www.imdb.com/title/tt0165798/?ref_=fn_tt_tt_1</v>
          </cell>
          <cell r="G4771" t="str">
            <v>English</v>
          </cell>
          <cell r="H4771" t="str">
            <v>France</v>
          </cell>
          <cell r="I4771">
            <v>0</v>
          </cell>
          <cell r="J4771">
            <v>1999</v>
          </cell>
          <cell r="K4771">
            <v>7.5</v>
          </cell>
          <cell r="L4771" t="str">
            <v>Action</v>
          </cell>
          <cell r="M4771" t="str">
            <v>Crime</v>
          </cell>
          <cell r="N4771" t="str">
            <v>Drama</v>
          </cell>
          <cell r="O4771" t="str">
            <v>Thriller</v>
          </cell>
        </row>
        <row r="4772">
          <cell r="A4772" t="str">
            <v>Stephen Colbert</v>
          </cell>
          <cell r="B4772">
            <v>22</v>
          </cell>
          <cell r="C4772">
            <v>0</v>
          </cell>
          <cell r="D4772" t="str">
            <v>Comedy</v>
          </cell>
          <cell r="E4772" t="str">
            <v xml:space="preserve">Strangers with CandyÂ             </v>
          </cell>
          <cell r="F4772" t="str">
            <v>http://www.imdb.com/title/tt0194624/?ref_=fn_tt_tt_1</v>
          </cell>
          <cell r="G4772" t="str">
            <v>English</v>
          </cell>
          <cell r="H4772" t="str">
            <v>USA</v>
          </cell>
          <cell r="I4772">
            <v>0</v>
          </cell>
          <cell r="K4772">
            <v>8.1</v>
          </cell>
          <cell r="L4772" t="str">
            <v>Comedy</v>
          </cell>
          <cell r="M4772">
            <v>0</v>
          </cell>
        </row>
        <row r="4773">
          <cell r="A4773" t="str">
            <v>Clyde Phillips</v>
          </cell>
          <cell r="B4773">
            <v>60</v>
          </cell>
          <cell r="C4773">
            <v>0</v>
          </cell>
          <cell r="D4773" t="str">
            <v>Comedy|Drama|Romance</v>
          </cell>
          <cell r="E4773" t="str">
            <v xml:space="preserve">Get RealÂ             </v>
          </cell>
          <cell r="F4773" t="str">
            <v>http://www.imdb.com/title/tt0212662/?ref_=fn_tt_tt_1</v>
          </cell>
          <cell r="G4773" t="str">
            <v>English</v>
          </cell>
          <cell r="H4773" t="str">
            <v>USA</v>
          </cell>
          <cell r="I4773">
            <v>0</v>
          </cell>
          <cell r="K4773">
            <v>7.3</v>
          </cell>
          <cell r="L4773" t="str">
            <v>Comedy</v>
          </cell>
          <cell r="M4773" t="str">
            <v>Drama</v>
          </cell>
          <cell r="N4773" t="str">
            <v>Romance</v>
          </cell>
        </row>
        <row r="4774">
          <cell r="A4774" t="str">
            <v>Kelly Reichardt</v>
          </cell>
          <cell r="B4774">
            <v>104</v>
          </cell>
          <cell r="C4774">
            <v>977600</v>
          </cell>
          <cell r="D4774" t="str">
            <v>Drama|Western</v>
          </cell>
          <cell r="E4774" t="str">
            <v>Meek's CutoffÂ </v>
          </cell>
          <cell r="F4774" t="str">
            <v>http://www.imdb.com/title/tt1518812/?ref_=fn_tt_tt_1</v>
          </cell>
          <cell r="G4774" t="str">
            <v>English</v>
          </cell>
          <cell r="H4774" t="str">
            <v>USA</v>
          </cell>
          <cell r="I4774">
            <v>0</v>
          </cell>
          <cell r="J4774">
            <v>2010</v>
          </cell>
          <cell r="K4774">
            <v>6.5</v>
          </cell>
          <cell r="L4774" t="str">
            <v>Drama</v>
          </cell>
          <cell r="M4774" t="str">
            <v>Western</v>
          </cell>
        </row>
        <row r="4775">
          <cell r="A4775" t="str">
            <v>Bob Giraldi</v>
          </cell>
          <cell r="B4775">
            <v>99</v>
          </cell>
          <cell r="C4775">
            <v>110000</v>
          </cell>
          <cell r="D4775" t="str">
            <v>Crime|Drama|Romance</v>
          </cell>
          <cell r="E4775" t="str">
            <v>Dinner RushÂ </v>
          </cell>
          <cell r="F4775" t="str">
            <v>http://www.imdb.com/title/tt0229340/?ref_=fn_tt_tt_1</v>
          </cell>
          <cell r="G4775" t="str">
            <v>English</v>
          </cell>
          <cell r="H4775" t="str">
            <v>USA</v>
          </cell>
          <cell r="I4775">
            <v>0</v>
          </cell>
          <cell r="J4775">
            <v>2000</v>
          </cell>
          <cell r="K4775">
            <v>7.3</v>
          </cell>
          <cell r="L4775" t="str">
            <v>Crime</v>
          </cell>
          <cell r="M4775" t="str">
            <v>Drama</v>
          </cell>
          <cell r="N4775" t="str">
            <v>Romance</v>
          </cell>
        </row>
        <row r="4776">
          <cell r="A4776" t="str">
            <v>Jill Sprecher</v>
          </cell>
          <cell r="B4776">
            <v>96</v>
          </cell>
          <cell r="C4776">
            <v>444354</v>
          </cell>
          <cell r="D4776" t="str">
            <v>Comedy|Drama</v>
          </cell>
          <cell r="E4776" t="str">
            <v>ClockwatchersÂ </v>
          </cell>
          <cell r="F4776" t="str">
            <v>http://www.imdb.com/title/tt0118866/?ref_=fn_tt_tt_1</v>
          </cell>
          <cell r="G4776" t="str">
            <v>English</v>
          </cell>
          <cell r="H4776" t="str">
            <v>UK</v>
          </cell>
          <cell r="I4776">
            <v>0</v>
          </cell>
          <cell r="J4776">
            <v>1997</v>
          </cell>
          <cell r="K4776">
            <v>6.4</v>
          </cell>
          <cell r="L4776" t="str">
            <v>Comedy</v>
          </cell>
          <cell r="M4776" t="str">
            <v>Drama</v>
          </cell>
        </row>
        <row r="4777">
          <cell r="A4777" t="str">
            <v>Mitchell Lichtenstein</v>
          </cell>
          <cell r="B4777">
            <v>94</v>
          </cell>
          <cell r="C4777">
            <v>347578</v>
          </cell>
          <cell r="D4777" t="str">
            <v>Comedy|Fantasy|Horror|Thriller</v>
          </cell>
          <cell r="E4777" t="str">
            <v>TeethÂ </v>
          </cell>
          <cell r="F4777" t="str">
            <v>http://www.imdb.com/title/tt0780622/?ref_=fn_tt_tt_1</v>
          </cell>
          <cell r="G4777" t="str">
            <v>English</v>
          </cell>
          <cell r="H4777" t="str">
            <v>USA</v>
          </cell>
          <cell r="I4777">
            <v>0</v>
          </cell>
          <cell r="J4777">
            <v>2007</v>
          </cell>
          <cell r="K4777">
            <v>5.4</v>
          </cell>
          <cell r="L4777" t="str">
            <v>Comedy</v>
          </cell>
          <cell r="M4777" t="str">
            <v>Fantasy</v>
          </cell>
          <cell r="N4777" t="str">
            <v>Horror</v>
          </cell>
          <cell r="O4777" t="str">
            <v>Thriller</v>
          </cell>
        </row>
        <row r="4778">
          <cell r="A4778" t="str">
            <v>Kundan Shah</v>
          </cell>
          <cell r="B4778">
            <v>153</v>
          </cell>
          <cell r="C4778">
            <v>0</v>
          </cell>
          <cell r="D4778" t="str">
            <v>Action|Comedy|Romance|Thriller</v>
          </cell>
          <cell r="E4778" t="str">
            <v>Hum To Mohabbat KaregaÂ </v>
          </cell>
          <cell r="F4778" t="str">
            <v>http://www.imdb.com/title/tt0249588/?ref_=fn_tt_tt_1</v>
          </cell>
          <cell r="G4778" t="str">
            <v>Hindi</v>
          </cell>
          <cell r="H4778" t="str">
            <v>India</v>
          </cell>
          <cell r="I4778">
            <v>0</v>
          </cell>
          <cell r="J4778">
            <v>2000</v>
          </cell>
          <cell r="K4778">
            <v>2.8</v>
          </cell>
          <cell r="L4778" t="str">
            <v>Action</v>
          </cell>
          <cell r="M4778" t="str">
            <v>Comedy</v>
          </cell>
          <cell r="N4778" t="str">
            <v>Romance</v>
          </cell>
          <cell r="O4778" t="str">
            <v>Thriller</v>
          </cell>
        </row>
        <row r="4779">
          <cell r="A4779" t="str">
            <v>Michael Dowse</v>
          </cell>
          <cell r="B4779">
            <v>90</v>
          </cell>
          <cell r="C4779">
            <v>120620</v>
          </cell>
          <cell r="D4779" t="str">
            <v>Biography|Comedy|Drama|Music</v>
          </cell>
          <cell r="E4779" t="str">
            <v>It's All Gone Pete TongÂ </v>
          </cell>
          <cell r="F4779" t="str">
            <v>http://www.imdb.com/title/tt0388139/?ref_=fn_tt_tt_1</v>
          </cell>
          <cell r="G4779" t="str">
            <v>English</v>
          </cell>
          <cell r="H4779" t="str">
            <v>UK</v>
          </cell>
          <cell r="I4779">
            <v>0</v>
          </cell>
          <cell r="J4779">
            <v>2004</v>
          </cell>
          <cell r="K4779">
            <v>7.4</v>
          </cell>
          <cell r="L4779" t="str">
            <v>Biography</v>
          </cell>
          <cell r="M4779" t="str">
            <v>Comedy</v>
          </cell>
          <cell r="N4779" t="str">
            <v>Drama</v>
          </cell>
          <cell r="O4779" t="str">
            <v>Music</v>
          </cell>
        </row>
        <row r="4780">
          <cell r="A4780" t="str">
            <v>Shane Meadows</v>
          </cell>
          <cell r="B4780">
            <v>96</v>
          </cell>
          <cell r="C4780">
            <v>0</v>
          </cell>
          <cell r="D4780" t="str">
            <v>Comedy|Drama|Romance|Sport</v>
          </cell>
          <cell r="E4780" t="str">
            <v>24 7: Twenty Four SevenÂ </v>
          </cell>
          <cell r="F4780" t="str">
            <v>http://www.imdb.com/title/tt0120391/?ref_=fn_tt_tt_1</v>
          </cell>
          <cell r="G4780" t="str">
            <v>English</v>
          </cell>
          <cell r="H4780" t="str">
            <v>UK</v>
          </cell>
          <cell r="I4780">
            <v>0</v>
          </cell>
          <cell r="J4780">
            <v>1997</v>
          </cell>
          <cell r="K4780">
            <v>7.1</v>
          </cell>
          <cell r="L4780" t="str">
            <v>Comedy</v>
          </cell>
          <cell r="M4780" t="str">
            <v>Drama</v>
          </cell>
          <cell r="N4780" t="str">
            <v>Romance</v>
          </cell>
          <cell r="O4780" t="str">
            <v>Sport</v>
          </cell>
        </row>
        <row r="4781">
          <cell r="A4781" t="str">
            <v>Andrew Cosby</v>
          </cell>
          <cell r="B4781">
            <v>60</v>
          </cell>
          <cell r="C4781">
            <v>0</v>
          </cell>
          <cell r="D4781" t="str">
            <v>Comedy|Drama|Sci-Fi</v>
          </cell>
          <cell r="E4781" t="str">
            <v xml:space="preserve">EurekaÂ             </v>
          </cell>
          <cell r="F4781" t="str">
            <v>http://www.imdb.com/title/tt0796264/?ref_=fn_tt_tt_1</v>
          </cell>
          <cell r="G4781" t="str">
            <v>English</v>
          </cell>
          <cell r="H4781" t="str">
            <v>USA</v>
          </cell>
          <cell r="I4781">
            <v>0</v>
          </cell>
          <cell r="K4781">
            <v>7.9</v>
          </cell>
          <cell r="L4781" t="str">
            <v>Comedy</v>
          </cell>
          <cell r="M4781" t="str">
            <v>Drama</v>
          </cell>
          <cell r="N4781" t="str">
            <v>Sci-Fi</v>
          </cell>
        </row>
        <row r="4782">
          <cell r="A4782" t="str">
            <v>Jugal Hansraj</v>
          </cell>
          <cell r="B4782">
            <v>93</v>
          </cell>
          <cell r="C4782">
            <v>55202</v>
          </cell>
          <cell r="D4782" t="str">
            <v>Animation|Comedy|Family|Romance</v>
          </cell>
          <cell r="E4782" t="str">
            <v>Roadside RomeoÂ </v>
          </cell>
          <cell r="F4782" t="str">
            <v>http://www.imdb.com/title/tt1050739/?ref_=fn_tt_tt_1</v>
          </cell>
          <cell r="G4782" t="str">
            <v>Hindi</v>
          </cell>
          <cell r="H4782" t="str">
            <v>India</v>
          </cell>
          <cell r="I4782">
            <v>0</v>
          </cell>
          <cell r="J4782">
            <v>2008</v>
          </cell>
          <cell r="K4782">
            <v>5.3</v>
          </cell>
          <cell r="L4782" t="str">
            <v>Animation</v>
          </cell>
          <cell r="M4782" t="str">
            <v>Comedy</v>
          </cell>
          <cell r="N4782" t="str">
            <v>Family</v>
          </cell>
          <cell r="O4782" t="str">
            <v>Romance</v>
          </cell>
        </row>
        <row r="4783">
          <cell r="A4783" t="str">
            <v>Danny Provenzano</v>
          </cell>
          <cell r="B4783">
            <v>100</v>
          </cell>
          <cell r="C4783">
            <v>0</v>
          </cell>
          <cell r="D4783" t="str">
            <v>Crime|Drama</v>
          </cell>
          <cell r="E4783" t="str">
            <v>This Thing of OursÂ </v>
          </cell>
          <cell r="F4783" t="str">
            <v>http://www.imdb.com/title/tt0338497/?ref_=fn_tt_tt_1</v>
          </cell>
          <cell r="G4783" t="str">
            <v>English</v>
          </cell>
          <cell r="H4783" t="str">
            <v>USA</v>
          </cell>
          <cell r="I4783">
            <v>0</v>
          </cell>
          <cell r="J4783">
            <v>2003</v>
          </cell>
          <cell r="K4783">
            <v>5.4</v>
          </cell>
          <cell r="L4783" t="str">
            <v>Crime</v>
          </cell>
          <cell r="M4783" t="str">
            <v>Drama</v>
          </cell>
        </row>
        <row r="4784">
          <cell r="A4784" t="str">
            <v>Bill Muir</v>
          </cell>
          <cell r="B4784">
            <v>97</v>
          </cell>
          <cell r="C4784">
            <v>549632</v>
          </cell>
          <cell r="D4784" t="str">
            <v>Adventure|Family|Fantasy</v>
          </cell>
          <cell r="E4784" t="str">
            <v>The Lost Medallion: The Adventures of Billy StoneÂ </v>
          </cell>
          <cell r="F4784" t="str">
            <v>http://www.imdb.com/title/tt1390539/?ref_=fn_tt_tt_1</v>
          </cell>
          <cell r="G4784" t="str">
            <v>English</v>
          </cell>
          <cell r="H4784" t="str">
            <v>Thailand</v>
          </cell>
          <cell r="I4784">
            <v>0</v>
          </cell>
          <cell r="J4784">
            <v>2013</v>
          </cell>
          <cell r="K4784">
            <v>4.8</v>
          </cell>
          <cell r="L4784" t="str">
            <v>Adventure</v>
          </cell>
          <cell r="M4784" t="str">
            <v>Family</v>
          </cell>
          <cell r="N4784" t="str">
            <v>Fantasy</v>
          </cell>
        </row>
        <row r="4785">
          <cell r="A4785" t="str">
            <v>Richard LaGravenese</v>
          </cell>
          <cell r="B4785">
            <v>94</v>
          </cell>
          <cell r="C4785">
            <v>137945</v>
          </cell>
          <cell r="D4785" t="str">
            <v>Comedy|Drama|Musical|Romance</v>
          </cell>
          <cell r="E4785" t="str">
            <v>The Last Five YearsÂ </v>
          </cell>
          <cell r="F4785" t="str">
            <v>http://www.imdb.com/title/tt2474024/?ref_=fn_tt_tt_1</v>
          </cell>
          <cell r="G4785" t="str">
            <v>English</v>
          </cell>
          <cell r="H4785" t="str">
            <v>USA</v>
          </cell>
          <cell r="I4785">
            <v>0</v>
          </cell>
          <cell r="J4785">
            <v>2014</v>
          </cell>
          <cell r="K4785">
            <v>5.9</v>
          </cell>
          <cell r="L4785" t="str">
            <v>Comedy</v>
          </cell>
          <cell r="M4785" t="str">
            <v>Drama</v>
          </cell>
          <cell r="N4785" t="str">
            <v>Musical</v>
          </cell>
          <cell r="O4785" t="str">
            <v>Romance</v>
          </cell>
        </row>
        <row r="4786">
          <cell r="A4786" t="str">
            <v>Aaron Hann</v>
          </cell>
          <cell r="B4786">
            <v>87</v>
          </cell>
          <cell r="C4786">
            <v>0</v>
          </cell>
          <cell r="D4786" t="str">
            <v>Drama|Horror|Mystery|Sci-Fi|Thriller</v>
          </cell>
          <cell r="E4786" t="str">
            <v>CircleÂ </v>
          </cell>
          <cell r="F4786" t="str">
            <v>http://www.imdb.com/title/tt3118452/?ref_=fn_tt_tt_1</v>
          </cell>
          <cell r="G4786" t="str">
            <v>English</v>
          </cell>
          <cell r="H4786" t="str">
            <v>USA</v>
          </cell>
          <cell r="I4786">
            <v>0</v>
          </cell>
          <cell r="J4786">
            <v>2015</v>
          </cell>
          <cell r="K4786">
            <v>6</v>
          </cell>
          <cell r="L4786" t="str">
            <v>Drama</v>
          </cell>
          <cell r="M4786" t="str">
            <v>Horror</v>
          </cell>
          <cell r="N4786" t="str">
            <v>Mystery</v>
          </cell>
          <cell r="O4786" t="str">
            <v>Sci-Fi</v>
          </cell>
        </row>
        <row r="4787">
          <cell r="A4787" t="str">
            <v>James Watkins</v>
          </cell>
          <cell r="B4787">
            <v>91</v>
          </cell>
          <cell r="C4787">
            <v>5824</v>
          </cell>
          <cell r="D4787" t="str">
            <v>Horror|Thriller</v>
          </cell>
          <cell r="E4787" t="str">
            <v>Eden LakeÂ </v>
          </cell>
          <cell r="F4787" t="str">
            <v>http://www.imdb.com/title/tt1020530/?ref_=fn_tt_tt_1</v>
          </cell>
          <cell r="G4787" t="str">
            <v>English</v>
          </cell>
          <cell r="H4787" t="str">
            <v>UK</v>
          </cell>
          <cell r="I4787">
            <v>0</v>
          </cell>
          <cell r="J4787">
            <v>2008</v>
          </cell>
          <cell r="K4787">
            <v>6.8</v>
          </cell>
          <cell r="L4787" t="str">
            <v>Horror</v>
          </cell>
          <cell r="M4787" t="str">
            <v>Thriller</v>
          </cell>
        </row>
        <row r="4788">
          <cell r="A4788" t="str">
            <v>Catherine Hardwicke</v>
          </cell>
          <cell r="B4788">
            <v>99</v>
          </cell>
          <cell r="C4788">
            <v>2843</v>
          </cell>
          <cell r="D4788" t="str">
            <v>Thriller</v>
          </cell>
          <cell r="E4788" t="str">
            <v>PlushÂ </v>
          </cell>
          <cell r="F4788" t="str">
            <v>http://www.imdb.com/title/tt2226519/?ref_=fn_tt_tt_1</v>
          </cell>
          <cell r="G4788" t="str">
            <v>English</v>
          </cell>
          <cell r="H4788" t="str">
            <v>USA</v>
          </cell>
          <cell r="I4788">
            <v>0</v>
          </cell>
          <cell r="J4788">
            <v>2013</v>
          </cell>
          <cell r="K4788">
            <v>5.4</v>
          </cell>
          <cell r="L4788" t="str">
            <v>Thriller</v>
          </cell>
          <cell r="M4788">
            <v>0</v>
          </cell>
        </row>
        <row r="4789">
          <cell r="A4789" t="str">
            <v>Phil Claydon</v>
          </cell>
          <cell r="B4789">
            <v>88</v>
          </cell>
          <cell r="C4789">
            <v>0</v>
          </cell>
          <cell r="D4789" t="str">
            <v>Action|Comedy|Fantasy|Horror</v>
          </cell>
          <cell r="E4789" t="str">
            <v>Vampire KillersÂ </v>
          </cell>
          <cell r="F4789" t="str">
            <v>http://www.imdb.com/title/tt1020885/?ref_=fn_tt_tt_1</v>
          </cell>
          <cell r="G4789" t="str">
            <v>English</v>
          </cell>
          <cell r="H4789" t="str">
            <v>UK</v>
          </cell>
          <cell r="I4789">
            <v>0</v>
          </cell>
          <cell r="J4789">
            <v>2009</v>
          </cell>
          <cell r="K4789">
            <v>5.2</v>
          </cell>
          <cell r="L4789" t="str">
            <v>Action</v>
          </cell>
          <cell r="M4789" t="str">
            <v>Comedy</v>
          </cell>
          <cell r="N4789" t="str">
            <v>Fantasy</v>
          </cell>
          <cell r="O4789" t="str">
            <v>Horror</v>
          </cell>
        </row>
        <row r="4790">
          <cell r="A4790" t="str">
            <v>Conor McMahon</v>
          </cell>
          <cell r="B4790">
            <v>86</v>
          </cell>
          <cell r="C4790">
            <v>0</v>
          </cell>
          <cell r="D4790" t="str">
            <v>Comedy|Horror</v>
          </cell>
          <cell r="E4790" t="str">
            <v>StitchesÂ </v>
          </cell>
          <cell r="F4790" t="str">
            <v>http://www.imdb.com/title/tt2126362/?ref_=fn_tt_tt_1</v>
          </cell>
          <cell r="G4790" t="str">
            <v>English</v>
          </cell>
          <cell r="H4790" t="str">
            <v>Ireland</v>
          </cell>
          <cell r="I4790">
            <v>0</v>
          </cell>
          <cell r="J4790">
            <v>2012</v>
          </cell>
          <cell r="K4790">
            <v>5.7</v>
          </cell>
          <cell r="L4790" t="str">
            <v>Comedy</v>
          </cell>
          <cell r="M4790" t="str">
            <v>Horror</v>
          </cell>
        </row>
        <row r="4791">
          <cell r="A4791" t="str">
            <v>Simon Yin</v>
          </cell>
          <cell r="B4791">
            <v>102</v>
          </cell>
          <cell r="C4791">
            <v>13220</v>
          </cell>
          <cell r="D4791" t="str">
            <v>Thriller</v>
          </cell>
          <cell r="E4791" t="str">
            <v>SupercapitalistÂ </v>
          </cell>
          <cell r="F4791" t="str">
            <v>http://www.imdb.com/title/tt1734586/?ref_=fn_tt_tt_1</v>
          </cell>
          <cell r="G4791" t="str">
            <v>English</v>
          </cell>
          <cell r="H4791" t="str">
            <v>USA</v>
          </cell>
          <cell r="I4791">
            <v>0</v>
          </cell>
          <cell r="J4791">
            <v>2012</v>
          </cell>
          <cell r="K4791">
            <v>3.9</v>
          </cell>
          <cell r="L4791" t="str">
            <v>Thriller</v>
          </cell>
          <cell r="M4791">
            <v>0</v>
          </cell>
        </row>
        <row r="4792">
          <cell r="A4792" t="str">
            <v>David Angell</v>
          </cell>
          <cell r="B4792">
            <v>30</v>
          </cell>
          <cell r="C4792">
            <v>0</v>
          </cell>
          <cell r="D4792" t="str">
            <v>Comedy|Drama</v>
          </cell>
          <cell r="E4792" t="str">
            <v xml:space="preserve">WingsÂ             </v>
          </cell>
          <cell r="F4792" t="str">
            <v>http://www.imdb.com/title/tt0098948/?ref_=fn_tt_tt_1</v>
          </cell>
          <cell r="G4792" t="str">
            <v>English</v>
          </cell>
          <cell r="H4792" t="str">
            <v>USA</v>
          </cell>
          <cell r="I4792">
            <v>0</v>
          </cell>
          <cell r="K4792">
            <v>7.3</v>
          </cell>
          <cell r="L4792" t="str">
            <v>Comedy</v>
          </cell>
          <cell r="M4792" t="str">
            <v>Drama</v>
          </cell>
        </row>
        <row r="4793">
          <cell r="A4793" t="str">
            <v>Phil Morrison</v>
          </cell>
          <cell r="B4793">
            <v>107</v>
          </cell>
          <cell r="C4793">
            <v>4556</v>
          </cell>
          <cell r="D4793" t="str">
            <v>Comedy|Drama</v>
          </cell>
          <cell r="E4793" t="str">
            <v>All Is BrightÂ </v>
          </cell>
          <cell r="F4793" t="str">
            <v>http://www.imdb.com/title/tt1462901/?ref_=fn_tt_tt_1</v>
          </cell>
          <cell r="G4793" t="str">
            <v>English</v>
          </cell>
          <cell r="H4793" t="str">
            <v>USA</v>
          </cell>
          <cell r="I4793">
            <v>0</v>
          </cell>
          <cell r="J4793">
            <v>2013</v>
          </cell>
          <cell r="K4793">
            <v>5.6</v>
          </cell>
          <cell r="L4793" t="str">
            <v>Comedy</v>
          </cell>
          <cell r="M4793" t="str">
            <v>Drama</v>
          </cell>
        </row>
        <row r="4794">
          <cell r="A4794" t="str">
            <v>Harald Reinl</v>
          </cell>
          <cell r="B4794">
            <v>80</v>
          </cell>
          <cell r="C4794">
            <v>0</v>
          </cell>
          <cell r="D4794" t="str">
            <v>Horror|Mystery</v>
          </cell>
          <cell r="E4794" t="str">
            <v>The Torture Chamber of Dr. SadismÂ </v>
          </cell>
          <cell r="F4794" t="str">
            <v>http://www.imdb.com/title/tt0062235/?ref_=fn_tt_tt_1</v>
          </cell>
          <cell r="G4794" t="str">
            <v>German</v>
          </cell>
          <cell r="H4794" t="str">
            <v>West Germany</v>
          </cell>
          <cell r="I4794">
            <v>0</v>
          </cell>
          <cell r="J4794">
            <v>1967</v>
          </cell>
          <cell r="K4794">
            <v>6</v>
          </cell>
          <cell r="L4794" t="str">
            <v>Horror</v>
          </cell>
          <cell r="M4794" t="str">
            <v>Mystery</v>
          </cell>
        </row>
        <row r="4795">
          <cell r="A4795" t="str">
            <v>Richard Ayoade</v>
          </cell>
          <cell r="B4795">
            <v>97</v>
          </cell>
          <cell r="C4795">
            <v>466702</v>
          </cell>
          <cell r="D4795" t="str">
            <v>Comedy|Drama|Romance</v>
          </cell>
          <cell r="E4795" t="str">
            <v>SubmarineÂ </v>
          </cell>
          <cell r="F4795" t="str">
            <v>http://www.imdb.com/title/tt1440292/?ref_=fn_tt_tt_1</v>
          </cell>
          <cell r="G4795" t="str">
            <v>English</v>
          </cell>
          <cell r="H4795" t="str">
            <v>UK</v>
          </cell>
          <cell r="I4795">
            <v>0</v>
          </cell>
          <cell r="J4795">
            <v>2010</v>
          </cell>
          <cell r="K4795">
            <v>7.3</v>
          </cell>
          <cell r="L4795" t="str">
            <v>Comedy</v>
          </cell>
          <cell r="M4795" t="str">
            <v>Drama</v>
          </cell>
          <cell r="N4795" t="str">
            <v>Romance</v>
          </cell>
        </row>
        <row r="4796">
          <cell r="A4796" t="str">
            <v>Remo</v>
          </cell>
          <cell r="B4796">
            <v>160</v>
          </cell>
          <cell r="C4796">
            <v>95236</v>
          </cell>
          <cell r="D4796" t="str">
            <v>Drama|Musical</v>
          </cell>
          <cell r="E4796" t="str">
            <v>ABCD (Any Body Can Dance)Â </v>
          </cell>
          <cell r="F4796" t="str">
            <v>http://www.imdb.com/title/tt2321163/?ref_=fn_tt_tt_1</v>
          </cell>
          <cell r="G4796" t="str">
            <v>Hindi</v>
          </cell>
          <cell r="H4796" t="str">
            <v>India</v>
          </cell>
          <cell r="I4796">
            <v>0</v>
          </cell>
          <cell r="J4796">
            <v>2013</v>
          </cell>
          <cell r="K4796">
            <v>6.4</v>
          </cell>
          <cell r="L4796" t="str">
            <v>Drama</v>
          </cell>
          <cell r="M4796" t="str">
            <v>Musical</v>
          </cell>
        </row>
        <row r="4797">
          <cell r="A4797" t="str">
            <v>John Laing</v>
          </cell>
          <cell r="B4797">
            <v>86</v>
          </cell>
          <cell r="C4797">
            <v>0</v>
          </cell>
          <cell r="D4797" t="str">
            <v>Drama</v>
          </cell>
          <cell r="E4797" t="str">
            <v>AbandonedÂ </v>
          </cell>
          <cell r="F4797" t="str">
            <v>http://www.imdb.com/title/tt4519006/?ref_=fn_tt_tt_1</v>
          </cell>
          <cell r="G4797" t="str">
            <v>English</v>
          </cell>
          <cell r="H4797" t="str">
            <v>New Zealand</v>
          </cell>
          <cell r="I4797">
            <v>0</v>
          </cell>
          <cell r="J4797">
            <v>2015</v>
          </cell>
          <cell r="K4797">
            <v>6.3</v>
          </cell>
          <cell r="L4797" t="str">
            <v>Drama</v>
          </cell>
          <cell r="M4797">
            <v>0</v>
          </cell>
        </row>
        <row r="4798">
          <cell r="A4798" t="str">
            <v>Sam Taylor-Johnson</v>
          </cell>
          <cell r="B4798">
            <v>98</v>
          </cell>
          <cell r="C4798">
            <v>1445366</v>
          </cell>
          <cell r="D4798" t="str">
            <v>Biography|Drama|Music</v>
          </cell>
          <cell r="E4798" t="str">
            <v>Nowhere BoyÂ </v>
          </cell>
          <cell r="F4798" t="str">
            <v>http://www.imdb.com/title/tt1266029/?ref_=fn_tt_tt_1</v>
          </cell>
          <cell r="G4798" t="str">
            <v>English</v>
          </cell>
          <cell r="H4798" t="str">
            <v>UK</v>
          </cell>
          <cell r="I4798">
            <v>0</v>
          </cell>
          <cell r="J4798">
            <v>2009</v>
          </cell>
          <cell r="K4798">
            <v>7.2</v>
          </cell>
          <cell r="L4798" t="str">
            <v>Biography</v>
          </cell>
          <cell r="M4798" t="str">
            <v>Drama</v>
          </cell>
          <cell r="N4798" t="str">
            <v>Music</v>
          </cell>
        </row>
        <row r="4799">
          <cell r="A4799" t="str">
            <v>Vera Farmiga</v>
          </cell>
          <cell r="B4799">
            <v>109</v>
          </cell>
          <cell r="C4799">
            <v>841206</v>
          </cell>
          <cell r="D4799" t="str">
            <v>Drama</v>
          </cell>
          <cell r="E4799" t="str">
            <v>Higher GroundÂ </v>
          </cell>
          <cell r="F4799" t="str">
            <v>http://www.imdb.com/title/tt1562568/?ref_=fn_tt_tt_1</v>
          </cell>
          <cell r="G4799" t="str">
            <v>English</v>
          </cell>
          <cell r="H4799" t="str">
            <v>USA</v>
          </cell>
          <cell r="I4799">
            <v>0</v>
          </cell>
          <cell r="J4799">
            <v>2011</v>
          </cell>
          <cell r="K4799">
            <v>6.3</v>
          </cell>
          <cell r="L4799" t="str">
            <v>Drama</v>
          </cell>
          <cell r="M4799">
            <v>0</v>
          </cell>
        </row>
        <row r="4800">
          <cell r="A4800" t="str">
            <v>Richard Brooks</v>
          </cell>
          <cell r="B4800">
            <v>87</v>
          </cell>
          <cell r="C4800">
            <v>0</v>
          </cell>
          <cell r="D4800" t="str">
            <v>Crime|Drama|Film-Noir</v>
          </cell>
          <cell r="E4800" t="str">
            <v>Deadline - U.S.A.Â </v>
          </cell>
          <cell r="F4800" t="str">
            <v>http://www.imdb.com/title/tt0044533/?ref_=fn_tt_tt_1</v>
          </cell>
          <cell r="G4800" t="str">
            <v>English</v>
          </cell>
          <cell r="H4800" t="str">
            <v>USA</v>
          </cell>
          <cell r="I4800">
            <v>0</v>
          </cell>
          <cell r="J4800">
            <v>1952</v>
          </cell>
          <cell r="K4800">
            <v>7.2</v>
          </cell>
          <cell r="L4800" t="str">
            <v>Crime</v>
          </cell>
          <cell r="M4800" t="str">
            <v>Drama</v>
          </cell>
          <cell r="N4800" t="str">
            <v>Film-Noir</v>
          </cell>
        </row>
        <row r="4801">
          <cell r="A4801" t="str">
            <v>Mitchell Altieri</v>
          </cell>
          <cell r="B4801">
            <v>87</v>
          </cell>
          <cell r="C4801">
            <v>0</v>
          </cell>
          <cell r="D4801" t="str">
            <v>Comedy|Horror|Thriller</v>
          </cell>
          <cell r="E4801" t="str">
            <v>A Beginner's Guide to SnuffÂ </v>
          </cell>
          <cell r="F4801" t="str">
            <v>http://www.imdb.com/title/tt4058122/?ref_=fn_tt_tt_1</v>
          </cell>
          <cell r="G4801" t="str">
            <v>English</v>
          </cell>
          <cell r="H4801" t="str">
            <v>USA</v>
          </cell>
          <cell r="I4801">
            <v>0</v>
          </cell>
          <cell r="J4801">
            <v>2016</v>
          </cell>
          <cell r="K4801">
            <v>8.6999999999999993</v>
          </cell>
          <cell r="L4801" t="str">
            <v>Comedy</v>
          </cell>
          <cell r="M4801" t="str">
            <v>Horror</v>
          </cell>
          <cell r="N4801" t="str">
            <v>Thriller</v>
          </cell>
        </row>
        <row r="4802">
          <cell r="A4802" t="str">
            <v>Patricia Riggen</v>
          </cell>
          <cell r="B4802">
            <v>106</v>
          </cell>
          <cell r="C4802">
            <v>12589108</v>
          </cell>
          <cell r="D4802" t="str">
            <v>Adventure|Drama</v>
          </cell>
          <cell r="E4802" t="str">
            <v>Under the Same MoonÂ </v>
          </cell>
          <cell r="F4802" t="str">
            <v>http://www.imdb.com/title/tt0796307/?ref_=fn_tt_tt_1</v>
          </cell>
          <cell r="G4802" t="str">
            <v>Spanish</v>
          </cell>
          <cell r="H4802" t="str">
            <v>Mexico</v>
          </cell>
          <cell r="I4802">
            <v>0</v>
          </cell>
          <cell r="J4802">
            <v>2007</v>
          </cell>
          <cell r="K4802">
            <v>7.4</v>
          </cell>
          <cell r="L4802" t="str">
            <v>Adventure</v>
          </cell>
          <cell r="M4802" t="str">
            <v>Drama</v>
          </cell>
        </row>
        <row r="4803">
          <cell r="A4803" t="str">
            <v>Brad J. Silverman</v>
          </cell>
          <cell r="B4803">
            <v>102</v>
          </cell>
          <cell r="C4803">
            <v>2507106</v>
          </cell>
          <cell r="D4803" t="str">
            <v>Drama|Music</v>
          </cell>
          <cell r="E4803" t="str">
            <v>Grace UnpluggedÂ </v>
          </cell>
          <cell r="F4803" t="str">
            <v>http://www.imdb.com/title/tt2349460/?ref_=fn_tt_tt_1</v>
          </cell>
          <cell r="G4803" t="str">
            <v>English</v>
          </cell>
          <cell r="H4803" t="str">
            <v>USA</v>
          </cell>
          <cell r="I4803">
            <v>0</v>
          </cell>
          <cell r="J4803">
            <v>2013</v>
          </cell>
          <cell r="K4803">
            <v>6.1</v>
          </cell>
          <cell r="L4803" t="str">
            <v>Drama</v>
          </cell>
          <cell r="M4803" t="str">
            <v>Music</v>
          </cell>
        </row>
        <row r="4804">
          <cell r="A4804" t="str">
            <v>David M. Matthews</v>
          </cell>
          <cell r="B4804">
            <v>116</v>
          </cell>
          <cell r="C4804">
            <v>2592808</v>
          </cell>
          <cell r="D4804" t="str">
            <v>Crime|Drama|Thriller</v>
          </cell>
          <cell r="E4804" t="str">
            <v>N-SecureÂ </v>
          </cell>
          <cell r="F4804" t="str">
            <v>http://www.imdb.com/title/tt1289419/?ref_=fn_tt_tt_1</v>
          </cell>
          <cell r="G4804" t="str">
            <v>English</v>
          </cell>
          <cell r="H4804" t="str">
            <v>USA</v>
          </cell>
          <cell r="I4804">
            <v>0</v>
          </cell>
          <cell r="J4804">
            <v>2010</v>
          </cell>
          <cell r="K4804">
            <v>3.5</v>
          </cell>
          <cell r="L4804" t="str">
            <v>Crime</v>
          </cell>
          <cell r="M4804" t="str">
            <v>Drama</v>
          </cell>
          <cell r="N4804" t="str">
            <v>Thriller</v>
          </cell>
        </row>
        <row r="4805">
          <cell r="A4805" t="str">
            <v>LluÃ­s QuÃ­lez</v>
          </cell>
          <cell r="B4805">
            <v>92</v>
          </cell>
          <cell r="C4805">
            <v>0</v>
          </cell>
          <cell r="D4805" t="str">
            <v>Horror|Thriller</v>
          </cell>
          <cell r="E4805" t="str">
            <v>Out of the DarkÂ </v>
          </cell>
          <cell r="F4805" t="str">
            <v>http://www.imdb.com/title/tt2872724/?ref_=fn_tt_tt_1</v>
          </cell>
          <cell r="G4805" t="str">
            <v>English</v>
          </cell>
          <cell r="H4805" t="str">
            <v>USA</v>
          </cell>
          <cell r="I4805">
            <v>0</v>
          </cell>
          <cell r="J4805">
            <v>2014</v>
          </cell>
          <cell r="K4805">
            <v>4.7</v>
          </cell>
          <cell r="L4805" t="str">
            <v>Horror</v>
          </cell>
          <cell r="M4805" t="str">
            <v>Thriller</v>
          </cell>
        </row>
        <row r="4806">
          <cell r="A4806" t="str">
            <v>Travis Zariwny</v>
          </cell>
          <cell r="B4806">
            <v>99</v>
          </cell>
          <cell r="C4806">
            <v>0</v>
          </cell>
          <cell r="D4806" t="str">
            <v>Horror</v>
          </cell>
          <cell r="E4806" t="str">
            <v>Cabin FeverÂ </v>
          </cell>
          <cell r="F4806" t="str">
            <v>http://www.imdb.com/title/tt3832096/?ref_=fn_tt_tt_1</v>
          </cell>
          <cell r="G4806" t="str">
            <v>English</v>
          </cell>
          <cell r="H4806" t="str">
            <v>USA</v>
          </cell>
          <cell r="I4806">
            <v>0</v>
          </cell>
          <cell r="J4806">
            <v>2016</v>
          </cell>
          <cell r="K4806">
            <v>3.7</v>
          </cell>
          <cell r="L4806" t="str">
            <v>Horror</v>
          </cell>
          <cell r="M4806">
            <v>0</v>
          </cell>
        </row>
        <row r="4807">
          <cell r="A4807" t="str">
            <v>Dror Moreh</v>
          </cell>
          <cell r="B4807">
            <v>101</v>
          </cell>
          <cell r="C4807">
            <v>2408553</v>
          </cell>
          <cell r="D4807" t="str">
            <v>Documentary|War</v>
          </cell>
          <cell r="E4807" t="str">
            <v>The GatekeepersÂ </v>
          </cell>
          <cell r="F4807" t="str">
            <v>http://www.imdb.com/title/tt2309788/?ref_=fn_tt_tt_1</v>
          </cell>
          <cell r="G4807" t="str">
            <v>Hebrew</v>
          </cell>
          <cell r="H4807" t="str">
            <v>Israel</v>
          </cell>
          <cell r="I4807">
            <v>0</v>
          </cell>
          <cell r="J4807">
            <v>2012</v>
          </cell>
          <cell r="K4807">
            <v>7.6</v>
          </cell>
          <cell r="L4807" t="str">
            <v>Documentary</v>
          </cell>
          <cell r="M4807" t="str">
            <v>War</v>
          </cell>
        </row>
        <row r="4808">
          <cell r="A4808" t="str">
            <v>David Gordon Green</v>
          </cell>
          <cell r="B4808">
            <v>107</v>
          </cell>
          <cell r="C4808">
            <v>402820</v>
          </cell>
          <cell r="D4808" t="str">
            <v>Drama|Romance</v>
          </cell>
          <cell r="E4808" t="str">
            <v>Snow AngelsÂ </v>
          </cell>
          <cell r="F4808" t="str">
            <v>http://www.imdb.com/title/tt0453548/?ref_=fn_tt_tt_1</v>
          </cell>
          <cell r="G4808" t="str">
            <v>English</v>
          </cell>
          <cell r="H4808" t="str">
            <v>USA</v>
          </cell>
          <cell r="I4808">
            <v>0</v>
          </cell>
          <cell r="J4808">
            <v>2007</v>
          </cell>
          <cell r="K4808">
            <v>6.9</v>
          </cell>
          <cell r="L4808" t="str">
            <v>Drama</v>
          </cell>
          <cell r="M4808" t="str">
            <v>Romance</v>
          </cell>
        </row>
        <row r="4809">
          <cell r="A4809" t="str">
            <v>Qasim Basir</v>
          </cell>
          <cell r="B4809">
            <v>94</v>
          </cell>
          <cell r="C4809">
            <v>0</v>
          </cell>
          <cell r="D4809" t="str">
            <v>Drama|Family</v>
          </cell>
          <cell r="E4809" t="str">
            <v>Mooz-LumÂ </v>
          </cell>
          <cell r="F4809" t="str">
            <v>http://www.imdb.com/title/tt1450328/?ref_=fn_tt_tt_1</v>
          </cell>
          <cell r="G4809" t="str">
            <v>English</v>
          </cell>
          <cell r="H4809" t="str">
            <v>USA</v>
          </cell>
          <cell r="I4809">
            <v>0</v>
          </cell>
          <cell r="J4809">
            <v>2010</v>
          </cell>
          <cell r="K4809">
            <v>6.7</v>
          </cell>
          <cell r="L4809" t="str">
            <v>Drama</v>
          </cell>
          <cell r="M4809" t="str">
            <v>Family</v>
          </cell>
        </row>
        <row r="4810">
          <cell r="A4810" t="str">
            <v>Mathieu Amalric</v>
          </cell>
          <cell r="B4810">
            <v>76</v>
          </cell>
          <cell r="C4810">
            <v>231186</v>
          </cell>
          <cell r="D4810" t="str">
            <v>Crime|Romance|Thriller</v>
          </cell>
          <cell r="E4810" t="str">
            <v>The Blue RoomÂ </v>
          </cell>
          <cell r="F4810" t="str">
            <v>http://www.imdb.com/title/tt3230082/?ref_=fn_tt_tt_1</v>
          </cell>
          <cell r="G4810" t="str">
            <v>French</v>
          </cell>
          <cell r="H4810" t="str">
            <v>France</v>
          </cell>
          <cell r="I4810">
            <v>0</v>
          </cell>
          <cell r="J4810">
            <v>2014</v>
          </cell>
          <cell r="K4810">
            <v>6.3</v>
          </cell>
          <cell r="L4810" t="str">
            <v>Crime</v>
          </cell>
          <cell r="M4810" t="str">
            <v>Romance</v>
          </cell>
          <cell r="N4810" t="str">
            <v>Thriller</v>
          </cell>
        </row>
        <row r="4811">
          <cell r="A4811" t="str">
            <v>William Hale</v>
          </cell>
          <cell r="B4811">
            <v>120</v>
          </cell>
          <cell r="C4811">
            <v>0</v>
          </cell>
          <cell r="D4811" t="str">
            <v>Action|Crime|Drama|Mystery</v>
          </cell>
          <cell r="E4811" t="str">
            <v xml:space="preserve">The Streets of San FranciscoÂ             </v>
          </cell>
          <cell r="F4811" t="str">
            <v>http://www.imdb.com/title/tt0068135/?ref_=fn_tt_tt_1</v>
          </cell>
          <cell r="G4811" t="str">
            <v>English</v>
          </cell>
          <cell r="H4811" t="str">
            <v>USA</v>
          </cell>
          <cell r="I4811">
            <v>0</v>
          </cell>
          <cell r="K4811">
            <v>7.3</v>
          </cell>
          <cell r="L4811" t="str">
            <v>Action</v>
          </cell>
          <cell r="M4811" t="str">
            <v>Crime</v>
          </cell>
          <cell r="N4811" t="str">
            <v>Drama</v>
          </cell>
          <cell r="O4811" t="str">
            <v>Mystery</v>
          </cell>
        </row>
        <row r="4812">
          <cell r="A4812" t="str">
            <v>Lodge Kerrigan</v>
          </cell>
          <cell r="B4812">
            <v>27</v>
          </cell>
          <cell r="C4812">
            <v>0</v>
          </cell>
          <cell r="D4812" t="str">
            <v>Drama</v>
          </cell>
          <cell r="E4812" t="str">
            <v xml:space="preserve">The Girlfriend ExperienceÂ             </v>
          </cell>
          <cell r="F4812" t="str">
            <v>http://www.imdb.com/title/tt3846642/?ref_=fn_tt_tt_1</v>
          </cell>
          <cell r="G4812" t="str">
            <v>English</v>
          </cell>
          <cell r="H4812" t="str">
            <v>USA</v>
          </cell>
          <cell r="I4812">
            <v>0</v>
          </cell>
          <cell r="K4812">
            <v>7.3</v>
          </cell>
          <cell r="L4812" t="str">
            <v>Drama</v>
          </cell>
          <cell r="M4812">
            <v>0</v>
          </cell>
        </row>
        <row r="4813">
          <cell r="A4813" t="str">
            <v>Walter Lang</v>
          </cell>
          <cell r="B4813">
            <v>83</v>
          </cell>
          <cell r="C4813">
            <v>0</v>
          </cell>
          <cell r="D4813" t="str">
            <v>Drama|Family|Fantasy</v>
          </cell>
          <cell r="E4813" t="str">
            <v>The Blue BirdÂ </v>
          </cell>
          <cell r="F4813" t="str">
            <v>http://www.imdb.com/title/tt0032264/?ref_=fn_tt_tt_1</v>
          </cell>
          <cell r="G4813" t="str">
            <v>English</v>
          </cell>
          <cell r="H4813" t="str">
            <v>USA</v>
          </cell>
          <cell r="I4813">
            <v>0</v>
          </cell>
          <cell r="J4813">
            <v>1940</v>
          </cell>
          <cell r="K4813">
            <v>6.5</v>
          </cell>
          <cell r="L4813" t="str">
            <v>Drama</v>
          </cell>
          <cell r="M4813" t="str">
            <v>Family</v>
          </cell>
          <cell r="N4813" t="str">
            <v>Fantasy</v>
          </cell>
        </row>
        <row r="4814">
          <cell r="A4814" t="str">
            <v>David Caffrey</v>
          </cell>
          <cell r="B4814">
            <v>88</v>
          </cell>
          <cell r="C4814">
            <v>0</v>
          </cell>
          <cell r="D4814" t="str">
            <v>Adventure|Comedy|Drama</v>
          </cell>
          <cell r="E4814" t="str">
            <v>Grand Theft ParsonsÂ </v>
          </cell>
          <cell r="F4814" t="str">
            <v>http://www.imdb.com/title/tt0338075/?ref_=fn_tt_tt_1</v>
          </cell>
          <cell r="G4814" t="str">
            <v>English</v>
          </cell>
          <cell r="H4814" t="str">
            <v>USA</v>
          </cell>
          <cell r="I4814">
            <v>0</v>
          </cell>
          <cell r="J4814">
            <v>2003</v>
          </cell>
          <cell r="K4814">
            <v>6.1</v>
          </cell>
          <cell r="L4814" t="str">
            <v>Adventure</v>
          </cell>
          <cell r="M4814" t="str">
            <v>Comedy</v>
          </cell>
          <cell r="N4814" t="str">
            <v>Drama</v>
          </cell>
        </row>
        <row r="4815">
          <cell r="A4815" t="str">
            <v>Adam Jay Epstein</v>
          </cell>
          <cell r="B4815">
            <v>76</v>
          </cell>
          <cell r="C4815">
            <v>0</v>
          </cell>
          <cell r="D4815" t="str">
            <v>Comedy</v>
          </cell>
          <cell r="E4815" t="str">
            <v>Extreme MovieÂ </v>
          </cell>
          <cell r="F4815" t="str">
            <v>http://www.imdb.com/title/tt0806147/?ref_=fn_tt_tt_1</v>
          </cell>
          <cell r="G4815" t="str">
            <v>English</v>
          </cell>
          <cell r="H4815" t="str">
            <v>USA</v>
          </cell>
          <cell r="I4815">
            <v>0</v>
          </cell>
          <cell r="J4815">
            <v>2008</v>
          </cell>
          <cell r="K4815">
            <v>3.8</v>
          </cell>
          <cell r="L4815" t="str">
            <v>Comedy</v>
          </cell>
          <cell r="M4815">
            <v>0</v>
          </cell>
        </row>
        <row r="4816">
          <cell r="A4816" t="str">
            <v>Greg McLean</v>
          </cell>
          <cell r="B4816">
            <v>45</v>
          </cell>
          <cell r="C4816">
            <v>0</v>
          </cell>
          <cell r="D4816" t="str">
            <v>Drama|Horror|Thriller</v>
          </cell>
          <cell r="E4816" t="str">
            <v xml:space="preserve">Wolf CreekÂ             </v>
          </cell>
          <cell r="F4816" t="str">
            <v>http://www.imdb.com/title/tt4460878/?ref_=fn_tt_tt_1</v>
          </cell>
          <cell r="G4816" t="str">
            <v>English</v>
          </cell>
          <cell r="H4816" t="str">
            <v>Australia</v>
          </cell>
          <cell r="I4816">
            <v>0</v>
          </cell>
          <cell r="K4816">
            <v>7.1</v>
          </cell>
          <cell r="L4816" t="str">
            <v>Drama</v>
          </cell>
          <cell r="M4816" t="str">
            <v>Horror</v>
          </cell>
          <cell r="N4816" t="str">
            <v>Thriller</v>
          </cell>
        </row>
        <row r="4817">
          <cell r="A4817" t="str">
            <v>Harry Gantz</v>
          </cell>
          <cell r="B4817">
            <v>105</v>
          </cell>
          <cell r="C4817">
            <v>247740</v>
          </cell>
          <cell r="D4817" t="str">
            <v>Documentary|Drama</v>
          </cell>
          <cell r="E4817" t="str">
            <v>Sex with StrangersÂ </v>
          </cell>
          <cell r="F4817" t="str">
            <v>http://www.imdb.com/title/tt0304692/?ref_=fn_tt_tt_1</v>
          </cell>
          <cell r="G4817" t="str">
            <v>English</v>
          </cell>
          <cell r="H4817" t="str">
            <v>USA</v>
          </cell>
          <cell r="I4817">
            <v>0</v>
          </cell>
          <cell r="J4817">
            <v>2002</v>
          </cell>
          <cell r="K4817">
            <v>4.7</v>
          </cell>
          <cell r="L4817" t="str">
            <v>Documentary</v>
          </cell>
          <cell r="M4817" t="str">
            <v>Drama</v>
          </cell>
        </row>
        <row r="4818">
          <cell r="A4818" t="str">
            <v>Shimit Amin</v>
          </cell>
          <cell r="B4818">
            <v>150</v>
          </cell>
          <cell r="C4818">
            <v>0</v>
          </cell>
          <cell r="D4818" t="str">
            <v>Comedy|Drama</v>
          </cell>
          <cell r="E4818" t="str">
            <v>Rocket Singh: Salesman of the YearÂ </v>
          </cell>
          <cell r="F4818" t="str">
            <v>http://www.imdb.com/title/tt1434447/?ref_=fn_tt_tt_1</v>
          </cell>
          <cell r="G4818" t="str">
            <v>Hindi</v>
          </cell>
          <cell r="H4818" t="str">
            <v>India</v>
          </cell>
          <cell r="I4818">
            <v>0</v>
          </cell>
          <cell r="J4818">
            <v>2009</v>
          </cell>
          <cell r="K4818">
            <v>7.5</v>
          </cell>
          <cell r="L4818" t="str">
            <v>Comedy</v>
          </cell>
          <cell r="M4818" t="str">
            <v>Drama</v>
          </cell>
        </row>
        <row r="4819">
          <cell r="A4819" t="str">
            <v>Davis Guggenheim</v>
          </cell>
          <cell r="B4819">
            <v>96</v>
          </cell>
          <cell r="C4819">
            <v>23808111</v>
          </cell>
          <cell r="D4819" t="str">
            <v>Documentary</v>
          </cell>
          <cell r="E4819" t="str">
            <v>An Inconvenient TruthÂ </v>
          </cell>
          <cell r="F4819" t="str">
            <v>http://www.imdb.com/title/tt0497116/?ref_=fn_tt_tt_1</v>
          </cell>
          <cell r="G4819" t="str">
            <v>English</v>
          </cell>
          <cell r="H4819" t="str">
            <v>USA</v>
          </cell>
          <cell r="I4819">
            <v>0</v>
          </cell>
          <cell r="J4819">
            <v>2006</v>
          </cell>
          <cell r="K4819">
            <v>7.5</v>
          </cell>
          <cell r="L4819" t="str">
            <v>Documentary</v>
          </cell>
          <cell r="M4819">
            <v>0</v>
          </cell>
        </row>
        <row r="4820">
          <cell r="A4820" t="str">
            <v>Martin Scorsese</v>
          </cell>
          <cell r="B4820">
            <v>122</v>
          </cell>
          <cell r="C4820">
            <v>5355376</v>
          </cell>
          <cell r="D4820" t="str">
            <v>Biography|Documentary|Music</v>
          </cell>
          <cell r="E4820" t="str">
            <v>Shine a LightÂ </v>
          </cell>
          <cell r="F4820" t="str">
            <v>http://www.imdb.com/title/tt0893382/?ref_=fn_tt_tt_1</v>
          </cell>
          <cell r="G4820" t="str">
            <v>English</v>
          </cell>
          <cell r="H4820" t="str">
            <v>USA</v>
          </cell>
          <cell r="I4820">
            <v>0</v>
          </cell>
          <cell r="J4820">
            <v>2008</v>
          </cell>
          <cell r="K4820">
            <v>7.2</v>
          </cell>
          <cell r="L4820" t="str">
            <v>Biography</v>
          </cell>
          <cell r="M4820" t="str">
            <v>Documentary</v>
          </cell>
          <cell r="N4820" t="str">
            <v>Music</v>
          </cell>
        </row>
        <row r="4821">
          <cell r="A4821" t="str">
            <v>Robert Kenner</v>
          </cell>
          <cell r="B4821">
            <v>94</v>
          </cell>
          <cell r="C4821">
            <v>4417124</v>
          </cell>
          <cell r="D4821" t="str">
            <v>Documentary</v>
          </cell>
          <cell r="E4821" t="str">
            <v>Food, Inc.Â </v>
          </cell>
          <cell r="F4821" t="str">
            <v>http://www.imdb.com/title/tt1286537/?ref_=fn_tt_tt_1</v>
          </cell>
          <cell r="G4821" t="str">
            <v>English</v>
          </cell>
          <cell r="H4821" t="str">
            <v>USA</v>
          </cell>
          <cell r="I4821">
            <v>0</v>
          </cell>
          <cell r="J4821">
            <v>2008</v>
          </cell>
          <cell r="K4821">
            <v>7.9</v>
          </cell>
          <cell r="L4821" t="str">
            <v>Documentary</v>
          </cell>
          <cell r="M4821">
            <v>0</v>
          </cell>
        </row>
        <row r="4822">
          <cell r="A4822" t="str">
            <v>Andrew Erwin</v>
          </cell>
          <cell r="B4822">
            <v>107</v>
          </cell>
          <cell r="C4822">
            <v>5355847</v>
          </cell>
          <cell r="D4822" t="str">
            <v>Drama</v>
          </cell>
          <cell r="E4822" t="str">
            <v>October BabyÂ </v>
          </cell>
          <cell r="F4822" t="str">
            <v>http://www.imdb.com/title/tt1720182/?ref_=fn_tt_tt_1</v>
          </cell>
          <cell r="G4822" t="str">
            <v>English</v>
          </cell>
          <cell r="H4822" t="str">
            <v>USA</v>
          </cell>
          <cell r="I4822">
            <v>0</v>
          </cell>
          <cell r="J4822">
            <v>2011</v>
          </cell>
          <cell r="K4822">
            <v>6.8</v>
          </cell>
          <cell r="L4822" t="str">
            <v>Drama</v>
          </cell>
          <cell r="M4822">
            <v>0</v>
          </cell>
        </row>
        <row r="4823">
          <cell r="A4823" t="str">
            <v>Craig Johnson</v>
          </cell>
          <cell r="B4823">
            <v>93</v>
          </cell>
          <cell r="C4823">
            <v>5283379</v>
          </cell>
          <cell r="D4823" t="str">
            <v>Comedy|Drama</v>
          </cell>
          <cell r="E4823" t="str">
            <v>The Skeleton TwinsÂ </v>
          </cell>
          <cell r="F4823" t="str">
            <v>http://www.imdb.com/title/tt1571249/?ref_=fn_tt_tt_1</v>
          </cell>
          <cell r="G4823" t="str">
            <v>English</v>
          </cell>
          <cell r="H4823" t="str">
            <v>USA</v>
          </cell>
          <cell r="I4823">
            <v>0</v>
          </cell>
          <cell r="J4823">
            <v>2014</v>
          </cell>
          <cell r="K4823">
            <v>6.8</v>
          </cell>
          <cell r="L4823" t="str">
            <v>Comedy</v>
          </cell>
          <cell r="M4823" t="str">
            <v>Drama</v>
          </cell>
        </row>
        <row r="4824">
          <cell r="A4824" t="str">
            <v>Sean Durkin</v>
          </cell>
          <cell r="B4824">
            <v>102</v>
          </cell>
          <cell r="C4824">
            <v>2981638</v>
          </cell>
          <cell r="D4824" t="str">
            <v>Drama|Mystery|Thriller</v>
          </cell>
          <cell r="E4824" t="str">
            <v>Martha Marcy May MarleneÂ </v>
          </cell>
          <cell r="F4824" t="str">
            <v>http://www.imdb.com/title/tt1441326/?ref_=fn_tt_tt_1</v>
          </cell>
          <cell r="G4824" t="str">
            <v>English</v>
          </cell>
          <cell r="H4824" t="str">
            <v>USA</v>
          </cell>
          <cell r="I4824">
            <v>0</v>
          </cell>
          <cell r="J4824">
            <v>2011</v>
          </cell>
          <cell r="K4824">
            <v>6.9</v>
          </cell>
          <cell r="L4824" t="str">
            <v>Drama</v>
          </cell>
          <cell r="M4824" t="str">
            <v>Mystery</v>
          </cell>
          <cell r="N4824" t="str">
            <v>Thriller</v>
          </cell>
        </row>
        <row r="4825">
          <cell r="A4825" t="str">
            <v>Gillian Robespierre</v>
          </cell>
          <cell r="B4825">
            <v>84</v>
          </cell>
          <cell r="C4825">
            <v>3122616</v>
          </cell>
          <cell r="D4825" t="str">
            <v>Comedy|Drama</v>
          </cell>
          <cell r="E4825" t="str">
            <v>Obvious ChildÂ </v>
          </cell>
          <cell r="F4825" t="str">
            <v>http://www.imdb.com/title/tt2910274/?ref_=fn_tt_tt_1</v>
          </cell>
          <cell r="G4825" t="str">
            <v>English</v>
          </cell>
          <cell r="H4825" t="str">
            <v>USA</v>
          </cell>
          <cell r="I4825">
            <v>0</v>
          </cell>
          <cell r="J4825">
            <v>2014</v>
          </cell>
          <cell r="K4825">
            <v>6.8</v>
          </cell>
          <cell r="L4825" t="str">
            <v>Comedy</v>
          </cell>
          <cell r="M4825" t="str">
            <v>Drama</v>
          </cell>
        </row>
        <row r="4826">
          <cell r="A4826" t="str">
            <v>Gia Coppola</v>
          </cell>
          <cell r="B4826">
            <v>100</v>
          </cell>
          <cell r="C4826">
            <v>750100</v>
          </cell>
          <cell r="D4826" t="str">
            <v>Drama</v>
          </cell>
          <cell r="E4826" t="str">
            <v>Palo AltoÂ </v>
          </cell>
          <cell r="F4826" t="str">
            <v>http://www.imdb.com/title/tt2479800/?ref_=fn_tt_tt_1</v>
          </cell>
          <cell r="G4826" t="str">
            <v>English</v>
          </cell>
          <cell r="H4826" t="str">
            <v>USA</v>
          </cell>
          <cell r="I4826">
            <v>0</v>
          </cell>
          <cell r="J4826">
            <v>2013</v>
          </cell>
          <cell r="K4826">
            <v>6.3</v>
          </cell>
          <cell r="L4826" t="str">
            <v>Drama</v>
          </cell>
          <cell r="M4826">
            <v>0</v>
          </cell>
        </row>
        <row r="4827">
          <cell r="A4827" t="str">
            <v>Scandar Copti</v>
          </cell>
          <cell r="B4827">
            <v>124</v>
          </cell>
          <cell r="C4827">
            <v>621240</v>
          </cell>
          <cell r="D4827" t="str">
            <v>Crime|Drama</v>
          </cell>
          <cell r="E4827" t="str">
            <v>AjamiÂ </v>
          </cell>
          <cell r="F4827" t="str">
            <v>http://www.imdb.com/title/tt1077262/?ref_=fn_tt_tt_1</v>
          </cell>
          <cell r="G4827" t="str">
            <v>Arabic</v>
          </cell>
          <cell r="H4827" t="str">
            <v>Germany</v>
          </cell>
          <cell r="I4827">
            <v>0</v>
          </cell>
          <cell r="J4827">
            <v>2009</v>
          </cell>
          <cell r="K4827">
            <v>7.4</v>
          </cell>
          <cell r="L4827" t="str">
            <v>Crime</v>
          </cell>
          <cell r="M4827" t="str">
            <v>Drama</v>
          </cell>
        </row>
        <row r="4828">
          <cell r="A4828" t="str">
            <v>Mike Cahill</v>
          </cell>
          <cell r="B4828">
            <v>106</v>
          </cell>
          <cell r="C4828">
            <v>334658</v>
          </cell>
          <cell r="D4828" t="str">
            <v>Drama|Romance|Sci-Fi</v>
          </cell>
          <cell r="E4828" t="str">
            <v>I OriginsÂ </v>
          </cell>
          <cell r="F4828" t="str">
            <v>http://www.imdb.com/title/tt2884206/?ref_=fn_tt_tt_1</v>
          </cell>
          <cell r="G4828" t="str">
            <v>English</v>
          </cell>
          <cell r="H4828" t="str">
            <v>USA</v>
          </cell>
          <cell r="I4828">
            <v>0</v>
          </cell>
          <cell r="J4828">
            <v>2014</v>
          </cell>
          <cell r="K4828">
            <v>7.3</v>
          </cell>
          <cell r="L4828" t="str">
            <v>Drama</v>
          </cell>
          <cell r="M4828" t="str">
            <v>Romance</v>
          </cell>
          <cell r="N4828" t="str">
            <v>Sci-Fi</v>
          </cell>
        </row>
        <row r="4829">
          <cell r="A4829" t="str">
            <v>Rohit Jagessar</v>
          </cell>
          <cell r="B4829">
            <v>120</v>
          </cell>
          <cell r="C4829">
            <v>227241</v>
          </cell>
          <cell r="D4829" t="str">
            <v>Drama</v>
          </cell>
          <cell r="E4829" t="str">
            <v>Guiana 1838Â </v>
          </cell>
          <cell r="F4829" t="str">
            <v>http://www.imdb.com/title/tt0428609/?ref_=fn_tt_tt_1</v>
          </cell>
          <cell r="G4829" t="str">
            <v>English</v>
          </cell>
          <cell r="H4829" t="str">
            <v>USA</v>
          </cell>
          <cell r="I4829">
            <v>0</v>
          </cell>
          <cell r="J4829">
            <v>2004</v>
          </cell>
          <cell r="K4829">
            <v>7.4</v>
          </cell>
          <cell r="L4829" t="str">
            <v>Drama</v>
          </cell>
          <cell r="M4829">
            <v>0</v>
          </cell>
        </row>
        <row r="4830">
          <cell r="A4830" t="str">
            <v>Griffin Dunne</v>
          </cell>
          <cell r="B4830">
            <v>90</v>
          </cell>
          <cell r="C4830">
            <v>112521</v>
          </cell>
          <cell r="D4830" t="str">
            <v>Comedy|Drama</v>
          </cell>
          <cell r="E4830" t="str">
            <v>Lisa Picard Is FamousÂ </v>
          </cell>
          <cell r="F4830" t="str">
            <v>http://www.imdb.com/title/tt0233699/?ref_=fn_tt_tt_1</v>
          </cell>
          <cell r="G4830" t="str">
            <v>English</v>
          </cell>
          <cell r="H4830" t="str">
            <v>USA</v>
          </cell>
          <cell r="I4830">
            <v>0</v>
          </cell>
          <cell r="J4830">
            <v>2000</v>
          </cell>
          <cell r="K4830">
            <v>5.7</v>
          </cell>
          <cell r="L4830" t="str">
            <v>Comedy</v>
          </cell>
          <cell r="M4830" t="str">
            <v>Drama</v>
          </cell>
        </row>
        <row r="4831">
          <cell r="A4831" t="str">
            <v>Dan Zukovic</v>
          </cell>
          <cell r="B4831">
            <v>98</v>
          </cell>
          <cell r="C4831">
            <v>22434</v>
          </cell>
          <cell r="D4831" t="str">
            <v>Comedy|Drama</v>
          </cell>
          <cell r="E4831" t="str">
            <v>The Last Big ThingÂ </v>
          </cell>
          <cell r="F4831" t="str">
            <v>http://www.imdb.com/title/tt0161743/?ref_=fn_tt_tt_1</v>
          </cell>
          <cell r="G4831" t="str">
            <v>English</v>
          </cell>
          <cell r="H4831" t="str">
            <v>USA</v>
          </cell>
          <cell r="I4831">
            <v>0</v>
          </cell>
          <cell r="J4831">
            <v>1996</v>
          </cell>
          <cell r="K4831">
            <v>6.9</v>
          </cell>
          <cell r="L4831" t="str">
            <v>Comedy</v>
          </cell>
          <cell r="M4831" t="str">
            <v>Drama</v>
          </cell>
        </row>
        <row r="4832">
          <cell r="A4832" t="str">
            <v>Darren Stein</v>
          </cell>
          <cell r="B4832">
            <v>90</v>
          </cell>
          <cell r="C4832">
            <v>5494</v>
          </cell>
          <cell r="D4832" t="str">
            <v>Comedy|Drama</v>
          </cell>
          <cell r="E4832" t="str">
            <v>SparklerÂ </v>
          </cell>
          <cell r="F4832" t="str">
            <v>http://www.imdb.com/title/tt0124137/?ref_=fn_tt_tt_1</v>
          </cell>
          <cell r="G4832" t="str">
            <v>English</v>
          </cell>
          <cell r="H4832" t="str">
            <v>USA</v>
          </cell>
          <cell r="I4832">
            <v>0</v>
          </cell>
          <cell r="J4832">
            <v>1997</v>
          </cell>
          <cell r="K4832">
            <v>5.6</v>
          </cell>
          <cell r="L4832" t="str">
            <v>Comedy</v>
          </cell>
          <cell r="M4832" t="str">
            <v>Drama</v>
          </cell>
        </row>
        <row r="4833">
          <cell r="A4833" t="str">
            <v>Guy Hamilton</v>
          </cell>
          <cell r="B4833">
            <v>94</v>
          </cell>
          <cell r="C4833">
            <v>0</v>
          </cell>
          <cell r="D4833" t="str">
            <v>Drama</v>
          </cell>
          <cell r="E4833" t="str">
            <v>The Party's OverÂ </v>
          </cell>
          <cell r="F4833" t="str">
            <v>http://www.imdb.com/title/tt0060816/?ref_=fn_tt_tt_1</v>
          </cell>
          <cell r="G4833" t="str">
            <v>English</v>
          </cell>
          <cell r="H4833" t="str">
            <v>UK</v>
          </cell>
          <cell r="I4833">
            <v>0</v>
          </cell>
          <cell r="J4833">
            <v>1965</v>
          </cell>
          <cell r="K4833">
            <v>7.3</v>
          </cell>
          <cell r="L4833" t="str">
            <v>Drama</v>
          </cell>
          <cell r="M4833">
            <v>0</v>
          </cell>
        </row>
        <row r="4834">
          <cell r="A4834" t="str">
            <v>Lori Petty</v>
          </cell>
          <cell r="B4834">
            <v>93</v>
          </cell>
          <cell r="C4834">
            <v>0</v>
          </cell>
          <cell r="D4834" t="str">
            <v>Drama</v>
          </cell>
          <cell r="E4834" t="str">
            <v>The Poker HouseÂ </v>
          </cell>
          <cell r="F4834" t="str">
            <v>http://www.imdb.com/title/tt1014806/?ref_=fn_tt_tt_1</v>
          </cell>
          <cell r="G4834" t="str">
            <v>English</v>
          </cell>
          <cell r="H4834" t="str">
            <v>USA</v>
          </cell>
          <cell r="I4834">
            <v>0</v>
          </cell>
          <cell r="J4834">
            <v>2008</v>
          </cell>
          <cell r="K4834">
            <v>6.5</v>
          </cell>
          <cell r="L4834" t="str">
            <v>Drama</v>
          </cell>
          <cell r="M4834">
            <v>0</v>
          </cell>
        </row>
        <row r="4835">
          <cell r="A4835" t="str">
            <v>Mikel Rueda</v>
          </cell>
          <cell r="B4835">
            <v>96</v>
          </cell>
          <cell r="C4835">
            <v>0</v>
          </cell>
          <cell r="D4835" t="str">
            <v>Drama|Romance</v>
          </cell>
          <cell r="E4835" t="str">
            <v>Hidden AwayÂ </v>
          </cell>
          <cell r="F4835" t="str">
            <v>http://www.imdb.com/title/tt3289362/?ref_=fn_tt_tt_1</v>
          </cell>
          <cell r="G4835" t="str">
            <v>Spanish</v>
          </cell>
          <cell r="H4835" t="str">
            <v>Spain</v>
          </cell>
          <cell r="I4835">
            <v>0</v>
          </cell>
          <cell r="J4835">
            <v>2014</v>
          </cell>
          <cell r="K4835">
            <v>7.2</v>
          </cell>
          <cell r="L4835" t="str">
            <v>Drama</v>
          </cell>
          <cell r="M4835" t="str">
            <v>Romance</v>
          </cell>
        </row>
        <row r="4836">
          <cell r="A4836" t="str">
            <v>Katie Aselton</v>
          </cell>
          <cell r="B4836">
            <v>83</v>
          </cell>
          <cell r="C4836">
            <v>0</v>
          </cell>
          <cell r="D4836" t="str">
            <v>Horror|Thriller</v>
          </cell>
          <cell r="E4836" t="str">
            <v>Black RockÂ </v>
          </cell>
          <cell r="F4836" t="str">
            <v>http://www.imdb.com/title/tt1930294/?ref_=fn_tt_tt_1</v>
          </cell>
          <cell r="G4836" t="str">
            <v>English</v>
          </cell>
          <cell r="H4836" t="str">
            <v>USA</v>
          </cell>
          <cell r="I4836">
            <v>0</v>
          </cell>
          <cell r="J4836">
            <v>2012</v>
          </cell>
          <cell r="K4836">
            <v>4.7</v>
          </cell>
          <cell r="L4836" t="str">
            <v>Horror</v>
          </cell>
          <cell r="M4836" t="str">
            <v>Thriller</v>
          </cell>
        </row>
        <row r="4837">
          <cell r="A4837" t="str">
            <v>Ralph Nelson</v>
          </cell>
          <cell r="B4837">
            <v>103</v>
          </cell>
          <cell r="C4837">
            <v>0</v>
          </cell>
          <cell r="D4837" t="str">
            <v>Drama|Romance|Sci-Fi</v>
          </cell>
          <cell r="E4837" t="str">
            <v>CharlyÂ </v>
          </cell>
          <cell r="F4837" t="str">
            <v>http://www.imdb.com/title/tt0062794/?ref_=fn_tt_tt_1</v>
          </cell>
          <cell r="G4837" t="str">
            <v>English</v>
          </cell>
          <cell r="H4837" t="str">
            <v>USA</v>
          </cell>
          <cell r="I4837">
            <v>0</v>
          </cell>
          <cell r="J4837">
            <v>1968</v>
          </cell>
          <cell r="K4837">
            <v>7.1</v>
          </cell>
          <cell r="L4837" t="str">
            <v>Drama</v>
          </cell>
          <cell r="M4837" t="str">
            <v>Romance</v>
          </cell>
          <cell r="N4837" t="str">
            <v>Sci-Fi</v>
          </cell>
        </row>
        <row r="4838">
          <cell r="A4838" t="str">
            <v>Ira Ungerleider</v>
          </cell>
          <cell r="B4838">
            <v>30</v>
          </cell>
          <cell r="C4838">
            <v>0</v>
          </cell>
          <cell r="D4838" t="str">
            <v>Comedy</v>
          </cell>
          <cell r="E4838" t="str">
            <v xml:space="preserve">JesseÂ             </v>
          </cell>
          <cell r="F4838" t="str">
            <v>http://www.imdb.com/title/tt0156196/?ref_=fn_tt_tt_1</v>
          </cell>
          <cell r="G4838" t="str">
            <v>English</v>
          </cell>
          <cell r="H4838" t="str">
            <v>USA</v>
          </cell>
          <cell r="I4838">
            <v>0</v>
          </cell>
          <cell r="K4838">
            <v>5.9</v>
          </cell>
          <cell r="L4838" t="str">
            <v>Comedy</v>
          </cell>
          <cell r="M4838">
            <v>0</v>
          </cell>
        </row>
        <row r="4839">
          <cell r="A4839" t="str">
            <v>Maryam Keshavarz</v>
          </cell>
          <cell r="B4839">
            <v>107</v>
          </cell>
          <cell r="C4839">
            <v>439958</v>
          </cell>
          <cell r="D4839" t="str">
            <v>Drama</v>
          </cell>
          <cell r="E4839" t="str">
            <v>CircumstanceÂ </v>
          </cell>
          <cell r="F4839" t="str">
            <v>http://www.imdb.com/title/tt1684628/?ref_=fn_tt_tt_1</v>
          </cell>
          <cell r="G4839" t="str">
            <v>Persian</v>
          </cell>
          <cell r="H4839" t="str">
            <v>France</v>
          </cell>
          <cell r="I4839">
            <v>0</v>
          </cell>
          <cell r="J4839">
            <v>2011</v>
          </cell>
          <cell r="K4839">
            <v>5.9</v>
          </cell>
          <cell r="L4839" t="str">
            <v>Drama</v>
          </cell>
          <cell r="M4839">
            <v>0</v>
          </cell>
        </row>
        <row r="4840">
          <cell r="A4840" t="str">
            <v>James Algar</v>
          </cell>
          <cell r="B4840">
            <v>70</v>
          </cell>
          <cell r="C4840">
            <v>102797150</v>
          </cell>
          <cell r="D4840" t="str">
            <v>Animation|Drama|Family</v>
          </cell>
          <cell r="E4840" t="str">
            <v>BambiÂ </v>
          </cell>
          <cell r="F4840" t="str">
            <v>http://www.imdb.com/title/tt0034492/?ref_=fn_tt_tt_1</v>
          </cell>
          <cell r="G4840" t="str">
            <v>English</v>
          </cell>
          <cell r="H4840" t="str">
            <v>USA</v>
          </cell>
          <cell r="I4840">
            <v>0</v>
          </cell>
          <cell r="J4840">
            <v>1942</v>
          </cell>
          <cell r="K4840">
            <v>7.4</v>
          </cell>
          <cell r="L4840" t="str">
            <v>Animation</v>
          </cell>
          <cell r="M4840" t="str">
            <v>Drama</v>
          </cell>
          <cell r="N4840" t="str">
            <v>Family</v>
          </cell>
        </row>
        <row r="4841">
          <cell r="A4841" t="str">
            <v>Lee Toland Krieger</v>
          </cell>
          <cell r="B4841">
            <v>92</v>
          </cell>
          <cell r="C4841">
            <v>3094687</v>
          </cell>
          <cell r="D4841" t="str">
            <v>Comedy|Drama|Romance</v>
          </cell>
          <cell r="E4841" t="str">
            <v>Celeste &amp; Jesse ForeverÂ </v>
          </cell>
          <cell r="F4841" t="str">
            <v>http://www.imdb.com/title/tt1405365/?ref_=fn_tt_tt_1</v>
          </cell>
          <cell r="G4841" t="str">
            <v>English</v>
          </cell>
          <cell r="H4841" t="str">
            <v>USA</v>
          </cell>
          <cell r="I4841">
            <v>0</v>
          </cell>
          <cell r="J4841">
            <v>2012</v>
          </cell>
          <cell r="K4841">
            <v>6.7</v>
          </cell>
          <cell r="L4841" t="str">
            <v>Comedy</v>
          </cell>
          <cell r="M4841" t="str">
            <v>Drama</v>
          </cell>
          <cell r="N4841" t="str">
            <v>Romance</v>
          </cell>
        </row>
        <row r="4842">
          <cell r="A4842" t="str">
            <v>Justin Molotnikov</v>
          </cell>
          <cell r="B4842">
            <v>93</v>
          </cell>
          <cell r="C4842">
            <v>0</v>
          </cell>
          <cell r="D4842" t="str">
            <v>Thriller</v>
          </cell>
          <cell r="E4842" t="str">
            <v>Crying with LaughterÂ </v>
          </cell>
          <cell r="F4842" t="str">
            <v>http://www.imdb.com/title/tt1349478/?ref_=fn_tt_tt_1</v>
          </cell>
          <cell r="G4842" t="str">
            <v>English</v>
          </cell>
          <cell r="H4842" t="str">
            <v>UK</v>
          </cell>
          <cell r="I4842">
            <v>0</v>
          </cell>
          <cell r="J4842">
            <v>2009</v>
          </cell>
          <cell r="K4842">
            <v>6.9</v>
          </cell>
          <cell r="L4842" t="str">
            <v>Thriller</v>
          </cell>
          <cell r="M4842">
            <v>0</v>
          </cell>
        </row>
        <row r="4843">
          <cell r="A4843" t="str">
            <v>Georg Wilhelm Pabst</v>
          </cell>
          <cell r="B4843">
            <v>110</v>
          </cell>
          <cell r="C4843">
            <v>9950</v>
          </cell>
          <cell r="D4843" t="str">
            <v>Crime|Drama|Romance</v>
          </cell>
          <cell r="E4843" t="str">
            <v>Pandora's BoxÂ </v>
          </cell>
          <cell r="F4843" t="str">
            <v>http://www.imdb.com/title/tt0018737/?ref_=fn_tt_tt_1</v>
          </cell>
          <cell r="G4843" t="str">
            <v>German</v>
          </cell>
          <cell r="H4843" t="str">
            <v>Germany</v>
          </cell>
          <cell r="I4843">
            <v>0</v>
          </cell>
          <cell r="J4843">
            <v>1929</v>
          </cell>
          <cell r="K4843">
            <v>8</v>
          </cell>
          <cell r="L4843" t="str">
            <v>Crime</v>
          </cell>
          <cell r="M4843" t="str">
            <v>Drama</v>
          </cell>
          <cell r="N4843" t="str">
            <v>Romance</v>
          </cell>
        </row>
        <row r="4844">
          <cell r="A4844" t="str">
            <v>Catherine Jelski</v>
          </cell>
          <cell r="B4844">
            <v>87</v>
          </cell>
          <cell r="C4844">
            <v>58163</v>
          </cell>
          <cell r="D4844" t="str">
            <v>Drama</v>
          </cell>
          <cell r="E4844" t="str">
            <v>The Young UnknownsÂ </v>
          </cell>
          <cell r="F4844" t="str">
            <v>http://www.imdb.com/title/tt0186719/?ref_=fn_tt_tt_1</v>
          </cell>
          <cell r="G4844" t="str">
            <v>English</v>
          </cell>
          <cell r="H4844" t="str">
            <v>USA</v>
          </cell>
          <cell r="I4844">
            <v>0</v>
          </cell>
          <cell r="J4844">
            <v>2000</v>
          </cell>
          <cell r="K4844">
            <v>4.2</v>
          </cell>
          <cell r="L4844" t="str">
            <v>Drama</v>
          </cell>
          <cell r="M4844">
            <v>0</v>
          </cell>
        </row>
        <row r="4845">
          <cell r="A4845" t="str">
            <v>Clark Baker</v>
          </cell>
          <cell r="B4845">
            <v>14</v>
          </cell>
          <cell r="C4845">
            <v>0</v>
          </cell>
          <cell r="D4845" t="str">
            <v>Horror|Sci-Fi|Short|Thriller</v>
          </cell>
          <cell r="E4845" t="str">
            <v>VesselÂ </v>
          </cell>
          <cell r="F4845" t="str">
            <v>http://www.imdb.com/title/tt2164708/?ref_=fn_tt_tt_1</v>
          </cell>
          <cell r="G4845" t="str">
            <v>English</v>
          </cell>
          <cell r="H4845" t="str">
            <v>USA</v>
          </cell>
          <cell r="I4845">
            <v>0</v>
          </cell>
          <cell r="J4845">
            <v>2012</v>
          </cell>
          <cell r="K4845">
            <v>6.2</v>
          </cell>
          <cell r="L4845" t="str">
            <v>Horror</v>
          </cell>
          <cell r="M4845" t="str">
            <v>Sci-Fi</v>
          </cell>
          <cell r="N4845" t="str">
            <v>Short</v>
          </cell>
          <cell r="O4845" t="str">
            <v>Thriller</v>
          </cell>
        </row>
        <row r="4846">
          <cell r="A4846" t="str">
            <v>Leslie Small</v>
          </cell>
          <cell r="B4846">
            <v>89</v>
          </cell>
          <cell r="C4846">
            <v>7705974</v>
          </cell>
          <cell r="D4846" t="str">
            <v>Comedy|Documentary</v>
          </cell>
          <cell r="E4846" t="str">
            <v>Kevin Hart: Laugh at My PainÂ </v>
          </cell>
          <cell r="F4846" t="str">
            <v>http://www.imdb.com/title/tt1999192/?ref_=fn_tt_tt_1</v>
          </cell>
          <cell r="G4846" t="str">
            <v>English</v>
          </cell>
          <cell r="H4846" t="str">
            <v>USA</v>
          </cell>
          <cell r="I4846">
            <v>0</v>
          </cell>
          <cell r="J4846">
            <v>2011</v>
          </cell>
          <cell r="K4846">
            <v>7.5</v>
          </cell>
          <cell r="L4846" t="str">
            <v>Comedy</v>
          </cell>
          <cell r="M4846" t="str">
            <v>Documentary</v>
          </cell>
        </row>
        <row r="4847">
          <cell r="A4847" t="str">
            <v>David LaChapelle</v>
          </cell>
          <cell r="B4847">
            <v>86</v>
          </cell>
          <cell r="C4847">
            <v>3278611</v>
          </cell>
          <cell r="D4847" t="str">
            <v>Documentary|Music</v>
          </cell>
          <cell r="E4847" t="str">
            <v>RizeÂ </v>
          </cell>
          <cell r="F4847" t="str">
            <v>http://www.imdb.com/title/tt0436724/?ref_=fn_tt_tt_1</v>
          </cell>
          <cell r="G4847" t="str">
            <v>English</v>
          </cell>
          <cell r="H4847" t="str">
            <v>USA</v>
          </cell>
          <cell r="I4847">
            <v>0</v>
          </cell>
          <cell r="J4847">
            <v>2005</v>
          </cell>
          <cell r="K4847">
            <v>7.1</v>
          </cell>
          <cell r="L4847" t="str">
            <v>Documentary</v>
          </cell>
          <cell r="M4847" t="str">
            <v>Music</v>
          </cell>
        </row>
        <row r="4848">
          <cell r="A4848" t="str">
            <v>Joseph Kosinski</v>
          </cell>
          <cell r="C4848">
            <v>0</v>
          </cell>
          <cell r="D4848" t="str">
            <v>Action|Adventure|Fantasy|Sci-Fi</v>
          </cell>
          <cell r="E4848" t="str">
            <v>DestinyÂ </v>
          </cell>
          <cell r="F4848" t="str">
            <v>http://www.imdb.com/title/tt2983582/?ref_=fn_tt_tt_1</v>
          </cell>
          <cell r="G4848" t="str">
            <v>English</v>
          </cell>
          <cell r="H4848" t="str">
            <v>USA</v>
          </cell>
          <cell r="I4848">
            <v>0</v>
          </cell>
          <cell r="J4848">
            <v>2014</v>
          </cell>
          <cell r="K4848">
            <v>8.1</v>
          </cell>
          <cell r="L4848" t="str">
            <v>Action</v>
          </cell>
          <cell r="M4848" t="str">
            <v>Adventure</v>
          </cell>
          <cell r="N4848" t="str">
            <v>Fantasy</v>
          </cell>
          <cell r="O4848" t="str">
            <v>Sci-Fi</v>
          </cell>
        </row>
        <row r="4849">
          <cell r="A4849" t="str">
            <v>Emily Dell</v>
          </cell>
          <cell r="B4849">
            <v>88</v>
          </cell>
          <cell r="C4849">
            <v>0</v>
          </cell>
          <cell r="D4849" t="str">
            <v>Drama|Music|Romance</v>
          </cell>
          <cell r="E4849" t="str">
            <v>B-GirlÂ </v>
          </cell>
          <cell r="F4849" t="str">
            <v>http://www.imdb.com/title/tt0964179/?ref_=fn_tt_tt_1</v>
          </cell>
          <cell r="G4849" t="str">
            <v>English</v>
          </cell>
          <cell r="H4849" t="str">
            <v>USA</v>
          </cell>
          <cell r="I4849">
            <v>0</v>
          </cell>
          <cell r="J4849">
            <v>2009</v>
          </cell>
          <cell r="K4849">
            <v>4</v>
          </cell>
          <cell r="L4849" t="str">
            <v>Drama</v>
          </cell>
          <cell r="M4849" t="str">
            <v>Music</v>
          </cell>
          <cell r="N4849" t="str">
            <v>Romance</v>
          </cell>
        </row>
        <row r="4850">
          <cell r="A4850" t="str">
            <v>Randy Moore</v>
          </cell>
          <cell r="B4850">
            <v>90</v>
          </cell>
          <cell r="C4850">
            <v>169719</v>
          </cell>
          <cell r="D4850" t="str">
            <v>Fantasy|Horror</v>
          </cell>
          <cell r="E4850" t="str">
            <v>Escape from TomorrowÂ </v>
          </cell>
          <cell r="F4850" t="str">
            <v>http://www.imdb.com/title/tt2187884/?ref_=fn_tt_tt_1</v>
          </cell>
          <cell r="G4850" t="str">
            <v>English</v>
          </cell>
          <cell r="H4850" t="str">
            <v>USA</v>
          </cell>
          <cell r="I4850">
            <v>0</v>
          </cell>
          <cell r="J4850">
            <v>2013</v>
          </cell>
          <cell r="K4850">
            <v>5.2</v>
          </cell>
          <cell r="L4850" t="str">
            <v>Fantasy</v>
          </cell>
          <cell r="M4850" t="str">
            <v>Horror</v>
          </cell>
        </row>
        <row r="4851">
          <cell r="A4851" t="str">
            <v>Richard Montoya</v>
          </cell>
          <cell r="B4851">
            <v>88</v>
          </cell>
          <cell r="C4851">
            <v>79043</v>
          </cell>
          <cell r="D4851" t="str">
            <v>Crime|Drama</v>
          </cell>
          <cell r="E4851" t="str">
            <v>Water &amp; PowerÂ </v>
          </cell>
          <cell r="F4851" t="str">
            <v>http://www.imdb.com/title/tt2052015/?ref_=fn_tt_tt_1</v>
          </cell>
          <cell r="G4851" t="str">
            <v>English</v>
          </cell>
          <cell r="H4851" t="str">
            <v>USA</v>
          </cell>
          <cell r="I4851">
            <v>0</v>
          </cell>
          <cell r="J4851">
            <v>2013</v>
          </cell>
          <cell r="K4851">
            <v>6.3</v>
          </cell>
          <cell r="L4851" t="str">
            <v>Crime</v>
          </cell>
          <cell r="M4851" t="str">
            <v>Drama</v>
          </cell>
        </row>
        <row r="4852">
          <cell r="A4852" t="str">
            <v>Thomas Lilti</v>
          </cell>
          <cell r="B4852">
            <v>102</v>
          </cell>
          <cell r="C4852">
            <v>0</v>
          </cell>
          <cell r="D4852" t="str">
            <v>Comedy|Drama</v>
          </cell>
          <cell r="E4852" t="str">
            <v>IrreplaceableÂ </v>
          </cell>
          <cell r="F4852" t="str">
            <v>http://www.imdb.com/title/tt5078326/?ref_=fn_tt_tt_1</v>
          </cell>
          <cell r="G4852" t="str">
            <v>French</v>
          </cell>
          <cell r="H4852" t="str">
            <v>France</v>
          </cell>
          <cell r="I4852">
            <v>0</v>
          </cell>
          <cell r="J4852">
            <v>2016</v>
          </cell>
          <cell r="K4852">
            <v>7.2</v>
          </cell>
          <cell r="L4852" t="str">
            <v>Comedy</v>
          </cell>
          <cell r="M4852" t="str">
            <v>Drama</v>
          </cell>
        </row>
        <row r="4853">
          <cell r="A4853" t="str">
            <v>Matt Walsh</v>
          </cell>
          <cell r="B4853">
            <v>87</v>
          </cell>
          <cell r="C4853">
            <v>0</v>
          </cell>
          <cell r="D4853" t="str">
            <v>Comedy</v>
          </cell>
          <cell r="E4853" t="str">
            <v>High RoadÂ </v>
          </cell>
          <cell r="F4853" t="str">
            <v>http://www.imdb.com/title/tt1692084/?ref_=fn_tt_tt_1</v>
          </cell>
          <cell r="G4853" t="str">
            <v>English</v>
          </cell>
          <cell r="H4853" t="str">
            <v>USA</v>
          </cell>
          <cell r="I4853">
            <v>0</v>
          </cell>
          <cell r="J4853">
            <v>2011</v>
          </cell>
          <cell r="K4853">
            <v>5.4</v>
          </cell>
          <cell r="L4853" t="str">
            <v>Comedy</v>
          </cell>
          <cell r="M4853">
            <v>0</v>
          </cell>
        </row>
        <row r="4854">
          <cell r="A4854" t="str">
            <v>Marilyn Agrelo</v>
          </cell>
          <cell r="B4854">
            <v>105</v>
          </cell>
          <cell r="C4854">
            <v>8044906</v>
          </cell>
          <cell r="D4854" t="str">
            <v>Documentary|Family|Music</v>
          </cell>
          <cell r="E4854" t="str">
            <v>Mad Hot BallroomÂ </v>
          </cell>
          <cell r="F4854" t="str">
            <v>http://www.imdb.com/title/tt0438205/?ref_=fn_tt_tt_1</v>
          </cell>
          <cell r="G4854" t="str">
            <v>English</v>
          </cell>
          <cell r="H4854" t="str">
            <v>USA</v>
          </cell>
          <cell r="I4854">
            <v>0</v>
          </cell>
          <cell r="J4854">
            <v>2005</v>
          </cell>
          <cell r="K4854">
            <v>7.5</v>
          </cell>
          <cell r="L4854" t="str">
            <v>Documentary</v>
          </cell>
          <cell r="M4854" t="str">
            <v>Family</v>
          </cell>
          <cell r="N4854" t="str">
            <v>Music</v>
          </cell>
        </row>
        <row r="4855">
          <cell r="A4855" t="str">
            <v>Patrick Creadon</v>
          </cell>
          <cell r="B4855">
            <v>94</v>
          </cell>
          <cell r="C4855">
            <v>3117666</v>
          </cell>
          <cell r="D4855" t="str">
            <v>Documentary</v>
          </cell>
          <cell r="E4855" t="str">
            <v>WordplayÂ </v>
          </cell>
          <cell r="F4855" t="str">
            <v>http://www.imdb.com/title/tt0492506/?ref_=fn_tt_tt_1</v>
          </cell>
          <cell r="G4855" t="str">
            <v>English</v>
          </cell>
          <cell r="H4855" t="str">
            <v>USA</v>
          </cell>
          <cell r="I4855">
            <v>0</v>
          </cell>
          <cell r="J4855">
            <v>2006</v>
          </cell>
          <cell r="K4855">
            <v>7.4</v>
          </cell>
          <cell r="L4855" t="str">
            <v>Documentary</v>
          </cell>
          <cell r="M4855">
            <v>0</v>
          </cell>
        </row>
        <row r="4856">
          <cell r="A4856" t="str">
            <v>Joe Swanberg</v>
          </cell>
          <cell r="B4856">
            <v>90</v>
          </cell>
          <cell r="C4856">
            <v>342936</v>
          </cell>
          <cell r="D4856" t="str">
            <v>Comedy|Drama|Romance</v>
          </cell>
          <cell r="E4856" t="str">
            <v>Drinking BuddiesÂ </v>
          </cell>
          <cell r="F4856" t="str">
            <v>http://www.imdb.com/title/tt2265398/?ref_=fn_tt_tt_1</v>
          </cell>
          <cell r="G4856" t="str">
            <v>English</v>
          </cell>
          <cell r="H4856" t="str">
            <v>USA</v>
          </cell>
          <cell r="I4856">
            <v>0</v>
          </cell>
          <cell r="J4856">
            <v>2013</v>
          </cell>
          <cell r="K4856">
            <v>6.1</v>
          </cell>
          <cell r="L4856" t="str">
            <v>Comedy</v>
          </cell>
          <cell r="M4856" t="str">
            <v>Drama</v>
          </cell>
          <cell r="N4856" t="str">
            <v>Romance</v>
          </cell>
        </row>
        <row r="4857">
          <cell r="A4857" t="str">
            <v>Jonathan Parker</v>
          </cell>
          <cell r="B4857">
            <v>87</v>
          </cell>
          <cell r="C4857">
            <v>0</v>
          </cell>
          <cell r="D4857" t="str">
            <v>Drama</v>
          </cell>
          <cell r="E4857" t="str">
            <v>The CaliforniansÂ </v>
          </cell>
          <cell r="F4857" t="str">
            <v>http://www.imdb.com/title/tt0377043/?ref_=fn_tt_tt_1</v>
          </cell>
          <cell r="G4857" t="str">
            <v>English</v>
          </cell>
          <cell r="H4857" t="str">
            <v>USA</v>
          </cell>
          <cell r="I4857">
            <v>0</v>
          </cell>
          <cell r="J4857">
            <v>2005</v>
          </cell>
          <cell r="K4857">
            <v>5</v>
          </cell>
          <cell r="L4857" t="str">
            <v>Drama</v>
          </cell>
          <cell r="M4857">
            <v>0</v>
          </cell>
        </row>
        <row r="4858">
          <cell r="A4858" t="str">
            <v>Andrew Niccol</v>
          </cell>
          <cell r="B4858">
            <v>102</v>
          </cell>
          <cell r="C4858">
            <v>316842</v>
          </cell>
          <cell r="D4858" t="str">
            <v>Drama|Thriller</v>
          </cell>
          <cell r="E4858" t="str">
            <v>Good KillÂ </v>
          </cell>
          <cell r="F4858" t="str">
            <v>http://www.imdb.com/title/tt3297330/?ref_=fn_tt_tt_1</v>
          </cell>
          <cell r="G4858" t="str">
            <v>English</v>
          </cell>
          <cell r="H4858" t="str">
            <v>USA</v>
          </cell>
          <cell r="I4858">
            <v>0</v>
          </cell>
          <cell r="J4858">
            <v>2014</v>
          </cell>
          <cell r="K4858">
            <v>6.4</v>
          </cell>
          <cell r="L4858" t="str">
            <v>Drama</v>
          </cell>
          <cell r="M4858" t="str">
            <v>Thriller</v>
          </cell>
        </row>
        <row r="4859">
          <cell r="A4859" t="str">
            <v>Ol Parker</v>
          </cell>
          <cell r="B4859">
            <v>103</v>
          </cell>
          <cell r="C4859">
            <v>0</v>
          </cell>
          <cell r="D4859" t="str">
            <v>Drama|Romance</v>
          </cell>
          <cell r="E4859" t="str">
            <v>Now Is GoodÂ </v>
          </cell>
          <cell r="F4859" t="str">
            <v>http://www.imdb.com/title/tt1937264/?ref_=fn_tt_tt_1</v>
          </cell>
          <cell r="G4859" t="str">
            <v>English</v>
          </cell>
          <cell r="H4859" t="str">
            <v>UK</v>
          </cell>
          <cell r="I4859">
            <v>0</v>
          </cell>
          <cell r="J4859">
            <v>2012</v>
          </cell>
          <cell r="K4859">
            <v>7.2</v>
          </cell>
          <cell r="L4859" t="str">
            <v>Drama</v>
          </cell>
          <cell r="M4859" t="str">
            <v>Romance</v>
          </cell>
        </row>
        <row r="4860">
          <cell r="A4860" t="str">
            <v>Patrick Gilles</v>
          </cell>
          <cell r="B4860">
            <v>90</v>
          </cell>
          <cell r="C4860">
            <v>0</v>
          </cell>
          <cell r="D4860" t="str">
            <v>History</v>
          </cell>
          <cell r="E4860" t="str">
            <v>America Is Still the PlaceÂ </v>
          </cell>
          <cell r="F4860" t="str">
            <v>http://www.imdb.com/title/tt3417110/?ref_=fn_tt_tt_1</v>
          </cell>
          <cell r="G4860" t="str">
            <v>English</v>
          </cell>
          <cell r="H4860" t="str">
            <v>USA</v>
          </cell>
          <cell r="I4860">
            <v>0</v>
          </cell>
          <cell r="J4860">
            <v>2015</v>
          </cell>
          <cell r="K4860">
            <v>7.5</v>
          </cell>
          <cell r="L4860" t="str">
            <v>History</v>
          </cell>
          <cell r="M4860">
            <v>0</v>
          </cell>
        </row>
        <row r="4861">
          <cell r="A4861" t="str">
            <v>Georgia Hilton</v>
          </cell>
          <cell r="B4861">
            <v>122</v>
          </cell>
          <cell r="C4861">
            <v>0</v>
          </cell>
          <cell r="D4861" t="str">
            <v>Action|Mystery|Thriller</v>
          </cell>
          <cell r="E4861" t="str">
            <v>SubconsciousÂ </v>
          </cell>
          <cell r="F4861" t="str">
            <v>http://www.imdb.com/title/tt2909932/?ref_=fn_tt_tt_1</v>
          </cell>
          <cell r="G4861" t="str">
            <v>English</v>
          </cell>
          <cell r="H4861" t="str">
            <v>USA</v>
          </cell>
          <cell r="I4861">
            <v>0</v>
          </cell>
          <cell r="J4861">
            <v>2015</v>
          </cell>
          <cell r="K4861">
            <v>2.2000000000000002</v>
          </cell>
          <cell r="L4861" t="str">
            <v>Action</v>
          </cell>
          <cell r="M4861" t="str">
            <v>Mystery</v>
          </cell>
          <cell r="N4861" t="str">
            <v>Thriller</v>
          </cell>
        </row>
        <row r="4862">
          <cell r="A4862" t="str">
            <v>Justin Paul Miller</v>
          </cell>
          <cell r="B4862">
            <v>90</v>
          </cell>
          <cell r="C4862">
            <v>0</v>
          </cell>
          <cell r="D4862" t="str">
            <v>Comedy|Mystery|Thriller</v>
          </cell>
          <cell r="E4862" t="str">
            <v>The Sound and the ShadowÂ </v>
          </cell>
          <cell r="F4862" t="str">
            <v>http://www.imdb.com/title/tt2190180/?ref_=fn_tt_tt_1</v>
          </cell>
          <cell r="G4862" t="str">
            <v>English</v>
          </cell>
          <cell r="H4862" t="str">
            <v>USA</v>
          </cell>
          <cell r="I4862">
            <v>0</v>
          </cell>
          <cell r="J4862">
            <v>2014</v>
          </cell>
          <cell r="K4862">
            <v>8.3000000000000007</v>
          </cell>
          <cell r="L4862" t="str">
            <v>Comedy</v>
          </cell>
          <cell r="M4862" t="str">
            <v>Mystery</v>
          </cell>
          <cell r="N4862" t="str">
            <v>Thriller</v>
          </cell>
        </row>
        <row r="4863">
          <cell r="A4863" t="str">
            <v>Eric England</v>
          </cell>
          <cell r="B4863">
            <v>81</v>
          </cell>
          <cell r="C4863">
            <v>0</v>
          </cell>
          <cell r="D4863" t="str">
            <v>Drama|Horror|Mystery|Thriller</v>
          </cell>
          <cell r="E4863" t="str">
            <v>RoadsideÂ </v>
          </cell>
          <cell r="F4863" t="str">
            <v>http://www.imdb.com/title/tt1958007/?ref_=fn_tt_tt_1</v>
          </cell>
          <cell r="G4863" t="str">
            <v>English</v>
          </cell>
          <cell r="H4863" t="str">
            <v>USA</v>
          </cell>
          <cell r="I4863">
            <v>0</v>
          </cell>
          <cell r="J4863">
            <v>2013</v>
          </cell>
          <cell r="K4863">
            <v>4.0999999999999996</v>
          </cell>
          <cell r="L4863" t="str">
            <v>Drama</v>
          </cell>
          <cell r="M4863" t="str">
            <v>Horror</v>
          </cell>
          <cell r="N4863" t="str">
            <v>Mystery</v>
          </cell>
          <cell r="O4863" t="str">
            <v>Thriller</v>
          </cell>
        </row>
        <row r="4864">
          <cell r="A4864" t="str">
            <v>Stacy Peralta</v>
          </cell>
          <cell r="B4864">
            <v>91</v>
          </cell>
          <cell r="C4864">
            <v>1293295</v>
          </cell>
          <cell r="D4864" t="str">
            <v>Documentary|Sport</v>
          </cell>
          <cell r="E4864" t="str">
            <v>Dogtown and Z-BoysÂ </v>
          </cell>
          <cell r="F4864" t="str">
            <v>http://www.imdb.com/title/tt0275309/?ref_=fn_tt_tt_1</v>
          </cell>
          <cell r="G4864" t="str">
            <v>English</v>
          </cell>
          <cell r="H4864" t="str">
            <v>USA</v>
          </cell>
          <cell r="I4864">
            <v>0</v>
          </cell>
          <cell r="J4864">
            <v>2001</v>
          </cell>
          <cell r="K4864">
            <v>7.7</v>
          </cell>
          <cell r="L4864" t="str">
            <v>Documentary</v>
          </cell>
          <cell r="M4864" t="str">
            <v>Sport</v>
          </cell>
        </row>
        <row r="4865">
          <cell r="A4865" t="str">
            <v>Tim Kring</v>
          </cell>
          <cell r="B4865">
            <v>60</v>
          </cell>
          <cell r="C4865">
            <v>0</v>
          </cell>
          <cell r="D4865" t="str">
            <v>Drama|Fantasy|Sci-Fi|Thriller</v>
          </cell>
          <cell r="E4865" t="str">
            <v xml:space="preserve">HeroesÂ             </v>
          </cell>
          <cell r="F4865" t="str">
            <v>http://www.imdb.com/title/tt0813715/?ref_=fn_tt_tt_1</v>
          </cell>
          <cell r="G4865" t="str">
            <v>English</v>
          </cell>
          <cell r="H4865" t="str">
            <v>USA</v>
          </cell>
          <cell r="I4865">
            <v>0</v>
          </cell>
          <cell r="K4865">
            <v>7.7</v>
          </cell>
          <cell r="L4865" t="str">
            <v>Drama</v>
          </cell>
          <cell r="M4865" t="str">
            <v>Fantasy</v>
          </cell>
          <cell r="N4865" t="str">
            <v>Sci-Fi</v>
          </cell>
          <cell r="O4865" t="str">
            <v>Thriller</v>
          </cell>
        </row>
        <row r="4866">
          <cell r="A4866" t="str">
            <v>Brendon Small</v>
          </cell>
          <cell r="B4866">
            <v>22</v>
          </cell>
          <cell r="C4866">
            <v>0</v>
          </cell>
          <cell r="D4866" t="str">
            <v>Animation|Comedy|Drama</v>
          </cell>
          <cell r="E4866" t="str">
            <v xml:space="preserve">Home MoviesÂ             </v>
          </cell>
          <cell r="F4866" t="str">
            <v>http://www.imdb.com/title/tt0197159/?ref_=fn_tt_tt_1</v>
          </cell>
          <cell r="G4866" t="str">
            <v>English</v>
          </cell>
          <cell r="H4866" t="str">
            <v>USA</v>
          </cell>
          <cell r="I4866">
            <v>0</v>
          </cell>
          <cell r="K4866">
            <v>8.1999999999999993</v>
          </cell>
          <cell r="L4866" t="str">
            <v>Animation</v>
          </cell>
          <cell r="M4866" t="str">
            <v>Comedy</v>
          </cell>
          <cell r="N4866" t="str">
            <v>Drama</v>
          </cell>
        </row>
        <row r="4867">
          <cell r="A4867" t="str">
            <v>Ari Kirschenbaum</v>
          </cell>
          <cell r="B4867">
            <v>84</v>
          </cell>
          <cell r="C4867">
            <v>25918</v>
          </cell>
          <cell r="D4867" t="str">
            <v>Drama|Horror|Mystery|Thriller</v>
          </cell>
          <cell r="E4867" t="str">
            <v>FabledÂ </v>
          </cell>
          <cell r="F4867" t="str">
            <v>http://www.imdb.com/title/tt0299863/?ref_=fn_tt_tt_1</v>
          </cell>
          <cell r="G4867" t="str">
            <v>English</v>
          </cell>
          <cell r="H4867" t="str">
            <v>USA</v>
          </cell>
          <cell r="I4867">
            <v>0</v>
          </cell>
          <cell r="J4867">
            <v>2002</v>
          </cell>
          <cell r="K4867">
            <v>5.8</v>
          </cell>
          <cell r="L4867" t="str">
            <v>Drama</v>
          </cell>
          <cell r="M4867" t="str">
            <v>Horror</v>
          </cell>
          <cell r="N4867" t="str">
            <v>Mystery</v>
          </cell>
          <cell r="O4867" t="str">
            <v>Thriller</v>
          </cell>
        </row>
        <row r="4868">
          <cell r="A4868" t="str">
            <v>Doug Block</v>
          </cell>
          <cell r="B4868">
            <v>90</v>
          </cell>
          <cell r="C4868">
            <v>84689</v>
          </cell>
          <cell r="D4868" t="str">
            <v>Documentary</v>
          </cell>
          <cell r="E4868" t="str">
            <v>51 Birch StreetÂ </v>
          </cell>
          <cell r="F4868" t="str">
            <v>http://www.imdb.com/title/tt0468442/?ref_=fn_tt_tt_1</v>
          </cell>
          <cell r="G4868" t="str">
            <v>English</v>
          </cell>
          <cell r="H4868" t="str">
            <v>Germany</v>
          </cell>
          <cell r="I4868">
            <v>0</v>
          </cell>
          <cell r="J4868">
            <v>2005</v>
          </cell>
          <cell r="K4868">
            <v>7.5</v>
          </cell>
          <cell r="L4868" t="str">
            <v>Documentary</v>
          </cell>
          <cell r="M4868">
            <v>0</v>
          </cell>
        </row>
        <row r="4869">
          <cell r="A4869" t="str">
            <v>Eric Kripke</v>
          </cell>
          <cell r="B4869">
            <v>43</v>
          </cell>
          <cell r="C4869">
            <v>0</v>
          </cell>
          <cell r="D4869" t="str">
            <v>Action|Adventure|Drama|Sci-Fi</v>
          </cell>
          <cell r="E4869" t="str">
            <v xml:space="preserve">RevolutionÂ             </v>
          </cell>
          <cell r="F4869" t="str">
            <v>http://www.imdb.com/title/tt2070791/?ref_=fn_tt_tt_1</v>
          </cell>
          <cell r="G4869" t="str">
            <v>English</v>
          </cell>
          <cell r="H4869" t="str">
            <v>USA</v>
          </cell>
          <cell r="I4869">
            <v>0</v>
          </cell>
          <cell r="K4869">
            <v>6.7</v>
          </cell>
          <cell r="L4869" t="str">
            <v>Action</v>
          </cell>
          <cell r="M4869" t="str">
            <v>Adventure</v>
          </cell>
          <cell r="N4869" t="str">
            <v>Drama</v>
          </cell>
          <cell r="O4869" t="str">
            <v>Sci-Fi</v>
          </cell>
        </row>
        <row r="4870">
          <cell r="A4870" t="str">
            <v>Paul Fierlinger</v>
          </cell>
          <cell r="B4870">
            <v>83</v>
          </cell>
          <cell r="C4870">
            <v>246574</v>
          </cell>
          <cell r="D4870" t="str">
            <v>Animation|Drama</v>
          </cell>
          <cell r="E4870" t="str">
            <v>My Dog TulipÂ </v>
          </cell>
          <cell r="F4870" t="str">
            <v>http://www.imdb.com/title/tt0843358/?ref_=fn_tt_tt_1</v>
          </cell>
          <cell r="G4870" t="str">
            <v>English</v>
          </cell>
          <cell r="H4870" t="str">
            <v>USA</v>
          </cell>
          <cell r="I4870">
            <v>0</v>
          </cell>
          <cell r="J4870">
            <v>2009</v>
          </cell>
          <cell r="K4870">
            <v>6.9</v>
          </cell>
          <cell r="L4870" t="str">
            <v>Animation</v>
          </cell>
          <cell r="M4870" t="str">
            <v>Drama</v>
          </cell>
        </row>
        <row r="4871">
          <cell r="A4871" t="str">
            <v>Yorgos Lanthimos</v>
          </cell>
          <cell r="B4871">
            <v>94</v>
          </cell>
          <cell r="C4871">
            <v>110197</v>
          </cell>
          <cell r="D4871" t="str">
            <v>Drama|Thriller</v>
          </cell>
          <cell r="E4871" t="str">
            <v>DogtoothÂ </v>
          </cell>
          <cell r="F4871" t="str">
            <v>http://www.imdb.com/title/tt1379182/?ref_=fn_tt_tt_1</v>
          </cell>
          <cell r="G4871" t="str">
            <v>Greek</v>
          </cell>
          <cell r="H4871" t="str">
            <v>Greece</v>
          </cell>
          <cell r="I4871">
            <v>0</v>
          </cell>
          <cell r="J4871">
            <v>2009</v>
          </cell>
          <cell r="K4871">
            <v>7.3</v>
          </cell>
          <cell r="L4871" t="str">
            <v>Drama</v>
          </cell>
          <cell r="M4871" t="str">
            <v>Thriller</v>
          </cell>
        </row>
        <row r="4872">
          <cell r="A4872" t="str">
            <v>Lauren Lazin</v>
          </cell>
          <cell r="B4872">
            <v>112</v>
          </cell>
          <cell r="C4872">
            <v>7707563</v>
          </cell>
          <cell r="D4872" t="str">
            <v>Biography|Documentary|Music</v>
          </cell>
          <cell r="E4872" t="str">
            <v>Tupac: ResurrectionÂ </v>
          </cell>
          <cell r="F4872" t="str">
            <v>http://www.imdb.com/title/tt0343121/?ref_=fn_tt_tt_1</v>
          </cell>
          <cell r="G4872" t="str">
            <v>English</v>
          </cell>
          <cell r="H4872" t="str">
            <v>USA</v>
          </cell>
          <cell r="I4872">
            <v>0</v>
          </cell>
          <cell r="J4872">
            <v>2003</v>
          </cell>
          <cell r="K4872">
            <v>8</v>
          </cell>
          <cell r="L4872" t="str">
            <v>Biography</v>
          </cell>
          <cell r="M4872" t="str">
            <v>Documentary</v>
          </cell>
          <cell r="N4872" t="str">
            <v>Music</v>
          </cell>
        </row>
        <row r="4873">
          <cell r="A4873" t="str">
            <v>Niall Johnson</v>
          </cell>
          <cell r="B4873">
            <v>114</v>
          </cell>
          <cell r="C4873">
            <v>0</v>
          </cell>
          <cell r="D4873" t="str">
            <v>Drama</v>
          </cell>
          <cell r="E4873" t="str">
            <v>The Big SwapÂ </v>
          </cell>
          <cell r="F4873" t="str">
            <v>http://www.imdb.com/title/tt0118717/?ref_=fn_tt_tt_1</v>
          </cell>
          <cell r="G4873" t="str">
            <v>English</v>
          </cell>
          <cell r="H4873" t="str">
            <v>UK</v>
          </cell>
          <cell r="I4873">
            <v>0</v>
          </cell>
          <cell r="J4873">
            <v>1998</v>
          </cell>
          <cell r="K4873">
            <v>5.6</v>
          </cell>
          <cell r="L4873" t="str">
            <v>Drama</v>
          </cell>
          <cell r="M4873">
            <v>0</v>
          </cell>
        </row>
        <row r="4874">
          <cell r="A4874" t="str">
            <v>Florence Ayisi</v>
          </cell>
          <cell r="B4874">
            <v>104</v>
          </cell>
          <cell r="C4874">
            <v>32631</v>
          </cell>
          <cell r="D4874" t="str">
            <v>Documentary</v>
          </cell>
          <cell r="E4874" t="str">
            <v>Sisters in LawÂ </v>
          </cell>
          <cell r="F4874" t="str">
            <v>http://www.imdb.com/title/tt0474361/?ref_=fn_tt_tt_1</v>
          </cell>
          <cell r="G4874" t="str">
            <v>English</v>
          </cell>
          <cell r="H4874" t="str">
            <v>Cameroon</v>
          </cell>
          <cell r="I4874">
            <v>0</v>
          </cell>
          <cell r="J4874">
            <v>2005</v>
          </cell>
          <cell r="K4874">
            <v>7.5</v>
          </cell>
          <cell r="L4874" t="str">
            <v>Documentary</v>
          </cell>
          <cell r="M4874">
            <v>0</v>
          </cell>
        </row>
        <row r="4875">
          <cell r="A4875" t="str">
            <v>John D. Hancock</v>
          </cell>
          <cell r="B4875">
            <v>110</v>
          </cell>
          <cell r="C4875">
            <v>1711</v>
          </cell>
          <cell r="D4875" t="str">
            <v>Drama|Music</v>
          </cell>
          <cell r="E4875" t="str">
            <v>The Looking GlassÂ </v>
          </cell>
          <cell r="F4875" t="str">
            <v>http://www.imdb.com/title/tt2912776/?ref_=fn_tt_tt_1</v>
          </cell>
          <cell r="G4875" t="str">
            <v>English</v>
          </cell>
          <cell r="H4875" t="str">
            <v>USA</v>
          </cell>
          <cell r="I4875">
            <v>0</v>
          </cell>
          <cell r="J4875">
            <v>2015</v>
          </cell>
          <cell r="K4875">
            <v>6.6</v>
          </cell>
          <cell r="L4875" t="str">
            <v>Drama</v>
          </cell>
          <cell r="M4875" t="str">
            <v>Music</v>
          </cell>
        </row>
        <row r="4876">
          <cell r="A4876" t="str">
            <v>Pece Dingo</v>
          </cell>
          <cell r="B4876">
            <v>94</v>
          </cell>
          <cell r="C4876">
            <v>0</v>
          </cell>
          <cell r="D4876" t="str">
            <v>Horror</v>
          </cell>
          <cell r="E4876" t="str">
            <v>Midnight CabaretÂ </v>
          </cell>
          <cell r="F4876" t="str">
            <v>http://www.imdb.com/title/tt0100146/?ref_=fn_tt_tt_1</v>
          </cell>
          <cell r="G4876" t="str">
            <v>English</v>
          </cell>
          <cell r="H4876" t="str">
            <v>USA</v>
          </cell>
          <cell r="I4876">
            <v>0</v>
          </cell>
          <cell r="J4876">
            <v>1990</v>
          </cell>
          <cell r="K4876">
            <v>4.5</v>
          </cell>
          <cell r="L4876" t="str">
            <v>Horror</v>
          </cell>
          <cell r="M4876">
            <v>0</v>
          </cell>
        </row>
        <row r="4877">
          <cell r="A4877" t="str">
            <v>Michael Kang</v>
          </cell>
          <cell r="B4877">
            <v>75</v>
          </cell>
          <cell r="C4877">
            <v>47111</v>
          </cell>
          <cell r="D4877" t="str">
            <v>Comedy|Drama</v>
          </cell>
          <cell r="E4877" t="str">
            <v>The MotelÂ </v>
          </cell>
          <cell r="F4877" t="str">
            <v>http://www.imdb.com/title/tt0436607/?ref_=fn_tt_tt_1</v>
          </cell>
          <cell r="G4877" t="str">
            <v>Cantonese</v>
          </cell>
          <cell r="H4877" t="str">
            <v>USA</v>
          </cell>
          <cell r="I4877">
            <v>0</v>
          </cell>
          <cell r="J4877">
            <v>2005</v>
          </cell>
          <cell r="K4877">
            <v>6.8</v>
          </cell>
          <cell r="L4877" t="str">
            <v>Comedy</v>
          </cell>
          <cell r="M4877" t="str">
            <v>Drama</v>
          </cell>
        </row>
        <row r="4878">
          <cell r="A4878" t="str">
            <v>Sally Wainwright</v>
          </cell>
          <cell r="B4878">
            <v>58</v>
          </cell>
          <cell r="C4878">
            <v>0</v>
          </cell>
          <cell r="D4878" t="str">
            <v>Crime|Drama</v>
          </cell>
          <cell r="E4878" t="str">
            <v xml:space="preserve">Happy ValleyÂ             </v>
          </cell>
          <cell r="F4878" t="str">
            <v>http://www.imdb.com/title/tt3428912/?ref_=fn_tt_tt_1</v>
          </cell>
          <cell r="G4878" t="str">
            <v>English</v>
          </cell>
          <cell r="H4878" t="str">
            <v>UK</v>
          </cell>
          <cell r="I4878">
            <v>0</v>
          </cell>
          <cell r="K4878">
            <v>8.5</v>
          </cell>
          <cell r="L4878" t="str">
            <v>Crime</v>
          </cell>
          <cell r="M4878" t="str">
            <v>Drama</v>
          </cell>
        </row>
        <row r="4879">
          <cell r="A4879" t="str">
            <v>Lori Silverbush</v>
          </cell>
          <cell r="B4879">
            <v>86</v>
          </cell>
          <cell r="C4879">
            <v>0</v>
          </cell>
          <cell r="D4879" t="str">
            <v>Drama</v>
          </cell>
          <cell r="E4879" t="str">
            <v>On the OutsÂ </v>
          </cell>
          <cell r="F4879" t="str">
            <v>http://www.imdb.com/title/tt0389235/?ref_=fn_tt_tt_1</v>
          </cell>
          <cell r="G4879" t="str">
            <v>English</v>
          </cell>
          <cell r="H4879" t="str">
            <v>USA</v>
          </cell>
          <cell r="I4879">
            <v>0</v>
          </cell>
          <cell r="J4879">
            <v>2004</v>
          </cell>
          <cell r="K4879">
            <v>6.9</v>
          </cell>
          <cell r="L4879" t="str">
            <v>Drama</v>
          </cell>
          <cell r="M4879">
            <v>0</v>
          </cell>
        </row>
        <row r="4880">
          <cell r="A4880" t="str">
            <v>Jeff Nichols</v>
          </cell>
          <cell r="B4880">
            <v>92</v>
          </cell>
          <cell r="C4880">
            <v>45661</v>
          </cell>
          <cell r="D4880" t="str">
            <v>Drama|Thriller</v>
          </cell>
          <cell r="E4880" t="str">
            <v>Shotgun StoriesÂ </v>
          </cell>
          <cell r="F4880" t="str">
            <v>http://www.imdb.com/title/tt0952682/?ref_=fn_tt_tt_1</v>
          </cell>
          <cell r="G4880" t="str">
            <v>English</v>
          </cell>
          <cell r="H4880" t="str">
            <v>USA</v>
          </cell>
          <cell r="I4880">
            <v>0</v>
          </cell>
          <cell r="J4880">
            <v>2007</v>
          </cell>
          <cell r="K4880">
            <v>7.3</v>
          </cell>
          <cell r="L4880" t="str">
            <v>Drama</v>
          </cell>
          <cell r="M4880" t="str">
            <v>Thriller</v>
          </cell>
        </row>
        <row r="4881">
          <cell r="A4881" t="str">
            <v>Stuart Hazeldine</v>
          </cell>
          <cell r="B4881">
            <v>101</v>
          </cell>
          <cell r="C4881">
            <v>0</v>
          </cell>
          <cell r="D4881" t="str">
            <v>Mystery|Thriller</v>
          </cell>
          <cell r="E4881" t="str">
            <v>ExamÂ </v>
          </cell>
          <cell r="F4881" t="str">
            <v>http://www.imdb.com/title/tt1258197/?ref_=fn_tt_tt_1</v>
          </cell>
          <cell r="G4881" t="str">
            <v>English</v>
          </cell>
          <cell r="H4881" t="str">
            <v>UK</v>
          </cell>
          <cell r="I4881">
            <v>0</v>
          </cell>
          <cell r="J4881">
            <v>2009</v>
          </cell>
          <cell r="K4881">
            <v>6.9</v>
          </cell>
          <cell r="L4881" t="str">
            <v>Mystery</v>
          </cell>
          <cell r="M4881" t="str">
            <v>Thriller</v>
          </cell>
        </row>
        <row r="4882">
          <cell r="A4882" t="str">
            <v>Rachel Goldenberg</v>
          </cell>
          <cell r="B4882">
            <v>93</v>
          </cell>
          <cell r="C4882">
            <v>0</v>
          </cell>
          <cell r="D4882" t="str">
            <v>Drama|Musical</v>
          </cell>
          <cell r="E4882" t="str">
            <v>Sunday School MusicalÂ </v>
          </cell>
          <cell r="F4882" t="str">
            <v>http://www.imdb.com/title/tt1270792/?ref_=fn_tt_tt_1</v>
          </cell>
          <cell r="G4882" t="str">
            <v>English</v>
          </cell>
          <cell r="H4882" t="str">
            <v>USA</v>
          </cell>
          <cell r="I4882">
            <v>0</v>
          </cell>
          <cell r="J4882">
            <v>2008</v>
          </cell>
          <cell r="K4882">
            <v>2.5</v>
          </cell>
          <cell r="L4882" t="str">
            <v>Drama</v>
          </cell>
          <cell r="M4882" t="str">
            <v>Musical</v>
          </cell>
        </row>
        <row r="4883">
          <cell r="A4883" t="str">
            <v>Jamin Winans</v>
          </cell>
          <cell r="B4883">
            <v>107</v>
          </cell>
          <cell r="C4883">
            <v>0</v>
          </cell>
          <cell r="D4883" t="str">
            <v>Action|Drama|Fantasy|Sci-Fi</v>
          </cell>
          <cell r="E4883" t="str">
            <v>InkÂ </v>
          </cell>
          <cell r="F4883" t="str">
            <v>http://www.imdb.com/title/tt1071804/?ref_=fn_tt_tt_1</v>
          </cell>
          <cell r="G4883" t="str">
            <v>English</v>
          </cell>
          <cell r="H4883" t="str">
            <v>USA</v>
          </cell>
          <cell r="I4883">
            <v>0</v>
          </cell>
          <cell r="J4883">
            <v>2009</v>
          </cell>
          <cell r="K4883">
            <v>7</v>
          </cell>
          <cell r="L4883" t="str">
            <v>Action</v>
          </cell>
          <cell r="M4883" t="str">
            <v>Drama</v>
          </cell>
          <cell r="N4883" t="str">
            <v>Fantasy</v>
          </cell>
          <cell r="O4883" t="str">
            <v>Sci-Fi</v>
          </cell>
        </row>
        <row r="4884">
          <cell r="A4884" t="str">
            <v>Jason Naumann</v>
          </cell>
          <cell r="B4884">
            <v>35</v>
          </cell>
          <cell r="C4884">
            <v>0</v>
          </cell>
          <cell r="D4884" t="str">
            <v>Comedy|Short</v>
          </cell>
          <cell r="E4884" t="str">
            <v>Jesus PeopleÂ </v>
          </cell>
          <cell r="F4884" t="str">
            <v>http://www.imdb.com/title/tt1003002/?ref_=fn_tt_tt_1</v>
          </cell>
          <cell r="G4884" t="str">
            <v>English</v>
          </cell>
          <cell r="H4884" t="str">
            <v>USA</v>
          </cell>
          <cell r="I4884">
            <v>0</v>
          </cell>
          <cell r="J4884">
            <v>2007</v>
          </cell>
          <cell r="K4884">
            <v>6.9</v>
          </cell>
          <cell r="L4884" t="str">
            <v>Comedy</v>
          </cell>
          <cell r="M4884" t="str">
            <v>Short</v>
          </cell>
        </row>
        <row r="4885">
          <cell r="A4885" t="str">
            <v>Matt Cimber</v>
          </cell>
          <cell r="B4885">
            <v>108</v>
          </cell>
          <cell r="C4885">
            <v>0</v>
          </cell>
          <cell r="D4885" t="str">
            <v>Crime|Drama</v>
          </cell>
          <cell r="E4885" t="str">
            <v>ButterflyÂ </v>
          </cell>
          <cell r="F4885" t="str">
            <v>http://www.imdb.com/title/tt0082122/?ref_=fn_tt_tt_1</v>
          </cell>
          <cell r="G4885" t="str">
            <v>English</v>
          </cell>
          <cell r="H4885" t="str">
            <v>USA</v>
          </cell>
          <cell r="I4885">
            <v>0</v>
          </cell>
          <cell r="J4885">
            <v>1982</v>
          </cell>
          <cell r="K4885">
            <v>4.5</v>
          </cell>
          <cell r="L4885" t="str">
            <v>Crime</v>
          </cell>
          <cell r="M4885" t="str">
            <v>Drama</v>
          </cell>
        </row>
        <row r="4886">
          <cell r="A4886" t="str">
            <v>Nicolas Winding Refn</v>
          </cell>
          <cell r="B4886">
            <v>92</v>
          </cell>
          <cell r="C4886">
            <v>104792</v>
          </cell>
          <cell r="D4886" t="str">
            <v>Action|Biography|Crime|Drama</v>
          </cell>
          <cell r="E4886" t="str">
            <v>BronsonÂ </v>
          </cell>
          <cell r="F4886" t="str">
            <v>http://www.imdb.com/title/tt1172570/?ref_=fn_tt_tt_1</v>
          </cell>
          <cell r="G4886" t="str">
            <v>English</v>
          </cell>
          <cell r="H4886" t="str">
            <v>UK</v>
          </cell>
          <cell r="I4886">
            <v>0</v>
          </cell>
          <cell r="J4886">
            <v>2008</v>
          </cell>
          <cell r="K4886">
            <v>7.1</v>
          </cell>
          <cell r="L4886" t="str">
            <v>Action</v>
          </cell>
          <cell r="M4886" t="str">
            <v>Biography</v>
          </cell>
          <cell r="N4886" t="str">
            <v>Crime</v>
          </cell>
          <cell r="O4886" t="str">
            <v>Drama</v>
          </cell>
        </row>
        <row r="4887">
          <cell r="A4887" t="str">
            <v>Tom Tykwer</v>
          </cell>
          <cell r="B4887">
            <v>119</v>
          </cell>
          <cell r="C4887">
            <v>59774</v>
          </cell>
          <cell r="D4887" t="str">
            <v>Comedy|Drama|Romance</v>
          </cell>
          <cell r="E4887" t="str">
            <v>3Â </v>
          </cell>
          <cell r="F4887" t="str">
            <v>http://www.imdb.com/title/tt1517177/?ref_=fn_tt_tt_1</v>
          </cell>
          <cell r="G4887" t="str">
            <v>German</v>
          </cell>
          <cell r="H4887" t="str">
            <v>Germany</v>
          </cell>
          <cell r="I4887">
            <v>0</v>
          </cell>
          <cell r="J4887">
            <v>2010</v>
          </cell>
          <cell r="K4887">
            <v>6.8</v>
          </cell>
          <cell r="L4887" t="str">
            <v>Comedy</v>
          </cell>
          <cell r="M4887" t="str">
            <v>Drama</v>
          </cell>
          <cell r="N4887" t="str">
            <v>Romance</v>
          </cell>
        </row>
        <row r="4888">
          <cell r="A4888" t="str">
            <v>Jay Duplass</v>
          </cell>
          <cell r="B4888">
            <v>84</v>
          </cell>
          <cell r="C4888">
            <v>140016</v>
          </cell>
          <cell r="D4888" t="str">
            <v>Comedy|Drama|Horror|Romance</v>
          </cell>
          <cell r="E4888" t="str">
            <v>BagheadÂ </v>
          </cell>
          <cell r="F4888" t="str">
            <v>http://www.imdb.com/title/tt0923600/?ref_=fn_tt_tt_1</v>
          </cell>
          <cell r="G4888" t="str">
            <v>English</v>
          </cell>
          <cell r="H4888" t="str">
            <v>USA</v>
          </cell>
          <cell r="I4888">
            <v>0</v>
          </cell>
          <cell r="J4888">
            <v>2008</v>
          </cell>
          <cell r="K4888">
            <v>6</v>
          </cell>
          <cell r="L4888" t="str">
            <v>Comedy</v>
          </cell>
          <cell r="M4888" t="str">
            <v>Drama</v>
          </cell>
          <cell r="N4888" t="str">
            <v>Horror</v>
          </cell>
          <cell r="O4888" t="str">
            <v>Romance</v>
          </cell>
        </row>
        <row r="4889">
          <cell r="A4889" t="str">
            <v>Livingston Oden</v>
          </cell>
          <cell r="B4889">
            <v>89</v>
          </cell>
          <cell r="C4889">
            <v>0</v>
          </cell>
          <cell r="D4889" t="str">
            <v>Comedy|Horror|Mystery|Thriller</v>
          </cell>
          <cell r="E4889" t="str">
            <v>SolitudeÂ </v>
          </cell>
          <cell r="F4889" t="str">
            <v>http://www.imdb.com/title/tt3565836/?ref_=fn_tt_tt_1</v>
          </cell>
          <cell r="G4889" t="str">
            <v>English</v>
          </cell>
          <cell r="H4889" t="str">
            <v>USA</v>
          </cell>
          <cell r="I4889">
            <v>0</v>
          </cell>
          <cell r="J4889">
            <v>2014</v>
          </cell>
          <cell r="K4889">
            <v>6.8</v>
          </cell>
          <cell r="L4889" t="str">
            <v>Comedy</v>
          </cell>
          <cell r="M4889" t="str">
            <v>Horror</v>
          </cell>
          <cell r="N4889" t="str">
            <v>Mystery</v>
          </cell>
          <cell r="O4889" t="str">
            <v>Thriller</v>
          </cell>
        </row>
        <row r="4890">
          <cell r="A4890" t="str">
            <v>Carl Theodor Dreyer</v>
          </cell>
          <cell r="B4890">
            <v>126</v>
          </cell>
          <cell r="C4890">
            <v>0</v>
          </cell>
          <cell r="D4890" t="str">
            <v>Drama|Fantasy</v>
          </cell>
          <cell r="E4890" t="str">
            <v>OrdetÂ </v>
          </cell>
          <cell r="F4890" t="str">
            <v>http://www.imdb.com/title/tt0048452/?ref_=fn_tt_tt_1</v>
          </cell>
          <cell r="G4890" t="str">
            <v>Danish</v>
          </cell>
          <cell r="H4890" t="str">
            <v>Denmark</v>
          </cell>
          <cell r="I4890">
            <v>0</v>
          </cell>
          <cell r="J4890">
            <v>1955</v>
          </cell>
          <cell r="K4890">
            <v>8.1</v>
          </cell>
          <cell r="L4890" t="str">
            <v>Drama</v>
          </cell>
          <cell r="M4890" t="str">
            <v>Fantasy</v>
          </cell>
        </row>
        <row r="4891">
          <cell r="A4891" t="str">
            <v>Marianna Palka</v>
          </cell>
          <cell r="B4891">
            <v>86</v>
          </cell>
          <cell r="C4891">
            <v>15542</v>
          </cell>
          <cell r="D4891" t="str">
            <v>Comedy|Drama|Romance</v>
          </cell>
          <cell r="E4891" t="str">
            <v>Good DickÂ </v>
          </cell>
          <cell r="F4891" t="str">
            <v>http://www.imdb.com/title/tt0944101/?ref_=fn_tt_tt_1</v>
          </cell>
          <cell r="G4891" t="str">
            <v>English</v>
          </cell>
          <cell r="H4891" t="str">
            <v>USA</v>
          </cell>
          <cell r="I4891">
            <v>0</v>
          </cell>
          <cell r="J4891">
            <v>2008</v>
          </cell>
          <cell r="K4891">
            <v>6.5</v>
          </cell>
          <cell r="L4891" t="str">
            <v>Comedy</v>
          </cell>
          <cell r="M4891" t="str">
            <v>Drama</v>
          </cell>
          <cell r="N4891" t="str">
            <v>Romance</v>
          </cell>
        </row>
        <row r="4892">
          <cell r="A4892" t="str">
            <v>Rania Attieh</v>
          </cell>
          <cell r="B4892">
            <v>93</v>
          </cell>
          <cell r="C4892">
            <v>0</v>
          </cell>
          <cell r="D4892" t="str">
            <v>Drama|Sci-Fi|Thriller</v>
          </cell>
          <cell r="E4892" t="str">
            <v>H.Â </v>
          </cell>
          <cell r="F4892" t="str">
            <v>http://www.imdb.com/title/tt3666210/?ref_=fn_tt_tt_1</v>
          </cell>
          <cell r="G4892" t="str">
            <v>English</v>
          </cell>
          <cell r="H4892" t="str">
            <v>USA</v>
          </cell>
          <cell r="I4892">
            <v>0</v>
          </cell>
          <cell r="J4892">
            <v>2014</v>
          </cell>
          <cell r="K4892">
            <v>6.3</v>
          </cell>
          <cell r="L4892" t="str">
            <v>Drama</v>
          </cell>
          <cell r="M4892" t="str">
            <v>Sci-Fi</v>
          </cell>
          <cell r="N4892" t="str">
            <v>Thriller</v>
          </cell>
        </row>
        <row r="4893">
          <cell r="A4893" t="str">
            <v>Pat Holden</v>
          </cell>
          <cell r="B4893">
            <v>86</v>
          </cell>
          <cell r="C4893">
            <v>0</v>
          </cell>
          <cell r="D4893" t="str">
            <v>Horror</v>
          </cell>
          <cell r="E4893" t="str">
            <v>When the Lights Went OutÂ </v>
          </cell>
          <cell r="F4893" t="str">
            <v>http://www.imdb.com/title/tt1743993/?ref_=fn_tt_tt_1</v>
          </cell>
          <cell r="G4893" t="str">
            <v>English</v>
          </cell>
          <cell r="H4893" t="str">
            <v>UK</v>
          </cell>
          <cell r="I4893">
            <v>0</v>
          </cell>
          <cell r="J4893">
            <v>2012</v>
          </cell>
          <cell r="K4893">
            <v>5.4</v>
          </cell>
          <cell r="L4893" t="str">
            <v>Horror</v>
          </cell>
          <cell r="M4893">
            <v>0</v>
          </cell>
        </row>
        <row r="4894">
          <cell r="A4894" t="str">
            <v>Eric Bugbee</v>
          </cell>
          <cell r="B4894">
            <v>98</v>
          </cell>
          <cell r="C4894">
            <v>0</v>
          </cell>
          <cell r="D4894" t="str">
            <v>Action|Drama|Sport</v>
          </cell>
          <cell r="E4894" t="str">
            <v>Heroes of DirtÂ </v>
          </cell>
          <cell r="F4894" t="str">
            <v>http://www.imdb.com/title/tt1934172/?ref_=fn_tt_tt_1</v>
          </cell>
          <cell r="G4894" t="str">
            <v>English</v>
          </cell>
          <cell r="H4894" t="str">
            <v>USA</v>
          </cell>
          <cell r="I4894">
            <v>0</v>
          </cell>
          <cell r="J4894">
            <v>2015</v>
          </cell>
          <cell r="K4894">
            <v>7.1</v>
          </cell>
          <cell r="L4894" t="str">
            <v>Action</v>
          </cell>
          <cell r="M4894" t="str">
            <v>Drama</v>
          </cell>
          <cell r="N4894" t="str">
            <v>Sport</v>
          </cell>
        </row>
        <row r="4895">
          <cell r="A4895" t="str">
            <v>Zal Batmanglij</v>
          </cell>
          <cell r="B4895">
            <v>85</v>
          </cell>
          <cell r="C4895">
            <v>405614</v>
          </cell>
          <cell r="D4895" t="str">
            <v>Drama|Mystery|Sci-Fi|Thriller</v>
          </cell>
          <cell r="E4895" t="str">
            <v>Sound of My VoiceÂ </v>
          </cell>
          <cell r="F4895" t="str">
            <v>http://www.imdb.com/title/tt1748207/?ref_=fn_tt_tt_1</v>
          </cell>
          <cell r="G4895" t="str">
            <v>English</v>
          </cell>
          <cell r="H4895" t="str">
            <v>USA</v>
          </cell>
          <cell r="I4895">
            <v>0</v>
          </cell>
          <cell r="J4895">
            <v>2011</v>
          </cell>
          <cell r="K4895">
            <v>6.7</v>
          </cell>
          <cell r="L4895" t="str">
            <v>Drama</v>
          </cell>
          <cell r="M4895" t="str">
            <v>Mystery</v>
          </cell>
          <cell r="N4895" t="str">
            <v>Sci-Fi</v>
          </cell>
          <cell r="O4895" t="str">
            <v>Thriller</v>
          </cell>
        </row>
        <row r="4896">
          <cell r="A4896" t="str">
            <v>Peter Chelsom</v>
          </cell>
          <cell r="B4896">
            <v>100</v>
          </cell>
          <cell r="C4896">
            <v>2643689</v>
          </cell>
          <cell r="D4896" t="str">
            <v>Comedy|Drama</v>
          </cell>
          <cell r="E4896" t="str">
            <v>The MightyÂ </v>
          </cell>
          <cell r="F4896" t="str">
            <v>http://www.imdb.com/title/tt0119670/?ref_=fn_tt_tt_1</v>
          </cell>
          <cell r="G4896" t="str">
            <v>English</v>
          </cell>
          <cell r="H4896" t="str">
            <v>USA</v>
          </cell>
          <cell r="I4896">
            <v>0</v>
          </cell>
          <cell r="J4896">
            <v>1998</v>
          </cell>
          <cell r="K4896">
            <v>7.3</v>
          </cell>
          <cell r="L4896" t="str">
            <v>Comedy</v>
          </cell>
          <cell r="M4896" t="str">
            <v>Drama</v>
          </cell>
        </row>
        <row r="4897">
          <cell r="A4897" t="str">
            <v>John Reinhardt</v>
          </cell>
          <cell r="B4897">
            <v>68</v>
          </cell>
          <cell r="C4897">
            <v>0</v>
          </cell>
          <cell r="D4897" t="str">
            <v>Crime|Drama</v>
          </cell>
          <cell r="E4897" t="str">
            <v>Open SecretÂ </v>
          </cell>
          <cell r="F4897" t="str">
            <v>http://www.imdb.com/title/tt0040671/?ref_=fn_tt_tt_1</v>
          </cell>
          <cell r="G4897" t="str">
            <v>English</v>
          </cell>
          <cell r="H4897" t="str">
            <v>USA</v>
          </cell>
          <cell r="I4897">
            <v>0</v>
          </cell>
          <cell r="J4897">
            <v>1948</v>
          </cell>
          <cell r="K4897">
            <v>7.1</v>
          </cell>
          <cell r="L4897" t="str">
            <v>Crime</v>
          </cell>
          <cell r="M4897" t="str">
            <v>Drama</v>
          </cell>
        </row>
        <row r="4898">
          <cell r="A4898" t="str">
            <v>Laslo Benedek</v>
          </cell>
          <cell r="B4898">
            <v>106</v>
          </cell>
          <cell r="C4898">
            <v>0</v>
          </cell>
          <cell r="D4898" t="str">
            <v>Crime|Horror|Thriller</v>
          </cell>
          <cell r="E4898" t="str">
            <v>The Night VisitorÂ </v>
          </cell>
          <cell r="F4898" t="str">
            <v>http://www.imdb.com/title/tt0066141/?ref_=fn_tt_tt_1</v>
          </cell>
          <cell r="G4898" t="str">
            <v>English</v>
          </cell>
          <cell r="H4898" t="str">
            <v>USA</v>
          </cell>
          <cell r="I4898">
            <v>0</v>
          </cell>
          <cell r="J4898">
            <v>1971</v>
          </cell>
          <cell r="K4898">
            <v>6.8</v>
          </cell>
          <cell r="L4898" t="str">
            <v>Crime</v>
          </cell>
          <cell r="M4898" t="str">
            <v>Horror</v>
          </cell>
          <cell r="N4898" t="str">
            <v>Thriller</v>
          </cell>
        </row>
        <row r="4899">
          <cell r="A4899" t="str">
            <v>Julie Davis</v>
          </cell>
          <cell r="B4899">
            <v>86</v>
          </cell>
          <cell r="C4899">
            <v>33598</v>
          </cell>
          <cell r="D4899" t="str">
            <v>Comedy|Romance</v>
          </cell>
          <cell r="E4899" t="str">
            <v>I Love You, Don't Touch Me!Â </v>
          </cell>
          <cell r="F4899" t="str">
            <v>http://www.imdb.com/title/tt0130019/?ref_=fn_tt_tt_1</v>
          </cell>
          <cell r="G4899" t="str">
            <v>English</v>
          </cell>
          <cell r="H4899" t="str">
            <v>USA</v>
          </cell>
          <cell r="I4899">
            <v>0</v>
          </cell>
          <cell r="J4899">
            <v>1997</v>
          </cell>
          <cell r="K4899">
            <v>5.4</v>
          </cell>
          <cell r="L4899" t="str">
            <v>Comedy</v>
          </cell>
          <cell r="M4899" t="str">
            <v>Romance</v>
          </cell>
        </row>
        <row r="4900">
          <cell r="A4900" t="str">
            <v>Daniel Schechter</v>
          </cell>
          <cell r="B4900">
            <v>87</v>
          </cell>
          <cell r="C4900">
            <v>0</v>
          </cell>
          <cell r="D4900" t="str">
            <v>Comedy</v>
          </cell>
          <cell r="E4900" t="str">
            <v>Supporting CharactersÂ </v>
          </cell>
          <cell r="F4900" t="str">
            <v>http://www.imdb.com/title/tt1874789/?ref_=fn_tt_tt_1</v>
          </cell>
          <cell r="G4900" t="str">
            <v>English</v>
          </cell>
          <cell r="H4900" t="str">
            <v>USA</v>
          </cell>
          <cell r="I4900">
            <v>0</v>
          </cell>
          <cell r="J4900">
            <v>2012</v>
          </cell>
          <cell r="K4900">
            <v>6.3</v>
          </cell>
          <cell r="L4900" t="str">
            <v>Comedy</v>
          </cell>
          <cell r="M4900">
            <v>0</v>
          </cell>
        </row>
        <row r="4901">
          <cell r="A4901" t="str">
            <v>Matt Johnson</v>
          </cell>
          <cell r="B4901">
            <v>83</v>
          </cell>
          <cell r="C4901">
            <v>0</v>
          </cell>
          <cell r="D4901" t="str">
            <v>Crime|Drama|Thriller</v>
          </cell>
          <cell r="E4901" t="str">
            <v>The DirtiesÂ </v>
          </cell>
          <cell r="F4901" t="str">
            <v>http://www.imdb.com/title/tt2334896/?ref_=fn_tt_tt_1</v>
          </cell>
          <cell r="G4901" t="str">
            <v>English</v>
          </cell>
          <cell r="H4901" t="str">
            <v>Canada</v>
          </cell>
          <cell r="I4901">
            <v>0</v>
          </cell>
          <cell r="J4901">
            <v>2013</v>
          </cell>
          <cell r="K4901">
            <v>6.7</v>
          </cell>
          <cell r="L4901" t="str">
            <v>Crime</v>
          </cell>
          <cell r="M4901" t="str">
            <v>Drama</v>
          </cell>
          <cell r="N4901" t="str">
            <v>Thriller</v>
          </cell>
        </row>
        <row r="4902">
          <cell r="A4902" t="str">
            <v>Bruno Barreto</v>
          </cell>
          <cell r="B4902">
            <v>99</v>
          </cell>
          <cell r="C4902">
            <v>0</v>
          </cell>
          <cell r="D4902" t="str">
            <v>Comedy|Drama|Romance</v>
          </cell>
          <cell r="E4902" t="str">
            <v>GabrielaÂ </v>
          </cell>
          <cell r="F4902" t="str">
            <v>http://www.imdb.com/title/tt0085575/?ref_=fn_tt_tt_1</v>
          </cell>
          <cell r="G4902" t="str">
            <v>Portuguese</v>
          </cell>
          <cell r="H4902" t="str">
            <v>Brazil</v>
          </cell>
          <cell r="I4902">
            <v>0</v>
          </cell>
          <cell r="J4902">
            <v>1983</v>
          </cell>
          <cell r="K4902">
            <v>6.4</v>
          </cell>
          <cell r="L4902" t="str">
            <v>Comedy</v>
          </cell>
          <cell r="M4902" t="str">
            <v>Drama</v>
          </cell>
          <cell r="N4902" t="str">
            <v>Romance</v>
          </cell>
        </row>
        <row r="4903">
          <cell r="A4903" t="str">
            <v>Daniel Mellitz</v>
          </cell>
          <cell r="B4903">
            <v>90</v>
          </cell>
          <cell r="C4903">
            <v>0</v>
          </cell>
          <cell r="D4903" t="str">
            <v>Comedy|Drama</v>
          </cell>
          <cell r="E4903" t="str">
            <v>The Naked ApeÂ </v>
          </cell>
          <cell r="F4903" t="str">
            <v>http://www.imdb.com/title/tt0381053/?ref_=fn_tt_tt_1</v>
          </cell>
          <cell r="G4903" t="str">
            <v>English</v>
          </cell>
          <cell r="H4903" t="str">
            <v>USA</v>
          </cell>
          <cell r="I4903">
            <v>0</v>
          </cell>
          <cell r="J4903">
            <v>2006</v>
          </cell>
          <cell r="K4903">
            <v>4.7</v>
          </cell>
          <cell r="L4903" t="str">
            <v>Comedy</v>
          </cell>
          <cell r="M4903" t="str">
            <v>Drama</v>
          </cell>
        </row>
        <row r="4904">
          <cell r="A4904" t="str">
            <v>Martin Scorsese</v>
          </cell>
          <cell r="B4904">
            <v>117</v>
          </cell>
          <cell r="C4904">
            <v>321952</v>
          </cell>
          <cell r="D4904" t="str">
            <v>Documentary|Music</v>
          </cell>
          <cell r="E4904" t="str">
            <v>The Last WaltzÂ </v>
          </cell>
          <cell r="F4904" t="str">
            <v>http://www.imdb.com/title/tt0077838/?ref_=fn_tt_tt_1</v>
          </cell>
          <cell r="G4904" t="str">
            <v>English</v>
          </cell>
          <cell r="H4904" t="str">
            <v>USA</v>
          </cell>
          <cell r="I4904">
            <v>0</v>
          </cell>
          <cell r="J4904">
            <v>1978</v>
          </cell>
          <cell r="K4904">
            <v>8.1999999999999993</v>
          </cell>
          <cell r="L4904" t="str">
            <v>Documentary</v>
          </cell>
          <cell r="M4904" t="str">
            <v>Music</v>
          </cell>
        </row>
        <row r="4905">
          <cell r="A4905" t="str">
            <v>Bradley Rust Gray</v>
          </cell>
          <cell r="B4905">
            <v>79</v>
          </cell>
          <cell r="C4905">
            <v>24705</v>
          </cell>
          <cell r="D4905" t="str">
            <v>Drama</v>
          </cell>
          <cell r="E4905" t="str">
            <v>The Exploding GirlÂ </v>
          </cell>
          <cell r="F4905" t="str">
            <v>http://www.imdb.com/title/tt1294161/?ref_=fn_tt_tt_1</v>
          </cell>
          <cell r="G4905" t="str">
            <v>English</v>
          </cell>
          <cell r="H4905" t="str">
            <v>USA</v>
          </cell>
          <cell r="I4905">
            <v>0</v>
          </cell>
          <cell r="J4905">
            <v>2009</v>
          </cell>
          <cell r="K4905">
            <v>6.3</v>
          </cell>
          <cell r="L4905" t="str">
            <v>Drama</v>
          </cell>
          <cell r="M4905">
            <v>0</v>
          </cell>
        </row>
        <row r="4906">
          <cell r="A4906" t="str">
            <v>Andrew Bujalski</v>
          </cell>
          <cell r="B4906">
            <v>109</v>
          </cell>
          <cell r="C4906">
            <v>0</v>
          </cell>
          <cell r="D4906" t="str">
            <v>Comedy</v>
          </cell>
          <cell r="E4906" t="str">
            <v>Mutual AppreciationÂ </v>
          </cell>
          <cell r="F4906" t="str">
            <v>http://www.imdb.com/title/tt0446747/?ref_=fn_tt_tt_1</v>
          </cell>
          <cell r="G4906" t="str">
            <v>English</v>
          </cell>
          <cell r="H4906" t="str">
            <v>USA</v>
          </cell>
          <cell r="I4906">
            <v>0</v>
          </cell>
          <cell r="J4906">
            <v>2005</v>
          </cell>
          <cell r="K4906">
            <v>6.9</v>
          </cell>
          <cell r="L4906" t="str">
            <v>Comedy</v>
          </cell>
          <cell r="M4906">
            <v>0</v>
          </cell>
        </row>
        <row r="4907">
          <cell r="A4907" t="str">
            <v>Ben Wheatley</v>
          </cell>
          <cell r="B4907">
            <v>93</v>
          </cell>
          <cell r="C4907">
            <v>9609</v>
          </cell>
          <cell r="D4907" t="str">
            <v>Comedy|Crime|Drama</v>
          </cell>
          <cell r="E4907" t="str">
            <v>Down TerraceÂ </v>
          </cell>
          <cell r="F4907" t="str">
            <v>http://www.imdb.com/title/tt1489167/?ref_=fn_tt_tt_1</v>
          </cell>
          <cell r="G4907" t="str">
            <v>English</v>
          </cell>
          <cell r="H4907" t="str">
            <v>UK</v>
          </cell>
          <cell r="I4907">
            <v>0</v>
          </cell>
          <cell r="J4907">
            <v>2009</v>
          </cell>
          <cell r="K4907">
            <v>6.5</v>
          </cell>
          <cell r="L4907" t="str">
            <v>Comedy</v>
          </cell>
          <cell r="M4907" t="str">
            <v>Crime</v>
          </cell>
          <cell r="N4907" t="str">
            <v>Drama</v>
          </cell>
        </row>
        <row r="4908">
          <cell r="A4908" t="str">
            <v>Andrew Bujalski</v>
          </cell>
          <cell r="B4908">
            <v>85</v>
          </cell>
          <cell r="C4908">
            <v>0</v>
          </cell>
          <cell r="D4908" t="str">
            <v>Comedy|Drama</v>
          </cell>
          <cell r="E4908" t="str">
            <v>Funny Ha HaÂ </v>
          </cell>
          <cell r="F4908" t="str">
            <v>http://www.imdb.com/title/tt0327753/?ref_=fn_tt_tt_1</v>
          </cell>
          <cell r="G4908" t="str">
            <v>English</v>
          </cell>
          <cell r="H4908" t="str">
            <v>USA</v>
          </cell>
          <cell r="I4908">
            <v>0</v>
          </cell>
          <cell r="J4908">
            <v>2002</v>
          </cell>
          <cell r="K4908">
            <v>6.4</v>
          </cell>
          <cell r="L4908" t="str">
            <v>Comedy</v>
          </cell>
          <cell r="M4908" t="str">
            <v>Drama</v>
          </cell>
        </row>
        <row r="4909">
          <cell r="A4909" t="str">
            <v>Uwe Boll</v>
          </cell>
          <cell r="B4909">
            <v>80</v>
          </cell>
          <cell r="C4909">
            <v>0</v>
          </cell>
          <cell r="D4909" t="str">
            <v>Action|Crime|Thriller</v>
          </cell>
          <cell r="E4909" t="str">
            <v>RampageÂ </v>
          </cell>
          <cell r="F4909" t="str">
            <v>http://www.imdb.com/title/tt1337057/?ref_=fn_tt_tt_1</v>
          </cell>
          <cell r="G4909" t="str">
            <v>English</v>
          </cell>
          <cell r="H4909" t="str">
            <v>Canada</v>
          </cell>
          <cell r="I4909">
            <v>0</v>
          </cell>
          <cell r="J4909">
            <v>2009</v>
          </cell>
          <cell r="K4909">
            <v>6.3</v>
          </cell>
          <cell r="L4909" t="str">
            <v>Action</v>
          </cell>
          <cell r="M4909" t="str">
            <v>Crime</v>
          </cell>
          <cell r="N4909" t="str">
            <v>Thriller</v>
          </cell>
        </row>
        <row r="4910">
          <cell r="A4910" t="str">
            <v>Marcus Nispel</v>
          </cell>
          <cell r="B4910">
            <v>91</v>
          </cell>
          <cell r="C4910">
            <v>0</v>
          </cell>
          <cell r="D4910" t="str">
            <v>Horror|Mystery|Thriller</v>
          </cell>
          <cell r="E4910" t="str">
            <v>ExeterÂ </v>
          </cell>
          <cell r="F4910" t="str">
            <v>http://www.imdb.com/title/tt1945044/?ref_=fn_tt_tt_1</v>
          </cell>
          <cell r="G4910" t="str">
            <v>English</v>
          </cell>
          <cell r="H4910" t="str">
            <v>USA</v>
          </cell>
          <cell r="I4910">
            <v>0</v>
          </cell>
          <cell r="J4910">
            <v>2015</v>
          </cell>
          <cell r="K4910">
            <v>4.5999999999999996</v>
          </cell>
          <cell r="L4910" t="str">
            <v>Horror</v>
          </cell>
          <cell r="M4910" t="str">
            <v>Mystery</v>
          </cell>
          <cell r="N4910" t="str">
            <v>Thriller</v>
          </cell>
        </row>
        <row r="4911">
          <cell r="A4911" t="str">
            <v>Tadeo Garcia</v>
          </cell>
          <cell r="B4911">
            <v>84</v>
          </cell>
          <cell r="C4911">
            <v>0</v>
          </cell>
          <cell r="D4911" t="str">
            <v>Drama</v>
          </cell>
          <cell r="E4911" t="str">
            <v>On the DownlowÂ </v>
          </cell>
          <cell r="F4911" t="str">
            <v>http://www.imdb.com/title/tt0390323/?ref_=fn_tt_tt_1</v>
          </cell>
          <cell r="G4911" t="str">
            <v>English</v>
          </cell>
          <cell r="H4911" t="str">
            <v>USA</v>
          </cell>
          <cell r="I4911">
            <v>0</v>
          </cell>
          <cell r="J4911">
            <v>2004</v>
          </cell>
          <cell r="K4911">
            <v>6.1</v>
          </cell>
          <cell r="L4911" t="str">
            <v>Drama</v>
          </cell>
          <cell r="M4911">
            <v>0</v>
          </cell>
        </row>
        <row r="4912">
          <cell r="A4912" t="str">
            <v>Ash Baron-Cohen</v>
          </cell>
          <cell r="B4912">
            <v>98</v>
          </cell>
          <cell r="C4912">
            <v>0</v>
          </cell>
          <cell r="D4912" t="str">
            <v>Crime|Drama</v>
          </cell>
          <cell r="E4912" t="str">
            <v>BangÂ </v>
          </cell>
          <cell r="F4912" t="str">
            <v>http://www.imdb.com/title/tt0109266/?ref_=fn_tt_tt_1</v>
          </cell>
          <cell r="G4912" t="str">
            <v>English</v>
          </cell>
          <cell r="H4912" t="str">
            <v>USA</v>
          </cell>
          <cell r="I4912">
            <v>0</v>
          </cell>
          <cell r="J4912">
            <v>1995</v>
          </cell>
          <cell r="K4912">
            <v>6.4</v>
          </cell>
          <cell r="L4912" t="str">
            <v>Crime</v>
          </cell>
          <cell r="M4912" t="str">
            <v>Drama</v>
          </cell>
        </row>
        <row r="4913">
          <cell r="A4913" t="str">
            <v>Scott Smith</v>
          </cell>
          <cell r="B4913">
            <v>87</v>
          </cell>
          <cell r="C4913">
            <v>0</v>
          </cell>
          <cell r="D4913" t="str">
            <v>Comedy|Drama</v>
          </cell>
          <cell r="E4913" t="str">
            <v>Signed Sealed DeliveredÂ </v>
          </cell>
          <cell r="F4913" t="str">
            <v>http://www.imdb.com/title/tt3000844/?ref_=fn_tt_tt_1</v>
          </cell>
          <cell r="G4913" t="str">
            <v>English</v>
          </cell>
          <cell r="H4913" t="str">
            <v>Canada</v>
          </cell>
          <cell r="I4913">
            <v>0</v>
          </cell>
          <cell r="J4913">
            <v>2013</v>
          </cell>
          <cell r="K4913">
            <v>7.7</v>
          </cell>
          <cell r="L4913" t="str">
            <v>Comedy</v>
          </cell>
          <cell r="M4913" t="str">
            <v>Drama</v>
          </cell>
        </row>
        <row r="4914">
          <cell r="A4914" t="str">
            <v>Kevin Williamson</v>
          </cell>
          <cell r="B4914">
            <v>43</v>
          </cell>
          <cell r="C4914">
            <v>0</v>
          </cell>
          <cell r="D4914" t="str">
            <v>Crime|Drama|Mystery|Thriller</v>
          </cell>
          <cell r="E4914" t="str">
            <v xml:space="preserve">The FollowingÂ             </v>
          </cell>
          <cell r="F4914" t="str">
            <v>http://www.imdb.com/title/tt2071645/?ref_=fn_tt_tt_1</v>
          </cell>
          <cell r="G4914" t="str">
            <v>English</v>
          </cell>
          <cell r="H4914" t="str">
            <v>USA</v>
          </cell>
          <cell r="I4914">
            <v>0</v>
          </cell>
          <cell r="K4914">
            <v>7.5</v>
          </cell>
          <cell r="L4914" t="str">
            <v>Crime</v>
          </cell>
          <cell r="M4914" t="str">
            <v>Drama</v>
          </cell>
          <cell r="N4914" t="str">
            <v>Mystery</v>
          </cell>
          <cell r="O4914" t="str">
            <v>Thriller</v>
          </cell>
        </row>
        <row r="4915">
          <cell r="A4915" t="str">
            <v>Daniel Hsia</v>
          </cell>
          <cell r="B4915">
            <v>100</v>
          </cell>
          <cell r="C4915">
            <v>10443</v>
          </cell>
          <cell r="D4915" t="str">
            <v>Comedy|Drama|Romance</v>
          </cell>
          <cell r="E4915" t="str">
            <v>Shanghai CallingÂ </v>
          </cell>
          <cell r="F4915" t="str">
            <v>http://www.imdb.com/title/tt2070597/?ref_=fn_tt_tt_1</v>
          </cell>
          <cell r="G4915" t="str">
            <v>English</v>
          </cell>
          <cell r="H4915" t="str">
            <v>USA</v>
          </cell>
          <cell r="I4915">
            <v>0</v>
          </cell>
          <cell r="J4915">
            <v>2012</v>
          </cell>
          <cell r="K4915">
            <v>6.3</v>
          </cell>
          <cell r="L4915" t="str">
            <v>Comedy</v>
          </cell>
          <cell r="M4915" t="str">
            <v>Drama</v>
          </cell>
          <cell r="N4915" t="str">
            <v>Romance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kcorreya rikcorreya" refreshedDate="45574.022990393518" createdVersion="6" refreshedVersion="6" minRefreshableVersion="3" recordCount="4914">
  <cacheSource type="worksheet">
    <worksheetSource name="Table1"/>
  </cacheSource>
  <cacheFields count="19">
    <cacheField name="director_name" numFmtId="0">
      <sharedItems/>
    </cacheField>
    <cacheField name="duration" numFmtId="0">
      <sharedItems containsString="0" containsBlank="1" containsNumber="1" containsInteger="1" minValue="7" maxValue="334"/>
    </cacheField>
    <cacheField name="gross" numFmtId="0">
      <sharedItems containsString="0" containsBlank="1" containsNumber="1" containsInteger="1" minValue="162" maxValue="760505847"/>
    </cacheField>
    <cacheField name="genres" numFmtId="0">
      <sharedItems/>
    </cacheField>
    <cacheField name="movie_title" numFmtId="0">
      <sharedItems count="4911">
        <s v="Tarnation "/>
        <s v="My Date with Drew "/>
        <s v="A Plague So Pleasant "/>
        <s v="The Mongol King "/>
        <s v="Clean "/>
        <s v="Primer "/>
        <s v="Cavite "/>
        <s v="El Mariachi "/>
        <s v="Newlyweds "/>
        <s v="Pink Flamingos "/>
        <s v="The Circle "/>
        <s v="Tin Can Man "/>
        <s v="The Touch "/>
        <s v="London "/>
        <s v="Paranormal Activity "/>
        <s v="The Puffy Chair "/>
        <s v="Stories of Our Lives "/>
        <s v="Breaking Upwards "/>
        <s v="The Ridges "/>
        <s v="Eraserhead "/>
        <s v="Dude, Where's My Dog?! "/>
        <s v="Flywheel "/>
        <s v="All Superheroes Must Die "/>
        <s v="Dry Spell "/>
        <s v="Slacker "/>
        <s v="Manito "/>
        <s v="The Brothers McMullen "/>
        <s v="In the Company of Men "/>
        <s v="Dutch Kills "/>
        <s v="Pink Narcissus "/>
        <s v="The Legend of God's Gun "/>
        <s v="Marilyn Hotchkiss' Ballroom Dancing and Charm School "/>
        <s v="The Lost Skeleton of Cadavra "/>
        <s v="Smiling Fish &amp; Goat on Fire "/>
        <s v="Raymond Did It "/>
        <s v="This Is Martin Bonner "/>
        <s v="George Washington "/>
        <s v="A True Story "/>
        <s v="Osama "/>
        <s v="Counting "/>
        <s v="The Call of Cthulhu "/>
        <s v="Bending Steel "/>
        <s v="The Image Revolution "/>
        <s v="Run, Hide, Die "/>
        <s v="The Blair Witch Project "/>
        <s v="Pi "/>
        <s v="20 Dates "/>
        <s v="The FP "/>
        <s v="Hayride "/>
        <s v="Her Cry: La Llorona Investigation "/>
        <s v="The Brain That Wouldn't Die "/>
        <s v="Super Size Me "/>
        <s v="Tiny Furniture "/>
        <s v="Peace, Propaganda &amp; the Promised Land "/>
        <s v="Happy Christmas "/>
        <s v="Absentia "/>
        <s v="Queen Crab "/>
        <s v="Dawn of the Crescent Moon "/>
        <s v="The Texas Chain Saw Massacre "/>
        <s v="Grave Encounters "/>
        <s v="Windsor Drive "/>
        <s v="Everything Put Together "/>
        <s v="Gory Gory Hallelujah "/>
        <s v="The Stewardesses "/>
        <s v="Another Earth "/>
        <s v="Facing the Giants "/>
        <s v="The Gallows "/>
        <s v="Over the Hill to the Poorhouse "/>
        <s v="Hollywood Shuffle "/>
        <s v="Penitentiary "/>
        <s v="Indie Game: The Movie "/>
        <s v="Echo Dr. "/>
        <s v="The Past is a Grotesque Animal "/>
        <s v="Tiger Orange "/>
        <s v="The Work and the Story "/>
        <s v="Night of the Living Dead "/>
        <s v="Weekend "/>
        <s v="The Blood of My Brother "/>
        <s v="A Dog's Breakfast "/>
        <s v="Une Femme MariÃ©e "/>
        <s v="An American in Hollywood "/>
        <s v="Your Sister's Sister "/>
        <s v="Romantic Schemer "/>
        <s v="Fight to the Finish "/>
        <s v="November "/>
        <s v="The Case of the Grinning Cat "/>
        <s v="Tadpole "/>
        <s v="A Charlie Brown Christmas "/>
        <s v="Antarctic Edge: 70° South "/>
        <s v="Aroused "/>
        <s v="Top Spin "/>
        <s v="Nothing But a Man "/>
        <s v="The Horse Boy "/>
        <s v="Roger &amp; Me "/>
        <s v="The World Is Mine "/>
        <s v="She's Gotta Have It "/>
        <s v="Children of Heaven "/>
        <s v="Butterfly Girl "/>
        <s v="Once "/>
        <s v="Wendy and Lucy "/>
        <s v="Fighting Tommy Riley "/>
        <s v="Mad Max "/>
        <s v="Swingers "/>
        <s v="A Fistful of Dollars "/>
        <s v="She Done Him Wrong "/>
        <s v="Short Cut to Nirvana: Kumbh Mela "/>
        <s v="The Grace Card "/>
        <s v="Middle of Nowhere "/>
        <s v="The Business of Fancydancing "/>
        <s v="Call + Response "/>
        <s v="Malevolence "/>
        <s v="The Man from Earth "/>
        <s v="The Trials of Darryl Hunt "/>
        <s v="An American Girl Holiday "/>
        <s v="Theresa Is a Mother "/>
        <s v="Archaeology of a Woman "/>
        <s v="Perfect Cowboy "/>
        <s v="Cheap Thrills "/>
        <s v="Sanctuary; Quite a Conundrum "/>
        <s v="The Beast from 20,000 Fathoms "/>
        <s v="Metropolitan "/>
        <s v="Burn "/>
        <s v="Urbania "/>
        <s v="Monty Python and the Holy Grail "/>
        <s v="Clerks "/>
        <s v="Little Big Top "/>
        <s v="The Big Parade "/>
        <s v="Graduation Day "/>
        <s v="Chasing Amy "/>
        <s v="Lovely &amp; Amazing "/>
        <s v="Better Luck Tomorrow "/>
        <s v="The Incredibly True Adventure of Two Girls in Love "/>
        <s v="Chuck &amp; Buck "/>
        <s v="American Desi "/>
        <s v="Love and Other Catastrophes "/>
        <s v="I Married a Strange Person! "/>
        <s v="Like Crazy "/>
        <s v="Sugar Town "/>
        <s v="The Canyons "/>
        <s v="The Sticky Fingers of Time "/>
        <s v="Rust "/>
        <s v="The Christmas Bunny "/>
        <s v="UnDivided "/>
        <s v="The Frozen "/>
        <s v="Horse Camp "/>
        <s v="Give Me Shelter "/>
        <s v="Along the Roadside "/>
        <s v="Western Religion "/>
        <s v="Shooting the Warwicks "/>
        <s v="Compliance "/>
        <s v="Death Calls "/>
        <s v="Halloween "/>
        <s v="When the Cat's Away "/>
        <s v="Pieces of April "/>
        <s v="Old Joy "/>
        <s v="3 Backyards "/>
        <s v="Pierrot le Fou "/>
        <s v="Ayurveda: Art of Being "/>
        <s v="First Love, Last Rites "/>
        <s v="Death Race 2000 "/>
        <s v="Locker 13 "/>
        <s v="Anderson's Cross "/>
        <s v="Some Guy Who Kills People "/>
        <s v="Amidst the Devil's Wings "/>
        <s v="Teeth and Blood "/>
        <s v="Tumbleweeds "/>
        <s v="It Happened One Night "/>
        <s v="Alien Zone "/>
        <s v="Housebound "/>
        <s v="American Ninja 2: The Confrontation "/>
        <s v="Rotor DR1 "/>
        <s v="12 Angry Men "/>
        <s v="Royal Kill "/>
        <s v="Cube "/>
        <s v="Trekkies "/>
        <s v="The Evil Dead "/>
        <s v="The Broadway Melody "/>
        <s v="Intolerance: Love's Struggle Throughout the Ages "/>
        <s v="Starsuckers "/>
        <s v="They Will Have to Kill Us First "/>
        <s v="Napoleon Dynamite "/>
        <s v="QuinceaÃ±era "/>
        <s v="I Want Your Money "/>
        <s v="The Beyond "/>
        <s v="Cries &amp; Whispers "/>
        <s v="Filly Brown "/>
        <s v="42nd Street "/>
        <s v="Straight Out of Brooklyn "/>
        <s v="Conversations with Other Women "/>
        <s v="Mutual Friends "/>
        <s v="Rise of the Entrepreneur: The Search for a Better Way "/>
        <s v="Censored Voices "/>
        <s v="The Toxic Avenger "/>
        <s v="Mean Streets "/>
        <s v="May "/>
        <s v="The Perfect Host "/>
        <s v="ZMD: Zombies of Mass Destruction "/>
        <s v="London to Brighton "/>
        <s v="A Separation "/>
        <s v="Kill List "/>
        <s v="Julija in alfa Romeo "/>
        <s v="Fireproof "/>
        <s v="Benji "/>
        <s v="Open Water "/>
        <s v="Kingdom of the Spiders "/>
        <s v="The Station Agent "/>
        <s v="Beyond the Mat "/>
        <s v="The Singles Ward "/>
        <s v="Sholem Aleichem: Laughing in the Darkness "/>
        <s v="Groove "/>
        <s v="The R.M. "/>
        <s v="Twin Falls Idaho "/>
        <s v="Mean Creek "/>
        <s v="Hurricane Streets "/>
        <s v="Never Again "/>
        <s v="Civil Brand "/>
        <s v="Lonesome Jim "/>
        <s v="Deceptive Practice: The Mysteries and Mentors of Ricky Jay "/>
        <s v="The Other Dream Team "/>
        <s v="Johnny Suede "/>
        <s v="Finishing the Game: The Search for a New Bruce Lee "/>
        <s v="Rubber "/>
        <s v="Kiss the Bride "/>
        <s v="The Slaughter Rule "/>
        <s v="Monsters "/>
        <s v="The Living Wake "/>
        <s v="Detention of the Dead "/>
        <s v="Scott Walker: 30 Century Man "/>
        <s v="Insomnia Manica "/>
        <s v="The Outrageous Sophie Tucker "/>
        <s v="Girls Gone Dead "/>
        <s v="Enter Nowhere "/>
        <s v="The King of Najayo "/>
        <s v="Alleluia! The Devil's Carnival "/>
        <s v="Rodeo Girl "/>
        <s v="Born to Fly: Elizabeth Streb vs. Gravity "/>
        <s v="The Little Ponderosa Zoo "/>
        <s v="Diamond Ruff "/>
        <s v="Poultrygeist: Night of the Chicken Dead "/>
        <s v="Love in the Time of Monsters "/>
        <s v="The Dark Hours "/>
        <s v="Bizarre "/>
        <s v="Sweet Sweetback's Baadasssss Song "/>
        <s v="Love Letters "/>
        <s v="Faith Connections "/>
        <s v="A Hard Day's Night "/>
        <s v="The Harvest/La Cosecha "/>
        <s v="4 Months, 3 Weeks and 2 Days "/>
        <s v="Not Cool "/>
        <s v="Woodstock "/>
        <s v="Mercy Streets "/>
        <s v="Arnolds Park "/>
        <s v="Broken Vessels "/>
        <s v="Light from the Darkroom "/>
        <s v="The Maid's Room "/>
        <s v="Top Hat "/>
        <s v="Treachery "/>
        <s v="Stake Land "/>
        <s v="Hav Plenty "/>
        <s v="The Hadza: Last of the First "/>
        <s v="After "/>
        <s v="The Kentucky Fried Movie "/>
        <s v="My Beautiful Laundrette "/>
        <s v="Dead Man's Shoes "/>
        <s v="Hoop Dreams "/>
        <s v="L.I.E. "/>
        <s v="Half Nelson "/>
        <s v="Naturally Native "/>
        <s v="Walter "/>
        <s v="Iraq for Sale: The War Profiteers "/>
        <s v="Aqua Teen Hunger Force Colon Movie Film for Theaters "/>
        <s v="Safety Not Guaranteed "/>
        <s v="The Innkeepers "/>
        <s v="The Conformist "/>
        <s v="Interview with the Assassin "/>
        <s v="All the Boys Love Mandy Lane "/>
        <s v="Bled "/>
        <s v="High Noon "/>
        <s v="Adulterers "/>
        <s v="Crop Circles: Quest for Truth "/>
        <s v="American Graffiti "/>
        <s v="Saints and Soldiers "/>
        <s v="A Farewell to Arms "/>
        <s v="Enter the Dangerous Mind "/>
        <s v="Welcome to the Dollhouse "/>
        <s v="Ruby in Paradise "/>
        <s v="Raising Victor Vargas "/>
        <s v="Live-In Maid "/>
        <s v="Deterrence "/>
        <s v="The Mudge Boy "/>
        <s v="Dead Snow "/>
        <s v="Psycho "/>
        <s v="Time Changer "/>
        <s v="The Hammer "/>
        <s v="Latter Days "/>
        <s v="For a Good Time, Call... "/>
        <s v="Harrison Montgomery "/>
        <s v="Sling Blade "/>
        <s v="Beyond the Valley of the Dolls "/>
        <s v="The House of the Devil "/>
        <s v="The Quiet "/>
        <s v="Fruitvale Station "/>
        <s v="The Brass Teapot "/>
        <s v="Elza "/>
        <s v="Donkey Punch "/>
        <s v="Show Me "/>
        <s v="On the Waterfront "/>
        <s v="Food Chains "/>
        <s v="L!fe Happens "/>
        <s v="Casablanca "/>
        <s v="Banshee Chapter "/>
        <s v="Ask Me Anything "/>
        <s v="Hard Candy "/>
        <s v="Lock, Stock and Two Smoking Barrels "/>
        <s v="Rocky "/>
        <s v="And Then Came Love "/>
        <s v="American Hero "/>
        <s v="Solaris "/>
        <s v="The Fog "/>
        <s v="Sharknado "/>
        <s v="Taxman "/>
        <s v="Man on Wire "/>
        <s v="The Lunchbox "/>
        <s v="Yes "/>
        <s v="Kissing Jessica Stein "/>
        <s v="The Hebrew Hammer "/>
        <s v="Silent Running "/>
        <s v="Tom Jones "/>
        <s v="Unfriended "/>
        <s v="The Howling "/>
        <s v="Chernobyl Diaries "/>
        <s v="Hellraiser "/>
        <s v="Cry_Wolf "/>
        <s v="Transamerica "/>
        <s v="The Devil Inside "/>
        <s v="Love Me Tender "/>
        <s v="Sands of Iwo Jima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Bubba Ho-Tep "/>
        <s v="Slam "/>
        <s v="Brigham City "/>
        <s v="Fiza "/>
        <s v="Orgazmo "/>
        <s v="Dream with the Fishes "/>
        <s v="Blue Car "/>
        <s v="Luminarias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A Lego Brickumentary "/>
        <s v="Hardflip "/>
        <s v="Safe Men "/>
        <s v="Speedway Junky "/>
        <s v="The Specials "/>
        <s v="16 to Life "/>
        <s v="Alone with Her "/>
        <s v="Creative Control "/>
        <s v="Special "/>
        <s v="The Helix... Loaded "/>
        <s v="In Her Line of Fire "/>
        <s v="Heli "/>
        <s v="Karachi se Lahore "/>
        <s v="Loving Annabelle "/>
        <s v="Hits "/>
        <s v="Jimmy and Judy "/>
        <s v="Frat Party "/>
        <s v="Proud "/>
        <s v="Childless "/>
        <s v="Snow White: A Deadly Summer "/>
        <s v="My Last Day Without You "/>
        <s v="Steppin: The Movie "/>
        <s v="Doc Holliday's Revenge "/>
        <s v="Truth or Die "/>
        <s v="The Pet "/>
        <s v="Bang Bang Baby "/>
        <s v="Fear Clinic "/>
        <s v="Zombie Hunter "/>
        <s v="A Fine Step "/>
        <s v="1982 "/>
        <s v="The Sisterhood of Night "/>
        <s v="To Save a Life "/>
        <s v="The Cure "/>
        <s v="Blue Ruin "/>
        <s v="Bloodsport "/>
        <s v="From a Whisper to a Scream "/>
        <s v="Beyond the Black Rainbow "/>
        <s v="The Raid: Redemption "/>
        <s v="The Dead Undead "/>
        <s v="The Vatican Exorcisms "/>
        <s v="The Sleepwalker "/>
        <s v="Dr. No "/>
        <s v="Departure "/>
        <s v="Chicken Tikka Masala "/>
        <s v="Sex, Lies, and Videotape "/>
        <s v="Saw "/>
        <s v="Super Troopers "/>
        <s v="You Can Count on Me "/>
        <s v="The Trouble with Harry "/>
        <s v="But I'm a Cheerleader "/>
        <s v="Home Run "/>
        <s v="Reservoir Dogs "/>
        <s v="The Good, the Bad and the Ugly "/>
        <s v="Blue Like Jazz "/>
        <s v="Down and Out with the Dolls "/>
        <s v="Pink Ribbons, Inc. "/>
        <s v="Certifiably Jonathan "/>
        <s v="The Knife of Don Juan "/>
        <s v="The Charge of the Light Brigade "/>
        <s v="Below Zero "/>
        <s v="Crowsnest "/>
        <s v="Cotton Comes to Harlem "/>
        <s v="The Wicked Within "/>
        <s v="Bleeding Hearts "/>
        <s v="The Woman Chaser "/>
        <s v="The Walking Deceased "/>
        <s v="The Ballad of Gregorio Cortez "/>
        <s v="Friday the 13th Part 2 "/>
        <s v="The Lost Weekend "/>
        <s v="C.H.U.D. "/>
        <s v="Niagara "/>
        <s v="How Green Was My Valley "/>
        <s v="Rebecca "/>
        <s v="Prison "/>
        <s v="Caramel "/>
        <s v="The Celebration "/>
        <s v="Trees Lounge "/>
        <s v="The Basket "/>
        <s v="The 41-Year-Old Virgin Who Knocked Up Sarah Marshall and Felt Superbad About It "/>
        <s v="Forget Me Not "/>
        <s v="The Algerian "/>
        <s v="The Amazing Catfish "/>
        <s v="Taxi Driver "/>
        <s v="Batman: The Movie "/>
        <s v="Stargate SG-1             "/>
        <s v="One to Another "/>
        <s v="The Holy Girl "/>
        <s v="Incident at Loch Ness "/>
        <s v="House at the End of the Drive "/>
        <s v="Queen of the Mountains "/>
        <s v="Lake Mungo "/>
        <s v="Da Sweet Blood of Jesus "/>
        <s v="Shalako "/>
        <s v="Miami Vice             "/>
        <s v="The Tooth Fairy "/>
        <s v="Psycho Beach Party "/>
        <s v="Boynton Beach Club "/>
        <s v="This Is England "/>
        <s v="[Rec] "/>
        <s v="Thirteen "/>
        <s v="Waltz with Bashir "/>
        <s v="The Missing Person "/>
        <s v="The Square "/>
        <s v="The Greatest Movie Ever Sold "/>
        <s v="The Bubble "/>
        <s v="Mr. Smith Goes to Washington "/>
        <s v="Kids "/>
        <s v="The Squid and the Whale "/>
        <s v="Buffalo '66 "/>
        <s v="Insidious "/>
        <s v="Repo Man "/>
        <s v="Nine Queens "/>
        <s v="The Ballad of Jack and Rose "/>
        <s v="The To Do List "/>
        <s v="Killing Zoe "/>
        <s v="The Believer "/>
        <s v="Unsullied "/>
        <s v="Session 9 "/>
        <s v="I Want Someone to Eat Cheese With "/>
        <s v="Hatchet "/>
        <s v="Modern Times "/>
        <s v="Stolen Summer "/>
        <s v="My Name Is Bruce "/>
        <s v="The Salon "/>
        <s v="Road Hard "/>
        <s v="Forty Shades of Blue "/>
        <s v="Pontypool "/>
        <s v="Me You and Five Bucks "/>
        <s v="Wal-Mart: The High Cost of Low Price "/>
        <s v="Fetching Cody "/>
        <s v="Once Upon a Time in Queens "/>
        <s v="Mutant World "/>
        <s v="Checkmate "/>
        <s v="#Horror "/>
        <s v="Eddie: The Sleepwalking Cannibal "/>
        <s v="Neal 'N' Nikki "/>
        <s v="Q "/>
        <s v="Chocolate: Deep Dark Secrets "/>
        <s v="The Jimmy Show "/>
        <s v="Journey from the Fall "/>
        <s v="She Wore a Yellow Ribbon "/>
        <s v="The Conversation "/>
        <s v="Mississippi Mermaid "/>
        <s v="Dracula: Pages from a Virgin's Diary "/>
        <s v="Boom Town "/>
        <s v="You Can't Take It with You "/>
        <s v="From Here to Eternity "/>
        <s v="I Love Your Work "/>
        <s v="Spellbound "/>
        <s v="Conquest of the Planet of the Apes "/>
        <s v="In the Bedroom "/>
        <s v="Happy, Texas "/>
        <s v="My Summer of Love "/>
        <s v="Amigo "/>
        <s v="Living Dark: The Story of Ted the Caver "/>
        <s v="Def-Con 4 "/>
        <s v="Murderball "/>
        <s v="A Nightmare on Elm Street "/>
        <s v="The French Connection "/>
        <s v="Friday the 13th: The Final Chapter "/>
        <s v="The Last Exorcism "/>
        <s v="A Streetcar Named Desire "/>
        <s v="Dr. Strangelove or: How I Learned to Stop Worrying and Love the Bomb "/>
        <s v="El crimen del padre Amaro "/>
        <s v="Beasts of the Southern Wild "/>
        <s v="Battle for the Planet of the Apes "/>
        <s v="Songcatcher "/>
        <s v="Ed and His Dead Mother "/>
        <s v="Travelers and Magicians "/>
        <s v="Hang 'Em High "/>
        <s v="Sublime "/>
        <s v="Independence Daysaster "/>
        <s v="Dysfunctional Friends "/>
        <s v="Closure "/>
        <s v="East Is East "/>
        <s v="River's Edge "/>
        <s v="Northfork "/>
        <s v="Brotherly Love "/>
        <s v="The Marine 4: Moving Target "/>
        <s v="Lolita "/>
        <s v="Hit and Run "/>
        <s v="The Proposition "/>
        <s v="Y Tu MamÃ¡ TambiÃ©n "/>
        <s v="Desert Blue "/>
        <s v="Spun "/>
        <s v="A Man for All Seasons "/>
        <s v="The History Boys "/>
        <s v="Frenzy "/>
        <s v="The Secret in Their Eyes "/>
        <s v="Dreaming of Joseph Lees "/>
        <s v="Diary of the Dead "/>
        <s v="My Life Without Me "/>
        <s v="From Russia with Love "/>
        <s v="Sleeper "/>
        <s v="It Follows "/>
        <s v="Everything You Always Wanted to Know About Sex * But Were Afraid to Ask "/>
        <s v="To Kill a Mockingbird "/>
        <s v="Mad Max 2: The Road Warrior "/>
        <s v="The Legend of Drunken Master "/>
        <s v="Boys Don't Cry "/>
        <s v="Silent House "/>
        <s v="The Lives of Others "/>
        <s v="Courageous "/>
        <s v="The Hustler "/>
        <s v="Smoke Signals "/>
        <s v="Amores Perros "/>
        <s v="Gentleman's Agreement "/>
        <s v="Winter's Bone "/>
        <s v="Alexander's Ragtime Band "/>
        <s v="Me and You and Everyone We Know "/>
        <s v="We Are Your Friends "/>
        <s v="Harsh Times "/>
        <s v="Captive "/>
        <s v="Full Frontal "/>
        <s v="Witchboard "/>
        <s v="Shortbus "/>
        <s v="The Book of Mormon Movie, Volume 1: The Journey "/>
        <s v="No End in Sight "/>
        <s v="The Diary of a Teenage Girl "/>
        <s v="In the Shadow of the Moon "/>
        <s v="Inside Deep Throat "/>
        <s v="Six-String Samurai "/>
        <s v="Return of the Living Dead III "/>
        <s v="Sherrybaby "/>
        <s v="Gangster's Paradise: Jerusalema "/>
        <s v="Freeze Frame "/>
        <s v="Nine Dead "/>
        <s v="To Be Frank, Sinatra at 100 "/>
        <s v="Bananas "/>
        <s v="Rockaway "/>
        <s v="No Man's Land: The Rise of Reeker "/>
        <s v="Small Apartments "/>
        <s v="Coffee Town "/>
        <s v="The Ghastly Love of Johnny X "/>
        <s v="Straight A's "/>
        <s v="A Funny Thing Happened on the Way to the Forum "/>
        <s v="Slacker Uprising "/>
        <s v="The Legend of Hell's Gate: An American Conspiracy "/>
        <s v="The Curse of Downers Grove "/>
        <s v="Shark Lake "/>
        <s v="Against the Wild "/>
        <s v="I Spit on Your Grave "/>
        <s v="Foolish "/>
        <s v="Waitress "/>
        <s v="Exotica "/>
        <s v="Trucker "/>
        <s v="Growing Up Smith "/>
        <s v="Wind Walkers "/>
        <s v="Snow White and the Seven Dwarfs "/>
        <s v="The Dog Lover "/>
        <s v="Seven Samurai "/>
        <s v="Bloody Sunday "/>
        <s v="The Best Years of Our Lives "/>
        <s v="Mi America "/>
        <s v="Lies in Plain Sight "/>
        <s v="Sharkskin "/>
        <s v="The Timber "/>
        <s v="The Valley of Decision "/>
        <s v="Out of the Blue "/>
        <s v="Human Traffic "/>
        <s v="A Nightmare on Elm Street 2: Freddy's Revenge "/>
        <s v="High Tension "/>
        <s v="Friday the 13th: A New Beginning "/>
        <s v="The Last Sin Eater "/>
        <s v="Impact Point "/>
        <s v="Fantasia "/>
        <s v="Show Boat "/>
        <s v="Buffy the Vampire Slayer             "/>
        <s v="The Crying Game "/>
        <s v="Rosemary's Baby "/>
        <s v="The Brave Little Toaster "/>
        <s v="Do You Believe? "/>
        <s v="The Toxic Avenger Part II "/>
        <s v="The Lady from Shanghai "/>
        <s v="Bathing Beauty "/>
        <s v="Get on the Bus "/>
        <s v="Thr3e "/>
        <s v="Always Woodstock "/>
        <s v="Go for It! "/>
        <s v="Yours, Mine and Ours "/>
        <s v="The Cottage "/>
        <s v="Mean Machine "/>
        <s v="Among Giants "/>
        <s v="Jason Goes to Hell: The Final Friday "/>
        <s v="Fat, Sick &amp; Nearly Dead "/>
        <s v="A Haunted House "/>
        <s v="2016: Obama's America "/>
        <s v="Halloween III: Season of the Witch "/>
        <s v="Escape from the Planet of the Apes "/>
        <s v="Hud "/>
        <s v="Kevin Hart: Let Me Explain "/>
        <s v="My Own Private Idaho "/>
        <s v="Garden State "/>
        <s v="Before Sunrise "/>
        <s v="Jesus' Son "/>
        <s v="Robot &amp; Frank "/>
        <s v="The Spectacular Now "/>
        <s v="Religulous "/>
        <s v="Fuel "/>
        <s v="Valley of the Heart's Delight "/>
        <s v="Eye of the Dolphin "/>
        <s v="8: The Mormon Proposition "/>
        <s v="Sleep Dealer "/>
        <s v="Super "/>
        <s v="Christmas Mail "/>
        <s v="Stung "/>
        <s v="The Rise of the Krays "/>
        <s v="Alien Uprising "/>
        <s v="8 Days "/>
        <s v="Jack Brooks: Monster Slayer "/>
        <s v="The Lords of Salem "/>
        <s v="All the Real Girls "/>
        <s v="Yesterday Was a Lie "/>
        <s v="Singin' in the Rain "/>
        <s v="Pinocchio "/>
        <s v="Blazing Saddles "/>
        <s v="Maurice "/>
        <s v="Timecrimes "/>
        <s v="Timber Falls "/>
        <s v="Airborne "/>
        <s v="A Guy Named Joe "/>
        <s v="The Dress "/>
        <s v="Donovan's Reef "/>
        <s v="The Wraith "/>
        <s v="Summer Storm "/>
        <s v="Ulee's Gold "/>
        <s v="The Black Stallion "/>
        <s v="Before Sunset "/>
        <s v="The Omen "/>
        <s v="Tristram Shandy: A Cock and Bull Story "/>
        <s v="Friday the 13th Part VII: The New Blood "/>
        <s v="The Wizard of Oz "/>
        <s v="Young Frankenstein "/>
        <s v="Beer League "/>
        <s v="Some Like It Hot "/>
        <s v="Central Station "/>
        <s v="Pocketful of Miracles "/>
        <s v="Sabrina, the Teenage Witch             "/>
        <s v="Excessive Force "/>
        <s v="Hey Arnold! The Movie "/>
        <s v="Halloween 5 "/>
        <s v="Don Jon "/>
        <s v="The Awakening "/>
        <s v="The Sweeney "/>
        <s v="Shooting Fish "/>
        <s v="Pootie Tang "/>
        <s v="Choke "/>
        <s v="Maria Full of Grace "/>
        <s v="Animal House "/>
        <s v="Goldfinger "/>
        <s v="The Original Kings of Comedy "/>
        <s v="Paranormal Activity 2 "/>
        <s v="Waking Ned Devine "/>
        <s v="A Room with a View "/>
        <s v="The Purge "/>
        <s v="Sinister "/>
        <s v="Martin Lawrence Live: Runteldat "/>
        <s v="Cat on a Hot Tin Roof "/>
        <s v="Beneath the Planet of the Apes "/>
        <s v="Air Bud "/>
        <s v="Jason Lives: Friday the 13th Part VI "/>
        <s v="The Bridge on the River Kwai "/>
        <s v="Spaced Invaders "/>
        <s v="The Apartment "/>
        <s v="Dave Chappelle's Block Party "/>
        <s v="Krush Groove "/>
        <s v="Next Day Air "/>
        <s v="Elmer Gantry "/>
        <s v="Judgment at Nuremberg "/>
        <s v="Red River "/>
        <s v="Phat Girlz "/>
        <s v="Before Midnight "/>
        <s v="Teen Wolf Too "/>
        <s v="Phantasm II "/>
        <s v="Real Women Have Curves "/>
        <s v="Whipped "/>
        <s v="Kama Sutra: A Tale of Love "/>
        <s v="Willy Wonka &amp; the Chocolate Factory "/>
        <s v="Warlock: The Armageddon "/>
        <s v="8 Heads in a Duffel Bag "/>
        <s v="Days of Heaven "/>
        <s v="Tsotsi "/>
        <s v="Happiness "/>
        <s v="DysFunktional Family "/>
        <s v="Tusk "/>
        <s v="Oldboy "/>
        <s v="Hobo with a Shotgun "/>
        <s v="Compadres "/>
        <s v="Freeway "/>
        <s v="Love's Abiding Joy "/>
        <s v="Bachelorette "/>
        <s v="Tim and Eric's Billion Dollar Movie "/>
        <s v="Fort McCoy "/>
        <s v="Just Looking "/>
        <s v="The Divide "/>
        <s v="Demonic "/>
        <s v="My Big Fat Independent Movie "/>
        <s v="The Deported "/>
        <s v="Tanner Hall "/>
        <s v="Open Road "/>
        <s v="30 Nights of Paranormal Activity with the Devil Inside the Girl with the Dragon Tattoo "/>
        <s v="Never Back Down 2: The Beatdown "/>
        <s v="Point Blank "/>
        <s v="Four Single Fathers "/>
        <s v="Something Wicked "/>
        <s v="AWOL-72 "/>
        <s v="Iguana "/>
        <s v="Chicago Overcoat "/>
        <s v="Close Range "/>
        <s v="Amnesiac "/>
        <s v="Freakonomics "/>
        <s v="Unnatural "/>
        <s v="Sardaar Ji "/>
        <s v="Buried "/>
        <s v="Waiting... "/>
        <s v="The Horror Network Vol. 1 "/>
        <s v="Crazy Stone "/>
        <s v="Girl House "/>
        <s v="It's a Wonderful Life "/>
        <s v="The Cooler "/>
        <s v="The Man Who Shot Liberty Valance "/>
        <s v="Beginners "/>
        <s v="Feast "/>
        <s v="Antiviral "/>
        <s v="Sur le seuil "/>
        <s v="Tycoon "/>
        <s v="The Lazarus Effect "/>
        <s v="Whiplash "/>
        <s v="City of God "/>
        <s v="Bella "/>
        <s v="The Opposite Sex "/>
        <s v="Basquiat "/>
        <s v="The Orphanage "/>
        <s v="High Anxiety "/>
        <s v="Day One "/>
        <s v="The Virginity Hit "/>
        <s v="Lords of London "/>
        <s v="Day of the Dead "/>
        <s v="The Descent "/>
        <s v="Gerry "/>
        <s v="The Man from Snowy River "/>
        <s v="The Kids Are All Right "/>
        <s v="Defendor "/>
        <s v="The Full Monty "/>
        <s v="Airplane! "/>
        <s v="Friday "/>
        <s v="Menace II Society "/>
        <s v="Creepshow 2 "/>
        <s v="In Cold Blood "/>
        <s v="The Nun's Story "/>
        <s v="Harper "/>
        <s v="The Witch "/>
        <s v="I Got the Hook Up "/>
        <s v="She's the One "/>
        <s v="Gods and Monsters "/>
        <s v="La otra conquista "/>
        <s v="Ira &amp; Abby "/>
        <s v="Winter Passing "/>
        <s v="D.E.B.S. "/>
        <s v="The Masked Saint "/>
        <s v="The Betrayed "/>
        <s v="2:13 "/>
        <s v="Batman: The Dark Knight Returns, Part 2 "/>
        <s v="Time to Choose "/>
        <s v="In the Name of the King: The Last Job "/>
        <s v="Wicked Blood "/>
        <s v="Dawn Patrol "/>
        <s v="Margin Call "/>
        <s v="Trainspotting "/>
        <s v="Jawbreaker "/>
        <s v="Letters to God "/>
        <s v="Antibirth "/>
        <s v="Run Lola Run "/>
        <s v="Blue Valentine "/>
        <s v="Bend It Like Beckham "/>
        <s v="Leaving Las Vegas "/>
        <s v="Midnight Cowboy "/>
        <s v="Evil Dead II "/>
        <s v="Womb "/>
        <s v="The Pirate "/>
        <s v="The Ballad of Cable Hogue "/>
        <s v="Annie Get Your Gun "/>
        <s v="Network "/>
        <s v="Major Dundee "/>
        <s v="The Good Heart "/>
        <s v="The Hunt "/>
        <s v="Saint John of Las Vegas "/>
        <s v="Le Havre "/>
        <s v="Hell's Angels "/>
        <s v="Gone with the Wind "/>
        <s v="Larry the Cable Guy: Health Inspector "/>
        <s v="Imaginary Heroes "/>
        <s v="Flashdance "/>
        <s v="Elite Squad "/>
        <s v="Layer Cake "/>
        <s v="The Return of the Living Dead "/>
        <s v="Winter in Wartime "/>
        <s v="Grabbers "/>
        <s v="Saw II "/>
        <s v="Shaun of the Dead "/>
        <s v="Of Gods and Men "/>
        <s v="Soul Kitchen "/>
        <s v="Porky's "/>
        <s v="Survival of the Dead "/>
        <s v="Lost in Translation "/>
        <s v="Annie Hall "/>
        <s v="The Greatest Show on Earth "/>
        <s v="Monster's Ball "/>
        <s v="The Front Page "/>
        <s v="The Boy Next Door "/>
        <s v="Trapeze "/>
        <s v="They Live "/>
        <s v="The Great Escape "/>
        <s v="Boyhood "/>
        <s v="Scoop "/>
        <s v="The Wash "/>
        <s v="The Misfits "/>
        <s v="The Night Listener "/>
        <s v="A Haunted House 2 "/>
        <s v="The Rules of Attraction "/>
        <s v="Topaz "/>
        <s v="Four Rooms "/>
        <s v="Secretary "/>
        <s v="Talk Radio "/>
        <s v="Waiting for Guffman "/>
        <s v="Love Stinks "/>
        <s v="You Kill Me "/>
        <s v="Thumbsucker "/>
        <s v="Red State "/>
        <s v="Mirrormask "/>
        <s v="Samsara "/>
        <s v="The Barbarians "/>
        <s v="Poolhall Junkies "/>
        <s v="The Loss of Sexual Innocence "/>
        <s v="Joe "/>
        <s v="The Big Tease "/>
        <s v="Buen DÃ­a, RamÃ³n "/>
        <s v="The Velocity of Gary "/>
        <s v="Mondays in the Sun "/>
        <s v="The Last Time I Committed Suicide "/>
        <s v="Futuro Beach "/>
        <s v="Another Happy Day "/>
        <s v="A Lonely Place to Die "/>
        <s v="The Geographer Drank His Globe Away "/>
        <s v="1776 "/>
        <s v="Inescapable "/>
        <s v="Purple Violets "/>
        <s v="The Veil "/>
        <s v="No Vacancy "/>
        <s v="How to Fall in Love "/>
        <s v="The Perfect Wave "/>
        <s v="Desert Dancer "/>
        <s v="A Christmas Story "/>
        <s v="Bowling for Columbine "/>
        <s v="Friday the 13th Part III "/>
        <s v="The Second Mother "/>
        <s v="The Signal "/>
        <s v="High School Musical "/>
        <s v="Night Watch "/>
        <s v="Class of 1984 "/>
        <s v="One Flew Over the Cuckoo's Nest "/>
        <s v="R.L. Stine's Monsterville: The Cabinet of Souls "/>
        <s v="Silent Movie "/>
        <s v="Airlift "/>
        <s v="Family Plot "/>
        <s v="An Education "/>
        <s v="Control "/>
        <s v="A Nightmare on Elm Street 3: Dream Warriors "/>
        <s v="Monster "/>
        <s v="The Players Club "/>
        <s v="Police Academy "/>
        <s v="The Blue Lagoon "/>
        <s v="Four Weddings and a Funeral "/>
        <s v="Fast Times at Ridgemont High "/>
        <s v="Moby Dick "/>
        <s v="Bound "/>
        <s v="Requiem for a Dream "/>
        <s v="Salvador "/>
        <s v="Donnie Darko "/>
        <s v="Character "/>
        <s v="After.Life "/>
        <s v="Falcon Rising "/>
        <s v="Cargo "/>
        <s v="Hansel &amp; Gretel Get Baked "/>
        <s v="Zipper "/>
        <s v="Thirteen Conversations About One Thing "/>
        <s v="The Names of Love "/>
        <s v="Savage Grace "/>
        <s v="Pat Garrett &amp; Billy the Kid "/>
        <s v="Lady in White "/>
        <s v="The Texas Chainsaw Massacre 2 "/>
        <s v="Without Men "/>
        <s v="Treading Water "/>
        <s v="Good Bye Lenin! "/>
        <s v="Hostel "/>
        <s v="Only God Forgives "/>
        <s v="Mother and Child "/>
        <s v="Lights Out "/>
        <s v="Time Bandits "/>
        <s v="O "/>
        <s v="The Gift "/>
        <s v="The Joneses "/>
        <s v="Rosewater "/>
        <s v="Severance "/>
        <s v="Motherhood "/>
        <s v="The Good Girl "/>
        <s v="The Wave "/>
        <s v="My Dog Skip "/>
        <s v="Remember Me, My Love "/>
        <s v="Bernie "/>
        <s v="Mambo Italiano "/>
        <s v="Wonderland "/>
        <s v="Insidious: Chapter 2 "/>
        <s v="Jackass: The Movie "/>
        <s v="Paranormal Activity 3 "/>
        <s v="Ouija "/>
        <s v="Instructions Not Included "/>
        <s v="Paranormal Activity 4 "/>
        <s v="The Robe "/>
        <s v="The Return of the Pink Panther "/>
        <s v="20,000 Leagues Under the Sea "/>
        <s v="Paranormal Activity: The Marked Ones "/>
        <s v="The Elephant Man "/>
        <s v="Dallas Buyers Club "/>
        <s v="Oculus "/>
        <s v="Clerks II "/>
        <s v="Billy Elliot "/>
        <s v="The Way Way Back "/>
        <s v="House Party 2 "/>
        <s v="Doug's 1st Movie "/>
        <s v="The Apostle "/>
        <s v="Mommie Dearest "/>
        <s v="Our Idiot Brother "/>
        <s v="As Above, So Below "/>
        <s v="Addicted "/>
        <s v="Still Alice "/>
        <s v="The Egyptian "/>
        <s v="Nighthawks "/>
        <s v="Friday the 13th Part VIII: Jason Takes Manhattan "/>
        <s v="My Big Fat Greek Wedding "/>
        <s v="Spring Breakers "/>
        <s v="Halloween: The Curse of Michael Myers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No Escape "/>
        <s v="Solomon and Sheba "/>
        <s v="Fifty Shades of Black "/>
        <s v="The Perfect Match "/>
        <s v="Digimon: The Movie "/>
        <s v="Saved! "/>
        <s v="Robin and Marian "/>
        <s v="The Forsaken "/>
        <s v="Force 10 from Navarone "/>
        <s v="UHF "/>
        <s v="Slums of Beverly Hills "/>
        <s v="Once Upon a Time in the West "/>
        <s v="Made "/>
        <s v="Moon "/>
        <s v="Sea Rex 3D: Journey to a Prehistoric World "/>
        <s v="The Sweet Hereafter "/>
        <s v="Bottle Shock "/>
        <s v="Jekyll and Hyde... Together Again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The Oh in Ohio "/>
        <s v="Atlas Shrugged: Who Is John Galt? "/>
        <s v="Albino Alligator "/>
        <s v="Lovely, Still "/>
        <s v="Decoys "/>
        <s v="The Visit "/>
        <s v="Redacted "/>
        <s v="Fascination "/>
        <s v="Area 51 "/>
        <s v="Sleep Tight "/>
        <s v="Dead Like Me: Life After Death "/>
        <s v="Rudderless "/>
        <s v="We Have Your Husband "/>
        <s v="Dying of the Light "/>
        <s v="Born of War "/>
        <s v="Capricorn One "/>
        <s v="Should've Been Romeo "/>
        <s v="Running Forever "/>
        <s v="Yoga Hosers "/>
        <s v="Take Shelter "/>
        <s v="Let's Kill Ward's Wife "/>
        <s v="All Hat "/>
        <s v="Moms' Night Out "/>
        <s v="The Last Exorcism Part II "/>
        <s v="Chain of Command "/>
        <s v="Chain Letter "/>
        <s v="Closer to the Moon "/>
        <s v="Space: Above and Beyond             "/>
        <s v="God's Not Dead 2 "/>
        <s v="Somewhere in Time "/>
        <s v="The Ten "/>
        <s v="L'auberge espagnole "/>
        <s v="The Sting "/>
        <s v="Chariots of Fire "/>
        <s v="Diary of a Mad Black Woman "/>
        <s v="Shine "/>
        <s v="High Plains Drifter "/>
        <s v="Iris "/>
        <s v="The Chorus "/>
        <s v="Harvard Man "/>
        <s v="R100 "/>
        <s v="Miss Julie "/>
        <s v="Sunshine State "/>
        <s v="Crossover "/>
        <s v="[Rec] 2 "/>
        <s v="Videodrome "/>
        <s v="Metropolis "/>
        <s v="Two Can Play That Game "/>
        <s v="Snatch "/>
        <s v="Madea's Family Reunion "/>
        <s v="Movie 43 "/>
        <s v="Fifty Dead Men Walking "/>
        <s v="Richard III "/>
        <s v="Ta Ra Rum Pum "/>
        <s v="The Godfather "/>
        <s v="Rabbit-Proof Fence "/>
        <s v="Boyz n the Hoo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Van Wilder: Party Liaison "/>
        <s v="The Wrestler "/>
        <s v="Best in Show "/>
        <s v="Escape from New York "/>
        <s v="Daddy Day Camp "/>
        <s v="Mystic Pizza "/>
        <s v="Tales from the Hood "/>
        <s v="The Last King of Scotland "/>
        <s v="Dolphins and Whales 3D: Tribes of the Ocean "/>
        <s v="Pollock "/>
        <s v="200 Cigarettes "/>
        <s v="The Words "/>
        <s v="Casa de mi Padre "/>
        <s v="City Island "/>
        <s v="The Guard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The Great Train Robbery "/>
        <s v="Beastmaster 2: Through the Portal of Time "/>
        <s v="The 5th Quarter "/>
        <s v="The Greatest "/>
        <s v="Snow Flower and the Secret Fan "/>
        <s v="Come Early Morning "/>
        <s v="Lucky Break "/>
        <s v="Surfer, Dude "/>
        <s v="11:14 "/>
        <s v="A Shine of Rainbows "/>
        <s v="The Hit List "/>
        <s v="Song One "/>
        <s v="Freaky Deaky "/>
        <s v="Saint Ralph "/>
        <s v="Eve's Bayou "/>
        <s v="The Barbarian Invasions "/>
        <s v="Whale Rider "/>
        <s v="3 Strikes "/>
        <s v="Torn Curtain "/>
        <s v="House of D "/>
        <s v="The Green Inferno "/>
        <s v="Maniac "/>
        <s v="Police Academy: Mission to Moscow "/>
        <s v="The Wild Bunch "/>
        <s v="My Week with Marilyn "/>
        <s v="Mr. Holland's Opus "/>
        <s v="Crash "/>
        <s v="Eulogy "/>
        <s v="The Secret of Kells "/>
        <s v="Thank You for Smoking "/>
        <s v="Annabelle "/>
        <s v="Bran Nue Dae "/>
        <s v="La Bamba "/>
        <s v="Dressed to Kill "/>
        <s v="The Adventures of Huck Finn "/>
        <s v="Go "/>
        <s v="Friends with Money "/>
        <s v="The Andromeda Strain "/>
        <s v="Bats "/>
        <s v="Shame "/>
        <s v="The Work and the Glory II: American Zion "/>
        <s v="The East "/>
        <s v="A Home at the End of the World "/>
        <s v="Aberdeen "/>
        <s v="The Messenger "/>
        <s v="Tracker "/>
        <s v="The Terminator "/>
        <s v="School Daze "/>
        <s v="College "/>
        <s v="Do the Right Thing "/>
        <s v="Jumping the Broom "/>
        <s v="The Train "/>
        <s v="The Chumscrubber "/>
        <s v="Shade "/>
        <s v="Incendies "/>
        <s v="Pale Rider "/>
        <s v="Dazed and Confused "/>
        <s v="House at the End of the Street "/>
        <s v="End of Watch "/>
        <s v="Things to Do in Denver When You're Dead "/>
        <s v="Automata "/>
        <s v="A Nightmare on Elm Street 4: The Dream Master "/>
        <s v="The Last Days on Mars "/>
        <s v="Crazy Heart "/>
        <s v="On Her Majesty's Secret Service "/>
        <s v="American Psycho "/>
        <s v="The Neon Demon "/>
        <s v="The Piano "/>
        <s v="Magic Mike "/>
        <s v="Live and Let Die "/>
        <s v="Capote "/>
        <s v="Desperado "/>
        <s v="Action Jackson "/>
        <s v="Devil's Due "/>
        <s v="Flirting with Disaster "/>
        <s v="The Devil's Rejects "/>
        <s v="Dope "/>
        <s v="In Too Deep "/>
        <s v="House of 1000 Corpses "/>
        <s v="A Serious Man "/>
        <s v="Warlock "/>
        <s v="Beyond the Lights "/>
        <s v="A Single Man "/>
        <s v="The Last Temptation of Christ "/>
        <s v="Outside Providence "/>
        <s v="Bride &amp; Prejudice "/>
        <s v="Who's Your Caddy? "/>
        <s v="Split Second "/>
        <s v="The Other Side of Heaven "/>
        <s v="Veer-Zaara "/>
        <s v="Redbelt "/>
        <s v="Cyrus "/>
        <s v="A Dog of Flanders "/>
        <s v="Auto Focus "/>
        <s v="Factory Girl "/>
        <s v="We Need to Talk About Kevin "/>
        <s v="The Mighty Macs "/>
        <s v="Losin' It "/>
        <s v="Somewhere "/>
        <s v="Hesher "/>
        <s v="The Heart of Me "/>
        <s v="Freeheld "/>
        <s v="The Extra Man "/>
        <s v="Hard to Be a God "/>
        <s v="Ca$h "/>
        <s v="Wah-Wah "/>
        <s v="The Boondock Saints "/>
        <s v="Z Storm "/>
        <s v="Twixt "/>
        <s v="Snow Queen "/>
        <s v="Alpha and Omega 4: The Legend of the Saw Toothed Cave "/>
        <s v="High School Musical 2 "/>
        <s v="Criminal Activities "/>
        <s v="Nowhere in Africa "/>
        <s v="Ghost World "/>
        <s v="Bottle Rocket "/>
        <s v="Monsoon Wedding "/>
        <s v="Made in Dagenham "/>
        <s v="Diamonds Are Forever "/>
        <s v="Jab Tak Hai Jaan "/>
        <s v="Persepolis "/>
        <s v="Harry Brown "/>
        <s v="Melancholia "/>
        <s v="Cypher "/>
        <s v="American History X "/>
        <s v="Driving Miss Daisy "/>
        <s v="Soul Food "/>
        <s v="Rumble in the Bronx "/>
        <s v="The Hotel New Hampshire "/>
        <s v="Narc "/>
        <s v="Men with Brooms "/>
        <s v="Witless Protection "/>
        <s v="The Work and the Glory "/>
        <s v="Code 46 "/>
        <s v="Outside Bet "/>
        <s v="Black November "/>
        <s v="The Omega Code "/>
        <s v="Juno "/>
        <s v="Pound of Flesh "/>
        <s v="500 Days of Summer "/>
        <s v="Good Night, and Good Luck. "/>
        <s v="Get Low "/>
        <s v="Quo Vadis "/>
        <s v="Far from Men "/>
        <s v="Julia "/>
        <s v="Imagine Me &amp; You "/>
        <s v="Creepshow "/>
        <s v="Top Cat Begins "/>
        <s v="The Karate Kid "/>
        <s v="The Ruins "/>
        <s v="Hot Fuzz "/>
        <s v="The Exorcist "/>
        <s v="Jaws "/>
        <s v="Fortress "/>
        <s v="The Life Before Her Eyes "/>
        <s v="Spider "/>
        <s v="The Good Guy "/>
        <s v="Boiler Room "/>
        <s v="PCU "/>
        <s v="Election "/>
        <s v="Silmido "/>
        <s v="Limbo "/>
        <s v="Pulp Fiction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odern Problems "/>
        <s v="Much Ado About Nothing "/>
        <s v="New Nightmare "/>
        <s v="Drive Me Crazy "/>
        <s v="Half Baked "/>
        <s v="New in Town "/>
        <s v="Bon Cop Bad Cop "/>
        <s v="The Boondock Saints II: All Saints Day "/>
        <s v="Enough Said "/>
        <s v="Easy A "/>
        <s v="Shadow of the Vampire "/>
        <s v="Prom "/>
        <s v="The Pallbearer "/>
        <s v="Held Up "/>
        <s v="Woman on Top "/>
        <s v="Anomalisa "/>
        <s v="8 Women "/>
        <s v="Showdown in Little Tokyo "/>
        <s v="Clay Pigeons "/>
        <s v="It's Kind of a Funny Story "/>
        <s v="When Did You Last See Your Father? "/>
        <s v="Prefontaine "/>
        <s v="The Wicked Lady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Aloft "/>
        <s v="The Rocket: The Legend of Rocket Richard "/>
        <s v="Swelter "/>
        <s v="Mr. Church "/>
        <s v="Code of Honor "/>
        <s v="Extract "/>
        <s v="Albert Nobbs "/>
        <s v="A Nightmare on Elm Street 5: The Dream Child "/>
        <s v="Duel in the Sun "/>
        <s v="Sunshine Cleaning "/>
        <s v="The Beastmaster "/>
        <s v="Not Easily Broken "/>
        <s v="The Real Cancun "/>
        <s v="House of Sand "/>
        <s v="March of the Penguins "/>
        <s v="Hustle &amp; Flow "/>
        <s v="The Prophecy "/>
        <s v="Footloose "/>
        <s v="Mr. Turner "/>
        <s v="Loaded Weapon 1 "/>
        <s v="The Sound of Music "/>
        <s v="Valley of the Wolves: Iraq "/>
        <s v="The City of Your Final Destination "/>
        <s v="Anatomy "/>
        <s v="The Vatican Tapes "/>
        <s v="Thinner "/>
        <s v="Swimfan "/>
        <s v="Red Dog "/>
        <s v="The Way of the Gun "/>
        <s v="The Rose "/>
        <s v="Baggage Claim "/>
        <s v="The DUFF "/>
        <s v="Bright Star "/>
        <s v="Repo! The Genetic Opera "/>
        <s v="Nightcrawler "/>
        <s v="Freddy's Dead: The Final Nightmare "/>
        <s v="Maggie "/>
        <s v="Club Dread "/>
        <s v="Awake "/>
        <s v="Men of War "/>
        <s v="A Scanner Darkly "/>
        <s v="Two Lovers and a Bear "/>
        <s v="Crocodile Dundee "/>
        <s v="The I Inside "/>
        <s v="Amour "/>
        <s v="Death at a Funeral "/>
        <s v="Stay Alive "/>
        <s v="55 Days at Peking "/>
        <s v="Silent Trigger "/>
        <s v="The Upside of Anger "/>
        <s v="Nick and Norah's Infinite Playlist "/>
        <s v="Rushmore "/>
        <s v="Black or White "/>
        <s v="The Limey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Black Christmas "/>
        <s v="Henry V "/>
        <s v="Igby Goes Down "/>
        <s v="The Ice Pirates "/>
        <s v="Gracie "/>
        <s v="Trust the Man "/>
        <s v="Hamlet 2 "/>
        <s v="Glee: The 3D Concert Movie "/>
        <s v="Two Evil Eyes "/>
        <s v="All or Nothing "/>
        <s v="Princess Kaiulani "/>
        <s v="Undiscovered "/>
        <s v="Veronika Decides to Die "/>
        <s v="Beneath Hill 60 "/>
        <s v="Skin Trade "/>
        <s v="Barbarella "/>
        <s v="The Haunting in Connecticut 2: Ghosts of Georgia "/>
        <s v="All Is Lost "/>
        <s v="Logan's Run "/>
        <s v="March or Die "/>
        <s v="Sliding Doors "/>
        <s v="Salvation Boulevard "/>
        <s v="Memento "/>
        <s v="The Great Beauty "/>
        <s v="Heavy Metal "/>
        <s v="It's a Mad, Mad, Mad, Mad World "/>
        <s v="Next Friday "/>
        <s v="You Only Live Twice "/>
        <s v="Re-Kill "/>
        <s v="Trust "/>
        <s v="The Triplets of Belleville "/>
        <s v="Ernest &amp; Celestine "/>
        <s v="The Lost City "/>
        <s v="The Queen "/>
        <s v="The Spanish Prisoner "/>
        <s v="Precious "/>
        <s v="Goal! The Dream Begins "/>
        <s v="Topsy-Turvy "/>
        <s v="By the Sea "/>
        <s v="Private Benjamin "/>
        <s v="Cop Land "/>
        <s v="Sarah's Key "/>
        <s v="The Sea Inside "/>
        <s v="Screwed "/>
        <s v="Brother "/>
        <s v="In the Land of Women "/>
        <s v="Good Will Hunting "/>
        <s v="Saw III "/>
        <s v="Stripes "/>
        <s v="Bring It On "/>
        <s v="The Purge: Election Year "/>
        <s v="She's All That "/>
        <s v="Saw IV "/>
        <s v="White Noise "/>
        <s v="The Longest Day "/>
        <s v="The Mighty Ducks "/>
        <s v="The Grudge "/>
        <s v="Jeepers Creepers "/>
        <s v="Bill &amp; Ted's Excellent Adventure "/>
        <s v="Oliver! "/>
        <s v="The Best Exotic Marigold Hotel "/>
        <s v="Commando "/>
        <s v="The Boy "/>
        <s v="Devil "/>
        <s v="Insidious: Chapter 3 "/>
        <s v="The Last Dragon "/>
        <s v="The Lawnmower Man "/>
        <s v="Dogma "/>
        <s v="The Banger Sisters "/>
        <s v="Twilight Zone: The Movie "/>
        <s v="A Low Down Dirty Shame "/>
        <s v="Can't Hardly Wait "/>
        <s v="The Outsiders "/>
        <s v="The Dead Zone "/>
        <s v="Sinister 2 "/>
        <s v="Valentine "/>
        <s v="The Fourth Kind "/>
        <s v="A Prairie Home Companion "/>
        <s v="Sugar Hill "/>
        <s v="Invasion U.S.A. "/>
        <s v="Skyline "/>
        <s v="The Second Best Exotic Marigold Hotel "/>
        <s v="Kit Kittredge: An American Girl "/>
        <s v="Mo' Better Blues "/>
        <s v="Kung Pow: Enter the Fist "/>
        <s v="The Long Riders "/>
        <s v="Mud "/>
        <s v="Reno 911!: Miami "/>
        <s v="One Direction: This Is Us "/>
        <s v="The Matador "/>
        <s v="Love Jones "/>
        <s v="End of the Spear "/>
        <s v="Office Space "/>
        <s v="Drop Dead Gorgeous "/>
        <s v="Big Eyes "/>
        <s v="Very Bad Things "/>
        <s v="Sleepover "/>
        <s v="Body Double "/>
        <s v="MacGruber "/>
        <s v="Dirty Pretty Things "/>
        <s v="Over Her Dead Body "/>
        <s v="Seeking a Friend for the End of the World "/>
        <s v="The Collection "/>
        <s v="Teacher's Pet "/>
        <s v="The Red Violin "/>
        <s v="The Straight Story "/>
        <s v="Deuces Wild "/>
        <s v="Bad Words "/>
        <s v="Heartbeeps "/>
        <s v="Rescue Dawn "/>
        <s v="Danny Collins "/>
        <s v="Jeff, Who Lives at Home "/>
        <s v="I Am Love "/>
        <s v="Atlas Shrugged II: The Strike "/>
        <s v="The House of Mirth "/>
        <s v="Malone "/>
        <s v="Peaceful Warrior "/>
        <s v="Bucky Larson: Born to Be a Star "/>
        <s v="Bamboozled "/>
        <s v="The Forest "/>
        <s v="While We're Young "/>
        <s v="A Better Life "/>
        <s v="Gun Shy "/>
        <s v="Nicholas Nickleby "/>
        <s v="The Iceman "/>
        <s v="Krrish "/>
        <s v="Cecil B. DeMented "/>
        <s v="Owning Mahowny "/>
        <s v="The Brothers Solomon "/>
        <s v="My Blueberry Nights "/>
        <s v="Swept Away "/>
        <s v="War, Inc. "/>
        <s v="Shaolin Soccer "/>
        <s v="The Brown Bunny "/>
        <s v="High Heels and Low Lifes "/>
        <s v="Edmond "/>
        <s v="Cinco de Mayo, La Batalla "/>
        <s v="Elsa &amp; Fred "/>
        <s v="An Alan Smithee Film: Burn Hollywood Burn "/>
        <s v="The Open Road "/>
        <s v="Strangerland "/>
        <s v="Blonde Ambition "/>
        <s v="The Oxford Murders "/>
        <s v="White Noise 2: The Light "/>
        <s v="You Got Served: Beat the World "/>
        <s v="Jungle Shuffle "/>
        <s v="Adam Resurrected "/>
        <s v="Of Horses and Men "/>
        <s v="It's a Wonderful Afterlife "/>
        <s v="The Devil's Tomb "/>
        <s v="Partition "/>
        <s v="Good Intentions "/>
        <s v="The Good, the Bad, the Weird "/>
        <s v="Nurse 3D "/>
        <s v="Gunless "/>
        <s v="American Heist "/>
        <s v="Plastic "/>
        <s v="Into the Grizzly Maze "/>
        <s v="The Runaways "/>
        <s v="Detention "/>
        <s v="Another Year "/>
        <s v="The Blood of Heroes "/>
        <s v="Hostel: Part II "/>
        <s v="Chairman of the Board "/>
        <s v="The Damned United "/>
        <s v="Henry &amp; Me "/>
        <s v="Faith Like Potatoes "/>
        <s v="The Birth of a Nation "/>
        <s v="Machete "/>
        <s v="Cruel Intentions "/>
        <s v="E.T. the Extra-Terrestrial "/>
        <s v="There Goes My Baby "/>
        <s v="Poltergeist III "/>
        <s v="Darkness "/>
        <s v="Poltergeist "/>
        <s v="Saw V "/>
        <s v="For Greater Glory: The True Story of Cristiada "/>
        <s v="Forsaken "/>
        <s v="Texas Chainsaw 3D "/>
        <s v="Dragon Hunters "/>
        <s v="Welcome to the Sticks "/>
        <s v="3 Men and a Baby "/>
        <s v="Jason X "/>
        <s v="Chloe "/>
        <s v="American Pie "/>
        <s v="Star Trek II: The Wrath of Khan "/>
        <s v="Gremlins "/>
        <s v="Star Wars: Episode IV - A New Hope "/>
        <s v="Doctor Zhivago "/>
        <s v="High School Musical 3: Senior Year "/>
        <s v="My Cousin Vinny "/>
        <s v="If I Stay "/>
        <s v="Major League "/>
        <s v="A Walk to Remember "/>
        <s v="Dead Man Walking "/>
        <s v="Saw VI "/>
        <s v="History of the World: Part I "/>
        <s v="The Secret Life of Bees "/>
        <s v="Corky Romano "/>
        <s v="F.I.S.T. "/>
        <s v="Brooklyn "/>
        <s v="Barry Lyndon "/>
        <s v="Out Cold "/>
        <s v="The Ladies Man "/>
        <s v="Quartet "/>
        <s v="Tomcats "/>
        <s v="Frailty "/>
        <s v="Woman in Gold "/>
        <s v="Kinsey "/>
        <s v="Slackers "/>
        <s v="What's Eating Gilbert Grape "/>
        <s v="Vera Drake "/>
        <s v="The Guru "/>
        <s v="The Perez Family "/>
        <s v="Inside Llewyn Davis "/>
        <s v="Return to the Blue Lagoon "/>
        <s v="The Molly Maguires "/>
        <s v="Copying Beethoven "/>
        <s v="LOL "/>
        <s v="September Dawn "/>
        <s v="La Famille BÃ©lier "/>
        <s v="Misconduct "/>
        <s v="Tremors "/>
        <s v="Killer Joe "/>
        <s v="Alien "/>
        <s v="Darkness Falls "/>
        <s v="One Man's Hero "/>
        <s v="Opal Dream "/>
        <s v="The Remains of the Day "/>
        <s v="Pet Sematary "/>
        <s v="The Cry of the Owl "/>
        <s v="Dirty Grandpa "/>
        <s v="Romeo Is Bleeding "/>
        <s v="Madadayo "/>
        <s v="Seed of Chucky "/>
        <s v="Sorcerer "/>
        <s v="An American Carol "/>
        <s v="The White Ribbon "/>
        <s v="Sideways "/>
        <s v="District B13 "/>
        <s v="Tea with Mussolini "/>
        <s v="Reign of Assassins "/>
        <s v="Clueless "/>
        <s v="Lars and the Real Girl "/>
        <s v="Think Like a Man "/>
        <s v="Barbershop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Crossroads "/>
        <s v="Project X "/>
        <s v="Patton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Prophecy "/>
        <s v="Stir of Echoes "/>
        <s v="Philomena "/>
        <s v="The Boys from Brazil "/>
        <s v="Aquamarine "/>
        <s v="Paper Towns "/>
        <s v="Nebraska "/>
        <s v="Max Keeble's Big Move "/>
        <s v="Young Adult "/>
        <s v="Crank "/>
        <s v="Living Out Loud "/>
        <s v="The Postman Always Rings Twice "/>
        <s v="Sorority Boys "/>
        <s v="About Time "/>
        <s v="Arbitrage "/>
        <s v="Project Almanac "/>
        <s v="Cadillac Record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The Pursuit of D.B. Cooper "/>
        <s v="Ravenous "/>
        <s v="Charlie Bartlett "/>
        <s v="The Dangerous Lives of Altar Boys "/>
        <s v="Stoker "/>
        <s v="2046 "/>
        <s v="Married Life "/>
        <s v="Duma "/>
        <s v="Ondine "/>
        <s v="Welcome to Collinwood "/>
        <s v="Critical Care "/>
        <s v="Trade "/>
        <s v="Breakfast of Champions "/>
        <s v="City of Life and Death "/>
        <s v="Space Battleship Yamato "/>
        <s v="Triangle "/>
        <s v="10 Days in a Madhouse "/>
        <s v="Heaven Is for Real "/>
        <s v="Dancin' It's On "/>
        <s v="A Tale of Three Cities "/>
        <s v="Drive Hard "/>
        <s v="Raising Cain "/>
        <s v="Invaders from Mars "/>
        <s v="Brighton Rock "/>
        <s v="2001: A Space Odyssey "/>
        <s v="Happy Gilmore "/>
        <s v="Employee of the Month "/>
        <s v="My Name Is Khan "/>
        <s v="The Hole "/>
        <s v="Deadfall "/>
        <s v="Mad Max Beyond Thunderdome "/>
        <s v="The Ides of March "/>
        <s v="About Last Night "/>
        <s v="Quest for Fire "/>
        <s v="Antwone Fisher "/>
        <s v="The Emperor's Club "/>
        <s v="Glengarry Glen Ross "/>
        <s v="The Boy in the Striped Pajamas "/>
        <s v="The Funeral "/>
        <s v="The Land Before Time "/>
        <s v="The Perfect Game "/>
        <s v="The Blue Butterfly "/>
        <s v="Wrong Turn "/>
        <s v="Operation Chromite "/>
        <s v="Dancer in the Dark "/>
        <s v="Tae Guk Gi: The Brotherhood of War "/>
        <s v="Half Past Dead "/>
        <s v="I Can Do Bad All by Myself "/>
        <s v="The Last Station "/>
        <s v="Enter the Void "/>
        <s v="The Iron Lady "/>
        <s v="Good Morning, Vietnam "/>
        <s v="Justin Bieber: Never Say Never "/>
        <s v="Black Swan "/>
        <s v="The Godfather: Part II "/>
        <s v="Save the Last Dance "/>
        <s v="Miracles from Heaven "/>
        <s v="Dude, Where's My Car? "/>
        <s v="Young Guns "/>
        <s v="St. Vincent "/>
        <s v="The New Guy "/>
        <s v="The Butterfly Effect "/>
        <s v="Snow Day "/>
        <s v="This Christmas "/>
        <s v="The Big Hit "/>
        <s v="Harriet the Spy "/>
        <s v="Child's Play 2 "/>
        <s v="Being John Malkovich "/>
        <s v="Earth to Echo "/>
        <s v="The Astronaut Farmer "/>
        <s v="Woo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Faithful "/>
        <s v="Find Me Guilty "/>
        <s v="The Perks of Being a Wallflower "/>
        <s v="Infamous "/>
        <s v="Attack the Block "/>
        <s v="In the Land of Blood and Honey "/>
        <s v="The Call "/>
        <s v="The Crocodile Hunter: Collision Course "/>
        <s v="I Love You Phillip Morris "/>
        <s v="True Romance "/>
        <s v="The Killer Inside Me "/>
        <s v="Tales from the Crypt: Demon Knight "/>
        <s v="Phone Booth "/>
        <s v="Army of Darkness "/>
        <s v="The Man with the Golden Gun "/>
        <s v="Super Hybrid "/>
        <s v="No Good Deed "/>
        <s v="The Last Godfather "/>
        <s v="The Duchess "/>
        <s v="The Best Offer "/>
        <s v="Pan's Labyrinth "/>
        <s v="Far from Heaven "/>
        <s v="Quills "/>
        <s v="Downfall "/>
        <s v="St. Trinian's "/>
        <s v="Stonewall "/>
        <s v="The Color of Money "/>
        <s v="First Blood "/>
        <s v="The Possession "/>
        <s v="Dangerous Liaisons "/>
        <s v="Renaissance "/>
        <s v="Red Lights "/>
        <s v="Beverly Hills Cop "/>
        <s v="The Imitation Game "/>
        <s v="Because of Winn-Dixie "/>
        <s v="Urban Legends: Final Cut "/>
        <s v="Fatal Attraction "/>
        <s v="Pretty Woman "/>
        <s v="Born on the Fourth of July "/>
        <s v="Stomp the Yard "/>
        <s v="The Spy Who Loved Me "/>
        <s v="Urban Legend "/>
        <s v="White Fang "/>
        <s v="Superstar "/>
        <s v="Jonah: A VeggieTales Movie "/>
        <s v="Poetic Justice "/>
        <s v="All About the Benjamins "/>
        <s v="Exorcist II: The Heretic "/>
        <s v="An American Haunting "/>
        <s v="My Boss's Daughter "/>
        <s v="A Perfect Getaway "/>
        <s v="Our Family Wedding "/>
        <s v="Dead Man on Campus "/>
        <s v="New York, New York "/>
        <s v="Crooklyn "/>
        <s v="Bobby "/>
        <s v="Head Over Heels "/>
        <s v="Fun Size "/>
        <s v="A Walk on the Moon "/>
        <s v="Catch a Fire "/>
        <s v="Soul Survivors "/>
        <s v="Jefferson in Paris "/>
        <s v="Caravans "/>
        <s v="Margaret "/>
        <s v="Flipped "/>
        <s v="Brokeback Mountain "/>
        <s v="Hot Tub Time Machine 2 "/>
        <s v="Crazy/Beautiful "/>
        <s v="Das Boot "/>
        <s v="An Ideal Husband "/>
        <s v="Sphinx "/>
        <s v="An Everlasting Piece "/>
        <s v="The Other End of the Line "/>
        <s v="Highway "/>
        <s v="Manderlay "/>
        <s v="Unforgiven "/>
        <s v="Romeo + Juliet "/>
        <s v="Freedom "/>
        <s v="Groundhog Day "/>
        <s v="Magic Mike XXL "/>
        <s v="The Thing "/>
        <s v="Notes on a Scandal "/>
        <s v="Flawless "/>
        <s v="The Constant Gardener "/>
        <s v="King's Ransom "/>
        <s v="Into the Wild "/>
        <s v="A Dangerous Method "/>
        <s v="Scream "/>
        <s v="The Devil's Double "/>
        <s v="Land of the Dead "/>
        <s v="Predator "/>
        <s v="United 93 "/>
        <s v="The Hills Have Eyes "/>
        <s v="Wall Street "/>
        <s v="House of Sand and Fog "/>
        <s v="The Artist "/>
        <s v="Double Impact "/>
        <s v="Duets "/>
        <s v="Detroit Rock City "/>
        <s v="Good "/>
        <s v="Top Gun "/>
        <s v="Crouching Tiger, Hidden Dragon "/>
        <s v="American Beauty "/>
        <s v="The King's Speech "/>
        <s v="Twins "/>
        <s v="The Color Purple "/>
        <s v="Diary of a Wimpy Kid "/>
        <s v="National Lampoon's Vacation "/>
        <s v="Bad Grandpa "/>
        <s v="Beetlejuice "/>
        <s v="Why Did I Get Married? "/>
        <s v="Little Women "/>
        <s v="When a Stranger Calls "/>
        <s v="Big Fat Liar "/>
        <s v="The Deer Hunter "/>
        <s v="Wag the Dog "/>
        <s v="Snitch "/>
        <s v="Krampus "/>
        <s v="The Faculty "/>
        <s v="The Skulls "/>
        <s v="The Theory of Everything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Great Debaters "/>
        <s v="Drive "/>
        <s v="Confessions of a Teenage Drama Queen "/>
        <s v="The Object of My Affection "/>
        <s v="28 Weeks Later "/>
        <s v="When the Game Stands Tall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Boogie Nights "/>
        <s v="Nowhere to Run "/>
        <s v="Flicka "/>
        <s v="The Hills Have Eyes II "/>
        <s v="Tuck Everlasting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Whatever It Takes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Mulholland Drive "/>
        <s v="Never Let Me Go "/>
        <s v="Transsiberian "/>
        <s v="The Clan of the Cave Bear "/>
        <s v="Crazy in Alabama "/>
        <s v="Funny Games "/>
        <s v="The Assassin "/>
        <s v="Buffalo Soldiers "/>
        <s v="The Midnight Meat Train "/>
        <s v="Winnie Mandela "/>
        <s v="The Son of No One "/>
        <s v="The Good Night "/>
        <s v="Dungeons &amp; Dragons: Wrath of the Dragon God "/>
        <s v="Chiamatemi Francesco - Il Papa della gente "/>
        <s v="Shinjuku Incident "/>
        <s v="Pandaemonium "/>
        <s v="Slumdog Millionaire "/>
        <s v="Broken Horses "/>
        <s v="Cool Runnings "/>
        <s v="My Bloody Valentine "/>
        <s v="The Lucky Ones "/>
        <s v="Seven Psychopaths "/>
        <s v="Ex Machina "/>
        <s v="Solitary Man "/>
        <s v="Casino Jack "/>
        <s v="Jindabyne "/>
        <s v="Aimee &amp; Jaguar "/>
        <s v="10 Cloverfield Lane "/>
        <s v="25th Hour "/>
        <s v="Deadline Gallipoli             "/>
        <s v="Silver Medallist "/>
        <s v="The Lion of Judah "/>
        <s v="Wasabi "/>
        <s v="Vicky Cristina Barcelona "/>
        <s v="Slow Burn "/>
        <s v="Slither "/>
        <s v="The Yellow Handkerchief "/>
        <s v="Elling "/>
        <s v="Road Trip "/>
        <s v="Juwanna Mann "/>
        <s v="Crocodile Dundee II "/>
        <s v="A Passage to India "/>
        <s v="The Box "/>
        <s v="MoliÃ¨re "/>
        <s v="Left Behind "/>
        <s v="The Illusionist "/>
        <s v="Dumb &amp; Dumber "/>
        <s v="When Harry Met Sally... "/>
        <s v="The Verdict "/>
        <s v="Varsity Blues "/>
        <s v="The Unborn "/>
        <s v="Moonrise Kingdom "/>
        <s v="The Texas Chainsaw Massacre: The Beginning "/>
        <s v="The Master of Disguise "/>
        <s v="Baby Boy "/>
        <s v="The Roommate "/>
        <s v="Boys and Girls "/>
        <s v="White Oleander "/>
        <s v="Jennifer's Body "/>
        <s v="Drowning Mona "/>
        <s v="Radio Days "/>
        <s v="Remember Me "/>
        <s v="How to Deal "/>
        <s v="The Thirteenth Floor "/>
        <s v="Meteor "/>
        <s v="Hollywood Ending "/>
        <s v="Highlander "/>
        <s v="Things We Lost in the Fire "/>
        <s v="Steel "/>
        <s v="The Immigrant "/>
        <s v="The White Countess "/>
        <s v="Soul Plane "/>
        <s v="Vamps "/>
        <s v="Hachi: A Dog's Tale "/>
        <s v="Zulu "/>
        <s v="The Homesman "/>
        <s v="Not Another Teen Movie "/>
        <s v="Malibu's Most Wanted "/>
        <s v="The Princess Bride "/>
        <s v="A Mighty Heart "/>
        <s v="10 Things I Hate About You "/>
        <s v="Sorority Row "/>
        <s v="Oscar and Lucinda "/>
        <s v="On the Line "/>
        <s v="Adore "/>
        <s v="PokÃ©mon 3: The Movie "/>
        <s v="Dead Poets Society "/>
        <s v="My Girl "/>
        <s v="Sense and Sensibility "/>
        <s v="Becoming Jane "/>
        <s v="Sydney White "/>
        <s v="The Women "/>
        <s v="Fur: An Imaginary Portrait of Diane Arbus "/>
        <s v="Red Dawn "/>
        <s v="Midnight in Paris "/>
        <s v="Bridge to Terabithia "/>
        <s v="Jeepers Creepers II "/>
        <s v="A Perfect Plan "/>
        <s v="Stone Cold "/>
        <s v="To Rome with Love "/>
        <s v="Teenage Mutant Ninja Turtles III "/>
        <s v="Away We Go "/>
        <s v="Star Trek III: The Search for Spock "/>
        <s v="Deuce Bigalow: Male Gigolo "/>
        <s v="The Family Stone "/>
        <s v="Austin Powers: International Man of Mystery "/>
        <s v="Mean Girls "/>
        <s v="Love the Coopers "/>
        <s v="9½ Weeks "/>
        <s v="The Others "/>
        <s v="My Fair Lady "/>
        <s v="I Know What You Did Last Summer "/>
        <s v="Let's Be Cops "/>
        <s v="Good Boy! "/>
        <s v="The Best Man Holiday "/>
        <s v="Smokin' Aces "/>
        <s v="40 Days and 40 Nights "/>
        <s v="A Night at the Roxbury "/>
        <s v="Beastly "/>
        <s v="Dickie Roberts: Former Child Star "/>
        <s v="McFarland, USA "/>
        <s v="Pitch Perfect "/>
        <s v="A Simple Plan "/>
        <s v="They "/>
        <s v="The Adventures of Elmo in Grouchland "/>
        <s v="Brooklyn's Finest "/>
        <s v="Evil Dead "/>
        <s v="My Life in Ruins "/>
        <s v="Superman IV: The Quest for Peace "/>
        <s v="Running Scared "/>
        <s v="Shanghai Surprise "/>
        <s v="Roar "/>
        <s v="Veronica Guerin "/>
        <s v="Escobar: Paradise Lost "/>
        <s v="Southland Tales "/>
        <s v="Damnation Alley "/>
        <s v="The Apparition "/>
        <s v="The Woman in Black "/>
        <s v="The Lizzie McGuire Movie "/>
        <s v="The Shallows "/>
        <s v="The Visual Bible: The Gospel of John "/>
        <s v="Road House "/>
        <s v="Sparkle "/>
        <s v="Subway "/>
        <s v="Kickboxer: Vengeance "/>
        <s v="Hoodwinked! "/>
        <s v="Hotel Rwanda "/>
        <s v="Black Nativity "/>
        <s v="City of Ghosts "/>
        <s v="Beerfest "/>
        <s v="Joe Dirt "/>
        <s v="Red Sonja "/>
        <s v="Street Fighter: The Legend of Chun-Li "/>
        <s v="Glory "/>
        <s v="The Merchant of Venice "/>
        <s v="1911 "/>
        <s v="Star Wars: Episode V - The Empire Strikes Back "/>
        <s v="Raiders of the Lost Ark "/>
        <s v="Home Alone 2: Lost in New York "/>
        <s v="Mortal Kombat "/>
        <s v="Just Married "/>
        <s v="Neighbors "/>
        <s v="The Mask "/>
        <s v="Big "/>
        <s v="Borat: Cultural Learnings of America for Make Benefit Glorious Nation of Kazakhstan "/>
        <s v="Legally Blonde "/>
        <s v="Barbershop 2: Back in Business "/>
        <s v="Bad Santa "/>
        <s v="My Big Fat Greek Wedding 2 "/>
        <s v="Amadeus "/>
        <s v="Under the Tuscan Sun "/>
        <s v="Peggy Sue Got Married "/>
        <s v="Birdman or (The Unexpected Virtue of Ignorance) "/>
        <s v="Blue Jasmine "/>
        <s v="Spy Hard "/>
        <s v="Soul Surfer "/>
        <s v="Catch-22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Catch That Kid "/>
        <s v="Life as a House "/>
        <s v="I Love You, Beth Cooper "/>
        <s v="Youth in Revolt "/>
        <s v="The Legend of the Lone Ranger "/>
        <s v="The Tailor of Panama "/>
        <s v="Blow Out "/>
        <s v="Getaway "/>
        <s v="The Ice Storm "/>
        <s v="And So It Goes "/>
        <s v="Troop Beverly Hills "/>
        <s v="Being Julia "/>
        <s v="Dragonslayer "/>
        <s v="Ed Wood "/>
        <s v="Labor Day "/>
        <s v="RocknRolla "/>
        <s v="Hamlet "/>
        <s v="Midnight Special "/>
        <s v="Anything Else "/>
        <s v="The Railway Man "/>
        <s v="The Salton Sea "/>
        <s v="The Informers "/>
        <s v="I Come with the Rain "/>
        <s v="I Am Wrath "/>
        <s v="Wolves "/>
        <s v="The Prince "/>
        <s v="Home Alone "/>
        <s v="Baby Geniuses "/>
        <s v="The Mist "/>
        <s v="Cat People "/>
        <s v="Baahubali: The Beginning "/>
        <s v="Fear and Loathing in Las Vegas "/>
        <s v="The Invention of Lying "/>
        <s v="Aliens "/>
        <s v="The Young Messiah "/>
        <s v="Heist "/>
        <s v="Without a Paddle "/>
        <s v="Dumb and Dumberer: When Harry Met Lloyd "/>
        <s v="Sausage Party "/>
        <s v="Bad Boys "/>
        <s v="The Silence of the Lambs "/>
        <s v="A Very Harold &amp; Kumar 3D Christmas "/>
        <s v="From Dusk Till Dawn "/>
        <s v="Sea of Love "/>
        <s v="The Shining "/>
        <s v="Back to the Future "/>
        <s v="House on Haunted Hill "/>
        <s v="The Switch "/>
        <s v="Thomas and the Magic Railroad "/>
        <s v="Spirited Away "/>
        <s v="The Book Thief "/>
        <s v="Sex Drive "/>
        <s v="Leap Year "/>
        <s v="The Fall of the Roman Empire "/>
        <s v="The Nutcracker "/>
        <s v="Kansas City "/>
        <s v="The Amityville Horror "/>
        <s v="Adaptation. "/>
        <s v="American Dreamz "/>
        <s v="Letters from Iwo Jima "/>
        <s v="The Painted Veil "/>
        <s v="Close Encounters of the Third Kind "/>
        <s v="Coco Before Chanel "/>
        <s v="Secret in Their Eyes "/>
        <s v="This Is Where I Leave You "/>
        <s v="Gosford Park "/>
        <s v="Trollhunter "/>
        <s v="Conan the Barbarian "/>
        <s v="17 Again "/>
        <s v="Disturbia "/>
        <s v="Hackers "/>
        <s v="Flash Gordon "/>
        <s v="Takers "/>
        <s v="Dodgeball: A True Underdog Story "/>
        <s v="Assault on Precinct 13 "/>
        <s v="What a Girl Wants "/>
        <s v="She's the Man "/>
        <s v="Bad Lieutenant: Port of Call New Orleans "/>
        <s v="The Waterboy "/>
        <s v="The Rookie "/>
        <s v="Never Back Down "/>
        <s v="Tinker Tailor Soldier Spy "/>
        <s v="Pulse "/>
        <s v="Wayne's World "/>
        <s v="Jackass 3D "/>
        <s v="Jaws 2 "/>
        <s v="Beverly Hills Chihuahua "/>
        <s v="The Conjuring "/>
        <s v="Tammy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Bad Moms "/>
        <s v="Date Movie "/>
        <s v="Return to Never Land "/>
        <s v="Selma "/>
        <s v="The Jungle Book 2 "/>
        <s v="Boogeyman "/>
        <s v="Premonition "/>
        <s v="Max "/>
        <s v="Epic Movie "/>
        <s v="Spotlight "/>
        <s v="The Grudge 2 "/>
        <s v="How Stella Got Her Groove Back "/>
        <s v="Bill &amp; Ted's Bogus Journey "/>
        <s v="Man of the Year "/>
        <s v="The Black Hole "/>
        <s v="The American "/>
        <s v="Selena "/>
        <s v="Vampires Suck "/>
        <s v="Doubt "/>
        <s v="Copycat "/>
        <s v="Scary Movie 5 "/>
        <s v="Paint Your Wagon "/>
        <s v="Milk "/>
        <s v="Risen "/>
        <s v="Wild Things "/>
        <s v="The Debt "/>
        <s v="High Fidelity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Quigley Down Under "/>
        <s v="Alpha and Omega "/>
        <s v="The Covenant "/>
        <s v="To Die For "/>
        <s v="Nerve "/>
        <s v="Vampires "/>
        <s v="Endless Love "/>
        <s v="Georgia Rule "/>
        <s v="Under the Rainbow "/>
        <s v="Ladyhawke "/>
        <s v="Reign Over Me "/>
        <s v="School for Scoundrels "/>
        <s v="Silent Hill: Revelation 3D "/>
        <s v="Pooh's Heffalump Movie "/>
        <s v="Home for the Holidays "/>
        <s v="Kung Fu Hustle "/>
        <s v="The Kite Runner "/>
        <s v="21 Grams "/>
        <s v="Paparazzi "/>
        <s v="A Guy Thing "/>
        <s v="Loser "/>
        <s v="The Greatest Story Ever Told "/>
        <s v="The Man Who Knew Too Little "/>
        <s v="What's Your Number? "/>
        <s v="Lockout "/>
        <s v="Crank: High Voltage "/>
        <s v="Bullets Over Broadway "/>
        <s v="One Night with the King "/>
        <s v="Undisputed "/>
        <s v="Ghost Town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Superbabies: Baby Geniuses 2 "/>
        <s v="Code Name: The Cleaner "/>
        <s v="Connie and Carla "/>
        <s v="Sweet Charity "/>
        <s v="Inherent Vice "/>
        <s v="Doogal "/>
        <s v="Battle of the Year "/>
        <s v="Machete Kills "/>
        <s v="Strange Wilderness "/>
        <s v="Little Boy "/>
        <s v="Chasing Mavericks "/>
        <s v="Alone in the Dark "/>
        <s v="Bandslam "/>
        <s v="Birth "/>
        <s v="A Most Violent Year "/>
        <s v="Passchendaele "/>
        <s v="Flash of Genius "/>
        <s v="I'm Not There. "/>
        <s v="The Cold Light of Day "/>
        <s v="The Brothers Bloom "/>
        <s v="Bon voyage "/>
        <s v="Can't Stop the Music "/>
        <s v="Courage "/>
        <s v="Marci X "/>
        <s v="Equilibrium "/>
        <s v="The Oogieloves in the Big Balloon Adventure "/>
        <s v="The Game of Their Lives "/>
        <s v="Rapa Nui "/>
        <s v="Dylan Dog: Dead of Night "/>
        <s v="The Tempest "/>
        <s v="Shattered "/>
        <s v="Zambezia "/>
        <s v="Dwegons and Leprechauns "/>
        <s v="Hands of Stone "/>
        <s v="Survivor "/>
        <s v="The Baader Meinhof Complex "/>
        <s v="Bad Teacher "/>
        <s v="A Cinderella Story "/>
        <s v="Thir13en Ghosts "/>
        <s v="The Crazies "/>
        <s v="The Exorcism of Emily Rose "/>
        <s v="Prom Night "/>
        <s v="Mongol: The Rise of Genghis Khan "/>
        <s v="Megaforce "/>
        <s v="Superbad "/>
        <s v="Saw 3D: The Final Chapter "/>
        <s v="My Stepmother Is an Alien "/>
        <s v="Trance "/>
        <s v="Mama "/>
        <s v="The Marine "/>
        <s v="De-Lovely "/>
        <s v="Boat Trip "/>
        <s v="Idle Hands "/>
        <s v="Khumba "/>
        <s v="Vampire in Brooklyn "/>
        <s v="The Claim "/>
        <s v="5 Days of War "/>
        <s v="Friday After Next "/>
        <s v="The Contender "/>
        <s v="DOA: Dead or Alive "/>
        <s v="The Royal Tenenbaums "/>
        <s v="We Own the Night "/>
        <s v="The Informant! "/>
        <s v="Black Book "/>
        <s v="Firefox "/>
        <s v="South Park: Bigger Longer &amp; Uncut "/>
        <s v="Hardball "/>
        <s v="Silver Linings Playbook "/>
        <s v="Freedom Writers "/>
        <s v="The Transporter "/>
        <s v="The Rage: Carrie 2 "/>
        <s v="Swing Vote "/>
        <s v="Moonlight Mile "/>
        <s v="Molly "/>
        <s v="The Beaver "/>
        <s v="Everybody's Fine "/>
        <s v="Synecdoche, New York "/>
        <s v="Diary of a Wimpy Kid: Rodrick Rules "/>
        <s v="Crocodile Dundee in Los Angeles "/>
        <s v="My Fellow Americans "/>
        <s v="Arlington Road "/>
        <s v="Fair Game "/>
        <s v="Open Range "/>
        <s v="Blood and Wine "/>
        <s v="Schindler's List "/>
        <s v="Ghost "/>
        <s v="The Santa Clause "/>
        <s v="The Game Plan "/>
        <s v="The Animal "/>
        <s v="Gandhi "/>
        <s v="The Hundred-Foot Journey "/>
        <s v="The Net "/>
        <s v="I Am Sam "/>
        <s v="Son of God "/>
        <s v="Underworld "/>
        <s v="Derailed "/>
        <s v="Shadowlands "/>
        <s v="Deuce Bigalow: European Gigolo "/>
        <s v="Saving Silverman "/>
        <s v="Diary of a Wimpy Kid: Dog Days "/>
        <s v="Summer of Sam "/>
        <s v="Jay and Silent Bob Strike Back "/>
        <s v="Hail, Caesar! "/>
        <s v="Josie and the Pussycats "/>
        <s v="Homefront "/>
        <s v="The Little Vampire "/>
        <s v="I Heart Huckabees "/>
        <s v="Megiddo: The Omega Code 2 "/>
        <s v="Dudley Do-Right "/>
        <s v="Joyeux Noel "/>
        <s v="Mad Money "/>
        <s v="Before I Go to Sleep "/>
        <s v="Stone "/>
        <s v="Out of the Furnace "/>
        <s v="Underdogs "/>
        <s v="Lakeview Terrace "/>
        <s v="The Weather Man "/>
        <s v="12 Rounds "/>
        <s v="Willard "/>
        <s v="People I Know "/>
        <s v="Dances with Wolves "/>
        <s v="Tootsie "/>
        <s v="You Will Meet a Tall Dark Stranger "/>
        <s v="Get Over It "/>
        <s v="Glitter "/>
        <s v="The Death and Life of Bobby Z "/>
        <s v="The Water Diviner "/>
        <s v="Spaceballs "/>
        <s v="The Crow "/>
        <s v="Black Water Transit "/>
        <s v="Chasing Liberty "/>
        <s v="The Statement "/>
        <s v="The Last Emperor "/>
        <s v="Eddie the Eagle "/>
        <s v="Beyond the Sea "/>
        <s v="The Naked Gun 2½: The Smell of Fear "/>
        <s v="Final Destination "/>
        <s v="Pitch Black "/>
        <s v="Someone Like You... "/>
        <s v="Her "/>
        <s v="Joy Ride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hÃ©ri "/>
        <s v="Vanity Fair "/>
        <s v="Bodyguards and Assassins "/>
        <s v="There's Something About Mary "/>
        <s v="Take Me Home Tonight "/>
        <s v="Step Up 2: The Streets "/>
        <s v="Recess: School's Out "/>
        <s v="RoboCop 3 "/>
        <s v="Zombieland "/>
        <s v="Universal Soldier: The Return "/>
        <s v="United Passions "/>
        <s v="The Rugrats Movie "/>
        <s v="Captain Alatriste: The Spanish Musketeer "/>
        <s v="Rocky Balboa "/>
        <s v="Scream 2 "/>
        <s v="Think Like a Man Too "/>
        <s v="The Whole Nine Yards "/>
        <s v="Old School "/>
        <s v="The Fisher King "/>
        <s v="I Still Know What You Did Last Summer "/>
        <s v="Return to Me "/>
        <s v="Zack and Miri Make a Porno "/>
        <s v="Nurse Betty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Meet the Deedles "/>
        <s v="The Bridge of San Luis Rey "/>
        <s v="Faster "/>
        <s v="Howl's Moving Castle "/>
        <s v="The Yards "/>
        <s v="Hitman "/>
        <s v="Gossip "/>
        <s v="Eastern Promises "/>
        <s v="The Infiltrator "/>
        <s v="Cellular "/>
        <s v="The Odd Life of Timothy Green "/>
        <s v="The Shadow "/>
        <s v="The Hunting Party "/>
        <s v="Nomad: The Warrior "/>
        <s v="A Monster in Paris "/>
        <s v="The Grand Budapest Hotel "/>
        <s v="Speed "/>
        <s v="Mystic River "/>
        <s v="Up in the Air "/>
        <s v="The Age of Adaline "/>
        <s v="Little Shop of Horrors "/>
        <s v="Fled "/>
        <s v="Godsend "/>
        <s v="The Good Thief "/>
        <s v="Joyful Noise "/>
        <s v="Return to Oz "/>
        <s v="What Just Happened "/>
        <s v="Shakespeare in Love "/>
        <s v="Mrs. Doubtfire "/>
        <s v="Rain Man "/>
        <s v="Taken "/>
        <s v="The Bodyguard "/>
        <s v="The Help "/>
        <s v="Cloverfield "/>
        <s v="Teenage Mutant Ninja Turtles II: The Secret of the Ooze "/>
        <s v="The Untouchables "/>
        <s v="No Country for Old Men "/>
        <s v="Ride Along "/>
        <s v="Chocolat "/>
        <s v="Parental Guidance "/>
        <s v="No Strings Attached "/>
        <s v="Tombstone "/>
        <s v="Romeo Must Die "/>
        <s v="Final Destination 3 "/>
        <s v="The Lucky One "/>
        <s v="Finding Neverland "/>
        <s v="A Madea Christmas "/>
        <s v="The Grey "/>
        <s v="Goodfellas "/>
        <s v="Nanny McPhee "/>
        <s v="Scarface "/>
        <s v="Nothing to Lose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Good Luck Chuck "/>
        <s v="The Hours "/>
        <s v="Mr. Bean's Holiday "/>
        <s v="Anacondas: The Hunt for the Blood Orchid "/>
        <s v="Elizabeth "/>
        <s v="Bride of Chucky "/>
        <s v="Tora! Tora! Tora! "/>
        <s v="Spice World "/>
        <s v="Dance Flick "/>
        <s v="The Shawshank Redemption "/>
        <s v="The Gambler "/>
        <s v="August: Osage County "/>
        <s v="He Got Game "/>
        <s v="Don Juan DeMarco "/>
        <s v="Dear John "/>
        <s v="The Losers "/>
        <s v="Don't Be Afraid of the Dark "/>
        <s v="War "/>
        <s v="Punch-Drunk Love "/>
        <s v="EuroTrip "/>
        <s v="Bright Lights, Big City "/>
        <s v="The Adventures of Pinocchio "/>
        <s v="The Next Best Thing "/>
        <s v="My Soul to Take "/>
        <s v="The Girl Next Door "/>
        <s v="Maximum Risk "/>
        <s v="Stealing Harvard "/>
        <s v="Shark Night 3D "/>
        <s v="Angela's Ashes "/>
        <s v="Draft Day "/>
        <s v="Lifeforce "/>
        <s v="The Conspirator "/>
        <s v="Lords of Dogtown "/>
        <s v="Big Trouble in Little China "/>
        <s v="Warrior "/>
        <s v="Gettysburg "/>
        <s v="Stop-Loss "/>
        <s v="Abandon "/>
        <s v="Brokedown Palace "/>
        <s v="Mrs. Winterbourne "/>
        <s v="Straw Dogs "/>
        <s v="The Hoax "/>
        <s v="The Road "/>
        <s v="Sheena "/>
        <s v="Underclassman "/>
        <s v="Say It Isn't So "/>
        <s v="The World's Fastest Indian "/>
        <s v="Tank Girl "/>
        <s v="Blindness "/>
        <s v="BloodRayne "/>
        <s v="Carnage "/>
        <s v="Where the Truth Lies "/>
        <s v="Without Limits "/>
        <s v="Me and Orson Welles "/>
        <s v="Little White Lies "/>
        <s v="Love Ranch "/>
        <s v="The True Story of Puss'N Boots "/>
        <s v="Space Dogs "/>
        <s v="The Counselor "/>
        <s v="Ironclad "/>
        <s v="Waterloo "/>
        <s v="Kung Fu Killer "/>
        <s v="Red Sky "/>
        <s v="On the Road "/>
        <s v="Star Trek IV: The Voyage Home "/>
        <s v="Jane Got a Gun "/>
        <s v="The Men Who Stare at Goats "/>
        <s v="The Adventurer: The Curse of the Midas Box "/>
        <s v="1408 "/>
        <s v="Darling Lili "/>
        <s v="The Transporter Refueled "/>
        <s v="Michael Clayton "/>
        <s v="Babel "/>
        <s v="Disaster Movie "/>
        <s v="Three Kingdoms: Resurrection of the Dragon "/>
        <s v="The Bounty "/>
        <s v="Honey "/>
        <s v="Arn: The Knight Templar "/>
        <s v="All the Queen's Men "/>
        <s v="The Golden Child "/>
        <s v="The Fighter "/>
        <s v="The Perfect Man "/>
        <s v="As It Is in Heaven "/>
        <s v="W. "/>
        <s v="Blood Ties "/>
        <s v="Flipper "/>
        <s v="Fat Albert "/>
        <s v="Sunshine "/>
        <s v="The First Wives Club "/>
        <s v="Splice "/>
        <s v="Dawn of the Dead "/>
        <s v="Paul Blart: Mall Cop "/>
        <s v="Freaky Friday "/>
        <s v="The 40-Year-Old Virgin "/>
        <s v="Kindergarten Cop "/>
        <s v="Ever After: A Cinderella Story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The Raven "/>
        <s v="Welcome to Mooseport "/>
        <s v="Highlander: The Final Dimension "/>
        <s v="Snow White: A Tale of Terror "/>
        <s v="The Curse of the Jade Scorpion "/>
        <s v="Accidental Love "/>
        <s v="Self/less "/>
        <s v="The Best of Me "/>
        <s v="Viy "/>
        <s v="Bridget Jones's Diary "/>
        <s v="Anchorman: The Legend of Ron Burgundy "/>
        <s v="Agent Cody Banks "/>
        <s v="Unaccompanied Minors "/>
        <s v="The 33 "/>
        <s v="Delivery Man "/>
        <s v="Philadelphia "/>
        <s v="Little Children "/>
        <s v="That Thing You Do! "/>
        <s v="Micmacs "/>
        <s v="The English Patient "/>
        <s v="Closer "/>
        <s v="Krull "/>
        <s v="The Running Man "/>
        <s v="Timecop "/>
        <s v="How to Lose Friends &amp; Alienate People "/>
        <s v="Divine Secrets of the Ya-Ya Sisterhood "/>
        <s v="Kiss the Girls "/>
        <s v="The Blues Brothers "/>
        <s v="Lake Placid "/>
        <s v="Lucky Number Slevin "/>
        <s v="The Right Stuff "/>
        <s v="The NeverEnding Story "/>
        <s v="Dark City "/>
        <s v="The Newton Boys "/>
        <s v="Case 39 "/>
        <s v="Suspect Zero "/>
        <s v="Martian Child "/>
        <s v="Spy Kids: All the Time in the World in 4D "/>
        <s v="Money Monster "/>
        <s v="Mindhunters "/>
        <s v="The Magic Flute "/>
        <s v="Pineapple Express "/>
        <s v="Kingpin "/>
        <s v="One Missed Call "/>
        <s v="Armored "/>
        <s v="Fight Valley "/>
        <s v="The Frozen Ground "/>
        <s v="Octopussy "/>
        <s v="Rendition "/>
        <s v="Star Trek V: The Final Frontier "/>
        <s v="Laws of Attraction "/>
        <s v="Walk the Line "/>
        <s v="Mumford "/>
        <s v="Aladdin "/>
        <s v="Straight Outta Compton "/>
        <s v="Indiana Jones and the Temple of Doom "/>
        <s v="Die Hard "/>
        <s v="Role Models "/>
        <s v="The Big Short "/>
        <s v="Miracle "/>
        <s v="Last Vegas "/>
        <s v="For Your Eyes Only "/>
        <s v="Serendipity "/>
        <s v="Zoolander "/>
        <s v="Safe Haven "/>
        <s v="Hocus Pocus "/>
        <s v="No Reservation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Kick-Ass 2 "/>
        <s v="Brick Mansions "/>
        <s v="Formula 51 "/>
        <s v="A Walk Among the Tombstones "/>
        <s v="The Fifth Estate "/>
        <s v="Michael Collins "/>
        <s v="The Princess and the Cobbler "/>
        <s v="Beverly Hills Cop II "/>
        <s v="The Blind Side "/>
        <s v="Stigmata "/>
        <s v="The Notebook "/>
        <s v="Pitch Perfect 2 "/>
        <s v="The Borrowers "/>
        <s v="Confessions of a Dangerous Mind "/>
        <s v="Serving Sara "/>
        <s v="The Boss "/>
        <s v="Cry Freedom "/>
        <s v="The Jacket "/>
        <s v="Florence Foster Jenkins "/>
        <s v="Once Upon a Time in Mexico "/>
        <s v="Obitaemyy ostrov "/>
        <s v="Dark Water "/>
        <s v="Kill Bill: Vol. 1 "/>
        <s v="Kill Bill: Vol. 2 "/>
        <s v="Coach Carter "/>
        <s v="Unknown "/>
        <s v="The Living Daylights "/>
        <s v="Fever Pitch "/>
        <s v="New York Minute "/>
        <s v="The Hudsucker Proxy "/>
        <s v="Paul Blart: Mall Cop 2 "/>
        <s v="Must Love Dogs "/>
        <s v="The Nativity Story "/>
        <s v="House of Wax "/>
        <s v="Midnight in the Garden of Good and Evil "/>
        <s v="The X Files: I Want to Believe "/>
        <s v="Bait "/>
        <s v="The Age of Innocence "/>
        <s v="Big Momma's House "/>
        <s v="The Darkest Hour "/>
        <s v="Safe "/>
        <s v="Doomsday "/>
        <s v="Bogus "/>
        <s v="The Incredible Burt Wonderstone "/>
        <s v="American Pie 2 "/>
        <s v="Toy Story "/>
        <s v="The Vow "/>
        <s v="Remember the Titans "/>
        <s v="The Hunt for Red October "/>
        <s v="Lee Daniels' The Butler "/>
        <s v="Ace Ventura: When Nature Calls "/>
        <s v="District 9 "/>
        <s v="The SpongeBob SquarePants Movie "/>
        <s v="Million Dollar Baby "/>
        <s v="Analyze This "/>
        <s v="27 Dresses "/>
        <s v="Hannah Montana: The Movie "/>
        <s v="Rugrats in Paris: The Movie "/>
        <s v="The Prince of Tides "/>
        <s v="Legends of the Fall "/>
        <s v="About Schmidt "/>
        <s v="Looper "/>
        <s v="Down to Earth "/>
        <s v="Babe "/>
        <s v="Hope Springs "/>
        <s v="Forgetting Sarah Marshall "/>
        <s v="Baby Mama "/>
        <s v="Hope Floats "/>
        <s v="Bride Wars "/>
        <s v="Blow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Sicario "/>
        <s v="Southpaw "/>
        <s v="Drag Me to Hell "/>
        <s v="Secondhand Lions "/>
        <s v="Step Up 3D "/>
        <s v="Blue Crush "/>
        <s v="The Cabin in the Woods "/>
        <s v="Meet the Spartans "/>
        <s v="Midnight Run "/>
        <s v="Hanna "/>
        <s v="Mortal Kombat: Annihilation "/>
        <s v="Larry Crowne "/>
        <s v="Carrie "/>
        <s v="Take the Lead "/>
        <s v="Gridiron Gang "/>
        <s v="9 "/>
        <s v="Side Effects "/>
        <s v="Winnie the Pooh "/>
        <s v="Bulworth "/>
        <s v="Get on Up "/>
        <s v="One True Thing "/>
        <s v="Virtuosity "/>
        <s v="My Super Ex-Girlfriend "/>
        <s v="Deliver Us from Evil "/>
        <s v="Sanctum "/>
        <s v="The Five-Year Engagement "/>
        <s v="Mr 3000 "/>
        <s v="Ultraviolet "/>
        <s v="The Replacement Killers "/>
        <s v="Eight Legged Freaks "/>
        <s v="Love &amp; Other Drugs "/>
        <s v="88 Minutes "/>
        <s v="Pride and Glory "/>
        <s v="The Cave "/>
        <s v="Alex &amp; Emma "/>
        <s v="Wicker Park "/>
        <s v="Fright Night "/>
        <s v="The New World "/>
        <s v="Wing Commander "/>
        <s v="In Dreams "/>
        <s v="Hoodwinked Too! Hood vs. Evil "/>
        <s v="An Unfinished Life "/>
        <s v="Runner Runner "/>
        <s v="Antitrust "/>
        <s v="Once Upon a Time in America "/>
        <s v="Dead Man Down "/>
        <s v="Miss Potter "/>
        <s v="The Assassination of Jesse James by the Coward Robert Ford "/>
        <s v="Wild Card "/>
        <s v="Machine Gun Preacher "/>
        <s v="The Color of Freedom "/>
        <s v="Grace of Monaco "/>
        <s v="A Warrior's Tail "/>
        <s v="Ripley's Game "/>
        <s v="Keeping the Faith "/>
        <s v="Taking Woodstock "/>
        <s v="Harlock: Space Pirate "/>
        <s v="Identity "/>
        <s v="Kick-Ass "/>
        <s v="Knocked Up "/>
        <s v="My Sister's Keeper "/>
        <s v="Star Trek VI: The Undiscovered Country "/>
        <s v="About a Boy "/>
        <s v="Anonymous "/>
        <s v="The Passion of the Christ "/>
        <s v="Freddy vs. Jason "/>
        <s v="Jimmy Neutron: Boy Genius "/>
        <s v="Hide and Seek "/>
        <s v="Cradle 2 the Grave "/>
        <s v="August Rush "/>
        <s v="A Lot Like Love "/>
        <s v="Legend "/>
        <s v="The Glass House "/>
        <s v="The Tigger Movie "/>
        <s v="Team America: World Police "/>
        <s v="Simon Birch "/>
        <s v="The Quiet American "/>
        <s v="Steve Jobs "/>
        <s v="The Corruptor "/>
        <s v="Get Shorty "/>
        <s v="Headhunters "/>
        <s v="Hero "/>
        <s v="Wimbledon "/>
        <s v="Out of Africa "/>
        <s v="Flight "/>
        <s v="Hearts in Atlantis "/>
        <s v="Arachnophobia "/>
        <s v="Frequency "/>
        <s v="Vacation "/>
        <s v="Extraordinary Measures "/>
        <s v="eXistenZ "/>
        <s v="Cleopatra "/>
        <s v="Apocalypse Now "/>
        <s v="Criminal "/>
        <s v="The Mothman Prophecies "/>
        <s v="Licence to Kill "/>
        <s v="The Master "/>
        <s v="The Tree of Life "/>
        <s v="Bandidas "/>
        <s v="The Reader "/>
        <s v="Phenomenon "/>
        <s v="Scrooged "/>
        <s v="Nacho Libre "/>
        <s v="This Is the End "/>
        <s v="Men of Honor "/>
        <s v="Big Mommas: Like Father, Like Son "/>
        <s v="Source Code "/>
        <s v="Alive "/>
        <s v="The Number 23 "/>
        <s v="Dreamer: Inspired by a True Story "/>
        <s v="A History of Violence "/>
        <s v="Transporter 2 "/>
        <s v="The Quick and the Dead "/>
        <s v="Repo Men "/>
        <s v="Cats Don't Dance "/>
        <s v="Cradle Will Rock "/>
        <s v="The Good German "/>
        <s v="George and the Dragon "/>
        <s v="Going the Distance "/>
        <s v="30 Days of Night "/>
        <s v="Are We There Yet? "/>
        <s v="Star Wars: Episode VI - Return of the Jedi "/>
        <s v="Bridesmaids "/>
        <s v="Pandorum "/>
        <s v="Austin Powers: The Spy Who Shagged Me "/>
        <s v="The Cell "/>
        <s v="Malcolm X "/>
        <s v="The Benchwarmers "/>
        <s v="Resident Evil "/>
        <s v="Exit Wounds "/>
        <s v="Step Up Revolution "/>
        <s v="Snakes on a Plane "/>
        <s v="The Watcher "/>
        <s v="The Punisher "/>
        <s v="Elf "/>
        <s v="The Young and Prodigious T.S. Spivet "/>
        <s v="Se7en "/>
        <s v="Gran Torino "/>
        <s v="Bringing Down the House "/>
        <s v="The Man "/>
        <s v="The Mexican "/>
        <s v="Reindeer Games "/>
        <s v="TMNT "/>
        <s v="The Maze Runner "/>
        <s v="Chill Factor "/>
        <s v="Ponyo "/>
        <s v="The Longest Ride "/>
        <s v="The Astronaut's Wife "/>
        <s v="I Dreamed of Africa "/>
        <s v="Thunder and the House of Magic "/>
        <s v="Moonraker "/>
        <s v="Summer Catch "/>
        <s v="Lilyhammer             "/>
        <s v="Big Daddy "/>
        <s v="Dredd "/>
        <s v="Hotel for Dogs "/>
        <s v="Killer Elite "/>
        <s v="The Last Legion "/>
        <s v="Beyond Borders "/>
        <s v="Garfield "/>
        <s v="From Hell "/>
        <s v="Johnny English "/>
        <s v="Revolutionary Road "/>
        <s v="Dumb and Dumber To "/>
        <s v="The Intern "/>
        <s v="The Count of Monte Cristo "/>
        <s v="The Other Boleyn Girl "/>
        <s v="Star Trek: Generations "/>
        <s v="Heartbreakers "/>
        <s v="Creed "/>
        <s v="The Hangover "/>
        <s v="Batman "/>
        <s v="Lethal Weapon 3 "/>
        <s v="Spy Kids "/>
        <s v="Horrible Bosses "/>
        <s v="The Devil Wears Prada "/>
        <s v="Star Trek: The Motion Picture "/>
        <s v="Identity Thief "/>
        <s v="Cape Fear "/>
        <s v="21 "/>
        <s v="Trainwreck "/>
        <s v="Guess Who "/>
        <s v="L.A. Confidential "/>
        <s v="Sky High "/>
        <s v="In &amp; Out "/>
        <s v="Species "/>
        <s v="The Man in the Iron Mask "/>
        <s v="Secretariat "/>
        <s v="Radio "/>
        <s v="Friends with Benefits "/>
        <s v="Neighbors 2: Sorority Rising "/>
        <s v="Saving Mr. Banks "/>
        <s v="This Is 40 "/>
        <s v="Old Dogs "/>
        <s v="Underworld: Rise of the Lycans "/>
        <s v="License to Wed "/>
        <s v="Donnie Brasco "/>
        <s v="The Ladykillers "/>
        <s v="Max Payne "/>
        <s v="The Back-up Plan "/>
        <s v="Something Borrowed "/>
        <s v="Street Fighter "/>
        <s v="The Pianist "/>
        <s v="J. Edgar "/>
        <s v="Mirrors "/>
        <s v="Queen of the Damned "/>
        <s v="Predator 2 "/>
        <s v="Untraceable "/>
        <s v="Blast from the Past "/>
        <s v="Jersey Girl "/>
        <s v="Alex Cross "/>
        <s v="Nanny McPhee Returns "/>
        <s v="Hoffa "/>
        <s v="Ella Enchanted "/>
        <s v="Concussion "/>
        <s v="Abduction "/>
        <s v="Valiant "/>
        <s v="Superhero Movie "/>
        <s v="Broken City "/>
        <s v="Cursed "/>
        <s v="Premium Rush "/>
        <s v="Hot Pursuit "/>
        <s v="The Four Feathers "/>
        <s v="Parker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Knock Off "/>
        <s v="Sabotage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Lion of the Desert "/>
        <s v="Ride with the Devil "/>
        <s v="Unfinished Business "/>
        <s v="The Fountain "/>
        <s v="Stolen "/>
        <s v="Playing for Keeps "/>
        <s v="Mandela: Long Walk to Freedom "/>
        <s v="Reds "/>
        <s v="Snow Dogs "/>
        <s v="The Big Wedding "/>
        <s v="1941 "/>
        <s v="Dragon Wars: D-War "/>
        <s v="Warm Bodies "/>
        <s v="Little Black Book "/>
        <s v="The Next Three Days "/>
        <s v="North Country "/>
        <s v="Howard the Duck "/>
        <s v="Frost/Nixon "/>
        <s v="The Wedding Planner "/>
        <s v="Welcome Home, Roscoe Jenkins "/>
        <s v="The Bridges of Madison County "/>
        <s v="The Best Little Whorehouse in Texas "/>
        <s v="School of Rock "/>
        <s v="Ghost Ship "/>
        <s v="The Country Bears "/>
        <s v="See Spot Run "/>
        <s v="Exiled "/>
        <s v="What Happens in Vegas "/>
        <s v="Head of State "/>
        <s v="Hall Pass "/>
        <s v="Amistad "/>
        <s v="Raise the Titanic "/>
        <s v="John Q "/>
        <s v="Breakdown "/>
        <s v="Never Say Never Again "/>
        <s v="Hot Tub Time Machine "/>
        <s v="Dolphin Tale 2 "/>
        <s v="A Man Apart "/>
        <s v="Ghosts of Mississippi "/>
        <s v="Snow Falling on Cedars "/>
        <s v="Gattaca "/>
        <s v="Isn't She Great "/>
        <s v="Ip Man 3 "/>
        <s v="There Be Dragons "/>
        <s v="Switchback "/>
        <s v="The Town "/>
        <s v="Burn After Reading "/>
        <s v="Nim's Island "/>
        <s v="Magnolia "/>
        <s v="Cop Out "/>
        <s v="Dolphin Tale "/>
        <s v="Twilight "/>
        <s v="We're the Millers "/>
        <s v="Aloha "/>
        <s v="The Rite "/>
        <s v="Space Chimps "/>
        <s v="The Princess Diaries "/>
        <s v="13 Going on 30 "/>
        <s v="White Chicks "/>
        <s v="The Fast and the Furious "/>
        <s v="Spy Kids 3-D: Game Over "/>
        <s v="The Doors "/>
        <s v="Sweet Home Alabama "/>
        <s v="The Ugly Truth "/>
        <s v="Spy Kids 2: Island of Lost Dreams "/>
        <s v="Water for Elephants "/>
        <s v="The Hurricane "/>
        <s v="Enough "/>
        <s v="Angel Eyes "/>
        <s v="Joe Somebody "/>
        <s v="The Ninth Gate "/>
        <s v="Extreme Measures "/>
        <s v="White Squall "/>
        <s v="Riddick "/>
        <s v="Texas Rangers "/>
        <s v="Virgin Territory "/>
        <s v="The 5th Wave "/>
        <s v="Rush "/>
        <s v="How to Be Single "/>
        <s v="True Grit "/>
        <s v="The Order "/>
        <s v="Pushing Tin "/>
        <s v="The Addams Family "/>
        <s v="Stranger Than Fiction "/>
        <s v="The Grandmaster "/>
        <s v="The Time Traveler's Wife "/>
        <s v="Frankenweenie "/>
        <s v="Against the Ropes "/>
        <s v="Superman III "/>
        <s v="Sgt. Bilko "/>
        <s v="Snowpiercer "/>
        <s v="Oceans "/>
        <s v="The Relic "/>
        <s v="Zero Dark Thirty "/>
        <s v="Bridget Jones: The Edge of Reason "/>
        <s v="Ninja Assassin "/>
        <s v="Striptease "/>
        <s v="The Host "/>
        <s v="Man of the House "/>
        <s v="The Adventures of Ford Fairlane "/>
        <s v="The Princess Diaries 2: Royal Engagement "/>
        <s v="Blended "/>
        <s v="Dune "/>
        <s v="Bangkok Dangerous "/>
        <s v="Big Trouble "/>
        <s v="The Bounty Hunter "/>
        <s v="Victor Frankenstein "/>
        <s v="The Mechanic "/>
        <s v="Boomerang "/>
        <s v="One for the Money "/>
        <s v="The Sixth Sense "/>
        <s v="American Hustle "/>
        <s v="The Proposal "/>
        <s v="Back to the Future Part II "/>
        <s v="Lucy "/>
        <s v="Fifty Shades of Grey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ream 3 "/>
        <s v="Back to the Future Part III "/>
        <s v="Get Hard "/>
        <s v="Bram Stoker's Dracula "/>
        <s v="Julie &amp; Julia "/>
        <s v="42 "/>
        <s v="The Talented Mr. Ripley "/>
        <s v="Eight Below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Other Woman "/>
        <s v="The Final Destination "/>
        <s v="Bridge of Spies "/>
        <s v="Behind Enemy Lines "/>
        <s v="Small Soldiers "/>
        <s v="Spawn "/>
        <s v="The Lincoln Lawyer "/>
        <s v="The Prestige "/>
        <s v="Escape from Planet Earth "/>
        <s v="Apocalypto "/>
        <s v="Predators "/>
        <s v="Legal Eagles "/>
        <s v="Secret Window "/>
        <s v="The Lake House "/>
        <s v="Made of Honor "/>
        <s v="Jersey Boys "/>
        <s v="The Rainmaker "/>
        <s v="Gothika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Sex Tape "/>
        <s v="Final Destination 5 "/>
        <s v="Mickey Blue Eyes "/>
        <s v="Pay It Forward "/>
        <s v="Drillbit Taylor "/>
        <s v="A Million Ways to Die in the West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Sweet November "/>
        <s v="The Reaping "/>
        <s v="Renaissance Man "/>
        <s v="Colombiana "/>
        <s v="The Magic Sword: Quest for Camelot "/>
        <s v="Torque "/>
        <s v="City Hall "/>
        <s v="Marie Antoinette "/>
        <s v="Kiss of Death "/>
        <s v="Get Carter "/>
        <s v="Fantastic Mr. Fox "/>
        <s v="Life or Something Like It "/>
        <s v="Memoirs of an Invisible Man "/>
        <s v="Big Miracle "/>
        <s v="The Deep End of the Ocean "/>
        <s v="Cirque du Freak: The Vampire's Assistant "/>
        <s v="Duplex "/>
        <s v="Impostor "/>
        <s v="Extreme Ops "/>
        <s v="Just Visiting "/>
        <s v="A Thousand Words "/>
        <s v="Delgo "/>
        <s v="The Gunman "/>
        <s v="Alex Rider: Operation Stormbreaker "/>
        <s v="The Warlords "/>
        <s v="Serenity "/>
        <s v="Grudge Match "/>
        <s v="Dragon Nest: Warriors' Dawn "/>
        <s v="The Express "/>
        <s v="What to Expect When You're Expecting "/>
        <s v="In Time "/>
        <s v="A Few Good Men "/>
        <s v="Corpse Bride "/>
        <s v="The Whole Ten Yards "/>
        <s v="The Imaginarium of Doctor Parnassus "/>
        <s v="Shorts "/>
        <s v="My Best Friend's Girl "/>
        <s v="Envy "/>
        <s v="The Children of Huang Shi "/>
        <s v="8 Mile "/>
        <s v="The Medallion "/>
        <s v="The Big Year "/>
        <s v="3000 Miles to Graceland "/>
        <s v="The Firm "/>
        <s v="21 Jump Street "/>
        <s v="Notting Hill "/>
        <s v="Along Came Polly "/>
        <s v="Here Comes the Boom "/>
        <s v="High Crimes "/>
        <s v="The Mirror Has Two Faces "/>
        <s v="BrÃ¼no "/>
        <s v="Red Riding Hood "/>
        <s v="15 Minutes "/>
        <s v="Super Mario Bros. "/>
        <s v="Man on a Ledge "/>
        <s v="Horrible Bosses 2 "/>
        <s v="Feardotcom "/>
        <s v="The Nut Job "/>
        <s v="Original Sin "/>
        <s v="Elektra "/>
        <s v="Finding Forrester "/>
        <s v="28 Days "/>
        <s v="The Sweetest Thing "/>
        <s v="The Heat "/>
        <s v="The Skeleton Key "/>
        <s v="Battlefield Earth "/>
        <s v="The Hateful Eight "/>
        <s v="The Fugitive "/>
        <s v="Sleepers "/>
        <s v="Rambo: First Blood Part II "/>
        <s v="The Juror "/>
        <s v="Heaven's Gate "/>
        <s v="Charlie St. Cloud "/>
        <s v="The Interview "/>
        <s v="Argo "/>
        <s v="The Lion King "/>
        <s v="Flight of the Phoenix "/>
        <s v="Death Race "/>
        <s v="Miss Congeniality 2: Armed and Fabulous "/>
        <s v="Inside Man "/>
        <s v="Resident Evil: Apocalypse "/>
        <s v="Star Trek: First Contact "/>
        <s v="Liar Liar "/>
        <s v="The Flintstones "/>
        <s v="Taken 2 "/>
        <s v="Miss Congeniality "/>
        <s v="Journey to the Center of the Earth "/>
        <s v="The Pelican Brief "/>
        <s v="The Client "/>
        <s v="The Bucket List "/>
        <s v="Patriot Games "/>
        <s v="Training Day "/>
        <s v="Galaxy Quest "/>
        <s v="Scary Movie 2 "/>
        <s v="The Muppets "/>
        <s v="Blade "/>
        <s v="Changing Lanes "/>
        <s v="Anaconda "/>
        <s v="Coyote Ugly "/>
        <s v="Love Actually "/>
        <s v="The Specialist "/>
        <s v="Tin Cup "/>
        <s v="Kicking &amp; Screaming "/>
        <s v="Resident Evil: Extinction "/>
        <s v="Last Holiday "/>
        <s v="The River Wild "/>
        <s v="The Indian in the Cupboard "/>
        <s v="Savages "/>
        <s v="Across the Universe "/>
        <s v="The Glimmer Man "/>
        <s v="Multiplicity "/>
        <s v="Aliens in the Attic "/>
        <s v="The Pledge "/>
        <s v="The Producers "/>
        <s v="The Phantom "/>
        <s v="The Ghost Writer "/>
        <s v="Deep Rising "/>
        <s v="Miracle at St. Anna "/>
        <s v="Curse of the Golden Flower "/>
        <s v="Love in the Time of Cholera "/>
        <s v="Shadow Conspiracy "/>
        <s v="Johnny English Reborn "/>
        <s v="Unleashed "/>
        <s v="Chicken Run "/>
        <s v="The Warrior's Way "/>
        <s v="Scary Movie 4 "/>
        <s v="Showgirls "/>
        <s v="The Impossible "/>
        <s v="Chicago "/>
        <s v="Four Brothers "/>
        <s v="What's the Worst That Could Happen? "/>
        <s v="Dragonball: Evolution "/>
        <s v="The Last Stand "/>
        <s v="Legally Blonde 2: Red, White &amp; Blonde "/>
        <s v="Flame and Citron "/>
        <s v="Shaft "/>
        <s v="My Best Friend's Wedding "/>
        <s v="Insomnia "/>
        <s v="Courage Under Fire "/>
        <s v="Prisoners "/>
        <s v="A Very Long Engagement "/>
        <s v="The Cable Guy "/>
        <s v="Happily N'Ever After "/>
        <s v="Mary Reilly "/>
        <s v="Jonah Hex "/>
        <s v="The Happening "/>
        <s v="Practical Magic "/>
        <s v="Robin Hood: Prince of Thieves "/>
        <s v="Traffic "/>
        <s v="Indiana Jones and the Last Crusade "/>
        <s v="The Bone Collector "/>
        <s v="Panic Room "/>
        <s v="Three Kings "/>
        <s v="Rat Race "/>
        <s v="K-PAX "/>
        <s v="Kate &amp; Leopold "/>
        <s v="Bedazzled "/>
        <s v="Taken 3 "/>
        <s v="Out of Sight "/>
        <s v="The Thomas Crown Affair "/>
        <s v="Riding in Cars with Boys "/>
        <s v="America's Sweethearts "/>
        <s v="Inchon "/>
        <s v="Scary Movie 3 "/>
        <s v="The One "/>
        <s v="Chappie "/>
        <s v="Your Highness "/>
        <s v="Exorcist: The Beginning "/>
        <s v="Escape Plan "/>
        <s v="Broken Arrow "/>
        <s v="Oliver Twist "/>
        <s v="Perfume: The Story of a Murderer "/>
        <s v="The Shaggy Dog "/>
        <s v="The Black Dahlia "/>
        <s v="Casper "/>
        <s v="Alien 3 "/>
        <s v="Chain Reaction "/>
        <s v="Muppets Most Wanted "/>
        <s v="Anastasia "/>
        <s v="Law Abiding Citizen "/>
        <s v="The Dukes of Hazzard "/>
        <s v="The Twilight Saga: New Moon "/>
        <s v="Jerry Maguire "/>
        <s v="Ted "/>
        <s v="As Good as It Gets "/>
        <s v="Patch Adams "/>
        <s v="Anchorman 2: The Legend Continues "/>
        <s v="Mr. Deeds "/>
        <s v="Super 8 "/>
        <s v="How to Lose a Guy in 10 Days "/>
        <s v="22 Jump Street "/>
        <s v="Central Intelligence "/>
        <s v="Stepmom "/>
        <s v="Daddy's Home "/>
        <s v="Into the Woods "/>
        <s v="Payback "/>
        <s v="Congo "/>
        <s v="Knowing "/>
        <s v="Failure to Launch "/>
        <s v="Crazy, Stupid, Love. "/>
        <s v="Moneyball "/>
        <s v="Outbreak "/>
        <s v="Non-Stop "/>
        <s v="Shanghai Knights "/>
        <s v="Curious George "/>
        <s v="Herbie Fully Loaded "/>
        <s v="Don't Say a Word "/>
        <s v="Hansel &amp; Gretel: Witch Hunters "/>
        <s v="Unfaithful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Gremlins 2: The New Batch "/>
        <s v="The Judge "/>
        <s v="The Peacemaker "/>
        <s v="Out of Time "/>
        <s v="On Deadly Ground "/>
        <s v="The Adventures of Sharkboy and Lavagirl 3-D "/>
        <s v="The Beach "/>
        <s v="Raising Helen "/>
        <s v="For Love of the Game "/>
        <s v="Marmaduke "/>
        <s v="Hereafter "/>
        <s v="Murder by Numbers "/>
        <s v="Assassins "/>
        <s v="Hannibal Rising "/>
        <s v="The Story of Us "/>
        <s v="Basic "/>
        <s v="Blood Work "/>
        <s v="The International "/>
        <s v="Escape from L.A. "/>
        <s v="The Life Aquatic with Steve Zissou "/>
        <s v="Free State of Jones "/>
        <s v="The Life of David Gale "/>
        <s v="Run All Night "/>
        <s v="Into the Blue "/>
        <s v="Mad City "/>
        <s v="Baby's Day Out "/>
        <s v="The Scarlet Letter "/>
        <s v="Domino "/>
        <s v="Jade "/>
        <s v="Gamer "/>
        <s v="Zoolander 2 "/>
        <s v="The Big Bounce "/>
        <s v="What Planet Are You From? "/>
        <s v="Drive Angry "/>
        <s v="Child 44 "/>
        <s v="The Hitchhiker's Guide to the Galaxy "/>
        <s v="The Ant Bully "/>
        <s v="Nixon "/>
        <s v="Underworld: Evolution "/>
        <s v="Lord of War "/>
        <s v="Shall We Dance "/>
        <s v="Black Knight "/>
        <s v="Dear Wendy "/>
        <s v="Alias Betty "/>
        <s v="Les visiteurs "/>
        <s v="Focus "/>
        <s v="The Adjustment Bureau "/>
        <s v="Me, Myself &amp; Irene "/>
        <s v="Barnyard "/>
        <s v="Ishtar "/>
        <s v="A Sound of Thunder "/>
        <s v="Hostage "/>
        <s v="Catch Me If You Can "/>
        <s v="The Break-Up "/>
        <s v="Mamma Mia! "/>
        <s v="Valentine's Day "/>
        <s v="The Thin Red Line "/>
        <s v="The Change-Up "/>
        <s v="Man on the Moon "/>
        <s v="Casino "/>
        <s v="From Paris with Love "/>
        <s v="Bulletproof Monk "/>
        <s v="Erin Brockovich "/>
        <s v="16 Blocks "/>
        <s v="Moulin Rouge! "/>
        <s v="Be Cool "/>
        <s v="Crimson Tide "/>
        <s v="Domestic Disturbance "/>
        <s v="Black Mass "/>
        <s v="Grindhouse "/>
        <s v="The Nutty Professor "/>
        <s v="Blade II "/>
        <s v="The Godfather: Part III "/>
        <s v="You, Me and Dupree "/>
        <s v="Superman II "/>
        <s v="Gigli "/>
        <s v="V for Vendetta "/>
        <s v="First Knight "/>
        <s v="Everest "/>
        <s v="Any Given Sunday "/>
        <s v="Ladder 49 "/>
        <s v="Edtv "/>
        <s v="Forrest Gump "/>
        <s v="Meet the Parents "/>
        <s v="Pocahontas "/>
        <s v="Superman "/>
        <s v="George of the Jungle "/>
        <s v="American Wedding "/>
        <s v="Captain Phillips "/>
        <s v="Date Night "/>
        <s v="The Equalizer "/>
        <s v="Maid in Manhattan "/>
        <s v="The Pursuit of Happyness "/>
        <s v="Flightplan "/>
        <s v="Disclosure "/>
        <s v="City of Angels "/>
        <s v="Bowfinger "/>
        <s v="Tango &amp; Cash "/>
        <s v="Death Becomes Her "/>
        <s v="Shanghai Noon "/>
        <s v="Executive Decision "/>
        <s v="Mr. Popper's Penguins "/>
        <s v="The Forbidden Kingdom "/>
        <s v="Free Birds "/>
        <s v="Evita "/>
        <s v="Ronin "/>
        <s v="The Ghost and the Darkness "/>
        <s v="Paddington "/>
        <s v="The Hunted "/>
        <s v="Instinct "/>
        <s v="Stuck on You "/>
        <s v="Semi-Pro "/>
        <s v="The Pirates! Band of Misfits "/>
        <s v="Changeling "/>
        <s v="The Fan "/>
        <s v="Elizabeth: The Golden Age "/>
        <s v="Imagine That "/>
        <s v="Burlesque "/>
        <s v="Eye See You "/>
        <s v="Seven Pounds "/>
        <s v="Bullet to the Head "/>
        <s v="All the King's Men "/>
        <s v="Beloved "/>
        <s v="Lucky You "/>
        <s v="Beverly Hills Cop III "/>
        <s v="Dream House "/>
        <s v="Death to Smoochy "/>
        <s v="3:10 to Yuma "/>
        <s v="City of Ember "/>
        <s v="Wonder Boys "/>
        <s v="Bringing Out the Dead "/>
        <s v="Message in a Bottle "/>
        <s v="The Pacifier "/>
        <s v="Walking Tall "/>
        <s v="Gods and Generals "/>
        <s v="New Year's Eve "/>
        <s v="The Devil's Advocate "/>
        <s v="DragonHeart "/>
        <s v="Ghost Rider: Spirit of Vengeance "/>
        <s v="Captain Corelli's Mandolin "/>
        <s v="Thunderbirds "/>
        <s v="Elizabethtown "/>
        <s v="All the Pretty Horses "/>
        <s v="Rock Star "/>
        <s v="A Beautiful Mind "/>
        <s v="Star Trek: Insurrection "/>
        <s v="GoldenEye "/>
        <s v="RED "/>
        <s v="Deadpool "/>
        <s v="Goosebumps "/>
        <s v="Just Like Heaven "/>
        <s v="Leatherheads "/>
        <s v="Did You Hear About the Morgans? "/>
        <s v="The Internship "/>
        <s v="Red Tails "/>
        <s v="After the Sunset "/>
        <s v="The Cotton Club "/>
        <s v="American Sniper "/>
        <s v="Ice Age "/>
        <s v="Two Brothers "/>
        <s v="Scott Pilgrim vs. the World "/>
        <s v="The Core "/>
        <s v="The Terminal "/>
        <s v="The Village "/>
        <s v="AVP: Alien vs. Predator "/>
        <s v="Doom "/>
        <s v="Hart's War "/>
        <s v="The Santa Clause 2 "/>
        <s v="The Kid "/>
        <s v="Marley &amp; Me "/>
        <s v="The Green Mile "/>
        <s v="The Bourne Identity "/>
        <s v="The Truman Show "/>
        <s v="Daddy Day Care "/>
        <s v="Cats &amp; Dogs "/>
        <s v="The Italian Job "/>
        <s v="Two Weeks Notice "/>
        <s v="Couples Retreat "/>
        <s v="Days of Thunder "/>
        <s v="Cheaper by the Dozen 2 "/>
        <s v="Eat Pray Love "/>
        <s v="The Family Man "/>
        <s v="The Horse Whisperer "/>
        <s v="The Scorpion King "/>
        <s v="Jack Reacher "/>
        <s v="Deep Blue Sea "/>
        <s v="This Is It "/>
        <s v="Contagion "/>
        <s v="Kangaroo Jack "/>
        <s v="Coraline "/>
        <s v="Starsky &amp; Hutch "/>
        <s v="Jingle All the Wa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The Boxtrolls "/>
        <s v="The Lego Movie "/>
        <s v="Reign of Fire "/>
        <s v="Gangster Squad "/>
        <s v="Year One "/>
        <s v="Invictus "/>
        <s v="Duplicity "/>
        <s v="The Sentinel "/>
        <s v="Star Trek: Nemesis "/>
        <s v="Intolerable Cruelty "/>
        <s v="Analyze That "/>
        <s v="Righteous Kill "/>
        <s v="Mercury Rising "/>
        <s v="The Soloist "/>
        <s v="The Legend of Bagger Vance "/>
        <s v="Almost Famous "/>
        <s v="Priest "/>
        <s v="Sinbad: Legend of the Seven Seas "/>
        <s v="Event Horizon "/>
        <s v="Dragonfly "/>
        <s v="Flyboys "/>
        <s v="The Last Castle "/>
        <s v="Winter's Tale "/>
        <s v="The Mortal Instruments: City of Bones "/>
        <s v="Meet Dave "/>
        <s v="Inkheart "/>
        <s v="The Spirit "/>
        <s v="Mortdecai "/>
        <s v="In the Name of the King: A Dungeon Siege Tale "/>
        <s v="Holy Man "/>
        <s v="The Flintstones in Viva Rock Vegas "/>
        <s v="Resident Evil: Afterlife "/>
        <s v="Alvin and the Chipmunks "/>
        <s v="Shrek "/>
        <s v="Interview with the Vampire: The Vampire Chronicles "/>
        <s v="Christmas with the Kranks "/>
        <s v="I Am Number Four "/>
        <s v="Beautiful Creatures "/>
        <s v="Monster-in-Law "/>
        <s v="Hanging Up "/>
        <s v="City by the Sea "/>
        <s v="At First Sight "/>
        <s v="Alfie "/>
        <s v="The Promise "/>
        <s v="Along Came a Spider "/>
        <s v="The Swindle "/>
        <s v="Shipwrecked "/>
        <s v="Les MisÃ©rables "/>
        <s v="Blades of Glory "/>
        <s v="Gone Girl "/>
        <s v="2 Guns "/>
        <s v="The Scorch Trials "/>
        <s v="Shooter "/>
        <s v="Apollo 13 "/>
        <s v="Clear and Present Danger "/>
        <s v="U-571 "/>
        <s v="The American President "/>
        <s v="The Love Guru "/>
        <s v="Ã†on Flux "/>
        <s v="The Matrix "/>
        <s v="World Trade Center "/>
        <s v="Fight Club "/>
        <s v="Austin Powers in Goldmember "/>
        <s v="Jurassic Park "/>
        <s v="Wyatt Earp "/>
        <s v="Hop "/>
        <s v="Rambo III "/>
        <s v="Random Hearts "/>
        <s v="Littleman "/>
        <s v="Total Recall "/>
        <s v="The Lovely Bones "/>
        <s v="Nutty Professor II: The Klumps "/>
        <s v="Zodiac "/>
        <s v="The Pink Panther "/>
        <s v="Mystery Men "/>
        <s v="Lincoln "/>
        <s v="You've Got Mail "/>
        <s v="Step Brothers "/>
        <s v="The Mask of Zorro "/>
        <s v="Due Date "/>
        <s v="Unbroken "/>
        <s v="Space Cowboys "/>
        <s v="Mona Lisa Smile "/>
        <s v="The Dictator "/>
        <s v="Eyes Wide Shut "/>
        <s v="Annie "/>
        <s v="This Means War "/>
        <s v="Blade: Trinity "/>
        <s v="Primary Colors "/>
        <s v="Resident Evil: Retribution "/>
        <s v="The Long Kiss Goodnight "/>
        <s v="Proof of Life "/>
        <s v="Zathura: A Space Adventure "/>
        <s v="We Are Marshall "/>
        <s v="Lucky Numbers "/>
        <s v="I, Frankenstein "/>
        <s v="Sin City: A Dame to Kill For "/>
        <s v="Astro Boy "/>
        <s v="Dragon Blade "/>
        <s v="300 "/>
        <s v="Collateral "/>
        <s v="My Favorite Martian "/>
        <s v="Supernova "/>
        <s v="Race to Witch Mountain "/>
        <s v="Foodfight! "/>
        <s v="A Knight's Tale "/>
        <s v="Blue Streak "/>
        <s v="Pete's Dragon "/>
        <s v="War Horse "/>
        <s v="Entrapment "/>
        <s v="The X Files "/>
        <s v="Need for Speed "/>
        <s v="Hellboy "/>
        <s v="The Saint "/>
        <s v="Enemy at the Gates "/>
        <s v="Fury "/>
        <s v="Vanilla Sky "/>
        <s v="The Sum of All Fears "/>
        <s v="The Twilight Saga: Eclipse "/>
        <s v="The Score "/>
        <s v="Money Train "/>
        <s v="Ted 2 "/>
        <s v="The Insider "/>
        <s v="Dreamcatcher "/>
        <s v="The Watch "/>
        <s v="Xi you ji zhi: Sun Wukong san da Baigu Jing "/>
        <s v="Snake Eyes "/>
        <s v="Despicable Me "/>
        <s v="Abraham Lincoln: Vampire Hunter "/>
        <s v="The Abyss "/>
        <s v="Last Action Hero "/>
        <s v="Click "/>
        <s v="Six Days Seven Nights "/>
        <s v="Mars Attacks! "/>
        <s v="Red Planet "/>
        <s v="Dreamgirls "/>
        <s v="Munich "/>
        <s v="Tears of the Sun "/>
        <s v="Fool's Gold "/>
        <s v="The Kingdom "/>
        <s v="Jarhead "/>
        <s v="Runaway Bride "/>
        <s v="xXx "/>
        <s v="Hook "/>
        <s v="Die Hard 2 "/>
        <s v="Lady in the Water "/>
        <s v="Olympus Has Fallen "/>
        <s v="Battle Los Angeles "/>
        <s v="Big Fish "/>
        <s v="Wolf "/>
        <s v="The Monuments Men "/>
        <s v="Wall Street: Money Never Sleeps "/>
        <s v="Dracula Untold "/>
        <s v="The Siege "/>
        <s v="Stardust "/>
        <s v="Seven Years in Tibet "/>
        <s v="The Dilemma "/>
        <s v="Bad Company "/>
        <s v="I Spy "/>
        <s v="Underworld: Awakening "/>
        <s v="Rollerball "/>
        <s v="Ballistic: Ecks vs. Sever "/>
        <s v="Hard Rain "/>
        <s v="Osmosis Jones "/>
        <s v="Legends of Oz: Dorothy's Return "/>
        <s v="Blackhat "/>
        <s v="Sky Captain and the World of Tomorrow "/>
        <s v="Basic Instinct 2 "/>
        <s v="The Legend of Hercules "/>
        <s v="Agora "/>
        <s v="Body of Lies "/>
        <s v="Saving Private Ryan "/>
        <s v="What Women Want "/>
        <s v="Cliffhanger "/>
        <s v="Hudson Hawk "/>
        <s v="The Prince of Egypt "/>
        <s v="Man on Fire "/>
        <s v="Planet 51 "/>
        <s v="That's My Boy "/>
        <s v="Hitch "/>
        <s v="The Phantom of the Opera "/>
        <s v="Yes Man "/>
        <s v="The Iron Giant "/>
        <s v="Babylon A.D. "/>
        <s v="Double Jeopardy "/>
        <s v="Dil Jo Bhi Kahey... "/>
        <s v="Turbulence "/>
        <s v="Doctor Dolittle "/>
        <s v="Dr. Dolittle 2 "/>
        <s v="Braveheart "/>
        <s v="The Majestic "/>
        <s v="Driven "/>
        <s v="Signs "/>
        <s v="The Lost World: Jurassic Park "/>
        <s v="The Angry Birds Movie "/>
        <s v="Talladega Nights: The Ballad of Ricky Bobby "/>
        <s v="Minions "/>
        <s v="The SpongeBob Movie: Sponge Out of Water "/>
        <s v="Valkyrie "/>
        <s v="The Bourne Supremacy "/>
        <s v="The Three Musketeers "/>
        <s v="Tower Heist "/>
        <s v="Deep Impact "/>
        <s v="Alvin and the Chipmunks: Chipwrecked "/>
        <s v="Robots "/>
        <s v="Con Air "/>
        <s v="Conspiracy Theory "/>
        <s v="The Legend of Zorro "/>
        <s v="The Secret Life of Pets "/>
        <s v="Independence Day "/>
        <s v="Madagascar "/>
        <s v="X-Men "/>
        <s v="Wanted "/>
        <s v="The Rock "/>
        <s v="50 First Dates "/>
        <s v="Hairspray "/>
        <s v="Inspector Gadget "/>
        <s v="Now You See Me "/>
        <s v="Vertical Limit "/>
        <s v="Charlie Wilson's War "/>
        <s v="Shark Tale "/>
        <s v="Killers "/>
        <s v="The Man from U.N.C.L.E. "/>
        <s v="Monster House "/>
        <s v="Anna and the King "/>
        <s v="Immortals "/>
        <s v="Titan A.E. "/>
        <s v="Hollywood Homicide "/>
        <s v="Soldier "/>
        <s v="Monkeybone "/>
        <s v="Unbreakable "/>
        <s v="Sphere "/>
        <s v="Funny People "/>
        <s v="The Simpsons Movie "/>
        <s v="Inglourious Basterds "/>
        <s v="Alvin and the Chipmunks: The Squeakquel "/>
        <s v="We Were Soldiers "/>
        <s v="Rock of Ages "/>
        <s v="Alien: Resurrection "/>
        <s v="2 Fast 2 Furious "/>
        <s v="The Adventures of Rocky &amp; Bullwinkle "/>
        <s v="Despicable Me 2 "/>
        <s v="Children of Men "/>
        <s v="AmÃ©lie "/>
        <s v="Asterix at the Olympic Games "/>
        <s v="The Hunger Games "/>
        <s v="Cloudy with a Chance of Meatballs 2 "/>
        <s v="Red Dragon "/>
        <s v="The League of Extraordinary Gentlemen "/>
        <s v="Cold Mountain "/>
        <s v="Journey 2: The Mysterious Island "/>
        <s v="Jack and Jill "/>
        <s v="Legend of the Guardians: The Owls of Ga'Hoole "/>
        <s v="The Interpreter "/>
        <s v="The Expendables "/>
        <s v="Mission: Impossible "/>
        <s v="The Hangover Part II "/>
        <s v="Batman Returns "/>
        <s v="Over the Hedge "/>
        <s v="Lilo &amp; Stitch "/>
        <s v="Grown Ups 2 "/>
        <s v="Get Smart "/>
        <s v="Something's Gotta Give "/>
        <s v="Shutter Island "/>
        <s v="Four Christmases "/>
        <s v="Face/Off "/>
        <s v="Bedtime Stories "/>
        <s v="Road to Perdition "/>
        <s v="Just Go with It "/>
        <s v="Eagle Eye "/>
        <s v="The Book of Eli "/>
        <s v="Flubber "/>
        <s v="The Haunting "/>
        <s v="Space Jam "/>
        <s v="The Day the Earth Stood Still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Swordfish "/>
        <s v="Little Nicky "/>
        <s v="Surrogates "/>
        <s v="Thirteen Days "/>
        <s v="Daylight "/>
        <s v="Walking with Dinosaurs 3D "/>
        <s v="Looney Tunes: Back in Action "/>
        <s v="Nine "/>
        <s v="Timeline "/>
        <s v="The Postman "/>
        <s v="Babe: Pig in the City "/>
        <s v="Pompeii "/>
        <s v="The Invasion "/>
        <s v="Ice Age: The Meltdown "/>
        <s v="Grown Ups "/>
        <s v="Spanglish "/>
        <s v="Bandits "/>
        <s v="Ransom "/>
        <s v="S.W.A.T. "/>
        <s v="Meet the Fockers "/>
        <s v="Edge of Darkness "/>
        <s v="The Great Raid "/>
        <s v="Scooby-Doo 2: Monsters Unleashed "/>
        <s v="Bruce Almighty "/>
        <s v="The Little Prince "/>
        <s v="The 6th Day "/>
        <s v="The Longest Yard "/>
        <s v="Sucker Punch "/>
        <s v="End of Days "/>
        <s v="Son of the Mask "/>
        <s v="Scooby-Doo "/>
        <s v="RED 2 "/>
        <s v="I Served the King of England "/>
        <s v="The 13th Warrior "/>
        <s v="Air Force One "/>
        <s v="Ocean's Eleven "/>
        <s v="Hotel Transylvania "/>
        <s v="Enchanted "/>
        <s v="Safe House "/>
        <s v="102 Dalmatians "/>
        <s v="The Holiday "/>
        <s v="It's Complicated "/>
        <s v="Ocean's Thirteen "/>
        <s v="Open Season "/>
        <s v="Divergent "/>
        <s v="The Rundown "/>
        <s v="Memoirs of a Geisha "/>
        <s v="The Fast and the Furious: Tokyo Drift "/>
        <s v="Collateral Damage "/>
        <s v="Mirror Mirror "/>
        <s v="Cats &amp; Dogs: The Revenge of Kitty Galore "/>
        <s v="Jumper "/>
        <s v="Hellboy II: The Golden Army "/>
        <s v="What Dreams May Come "/>
        <s v="The Devil's Own "/>
        <s v="Arthur and the Invisibles "/>
        <s v="Seabiscuit "/>
        <s v="xXx: State of the Union "/>
        <s v="Pixels "/>
        <s v="Cinderella Man "/>
        <s v="The Brothers Grimm "/>
        <s v="Town &amp; Country "/>
        <s v="Gone in Sixty Seconds "/>
        <s v="The Expendables 3 "/>
        <s v="The Stepford Wives "/>
        <s v="The Spiderwick Chronicles "/>
        <s v="Men in Black "/>
        <s v="Toy Story 2 "/>
        <s v="Rush Hour 2 "/>
        <s v="Ice Age: Dawn of the Dinosaurs "/>
        <s v="The Secret Life of Walter Mitty "/>
        <s v="The Departed "/>
        <s v="Mulan "/>
        <s v="The Girl with the Dragon Tattoo "/>
        <s v="Die Hard with a Vengeance "/>
        <s v="Sherlock Holmes "/>
        <s v="Alvin and the Chipmunks: The Road Chip "/>
        <s v="You Don't Mess with the Zohan "/>
        <s v="The Haunted Mansion "/>
        <s v="Contact "/>
        <s v="Percy Jackson: Sea of Monsters "/>
        <s v="Now You See Me 2 "/>
        <s v="Mission to Mars "/>
        <s v="Rio "/>
        <s v="Volcano "/>
        <s v="The Nutcracker in 3D "/>
        <s v="Cast Away "/>
        <s v="Enemy of the State "/>
        <s v="Meet Joe Black "/>
        <s v="Mighty Joe Young "/>
        <s v="The Last Witch Hunter "/>
        <s v="Flags of Our Fathers "/>
        <s v="The Expendables 2 "/>
        <s v="Black Hawk Down "/>
        <s v="A Good Day to Die Hard "/>
        <s v="The Incredibles "/>
        <s v="Charlie's Angels "/>
        <s v="Tropic Thunder "/>
        <s v="Spy Game "/>
        <s v="Twister "/>
        <s v="The Lord of the Rings: The Fellowship of the Ring "/>
        <s v="The Fifth Element "/>
        <s v="Jurassic Park III "/>
        <s v="Rise of the Planet of the Apes "/>
        <s v="The Flowers of War "/>
        <s v="Finding Nemo "/>
        <s v="The Lord of the Rings: The Return of the King "/>
        <s v="The Lord of the Rings: The Two Towers "/>
        <s v="The Campaign "/>
        <s v="The Road to El Dorado "/>
        <s v="Ice Age: Continental Drift "/>
        <s v="Cinderella "/>
        <s v="Seventh Son "/>
        <s v="Percy Jackson &amp; the Olympians: The Lightning Thief "/>
        <s v="Hollow Man "/>
        <s v="Lara Croft Tomb Raider: The Cradle of Life "/>
        <s v="The General's Daughter "/>
        <s v="The Mummy Returns "/>
        <s v="Cutthroat Island "/>
        <s v="Lady Vengeance "/>
        <s v="Fateless "/>
        <s v="Princess Mononoke "/>
        <s v="Steamboy "/>
        <s v="Akira "/>
        <s v="Godzilla 2000 "/>
        <s v="Kabhi Alvida Naa Kehna "/>
        <s v="Tango "/>
        <s v="Kites "/>
        <s v="Red Cliff "/>
        <s v="The Legend of Suriyothai "/>
        <s v="The Messenger: The Story of Joan of Arc "/>
        <s v="Pirates of the Caribbean: At World's End "/>
        <s v="Ong-bak 2 "/>
        <s v="John Carter "/>
        <s v="Tangled "/>
        <s v="Spider-Man 3 "/>
        <s v="The Dark Knight Rises "/>
        <s v="Avengers: Age of Ultron "/>
        <s v="Harry Potter and the Half-Blood Prince "/>
        <s v="Batman v Superman: Dawn of Justice "/>
        <s v="Pirates of the Caribbean: On Stranger Tides "/>
        <s v="The Hobbit: The Battle of the Five Armies "/>
        <s v="Captain America: Civil War "/>
        <s v="Spectre "/>
        <s v="Avatar "/>
        <s v="The Amazing Spider-Man "/>
        <s v="Pirates of the Caribbean: Dead Man's Chest "/>
        <s v="Man of Steel "/>
        <s v="The Chronicles of Narnia: Prince Caspian "/>
        <s v="Men in Black 3 "/>
        <s v="The Hobbit: The Desolation of Smaug "/>
        <s v="The Avengers "/>
        <s v="The Lone Ranger "/>
        <s v="Oz the Great and Powerful "/>
        <s v="X-Men: The Last Stand "/>
        <s v="Transformers: Age of Extinction "/>
        <s v="Superman Returns "/>
        <s v="Battleship "/>
        <s v="King Kong "/>
        <s v="Quantum of Solace "/>
        <s v="Robin Hood "/>
        <s v="Titanic "/>
        <s v="Skyfall "/>
        <s v="Spider-Man 2 "/>
        <s v="Iron Man 3 "/>
        <s v="Alice in Wonderland "/>
        <s v="Monsters University "/>
        <s v="Transformers: Revenge of the Fallen "/>
        <s v="The Amazing Spider-Man 2 "/>
        <s v="Cars 2 "/>
        <s v="Green Lantern "/>
        <s v="Toy Story 3 "/>
        <s v="Terminator Salvation "/>
        <s v="X-Men: Days of Future Past "/>
        <s v="Prince of Persia: The Sands of Time "/>
        <s v="2012 "/>
        <s v="A Christmas Carol "/>
        <s v="Iron Man 2 "/>
        <s v="Terminator 3: Rise of the Machines "/>
        <s v="The Protector "/>
        <s v="Jack the Giant Slayer "/>
        <s v="Transformers: Dark of the Moon "/>
        <s v="Furious 7 "/>
        <s v="World War Z "/>
        <s v="Star Trek Into Darkness "/>
        <s v="Pacific Rim "/>
        <s v="Tomorrowland "/>
        <s v="Indiana Jones and the Kingdom of the Crystal Skull "/>
        <s v="Brave "/>
        <s v="Star Trek Beyond "/>
        <s v="The Dark Knight "/>
        <s v="The Golden Compass "/>
        <s v="WALL·E "/>
        <s v="The Legend of Tarzan "/>
        <s v="The Chronicles of Narnia: The Lion, the Witch and the Wardrobe "/>
        <s v="Maleficent "/>
        <s v="The Hobbit: An Unexpected Journey "/>
        <s v="X-Men: Apocalypse "/>
        <s v="Edge of Tomorrow "/>
        <s v="Jupiter Ascending "/>
        <s v="Up "/>
        <s v="Monsters vs. Aliens "/>
        <s v="Suicide Squad "/>
        <s v="Evan Almighty "/>
        <s v="Waterworld "/>
        <s v="G.I. Joe: The Rise of Cobra "/>
        <s v="Inside Out "/>
        <s v="The Jungle Book "/>
        <s v="47 Ronin "/>
        <s v="Troy "/>
        <s v="TRON: Legacy "/>
        <s v="Hugo "/>
        <s v="Wild Wild West "/>
        <s v="Snow White and the Huntsman "/>
        <s v="Dawn of the Planet of the Apes "/>
        <s v="Captain America: The Winter Soldier "/>
        <s v="Guardians of the Galaxy "/>
        <s v="Alice Through the Looking Glass "/>
        <s v="Thor: The Dark World "/>
        <s v="Shrek Forever After "/>
        <s v="Big Hero 6 "/>
        <s v="Wreck-It Ralph "/>
        <s v="The Polar Express "/>
        <s v="Independence Day: Resurgence "/>
        <s v="How to Train Your Dragon "/>
        <s v="Interstellar "/>
        <s v="Inception "/>
        <s v="X-Men: First Class "/>
        <s v="The Hunger Games: Mockingjay - Part 2 "/>
        <s v="Poseidon "/>
        <s v="Shrek the Third "/>
        <s v="Warcraft "/>
        <s v="Speed 2: Cruise Control "/>
        <s v="Winged Migration "/>
        <s v="Terminator Genisys "/>
        <s v="The Chronicles of Narnia: The Voyage of the Dawn Treader "/>
        <s v="Alexander "/>
        <s v="Jurassic World "/>
        <s v="The Curious Case of Benjamin Button "/>
        <s v="The Sorcerer's Apprentice "/>
        <s v="Transformers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Mad Max: Fury Road "/>
        <s v="Angels &amp; Demons "/>
        <s v="Thor "/>
        <s v="Bolt "/>
        <s v="G-Force "/>
        <s v="Wrath of the Titan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Pan "/>
        <s v="Beowulf "/>
        <s v="Star Trek "/>
        <s v="Master and Commander: The Far Side of the World "/>
        <s v="The Incredible Hulk "/>
        <s v="Casino Royale "/>
        <s v="Shrek 2 "/>
        <s v="Chicken Little "/>
        <s v="Paa "/>
        <s v="Vaalu "/>
        <s v="Flushed Away "/>
        <s v="The Mummy: Tomb of the Dragon Emperor "/>
        <s v="Mr. Peabody &amp; Sherman "/>
        <s v="Madagascar 3: Europe's Most Wanted "/>
        <s v="Kung Fu Panda 3 "/>
        <s v="Mission: Impossible - Ghost Protocol "/>
        <s v="Rise of the Guardians "/>
        <s v="How to Train Your Dragon 2 "/>
        <s v="Ghostbusters "/>
        <s v="Die Another Day "/>
        <s v="Rush Hour 3 "/>
        <s v="Iron Man "/>
        <s v="Pearl Harbor "/>
        <s v="Armageddon "/>
        <s v="Men in Black II "/>
        <s v="The Last Samurai "/>
        <s v="Exodus: Gods and Kings "/>
        <s v="Gods of Egypt "/>
        <s v="Lethal Weapon 4 "/>
        <s v="Captain America: The First Avenger "/>
        <s v="The BFG "/>
        <s v="Pirates of the Caribbean: The Curse of the Black Pearl "/>
        <s v="The Perfect Storm "/>
        <s v="Treasure Planet "/>
        <s v="Les couloirs du temps: Les visiteurs II "/>
        <s v="Spider-Man "/>
        <s v="Hulk "/>
        <s v="Final Fantasy: The Spirits Within "/>
        <s v="Stealth "/>
        <s v="The World Is Not Enough "/>
        <s v="Happy Feet 2 "/>
        <s v="The Revenant "/>
        <s v="Turbo "/>
        <s v="Rango "/>
        <s v="Home "/>
        <s v="The Adventures of Tintin "/>
        <s v="The Croods "/>
        <s v="Teenage Mutant Ninja Turtles: Out of the Shadows "/>
        <s v="Stuart Little "/>
        <s v="Penguins of Madagascar "/>
        <s v="War of the Worlds "/>
        <s v="Watchmen "/>
        <s v="G.I. Joe: Retaliation "/>
        <s v="Sahara "/>
        <s v="Kung Fu Panda "/>
        <s v="Ant-Man "/>
        <s v="The Hunger Games: Catching Fire "/>
        <s v="Bad Boys II "/>
        <s v="Puss in Boots "/>
        <s v="Harry Potter and the Prisoner of Azkaban "/>
        <s v="Australia "/>
        <s v="After Earth "/>
        <s v="Megamind "/>
        <s v="R.I.P.D. "/>
        <s v="Fantastic 4: Rise of the Silver Surfer "/>
        <s v="Prometheus "/>
        <s v="Kingdom of Heaven "/>
        <s v="Dinosaur "/>
        <s v="Night at the Museum: Secret of the Tomb "/>
        <s v="The Island "/>
        <s v="Noah "/>
        <s v="Harry Potter and the Sorcerer's Stone "/>
        <s v="The Hunger Games: Mockingjay - Part 1 "/>
        <s v="The Da Vinci Code "/>
        <s v="Fast Five "/>
        <s v="Sherlock Holmes: A Game of Shadows "/>
        <s v="Clash of the Titans "/>
        <s v="The Bourne Legacy "/>
        <s v="Batman &amp; Robin "/>
        <s v="The Day After Tomorrow "/>
        <s v="Mission: Impossible II "/>
        <s v="Teenage Mutant Ninja Turtles "/>
        <s v="How the Grinch Stole Christmas "/>
        <s v="The Twilight Saga: Breaking Dawn - Part 2 "/>
        <s v="Life of Pi "/>
        <s v="Jason Bourne "/>
        <s v="Charlie's Angels: Full Throttle "/>
        <s v="Stuart Little 2 "/>
        <s v="Speed Racer "/>
        <s v="How Do You Know "/>
        <s v="Oblivion "/>
        <s v="The Wolverine "/>
        <s v="Fantastic Four "/>
        <s v="Mr. &amp; Mrs. Smith "/>
        <s v="The Green Hornet "/>
        <s v="I, Robot "/>
        <s v="Atlantis: The Lost Empire "/>
        <s v="Cars "/>
        <s v="A Bug's Life "/>
        <s v="Lage Raho Munna Bhai "/>
        <s v="Knight and Day "/>
        <s v="Dante's Peak "/>
        <s v="Elysium "/>
        <s v="Star Wars: Episode II - Attack of the Clones "/>
        <s v="Monsters, Inc. "/>
        <s v="Star Wars: Episode I - The Phantom Menace "/>
        <s v="Windtalkers "/>
        <s v="The Huntsman: Winter's War "/>
        <s v="True Lies "/>
        <s v="Lara Croft: Tomb Raider "/>
        <s v="Star Wars: Episode III - Revenge of the Sith "/>
        <s v="Gulliver's Travels "/>
        <s v="The Bourne Ultimatum "/>
        <s v="Salt "/>
        <s v="X-Men 2 "/>
        <s v="Ghost Rider "/>
        <s v="Night at the Museum "/>
        <s v="San Andreas "/>
        <s v="Tomorrow Never Dies "/>
        <s v="The Patriot "/>
        <s v="Ocean's Twelve "/>
        <s v="Insurgent "/>
        <s v="The Aviator "/>
        <s v="300: Rise of an Empire "/>
        <s v="The Smurfs "/>
        <s v="Home on the Range "/>
        <s v="Allegiant "/>
        <s v="Real Steel "/>
        <s v="Ender's Game "/>
        <s v="Live Free or Die Hard "/>
        <s v="Around the World in 80 Days "/>
        <s v="The Cat in the Hat "/>
        <s v="The Martian "/>
        <s v="Ali "/>
        <s v="The Alamo "/>
        <s v="The Great Gatsby "/>
        <s v="The Chronicles of Riddick "/>
        <s v="The Smurfs 2 "/>
        <s v="The Princess and the Frog "/>
        <s v="Starship Troopers "/>
        <s v="Point Break "/>
        <s v="Antz "/>
        <s v="Rio 2 "/>
        <s v="Gladiator "/>
        <s v="Amen. "/>
        <s v="Minority Report "/>
        <s v="Terminator 2: Judgment Day "/>
        <s v="Cloud Atlas "/>
        <s v="Dark Shadows "/>
        <s v="Fun with Dick and Jane "/>
        <s v="RoboCop "/>
        <s v="Gravity "/>
        <s v="Harry Potter and the Chamber of Secrets "/>
        <s v="Planet of the Apes "/>
        <s v="Public Enemies "/>
        <s v="American Gangster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National Treasure "/>
        <s v="Eragon "/>
        <s v="Where the Wild Things Are "/>
        <s v="Epic "/>
        <s v="The Tourist "/>
        <s v="Blood Diamond "/>
        <s v="The Wolf of Wall Street "/>
        <s v="Batman Forever "/>
        <s v="Catwoman "/>
        <s v="Hercules "/>
        <s v="Land of the Lost "/>
        <s v="In the Heart of the Sea "/>
        <s v="The Adventures of Pluto Nash "/>
        <s v="Green Zone "/>
        <s v="Gangs of New York "/>
        <s v="Surf's Up "/>
        <s v="Sex and the City 2 "/>
        <s v="Transcendence "/>
        <s v="Unstoppable "/>
        <s v="What Lies Beneath "/>
        <s v="Cloudy with a Chance of Meatballs "/>
        <s v="A.I. Artificial Intelligence "/>
        <s v="Bicentennial Man "/>
        <s v="K-19: The Widowmaker "/>
        <s v="Happy Feet "/>
        <s v="Arthur Christmas "/>
        <s v="Hidalgo "/>
        <s v="Dick Tracy "/>
        <s v="The Widow of Saint-Pierre "/>
        <s v="House of Flying Daggers "/>
        <s v="Ben-Hur "/>
        <s v="The Peanuts Movie "/>
        <s v="The Good Dinosaur "/>
        <s v="The Lovers "/>
        <s v="Godzilla Resurgence "/>
        <s v="Harry Potter and the Deathly Hallows: Part II "/>
        <s v="Harry Potter and the Deathly Hallows: Part I "/>
        <s v="The A-Team             "/>
        <s v="Hannibal             "/>
        <s v="All That Jazz "/>
        <s v="Charlotte's Web "/>
        <s v="Daredevil             "/>
        <s v="DÃ©jÃ  Vu "/>
        <s v="Bewitched             "/>
        <s v="Evolution "/>
        <s v="The Edge "/>
        <s v="Constantine             "/>
        <s v="Life             "/>
        <s v="Carriers "/>
        <s v="Sleepy Hollow             "/>
        <s v="The Finest Hours "/>
        <s v="Dinner for Schmucks "/>
        <s v="Last Man Standing             "/>
        <s v="The Missing             "/>
        <s v="Wild Hogs "/>
        <s v="Rules of Engagement             "/>
        <s v="State of Play "/>
        <s v="Trouble with the Curve "/>
        <s v="Garfield 2 "/>
        <s v="The Ridiculous 6 "/>
        <s v="Sex and the City             "/>
        <s v="Anger Management             "/>
        <s v="Deck the Halls "/>
        <s v="We Bought a Zoo "/>
        <s v="The Ring Two "/>
        <s v="Unforgotten             "/>
        <s v="A Touch of Frost             "/>
        <s v="Twisted             "/>
        <s v="Defiance             "/>
        <s v="Outlander             "/>
        <s v="Pirate Radio "/>
        <s v="Anna Karenina "/>
        <s v="Earth "/>
        <s v="The Returned             "/>
        <s v="McHale's Navy             "/>
        <s v="Animal Kingdom: Let's go Ape "/>
        <s v="Get Him to the Greek "/>
        <s v="Music and Lyrics "/>
        <s v="Arthur             "/>
        <s v="Soul Men "/>
        <s v="The Last Shot "/>
        <s v="Because I Said So "/>
        <s v="3rd Rock from the Sun             "/>
        <s v="Rush Hour             "/>
        <s v="Hit the Floor             "/>
        <s v="The Bad News Bears "/>
        <s v="Luther             "/>
        <s v="The Horseman on the Roof "/>
        <s v="Biutiful "/>
        <s v="Wanderlust "/>
        <s v="Friday Night Lights             "/>
        <s v="Racing Stripes "/>
        <s v="The Three Stooges "/>
        <s v="Glory Road "/>
        <s v="The Family             "/>
        <s v="Entourage             "/>
        <s v="The Prince and Me "/>
        <s v="Barney's Version "/>
        <s v="Trapped             "/>
        <s v="Supercross "/>
        <s v="Little Nicholas "/>
        <s v="Animals United "/>
        <s v="12 Monkeys             "/>
        <s v="Limitless             "/>
        <s v="The Sisterhood of the Traveling Pants 2 "/>
        <s v="The Honeymooners             "/>
        <s v="It's Always Sunny in Philadelphia             "/>
        <s v="The Face of an Angel "/>
        <s v="Beauty Shop "/>
        <s v="The Sitter "/>
        <s v="Ice Princess "/>
        <s v="Shaun the Sheep             "/>
        <s v="The Greatest Game Ever Played "/>
        <s v="Hot Rod "/>
        <s v="The Powerpuff Girls             "/>
        <s v="Cirque du Soleil: Worlds Away "/>
        <s v="A Turtle's Tale: Sammy's Adventures "/>
        <s v="In the Valley of Elah "/>
        <s v="Rogue             "/>
        <s v="Our Kind of Traitor "/>
        <s v="The Libertine "/>
        <s v="For Colored Girls "/>
        <s v="Orphan "/>
        <s v="Meet the Browns             "/>
        <s v="The Stepfather "/>
        <s v="Stick It "/>
        <s v="Appaloosa "/>
        <s v="Fired Up             "/>
        <s v="Capitalism: A Love Story "/>
        <s v="Perception             "/>
        <s v="All Good Things "/>
        <s v="CJ7 "/>
        <s v="Regression "/>
        <s v="Ramanujan "/>
        <s v="Gone, Baby, Gone             "/>
        <s v="Firestorm "/>
        <s v="Won't Back Down "/>
        <s v="Indignation "/>
        <s v="Out of Inferno "/>
        <s v="The O.C.             "/>
        <s v="Mao's Last Dancer "/>
        <s v="Unforgettable             "/>
        <s v="Restoration "/>
        <s v="Metallica Through the Never "/>
        <s v="Carlos             "/>
        <s v="Madea Goes to Jail "/>
        <s v="Lottery Ticket "/>
        <s v="ATL "/>
        <s v="How She Move "/>
        <s v="Bobby Jones: Stroke of Genius "/>
        <s v="The Messengers             "/>
        <s v="The Cookout "/>
        <s v="Ararat "/>
        <s v="Madison "/>
        <s v="Scream: The TV Series             "/>
        <s v="Tidal Wave "/>
        <s v="Coal Miner's Daughter "/>
        <s v="What's Love Got to Do with It "/>
        <s v="U2 3D "/>
        <s v="Knockaround Guys "/>
        <s v="The Dead Zone             "/>
        <s v="The Love Letter "/>
        <s v="Blood and Chocolate "/>
        <s v="The Company             "/>
        <s v="Listening "/>
        <s v="Felicia's Journey "/>
        <s v="The Return "/>
        <s v="Centurion "/>
        <s v="Bathory: Countess of Blood "/>
        <s v="Towering Inferno             "/>
        <s v="Ghost Hunters             "/>
        <s v="Good Deeds "/>
        <s v="I Think I Love My Wife "/>
        <s v="The Diving Bell and the Butterfly "/>
        <s v="Easy Virtue "/>
        <s v="Wild Grass "/>
        <s v="Stan Helsing "/>
        <s v="Dekalog             "/>
        <s v="The Caveman's Valentine "/>
        <s v="The Border             "/>
        <s v="Under the Skin "/>
        <s v="Del 1 - MÃ¤n som hatar kvinnor             "/>
        <s v="The Prisoner of Zenda "/>
        <s v="Spartacus: War of the Damned             "/>
        <s v="My Baby's Daddy "/>
        <s v="How to Be a Player "/>
        <s v="Just Wright "/>
        <s v="Rachel Getting Married "/>
        <s v="Girl with a Pearl Earring "/>
        <s v="Darling Companion "/>
        <s v="A Woman, a Gun and a Noodle Shop "/>
        <s v="Legend of Kung Fu Rabbit "/>
        <s v="Trash "/>
        <s v="Jackass Number Two "/>
        <s v="Romance &amp; Cigarettes "/>
        <s v="Machine Gun McCain "/>
        <s v="Lovesick             "/>
        <s v="Housefull "/>
        <s v="Roll Bounce "/>
        <s v="The Goods: Live Hard, Sell Hard "/>
        <s v="Cedar Rapids "/>
        <s v="Bones             "/>
        <s v="Run, Fatboy, Run "/>
        <s v="Illuminata "/>
        <s v="The Chambermaid on the Titanic "/>
        <s v="Coriolanus "/>
        <s v="World's Greatest Dad "/>
        <s v="Welcome to the Rileys "/>
        <s v="Blood Done Sign My Name "/>
        <s v="Free Style "/>
        <s v="The Janky Promoters "/>
        <s v="The Reef "/>
        <s v="Adventureland "/>
        <s v="Volver "/>
        <s v="Gentlemen Broncos "/>
        <s v="Loose Cannons "/>
        <s v="Trading Places "/>
        <s v="Breakin' All the Rules "/>
        <s v="The Savages "/>
        <s v="Chasing Papi "/>
        <s v="The Ultimate Gift "/>
        <s v="The Bold and the Beautiful             "/>
        <s v="Velvet Goldmine "/>
        <s v="The Wailing "/>
        <s v="Barbecue "/>
        <s v="Red Riding: In the Year of Our Lord 1974 "/>
        <s v="The Girl on the Train "/>
        <s v="Ultramarines: A Warhammer 40,000 Movie "/>
        <s v="Polisse "/>
        <s v="Star Wars: The Clone Wars             "/>
        <s v="The Lost Boys "/>
        <s v="The Namesake "/>
        <s v="Namastey London "/>
        <s v="The Wind That Shakes the Barley "/>
        <s v="Yeh Jawaani Hai Deewani "/>
        <s v="The Muppet Movie "/>
        <s v="Kicks "/>
        <s v="The Player             "/>
        <s v="Akeelah and the Bee "/>
        <s v="The Inkwell "/>
        <s v="Howards End "/>
        <s v="Preacher             "/>
        <s v="Restless "/>
        <s v="The Land Girls "/>
        <s v="Wuthering Heights             "/>
        <s v="My Lucky Star "/>
        <s v="Swimming Pool "/>
        <s v="Green Street 3: Never Back Down "/>
        <s v="Shopgirl "/>
        <s v="Masked and Anonymous "/>
        <s v="Definitely, Maybe "/>
        <s v="Fargo             "/>
        <s v="Michael Jordan to the Max "/>
        <s v="Nikita             "/>
        <s v="Dark Angel             "/>
        <s v="The Christmas Candle "/>
        <s v="I Hope They Serve Beer in Hell "/>
        <s v="Dom Hemingway "/>
        <s v="Stargate: The Ark of Truth "/>
        <s v="Perrier's Bounty "/>
        <s v="The Four Seasons "/>
        <s v="Gomorrah             "/>
        <s v="Mr. Nice Guy "/>
        <s v="A Mighty Wind "/>
        <s v="War &amp; Peace             "/>
        <s v="Little Voice "/>
        <s v="Veronica Mars             "/>
        <s v="Goddess of Love "/>
        <s v="The Business of Strangers "/>
        <s v="Morvern Callar "/>
        <s v="The Flower of Evil "/>
        <s v="Lake of Fire "/>
        <s v="Don McKay "/>
        <s v="Emma             "/>
        <s v="Trade of Innocents "/>
        <s v="Stiff Upper Lips "/>
        <s v="The Inbetweeners             "/>
        <s v="Khiladi 786 "/>
        <s v="Standing Ovation "/>
        <s v="Galaxina "/>
        <s v="Irreversible "/>
        <s v="Rang De Basanti "/>
        <s v="Animals "/>
        <s v="A Room for Romeo Brass "/>
        <s v="Dum Maaro Dum "/>
        <s v="Race "/>
        <s v="Grandma's Boy "/>
        <s v="Keeping Up with the Steins "/>
        <s v="Gandhi, My Father "/>
        <s v="Standard Operating Procedure "/>
        <s v="Tucker and Dale vs Evil "/>
        <s v="Saving Grace             "/>
        <s v="Farce of the Penguins "/>
        <s v="Flying By "/>
        <s v="Psych             "/>
        <s v="Christmas Eve "/>
        <s v="Navy Seals vs. Zombies "/>
        <s v="Driving Lessons "/>
        <s v="Camping sauvage "/>
        <s v="Barfi "/>
        <s v="Dear Frankie "/>
        <s v="Secrets and Lies             "/>
        <s v="State Fair "/>
        <s v="Saving Private Perez "/>
        <s v="Life During Wartime "/>
        <s v="Mozart's Sister "/>
        <s v="Blackthorn "/>
        <s v="Lilya 4-Ever "/>
        <s v="Fugly "/>
        <s v="Anne of Green Gables             "/>
        <s v="Sexy Beast "/>
        <s v="Easy Money "/>
        <s v="Animal Kingdom             "/>
        <s v="Love and Death on Long Island "/>
        <s v="What the #$*! Do We (K)now!? "/>
        <s v="The Jerky Boys "/>
        <s v="Let's Go to Prison "/>
        <s v="The Art of Getting By "/>
        <s v="Holy Motors "/>
        <s v="Sonny with a Chance             "/>
        <s v="Nothing "/>
        <s v="The Loved Ones "/>
        <s v="Down for Life "/>
        <s v="Four Lions "/>
        <s v="M*A*S*H             "/>
        <s v="Empire             "/>
        <s v="Train "/>
        <s v="The Secret             "/>
        <s v="August "/>
        <s v="The Dead Girl "/>
        <s v="The Class "/>
        <s v="Adam "/>
        <s v="Coming Home "/>
        <s v="Slow West "/>
        <s v="Trippin' "/>
        <s v="Robot Chicken             "/>
        <s v="Woman Thou Art Loosed "/>
        <s v="Water "/>
        <s v="Please Give "/>
        <s v="Frances Ha "/>
        <s v="Fish Tank "/>
        <s v="Damsels in Distress "/>
        <s v="Creature             "/>
        <s v="BrainDead             "/>
        <s v="Brave New Girl "/>
        <s v="The Grand             "/>
        <s v="The Eclipse "/>
        <s v="They Came Together "/>
        <s v="Barry Munday "/>
        <s v="Griff the Invisible "/>
        <s v="Journey to Saturn "/>
        <s v="Ida "/>
        <s v="Riding Giants "/>
        <s v="Saving Face "/>
        <s v="Brick Lane "/>
        <s v="Idiocracy "/>
        <s v="Dancer, Texas Pop. 81 "/>
        <s v="Redemption Road "/>
        <s v="The Calling "/>
        <s v="Eden "/>
        <s v="Bully "/>
        <s v="Containment "/>
        <s v="In the Heat of the Night             "/>
        <s v="American Splendor "/>
        <s v="Touching the Void "/>
        <s v="Inside Job "/>
        <s v="Ghost Dog: The Way of the Samurai "/>
        <s v="Strangers with Candy             "/>
        <s v="Get Real             "/>
        <s v="Meek's Cutoff "/>
        <s v="Dinner Rush "/>
        <s v="Clockwatchers "/>
        <s v="Teeth "/>
        <s v="Hum To Mohabbat Karega "/>
        <s v="It's All Gone Pete Tong "/>
        <s v="24 7: Twenty Four Seven "/>
        <s v="Eureka             "/>
        <s v="Roadside Romeo "/>
        <s v="This Thing of Ours "/>
        <s v="The Lost Medallion: The Adventures of Billy Stone "/>
        <s v="The Last Five Years "/>
        <s v="Circle "/>
        <s v="Eden Lake "/>
        <s v="Plush "/>
        <s v="Vampire Killers "/>
        <s v="Stitches "/>
        <s v="Supercapitalist "/>
        <s v="Wings             "/>
        <s v="All Is Bright "/>
        <s v="The Torture Chamber of Dr. Sadism "/>
        <s v="Submarine "/>
        <s v="ABCD (Any Body Can Dance) "/>
        <s v="Abandoned "/>
        <s v="Nowhere Boy "/>
        <s v="Higher Ground "/>
        <s v="Deadline - U.S.A. "/>
        <s v="A Beginner's Guide to Snuff "/>
        <s v="Under the Same Moon "/>
        <s v="Grace Unplugged "/>
        <s v="N-Secure "/>
        <s v="Out of the Dark "/>
        <s v="Cabin Fever "/>
        <s v="The Gatekeepers "/>
        <s v="Snow Angels "/>
        <s v="Mooz-Lum "/>
        <s v="The Blue Room "/>
        <s v="The Streets of San Francisco             "/>
        <s v="The Girlfriend Experience             "/>
        <s v="The Blue Bird "/>
        <s v="Grand Theft Parsons "/>
        <s v="Extreme Movie "/>
        <s v="Wolf Creek             "/>
        <s v="Sex with Strangers "/>
        <s v="Rocket Singh: Salesman of the Year "/>
        <s v="An Inconvenient Truth "/>
        <s v="Shine a Light "/>
        <s v="Food, Inc. "/>
        <s v="October Baby "/>
        <s v="The Skeleton Twins "/>
        <s v="Martha Marcy May Marlene "/>
        <s v="Obvious Child "/>
        <s v="Palo Alto "/>
        <s v="Ajami "/>
        <s v="I Origins "/>
        <s v="Guiana 1838 "/>
        <s v="Lisa Picard Is Famous "/>
        <s v="The Last Big Thing "/>
        <s v="Sparkler "/>
        <s v="The Party's Over "/>
        <s v="The Poker House "/>
        <s v="Hidden Away "/>
        <s v="Black Rock "/>
        <s v="Charly "/>
        <s v="Jesse             "/>
        <s v="Circumstance "/>
        <s v="Bambi "/>
        <s v="Celeste &amp; Jesse Forever "/>
        <s v="Crying with Laughter "/>
        <s v="Pandora's Box "/>
        <s v="The Young Unknowns "/>
        <s v="Vessel "/>
        <s v="Kevin Hart: Laugh at My Pain "/>
        <s v="Rize "/>
        <s v="Destiny "/>
        <s v="B-Girl "/>
        <s v="Escape from Tomorrow "/>
        <s v="Water &amp; Power "/>
        <s v="Irreplaceable "/>
        <s v="High Road "/>
        <s v="Mad Hot Ballroom "/>
        <s v="Wordplay "/>
        <s v="Drinking Buddies "/>
        <s v="The Californians "/>
        <s v="Good Kill "/>
        <s v="Now Is Good "/>
        <s v="America Is Still the Place "/>
        <s v="Subconscious "/>
        <s v="The Sound and the Shadow "/>
        <s v="Roadside "/>
        <s v="Dogtown and Z-Boys "/>
        <s v="Heroes             "/>
        <s v="Home Movies             "/>
        <s v="Fabled "/>
        <s v="51 Birch Street "/>
        <s v="Revolution             "/>
        <s v="My Dog Tulip "/>
        <s v="Dogtooth "/>
        <s v="Tupac: Resurrection "/>
        <s v="The Big Swap "/>
        <s v="Sisters in Law "/>
        <s v="The Looking Glass "/>
        <s v="Midnight Cabaret "/>
        <s v="The Motel "/>
        <s v="Happy Valley             "/>
        <s v="On the Outs "/>
        <s v="Shotgun Stories "/>
        <s v="Exam "/>
        <s v="Sunday School Musical "/>
        <s v="Ink "/>
        <s v="Jesus People "/>
        <s v="Butterfly "/>
        <s v="Bronson "/>
        <s v="3 "/>
        <s v="Baghead "/>
        <s v="Solitude "/>
        <s v="Ordet "/>
        <s v="Good Dick "/>
        <s v="H. "/>
        <s v="When the Lights Went Out "/>
        <s v="Heroes of Dirt "/>
        <s v="Sound of My Voice "/>
        <s v="The Mighty "/>
        <s v="Open Secret "/>
        <s v="The Night Visitor "/>
        <s v="I Love You, Don't Touch Me! "/>
        <s v="Supporting Characters "/>
        <s v="The Dirties "/>
        <s v="Gabriela "/>
        <s v="The Naked Ape "/>
        <s v="The Last Waltz "/>
        <s v="The Exploding Girl "/>
        <s v="Mutual Appreciation "/>
        <s v="Down Terrace "/>
        <s v="Funny Ha Ha "/>
        <s v="Rampage "/>
        <s v="Exeter "/>
        <s v="On the Downlow "/>
        <s v="Bang "/>
        <s v="Signed Sealed Delivered "/>
        <s v="The Following             "/>
        <s v="Shanghai Calling "/>
      </sharedItems>
    </cacheField>
    <cacheField name="movie_imdb_link" numFmtId="0">
      <sharedItems/>
    </cacheField>
    <cacheField name="language" numFmtId="0">
      <sharedItems/>
    </cacheField>
    <cacheField name="country" numFmtId="0">
      <sharedItems containsBlank="1"/>
    </cacheField>
    <cacheField name="budget" numFmtId="0">
      <sharedItems containsString="0" containsBlank="1" containsNumber="1" containsInteger="1" minValue="218" maxValue="300000000"/>
    </cacheField>
    <cacheField name="title_year" numFmtId="0">
      <sharedItems containsString="0" containsBlank="1" containsNumber="1" containsInteger="1" minValue="1916" maxValue="2016"/>
    </cacheField>
    <cacheField name="imdb_score" numFmtId="0">
      <sharedItems containsSemiMixedTypes="0" containsString="0" containsNumber="1" minValue="1.6" maxValue="9.5"/>
    </cacheField>
    <cacheField name="genres1" numFmtId="0">
      <sharedItems/>
    </cacheField>
    <cacheField name="genres2" numFmtId="0">
      <sharedItems containsBlank="1"/>
    </cacheField>
    <cacheField name="genres3" numFmtId="0">
      <sharedItems containsBlank="1"/>
    </cacheField>
    <cacheField name="genres4" numFmtId="0">
      <sharedItems containsBlank="1"/>
    </cacheField>
    <cacheField name="Corelation" numFmtId="0">
      <sharedItems containsMixedTypes="1" containsNumber="1" minValue="-1" maxValue="0.64576900544546278"/>
    </cacheField>
    <cacheField name="New_Gross" numFmtId="0">
      <sharedItems containsSemiMixedTypes="0" containsString="0" containsNumber="1" containsInteger="1" minValue="162" maxValue="760505847"/>
    </cacheField>
    <cacheField name="Profit" numFmtId="0">
      <sharedItems containsSemiMixedTypes="0" containsString="0" containsNumber="1" containsInteger="1" minValue="-190641321" maxValue="523505847"/>
    </cacheField>
    <cacheField name="New_Budget" numFmtId="0">
      <sharedItems containsSemiMixedTypes="0" containsString="0" containsNumber="1" containsInteger="1" minValue="218" maxValue="300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4">
  <r>
    <s v="Jonathan Caouette"/>
    <n v="88"/>
    <n v="592014"/>
    <s v="Biography|Documentary"/>
    <x v="0"/>
    <s v="http://www.imdb.com/title/tt0390538/?ref_=fn_tt_tt_1"/>
    <s v="English"/>
    <s v="USA"/>
    <n v="218"/>
    <n v="2003"/>
    <n v="7.2"/>
    <s v="Biography"/>
    <s v="Documentary"/>
    <m/>
    <m/>
    <n v="0.64576900544546278"/>
    <n v="592014"/>
    <n v="591796"/>
    <n v="218"/>
  </r>
  <r>
    <s v="Jon Gunn"/>
    <n v="90"/>
    <n v="85222"/>
    <s v="Documentary"/>
    <x v="1"/>
    <s v="http://www.imdb.com/title/tt0378407/?ref_=fn_tt_tt_1"/>
    <s v="English"/>
    <s v="USA"/>
    <n v="1100"/>
    <n v="2004"/>
    <n v="6.6"/>
    <s v="Documentary"/>
    <m/>
    <m/>
    <m/>
    <n v="0.64571159285594326"/>
    <n v="85222"/>
    <n v="84122"/>
    <n v="1100"/>
  </r>
  <r>
    <s v="Benjamin Roberds"/>
    <n v="76"/>
    <m/>
    <s v="Drama|Horror|Thriller"/>
    <x v="2"/>
    <s v="http://www.imdb.com/title/tt2107644/?ref_=fn_tt_tt_1"/>
    <s v="English"/>
    <s v="USA"/>
    <n v="1400"/>
    <n v="2013"/>
    <n v="6.3"/>
    <s v="Drama"/>
    <s v="Horror"/>
    <s v="Thriller"/>
    <m/>
    <n v="0.64565332312274337"/>
    <n v="25035665"/>
    <n v="25034265"/>
    <n v="1400"/>
  </r>
  <r>
    <s v="Anthony Vallone"/>
    <n v="84"/>
    <m/>
    <s v="Crime|Drama"/>
    <x v="3"/>
    <s v="http://www.imdb.com/title/tt0430371/?ref_=fn_tt_tt_1"/>
    <s v="English"/>
    <s v="USA"/>
    <n v="3250"/>
    <n v="2005"/>
    <n v="7.8"/>
    <s v="Crime"/>
    <s v="Drama"/>
    <m/>
    <m/>
    <n v="0.64565332312274337"/>
    <n v="25035665"/>
    <n v="25032415"/>
    <n v="3250"/>
  </r>
  <r>
    <s v="Olivier Assayas"/>
    <n v="110"/>
    <n v="136007"/>
    <s v="Drama|Music|Romance"/>
    <x v="4"/>
    <s v="http://www.imdb.com/title/tt0388838/?ref_=fn_tt_tt_1"/>
    <s v="French"/>
    <s v="France"/>
    <n v="4500"/>
    <n v="2004"/>
    <n v="6.9"/>
    <s v="Drama"/>
    <s v="Music"/>
    <s v="Romance"/>
    <m/>
    <n v="0.64565332312274337"/>
    <n v="136007"/>
    <n v="131507"/>
    <n v="4500"/>
  </r>
  <r>
    <s v="Shane Carruth"/>
    <n v="77"/>
    <n v="424760"/>
    <s v="Drama|Sci-Fi|Thriller"/>
    <x v="5"/>
    <s v="http://www.imdb.com/title/tt0390384/?ref_=fn_tt_tt_1"/>
    <s v="English"/>
    <s v="USA"/>
    <n v="7000"/>
    <n v="2004"/>
    <n v="7"/>
    <s v="Drama"/>
    <s v="Sci-Fi"/>
    <s v="Thriller"/>
    <m/>
    <n v="0.64559508713956348"/>
    <n v="424760"/>
    <n v="417760"/>
    <n v="7000"/>
  </r>
  <r>
    <s v="Neill Dela Llana"/>
    <n v="80"/>
    <n v="70071"/>
    <s v="Thriller"/>
    <x v="6"/>
    <s v="http://www.imdb.com/title/tt0428303/?ref_=fn_tt_tt_1"/>
    <s v="English"/>
    <s v="Philippines"/>
    <n v="7000"/>
    <n v="2005"/>
    <n v="6.3"/>
    <s v="Thriller"/>
    <m/>
    <m/>
    <m/>
    <n v="0.64553726390680199"/>
    <n v="70071"/>
    <n v="63071"/>
    <n v="7000"/>
  </r>
  <r>
    <s v="Robert Rodriguez"/>
    <n v="81"/>
    <n v="2040920"/>
    <s v="Action|Crime|Drama|Romance|Thriller"/>
    <x v="7"/>
    <s v="http://www.imdb.com/title/tt0104815/?ref_=fn_tt_tt_1"/>
    <s v="Spanish"/>
    <s v="USA"/>
    <n v="7000"/>
    <n v="1992"/>
    <n v="6.9"/>
    <s v="Action"/>
    <s v="Crime"/>
    <s v="Drama"/>
    <s v="Romance"/>
    <n v="0.64547882528811495"/>
    <n v="2040920"/>
    <n v="2033920"/>
    <n v="7000"/>
  </r>
  <r>
    <s v="Edward Burns"/>
    <n v="95"/>
    <n v="4584"/>
    <s v="Comedy|Drama"/>
    <x v="8"/>
    <s v="http://www.imdb.com/title/tt1880418/?ref_=fn_tt_tt_1"/>
    <s v="English"/>
    <s v="USA"/>
    <n v="9000"/>
    <n v="2011"/>
    <n v="6.4"/>
    <s v="Comedy"/>
    <s v="Drama"/>
    <m/>
    <m/>
    <n v="0.64542353820923803"/>
    <n v="4584"/>
    <n v="-4416"/>
    <n v="9000"/>
  </r>
  <r>
    <s v="John Waters"/>
    <n v="108"/>
    <n v="180483"/>
    <s v="Comedy|Crime|Horror"/>
    <x v="9"/>
    <s v="http://www.imdb.com/title/tt0069089/?ref_=fn_tt_tt_1"/>
    <s v="English"/>
    <s v="USA"/>
    <n v="10000"/>
    <n v="1972"/>
    <n v="6.1"/>
    <s v="Comedy"/>
    <s v="Crime"/>
    <s v="Horror"/>
    <m/>
    <n v="0.64536489828537569"/>
    <n v="180483"/>
    <n v="170483"/>
    <n v="10000"/>
  </r>
  <r>
    <s v="Jafar Panahi"/>
    <n v="90"/>
    <n v="673780"/>
    <s v="Drama"/>
    <x v="10"/>
    <s v="http://www.imdb.com/title/tt0255094/?ref_=fn_tt_tt_1"/>
    <s v="Persian"/>
    <s v="Iran"/>
    <n v="10000"/>
    <n v="2000"/>
    <n v="7.5"/>
    <s v="Drama"/>
    <m/>
    <m/>
    <m/>
    <n v="0.64530648855740336"/>
    <n v="673780"/>
    <n v="663780"/>
    <n v="10000"/>
  </r>
  <r>
    <s v="Ivan Kavanagh"/>
    <n v="83"/>
    <m/>
    <s v="Horror"/>
    <x v="11"/>
    <s v="http://www.imdb.com/title/tt1235811/?ref_=fn_tt_tt_1"/>
    <s v="English"/>
    <s v="Ireland"/>
    <n v="10000"/>
    <n v="2007"/>
    <n v="6.7"/>
    <s v="Horror"/>
    <m/>
    <m/>
    <m/>
    <n v="0.64524881983497973"/>
    <n v="25035665"/>
    <n v="25025665"/>
    <n v="10000"/>
  </r>
  <r>
    <s v="Jane Clark"/>
    <n v="7"/>
    <m/>
    <s v="Romance|Short"/>
    <x v="12"/>
    <s v="http://www.imdb.com/title/tt1128219/?ref_=fn_tt_tt_1"/>
    <s v="English"/>
    <s v="USA"/>
    <n v="13000"/>
    <n v="2007"/>
    <n v="5.2"/>
    <s v="Romance"/>
    <s v="Short"/>
    <m/>
    <m/>
    <n v="0.64524881983497973"/>
    <n v="25035665"/>
    <n v="25022665"/>
    <n v="13000"/>
  </r>
  <r>
    <s v="Hunter Richards"/>
    <n v="92"/>
    <n v="12667"/>
    <s v="Drama|Romance"/>
    <x v="13"/>
    <s v="http://www.imdb.com/title/tt0449061/?ref_=fn_tt_tt_1"/>
    <s v="English"/>
    <s v="UK"/>
    <n v="14000"/>
    <n v="2005"/>
    <n v="6.6"/>
    <s v="Drama"/>
    <s v="Romance"/>
    <m/>
    <m/>
    <n v="0.64524881983497973"/>
    <n v="12667"/>
    <n v="-1333"/>
    <n v="14000"/>
  </r>
  <r>
    <s v="Oren Peli"/>
    <n v="84"/>
    <n v="107917283"/>
    <s v="Horror"/>
    <x v="14"/>
    <s v="http://www.imdb.com/title/tt1179904/?ref_=fn_tt_tt_1"/>
    <s v="English"/>
    <s v="USA"/>
    <n v="15000"/>
    <n v="2007"/>
    <n v="6.3"/>
    <s v="Horror"/>
    <m/>
    <m/>
    <m/>
    <n v="0.64519004612320752"/>
    <n v="107917283"/>
    <n v="107902283"/>
    <n v="15000"/>
  </r>
  <r>
    <s v="Jay Duplass"/>
    <n v="85"/>
    <n v="192467"/>
    <s v="Comedy|Drama|Romance"/>
    <x v="15"/>
    <s v="http://www.imdb.com/title/tt0436689/?ref_=fn_tt_tt_1"/>
    <s v="English"/>
    <s v="USA"/>
    <n v="15000"/>
    <n v="2005"/>
    <n v="6.6"/>
    <s v="Comedy"/>
    <s v="Drama"/>
    <s v="Romance"/>
    <m/>
    <n v="0.64551317497229832"/>
    <n v="192467"/>
    <n v="177467"/>
    <n v="15000"/>
  </r>
  <r>
    <s v="Jim Chuchu"/>
    <n v="60"/>
    <m/>
    <s v="Drama"/>
    <x v="16"/>
    <s v="http://www.imdb.com/title/tt3973612/?ref_=fn_tt_tt_1"/>
    <s v="Swahili"/>
    <s v="Kenya"/>
    <n v="15000"/>
    <n v="2014"/>
    <n v="7.4"/>
    <s v="Drama"/>
    <m/>
    <m/>
    <m/>
    <n v="0.64545469753667206"/>
    <n v="25035665"/>
    <n v="25020665"/>
    <n v="15000"/>
  </r>
  <r>
    <s v="Daryl Wein"/>
    <n v="88"/>
    <n v="76382"/>
    <s v="Romance"/>
    <x v="17"/>
    <s v="http://www.imdb.com/title/tt1247644/?ref_=fn_tt_tt_1"/>
    <s v="English"/>
    <s v="USA"/>
    <n v="15000"/>
    <n v="2009"/>
    <n v="6.2"/>
    <s v="Romance"/>
    <m/>
    <m/>
    <m/>
    <n v="0.64545469753667206"/>
    <n v="76382"/>
    <n v="61382"/>
    <n v="15000"/>
  </r>
  <r>
    <s v="Brandon Landers"/>
    <n v="143"/>
    <m/>
    <s v="Drama|Horror|Thriller"/>
    <x v="18"/>
    <s v="http://www.imdb.com/title/tt1781935/?ref_=fn_tt_tt_1"/>
    <s v="English"/>
    <s v="USA"/>
    <n v="17350"/>
    <n v="2011"/>
    <n v="3"/>
    <s v="Drama"/>
    <s v="Horror"/>
    <s v="Thriller"/>
    <m/>
    <n v="0.64539598407000576"/>
    <n v="25035665"/>
    <n v="25018315"/>
    <n v="17350"/>
  </r>
  <r>
    <s v="David Lynch"/>
    <n v="89"/>
    <m/>
    <s v="Fantasy|Horror|Sci-Fi"/>
    <x v="19"/>
    <s v="http://www.imdb.com/title/tt0074486/?ref_=fn_tt_tt_1"/>
    <s v="English"/>
    <s v="USA"/>
    <n v="20000"/>
    <n v="1977"/>
    <n v="7.4"/>
    <s v="Fantasy"/>
    <s v="Horror"/>
    <s v="Sci-Fi"/>
    <m/>
    <n v="0.64539598407000576"/>
    <n v="25035665"/>
    <n v="25015665"/>
    <n v="20000"/>
  </r>
  <r>
    <s v="Stephen Langford"/>
    <n v="82"/>
    <m/>
    <s v="Family"/>
    <x v="20"/>
    <s v="http://www.imdb.com/title/tt3109200/?ref_=fn_tt_tt_1"/>
    <s v="English"/>
    <s v="USA"/>
    <n v="20000"/>
    <n v="2014"/>
    <n v="3.2"/>
    <s v="Family"/>
    <m/>
    <m/>
    <m/>
    <n v="0.64539598407000576"/>
    <n v="25035665"/>
    <n v="25015665"/>
    <n v="20000"/>
  </r>
  <r>
    <s v="Alex Kendrick"/>
    <n v="120"/>
    <m/>
    <s v="Drama"/>
    <x v="21"/>
    <s v="http://www.imdb.com/title/tt0425027/?ref_=fn_tt_tt_1"/>
    <s v="English"/>
    <s v="USA"/>
    <n v="20000"/>
    <n v="2003"/>
    <n v="6.9"/>
    <s v="Drama"/>
    <m/>
    <m/>
    <m/>
    <n v="0.64539598407000576"/>
    <n v="25035665"/>
    <n v="25015665"/>
    <n v="20000"/>
  </r>
  <r>
    <s v="Jason Trost"/>
    <n v="78"/>
    <m/>
    <s v="Sci-Fi|Thriller"/>
    <x v="22"/>
    <s v="http://www.imdb.com/title/tt1836212/?ref_=fn_tt_tt_1"/>
    <s v="English"/>
    <s v="USA"/>
    <n v="20000"/>
    <n v="2011"/>
    <n v="4"/>
    <s v="Sci-Fi"/>
    <s v="Thriller"/>
    <m/>
    <m/>
    <n v="0.64539598407000576"/>
    <n v="25035665"/>
    <n v="25015665"/>
    <n v="20000"/>
  </r>
  <r>
    <s v="Travis Legge"/>
    <n v="90"/>
    <m/>
    <s v="Comedy|Romance"/>
    <x v="23"/>
    <s v="http://www.imdb.com/title/tt2375036/?ref_=fn_tt_tt_1"/>
    <s v="English"/>
    <s v="USA"/>
    <n v="22000"/>
    <n v="2013"/>
    <n v="3.3"/>
    <s v="Comedy"/>
    <s v="Romance"/>
    <m/>
    <m/>
    <n v="0.64539598407000576"/>
    <n v="25035665"/>
    <n v="25013665"/>
    <n v="22000"/>
  </r>
  <r>
    <s v="Richard Linklater"/>
    <n v="100"/>
    <n v="1227508"/>
    <s v="Comedy|Drama"/>
    <x v="24"/>
    <s v="http://www.imdb.com/title/tt0102943/?ref_=fn_tt_tt_1"/>
    <s v="English"/>
    <s v="USA"/>
    <n v="23000"/>
    <n v="1991"/>
    <n v="7.1"/>
    <s v="Comedy"/>
    <s v="Drama"/>
    <m/>
    <m/>
    <n v="0.64539598407000576"/>
    <n v="1227508"/>
    <n v="1204508"/>
    <n v="23000"/>
  </r>
  <r>
    <s v="Eric Eason"/>
    <n v="79"/>
    <m/>
    <s v="Drama|Family"/>
    <x v="25"/>
    <s v="http://www.imdb.com/title/tt0298050/?ref_=fn_tt_tt_1"/>
    <s v="English"/>
    <s v="USA"/>
    <n v="24000"/>
    <n v="2002"/>
    <n v="7"/>
    <s v="Drama"/>
    <s v="Family"/>
    <m/>
    <m/>
    <n v="0.64533908800322215"/>
    <n v="25035665"/>
    <n v="25011665"/>
    <n v="24000"/>
  </r>
  <r>
    <s v="Edward Burns"/>
    <n v="98"/>
    <n v="10246600"/>
    <s v="Comedy|Drama|Romance"/>
    <x v="26"/>
    <s v="http://www.imdb.com/title/tt0112585/?ref_=fn_tt_tt_1"/>
    <s v="English"/>
    <s v="USA"/>
    <n v="25000"/>
    <n v="1995"/>
    <n v="6.6"/>
    <s v="Comedy"/>
    <s v="Drama"/>
    <s v="Romance"/>
    <m/>
    <n v="0.64533908800322215"/>
    <n v="10246600"/>
    <n v="10221600"/>
    <n v="25000"/>
  </r>
  <r>
    <s v="Neil LaBute"/>
    <n v="97"/>
    <n v="2856622"/>
    <s v="Comedy|Drama"/>
    <x v="27"/>
    <s v="http://www.imdb.com/title/tt0119361/?ref_=fn_tt_tt_1"/>
    <s v="English"/>
    <s v="Canada"/>
    <n v="25000"/>
    <n v="1997"/>
    <n v="7.3"/>
    <s v="Comedy"/>
    <s v="Drama"/>
    <m/>
    <m/>
    <n v="0.64529838466142353"/>
    <n v="2856622"/>
    <n v="2831622"/>
    <n v="25000"/>
  </r>
  <r>
    <s v="Joseph Mazzella"/>
    <n v="90"/>
    <m/>
    <s v="Crime|Drama|Thriller"/>
    <x v="28"/>
    <s v="http://www.imdb.com/title/tt2759066/?ref_=fn_tt_tt_1"/>
    <s v="English"/>
    <s v="USA"/>
    <n v="25000"/>
    <n v="2015"/>
    <n v="4.8"/>
    <s v="Crime"/>
    <s v="Drama"/>
    <s v="Thriller"/>
    <m/>
    <n v="0.64524411862157294"/>
    <n v="25035665"/>
    <n v="25010665"/>
    <n v="25000"/>
  </r>
  <r>
    <s v="James Bidgood"/>
    <n v="65"/>
    <n v="8231"/>
    <s v="Drama|Fantasy"/>
    <x v="29"/>
    <s v="http://www.imdb.com/title/tt0067580/?ref_=fn_tt_tt_1"/>
    <s v="English"/>
    <s v="USA"/>
    <n v="27000"/>
    <n v="1971"/>
    <n v="6.7"/>
    <s v="Drama"/>
    <s v="Fantasy"/>
    <m/>
    <m/>
    <n v="0.64524411862157294"/>
    <n v="8231"/>
    <n v="-18769"/>
    <n v="27000"/>
  </r>
  <r>
    <s v="Mike Bruce"/>
    <n v="78"/>
    <n v="243768"/>
    <s v="Western"/>
    <x v="30"/>
    <s v="http://www.imdb.com/title/tt1073221/?ref_=fn_tt_tt_1"/>
    <s v="English"/>
    <s v="USA"/>
    <n v="30000"/>
    <n v="2007"/>
    <n v="4.0999999999999996"/>
    <s v="Western"/>
    <m/>
    <m/>
    <m/>
    <n v="0.64518511762084985"/>
    <n v="243768"/>
    <n v="213768"/>
    <n v="30000"/>
  </r>
  <r>
    <s v="Randall Miller"/>
    <n v="34"/>
    <n v="333658"/>
    <s v="Comedy|Family|Musical|Romance|Short"/>
    <x v="31"/>
    <s v="http://www.imdb.com/title/tt0283465/?ref_=fn_tt_tt_1"/>
    <s v="English"/>
    <s v="USA"/>
    <n v="34000"/>
    <n v="1990"/>
    <n v="7.1"/>
    <s v="Comedy"/>
    <s v="Family"/>
    <s v="Musical"/>
    <s v="Romance"/>
    <n v="0.64512644529191754"/>
    <n v="333658"/>
    <n v="299658"/>
    <n v="34000"/>
  </r>
  <r>
    <s v="Larry Blamire"/>
    <n v="90"/>
    <n v="110536"/>
    <s v="Comedy|Horror|Sci-Fi"/>
    <x v="32"/>
    <s v="http://www.imdb.com/title/tt0307109/?ref_=fn_tt_tt_1"/>
    <s v="English"/>
    <s v="USA"/>
    <n v="40000"/>
    <n v="2001"/>
    <n v="7"/>
    <s v="Comedy"/>
    <s v="Horror"/>
    <s v="Sci-Fi"/>
    <m/>
    <n v="0.64506787045812108"/>
    <n v="110536"/>
    <n v="70536"/>
    <n v="40000"/>
  </r>
  <r>
    <s v="Kevin Jordan"/>
    <n v="90"/>
    <n v="277233"/>
    <s v="Comedy|Romance"/>
    <x v="33"/>
    <s v="http://www.imdb.com/title/tt0162348/?ref_=fn_tt_tt_1"/>
    <s v="English"/>
    <s v="USA"/>
    <n v="40000"/>
    <n v="1999"/>
    <n v="7.6"/>
    <s v="Comedy"/>
    <s v="Romance"/>
    <m/>
    <m/>
    <n v="0.64500889272455675"/>
    <n v="277233"/>
    <n v="237233"/>
    <n v="40000"/>
  </r>
  <r>
    <s v="Travis Legge"/>
    <n v="83"/>
    <m/>
    <s v="Horror"/>
    <x v="34"/>
    <s v="http://www.imdb.com/title/tt1716760/?ref_=fn_tt_tt_1"/>
    <s v="English"/>
    <s v="USA"/>
    <n v="40000"/>
    <n v="2011"/>
    <n v="3.2"/>
    <s v="Horror"/>
    <m/>
    <m/>
    <m/>
    <n v="0.64495013119636457"/>
    <n v="25035665"/>
    <n v="24995665"/>
    <n v="40000"/>
  </r>
  <r>
    <s v="Chad Hartigan"/>
    <n v="83"/>
    <m/>
    <s v="Drama"/>
    <x v="35"/>
    <s v="http://www.imdb.com/title/tt1798291/?ref_=fn_tt_tt_1"/>
    <s v="English"/>
    <s v="USA"/>
    <n v="42000"/>
    <n v="2013"/>
    <n v="6.6"/>
    <s v="Drama"/>
    <m/>
    <m/>
    <m/>
    <n v="0.64495013119636457"/>
    <n v="25035665"/>
    <n v="24993665"/>
    <n v="42000"/>
  </r>
  <r>
    <s v="David Gordon Green"/>
    <n v="90"/>
    <n v="241816"/>
    <s v="Drama"/>
    <x v="36"/>
    <s v="http://www.imdb.com/title/tt0262432/?ref_=fn_tt_tt_1"/>
    <s v="English"/>
    <s v="USA"/>
    <n v="42000"/>
    <n v="2000"/>
    <n v="7.5"/>
    <s v="Drama"/>
    <m/>
    <m/>
    <m/>
    <n v="0.64495013119636457"/>
    <n v="241816"/>
    <n v="199816"/>
    <n v="42000"/>
  </r>
  <r>
    <s v="Malcolm Goodwin"/>
    <n v="96"/>
    <m/>
    <s v="Comedy"/>
    <x v="37"/>
    <s v="http://www.imdb.com/title/tt1524083/?ref_=fn_tt_tt_1"/>
    <s v="English"/>
    <s v="USA"/>
    <n v="45000"/>
    <n v="2013"/>
    <n v="5.5"/>
    <s v="Comedy"/>
    <m/>
    <m/>
    <m/>
    <n v="0.64489126369561556"/>
    <n v="25035665"/>
    <n v="24990665"/>
    <n v="45000"/>
  </r>
  <r>
    <s v="Siddiq Barmak"/>
    <n v="83"/>
    <n v="1127331"/>
    <s v="Drama"/>
    <x v="38"/>
    <s v="http://www.imdb.com/title/tt0368913/?ref_=fn_tt_tt_1"/>
    <s v="Dari"/>
    <s v="Afghanistan"/>
    <n v="46000"/>
    <n v="2003"/>
    <n v="7.4"/>
    <s v="Drama"/>
    <m/>
    <m/>
    <m/>
    <n v="0.64489126369561556"/>
    <n v="1127331"/>
    <n v="1081331"/>
    <n v="46000"/>
  </r>
  <r>
    <s v="Jem Cohen"/>
    <n v="111"/>
    <m/>
    <s v="Documentary"/>
    <x v="39"/>
    <s v="http://www.imdb.com/title/tt4462082/?ref_=fn_tt_tt_1"/>
    <s v="English"/>
    <s v="USA"/>
    <n v="50000"/>
    <n v="2015"/>
    <n v="6"/>
    <s v="Documentary"/>
    <m/>
    <m/>
    <m/>
    <n v="0.64483378673651792"/>
    <n v="25035665"/>
    <n v="24985665"/>
    <n v="50000"/>
  </r>
  <r>
    <s v="Andrew Leman"/>
    <n v="47"/>
    <m/>
    <s v="Fantasy|Horror|Mystery|Thriller"/>
    <x v="40"/>
    <s v="http://www.imdb.com/title/tt0478988/?ref_=fn_tt_tt_1"/>
    <s v="English"/>
    <s v="USA"/>
    <n v="50000"/>
    <n v="2005"/>
    <n v="7.3"/>
    <s v="Fantasy"/>
    <s v="Horror"/>
    <s v="Mystery"/>
    <s v="Thriller"/>
    <n v="0.64483378673651792"/>
    <n v="25035665"/>
    <n v="24985665"/>
    <n v="50000"/>
  </r>
  <r>
    <s v="Dave Carroll"/>
    <n v="92"/>
    <m/>
    <s v="Documentary"/>
    <x v="41"/>
    <s v="http://www.imdb.com/title/tt2181837/?ref_=fn_tt_tt_1"/>
    <s v="English"/>
    <s v="USA"/>
    <n v="50000"/>
    <n v="2013"/>
    <n v="7.9"/>
    <s v="Documentary"/>
    <m/>
    <m/>
    <m/>
    <n v="0.64483378673651792"/>
    <n v="25035665"/>
    <n v="24985665"/>
    <n v="50000"/>
  </r>
  <r>
    <s v="Patrick Meaney"/>
    <n v="81"/>
    <m/>
    <s v="Biography|Documentary"/>
    <x v="42"/>
    <s v="http://www.imdb.com/title/tt2294916/?ref_=fn_tt_tt_1"/>
    <s v="English"/>
    <s v="USA"/>
    <n v="50000"/>
    <n v="2014"/>
    <n v="7.4"/>
    <s v="Biography"/>
    <s v="Documentary"/>
    <m/>
    <m/>
    <n v="0.64483378673651792"/>
    <n v="25035665"/>
    <n v="24985665"/>
    <n v="50000"/>
  </r>
  <r>
    <s v="Collin Joseph Neal"/>
    <n v="75"/>
    <m/>
    <s v="Horror|Thriller"/>
    <x v="43"/>
    <s v="http://www.imdb.com/title/tt2442662/?ref_=fn_tt_tt_1"/>
    <s v="English"/>
    <s v="USA"/>
    <n v="50000"/>
    <n v="2012"/>
    <n v="3.7"/>
    <s v="Horror"/>
    <s v="Thriller"/>
    <m/>
    <m/>
    <n v="0.64483378673651792"/>
    <n v="25035665"/>
    <n v="24985665"/>
    <n v="50000"/>
  </r>
  <r>
    <s v="Daniel Myrick"/>
    <n v="81"/>
    <n v="140530114"/>
    <s v="Horror"/>
    <x v="44"/>
    <s v="http://www.imdb.com/title/tt0185937/?ref_=fn_tt_tt_1"/>
    <s v="English"/>
    <s v="USA"/>
    <n v="60000"/>
    <n v="1999"/>
    <n v="6.4"/>
    <s v="Horror"/>
    <m/>
    <m/>
    <m/>
    <n v="0.64483378673651792"/>
    <n v="140530114"/>
    <n v="140470114"/>
    <n v="60000"/>
  </r>
  <r>
    <s v="Darren Aronofsky"/>
    <n v="84"/>
    <n v="3216970"/>
    <s v="Drama|Mystery|Thriller"/>
    <x v="45"/>
    <s v="http://www.imdb.com/title/tt0138704/?ref_=fn_tt_tt_1"/>
    <s v="English"/>
    <s v="USA"/>
    <n v="60000"/>
    <n v="1998"/>
    <n v="7.5"/>
    <s v="Drama"/>
    <s v="Mystery"/>
    <s v="Thriller"/>
    <m/>
    <n v="0.64535627891042402"/>
    <n v="3216970"/>
    <n v="3156970"/>
    <n v="60000"/>
  </r>
  <r>
    <s v="Myles Berkowitz"/>
    <n v="87"/>
    <n v="536767"/>
    <s v="Biography|Comedy|Romance"/>
    <x v="46"/>
    <s v="http://www.imdb.com/title/tt0138987/?ref_=fn_tt_tt_1"/>
    <s v="English"/>
    <s v="USA"/>
    <n v="60000"/>
    <n v="1998"/>
    <n v="5.3"/>
    <s v="Biography"/>
    <s v="Comedy"/>
    <s v="Romance"/>
    <m/>
    <n v="0.64530236955004516"/>
    <n v="536767"/>
    <n v="476767"/>
    <n v="60000"/>
  </r>
  <r>
    <s v="Brandon Trost"/>
    <n v="82"/>
    <n v="40557"/>
    <s v="Comedy"/>
    <x v="47"/>
    <s v="http://www.imdb.com/title/tt1296373/?ref_=fn_tt_tt_1"/>
    <s v="English"/>
    <s v="USA"/>
    <n v="60000"/>
    <n v="2011"/>
    <n v="5.6"/>
    <s v="Comedy"/>
    <m/>
    <m/>
    <m/>
    <n v="0.64524394408648278"/>
    <n v="40557"/>
    <n v="-19443"/>
    <n v="60000"/>
  </r>
  <r>
    <s v="Terron R. Parsons"/>
    <n v="93"/>
    <m/>
    <s v="Crime|Drama|Horror"/>
    <x v="48"/>
    <s v="http://www.imdb.com/title/tt1861343/?ref_=fn_tt_tt_1"/>
    <s v="English"/>
    <s v="USA"/>
    <n v="60000"/>
    <n v="2012"/>
    <n v="3.4"/>
    <s v="Crime"/>
    <s v="Drama"/>
    <s v="Horror"/>
    <m/>
    <n v="0.64518466832559795"/>
    <n v="25035665"/>
    <n v="24975665"/>
    <n v="60000"/>
  </r>
  <r>
    <s v="Damir Catic"/>
    <n v="89"/>
    <m/>
    <s v="Horror"/>
    <x v="49"/>
    <s v="http://www.imdb.com/title/tt2469216/?ref_=fn_tt_tt_1"/>
    <s v="English"/>
    <s v="USA"/>
    <n v="60000"/>
    <n v="2013"/>
    <n v="5.4"/>
    <s v="Horror"/>
    <m/>
    <m/>
    <m/>
    <n v="0.64518466832559795"/>
    <n v="25035665"/>
    <n v="24975665"/>
    <n v="60000"/>
  </r>
  <r>
    <s v="Joseph Green"/>
    <n v="70"/>
    <m/>
    <s v="Horror|Sci-Fi"/>
    <x v="50"/>
    <s v="http://www.imdb.com/title/tt0052646/?ref_=fn_tt_tt_1"/>
    <s v="English"/>
    <s v="USA"/>
    <n v="62000"/>
    <n v="1962"/>
    <n v="4.0999999999999996"/>
    <s v="Horror"/>
    <s v="Sci-Fi"/>
    <m/>
    <m/>
    <n v="0.64518466832559795"/>
    <n v="25035665"/>
    <n v="24973665"/>
    <n v="62000"/>
  </r>
  <r>
    <s v="Morgan Spurlock"/>
    <n v="100"/>
    <n v="11529368"/>
    <s v="Comedy|Documentary|Drama"/>
    <x v="51"/>
    <s v="http://www.imdb.com/title/tt0390521/?ref_=fn_tt_tt_1"/>
    <s v="English"/>
    <s v="USA"/>
    <n v="65000"/>
    <n v="2004"/>
    <n v="7.3"/>
    <s v="Comedy"/>
    <s v="Documentary"/>
    <s v="Drama"/>
    <m/>
    <n v="0.64518466832559795"/>
    <n v="11529368"/>
    <n v="11464368"/>
    <n v="65000"/>
  </r>
  <r>
    <s v="Lena Dunham"/>
    <n v="98"/>
    <n v="389804"/>
    <s v="Comedy|Drama|Romance"/>
    <x v="52"/>
    <s v="http://www.imdb.com/title/tt1570989/?ref_=fn_tt_tt_1"/>
    <s v="English"/>
    <s v="USA"/>
    <n v="65000"/>
    <n v="2010"/>
    <n v="6.3"/>
    <s v="Comedy"/>
    <s v="Drama"/>
    <s v="Romance"/>
    <m/>
    <n v="0.64514615134543885"/>
    <n v="389804"/>
    <n v="324804"/>
    <n v="65000"/>
  </r>
  <r>
    <s v="Sut Jhally"/>
    <n v="80"/>
    <m/>
    <s v="Documentary"/>
    <x v="53"/>
    <s v="http://www.imdb.com/title/tt0428959/?ref_=fn_tt_tt_1"/>
    <s v="English"/>
    <s v="USA"/>
    <n v="70000"/>
    <n v="2004"/>
    <n v="8.3000000000000007"/>
    <s v="Documentary"/>
    <m/>
    <m/>
    <m/>
    <n v="0.64508735048516341"/>
    <n v="25035665"/>
    <n v="24965665"/>
    <n v="70000"/>
  </r>
  <r>
    <s v="Joe Swanberg"/>
    <n v="82"/>
    <n v="30084"/>
    <s v="Comedy|Drama"/>
    <x v="54"/>
    <s v="http://www.imdb.com/title/tt2955096/?ref_=fn_tt_tt_1"/>
    <s v="English"/>
    <s v="USA"/>
    <n v="70000"/>
    <n v="2014"/>
    <n v="5.6"/>
    <s v="Comedy"/>
    <s v="Drama"/>
    <m/>
    <m/>
    <n v="0.64508735048516341"/>
    <n v="30084"/>
    <n v="-39916"/>
    <n v="70000"/>
  </r>
  <r>
    <s v="Mike Flanagan"/>
    <n v="87"/>
    <m/>
    <s v="Drama|Horror|Mystery"/>
    <x v="55"/>
    <s v="http://www.imdb.com/title/tt1610996/?ref_=fn_tt_tt_1"/>
    <s v="English"/>
    <s v="USA"/>
    <n v="70000"/>
    <n v="2011"/>
    <n v="5.8"/>
    <s v="Drama"/>
    <s v="Horror"/>
    <s v="Mystery"/>
    <m/>
    <n v="0.64502792404873288"/>
    <n v="25035665"/>
    <n v="24965665"/>
    <n v="70000"/>
  </r>
  <r>
    <s v="Brett Piper"/>
    <n v="80"/>
    <m/>
    <s v="Action|Sci-Fi|Thriller"/>
    <x v="56"/>
    <s v="http://www.imdb.com/title/tt2319456/?ref_=fn_tt_tt_1"/>
    <s v="English"/>
    <s v="USA"/>
    <n v="75000"/>
    <n v="2015"/>
    <n v="4.5"/>
    <s v="Action"/>
    <s v="Sci-Fi"/>
    <s v="Thriller"/>
    <m/>
    <n v="0.64502792404873288"/>
    <n v="25035665"/>
    <n v="24960665"/>
    <n v="75000"/>
  </r>
  <r>
    <s v="Kirk Loudon"/>
    <n v="95"/>
    <m/>
    <s v="Drama|Sci-Fi|Thriller"/>
    <x v="57"/>
    <s v="http://www.imdb.com/title/tt3157318/?ref_=fn_tt_tt_1"/>
    <s v="English"/>
    <s v="USA"/>
    <n v="75000"/>
    <n v="2014"/>
    <n v="5"/>
    <s v="Drama"/>
    <s v="Sci-Fi"/>
    <s v="Thriller"/>
    <m/>
    <n v="0.64502792404873288"/>
    <n v="25035665"/>
    <n v="24960665"/>
    <n v="75000"/>
  </r>
  <r>
    <s v="Tobe Hooper"/>
    <n v="88"/>
    <n v="30859000"/>
    <s v="Horror|Thriller"/>
    <x v="58"/>
    <s v="http://www.imdb.com/title/tt0072271/?ref_=fn_tt_tt_1"/>
    <s v="English"/>
    <s v="USA"/>
    <n v="83532"/>
    <n v="1974"/>
    <n v="7.5"/>
    <s v="Horror"/>
    <s v="Thriller"/>
    <m/>
    <m/>
    <n v="0.64502792404873288"/>
    <n v="30859000"/>
    <n v="30775468"/>
    <n v="83532"/>
  </r>
  <r>
    <s v="Colin Minihan"/>
    <n v="92"/>
    <m/>
    <s v="Horror"/>
    <x v="59"/>
    <s v="http://www.imdb.com/title/tt1703199/?ref_=fn_tt_tt_1"/>
    <s v="English"/>
    <s v="Canada"/>
    <n v="100000"/>
    <n v="2011"/>
    <n v="6.1"/>
    <s v="Horror"/>
    <m/>
    <m/>
    <m/>
    <n v="0.64503510937013353"/>
    <n v="25035665"/>
    <n v="24935665"/>
    <n v="100000"/>
  </r>
  <r>
    <s v="Natalie Bible'"/>
    <n v="90"/>
    <m/>
    <s v="Mystery|Thriller"/>
    <x v="60"/>
    <s v="http://www.imdb.com/title/tt2311428/?ref_=fn_tt_tt_1"/>
    <s v="English"/>
    <s v="USA"/>
    <n v="100000"/>
    <n v="2015"/>
    <n v="3.2"/>
    <s v="Mystery"/>
    <s v="Thriller"/>
    <m/>
    <m/>
    <n v="0.64503510937013353"/>
    <n v="25035665"/>
    <n v="24935665"/>
    <n v="100000"/>
  </r>
  <r>
    <s v="Marc Forster"/>
    <n v="87"/>
    <m/>
    <s v="Drama"/>
    <x v="61"/>
    <s v="http://www.imdb.com/title/tt0228277/?ref_=fn_tt_tt_1"/>
    <s v="English"/>
    <s v="USA"/>
    <n v="100000"/>
    <n v="2000"/>
    <n v="6.6"/>
    <s v="Drama"/>
    <m/>
    <m/>
    <m/>
    <n v="0.64503510937013353"/>
    <n v="25035665"/>
    <n v="24935665"/>
    <n v="100000"/>
  </r>
  <r>
    <s v="Sue Corcoran"/>
    <n v="96"/>
    <n v="11798"/>
    <s v="Comedy|Fantasy|Horror|Musical"/>
    <x v="62"/>
    <s v="http://www.imdb.com/title/tt0396041/?ref_=fn_tt_tt_1"/>
    <s v="English"/>
    <s v="USA"/>
    <n v="100000"/>
    <n v="2003"/>
    <n v="4.7"/>
    <s v="Comedy"/>
    <s v="Fantasy"/>
    <s v="Horror"/>
    <s v="Musical"/>
    <n v="0.64503510937013353"/>
    <n v="11798"/>
    <n v="-88202"/>
    <n v="100000"/>
  </r>
  <r>
    <s v="Al Silliman Jr."/>
    <n v="93"/>
    <m/>
    <s v="Comedy|Drama"/>
    <x v="63"/>
    <s v="http://www.imdb.com/title/tt0168192/?ref_=fn_tt_tt_1"/>
    <s v="English"/>
    <s v="USA"/>
    <n v="100000"/>
    <n v="1969"/>
    <n v="4"/>
    <s v="Comedy"/>
    <s v="Drama"/>
    <m/>
    <m/>
    <n v="0.64497561018466809"/>
    <n v="25035665"/>
    <n v="24935665"/>
    <n v="100000"/>
  </r>
  <r>
    <s v="Mike Cahill"/>
    <n v="92"/>
    <n v="1316074"/>
    <s v="Drama|Romance|Sci-Fi"/>
    <x v="64"/>
    <s v="http://www.imdb.com/title/tt1549572/?ref_=fn_tt_tt_1"/>
    <s v="English"/>
    <s v="USA"/>
    <n v="100000"/>
    <n v="2011"/>
    <n v="7"/>
    <s v="Drama"/>
    <s v="Romance"/>
    <s v="Sci-Fi"/>
    <m/>
    <n v="0.64497561018466809"/>
    <n v="1316074"/>
    <n v="1216074"/>
    <n v="100000"/>
  </r>
  <r>
    <s v="Alex Kendrick"/>
    <n v="111"/>
    <n v="10174663"/>
    <s v="Drama|Sport"/>
    <x v="65"/>
    <s v="http://www.imdb.com/title/tt0805526/?ref_=fn_tt_tt_1"/>
    <s v="English"/>
    <s v="USA"/>
    <n v="100000"/>
    <n v="2006"/>
    <n v="6.7"/>
    <s v="Drama"/>
    <s v="Sport"/>
    <m/>
    <m/>
    <n v="0.64491818127515332"/>
    <n v="10174663"/>
    <n v="10074663"/>
    <n v="100000"/>
  </r>
  <r>
    <s v="Travis Cluff"/>
    <n v="81"/>
    <n v="22757819"/>
    <s v="Horror|Thriller"/>
    <x v="66"/>
    <s v="http://www.imdb.com/title/tt2309260/?ref_=fn_tt_tt_1"/>
    <s v="English"/>
    <s v="USA"/>
    <n v="100000"/>
    <n v="2015"/>
    <n v="4.2"/>
    <s v="Horror"/>
    <s v="Thriller"/>
    <m/>
    <m/>
    <n v="0.64487675588817162"/>
    <n v="22757819"/>
    <n v="22657819"/>
    <n v="100000"/>
  </r>
  <r>
    <s v="Harry F. Millarde"/>
    <n v="110"/>
    <n v="3000000"/>
    <s v="Crime|Drama"/>
    <x v="67"/>
    <s v="http://www.imdb.com/title/tt0011549/?ref_=fn_tt_tt_1"/>
    <s v="English"/>
    <s v="USA"/>
    <n v="100000"/>
    <n v="1920"/>
    <n v="4.8"/>
    <s v="Crime"/>
    <s v="Drama"/>
    <m/>
    <m/>
    <n v="0.64486299937522396"/>
    <n v="3000000"/>
    <n v="2900000"/>
    <n v="100000"/>
  </r>
  <r>
    <s v="Robert Townsend"/>
    <n v="81"/>
    <n v="5228617"/>
    <s v="Comedy"/>
    <x v="68"/>
    <s v="http://www.imdb.com/title/tt0093200/?ref_=fn_tt_tt_1"/>
    <s v="English"/>
    <s v="USA"/>
    <n v="100000"/>
    <n v="1987"/>
    <n v="7"/>
    <s v="Comedy"/>
    <m/>
    <m/>
    <m/>
    <n v="0.64480828699302206"/>
    <n v="5228617"/>
    <n v="5128617"/>
    <n v="100000"/>
  </r>
  <r>
    <s v="Jamaa Fanaka"/>
    <n v="99"/>
    <m/>
    <s v="Crime|Drama|Sport"/>
    <x v="69"/>
    <s v="http://www.imdb.com/title/tt0079709/?ref_=fn_tt_tt_1"/>
    <s v="English"/>
    <s v="USA"/>
    <n v="100000"/>
    <n v="1979"/>
    <n v="5.8"/>
    <s v="Crime"/>
    <s v="Drama"/>
    <s v="Sport"/>
    <m/>
    <n v="0.64475744173782579"/>
    <n v="25035665"/>
    <n v="24935665"/>
    <n v="100000"/>
  </r>
  <r>
    <s v="Lisanne Pajot"/>
    <n v="103"/>
    <m/>
    <s v="Documentary"/>
    <x v="70"/>
    <s v="http://www.imdb.com/title/tt1942884/?ref_=fn_tt_tt_1"/>
    <s v="English"/>
    <s v="Canada"/>
    <n v="100000"/>
    <n v="2012"/>
    <n v="7.7"/>
    <s v="Documentary"/>
    <m/>
    <m/>
    <m/>
    <n v="0.64475744173782579"/>
    <n v="25035665"/>
    <n v="24935665"/>
    <n v="100000"/>
  </r>
  <r>
    <s v="Patrick Ryan Sims"/>
    <n v="81"/>
    <m/>
    <s v="Action|Drama|Sci-Fi|Thriller"/>
    <x v="71"/>
    <s v="http://www.imdb.com/title/tt2343473/?ref_=fn_tt_tt_1"/>
    <s v="English"/>
    <s v="USA"/>
    <n v="100000"/>
    <n v="2013"/>
    <n v="3.6"/>
    <s v="Action"/>
    <s v="Drama"/>
    <s v="Sci-Fi"/>
    <s v="Thriller"/>
    <n v="0.64475744173782579"/>
    <n v="25035665"/>
    <n v="24935665"/>
    <n v="100000"/>
  </r>
  <r>
    <s v="Jason Miller"/>
    <n v="77"/>
    <m/>
    <s v="Biography|Documentary|Music"/>
    <x v="72"/>
    <s v="http://www.imdb.com/title/tt3072636/?ref_=fn_tt_tt_1"/>
    <s v="English"/>
    <s v="USA"/>
    <n v="100000"/>
    <n v="2014"/>
    <n v="7.6"/>
    <s v="Biography"/>
    <s v="Documentary"/>
    <s v="Music"/>
    <m/>
    <n v="0.64475744173782579"/>
    <n v="25035665"/>
    <n v="24935665"/>
    <n v="100000"/>
  </r>
  <r>
    <s v="Wade Gasque"/>
    <n v="75"/>
    <m/>
    <s v="Drama"/>
    <x v="73"/>
    <s v="http://www.imdb.com/title/tt2866824/?ref_=fn_tt_tt_1"/>
    <s v="English"/>
    <s v="USA"/>
    <n v="100000"/>
    <n v="2014"/>
    <n v="6.8"/>
    <s v="Drama"/>
    <m/>
    <m/>
    <m/>
    <n v="0.64475744173782579"/>
    <n v="25035665"/>
    <n v="24935665"/>
    <n v="100000"/>
  </r>
  <r>
    <s v="Nathan Smith Jones"/>
    <n v="77"/>
    <m/>
    <s v="Comedy"/>
    <x v="74"/>
    <s v="http://www.imdb.com/title/tt0339921/?ref_=fn_tt_tt_1"/>
    <s v="English"/>
    <s v="USA"/>
    <n v="103000"/>
    <n v="2003"/>
    <n v="5.7"/>
    <s v="Comedy"/>
    <m/>
    <m/>
    <m/>
    <n v="0.64475744173782579"/>
    <n v="25035665"/>
    <n v="24932665"/>
    <n v="103000"/>
  </r>
  <r>
    <s v="George A. Romero"/>
    <n v="96"/>
    <m/>
    <s v="Drama|Horror|Mystery"/>
    <x v="75"/>
    <s v="http://www.imdb.com/title/tt0063350/?ref_=fn_tt_tt_1"/>
    <s v="English"/>
    <s v="USA"/>
    <n v="114000"/>
    <n v="1968"/>
    <n v="8"/>
    <s v="Drama"/>
    <s v="Horror"/>
    <s v="Mystery"/>
    <m/>
    <n v="0.64475744173782579"/>
    <n v="25035665"/>
    <n v="24921665"/>
    <n v="114000"/>
  </r>
  <r>
    <s v="Andrew Haigh"/>
    <n v="97"/>
    <n v="469947"/>
    <s v="Drama|Romance"/>
    <x v="76"/>
    <s v="http://www.imdb.com/title/tt1714210/?ref_=fn_tt_tt_1"/>
    <s v="English"/>
    <s v="UK"/>
    <n v="120000"/>
    <n v="2011"/>
    <n v="7.7"/>
    <s v="Drama"/>
    <s v="Romance"/>
    <m/>
    <m/>
    <n v="0.64475744173782579"/>
    <n v="469947"/>
    <n v="349947"/>
    <n v="120000"/>
  </r>
  <r>
    <s v="Andrew Berends"/>
    <n v="90"/>
    <m/>
    <s v="Documentary|War"/>
    <x v="77"/>
    <s v="http://www.imdb.com/title/tt0488873/?ref_=fn_tt_tt_1"/>
    <s v="English"/>
    <s v="USA"/>
    <n v="120000"/>
    <n v="2005"/>
    <n v="6.6"/>
    <s v="Documentary"/>
    <s v="War"/>
    <m/>
    <m/>
    <n v="0.64469843063303478"/>
    <n v="25035665"/>
    <n v="24915665"/>
    <n v="120000"/>
  </r>
  <r>
    <s v="David Hewlett"/>
    <n v="88"/>
    <m/>
    <s v="Comedy"/>
    <x v="78"/>
    <s v="http://www.imdb.com/title/tt0796314/?ref_=fn_tt_tt_1"/>
    <s v="English"/>
    <s v="Canada"/>
    <n v="120000"/>
    <n v="2007"/>
    <n v="7"/>
    <s v="Comedy"/>
    <m/>
    <m/>
    <m/>
    <n v="0.64469843063303478"/>
    <n v="25035665"/>
    <n v="24915665"/>
    <n v="120000"/>
  </r>
  <r>
    <s v="Jean-Luc Godard"/>
    <n v="94"/>
    <m/>
    <s v="Drama"/>
    <x v="79"/>
    <s v="http://www.imdb.com/title/tt0058701/?ref_=fn_tt_tt_1"/>
    <s v="French"/>
    <s v="France"/>
    <n v="120000"/>
    <n v="1964"/>
    <n v="7.4"/>
    <s v="Drama"/>
    <m/>
    <m/>
    <m/>
    <n v="0.64469843063303478"/>
    <n v="25035665"/>
    <n v="24915665"/>
    <n v="120000"/>
  </r>
  <r>
    <s v="Sai Varadan"/>
    <n v="89"/>
    <m/>
    <s v="Drama"/>
    <x v="80"/>
    <s v="http://www.imdb.com/title/tt2125430/?ref_=fn_tt_tt_1"/>
    <s v="English"/>
    <s v="USA"/>
    <n v="125000"/>
    <n v="2014"/>
    <n v="7.2"/>
    <s v="Drama"/>
    <m/>
    <m/>
    <m/>
    <n v="0.64469843063303478"/>
    <n v="25035665"/>
    <n v="24910665"/>
    <n v="125000"/>
  </r>
  <r>
    <s v="Lynn Shelton"/>
    <n v="90"/>
    <n v="1573712"/>
    <s v="Comedy|Drama"/>
    <x v="81"/>
    <s v="http://www.imdb.com/title/tt1742336/?ref_=fn_tt_tt_1"/>
    <s v="English"/>
    <s v="USA"/>
    <n v="125000"/>
    <n v="2011"/>
    <n v="6.7"/>
    <s v="Comedy"/>
    <s v="Drama"/>
    <m/>
    <m/>
    <n v="0.64469843063303478"/>
    <n v="1573712"/>
    <n v="1448712"/>
    <n v="125000"/>
  </r>
  <r>
    <s v="Valentine"/>
    <n v="84"/>
    <m/>
    <s v="Romance"/>
    <x v="82"/>
    <s v="http://www.imdb.com/title/tt4607906/?ref_=fn_tt_tt_1"/>
    <s v="English"/>
    <s v="USA"/>
    <n v="125000"/>
    <n v="2015"/>
    <n v="5.0999999999999996"/>
    <s v="Romance"/>
    <m/>
    <m/>
    <m/>
    <n v="0.64464118723145603"/>
    <n v="25035665"/>
    <n v="24910665"/>
    <n v="125000"/>
  </r>
  <r>
    <s v="Warren Sheppard"/>
    <n v="94"/>
    <m/>
    <s v="Action|Romance|Sport"/>
    <x v="83"/>
    <s v="http://www.imdb.com/title/tt3152288/?ref_=fn_tt_tt_1"/>
    <s v="English"/>
    <s v="USA"/>
    <n v="150000"/>
    <n v="2016"/>
    <n v="4"/>
    <s v="Action"/>
    <s v="Romance"/>
    <s v="Sport"/>
    <m/>
    <n v="0.64464118723145603"/>
    <n v="25035665"/>
    <n v="24885665"/>
    <n v="150000"/>
  </r>
  <r>
    <s v="Greg Harrison"/>
    <n v="78"/>
    <n v="191309"/>
    <s v="Drama|Mystery|Thriller"/>
    <x v="84"/>
    <s v="http://www.imdb.com/title/tt0368089/?ref_=fn_tt_tt_1"/>
    <s v="English"/>
    <s v="USA"/>
    <n v="150000"/>
    <n v="2004"/>
    <n v="5.5"/>
    <s v="Drama"/>
    <s v="Mystery"/>
    <s v="Thriller"/>
    <m/>
    <n v="0.64464118723145603"/>
    <n v="191309"/>
    <n v="41309"/>
    <n v="150000"/>
  </r>
  <r>
    <s v="Chris Marker"/>
    <n v="59"/>
    <m/>
    <s v="Documentary"/>
    <x v="85"/>
    <s v="http://www.imdb.com/title/tt0437123/?ref_=fn_tt_tt_1"/>
    <s v="French"/>
    <s v="France"/>
    <n v="150000"/>
    <n v="2004"/>
    <n v="7.4"/>
    <s v="Documentary"/>
    <m/>
    <m/>
    <m/>
    <n v="0.64458165310383042"/>
    <n v="25035665"/>
    <n v="24885665"/>
    <n v="150000"/>
  </r>
  <r>
    <s v="Gary Winick"/>
    <n v="78"/>
    <n v="2882062"/>
    <s v="Comedy|Drama|Romance"/>
    <x v="86"/>
    <s v="http://www.imdb.com/title/tt0271219/?ref_=fn_tt_tt_1"/>
    <s v="English"/>
    <s v="USA"/>
    <n v="150000"/>
    <n v="2000"/>
    <n v="6.3"/>
    <s v="Comedy"/>
    <s v="Drama"/>
    <s v="Romance"/>
    <m/>
    <n v="0.64458165310383042"/>
    <n v="2882062"/>
    <n v="2732062"/>
    <n v="150000"/>
  </r>
  <r>
    <s v="Bill Melendez"/>
    <n v="25"/>
    <m/>
    <s v="Animation|Comedy|Family"/>
    <x v="87"/>
    <s v="http://www.imdb.com/title/tt0059026/?ref_=fn_tt_tt_1"/>
    <s v="English"/>
    <s v="USA"/>
    <n v="150000"/>
    <n v="1965"/>
    <n v="8.4"/>
    <s v="Animation"/>
    <s v="Comedy"/>
    <s v="Family"/>
    <m/>
    <n v="0.6445265387668796"/>
    <n v="25035665"/>
    <n v="24885665"/>
    <n v="150000"/>
  </r>
  <r>
    <s v="Dena Seidel"/>
    <n v="72"/>
    <n v="4914"/>
    <s v="Adventure|Documentary"/>
    <x v="88"/>
    <s v="http://www.imdb.com/title/tt2780714/?ref_=fn_tt_tt_1"/>
    <s v="English"/>
    <s v="USA"/>
    <n v="150000"/>
    <n v="2015"/>
    <n v="7"/>
    <s v="Adventure"/>
    <s v="Documentary"/>
    <m/>
    <m/>
    <n v="0.6445265387668796"/>
    <n v="4914"/>
    <n v="-145086"/>
    <n v="150000"/>
  </r>
  <r>
    <s v="Deborah Anderson"/>
    <n v="66"/>
    <m/>
    <s v="Documentary"/>
    <x v="89"/>
    <s v="http://www.imdb.com/title/tt2403815/?ref_=fn_tt_tt_1"/>
    <s v="English"/>
    <s v="USA"/>
    <n v="150000"/>
    <n v="2013"/>
    <n v="5.3"/>
    <s v="Documentary"/>
    <m/>
    <m/>
    <m/>
    <n v="0.64446660271640821"/>
    <n v="25035665"/>
    <n v="24885665"/>
    <n v="150000"/>
  </r>
  <r>
    <s v="Sara Newens"/>
    <n v="80"/>
    <n v="5858"/>
    <s v="Documentary"/>
    <x v="90"/>
    <s v="http://www.imdb.com/title/tt4219836/?ref_=fn_tt_tt_1"/>
    <s v="English"/>
    <s v="USA"/>
    <n v="150000"/>
    <n v="2014"/>
    <n v="7.1"/>
    <s v="Documentary"/>
    <m/>
    <m/>
    <m/>
    <n v="0.64446660271640821"/>
    <n v="5858"/>
    <n v="-144142"/>
    <n v="150000"/>
  </r>
  <r>
    <s v="Michael Roemer"/>
    <n v="95"/>
    <n v="12438"/>
    <s v="Drama|Romance"/>
    <x v="91"/>
    <s v="http://www.imdb.com/title/tt0058414/?ref_=fn_tt_tt_1"/>
    <s v="English"/>
    <s v="USA"/>
    <n v="160000"/>
    <n v="1964"/>
    <n v="8.1"/>
    <s v="Drama"/>
    <s v="Romance"/>
    <m/>
    <m/>
    <n v="0.64440661561320667"/>
    <n v="12438"/>
    <n v="-147562"/>
    <n v="160000"/>
  </r>
  <r>
    <s v="Michel Orion Scott"/>
    <n v="93"/>
    <n v="155984"/>
    <s v="Documentary"/>
    <x v="92"/>
    <s v="http://www.imdb.com/title/tt1333668/?ref_=fn_tt_tt_1"/>
    <s v="English"/>
    <s v="USA"/>
    <n v="160000"/>
    <n v="2009"/>
    <n v="7.4"/>
    <s v="Documentary"/>
    <m/>
    <m/>
    <m/>
    <n v="0.64434659677993211"/>
    <n v="155984"/>
    <n v="-4016"/>
    <n v="160000"/>
  </r>
  <r>
    <s v="Michael Moore"/>
    <n v="91"/>
    <n v="6706368"/>
    <s v="Documentary"/>
    <x v="93"/>
    <s v="http://www.imdb.com/title/tt0098213/?ref_=fn_tt_tt_1"/>
    <s v="English"/>
    <s v="USA"/>
    <n v="160000"/>
    <n v="1989"/>
    <n v="7.5"/>
    <s v="Documentary"/>
    <m/>
    <m/>
    <m/>
    <n v="0.64428675668945057"/>
    <n v="6706368"/>
    <n v="6546368"/>
    <n v="160000"/>
  </r>
  <r>
    <s v="Nicolae Constantin Tanase"/>
    <n v="104"/>
    <m/>
    <s v="Drama"/>
    <x v="94"/>
    <s v="http://www.imdb.com/title/tt4707756/?ref_=fn_tt_tt_1"/>
    <s v="Romanian"/>
    <s v="Romania"/>
    <n v="168000"/>
    <n v="2015"/>
    <n v="6.5"/>
    <s v="Drama"/>
    <m/>
    <m/>
    <m/>
    <n v="0.64423822536623609"/>
    <n v="25035665"/>
    <n v="24867665"/>
    <n v="168000"/>
  </r>
  <r>
    <s v="Spike Lee"/>
    <n v="88"/>
    <n v="7137502"/>
    <s v="Comedy|Romance"/>
    <x v="95"/>
    <s v="http://www.imdb.com/title/tt0091939/?ref_=fn_tt_tt_1"/>
    <s v="English"/>
    <s v="USA"/>
    <n v="175000"/>
    <n v="1986"/>
    <n v="6.5"/>
    <s v="Comedy"/>
    <s v="Romance"/>
    <m/>
    <m/>
    <n v="0.64423822536623609"/>
    <n v="7137502"/>
    <n v="6962502"/>
    <n v="175000"/>
  </r>
  <r>
    <s v="Majid Majidi"/>
    <n v="89"/>
    <n v="925402"/>
    <s v="Drama|Family"/>
    <x v="96"/>
    <s v="http://www.imdb.com/title/tt0118849/?ref_=fn_tt_tt_1"/>
    <s v="Persian"/>
    <s v="Iran"/>
    <n v="180000"/>
    <n v="1997"/>
    <n v="8.5"/>
    <s v="Drama"/>
    <s v="Family"/>
    <m/>
    <m/>
    <n v="0.64419046265207469"/>
    <n v="925402"/>
    <n v="745402"/>
    <n v="180000"/>
  </r>
  <r>
    <s v="Cary Bell"/>
    <n v="78"/>
    <m/>
    <s v="Documentary"/>
    <x v="97"/>
    <s v="http://www.imdb.com/title/tt2421956/?ref_=fn_tt_tt_1"/>
    <s v="English"/>
    <s v="USA"/>
    <n v="180000"/>
    <n v="2014"/>
    <n v="8.6999999999999993"/>
    <s v="Documentary"/>
    <m/>
    <m/>
    <m/>
    <n v="0.64413175235155629"/>
    <n v="25035665"/>
    <n v="24855665"/>
    <n v="180000"/>
  </r>
  <r>
    <s v="John Carney"/>
    <n v="85"/>
    <n v="9437933"/>
    <s v="Drama|Music|Romance"/>
    <x v="98"/>
    <s v="http://www.imdb.com/title/tt0907657/?ref_=fn_tt_tt_1"/>
    <s v="English"/>
    <s v="Ireland"/>
    <n v="180000"/>
    <n v="2007"/>
    <n v="7.9"/>
    <s v="Drama"/>
    <s v="Music"/>
    <s v="Romance"/>
    <m/>
    <n v="0.64413175235155629"/>
    <n v="9437933"/>
    <n v="9257933"/>
    <n v="180000"/>
  </r>
  <r>
    <s v="Kelly Reichardt"/>
    <n v="80"/>
    <n v="856942"/>
    <s v="Drama"/>
    <x v="99"/>
    <s v="http://www.imdb.com/title/tt1152850/?ref_=fn_tt_tt_1"/>
    <s v="English"/>
    <s v="USA"/>
    <n v="200000"/>
    <n v="2008"/>
    <n v="7.1"/>
    <s v="Drama"/>
    <m/>
    <m/>
    <m/>
    <n v="0.64408830474602774"/>
    <n v="856942"/>
    <n v="656942"/>
    <n v="200000"/>
  </r>
  <r>
    <s v="Eddie O'Flaherty"/>
    <n v="109"/>
    <n v="5199"/>
    <s v="Drama|Sport"/>
    <x v="100"/>
    <s v="http://www.imdb.com/title/tt0366444/?ref_=fn_tt_tt_1"/>
    <s v="English"/>
    <s v="USA"/>
    <n v="200000"/>
    <n v="2004"/>
    <n v="6.6"/>
    <s v="Drama"/>
    <s v="Sport"/>
    <m/>
    <m/>
    <n v="0.64402940687220744"/>
    <n v="5199"/>
    <n v="-194801"/>
    <n v="200000"/>
  </r>
  <r>
    <s v="George Miller"/>
    <n v="93"/>
    <m/>
    <s v="Action|Adventure|Sci-Fi|Thriller"/>
    <x v="101"/>
    <s v="http://www.imdb.com/title/tt0079501/?ref_=fn_tt_tt_1"/>
    <s v="English"/>
    <s v="Australia"/>
    <n v="200000"/>
    <n v="1979"/>
    <n v="7"/>
    <s v="Action"/>
    <s v="Adventure"/>
    <s v="Sci-Fi"/>
    <s v="Thriller"/>
    <n v="0.64396907187315866"/>
    <n v="25035665"/>
    <n v="24835665"/>
    <n v="200000"/>
  </r>
  <r>
    <s v="Doug Liman"/>
    <n v="96"/>
    <n v="4505922"/>
    <s v="Comedy|Drama"/>
    <x v="102"/>
    <s v="http://www.imdb.com/title/tt0117802/?ref_=fn_tt_tt_1"/>
    <s v="English"/>
    <s v="USA"/>
    <n v="200000"/>
    <n v="1996"/>
    <n v="7.4"/>
    <s v="Comedy"/>
    <s v="Drama"/>
    <m/>
    <m/>
    <n v="0.64396907187315866"/>
    <n v="4505922"/>
    <n v="4305922"/>
    <n v="200000"/>
  </r>
  <r>
    <s v="Sergio Leone"/>
    <n v="99"/>
    <n v="3500000"/>
    <s v="Action|Drama|Western"/>
    <x v="103"/>
    <s v="http://www.imdb.com/title/tt0058461/?ref_=fn_tt_tt_1"/>
    <s v="Italian"/>
    <s v="Italy"/>
    <n v="200000"/>
    <n v="1964"/>
    <n v="8"/>
    <s v="Action"/>
    <s v="Drama"/>
    <s v="Western"/>
    <m/>
    <n v="0.64391630801900901"/>
    <n v="3500000"/>
    <n v="3300000"/>
    <n v="200000"/>
  </r>
  <r>
    <s v="Lowell Sherman"/>
    <n v="66"/>
    <m/>
    <s v="Comedy|Drama|History|Musical|Romance"/>
    <x v="104"/>
    <s v="http://www.imdb.com/title/tt0024548/?ref_=fn_tt_tt_1"/>
    <s v="English"/>
    <s v="USA"/>
    <n v="200000"/>
    <n v="1933"/>
    <n v="6.5"/>
    <s v="Comedy"/>
    <s v="Drama"/>
    <s v="History"/>
    <s v="Musical"/>
    <n v="0.64386173097787369"/>
    <n v="25035665"/>
    <n v="24835665"/>
    <n v="200000"/>
  </r>
  <r>
    <s v="Maurizio Benazzo"/>
    <n v="85"/>
    <n v="381225"/>
    <s v="Documentary"/>
    <x v="105"/>
    <s v="http://www.imdb.com/title/tt0420723/?ref_=fn_tt_tt_1"/>
    <s v="English"/>
    <s v="USA"/>
    <n v="200000"/>
    <n v="2004"/>
    <n v="7.2"/>
    <s v="Documentary"/>
    <m/>
    <m/>
    <m/>
    <n v="0.64386173097787369"/>
    <n v="381225"/>
    <n v="181225"/>
    <n v="200000"/>
  </r>
  <r>
    <s v="David G. Evans"/>
    <n v="101"/>
    <n v="2428241"/>
    <s v="Drama"/>
    <x v="106"/>
    <s v="http://www.imdb.com/title/tt1544600/?ref_=fn_tt_tt_1"/>
    <s v="English"/>
    <s v="USA"/>
    <n v="200000"/>
    <n v="2010"/>
    <n v="6.4"/>
    <s v="Drama"/>
    <m/>
    <m/>
    <m/>
    <n v="0.64380185373272447"/>
    <n v="2428241"/>
    <n v="2228241"/>
    <n v="200000"/>
  </r>
  <r>
    <s v="Ava DuVernay"/>
    <n v="97"/>
    <n v="78030"/>
    <s v="Drama"/>
    <x v="107"/>
    <s v="http://www.imdb.com/title/tt1211890/?ref_=fn_tt_tt_1"/>
    <s v="English"/>
    <s v="USA"/>
    <n v="200000"/>
    <n v="2012"/>
    <n v="6.5"/>
    <s v="Drama"/>
    <m/>
    <m/>
    <m/>
    <n v="0.64374533439687309"/>
    <n v="78030"/>
    <n v="-121970"/>
    <n v="200000"/>
  </r>
  <r>
    <s v="Sherman Alexie"/>
    <n v="103"/>
    <n v="174682"/>
    <s v="Drama|Music"/>
    <x v="108"/>
    <s v="http://www.imdb.com/title/tt0303313/?ref_=fn_tt_tt_1"/>
    <s v="English"/>
    <s v="USA"/>
    <n v="200000"/>
    <n v="2002"/>
    <n v="6.9"/>
    <s v="Drama"/>
    <s v="Music"/>
    <m/>
    <m/>
    <n v="0.64368486134945679"/>
    <n v="174682"/>
    <n v="-25318"/>
    <n v="200000"/>
  </r>
  <r>
    <s v="Justin Dillon"/>
    <n v="86"/>
    <n v="215185"/>
    <s v="Documentary|History|Music"/>
    <x v="109"/>
    <s v="http://www.imdb.com/title/tt1301130/?ref_=fn_tt_tt_1"/>
    <s v="English"/>
    <s v="USA"/>
    <n v="200000"/>
    <n v="2008"/>
    <n v="7.5"/>
    <s v="Documentary"/>
    <s v="History"/>
    <s v="Music"/>
    <m/>
    <n v="0.64362449173292613"/>
    <n v="215185"/>
    <n v="15185"/>
    <n v="200000"/>
  </r>
  <r>
    <s v="Stevan Mena"/>
    <n v="90"/>
    <m/>
    <s v="Crime|Horror|Mystery|Thriller"/>
    <x v="110"/>
    <s v="http://www.imdb.com/title/tt0388230/?ref_=fn_tt_tt_1"/>
    <s v="English"/>
    <s v="USA"/>
    <n v="200000"/>
    <n v="2003"/>
    <n v="5.0999999999999996"/>
    <s v="Crime"/>
    <s v="Horror"/>
    <s v="Mystery"/>
    <s v="Thriller"/>
    <n v="0.64356413474674434"/>
    <n v="25035665"/>
    <n v="24835665"/>
    <n v="200000"/>
  </r>
  <r>
    <s v="Richard Schenkman"/>
    <n v="87"/>
    <m/>
    <s v="Drama|Romance|Sci-Fi"/>
    <x v="111"/>
    <s v="http://www.imdb.com/title/tt0756683/?ref_=fn_tt_tt_1"/>
    <s v="English"/>
    <s v="USA"/>
    <n v="200000"/>
    <n v="2007"/>
    <n v="8"/>
    <s v="Drama"/>
    <s v="Romance"/>
    <s v="Sci-Fi"/>
    <m/>
    <n v="0.64356413474674434"/>
    <n v="25035665"/>
    <n v="24835665"/>
    <n v="200000"/>
  </r>
  <r>
    <s v="Ricki Stern"/>
    <n v="106"/>
    <n v="1111"/>
    <s v="Crime|Documentary"/>
    <x v="112"/>
    <s v="http://www.imdb.com/title/tt0446055/?ref_=fn_tt_tt_1"/>
    <s v="English"/>
    <s v="USA"/>
    <n v="200000"/>
    <n v="2006"/>
    <n v="7.7"/>
    <s v="Crime"/>
    <s v="Documentary"/>
    <m/>
    <m/>
    <n v="0.64356413474674434"/>
    <n v="1111"/>
    <n v="-198889"/>
    <n v="200000"/>
  </r>
  <r>
    <s v="Nadia Tass"/>
    <n v="86"/>
    <m/>
    <s v="Drama|Family"/>
    <x v="113"/>
    <s v="http://www.imdb.com/title/tt0412366/?ref_=fn_tt_tt_1"/>
    <s v="English"/>
    <s v="USA"/>
    <n v="200000"/>
    <n v="2004"/>
    <n v="7.2"/>
    <s v="Drama"/>
    <s v="Family"/>
    <m/>
    <m/>
    <n v="0.64350337714957684"/>
    <n v="25035665"/>
    <n v="24835665"/>
    <n v="200000"/>
  </r>
  <r>
    <s v="C. Fraser Press"/>
    <n v="105"/>
    <m/>
    <s v="Comedy|Drama|Music"/>
    <x v="114"/>
    <s v="http://www.imdb.com/title/tt1989646/?ref_=fn_tt_tt_1"/>
    <s v="English"/>
    <s v="USA"/>
    <n v="200000"/>
    <n v="2012"/>
    <n v="6.7"/>
    <s v="Comedy"/>
    <s v="Drama"/>
    <s v="Music"/>
    <m/>
    <n v="0.64350337714957684"/>
    <n v="25035665"/>
    <n v="24835665"/>
    <n v="200000"/>
  </r>
  <r>
    <s v="Sharon Greytak"/>
    <n v="94"/>
    <m/>
    <s v="Drama"/>
    <x v="115"/>
    <s v="http://www.imdb.com/title/tt1702455/?ref_=fn_tt_tt_1"/>
    <s v="English"/>
    <s v="USA"/>
    <n v="200000"/>
    <n v="2012"/>
    <n v="8.1"/>
    <s v="Drama"/>
    <m/>
    <m/>
    <m/>
    <n v="0.64350337714957684"/>
    <n v="25035665"/>
    <n v="24835665"/>
    <n v="200000"/>
  </r>
  <r>
    <s v="Ken Roht"/>
    <n v="109"/>
    <m/>
    <s v="Drama"/>
    <x v="116"/>
    <s v="http://www.imdb.com/title/tt3581098/?ref_=fn_tt_tt_1"/>
    <s v="English"/>
    <s v="USA"/>
    <n v="200000"/>
    <n v="2014"/>
    <n v="7"/>
    <s v="Drama"/>
    <m/>
    <m/>
    <m/>
    <n v="0.64350337714957684"/>
    <n v="25035665"/>
    <n v="24835665"/>
    <n v="200000"/>
  </r>
  <r>
    <s v="E.L. Katz"/>
    <n v="88"/>
    <n v="59379"/>
    <s v="Comedy|Crime|Drama|Horror|Thriller"/>
    <x v="117"/>
    <s v="http://www.imdb.com/title/tt2389182/?ref_=fn_tt_tt_1"/>
    <s v="English"/>
    <s v="USA"/>
    <n v="200000"/>
    <n v="2013"/>
    <n v="6.8"/>
    <s v="Comedy"/>
    <s v="Crime"/>
    <s v="Drama"/>
    <s v="Horror"/>
    <n v="0.64350337714957684"/>
    <n v="59379"/>
    <n v="-140621"/>
    <n v="200000"/>
  </r>
  <r>
    <s v="Thomas L. Phillips"/>
    <n v="82"/>
    <m/>
    <s v="Comedy|Horror|Thriller"/>
    <x v="118"/>
    <s v="http://www.imdb.com/title/tt2049518/?ref_=fn_tt_tt_1"/>
    <s v="English"/>
    <s v="USA"/>
    <n v="200000"/>
    <n v="2012"/>
    <n v="5.4"/>
    <s v="Comedy"/>
    <s v="Horror"/>
    <s v="Thriller"/>
    <m/>
    <n v="0.64344266034199027"/>
    <n v="25035665"/>
    <n v="24835665"/>
    <n v="200000"/>
  </r>
  <r>
    <s v="EugÃ¨ne LouriÃ©"/>
    <n v="80"/>
    <n v="5000000"/>
    <s v="Adventure|Horror|Sci-Fi"/>
    <x v="119"/>
    <s v="http://www.imdb.com/title/tt0045546/?ref_=fn_tt_tt_1"/>
    <s v="English"/>
    <s v="USA"/>
    <n v="210000"/>
    <n v="1953"/>
    <n v="6.7"/>
    <s v="Adventure"/>
    <s v="Horror"/>
    <s v="Sci-Fi"/>
    <m/>
    <n v="0.64344266034199027"/>
    <n v="5000000"/>
    <n v="4790000"/>
    <n v="210000"/>
  </r>
  <r>
    <s v="Whit Stillman"/>
    <n v="98"/>
    <n v="2938208"/>
    <s v="Comedy|Drama|Romance"/>
    <x v="120"/>
    <s v="http://www.imdb.com/title/tt0100142/?ref_=fn_tt_tt_1"/>
    <s v="English"/>
    <s v="USA"/>
    <n v="225000"/>
    <n v="1990"/>
    <n v="7.5"/>
    <s v="Comedy"/>
    <s v="Drama"/>
    <s v="Romance"/>
    <m/>
    <n v="0.64339035738873995"/>
    <n v="2938208"/>
    <n v="2713208"/>
    <n v="225000"/>
  </r>
  <r>
    <s v="Tom Putnam"/>
    <n v="86"/>
    <n v="111300"/>
    <s v="Documentary"/>
    <x v="121"/>
    <s v="http://www.imdb.com/title/tt1781784/?ref_=fn_tt_tt_1"/>
    <s v="English"/>
    <s v="USA"/>
    <n v="225000"/>
    <n v="2012"/>
    <n v="7.5"/>
    <s v="Documentary"/>
    <m/>
    <m/>
    <m/>
    <n v="0.64333438318070191"/>
    <n v="111300"/>
    <n v="-113700"/>
    <n v="225000"/>
  </r>
  <r>
    <s v="Jon Shear"/>
    <n v="106"/>
    <n v="1027119"/>
    <s v="Drama"/>
    <x v="122"/>
    <s v="http://www.imdb.com/title/tt0182508/?ref_=fn_tt_tt_1"/>
    <s v="English"/>
    <s v="USA"/>
    <n v="225000"/>
    <n v="2000"/>
    <n v="7"/>
    <s v="Drama"/>
    <m/>
    <m/>
    <m/>
    <n v="0.6432736232811348"/>
    <n v="1027119"/>
    <n v="802119"/>
    <n v="225000"/>
  </r>
  <r>
    <s v="Terry Gilliam"/>
    <n v="91"/>
    <n v="1229197"/>
    <s v="Adventure|Comedy|Fantasy"/>
    <x v="123"/>
    <s v="http://www.imdb.com/title/tt0071853/?ref_=fn_tt_tt_1"/>
    <s v="English"/>
    <s v="UK"/>
    <n v="229575"/>
    <n v="1975"/>
    <n v="8.3000000000000007"/>
    <s v="Adventure"/>
    <s v="Comedy"/>
    <s v="Fantasy"/>
    <m/>
    <n v="0.64321431363761683"/>
    <n v="1229197"/>
    <n v="999622"/>
    <n v="229575"/>
  </r>
  <r>
    <s v="Kevin Smith"/>
    <n v="102"/>
    <n v="3151130"/>
    <s v="Comedy"/>
    <x v="124"/>
    <s v="http://www.imdb.com/title/tt0109445/?ref_=fn_tt_tt_1"/>
    <s v="English"/>
    <s v="USA"/>
    <n v="230000"/>
    <n v="1994"/>
    <n v="7.8"/>
    <s v="Comedy"/>
    <m/>
    <m/>
    <m/>
    <n v="0.64315529243872227"/>
    <n v="3151130"/>
    <n v="2921130"/>
    <n v="230000"/>
  </r>
  <r>
    <s v="Ward Roberts"/>
    <n v="83"/>
    <m/>
    <s v="Comedy"/>
    <x v="125"/>
    <s v="http://www.imdb.com/title/tt0469690/?ref_=fn_tt_tt_1"/>
    <s v="English"/>
    <s v="USA"/>
    <n v="240000"/>
    <n v="2006"/>
    <n v="6.5"/>
    <s v="Comedy"/>
    <m/>
    <m/>
    <m/>
    <n v="0.64309949201140493"/>
    <n v="25035665"/>
    <n v="24795665"/>
    <n v="240000"/>
  </r>
  <r>
    <s v="King Vidor"/>
    <n v="151"/>
    <m/>
    <s v="Drama|Romance|War"/>
    <x v="126"/>
    <s v="http://www.imdb.com/title/tt0015624/?ref_=fn_tt_tt_1"/>
    <s v="English"/>
    <s v="USA"/>
    <n v="245000"/>
    <n v="1925"/>
    <n v="8.3000000000000007"/>
    <s v="Drama"/>
    <s v="Romance"/>
    <s v="War"/>
    <m/>
    <n v="0.64309949201140493"/>
    <n v="25035665"/>
    <n v="24790665"/>
    <n v="245000"/>
  </r>
  <r>
    <s v="Herb Freed"/>
    <n v="96"/>
    <m/>
    <s v="Horror|Mystery"/>
    <x v="127"/>
    <s v="http://www.imdb.com/title/tt0082467/?ref_=fn_tt_tt_1"/>
    <s v="English"/>
    <s v="USA"/>
    <n v="250000"/>
    <n v="1981"/>
    <n v="4.5"/>
    <s v="Horror"/>
    <s v="Mystery"/>
    <m/>
    <m/>
    <n v="0.64309949201140493"/>
    <n v="25035665"/>
    <n v="24785665"/>
    <n v="250000"/>
  </r>
  <r>
    <s v="Kevin Smith"/>
    <n v="113"/>
    <n v="12006514"/>
    <s v="Comedy|Drama|Romance"/>
    <x v="128"/>
    <s v="http://www.imdb.com/title/tt0118842/?ref_=fn_tt_tt_1"/>
    <s v="English"/>
    <s v="USA"/>
    <n v="250000"/>
    <n v="1997"/>
    <n v="7.3"/>
    <s v="Comedy"/>
    <s v="Drama"/>
    <s v="Romance"/>
    <m/>
    <n v="0.64309949201140493"/>
    <n v="12006514"/>
    <n v="11756514"/>
    <n v="250000"/>
  </r>
  <r>
    <s v="Nicole Holofcener"/>
    <n v="91"/>
    <n v="4186931"/>
    <s v="Comedy|Drama|Romance"/>
    <x v="129"/>
    <s v="http://www.imdb.com/title/tt0258273/?ref_=fn_tt_tt_1"/>
    <s v="English"/>
    <s v="USA"/>
    <n v="250000"/>
    <n v="2001"/>
    <n v="6.9"/>
    <s v="Comedy"/>
    <s v="Drama"/>
    <s v="Romance"/>
    <m/>
    <n v="0.64306045811262802"/>
    <n v="4186931"/>
    <n v="3936931"/>
    <n v="250000"/>
  </r>
  <r>
    <s v="Justin Lin"/>
    <n v="98"/>
    <n v="3799339"/>
    <s v="Crime|Drama|Romance"/>
    <x v="130"/>
    <s v="http://www.imdb.com/title/tt0280477/?ref_=fn_tt_tt_1"/>
    <s v="English"/>
    <s v="USA"/>
    <n v="250000"/>
    <n v="2002"/>
    <n v="7.2"/>
    <s v="Crime"/>
    <s v="Drama"/>
    <s v="Romance"/>
    <m/>
    <n v="0.64300640496181338"/>
    <n v="3799339"/>
    <n v="3549339"/>
    <n v="250000"/>
  </r>
  <r>
    <s v="Maria Maggenti"/>
    <n v="94"/>
    <n v="1977544"/>
    <s v="Comedy|Drama|Romance"/>
    <x v="131"/>
    <s v="http://www.imdb.com/title/tt0113416/?ref_=fn_tt_tt_1"/>
    <s v="English"/>
    <s v="USA"/>
    <n v="250000"/>
    <n v="1995"/>
    <n v="6.5"/>
    <s v="Comedy"/>
    <s v="Drama"/>
    <s v="Romance"/>
    <m/>
    <n v="0.64295162015584284"/>
    <n v="1977544"/>
    <n v="1727544"/>
    <n v="250000"/>
  </r>
  <r>
    <s v="Miguel Arteta"/>
    <n v="96"/>
    <n v="1050600"/>
    <s v="Comedy|Drama"/>
    <x v="132"/>
    <s v="http://www.imdb.com/title/tt0200530/?ref_=fn_tt_tt_1"/>
    <s v="English"/>
    <s v="USA"/>
    <n v="250000"/>
    <n v="2000"/>
    <n v="6.6"/>
    <s v="Comedy"/>
    <s v="Drama"/>
    <m/>
    <m/>
    <n v="0.642893636908072"/>
    <n v="1050600"/>
    <n v="800600"/>
    <n v="250000"/>
  </r>
  <r>
    <s v="Piyush Dinker Pandya"/>
    <n v="100"/>
    <n v="902835"/>
    <s v="Comedy|Drama|Romance"/>
    <x v="133"/>
    <s v="http://www.imdb.com/title/tt0203289/?ref_=fn_tt_tt_1"/>
    <s v="English"/>
    <s v="USA"/>
    <n v="250000"/>
    <n v="2001"/>
    <n v="6.7"/>
    <s v="Comedy"/>
    <s v="Drama"/>
    <s v="Romance"/>
    <m/>
    <n v="0.64283404490439189"/>
    <n v="902835"/>
    <n v="652835"/>
    <n v="250000"/>
  </r>
  <r>
    <s v="Emma-Kate Croghan"/>
    <n v="76"/>
    <n v="212285"/>
    <s v="Comedy|Romance"/>
    <x v="134"/>
    <s v="http://www.imdb.com/title/tt0116931/?ref_=fn_tt_tt_1"/>
    <s v="English"/>
    <s v="Australia"/>
    <n v="250000"/>
    <n v="1996"/>
    <n v="6.4"/>
    <s v="Comedy"/>
    <s v="Romance"/>
    <m/>
    <m/>
    <n v="0.64277415485525835"/>
    <n v="212285"/>
    <n v="-37715"/>
    <n v="250000"/>
  </r>
  <r>
    <s v="Bill Plympton"/>
    <n v="75"/>
    <n v="203134"/>
    <s v="Animation|Comedy|Drama|Fantasy|Sci-Fi"/>
    <x v="135"/>
    <s v="http://www.imdb.com/title/tt0119346/?ref_=fn_tt_tt_1"/>
    <s v="English"/>
    <s v="USA"/>
    <n v="250000"/>
    <n v="1997"/>
    <n v="7"/>
    <s v="Animation"/>
    <s v="Comedy"/>
    <s v="Drama"/>
    <s v="Fantasy"/>
    <n v="0.6427130738149982"/>
    <n v="203134"/>
    <n v="-46866"/>
    <n v="250000"/>
  </r>
  <r>
    <s v="Drake Doremus"/>
    <n v="90"/>
    <n v="3388210"/>
    <s v="Drama|Romance"/>
    <x v="136"/>
    <s v="http://www.imdb.com/title/tt1758692/?ref_=fn_tt_tt_1"/>
    <s v="English"/>
    <s v="USA"/>
    <n v="250000"/>
    <n v="2011"/>
    <n v="6.7"/>
    <s v="Drama"/>
    <s v="Romance"/>
    <m/>
    <m/>
    <n v="0.64265192364348056"/>
    <n v="3388210"/>
    <n v="3138210"/>
    <n v="250000"/>
  </r>
  <r>
    <s v="Allison Anders"/>
    <n v="92"/>
    <n v="177840"/>
    <s v="Comedy|Music"/>
    <x v="137"/>
    <s v="http://www.imdb.com/title/tt0173390/?ref_=fn_tt_tt_1"/>
    <s v="English"/>
    <s v="UK"/>
    <n v="250000"/>
    <n v="1999"/>
    <n v="6.1"/>
    <s v="Comedy"/>
    <s v="Music"/>
    <m/>
    <m/>
    <n v="0.64259611859400345"/>
    <n v="177840"/>
    <n v="-72160"/>
    <n v="250000"/>
  </r>
  <r>
    <s v="Paul Schrader"/>
    <n v="99"/>
    <n v="49494"/>
    <s v="Drama|Thriller"/>
    <x v="138"/>
    <s v="http://www.imdb.com/title/tt2292959/?ref_=fn_tt_tt_1"/>
    <s v="English"/>
    <s v="USA"/>
    <n v="250000"/>
    <n v="2013"/>
    <n v="3.9"/>
    <s v="Drama"/>
    <s v="Thriller"/>
    <m/>
    <m/>
    <n v="0.64253482154915942"/>
    <n v="49494"/>
    <n v="-200506"/>
    <n v="250000"/>
  </r>
  <r>
    <s v="Hilary Brougher"/>
    <n v="81"/>
    <n v="18195"/>
    <s v="Sci-Fi"/>
    <x v="139"/>
    <s v="http://www.imdb.com/title/tt0127302/?ref_=fn_tt_tt_1"/>
    <s v="English"/>
    <s v="USA"/>
    <n v="250000"/>
    <n v="1997"/>
    <n v="6.3"/>
    <s v="Sci-Fi"/>
    <m/>
    <m/>
    <m/>
    <n v="0.64247326007583838"/>
    <n v="18195"/>
    <n v="-231805"/>
    <n v="250000"/>
  </r>
  <r>
    <s v="Corbin Bernsen"/>
    <n v="95"/>
    <m/>
    <s v="Drama"/>
    <x v="140"/>
    <s v="http://www.imdb.com/title/tt1360826/?ref_=fn_tt_tt_1"/>
    <s v="English"/>
    <s v="Canada"/>
    <n v="250000"/>
    <n v="2010"/>
    <n v="5.7"/>
    <s v="Drama"/>
    <m/>
    <m/>
    <m/>
    <n v="0.64241159269342962"/>
    <n v="25035665"/>
    <n v="24785665"/>
    <n v="250000"/>
  </r>
  <r>
    <s v="Tom Seidman"/>
    <n v="98"/>
    <m/>
    <s v="Drama|Family"/>
    <x v="141"/>
    <s v="http://www.imdb.com/title/tt1640714/?ref_=fn_tt_tt_1"/>
    <s v="English"/>
    <s v="USA"/>
    <n v="250000"/>
    <n v="2010"/>
    <n v="6.2"/>
    <s v="Drama"/>
    <s v="Family"/>
    <m/>
    <m/>
    <n v="0.64241159269342962"/>
    <n v="25035665"/>
    <n v="24785665"/>
    <n v="250000"/>
  </r>
  <r>
    <s v="Sam Martin"/>
    <n v="66"/>
    <m/>
    <s v="Documentary"/>
    <x v="142"/>
    <s v="http://www.imdb.com/title/tt3564748/?ref_=fn_tt_tt_1"/>
    <s v="English"/>
    <s v="USA"/>
    <n v="250000"/>
    <n v="2013"/>
    <n v="7.8"/>
    <s v="Documentary"/>
    <m/>
    <m/>
    <m/>
    <n v="0.64241159269342962"/>
    <n v="25035665"/>
    <n v="24785665"/>
    <n v="250000"/>
  </r>
  <r>
    <s v="Andrew Hyatt"/>
    <n v="95"/>
    <m/>
    <s v="Horror|Thriller"/>
    <x v="143"/>
    <s v="http://www.imdb.com/title/tt2363439/?ref_=fn_tt_tt_1"/>
    <s v="English"/>
    <s v="USA"/>
    <n v="250000"/>
    <n v="2012"/>
    <n v="4.4000000000000004"/>
    <s v="Horror"/>
    <s v="Thriller"/>
    <m/>
    <m/>
    <n v="0.64241159269342962"/>
    <n v="25035665"/>
    <n v="24785665"/>
    <n v="250000"/>
  </r>
  <r>
    <s v="Joel Paul Reisig"/>
    <n v="108"/>
    <m/>
    <s v="Family"/>
    <x v="144"/>
    <s v="http://www.imdb.com/title/tt3421204/?ref_=fn_tt_tt_1"/>
    <s v="English"/>
    <s v="USA"/>
    <n v="250000"/>
    <n v="2014"/>
    <n v="6.6"/>
    <s v="Family"/>
    <m/>
    <m/>
    <m/>
    <n v="0.64241159269342962"/>
    <n v="25035665"/>
    <n v="24785665"/>
    <n v="250000"/>
  </r>
  <r>
    <s v="Kristin Rizzo"/>
    <n v="90"/>
    <m/>
    <s v="Documentary"/>
    <x v="145"/>
    <s v="http://www.imdb.com/title/tt2559658/?ref_=fn_tt_tt_1"/>
    <s v="English"/>
    <s v="USA"/>
    <n v="250000"/>
    <n v="2014"/>
    <n v="8"/>
    <s v="Documentary"/>
    <m/>
    <m/>
    <m/>
    <n v="0.64241159269342962"/>
    <n v="25035665"/>
    <n v="24785665"/>
    <n v="250000"/>
  </r>
  <r>
    <s v="Zoran Lisinac"/>
    <n v="108"/>
    <m/>
    <s v="Comedy|Music|Romance"/>
    <x v="146"/>
    <s v="http://www.imdb.com/title/tt2290113/?ref_=fn_tt_tt_1"/>
    <s v="English"/>
    <s v="USA"/>
    <n v="250000"/>
    <n v="2013"/>
    <n v="7.1"/>
    <s v="Comedy"/>
    <s v="Music"/>
    <s v="Romance"/>
    <m/>
    <n v="0.64241159269342962"/>
    <n v="25035665"/>
    <n v="24785665"/>
    <n v="250000"/>
  </r>
  <r>
    <s v="James O'Brien"/>
    <n v="105"/>
    <m/>
    <s v="Adventure|Drama|Fantasy|Thriller|Western"/>
    <x v="147"/>
    <s v="http://www.imdb.com/title/tt3210710/?ref_=fn_tt_tt_1"/>
    <s v="English"/>
    <s v="USA"/>
    <n v="250000"/>
    <n v="2015"/>
    <n v="4"/>
    <s v="Adventure"/>
    <s v="Drama"/>
    <s v="Fantasy"/>
    <s v="Thriller"/>
    <n v="0.64241159269342962"/>
    <n v="25035665"/>
    <n v="24785665"/>
    <n v="250000"/>
  </r>
  <r>
    <s v="Adam Rifkin"/>
    <n v="95"/>
    <m/>
    <s v="Comedy|Drama"/>
    <x v="148"/>
    <s v="http://www.imdb.com/title/tt2690560/?ref_=fn_tt_tt_1"/>
    <s v="English"/>
    <s v="USA"/>
    <n v="250000"/>
    <n v="2015"/>
    <n v="6.2"/>
    <s v="Comedy"/>
    <s v="Drama"/>
    <m/>
    <m/>
    <n v="0.64241159269342962"/>
    <n v="25035665"/>
    <n v="24785665"/>
    <n v="250000"/>
  </r>
  <r>
    <s v="Craig Zobel"/>
    <n v="90"/>
    <n v="318622"/>
    <s v="Biography|Crime|Drama|Thriller"/>
    <x v="149"/>
    <s v="http://www.imdb.com/title/tt1971352/?ref_=fn_tt_tt_1"/>
    <s v="English"/>
    <s v="USA"/>
    <n v="270000"/>
    <n v="2012"/>
    <n v="6.4"/>
    <s v="Biography"/>
    <s v="Crime"/>
    <s v="Drama"/>
    <s v="Thriller"/>
    <n v="0.64241159269342962"/>
    <n v="318622"/>
    <n v="48622"/>
    <n v="270000"/>
  </r>
  <r>
    <s v="Ken Del Conte"/>
    <n v="90"/>
    <m/>
    <s v="Action|Adventure|Mystery|Romance|Thriller"/>
    <x v="150"/>
    <s v="http://www.imdb.com/title/tt1328873/?ref_=fn_tt_tt_1"/>
    <s v="English"/>
    <s v="USA"/>
    <n v="290000"/>
    <n v="2010"/>
    <n v="4.3"/>
    <s v="Action"/>
    <s v="Adventure"/>
    <s v="Mystery"/>
    <s v="Romance"/>
    <n v="0.64235038382883003"/>
    <n v="25035665"/>
    <n v="24745665"/>
    <n v="290000"/>
  </r>
  <r>
    <s v="John Carpenter"/>
    <n v="101"/>
    <n v="47000000"/>
    <s v="Horror|Thriller"/>
    <x v="151"/>
    <s v="http://www.imdb.com/title/tt0077651/?ref_=fn_tt_tt_1"/>
    <s v="English"/>
    <s v="USA"/>
    <n v="300000"/>
    <n v="1978"/>
    <n v="7.9"/>
    <s v="Horror"/>
    <s v="Thriller"/>
    <m/>
    <m/>
    <n v="0.64235038382883003"/>
    <n v="47000000"/>
    <n v="46700000"/>
    <n v="300000"/>
  </r>
  <r>
    <s v="CÃ©dric Klapisch"/>
    <n v="91"/>
    <n v="1652472"/>
    <s v="Comedy|Romance"/>
    <x v="152"/>
    <s v="http://www.imdb.com/title/tt0115856/?ref_=fn_tt_tt_1"/>
    <s v="French"/>
    <s v="France"/>
    <n v="300000"/>
    <n v="1996"/>
    <n v="6.9"/>
    <s v="Comedy"/>
    <s v="Romance"/>
    <m/>
    <m/>
    <n v="0.6424053408522471"/>
    <n v="1652472"/>
    <n v="1352472"/>
    <n v="300000"/>
  </r>
  <r>
    <s v="Peter Hedges"/>
    <n v="80"/>
    <n v="2360184"/>
    <s v="Comedy|Drama"/>
    <x v="153"/>
    <s v="http://www.imdb.com/title/tt0311648/?ref_=fn_tt_tt_1"/>
    <s v="English"/>
    <s v="USA"/>
    <n v="300000"/>
    <n v="2003"/>
    <n v="7.1"/>
    <s v="Comedy"/>
    <s v="Drama"/>
    <m/>
    <m/>
    <n v="0.64234632589477014"/>
    <n v="2360184"/>
    <n v="2060184"/>
    <n v="300000"/>
  </r>
  <r>
    <s v="Kelly Reichardt"/>
    <n v="76"/>
    <n v="255352"/>
    <s v="Drama"/>
    <x v="154"/>
    <s v="http://www.imdb.com/title/tt0468526/?ref_=fn_tt_tt_1"/>
    <s v="English"/>
    <s v="USA"/>
    <n v="300000"/>
    <n v="2006"/>
    <n v="6.7"/>
    <s v="Drama"/>
    <m/>
    <m/>
    <m/>
    <n v="0.64228846598625033"/>
    <n v="255352"/>
    <n v="-44648"/>
    <n v="300000"/>
  </r>
  <r>
    <s v="Eric Mendelsohn"/>
    <n v="88"/>
    <m/>
    <s v="Drama"/>
    <x v="155"/>
    <s v="http://www.imdb.com/title/tt1314190/?ref_=fn_tt_tt_1"/>
    <s v="English"/>
    <s v="USA"/>
    <n v="300000"/>
    <n v="2010"/>
    <n v="5.2"/>
    <s v="Drama"/>
    <m/>
    <m/>
    <m/>
    <n v="0.64222701765918977"/>
    <n v="25035665"/>
    <n v="24735665"/>
    <n v="300000"/>
  </r>
  <r>
    <s v="Jean-Luc Godard"/>
    <n v="110"/>
    <m/>
    <s v="Crime|Drama|Romance"/>
    <x v="156"/>
    <s v="http://www.imdb.com/title/tt0059592/?ref_=fn_tt_tt_1"/>
    <s v="French"/>
    <s v="France"/>
    <n v="300000"/>
    <n v="1965"/>
    <n v="7.7"/>
    <s v="Crime"/>
    <s v="Drama"/>
    <s v="Romance"/>
    <m/>
    <n v="0.64222701765918977"/>
    <n v="25035665"/>
    <n v="24735665"/>
    <n v="300000"/>
  </r>
  <r>
    <s v="Pan Nalin"/>
    <n v="102"/>
    <n v="16892"/>
    <s v="Documentary"/>
    <x v="157"/>
    <s v="http://www.imdb.com/title/tt0221809/?ref_=fn_tt_tt_1"/>
    <s v="English"/>
    <s v="India"/>
    <n v="300000"/>
    <n v="2001"/>
    <n v="7.6"/>
    <s v="Documentary"/>
    <m/>
    <m/>
    <m/>
    <n v="0.64222701765918977"/>
    <n v="16892"/>
    <n v="-283108"/>
    <n v="300000"/>
  </r>
  <r>
    <s v="Jesse Peretz"/>
    <n v="94"/>
    <n v="40542"/>
    <s v="Drama|Romance"/>
    <x v="158"/>
    <s v="http://www.imdb.com/title/tt0128214/?ref_=fn_tt_tt_1"/>
    <s v="English"/>
    <s v="USA"/>
    <n v="300000"/>
    <n v="1997"/>
    <n v="5.5"/>
    <s v="Drama"/>
    <s v="Romance"/>
    <m/>
    <m/>
    <n v="0.64216512374637225"/>
    <n v="40542"/>
    <n v="-259458"/>
    <n v="300000"/>
  </r>
  <r>
    <s v="Paul Bartel"/>
    <n v="80"/>
    <m/>
    <s v="Action|Comedy|Sci-Fi|Sport"/>
    <x v="159"/>
    <s v="http://www.imdb.com/title/tt0072856/?ref_=fn_tt_tt_1"/>
    <s v="English"/>
    <s v="USA"/>
    <n v="300000"/>
    <n v="1975"/>
    <n v="6.2"/>
    <s v="Action"/>
    <s v="Comedy"/>
    <s v="Sci-Fi"/>
    <s v="Sport"/>
    <n v="0.64210321332320042"/>
    <n v="25035665"/>
    <n v="24735665"/>
    <n v="300000"/>
  </r>
  <r>
    <s v="Bruce Dellis"/>
    <n v="95"/>
    <n v="2468"/>
    <s v="Thriller"/>
    <x v="160"/>
    <s v="http://www.imdb.com/title/tt1241226/?ref_=fn_tt_tt_1"/>
    <s v="English"/>
    <s v="USA"/>
    <n v="300000"/>
    <n v="2014"/>
    <n v="4.8"/>
    <s v="Thriller"/>
    <m/>
    <m/>
    <m/>
    <n v="0.64210321332320042"/>
    <n v="2468"/>
    <n v="-297532"/>
    <n v="300000"/>
  </r>
  <r>
    <s v="Jerome Elston Scott"/>
    <n v="98"/>
    <m/>
    <s v="Comedy|Drama|Romance"/>
    <x v="161"/>
    <s v="http://www.imdb.com/title/tt0393049/?ref_=fn_tt_tt_1"/>
    <s v="English"/>
    <s v="USA"/>
    <n v="300000"/>
    <n v="2010"/>
    <n v="7.2"/>
    <s v="Comedy"/>
    <s v="Drama"/>
    <s v="Romance"/>
    <m/>
    <n v="0.64204118532840304"/>
    <n v="25035665"/>
    <n v="24735665"/>
    <n v="300000"/>
  </r>
  <r>
    <s v="Jack Perez"/>
    <n v="97"/>
    <m/>
    <s v="Comedy|Crime|Drama|Horror|Mystery|Thriller"/>
    <x v="162"/>
    <s v="http://www.imdb.com/title/tt1568341/?ref_=fn_tt_tt_1"/>
    <s v="English"/>
    <s v="USA"/>
    <n v="300000"/>
    <n v="2011"/>
    <n v="6.4"/>
    <s v="Comedy"/>
    <s v="Crime"/>
    <s v="Drama"/>
    <s v="Horror"/>
    <n v="0.64204118532840304"/>
    <n v="25035665"/>
    <n v="24735665"/>
    <n v="300000"/>
  </r>
  <r>
    <s v="Daniel Columbie"/>
    <n v="90"/>
    <m/>
    <s v="Action|Crime|Drama"/>
    <x v="163"/>
    <s v="http://www.imdb.com/title/tt3976258/?ref_=fn_tt_tt_1"/>
    <s v="English"/>
    <s v="USA"/>
    <n v="300000"/>
    <n v="2014"/>
    <n v="4.3"/>
    <s v="Action"/>
    <s v="Crime"/>
    <s v="Drama"/>
    <m/>
    <n v="0.64204118532840304"/>
    <n v="25035665"/>
    <n v="24735665"/>
    <n v="300000"/>
  </r>
  <r>
    <s v="Al Franklin"/>
    <n v="96"/>
    <m/>
    <s v="Horror"/>
    <x v="164"/>
    <s v="http://www.imdb.com/title/tt1991199/?ref_=fn_tt_tt_1"/>
    <s v="English"/>
    <s v="USA"/>
    <n v="300000"/>
    <n v="2015"/>
    <n v="4.3"/>
    <s v="Horror"/>
    <m/>
    <m/>
    <m/>
    <n v="0.64204118532840304"/>
    <n v="25035665"/>
    <n v="24735665"/>
    <n v="300000"/>
  </r>
  <r>
    <s v="Gavin O'Connor"/>
    <n v="102"/>
    <n v="1281176"/>
    <s v="Comedy|Drama"/>
    <x v="165"/>
    <s v="http://www.imdb.com/title/tt0161023/?ref_=fn_tt_tt_1"/>
    <s v="English"/>
    <s v="USA"/>
    <n v="312000"/>
    <n v="1999"/>
    <n v="6.7"/>
    <s v="Comedy"/>
    <s v="Drama"/>
    <m/>
    <m/>
    <n v="0.64204118532840304"/>
    <n v="1281176"/>
    <n v="969176"/>
    <n v="312000"/>
  </r>
  <r>
    <s v="Frank Capra"/>
    <n v="65"/>
    <m/>
    <s v="Comedy|Romance"/>
    <x v="166"/>
    <s v="http://www.imdb.com/title/tt0025316/?ref_=fn_tt_tt_1"/>
    <s v="English"/>
    <s v="USA"/>
    <n v="325000"/>
    <n v="1934"/>
    <n v="8.1999999999999993"/>
    <s v="Comedy"/>
    <s v="Romance"/>
    <m/>
    <m/>
    <n v="0.64198123685456687"/>
    <n v="25035665"/>
    <n v="24710665"/>
    <n v="325000"/>
  </r>
  <r>
    <s v="Sharron Miller"/>
    <n v="79"/>
    <m/>
    <s v="Horror"/>
    <x v="167"/>
    <s v="http://www.imdb.com/title/tt0072626/?ref_=fn_tt_tt_1"/>
    <s v="English"/>
    <s v="USA"/>
    <n v="350000"/>
    <n v="1978"/>
    <n v="4.0999999999999996"/>
    <s v="Horror"/>
    <m/>
    <m/>
    <m/>
    <n v="0.64198123685456687"/>
    <n v="25035665"/>
    <n v="24685665"/>
    <n v="350000"/>
  </r>
  <r>
    <s v="Gerard Johnstone"/>
    <n v="107"/>
    <m/>
    <s v="Comedy|Horror|Mystery"/>
    <x v="168"/>
    <s v="http://www.imdb.com/title/tt3504048/?ref_=fn_tt_tt_1"/>
    <s v="English"/>
    <s v="New Zealand"/>
    <n v="350000"/>
    <n v="2014"/>
    <n v="6.8"/>
    <s v="Comedy"/>
    <s v="Horror"/>
    <s v="Mystery"/>
    <m/>
    <n v="0.64198123685456687"/>
    <n v="25035665"/>
    <n v="24685665"/>
    <n v="350000"/>
  </r>
  <r>
    <s v="Sam Firstenberg"/>
    <n v="90"/>
    <n v="4000000"/>
    <s v="Action|Drama"/>
    <x v="169"/>
    <s v="http://www.imdb.com/title/tt0092548/?ref_=fn_tt_tt_1"/>
    <s v="English"/>
    <s v="USA"/>
    <n v="350000"/>
    <n v="1987"/>
    <n v="4.7"/>
    <s v="Action"/>
    <s v="Drama"/>
    <m/>
    <m/>
    <n v="0.64198123685456687"/>
    <n v="4000000"/>
    <n v="3650000"/>
    <n v="350000"/>
  </r>
  <r>
    <s v="Chad Kapper"/>
    <n v="98"/>
    <m/>
    <s v="Family|Sci-Fi"/>
    <x v="170"/>
    <s v="http://www.imdb.com/title/tt4162992/?ref_=fn_tt_tt_1"/>
    <s v="English"/>
    <s v="USA"/>
    <n v="350000"/>
    <n v="2015"/>
    <n v="3.4"/>
    <s v="Family"/>
    <s v="Sci-Fi"/>
    <m/>
    <m/>
    <n v="0.64192597416013597"/>
    <n v="25035665"/>
    <n v="24685665"/>
    <n v="350000"/>
  </r>
  <r>
    <s v="Sidney Lumet"/>
    <n v="96"/>
    <m/>
    <s v="Crime|Drama"/>
    <x v="171"/>
    <s v="http://www.imdb.com/title/tt0050083/?ref_=fn_tt_tt_1"/>
    <s v="English"/>
    <s v="USA"/>
    <n v="350000"/>
    <n v="1957"/>
    <n v="8.9"/>
    <s v="Crime"/>
    <s v="Drama"/>
    <m/>
    <m/>
    <n v="0.64192597416013597"/>
    <n v="25035665"/>
    <n v="24685665"/>
    <n v="350000"/>
  </r>
  <r>
    <s v="Babar Ahmed"/>
    <n v="90"/>
    <m/>
    <s v="Action|Thriller"/>
    <x v="172"/>
    <s v="http://www.imdb.com/title/tt0421237/?ref_=fn_tt_tt_1"/>
    <s v="English"/>
    <s v="USA"/>
    <n v="350000"/>
    <n v="2009"/>
    <n v="3.2"/>
    <s v="Action"/>
    <s v="Thriller"/>
    <m/>
    <m/>
    <n v="0.64192597416013597"/>
    <n v="25035665"/>
    <n v="24685665"/>
    <n v="350000"/>
  </r>
  <r>
    <s v="Vincenzo Natali"/>
    <n v="90"/>
    <n v="489220"/>
    <s v="Mystery|Sci-Fi|Thriller"/>
    <x v="173"/>
    <s v="http://www.imdb.com/title/tt0123755/?ref_=fn_tt_tt_1"/>
    <s v="English"/>
    <s v="Canada"/>
    <n v="365000"/>
    <n v="1997"/>
    <n v="7.3"/>
    <s v="Mystery"/>
    <s v="Sci-Fi"/>
    <s v="Thriller"/>
    <m/>
    <n v="0.64192597416013597"/>
    <n v="489220"/>
    <n v="124220"/>
    <n v="365000"/>
  </r>
  <r>
    <s v="Roger Nygard"/>
    <n v="86"/>
    <n v="617172"/>
    <s v="Documentary"/>
    <x v="174"/>
    <s v="http://www.imdb.com/title/tt0120370/?ref_=fn_tt_tt_1"/>
    <s v="English"/>
    <s v="USA"/>
    <n v="375000"/>
    <n v="1997"/>
    <n v="7"/>
    <s v="Documentary"/>
    <m/>
    <m/>
    <m/>
    <n v="0.64186465427334682"/>
    <n v="617172"/>
    <n v="242172"/>
    <n v="375000"/>
  </r>
  <r>
    <s v="Sam Raimi"/>
    <n v="96"/>
    <m/>
    <s v="Fantasy|Horror"/>
    <x v="175"/>
    <s v="http://www.imdb.com/title/tt0083907/?ref_=fn_tt_tt_1"/>
    <s v="English"/>
    <s v="USA"/>
    <n v="375000"/>
    <n v="1981"/>
    <n v="7.6"/>
    <s v="Fantasy"/>
    <s v="Horror"/>
    <m/>
    <m/>
    <n v="0.64180350173557954"/>
    <n v="25035665"/>
    <n v="24660665"/>
    <n v="375000"/>
  </r>
  <r>
    <s v="Harry Beaumont"/>
    <n v="100"/>
    <n v="2808000"/>
    <s v="Musical|Romance"/>
    <x v="176"/>
    <s v="http://www.imdb.com/title/tt0019729/?ref_=fn_tt_tt_1"/>
    <s v="English"/>
    <s v="USA"/>
    <n v="379000"/>
    <n v="1929"/>
    <n v="6.3"/>
    <s v="Musical"/>
    <s v="Romance"/>
    <m/>
    <m/>
    <n v="0.64180350173557954"/>
    <n v="2808000"/>
    <n v="2429000"/>
    <n v="379000"/>
  </r>
  <r>
    <s v="D.W. Griffith"/>
    <n v="123"/>
    <m/>
    <s v="Drama|History|War"/>
    <x v="177"/>
    <s v="http://www.imdb.com/title/tt0006864/?ref_=fn_tt_tt_1"/>
    <s v="English"/>
    <s v="USA"/>
    <n v="385907"/>
    <n v="1916"/>
    <n v="8"/>
    <s v="Drama"/>
    <s v="History"/>
    <s v="War"/>
    <m/>
    <n v="0.64174601492201233"/>
    <n v="25035665"/>
    <n v="24649758"/>
    <n v="385907"/>
  </r>
  <r>
    <s v="Chris Atkins"/>
    <n v="103"/>
    <m/>
    <s v="Documentary"/>
    <x v="178"/>
    <s v="http://www.imdb.com/title/tt1510934/?ref_=fn_tt_tt_1"/>
    <s v="English"/>
    <s v="UK"/>
    <n v="400000"/>
    <n v="2009"/>
    <n v="7.4"/>
    <s v="Documentary"/>
    <m/>
    <m/>
    <m/>
    <n v="0.64174601492201233"/>
    <n v="25035665"/>
    <n v="24635665"/>
    <n v="400000"/>
  </r>
  <r>
    <s v="Johanna Schwartz"/>
    <n v="105"/>
    <m/>
    <s v="Documentary"/>
    <x v="179"/>
    <s v="http://www.imdb.com/title/tt4333662/?ref_=fn_tt_tt_1"/>
    <s v="French"/>
    <s v="UK"/>
    <n v="400000"/>
    <n v="2015"/>
    <n v="7.7"/>
    <s v="Documentary"/>
    <m/>
    <m/>
    <m/>
    <n v="0.64174601492201233"/>
    <n v="25035665"/>
    <n v="24635665"/>
    <n v="400000"/>
  </r>
  <r>
    <s v="Jared Hess"/>
    <n v="92"/>
    <n v="44540956"/>
    <s v="Comedy"/>
    <x v="180"/>
    <s v="http://www.imdb.com/title/tt0374900/?ref_=fn_tt_tt_1"/>
    <s v="English"/>
    <s v="USA"/>
    <n v="400000"/>
    <n v="2004"/>
    <n v="6.9"/>
    <s v="Comedy"/>
    <m/>
    <m/>
    <m/>
    <n v="0.64174601492201233"/>
    <n v="44540956"/>
    <n v="44140956"/>
    <n v="400000"/>
  </r>
  <r>
    <s v="Richard Glatzer"/>
    <n v="90"/>
    <n v="1689999"/>
    <s v="Drama"/>
    <x v="181"/>
    <s v="http://www.imdb.com/title/tt0451176/?ref_=fn_tt_tt_1"/>
    <s v="Spanish"/>
    <s v="USA"/>
    <n v="400000"/>
    <n v="2006"/>
    <n v="7.1"/>
    <s v="Drama"/>
    <m/>
    <m/>
    <m/>
    <n v="0.64179252529410691"/>
    <n v="1689999"/>
    <n v="1289999"/>
    <n v="400000"/>
  </r>
  <r>
    <s v="Ray Griggs"/>
    <n v="92"/>
    <n v="425899"/>
    <s v="Documentary"/>
    <x v="182"/>
    <s v="http://www.imdb.com/title/tt1560957/?ref_=fn_tt_tt_1"/>
    <s v="English"/>
    <s v="USA"/>
    <n v="400000"/>
    <n v="2010"/>
    <n v="5.0999999999999996"/>
    <s v="Documentary"/>
    <m/>
    <m/>
    <m/>
    <n v="0.64173308053037992"/>
    <n v="425899"/>
    <n v="25899"/>
    <n v="400000"/>
  </r>
  <r>
    <s v="Lucio Fulci"/>
    <n v="82"/>
    <n v="126387"/>
    <s v="Horror"/>
    <x v="183"/>
    <s v="http://www.imdb.com/title/tt0082307/?ref_=fn_tt_tt_1"/>
    <s v="Italian"/>
    <s v="Italy"/>
    <n v="400000"/>
    <n v="1981"/>
    <n v="6.9"/>
    <s v="Horror"/>
    <m/>
    <m/>
    <m/>
    <n v="0.64167146786416795"/>
    <n v="126387"/>
    <n v="-273613"/>
    <n v="400000"/>
  </r>
  <r>
    <s v="Ingmar Bergman"/>
    <n v="91"/>
    <m/>
    <s v="Drama"/>
    <x v="184"/>
    <s v="http://www.imdb.com/title/tt0069467/?ref_=fn_tt_tt_1"/>
    <s v="Swedish"/>
    <s v="Sweden"/>
    <n v="400000"/>
    <n v="1972"/>
    <n v="8.1999999999999993"/>
    <s v="Drama"/>
    <m/>
    <m/>
    <m/>
    <n v="0.64160930721294029"/>
    <n v="25035665"/>
    <n v="24635665"/>
    <n v="400000"/>
  </r>
  <r>
    <s v="Youssef Delara"/>
    <n v="80"/>
    <n v="2833383"/>
    <s v="Drama|Music"/>
    <x v="185"/>
    <s v="http://www.imdb.com/title/tt1869425/?ref_=fn_tt_tt_1"/>
    <s v="English"/>
    <s v="USA"/>
    <n v="427000"/>
    <n v="2012"/>
    <n v="5.7"/>
    <s v="Drama"/>
    <s v="Music"/>
    <m/>
    <m/>
    <n v="0.64160930721294029"/>
    <n v="2833383"/>
    <n v="2406383"/>
    <n v="427000"/>
  </r>
  <r>
    <s v="Lloyd Bacon"/>
    <n v="89"/>
    <n v="2300000"/>
    <s v="Comedy|Musical|Romance"/>
    <x v="186"/>
    <s v="http://www.imdb.com/title/tt0024034/?ref_=fn_tt_tt_1"/>
    <s v="English"/>
    <s v="USA"/>
    <n v="439000"/>
    <n v="1933"/>
    <n v="7.7"/>
    <s v="Comedy"/>
    <s v="Musical"/>
    <s v="Romance"/>
    <m/>
    <n v="0.64155169030122616"/>
    <n v="2300000"/>
    <n v="1861000"/>
    <n v="439000"/>
  </r>
  <r>
    <s v="Matty Rich"/>
    <n v="91"/>
    <n v="2712293"/>
    <s v="Crime|Drama"/>
    <x v="187"/>
    <s v="http://www.imdb.com/title/tt0102989/?ref_=fn_tt_tt_1"/>
    <s v="English"/>
    <s v="USA"/>
    <n v="450000"/>
    <n v="1991"/>
    <n v="5.9"/>
    <s v="Crime"/>
    <s v="Drama"/>
    <m/>
    <m/>
    <n v="0.64149311150312305"/>
    <n v="2712293"/>
    <n v="2262293"/>
    <n v="450000"/>
  </r>
  <r>
    <s v="Hans Canosa"/>
    <n v="84"/>
    <n v="379122"/>
    <s v="Comedy|Drama|Romance"/>
    <x v="188"/>
    <s v="http://www.imdb.com/title/tt0435623/?ref_=fn_tt_tt_1"/>
    <s v="English"/>
    <s v="UK"/>
    <n v="450000"/>
    <n v="2005"/>
    <n v="7.1"/>
    <s v="Comedy"/>
    <s v="Drama"/>
    <s v="Romance"/>
    <m/>
    <n v="0.64143520237560048"/>
    <n v="379122"/>
    <n v="-70878"/>
    <n v="450000"/>
  </r>
  <r>
    <s v="Matthew Watts"/>
    <n v="86"/>
    <m/>
    <s v="Comedy|Romance"/>
    <x v="189"/>
    <s v="http://www.imdb.com/title/tt2112209/?ref_=fn_tt_tt_1"/>
    <s v="English"/>
    <s v="USA"/>
    <n v="450000"/>
    <n v="2013"/>
    <n v="6.8"/>
    <s v="Comedy"/>
    <s v="Romance"/>
    <m/>
    <m/>
    <n v="0.64137329583947034"/>
    <n v="25035665"/>
    <n v="24585665"/>
    <n v="450000"/>
  </r>
  <r>
    <s v="Joe Kenemore"/>
    <n v="52"/>
    <m/>
    <s v="Documentary"/>
    <x v="190"/>
    <s v="http://www.imdb.com/title/tt4273494/?ref_=fn_tt_tt_1"/>
    <s v="English"/>
    <s v="USA"/>
    <n v="450000"/>
    <n v="2014"/>
    <n v="8.1999999999999993"/>
    <s v="Documentary"/>
    <m/>
    <m/>
    <m/>
    <n v="0.64137329583947034"/>
    <n v="25035665"/>
    <n v="24585665"/>
    <n v="450000"/>
  </r>
  <r>
    <s v="Mor Loushy"/>
    <n v="84"/>
    <n v="34151"/>
    <s v="Documentary|History"/>
    <x v="191"/>
    <s v="http://www.imdb.com/title/tt3457376/?ref_=fn_tt_tt_1"/>
    <s v="Hebrew"/>
    <s v="Israel"/>
    <n v="450000"/>
    <n v="2015"/>
    <n v="7.2"/>
    <s v="Documentary"/>
    <s v="History"/>
    <m/>
    <m/>
    <n v="0.64137329583947034"/>
    <n v="34151"/>
    <n v="-415849"/>
    <n v="450000"/>
  </r>
  <r>
    <s v="Michael Herz"/>
    <n v="91"/>
    <m/>
    <s v="Action|Comedy|Horror|Sci-Fi"/>
    <x v="192"/>
    <s v="http://www.imdb.com/title/tt0090190/?ref_=fn_tt_tt_1"/>
    <s v="English"/>
    <s v="USA"/>
    <n v="475000"/>
    <n v="1984"/>
    <n v="6.2"/>
    <s v="Action"/>
    <s v="Comedy"/>
    <s v="Horror"/>
    <s v="Sci-Fi"/>
    <n v="0.6413107668587531"/>
    <n v="25035665"/>
    <n v="24560665"/>
    <n v="475000"/>
  </r>
  <r>
    <s v="Martin Scorsese"/>
    <n v="112"/>
    <n v="32645"/>
    <s v="Crime|Drama|Romance|Thriller"/>
    <x v="193"/>
    <s v="http://www.imdb.com/title/tt0070379/?ref_=fn_tt_tt_1"/>
    <s v="English"/>
    <s v="USA"/>
    <n v="500000"/>
    <n v="1973"/>
    <n v="7.4"/>
    <s v="Crime"/>
    <s v="Drama"/>
    <s v="Romance"/>
    <s v="Thriller"/>
    <n v="0.6413107668587531"/>
    <n v="32645"/>
    <n v="-467355"/>
    <n v="500000"/>
  </r>
  <r>
    <s v="Lucky McKee"/>
    <n v="93"/>
    <n v="145540"/>
    <s v="Drama|Horror"/>
    <x v="194"/>
    <s v="http://www.imdb.com/title/tt0303361/?ref_=fn_tt_tt_1"/>
    <s v="English"/>
    <s v="USA"/>
    <n v="500000"/>
    <n v="2002"/>
    <n v="6.7"/>
    <s v="Drama"/>
    <s v="Horror"/>
    <m/>
    <m/>
    <n v="0.6412482339341623"/>
    <n v="145540"/>
    <n v="-354460"/>
    <n v="500000"/>
  </r>
  <r>
    <s v="Nick Tomnay"/>
    <n v="93"/>
    <n v="48430"/>
    <s v="Comedy|Crime|Thriller"/>
    <x v="195"/>
    <s v="http://www.imdb.com/title/tt1334553/?ref_=fn_tt_tt_1"/>
    <s v="English"/>
    <s v="USA"/>
    <n v="500000"/>
    <n v="2010"/>
    <n v="6.8"/>
    <s v="Comedy"/>
    <s v="Crime"/>
    <s v="Thriller"/>
    <m/>
    <n v="0.64118582972496352"/>
    <n v="48430"/>
    <n v="-451570"/>
    <n v="500000"/>
  </r>
  <r>
    <s v="Kevin Hamedani"/>
    <n v="89"/>
    <m/>
    <s v="Comedy|Horror|Sci-Fi"/>
    <x v="196"/>
    <s v="http://www.imdb.com/title/tt1134674/?ref_=fn_tt_tt_1"/>
    <s v="English"/>
    <s v="USA"/>
    <n v="500000"/>
    <n v="2009"/>
    <n v="5.0999999999999996"/>
    <s v="Comedy"/>
    <s v="Horror"/>
    <s v="Sci-Fi"/>
    <m/>
    <n v="0.64112321047734155"/>
    <n v="25035665"/>
    <n v="24535665"/>
    <n v="500000"/>
  </r>
  <r>
    <s v="Paul Andrew Williams"/>
    <n v="85"/>
    <m/>
    <s v="Crime|Drama|Thriller"/>
    <x v="197"/>
    <s v="http://www.imdb.com/title/tt0490166/?ref_=fn_tt_tt_1"/>
    <s v="English"/>
    <s v="UK"/>
    <n v="500000"/>
    <n v="2006"/>
    <n v="7"/>
    <s v="Crime"/>
    <s v="Drama"/>
    <s v="Thriller"/>
    <m/>
    <n v="0.64112321047734155"/>
    <n v="25035665"/>
    <n v="24535665"/>
    <n v="500000"/>
  </r>
  <r>
    <s v="Asghar Farhadi"/>
    <n v="123"/>
    <n v="7098492"/>
    <s v="Drama|Mystery"/>
    <x v="198"/>
    <s v="http://www.imdb.com/title/tt1832382/?ref_=fn_tt_tt_1"/>
    <s v="Persian"/>
    <s v="Iran"/>
    <n v="500000"/>
    <n v="2011"/>
    <n v="8.4"/>
    <s v="Drama"/>
    <s v="Mystery"/>
    <m/>
    <m/>
    <n v="0.64112321047734155"/>
    <n v="7098492"/>
    <n v="6598492"/>
    <n v="500000"/>
  </r>
  <r>
    <s v="Ben Wheatley"/>
    <n v="95"/>
    <n v="26297"/>
    <s v="Crime|Horror|Thriller"/>
    <x v="199"/>
    <s v="http://www.imdb.com/title/tt1788391/?ref_=fn_tt_tt_1"/>
    <s v="English"/>
    <s v="UK"/>
    <n v="500000"/>
    <n v="2011"/>
    <n v="6.3"/>
    <s v="Crime"/>
    <s v="Horror"/>
    <s v="Thriller"/>
    <m/>
    <n v="0.64107298255202239"/>
    <n v="26297"/>
    <n v="-473703"/>
    <n v="500000"/>
  </r>
  <r>
    <s v="Blaz Zavrsnik"/>
    <n v="83"/>
    <m/>
    <s v="Comedy"/>
    <x v="200"/>
    <s v="http://www.imdb.com/title/tt4374230/?ref_=fn_tt_tt_1"/>
    <s v="Slovenian"/>
    <s v="Slovenia"/>
    <n v="500000"/>
    <n v="2015"/>
    <n v="6.4"/>
    <s v="Comedy"/>
    <m/>
    <m/>
    <m/>
    <n v="0.64101022157295184"/>
    <n v="25035665"/>
    <n v="24535665"/>
    <n v="500000"/>
  </r>
  <r>
    <s v="Alex Kendrick"/>
    <n v="122"/>
    <n v="33451479"/>
    <s v="Drama|Romance"/>
    <x v="201"/>
    <s v="http://www.imdb.com/title/tt1129423/?ref_=fn_tt_tt_1"/>
    <s v="English"/>
    <s v="USA"/>
    <n v="500000"/>
    <n v="2008"/>
    <n v="6.5"/>
    <s v="Drama"/>
    <s v="Romance"/>
    <m/>
    <m/>
    <n v="0.64101022157295184"/>
    <n v="33451479"/>
    <n v="32951479"/>
    <n v="500000"/>
  </r>
  <r>
    <s v="Joe Camp"/>
    <n v="86"/>
    <n v="39552600"/>
    <s v="Adventure|Family|Romance"/>
    <x v="202"/>
    <s v="http://www.imdb.com/title/tt0071206/?ref_=fn_tt_tt_1"/>
    <s v="English"/>
    <s v="USA"/>
    <n v="500000"/>
    <n v="1974"/>
    <n v="6.1"/>
    <s v="Adventure"/>
    <s v="Family"/>
    <s v="Romance"/>
    <m/>
    <n v="0.64102247902937681"/>
    <n v="39552600"/>
    <n v="39052600"/>
    <n v="500000"/>
  </r>
  <r>
    <s v="Chris Kentis"/>
    <n v="79"/>
    <n v="30500882"/>
    <s v="Adventure|Biography|Drama|Horror|Thriller"/>
    <x v="203"/>
    <s v="http://www.imdb.com/title/tt0374102/?ref_=fn_tt_tt_1"/>
    <s v="English"/>
    <s v="USA"/>
    <n v="500000"/>
    <n v="2003"/>
    <n v="5.7"/>
    <s v="Adventure"/>
    <s v="Biography"/>
    <s v="Drama"/>
    <s v="Horror"/>
    <n v="0.64105284476772484"/>
    <n v="30500882"/>
    <n v="30000882"/>
    <n v="500000"/>
  </r>
  <r>
    <s v="John 'Bud' Cardos"/>
    <n v="97"/>
    <n v="17000000"/>
    <s v="Horror|Sci-Fi"/>
    <x v="204"/>
    <s v="http://www.imdb.com/title/tt0076271/?ref_=fn_tt_tt_1"/>
    <s v="English"/>
    <s v="USA"/>
    <n v="500000"/>
    <n v="1977"/>
    <n v="5.9"/>
    <s v="Horror"/>
    <s v="Sci-Fi"/>
    <m/>
    <m/>
    <n v="0.64105687316998838"/>
    <n v="17000000"/>
    <n v="16500000"/>
    <n v="500000"/>
  </r>
  <r>
    <s v="Tom McCarthy"/>
    <n v="89"/>
    <n v="5739376"/>
    <s v="Comedy|Drama"/>
    <x v="205"/>
    <s v="http://www.imdb.com/title/tt0340377/?ref_=fn_tt_tt_1"/>
    <s v="English"/>
    <s v="USA"/>
    <n v="500000"/>
    <n v="2003"/>
    <n v="7.7"/>
    <s v="Comedy"/>
    <s v="Drama"/>
    <m/>
    <m/>
    <n v="0.64102710012885555"/>
    <n v="5739376"/>
    <n v="5239376"/>
    <n v="500000"/>
  </r>
  <r>
    <s v="Barry W. Blaustein"/>
    <n v="108"/>
    <n v="2047570"/>
    <s v="Biography|Documentary|Sport"/>
    <x v="206"/>
    <s v="http://www.imdb.com/title/tt0218043/?ref_=fn_tt_tt_1"/>
    <s v="English"/>
    <s v="USA"/>
    <n v="500000"/>
    <n v="1999"/>
    <n v="7.6"/>
    <s v="Biography"/>
    <s v="Documentary"/>
    <s v="Sport"/>
    <m/>
    <n v="0.64097416051626055"/>
    <n v="2047570"/>
    <n v="1547570"/>
    <n v="500000"/>
  </r>
  <r>
    <s v="Kurt Hale"/>
    <n v="102"/>
    <n v="1250798"/>
    <s v="Comedy|Drama|Romance"/>
    <x v="207"/>
    <s v="http://www.imdb.com/title/tt0306069/?ref_=fn_tt_tt_1"/>
    <s v="English"/>
    <s v="USA"/>
    <n v="500000"/>
    <n v="2002"/>
    <n v="6.4"/>
    <s v="Comedy"/>
    <s v="Drama"/>
    <s v="Romance"/>
    <m/>
    <n v="0.64091458695172698"/>
    <n v="1250798"/>
    <n v="750798"/>
    <n v="500000"/>
  </r>
  <r>
    <s v="Joseph Dorman"/>
    <n v="93"/>
    <n v="906666"/>
    <s v="Documentary"/>
    <x v="208"/>
    <s v="http://www.imdb.com/title/tt1976608/?ref_=fn_tt_tt_1"/>
    <s v="English"/>
    <s v="USA"/>
    <n v="500000"/>
    <n v="2011"/>
    <n v="6.8"/>
    <s v="Documentary"/>
    <m/>
    <m/>
    <m/>
    <n v="0.64085360289088011"/>
    <n v="906666"/>
    <n v="406666"/>
    <n v="500000"/>
  </r>
  <r>
    <s v="Greg Harrison"/>
    <n v="86"/>
    <n v="1114943"/>
    <s v="Drama|Music"/>
    <x v="209"/>
    <s v="http://www.imdb.com/title/tt0212974/?ref_=fn_tt_tt_1"/>
    <s v="English"/>
    <s v="USA"/>
    <n v="500000"/>
    <n v="2000"/>
    <n v="6.5"/>
    <s v="Drama"/>
    <s v="Music"/>
    <m/>
    <m/>
    <n v="0.64079198482082977"/>
    <n v="1114943"/>
    <n v="614943"/>
    <n v="500000"/>
  </r>
  <r>
    <s v="Kurt Hale"/>
    <n v="101"/>
    <n v="1111615"/>
    <s v="Comedy|Crime|Family"/>
    <x v="210"/>
    <s v="http://www.imdb.com/title/tt0341540/?ref_=fn_tt_tt_1"/>
    <s v="English"/>
    <s v="USA"/>
    <n v="500000"/>
    <n v="2003"/>
    <n v="6"/>
    <s v="Comedy"/>
    <s v="Crime"/>
    <s v="Family"/>
    <m/>
    <n v="0.64073066217415009"/>
    <n v="1111615"/>
    <n v="611615"/>
    <n v="500000"/>
  </r>
  <r>
    <s v="Michael Polish"/>
    <n v="111"/>
    <n v="985341"/>
    <s v="Drama"/>
    <x v="211"/>
    <s v="http://www.imdb.com/title/tt0162830/?ref_=fn_tt_tt_1"/>
    <s v="English"/>
    <s v="USA"/>
    <n v="500000"/>
    <n v="1999"/>
    <n v="7.3"/>
    <s v="Drama"/>
    <m/>
    <m/>
    <m/>
    <n v="0.64066927915301841"/>
    <n v="985341"/>
    <n v="485341"/>
    <n v="500000"/>
  </r>
  <r>
    <s v="Jacob Aaron Estes"/>
    <n v="90"/>
    <n v="603943"/>
    <s v="Crime|Drama"/>
    <x v="212"/>
    <s v="http://www.imdb.com/title/tt0377091/?ref_=fn_tt_tt_1"/>
    <s v="English"/>
    <s v="USA"/>
    <n v="500000"/>
    <n v="2004"/>
    <n v="7.3"/>
    <s v="Crime"/>
    <s v="Drama"/>
    <m/>
    <m/>
    <n v="0.6406076283488773"/>
    <n v="603943"/>
    <n v="103943"/>
    <n v="500000"/>
  </r>
  <r>
    <s v="Morgan J. Freeman"/>
    <n v="86"/>
    <n v="334041"/>
    <s v="Crime|Drama|Romance"/>
    <x v="213"/>
    <s v="http://www.imdb.com/title/tt0119338/?ref_=fn_tt_tt_1"/>
    <s v="English"/>
    <s v="USA"/>
    <n v="500000"/>
    <n v="1997"/>
    <n v="6.5"/>
    <s v="Crime"/>
    <s v="Drama"/>
    <s v="Romance"/>
    <m/>
    <n v="0.64054528233343999"/>
    <n v="334041"/>
    <n v="-165959"/>
    <n v="500000"/>
  </r>
  <r>
    <s v="Eric Schaeffer"/>
    <n v="98"/>
    <n v="295468"/>
    <s v="Comedy|Romance"/>
    <x v="214"/>
    <s v="http://www.imdb.com/title/tt0244094/?ref_=fn_tt_tt_1"/>
    <s v="English"/>
    <s v="USA"/>
    <n v="500000"/>
    <n v="2001"/>
    <n v="6"/>
    <s v="Comedy"/>
    <s v="Romance"/>
    <m/>
    <m/>
    <n v="0.64048243029300589"/>
    <n v="295468"/>
    <n v="-204532"/>
    <n v="500000"/>
  </r>
  <r>
    <s v="Neema Barnette"/>
    <n v="91"/>
    <n v="243347"/>
    <s v="Crime|Drama|Thriller"/>
    <x v="215"/>
    <s v="http://www.imdb.com/title/tt0326806/?ref_=fn_tt_tt_1"/>
    <s v="English"/>
    <s v="USA"/>
    <n v="500000"/>
    <n v="2002"/>
    <n v="5.3"/>
    <s v="Crime"/>
    <s v="Drama"/>
    <s v="Thriller"/>
    <m/>
    <n v="0.64041945748452067"/>
    <n v="243347"/>
    <n v="-256653"/>
    <n v="500000"/>
  </r>
  <r>
    <s v="Steve Buscemi"/>
    <n v="91"/>
    <n v="154077"/>
    <s v="Comedy|Drama"/>
    <x v="216"/>
    <s v="http://www.imdb.com/title/tt0385056/?ref_=fn_tt_tt_1"/>
    <s v="English"/>
    <s v="USA"/>
    <n v="500000"/>
    <n v="2005"/>
    <n v="6.6"/>
    <s v="Comedy"/>
    <s v="Drama"/>
    <m/>
    <m/>
    <n v="0.64035634126021845"/>
    <n v="154077"/>
    <n v="-345923"/>
    <n v="500000"/>
  </r>
  <r>
    <s v="Molly Bernstein"/>
    <n v="88"/>
    <n v="151389"/>
    <s v="Documentary"/>
    <x v="217"/>
    <s v="http://www.imdb.com/title/tt2654360/?ref_=fn_tt_tt_1"/>
    <s v="English"/>
    <s v="USA"/>
    <n v="500000"/>
    <n v="2012"/>
    <n v="7.1"/>
    <s v="Documentary"/>
    <m/>
    <m/>
    <m/>
    <n v="0.64029301983263331"/>
    <n v="151389"/>
    <n v="-348611"/>
    <n v="500000"/>
  </r>
  <r>
    <s v="Marius A. Markevicius"/>
    <n v="89"/>
    <n v="133778"/>
    <s v="Documentary|Sport"/>
    <x v="218"/>
    <s v="http://www.imdb.com/title/tt1606829/?ref_=fn_tt_tt_1"/>
    <s v="English"/>
    <s v="USA"/>
    <n v="500000"/>
    <n v="2012"/>
    <n v="8.4"/>
    <s v="Documentary"/>
    <s v="Sport"/>
    <m/>
    <m/>
    <n v="0.64022963671680366"/>
    <n v="133778"/>
    <n v="-366222"/>
    <n v="500000"/>
  </r>
  <r>
    <s v="Tom DiCillo"/>
    <n v="97"/>
    <m/>
    <s v="Comedy|Music|Romance"/>
    <x v="219"/>
    <s v="http://www.imdb.com/title/tt0104567/?ref_=fn_tt_tt_1"/>
    <s v="English"/>
    <s v="Switzerland"/>
    <n v="500000"/>
    <n v="1991"/>
    <n v="5.8"/>
    <s v="Comedy"/>
    <s v="Music"/>
    <s v="Romance"/>
    <m/>
    <n v="0.64016616704813467"/>
    <n v="25035665"/>
    <n v="24535665"/>
    <n v="500000"/>
  </r>
  <r>
    <s v="Justin Lin"/>
    <n v="84"/>
    <n v="52850"/>
    <s v="Comedy"/>
    <x v="220"/>
    <s v="http://www.imdb.com/title/tt0843850/?ref_=fn_tt_tt_1"/>
    <s v="English"/>
    <s v="USA"/>
    <n v="500000"/>
    <n v="2007"/>
    <n v="6.2"/>
    <s v="Comedy"/>
    <m/>
    <m/>
    <m/>
    <n v="0.64016616704813467"/>
    <n v="52850"/>
    <n v="-447150"/>
    <n v="500000"/>
  </r>
  <r>
    <s v="Quentin Dupieux"/>
    <n v="82"/>
    <n v="98017"/>
    <s v="Comedy|Fantasy|Horror"/>
    <x v="221"/>
    <s v="http://www.imdb.com/title/tt1612774/?ref_=fn_tt_tt_1"/>
    <s v="English"/>
    <s v="France"/>
    <n v="500000"/>
    <n v="2010"/>
    <n v="5.8"/>
    <s v="Comedy"/>
    <s v="Fantasy"/>
    <s v="Horror"/>
    <m/>
    <n v="0.64010250563846083"/>
    <n v="98017"/>
    <n v="-401983"/>
    <n v="500000"/>
  </r>
  <r>
    <s v="C. Jay Cox"/>
    <n v="100"/>
    <n v="31937"/>
    <s v="Comedy|Romance"/>
    <x v="222"/>
    <s v="http://www.imdb.com/title/tt0893346/?ref_=fn_tt_tt_1"/>
    <s v="English"/>
    <s v="USA"/>
    <n v="500000"/>
    <n v="2007"/>
    <n v="5.7"/>
    <s v="Comedy"/>
    <s v="Romance"/>
    <m/>
    <m/>
    <n v="0.64003886154405332"/>
    <n v="31937"/>
    <n v="-468063"/>
    <n v="500000"/>
  </r>
  <r>
    <s v="Alex Smith"/>
    <n v="112"/>
    <n v="13134"/>
    <s v="Drama|Sport"/>
    <x v="223"/>
    <s v="http://www.imdb.com/title/tt0266971/?ref_=fn_tt_tt_1"/>
    <s v="English"/>
    <s v="USA"/>
    <n v="500000"/>
    <n v="2002"/>
    <n v="6.1"/>
    <s v="Drama"/>
    <s v="Sport"/>
    <m/>
    <m/>
    <n v="0.63997505005722233"/>
    <n v="13134"/>
    <n v="-486866"/>
    <n v="500000"/>
  </r>
  <r>
    <s v="Gareth Edwards"/>
    <n v="94"/>
    <n v="237301"/>
    <s v="Drama|Sci-Fi|Thriller"/>
    <x v="224"/>
    <s v="http://www.imdb.com/title/tt1470827/?ref_=fn_tt_tt_1"/>
    <s v="English"/>
    <s v="UK"/>
    <n v="500000"/>
    <n v="2010"/>
    <n v="6.4"/>
    <s v="Drama"/>
    <s v="Sci-Fi"/>
    <s v="Thriller"/>
    <m/>
    <n v="0.63991114948872374"/>
    <n v="237301"/>
    <n v="-262699"/>
    <n v="500000"/>
  </r>
  <r>
    <s v="Sol Tryon"/>
    <n v="91"/>
    <n v="12055"/>
    <s v="Comedy"/>
    <x v="225"/>
    <s v="http://www.imdb.com/title/tt0489212/?ref_=fn_tt_tt_1"/>
    <s v="English"/>
    <s v="USA"/>
    <n v="500000"/>
    <n v="2007"/>
    <n v="6.5"/>
    <s v="Comedy"/>
    <m/>
    <m/>
    <m/>
    <n v="0.63984756416113864"/>
    <n v="12055"/>
    <n v="-487945"/>
    <n v="500000"/>
  </r>
  <r>
    <s v="Alex Craig Mann"/>
    <n v="87"/>
    <n v="1332"/>
    <s v="Comedy|Horror"/>
    <x v="226"/>
    <s v="http://www.imdb.com/title/tt1865346/?ref_=fn_tt_tt_1"/>
    <s v="English"/>
    <s v="USA"/>
    <n v="500000"/>
    <n v="2012"/>
    <n v="4.5999999999999996"/>
    <s v="Comedy"/>
    <s v="Horror"/>
    <m/>
    <m/>
    <n v="0.63978354598349541"/>
    <n v="1332"/>
    <n v="-498668"/>
    <n v="500000"/>
  </r>
  <r>
    <s v="Stephen Kijak"/>
    <n v="95"/>
    <m/>
    <s v="Biography|Documentary|Music"/>
    <x v="227"/>
    <s v="http://www.imdb.com/title/tt0486541/?ref_=fn_tt_tt_1"/>
    <s v="English"/>
    <s v="UK"/>
    <n v="500000"/>
    <n v="2006"/>
    <n v="7.3"/>
    <s v="Biography"/>
    <s v="Documentary"/>
    <s v="Music"/>
    <m/>
    <n v="0.63971945183436218"/>
    <n v="25035665"/>
    <n v="24535665"/>
    <n v="500000"/>
  </r>
  <r>
    <s v="Daston Kalili"/>
    <n v="127"/>
    <m/>
    <s v="Thriller"/>
    <x v="228"/>
    <s v="http://www.imdb.com/title/tt0455556/?ref_=fn_tt_tt_1"/>
    <s v="English"/>
    <s v="USA"/>
    <n v="500000"/>
    <n v="2005"/>
    <n v="5.8"/>
    <s v="Thriller"/>
    <m/>
    <m/>
    <m/>
    <n v="0.63971945183436218"/>
    <n v="25035665"/>
    <n v="24535665"/>
    <n v="500000"/>
  </r>
  <r>
    <s v="William Gazecki"/>
    <n v="96"/>
    <m/>
    <s v="Documentary"/>
    <x v="229"/>
    <s v="http://www.imdb.com/title/tt2825768/?ref_=fn_tt_tt_1"/>
    <s v="English"/>
    <s v="USA"/>
    <n v="500000"/>
    <n v="2014"/>
    <n v="7.2"/>
    <s v="Documentary"/>
    <m/>
    <m/>
    <m/>
    <n v="0.63971945183436218"/>
    <n v="25035665"/>
    <n v="24535665"/>
    <n v="500000"/>
  </r>
  <r>
    <s v="Michael Hoffman Jr."/>
    <n v="104"/>
    <m/>
    <s v="Comedy|Horror"/>
    <x v="230"/>
    <s v="http://www.imdb.com/title/tt1884318/?ref_=fn_tt_tt_1"/>
    <s v="English"/>
    <s v="USA"/>
    <n v="500000"/>
    <n v="2012"/>
    <n v="3.5"/>
    <s v="Comedy"/>
    <s v="Horror"/>
    <m/>
    <m/>
    <n v="0.63971945183436218"/>
    <n v="25035665"/>
    <n v="24535665"/>
    <n v="500000"/>
  </r>
  <r>
    <s v="Jack Heller"/>
    <n v="90"/>
    <m/>
    <s v="Mystery|Thriller"/>
    <x v="231"/>
    <s v="http://www.imdb.com/title/tt1631707/?ref_=fn_tt_tt_1"/>
    <s v="English"/>
    <s v="USA"/>
    <n v="500000"/>
    <n v="2011"/>
    <n v="6.6"/>
    <s v="Mystery"/>
    <s v="Thriller"/>
    <m/>
    <m/>
    <n v="0.63971945183436218"/>
    <n v="25035665"/>
    <n v="24535665"/>
    <n v="500000"/>
  </r>
  <r>
    <s v="Fernando Baez Mella"/>
    <n v="101"/>
    <m/>
    <s v="Crime|Drama"/>
    <x v="232"/>
    <s v="http://www.imdb.com/title/tt2275671/?ref_=fn_tt_tt_1"/>
    <s v="Spanish"/>
    <s v="Dominican Republic"/>
    <n v="500000"/>
    <n v="2012"/>
    <n v="6.9"/>
    <s v="Crime"/>
    <s v="Drama"/>
    <m/>
    <m/>
    <n v="0.63971945183436218"/>
    <n v="25035665"/>
    <n v="24535665"/>
    <n v="500000"/>
  </r>
  <r>
    <s v="Darren Lynn Bousman"/>
    <n v="97"/>
    <m/>
    <s v="Horror|Musical"/>
    <x v="233"/>
    <s v="http://www.imdb.com/title/tt3892618/?ref_=fn_tt_tt_1"/>
    <s v="English"/>
    <s v="USA"/>
    <n v="500000"/>
    <n v="2016"/>
    <n v="7.4"/>
    <s v="Horror"/>
    <s v="Musical"/>
    <m/>
    <m/>
    <n v="0.63971945183436218"/>
    <n v="25035665"/>
    <n v="24535665"/>
    <n v="500000"/>
  </r>
  <r>
    <s v="Joel Paul Reisig"/>
    <n v="108"/>
    <m/>
    <s v="Family"/>
    <x v="234"/>
    <s v="http://www.imdb.com/title/tt4062896/?ref_=fn_tt_tt_1"/>
    <s v="English"/>
    <s v="USA"/>
    <n v="500000"/>
    <n v="2016"/>
    <n v="5.7"/>
    <s v="Family"/>
    <m/>
    <m/>
    <m/>
    <n v="0.63971945183436218"/>
    <n v="25035665"/>
    <n v="24535665"/>
    <n v="500000"/>
  </r>
  <r>
    <s v="Catherine Gund"/>
    <n v="82"/>
    <n v="21199"/>
    <s v="Action|Biography|Documentary|Sport"/>
    <x v="235"/>
    <s v="http://www.imdb.com/title/tt2246526/?ref_=fn_tt_tt_1"/>
    <s v="English"/>
    <s v="USA"/>
    <n v="500000"/>
    <n v="2014"/>
    <n v="6.8"/>
    <s v="Action"/>
    <s v="Biography"/>
    <s v="Documentary"/>
    <s v="Sport"/>
    <n v="0.63971945183436218"/>
    <n v="21199"/>
    <n v="-478801"/>
    <n v="500000"/>
  </r>
  <r>
    <s v="Luke Dye"/>
    <n v="84"/>
    <m/>
    <s v="Family"/>
    <x v="236"/>
    <s v="http://www.imdb.com/title/tt3846442/?ref_=fn_tt_tt_1"/>
    <s v="English"/>
    <s v="USA"/>
    <n v="500000"/>
    <n v="2016"/>
    <n v="5.2"/>
    <s v="Family"/>
    <m/>
    <m/>
    <m/>
    <n v="0.63965533249668172"/>
    <n v="25035665"/>
    <n v="24535665"/>
    <n v="500000"/>
  </r>
  <r>
    <s v="Alec Asten"/>
    <n v="82"/>
    <m/>
    <s v="Action"/>
    <x v="237"/>
    <s v="http://www.imdb.com/title/tt2111292/?ref_=fn_tt_tt_1"/>
    <s v="English"/>
    <s v="USA"/>
    <n v="500000"/>
    <n v="2015"/>
    <n v="4.3"/>
    <s v="Action"/>
    <m/>
    <m/>
    <m/>
    <n v="0.63965533249668172"/>
    <n v="25035665"/>
    <n v="24535665"/>
    <n v="500000"/>
  </r>
  <r>
    <s v="Lloyd Kaufman"/>
    <n v="103"/>
    <n v="23000"/>
    <s v="Comedy|Horror|Musical"/>
    <x v="238"/>
    <s v="http://www.imdb.com/title/tt0462485/?ref_=fn_tt_tt_1"/>
    <s v="English"/>
    <s v="USA"/>
    <n v="500000"/>
    <n v="2006"/>
    <n v="6.2"/>
    <s v="Comedy"/>
    <s v="Horror"/>
    <s v="Musical"/>
    <m/>
    <n v="0.63965533249668172"/>
    <n v="23000"/>
    <n v="-477000"/>
    <n v="500000"/>
  </r>
  <r>
    <s v="Matt Jackson"/>
    <n v="97"/>
    <m/>
    <s v="Comedy|Horror"/>
    <x v="239"/>
    <s v="http://www.imdb.com/title/tt2403415/?ref_=fn_tt_tt_1"/>
    <s v="English"/>
    <s v="USA"/>
    <n v="500000"/>
    <n v="2014"/>
    <n v="5.4"/>
    <s v="Comedy"/>
    <s v="Horror"/>
    <m/>
    <m/>
    <n v="0.63959115787489473"/>
    <n v="25035665"/>
    <n v="24535665"/>
    <n v="500000"/>
  </r>
  <r>
    <s v="Paul Fox"/>
    <n v="80"/>
    <m/>
    <s v="Horror|Thriller"/>
    <x v="240"/>
    <s v="http://www.imdb.com/title/tt0402249/?ref_=fn_tt_tt_1"/>
    <s v="English"/>
    <s v="Canada"/>
    <n v="500000"/>
    <n v="2005"/>
    <n v="6.1"/>
    <s v="Horror"/>
    <s v="Thriller"/>
    <m/>
    <m/>
    <n v="0.63959115787489473"/>
    <n v="25035665"/>
    <n v="24535665"/>
    <n v="500000"/>
  </r>
  <r>
    <s v="Ã‰tienne Faure"/>
    <n v="98"/>
    <m/>
    <s v="Drama|Musical|Romance"/>
    <x v="241"/>
    <s v="http://www.imdb.com/title/tt3904272/?ref_=fn_tt_tt_1"/>
    <s v="English"/>
    <s v="France"/>
    <n v="500000"/>
    <n v="2015"/>
    <n v="4.3"/>
    <s v="Drama"/>
    <s v="Musical"/>
    <s v="Romance"/>
    <m/>
    <n v="0.63959115787489473"/>
    <n v="25035665"/>
    <n v="24535665"/>
    <n v="500000"/>
  </r>
  <r>
    <s v="Melvin Van Peebles"/>
    <n v="97"/>
    <n v="15180000"/>
    <s v="Crime|Drama|Thriller"/>
    <x v="242"/>
    <s v="http://www.imdb.com/title/tt0067810/?ref_=fn_tt_tt_1"/>
    <s v="English"/>
    <s v="USA"/>
    <n v="500000"/>
    <n v="1971"/>
    <n v="5.5"/>
    <s v="Crime"/>
    <s v="Drama"/>
    <s v="Thriller"/>
    <m/>
    <n v="0.63959115787489473"/>
    <n v="15180000"/>
    <n v="14680000"/>
    <n v="500000"/>
  </r>
  <r>
    <s v="Amy Holden Jones"/>
    <n v="88"/>
    <m/>
    <s v="Drama|Romance"/>
    <x v="243"/>
    <s v="http://www.imdb.com/title/tt0085871/?ref_=fn_tt_tt_1"/>
    <s v="English"/>
    <s v="USA"/>
    <n v="550000"/>
    <n v="1983"/>
    <n v="6.1"/>
    <s v="Drama"/>
    <s v="Romance"/>
    <m/>
    <m/>
    <n v="0.6395563610302244"/>
    <n v="25035665"/>
    <n v="24485665"/>
    <n v="550000"/>
  </r>
  <r>
    <s v="Pan Nalin"/>
    <n v="115"/>
    <m/>
    <s v="Biography|Documentary|Drama"/>
    <x v="244"/>
    <s v="http://www.imdb.com/title/tt2768766/?ref_=fn_tt_tt_1"/>
    <s v="Hindi"/>
    <s v="India"/>
    <n v="550000"/>
    <n v="2013"/>
    <n v="7"/>
    <s v="Biography"/>
    <s v="Documentary"/>
    <s v="Drama"/>
    <m/>
    <n v="0.6395563610302244"/>
    <n v="25035665"/>
    <n v="24485665"/>
    <n v="550000"/>
  </r>
  <r>
    <s v="Richard Lester"/>
    <n v="87"/>
    <n v="515005"/>
    <s v="Comedy|Musical"/>
    <x v="245"/>
    <s v="http://www.imdb.com/title/tt0058182/?ref_=fn_tt_tt_1"/>
    <s v="English"/>
    <s v="UK"/>
    <n v="560000"/>
    <n v="1964"/>
    <n v="7.7"/>
    <s v="Comedy"/>
    <s v="Musical"/>
    <m/>
    <m/>
    <n v="0.6395563610302244"/>
    <n v="515005"/>
    <n v="-44995"/>
    <n v="560000"/>
  </r>
  <r>
    <s v="U. Roberto Romano"/>
    <n v="80"/>
    <n v="2245"/>
    <s v="Documentary"/>
    <x v="246"/>
    <s v="http://www.imdb.com/title/tt1981703/?ref_=fn_tt_tt_1"/>
    <s v="English"/>
    <s v="USA"/>
    <n v="560000"/>
    <n v="2011"/>
    <n v="7.2"/>
    <s v="Documentary"/>
    <m/>
    <m/>
    <m/>
    <n v="0.63949297427175578"/>
    <n v="2245"/>
    <n v="-557755"/>
    <n v="560000"/>
  </r>
  <r>
    <s v="Cristian Mungiu"/>
    <n v="113"/>
    <n v="1185783"/>
    <s v="Drama"/>
    <x v="247"/>
    <s v="http://www.imdb.com/title/tt1032846/?ref_=fn_tt_tt_1"/>
    <s v="Romanian"/>
    <s v="Romania"/>
    <n v="590000"/>
    <n v="2007"/>
    <n v="7.9"/>
    <s v="Drama"/>
    <m/>
    <m/>
    <m/>
    <n v="0.6394286730898594"/>
    <n v="1185783"/>
    <n v="595783"/>
    <n v="590000"/>
  </r>
  <r>
    <s v="Shane Dawson"/>
    <n v="93"/>
    <n v="35688"/>
    <s v="Comedy"/>
    <x v="248"/>
    <s v="http://www.imdb.com/title/tt3569356/?ref_=fn_tt_tt_1"/>
    <s v="English"/>
    <s v="USA"/>
    <n v="600000"/>
    <n v="2014"/>
    <n v="5.0999999999999996"/>
    <s v="Comedy"/>
    <m/>
    <m/>
    <m/>
    <n v="0.63936633755292971"/>
    <n v="35688"/>
    <n v="-564312"/>
    <n v="600000"/>
  </r>
  <r>
    <s v="Michael Wadleigh"/>
    <n v="215"/>
    <n v="13300000"/>
    <s v="Documentary|History|Music"/>
    <x v="249"/>
    <s v="http://www.imdb.com/title/tt0066580/?ref_=fn_tt_tt_1"/>
    <s v="English"/>
    <s v="USA"/>
    <n v="600000"/>
    <n v="1970"/>
    <n v="8.1"/>
    <s v="Documentary"/>
    <s v="History"/>
    <s v="Music"/>
    <m/>
    <n v="0.63930202099393985"/>
    <n v="13300000"/>
    <n v="12700000"/>
    <n v="600000"/>
  </r>
  <r>
    <s v="Jon Gunn"/>
    <n v="106"/>
    <n v="171988"/>
    <s v="Action|Crime|Drama"/>
    <x v="250"/>
    <s v="http://www.imdb.com/title/tt0243415/?ref_=fn_tt_tt_1"/>
    <s v="English"/>
    <s v="USA"/>
    <n v="600000"/>
    <n v="2000"/>
    <n v="5.6"/>
    <s v="Action"/>
    <s v="Crime"/>
    <s v="Drama"/>
    <m/>
    <n v="0.63926290084198267"/>
    <n v="171988"/>
    <n v="-428012"/>
    <n v="600000"/>
  </r>
  <r>
    <s v="Gene Teigland"/>
    <n v="103"/>
    <n v="23616"/>
    <s v="Mystery|Thriller"/>
    <x v="251"/>
    <s v="http://www.imdb.com/title/tt1074931/?ref_=fn_tt_tt_1"/>
    <s v="English"/>
    <s v="USA"/>
    <n v="600000"/>
    <n v="2007"/>
    <n v="5.6"/>
    <s v="Mystery"/>
    <s v="Thriller"/>
    <m/>
    <m/>
    <n v="0.63919870789583366"/>
    <n v="23616"/>
    <n v="-576384"/>
    <n v="600000"/>
  </r>
  <r>
    <s v="Scott Ziehl"/>
    <n v="90"/>
    <n v="13493"/>
    <s v="Drama"/>
    <x v="252"/>
    <s v="http://www.imdb.com/title/tt0149964/?ref_=fn_tt_tt_1"/>
    <s v="English"/>
    <s v="USA"/>
    <n v="600000"/>
    <n v="1998"/>
    <n v="6.6"/>
    <s v="Drama"/>
    <m/>
    <m/>
    <m/>
    <n v="0.63913420919199049"/>
    <n v="13493"/>
    <n v="-586507"/>
    <n v="600000"/>
  </r>
  <r>
    <s v="Lance McDaniel"/>
    <n v="90"/>
    <m/>
    <s v="Action|Drama|Thriller"/>
    <x v="253"/>
    <s v="http://www.imdb.com/title/tt3130704/?ref_=fn_tt_tt_1"/>
    <s v="English"/>
    <s v="USA"/>
    <n v="600000"/>
    <n v="2014"/>
    <n v="8"/>
    <s v="Action"/>
    <s v="Drama"/>
    <s v="Thriller"/>
    <m/>
    <n v="0.6390696348208651"/>
    <n v="25035665"/>
    <n v="24435665"/>
    <n v="600000"/>
  </r>
  <r>
    <s v="Michael Walker"/>
    <n v="98"/>
    <m/>
    <s v="Thriller"/>
    <x v="254"/>
    <s v="http://www.imdb.com/title/tt2263814/?ref_=fn_tt_tt_1"/>
    <s v="English"/>
    <s v="USA"/>
    <n v="600000"/>
    <n v="2013"/>
    <n v="4.5"/>
    <s v="Thriller"/>
    <m/>
    <m/>
    <m/>
    <n v="0.6390696348208651"/>
    <n v="25035665"/>
    <n v="24435665"/>
    <n v="600000"/>
  </r>
  <r>
    <s v="Mark Sandrich"/>
    <n v="81"/>
    <n v="3000000"/>
    <s v="Comedy|Musical|Romance"/>
    <x v="255"/>
    <s v="http://www.imdb.com/title/tt0027125/?ref_=fn_tt_tt_1"/>
    <s v="English"/>
    <s v="USA"/>
    <n v="609000"/>
    <n v="1935"/>
    <n v="7.8"/>
    <s v="Comedy"/>
    <s v="Musical"/>
    <s v="Romance"/>
    <m/>
    <n v="0.6390696348208651"/>
    <n v="3000000"/>
    <n v="2391000"/>
    <n v="609000"/>
  </r>
  <r>
    <s v="Travis Romero"/>
    <n v="67"/>
    <m/>
    <s v="Drama|Thriller"/>
    <x v="256"/>
    <s v="http://www.imdb.com/title/tt2380301/?ref_=fn_tt_tt_1"/>
    <s v="English"/>
    <s v="USA"/>
    <n v="625000"/>
    <n v="2013"/>
    <n v="3.9"/>
    <s v="Drama"/>
    <s v="Thriller"/>
    <m/>
    <m/>
    <n v="0.6390101468691427"/>
    <n v="25035665"/>
    <n v="24410665"/>
    <n v="625000"/>
  </r>
  <r>
    <s v="Jim Mickle"/>
    <n v="98"/>
    <n v="18469"/>
    <s v="Drama|Horror|Sci-Fi"/>
    <x v="257"/>
    <s v="http://www.imdb.com/title/tt1464580/?ref_=fn_tt_tt_1"/>
    <s v="English"/>
    <s v="USA"/>
    <n v="650000"/>
    <n v="2010"/>
    <n v="6.5"/>
    <s v="Drama"/>
    <s v="Horror"/>
    <s v="Sci-Fi"/>
    <m/>
    <n v="0.6390101468691427"/>
    <n v="18469"/>
    <n v="-631531"/>
    <n v="650000"/>
  </r>
  <r>
    <s v="Christopher Scott Cherot"/>
    <n v="84"/>
    <n v="2301777"/>
    <s v="Comedy"/>
    <x v="258"/>
    <s v="http://www.imdb.com/title/tt0126938/?ref_=fn_tt_tt_1"/>
    <s v="English"/>
    <s v="USA"/>
    <n v="650000"/>
    <n v="1997"/>
    <n v="6.5"/>
    <s v="Comedy"/>
    <m/>
    <m/>
    <m/>
    <n v="0.63894552253526782"/>
    <n v="2301777"/>
    <n v="1651777"/>
    <n v="650000"/>
  </r>
  <r>
    <s v="Bill Benenson"/>
    <n v="71"/>
    <m/>
    <s v="Documentary"/>
    <x v="259"/>
    <s v="http://www.imdb.com/title/tt2139721/?ref_=fn_tt_tt_1"/>
    <s v="English"/>
    <s v="USA"/>
    <n v="650000"/>
    <n v="2014"/>
    <n v="7.4"/>
    <s v="Documentary"/>
    <m/>
    <m/>
    <m/>
    <n v="0.63888473239702204"/>
    <n v="25035665"/>
    <n v="24385665"/>
    <n v="650000"/>
  </r>
  <r>
    <s v="Ryan Smith"/>
    <n v="90"/>
    <m/>
    <s v="Fantasy|Horror|Mystery|Thriller"/>
    <x v="260"/>
    <s v="http://www.imdb.com/title/tt1799508/?ref_=fn_tt_tt_1"/>
    <s v="English"/>
    <s v="USA"/>
    <n v="650000"/>
    <n v="2012"/>
    <n v="5.4"/>
    <s v="Fantasy"/>
    <s v="Horror"/>
    <s v="Mystery"/>
    <s v="Thriller"/>
    <n v="0.63888473239702204"/>
    <n v="25035665"/>
    <n v="24385665"/>
    <n v="650000"/>
  </r>
  <r>
    <s v="John Landis"/>
    <n v="83"/>
    <m/>
    <s v="Comedy"/>
    <x v="261"/>
    <s v="http://www.imdb.com/title/tt0076257/?ref_=fn_tt_tt_1"/>
    <s v="English"/>
    <s v="USA"/>
    <n v="650000"/>
    <n v="1977"/>
    <n v="6.5"/>
    <s v="Comedy"/>
    <m/>
    <m/>
    <m/>
    <n v="0.63888473239702204"/>
    <n v="25035665"/>
    <n v="24385665"/>
    <n v="650000"/>
  </r>
  <r>
    <s v="Stephen Frears"/>
    <n v="97"/>
    <m/>
    <s v="Comedy|Drama|Romance"/>
    <x v="262"/>
    <s v="http://www.imdb.com/title/tt0091578/?ref_=fn_tt_tt_1"/>
    <s v="English"/>
    <s v="UK"/>
    <n v="650000"/>
    <n v="1985"/>
    <n v="6.9"/>
    <s v="Comedy"/>
    <s v="Drama"/>
    <s v="Romance"/>
    <m/>
    <n v="0.63888473239702204"/>
    <n v="25035665"/>
    <n v="24385665"/>
    <n v="650000"/>
  </r>
  <r>
    <s v="Shane Meadows"/>
    <n v="90"/>
    <n v="6013"/>
    <s v="Crime|Drama|Thriller"/>
    <x v="263"/>
    <s v="http://www.imdb.com/title/tt0419677/?ref_=fn_tt_tt_1"/>
    <s v="English"/>
    <s v="UK"/>
    <n v="695393"/>
    <n v="2004"/>
    <n v="7.7"/>
    <s v="Crime"/>
    <s v="Drama"/>
    <s v="Thriller"/>
    <m/>
    <n v="0.63888473239702204"/>
    <n v="6013"/>
    <n v="-689380"/>
    <n v="695393"/>
  </r>
  <r>
    <s v="Steve James"/>
    <n v="170"/>
    <n v="7830611"/>
    <s v="Documentary|Drama|Sport"/>
    <x v="264"/>
    <s v="http://www.imdb.com/title/tt0110057/?ref_=fn_tt_tt_1"/>
    <s v="English"/>
    <s v="USA"/>
    <n v="700000"/>
    <n v="1994"/>
    <n v="8.3000000000000007"/>
    <s v="Documentary"/>
    <s v="Drama"/>
    <s v="Sport"/>
    <m/>
    <n v="0.63882002331871179"/>
    <n v="7830611"/>
    <n v="7130611"/>
    <n v="700000"/>
  </r>
  <r>
    <s v="Michael Cuesta"/>
    <n v="97"/>
    <n v="1141829"/>
    <s v="Crime|Drama"/>
    <x v="265"/>
    <s v="http://www.imdb.com/title/tt0242587/?ref_=fn_tt_tt_1"/>
    <s v="English"/>
    <s v="USA"/>
    <n v="700000"/>
    <n v="2001"/>
    <n v="7.2"/>
    <s v="Crime"/>
    <s v="Drama"/>
    <m/>
    <m/>
    <n v="0.63876936706139831"/>
    <n v="1141829"/>
    <n v="441829"/>
    <n v="700000"/>
  </r>
  <r>
    <s v="Ryan Fleck"/>
    <n v="106"/>
    <n v="2694973"/>
    <s v="Drama"/>
    <x v="266"/>
    <s v="http://www.imdb.com/title/tt0468489/?ref_=fn_tt_tt_1"/>
    <s v="English"/>
    <s v="USA"/>
    <n v="700000"/>
    <n v="2006"/>
    <n v="7.2"/>
    <s v="Drama"/>
    <m/>
    <m/>
    <m/>
    <n v="0.63870646366186379"/>
    <n v="2694973"/>
    <n v="1994973"/>
    <n v="700000"/>
  </r>
  <r>
    <s v="Jennifer Wynne Farmer"/>
    <n v="107"/>
    <n v="10508"/>
    <s v="Drama"/>
    <x v="267"/>
    <s v="http://www.imdb.com/title/tt0133117/?ref_=fn_tt_tt_1"/>
    <s v="English"/>
    <s v="USA"/>
    <n v="700000"/>
    <n v="1998"/>
    <n v="6.5"/>
    <s v="Drama"/>
    <m/>
    <m/>
    <m/>
    <n v="0.63864619362695485"/>
    <n v="10508"/>
    <n v="-689492"/>
    <n v="700000"/>
  </r>
  <r>
    <s v="Anna Mastro"/>
    <n v="94"/>
    <m/>
    <s v="Comedy|Drama"/>
    <x v="268"/>
    <s v="http://www.imdb.com/title/tt2016335/?ref_=fn_tt_tt_1"/>
    <s v="English"/>
    <s v="USA"/>
    <n v="700000"/>
    <n v="2015"/>
    <n v="5.3"/>
    <s v="Comedy"/>
    <s v="Drama"/>
    <m/>
    <m/>
    <n v="0.63858127245154139"/>
    <n v="25035665"/>
    <n v="24335665"/>
    <n v="700000"/>
  </r>
  <r>
    <s v="Robert Greenwald"/>
    <n v="75"/>
    <m/>
    <s v="Documentary|War"/>
    <x v="269"/>
    <s v="http://www.imdb.com/title/tt0815181/?ref_=fn_tt_tt_1"/>
    <s v="English"/>
    <s v="USA"/>
    <n v="750000"/>
    <n v="2006"/>
    <n v="7.7"/>
    <s v="Documentary"/>
    <s v="War"/>
    <m/>
    <m/>
    <n v="0.63858127245154139"/>
    <n v="25035665"/>
    <n v="24285665"/>
    <n v="750000"/>
  </r>
  <r>
    <s v="Matt Maiellaro"/>
    <n v="86"/>
    <n v="5518918"/>
    <s v="Action|Adventure|Animation|Comedy|Fantasy|Sci-Fi"/>
    <x v="270"/>
    <s v="http://www.imdb.com/title/tt0455326/?ref_=fn_tt_tt_1"/>
    <s v="English"/>
    <s v="USA"/>
    <n v="750000"/>
    <n v="2007"/>
    <n v="6.9"/>
    <s v="Action"/>
    <s v="Adventure"/>
    <s v="Animation"/>
    <s v="Comedy"/>
    <n v="0.63858127245154139"/>
    <n v="5518918"/>
    <n v="4768918"/>
    <n v="750000"/>
  </r>
  <r>
    <s v="Colin Trevorrow"/>
    <n v="86"/>
    <n v="4007792"/>
    <s v="Comedy|Drama|Romance"/>
    <x v="271"/>
    <s v="http://www.imdb.com/title/tt1862079/?ref_=fn_tt_tt_1"/>
    <s v="English"/>
    <s v="USA"/>
    <n v="750000"/>
    <n v="2012"/>
    <n v="7"/>
    <s v="Comedy"/>
    <s v="Drama"/>
    <s v="Romance"/>
    <m/>
    <n v="0.63852604591257078"/>
    <n v="4007792"/>
    <n v="3257792"/>
    <n v="750000"/>
  </r>
  <r>
    <s v="Ti West"/>
    <n v="101"/>
    <n v="77501"/>
    <s v="Horror"/>
    <x v="272"/>
    <s v="http://www.imdb.com/title/tt1594562/?ref_=fn_tt_tt_1"/>
    <s v="English"/>
    <s v="USA"/>
    <n v="750000"/>
    <n v="2011"/>
    <n v="5.5"/>
    <s v="Horror"/>
    <m/>
    <m/>
    <m/>
    <n v="0.63846799979403723"/>
    <n v="77501"/>
    <n v="-672499"/>
    <n v="750000"/>
  </r>
  <r>
    <s v="Bernardo Bertolucci"/>
    <n v="106"/>
    <m/>
    <s v="Drama"/>
    <x v="273"/>
    <s v="http://www.imdb.com/title/tt0065571/?ref_=fn_tt_tt_1"/>
    <s v="Italian"/>
    <s v="Italy"/>
    <n v="750000"/>
    <n v="1970"/>
    <n v="8.1"/>
    <s v="Drama"/>
    <m/>
    <m/>
    <m/>
    <n v="0.63840307892324011"/>
    <n v="25035665"/>
    <n v="24285665"/>
    <n v="750000"/>
  </r>
  <r>
    <s v="Neil Burger"/>
    <n v="88"/>
    <n v="47329"/>
    <s v="Drama"/>
    <x v="274"/>
    <s v="http://www.imdb.com/title/tt0308411/?ref_=fn_tt_tt_1"/>
    <s v="English"/>
    <s v="USA"/>
    <n v="750000"/>
    <n v="2002"/>
    <n v="6.6"/>
    <s v="Drama"/>
    <m/>
    <m/>
    <m/>
    <n v="0.63840307892324011"/>
    <n v="47329"/>
    <n v="-702671"/>
    <n v="750000"/>
  </r>
  <r>
    <s v="Jonathan Levine"/>
    <n v="90"/>
    <m/>
    <s v="Horror"/>
    <x v="275"/>
    <s v="http://www.imdb.com/title/tt0490076/?ref_=fn_tt_tt_1"/>
    <s v="English"/>
    <s v="USA"/>
    <n v="750000"/>
    <n v="2006"/>
    <n v="5.6"/>
    <s v="Horror"/>
    <m/>
    <m/>
    <m/>
    <n v="0.63833804840265429"/>
    <n v="25035665"/>
    <n v="24285665"/>
    <n v="750000"/>
  </r>
  <r>
    <s v="Christopher Hutson"/>
    <n v="95"/>
    <m/>
    <s v="Horror"/>
    <x v="276"/>
    <s v="http://www.imdb.com/title/tt0997143/?ref_=fn_tt_tt_1"/>
    <s v="English"/>
    <s v="USA"/>
    <n v="750000"/>
    <n v="2009"/>
    <n v="3.1"/>
    <s v="Horror"/>
    <m/>
    <m/>
    <m/>
    <n v="0.63833804840265429"/>
    <n v="25035665"/>
    <n v="24285665"/>
    <n v="750000"/>
  </r>
  <r>
    <s v="Fred Zinnemann"/>
    <n v="85"/>
    <m/>
    <s v="Thriller|Western"/>
    <x v="277"/>
    <s v="http://www.imdb.com/title/tt0044706/?ref_=fn_tt_tt_1"/>
    <s v="English"/>
    <s v="USA"/>
    <n v="750000"/>
    <n v="1952"/>
    <n v="8.1"/>
    <s v="Thriller"/>
    <s v="Western"/>
    <m/>
    <m/>
    <n v="0.63833804840265429"/>
    <n v="25035665"/>
    <n v="24285665"/>
    <n v="750000"/>
  </r>
  <r>
    <s v="H.M. Coakley"/>
    <n v="91"/>
    <m/>
    <s v="Crime|Drama|Thriller"/>
    <x v="278"/>
    <s v="http://www.imdb.com/title/tt4044464/?ref_=fn_tt_tt_1"/>
    <s v="English"/>
    <s v="USA"/>
    <n v="750000"/>
    <n v="2015"/>
    <n v="4.9000000000000004"/>
    <s v="Crime"/>
    <s v="Drama"/>
    <s v="Thriller"/>
    <m/>
    <n v="0.63833804840265429"/>
    <n v="25035665"/>
    <n v="24285665"/>
    <n v="750000"/>
  </r>
  <r>
    <s v="William Gazecki"/>
    <n v="115"/>
    <m/>
    <s v="Documentary"/>
    <x v="279"/>
    <s v="http://www.imdb.com/title/tt0331225/?ref_=fn_tt_tt_1"/>
    <s v="English"/>
    <s v="USA"/>
    <n v="750000"/>
    <n v="2002"/>
    <n v="7"/>
    <s v="Documentary"/>
    <m/>
    <m/>
    <m/>
    <n v="0.63833804840265429"/>
    <n v="25035665"/>
    <n v="24285665"/>
    <n v="750000"/>
  </r>
  <r>
    <s v="George Lucas"/>
    <n v="112"/>
    <n v="115000000"/>
    <s v="Comedy|Drama|Music"/>
    <x v="280"/>
    <s v="http://www.imdb.com/title/tt0069704/?ref_=fn_tt_tt_1"/>
    <s v="English"/>
    <s v="USA"/>
    <n v="777000"/>
    <n v="1973"/>
    <n v="7.5"/>
    <s v="Comedy"/>
    <s v="Drama"/>
    <s v="Music"/>
    <m/>
    <n v="0.63833804840265429"/>
    <n v="115000000"/>
    <n v="114223000"/>
    <n v="777000"/>
  </r>
  <r>
    <s v="Ryan Little"/>
    <n v="90"/>
    <n v="1310270"/>
    <s v="Action|Adventure|Drama|War"/>
    <x v="281"/>
    <s v="http://www.imdb.com/title/tt0373283/?ref_=fn_tt_tt_1"/>
    <s v="English"/>
    <s v="USA"/>
    <n v="780000"/>
    <n v="2003"/>
    <n v="6.8"/>
    <s v="Action"/>
    <s v="Adventure"/>
    <s v="Drama"/>
    <s v="War"/>
    <n v="0.63870486237435176"/>
    <n v="1310270"/>
    <n v="530270"/>
    <n v="780000"/>
  </r>
  <r>
    <s v="Frank Borzage"/>
    <n v="79"/>
    <m/>
    <s v="Drama|Romance|War"/>
    <x v="282"/>
    <s v="http://www.imdb.com/title/tt0022879/?ref_=fn_tt_tt_1"/>
    <s v="English"/>
    <s v="USA"/>
    <n v="800000"/>
    <n v="1932"/>
    <n v="6.6"/>
    <s v="Drama"/>
    <s v="Romance"/>
    <s v="War"/>
    <m/>
    <n v="0.63864200817706807"/>
    <n v="25035665"/>
    <n v="24235665"/>
    <n v="800000"/>
  </r>
  <r>
    <s v="Youssef Delara"/>
    <n v="88"/>
    <m/>
    <s v="Thriller"/>
    <x v="283"/>
    <s v="http://www.imdb.com/title/tt2229377/?ref_=fn_tt_tt_1"/>
    <s v="English"/>
    <s v="USA"/>
    <n v="800000"/>
    <n v="2013"/>
    <n v="5.2"/>
    <s v="Thriller"/>
    <m/>
    <m/>
    <m/>
    <n v="0.63864200817706807"/>
    <n v="25035665"/>
    <n v="24235665"/>
    <n v="800000"/>
  </r>
  <r>
    <s v="Todd Solondz"/>
    <n v="88"/>
    <n v="4771000"/>
    <s v="Comedy|Drama"/>
    <x v="284"/>
    <s v="http://www.imdb.com/title/tt0114906/?ref_=fn_tt_tt_1"/>
    <s v="English"/>
    <s v="USA"/>
    <n v="800000"/>
    <n v="1995"/>
    <n v="7.5"/>
    <s v="Comedy"/>
    <s v="Drama"/>
    <m/>
    <m/>
    <n v="0.63864200817706807"/>
    <n v="4771000"/>
    <n v="3971000"/>
    <n v="800000"/>
  </r>
  <r>
    <s v="Victor Nunez"/>
    <n v="114"/>
    <n v="1001437"/>
    <s v="Drama|Romance"/>
    <x v="285"/>
    <s v="http://www.imdb.com/title/tt0108000/?ref_=fn_tt_tt_1"/>
    <s v="English"/>
    <s v="USA"/>
    <n v="800000"/>
    <n v="1993"/>
    <n v="7.2"/>
    <s v="Drama"/>
    <s v="Romance"/>
    <m/>
    <m/>
    <n v="0.63858524967693187"/>
    <n v="1001437"/>
    <n v="201437"/>
    <n v="800000"/>
  </r>
  <r>
    <s v="Peter Sollett"/>
    <n v="88"/>
    <n v="2073984"/>
    <s v="Drama|Romance"/>
    <x v="286"/>
    <s v="http://www.imdb.com/title/tt0316188/?ref_=fn_tt_tt_1"/>
    <s v="English"/>
    <s v="France"/>
    <n v="800000"/>
    <n v="2002"/>
    <n v="7.2"/>
    <s v="Drama"/>
    <s v="Romance"/>
    <m/>
    <m/>
    <n v="0.63852177945657929"/>
    <n v="2073984"/>
    <n v="1273984"/>
    <n v="800000"/>
  </r>
  <r>
    <s v="Jorge Gaggero"/>
    <n v="83"/>
    <m/>
    <s v="Drama"/>
    <x v="287"/>
    <s v="http://www.imdb.com/title/tt0356453/?ref_=fn_tt_tt_1"/>
    <s v="Spanish"/>
    <s v="Argentina"/>
    <n v="800000"/>
    <n v="2004"/>
    <n v="7.2"/>
    <s v="Drama"/>
    <m/>
    <m/>
    <m/>
    <n v="0.63846009546297489"/>
    <n v="25035665"/>
    <n v="24235665"/>
    <n v="800000"/>
  </r>
  <r>
    <s v="Rod Lurie"/>
    <n v="104"/>
    <n v="144583"/>
    <s v="Drama|Thriller"/>
    <x v="288"/>
    <s v="http://www.imdb.com/title/tt0158583/?ref_=fn_tt_tt_1"/>
    <s v="English"/>
    <s v="France"/>
    <n v="800000"/>
    <n v="1999"/>
    <n v="6.5"/>
    <s v="Drama"/>
    <s v="Thriller"/>
    <m/>
    <m/>
    <n v="0.63846009546297489"/>
    <n v="144583"/>
    <n v="-655417"/>
    <n v="800000"/>
  </r>
  <r>
    <s v="Michael Burke"/>
    <n v="94"/>
    <m/>
    <s v="Crime|Drama|Romance"/>
    <x v="289"/>
    <s v="http://www.imdb.com/title/tt0339419/?ref_=fn_tt_tt_1"/>
    <s v="English"/>
    <s v="USA"/>
    <n v="800000"/>
    <n v="2003"/>
    <n v="7.2"/>
    <s v="Crime"/>
    <s v="Drama"/>
    <s v="Romance"/>
    <m/>
    <n v="0.63839506704629523"/>
    <n v="25035665"/>
    <n v="24235665"/>
    <n v="800000"/>
  </r>
  <r>
    <s v="Tommy Wirkola"/>
    <n v="91"/>
    <n v="41709"/>
    <s v="Comedy|Horror"/>
    <x v="290"/>
    <s v="http://www.imdb.com/title/tt1278340/?ref_=fn_tt_tt_1"/>
    <s v="Norwegian"/>
    <s v="Norway"/>
    <n v="800000"/>
    <n v="2009"/>
    <n v="6.4"/>
    <s v="Comedy"/>
    <s v="Horror"/>
    <m/>
    <m/>
    <n v="0.63839506704629523"/>
    <n v="41709"/>
    <n v="-758291"/>
    <n v="800000"/>
  </r>
  <r>
    <s v="Alfred Hitchcock"/>
    <n v="108"/>
    <n v="32000000"/>
    <s v="Horror|Mystery|Thriller"/>
    <x v="291"/>
    <s v="http://www.imdb.com/title/tt0054215/?ref_=fn_tt_tt_1"/>
    <s v="English"/>
    <s v="USA"/>
    <n v="806947"/>
    <n v="1960"/>
    <n v="8.5"/>
    <s v="Horror"/>
    <s v="Mystery"/>
    <s v="Thriller"/>
    <m/>
    <n v="0.6383298073528566"/>
    <n v="32000000"/>
    <n v="31193053"/>
    <n v="806947"/>
  </r>
  <r>
    <s v="Rich Christiano"/>
    <n v="95"/>
    <n v="15278"/>
    <s v="Drama|Fantasy|Sci-Fi"/>
    <x v="292"/>
    <s v="http://www.imdb.com/title/tt0295725/?ref_=fn_tt_tt_1"/>
    <s v="English"/>
    <s v="USA"/>
    <n v="825000"/>
    <n v="2002"/>
    <n v="5.6"/>
    <s v="Drama"/>
    <s v="Fantasy"/>
    <s v="Sci-Fi"/>
    <m/>
    <n v="0.63833639372653916"/>
    <n v="15278"/>
    <n v="-809722"/>
    <n v="825000"/>
  </r>
  <r>
    <s v="Charles Herman-Wurmfeld"/>
    <n v="88"/>
    <n v="442638"/>
    <s v="Comedy|Romance|Sport"/>
    <x v="293"/>
    <s v="http://www.imdb.com/title/tt0814130/?ref_=fn_tt_tt_1"/>
    <s v="English"/>
    <s v="USA"/>
    <n v="850000"/>
    <n v="2007"/>
    <n v="7.3"/>
    <s v="Comedy"/>
    <s v="Romance"/>
    <s v="Sport"/>
    <m/>
    <n v="0.63827103297862342"/>
    <n v="442638"/>
    <n v="-407362"/>
    <n v="850000"/>
  </r>
  <r>
    <s v="C. Jay Cox"/>
    <n v="107"/>
    <n v="819939"/>
    <s v="Comedy|Drama|Romance"/>
    <x v="294"/>
    <s v="http://www.imdb.com/title/tt0345551/?ref_=fn_tt_tt_1"/>
    <s v="English"/>
    <s v="USA"/>
    <n v="850000"/>
    <n v="2003"/>
    <n v="7.2"/>
    <s v="Comedy"/>
    <s v="Drama"/>
    <s v="Romance"/>
    <m/>
    <n v="0.63820635574473139"/>
    <n v="819939"/>
    <n v="-30061"/>
    <n v="850000"/>
  </r>
  <r>
    <s v="Jamie Travis"/>
    <n v="88"/>
    <n v="1243961"/>
    <s v="Comedy"/>
    <x v="295"/>
    <s v="http://www.imdb.com/title/tt1996264/?ref_=fn_tt_tt_1"/>
    <s v="English"/>
    <s v="USA"/>
    <n v="850000"/>
    <n v="2012"/>
    <n v="6"/>
    <s v="Comedy"/>
    <m/>
    <m/>
    <m/>
    <n v="0.63814225609392461"/>
    <n v="1243961"/>
    <n v="393961"/>
    <n v="850000"/>
  </r>
  <r>
    <s v="Daniel Davila"/>
    <n v="95"/>
    <m/>
    <s v="Drama"/>
    <x v="296"/>
    <s v="http://www.imdb.com/title/tt0870118/?ref_=fn_tt_tt_1"/>
    <s v="English"/>
    <s v="USA"/>
    <n v="850000"/>
    <n v="2008"/>
    <n v="7.4"/>
    <s v="Drama"/>
    <m/>
    <m/>
    <m/>
    <n v="0.63807882022041362"/>
    <n v="25035665"/>
    <n v="24185665"/>
    <n v="850000"/>
  </r>
  <r>
    <s v="Billy Bob Thornton"/>
    <n v="148"/>
    <n v="24475416"/>
    <s v="Drama"/>
    <x v="297"/>
    <s v="http://www.imdb.com/title/tt0117666/?ref_=fn_tt_tt_1"/>
    <s v="English"/>
    <s v="USA"/>
    <n v="890000"/>
    <n v="1996"/>
    <n v="8"/>
    <s v="Drama"/>
    <m/>
    <m/>
    <m/>
    <n v="0.63807882022041362"/>
    <n v="24475416"/>
    <n v="23585416"/>
    <n v="890000"/>
  </r>
  <r>
    <s v="Russ Meyer"/>
    <n v="109"/>
    <n v="9000000"/>
    <s v="Comedy|Drama|Music"/>
    <x v="298"/>
    <s v="http://www.imdb.com/title/tt0065466/?ref_=fn_tt_tt_1"/>
    <s v="English"/>
    <s v="USA"/>
    <n v="900000"/>
    <n v="1970"/>
    <n v="6.2"/>
    <s v="Comedy"/>
    <s v="Drama"/>
    <s v="Music"/>
    <m/>
    <n v="0.63806489989925197"/>
    <n v="9000000"/>
    <n v="8100000"/>
    <n v="900000"/>
  </r>
  <r>
    <s v="Ti West"/>
    <n v="95"/>
    <n v="100659"/>
    <s v="Horror"/>
    <x v="299"/>
    <s v="http://www.imdb.com/title/tt1172994/?ref_=fn_tt_tt_1"/>
    <s v="English"/>
    <s v="USA"/>
    <n v="900000"/>
    <n v="2009"/>
    <n v="6.4"/>
    <s v="Horror"/>
    <m/>
    <m/>
    <m/>
    <n v="0.63801577509173213"/>
    <n v="100659"/>
    <n v="-799341"/>
    <n v="900000"/>
  </r>
  <r>
    <s v="Jamie Babbit"/>
    <n v="91"/>
    <n v="381186"/>
    <s v="Drama|Thriller"/>
    <x v="300"/>
    <s v="http://www.imdb.com/title/tt0414951/?ref_=fn_tt_tt_1"/>
    <s v="English"/>
    <s v="USA"/>
    <n v="900000"/>
    <n v="2005"/>
    <n v="6.4"/>
    <s v="Drama"/>
    <s v="Thriller"/>
    <m/>
    <m/>
    <n v="0.63795032048511469"/>
    <n v="381186"/>
    <n v="-518814"/>
    <n v="900000"/>
  </r>
  <r>
    <s v="Ryan Coogler"/>
    <n v="85"/>
    <n v="16097842"/>
    <s v="Biography|Drama|Romance"/>
    <x v="301"/>
    <s v="http://www.imdb.com/title/tt2334649/?ref_=fn_tt_tt_1"/>
    <s v="English"/>
    <s v="USA"/>
    <n v="900000"/>
    <n v="2013"/>
    <n v="7.5"/>
    <s v="Biography"/>
    <s v="Drama"/>
    <s v="Romance"/>
    <m/>
    <n v="0.63788527531001737"/>
    <n v="16097842"/>
    <n v="15197842"/>
    <n v="900000"/>
  </r>
  <r>
    <s v="Ramaa Mosley"/>
    <n v="101"/>
    <n v="6643"/>
    <s v="Comedy|Fantasy|Thriller"/>
    <x v="302"/>
    <s v="http://www.imdb.com/title/tt1935902/?ref_=fn_tt_tt_1"/>
    <s v="English"/>
    <s v="USA"/>
    <n v="900000"/>
    <n v="2012"/>
    <n v="6.4"/>
    <s v="Comedy"/>
    <s v="Fantasy"/>
    <s v="Thriller"/>
    <m/>
    <n v="0.63785108474100782"/>
    <n v="6643"/>
    <n v="-893357"/>
    <n v="900000"/>
  </r>
  <r>
    <s v="Mariette Monpierre"/>
    <n v="78"/>
    <m/>
    <s v="Drama"/>
    <x v="303"/>
    <s v="http://www.imdb.com/title/tt1852001/?ref_=fn_tt_tt_1"/>
    <s v="French"/>
    <s v="France"/>
    <n v="900000"/>
    <n v="2011"/>
    <n v="6.7"/>
    <s v="Drama"/>
    <m/>
    <m/>
    <m/>
    <n v="0.63778530942170597"/>
    <n v="25035665"/>
    <n v="24135665"/>
    <n v="900000"/>
  </r>
  <r>
    <s v="Oliver Blackburn"/>
    <n v="99"/>
    <n v="18378"/>
    <s v="Crime|Drama|Horror|Thriller"/>
    <x v="304"/>
    <s v="http://www.imdb.com/title/tt0988849/?ref_=fn_tt_tt_1"/>
    <s v="English"/>
    <s v="UK"/>
    <n v="900000"/>
    <n v="2008"/>
    <n v="5.2"/>
    <s v="Crime"/>
    <s v="Drama"/>
    <s v="Horror"/>
    <s v="Thriller"/>
    <n v="0.63778530942170597"/>
    <n v="18378"/>
    <n v="-881622"/>
    <n v="900000"/>
  </r>
  <r>
    <s v="Cassandra Nicolaou"/>
    <n v="97"/>
    <m/>
    <s v="Drama|Thriller"/>
    <x v="305"/>
    <s v="http://www.imdb.com/title/tt0414510/?ref_=fn_tt_tt_1"/>
    <s v="French"/>
    <s v="Canada"/>
    <n v="900000"/>
    <n v="2004"/>
    <n v="6"/>
    <s v="Drama"/>
    <s v="Thriller"/>
    <m/>
    <m/>
    <n v="0.63771949304364184"/>
    <n v="25035665"/>
    <n v="24135665"/>
    <n v="900000"/>
  </r>
  <r>
    <s v="Elia Kazan"/>
    <n v="108"/>
    <n v="9600000"/>
    <s v="Crime|Drama|Romance"/>
    <x v="306"/>
    <s v="http://www.imdb.com/title/tt0047296/?ref_=fn_tt_tt_1"/>
    <s v="English"/>
    <s v="USA"/>
    <n v="910000"/>
    <n v="1954"/>
    <n v="8.1999999999999993"/>
    <s v="Crime"/>
    <s v="Drama"/>
    <s v="Romance"/>
    <m/>
    <n v="0.63771949304364184"/>
    <n v="9600000"/>
    <n v="8690000"/>
    <n v="910000"/>
  </r>
  <r>
    <s v="Sanjay Rawal"/>
    <n v="83"/>
    <m/>
    <s v="Documentary|News"/>
    <x v="307"/>
    <s v="http://www.imdb.com/title/tt2141739/?ref_=fn_tt_tt_1"/>
    <s v="English"/>
    <s v="USA"/>
    <n v="913000"/>
    <n v="2014"/>
    <n v="7.1"/>
    <s v="Documentary"/>
    <s v="News"/>
    <m/>
    <m/>
    <n v="0.63767129738253647"/>
    <n v="25035665"/>
    <n v="24122665"/>
    <n v="913000"/>
  </r>
  <r>
    <s v="Kat Coiro"/>
    <n v="100"/>
    <n v="20186"/>
    <s v="Comedy"/>
    <x v="308"/>
    <s v="http://www.imdb.com/title/tt1726589/?ref_=fn_tt_tt_1"/>
    <s v="English"/>
    <s v="USA"/>
    <n v="930000"/>
    <n v="2011"/>
    <n v="5.7"/>
    <s v="Comedy"/>
    <m/>
    <m/>
    <m/>
    <n v="0.63767129738253647"/>
    <n v="20186"/>
    <n v="-909814"/>
    <n v="930000"/>
  </r>
  <r>
    <s v="Michael Curtiz"/>
    <n v="82"/>
    <m/>
    <s v="Drama|Romance|War"/>
    <x v="309"/>
    <s v="http://www.imdb.com/title/tt0034583/?ref_=fn_tt_tt_1"/>
    <s v="English"/>
    <s v="USA"/>
    <n v="950000"/>
    <n v="1942"/>
    <n v="8.6"/>
    <s v="Drama"/>
    <s v="Romance"/>
    <s v="War"/>
    <m/>
    <n v="0.63760540779259545"/>
    <n v="25035665"/>
    <n v="24085665"/>
    <n v="950000"/>
  </r>
  <r>
    <s v="Blair Erickson"/>
    <n v="87"/>
    <m/>
    <s v="Horror|Thriller"/>
    <x v="310"/>
    <s v="http://www.imdb.com/title/tt2011276/?ref_=fn_tt_tt_1"/>
    <s v="English"/>
    <s v="Germany"/>
    <n v="950000"/>
    <n v="2013"/>
    <n v="5.5"/>
    <s v="Horror"/>
    <s v="Thriller"/>
    <m/>
    <m/>
    <n v="0.63760540779259545"/>
    <n v="25035665"/>
    <n v="24085665"/>
    <n v="950000"/>
  </r>
  <r>
    <s v="Allison Burnett"/>
    <n v="100"/>
    <m/>
    <s v="Drama"/>
    <x v="311"/>
    <s v="http://www.imdb.com/title/tt2505294/?ref_=fn_tt_tt_1"/>
    <s v="English"/>
    <s v="USA"/>
    <n v="950000"/>
    <n v="2014"/>
    <n v="6"/>
    <s v="Drama"/>
    <m/>
    <m/>
    <m/>
    <n v="0.63760540779259545"/>
    <n v="25035665"/>
    <n v="24085665"/>
    <n v="950000"/>
  </r>
  <r>
    <s v="David Slade"/>
    <n v="104"/>
    <n v="1007962"/>
    <s v="Crime|Drama|Thriller"/>
    <x v="312"/>
    <s v="http://www.imdb.com/title/tt0424136/?ref_=fn_tt_tt_1"/>
    <s v="English"/>
    <s v="USA"/>
    <n v="950000"/>
    <n v="2005"/>
    <n v="7.1"/>
    <s v="Crime"/>
    <s v="Drama"/>
    <s v="Thriller"/>
    <m/>
    <n v="0.63760540779259545"/>
    <n v="1007962"/>
    <n v="57962"/>
    <n v="950000"/>
  </r>
  <r>
    <s v="Guy Ritchie"/>
    <n v="120"/>
    <n v="3650677"/>
    <s v="Comedy|Crime"/>
    <x v="313"/>
    <s v="http://www.imdb.com/title/tt0120735/?ref_=fn_tt_tt_1"/>
    <s v="English"/>
    <s v="UK"/>
    <n v="960000"/>
    <n v="1998"/>
    <n v="8.1999999999999993"/>
    <s v="Comedy"/>
    <s v="Crime"/>
    <m/>
    <m/>
    <n v="0.63754114609442525"/>
    <n v="3650677"/>
    <n v="2690677"/>
    <n v="960000"/>
  </r>
  <r>
    <s v="John G. Avildsen"/>
    <n v="145"/>
    <n v="117235247"/>
    <s v="Drama|Sport"/>
    <x v="314"/>
    <s v="http://www.imdb.com/title/tt0075148/?ref_=fn_tt_tt_1"/>
    <s v="English"/>
    <s v="USA"/>
    <n v="960000"/>
    <n v="1976"/>
    <n v="8.1"/>
    <s v="Drama"/>
    <s v="Sport"/>
    <m/>
    <m/>
    <n v="0.63748146681201645"/>
    <n v="117235247"/>
    <n v="116275247"/>
    <n v="960000"/>
  </r>
  <r>
    <s v="Richard Schenkman"/>
    <n v="90"/>
    <m/>
    <s v="Comedy|Romance"/>
    <x v="315"/>
    <s v="http://www.imdb.com/title/tt0825346/?ref_=fn_tt_tt_1"/>
    <s v="English"/>
    <s v="USA"/>
    <n v="989000"/>
    <n v="2007"/>
    <n v="4.8"/>
    <s v="Comedy"/>
    <s v="Romance"/>
    <m/>
    <m/>
    <n v="0.63786178325158371"/>
    <n v="25035665"/>
    <n v="24046665"/>
    <n v="989000"/>
  </r>
  <r>
    <s v="Nick Love"/>
    <n v="86"/>
    <m/>
    <s v="Action|Comedy|Drama|Sci-Fi"/>
    <x v="316"/>
    <s v="http://www.imdb.com/title/tt4733536/?ref_=fn_tt_tt_1"/>
    <s v="English"/>
    <s v="USA"/>
    <n v="990000"/>
    <n v="2015"/>
    <n v="4.9000000000000004"/>
    <s v="Action"/>
    <s v="Comedy"/>
    <s v="Drama"/>
    <s v="Sci-Fi"/>
    <n v="0.63786178325158371"/>
    <n v="25035665"/>
    <n v="24045665"/>
    <n v="990000"/>
  </r>
  <r>
    <s v="Andrei Tarkovsky"/>
    <n v="115"/>
    <m/>
    <s v="Drama|Mystery|Sci-Fi"/>
    <x v="317"/>
    <s v="http://www.imdb.com/title/tt0069293/?ref_=fn_tt_tt_1"/>
    <s v="Russian"/>
    <s v="Soviet Union"/>
    <n v="1000000"/>
    <n v="1972"/>
    <n v="8.1"/>
    <s v="Drama"/>
    <s v="Mystery"/>
    <s v="Sci-Fi"/>
    <m/>
    <n v="0.63786178325158371"/>
    <n v="25035665"/>
    <n v="24035665"/>
    <n v="1000000"/>
  </r>
  <r>
    <s v="John Carpenter"/>
    <n v="89"/>
    <n v="21378000"/>
    <s v="Fantasy|Horror"/>
    <x v="318"/>
    <s v="http://www.imdb.com/title/tt0080749/?ref_=fn_tt_tt_1"/>
    <s v="English"/>
    <s v="USA"/>
    <n v="1000000"/>
    <n v="1980"/>
    <n v="6.8"/>
    <s v="Fantasy"/>
    <s v="Horror"/>
    <m/>
    <m/>
    <n v="0.63786178325158371"/>
    <n v="21378000"/>
    <n v="20378000"/>
    <n v="1000000"/>
  </r>
  <r>
    <s v="Anthony C. Ferrante"/>
    <n v="97"/>
    <m/>
    <s v="Horror"/>
    <x v="319"/>
    <s v="http://www.imdb.com/title/tt2724064/?ref_=fn_tt_tt_1"/>
    <s v="English"/>
    <s v="USA"/>
    <n v="1000000"/>
    <n v="2013"/>
    <n v="3.3"/>
    <s v="Horror"/>
    <m/>
    <m/>
    <m/>
    <n v="0.63783978464927882"/>
    <n v="25035665"/>
    <n v="24035665"/>
    <n v="1000000"/>
  </r>
  <r>
    <s v="Avi Nesher"/>
    <n v="104"/>
    <m/>
    <s v="Action|Comedy|Crime|Thriller"/>
    <x v="320"/>
    <s v="http://www.imdb.com/title/tt0138862/?ref_=fn_tt_tt_1"/>
    <s v="English"/>
    <s v="USA"/>
    <n v="1000000"/>
    <n v="1998"/>
    <n v="5.5"/>
    <s v="Action"/>
    <s v="Comedy"/>
    <s v="Crime"/>
    <s v="Thriller"/>
    <n v="0.63783978464927882"/>
    <n v="25035665"/>
    <n v="24035665"/>
    <n v="1000000"/>
  </r>
  <r>
    <s v="James Marsh"/>
    <n v="90"/>
    <n v="2957978"/>
    <s v="Biography|Crime|Documentary|History|Thriller"/>
    <x v="321"/>
    <s v="http://www.imdb.com/title/tt1155592/?ref_=fn_tt_tt_1"/>
    <s v="English"/>
    <s v="UK"/>
    <n v="1000000"/>
    <n v="2008"/>
    <n v="7.8"/>
    <s v="Biography"/>
    <s v="Crime"/>
    <s v="Documentary"/>
    <s v="History"/>
    <n v="0.63783978464927882"/>
    <n v="2957978"/>
    <n v="1957978"/>
    <n v="1000000"/>
  </r>
  <r>
    <s v="Ritesh Batra"/>
    <n v="104"/>
    <n v="4231500"/>
    <s v="Drama|Romance"/>
    <x v="322"/>
    <s v="http://www.imdb.com/title/tt2350496/?ref_=fn_tt_tt_1"/>
    <s v="Hindi"/>
    <s v="India"/>
    <n v="1000000"/>
    <n v="2013"/>
    <n v="7.8"/>
    <s v="Drama"/>
    <s v="Romance"/>
    <m/>
    <m/>
    <n v="0.63777889130314303"/>
    <n v="4231500"/>
    <n v="3231500"/>
    <n v="1000000"/>
  </r>
  <r>
    <s v="Sally Potter"/>
    <n v="100"/>
    <n v="396035"/>
    <s v="Drama|Romance"/>
    <x v="323"/>
    <s v="http://www.imdb.com/title/tt0381717/?ref_=fn_tt_tt_1"/>
    <s v="English"/>
    <s v="UK"/>
    <n v="1000000"/>
    <n v="2004"/>
    <n v="6.9"/>
    <s v="Drama"/>
    <s v="Romance"/>
    <m/>
    <m/>
    <n v="0.63772023397486022"/>
    <n v="396035"/>
    <n v="-603965"/>
    <n v="1000000"/>
  </r>
  <r>
    <s v="Charles Herman-Wurmfeld"/>
    <n v="97"/>
    <n v="7022940"/>
    <s v="Comedy|Drama|Romance"/>
    <x v="324"/>
    <s v="http://www.imdb.com/title/tt0264761/?ref_=fn_tt_tt_1"/>
    <s v="English"/>
    <s v="USA"/>
    <n v="1000000"/>
    <n v="2001"/>
    <n v="6.7"/>
    <s v="Comedy"/>
    <s v="Drama"/>
    <s v="Romance"/>
    <m/>
    <n v="0.63765480072655423"/>
    <n v="7022940"/>
    <n v="6022940"/>
    <n v="1000000"/>
  </r>
  <r>
    <s v="Jonathan Kesselman"/>
    <n v="87"/>
    <n v="19539"/>
    <s v="Comedy"/>
    <x v="325"/>
    <s v="http://www.imdb.com/title/tt0317640/?ref_=fn_tt_tt_1"/>
    <s v="English"/>
    <s v="USA"/>
    <n v="1000000"/>
    <n v="2003"/>
    <n v="6.2"/>
    <s v="Comedy"/>
    <m/>
    <m/>
    <m/>
    <n v="0.63760126931854921"/>
    <n v="19539"/>
    <n v="-980461"/>
    <n v="1000000"/>
  </r>
  <r>
    <s v="Douglas Trumbull"/>
    <n v="89"/>
    <m/>
    <s v="Drama|Sci-Fi"/>
    <x v="326"/>
    <s v="http://www.imdb.com/title/tt0067756/?ref_=fn_tt_tt_1"/>
    <s v="English"/>
    <s v="USA"/>
    <n v="1000000"/>
    <n v="1972"/>
    <n v="6.7"/>
    <s v="Drama"/>
    <s v="Sci-Fi"/>
    <m/>
    <m/>
    <n v="0.63753509046973844"/>
    <n v="25035665"/>
    <n v="24035665"/>
    <n v="1000000"/>
  </r>
  <r>
    <s v="Tony Richardson"/>
    <n v="121"/>
    <m/>
    <s v="Adventure|Comedy|History"/>
    <x v="327"/>
    <s v="http://www.imdb.com/title/tt0057590/?ref_=fn_tt_tt_1"/>
    <s v="English"/>
    <s v="UK"/>
    <n v="1000000"/>
    <n v="1963"/>
    <n v="6.8"/>
    <s v="Adventure"/>
    <s v="Comedy"/>
    <s v="History"/>
    <m/>
    <n v="0.63753509046973844"/>
    <n v="25035665"/>
    <n v="24035665"/>
    <n v="1000000"/>
  </r>
  <r>
    <s v="Levan Gabriadze"/>
    <n v="83"/>
    <n v="31537320"/>
    <s v="Horror|Mystery|Thriller"/>
    <x v="328"/>
    <s v="http://www.imdb.com/title/tt3713166/?ref_=fn_tt_tt_1"/>
    <s v="English"/>
    <s v="USA"/>
    <n v="1000000"/>
    <n v="2014"/>
    <n v="5.7"/>
    <s v="Horror"/>
    <s v="Mystery"/>
    <s v="Thriller"/>
    <m/>
    <n v="0.63753509046973844"/>
    <n v="31537320"/>
    <n v="30537320"/>
    <n v="1000000"/>
  </r>
  <r>
    <s v="Joe Dante"/>
    <n v="91"/>
    <n v="17986000"/>
    <s v="Horror"/>
    <x v="329"/>
    <s v="http://www.imdb.com/title/tt0082533/?ref_=fn_tt_tt_1"/>
    <s v="English"/>
    <s v="USA"/>
    <n v="1000000"/>
    <n v="1981"/>
    <n v="6.6"/>
    <s v="Horror"/>
    <m/>
    <m/>
    <m/>
    <n v="0.63753970458459208"/>
    <n v="17986000"/>
    <n v="16986000"/>
    <n v="1000000"/>
  </r>
  <r>
    <s v="Bradley Parker"/>
    <n v="86"/>
    <n v="18112929"/>
    <s v="Horror|Mystery|Sci-Fi|Thriller"/>
    <x v="330"/>
    <s v="http://www.imdb.com/title/tt1991245/?ref_=fn_tt_tt_1"/>
    <s v="English"/>
    <s v="USA"/>
    <n v="1000000"/>
    <n v="2012"/>
    <n v="5"/>
    <s v="Horror"/>
    <s v="Mystery"/>
    <s v="Sci-Fi"/>
    <s v="Thriller"/>
    <n v="0.63750940163040115"/>
    <n v="18112929"/>
    <n v="17112929"/>
    <n v="1000000"/>
  </r>
  <r>
    <s v="Clive Barker"/>
    <n v="86"/>
    <n v="14564027"/>
    <s v="Fantasy|Horror"/>
    <x v="331"/>
    <s v="http://www.imdb.com/title/tt0093177/?ref_=fn_tt_tt_1"/>
    <s v="English"/>
    <s v="UK"/>
    <n v="1000000"/>
    <n v="1987"/>
    <n v="7"/>
    <s v="Fantasy"/>
    <s v="Horror"/>
    <m/>
    <m/>
    <n v="0.63747937307093094"/>
    <n v="14564027"/>
    <n v="13564027"/>
    <n v="1000000"/>
  </r>
  <r>
    <s v="Jeff Wadlow"/>
    <n v="90"/>
    <n v="10042266"/>
    <s v="Drama|Horror|Mystery|Thriller"/>
    <x v="332"/>
    <s v="http://www.imdb.com/title/tt0384286/?ref_=fn_tt_tt_1"/>
    <s v="English"/>
    <s v="USA"/>
    <n v="1000000"/>
    <n v="2005"/>
    <n v="5.9"/>
    <s v="Drama"/>
    <s v="Horror"/>
    <s v="Mystery"/>
    <s v="Thriller"/>
    <n v="0.63744125985626698"/>
    <n v="10042266"/>
    <n v="9042266"/>
    <n v="1000000"/>
  </r>
  <r>
    <s v="Duncan Tucker"/>
    <n v="103"/>
    <n v="9013113"/>
    <s v="Adventure|Comedy|Drama"/>
    <x v="333"/>
    <s v="http://www.imdb.com/title/tt0407265/?ref_=fn_tt_tt_1"/>
    <s v="English"/>
    <s v="USA"/>
    <n v="1000000"/>
    <n v="2005"/>
    <n v="7.4"/>
    <s v="Adventure"/>
    <s v="Comedy"/>
    <s v="Drama"/>
    <m/>
    <n v="0.63739350493313207"/>
    <n v="9013113"/>
    <n v="8013113"/>
    <n v="1000000"/>
  </r>
  <r>
    <s v="William Brent Bell"/>
    <n v="83"/>
    <n v="53245055"/>
    <s v="Horror"/>
    <x v="334"/>
    <s v="http://www.imdb.com/title/tt1560985/?ref_=fn_tt_tt_1"/>
    <s v="English"/>
    <s v="USA"/>
    <n v="1000000"/>
    <n v="2012"/>
    <n v="4.2"/>
    <s v="Horror"/>
    <m/>
    <m/>
    <m/>
    <n v="0.63734362565765135"/>
    <n v="53245055"/>
    <n v="52245055"/>
    <n v="1000000"/>
  </r>
  <r>
    <s v="Robert D. Webb"/>
    <n v="89"/>
    <m/>
    <s v="Drama|Romance|Western"/>
    <x v="335"/>
    <s v="http://www.imdb.com/title/tt0049452/?ref_=fn_tt_tt_1"/>
    <s v="English"/>
    <s v="USA"/>
    <n v="1000000"/>
    <n v="1956"/>
    <n v="6.2"/>
    <s v="Drama"/>
    <s v="Romance"/>
    <s v="Western"/>
    <m/>
    <n v="0.63741824958245619"/>
    <n v="25035665"/>
    <n v="24035665"/>
    <n v="1000000"/>
  </r>
  <r>
    <s v="Allan Dwan"/>
    <n v="109"/>
    <m/>
    <s v="Action|Drama|Romance|War"/>
    <x v="336"/>
    <s v="http://www.imdb.com/title/tt0041841/?ref_=fn_tt_tt_1"/>
    <s v="English"/>
    <s v="USA"/>
    <n v="1000000"/>
    <n v="1949"/>
    <n v="7.2"/>
    <s v="Action"/>
    <s v="Drama"/>
    <s v="Romance"/>
    <s v="War"/>
    <n v="0.63741824958245619"/>
    <n v="25035665"/>
    <n v="24035665"/>
    <n v="1000000"/>
  </r>
  <r>
    <s v="Ben Lewin"/>
    <n v="95"/>
    <n v="5997134"/>
    <s v="Biography|Comedy|Drama|Romance"/>
    <x v="337"/>
    <s v="http://www.imdb.com/title/tt1866249/?ref_=fn_tt_tt_1"/>
    <s v="English"/>
    <s v="USA"/>
    <n v="1000000"/>
    <n v="2012"/>
    <n v="7.2"/>
    <s v="Biography"/>
    <s v="Comedy"/>
    <s v="Drama"/>
    <s v="Romance"/>
    <n v="0.63741824958245619"/>
    <n v="5997134"/>
    <n v="4997134"/>
    <n v="1000000"/>
  </r>
  <r>
    <s v="Brad Anderson"/>
    <n v="104"/>
    <n v="3386698"/>
    <s v="Comedy|Drama|Romance"/>
    <x v="338"/>
    <s v="http://www.imdb.com/title/tt0119778/?ref_=fn_tt_tt_1"/>
    <s v="English"/>
    <s v="USA"/>
    <n v="1000000"/>
    <n v="1998"/>
    <n v="6.7"/>
    <s v="Comedy"/>
    <s v="Drama"/>
    <s v="Romance"/>
    <m/>
    <n v="0.63736244317709556"/>
    <n v="3386698"/>
    <n v="2386698"/>
    <n v="1000000"/>
  </r>
  <r>
    <s v="Courtney Hunt"/>
    <n v="97"/>
    <n v="2508841"/>
    <s v="Crime|Drama"/>
    <x v="339"/>
    <s v="http://www.imdb.com/title/tt0978759/?ref_=fn_tt_tt_1"/>
    <s v="English"/>
    <s v="USA"/>
    <n v="1000000"/>
    <n v="2008"/>
    <n v="7.2"/>
    <s v="Crime"/>
    <s v="Drama"/>
    <m/>
    <m/>
    <n v="0.63730175280173618"/>
    <n v="2508841"/>
    <n v="1508841"/>
    <n v="1000000"/>
  </r>
  <r>
    <s v="Morgan Neville"/>
    <n v="91"/>
    <n v="4946250"/>
    <s v="Documentary|Music"/>
    <x v="340"/>
    <s v="http://www.imdb.com/title/tt2396566/?ref_=fn_tt_tt_1"/>
    <s v="English"/>
    <s v="USA"/>
    <n v="1000000"/>
    <n v="2013"/>
    <n v="7.4"/>
    <s v="Documentary"/>
    <s v="Music"/>
    <m/>
    <m/>
    <n v="0.63723943680345985"/>
    <n v="4946250"/>
    <n v="3946250"/>
    <n v="1000000"/>
  </r>
  <r>
    <s v="James Toback"/>
    <n v="84"/>
    <n v="1950218"/>
    <s v="Comedy|Drama"/>
    <x v="341"/>
    <s v="http://www.imdb.com/title/tt0124179/?ref_=fn_tt_tt_1"/>
    <s v="English"/>
    <s v="USA"/>
    <n v="1000000"/>
    <n v="1997"/>
    <n v="5.6"/>
    <s v="Comedy"/>
    <s v="Drama"/>
    <m/>
    <m/>
    <n v="0.63718149815313463"/>
    <n v="1950218"/>
    <n v="950218"/>
    <n v="1000000"/>
  </r>
  <r>
    <s v="Nicole Holofcener"/>
    <n v="86"/>
    <n v="1277257"/>
    <s v="Comedy|Drama|Romance"/>
    <x v="342"/>
    <s v="http://www.imdb.com/title/tt0118113/?ref_=fn_tt_tt_1"/>
    <s v="English"/>
    <s v="UK"/>
    <n v="1000000"/>
    <n v="1996"/>
    <n v="6.8"/>
    <s v="Comedy"/>
    <s v="Drama"/>
    <s v="Romance"/>
    <m/>
    <n v="0.63711808524135238"/>
    <n v="1277257"/>
    <n v="277257"/>
    <n v="1000000"/>
  </r>
  <r>
    <s v="Chris Paine"/>
    <n v="92"/>
    <n v="1677838"/>
    <s v="Documentary"/>
    <x v="343"/>
    <s v="http://www.imdb.com/title/tt0489037/?ref_=fn_tt_tt_1"/>
    <s v="English"/>
    <s v="USA"/>
    <n v="1000000"/>
    <n v="2006"/>
    <n v="7.7"/>
    <s v="Documentary"/>
    <m/>
    <m/>
    <m/>
    <n v="0.63705344068490599"/>
    <n v="1677838"/>
    <n v="677838"/>
    <n v="1000000"/>
  </r>
  <r>
    <s v="Greg Berlanti"/>
    <n v="94"/>
    <n v="1744858"/>
    <s v="Comedy|Drama|Romance|Sport"/>
    <x v="344"/>
    <s v="http://www.imdb.com/title/tt0222850/?ref_=fn_tt_tt_1"/>
    <s v="English"/>
    <s v="USA"/>
    <n v="1000000"/>
    <n v="2000"/>
    <n v="7"/>
    <s v="Comedy"/>
    <s v="Drama"/>
    <s v="Romance"/>
    <s v="Sport"/>
    <n v="0.63698943370165417"/>
    <n v="1744858"/>
    <n v="744858"/>
    <n v="1000000"/>
  </r>
  <r>
    <s v="Don Coscarelli"/>
    <n v="92"/>
    <m/>
    <s v="Comedy|Fantasy|Mystery"/>
    <x v="345"/>
    <s v="http://www.imdb.com/title/tt0281686/?ref_=fn_tt_tt_1"/>
    <s v="English"/>
    <s v="USA"/>
    <n v="1000000"/>
    <n v="2002"/>
    <n v="7.2"/>
    <s v="Comedy"/>
    <s v="Fantasy"/>
    <s v="Mystery"/>
    <m/>
    <n v="0.63692548527103887"/>
    <n v="25035665"/>
    <n v="24035665"/>
    <n v="1000000"/>
  </r>
  <r>
    <s v="Marc Levin"/>
    <n v="100"/>
    <n v="982214"/>
    <s v="Drama"/>
    <x v="346"/>
    <s v="http://www.imdb.com/title/tt0139615/?ref_=fn_tt_tt_1"/>
    <s v="English"/>
    <s v="USA"/>
    <n v="1000000"/>
    <n v="1998"/>
    <n v="7.2"/>
    <s v="Drama"/>
    <m/>
    <m/>
    <m/>
    <n v="0.63692548527103887"/>
    <n v="982214"/>
    <n v="-17786"/>
    <n v="1000000"/>
  </r>
  <r>
    <s v="Richard Dutcher"/>
    <n v="119"/>
    <n v="798341"/>
    <s v="Crime|Drama|Mystery"/>
    <x v="347"/>
    <s v="http://www.imdb.com/title/tt0268200/?ref_=fn_tt_tt_1"/>
    <s v="English"/>
    <s v="USA"/>
    <n v="1000000"/>
    <n v="2001"/>
    <n v="7.2"/>
    <s v="Crime"/>
    <s v="Drama"/>
    <s v="Mystery"/>
    <m/>
    <n v="0.63686015261828499"/>
    <n v="798341"/>
    <n v="-201659"/>
    <n v="1000000"/>
  </r>
  <r>
    <s v="Khalid Mohamed"/>
    <n v="167"/>
    <n v="610991"/>
    <s v="Drama|Romance"/>
    <x v="348"/>
    <s v="http://www.imdb.com/title/tt0248012/?ref_=fn_tt_tt_1"/>
    <s v="Hindi"/>
    <s v="India"/>
    <n v="1000000"/>
    <n v="2000"/>
    <n v="6.2"/>
    <s v="Drama"/>
    <s v="Romance"/>
    <m/>
    <m/>
    <n v="0.63679444298153021"/>
    <n v="610991"/>
    <n v="-389009"/>
    <n v="1000000"/>
  </r>
  <r>
    <s v="Trey Parker"/>
    <n v="92"/>
    <n v="582024"/>
    <s v="Comedy|Sci-Fi"/>
    <x v="349"/>
    <s v="http://www.imdb.com/title/tt0124819/?ref_=fn_tt_tt_1"/>
    <s v="English"/>
    <s v="USA"/>
    <n v="1000000"/>
    <n v="1997"/>
    <n v="6.2"/>
    <s v="Comedy"/>
    <s v="Sci-Fi"/>
    <m/>
    <m/>
    <n v="0.63672835096557867"/>
    <n v="582024"/>
    <n v="-417976"/>
    <n v="1000000"/>
  </r>
  <r>
    <s v="Finn Taylor"/>
    <n v="97"/>
    <n v="464655"/>
    <s v="Comedy|Drama"/>
    <x v="350"/>
    <s v="http://www.imdb.com/title/tt0119019/?ref_=fn_tt_tt_1"/>
    <s v="English"/>
    <s v="USA"/>
    <n v="1000000"/>
    <n v="1997"/>
    <n v="7"/>
    <s v="Comedy"/>
    <s v="Drama"/>
    <m/>
    <m/>
    <n v="0.63666214798147092"/>
    <n v="464655"/>
    <n v="-535345"/>
    <n v="1000000"/>
  </r>
  <r>
    <s v="Karen Moncrieff"/>
    <n v="88"/>
    <n v="464126"/>
    <s v="Drama"/>
    <x v="351"/>
    <s v="http://www.imdb.com/title/tt0290145/?ref_=fn_tt_tt_1"/>
    <s v="English"/>
    <s v="USA"/>
    <n v="1000000"/>
    <n v="2002"/>
    <n v="6.7"/>
    <s v="Drama"/>
    <m/>
    <m/>
    <m/>
    <n v="0.63659568261010246"/>
    <n v="464126"/>
    <n v="-535874"/>
    <n v="1000000"/>
  </r>
  <r>
    <s v="JosÃ© Luis Valenzuela"/>
    <n v="100"/>
    <n v="428535"/>
    <s v="Comedy|Romance"/>
    <x v="352"/>
    <s v="http://www.imdb.com/title/tt0160498/?ref_=fn_tt_tt_1"/>
    <s v="English"/>
    <s v="USA"/>
    <n v="1000000"/>
    <n v="2000"/>
    <n v="3.6"/>
    <s v="Comedy"/>
    <s v="Romance"/>
    <m/>
    <m/>
    <n v="0.63652915450902225"/>
    <n v="428535"/>
    <n v="-571465"/>
    <n v="1000000"/>
  </r>
  <r>
    <s v="Goran Dukic"/>
    <n v="88"/>
    <n v="104077"/>
    <s v="Comedy|Drama|Fantasy|Romance"/>
    <x v="353"/>
    <s v="http://www.imdb.com/title/tt0477139/?ref_=fn_tt_tt_1"/>
    <s v="English"/>
    <s v="USA"/>
    <n v="1000000"/>
    <n v="2006"/>
    <n v="7.4"/>
    <s v="Comedy"/>
    <s v="Drama"/>
    <s v="Fantasy"/>
    <s v="Romance"/>
    <n v="0.63646250359814349"/>
    <n v="104077"/>
    <n v="-895923"/>
    <n v="1000000"/>
  </r>
  <r>
    <s v="Efram Potelle"/>
    <n v="79"/>
    <n v="279282"/>
    <s v="Comedy|Drama|Romance"/>
    <x v="354"/>
    <s v="http://www.imdb.com/title/tt0357470/?ref_=fn_tt_tt_1"/>
    <s v="English"/>
    <s v="USA"/>
    <n v="1000000"/>
    <n v="2003"/>
    <n v="6.1"/>
    <s v="Comedy"/>
    <s v="Drama"/>
    <s v="Romance"/>
    <m/>
    <n v="0.63639523724045277"/>
    <n v="279282"/>
    <n v="-720718"/>
    <n v="1000000"/>
  </r>
  <r>
    <s v="Joshua Oppenheimer"/>
    <n v="96"/>
    <n v="484221"/>
    <s v="Biography|Crime|Documentary|History"/>
    <x v="355"/>
    <s v="http://www.imdb.com/title/tt2375605/?ref_=fn_tt_tt_1"/>
    <s v="Indonesian"/>
    <s v="UK"/>
    <n v="1000000"/>
    <n v="2012"/>
    <n v="8.1999999999999993"/>
    <s v="Biography"/>
    <s v="Crime"/>
    <s v="Documentary"/>
    <s v="History"/>
    <n v="0.63632820654864819"/>
    <n v="484221"/>
    <n v="-515779"/>
    <n v="1000000"/>
  </r>
  <r>
    <s v="Alex Gibney"/>
    <n v="53"/>
    <n v="274661"/>
    <s v="Crime|Documentary|War"/>
    <x v="356"/>
    <s v="http://www.imdb.com/title/tt0854678/?ref_=fn_tt_tt_1"/>
    <s v="English"/>
    <s v="USA"/>
    <n v="1000000"/>
    <n v="2007"/>
    <n v="7.7"/>
    <s v="Crime"/>
    <s v="Documentary"/>
    <s v="War"/>
    <m/>
    <n v="0.63626146411950146"/>
    <n v="274661"/>
    <n v="-725339"/>
    <n v="1000000"/>
  </r>
  <r>
    <s v="Paul Crowder"/>
    <n v="97"/>
    <n v="144431"/>
    <s v="Documentary|Sport"/>
    <x v="357"/>
    <s v="http://www.imdb.com/title/tt0489247/?ref_=fn_tt_tt_1"/>
    <s v="English"/>
    <s v="UK"/>
    <n v="1000000"/>
    <n v="2006"/>
    <n v="7.3"/>
    <s v="Documentary"/>
    <s v="Sport"/>
    <m/>
    <m/>
    <n v="0.63619430051892734"/>
    <n v="144431"/>
    <n v="-855569"/>
    <n v="1000000"/>
  </r>
  <r>
    <s v="Anthony Powell"/>
    <n v="91"/>
    <n v="287761"/>
    <s v="Adventure|Biography|Documentary|Drama"/>
    <x v="358"/>
    <s v="http://www.imdb.com/title/tt2361700/?ref_=fn_tt_tt_1"/>
    <s v="English"/>
    <s v="New Zealand"/>
    <n v="1000000"/>
    <n v="2013"/>
    <n v="7.6"/>
    <s v="Adventure"/>
    <s v="Biography"/>
    <s v="Documentary"/>
    <s v="Drama"/>
    <n v="0.63612685175931516"/>
    <n v="287761"/>
    <n v="-712239"/>
    <n v="1000000"/>
  </r>
  <r>
    <s v="Kief Davidson"/>
    <n v="93"/>
    <n v="100240"/>
    <s v="Documentary"/>
    <x v="359"/>
    <s v="http://www.imdb.com/title/tt3214286/?ref_=fn_tt_tt_1"/>
    <s v="English"/>
    <s v="Denmark"/>
    <n v="1000000"/>
    <n v="2014"/>
    <n v="6.8"/>
    <s v="Documentary"/>
    <m/>
    <m/>
    <m/>
    <n v="0.63605958483466229"/>
    <n v="100240"/>
    <n v="-899760"/>
    <n v="1000000"/>
  </r>
  <r>
    <s v="Johnny Remo"/>
    <n v="112"/>
    <n v="96734"/>
    <s v="Action|Drama"/>
    <x v="360"/>
    <s v="http://www.imdb.com/title/tt1907639/?ref_=fn_tt_tt_1"/>
    <s v="English"/>
    <s v="USA"/>
    <n v="1000000"/>
    <n v="2012"/>
    <n v="5.6"/>
    <s v="Action"/>
    <s v="Drama"/>
    <m/>
    <m/>
    <n v="0.63599193446458213"/>
    <n v="96734"/>
    <n v="-903266"/>
    <n v="1000000"/>
  </r>
  <r>
    <s v="John Hamburg"/>
    <n v="88"/>
    <n v="21210"/>
    <s v="Comedy|Crime"/>
    <x v="361"/>
    <s v="http://www.imdb.com/title/tt0120813/?ref_=fn_tt_tt_1"/>
    <s v="English"/>
    <s v="USA"/>
    <n v="1000000"/>
    <n v="1998"/>
    <n v="6.1"/>
    <s v="Comedy"/>
    <s v="Crime"/>
    <m/>
    <m/>
    <n v="0.63592421470935756"/>
    <n v="21210"/>
    <n v="-978790"/>
    <n v="1000000"/>
  </r>
  <r>
    <s v="Nickolas Perry"/>
    <n v="105"/>
    <m/>
    <s v="Crime|Drama|Romance"/>
    <x v="362"/>
    <s v="http://www.imdb.com/title/tt0155197/?ref_=fn_tt_tt_1"/>
    <s v="English"/>
    <s v="USA"/>
    <n v="1000000"/>
    <n v="1999"/>
    <n v="5.2"/>
    <s v="Crime"/>
    <s v="Drama"/>
    <s v="Romance"/>
    <m/>
    <n v="0.63585630256896331"/>
    <n v="25035665"/>
    <n v="24035665"/>
    <n v="1000000"/>
  </r>
  <r>
    <s v="Craig Mazin"/>
    <n v="82"/>
    <n v="12996"/>
    <s v="Action|Comedy|Fantasy|Sci-Fi"/>
    <x v="363"/>
    <s v="http://www.imdb.com/title/tt0181836/?ref_=fn_tt_tt_1"/>
    <s v="English"/>
    <s v="USA"/>
    <n v="1000000"/>
    <n v="2000"/>
    <n v="6"/>
    <s v="Action"/>
    <s v="Comedy"/>
    <s v="Fantasy"/>
    <s v="Sci-Fi"/>
    <n v="0.63585630256896331"/>
    <n v="12996"/>
    <n v="-987004"/>
    <n v="1000000"/>
  </r>
  <r>
    <s v="Becky Smith"/>
    <n v="89"/>
    <m/>
    <s v="Comedy|Romance"/>
    <x v="364"/>
    <s v="http://www.imdb.com/title/tt1130087/?ref_=fn_tt_tt_1"/>
    <s v="English"/>
    <s v="USA"/>
    <n v="1000000"/>
    <n v="2009"/>
    <n v="6.3"/>
    <s v="Comedy"/>
    <s v="Romance"/>
    <m/>
    <m/>
    <n v="0.63578831266348046"/>
    <n v="25035665"/>
    <n v="24035665"/>
    <n v="1000000"/>
  </r>
  <r>
    <s v="Eric Nicholas"/>
    <n v="78"/>
    <n v="10018"/>
    <s v="Crime|Drama|Thriller"/>
    <x v="365"/>
    <s v="http://www.imdb.com/title/tt0472259/?ref_=fn_tt_tt_1"/>
    <s v="English"/>
    <s v="USA"/>
    <n v="1000000"/>
    <n v="2006"/>
    <n v="6.1"/>
    <s v="Crime"/>
    <s v="Drama"/>
    <s v="Thriller"/>
    <m/>
    <n v="0.63578831266348046"/>
    <n v="10018"/>
    <n v="-989982"/>
    <n v="1000000"/>
  </r>
  <r>
    <s v="Benjamin Dickinson"/>
    <n v="97"/>
    <n v="62480"/>
    <s v="Drama|Sci-Fi"/>
    <x v="366"/>
    <s v="http://www.imdb.com/title/tt3277624/?ref_=fn_tt_tt_1"/>
    <s v="English"/>
    <s v="USA"/>
    <n v="1000000"/>
    <n v="2015"/>
    <n v="5.5"/>
    <s v="Drama"/>
    <s v="Sci-Fi"/>
    <m/>
    <m/>
    <n v="0.63572025381571273"/>
    <n v="62480"/>
    <n v="-937520"/>
    <n v="1000000"/>
  </r>
  <r>
    <s v="Hal Haberman"/>
    <n v="81"/>
    <n v="6387"/>
    <s v="Comedy|Drama|Sci-Fi"/>
    <x v="367"/>
    <s v="http://www.imdb.com/title/tt0479162/?ref_=fn_tt_tt_1"/>
    <s v="English"/>
    <s v="USA"/>
    <n v="1000000"/>
    <n v="2006"/>
    <n v="6.9"/>
    <s v="Comedy"/>
    <s v="Drama"/>
    <s v="Sci-Fi"/>
    <m/>
    <n v="0.63565222067004834"/>
    <n v="6387"/>
    <n v="-993613"/>
    <n v="1000000"/>
  </r>
  <r>
    <s v="A. Raven Cruz"/>
    <n v="97"/>
    <m/>
    <s v="Action|Adventure|Comedy|Fantasy|Sci-Fi"/>
    <x v="368"/>
    <s v="http://www.imdb.com/title/tt0401462/?ref_=fn_tt_tt_1"/>
    <s v="English"/>
    <s v="USA"/>
    <n v="1000000"/>
    <n v="2005"/>
    <n v="1.9"/>
    <s v="Action"/>
    <s v="Adventure"/>
    <s v="Comedy"/>
    <s v="Fantasy"/>
    <n v="0.63558402767226307"/>
    <n v="25035665"/>
    <n v="24035665"/>
    <n v="1000000"/>
  </r>
  <r>
    <s v="Brian Trenchard-Smith"/>
    <n v="88"/>
    <n v="721"/>
    <s v="Action|Drama"/>
    <x v="369"/>
    <s v="http://www.imdb.com/title/tt0487156/?ref_=fn_tt_tt_1"/>
    <s v="English"/>
    <s v="Germany"/>
    <n v="1000000"/>
    <n v="2006"/>
    <n v="4.0999999999999996"/>
    <s v="Action"/>
    <s v="Drama"/>
    <m/>
    <m/>
    <n v="0.63558402767226307"/>
    <n v="721"/>
    <n v="-999279"/>
    <n v="1000000"/>
  </r>
  <r>
    <s v="Amat Escalante"/>
    <n v="105"/>
    <m/>
    <s v="Crime|Drama|Romance"/>
    <x v="370"/>
    <s v="http://www.imdb.com/title/tt2852376/?ref_=fn_tt_tt_1"/>
    <s v="Spanish"/>
    <s v="Mexico"/>
    <n v="1000000"/>
    <n v="2013"/>
    <n v="6.8"/>
    <s v="Crime"/>
    <s v="Drama"/>
    <s v="Romance"/>
    <m/>
    <n v="0.63551576084132644"/>
    <n v="25035665"/>
    <n v="24035665"/>
    <n v="1000000"/>
  </r>
  <r>
    <s v="Wajahat Rauf"/>
    <n v="143"/>
    <m/>
    <s v="Comedy|Family"/>
    <x v="371"/>
    <s v="http://www.imdb.com/title/tt4590482/?ref_=fn_tt_tt_1"/>
    <s v="Urdu"/>
    <s v="Pakistan"/>
    <n v="1000000"/>
    <n v="2015"/>
    <n v="7"/>
    <s v="Comedy"/>
    <s v="Family"/>
    <m/>
    <m/>
    <n v="0.63551576084132644"/>
    <n v="25035665"/>
    <n v="24035665"/>
    <n v="1000000"/>
  </r>
  <r>
    <s v="Katherine Brooks"/>
    <n v="76"/>
    <m/>
    <s v="Drama|Romance"/>
    <x v="372"/>
    <s v="http://www.imdb.com/title/tt0323120/?ref_=fn_tt_tt_1"/>
    <s v="English"/>
    <s v="USA"/>
    <n v="1000000"/>
    <n v="2006"/>
    <n v="6.7"/>
    <s v="Drama"/>
    <s v="Romance"/>
    <m/>
    <m/>
    <n v="0.63551576084132644"/>
    <n v="25035665"/>
    <n v="24035665"/>
    <n v="1000000"/>
  </r>
  <r>
    <s v="David Cross"/>
    <n v="96"/>
    <m/>
    <s v="Comedy|Drama"/>
    <x v="373"/>
    <s v="http://www.imdb.com/title/tt3145220/?ref_=fn_tt_tt_1"/>
    <s v="English"/>
    <s v="USA"/>
    <n v="1000000"/>
    <n v="2014"/>
    <n v="5.8"/>
    <s v="Comedy"/>
    <s v="Drama"/>
    <m/>
    <m/>
    <n v="0.63551576084132644"/>
    <n v="25035665"/>
    <n v="24035665"/>
    <n v="1000000"/>
  </r>
  <r>
    <s v="Randall Rubin"/>
    <n v="99"/>
    <m/>
    <s v="Crime|Drama|Thriller"/>
    <x v="374"/>
    <s v="http://www.imdb.com/title/tt0425151/?ref_=fn_tt_tt_1"/>
    <s v="English"/>
    <s v="USA"/>
    <n v="1000000"/>
    <n v="2006"/>
    <n v="6.2"/>
    <s v="Crime"/>
    <s v="Drama"/>
    <s v="Thriller"/>
    <m/>
    <n v="0.63551576084132644"/>
    <n v="25035665"/>
    <n v="24035665"/>
    <n v="1000000"/>
  </r>
  <r>
    <s v="Robert Bennett"/>
    <n v="90"/>
    <m/>
    <s v="Comedy"/>
    <x v="375"/>
    <s v="http://www.imdb.com/title/tt1414361/?ref_=fn_tt_tt_1"/>
    <s v="English"/>
    <s v="USA"/>
    <n v="1000000"/>
    <n v="2009"/>
    <n v="2.8"/>
    <s v="Comedy"/>
    <m/>
    <m/>
    <m/>
    <n v="0.63551576084132644"/>
    <n v="25035665"/>
    <n v="24035665"/>
    <n v="1000000"/>
  </r>
  <r>
    <s v="Mary Pat Kelly"/>
    <n v="87"/>
    <m/>
    <s v="Drama"/>
    <x v="376"/>
    <s v="http://www.imdb.com/title/tt0393616/?ref_=fn_tt_tt_1"/>
    <s v="English"/>
    <s v="USA"/>
    <n v="1000000"/>
    <n v="2004"/>
    <n v="5.8"/>
    <s v="Drama"/>
    <m/>
    <m/>
    <m/>
    <n v="0.63551576084132644"/>
    <n v="25035665"/>
    <n v="24035665"/>
    <n v="1000000"/>
  </r>
  <r>
    <s v="Charlie Levi"/>
    <n v="90"/>
    <m/>
    <s v="Drama"/>
    <x v="377"/>
    <s v="http://www.imdb.com/title/tt0867270/?ref_=fn_tt_tt_1"/>
    <s v="English"/>
    <s v="USA"/>
    <n v="1000000"/>
    <n v="2008"/>
    <n v="6.1"/>
    <s v="Drama"/>
    <m/>
    <m/>
    <m/>
    <n v="0.63551576084132644"/>
    <n v="25035665"/>
    <n v="24035665"/>
    <n v="1000000"/>
  </r>
  <r>
    <s v="David DeCoteau"/>
    <n v="83"/>
    <m/>
    <s v="Horror"/>
    <x v="378"/>
    <s v="http://www.imdb.com/title/tt2149137/?ref_=fn_tt_tt_1"/>
    <s v="English"/>
    <s v="USA"/>
    <n v="1000000"/>
    <n v="2012"/>
    <n v="2.2000000000000002"/>
    <s v="Horror"/>
    <m/>
    <m/>
    <m/>
    <n v="0.63551576084132644"/>
    <n v="25035665"/>
    <n v="24035665"/>
    <n v="1000000"/>
  </r>
  <r>
    <s v="Stefan C. Schaefer"/>
    <n v="90"/>
    <m/>
    <s v="Comedy|Drama|Romance"/>
    <x v="379"/>
    <s v="http://www.imdb.com/title/tt1679248/?ref_=fn_tt_tt_1"/>
    <s v="English"/>
    <s v="USA"/>
    <n v="1000000"/>
    <n v="2011"/>
    <n v="5.7"/>
    <s v="Comedy"/>
    <s v="Drama"/>
    <s v="Romance"/>
    <m/>
    <n v="0.63551576084132644"/>
    <n v="25035665"/>
    <n v="24035665"/>
    <n v="1000000"/>
  </r>
  <r>
    <s v="Michael Taliferro"/>
    <n v="138"/>
    <m/>
    <s v="Comedy|Music"/>
    <x v="380"/>
    <s v="http://www.imdb.com/title/tt0826751/?ref_=fn_tt_tt_1"/>
    <s v="English"/>
    <s v="USA"/>
    <n v="1000000"/>
    <n v="2009"/>
    <n v="3.4"/>
    <s v="Comedy"/>
    <s v="Music"/>
    <m/>
    <m/>
    <n v="0.63551576084132644"/>
    <n v="25035665"/>
    <n v="24035665"/>
    <n v="1000000"/>
  </r>
  <r>
    <s v="David DeCoteau"/>
    <n v="84"/>
    <m/>
    <s v="Western"/>
    <x v="381"/>
    <s v="http://www.imdb.com/title/tt3359872/?ref_=fn_tt_tt_1"/>
    <s v="English"/>
    <s v="USA"/>
    <n v="1000000"/>
    <n v="2014"/>
    <n v="3.8"/>
    <s v="Western"/>
    <m/>
    <m/>
    <m/>
    <n v="0.63551576084132644"/>
    <n v="25035665"/>
    <n v="24035665"/>
    <n v="1000000"/>
  </r>
  <r>
    <s v="Robert Heath"/>
    <n v="96"/>
    <m/>
    <s v="Horror|Mystery"/>
    <x v="382"/>
    <s v="http://www.imdb.com/title/tt1838722/?ref_=fn_tt_tt_1"/>
    <s v="English"/>
    <s v="UK"/>
    <n v="1000000"/>
    <n v="2012"/>
    <n v="5.6"/>
    <s v="Horror"/>
    <s v="Mystery"/>
    <m/>
    <m/>
    <n v="0.63551576084132644"/>
    <n v="25035665"/>
    <n v="24035665"/>
    <n v="1000000"/>
  </r>
  <r>
    <s v="D. Stevens"/>
    <n v="94"/>
    <m/>
    <s v="Drama|Thriller"/>
    <x v="383"/>
    <s v="http://www.imdb.com/title/tt0825728/?ref_=fn_tt_tt_1"/>
    <s v="English"/>
    <s v="USA"/>
    <n v="1000000"/>
    <n v="2006"/>
    <n v="3.9"/>
    <s v="Drama"/>
    <s v="Thriller"/>
    <m/>
    <m/>
    <n v="0.63551576084132644"/>
    <n v="25035665"/>
    <n v="24035665"/>
    <n v="1000000"/>
  </r>
  <r>
    <s v="Jeffrey St. Jules"/>
    <n v="90"/>
    <m/>
    <s v="Drama|Musical|Sci-Fi"/>
    <x v="384"/>
    <s v="http://www.imdb.com/title/tt2655734/?ref_=fn_tt_tt_1"/>
    <s v="English"/>
    <s v="Canada"/>
    <n v="1000000"/>
    <n v="2014"/>
    <n v="5.4"/>
    <s v="Drama"/>
    <s v="Musical"/>
    <s v="Sci-Fi"/>
    <m/>
    <n v="0.63551576084132644"/>
    <n v="25035665"/>
    <n v="24035665"/>
    <n v="1000000"/>
  </r>
  <r>
    <s v="Robert Hall"/>
    <n v="95"/>
    <m/>
    <s v="Horror"/>
    <x v="385"/>
    <s v="http://www.imdb.com/title/tt2165765/?ref_=fn_tt_tt_1"/>
    <s v="English"/>
    <s v="USA"/>
    <n v="1000000"/>
    <n v="2015"/>
    <n v="5.2"/>
    <s v="Horror"/>
    <m/>
    <m/>
    <m/>
    <n v="0.63551576084132644"/>
    <n v="25035665"/>
    <n v="24035665"/>
    <n v="1000000"/>
  </r>
  <r>
    <s v="K. King"/>
    <n v="93"/>
    <m/>
    <s v="Action|Comedy|Horror"/>
    <x v="386"/>
    <s v="http://www.imdb.com/title/tt2446502/?ref_=fn_tt_tt_1"/>
    <s v="English"/>
    <s v="USA"/>
    <n v="1000000"/>
    <n v="2013"/>
    <n v="3.5"/>
    <s v="Action"/>
    <s v="Comedy"/>
    <s v="Horror"/>
    <m/>
    <n v="0.63551576084132644"/>
    <n v="25035665"/>
    <n v="24035665"/>
    <n v="1000000"/>
  </r>
  <r>
    <s v="Jonathan Meyers"/>
    <n v="111"/>
    <m/>
    <s v="Drama"/>
    <x v="387"/>
    <s v="http://www.imdb.com/title/tt1604100/?ref_=fn_tt_tt_1"/>
    <s v="English"/>
    <s v="USA"/>
    <n v="1000000"/>
    <n v="2014"/>
    <n v="5.3"/>
    <s v="Drama"/>
    <m/>
    <m/>
    <m/>
    <n v="0.63551576084132644"/>
    <n v="25035665"/>
    <n v="24035665"/>
    <n v="1000000"/>
  </r>
  <r>
    <s v="Tommy Oliver"/>
    <n v="90"/>
    <m/>
    <s v="Drama"/>
    <x v="388"/>
    <s v="http://www.imdb.com/title/tt2388621/?ref_=fn_tt_tt_1"/>
    <s v="English"/>
    <s v="USA"/>
    <n v="1000000"/>
    <n v="2013"/>
    <n v="7.1"/>
    <s v="Drama"/>
    <m/>
    <m/>
    <m/>
    <n v="0.63551576084132644"/>
    <n v="25035665"/>
    <n v="24035665"/>
    <n v="1000000"/>
  </r>
  <r>
    <s v="Caryn Waechter"/>
    <n v="104"/>
    <m/>
    <s v="Drama|Mystery|Thriller"/>
    <x v="389"/>
    <s v="http://www.imdb.com/title/tt1015471/?ref_=fn_tt_tt_1"/>
    <s v="English"/>
    <s v="USA"/>
    <n v="1000000"/>
    <n v="2014"/>
    <n v="6.3"/>
    <s v="Drama"/>
    <s v="Mystery"/>
    <s v="Thriller"/>
    <m/>
    <n v="0.63551576084132644"/>
    <n v="25035665"/>
    <n v="24035665"/>
    <n v="1000000"/>
  </r>
  <r>
    <s v="Brian Baugh"/>
    <n v="120"/>
    <n v="3773863"/>
    <s v="Drama"/>
    <x v="390"/>
    <s v="http://www.imdb.com/title/tt1270286/?ref_=fn_tt_tt_1"/>
    <s v="English"/>
    <s v="USA"/>
    <n v="1000000"/>
    <n v="2009"/>
    <n v="7.1"/>
    <s v="Drama"/>
    <m/>
    <m/>
    <m/>
    <n v="0.63551576084132644"/>
    <n v="3773863"/>
    <n v="2773863"/>
    <n v="1000000"/>
  </r>
  <r>
    <s v="Kiyoshi Kurosawa"/>
    <n v="111"/>
    <n v="94596"/>
    <s v="Crime|Horror|Mystery|Thriller"/>
    <x v="391"/>
    <s v="http://www.imdb.com/title/tt0123948/?ref_=fn_tt_tt_1"/>
    <s v="Japanese"/>
    <s v="Japan"/>
    <n v="1000000"/>
    <n v="1997"/>
    <n v="7.4"/>
    <s v="Crime"/>
    <s v="Horror"/>
    <s v="Mystery"/>
    <s v="Thriller"/>
    <n v="0.63545414596451066"/>
    <n v="94596"/>
    <n v="-905404"/>
    <n v="1000000"/>
  </r>
  <r>
    <s v="Jeremy Saulnier"/>
    <n v="90"/>
    <n v="258113"/>
    <s v="Crime|Drama|Thriller"/>
    <x v="392"/>
    <s v="http://www.imdb.com/title/tt2359024/?ref_=fn_tt_tt_1"/>
    <s v="English"/>
    <s v="USA"/>
    <n v="1066167"/>
    <n v="2013"/>
    <n v="7.1"/>
    <s v="Crime"/>
    <s v="Drama"/>
    <s v="Thriller"/>
    <m/>
    <n v="0.63538591556181301"/>
    <n v="258113"/>
    <n v="-808054"/>
    <n v="1066167"/>
  </r>
  <r>
    <s v="Newt Arnold"/>
    <n v="92"/>
    <n v="11806119"/>
    <s v="Action|Biography|Drama|Sport"/>
    <x v="393"/>
    <s v="http://www.imdb.com/title/tt0092675/?ref_=fn_tt_tt_1"/>
    <s v="English"/>
    <s v="USA"/>
    <n v="1100000"/>
    <n v="1988"/>
    <n v="6.8"/>
    <s v="Action"/>
    <s v="Biography"/>
    <s v="Drama"/>
    <s v="Sport"/>
    <n v="0.63531798051826782"/>
    <n v="11806119"/>
    <n v="10706119"/>
    <n v="1100000"/>
  </r>
  <r>
    <s v="Jeff Burr"/>
    <n v="92"/>
    <n v="1400000"/>
    <s v="Action|Drama|Horror|Thriller"/>
    <x v="394"/>
    <s v="http://www.imdb.com/title/tt0091671/?ref_=fn_tt_tt_1"/>
    <s v="English"/>
    <s v="USA"/>
    <n v="1100000"/>
    <n v="1987"/>
    <n v="5.9"/>
    <s v="Action"/>
    <s v="Drama"/>
    <s v="Horror"/>
    <s v="Thriller"/>
    <n v="0.63527225732486992"/>
    <n v="1400000"/>
    <n v="300000"/>
    <n v="1100000"/>
  </r>
  <r>
    <s v="Panos Cosmatos"/>
    <n v="110"/>
    <n v="56129"/>
    <s v="Sci-Fi|Thriller"/>
    <x v="395"/>
    <s v="http://www.imdb.com/title/tt1534085/?ref_=fn_tt_tt_1"/>
    <s v="English"/>
    <s v="Canada"/>
    <n v="1100000"/>
    <n v="2010"/>
    <n v="6.1"/>
    <s v="Sci-Fi"/>
    <s v="Thriller"/>
    <m/>
    <m/>
    <n v="0.6352062301171072"/>
    <n v="56129"/>
    <n v="-1043871"/>
    <n v="1100000"/>
  </r>
  <r>
    <s v="Gareth Evans"/>
    <n v="102"/>
    <n v="4105123"/>
    <s v="Action|Crime|Thriller"/>
    <x v="396"/>
    <s v="http://www.imdb.com/title/tt1899353/?ref_=fn_tt_tt_1"/>
    <s v="Indonesian"/>
    <s v="Indonesia"/>
    <n v="1100000"/>
    <n v="2011"/>
    <n v="7.6"/>
    <s v="Action"/>
    <s v="Crime"/>
    <s v="Thriller"/>
    <m/>
    <n v="0.63513781171257722"/>
    <n v="4105123"/>
    <n v="3005123"/>
    <n v="1100000"/>
  </r>
  <r>
    <s v="Matthew R. Anderson"/>
    <n v="89"/>
    <m/>
    <s v="Action|Horror|Sci-Fi"/>
    <x v="397"/>
    <s v="http://www.imdb.com/title/tt0923653/?ref_=fn_tt_tt_1"/>
    <s v="English"/>
    <s v="USA"/>
    <n v="1100000"/>
    <n v="2010"/>
    <n v="3"/>
    <s v="Action"/>
    <s v="Horror"/>
    <s v="Sci-Fi"/>
    <m/>
    <n v="0.63507655308096067"/>
    <n v="25035665"/>
    <n v="23935665"/>
    <n v="1100000"/>
  </r>
  <r>
    <s v="Joe Marino"/>
    <n v="76"/>
    <m/>
    <s v="Horror"/>
    <x v="398"/>
    <s v="http://www.imdb.com/title/tt3043194/?ref_=fn_tt_tt_1"/>
    <s v="English"/>
    <s v="Italy"/>
    <n v="1100000"/>
    <n v="2013"/>
    <n v="2.6"/>
    <s v="Horror"/>
    <m/>
    <m/>
    <m/>
    <n v="0.63507655308096067"/>
    <n v="25035665"/>
    <n v="23935665"/>
    <n v="1100000"/>
  </r>
  <r>
    <s v="Mona Fastvold"/>
    <n v="91"/>
    <m/>
    <s v="Drama"/>
    <x v="399"/>
    <s v="http://www.imdb.com/title/tt2723576/?ref_=fn_tt_tt_1"/>
    <s v="English"/>
    <s v="Norway"/>
    <n v="1100000"/>
    <n v="2014"/>
    <n v="4.9000000000000004"/>
    <s v="Drama"/>
    <m/>
    <m/>
    <m/>
    <n v="0.63507655308096067"/>
    <n v="25035665"/>
    <n v="23935665"/>
    <n v="1100000"/>
  </r>
  <r>
    <s v="Terence Young"/>
    <n v="110"/>
    <n v="16067035"/>
    <s v="Action|Adventure|Thriller"/>
    <x v="400"/>
    <s v="http://www.imdb.com/title/tt0055928/?ref_=fn_tt_tt_1"/>
    <s v="English"/>
    <s v="UK"/>
    <n v="1100000"/>
    <n v="1962"/>
    <n v="7.3"/>
    <s v="Action"/>
    <s v="Adventure"/>
    <s v="Thriller"/>
    <m/>
    <n v="0.63507655308096067"/>
    <n v="16067035"/>
    <n v="14967035"/>
    <n v="1100000"/>
  </r>
  <r>
    <s v="Andrew Steggall"/>
    <n v="109"/>
    <m/>
    <s v="Drama|Family|Romance"/>
    <x v="401"/>
    <s v="http://www.imdb.com/title/tt2248739/?ref_=fn_tt_tt_1"/>
    <s v="English"/>
    <s v="UK"/>
    <n v="1100000"/>
    <n v="2015"/>
    <n v="7"/>
    <s v="Drama"/>
    <s v="Family"/>
    <s v="Romance"/>
    <m/>
    <n v="0.63504009985305443"/>
    <n v="25035665"/>
    <n v="23935665"/>
    <n v="1100000"/>
  </r>
  <r>
    <s v="Harmage Singh Kalirai"/>
    <n v="90"/>
    <m/>
    <s v="Comedy|Drama|Romance"/>
    <x v="402"/>
    <s v="http://www.imdb.com/title/tt0449000/?ref_=fn_tt_tt_1"/>
    <s v="English"/>
    <s v="UK"/>
    <n v="1200000"/>
    <n v="2005"/>
    <n v="5.8"/>
    <s v="Comedy"/>
    <s v="Drama"/>
    <s v="Romance"/>
    <m/>
    <n v="0.63504009985305443"/>
    <n v="25035665"/>
    <n v="23835665"/>
    <n v="1200000"/>
  </r>
  <r>
    <s v="Steven Soderbergh"/>
    <n v="100"/>
    <n v="24741700"/>
    <s v="Drama"/>
    <x v="403"/>
    <s v="http://www.imdb.com/title/tt0098724/?ref_=fn_tt_tt_1"/>
    <s v="English"/>
    <s v="USA"/>
    <n v="1200000"/>
    <n v="1989"/>
    <n v="7.2"/>
    <s v="Drama"/>
    <m/>
    <m/>
    <m/>
    <n v="0.63504009985305443"/>
    <n v="24741700"/>
    <n v="23541700"/>
    <n v="1200000"/>
  </r>
  <r>
    <s v="James Wan"/>
    <n v="103"/>
    <n v="55153403"/>
    <s v="Horror|Mystery|Thriller"/>
    <x v="404"/>
    <s v="http://www.imdb.com/title/tt0387564/?ref_=fn_tt_tt_1"/>
    <s v="English"/>
    <s v="USA"/>
    <n v="1200000"/>
    <n v="2004"/>
    <n v="7.7"/>
    <s v="Horror"/>
    <s v="Mystery"/>
    <s v="Thriller"/>
    <m/>
    <n v="0.63502482058804333"/>
    <n v="55153403"/>
    <n v="53953403"/>
    <n v="1200000"/>
  </r>
  <r>
    <s v="Jay Chandrasekhar"/>
    <n v="100"/>
    <n v="18488314"/>
    <s v="Comedy|Crime|Mystery"/>
    <x v="405"/>
    <s v="http://www.imdb.com/title/tt0247745/?ref_=fn_tt_tt_1"/>
    <s v="English"/>
    <s v="USA"/>
    <n v="1200000"/>
    <n v="2001"/>
    <n v="7.1"/>
    <s v="Comedy"/>
    <s v="Crime"/>
    <s v="Mystery"/>
    <m/>
    <n v="0.63510576401482477"/>
    <n v="18488314"/>
    <n v="17288314"/>
    <n v="1200000"/>
  </r>
  <r>
    <s v="Kenneth Lonergan"/>
    <n v="111"/>
    <n v="9180275"/>
    <s v="Drama"/>
    <x v="406"/>
    <s v="http://www.imdb.com/title/tt0203230/?ref_=fn_tt_tt_1"/>
    <s v="English"/>
    <s v="USA"/>
    <n v="1200000"/>
    <n v="2000"/>
    <n v="7.7"/>
    <s v="Drama"/>
    <m/>
    <m/>
    <m/>
    <n v="0.63507490804946898"/>
    <n v="9180275"/>
    <n v="7980275"/>
    <n v="1200000"/>
  </r>
  <r>
    <s v="Alfred Hitchcock"/>
    <n v="99"/>
    <m/>
    <s v="Comedy|Mystery|Romance"/>
    <x v="407"/>
    <s v="http://www.imdb.com/title/tt0048750/?ref_=fn_tt_tt_1"/>
    <s v="English"/>
    <s v="USA"/>
    <n v="1200000"/>
    <n v="1955"/>
    <n v="7.2"/>
    <s v="Comedy"/>
    <s v="Mystery"/>
    <s v="Romance"/>
    <m/>
    <n v="0.63502345087750167"/>
    <n v="25035665"/>
    <n v="23835665"/>
    <n v="1200000"/>
  </r>
  <r>
    <s v="Jamie Babbit"/>
    <n v="85"/>
    <n v="2199853"/>
    <s v="Comedy|Drama"/>
    <x v="408"/>
    <s v="http://www.imdb.com/title/tt0179116/?ref_=fn_tt_tt_1"/>
    <s v="English"/>
    <s v="USA"/>
    <n v="1200000"/>
    <n v="1999"/>
    <n v="6.6"/>
    <s v="Comedy"/>
    <s v="Drama"/>
    <m/>
    <m/>
    <n v="0.63502345087750167"/>
    <n v="2199853"/>
    <n v="999853"/>
    <n v="1200000"/>
  </r>
  <r>
    <s v="David Boyd"/>
    <n v="113"/>
    <n v="2859955"/>
    <s v="Drama|Sport"/>
    <x v="409"/>
    <s v="http://www.imdb.com/title/tt2051894/?ref_=fn_tt_tt_1"/>
    <s v="English"/>
    <s v="USA"/>
    <n v="1200000"/>
    <n v="2013"/>
    <n v="6"/>
    <s v="Drama"/>
    <s v="Sport"/>
    <m/>
    <m/>
    <n v="0.63495858996473842"/>
    <n v="2859955"/>
    <n v="1659955"/>
    <n v="1200000"/>
  </r>
  <r>
    <s v="Quentin Tarantino"/>
    <n v="99"/>
    <n v="2812029"/>
    <s v="Crime|Drama|Thriller"/>
    <x v="410"/>
    <s v="http://www.imdb.com/title/tt0105236/?ref_=fn_tt_tt_1"/>
    <s v="English"/>
    <s v="USA"/>
    <n v="1200000"/>
    <n v="1992"/>
    <n v="8.4"/>
    <s v="Crime"/>
    <s v="Drama"/>
    <s v="Thriller"/>
    <m/>
    <n v="0.63489485668349122"/>
    <n v="2812029"/>
    <n v="1612029"/>
    <n v="1200000"/>
  </r>
  <r>
    <s v="Sergio Leone"/>
    <n v="142"/>
    <n v="6100000"/>
    <s v="Western"/>
    <x v="411"/>
    <s v="http://www.imdb.com/title/tt0060196/?ref_=fn_tt_tt_1"/>
    <s v="Italian"/>
    <s v="Italy"/>
    <n v="1200000"/>
    <n v="1966"/>
    <n v="8.9"/>
    <s v="Western"/>
    <m/>
    <m/>
    <m/>
    <n v="0.63483097789693321"/>
    <n v="6100000"/>
    <n v="4900000"/>
    <n v="1200000"/>
  </r>
  <r>
    <s v="Steve Taylor"/>
    <n v="108"/>
    <n v="594904"/>
    <s v="Comedy|Drama"/>
    <x v="412"/>
    <s v="http://www.imdb.com/title/tt1758575/?ref_=fn_tt_tt_1"/>
    <s v="English"/>
    <s v="USA"/>
    <n v="1200000"/>
    <n v="2012"/>
    <n v="6"/>
    <s v="Comedy"/>
    <s v="Drama"/>
    <m/>
    <m/>
    <n v="0.63477319538845112"/>
    <n v="594904"/>
    <n v="-605096"/>
    <n v="1200000"/>
  </r>
  <r>
    <s v="Kurt Voss"/>
    <n v="88"/>
    <n v="58936"/>
    <s v="Comedy|Music"/>
    <x v="413"/>
    <s v="http://www.imdb.com/title/tt0283323/?ref_=fn_tt_tt_1"/>
    <s v="English"/>
    <s v="USA"/>
    <n v="1200000"/>
    <n v="2001"/>
    <n v="6.1"/>
    <s v="Comedy"/>
    <s v="Music"/>
    <m/>
    <m/>
    <n v="0.63470527290685153"/>
    <n v="58936"/>
    <n v="-1141064"/>
    <n v="1200000"/>
  </r>
  <r>
    <s v="LÃ©a Pool"/>
    <n v="97"/>
    <n v="24784"/>
    <s v="Documentary"/>
    <x v="414"/>
    <s v="http://www.imdb.com/title/tt2035599/?ref_=fn_tt_tt_1"/>
    <s v="English"/>
    <s v="Canada"/>
    <n v="1200000"/>
    <n v="2011"/>
    <n v="7.4"/>
    <s v="Documentary"/>
    <m/>
    <m/>
    <m/>
    <n v="0.63463636297062409"/>
    <n v="24784"/>
    <n v="-1175216"/>
    <n v="1200000"/>
  </r>
  <r>
    <s v="James David Pasternak"/>
    <n v="85"/>
    <n v="7826"/>
    <s v="Comedy|Documentary"/>
    <x v="415"/>
    <s v="http://www.imdb.com/title/tt0976025/?ref_=fn_tt_tt_1"/>
    <s v="English"/>
    <s v="USA"/>
    <n v="1200000"/>
    <n v="2007"/>
    <n v="6.2"/>
    <s v="Comedy"/>
    <s v="Documentary"/>
    <m/>
    <m/>
    <n v="0.6345673292852908"/>
    <n v="7826"/>
    <n v="-1192174"/>
    <n v="1200000"/>
  </r>
  <r>
    <s v="Tom Sanchez"/>
    <n v="110"/>
    <n v="3830"/>
    <s v="Comedy|Drama"/>
    <x v="416"/>
    <s v="http://www.imdb.com/title/tt1349485/?ref_=fn_tt_tt_1"/>
    <s v="Spanish"/>
    <s v="USA"/>
    <n v="1200000"/>
    <n v="2013"/>
    <n v="7.2"/>
    <s v="Comedy"/>
    <s v="Drama"/>
    <m/>
    <m/>
    <n v="0.63449820114569244"/>
    <n v="3830"/>
    <n v="-1196170"/>
    <n v="1200000"/>
  </r>
  <r>
    <s v="Michael Curtiz"/>
    <n v="100"/>
    <m/>
    <s v="Action|Adventure|Romance|War"/>
    <x v="417"/>
    <s v="http://www.imdb.com/title/tt0027438/?ref_=fn_tt_tt_1"/>
    <s v="English"/>
    <s v="USA"/>
    <n v="1200000"/>
    <n v="1936"/>
    <n v="7.1"/>
    <s v="Action"/>
    <s v="Adventure"/>
    <s v="Romance"/>
    <s v="War"/>
    <n v="0.63442900063373964"/>
    <n v="25035665"/>
    <n v="23835665"/>
    <n v="1200000"/>
  </r>
  <r>
    <s v="Justin Thomas Ostensen"/>
    <n v="99"/>
    <m/>
    <s v="Thriller"/>
    <x v="418"/>
    <s v="http://www.imdb.com/title/tt1641388/?ref_=fn_tt_tt_1"/>
    <s v="English"/>
    <s v="Canada"/>
    <n v="1200000"/>
    <n v="2011"/>
    <n v="4.5"/>
    <s v="Thriller"/>
    <m/>
    <m/>
    <m/>
    <n v="0.63442900063373964"/>
    <n v="25035665"/>
    <n v="23835665"/>
    <n v="1200000"/>
  </r>
  <r>
    <s v="Brenton Spencer"/>
    <n v="84"/>
    <m/>
    <s v="Action|Horror|Mystery|Thriller"/>
    <x v="419"/>
    <s v="http://www.imdb.com/title/tt2180333/?ref_=fn_tt_tt_1"/>
    <s v="English"/>
    <s v="Canada"/>
    <n v="1200000"/>
    <n v="2012"/>
    <n v="3.8"/>
    <s v="Action"/>
    <s v="Horror"/>
    <s v="Mystery"/>
    <s v="Thriller"/>
    <n v="0.63442900063373964"/>
    <n v="25035665"/>
    <n v="23835665"/>
    <n v="1200000"/>
  </r>
  <r>
    <s v="Ossie Davis"/>
    <n v="97"/>
    <m/>
    <s v="Action|Comedy"/>
    <x v="420"/>
    <s v="http://www.imdb.com/title/tt0065579/?ref_=fn_tt_tt_1"/>
    <s v="English"/>
    <s v="USA"/>
    <n v="1200000"/>
    <n v="1970"/>
    <n v="6.6"/>
    <s v="Action"/>
    <s v="Comedy"/>
    <m/>
    <m/>
    <n v="0.63442900063373964"/>
    <n v="25035665"/>
    <n v="23835665"/>
    <n v="1200000"/>
  </r>
  <r>
    <s v="Jay Alaimo"/>
    <n v="84"/>
    <m/>
    <s v="Horror"/>
    <x v="421"/>
    <s v="http://www.imdb.com/title/tt1943014/?ref_=fn_tt_tt_1"/>
    <s v="English"/>
    <s v="USA"/>
    <n v="1200000"/>
    <n v="2015"/>
    <n v="4.5999999999999996"/>
    <s v="Horror"/>
    <m/>
    <m/>
    <m/>
    <n v="0.63442900063373964"/>
    <n v="25035665"/>
    <n v="23835665"/>
    <n v="1200000"/>
  </r>
  <r>
    <s v="Dylan Bank"/>
    <n v="100"/>
    <m/>
    <s v="Horror"/>
    <x v="422"/>
    <s v="http://www.imdb.com/title/tt2622294/?ref_=fn_tt_tt_1"/>
    <s v="English"/>
    <s v="USA"/>
    <n v="1200000"/>
    <n v="2015"/>
    <n v="4.2"/>
    <s v="Horror"/>
    <m/>
    <m/>
    <m/>
    <n v="0.63442900063373964"/>
    <n v="25035665"/>
    <n v="23835665"/>
    <n v="1200000"/>
  </r>
  <r>
    <s v="Robinson Devor"/>
    <n v="88"/>
    <n v="110720"/>
    <s v="Comedy"/>
    <x v="423"/>
    <s v="http://www.imdb.com/title/tt0217894/?ref_=fn_tt_tt_1"/>
    <s v="English"/>
    <s v="USA"/>
    <n v="1200000"/>
    <n v="1999"/>
    <n v="7.3"/>
    <s v="Comedy"/>
    <m/>
    <m/>
    <m/>
    <n v="0.63442900063373964"/>
    <n v="110720"/>
    <n v="-1089280"/>
    <n v="1200000"/>
  </r>
  <r>
    <s v="Scott Dow"/>
    <n v="88"/>
    <m/>
    <s v="Comedy|Horror"/>
    <x v="424"/>
    <s v="http://www.imdb.com/title/tt3499458/?ref_=fn_tt_tt_1"/>
    <s v="English"/>
    <s v="USA"/>
    <n v="1250000"/>
    <n v="2015"/>
    <n v="3.4"/>
    <s v="Comedy"/>
    <s v="Horror"/>
    <m/>
    <m/>
    <n v="0.63435991809127856"/>
    <n v="25035665"/>
    <n v="23785665"/>
    <n v="1250000"/>
  </r>
  <r>
    <s v="Robert M. Young"/>
    <n v="105"/>
    <m/>
    <s v="Western"/>
    <x v="425"/>
    <s v="http://www.imdb.com/title/tt3551840/?ref_=fn_tt_tt_1"/>
    <s v="English"/>
    <s v="USA"/>
    <n v="1250000"/>
    <n v="1982"/>
    <n v="7.1"/>
    <s v="Western"/>
    <m/>
    <m/>
    <m/>
    <n v="0.63435991809127856"/>
    <n v="25035665"/>
    <n v="23785665"/>
    <n v="1250000"/>
  </r>
  <r>
    <s v="Steve Miner"/>
    <n v="87"/>
    <n v="19100000"/>
    <s v="Horror|Mystery|Thriller"/>
    <x v="426"/>
    <s v="http://www.imdb.com/title/tt0082418/?ref_=fn_tt_tt_1"/>
    <s v="English"/>
    <s v="USA"/>
    <n v="1250000"/>
    <n v="1981"/>
    <n v="6.1"/>
    <s v="Horror"/>
    <s v="Mystery"/>
    <s v="Thriller"/>
    <m/>
    <n v="0.63435991809127856"/>
    <n v="19100000"/>
    <n v="17850000"/>
    <n v="1250000"/>
  </r>
  <r>
    <s v="Billy Wilder"/>
    <n v="101"/>
    <m/>
    <s v="Drama|Film-Noir"/>
    <x v="427"/>
    <s v="http://www.imdb.com/title/tt0037884/?ref_=fn_tt_tt_1"/>
    <s v="English"/>
    <s v="USA"/>
    <n v="1250000"/>
    <n v="1945"/>
    <n v="8"/>
    <s v="Drama"/>
    <s v="Film-Noir"/>
    <m/>
    <m/>
    <n v="0.63433001864112404"/>
    <n v="25035665"/>
    <n v="23785665"/>
    <n v="1250000"/>
  </r>
  <r>
    <s v="Douglas Cheek"/>
    <n v="96"/>
    <m/>
    <s v="Horror|Sci-Fi"/>
    <x v="428"/>
    <s v="http://www.imdb.com/title/tt0087015/?ref_=fn_tt_tt_1"/>
    <s v="English"/>
    <s v="USA"/>
    <n v="1250000"/>
    <n v="1984"/>
    <n v="5.5"/>
    <s v="Horror"/>
    <s v="Sci-Fi"/>
    <m/>
    <m/>
    <n v="0.63433001864112404"/>
    <n v="25035665"/>
    <n v="23785665"/>
    <n v="1250000"/>
  </r>
  <r>
    <s v="Henry Hathaway"/>
    <n v="92"/>
    <m/>
    <s v="Crime|Film-Noir|Thriller"/>
    <x v="429"/>
    <s v="http://www.imdb.com/title/tt0046126/?ref_=fn_tt_tt_1"/>
    <s v="English"/>
    <s v="USA"/>
    <n v="1250000"/>
    <n v="1953"/>
    <n v="7.1"/>
    <s v="Crime"/>
    <s v="Film-Noir"/>
    <s v="Thriller"/>
    <m/>
    <n v="0.63433001864112404"/>
    <n v="25035665"/>
    <n v="23785665"/>
    <n v="1250000"/>
  </r>
  <r>
    <s v="John Ford"/>
    <n v="118"/>
    <m/>
    <s v="Drama|Family"/>
    <x v="430"/>
    <s v="http://www.imdb.com/title/tt0033729/?ref_=fn_tt_tt_1"/>
    <s v="English"/>
    <s v="USA"/>
    <n v="1250000"/>
    <n v="1941"/>
    <n v="7.8"/>
    <s v="Drama"/>
    <s v="Family"/>
    <m/>
    <m/>
    <n v="0.63433001864112404"/>
    <n v="25035665"/>
    <n v="23785665"/>
    <n v="1250000"/>
  </r>
  <r>
    <s v="Alfred Hitchcock"/>
    <n v="130"/>
    <m/>
    <s v="Drama|Film-Noir|Mystery|Thriller"/>
    <x v="431"/>
    <s v="http://www.imdb.com/title/tt0032976/?ref_=fn_tt_tt_1"/>
    <s v="English"/>
    <s v="USA"/>
    <n v="1288000"/>
    <n v="1940"/>
    <n v="8.1999999999999993"/>
    <s v="Drama"/>
    <s v="Film-Noir"/>
    <s v="Mystery"/>
    <s v="Thriller"/>
    <n v="0.63433001864112404"/>
    <n v="25035665"/>
    <n v="23747665"/>
    <n v="1288000"/>
  </r>
  <r>
    <s v="Renny Harlin"/>
    <n v="102"/>
    <n v="354704"/>
    <s v="Crime|Drama|Horror|Thriller"/>
    <x v="432"/>
    <s v="http://www.imdb.com/title/tt0095904/?ref_=fn_tt_tt_1"/>
    <s v="English"/>
    <s v="USA"/>
    <n v="1300000"/>
    <n v="1987"/>
    <n v="5.9"/>
    <s v="Crime"/>
    <s v="Drama"/>
    <s v="Horror"/>
    <s v="Thriller"/>
    <n v="0.63433001864112404"/>
    <n v="354704"/>
    <n v="-945296"/>
    <n v="1300000"/>
  </r>
  <r>
    <s v="Nadine Labaki"/>
    <n v="95"/>
    <n v="1060591"/>
    <s v="Comedy|Drama|Romance"/>
    <x v="433"/>
    <s v="http://www.imdb.com/title/tt0825236/?ref_=fn_tt_tt_1"/>
    <s v="Arabic"/>
    <s v="France"/>
    <n v="1300000"/>
    <n v="2007"/>
    <n v="7.2"/>
    <s v="Comedy"/>
    <s v="Drama"/>
    <s v="Romance"/>
    <m/>
    <n v="0.63426136825412149"/>
    <n v="1060591"/>
    <n v="-239409"/>
    <n v="1300000"/>
  </r>
  <r>
    <s v="Thomas Vinterberg"/>
    <n v="105"/>
    <n v="1647780"/>
    <s v="Drama"/>
    <x v="434"/>
    <s v="http://www.imdb.com/title/tt0154420/?ref_=fn_tt_tt_1"/>
    <s v="Danish"/>
    <s v="Denmark"/>
    <n v="1300000"/>
    <n v="1998"/>
    <n v="8.1"/>
    <s v="Drama"/>
    <m/>
    <m/>
    <m/>
    <n v="0.63419387782704417"/>
    <n v="1647780"/>
    <n v="347780"/>
    <n v="1300000"/>
  </r>
  <r>
    <s v="Steve Buscemi"/>
    <n v="95"/>
    <n v="695229"/>
    <s v="Comedy|Drama"/>
    <x v="435"/>
    <s v="http://www.imdb.com/title/tt0117958/?ref_=fn_tt_tt_1"/>
    <s v="English"/>
    <s v="USA"/>
    <n v="1300000"/>
    <n v="1996"/>
    <n v="7.2"/>
    <s v="Comedy"/>
    <s v="Drama"/>
    <m/>
    <m/>
    <n v="0.63412735741634296"/>
    <n v="695229"/>
    <n v="-604771"/>
    <n v="1300000"/>
  </r>
  <r>
    <s v="Rich Cowan"/>
    <n v="105"/>
    <n v="609042"/>
    <s v="Drama"/>
    <x v="436"/>
    <s v="http://www.imdb.com/title/tt0190255/?ref_=fn_tt_tt_1"/>
    <s v="English"/>
    <s v="USA"/>
    <n v="1300000"/>
    <n v="1999"/>
    <n v="6.5"/>
    <s v="Drama"/>
    <m/>
    <m/>
    <m/>
    <n v="0.6340591035433506"/>
    <n v="609042"/>
    <n v="-690958"/>
    <n v="1300000"/>
  </r>
  <r>
    <s v="Craig Moss"/>
    <n v="82"/>
    <m/>
    <s v="Comedy"/>
    <x v="437"/>
    <s v="http://www.imdb.com/title/tt1498870/?ref_=fn_tt_tt_1"/>
    <s v="English"/>
    <s v="USA"/>
    <n v="1300000"/>
    <n v="2010"/>
    <n v="2.7"/>
    <s v="Comedy"/>
    <m/>
    <m/>
    <m/>
    <n v="0.63399063555126167"/>
    <n v="25035665"/>
    <n v="23735665"/>
    <n v="1300000"/>
  </r>
  <r>
    <s v="Tyler Oliver"/>
    <n v="103"/>
    <m/>
    <s v="Horror|Romance|Thriller"/>
    <x v="438"/>
    <s v="http://www.imdb.com/title/tt1147684/?ref_=fn_tt_tt_1"/>
    <s v="English"/>
    <s v="USA"/>
    <n v="1300000"/>
    <n v="2009"/>
    <n v="5.2"/>
    <s v="Horror"/>
    <s v="Romance"/>
    <s v="Thriller"/>
    <m/>
    <n v="0.63399063555126167"/>
    <n v="25035665"/>
    <n v="23735665"/>
    <n v="1300000"/>
  </r>
  <r>
    <s v="Giovanni Zelko"/>
    <n v="99"/>
    <m/>
    <s v="Action|Romance|Thriller"/>
    <x v="439"/>
    <s v="http://www.imdb.com/title/tt1681370/?ref_=fn_tt_tt_1"/>
    <s v="English"/>
    <s v="USA"/>
    <n v="1300000"/>
    <n v="2014"/>
    <n v="7.6"/>
    <s v="Action"/>
    <s v="Romance"/>
    <s v="Thriller"/>
    <m/>
    <n v="0.63399063555126167"/>
    <n v="25035665"/>
    <n v="23735665"/>
    <n v="1300000"/>
  </r>
  <r>
    <s v="Claudia Sainte-Luce"/>
    <n v="89"/>
    <n v="11278"/>
    <s v="Comedy|Drama"/>
    <x v="440"/>
    <s v="http://www.imdb.com/title/tt2414046/?ref_=fn_tt_tt_1"/>
    <s v="Spanish"/>
    <s v="Mexico"/>
    <n v="1300000"/>
    <n v="2013"/>
    <n v="7"/>
    <s v="Comedy"/>
    <s v="Drama"/>
    <m/>
    <m/>
    <n v="0.63399063555126167"/>
    <n v="11278"/>
    <n v="-1288722"/>
    <n v="1300000"/>
  </r>
  <r>
    <s v="Martin Scorsese"/>
    <n v="110"/>
    <m/>
    <s v="Crime|Drama"/>
    <x v="441"/>
    <s v="http://www.imdb.com/title/tt0075314/?ref_=fn_tt_tt_1"/>
    <s v="English"/>
    <s v="USA"/>
    <n v="1300000"/>
    <n v="1976"/>
    <n v="8.3000000000000007"/>
    <s v="Crime"/>
    <s v="Drama"/>
    <m/>
    <m/>
    <n v="0.63392107160856337"/>
    <n v="25035665"/>
    <n v="23735665"/>
    <n v="1300000"/>
  </r>
  <r>
    <s v="Leslie H. Martinson"/>
    <n v="105"/>
    <m/>
    <s v="Adventure|Comedy|Family"/>
    <x v="442"/>
    <s v="http://www.imdb.com/title/tt0060153/?ref_=fn_tt_tt_1"/>
    <s v="English"/>
    <s v="USA"/>
    <n v="1377800"/>
    <n v="1966"/>
    <n v="6.5"/>
    <s v="Adventure"/>
    <s v="Comedy"/>
    <s v="Family"/>
    <m/>
    <n v="0.63392107160856337"/>
    <n v="25035665"/>
    <n v="23657865"/>
    <n v="1377800"/>
  </r>
  <r>
    <s v="Brad Wright"/>
    <n v="44"/>
    <m/>
    <s v="Action|Adventure|Drama|Sci-Fi"/>
    <x v="443"/>
    <s v="http://www.imdb.com/title/tt0118480/?ref_=fn_tt_tt_1"/>
    <s v="English"/>
    <s v="USA"/>
    <n v="1400000"/>
    <m/>
    <n v="8.4"/>
    <s v="Action"/>
    <s v="Adventure"/>
    <s v="Drama"/>
    <s v="Sci-Fi"/>
    <n v="0.63392107160856337"/>
    <n v="25035665"/>
    <n v="23635665"/>
    <n v="1400000"/>
  </r>
  <r>
    <s v="Anthony Yerkovich"/>
    <n v="95"/>
    <n v="18435"/>
    <s v="Drama"/>
    <x v="444"/>
    <s v="http://www.imdb.com/title/tt0486751/?ref_=fn_tt_tt_1"/>
    <s v="French"/>
    <s v="France"/>
    <n v="1400000"/>
    <n v="2006"/>
    <n v="5.8"/>
    <s v="Drama"/>
    <m/>
    <m/>
    <m/>
    <n v="0.63392107160856337"/>
    <n v="18435"/>
    <n v="-1381565"/>
    <n v="1400000"/>
  </r>
  <r>
    <s v="Joss Whedon"/>
    <n v="106"/>
    <n v="304124"/>
    <s v="Drama"/>
    <x v="445"/>
    <s v="http://www.imdb.com/title/tt0300270/?ref_=fn_tt_tt_1"/>
    <s v="Spanish"/>
    <s v="Argentina"/>
    <n v="1400000"/>
    <n v="2004"/>
    <n v="6.7"/>
    <s v="Drama"/>
    <m/>
    <m/>
    <m/>
    <n v="0.63385157915960511"/>
    <n v="304124"/>
    <n v="-1095876"/>
    <n v="1400000"/>
  </r>
  <r>
    <s v="Nell Scovell"/>
    <n v="94"/>
    <n v="36830"/>
    <s v="Adventure|Comedy|Horror"/>
    <x v="446"/>
    <s v="http://www.imdb.com/title/tt0374639/?ref_=fn_tt_tt_1"/>
    <s v="English"/>
    <s v="UK"/>
    <n v="1400000"/>
    <n v="2004"/>
    <n v="6.6"/>
    <s v="Adventure"/>
    <s v="Comedy"/>
    <s v="Horror"/>
    <m/>
    <n v="0.63378250984709417"/>
    <n v="36830"/>
    <n v="-1363170"/>
    <n v="1400000"/>
  </r>
  <r>
    <s v="Glen Morgan"/>
    <n v="91"/>
    <m/>
    <s v="Horror|Thriller"/>
    <x v="447"/>
    <s v="http://www.imdb.com/title/tt0464054/?ref_=fn_tt_tt_1"/>
    <s v="English"/>
    <s v="USA"/>
    <n v="1400000"/>
    <n v="2014"/>
    <n v="6.9"/>
    <s v="Horror"/>
    <s v="Thriller"/>
    <m/>
    <m/>
    <n v="0.63371291694445275"/>
    <n v="25035665"/>
    <n v="23635665"/>
    <n v="1400000"/>
  </r>
  <r>
    <s v="Michael Rymer"/>
    <n v="135"/>
    <m/>
    <s v="Action|Biography|Drama|History"/>
    <x v="448"/>
    <s v="http://www.imdb.com/title/tt2640460/?ref_=fn_tt_tt_1"/>
    <s v="English"/>
    <s v="Kyrgyzstan"/>
    <n v="1400000"/>
    <n v="2014"/>
    <n v="8.6999999999999993"/>
    <s v="Action"/>
    <s v="Biography"/>
    <s v="Drama"/>
    <s v="History"/>
    <n v="0.63371291694445275"/>
    <n v="25035665"/>
    <n v="23635665"/>
    <n v="1400000"/>
  </r>
  <r>
    <s v="Anne Bjørnstad"/>
    <n v="89"/>
    <m/>
    <s v="Drama|Horror|Mystery|Thriller"/>
    <x v="449"/>
    <s v="http://www.imdb.com/title/tt0816556/?ref_=fn_tt_tt_1"/>
    <s v="English"/>
    <s v="Australia"/>
    <n v="1400000"/>
    <n v="2008"/>
    <n v="6.1"/>
    <s v="Drama"/>
    <s v="Horror"/>
    <s v="Mystery"/>
    <s v="Thriller"/>
    <n v="0.63371291694445275"/>
    <n v="25035665"/>
    <n v="23635665"/>
    <n v="1400000"/>
  </r>
  <r>
    <s v="Frank Lupo"/>
    <n v="123"/>
    <m/>
    <s v="Comedy|Romance|Thriller"/>
    <x v="450"/>
    <s v="http://www.imdb.com/title/tt3104930/?ref_=fn_tt_tt_1"/>
    <s v="English"/>
    <s v="USA"/>
    <n v="1420000"/>
    <n v="2014"/>
    <n v="4.0999999999999996"/>
    <s v="Comedy"/>
    <s v="Romance"/>
    <s v="Thriller"/>
    <m/>
    <n v="0.63371291694445275"/>
    <n v="25035665"/>
    <n v="23615665"/>
    <n v="1420000"/>
  </r>
  <r>
    <s v="Bryan Fuller"/>
    <n v="113"/>
    <m/>
    <s v="Western"/>
    <x v="451"/>
    <s v="http://www.imdb.com/title/tt0063592/?ref_=fn_tt_tt_1"/>
    <s v="English"/>
    <s v="UK"/>
    <n v="1455000"/>
    <n v="1968"/>
    <n v="5.5"/>
    <s v="Western"/>
    <m/>
    <m/>
    <m/>
    <n v="0.63371291694445275"/>
    <n v="25035665"/>
    <n v="23580665"/>
    <n v="1455000"/>
  </r>
  <r>
    <s v="Anthony Yerkovich"/>
    <n v="60"/>
    <m/>
    <s v="Action|Crime|Drama|Mystery|Thriller"/>
    <x v="452"/>
    <s v="http://www.imdb.com/title/tt0086759/?ref_=fn_tt_tt_1"/>
    <s v="English"/>
    <s v="USA"/>
    <n v="1500000"/>
    <m/>
    <n v="7.5"/>
    <s v="Action"/>
    <s v="Crime"/>
    <s v="Drama"/>
    <s v="Mystery"/>
    <n v="0.63371291694445275"/>
    <n v="25035665"/>
    <n v="23535665"/>
    <n v="1500000"/>
  </r>
  <r>
    <s v="Sol Saks"/>
    <n v="89"/>
    <m/>
    <s v="Horror|Thriller"/>
    <x v="453"/>
    <s v="http://www.imdb.com/title/tt0473553/?ref_=fn_tt_tt_1"/>
    <s v="English"/>
    <s v="USA"/>
    <n v="1500000"/>
    <n v="2006"/>
    <n v="4.5999999999999996"/>
    <s v="Horror"/>
    <s v="Thriller"/>
    <m/>
    <m/>
    <n v="0.63371291694445275"/>
    <n v="25035665"/>
    <n v="23535665"/>
    <n v="1500000"/>
  </r>
  <r>
    <s v="Daniel Cerone"/>
    <n v="85"/>
    <n v="265107"/>
    <s v="Comedy|Horror|Mystery"/>
    <x v="454"/>
    <s v="http://www.imdb.com/title/tt0206226/?ref_=fn_tt_tt_1"/>
    <s v="English"/>
    <s v="Australia"/>
    <n v="1500000"/>
    <n v="2000"/>
    <n v="6.3"/>
    <s v="Comedy"/>
    <s v="Horror"/>
    <s v="Mystery"/>
    <m/>
    <n v="0.63371291694445275"/>
    <n v="265107"/>
    <n v="-1234893"/>
    <n v="1500000"/>
  </r>
  <r>
    <s v="Rand Ravich"/>
    <n v="105"/>
    <n v="3123749"/>
    <s v="Comedy|Romance"/>
    <x v="455"/>
    <s v="http://www.imdb.com/title/tt0439478/?ref_=fn_tt_tt_1"/>
    <s v="English"/>
    <s v="USA"/>
    <n v="1500000"/>
    <n v="2005"/>
    <n v="6.5"/>
    <s v="Comedy"/>
    <s v="Romance"/>
    <m/>
    <m/>
    <n v="0.63364377341745726"/>
    <n v="3123749"/>
    <n v="1623749"/>
    <n v="1500000"/>
  </r>
  <r>
    <s v="Alex Kurtzman"/>
    <n v="101"/>
    <n v="327919"/>
    <s v="Crime|Drama"/>
    <x v="456"/>
    <s v="http://www.imdb.com/title/tt0480025/?ref_=fn_tt_tt_1"/>
    <s v="English"/>
    <s v="UK"/>
    <n v="1500000"/>
    <n v="2006"/>
    <n v="7.7"/>
    <s v="Crime"/>
    <s v="Drama"/>
    <m/>
    <m/>
    <n v="0.63357960186486051"/>
    <n v="327919"/>
    <n v="-1172081"/>
    <n v="1500000"/>
  </r>
  <r>
    <s v="Jack Burditt"/>
    <n v="78"/>
    <m/>
    <s v="Horror"/>
    <x v="457"/>
    <s v="http://www.imdb.com/title/tt1038988/?ref_=fn_tt_tt_1"/>
    <s v="Spanish"/>
    <s v="Spain"/>
    <n v="1500000"/>
    <n v="2007"/>
    <n v="7.5"/>
    <s v="Horror"/>
    <m/>
    <m/>
    <m/>
    <n v="0.63351043771199655"/>
    <n v="25035665"/>
    <n v="23535665"/>
    <n v="1500000"/>
  </r>
  <r>
    <s v="Harry Williams"/>
    <n v="100"/>
    <n v="4599680"/>
    <s v="Drama"/>
    <x v="458"/>
    <s v="http://www.imdb.com/title/tt0328538/?ref_=fn_tt_tt_1"/>
    <s v="English"/>
    <s v="USA"/>
    <n v="1500000"/>
    <n v="2003"/>
    <n v="6.8"/>
    <s v="Drama"/>
    <m/>
    <m/>
    <m/>
    <n v="0.63351043771199655"/>
    <n v="4599680"/>
    <n v="3099680"/>
    <n v="1500000"/>
  </r>
  <r>
    <s v="Tom Hertz"/>
    <n v="90"/>
    <n v="2283276"/>
    <s v="Animation|Biography|Documentary|Drama|History|War"/>
    <x v="459"/>
    <s v="http://www.imdb.com/title/tt1185616/?ref_=fn_tt_tt_1"/>
    <s v="Hebrew"/>
    <s v="Israel"/>
    <n v="1500000"/>
    <n v="2008"/>
    <n v="8"/>
    <s v="Animation"/>
    <s v="Biography"/>
    <s v="Documentary"/>
    <s v="Drama"/>
    <n v="0.6334488656884163"/>
    <n v="2283276"/>
    <n v="783276"/>
    <n v="1500000"/>
  </r>
  <r>
    <s v="Darren Star"/>
    <n v="95"/>
    <n v="17580"/>
    <s v="Drama"/>
    <x v="460"/>
    <s v="http://www.imdb.com/title/tt1105512/?ref_=fn_tt_tt_1"/>
    <s v="English"/>
    <s v="USA"/>
    <n v="1500000"/>
    <n v="2009"/>
    <n v="6.2"/>
    <s v="Drama"/>
    <m/>
    <m/>
    <m/>
    <n v="0.63338299932798969"/>
    <n v="17580"/>
    <n v="-1482420"/>
    <n v="1500000"/>
  </r>
  <r>
    <s v="Bruce Helford"/>
    <n v="108"/>
    <m/>
    <s v="Documentary|Drama|History|News"/>
    <x v="461"/>
    <s v="http://www.imdb.com/title/tt2486682/?ref_=fn_tt_tt_1"/>
    <s v="Arabic"/>
    <s v="Egypt"/>
    <n v="1500000"/>
    <n v="2013"/>
    <n v="8.1"/>
    <s v="Documentary"/>
    <s v="Drama"/>
    <s v="History"/>
    <s v="News"/>
    <n v="0.63331311385203293"/>
    <n v="25035665"/>
    <n v="23535665"/>
    <n v="1500000"/>
  </r>
  <r>
    <s v="Chris Lang"/>
    <n v="90"/>
    <n v="638476"/>
    <s v="Comedy|Documentary"/>
    <x v="462"/>
    <s v="http://www.imdb.com/title/tt1743720/?ref_=fn_tt_tt_1"/>
    <s v="English"/>
    <s v="USA"/>
    <n v="1500000"/>
    <n v="2011"/>
    <n v="6.6"/>
    <s v="Comedy"/>
    <s v="Documentary"/>
    <m/>
    <m/>
    <n v="0.63331311385203293"/>
    <n v="638476"/>
    <n v="-861524"/>
    <n v="1500000"/>
  </r>
  <r>
    <s v="R. D. Wingfield"/>
    <n v="90"/>
    <n v="155972"/>
    <s v="Comedy|Drama|Romance"/>
    <x v="463"/>
    <s v="http://www.imdb.com/title/tt0476643/?ref_=fn_tt_tt_1"/>
    <s v="Hebrew"/>
    <s v="Israel"/>
    <n v="1500000"/>
    <n v="2006"/>
    <n v="7.3"/>
    <s v="Comedy"/>
    <s v="Drama"/>
    <s v="Romance"/>
    <m/>
    <n v="0.63324422828096461"/>
    <n v="155972"/>
    <n v="-1344028"/>
    <n v="1500000"/>
  </r>
  <r>
    <s v="Adam Milch"/>
    <n v="120"/>
    <m/>
    <s v="Comedy|Drama"/>
    <x v="464"/>
    <s v="http://www.imdb.com/title/tt0031679/?ref_=fn_tt_tt_1"/>
    <s v="English"/>
    <s v="USA"/>
    <n v="1500000"/>
    <n v="1939"/>
    <n v="8.1999999999999993"/>
    <s v="Comedy"/>
    <s v="Drama"/>
    <m/>
    <m/>
    <n v="0.63317444680875901"/>
    <n v="25035665"/>
    <n v="23535665"/>
    <n v="1500000"/>
  </r>
  <r>
    <s v="_x000a_Rockne S. O'Bannon"/>
    <n v="91"/>
    <n v="7417210"/>
    <s v="Drama"/>
    <x v="465"/>
    <s v="http://www.imdb.com/title/tt0113540/?ref_=fn_tt_tt_1"/>
    <s v="English"/>
    <s v="USA"/>
    <n v="1500000"/>
    <n v="1995"/>
    <n v="7"/>
    <s v="Drama"/>
    <m/>
    <m/>
    <m/>
    <n v="0.63317444680875901"/>
    <n v="7417210"/>
    <n v="5917210"/>
    <n v="1500000"/>
  </r>
  <r>
    <s v="Ronald D. Moore"/>
    <n v="88"/>
    <n v="7362100"/>
    <s v="Comedy|Drama"/>
    <x v="466"/>
    <s v="http://www.imdb.com/title/tt0367089/?ref_=fn_tt_tt_1"/>
    <s v="English"/>
    <s v="USA"/>
    <n v="1500000"/>
    <n v="2005"/>
    <n v="7.4"/>
    <s v="Comedy"/>
    <s v="Drama"/>
    <m/>
    <m/>
    <n v="0.63311800838446508"/>
    <n v="7362100"/>
    <n v="5862100"/>
    <n v="1500000"/>
  </r>
  <r>
    <s v="Vincent Gallo"/>
    <n v="110"/>
    <n v="2365931"/>
    <s v="Comedy|Crime|Drama|Romance"/>
    <x v="467"/>
    <s v="http://www.imdb.com/title/tt0118789/?ref_=fn_tt_tt_1"/>
    <s v="English"/>
    <s v="USA"/>
    <n v="1500000"/>
    <n v="1998"/>
    <n v="7.5"/>
    <s v="Comedy"/>
    <s v="Crime"/>
    <s v="Drama"/>
    <s v="Romance"/>
    <n v="0.63306141070608313"/>
    <n v="2365931"/>
    <n v="865931"/>
    <n v="1500000"/>
  </r>
  <r>
    <s v="James Wan"/>
    <n v="103"/>
    <n v="53991137"/>
    <s v="Fantasy|Horror|Mystery|Thriller"/>
    <x v="468"/>
    <s v="http://www.imdb.com/title/tt1591095/?ref_=fn_tt_tt_1"/>
    <s v="English"/>
    <s v="USA"/>
    <n v="1500000"/>
    <n v="2010"/>
    <n v="6.8"/>
    <s v="Fantasy"/>
    <s v="Horror"/>
    <s v="Mystery"/>
    <s v="Thriller"/>
    <n v="0.63299532723921303"/>
    <n v="53991137"/>
    <n v="52491137"/>
    <n v="1500000"/>
  </r>
  <r>
    <s v="Alex Cox"/>
    <n v="92"/>
    <m/>
    <s v="Comedy|Crime|Sci-Fi|Thriller"/>
    <x v="469"/>
    <s v="http://www.imdb.com/title/tt0087995/?ref_=fn_tt_tt_1"/>
    <s v="English"/>
    <s v="USA"/>
    <n v="1500000"/>
    <n v="1984"/>
    <n v="6.9"/>
    <s v="Comedy"/>
    <s v="Crime"/>
    <s v="Sci-Fi"/>
    <s v="Thriller"/>
    <n v="0.63307086754487718"/>
    <n v="25035665"/>
    <n v="23535665"/>
    <n v="1500000"/>
  </r>
  <r>
    <s v="FabiÃ¡n Bielinsky"/>
    <n v="114"/>
    <n v="1221261"/>
    <s v="Crime|Drama|Thriller"/>
    <x v="470"/>
    <s v="http://www.imdb.com/title/tt0247586/?ref_=fn_tt_tt_1"/>
    <s v="Spanish"/>
    <s v="Argentina"/>
    <n v="1500000"/>
    <n v="2000"/>
    <n v="7.9"/>
    <s v="Crime"/>
    <s v="Drama"/>
    <s v="Thriller"/>
    <m/>
    <n v="0.63307086754487718"/>
    <n v="1221261"/>
    <n v="-278739"/>
    <n v="1500000"/>
  </r>
  <r>
    <s v="Rebecca Miller"/>
    <n v="112"/>
    <n v="712294"/>
    <s v="Drama"/>
    <x v="471"/>
    <s v="http://www.imdb.com/title/tt0357110/?ref_=fn_tt_tt_1"/>
    <s v="English"/>
    <s v="USA"/>
    <n v="1500000"/>
    <n v="2005"/>
    <n v="6.7"/>
    <s v="Drama"/>
    <m/>
    <m/>
    <m/>
    <n v="0.63300268527241088"/>
    <n v="712294"/>
    <n v="-787706"/>
    <n v="1500000"/>
  </r>
  <r>
    <s v="Maggie Carey"/>
    <n v="104"/>
    <n v="3447339"/>
    <s v="Comedy|Romance"/>
    <x v="472"/>
    <s v="http://www.imdb.com/title/tt1758795/?ref_=fn_tt_tt_1"/>
    <s v="English"/>
    <s v="USA"/>
    <n v="1500000"/>
    <n v="2013"/>
    <n v="5.8"/>
    <s v="Comedy"/>
    <s v="Romance"/>
    <m/>
    <m/>
    <n v="0.63293354824197356"/>
    <n v="3447339"/>
    <n v="1947339"/>
    <n v="1500000"/>
  </r>
  <r>
    <s v="Roger Avary"/>
    <n v="99"/>
    <n v="418953"/>
    <s v="Crime|Drama|Thriller"/>
    <x v="473"/>
    <s v="http://www.imdb.com/title/tt0110265/?ref_=fn_tt_tt_1"/>
    <s v="English"/>
    <s v="France"/>
    <n v="1500000"/>
    <n v="1993"/>
    <n v="6.5"/>
    <s v="Crime"/>
    <s v="Drama"/>
    <s v="Thriller"/>
    <m/>
    <n v="0.63286924414735102"/>
    <n v="418953"/>
    <n v="-1081047"/>
    <n v="1500000"/>
  </r>
  <r>
    <s v="Henry Bean"/>
    <n v="98"/>
    <n v="406035"/>
    <s v="Drama"/>
    <x v="474"/>
    <s v="http://www.imdb.com/title/tt0247199/?ref_=fn_tt_tt_1"/>
    <s v="English"/>
    <s v="USA"/>
    <n v="1500000"/>
    <n v="2001"/>
    <n v="7.2"/>
    <s v="Drama"/>
    <m/>
    <m/>
    <m/>
    <n v="0.63279946917848717"/>
    <n v="406035"/>
    <n v="-1093965"/>
    <n v="1500000"/>
  </r>
  <r>
    <s v="Simeon Rice"/>
    <n v="93"/>
    <m/>
    <s v="Action|Horror|Thriller"/>
    <x v="475"/>
    <s v="http://www.imdb.com/title/tt3139764/?ref_=fn_tt_tt_1"/>
    <s v="English"/>
    <s v="USA"/>
    <n v="1500000"/>
    <n v="2014"/>
    <n v="5.5"/>
    <s v="Action"/>
    <s v="Horror"/>
    <s v="Thriller"/>
    <m/>
    <n v="0.63272960525340971"/>
    <n v="25035665"/>
    <n v="23535665"/>
    <n v="1500000"/>
  </r>
  <r>
    <s v="Brad Anderson"/>
    <n v="100"/>
    <n v="373967"/>
    <s v="Horror|Mystery"/>
    <x v="476"/>
    <s v="http://www.imdb.com/title/tt0261983/?ref_=fn_tt_tt_1"/>
    <s v="English"/>
    <s v="USA"/>
    <n v="1500000"/>
    <n v="2001"/>
    <n v="6.5"/>
    <s v="Horror"/>
    <s v="Mystery"/>
    <m/>
    <m/>
    <n v="0.63272960525340971"/>
    <n v="373967"/>
    <n v="-1126033"/>
    <n v="1500000"/>
  </r>
  <r>
    <s v="Jeff Garlin"/>
    <n v="80"/>
    <n v="194568"/>
    <s v="Comedy|Romance"/>
    <x v="477"/>
    <s v="http://www.imdb.com/title/tt0391229/?ref_=fn_tt_tt_1"/>
    <s v="English"/>
    <s v="USA"/>
    <n v="1500000"/>
    <n v="2006"/>
    <n v="6.2"/>
    <s v="Comedy"/>
    <s v="Romance"/>
    <m/>
    <m/>
    <n v="0.63265961906686496"/>
    <n v="194568"/>
    <n v="-1305432"/>
    <n v="1500000"/>
  </r>
  <r>
    <s v="Adam Green"/>
    <n v="93"/>
    <m/>
    <s v="Comedy|Horror"/>
    <x v="478"/>
    <s v="http://www.imdb.com/title/tt0422401/?ref_=fn_tt_tt_1"/>
    <s v="English"/>
    <s v="USA"/>
    <n v="1500000"/>
    <n v="2006"/>
    <n v="5.7"/>
    <s v="Comedy"/>
    <s v="Horror"/>
    <m/>
    <m/>
    <n v="0.63258925569844238"/>
    <n v="25035665"/>
    <n v="23535665"/>
    <n v="1500000"/>
  </r>
  <r>
    <s v="Charles Chaplin"/>
    <n v="87"/>
    <n v="163245"/>
    <s v="Comedy|Drama|Family"/>
    <x v="479"/>
    <s v="http://www.imdb.com/title/tt0027977/?ref_=fn_tt_tt_1"/>
    <s v="English"/>
    <s v="USA"/>
    <n v="1500000"/>
    <n v="1936"/>
    <n v="8.6"/>
    <s v="Comedy"/>
    <s v="Drama"/>
    <s v="Family"/>
    <m/>
    <n v="0.63258925569844238"/>
    <n v="163245"/>
    <n v="-1336755"/>
    <n v="1500000"/>
  </r>
  <r>
    <s v="Pete Jones"/>
    <n v="91"/>
    <n v="119841"/>
    <s v="Drama"/>
    <x v="480"/>
    <s v="http://www.imdb.com/title/tt0286162/?ref_=fn_tt_tt_1"/>
    <s v="English"/>
    <s v="USA"/>
    <n v="1500000"/>
    <n v="2002"/>
    <n v="6.5"/>
    <s v="Drama"/>
    <m/>
    <m/>
    <m/>
    <n v="0.63251877086506836"/>
    <n v="119841"/>
    <n v="-1380159"/>
    <n v="1500000"/>
  </r>
  <r>
    <s v="Bruce Campbell"/>
    <n v="84"/>
    <n v="173066"/>
    <s v="Comedy|Fantasy"/>
    <x v="481"/>
    <s v="http://www.imdb.com/title/tt0489235/?ref_=fn_tt_tt_1"/>
    <s v="English"/>
    <s v="USA"/>
    <n v="1500000"/>
    <n v="2007"/>
    <n v="6.3"/>
    <s v="Comedy"/>
    <s v="Fantasy"/>
    <m/>
    <m/>
    <n v="0.63244814354657208"/>
    <n v="173066"/>
    <n v="-1326934"/>
    <n v="1500000"/>
  </r>
  <r>
    <s v="Mark Brown"/>
    <n v="90"/>
    <n v="92362"/>
    <s v="Comedy|Drama"/>
    <x v="482"/>
    <s v="http://www.imdb.com/title/tt0436742/?ref_=fn_tt_tt_1"/>
    <s v="English"/>
    <s v="USA"/>
    <n v="1500000"/>
    <n v="2005"/>
    <n v="4.3"/>
    <s v="Comedy"/>
    <s v="Drama"/>
    <m/>
    <m/>
    <n v="0.63237754046925632"/>
    <n v="92362"/>
    <n v="-1407638"/>
    <n v="1500000"/>
  </r>
  <r>
    <s v="Adam Carolla"/>
    <n v="98"/>
    <n v="105943"/>
    <s v="Comedy"/>
    <x v="483"/>
    <s v="http://www.imdb.com/title/tt3110770/?ref_=fn_tt_tt_1"/>
    <s v="English"/>
    <s v="USA"/>
    <n v="1500000"/>
    <n v="2015"/>
    <n v="6.1"/>
    <s v="Comedy"/>
    <m/>
    <m/>
    <m/>
    <n v="0.63230673017173822"/>
    <n v="105943"/>
    <n v="-1394057"/>
    <n v="1500000"/>
  </r>
  <r>
    <s v="Ira Sachs"/>
    <n v="108"/>
    <m/>
    <s v="Drama|Music|Romance"/>
    <x v="484"/>
    <s v="http://www.imdb.com/title/tt0395543/?ref_=fn_tt_tt_1"/>
    <s v="English"/>
    <s v="USA"/>
    <n v="1500000"/>
    <n v="2005"/>
    <n v="6"/>
    <s v="Drama"/>
    <s v="Music"/>
    <s v="Romance"/>
    <m/>
    <n v="0.63223587535894721"/>
    <n v="25035665"/>
    <n v="23535665"/>
    <n v="1500000"/>
  </r>
  <r>
    <s v="Bruce McDonald"/>
    <n v="95"/>
    <n v="3478"/>
    <s v="Fantasy|Horror"/>
    <x v="485"/>
    <s v="http://www.imdb.com/title/tt1226681/?ref_=fn_tt_tt_1"/>
    <s v="English"/>
    <s v="Canada"/>
    <n v="1500000"/>
    <n v="2008"/>
    <n v="6.7"/>
    <s v="Fantasy"/>
    <s v="Horror"/>
    <m/>
    <m/>
    <n v="0.63223587535894721"/>
    <n v="3478"/>
    <n v="-1496522"/>
    <n v="1500000"/>
  </r>
  <r>
    <s v="Jaime Zevallos"/>
    <n v="93"/>
    <m/>
    <s v="Comedy|Drama|Romance"/>
    <x v="486"/>
    <s v="http://www.imdb.com/title/tt2265431/?ref_=fn_tt_tt_1"/>
    <s v="English"/>
    <s v="USA"/>
    <n v="1500000"/>
    <n v="2015"/>
    <n v="7.6"/>
    <s v="Comedy"/>
    <s v="Drama"/>
    <s v="Romance"/>
    <m/>
    <n v="0.63216477542410054"/>
    <n v="25035665"/>
    <n v="23535665"/>
    <n v="1500000"/>
  </r>
  <r>
    <s v="Robert Greenwald"/>
    <n v="20"/>
    <m/>
    <s v="Documentary"/>
    <x v="487"/>
    <s v="http://www.imdb.com/title/tt0473107/?ref_=fn_tt_tt_1"/>
    <s v="English"/>
    <s v="USA"/>
    <n v="1500000"/>
    <n v="2005"/>
    <n v="6.8"/>
    <s v="Documentary"/>
    <m/>
    <m/>
    <m/>
    <n v="0.63216477542410054"/>
    <n v="25035665"/>
    <n v="23535665"/>
    <n v="1500000"/>
  </r>
  <r>
    <s v="David Ray"/>
    <n v="87"/>
    <m/>
    <s v="Drama|Fantasy|Romance"/>
    <x v="488"/>
    <s v="http://www.imdb.com/title/tt0475271/?ref_=fn_tt_tt_1"/>
    <s v="English"/>
    <s v="Canada"/>
    <n v="1500000"/>
    <n v="2005"/>
    <n v="6.8"/>
    <s v="Drama"/>
    <s v="Fantasy"/>
    <s v="Romance"/>
    <m/>
    <n v="0.63216477542410054"/>
    <n v="25035665"/>
    <n v="23535665"/>
    <n v="1500000"/>
  </r>
  <r>
    <s v="Dave Rodriguez"/>
    <n v="98"/>
    <m/>
    <s v="Comedy|Drama"/>
    <x v="489"/>
    <s v="http://www.imdb.com/title/tt1639397/?ref_=fn_tt_tt_1"/>
    <s v="English"/>
    <s v="USA"/>
    <n v="1500000"/>
    <n v="2013"/>
    <n v="6.3"/>
    <s v="Comedy"/>
    <s v="Drama"/>
    <m/>
    <m/>
    <n v="0.63216477542410054"/>
    <n v="25035665"/>
    <n v="23535665"/>
    <n v="1500000"/>
  </r>
  <r>
    <s v="David Winning"/>
    <n v="82"/>
    <m/>
    <s v="Sci-Fi"/>
    <x v="490"/>
    <s v="http://www.imdb.com/title/tt3626436/?ref_=fn_tt_tt_1"/>
    <s v="English"/>
    <s v="Canada"/>
    <n v="1500000"/>
    <n v="2014"/>
    <n v="2.8"/>
    <s v="Sci-Fi"/>
    <m/>
    <m/>
    <m/>
    <n v="0.63216477542410054"/>
    <n v="25035665"/>
    <n v="23535665"/>
    <n v="1500000"/>
  </r>
  <r>
    <s v="Timothy Woodward Jr."/>
    <n v="97"/>
    <m/>
    <s v="Action|Crime|Thriller"/>
    <x v="491"/>
    <s v="http://www.imdb.com/title/tt3781616/?ref_=fn_tt_tt_1"/>
    <s v="English"/>
    <s v="USA"/>
    <n v="1500000"/>
    <n v="2015"/>
    <n v="3.1"/>
    <s v="Action"/>
    <s v="Crime"/>
    <s v="Thriller"/>
    <m/>
    <n v="0.63216477542410054"/>
    <n v="25035665"/>
    <n v="23535665"/>
    <n v="1500000"/>
  </r>
  <r>
    <s v="Tara Subkoff"/>
    <n v="101"/>
    <m/>
    <s v="Drama|Horror|Mystery|Thriller"/>
    <x v="492"/>
    <s v="http://www.imdb.com/title/tt3526286/?ref_=fn_tt_tt_1"/>
    <s v="English"/>
    <s v="USA"/>
    <n v="1500000"/>
    <n v="2015"/>
    <n v="3.3"/>
    <s v="Drama"/>
    <s v="Horror"/>
    <s v="Mystery"/>
    <s v="Thriller"/>
    <n v="0.63216477542410054"/>
    <n v="25035665"/>
    <n v="23535665"/>
    <n v="1500000"/>
  </r>
  <r>
    <s v="Boris Rodriguez"/>
    <n v="83"/>
    <n v="1521"/>
    <s v="Comedy|Horror"/>
    <x v="493"/>
    <s v="http://www.imdb.com/title/tt1480658/?ref_=fn_tt_tt_1"/>
    <s v="English"/>
    <s v="Canada"/>
    <n v="1500000"/>
    <n v="2012"/>
    <n v="5.7"/>
    <s v="Comedy"/>
    <s v="Horror"/>
    <m/>
    <m/>
    <n v="0.63216477542410054"/>
    <n v="1521"/>
    <n v="-1498479"/>
    <n v="1500000"/>
  </r>
  <r>
    <s v="Arjun Sablok"/>
    <n v="97"/>
    <n v="100358"/>
    <s v="Comedy|Musical|Romance"/>
    <x v="494"/>
    <s v="http://www.imdb.com/title/tt0470869/?ref_=fn_tt_tt_1"/>
    <s v="English"/>
    <s v="India"/>
    <n v="1500000"/>
    <n v="2005"/>
    <n v="3.3"/>
    <s v="Comedy"/>
    <s v="Musical"/>
    <s v="Romance"/>
    <m/>
    <n v="0.63209360372119172"/>
    <n v="100358"/>
    <n v="-1399642"/>
    <n v="1500000"/>
  </r>
  <r>
    <s v="Laurent Bouhnik"/>
    <n v="103"/>
    <m/>
    <s v="Drama"/>
    <x v="495"/>
    <s v="http://www.imdb.com/title/tt1879030/?ref_=fn_tt_tt_1"/>
    <s v="French"/>
    <s v="France"/>
    <n v="1500000"/>
    <n v="2011"/>
    <n v="5.6"/>
    <s v="Drama"/>
    <m/>
    <m/>
    <m/>
    <n v="0.63202253453101409"/>
    <n v="25035665"/>
    <n v="23535665"/>
    <n v="1500000"/>
  </r>
  <r>
    <s v="Vivek Agnihotri"/>
    <n v="160"/>
    <n v="49000"/>
    <s v="Thriller"/>
    <x v="496"/>
    <s v="http://www.imdb.com/title/tt0454431/?ref_=fn_tt_tt_1"/>
    <s v="Hindi"/>
    <s v="India"/>
    <n v="1500000"/>
    <n v="2005"/>
    <n v="4.8"/>
    <s v="Thriller"/>
    <m/>
    <m/>
    <m/>
    <n v="0.63202253453101409"/>
    <n v="49000"/>
    <n v="-1451000"/>
    <n v="1500000"/>
  </r>
  <r>
    <s v="Frank Whaley"/>
    <n v="96"/>
    <n v="703"/>
    <s v="Comedy|Drama"/>
    <x v="497"/>
    <s v="http://www.imdb.com/title/tt0271020/?ref_=fn_tt_tt_1"/>
    <s v="English"/>
    <s v="USA"/>
    <n v="1500000"/>
    <n v="2001"/>
    <n v="5.4"/>
    <s v="Comedy"/>
    <s v="Drama"/>
    <m/>
    <m/>
    <n v="0.63195130801361454"/>
    <n v="703"/>
    <n v="-1499297"/>
    <n v="1500000"/>
  </r>
  <r>
    <s v="Ham Tran"/>
    <n v="135"/>
    <n v="638951"/>
    <s v="Drama"/>
    <x v="498"/>
    <s v="http://www.imdb.com/title/tt0433398/?ref_=fn_tt_tt_1"/>
    <s v="Vietnamese"/>
    <s v="USA"/>
    <n v="1592000"/>
    <n v="2006"/>
    <n v="7.4"/>
    <s v="Drama"/>
    <m/>
    <m/>
    <m/>
    <n v="0.63187992928948311"/>
    <n v="638951"/>
    <n v="-953049"/>
    <n v="1592000"/>
  </r>
  <r>
    <s v="John Ford"/>
    <n v="103"/>
    <m/>
    <s v="Western"/>
    <x v="499"/>
    <s v="http://www.imdb.com/title/tt0041866/?ref_=fn_tt_tt_1"/>
    <s v="English"/>
    <s v="USA"/>
    <n v="1600000"/>
    <n v="1949"/>
    <n v="7.4"/>
    <s v="Western"/>
    <m/>
    <m/>
    <m/>
    <n v="0.63180970843585882"/>
    <n v="25035665"/>
    <n v="23435665"/>
    <n v="1600000"/>
  </r>
  <r>
    <s v="Francis Ford Coppola"/>
    <n v="113"/>
    <m/>
    <s v="Drama|Mystery|Thriller"/>
    <x v="500"/>
    <s v="http://www.imdb.com/title/tt0071360/?ref_=fn_tt_tt_1"/>
    <s v="English"/>
    <s v="USA"/>
    <n v="1600000"/>
    <n v="1974"/>
    <n v="7.9"/>
    <s v="Drama"/>
    <s v="Mystery"/>
    <s v="Thriller"/>
    <m/>
    <n v="0.63180970843585882"/>
    <n v="25035665"/>
    <n v="23435665"/>
    <n v="1600000"/>
  </r>
  <r>
    <s v="FranÃ§ois Truffaut"/>
    <n v="123"/>
    <n v="26893"/>
    <s v="Crime|Drama|Romance"/>
    <x v="501"/>
    <s v="http://www.imdb.com/title/tt0064990/?ref_=fn_tt_tt_1"/>
    <s v="French"/>
    <s v="France"/>
    <n v="1600000"/>
    <n v="1969"/>
    <n v="7.2"/>
    <s v="Crime"/>
    <s v="Drama"/>
    <s v="Romance"/>
    <m/>
    <n v="0.63180970843585882"/>
    <n v="26893"/>
    <n v="-1573107"/>
    <n v="1600000"/>
  </r>
  <r>
    <s v="Guy Maddin"/>
    <n v="73"/>
    <n v="39659"/>
    <s v="Comedy|Horror|Musical"/>
    <x v="502"/>
    <s v="http://www.imdb.com/title/tt0293113/?ref_=fn_tt_tt_1"/>
    <s v="English"/>
    <s v="Canada"/>
    <n v="1600000"/>
    <n v="2002"/>
    <n v="7"/>
    <s v="Comedy"/>
    <s v="Horror"/>
    <s v="Musical"/>
    <m/>
    <n v="0.63173836808641226"/>
    <n v="39659"/>
    <n v="-1560341"/>
    <n v="1600000"/>
  </r>
  <r>
    <s v="Jack Conway"/>
    <n v="119"/>
    <m/>
    <s v="Adventure|Drama|Romance|Western"/>
    <x v="503"/>
    <s v="http://www.imdb.com/title/tt0032273/?ref_=fn_tt_tt_1"/>
    <s v="English"/>
    <s v="USA"/>
    <n v="1614000"/>
    <n v="1940"/>
    <n v="7.1"/>
    <s v="Adventure"/>
    <s v="Drama"/>
    <s v="Romance"/>
    <s v="Western"/>
    <n v="0.63166698102305108"/>
    <n v="25035665"/>
    <n v="23421665"/>
    <n v="1614000"/>
  </r>
  <r>
    <s v="Frank Capra"/>
    <n v="126"/>
    <m/>
    <s v="Comedy|Drama|Romance"/>
    <x v="504"/>
    <s v="http://www.imdb.com/title/tt0030993/?ref_=fn_tt_tt_1"/>
    <s v="English"/>
    <s v="USA"/>
    <n v="1644736"/>
    <n v="1938"/>
    <n v="8"/>
    <s v="Comedy"/>
    <s v="Drama"/>
    <s v="Romance"/>
    <m/>
    <n v="0.63166698102305108"/>
    <n v="25035665"/>
    <n v="23390929"/>
    <n v="1644736"/>
  </r>
  <r>
    <s v="Fred Zinnemann"/>
    <n v="118"/>
    <m/>
    <s v="Drama|Romance|War"/>
    <x v="505"/>
    <s v="http://www.imdb.com/title/tt0045793/?ref_=fn_tt_tt_1"/>
    <s v="English"/>
    <s v="USA"/>
    <n v="1650000"/>
    <n v="1953"/>
    <n v="7.8"/>
    <s v="Drama"/>
    <s v="Romance"/>
    <s v="War"/>
    <m/>
    <n v="0.63166698102305108"/>
    <n v="25035665"/>
    <n v="23385665"/>
    <n v="1650000"/>
  </r>
  <r>
    <s v="Adam Goldberg"/>
    <n v="111"/>
    <n v="2580"/>
    <s v="Drama|Mystery"/>
    <x v="506"/>
    <s v="http://www.imdb.com/title/tt0322700/?ref_=fn_tt_tt_1"/>
    <s v="English"/>
    <s v="USA"/>
    <n v="1650000"/>
    <n v="2003"/>
    <n v="5.4"/>
    <s v="Drama"/>
    <s v="Mystery"/>
    <m/>
    <m/>
    <n v="0.63166698102305108"/>
    <n v="2580"/>
    <n v="-1647420"/>
    <n v="1650000"/>
  </r>
  <r>
    <s v="Alfred Hitchcock"/>
    <n v="95"/>
    <m/>
    <s v="Film-Noir|Mystery|Romance|Thriller"/>
    <x v="507"/>
    <s v="http://www.imdb.com/title/tt0038109/?ref_=fn_tt_tt_1"/>
    <s v="English"/>
    <s v="USA"/>
    <n v="1696377"/>
    <n v="1945"/>
    <n v="7.6"/>
    <s v="Film-Noir"/>
    <s v="Mystery"/>
    <s v="Romance"/>
    <s v="Thriller"/>
    <n v="0.63159552665403129"/>
    <n v="25035665"/>
    <n v="23339288"/>
    <n v="1696377"/>
  </r>
  <r>
    <s v="J. Lee Thompson"/>
    <n v="88"/>
    <m/>
    <s v="Action|Sci-Fi"/>
    <x v="508"/>
    <s v="http://www.imdb.com/title/tt0068408/?ref_=fn_tt_tt_1"/>
    <s v="English"/>
    <s v="USA"/>
    <n v="1700000"/>
    <n v="1972"/>
    <n v="6.1"/>
    <s v="Action"/>
    <s v="Sci-Fi"/>
    <m/>
    <m/>
    <n v="0.63159552665403129"/>
    <n v="25035665"/>
    <n v="23335665"/>
    <n v="1700000"/>
  </r>
  <r>
    <s v="Todd Field"/>
    <n v="138"/>
    <n v="35918429"/>
    <s v="Crime|Drama"/>
    <x v="509"/>
    <s v="http://www.imdb.com/title/tt0247425/?ref_=fn_tt_tt_1"/>
    <s v="English"/>
    <s v="USA"/>
    <n v="1700000"/>
    <n v="2001"/>
    <n v="7.5"/>
    <s v="Crime"/>
    <s v="Drama"/>
    <m/>
    <m/>
    <n v="0.63159552665403129"/>
    <n v="35918429"/>
    <n v="34218429"/>
    <n v="1700000"/>
  </r>
  <r>
    <s v="Mark Illsley"/>
    <n v="98"/>
    <n v="1943649"/>
    <s v="Comedy|Crime|Romance"/>
    <x v="510"/>
    <s v="http://www.imdb.com/title/tt0162360/?ref_=fn_tt_tt_1"/>
    <s v="English"/>
    <s v="USA"/>
    <n v="1700000"/>
    <n v="1999"/>
    <n v="6.3"/>
    <s v="Comedy"/>
    <s v="Crime"/>
    <s v="Romance"/>
    <m/>
    <n v="0.63160941587923181"/>
    <n v="1943649"/>
    <n v="243649"/>
    <n v="1700000"/>
  </r>
  <r>
    <s v="Pawel Pawlikowski"/>
    <n v="86"/>
    <n v="992238"/>
    <s v="Drama|Romance"/>
    <x v="511"/>
    <s v="http://www.imdb.com/title/tt0382189/?ref_=fn_tt_tt_1"/>
    <s v="English"/>
    <s v="UK"/>
    <n v="1700000"/>
    <n v="2004"/>
    <n v="6.8"/>
    <s v="Drama"/>
    <s v="Romance"/>
    <m/>
    <m/>
    <n v="0.63154133574321369"/>
    <n v="992238"/>
    <n v="-707762"/>
    <n v="1700000"/>
  </r>
  <r>
    <s v="John Sayles"/>
    <n v="124"/>
    <n v="183490"/>
    <s v="Drama|War"/>
    <x v="512"/>
    <s v="http://www.imdb.com/title/tt1562847/?ref_=fn_tt_tt_1"/>
    <s v="English"/>
    <s v="USA"/>
    <n v="1700000"/>
    <n v="2010"/>
    <n v="5.8"/>
    <s v="Drama"/>
    <s v="War"/>
    <m/>
    <m/>
    <n v="0.63147150397324192"/>
    <n v="183490"/>
    <n v="-1516510"/>
    <n v="1700000"/>
  </r>
  <r>
    <s v="David Hunt"/>
    <n v="112"/>
    <m/>
    <s v="Horror"/>
    <x v="513"/>
    <s v="http://www.imdb.com/title/tt2100573/?ref_=fn_tt_tt_1"/>
    <s v="English"/>
    <s v="USA"/>
    <n v="1750000"/>
    <n v="2013"/>
    <n v="6.3"/>
    <s v="Horror"/>
    <m/>
    <m/>
    <m/>
    <n v="0.63140019650034085"/>
    <n v="25035665"/>
    <n v="23285665"/>
    <n v="1750000"/>
  </r>
  <r>
    <s v="Paul Donovan"/>
    <n v="88"/>
    <m/>
    <s v="Action|Sci-Fi"/>
    <x v="514"/>
    <s v="http://www.imdb.com/title/tt0087130/?ref_=fn_tt_tt_1"/>
    <s v="English"/>
    <s v="Canada"/>
    <n v="1750000"/>
    <n v="1985"/>
    <n v="4.3"/>
    <s v="Action"/>
    <s v="Sci-Fi"/>
    <m/>
    <m/>
    <n v="0.63140019650034085"/>
    <n v="25035665"/>
    <n v="23285665"/>
    <n v="1750000"/>
  </r>
  <r>
    <s v="Henry Alex Rubin"/>
    <n v="88"/>
    <n v="1523883"/>
    <s v="Documentary|Sport"/>
    <x v="515"/>
    <s v="http://www.imdb.com/title/tt0436613/?ref_=fn_tt_tt_1"/>
    <s v="English"/>
    <s v="USA"/>
    <n v="1750211"/>
    <n v="2005"/>
    <n v="7.8"/>
    <s v="Documentary"/>
    <s v="Sport"/>
    <m/>
    <m/>
    <n v="0.63140019650034085"/>
    <n v="1523883"/>
    <n v="-226328"/>
    <n v="1750211"/>
  </r>
  <r>
    <s v="Wes Craven"/>
    <n v="101"/>
    <n v="26505000"/>
    <s v="Horror"/>
    <x v="516"/>
    <s v="http://www.imdb.com/title/tt0087800/?ref_=fn_tt_tt_1"/>
    <s v="English"/>
    <s v="USA"/>
    <n v="1800000"/>
    <n v="1984"/>
    <n v="7.5"/>
    <s v="Horror"/>
    <m/>
    <m/>
    <m/>
    <n v="0.63133122899763094"/>
    <n v="26505000"/>
    <n v="24705000"/>
    <n v="1800000"/>
  </r>
  <r>
    <s v="William Friedkin"/>
    <n v="104"/>
    <m/>
    <s v="Action|Crime|Drama|Thriller"/>
    <x v="517"/>
    <s v="http://www.imdb.com/title/tt0067116/?ref_=fn_tt_tt_1"/>
    <s v="English"/>
    <s v="USA"/>
    <n v="1800000"/>
    <n v="1971"/>
    <n v="7.8"/>
    <s v="Action"/>
    <s v="Crime"/>
    <s v="Drama"/>
    <s v="Thriller"/>
    <n v="0.63131790543374766"/>
    <n v="25035665"/>
    <n v="23235665"/>
    <n v="1800000"/>
  </r>
  <r>
    <s v="Joseph Zito"/>
    <n v="97"/>
    <n v="32600000"/>
    <s v="Horror|Thriller"/>
    <x v="518"/>
    <s v="http://www.imdb.com/title/tt0087298/?ref_=fn_tt_tt_1"/>
    <s v="English"/>
    <s v="USA"/>
    <n v="1800000"/>
    <n v="1984"/>
    <n v="5.9"/>
    <s v="Horror"/>
    <s v="Thriller"/>
    <m/>
    <m/>
    <n v="0.63131790543374766"/>
    <n v="32600000"/>
    <n v="30800000"/>
    <n v="1800000"/>
  </r>
  <r>
    <s v="Daniel Stamm"/>
    <n v="87"/>
    <n v="40990055"/>
    <s v="Drama|Horror|Thriller"/>
    <x v="519"/>
    <s v="http://www.imdb.com/title/tt1320244/?ref_=fn_tt_tt_1"/>
    <s v="English"/>
    <s v="France"/>
    <n v="1800000"/>
    <n v="2010"/>
    <n v="5.6"/>
    <s v="Drama"/>
    <s v="Horror"/>
    <s v="Thriller"/>
    <m/>
    <n v="0.63132163934881336"/>
    <n v="40990055"/>
    <n v="39190055"/>
    <n v="1800000"/>
  </r>
  <r>
    <s v="Elia Kazan"/>
    <n v="125"/>
    <m/>
    <s v="Drama"/>
    <x v="520"/>
    <s v="http://www.imdb.com/title/tt0044081/?ref_=fn_tt_tt_1"/>
    <s v="English"/>
    <s v="USA"/>
    <n v="1800000"/>
    <n v="1951"/>
    <n v="8"/>
    <s v="Drama"/>
    <m/>
    <m/>
    <m/>
    <n v="0.63135111353710305"/>
    <n v="25035665"/>
    <n v="23235665"/>
    <n v="1800000"/>
  </r>
  <r>
    <s v="Stanley Kubrick"/>
    <n v="95"/>
    <m/>
    <s v="Comedy"/>
    <x v="521"/>
    <s v="http://www.imdb.com/title/tt0057012/?ref_=fn_tt_tt_1"/>
    <s v="English"/>
    <s v="USA"/>
    <n v="1800000"/>
    <n v="1964"/>
    <n v="8.5"/>
    <s v="Comedy"/>
    <m/>
    <m/>
    <m/>
    <n v="0.63135111353710305"/>
    <n v="25035665"/>
    <n v="23235665"/>
    <n v="1800000"/>
  </r>
  <r>
    <s v="Carlos Carrera"/>
    <n v="118"/>
    <n v="5709616"/>
    <s v="Drama|Romance"/>
    <x v="522"/>
    <s v="http://www.imdb.com/title/tt0313196/?ref_=fn_tt_tt_1"/>
    <s v="Spanish"/>
    <s v="Mexico"/>
    <n v="1800000"/>
    <n v="2002"/>
    <n v="6.8"/>
    <s v="Drama"/>
    <s v="Romance"/>
    <m/>
    <m/>
    <n v="0.63135111353710305"/>
    <n v="5709616"/>
    <n v="3909616"/>
    <n v="1800000"/>
  </r>
  <r>
    <s v="Benh Zeitlin"/>
    <n v="93"/>
    <n v="12784397"/>
    <s v="Drama|Fantasy"/>
    <x v="523"/>
    <s v="http://www.imdb.com/title/tt2125435/?ref_=fn_tt_tt_1"/>
    <s v="English"/>
    <s v="USA"/>
    <n v="1800000"/>
    <n v="2012"/>
    <n v="7.3"/>
    <s v="Drama"/>
    <s v="Fantasy"/>
    <m/>
    <m/>
    <n v="0.63128979569887245"/>
    <n v="12784397"/>
    <n v="10984397"/>
    <n v="1800000"/>
  </r>
  <r>
    <s v="J. Lee Thompson"/>
    <n v="96"/>
    <m/>
    <s v="Action|Sci-Fi"/>
    <x v="524"/>
    <s v="http://www.imdb.com/title/tt0069768/?ref_=fn_tt_tt_1"/>
    <s v="English"/>
    <s v="USA"/>
    <n v="1800000"/>
    <n v="1973"/>
    <n v="5.5"/>
    <s v="Action"/>
    <s v="Sci-Fi"/>
    <m/>
    <m/>
    <n v="0.6312429788547852"/>
    <n v="25035665"/>
    <n v="23235665"/>
    <n v="1800000"/>
  </r>
  <r>
    <s v="Maggie Greenwald"/>
    <n v="109"/>
    <n v="3050934"/>
    <s v="Drama|Music"/>
    <x v="525"/>
    <s v="http://www.imdb.com/title/tt0210299/?ref_=fn_tt_tt_1"/>
    <s v="English"/>
    <s v="USA"/>
    <n v="1800000"/>
    <n v="2000"/>
    <n v="7.3"/>
    <s v="Drama"/>
    <s v="Music"/>
    <m/>
    <m/>
    <n v="0.6312429788547852"/>
    <n v="3050934"/>
    <n v="1250934"/>
    <n v="1800000"/>
  </r>
  <r>
    <s v="Jonathan Wacks"/>
    <n v="93"/>
    <m/>
    <s v="Comedy|Horror"/>
    <x v="526"/>
    <s v="http://www.imdb.com/title/tt0106792/?ref_=fn_tt_tt_1"/>
    <s v="English"/>
    <s v="USA"/>
    <n v="1800000"/>
    <n v="1993"/>
    <n v="6.1"/>
    <s v="Comedy"/>
    <s v="Horror"/>
    <m/>
    <m/>
    <n v="0.63117655828734653"/>
    <n v="25035665"/>
    <n v="23235665"/>
    <n v="1800000"/>
  </r>
  <r>
    <s v="Khyentse Norbu"/>
    <n v="108"/>
    <n v="505295"/>
    <s v="Adventure|Drama"/>
    <x v="527"/>
    <s v="http://www.imdb.com/title/tt0378906/?ref_=fn_tt_tt_1"/>
    <s v="Dzongkha"/>
    <s v="Australia"/>
    <n v="1800000"/>
    <n v="2003"/>
    <n v="7.5"/>
    <s v="Adventure"/>
    <s v="Drama"/>
    <m/>
    <m/>
    <n v="0.63117655828734653"/>
    <n v="505295"/>
    <n v="-1294705"/>
    <n v="1800000"/>
  </r>
  <r>
    <s v="Ted Post"/>
    <n v="114"/>
    <m/>
    <s v="Western"/>
    <x v="528"/>
    <s v="http://www.imdb.com/title/tt0061747/?ref_=fn_tt_tt_1"/>
    <s v="English"/>
    <s v="USA"/>
    <n v="1800000"/>
    <n v="1968"/>
    <n v="7"/>
    <s v="Western"/>
    <m/>
    <m/>
    <m/>
    <n v="0.63110552953025645"/>
    <n v="25035665"/>
    <n v="23235665"/>
    <n v="1800000"/>
  </r>
  <r>
    <s v="Tony Krantz"/>
    <n v="113"/>
    <m/>
    <s v="Horror|Thriller"/>
    <x v="529"/>
    <s v="http://www.imdb.com/title/tt0822858/?ref_=fn_tt_tt_1"/>
    <s v="English"/>
    <s v="USA"/>
    <n v="1800000"/>
    <n v="2007"/>
    <n v="5.3"/>
    <s v="Horror"/>
    <s v="Thriller"/>
    <m/>
    <m/>
    <n v="0.63110552953025645"/>
    <n v="25035665"/>
    <n v="23235665"/>
    <n v="1800000"/>
  </r>
  <r>
    <s v="W.D. Hogan"/>
    <n v="90"/>
    <m/>
    <s v="Action|Sci-Fi"/>
    <x v="530"/>
    <s v="http://www.imdb.com/title/tt2645670/?ref_=fn_tt_tt_1"/>
    <s v="English"/>
    <s v="Canada"/>
    <n v="1800000"/>
    <n v="2013"/>
    <n v="3.4"/>
    <s v="Action"/>
    <s v="Sci-Fi"/>
    <m/>
    <m/>
    <n v="0.63110552953025645"/>
    <n v="25035665"/>
    <n v="23235665"/>
    <n v="1800000"/>
  </r>
  <r>
    <s v="Corey Grant"/>
    <n v="111"/>
    <m/>
    <s v="Comedy|Drama"/>
    <x v="531"/>
    <s v="http://www.imdb.com/title/tt1653002/?ref_=fn_tt_tt_1"/>
    <s v="English"/>
    <s v="USA"/>
    <n v="1800000"/>
    <n v="2012"/>
    <n v="5.4"/>
    <s v="Comedy"/>
    <s v="Drama"/>
    <m/>
    <m/>
    <n v="0.63110552953025645"/>
    <n v="25035665"/>
    <n v="23235665"/>
    <n v="1800000"/>
  </r>
  <r>
    <s v="Dan Reed"/>
    <n v="80"/>
    <m/>
    <s v="Thriller"/>
    <x v="532"/>
    <s v="http://www.imdb.com/title/tt0480011/?ref_=fn_tt_tt_1"/>
    <s v="English"/>
    <s v="UK"/>
    <n v="1800000"/>
    <n v="2007"/>
    <n v="5.6"/>
    <s v="Thriller"/>
    <m/>
    <m/>
    <m/>
    <n v="0.63110552953025645"/>
    <n v="25035665"/>
    <n v="23235665"/>
    <n v="1800000"/>
  </r>
  <r>
    <s v="Damien O'Donnell"/>
    <n v="96"/>
    <n v="4170647"/>
    <s v="Comedy|Drama"/>
    <x v="533"/>
    <s v="http://www.imdb.com/title/tt0166175/?ref_=fn_tt_tt_1"/>
    <s v="English"/>
    <s v="UK"/>
    <n v="1900000"/>
    <n v="1999"/>
    <n v="6.9"/>
    <s v="Comedy"/>
    <s v="Drama"/>
    <m/>
    <m/>
    <n v="0.63110552953025645"/>
    <n v="4170647"/>
    <n v="2270647"/>
    <n v="1900000"/>
  </r>
  <r>
    <s v="Tim Hunter"/>
    <n v="99"/>
    <n v="4600000"/>
    <s v="Crime|Drama"/>
    <x v="534"/>
    <s v="http://www.imdb.com/title/tt0091860/?ref_=fn_tt_tt_1"/>
    <s v="English"/>
    <s v="USA"/>
    <n v="1900000"/>
    <n v="1986"/>
    <n v="7.1"/>
    <s v="Crime"/>
    <s v="Drama"/>
    <m/>
    <m/>
    <n v="0.63104115039321318"/>
    <n v="4600000"/>
    <n v="2700000"/>
    <n v="1900000"/>
  </r>
  <r>
    <s v="Michael Polish"/>
    <n v="103"/>
    <n v="1420578"/>
    <s v="Drama|Fantasy"/>
    <x v="535"/>
    <s v="http://www.imdb.com/title/tt0322659/?ref_=fn_tt_tt_1"/>
    <s v="English"/>
    <s v="USA"/>
    <n v="1900000"/>
    <n v="2003"/>
    <n v="6.4"/>
    <s v="Drama"/>
    <s v="Fantasy"/>
    <m/>
    <m/>
    <n v="0.63097751590979556"/>
    <n v="1420578"/>
    <n v="-479422"/>
    <n v="1900000"/>
  </r>
  <r>
    <s v="Jamal Hill"/>
    <n v="89"/>
    <n v="444044"/>
    <s v="Drama"/>
    <x v="536"/>
    <s v="http://www.imdb.com/title/tt3262990/?ref_=fn_tt_tt_1"/>
    <s v="English"/>
    <s v="USA"/>
    <n v="1900000"/>
    <n v="2015"/>
    <n v="7.2"/>
    <s v="Drama"/>
    <m/>
    <m/>
    <m/>
    <n v="0.63090802078934394"/>
    <n v="444044"/>
    <n v="-1455956"/>
    <n v="1900000"/>
  </r>
  <r>
    <s v="William Kaufman"/>
    <n v="90"/>
    <m/>
    <s v="Action|Thriller"/>
    <x v="537"/>
    <s v="http://www.imdb.com/title/tt3528666/?ref_=fn_tt_tt_1"/>
    <s v="English"/>
    <s v="USA"/>
    <n v="1950000"/>
    <n v="2015"/>
    <n v="5.2"/>
    <s v="Action"/>
    <s v="Thriller"/>
    <m/>
    <m/>
    <n v="0.63083675071710832"/>
    <n v="25035665"/>
    <n v="23085665"/>
    <n v="1950000"/>
  </r>
  <r>
    <s v="Stanley Kubrick"/>
    <n v="152"/>
    <m/>
    <s v="Crime|Drama|Romance"/>
    <x v="538"/>
    <s v="http://www.imdb.com/title/tt0056193/?ref_=fn_tt_tt_1"/>
    <s v="English"/>
    <s v="UK"/>
    <n v="2000000"/>
    <n v="1962"/>
    <n v="7.7"/>
    <s v="Crime"/>
    <s v="Drama"/>
    <s v="Romance"/>
    <m/>
    <n v="0.63083675071710832"/>
    <n v="25035665"/>
    <n v="23035665"/>
    <n v="2000000"/>
  </r>
  <r>
    <s v="David Palmer"/>
    <n v="100"/>
    <n v="13746550"/>
    <s v="Action|Comedy|Romance"/>
    <x v="539"/>
    <s v="http://www.imdb.com/title/tt2097307/?ref_=fn_tt_tt_1"/>
    <s v="English"/>
    <s v="USA"/>
    <n v="2000000"/>
    <n v="2012"/>
    <n v="6.1"/>
    <s v="Action"/>
    <s v="Comedy"/>
    <s v="Romance"/>
    <m/>
    <n v="0.63083675071710832"/>
    <n v="13746550"/>
    <n v="11746550"/>
    <n v="2000000"/>
  </r>
  <r>
    <s v="John Hillcoat"/>
    <n v="104"/>
    <n v="1900725"/>
    <s v="Crime|Drama|Western"/>
    <x v="540"/>
    <s v="http://www.imdb.com/title/tt0421238/?ref_=fn_tt_tt_1"/>
    <s v="English"/>
    <s v="Australia"/>
    <n v="2000000"/>
    <n v="2005"/>
    <n v="7.4"/>
    <s v="Crime"/>
    <s v="Drama"/>
    <s v="Western"/>
    <m/>
    <n v="0.63079171417707014"/>
    <n v="1900725"/>
    <n v="-99275"/>
    <n v="2000000"/>
  </r>
  <r>
    <s v="Alfonso CuarÃ³n"/>
    <n v="106"/>
    <n v="13622333"/>
    <s v="Adventure|Comedy|Drama|Romance"/>
    <x v="541"/>
    <s v="http://www.imdb.com/title/tt0245574/?ref_=fn_tt_tt_1"/>
    <s v="Spanish"/>
    <s v="Mexico"/>
    <n v="2000000"/>
    <n v="2001"/>
    <n v="7.7"/>
    <s v="Adventure"/>
    <s v="Comedy"/>
    <s v="Drama"/>
    <s v="Romance"/>
    <n v="0.63072300321073649"/>
    <n v="13622333"/>
    <n v="11622333"/>
    <n v="2000000"/>
  </r>
  <r>
    <s v="Morgan J. Freeman"/>
    <n v="90"/>
    <n v="99147"/>
    <s v="Drama"/>
    <x v="542"/>
    <s v="http://www.imdb.com/title/tt0126261/?ref_=fn_tt_tt_1"/>
    <s v="English"/>
    <s v="USA"/>
    <n v="2000000"/>
    <n v="1998"/>
    <n v="6.2"/>
    <s v="Drama"/>
    <m/>
    <m/>
    <m/>
    <n v="0.63067760252443927"/>
    <n v="99147"/>
    <n v="-1900853"/>
    <n v="2000000"/>
  </r>
  <r>
    <s v="Jonas Ã…kerlund"/>
    <n v="106"/>
    <n v="410241"/>
    <s v="Comedy|Crime|Drama"/>
    <x v="543"/>
    <s v="http://www.imdb.com/title/tt0283003/?ref_=fn_tt_tt_1"/>
    <s v="English"/>
    <s v="USA"/>
    <n v="2000000"/>
    <n v="2002"/>
    <n v="6.8"/>
    <s v="Comedy"/>
    <s v="Crime"/>
    <s v="Drama"/>
    <m/>
    <n v="0.63060562661627184"/>
    <n v="410241"/>
    <n v="-1589759"/>
    <n v="2000000"/>
  </r>
  <r>
    <s v="Fred Zinnemann"/>
    <n v="120"/>
    <m/>
    <s v="Biography|Drama|History"/>
    <x v="544"/>
    <s v="http://www.imdb.com/title/tt0060665/?ref_=fn_tt_tt_1"/>
    <s v="English"/>
    <s v="UK"/>
    <n v="2000000"/>
    <n v="1966"/>
    <n v="7.9"/>
    <s v="Biography"/>
    <s v="Drama"/>
    <s v="History"/>
    <m/>
    <n v="0.63053411627934941"/>
    <n v="25035665"/>
    <n v="23035665"/>
    <n v="2000000"/>
  </r>
  <r>
    <s v="Nicholas Hytner"/>
    <n v="109"/>
    <n v="2706659"/>
    <s v="Comedy|Drama"/>
    <x v="545"/>
    <s v="http://www.imdb.com/title/tt0464049/?ref_=fn_tt_tt_1"/>
    <s v="English"/>
    <s v="UK"/>
    <n v="2000000"/>
    <n v="2006"/>
    <n v="6.9"/>
    <s v="Comedy"/>
    <s v="Drama"/>
    <m/>
    <m/>
    <n v="0.63053411627934941"/>
    <n v="2706659"/>
    <n v="706659"/>
    <n v="2000000"/>
  </r>
  <r>
    <s v="Alfred Hitchcock"/>
    <n v="116"/>
    <m/>
    <s v="Thriller"/>
    <x v="546"/>
    <s v="http://www.imdb.com/title/tt0068611/?ref_=fn_tt_tt_1"/>
    <s v="English"/>
    <s v="UK"/>
    <n v="2000000"/>
    <n v="1972"/>
    <n v="7.5"/>
    <s v="Thriller"/>
    <m/>
    <m/>
    <m/>
    <n v="0.63046660101502505"/>
    <n v="25035665"/>
    <n v="23035665"/>
    <n v="2000000"/>
  </r>
  <r>
    <s v="Juan JosÃ© Campanella"/>
    <n v="129"/>
    <n v="20167424"/>
    <s v="Drama|Mystery|Thriller"/>
    <x v="547"/>
    <s v="http://www.imdb.com/title/tt1305806/?ref_=fn_tt_tt_1"/>
    <s v="Spanish"/>
    <s v="Argentina"/>
    <n v="2000000"/>
    <n v="2009"/>
    <n v="8.1999999999999993"/>
    <s v="Drama"/>
    <s v="Mystery"/>
    <s v="Thriller"/>
    <m/>
    <n v="0.63046660101502505"/>
    <n v="20167424"/>
    <n v="18167424"/>
    <n v="2000000"/>
  </r>
  <r>
    <s v="Eric Styles"/>
    <n v="92"/>
    <n v="7680"/>
    <s v="Drama|Romance"/>
    <x v="548"/>
    <s v="http://www.imdb.com/title/tt0144178/?ref_=fn_tt_tt_1"/>
    <s v="English"/>
    <s v="USA"/>
    <n v="2000000"/>
    <n v="1999"/>
    <n v="6.4"/>
    <s v="Drama"/>
    <s v="Romance"/>
    <m/>
    <m/>
    <n v="0.63043628234534443"/>
    <n v="7680"/>
    <n v="-1992320"/>
    <n v="2000000"/>
  </r>
  <r>
    <s v="George A. Romero"/>
    <n v="95"/>
    <n v="952620"/>
    <s v="Horror"/>
    <x v="549"/>
    <s v="http://www.imdb.com/title/tt0848557/?ref_=fn_tt_tt_1"/>
    <s v="English"/>
    <s v="USA"/>
    <n v="2000000"/>
    <n v="2007"/>
    <n v="5.7"/>
    <s v="Horror"/>
    <m/>
    <m/>
    <m/>
    <n v="0.63036389626330624"/>
    <n v="952620"/>
    <n v="-1047380"/>
    <n v="2000000"/>
  </r>
  <r>
    <s v="Isabel Coixet"/>
    <n v="106"/>
    <n v="395592"/>
    <s v="Drama|Romance"/>
    <x v="550"/>
    <s v="http://www.imdb.com/title/tt0314412/?ref_=fn_tt_tt_1"/>
    <s v="English"/>
    <s v="Spain"/>
    <n v="2000000"/>
    <n v="2003"/>
    <n v="7.6"/>
    <s v="Drama"/>
    <s v="Romance"/>
    <m/>
    <m/>
    <n v="0.63029307808581336"/>
    <n v="395592"/>
    <n v="-1604408"/>
    <n v="2000000"/>
  </r>
  <r>
    <s v="Terence Young"/>
    <n v="115"/>
    <n v="24800000"/>
    <s v="Action|Adventure|Thriller"/>
    <x v="551"/>
    <s v="http://www.imdb.com/title/tt0057076/?ref_=fn_tt_tt_1"/>
    <s v="English"/>
    <s v="UK"/>
    <n v="2000000"/>
    <n v="1963"/>
    <n v="7.5"/>
    <s v="Action"/>
    <s v="Adventure"/>
    <s v="Thriller"/>
    <m/>
    <n v="0.63022122130288094"/>
    <n v="24800000"/>
    <n v="22800000"/>
    <n v="2000000"/>
  </r>
  <r>
    <s v="Woody Allen"/>
    <n v="89"/>
    <m/>
    <s v="Comedy|Sci-Fi"/>
    <x v="552"/>
    <s v="http://www.imdb.com/title/tt0070707/?ref_=fn_tt_tt_1"/>
    <s v="English"/>
    <s v="USA"/>
    <n v="2000000"/>
    <n v="1973"/>
    <n v="7.3"/>
    <s v="Comedy"/>
    <s v="Sci-Fi"/>
    <m/>
    <m/>
    <n v="0.63020252909181451"/>
    <n v="25035665"/>
    <n v="23035665"/>
    <n v="2000000"/>
  </r>
  <r>
    <s v="David Robert Mitchell"/>
    <n v="100"/>
    <n v="14673301"/>
    <s v="Horror|Mystery"/>
    <x v="553"/>
    <s v="http://www.imdb.com/title/tt3235888/?ref_=fn_tt_tt_1"/>
    <s v="English"/>
    <s v="USA"/>
    <n v="2000000"/>
    <n v="2014"/>
    <n v="6.9"/>
    <s v="Horror"/>
    <s v="Mystery"/>
    <m/>
    <m/>
    <n v="0.63020252909181451"/>
    <n v="14673301"/>
    <n v="12673301"/>
    <n v="2000000"/>
  </r>
  <r>
    <s v="Woody Allen"/>
    <n v="88"/>
    <m/>
    <s v="Comedy"/>
    <x v="554"/>
    <s v="http://www.imdb.com/title/tt0068555/?ref_=fn_tt_tt_1"/>
    <s v="English"/>
    <s v="USA"/>
    <n v="2000000"/>
    <n v="1972"/>
    <n v="6.8"/>
    <s v="Comedy"/>
    <m/>
    <m/>
    <m/>
    <n v="0.63015906678289868"/>
    <n v="25035665"/>
    <n v="23035665"/>
    <n v="2000000"/>
  </r>
  <r>
    <s v="Robert Mulligan"/>
    <n v="129"/>
    <m/>
    <s v="Crime|Drama"/>
    <x v="555"/>
    <s v="http://www.imdb.com/title/tt0056592/?ref_=fn_tt_tt_1"/>
    <s v="English"/>
    <s v="USA"/>
    <n v="2000000"/>
    <n v="1962"/>
    <n v="8.4"/>
    <s v="Crime"/>
    <s v="Drama"/>
    <m/>
    <m/>
    <n v="0.63015906678289868"/>
    <n v="25035665"/>
    <n v="23035665"/>
    <n v="2000000"/>
  </r>
  <r>
    <s v="George Miller"/>
    <n v="87"/>
    <n v="9003011"/>
    <s v="Action|Adventure|Sci-Fi|Thriller"/>
    <x v="556"/>
    <s v="http://www.imdb.com/title/tt0082694/?ref_=fn_tt_tt_1"/>
    <s v="English"/>
    <s v="Australia"/>
    <n v="2000000"/>
    <n v="1981"/>
    <n v="7.6"/>
    <s v="Action"/>
    <s v="Adventure"/>
    <s v="Sci-Fi"/>
    <s v="Thriller"/>
    <n v="0.63015906678289868"/>
    <n v="9003011"/>
    <n v="7003011"/>
    <n v="2000000"/>
  </r>
  <r>
    <s v="Chia-Liang Liu"/>
    <n v="102"/>
    <n v="11546543"/>
    <s v="Action|Comedy"/>
    <x v="557"/>
    <s v="http://www.imdb.com/title/tt0111512/?ref_=fn_tt_tt_1"/>
    <s v="Cantonese"/>
    <s v="Hong Kong"/>
    <n v="2000000"/>
    <n v="1994"/>
    <n v="7.6"/>
    <s v="Action"/>
    <s v="Comedy"/>
    <m/>
    <m/>
    <n v="0.63010334399795831"/>
    <n v="11546543"/>
    <n v="9546543"/>
    <n v="2000000"/>
  </r>
  <r>
    <s v="Kimberly Peirce"/>
    <n v="118"/>
    <n v="11533945"/>
    <s v="Biography|Crime|Drama|Romance"/>
    <x v="558"/>
    <s v="http://www.imdb.com/title/tt0171804/?ref_=fn_tt_tt_1"/>
    <s v="English"/>
    <s v="USA"/>
    <n v="2000000"/>
    <n v="1999"/>
    <n v="7.6"/>
    <s v="Biography"/>
    <s v="Crime"/>
    <s v="Drama"/>
    <s v="Romance"/>
    <n v="0.63005291201009295"/>
    <n v="11533945"/>
    <n v="9533945"/>
    <n v="2000000"/>
  </r>
  <r>
    <s v="Chris Kentis"/>
    <n v="86"/>
    <n v="12555230"/>
    <s v="Drama|Horror|Mystery|Thriller"/>
    <x v="559"/>
    <s v="http://www.imdb.com/title/tt1767382/?ref_=fn_tt_tt_1"/>
    <s v="English"/>
    <s v="France"/>
    <n v="2000000"/>
    <n v="2011"/>
    <n v="5.3"/>
    <s v="Drama"/>
    <s v="Horror"/>
    <s v="Mystery"/>
    <s v="Thriller"/>
    <n v="0.63000240933857421"/>
    <n v="12555230"/>
    <n v="10555230"/>
    <n v="2000000"/>
  </r>
  <r>
    <s v="Florian Henckel von Donnersmarck"/>
    <n v="137"/>
    <n v="11284657"/>
    <s v="Drama|Thriller"/>
    <x v="560"/>
    <s v="http://www.imdb.com/title/tt0405094/?ref_=fn_tt_tt_1"/>
    <s v="German"/>
    <s v="Germany"/>
    <n v="2000000"/>
    <n v="2006"/>
    <n v="8.5"/>
    <s v="Drama"/>
    <s v="Thriller"/>
    <m/>
    <m/>
    <n v="0.62995407619328603"/>
    <n v="11284657"/>
    <n v="9284657"/>
    <n v="2000000"/>
  </r>
  <r>
    <s v="Alex Kendrick"/>
    <n v="129"/>
    <n v="34522221"/>
    <s v="Drama"/>
    <x v="561"/>
    <s v="http://www.imdb.com/title/tt1630036/?ref_=fn_tt_tt_1"/>
    <s v="English"/>
    <s v="USA"/>
    <n v="2000000"/>
    <n v="2011"/>
    <n v="7"/>
    <s v="Drama"/>
    <m/>
    <m/>
    <m/>
    <n v="0.62990295254970108"/>
    <n v="34522221"/>
    <n v="32522221"/>
    <n v="2000000"/>
  </r>
  <r>
    <s v="Robert Rossen"/>
    <n v="134"/>
    <m/>
    <s v="Drama|Sport"/>
    <x v="562"/>
    <s v="http://www.imdb.com/title/tt0054997/?ref_=fn_tt_tt_1"/>
    <s v="English"/>
    <s v="USA"/>
    <n v="2000000"/>
    <n v="1961"/>
    <n v="8"/>
    <s v="Drama"/>
    <s v="Sport"/>
    <m/>
    <m/>
    <n v="0.62991147491883792"/>
    <n v="25035665"/>
    <n v="23035665"/>
    <n v="2000000"/>
  </r>
  <r>
    <s v="Chris Eyre"/>
    <n v="89"/>
    <n v="6719300"/>
    <s v="Comedy|Drama"/>
    <x v="563"/>
    <s v="http://www.imdb.com/title/tt0120321/?ref_=fn_tt_tt_1"/>
    <s v="English"/>
    <s v="Canada"/>
    <n v="2000000"/>
    <n v="1998"/>
    <n v="7.2"/>
    <s v="Comedy"/>
    <s v="Drama"/>
    <m/>
    <m/>
    <n v="0.62991147491883792"/>
    <n v="6719300"/>
    <n v="4719300"/>
    <n v="2000000"/>
  </r>
  <r>
    <s v="Alejandro G. IÃ±Ã¡rritu"/>
    <n v="115"/>
    <n v="5383834"/>
    <s v="Drama|Thriller"/>
    <x v="564"/>
    <s v="http://www.imdb.com/title/tt0245712/?ref_=fn_tt_tt_1"/>
    <s v="Spanish"/>
    <s v="Mexico"/>
    <n v="2000000"/>
    <n v="2000"/>
    <n v="8.1"/>
    <s v="Drama"/>
    <s v="Thriller"/>
    <m/>
    <m/>
    <n v="0.62985089082242585"/>
    <n v="5383834"/>
    <n v="3383834"/>
    <n v="2000000"/>
  </r>
  <r>
    <s v="Elia Kazan"/>
    <n v="118"/>
    <m/>
    <s v="Drama|Romance"/>
    <x v="565"/>
    <s v="http://www.imdb.com/title/tt0039416/?ref_=fn_tt_tt_1"/>
    <s v="English"/>
    <s v="USA"/>
    <n v="2000000"/>
    <n v="1947"/>
    <n v="7.4"/>
    <s v="Drama"/>
    <s v="Romance"/>
    <m/>
    <m/>
    <n v="0.62978764470795556"/>
    <n v="25035665"/>
    <n v="23035665"/>
    <n v="2000000"/>
  </r>
  <r>
    <s v="Debra Granik"/>
    <n v="100"/>
    <n v="6531491"/>
    <s v="Drama"/>
    <x v="566"/>
    <s v="http://www.imdb.com/title/tt1399683/?ref_=fn_tt_tt_1"/>
    <s v="English"/>
    <s v="USA"/>
    <n v="2000000"/>
    <n v="2010"/>
    <n v="7.2"/>
    <s v="Drama"/>
    <m/>
    <m/>
    <m/>
    <n v="0.62978764470795556"/>
    <n v="6531491"/>
    <n v="4531491"/>
    <n v="2000000"/>
  </r>
  <r>
    <s v="Henry King"/>
    <n v="106"/>
    <m/>
    <s v="Drama|Musical|Romance"/>
    <x v="567"/>
    <s v="http://www.imdb.com/title/tt0029852/?ref_=fn_tt_tt_1"/>
    <s v="English"/>
    <s v="USA"/>
    <n v="2000000"/>
    <n v="1938"/>
    <n v="7"/>
    <s v="Drama"/>
    <s v="Musical"/>
    <s v="Romance"/>
    <m/>
    <n v="0.62972657711075675"/>
    <n v="25035665"/>
    <n v="23035665"/>
    <n v="2000000"/>
  </r>
  <r>
    <s v="Miranda July"/>
    <n v="91"/>
    <n v="3885134"/>
    <s v="Comedy|Drama"/>
    <x v="568"/>
    <s v="http://www.imdb.com/title/tt0415978/?ref_=fn_tt_tt_1"/>
    <s v="English"/>
    <s v="USA"/>
    <n v="2000000"/>
    <n v="2005"/>
    <n v="7.4"/>
    <s v="Comedy"/>
    <s v="Drama"/>
    <m/>
    <m/>
    <n v="0.62972657711075675"/>
    <n v="3885134"/>
    <n v="1885134"/>
    <n v="2000000"/>
  </r>
  <r>
    <s v="Max Joseph"/>
    <n v="96"/>
    <n v="3590010"/>
    <s v="Drama|Music|Romance"/>
    <x v="569"/>
    <s v="http://www.imdb.com/title/tt3787590/?ref_=fn_tt_tt_1"/>
    <s v="English"/>
    <s v="UK"/>
    <n v="2000000"/>
    <n v="2015"/>
    <n v="6.1"/>
    <s v="Drama"/>
    <s v="Music"/>
    <s v="Romance"/>
    <m/>
    <n v="0.62966036411464599"/>
    <n v="3590010"/>
    <n v="1590010"/>
    <n v="2000000"/>
  </r>
  <r>
    <s v="David Ayer"/>
    <n v="116"/>
    <n v="3335839"/>
    <s v="Action|Crime|Drama|Thriller"/>
    <x v="570"/>
    <s v="http://www.imdb.com/title/tt0433387/?ref_=fn_tt_tt_1"/>
    <s v="English"/>
    <s v="USA"/>
    <n v="2000000"/>
    <n v="2005"/>
    <n v="7"/>
    <s v="Action"/>
    <s v="Crime"/>
    <s v="Drama"/>
    <s v="Thriller"/>
    <n v="0.62959353664705653"/>
    <n v="3335839"/>
    <n v="1335839"/>
    <n v="2000000"/>
  </r>
  <r>
    <s v="Jerry Jameson"/>
    <n v="97"/>
    <n v="2557668"/>
    <s v="Crime|Drama|Thriller"/>
    <x v="571"/>
    <s v="http://www.imdb.com/title/tt3268668/?ref_=fn_tt_tt_1"/>
    <s v="English"/>
    <s v="USA"/>
    <n v="2000000"/>
    <n v="2015"/>
    <n v="5.3"/>
    <s v="Crime"/>
    <s v="Drama"/>
    <s v="Thriller"/>
    <m/>
    <n v="0.62952617277949452"/>
    <n v="2557668"/>
    <n v="557668"/>
    <n v="2000000"/>
  </r>
  <r>
    <s v="Steven Soderbergh"/>
    <n v="101"/>
    <n v="2506446"/>
    <s v="Comedy|Romance"/>
    <x v="572"/>
    <s v="http://www.imdb.com/title/tt0290212/?ref_=fn_tt_tt_1"/>
    <s v="English"/>
    <s v="USA"/>
    <n v="2000000"/>
    <n v="2002"/>
    <n v="4.7"/>
    <s v="Comedy"/>
    <s v="Romance"/>
    <m/>
    <m/>
    <n v="0.62945731034818786"/>
    <n v="2506446"/>
    <n v="506446"/>
    <n v="2000000"/>
  </r>
  <r>
    <s v="Kevin Tenney"/>
    <n v="98"/>
    <n v="7369373"/>
    <s v="Horror|Mystery|Thriller"/>
    <x v="573"/>
    <s v="http://www.imdb.com/title/tt0090327/?ref_=fn_tt_tt_1"/>
    <s v="English"/>
    <s v="UK"/>
    <n v="2000000"/>
    <n v="1986"/>
    <n v="5.7"/>
    <s v="Horror"/>
    <s v="Mystery"/>
    <s v="Thriller"/>
    <m/>
    <n v="0.62938828828228222"/>
    <n v="7369373"/>
    <n v="5369373"/>
    <n v="2000000"/>
  </r>
  <r>
    <s v="John Cameron Mitchell"/>
    <n v="101"/>
    <n v="1984378"/>
    <s v="Comedy|Drama|Romance"/>
    <x v="574"/>
    <s v="http://www.imdb.com/title/tt0367027/?ref_=fn_tt_tt_1"/>
    <s v="English"/>
    <s v="USA"/>
    <n v="2000000"/>
    <n v="2006"/>
    <n v="6.5"/>
    <s v="Comedy"/>
    <s v="Drama"/>
    <s v="Romance"/>
    <m/>
    <n v="0.62932853243743958"/>
    <n v="1984378"/>
    <n v="-15622"/>
    <n v="2000000"/>
  </r>
  <r>
    <s v="Gary Rogers"/>
    <n v="120"/>
    <n v="1098224"/>
    <s v="Adventure"/>
    <x v="575"/>
    <s v="http://www.imdb.com/title/tt0349159/?ref_=fn_tt_tt_1"/>
    <s v="English"/>
    <s v="USA"/>
    <n v="2000000"/>
    <n v="2003"/>
    <n v="3.3"/>
    <s v="Adventure"/>
    <m/>
    <m/>
    <m/>
    <n v="0.62925843291461436"/>
    <n v="1098224"/>
    <n v="-901776"/>
    <n v="2000000"/>
  </r>
  <r>
    <s v="Charles Ferguson"/>
    <n v="102"/>
    <n v="1430185"/>
    <s v="Documentary|War"/>
    <x v="576"/>
    <s v="http://www.imdb.com/title/tt0912593/?ref_=fn_tt_tt_1"/>
    <s v="English"/>
    <s v="USA"/>
    <n v="2000000"/>
    <n v="2007"/>
    <n v="8.3000000000000007"/>
    <s v="Documentary"/>
    <s v="War"/>
    <m/>
    <m/>
    <n v="0.62918667381113624"/>
    <n v="1430185"/>
    <n v="-569815"/>
    <n v="2000000"/>
  </r>
  <r>
    <s v="Marielle Heller"/>
    <n v="102"/>
    <n v="1477002"/>
    <s v="Drama|Romance"/>
    <x v="577"/>
    <s v="http://www.imdb.com/title/tt3172532/?ref_=fn_tt_tt_1"/>
    <s v="English"/>
    <s v="USA"/>
    <n v="2000000"/>
    <n v="2015"/>
    <n v="6.9"/>
    <s v="Drama"/>
    <s v="Romance"/>
    <m/>
    <m/>
    <n v="0.62911543836200046"/>
    <n v="1477002"/>
    <n v="-522998"/>
    <n v="2000000"/>
  </r>
  <r>
    <s v="David Sington"/>
    <n v="100"/>
    <n v="1134049"/>
    <s v="Documentary|History"/>
    <x v="578"/>
    <s v="http://www.imdb.com/title/tt0925248/?ref_=fn_tt_tt_1"/>
    <s v="English"/>
    <s v="UK"/>
    <n v="2000000"/>
    <n v="2007"/>
    <n v="8.1"/>
    <s v="Documentary"/>
    <s v="History"/>
    <m/>
    <m/>
    <n v="0.62904421792112808"/>
    <n v="1134049"/>
    <n v="-865951"/>
    <n v="2000000"/>
  </r>
  <r>
    <s v="Fenton Bailey"/>
    <n v="89"/>
    <n v="653621"/>
    <s v="Biography|Documentary|History"/>
    <x v="579"/>
    <s v="http://www.imdb.com/title/tt0418753/?ref_=fn_tt_tt_1"/>
    <s v="English"/>
    <s v="USA"/>
    <n v="2000000"/>
    <n v="2005"/>
    <n v="6.8"/>
    <s v="Biography"/>
    <s v="Documentary"/>
    <s v="History"/>
    <m/>
    <n v="0.62897231406194187"/>
    <n v="653621"/>
    <n v="-1346379"/>
    <n v="2000000"/>
  </r>
  <r>
    <s v="Lance Mungia"/>
    <n v="91"/>
    <n v="124494"/>
    <s v="Action|Adventure|Comedy|Drama|Music|Sci-Fi"/>
    <x v="580"/>
    <s v="http://www.imdb.com/title/tt0118736/?ref_=fn_tt_tt_1"/>
    <s v="English"/>
    <s v="USA"/>
    <n v="2000000"/>
    <n v="1998"/>
    <n v="6.7"/>
    <s v="Action"/>
    <s v="Adventure"/>
    <s v="Comedy"/>
    <s v="Drama"/>
    <n v="0.62889948631352277"/>
    <n v="124494"/>
    <n v="-1875506"/>
    <n v="2000000"/>
  </r>
  <r>
    <s v="Brian Yuzna"/>
    <n v="97"/>
    <m/>
    <s v="Horror|Romance|Sci-Fi"/>
    <x v="581"/>
    <s v="http://www.imdb.com/title/tt0107953/?ref_=fn_tt_tt_1"/>
    <s v="English"/>
    <s v="USA"/>
    <n v="2000000"/>
    <n v="1993"/>
    <n v="5.9"/>
    <s v="Horror"/>
    <s v="Romance"/>
    <s v="Sci-Fi"/>
    <m/>
    <n v="0.62882565608902818"/>
    <n v="25035665"/>
    <n v="23035665"/>
    <n v="2000000"/>
  </r>
  <r>
    <s v="Laurie Collyer"/>
    <n v="96"/>
    <n v="198407"/>
    <s v="Drama"/>
    <x v="582"/>
    <s v="http://www.imdb.com/title/tt0423169/?ref_=fn_tt_tt_1"/>
    <s v="English"/>
    <s v="USA"/>
    <n v="2000000"/>
    <n v="2006"/>
    <n v="6.6"/>
    <s v="Drama"/>
    <m/>
    <m/>
    <m/>
    <n v="0.62882565608902818"/>
    <n v="198407"/>
    <n v="-1801593"/>
    <n v="2000000"/>
  </r>
  <r>
    <s v="Ralph Ziman"/>
    <n v="119"/>
    <n v="4958"/>
    <s v="Action|Crime|Drama"/>
    <x v="583"/>
    <s v="http://www.imdb.com/title/tt0783532/?ref_=fn_tt_tt_1"/>
    <s v="English"/>
    <s v="South Africa"/>
    <n v="2000000"/>
    <n v="2008"/>
    <n v="7.8"/>
    <s v="Action"/>
    <s v="Crime"/>
    <s v="Drama"/>
    <m/>
    <n v="0.62875188288569606"/>
    <n v="4958"/>
    <n v="-1995042"/>
    <n v="2000000"/>
  </r>
  <r>
    <s v="John Simpson"/>
    <n v="99"/>
    <m/>
    <s v="Crime|Drama|Thriller"/>
    <x v="584"/>
    <s v="http://www.imdb.com/title/tt0363095/?ref_=fn_tt_tt_1"/>
    <s v="English"/>
    <s v="UK"/>
    <n v="2000000"/>
    <n v="2004"/>
    <n v="6.4"/>
    <s v="Crime"/>
    <s v="Drama"/>
    <s v="Thriller"/>
    <m/>
    <n v="0.62867769832547971"/>
    <n v="25035665"/>
    <n v="23035665"/>
    <n v="2000000"/>
  </r>
  <r>
    <s v="Chris Shadley"/>
    <n v="83"/>
    <m/>
    <s v="Crime|Drama|Horror|Mystery|Thriller"/>
    <x v="585"/>
    <s v="http://www.imdb.com/title/tt0959329/?ref_=fn_tt_tt_1"/>
    <s v="English"/>
    <s v="USA"/>
    <n v="2000000"/>
    <n v="2010"/>
    <n v="5.5"/>
    <s v="Crime"/>
    <s v="Drama"/>
    <s v="Horror"/>
    <s v="Mystery"/>
    <n v="0.62867769832547971"/>
    <n v="25035665"/>
    <n v="23035665"/>
    <n v="2000000"/>
  </r>
  <r>
    <s v="Simon Napier-Bell"/>
    <n v="81"/>
    <m/>
    <s v="Documentary"/>
    <x v="586"/>
    <s v="http://www.imdb.com/title/tt4704314/?ref_=fn_tt_tt_1"/>
    <s v="English"/>
    <s v="UK"/>
    <n v="2000000"/>
    <n v="2015"/>
    <n v="7.4"/>
    <s v="Documentary"/>
    <m/>
    <m/>
    <m/>
    <n v="0.62867769832547971"/>
    <n v="25035665"/>
    <n v="23035665"/>
    <n v="2000000"/>
  </r>
  <r>
    <s v="Woody Allen"/>
    <n v="82"/>
    <m/>
    <s v="Comedy"/>
    <x v="587"/>
    <s v="http://www.imdb.com/title/tt0066808/?ref_=fn_tt_tt_1"/>
    <s v="English"/>
    <s v="USA"/>
    <n v="2000000"/>
    <n v="1971"/>
    <n v="7.1"/>
    <s v="Comedy"/>
    <m/>
    <m/>
    <m/>
    <n v="0.62867769832547971"/>
    <n v="25035665"/>
    <n v="23035665"/>
    <n v="2000000"/>
  </r>
  <r>
    <s v="Jeff Crook"/>
    <n v="90"/>
    <m/>
    <s v="Action|Crime|Drama|Thriller"/>
    <x v="588"/>
    <s v="http://www.imdb.com/title/tt0796355/?ref_=fn_tt_tt_1"/>
    <s v="English"/>
    <s v="USA"/>
    <n v="2000000"/>
    <n v="2007"/>
    <n v="4.5999999999999996"/>
    <s v="Action"/>
    <s v="Crime"/>
    <s v="Drama"/>
    <s v="Thriller"/>
    <n v="0.62867769832547971"/>
    <n v="25035665"/>
    <n v="23035665"/>
    <n v="2000000"/>
  </r>
  <r>
    <s v="Dave Payne"/>
    <n v="88"/>
    <m/>
    <s v="Horror|Thriller"/>
    <x v="589"/>
    <s v="http://www.imdb.com/title/tt1090671/?ref_=fn_tt_tt_1"/>
    <s v="English"/>
    <s v="USA"/>
    <n v="2000000"/>
    <n v="2008"/>
    <n v="4.9000000000000004"/>
    <s v="Horror"/>
    <s v="Thriller"/>
    <m/>
    <m/>
    <n v="0.62867769832547971"/>
    <n v="25035665"/>
    <n v="23035665"/>
    <n v="2000000"/>
  </r>
  <r>
    <s v="Jonas Ã…kerlund"/>
    <n v="96"/>
    <m/>
    <s v="Comedy|Crime|Drama"/>
    <x v="590"/>
    <s v="http://www.imdb.com/title/tt1272886/?ref_=fn_tt_tt_1"/>
    <s v="English"/>
    <s v="USA"/>
    <n v="2000000"/>
    <n v="2012"/>
    <n v="6.1"/>
    <s v="Comedy"/>
    <s v="Crime"/>
    <s v="Drama"/>
    <m/>
    <n v="0.62867769832547971"/>
    <n v="25035665"/>
    <n v="23035665"/>
    <n v="2000000"/>
  </r>
  <r>
    <s v="Brad Copeland"/>
    <n v="87"/>
    <m/>
    <s v="Comedy"/>
    <x v="591"/>
    <s v="http://www.imdb.com/title/tt2234025/?ref_=fn_tt_tt_1"/>
    <s v="English"/>
    <s v="USA"/>
    <n v="2000000"/>
    <n v="2013"/>
    <n v="6.6"/>
    <s v="Comedy"/>
    <m/>
    <m/>
    <m/>
    <n v="0.62867769832547971"/>
    <n v="25035665"/>
    <n v="23035665"/>
    <n v="2000000"/>
  </r>
  <r>
    <s v="Paul Bunnell"/>
    <n v="106"/>
    <n v="2436"/>
    <s v="Comedy|Fantasy|Musical|Sci-Fi"/>
    <x v="592"/>
    <s v="http://www.imdb.com/title/tt1754633/?ref_=fn_tt_tt_1"/>
    <s v="English"/>
    <s v="USA"/>
    <n v="2000000"/>
    <n v="2012"/>
    <n v="5.7"/>
    <s v="Comedy"/>
    <s v="Fantasy"/>
    <s v="Musical"/>
    <s v="Sci-Fi"/>
    <n v="0.62867769832547971"/>
    <n v="2436"/>
    <n v="-1997564"/>
    <n v="2000000"/>
  </r>
  <r>
    <s v="James Cox"/>
    <n v="91"/>
    <m/>
    <s v="Comedy|Drama"/>
    <x v="593"/>
    <s v="http://www.imdb.com/title/tt2024506/?ref_=fn_tt_tt_1"/>
    <s v="English"/>
    <s v="USA"/>
    <n v="2000000"/>
    <n v="2013"/>
    <n v="5.7"/>
    <s v="Comedy"/>
    <s v="Drama"/>
    <m/>
    <m/>
    <n v="0.62860343632184124"/>
    <n v="25035665"/>
    <n v="23035665"/>
    <n v="2000000"/>
  </r>
  <r>
    <s v="Richard Lester"/>
    <n v="99"/>
    <m/>
    <s v="Comedy|Musical"/>
    <x v="594"/>
    <s v="http://www.imdb.com/title/tt0060438/?ref_=fn_tt_tt_1"/>
    <s v="English"/>
    <s v="USA"/>
    <n v="2000000"/>
    <n v="1966"/>
    <n v="7"/>
    <s v="Comedy"/>
    <s v="Musical"/>
    <m/>
    <m/>
    <n v="0.62860343632184124"/>
    <n v="25035665"/>
    <n v="23035665"/>
    <n v="2000000"/>
  </r>
  <r>
    <s v="Michael Moore"/>
    <n v="102"/>
    <m/>
    <s v="Documentary"/>
    <x v="595"/>
    <s v="http://www.imdb.com/title/tt0850669/?ref_=fn_tt_tt_1"/>
    <s v="English"/>
    <s v="USA"/>
    <n v="2000000"/>
    <n v="2007"/>
    <n v="5.3"/>
    <s v="Documentary"/>
    <m/>
    <m/>
    <m/>
    <n v="0.62860343632184124"/>
    <n v="25035665"/>
    <n v="23035665"/>
    <n v="2000000"/>
  </r>
  <r>
    <s v="Tanner Beard"/>
    <n v="108"/>
    <m/>
    <s v="Action|Adventure|History|Western"/>
    <x v="596"/>
    <s v="http://www.imdb.com/title/tt1220217/?ref_=fn_tt_tt_1"/>
    <s v="English"/>
    <s v="USA"/>
    <n v="2000000"/>
    <n v="2011"/>
    <n v="4.4000000000000004"/>
    <s v="Action"/>
    <s v="Adventure"/>
    <s v="History"/>
    <s v="Western"/>
    <n v="0.62860343632184124"/>
    <n v="25035665"/>
    <n v="23035665"/>
    <n v="2000000"/>
  </r>
  <r>
    <s v="Derick Martini"/>
    <n v="89"/>
    <m/>
    <s v="Drama|Horror|Mystery|Thriller"/>
    <x v="597"/>
    <s v="http://www.imdb.com/title/tt1772261/?ref_=fn_tt_tt_1"/>
    <s v="English"/>
    <s v="USA"/>
    <n v="2000000"/>
    <n v="2015"/>
    <n v="4.5"/>
    <s v="Drama"/>
    <s v="Horror"/>
    <s v="Mystery"/>
    <s v="Thriller"/>
    <n v="0.62860343632184124"/>
    <n v="25035665"/>
    <n v="23035665"/>
    <n v="2000000"/>
  </r>
  <r>
    <s v="Jerry Dugan"/>
    <n v="92"/>
    <m/>
    <s v="Thriller"/>
    <x v="598"/>
    <s v="http://www.imdb.com/title/tt4416518/?ref_=fn_tt_tt_1"/>
    <s v="English"/>
    <s v="USA"/>
    <n v="2000000"/>
    <n v="2015"/>
    <n v="3.4"/>
    <s v="Thriller"/>
    <m/>
    <m/>
    <m/>
    <n v="0.62860343632184124"/>
    <n v="25035665"/>
    <n v="23035665"/>
    <n v="2000000"/>
  </r>
  <r>
    <s v="Richard Boddington"/>
    <n v="90"/>
    <m/>
    <s v="Adventure|Family"/>
    <x v="599"/>
    <s v="http://www.imdb.com/title/tt2475846/?ref_=fn_tt_tt_1"/>
    <s v="English"/>
    <s v="Canada"/>
    <n v="2000000"/>
    <n v="2013"/>
    <n v="4.7"/>
    <s v="Adventure"/>
    <s v="Family"/>
    <m/>
    <m/>
    <n v="0.62860343632184124"/>
    <n v="25035665"/>
    <n v="23035665"/>
    <n v="2000000"/>
  </r>
  <r>
    <s v="Steven R. Monroe"/>
    <n v="105"/>
    <n v="92401"/>
    <s v="Horror|Thriller"/>
    <x v="600"/>
    <s v="http://www.imdb.com/title/tt1242432/?ref_=fn_tt_tt_1"/>
    <s v="English"/>
    <s v="USA"/>
    <n v="2000000"/>
    <n v="2010"/>
    <n v="6.3"/>
    <s v="Horror"/>
    <s v="Thriller"/>
    <m/>
    <m/>
    <n v="0.62860343632184124"/>
    <n v="92401"/>
    <n v="-1907599"/>
    <n v="2000000"/>
  </r>
  <r>
    <s v="Dave Meyers"/>
    <n v="84"/>
    <n v="6026908"/>
    <s v="Comedy|Drama"/>
    <x v="601"/>
    <s v="http://www.imdb.com/title/tt0166195/?ref_=fn_tt_tt_1"/>
    <s v="English"/>
    <s v="USA"/>
    <n v="2000000"/>
    <n v="1999"/>
    <n v="4.3"/>
    <s v="Comedy"/>
    <s v="Drama"/>
    <m/>
    <m/>
    <n v="0.62852925880613386"/>
    <n v="6026908"/>
    <n v="4026908"/>
    <n v="2000000"/>
  </r>
  <r>
    <s v="Adrienne Shelly"/>
    <n v="108"/>
    <n v="19067631"/>
    <s v="Comedy|Drama|Romance"/>
    <x v="602"/>
    <s v="http://www.imdb.com/title/tt0473308/?ref_=fn_tt_tt_1"/>
    <s v="English"/>
    <s v="USA"/>
    <n v="2000000"/>
    <n v="2007"/>
    <n v="7.1"/>
    <s v="Comedy"/>
    <s v="Drama"/>
    <s v="Romance"/>
    <m/>
    <n v="0.62846607125757481"/>
    <n v="19067631"/>
    <n v="17067631"/>
    <n v="2000000"/>
  </r>
  <r>
    <s v="Atom Egoyan"/>
    <n v="103"/>
    <n v="5132222"/>
    <s v="Drama|Mystery|Romance"/>
    <x v="603"/>
    <s v="http://www.imdb.com/title/tt0109759/?ref_=fn_tt_tt_1"/>
    <s v="English"/>
    <s v="Canada"/>
    <n v="2000000"/>
    <n v="1994"/>
    <n v="7.2"/>
    <s v="Drama"/>
    <s v="Mystery"/>
    <s v="Romance"/>
    <m/>
    <n v="0.6284317036584196"/>
    <n v="5132222"/>
    <n v="3132222"/>
    <n v="2000000"/>
  </r>
  <r>
    <s v="James Mottern"/>
    <n v="90"/>
    <n v="52166"/>
    <s v="Drama"/>
    <x v="604"/>
    <s v="http://www.imdb.com/title/tt1087527/?ref_=fn_tt_tt_1"/>
    <s v="English"/>
    <s v="USA"/>
    <n v="2000000"/>
    <n v="2008"/>
    <n v="6.7"/>
    <s v="Drama"/>
    <m/>
    <m/>
    <m/>
    <n v="0.62836666117135154"/>
    <n v="52166"/>
    <n v="-1947834"/>
    <n v="2000000"/>
  </r>
  <r>
    <s v="Frank Lotito"/>
    <n v="102"/>
    <m/>
    <s v="Comedy|Drama|Family"/>
    <x v="605"/>
    <s v="http://www.imdb.com/title/tt1105355/?ref_=fn_tt_tt_1"/>
    <s v="English"/>
    <s v="USA"/>
    <n v="2000000"/>
    <n v="2015"/>
    <n v="8.1999999999999993"/>
    <s v="Comedy"/>
    <s v="Drama"/>
    <s v="Family"/>
    <m/>
    <n v="0.62829215589823295"/>
    <n v="25035665"/>
    <n v="23035665"/>
    <n v="2000000"/>
  </r>
  <r>
    <s v="Russell Friedenberg"/>
    <n v="93"/>
    <m/>
    <s v="Action|Horror|Thriller"/>
    <x v="606"/>
    <s v="http://www.imdb.com/title/tt1236254/?ref_=fn_tt_tt_1"/>
    <s v="English"/>
    <s v="USA"/>
    <n v="2000000"/>
    <n v="2015"/>
    <n v="3.6"/>
    <s v="Action"/>
    <s v="Horror"/>
    <s v="Thriller"/>
    <m/>
    <n v="0.62829215589823295"/>
    <n v="25035665"/>
    <n v="23035665"/>
    <n v="2000000"/>
  </r>
  <r>
    <s v="William Cottrell"/>
    <n v="83"/>
    <n v="184925485"/>
    <s v="Animation|Family|Fantasy|Musical"/>
    <x v="607"/>
    <s v="http://www.imdb.com/title/tt0029583/?ref_=fn_tt_tt_1"/>
    <s v="English"/>
    <s v="USA"/>
    <n v="2000000"/>
    <n v="1937"/>
    <n v="7.7"/>
    <s v="Animation"/>
    <s v="Family"/>
    <s v="Fantasy"/>
    <s v="Musical"/>
    <n v="0.62829215589823295"/>
    <n v="184925485"/>
    <n v="182925485"/>
    <n v="2000000"/>
  </r>
  <r>
    <s v="Alex Ranarivelo"/>
    <n v="101"/>
    <m/>
    <s v="Drama"/>
    <x v="608"/>
    <s v="http://www.imdb.com/title/tt4063178/?ref_=fn_tt_tt_1"/>
    <s v="English"/>
    <s v="USA"/>
    <n v="2000000"/>
    <n v="2016"/>
    <n v="4.8"/>
    <s v="Drama"/>
    <m/>
    <m/>
    <m/>
    <n v="0.62917212422881541"/>
    <n v="25035665"/>
    <n v="23035665"/>
    <n v="2000000"/>
  </r>
  <r>
    <s v="Akira Kurosawa"/>
    <n v="202"/>
    <n v="269061"/>
    <s v="Action|Adventure|Drama"/>
    <x v="609"/>
    <s v="http://www.imdb.com/title/tt0047478/?ref_=fn_tt_tt_1"/>
    <s v="Japanese"/>
    <s v="Japan"/>
    <n v="2000000"/>
    <n v="1954"/>
    <n v="8.6999999999999993"/>
    <s v="Action"/>
    <s v="Adventure"/>
    <s v="Drama"/>
    <m/>
    <n v="0.62917212422881541"/>
    <n v="269061"/>
    <n v="-1730939"/>
    <n v="2000000"/>
  </r>
  <r>
    <s v="Paul Greengrass"/>
    <n v="107"/>
    <n v="768045"/>
    <s v="Drama|History|War"/>
    <x v="610"/>
    <s v="http://www.imdb.com/title/tt0280491/?ref_=fn_tt_tt_1"/>
    <s v="English"/>
    <s v="UK"/>
    <n v="2000000"/>
    <n v="2002"/>
    <n v="7.7"/>
    <s v="Drama"/>
    <s v="History"/>
    <s v="War"/>
    <m/>
    <n v="0.62909810775203967"/>
    <n v="768045"/>
    <n v="-1231955"/>
    <n v="2000000"/>
  </r>
  <r>
    <s v="William Wyler"/>
    <n v="172"/>
    <n v="23650000"/>
    <s v="Drama|Romance|War"/>
    <x v="611"/>
    <s v="http://www.imdb.com/title/tt0036868/?ref_=fn_tt_tt_1"/>
    <s v="English"/>
    <s v="USA"/>
    <n v="2100000"/>
    <n v="1946"/>
    <n v="8.1"/>
    <s v="Drama"/>
    <s v="Romance"/>
    <s v="War"/>
    <m/>
    <n v="0.62902490490091012"/>
    <n v="23650000"/>
    <n v="21550000"/>
    <n v="2100000"/>
  </r>
  <r>
    <s v="Robert Fontaine"/>
    <n v="125"/>
    <n v="3330"/>
    <s v="Crime|Drama"/>
    <x v="612"/>
    <s v="http://www.imdb.com/title/tt2460506/?ref_=fn_tt_tt_1"/>
    <s v="English"/>
    <s v="USA"/>
    <n v="2100000"/>
    <n v="2015"/>
    <n v="7.2"/>
    <s v="Crime"/>
    <s v="Drama"/>
    <m/>
    <m/>
    <n v="0.62900209039726673"/>
    <n v="3330"/>
    <n v="-2096670"/>
    <n v="2100000"/>
  </r>
  <r>
    <s v="Patricia Cardoso"/>
    <n v="89"/>
    <m/>
    <s v="Drama"/>
    <x v="613"/>
    <s v="http://www.imdb.com/title/tt1675312/?ref_=fn_tt_tt_1"/>
    <s v="English"/>
    <s v="USA"/>
    <n v="2100000"/>
    <n v="2010"/>
    <n v="6.3"/>
    <s v="Drama"/>
    <m/>
    <m/>
    <m/>
    <n v="0.62892755279911239"/>
    <n v="25035665"/>
    <n v="22935665"/>
    <n v="2100000"/>
  </r>
  <r>
    <s v="Dan Perri"/>
    <n v="100"/>
    <m/>
    <s v="Comedy|Drama|Mystery|Romance|Thriller"/>
    <x v="614"/>
    <s v="http://www.imdb.com/title/tt2317796/?ref_=fn_tt_tt_1"/>
    <s v="English"/>
    <s v="USA"/>
    <n v="2100000"/>
    <n v="2015"/>
    <n v="6.7"/>
    <s v="Comedy"/>
    <s v="Drama"/>
    <s v="Mystery"/>
    <s v="Romance"/>
    <n v="0.62892755279911239"/>
    <n v="25035665"/>
    <n v="22935665"/>
    <n v="2100000"/>
  </r>
  <r>
    <s v="Anthony O'Brien"/>
    <n v="81"/>
    <m/>
    <s v="Adventure|Drama|Western"/>
    <x v="615"/>
    <s v="http://www.imdb.com/title/tt2215673/?ref_=fn_tt_tt_1"/>
    <s v="English"/>
    <s v="USA"/>
    <n v="2100000"/>
    <n v="2015"/>
    <n v="5.5"/>
    <s v="Adventure"/>
    <s v="Drama"/>
    <s v="Western"/>
    <m/>
    <n v="0.62892755279911239"/>
    <n v="25035665"/>
    <n v="22935665"/>
    <n v="2100000"/>
  </r>
  <r>
    <s v="Tay Garnett"/>
    <n v="119"/>
    <m/>
    <s v="Drama"/>
    <x v="616"/>
    <s v="http://www.imdb.com/title/tt0038213/?ref_=fn_tt_tt_1"/>
    <s v="English"/>
    <s v="USA"/>
    <n v="2160000"/>
    <n v="1945"/>
    <n v="7.5"/>
    <s v="Drama"/>
    <m/>
    <m/>
    <m/>
    <n v="0.62892755279911239"/>
    <n v="25035665"/>
    <n v="22875665"/>
    <n v="2160000"/>
  </r>
  <r>
    <s v="Dennis Hopper"/>
    <n v="94"/>
    <m/>
    <s v="Drama"/>
    <x v="617"/>
    <s v="http://www.imdb.com/title/tt0081291/?ref_=fn_tt_tt_1"/>
    <s v="English"/>
    <s v="Canada"/>
    <n v="2200000"/>
    <n v="1980"/>
    <n v="7.2"/>
    <s v="Drama"/>
    <m/>
    <m/>
    <m/>
    <n v="0.62892755279911239"/>
    <n v="25035665"/>
    <n v="22835665"/>
    <n v="2200000"/>
  </r>
  <r>
    <s v="Justin Kerrigan"/>
    <n v="99"/>
    <n v="104257"/>
    <s v="Comedy|Music"/>
    <x v="618"/>
    <s v="http://www.imdb.com/title/tt0188674/?ref_=fn_tt_tt_1"/>
    <s v="English"/>
    <s v="UK"/>
    <n v="2200000"/>
    <n v="1999"/>
    <n v="7.1"/>
    <s v="Comedy"/>
    <s v="Music"/>
    <m/>
    <m/>
    <n v="0.62892755279911239"/>
    <n v="104257"/>
    <n v="-2095743"/>
    <n v="2200000"/>
  </r>
  <r>
    <s v="Jack Sholder"/>
    <n v="87"/>
    <n v="30000000"/>
    <s v="Fantasy|Horror"/>
    <x v="619"/>
    <s v="http://www.imdb.com/title/tt0089686/?ref_=fn_tt_tt_1"/>
    <s v="English"/>
    <s v="USA"/>
    <n v="2200000"/>
    <n v="1985"/>
    <n v="5.4"/>
    <s v="Fantasy"/>
    <s v="Horror"/>
    <m/>
    <m/>
    <n v="0.62885325679589976"/>
    <n v="30000000"/>
    <n v="27800000"/>
    <n v="2200000"/>
  </r>
  <r>
    <s v="Alexandre Aja"/>
    <n v="89"/>
    <n v="3645438"/>
    <s v="Horror"/>
    <x v="620"/>
    <s v="http://www.imdb.com/title/tt0338095/?ref_=fn_tt_tt_1"/>
    <s v="French"/>
    <s v="France"/>
    <n v="2200000"/>
    <n v="2003"/>
    <n v="6.8"/>
    <s v="Horror"/>
    <m/>
    <m/>
    <m/>
    <n v="0.6288475990950585"/>
    <n v="3645438"/>
    <n v="1445438"/>
    <n v="2200000"/>
  </r>
  <r>
    <s v="Danny Steinmann"/>
    <n v="92"/>
    <n v="21300000"/>
    <s v="Horror|Mystery|Thriller"/>
    <x v="621"/>
    <s v="http://www.imdb.com/title/tt0089173/?ref_=fn_tt_tt_1"/>
    <s v="English"/>
    <s v="USA"/>
    <n v="2200000"/>
    <n v="1985"/>
    <n v="4.7"/>
    <s v="Horror"/>
    <s v="Mystery"/>
    <s v="Thriller"/>
    <m/>
    <n v="0.62877961414312256"/>
    <n v="21300000"/>
    <n v="19100000"/>
    <n v="2200000"/>
  </r>
  <r>
    <s v="Michael Landon Jr."/>
    <n v="117"/>
    <n v="379643"/>
    <s v="Drama"/>
    <x v="622"/>
    <s v="http://www.imdb.com/title/tt0810928/?ref_=fn_tt_tt_1"/>
    <s v="English"/>
    <s v="USA"/>
    <n v="2200000"/>
    <n v="2007"/>
    <n v="5.9"/>
    <s v="Drama"/>
    <m/>
    <m/>
    <m/>
    <n v="0.62875050527927812"/>
    <n v="379643"/>
    <n v="-1820357"/>
    <n v="2200000"/>
  </r>
  <r>
    <s v="Hayley Cloake"/>
    <n v="90"/>
    <m/>
    <s v="Thriller"/>
    <x v="623"/>
    <s v="http://www.imdb.com/title/tt1086841/?ref_=fn_tt_tt_1"/>
    <s v="English"/>
    <s v="USA"/>
    <n v="2200000"/>
    <n v="2008"/>
    <n v="4.3"/>
    <s v="Thriller"/>
    <m/>
    <m/>
    <m/>
    <n v="0.62867646453433434"/>
    <n v="25035665"/>
    <n v="22835665"/>
    <n v="2200000"/>
  </r>
  <r>
    <s v="James Algar"/>
    <n v="120"/>
    <n v="76400000"/>
    <s v="Animation|Family|Fantasy|Music"/>
    <x v="624"/>
    <s v="http://www.imdb.com/title/tt0032455/?ref_=fn_tt_tt_1"/>
    <s v="English"/>
    <s v="USA"/>
    <n v="2280000"/>
    <n v="1940"/>
    <n v="7.8"/>
    <s v="Animation"/>
    <s v="Family"/>
    <s v="Fantasy"/>
    <s v="Music"/>
    <n v="0.62867646453433434"/>
    <n v="76400000"/>
    <n v="74120000"/>
    <n v="2280000"/>
  </r>
  <r>
    <s v="George Sidney"/>
    <n v="108"/>
    <m/>
    <s v="Drama|Family|Musical|Romance"/>
    <x v="625"/>
    <s v="http://www.imdb.com/title/tt0044030/?ref_=fn_tt_tt_1"/>
    <s v="English"/>
    <s v="USA"/>
    <n v="2295429"/>
    <n v="1951"/>
    <n v="7"/>
    <s v="Drama"/>
    <s v="Family"/>
    <s v="Musical"/>
    <s v="Romance"/>
    <n v="0.6288424500194606"/>
    <n v="25035665"/>
    <n v="22740236"/>
    <n v="2295429"/>
  </r>
  <r>
    <s v="Joss Whedon"/>
    <n v="44"/>
    <m/>
    <s v="Action|Drama|Fantasy|Romance"/>
    <x v="626"/>
    <s v="http://www.imdb.com/title/tt0118276/?ref_=fn_tt_tt_1"/>
    <s v="English"/>
    <s v="USA"/>
    <n v="2300000"/>
    <m/>
    <n v="8.1999999999999993"/>
    <s v="Action"/>
    <s v="Drama"/>
    <s v="Fantasy"/>
    <s v="Romance"/>
    <n v="0.6288424500194606"/>
    <n v="25035665"/>
    <n v="22735665"/>
    <n v="2300000"/>
  </r>
  <r>
    <s v="Neil Jordan"/>
    <n v="112"/>
    <n v="62549000"/>
    <s v="Crime|Drama|Romance|Thriller"/>
    <x v="627"/>
    <s v="http://www.imdb.com/title/tt0104036/?ref_=fn_tt_tt_1"/>
    <s v="English"/>
    <s v="UK"/>
    <n v="2300000"/>
    <n v="1992"/>
    <n v="7.3"/>
    <s v="Crime"/>
    <s v="Drama"/>
    <s v="Romance"/>
    <s v="Thriller"/>
    <n v="0.6288424500194606"/>
    <n v="62549000"/>
    <n v="60249000"/>
    <n v="2300000"/>
  </r>
  <r>
    <s v="Roman Polanski"/>
    <n v="136"/>
    <m/>
    <s v="Drama|Horror"/>
    <x v="628"/>
    <s v="http://www.imdb.com/title/tt0063522/?ref_=fn_tt_tt_1"/>
    <s v="English"/>
    <s v="USA"/>
    <n v="2300000"/>
    <n v="1968"/>
    <n v="8"/>
    <s v="Drama"/>
    <s v="Horror"/>
    <m/>
    <m/>
    <n v="0.62894884348398383"/>
    <n v="25035665"/>
    <n v="22735665"/>
    <n v="2300000"/>
  </r>
  <r>
    <s v="Jerry Rees"/>
    <n v="90"/>
    <m/>
    <s v="Adventure|Animation|Comedy|Family|Fantasy|Musical"/>
    <x v="629"/>
    <s v="http://www.imdb.com/title/tt0092695/?ref_=fn_tt_tt_1"/>
    <s v="English"/>
    <s v="USA"/>
    <n v="2300000"/>
    <n v="1987"/>
    <n v="7.3"/>
    <s v="Adventure"/>
    <s v="Animation"/>
    <s v="Comedy"/>
    <s v="Family"/>
    <n v="0.62894884348398383"/>
    <n v="25035665"/>
    <n v="22735665"/>
    <n v="2300000"/>
  </r>
  <r>
    <s v="Jon Gunn"/>
    <n v="120"/>
    <n v="12985267"/>
    <s v="Drama"/>
    <x v="630"/>
    <s v="http://www.imdb.com/title/tt4056738/?ref_=fn_tt_tt_1"/>
    <s v="English"/>
    <s v="USA"/>
    <n v="2300000"/>
    <n v="2015"/>
    <n v="5.9"/>
    <s v="Drama"/>
    <m/>
    <m/>
    <m/>
    <n v="0.62894884348398383"/>
    <n v="12985267"/>
    <n v="10685267"/>
    <n v="2300000"/>
  </r>
  <r>
    <s v="Michael Herz"/>
    <n v="96"/>
    <n v="792966"/>
    <s v="Action|Comedy|Horror|Sci-Fi"/>
    <x v="631"/>
    <s v="http://www.imdb.com/title/tt0098503/?ref_=fn_tt_tt_1"/>
    <s v="English"/>
    <s v="USA"/>
    <n v="2300000"/>
    <n v="1989"/>
    <n v="5.0999999999999996"/>
    <s v="Action"/>
    <s v="Comedy"/>
    <s v="Horror"/>
    <s v="Sci-Fi"/>
    <n v="0.62889994575835084"/>
    <n v="792966"/>
    <n v="-1507034"/>
    <n v="2300000"/>
  </r>
  <r>
    <s v="Orson Welles"/>
    <n v="92"/>
    <n v="7927"/>
    <s v="Crime|Drama|Film-Noir|Mystery|Thriller"/>
    <x v="632"/>
    <s v="http://www.imdb.com/title/tt0040525/?ref_=fn_tt_tt_1"/>
    <s v="English"/>
    <s v="USA"/>
    <n v="2300000"/>
    <n v="1947"/>
    <n v="7.7"/>
    <s v="Crime"/>
    <s v="Drama"/>
    <s v="Film-Noir"/>
    <s v="Mystery"/>
    <n v="0.62882666627666761"/>
    <n v="7927"/>
    <n v="-2292073"/>
    <n v="2300000"/>
  </r>
  <r>
    <s v="George Sidney"/>
    <n v="101"/>
    <m/>
    <s v="Comedy|Musical"/>
    <x v="633"/>
    <s v="http://www.imdb.com/title/tt0036628/?ref_=fn_tt_tt_1"/>
    <s v="English"/>
    <s v="USA"/>
    <n v="2361000"/>
    <n v="1944"/>
    <n v="6.5"/>
    <s v="Comedy"/>
    <s v="Musical"/>
    <m/>
    <m/>
    <n v="0.62875193468859836"/>
    <n v="25035665"/>
    <n v="22674665"/>
    <n v="2361000"/>
  </r>
  <r>
    <s v="Spike Lee"/>
    <n v="120"/>
    <n v="5731103"/>
    <s v="Drama|History"/>
    <x v="634"/>
    <s v="http://www.imdb.com/title/tt0116404/?ref_=fn_tt_tt_1"/>
    <s v="English"/>
    <s v="USA"/>
    <n v="2400000"/>
    <n v="1996"/>
    <n v="6.8"/>
    <s v="Drama"/>
    <s v="History"/>
    <m/>
    <m/>
    <n v="0.62875193468859836"/>
    <n v="5731103"/>
    <n v="3331103"/>
    <n v="2400000"/>
  </r>
  <r>
    <s v="Robby Henson"/>
    <n v="101"/>
    <n v="978908"/>
    <s v="Drama|Horror|Mystery|Thriller"/>
    <x v="635"/>
    <s v="http://www.imdb.com/title/tt0486028/?ref_=fn_tt_tt_1"/>
    <s v="English"/>
    <s v="Poland"/>
    <n v="2400000"/>
    <n v="2006"/>
    <n v="5.0999999999999996"/>
    <s v="Drama"/>
    <s v="Horror"/>
    <s v="Mystery"/>
    <s v="Thriller"/>
    <n v="0.62868780370515209"/>
    <n v="978908"/>
    <n v="-1421092"/>
    <n v="2400000"/>
  </r>
  <r>
    <s v="Rita Merson"/>
    <n v="97"/>
    <m/>
    <s v="Comedy|Music|Romance"/>
    <x v="636"/>
    <s v="http://www.imdb.com/title/tt1995477/?ref_=fn_tt_tt_1"/>
    <s v="English"/>
    <s v="USA"/>
    <n v="2400000"/>
    <n v="2014"/>
    <n v="5.3"/>
    <s v="Comedy"/>
    <s v="Music"/>
    <s v="Romance"/>
    <m/>
    <n v="0.62861477510668617"/>
    <n v="25035665"/>
    <n v="22635665"/>
    <n v="2400000"/>
  </r>
  <r>
    <s v="Carmen Marron"/>
    <n v="105"/>
    <n v="178739"/>
    <s v="Drama|Musical"/>
    <x v="637"/>
    <s v="http://www.imdb.com/title/tt1307926/?ref_=fn_tt_tt_1"/>
    <s v="English"/>
    <s v="USA"/>
    <n v="2450000"/>
    <n v="2011"/>
    <n v="3.9"/>
    <s v="Drama"/>
    <s v="Musical"/>
    <m/>
    <m/>
    <n v="0.62861477510668617"/>
    <n v="178739"/>
    <n v="-2271261"/>
    <n v="2450000"/>
  </r>
  <r>
    <s v="Melville Shavelson"/>
    <n v="111"/>
    <m/>
    <s v="Comedy|Family"/>
    <x v="638"/>
    <s v="http://www.imdb.com/title/tt0063829/?ref_=fn_tt_tt_1"/>
    <s v="English"/>
    <s v="USA"/>
    <n v="2500000"/>
    <n v="1968"/>
    <n v="7.2"/>
    <s v="Comedy"/>
    <s v="Family"/>
    <m/>
    <m/>
    <n v="0.62854033804397236"/>
    <n v="25035665"/>
    <n v="22535665"/>
    <n v="2500000"/>
  </r>
  <r>
    <s v="Paul Andrew Williams"/>
    <n v="92"/>
    <m/>
    <s v="Comedy|Crime|Horror|Thriller"/>
    <x v="639"/>
    <s v="http://www.imdb.com/title/tt0465430/?ref_=fn_tt_tt_1"/>
    <s v="English"/>
    <s v="UK"/>
    <n v="2500000"/>
    <n v="2008"/>
    <n v="6.2"/>
    <s v="Comedy"/>
    <s v="Crime"/>
    <s v="Horror"/>
    <s v="Thriller"/>
    <n v="0.62854033804397236"/>
    <n v="25035665"/>
    <n v="22535665"/>
    <n v="2500000"/>
  </r>
  <r>
    <s v="Barry Skolnick"/>
    <n v="99"/>
    <n v="92191"/>
    <s v="Comedy|Drama|Sport"/>
    <x v="640"/>
    <s v="http://www.imdb.com/title/tt0291341/?ref_=fn_tt_tt_1"/>
    <s v="English"/>
    <s v="UK"/>
    <n v="2500000"/>
    <n v="2001"/>
    <n v="6.5"/>
    <s v="Comedy"/>
    <s v="Drama"/>
    <s v="Sport"/>
    <m/>
    <n v="0.62854033804397236"/>
    <n v="92191"/>
    <n v="-2407809"/>
    <n v="2500000"/>
  </r>
  <r>
    <s v="Sam Miller"/>
    <n v="93"/>
    <n v="64359"/>
    <s v="Comedy|Romance"/>
    <x v="641"/>
    <s v="http://www.imdb.com/title/tt0122906/?ref_=fn_tt_tt_1"/>
    <s v="English"/>
    <s v="UK"/>
    <n v="2500000"/>
    <n v="1998"/>
    <n v="5.9"/>
    <s v="Comedy"/>
    <s v="Romance"/>
    <m/>
    <m/>
    <n v="0.62846574784805065"/>
    <n v="64359"/>
    <n v="-2435641"/>
    <n v="2500000"/>
  </r>
  <r>
    <s v="Adam Marcus"/>
    <n v="91"/>
    <n v="15935068"/>
    <s v="Fantasy|Horror|Thriller"/>
    <x v="642"/>
    <s v="http://www.imdb.com/title/tt0107254/?ref_=fn_tt_tt_1"/>
    <s v="English"/>
    <s v="USA"/>
    <n v="2500000"/>
    <n v="1993"/>
    <n v="4.3"/>
    <s v="Fantasy"/>
    <s v="Horror"/>
    <s v="Thriller"/>
    <m/>
    <n v="0.62839103557900367"/>
    <n v="15935068"/>
    <n v="13435068"/>
    <n v="2500000"/>
  </r>
  <r>
    <s v="Joe Cross"/>
    <n v="97"/>
    <m/>
    <s v="Documentary"/>
    <x v="643"/>
    <s v="http://www.imdb.com/title/tt1227378/?ref_=fn_tt_tt_1"/>
    <s v="English"/>
    <s v="Australia"/>
    <n v="2500000"/>
    <n v="2010"/>
    <n v="7.6"/>
    <s v="Documentary"/>
    <m/>
    <m/>
    <m/>
    <n v="0.62834840543927084"/>
    <n v="25035665"/>
    <n v="22535665"/>
    <n v="2500000"/>
  </r>
  <r>
    <s v="Michael Tiddes"/>
    <n v="86"/>
    <n v="40041683"/>
    <s v="Comedy|Fantasy"/>
    <x v="644"/>
    <s v="http://www.imdb.com/title/tt2243537/?ref_=fn_tt_tt_1"/>
    <s v="English"/>
    <s v="USA"/>
    <n v="2500000"/>
    <n v="2013"/>
    <n v="5.0999999999999996"/>
    <s v="Comedy"/>
    <s v="Fantasy"/>
    <m/>
    <m/>
    <n v="0.62834840543927084"/>
    <n v="40041683"/>
    <n v="37541683"/>
    <n v="2500000"/>
  </r>
  <r>
    <s v="Dinesh D'Souza"/>
    <n v="87"/>
    <n v="33349949"/>
    <s v="Documentary"/>
    <x v="645"/>
    <s v="http://www.imdb.com/title/tt2247692/?ref_=fn_tt_tt_1"/>
    <s v="English"/>
    <s v="USA"/>
    <n v="2500000"/>
    <n v="2012"/>
    <n v="5.0999999999999996"/>
    <s v="Documentary"/>
    <m/>
    <m/>
    <m/>
    <n v="0.62837241126101917"/>
    <n v="33349949"/>
    <n v="30849949"/>
    <n v="2500000"/>
  </r>
  <r>
    <s v="Tommy Lee Wallace"/>
    <n v="98"/>
    <n v="14400000"/>
    <s v="Horror|Mystery|Sci-Fi"/>
    <x v="646"/>
    <s v="http://www.imdb.com/title/tt0085636/?ref_=fn_tt_tt_1"/>
    <s v="English"/>
    <s v="USA"/>
    <n v="2500000"/>
    <n v="1982"/>
    <n v="4.5999999999999996"/>
    <s v="Horror"/>
    <s v="Mystery"/>
    <s v="Sci-Fi"/>
    <m/>
    <n v="0.62837577666346112"/>
    <n v="14400000"/>
    <n v="11900000"/>
    <n v="2500000"/>
  </r>
  <r>
    <s v="Don Taylor"/>
    <n v="98"/>
    <m/>
    <s v="Action|Sci-Fi"/>
    <x v="647"/>
    <s v="http://www.imdb.com/title/tt0067065/?ref_=fn_tt_tt_1"/>
    <s v="English"/>
    <s v="USA"/>
    <n v="2500000"/>
    <n v="1971"/>
    <n v="6.3"/>
    <s v="Action"/>
    <s v="Sci-Fi"/>
    <m/>
    <m/>
    <n v="0.62832957070678297"/>
    <n v="25035665"/>
    <n v="22535665"/>
    <n v="2500000"/>
  </r>
  <r>
    <s v="Martin Ritt"/>
    <n v="112"/>
    <m/>
    <s v="Drama"/>
    <x v="648"/>
    <s v="http://www.imdb.com/title/tt0057163/?ref_=fn_tt_tt_1"/>
    <s v="English"/>
    <s v="USA"/>
    <n v="2500000"/>
    <n v="1963"/>
    <n v="7.9"/>
    <s v="Drama"/>
    <m/>
    <m/>
    <m/>
    <n v="0.62832957070678297"/>
    <n v="25035665"/>
    <n v="22535665"/>
    <n v="2500000"/>
  </r>
  <r>
    <s v="Leslie Small"/>
    <n v="75"/>
    <n v="32230907"/>
    <s v="Comedy|Documentary"/>
    <x v="649"/>
    <s v="http://www.imdb.com/title/tt2609912/?ref_=fn_tt_tt_1"/>
    <s v="English"/>
    <s v="USA"/>
    <n v="2500000"/>
    <n v="2013"/>
    <n v="6.7"/>
    <s v="Comedy"/>
    <s v="Documentary"/>
    <m/>
    <m/>
    <n v="0.62832957070678297"/>
    <n v="32230907"/>
    <n v="29730907"/>
    <n v="2500000"/>
  </r>
  <r>
    <s v="Gus Van Sant"/>
    <n v="104"/>
    <n v="6401336"/>
    <s v="Drama"/>
    <x v="650"/>
    <s v="http://www.imdb.com/title/tt0102494/?ref_=fn_tt_tt_1"/>
    <s v="English"/>
    <s v="USA"/>
    <n v="2500000"/>
    <n v="1991"/>
    <n v="7.1"/>
    <s v="Drama"/>
    <m/>
    <m/>
    <m/>
    <n v="0.62832963303098954"/>
    <n v="6401336"/>
    <n v="3901336"/>
    <n v="2500000"/>
  </r>
  <r>
    <s v="Zach Braff"/>
    <n v="102"/>
    <n v="26781723"/>
    <s v="Comedy|Drama|Romance"/>
    <x v="651"/>
    <s v="http://www.imdb.com/title/tt0333766/?ref_=fn_tt_tt_1"/>
    <s v="English"/>
    <s v="USA"/>
    <n v="2500000"/>
    <n v="2004"/>
    <n v="7.6"/>
    <s v="Comedy"/>
    <s v="Drama"/>
    <s v="Romance"/>
    <m/>
    <n v="0.62826640361641206"/>
    <n v="26781723"/>
    <n v="24281723"/>
    <n v="2500000"/>
  </r>
  <r>
    <s v="Richard Linklater"/>
    <n v="105"/>
    <n v="5400000"/>
    <s v="Drama|Romance"/>
    <x v="652"/>
    <s v="http://www.imdb.com/title/tt0112471/?ref_=fn_tt_tt_1"/>
    <s v="English"/>
    <s v="USA"/>
    <n v="2500000"/>
    <n v="1995"/>
    <n v="8.1"/>
    <s v="Drama"/>
    <s v="Romance"/>
    <m/>
    <m/>
    <n v="0.62825103374715763"/>
    <n v="5400000"/>
    <n v="2900000"/>
    <n v="2500000"/>
  </r>
  <r>
    <s v="Alison Maclean"/>
    <n v="107"/>
    <n v="1282084"/>
    <s v="Drama"/>
    <x v="653"/>
    <s v="http://www.imdb.com/title/tt0186253/?ref_=fn_tt_tt_1"/>
    <s v="English"/>
    <s v="USA"/>
    <n v="2500000"/>
    <n v="1999"/>
    <n v="7"/>
    <s v="Drama"/>
    <m/>
    <m/>
    <m/>
    <n v="0.62818575077200356"/>
    <n v="1282084"/>
    <n v="-1217916"/>
    <n v="2500000"/>
  </r>
  <r>
    <s v="Jake Schreier"/>
    <n v="89"/>
    <n v="3325638"/>
    <s v="Comedy|Crime|Drama|Sci-Fi"/>
    <x v="654"/>
    <s v="http://www.imdb.com/title/tt1990314/?ref_=fn_tt_tt_1"/>
    <s v="English"/>
    <s v="USA"/>
    <n v="2500000"/>
    <n v="2012"/>
    <n v="7.1"/>
    <s v="Comedy"/>
    <s v="Crime"/>
    <s v="Drama"/>
    <s v="Sci-Fi"/>
    <n v="0.628112729203672"/>
    <n v="3325638"/>
    <n v="825638"/>
    <n v="2500000"/>
  </r>
  <r>
    <s v="James Ponsoldt"/>
    <n v="95"/>
    <n v="6851969"/>
    <s v="Comedy|Drama|Romance"/>
    <x v="655"/>
    <s v="http://www.imdb.com/title/tt1714206/?ref_=fn_tt_tt_1"/>
    <s v="English"/>
    <s v="USA"/>
    <n v="2500000"/>
    <n v="2013"/>
    <n v="7.1"/>
    <s v="Comedy"/>
    <s v="Drama"/>
    <s v="Romance"/>
    <m/>
    <n v="0.62804336953775119"/>
    <n v="6851969"/>
    <n v="4351969"/>
    <n v="2500000"/>
  </r>
  <r>
    <s v="Larry Charles"/>
    <n v="101"/>
    <n v="12995673"/>
    <s v="Comedy|Documentary|War"/>
    <x v="656"/>
    <s v="http://www.imdb.com/title/tt0815241/?ref_=fn_tt_tt_1"/>
    <s v="English"/>
    <s v="USA"/>
    <n v="2500000"/>
    <n v="2008"/>
    <n v="7.7"/>
    <s v="Comedy"/>
    <s v="Documentary"/>
    <s v="War"/>
    <m/>
    <n v="0.62798075289638655"/>
    <n v="12995673"/>
    <n v="10495673"/>
    <n v="2500000"/>
  </r>
  <r>
    <s v="Joshua Tickell"/>
    <n v="112"/>
    <n v="173783"/>
    <s v="Documentary"/>
    <x v="657"/>
    <s v="http://www.imdb.com/title/tt1294164/?ref_=fn_tt_tt_1"/>
    <s v="English"/>
    <s v="USA"/>
    <n v="2500000"/>
    <n v="2008"/>
    <n v="7.6"/>
    <s v="Documentary"/>
    <m/>
    <m/>
    <m/>
    <n v="0.62793104767410746"/>
    <n v="173783"/>
    <n v="-2326217"/>
    <n v="2500000"/>
  </r>
  <r>
    <s v="Tim Boxell"/>
    <n v="100"/>
    <n v="118666"/>
    <s v="Drama"/>
    <x v="658"/>
    <s v="http://www.imdb.com/title/tt0472200/?ref_=fn_tt_tt_1"/>
    <s v="English"/>
    <s v="USA"/>
    <n v="2500000"/>
    <n v="2006"/>
    <n v="6.6"/>
    <s v="Drama"/>
    <m/>
    <m/>
    <m/>
    <n v="0.62785579670301495"/>
    <n v="118666"/>
    <n v="-2381334"/>
    <n v="2500000"/>
  </r>
  <r>
    <s v="Michael D. Sellers"/>
    <n v="100"/>
    <n v="71904"/>
    <s v="Comedy|Drama|Family"/>
    <x v="659"/>
    <s v="http://www.imdb.com/title/tt0465407/?ref_=fn_tt_tt_1"/>
    <s v="English"/>
    <s v="USA"/>
    <n v="2500000"/>
    <n v="2006"/>
    <n v="5.7"/>
    <s v="Comedy"/>
    <s v="Drama"/>
    <s v="Family"/>
    <m/>
    <n v="0.62778037422431676"/>
    <n v="71904"/>
    <n v="-2428096"/>
    <n v="2500000"/>
  </r>
  <r>
    <s v="Reed Cowan"/>
    <n v="80"/>
    <n v="99851"/>
    <s v="Documentary"/>
    <x v="660"/>
    <s v="http://www.imdb.com/title/tt1484522/?ref_=fn_tt_tt_1"/>
    <s v="English"/>
    <s v="USA"/>
    <n v="2500000"/>
    <n v="2010"/>
    <n v="7.1"/>
    <s v="Documentary"/>
    <m/>
    <m/>
    <m/>
    <n v="0.62770479466694218"/>
    <n v="99851"/>
    <n v="-2400149"/>
    <n v="2500000"/>
  </r>
  <r>
    <s v="Alex Rivera"/>
    <n v="90"/>
    <n v="75727"/>
    <s v="Drama|Romance|Sci-Fi|Thriller"/>
    <x v="661"/>
    <s v="http://www.imdb.com/title/tt0804529/?ref_=fn_tt_tt_1"/>
    <s v="Spanish"/>
    <s v="USA"/>
    <n v="2500000"/>
    <n v="2008"/>
    <n v="5.9"/>
    <s v="Drama"/>
    <s v="Romance"/>
    <s v="Sci-Fi"/>
    <s v="Thriller"/>
    <n v="0.62762918868771145"/>
    <n v="75727"/>
    <n v="-2424273"/>
    <n v="2500000"/>
  </r>
  <r>
    <s v="James Gunn"/>
    <n v="96"/>
    <n v="322157"/>
    <s v="Comedy|Crime|Drama"/>
    <x v="662"/>
    <s v="http://www.imdb.com/title/tt1512235/?ref_=fn_tt_tt_1"/>
    <s v="English"/>
    <s v="USA"/>
    <n v="2500000"/>
    <n v="2010"/>
    <n v="6.8"/>
    <s v="Comedy"/>
    <s v="Crime"/>
    <s v="Drama"/>
    <m/>
    <n v="0.62755346496024367"/>
    <n v="322157"/>
    <n v="-2177843"/>
    <n v="2500000"/>
  </r>
  <r>
    <s v="John Murlowski"/>
    <n v="89"/>
    <m/>
    <s v="Comedy|Drama|Family|Romance"/>
    <x v="663"/>
    <s v="http://www.imdb.com/title/tt1663628/?ref_=fn_tt_tt_1"/>
    <s v="English"/>
    <s v="USA"/>
    <n v="2500000"/>
    <n v="2010"/>
    <n v="5.8"/>
    <s v="Comedy"/>
    <s v="Drama"/>
    <s v="Family"/>
    <s v="Romance"/>
    <n v="0.62747809908278707"/>
    <n v="25035665"/>
    <n v="22535665"/>
    <n v="2500000"/>
  </r>
  <r>
    <s v="Benni Diez"/>
    <n v="87"/>
    <m/>
    <s v="Comedy|Horror"/>
    <x v="664"/>
    <s v="http://www.imdb.com/title/tt3300572/?ref_=fn_tt_tt_1"/>
    <s v="English"/>
    <s v="Germany"/>
    <n v="2500000"/>
    <n v="2015"/>
    <n v="5"/>
    <s v="Comedy"/>
    <s v="Horror"/>
    <m/>
    <m/>
    <n v="0.62747809908278707"/>
    <n v="25035665"/>
    <n v="22535665"/>
    <n v="2500000"/>
  </r>
  <r>
    <s v="Zackary Adler"/>
    <n v="110"/>
    <m/>
    <s v="Crime|Drama"/>
    <x v="665"/>
    <s v="http://www.imdb.com/title/tt2945796/?ref_=fn_tt_tt_1"/>
    <s v="English"/>
    <s v="UK"/>
    <n v="2500000"/>
    <n v="2015"/>
    <n v="5"/>
    <s v="Crime"/>
    <s v="Drama"/>
    <m/>
    <m/>
    <n v="0.62747809908278707"/>
    <n v="25035665"/>
    <n v="22535665"/>
    <n v="2500000"/>
  </r>
  <r>
    <s v="Dominic Burns"/>
    <n v="101"/>
    <m/>
    <s v="Comedy|Sci-Fi"/>
    <x v="666"/>
    <s v="http://www.imdb.com/title/tt2040578/?ref_=fn_tt_tt_1"/>
    <s v="English"/>
    <s v="UK"/>
    <n v="2500000"/>
    <n v="2012"/>
    <n v="3.1"/>
    <s v="Comedy"/>
    <s v="Sci-Fi"/>
    <m/>
    <m/>
    <n v="0.62747809908278707"/>
    <n v="25035665"/>
    <n v="22535665"/>
    <n v="2500000"/>
  </r>
  <r>
    <s v="Jaco Booyens"/>
    <n v="90"/>
    <m/>
    <s v="Drama|Thriller"/>
    <x v="667"/>
    <s v="http://www.imdb.com/title/tt3111864/?ref_=fn_tt_tt_1"/>
    <s v="English"/>
    <s v="USA"/>
    <n v="2500000"/>
    <n v="2014"/>
    <n v="6.9"/>
    <s v="Drama"/>
    <s v="Thriller"/>
    <m/>
    <m/>
    <n v="0.62747809908278707"/>
    <n v="25035665"/>
    <n v="22535665"/>
    <n v="2500000"/>
  </r>
  <r>
    <s v="Jon Knautz"/>
    <n v="90"/>
    <m/>
    <s v="Action|Comedy|Horror"/>
    <x v="668"/>
    <s v="http://www.imdb.com/title/tt0816539/?ref_=fn_tt_tt_1"/>
    <s v="English"/>
    <s v="Canada"/>
    <n v="2500000"/>
    <n v="2007"/>
    <n v="6"/>
    <s v="Action"/>
    <s v="Comedy"/>
    <s v="Horror"/>
    <m/>
    <n v="0.62747809908278707"/>
    <n v="25035665"/>
    <n v="22535665"/>
    <n v="2500000"/>
  </r>
  <r>
    <s v="Rob Zombie"/>
    <n v="101"/>
    <n v="1163508"/>
    <s v="Drama|Fantasy|Horror|Thriller"/>
    <x v="669"/>
    <s v="http://www.imdb.com/title/tt1731697/?ref_=fn_tt_tt_1"/>
    <s v="English"/>
    <s v="USA"/>
    <n v="2500000"/>
    <n v="2012"/>
    <n v="5.0999999999999996"/>
    <s v="Drama"/>
    <s v="Fantasy"/>
    <s v="Horror"/>
    <s v="Thriller"/>
    <n v="0.62747809908278707"/>
    <n v="1163508"/>
    <n v="-1336492"/>
    <n v="2500000"/>
  </r>
  <r>
    <s v="David Gordon Green"/>
    <n v="108"/>
    <n v="548712"/>
    <s v="Drama|Romance"/>
    <x v="670"/>
    <s v="http://www.imdb.com/title/tt0299458/?ref_=fn_tt_tt_1"/>
    <s v="English"/>
    <s v="USA"/>
    <n v="2500000"/>
    <n v="2003"/>
    <n v="6.9"/>
    <s v="Drama"/>
    <s v="Romance"/>
    <m/>
    <m/>
    <n v="0.62740415590526566"/>
    <n v="548712"/>
    <n v="-1951288"/>
    <n v="2500000"/>
  </r>
  <r>
    <s v="James Kerwin"/>
    <n v="89"/>
    <m/>
    <s v="Drama|Music|Mystery|Romance|Sci-Fi"/>
    <x v="671"/>
    <s v="http://www.imdb.com/title/tt0448182/?ref_=fn_tt_tt_1"/>
    <s v="English"/>
    <s v="USA"/>
    <n v="2500000"/>
    <n v="2008"/>
    <n v="5.4"/>
    <s v="Drama"/>
    <s v="Music"/>
    <s v="Mystery"/>
    <s v="Romance"/>
    <n v="0.62732904168020454"/>
    <n v="25035665"/>
    <n v="22535665"/>
    <n v="2500000"/>
  </r>
  <r>
    <s v="Stanley Donen"/>
    <n v="103"/>
    <m/>
    <s v="Comedy|Musical|Romance"/>
    <x v="672"/>
    <s v="http://www.imdb.com/title/tt0045152/?ref_=fn_tt_tt_1"/>
    <s v="English"/>
    <s v="USA"/>
    <n v="2540800"/>
    <n v="1952"/>
    <n v="8.3000000000000007"/>
    <s v="Comedy"/>
    <s v="Musical"/>
    <s v="Romance"/>
    <m/>
    <n v="0.62732904168020454"/>
    <n v="25035665"/>
    <n v="22494865"/>
    <n v="2540800"/>
  </r>
  <r>
    <s v="Norman Ferguson"/>
    <n v="88"/>
    <n v="84300000"/>
    <s v="Animation|Family|Fantasy|Musical"/>
    <x v="673"/>
    <s v="http://www.imdb.com/title/tt0032910/?ref_=fn_tt_tt_1"/>
    <s v="English"/>
    <s v="USA"/>
    <n v="2600000"/>
    <n v="1940"/>
    <n v="7.5"/>
    <s v="Animation"/>
    <s v="Family"/>
    <s v="Fantasy"/>
    <s v="Musical"/>
    <n v="0.62732904168020454"/>
    <n v="84300000"/>
    <n v="81700000"/>
    <n v="2600000"/>
  </r>
  <r>
    <s v="Mel Brooks"/>
    <n v="93"/>
    <n v="119500000"/>
    <s v="Comedy|Western"/>
    <x v="674"/>
    <s v="http://www.imdb.com/title/tt0071230/?ref_=fn_tt_tt_1"/>
    <s v="English"/>
    <s v="USA"/>
    <n v="2600000"/>
    <n v="1974"/>
    <n v="7.8"/>
    <s v="Comedy"/>
    <s v="Western"/>
    <m/>
    <m/>
    <n v="0.62753153120658323"/>
    <n v="119500000"/>
    <n v="116900000"/>
    <n v="2600000"/>
  </r>
  <r>
    <s v="James Ivory"/>
    <n v="140"/>
    <n v="3130592"/>
    <s v="Drama|Romance"/>
    <x v="675"/>
    <s v="http://www.imdb.com/title/tt0093512/?ref_=fn_tt_tt_1"/>
    <s v="English"/>
    <s v="UK"/>
    <n v="2600000"/>
    <n v="1987"/>
    <n v="7.8"/>
    <s v="Drama"/>
    <s v="Romance"/>
    <m/>
    <m/>
    <n v="0.62792839303682424"/>
    <n v="3130592"/>
    <n v="530592"/>
    <n v="2600000"/>
  </r>
  <r>
    <s v="Nacho Vigalondo"/>
    <n v="66"/>
    <n v="38108"/>
    <s v="Horror|Mystery|Sci-Fi|Thriller"/>
    <x v="676"/>
    <s v="http://www.imdb.com/title/tt0480669/?ref_=fn_tt_tt_1"/>
    <s v="Spanish"/>
    <s v="Spain"/>
    <n v="2600000"/>
    <n v="2007"/>
    <n v="7.2"/>
    <s v="Horror"/>
    <s v="Mystery"/>
    <s v="Sci-Fi"/>
    <s v="Thriller"/>
    <n v="0.62785814619549019"/>
    <n v="38108"/>
    <n v="-2561892"/>
    <n v="2600000"/>
  </r>
  <r>
    <s v="Tony Giglio"/>
    <n v="100"/>
    <m/>
    <s v="Horror|Thriller"/>
    <x v="677"/>
    <s v="http://www.imdb.com/title/tt0857295/?ref_=fn_tt_tt_1"/>
    <s v="English"/>
    <s v="USA"/>
    <n v="2600000"/>
    <n v="2007"/>
    <n v="5.3"/>
    <s v="Horror"/>
    <s v="Thriller"/>
    <m/>
    <m/>
    <n v="0.62778224147677431"/>
    <n v="25035665"/>
    <n v="22435665"/>
    <n v="2600000"/>
  </r>
  <r>
    <s v="Rob Bowman"/>
    <n v="91"/>
    <n v="2850263"/>
    <s v="Adventure|Comedy|Sport"/>
    <x v="678"/>
    <s v="http://www.imdb.com/title/tt0106233/?ref_=fn_tt_tt_1"/>
    <s v="English"/>
    <s v="USA"/>
    <n v="2600000"/>
    <n v="1993"/>
    <n v="6.2"/>
    <s v="Adventure"/>
    <s v="Comedy"/>
    <s v="Sport"/>
    <m/>
    <n v="0.62778224147677431"/>
    <n v="2850263"/>
    <n v="250263"/>
    <n v="2600000"/>
  </r>
  <r>
    <s v="Victor Fleming"/>
    <n v="122"/>
    <m/>
    <s v="Drama|Fantasy|Romance|War"/>
    <x v="679"/>
    <s v="http://www.imdb.com/title/tt0035959/?ref_=fn_tt_tt_1"/>
    <s v="English"/>
    <s v="USA"/>
    <n v="2627000"/>
    <n v="1943"/>
    <n v="7"/>
    <s v="Drama"/>
    <s v="Fantasy"/>
    <s v="Romance"/>
    <s v="War"/>
    <n v="0.62771133236783538"/>
    <n v="25035665"/>
    <n v="22408665"/>
    <n v="2627000"/>
  </r>
  <r>
    <s v="Alex van Warmerdam"/>
    <n v="95"/>
    <m/>
    <s v="Comedy|Drama"/>
    <x v="680"/>
    <s v="http://www.imdb.com/title/tt0116729/?ref_=fn_tt_tt_1"/>
    <s v="Dutch"/>
    <s v="Netherlands"/>
    <n v="2650000"/>
    <n v="1996"/>
    <n v="7"/>
    <s v="Comedy"/>
    <s v="Drama"/>
    <m/>
    <m/>
    <n v="0.62771133236783538"/>
    <n v="25035665"/>
    <n v="22385665"/>
    <n v="2650000"/>
  </r>
  <r>
    <s v="John Ford"/>
    <n v="109"/>
    <m/>
    <s v="Adventure|Comedy|Romance"/>
    <x v="681"/>
    <s v="http://www.imdb.com/title/tt0057007/?ref_=fn_tt_tt_1"/>
    <s v="English"/>
    <s v="USA"/>
    <n v="2686585"/>
    <n v="1963"/>
    <n v="6.9"/>
    <s v="Adventure"/>
    <s v="Comedy"/>
    <s v="Romance"/>
    <m/>
    <n v="0.62771133236783538"/>
    <n v="25035665"/>
    <n v="22349080"/>
    <n v="2686585"/>
  </r>
  <r>
    <s v="Mike Marvin"/>
    <n v="93"/>
    <n v="3500000"/>
    <s v="Action|Horror|Romance|Sci-Fi|Thriller"/>
    <x v="682"/>
    <s v="http://www.imdb.com/title/tt0092240/?ref_=fn_tt_tt_1"/>
    <s v="English"/>
    <s v="USA"/>
    <n v="2700000"/>
    <n v="1986"/>
    <n v="5.9"/>
    <s v="Action"/>
    <s v="Horror"/>
    <s v="Romance"/>
    <s v="Sci-Fi"/>
    <n v="0.62771133236783538"/>
    <n v="3500000"/>
    <n v="800000"/>
    <n v="2700000"/>
  </r>
  <r>
    <s v="Marco Kreuzpaintner"/>
    <n v="98"/>
    <n v="95016"/>
    <s v="Comedy|Drama|Romance|Sport"/>
    <x v="683"/>
    <s v="http://www.imdb.com/title/tt0420206/?ref_=fn_tt_tt_1"/>
    <s v="German"/>
    <s v="Germany"/>
    <n v="2700000"/>
    <n v="2004"/>
    <n v="7.4"/>
    <s v="Comedy"/>
    <s v="Drama"/>
    <s v="Romance"/>
    <s v="Sport"/>
    <n v="0.62764167903915891"/>
    <n v="95016"/>
    <n v="-2604984"/>
    <n v="2700000"/>
  </r>
  <r>
    <s v="Victor Nunez"/>
    <n v="113"/>
    <n v="9054736"/>
    <s v="Drama"/>
    <x v="684"/>
    <s v="http://www.imdb.com/title/tt0120402/?ref_=fn_tt_tt_1"/>
    <s v="English"/>
    <s v="USA"/>
    <n v="2700000"/>
    <n v="1997"/>
    <n v="7.1"/>
    <s v="Drama"/>
    <m/>
    <m/>
    <m/>
    <n v="0.6275657979865561"/>
    <n v="9054736"/>
    <n v="6354736"/>
    <n v="2700000"/>
  </r>
  <r>
    <s v="Carroll Ballard"/>
    <n v="118"/>
    <m/>
    <s v="Adventure|Family|Sport"/>
    <x v="685"/>
    <s v="http://www.imdb.com/title/tt0078872/?ref_=fn_tt_tt_1"/>
    <s v="English"/>
    <s v="USA"/>
    <n v="2700000"/>
    <n v="1979"/>
    <n v="7.4"/>
    <s v="Adventure"/>
    <s v="Family"/>
    <s v="Sport"/>
    <m/>
    <n v="0.62750698240624259"/>
    <n v="25035665"/>
    <n v="22335665"/>
    <n v="2700000"/>
  </r>
  <r>
    <s v="Richard Linklater"/>
    <n v="80"/>
    <n v="5792822"/>
    <s v="Drama|Romance"/>
    <x v="686"/>
    <s v="http://www.imdb.com/title/tt0381681/?ref_=fn_tt_tt_1"/>
    <s v="English"/>
    <s v="USA"/>
    <n v="2700000"/>
    <n v="2004"/>
    <n v="8"/>
    <s v="Drama"/>
    <s v="Romance"/>
    <m/>
    <m/>
    <n v="0.62750698240624259"/>
    <n v="5792822"/>
    <n v="3092822"/>
    <n v="2700000"/>
  </r>
  <r>
    <s v="Richard Donner"/>
    <n v="107"/>
    <m/>
    <s v="Fantasy|Horror|Mystery"/>
    <x v="687"/>
    <s v="http://www.imdb.com/title/tt0075005/?ref_=fn_tt_tt_1"/>
    <s v="English"/>
    <s v="UK"/>
    <n v="2800000"/>
    <n v="1976"/>
    <n v="7.6"/>
    <s v="Fantasy"/>
    <s v="Horror"/>
    <s v="Mystery"/>
    <m/>
    <n v="0.62744152401345044"/>
    <n v="25035665"/>
    <n v="22235665"/>
    <n v="2800000"/>
  </r>
  <r>
    <s v="Michael Winterbottom"/>
    <n v="94"/>
    <n v="1247453"/>
    <s v="Comedy|Drama"/>
    <x v="688"/>
    <s v="http://www.imdb.com/title/tt0423409/?ref_=fn_tt_tt_1"/>
    <s v="English"/>
    <s v="UK"/>
    <n v="2800000"/>
    <n v="2005"/>
    <n v="6.8"/>
    <s v="Comedy"/>
    <s v="Drama"/>
    <m/>
    <m/>
    <n v="0.62744152401345044"/>
    <n v="1247453"/>
    <n v="-1552547"/>
    <n v="2800000"/>
  </r>
  <r>
    <s v="John Carl Buechler"/>
    <n v="88"/>
    <n v="19170001"/>
    <s v="Horror"/>
    <x v="689"/>
    <s v="http://www.imdb.com/title/tt0095179/?ref_=fn_tt_tt_1"/>
    <s v="English"/>
    <s v="USA"/>
    <n v="2800000"/>
    <n v="1988"/>
    <n v="5.3"/>
    <s v="Horror"/>
    <m/>
    <m/>
    <m/>
    <n v="0.62736760785225942"/>
    <n v="19170001"/>
    <n v="16370001"/>
    <n v="2800000"/>
  </r>
  <r>
    <s v="Victor Fleming"/>
    <n v="102"/>
    <n v="22202612"/>
    <s v="Adventure|Family|Fantasy|Musical"/>
    <x v="690"/>
    <s v="http://www.imdb.com/title/tt0032138/?ref_=fn_tt_tt_1"/>
    <s v="English"/>
    <s v="USA"/>
    <n v="2800000"/>
    <n v="1939"/>
    <n v="8.1"/>
    <s v="Adventure"/>
    <s v="Family"/>
    <s v="Fantasy"/>
    <s v="Musical"/>
    <n v="0.62733153593027691"/>
    <n v="22202612"/>
    <n v="19402612"/>
    <n v="2800000"/>
  </r>
  <r>
    <s v="Mel Brooks"/>
    <n v="106"/>
    <n v="86300000"/>
    <s v="Comedy"/>
    <x v="691"/>
    <s v="http://www.imdb.com/title/tt0072431/?ref_=fn_tt_tt_1"/>
    <s v="English"/>
    <s v="USA"/>
    <n v="2800000"/>
    <n v="1974"/>
    <n v="8"/>
    <s v="Comedy"/>
    <m/>
    <m/>
    <m/>
    <n v="0.62730303191752579"/>
    <n v="86300000"/>
    <n v="83500000"/>
    <n v="2800000"/>
  </r>
  <r>
    <s v="Frank Sebastiano"/>
    <n v="86"/>
    <n v="475000"/>
    <s v="Comedy|Sport"/>
    <x v="692"/>
    <s v="http://www.imdb.com/title/tt0453453/?ref_=fn_tt_tt_1"/>
    <s v="English"/>
    <s v="USA"/>
    <n v="2800000"/>
    <n v="2006"/>
    <n v="6"/>
    <s v="Comedy"/>
    <s v="Sport"/>
    <m/>
    <m/>
    <n v="0.62751482503877598"/>
    <n v="475000"/>
    <n v="-2325000"/>
    <n v="2800000"/>
  </r>
  <r>
    <s v="Billy Wilder"/>
    <n v="120"/>
    <n v="25000000"/>
    <s v="Comedy|Music|Romance"/>
    <x v="693"/>
    <s v="http://www.imdb.com/title/tt0053291/?ref_=fn_tt_tt_1"/>
    <s v="English"/>
    <s v="USA"/>
    <n v="2883848"/>
    <n v="1959"/>
    <n v="8.3000000000000007"/>
    <s v="Comedy"/>
    <s v="Music"/>
    <s v="Romance"/>
    <m/>
    <n v="0.6274394022350247"/>
    <n v="25000000"/>
    <n v="22116152"/>
    <n v="2883848"/>
  </r>
  <r>
    <s v="Walter Salles"/>
    <n v="113"/>
    <n v="5595428"/>
    <s v="Drama"/>
    <x v="694"/>
    <s v="http://www.imdb.com/title/tt0140888/?ref_=fn_tt_tt_1"/>
    <s v="Portuguese"/>
    <s v="Brazil"/>
    <n v="2900000"/>
    <n v="1998"/>
    <n v="8"/>
    <s v="Drama"/>
    <m/>
    <m/>
    <m/>
    <n v="0.62741813167501104"/>
    <n v="5595428"/>
    <n v="2695428"/>
    <n v="2900000"/>
  </r>
  <r>
    <s v="Frank Capra"/>
    <n v="136"/>
    <m/>
    <s v="Comedy|Drama"/>
    <x v="695"/>
    <s v="http://www.imdb.com/title/tt0055312/?ref_=fn_tt_tt_1"/>
    <s v="English"/>
    <s v="USA"/>
    <n v="2900000"/>
    <n v="1961"/>
    <n v="7.3"/>
    <s v="Comedy"/>
    <s v="Drama"/>
    <m/>
    <m/>
    <n v="0.62735218579987828"/>
    <n v="25035665"/>
    <n v="22135665"/>
    <n v="2900000"/>
  </r>
  <r>
    <s v="Nell Scovell"/>
    <n v="22"/>
    <m/>
    <s v="Comedy|Family|Fantasy"/>
    <x v="696"/>
    <s v="http://www.imdb.com/title/tt0115341/?ref_=fn_tt_tt_1"/>
    <s v="English"/>
    <s v="USA"/>
    <n v="3000000"/>
    <m/>
    <n v="6.6"/>
    <s v="Comedy"/>
    <s v="Family"/>
    <s v="Fantasy"/>
    <m/>
    <n v="0.62735218579987828"/>
    <n v="25035665"/>
    <n v="22035665"/>
    <n v="3000000"/>
  </r>
  <r>
    <s v="Jon Hess"/>
    <n v="87"/>
    <n v="1200000"/>
    <s v="Action"/>
    <x v="697"/>
    <s v="http://www.imdb.com/title/tt0104215/?ref_=fn_tt_tt_1"/>
    <s v="English"/>
    <s v="USA"/>
    <n v="3000000"/>
    <n v="1993"/>
    <n v="5.0999999999999996"/>
    <s v="Action"/>
    <m/>
    <m/>
    <m/>
    <n v="0.62735218579987828"/>
    <n v="1200000"/>
    <n v="-1800000"/>
    <n v="3000000"/>
  </r>
  <r>
    <s v="Tuck Tucker"/>
    <n v="76"/>
    <n v="13684949"/>
    <s v="Adventure|Animation|Comedy|Family"/>
    <x v="698"/>
    <s v="http://www.imdb.com/title/tt0314166/?ref_=fn_tt_tt_1"/>
    <s v="English"/>
    <s v="USA"/>
    <n v="3000000"/>
    <n v="2002"/>
    <n v="5.9"/>
    <s v="Adventure"/>
    <s v="Animation"/>
    <s v="Comedy"/>
    <s v="Family"/>
    <n v="0.62727813301273772"/>
    <n v="13684949"/>
    <n v="10684949"/>
    <n v="3000000"/>
  </r>
  <r>
    <s v="Dominique Othenin-Girard"/>
    <n v="96"/>
    <n v="11642254"/>
    <s v="Horror|Thriller"/>
    <x v="699"/>
    <s v="http://www.imdb.com/title/tt0097474/?ref_=fn_tt_tt_1"/>
    <s v="English"/>
    <s v="USA"/>
    <n v="3000000"/>
    <n v="1989"/>
    <n v="5.2"/>
    <s v="Horror"/>
    <s v="Thriller"/>
    <m/>
    <m/>
    <n v="0.62722900649269175"/>
    <n v="11642254"/>
    <n v="8642254"/>
    <n v="3000000"/>
  </r>
  <r>
    <s v="Joseph Gordon-Levitt"/>
    <n v="90"/>
    <n v="24475193"/>
    <s v="Comedy|Drama|Romance"/>
    <x v="700"/>
    <s v="http://www.imdb.com/title/tt2229499/?ref_=fn_tt_tt_1"/>
    <s v="English"/>
    <s v="USA"/>
    <n v="3000000"/>
    <n v="2013"/>
    <n v="6.6"/>
    <s v="Comedy"/>
    <s v="Drama"/>
    <s v="Romance"/>
    <m/>
    <n v="0.6271753491381501"/>
    <n v="24475193"/>
    <n v="21475193"/>
    <n v="3000000"/>
  </r>
  <r>
    <s v="Nick Murphy"/>
    <n v="107"/>
    <m/>
    <s v="Horror|Thriller"/>
    <x v="701"/>
    <s v="http://www.imdb.com/title/tt1687901/?ref_=fn_tt_tt_1"/>
    <s v="English"/>
    <s v="UK"/>
    <n v="3000000"/>
    <n v="2011"/>
    <n v="6.5"/>
    <s v="Horror"/>
    <s v="Thriller"/>
    <m/>
    <m/>
    <n v="0.62715242053958331"/>
    <n v="25035665"/>
    <n v="22035665"/>
    <n v="3000000"/>
  </r>
  <r>
    <s v="Nick Love"/>
    <n v="112"/>
    <n v="26345"/>
    <s v="Action|Crime|Drama"/>
    <x v="702"/>
    <s v="http://www.imdb.com/title/tt0857190/?ref_=fn_tt_tt_1"/>
    <s v="English"/>
    <s v="UK"/>
    <n v="3000000"/>
    <n v="2012"/>
    <n v="6.1"/>
    <s v="Action"/>
    <s v="Crime"/>
    <s v="Drama"/>
    <m/>
    <n v="0.62715242053958331"/>
    <n v="26345"/>
    <n v="-2973655"/>
    <n v="3000000"/>
  </r>
  <r>
    <s v="Stefan Schwartz"/>
    <n v="99"/>
    <n v="302204"/>
    <s v="Comedy|Crime|Romance"/>
    <x v="703"/>
    <s v="http://www.imdb.com/title/tt0120122/?ref_=fn_tt_tt_1"/>
    <s v="English"/>
    <s v="UK"/>
    <n v="3000000"/>
    <n v="1997"/>
    <n v="6.6"/>
    <s v="Comedy"/>
    <s v="Crime"/>
    <s v="Romance"/>
    <m/>
    <n v="0.62707607137967381"/>
    <n v="302204"/>
    <n v="-2697796"/>
    <n v="3000000"/>
  </r>
  <r>
    <s v="Louis C.K."/>
    <n v="81"/>
    <n v="3293258"/>
    <s v="Action|Adventure|Comedy|Musical"/>
    <x v="704"/>
    <s v="http://www.imdb.com/title/tt0258038/?ref_=fn_tt_tt_1"/>
    <s v="English"/>
    <s v="USA"/>
    <n v="3000000"/>
    <n v="2001"/>
    <n v="5.2"/>
    <s v="Action"/>
    <s v="Adventure"/>
    <s v="Comedy"/>
    <s v="Musical"/>
    <n v="0.6270001248589171"/>
    <n v="3293258"/>
    <n v="293258"/>
    <n v="3000000"/>
  </r>
  <r>
    <s v="Clark Gregg"/>
    <n v="92"/>
    <n v="2926565"/>
    <s v="Comedy|Drama"/>
    <x v="705"/>
    <s v="http://www.imdb.com/title/tt1024715/?ref_=fn_tt_tt_1"/>
    <s v="English"/>
    <s v="USA"/>
    <n v="3000000"/>
    <n v="2008"/>
    <n v="6.5"/>
    <s v="Comedy"/>
    <s v="Drama"/>
    <m/>
    <m/>
    <n v="0.62692948441732599"/>
    <n v="2926565"/>
    <n v="-73435"/>
    <n v="3000000"/>
  </r>
  <r>
    <s v="Joshua Marston"/>
    <n v="101"/>
    <n v="6517198"/>
    <s v="Crime|Drama"/>
    <x v="706"/>
    <s v="http://www.imdb.com/title/tt0390221/?ref_=fn_tt_tt_1"/>
    <s v="Spanish"/>
    <s v="Colombia"/>
    <n v="3000000"/>
    <n v="2004"/>
    <n v="7.5"/>
    <s v="Crime"/>
    <s v="Drama"/>
    <m/>
    <m/>
    <n v="0.62685809676403748"/>
    <n v="6517198"/>
    <n v="3517198"/>
    <n v="3000000"/>
  </r>
  <r>
    <s v="John Landis"/>
    <n v="109"/>
    <n v="141600000"/>
    <s v="Comedy"/>
    <x v="707"/>
    <s v="http://www.imdb.com/title/tt0077975/?ref_=fn_tt_tt_1"/>
    <s v="English"/>
    <s v="USA"/>
    <n v="3000000"/>
    <n v="1978"/>
    <n v="7.6"/>
    <s v="Comedy"/>
    <m/>
    <m/>
    <m/>
    <n v="0.62679349806979556"/>
    <n v="141600000"/>
    <n v="138600000"/>
    <n v="3000000"/>
  </r>
  <r>
    <s v="Guy Hamilton"/>
    <n v="110"/>
    <n v="51100000"/>
    <s v="Action|Adventure|Thriller"/>
    <x v="708"/>
    <s v="http://www.imdb.com/title/tt0058150/?ref_=fn_tt_tt_1"/>
    <s v="English"/>
    <s v="UK"/>
    <n v="3000000"/>
    <n v="1964"/>
    <n v="7.8"/>
    <s v="Action"/>
    <s v="Adventure"/>
    <s v="Thriller"/>
    <m/>
    <n v="0.62733433781133607"/>
    <n v="51100000"/>
    <n v="48100000"/>
    <n v="3000000"/>
  </r>
  <r>
    <s v="Spike Lee"/>
    <n v="115"/>
    <n v="38168022"/>
    <s v="Comedy|Documentary"/>
    <x v="709"/>
    <s v="http://www.imdb.com/title/tt0236388/?ref_=fn_tt_tt_1"/>
    <s v="English"/>
    <s v="USA"/>
    <n v="3000000"/>
    <n v="2000"/>
    <n v="6.6"/>
    <s v="Comedy"/>
    <s v="Documentary"/>
    <m/>
    <m/>
    <n v="0.6273949083774315"/>
    <n v="38168022"/>
    <n v="35168022"/>
    <n v="3000000"/>
  </r>
  <r>
    <s v="Tod Williams"/>
    <n v="98"/>
    <n v="84749884"/>
    <s v="Horror"/>
    <x v="710"/>
    <s v="http://www.imdb.com/title/tt1536044/?ref_=fn_tt_tt_1"/>
    <s v="English"/>
    <s v="USA"/>
    <n v="3000000"/>
    <n v="2010"/>
    <n v="5.7"/>
    <s v="Horror"/>
    <m/>
    <m/>
    <m/>
    <n v="0.62741163387999177"/>
    <n v="84749884"/>
    <n v="81749884"/>
    <n v="3000000"/>
  </r>
  <r>
    <s v="Kirk Jones"/>
    <n v="91"/>
    <n v="24788807"/>
    <s v="Comedy"/>
    <x v="711"/>
    <s v="http://www.imdb.com/title/tt0166396/?ref_=fn_tt_tt_1"/>
    <s v="English"/>
    <s v="UK"/>
    <n v="3000000"/>
    <n v="1998"/>
    <n v="7.4"/>
    <s v="Comedy"/>
    <m/>
    <m/>
    <m/>
    <n v="0.62761569433098041"/>
    <n v="24788807"/>
    <n v="21788807"/>
    <n v="3000000"/>
  </r>
  <r>
    <s v="James Ivory"/>
    <n v="117"/>
    <n v="20966644"/>
    <s v="Drama|Romance"/>
    <x v="712"/>
    <s v="http://www.imdb.com/title/tt0091867/?ref_=fn_tt_tt_1"/>
    <s v="English"/>
    <s v="UK"/>
    <n v="3000000"/>
    <n v="1985"/>
    <n v="7.4"/>
    <s v="Drama"/>
    <s v="Romance"/>
    <m/>
    <m/>
    <n v="0.62759359992722552"/>
    <n v="20966644"/>
    <n v="17966644"/>
    <n v="3000000"/>
  </r>
  <r>
    <s v="James DeMonaco"/>
    <n v="85"/>
    <n v="64423650"/>
    <s v="Horror|Sci-Fi|Thriller"/>
    <x v="713"/>
    <s v="http://www.imdb.com/title/tt2184339/?ref_=fn_tt_tt_1"/>
    <s v="English"/>
    <s v="USA"/>
    <n v="3000000"/>
    <n v="2013"/>
    <n v="5.7"/>
    <s v="Horror"/>
    <s v="Sci-Fi"/>
    <s v="Thriller"/>
    <m/>
    <n v="0.6275615849502344"/>
    <n v="64423650"/>
    <n v="61423650"/>
    <n v="3000000"/>
  </r>
  <r>
    <s v="Scott Derrickson"/>
    <n v="110"/>
    <n v="48056940"/>
    <s v="Horror|Mystery"/>
    <x v="714"/>
    <s v="http://www.imdb.com/title/tt1922777/?ref_=fn_tt_tt_1"/>
    <s v="English"/>
    <s v="USA"/>
    <n v="3000000"/>
    <n v="2012"/>
    <n v="6.8"/>
    <s v="Horror"/>
    <s v="Mystery"/>
    <m/>
    <m/>
    <n v="0.62767421576941385"/>
    <n v="48056940"/>
    <n v="45056940"/>
    <n v="3000000"/>
  </r>
  <r>
    <s v="David Raynr"/>
    <n v="113"/>
    <n v="19184015"/>
    <s v="Biography|Comedy|Documentary"/>
    <x v="715"/>
    <s v="http://www.imdb.com/title/tt0327036/?ref_=fn_tt_tt_1"/>
    <s v="English"/>
    <s v="USA"/>
    <n v="3000000"/>
    <n v="2002"/>
    <n v="5.4"/>
    <s v="Biography"/>
    <s v="Comedy"/>
    <s v="Documentary"/>
    <m/>
    <n v="0.62772420445279009"/>
    <n v="19184015"/>
    <n v="16184015"/>
    <n v="3000000"/>
  </r>
  <r>
    <s v="Richard Brooks"/>
    <n v="108"/>
    <m/>
    <s v="Drama|Romance"/>
    <x v="716"/>
    <s v="http://www.imdb.com/title/tt0051459/?ref_=fn_tt_tt_1"/>
    <s v="English"/>
    <s v="USA"/>
    <n v="3000000"/>
    <n v="1958"/>
    <n v="8.1"/>
    <s v="Drama"/>
    <s v="Romance"/>
    <m/>
    <m/>
    <n v="0.62768776839957674"/>
    <n v="25035665"/>
    <n v="22035665"/>
    <n v="3000000"/>
  </r>
  <r>
    <s v="Ted Post"/>
    <n v="95"/>
    <m/>
    <s v="Action|Adventure|Sci-Fi"/>
    <x v="717"/>
    <s v="http://www.imdb.com/title/tt0065462/?ref_=fn_tt_tt_1"/>
    <s v="English"/>
    <s v="USA"/>
    <n v="3000000"/>
    <n v="1970"/>
    <n v="6.1"/>
    <s v="Action"/>
    <s v="Adventure"/>
    <s v="Sci-Fi"/>
    <m/>
    <n v="0.62768776839957674"/>
    <n v="25035665"/>
    <n v="22035665"/>
    <n v="3000000"/>
  </r>
  <r>
    <s v="Charles Martin Smith"/>
    <n v="98"/>
    <n v="24629916"/>
    <s v="Comedy|Drama|Family|Sport"/>
    <x v="718"/>
    <s v="http://www.imdb.com/title/tt0118570/?ref_=fn_tt_tt_1"/>
    <s v="English"/>
    <s v="USA"/>
    <n v="3000000"/>
    <n v="1997"/>
    <n v="5.0999999999999996"/>
    <s v="Comedy"/>
    <s v="Drama"/>
    <s v="Family"/>
    <s v="Sport"/>
    <n v="0.62768776839957674"/>
    <n v="24629916"/>
    <n v="21629916"/>
    <n v="3000000"/>
  </r>
  <r>
    <s v="Tom McLoughlin"/>
    <n v="86"/>
    <n v="19472057"/>
    <s v="Horror|Thriller"/>
    <x v="719"/>
    <s v="http://www.imdb.com/title/tt0091080/?ref_=fn_tt_tt_1"/>
    <s v="English"/>
    <s v="USA"/>
    <n v="3000000"/>
    <n v="1986"/>
    <n v="5.9"/>
    <s v="Horror"/>
    <s v="Thriller"/>
    <m/>
    <m/>
    <n v="0.62766525208940127"/>
    <n v="19472057"/>
    <n v="16472057"/>
    <n v="3000000"/>
  </r>
  <r>
    <s v="David Lean"/>
    <n v="161"/>
    <n v="27200000"/>
    <s v="Adventure|Drama|War"/>
    <x v="720"/>
    <s v="http://www.imdb.com/title/tt0050212/?ref_=fn_tt_tt_1"/>
    <s v="English"/>
    <s v="UK"/>
    <n v="3000000"/>
    <n v="1957"/>
    <n v="8.1999999999999993"/>
    <s v="Adventure"/>
    <s v="Drama"/>
    <s v="War"/>
    <m/>
    <n v="0.62762947584325934"/>
    <n v="27200000"/>
    <n v="24200000"/>
    <n v="3000000"/>
  </r>
  <r>
    <s v="Patrick Read Johnson"/>
    <n v="100"/>
    <n v="15369573"/>
    <s v="Adventure|Comedy|Sci-Fi"/>
    <x v="721"/>
    <s v="http://www.imdb.com/title/tt0100666/?ref_=fn_tt_tt_1"/>
    <s v="English"/>
    <s v="USA"/>
    <n v="3000000"/>
    <n v="1990"/>
    <n v="5.3"/>
    <s v="Adventure"/>
    <s v="Comedy"/>
    <s v="Sci-Fi"/>
    <m/>
    <n v="0.62761389578103122"/>
    <n v="15369573"/>
    <n v="12369573"/>
    <n v="3000000"/>
  </r>
  <r>
    <s v="Billy Wilder"/>
    <n v="125"/>
    <m/>
    <s v="Comedy|Drama|Romance"/>
    <x v="722"/>
    <s v="http://www.imdb.com/title/tt0053604/?ref_=fn_tt_tt_1"/>
    <s v="English"/>
    <s v="USA"/>
    <n v="3000000"/>
    <n v="1960"/>
    <n v="8.3000000000000007"/>
    <s v="Comedy"/>
    <s v="Drama"/>
    <s v="Romance"/>
    <m/>
    <n v="0.62756823260461914"/>
    <n v="25035665"/>
    <n v="22035665"/>
    <n v="3000000"/>
  </r>
  <r>
    <s v="Michel Gondry"/>
    <n v="100"/>
    <n v="11694528"/>
    <s v="Comedy|Documentary|Music"/>
    <x v="723"/>
    <s v="http://www.imdb.com/title/tt0425598/?ref_=fn_tt_tt_1"/>
    <s v="English"/>
    <s v="USA"/>
    <n v="3000000"/>
    <n v="2005"/>
    <n v="7.2"/>
    <s v="Comedy"/>
    <s v="Documentary"/>
    <s v="Music"/>
    <m/>
    <n v="0.62756823260461914"/>
    <n v="11694528"/>
    <n v="8694528"/>
    <n v="3000000"/>
  </r>
  <r>
    <s v="Michael Schultz"/>
    <n v="97"/>
    <m/>
    <s v="Comedy|Drama|Music"/>
    <x v="724"/>
    <s v="http://www.imdb.com/title/tt0089444/?ref_=fn_tt_tt_1"/>
    <s v="English"/>
    <s v="USA"/>
    <n v="3000000"/>
    <n v="1985"/>
    <n v="6.6"/>
    <s v="Comedy"/>
    <s v="Drama"/>
    <s v="Music"/>
    <m/>
    <n v="0.62751424106599529"/>
    <n v="25035665"/>
    <n v="22035665"/>
    <n v="3000000"/>
  </r>
  <r>
    <s v="Benny Boom"/>
    <n v="84"/>
    <n v="10017041"/>
    <s v="Action|Comedy|Crime"/>
    <x v="725"/>
    <s v="http://www.imdb.com/title/tt1097013/?ref_=fn_tt_tt_1"/>
    <s v="English"/>
    <s v="USA"/>
    <n v="3000000"/>
    <n v="2009"/>
    <n v="5.9"/>
    <s v="Action"/>
    <s v="Comedy"/>
    <s v="Crime"/>
    <m/>
    <n v="0.62751424106599529"/>
    <n v="10017041"/>
    <n v="7017041"/>
    <n v="3000000"/>
  </r>
  <r>
    <s v="Richard Brooks"/>
    <n v="146"/>
    <m/>
    <s v="Drama"/>
    <x v="726"/>
    <s v="http://www.imdb.com/title/tt0053793/?ref_=fn_tt_tt_1"/>
    <s v="English"/>
    <s v="USA"/>
    <n v="3000000"/>
    <n v="1960"/>
    <n v="7.9"/>
    <s v="Drama"/>
    <m/>
    <m/>
    <m/>
    <n v="0.62745658178699637"/>
    <n v="25035665"/>
    <n v="22035665"/>
    <n v="3000000"/>
  </r>
  <r>
    <s v="Stanley Kramer"/>
    <n v="186"/>
    <m/>
    <s v="Drama|War"/>
    <x v="727"/>
    <s v="http://www.imdb.com/title/tt0055031/?ref_=fn_tt_tt_1"/>
    <s v="English"/>
    <s v="USA"/>
    <n v="3000000"/>
    <n v="1961"/>
    <n v="8.3000000000000007"/>
    <s v="Drama"/>
    <s v="War"/>
    <m/>
    <m/>
    <n v="0.62745658178699637"/>
    <n v="25035665"/>
    <n v="22035665"/>
    <n v="3000000"/>
  </r>
  <r>
    <s v="Howard Hawks"/>
    <n v="126"/>
    <m/>
    <s v="Action|Adventure|Romance|Western"/>
    <x v="728"/>
    <s v="http://www.imdb.com/title/tt0040724/?ref_=fn_tt_tt_1"/>
    <s v="English"/>
    <s v="USA"/>
    <n v="3000000"/>
    <n v="1948"/>
    <n v="7.8"/>
    <s v="Action"/>
    <s v="Adventure"/>
    <s v="Romance"/>
    <s v="Western"/>
    <n v="0.62745658178699637"/>
    <n v="25035665"/>
    <n v="22035665"/>
    <n v="3000000"/>
  </r>
  <r>
    <s v="Nnegest LikkÃ©"/>
    <n v="99"/>
    <n v="7059537"/>
    <s v="Comedy"/>
    <x v="729"/>
    <s v="http://www.imdb.com/title/tt0490196/?ref_=fn_tt_tt_1"/>
    <s v="English"/>
    <s v="USA"/>
    <n v="3000000"/>
    <n v="2006"/>
    <n v="3"/>
    <s v="Comedy"/>
    <m/>
    <m/>
    <m/>
    <n v="0.62745658178699637"/>
    <n v="7059537"/>
    <n v="4059537"/>
    <n v="3000000"/>
  </r>
  <r>
    <s v="Richard Linklater"/>
    <n v="109"/>
    <n v="8114507"/>
    <s v="Drama|Romance"/>
    <x v="730"/>
    <s v="http://www.imdb.com/title/tt2209418/?ref_=fn_tt_tt_1"/>
    <s v="English"/>
    <s v="USA"/>
    <n v="3000000"/>
    <n v="2013"/>
    <n v="7.9"/>
    <s v="Drama"/>
    <s v="Romance"/>
    <m/>
    <m/>
    <n v="0.62739273963623055"/>
    <n v="8114507"/>
    <n v="5114507"/>
    <n v="3000000"/>
  </r>
  <r>
    <s v="Christopher Leitch"/>
    <n v="95"/>
    <n v="7888703"/>
    <s v="Comedy|Fantasy"/>
    <x v="731"/>
    <s v="http://www.imdb.com/title/tt0094118/?ref_=fn_tt_tt_1"/>
    <s v="English"/>
    <s v="USA"/>
    <n v="3000000"/>
    <n v="1987"/>
    <n v="3.2"/>
    <s v="Comedy"/>
    <s v="Fantasy"/>
    <m/>
    <m/>
    <n v="0.62733098745765614"/>
    <n v="7888703"/>
    <n v="4888703"/>
    <n v="3000000"/>
  </r>
  <r>
    <s v="Don Coscarelli"/>
    <n v="97"/>
    <n v="7282851"/>
    <s v="Action|Fantasy|Horror|Sci-Fi|Thriller"/>
    <x v="732"/>
    <s v="http://www.imdb.com/title/tt0095863/?ref_=fn_tt_tt_1"/>
    <s v="English"/>
    <s v="USA"/>
    <n v="3000000"/>
    <n v="1988"/>
    <n v="6.5"/>
    <s v="Action"/>
    <s v="Fantasy"/>
    <s v="Horror"/>
    <s v="Sci-Fi"/>
    <n v="0.62726871313687393"/>
    <n v="7282851"/>
    <n v="4282851"/>
    <n v="3000000"/>
  </r>
  <r>
    <s v="Patricia Cardoso"/>
    <n v="90"/>
    <n v="5844929"/>
    <s v="Comedy|Drama"/>
    <x v="733"/>
    <s v="http://www.imdb.com/title/tt0296166/?ref_=fn_tt_tt_1"/>
    <s v="English"/>
    <s v="USA"/>
    <n v="3000000"/>
    <n v="2002"/>
    <n v="7"/>
    <s v="Comedy"/>
    <s v="Drama"/>
    <m/>
    <m/>
    <n v="0.62720514351250434"/>
    <n v="5844929"/>
    <n v="2844929"/>
    <n v="3000000"/>
  </r>
  <r>
    <s v="Peter M. Cohen"/>
    <n v="82"/>
    <n v="4142507"/>
    <s v="Comedy|Romance"/>
    <x v="734"/>
    <s v="http://www.imdb.com/title/tt0174336/?ref_=fn_tt_tt_1"/>
    <s v="English"/>
    <s v="USA"/>
    <n v="3000000"/>
    <n v="2000"/>
    <n v="4.4000000000000004"/>
    <s v="Comedy"/>
    <s v="Romance"/>
    <m/>
    <m/>
    <n v="0.62713863140756776"/>
    <n v="4142507"/>
    <n v="1142507"/>
    <n v="3000000"/>
  </r>
  <r>
    <s v="Mira Nair"/>
    <n v="109"/>
    <n v="4109095"/>
    <s v="Crime|Drama|History|Romance"/>
    <x v="735"/>
    <s v="http://www.imdb.com/title/tt0116743/?ref_=fn_tt_tt_1"/>
    <s v="English"/>
    <s v="USA"/>
    <n v="3000000"/>
    <n v="1996"/>
    <n v="6"/>
    <s v="Crime"/>
    <s v="Drama"/>
    <s v="History"/>
    <s v="Romance"/>
    <n v="0.6270687400896473"/>
    <n v="4109095"/>
    <n v="1109095"/>
    <n v="3000000"/>
  </r>
  <r>
    <s v="Mel Stuart"/>
    <n v="89"/>
    <m/>
    <s v="Family|Fantasy|Musical"/>
    <x v="736"/>
    <s v="http://www.imdb.com/title/tt0067992/?ref_=fn_tt_tt_1"/>
    <s v="English"/>
    <s v="USA"/>
    <n v="3000000"/>
    <n v="1971"/>
    <n v="7.8"/>
    <s v="Family"/>
    <s v="Fantasy"/>
    <s v="Musical"/>
    <m/>
    <n v="0.62699871627538273"/>
    <n v="25035665"/>
    <n v="22035665"/>
    <n v="3000000"/>
  </r>
  <r>
    <s v="Anthony Hickox"/>
    <n v="98"/>
    <n v="3902679"/>
    <s v="Fantasy|Horror"/>
    <x v="737"/>
    <s v="http://www.imdb.com/title/tt0108517/?ref_=fn_tt_tt_1"/>
    <s v="English"/>
    <s v="USA"/>
    <n v="3000000"/>
    <n v="1993"/>
    <n v="5.3"/>
    <s v="Fantasy"/>
    <s v="Horror"/>
    <m/>
    <m/>
    <n v="0.62699871627538273"/>
    <n v="3902679"/>
    <n v="902679"/>
    <n v="3000000"/>
  </r>
  <r>
    <s v="Tom Schulman"/>
    <n v="95"/>
    <n v="3559990"/>
    <s v="Comedy|Crime"/>
    <x v="738"/>
    <s v="http://www.imdb.com/title/tt0118541/?ref_=fn_tt_tt_1"/>
    <s v="English"/>
    <s v="USA"/>
    <n v="3000000"/>
    <n v="1997"/>
    <n v="5.3"/>
    <s v="Comedy"/>
    <s v="Crime"/>
    <m/>
    <m/>
    <n v="0.62692822891071343"/>
    <n v="3559990"/>
    <n v="559990"/>
    <n v="3000000"/>
  </r>
  <r>
    <s v="Terrence Malick"/>
    <n v="94"/>
    <m/>
    <s v="Drama|Romance"/>
    <x v="739"/>
    <s v="http://www.imdb.com/title/tt0077405/?ref_=fn_tt_tt_1"/>
    <s v="English"/>
    <s v="USA"/>
    <n v="3000000"/>
    <n v="1978"/>
    <n v="8"/>
    <s v="Drama"/>
    <s v="Romance"/>
    <m/>
    <m/>
    <n v="0.62685701973527108"/>
    <n v="25035665"/>
    <n v="22035665"/>
    <n v="3000000"/>
  </r>
  <r>
    <s v="Gavin Hood"/>
    <n v="94"/>
    <n v="2912363"/>
    <s v="Crime|Drama"/>
    <x v="740"/>
    <s v="http://www.imdb.com/title/tt0468565/?ref_=fn_tt_tt_1"/>
    <s v="Zulu"/>
    <s v="UK"/>
    <n v="3000000"/>
    <n v="2005"/>
    <n v="7.3"/>
    <s v="Crime"/>
    <s v="Drama"/>
    <m/>
    <m/>
    <n v="0.62685701973527108"/>
    <n v="2912363"/>
    <n v="-87637"/>
    <n v="3000000"/>
  </r>
  <r>
    <s v="Todd Solondz"/>
    <n v="134"/>
    <n v="3000000"/>
    <s v="Comedy|Drama"/>
    <x v="741"/>
    <s v="http://www.imdb.com/title/tt0147612/?ref_=fn_tt_tt_1"/>
    <s v="English"/>
    <s v="USA"/>
    <n v="3000000"/>
    <n v="1998"/>
    <n v="7.8"/>
    <s v="Comedy"/>
    <s v="Drama"/>
    <m/>
    <m/>
    <n v="0.62678451823591996"/>
    <n v="3000000"/>
    <n v="0"/>
    <n v="3000000"/>
  </r>
  <r>
    <s v="George Gallo"/>
    <n v="89"/>
    <n v="2223990"/>
    <s v="Comedy|Documentary"/>
    <x v="742"/>
    <s v="http://www.imdb.com/title/tt0337996/?ref_=fn_tt_tt_1"/>
    <s v="English"/>
    <s v="USA"/>
    <n v="3000000"/>
    <n v="2003"/>
    <n v="6.6"/>
    <s v="Comedy"/>
    <s v="Documentary"/>
    <m/>
    <m/>
    <n v="0.62671210933931387"/>
    <n v="2223990"/>
    <n v="-776010"/>
    <n v="3000000"/>
  </r>
  <r>
    <s v="Kevin Smith"/>
    <n v="102"/>
    <n v="1821983"/>
    <s v="Comedy|Drama|Horror"/>
    <x v="743"/>
    <s v="http://www.imdb.com/title/tt3099498/?ref_=fn_tt_tt_1"/>
    <s v="English"/>
    <s v="USA"/>
    <n v="3000000"/>
    <n v="2014"/>
    <n v="5.4"/>
    <s v="Comedy"/>
    <s v="Drama"/>
    <s v="Horror"/>
    <m/>
    <n v="0.62663818029498453"/>
    <n v="1821983"/>
    <n v="-1178017"/>
    <n v="3000000"/>
  </r>
  <r>
    <s v="Chan-wook Park"/>
    <n v="120"/>
    <n v="2181290"/>
    <s v="Drama|Mystery|Thriller"/>
    <x v="744"/>
    <s v="http://www.imdb.com/title/tt0364569/?ref_=fn_tt_tt_1"/>
    <s v="Korean"/>
    <s v="South Korea"/>
    <n v="3000000"/>
    <n v="2003"/>
    <n v="8.4"/>
    <s v="Drama"/>
    <s v="Mystery"/>
    <s v="Thriller"/>
    <m/>
    <n v="0.62656343536123182"/>
    <n v="2181290"/>
    <n v="-818710"/>
    <n v="3000000"/>
  </r>
  <r>
    <s v="Jason Eisener"/>
    <n v="86"/>
    <n v="703002"/>
    <s v="Action|Comedy|Thriller"/>
    <x v="745"/>
    <s v="http://www.imdb.com/title/tt1640459/?ref_=fn_tt_tt_1"/>
    <s v="English"/>
    <s v="Canada"/>
    <n v="3000000"/>
    <n v="2011"/>
    <n v="6.1"/>
    <s v="Action"/>
    <s v="Comedy"/>
    <s v="Thriller"/>
    <m/>
    <n v="0.62648927873557514"/>
    <n v="703002"/>
    <n v="-2296998"/>
    <n v="3000000"/>
  </r>
  <r>
    <s v="Enrique Begne"/>
    <n v="101"/>
    <n v="3105269"/>
    <s v="Action|Comedy"/>
    <x v="746"/>
    <s v="http://www.imdb.com/title/tt3367294/?ref_=fn_tt_tt_1"/>
    <s v="English"/>
    <s v="Mexico"/>
    <n v="3000000"/>
    <n v="2016"/>
    <n v="5"/>
    <s v="Action"/>
    <s v="Comedy"/>
    <m/>
    <m/>
    <n v="0.62641234762530373"/>
    <n v="3105269"/>
    <n v="105269"/>
    <n v="3000000"/>
  </r>
  <r>
    <s v="Matthew Bright"/>
    <n v="102"/>
    <m/>
    <s v="Comedy|Crime|Drama|Thriller"/>
    <x v="747"/>
    <s v="http://www.imdb.com/title/tt0116361/?ref_=fn_tt_tt_1"/>
    <s v="English"/>
    <s v="USA"/>
    <n v="3000000"/>
    <n v="1996"/>
    <n v="6.9"/>
    <s v="Comedy"/>
    <s v="Crime"/>
    <s v="Drama"/>
    <s v="Thriller"/>
    <n v="0.62633977070584257"/>
    <n v="25035665"/>
    <n v="22035665"/>
    <n v="3000000"/>
  </r>
  <r>
    <s v="Michael Landon Jr."/>
    <n v="87"/>
    <n v="252726"/>
    <s v="Drama|Family|Western"/>
    <x v="748"/>
    <s v="http://www.imdb.com/title/tt0785025/?ref_=fn_tt_tt_1"/>
    <s v="English"/>
    <s v="USA"/>
    <n v="3000000"/>
    <n v="2006"/>
    <n v="7.2"/>
    <s v="Drama"/>
    <s v="Family"/>
    <s v="Western"/>
    <m/>
    <n v="0.62633977070584257"/>
    <n v="252726"/>
    <n v="-2747274"/>
    <n v="3000000"/>
  </r>
  <r>
    <s v="Leslye Headland"/>
    <n v="87"/>
    <n v="418268"/>
    <s v="Comedy|Romance"/>
    <x v="749"/>
    <s v="http://www.imdb.com/title/tt1920849/?ref_=fn_tt_tt_1"/>
    <s v="English"/>
    <s v="USA"/>
    <n v="3000000"/>
    <n v="2012"/>
    <n v="5.3"/>
    <s v="Comedy"/>
    <s v="Romance"/>
    <m/>
    <m/>
    <n v="0.62626187892160257"/>
    <n v="418268"/>
    <n v="-2581732"/>
    <n v="3000000"/>
  </r>
  <r>
    <s v="Tim Heidecker"/>
    <n v="93"/>
    <n v="200803"/>
    <s v="Comedy"/>
    <x v="750"/>
    <s v="http://www.imdb.com/title/tt1855401/?ref_=fn_tt_tt_1"/>
    <s v="English"/>
    <s v="USA"/>
    <n v="3000000"/>
    <n v="2012"/>
    <n v="5.3"/>
    <s v="Comedy"/>
    <m/>
    <m/>
    <m/>
    <n v="0.62618420392646434"/>
    <n v="200803"/>
    <n v="-2799197"/>
    <n v="3000000"/>
  </r>
  <r>
    <s v="Kate Connor"/>
    <n v="100"/>
    <n v="73678"/>
    <s v="Drama|History|War"/>
    <x v="751"/>
    <s v="http://www.imdb.com/title/tt1282046/?ref_=fn_tt_tt_1"/>
    <s v="English"/>
    <s v="USA"/>
    <n v="3000000"/>
    <n v="2011"/>
    <n v="5.9"/>
    <s v="Drama"/>
    <s v="History"/>
    <s v="War"/>
    <m/>
    <n v="0.62610606066943364"/>
    <n v="73678"/>
    <n v="-2926322"/>
    <n v="3000000"/>
  </r>
  <r>
    <s v="Jason Alexander"/>
    <n v="97"/>
    <n v="39852"/>
    <s v="Comedy|Drama"/>
    <x v="752"/>
    <s v="http://www.imdb.com/title/tt0162236/?ref_=fn_tt_tt_1"/>
    <s v="English"/>
    <s v="USA"/>
    <n v="3000000"/>
    <n v="1999"/>
    <n v="6.7"/>
    <s v="Comedy"/>
    <s v="Drama"/>
    <m/>
    <m/>
    <n v="0.62602761080582492"/>
    <n v="39852"/>
    <n v="-2960148"/>
    <n v="3000000"/>
  </r>
  <r>
    <s v="Xavier Gens"/>
    <n v="122"/>
    <n v="22000"/>
    <s v="Drama|Sci-Fi|Thriller"/>
    <x v="753"/>
    <s v="http://www.imdb.com/title/tt1535616/?ref_=fn_tt_tt_1"/>
    <s v="English"/>
    <s v="Germany"/>
    <n v="3000000"/>
    <n v="2011"/>
    <n v="5.8"/>
    <s v="Drama"/>
    <s v="Sci-Fi"/>
    <s v="Thriller"/>
    <m/>
    <n v="0.62594902043157863"/>
    <n v="22000"/>
    <n v="-2978000"/>
    <n v="3000000"/>
  </r>
  <r>
    <s v="Will Canon"/>
    <n v="83"/>
    <m/>
    <s v="Horror|Thriller"/>
    <x v="754"/>
    <s v="http://www.imdb.com/title/tt1841642/?ref_=fn_tt_tt_1"/>
    <s v="English"/>
    <s v="USA"/>
    <n v="3000000"/>
    <n v="2015"/>
    <n v="5.3"/>
    <s v="Horror"/>
    <s v="Thriller"/>
    <m/>
    <m/>
    <n v="0.62587031780885383"/>
    <n v="25035665"/>
    <n v="22035665"/>
    <n v="3000000"/>
  </r>
  <r>
    <s v="Philip Zlotorynski"/>
    <n v="80"/>
    <m/>
    <s v="Comedy"/>
    <x v="755"/>
    <s v="http://www.imdb.com/title/tt0385890/?ref_=fn_tt_tt_1"/>
    <s v="English"/>
    <s v="USA"/>
    <n v="3000000"/>
    <n v="2005"/>
    <n v="3.3"/>
    <s v="Comedy"/>
    <m/>
    <m/>
    <m/>
    <n v="0.62587031780885383"/>
    <n v="25035665"/>
    <n v="22035665"/>
    <n v="3000000"/>
  </r>
  <r>
    <s v="Lance Kawas"/>
    <n v="90"/>
    <m/>
    <s v="Comedy"/>
    <x v="756"/>
    <s v="http://www.imdb.com/title/tt1390404/?ref_=fn_tt_tt_1"/>
    <s v="English"/>
    <s v="USA"/>
    <n v="3000000"/>
    <n v="2009"/>
    <n v="6.2"/>
    <s v="Comedy"/>
    <m/>
    <m/>
    <m/>
    <n v="0.62587031780885383"/>
    <n v="25035665"/>
    <n v="22035665"/>
    <n v="3000000"/>
  </r>
  <r>
    <s v="Francesca Gregorini"/>
    <n v="96"/>
    <n v="5005"/>
    <s v="Drama"/>
    <x v="757"/>
    <s v="http://www.imdb.com/title/tt1151410/?ref_=fn_tt_tt_1"/>
    <s v="English"/>
    <s v="USA"/>
    <n v="3000000"/>
    <n v="2009"/>
    <n v="5.9"/>
    <s v="Drama"/>
    <m/>
    <m/>
    <m/>
    <n v="0.62587031780885383"/>
    <n v="5005"/>
    <n v="-2994995"/>
    <n v="3000000"/>
  </r>
  <r>
    <s v="Marcio Garcia"/>
    <n v="85"/>
    <m/>
    <s v="Action|Drama|Thriller"/>
    <x v="758"/>
    <s v="http://www.imdb.com/title/tt1922679/?ref_=fn_tt_tt_1"/>
    <s v="English"/>
    <s v="Brazil"/>
    <n v="3000000"/>
    <n v="2013"/>
    <n v="5.5"/>
    <s v="Action"/>
    <s v="Drama"/>
    <s v="Thriller"/>
    <m/>
    <n v="0.62579150428700314"/>
    <n v="25035665"/>
    <n v="22035665"/>
    <n v="3000000"/>
  </r>
  <r>
    <s v="Craig Moss"/>
    <n v="80"/>
    <m/>
    <s v="Comedy"/>
    <x v="759"/>
    <s v="http://www.imdb.com/title/tt2417650/?ref_=fn_tt_tt_1"/>
    <s v="English"/>
    <s v="USA"/>
    <n v="3000000"/>
    <n v="2013"/>
    <n v="2.6"/>
    <s v="Comedy"/>
    <m/>
    <m/>
    <m/>
    <n v="0.62579150428700314"/>
    <n v="25035665"/>
    <n v="22035665"/>
    <n v="3000000"/>
  </r>
  <r>
    <s v="Michael Jai White"/>
    <n v="90"/>
    <m/>
    <s v="Action|Drama|Sport"/>
    <x v="760"/>
    <s v="http://www.imdb.com/title/tt1754264/?ref_=fn_tt_tt_1"/>
    <s v="English"/>
    <s v="USA"/>
    <n v="3000000"/>
    <n v="2011"/>
    <n v="5.8"/>
    <s v="Action"/>
    <s v="Drama"/>
    <s v="Sport"/>
    <m/>
    <n v="0.62579150428700314"/>
    <n v="25035665"/>
    <n v="22035665"/>
    <n v="3000000"/>
  </r>
  <r>
    <s v="John Boorman"/>
    <n v="92"/>
    <m/>
    <s v="Crime|Thriller"/>
    <x v="761"/>
    <s v="http://www.imdb.com/title/tt0062138/?ref_=fn_tt_tt_1"/>
    <s v="English"/>
    <s v="USA"/>
    <n v="3000000"/>
    <n v="1967"/>
    <n v="7.4"/>
    <s v="Crime"/>
    <s v="Thriller"/>
    <m/>
    <m/>
    <n v="0.62579150428700314"/>
    <n v="25035665"/>
    <n v="22035665"/>
    <n v="3000000"/>
  </r>
  <r>
    <s v="Paolo Monico"/>
    <n v="100"/>
    <m/>
    <s v="Comedy"/>
    <x v="762"/>
    <s v="http://www.imdb.com/title/tt1252289/?ref_=fn_tt_tt_1"/>
    <s v="Italian"/>
    <s v="Italy"/>
    <n v="3000000"/>
    <n v="2009"/>
    <n v="5.0999999999999996"/>
    <s v="Comedy"/>
    <m/>
    <m/>
    <m/>
    <n v="0.62579150428700314"/>
    <n v="25035665"/>
    <n v="22035665"/>
    <n v="3000000"/>
  </r>
  <r>
    <s v="Darin Scott"/>
    <n v="95"/>
    <m/>
    <s v="Drama|Horror|Mystery|Thriller"/>
    <x v="763"/>
    <s v="http://www.imdb.com/title/tt1327601/?ref_=fn_tt_tt_1"/>
    <s v="English"/>
    <s v="USA"/>
    <n v="3000000"/>
    <n v="2014"/>
    <n v="4.8"/>
    <s v="Drama"/>
    <s v="Horror"/>
    <s v="Mystery"/>
    <s v="Thriller"/>
    <n v="0.62579150428700314"/>
    <n v="25035665"/>
    <n v="22035665"/>
    <n v="3000000"/>
  </r>
  <r>
    <s v="Christian Sesma"/>
    <n v="82"/>
    <m/>
    <s v="Thriller"/>
    <x v="764"/>
    <s v="http://www.imdb.com/title/tt2048865/?ref_=fn_tt_tt_1"/>
    <s v="English"/>
    <s v="USA"/>
    <n v="3000000"/>
    <n v="2015"/>
    <n v="3.9"/>
    <s v="Thriller"/>
    <m/>
    <m/>
    <m/>
    <n v="0.62579150428700314"/>
    <n v="25035665"/>
    <n v="22035665"/>
    <n v="3000000"/>
  </r>
  <r>
    <s v="Monte Hellman"/>
    <n v="97"/>
    <m/>
    <s v="Adventure|Crime|Drama"/>
    <x v="765"/>
    <s v="http://www.imdb.com/title/tt0095354/?ref_=fn_tt_tt_1"/>
    <s v="English"/>
    <s v="Italy"/>
    <n v="3000000"/>
    <n v="1988"/>
    <n v="6.2"/>
    <s v="Adventure"/>
    <s v="Crime"/>
    <s v="Drama"/>
    <m/>
    <n v="0.62579150428700314"/>
    <n v="25035665"/>
    <n v="22035665"/>
    <n v="3000000"/>
  </r>
  <r>
    <s v="Brian Caunter"/>
    <n v="94"/>
    <m/>
    <s v="Action|Adventure|Crime|Drama"/>
    <x v="766"/>
    <s v="http://www.imdb.com/title/tt1085382/?ref_=fn_tt_tt_1"/>
    <s v="English"/>
    <s v="USA"/>
    <n v="3000000"/>
    <n v="2009"/>
    <n v="6.2"/>
    <s v="Action"/>
    <s v="Adventure"/>
    <s v="Crime"/>
    <s v="Drama"/>
    <n v="0.62579150428700314"/>
    <n v="25035665"/>
    <n v="22035665"/>
    <n v="3000000"/>
  </r>
  <r>
    <s v="Isaac Florentine"/>
    <n v="80"/>
    <m/>
    <s v="Action|Crime"/>
    <x v="767"/>
    <s v="http://www.imdb.com/title/tt3511596/?ref_=fn_tt_tt_1"/>
    <s v="English"/>
    <s v="USA"/>
    <n v="3000000"/>
    <n v="2015"/>
    <n v="4.9000000000000004"/>
    <s v="Action"/>
    <s v="Crime"/>
    <m/>
    <m/>
    <n v="0.62579150428700314"/>
    <n v="25035665"/>
    <n v="22035665"/>
    <n v="3000000"/>
  </r>
  <r>
    <s v="Michael Polish"/>
    <n v="90"/>
    <m/>
    <s v="Drama|Horror|Mystery|Thriller"/>
    <x v="768"/>
    <s v="http://www.imdb.com/title/tt2837336/?ref_=fn_tt_tt_1"/>
    <s v="English"/>
    <s v="USA"/>
    <n v="3000000"/>
    <n v="2014"/>
    <n v="4.3"/>
    <s v="Drama"/>
    <s v="Horror"/>
    <s v="Mystery"/>
    <s v="Thriller"/>
    <n v="0.62579150428700314"/>
    <n v="25035665"/>
    <n v="22035665"/>
    <n v="3000000"/>
  </r>
  <r>
    <s v="Heidi Ewing"/>
    <n v="93"/>
    <n v="100675"/>
    <s v="Documentary"/>
    <x v="769"/>
    <s v="http://www.imdb.com/title/tt1152822/?ref_=fn_tt_tt_1"/>
    <s v="English"/>
    <s v="USA"/>
    <n v="3000000"/>
    <n v="2010"/>
    <n v="6.4"/>
    <s v="Documentary"/>
    <m/>
    <m/>
    <m/>
    <n v="0.62579150428700314"/>
    <n v="100675"/>
    <n v="-2899325"/>
    <n v="3000000"/>
  </r>
  <r>
    <s v="Hank Braxtan"/>
    <n v="89"/>
    <m/>
    <s v="Action|Horror|Thriller"/>
    <x v="770"/>
    <s v="http://www.imdb.com/title/tt3551400/?ref_=fn_tt_tt_1"/>
    <s v="English"/>
    <s v="USA"/>
    <n v="3000000"/>
    <n v="2015"/>
    <n v="4"/>
    <s v="Action"/>
    <s v="Horror"/>
    <s v="Thriller"/>
    <m/>
    <n v="0.62571278089414417"/>
    <n v="25035665"/>
    <n v="22035665"/>
    <n v="3000000"/>
  </r>
  <r>
    <s v="Rohit Jugraj"/>
    <n v="141"/>
    <m/>
    <s v="Romance"/>
    <x v="771"/>
    <s v="http://www.imdb.com/title/tt4080386/?ref_=fn_tt_tt_1"/>
    <s v="Panjabi"/>
    <s v="Canada"/>
    <n v="3000000"/>
    <n v="2015"/>
    <n v="6.6"/>
    <s v="Romance"/>
    <m/>
    <m/>
    <m/>
    <n v="0.62571278089414417"/>
    <n v="25035665"/>
    <n v="22035665"/>
    <n v="3000000"/>
  </r>
  <r>
    <s v="Rodrigo CortÃ©s"/>
    <n v="95"/>
    <n v="1028658"/>
    <s v="Drama|Mystery|Thriller"/>
    <x v="772"/>
    <s v="http://www.imdb.com/title/tt1462758/?ref_=fn_tt_tt_1"/>
    <s v="English"/>
    <s v="Spain"/>
    <n v="3000000"/>
    <n v="2010"/>
    <n v="7"/>
    <s v="Drama"/>
    <s v="Mystery"/>
    <s v="Thriller"/>
    <m/>
    <n v="0.62571278089414417"/>
    <n v="1028658"/>
    <n v="-1971342"/>
    <n v="3000000"/>
  </r>
  <r>
    <s v="Rob McKittrick"/>
    <n v="94"/>
    <n v="16101109"/>
    <s v="Comedy"/>
    <x v="773"/>
    <s v="http://www.imdb.com/title/tt0348333/?ref_=fn_tt_tt_1"/>
    <s v="English"/>
    <s v="USA"/>
    <n v="3000000"/>
    <n v="2005"/>
    <n v="6.8"/>
    <s v="Comedy"/>
    <m/>
    <m/>
    <m/>
    <n v="0.62563565324093773"/>
    <n v="16101109"/>
    <n v="13101109"/>
    <n v="3000000"/>
  </r>
  <r>
    <s v="Brian Dorton"/>
    <n v="97"/>
    <m/>
    <s v="Horror"/>
    <x v="774"/>
    <s v="http://www.imdb.com/title/tt3034146/?ref_=fn_tt_tt_1"/>
    <s v="English"/>
    <s v="USA"/>
    <n v="3000000"/>
    <n v="2015"/>
    <n v="7.3"/>
    <s v="Horror"/>
    <m/>
    <m/>
    <m/>
    <n v="0.62559017909021297"/>
    <n v="25035665"/>
    <n v="22035665"/>
    <n v="3000000"/>
  </r>
  <r>
    <s v="Hao Ning"/>
    <n v="98"/>
    <m/>
    <s v="Comedy|Crime"/>
    <x v="775"/>
    <s v="http://www.imdb.com/title/tt0843270/?ref_=fn_tt_tt_1"/>
    <s v="Mandarin"/>
    <s v="China"/>
    <n v="3000000"/>
    <n v="2006"/>
    <n v="7.7"/>
    <s v="Comedy"/>
    <s v="Crime"/>
    <m/>
    <m/>
    <n v="0.62559017909021297"/>
    <n v="25035665"/>
    <n v="22035665"/>
    <n v="3000000"/>
  </r>
  <r>
    <s v="Jon Knautz"/>
    <n v="99"/>
    <m/>
    <s v="Horror|Thriller"/>
    <x v="776"/>
    <s v="http://www.imdb.com/title/tt2577172/?ref_=fn_tt_tt_1"/>
    <s v="English"/>
    <s v="Canada"/>
    <n v="3150000"/>
    <n v="2014"/>
    <n v="5.5"/>
    <s v="Horror"/>
    <s v="Thriller"/>
    <m/>
    <m/>
    <n v="0.62559017909021297"/>
    <n v="25035665"/>
    <n v="21885665"/>
    <n v="3150000"/>
  </r>
  <r>
    <s v="Frank Capra"/>
    <n v="118"/>
    <m/>
    <s v="Drama|Family|Fantasy|Romance"/>
    <x v="777"/>
    <s v="http://www.imdb.com/title/tt0038650/?ref_=fn_tt_tt_1"/>
    <s v="English"/>
    <s v="USA"/>
    <n v="3180000"/>
    <n v="1946"/>
    <n v="8.6"/>
    <s v="Drama"/>
    <s v="Family"/>
    <s v="Fantasy"/>
    <s v="Romance"/>
    <n v="0.62559017909021297"/>
    <n v="25035665"/>
    <n v="21855665"/>
    <n v="3180000"/>
  </r>
  <r>
    <s v="Wayne Kramer"/>
    <n v="101"/>
    <n v="8243880"/>
    <s v="Crime|Drama|Fantasy|Romance"/>
    <x v="778"/>
    <s v="http://www.imdb.com/title/tt0318374/?ref_=fn_tt_tt_1"/>
    <s v="English"/>
    <s v="USA"/>
    <n v="3200000"/>
    <n v="2003"/>
    <n v="7"/>
    <s v="Crime"/>
    <s v="Drama"/>
    <s v="Fantasy"/>
    <s v="Romance"/>
    <n v="0.62559017909021297"/>
    <n v="8243880"/>
    <n v="5043880"/>
    <n v="3200000"/>
  </r>
  <r>
    <s v="John Ford"/>
    <n v="113"/>
    <m/>
    <s v="Drama|Western"/>
    <x v="779"/>
    <s v="http://www.imdb.com/title/tt0056217/?ref_=fn_tt_tt_1"/>
    <s v="English"/>
    <s v="USA"/>
    <n v="3200000"/>
    <n v="1962"/>
    <n v="8.1"/>
    <s v="Drama"/>
    <s v="Western"/>
    <m/>
    <m/>
    <n v="0.62552719860049144"/>
    <n v="25035665"/>
    <n v="21835665"/>
    <n v="3200000"/>
  </r>
  <r>
    <s v="Mike Mills"/>
    <n v="105"/>
    <n v="5776314"/>
    <s v="Comedy|Drama|Romance"/>
    <x v="780"/>
    <s v="http://www.imdb.com/title/tt1532503/?ref_=fn_tt_tt_1"/>
    <s v="English"/>
    <s v="USA"/>
    <n v="3200000"/>
    <n v="2010"/>
    <n v="7.2"/>
    <s v="Comedy"/>
    <s v="Drama"/>
    <s v="Romance"/>
    <m/>
    <n v="0.62552719860049144"/>
    <n v="5776314"/>
    <n v="2576314"/>
    <n v="3200000"/>
  </r>
  <r>
    <s v="John Gulager"/>
    <n v="95"/>
    <m/>
    <s v="Action|Comedy|Horror|Thriller"/>
    <x v="781"/>
    <s v="http://www.imdb.com/title/tt0426459/?ref_=fn_tt_tt_1"/>
    <s v="English"/>
    <s v="USA"/>
    <n v="3200000"/>
    <n v="2005"/>
    <n v="6.4"/>
    <s v="Action"/>
    <s v="Comedy"/>
    <s v="Horror"/>
    <s v="Thriller"/>
    <n v="0.625459148564387"/>
    <n v="25035665"/>
    <n v="21835665"/>
    <n v="3200000"/>
  </r>
  <r>
    <s v="Brandon Cronenberg"/>
    <n v="108"/>
    <m/>
    <s v="Horror|Sci-Fi|Thriller"/>
    <x v="782"/>
    <s v="http://www.imdb.com/title/tt2099556/?ref_=fn_tt_tt_1"/>
    <s v="English"/>
    <s v="Canada"/>
    <n v="3200000"/>
    <n v="2012"/>
    <n v="5.7"/>
    <s v="Horror"/>
    <s v="Sci-Fi"/>
    <s v="Thriller"/>
    <m/>
    <n v="0.625459148564387"/>
    <n v="25035665"/>
    <n v="21835665"/>
    <n v="3200000"/>
  </r>
  <r>
    <s v="Ã‰ric Tessier"/>
    <n v="99"/>
    <m/>
    <s v="Action|Drama|Horror|Thriller"/>
    <x v="783"/>
    <s v="http://www.imdb.com/title/tt0380732/?ref_=fn_tt_tt_1"/>
    <s v="French"/>
    <s v="Canada"/>
    <n v="3200000"/>
    <n v="2003"/>
    <n v="6.6"/>
    <s v="Action"/>
    <s v="Drama"/>
    <s v="Horror"/>
    <s v="Thriller"/>
    <n v="0.625459148564387"/>
    <n v="25035665"/>
    <n v="21835665"/>
    <n v="3200000"/>
  </r>
  <r>
    <s v="Richard Wallace"/>
    <n v="95"/>
    <m/>
    <s v="Adventure|Drama|Romance"/>
    <x v="784"/>
    <s v="http://www.imdb.com/title/tt0039927/?ref_=fn_tt_tt_1"/>
    <s v="English"/>
    <s v="USA"/>
    <n v="3209000"/>
    <n v="1947"/>
    <n v="6.2"/>
    <s v="Adventure"/>
    <s v="Drama"/>
    <s v="Romance"/>
    <m/>
    <n v="0.625459148564387"/>
    <n v="25035665"/>
    <n v="21826665"/>
    <n v="3209000"/>
  </r>
  <r>
    <s v="David Gelb"/>
    <n v="83"/>
    <n v="25799043"/>
    <s v="Horror|Sci-Fi|Thriller"/>
    <x v="785"/>
    <s v="http://www.imdb.com/title/tt2918436/?ref_=fn_tt_tt_1"/>
    <s v="English"/>
    <s v="USA"/>
    <n v="3300000"/>
    <n v="2015"/>
    <n v="5.2"/>
    <s v="Horror"/>
    <s v="Sci-Fi"/>
    <s v="Thriller"/>
    <m/>
    <n v="0.625459148564387"/>
    <n v="25799043"/>
    <n v="22499043"/>
    <n v="3300000"/>
  </r>
  <r>
    <s v="Damien Chazelle"/>
    <n v="107"/>
    <n v="13092000"/>
    <s v="Drama|Music"/>
    <x v="786"/>
    <s v="http://www.imdb.com/title/tt2582802/?ref_=fn_tt_tt_1"/>
    <s v="English"/>
    <s v="USA"/>
    <n v="3300000"/>
    <n v="2014"/>
    <n v="8.5"/>
    <s v="Drama"/>
    <s v="Music"/>
    <m/>
    <m/>
    <n v="0.62543814273422305"/>
    <n v="13092000"/>
    <n v="9792000"/>
    <n v="3300000"/>
  </r>
  <r>
    <s v="Fernando Meirelles"/>
    <n v="135"/>
    <n v="7563397"/>
    <s v="Crime|Drama"/>
    <x v="787"/>
    <s v="http://www.imdb.com/title/tt0317248/?ref_=fn_tt_tt_1"/>
    <s v="Portuguese"/>
    <s v="Brazil"/>
    <n v="3300000"/>
    <n v="2002"/>
    <n v="8.6999999999999993"/>
    <s v="Crime"/>
    <s v="Drama"/>
    <m/>
    <m/>
    <n v="0.62538554073234465"/>
    <n v="7563397"/>
    <n v="4263397"/>
    <n v="3300000"/>
  </r>
  <r>
    <s v="Alejandro Monteverde"/>
    <n v="91"/>
    <n v="8108247"/>
    <s v="Drama|Romance"/>
    <x v="788"/>
    <s v="http://www.imdb.com/title/tt0482463/?ref_=fn_tt_tt_1"/>
    <s v="English"/>
    <s v="USA"/>
    <n v="3300000"/>
    <n v="2006"/>
    <n v="7.4"/>
    <s v="Drama"/>
    <s v="Romance"/>
    <m/>
    <m/>
    <n v="0.62532101792876393"/>
    <n v="8108247"/>
    <n v="4808247"/>
    <n v="3300000"/>
  </r>
  <r>
    <s v="Jennifer Finnigan"/>
    <n v="97"/>
    <m/>
    <s v="Comedy"/>
    <x v="789"/>
    <s v="http://www.imdb.com/title/tt2796678/?ref_=fn_tt_tt_1"/>
    <s v="English"/>
    <s v="USA"/>
    <n v="3300000"/>
    <n v="2014"/>
    <n v="4.5"/>
    <s v="Comedy"/>
    <m/>
    <m/>
    <m/>
    <n v="0.62525755369368086"/>
    <n v="25035665"/>
    <n v="21735665"/>
    <n v="3300000"/>
  </r>
  <r>
    <s v="Julian Schnabel"/>
    <n v="108"/>
    <n v="2961991"/>
    <s v="Biography|Drama"/>
    <x v="790"/>
    <s v="http://www.imdb.com/title/tt0115632/?ref_=fn_tt_tt_1"/>
    <s v="English"/>
    <s v="USA"/>
    <n v="3300000"/>
    <n v="1996"/>
    <n v="6.9"/>
    <s v="Biography"/>
    <s v="Drama"/>
    <m/>
    <m/>
    <n v="0.62525755369368086"/>
    <n v="2961991"/>
    <n v="-338009"/>
    <n v="3300000"/>
  </r>
  <r>
    <s v="J.A. Bayona"/>
    <n v="105"/>
    <n v="7159147"/>
    <s v="Drama|Mystery|Thriller"/>
    <x v="791"/>
    <s v="http://www.imdb.com/title/tt0464141/?ref_=fn_tt_tt_1"/>
    <s v="Spanish"/>
    <s v="Spain"/>
    <n v="3400000"/>
    <n v="2007"/>
    <n v="7.5"/>
    <s v="Drama"/>
    <s v="Mystery"/>
    <s v="Thriller"/>
    <m/>
    <n v="0.62518388075742615"/>
    <n v="7159147"/>
    <n v="3759147"/>
    <n v="3400000"/>
  </r>
  <r>
    <s v="Mel Brooks"/>
    <n v="94"/>
    <m/>
    <s v="Comedy"/>
    <x v="792"/>
    <s v="http://www.imdb.com/title/tt0076141/?ref_=fn_tt_tt_1"/>
    <s v="English"/>
    <s v="USA"/>
    <n v="3400000"/>
    <n v="1977"/>
    <n v="6.7"/>
    <s v="Comedy"/>
    <m/>
    <m/>
    <m/>
    <n v="0.62511842527820005"/>
    <n v="25035665"/>
    <n v="21635665"/>
    <n v="3400000"/>
  </r>
  <r>
    <s v="Nathan Frankowski"/>
    <n v="102"/>
    <m/>
    <s v="Biography|Drama|Music"/>
    <x v="793"/>
    <s v="http://www.imdb.com/title/tt1850418/?ref_=fn_tt_tt_1"/>
    <s v="English"/>
    <s v="USA"/>
    <n v="3400000"/>
    <n v="2012"/>
    <n v="6.6"/>
    <s v="Biography"/>
    <s v="Drama"/>
    <s v="Music"/>
    <m/>
    <n v="0.62511842527820005"/>
    <n v="25035665"/>
    <n v="21635665"/>
    <n v="3400000"/>
  </r>
  <r>
    <s v="Huck Botko"/>
    <n v="86"/>
    <n v="535249"/>
    <s v="Comedy"/>
    <x v="794"/>
    <s v="http://www.imdb.com/title/tt1695994/?ref_=fn_tt_tt_1"/>
    <s v="English"/>
    <s v="USA"/>
    <n v="3400000"/>
    <n v="2010"/>
    <n v="4.5999999999999996"/>
    <s v="Comedy"/>
    <m/>
    <m/>
    <m/>
    <n v="0.62511842527820005"/>
    <n v="535249"/>
    <n v="-2864751"/>
    <n v="3400000"/>
  </r>
  <r>
    <s v="Antonio Simoncini"/>
    <n v="90"/>
    <m/>
    <s v="Crime|Mystery|Thriller"/>
    <x v="795"/>
    <s v="http://www.imdb.com/title/tt1800337/?ref_=fn_tt_tt_1"/>
    <s v="English"/>
    <s v="UK"/>
    <n v="3440000"/>
    <n v="2014"/>
    <n v="3.1"/>
    <s v="Crime"/>
    <s v="Mystery"/>
    <s v="Thriller"/>
    <m/>
    <n v="0.62504030967906565"/>
    <n v="25035665"/>
    <n v="21595665"/>
    <n v="3440000"/>
  </r>
  <r>
    <s v="George A. Romero"/>
    <n v="87"/>
    <m/>
    <s v="Horror"/>
    <x v="796"/>
    <s v="http://www.imdb.com/title/tt0088993/?ref_=fn_tt_tt_1"/>
    <s v="English"/>
    <s v="USA"/>
    <n v="3500000"/>
    <n v="1985"/>
    <n v="7.2"/>
    <s v="Horror"/>
    <m/>
    <m/>
    <m/>
    <n v="0.62504030967906565"/>
    <n v="25035665"/>
    <n v="21535665"/>
    <n v="3500000"/>
  </r>
  <r>
    <s v="Neil Marshall"/>
    <n v="100"/>
    <n v="26005908"/>
    <s v="Adventure|Horror|Thriller"/>
    <x v="797"/>
    <s v="http://www.imdb.com/title/tt0435625/?ref_=fn_tt_tt_1"/>
    <s v="English"/>
    <s v="UK"/>
    <n v="3500000"/>
    <n v="2005"/>
    <n v="7.2"/>
    <s v="Adventure"/>
    <s v="Horror"/>
    <s v="Thriller"/>
    <m/>
    <n v="0.62504030967906565"/>
    <n v="26005908"/>
    <n v="22505908"/>
    <n v="3500000"/>
  </r>
  <r>
    <s v="Gus Van Sant"/>
    <n v="103"/>
    <n v="236266"/>
    <s v="Adventure|Drama|Mystery"/>
    <x v="798"/>
    <s v="http://www.imdb.com/title/tt0302674/?ref_=fn_tt_tt_1"/>
    <s v="English"/>
    <s v="USA"/>
    <n v="3500000"/>
    <n v="2002"/>
    <n v="6.2"/>
    <s v="Adventure"/>
    <s v="Drama"/>
    <s v="Mystery"/>
    <m/>
    <n v="0.62501941235462666"/>
    <n v="236266"/>
    <n v="-3263734"/>
    <n v="3500000"/>
  </r>
  <r>
    <s v="George Miller"/>
    <n v="102"/>
    <m/>
    <s v="Adventure|Drama|Family|Romance|Western"/>
    <x v="799"/>
    <s v="http://www.imdb.com/title/tt0084296/?ref_=fn_tt_tt_1"/>
    <s v="English"/>
    <s v="Australia"/>
    <n v="3500000"/>
    <n v="1982"/>
    <n v="7.3"/>
    <s v="Adventure"/>
    <s v="Drama"/>
    <s v="Family"/>
    <s v="Romance"/>
    <n v="0.62494079189190954"/>
    <n v="25035665"/>
    <n v="21535665"/>
    <n v="3500000"/>
  </r>
  <r>
    <s v="Lisa Cholodenko"/>
    <n v="106"/>
    <n v="20803237"/>
    <s v="Comedy|Drama"/>
    <x v="800"/>
    <s v="http://www.imdb.com/title/tt0842926/?ref_=fn_tt_tt_1"/>
    <s v="English"/>
    <s v="USA"/>
    <n v="3500000"/>
    <n v="2010"/>
    <n v="7.1"/>
    <s v="Comedy"/>
    <s v="Drama"/>
    <m/>
    <m/>
    <n v="0.62494079189190954"/>
    <n v="20803237"/>
    <n v="17303237"/>
    <n v="3500000"/>
  </r>
  <r>
    <s v="Peter Stebbings"/>
    <n v="95"/>
    <n v="37606"/>
    <s v="Comedy|Crime|Drama"/>
    <x v="801"/>
    <s v="http://www.imdb.com/title/tt1303828/?ref_=fn_tt_tt_1"/>
    <s v="English"/>
    <s v="Canada"/>
    <n v="3500000"/>
    <n v="2009"/>
    <n v="6.8"/>
    <s v="Comedy"/>
    <s v="Crime"/>
    <s v="Drama"/>
    <m/>
    <n v="0.62490618512350904"/>
    <n v="37606"/>
    <n v="-3462394"/>
    <n v="3500000"/>
  </r>
  <r>
    <s v="Peter Cattaneo"/>
    <n v="91"/>
    <n v="45857453"/>
    <s v="Comedy|Drama|Music"/>
    <x v="802"/>
    <s v="http://www.imdb.com/title/tt0119164/?ref_=fn_tt_tt_1"/>
    <s v="English"/>
    <s v="UK"/>
    <n v="3500000"/>
    <n v="1997"/>
    <n v="7.2"/>
    <s v="Comedy"/>
    <s v="Drama"/>
    <s v="Music"/>
    <m/>
    <n v="0.62482707985300767"/>
    <n v="45857453"/>
    <n v="42357453"/>
    <n v="3500000"/>
  </r>
  <r>
    <s v="Jim Abrahams"/>
    <n v="88"/>
    <n v="83400000"/>
    <s v="Comedy"/>
    <x v="803"/>
    <s v="http://www.imdb.com/title/tt0080339/?ref_=fn_tt_tt_1"/>
    <s v="English"/>
    <s v="USA"/>
    <n v="3500000"/>
    <n v="1980"/>
    <n v="7.8"/>
    <s v="Comedy"/>
    <m/>
    <m/>
    <m/>
    <n v="0.62486743656208776"/>
    <n v="83400000"/>
    <n v="79900000"/>
    <n v="3500000"/>
  </r>
  <r>
    <s v="F. Gary Gray"/>
    <n v="97"/>
    <n v="27900000"/>
    <s v="Comedy|Drama"/>
    <x v="804"/>
    <s v="http://www.imdb.com/title/tt0113118/?ref_=fn_tt_tt_1"/>
    <s v="English"/>
    <s v="USA"/>
    <n v="3500000"/>
    <n v="1995"/>
    <n v="7.3"/>
    <s v="Comedy"/>
    <s v="Drama"/>
    <m/>
    <m/>
    <n v="0.62506408142570047"/>
    <n v="27900000"/>
    <n v="24400000"/>
    <n v="3500000"/>
  </r>
  <r>
    <s v="Albert Hughes"/>
    <n v="97"/>
    <n v="27900000"/>
    <s v="Crime|Drama|Thriller"/>
    <x v="805"/>
    <s v="http://www.imdb.com/title/tt0107554/?ref_=fn_tt_tt_1"/>
    <s v="English"/>
    <s v="USA"/>
    <n v="3500000"/>
    <n v="1993"/>
    <n v="7.5"/>
    <s v="Crime"/>
    <s v="Drama"/>
    <s v="Thriller"/>
    <m/>
    <n v="0.62504836566240873"/>
    <n v="27900000"/>
    <n v="24400000"/>
    <n v="3500000"/>
  </r>
  <r>
    <s v="Michael Gornick"/>
    <n v="85"/>
    <n v="14000000"/>
    <s v="Comedy|Fantasy|Horror|Thriller"/>
    <x v="806"/>
    <s v="http://www.imdb.com/title/tt0092796/?ref_=fn_tt_tt_1"/>
    <s v="English"/>
    <s v="USA"/>
    <n v="3500000"/>
    <n v="1987"/>
    <n v="6"/>
    <s v="Comedy"/>
    <s v="Fantasy"/>
    <s v="Horror"/>
    <s v="Thriller"/>
    <n v="0.62503264211753362"/>
    <n v="14000000"/>
    <n v="10500000"/>
    <n v="3500000"/>
  </r>
  <r>
    <s v="Richard Brooks"/>
    <n v="134"/>
    <m/>
    <s v="Biography|Crime|Drama|History"/>
    <x v="807"/>
    <s v="http://www.imdb.com/title/tt0061809/?ref_=fn_tt_tt_1"/>
    <s v="English"/>
    <s v="USA"/>
    <n v="3500000"/>
    <n v="1967"/>
    <n v="8"/>
    <s v="Biography"/>
    <s v="Crime"/>
    <s v="Drama"/>
    <s v="History"/>
    <n v="0.62498159919789742"/>
    <n v="25035665"/>
    <n v="21535665"/>
    <n v="3500000"/>
  </r>
  <r>
    <s v="Fred Zinnemann"/>
    <n v="149"/>
    <m/>
    <s v="Drama"/>
    <x v="808"/>
    <s v="http://www.imdb.com/title/tt0053131/?ref_=fn_tt_tt_1"/>
    <s v="English"/>
    <s v="USA"/>
    <n v="3500000"/>
    <n v="1959"/>
    <n v="7.6"/>
    <s v="Drama"/>
    <m/>
    <m/>
    <m/>
    <n v="0.62498159919789742"/>
    <n v="25035665"/>
    <n v="21535665"/>
    <n v="3500000"/>
  </r>
  <r>
    <s v="Jack Smight"/>
    <n v="121"/>
    <m/>
    <s v="Action|Crime|Drama|Mystery|Thriller"/>
    <x v="809"/>
    <s v="http://www.imdb.com/title/tt0060490/?ref_=fn_tt_tt_1"/>
    <s v="English"/>
    <s v="USA"/>
    <n v="3500000"/>
    <n v="1966"/>
    <n v="7"/>
    <s v="Action"/>
    <s v="Crime"/>
    <s v="Drama"/>
    <s v="Mystery"/>
    <n v="0.62498159919789742"/>
    <n v="25035665"/>
    <n v="21535665"/>
    <n v="3500000"/>
  </r>
  <r>
    <s v="Robert Eggers"/>
    <n v="92"/>
    <n v="25138292"/>
    <s v="Horror|Mystery"/>
    <x v="810"/>
    <s v="http://www.imdb.com/title/tt4263482/?ref_=fn_tt_tt_1"/>
    <s v="English"/>
    <s v="USA"/>
    <n v="3500000"/>
    <n v="2015"/>
    <n v="6.8"/>
    <s v="Horror"/>
    <s v="Mystery"/>
    <m/>
    <m/>
    <n v="0.62498159919789742"/>
    <n v="25138292"/>
    <n v="21638292"/>
    <n v="3500000"/>
  </r>
  <r>
    <s v="Michael Martin"/>
    <n v="93"/>
    <n v="10305534"/>
    <s v="Comedy"/>
    <x v="811"/>
    <s v="http://www.imdb.com/title/tt0131436/?ref_=fn_tt_tt_1"/>
    <s v="English"/>
    <s v="USA"/>
    <n v="3500000"/>
    <n v="1998"/>
    <n v="3.9"/>
    <s v="Comedy"/>
    <m/>
    <m/>
    <m/>
    <n v="0.62495824875139794"/>
    <n v="10305534"/>
    <n v="6805534"/>
    <n v="3500000"/>
  </r>
  <r>
    <s v="Edward Burns"/>
    <n v="96"/>
    <n v="9449219"/>
    <s v="Comedy|Drama|Romance"/>
    <x v="812"/>
    <s v="http://www.imdb.com/title/tt0117628/?ref_=fn_tt_tt_1"/>
    <s v="English"/>
    <s v="USA"/>
    <n v="3500000"/>
    <n v="1996"/>
    <n v="6.1"/>
    <s v="Comedy"/>
    <s v="Drama"/>
    <s v="Romance"/>
    <m/>
    <n v="0.62489894408893654"/>
    <n v="9449219"/>
    <n v="5949219"/>
    <n v="3500000"/>
  </r>
  <r>
    <s v="Bill Condon"/>
    <n v="105"/>
    <n v="6390032"/>
    <s v="Biography|Drama"/>
    <x v="813"/>
    <s v="http://www.imdb.com/title/tt0120684/?ref_=fn_tt_tt_1"/>
    <s v="English"/>
    <s v="USA"/>
    <n v="3500000"/>
    <n v="1998"/>
    <n v="7.5"/>
    <s v="Biography"/>
    <s v="Drama"/>
    <m/>
    <m/>
    <n v="0.62483775814748832"/>
    <n v="6390032"/>
    <n v="2890032"/>
    <n v="3500000"/>
  </r>
  <r>
    <s v="Salvador Carrasco"/>
    <n v="106"/>
    <n v="886410"/>
    <s v="Drama|History"/>
    <x v="814"/>
    <s v="http://www.imdb.com/title/tt0175996/?ref_=fn_tt_tt_1"/>
    <s v="Spanish"/>
    <s v="Mexico"/>
    <n v="3500000"/>
    <n v="1998"/>
    <n v="6.8"/>
    <s v="Drama"/>
    <s v="History"/>
    <m/>
    <m/>
    <n v="0.62477021062048799"/>
    <n v="886410"/>
    <n v="-2613590"/>
    <n v="3500000"/>
  </r>
  <r>
    <s v="Robert Cary"/>
    <n v="101"/>
    <n v="220234"/>
    <s v="Comedy|Romance"/>
    <x v="815"/>
    <s v="http://www.imdb.com/title/tt0480251/?ref_=fn_tt_tt_1"/>
    <s v="English"/>
    <s v="USA"/>
    <n v="3500000"/>
    <n v="2006"/>
    <n v="6.5"/>
    <s v="Comedy"/>
    <s v="Romance"/>
    <m/>
    <m/>
    <n v="0.62469212664702467"/>
    <n v="220234"/>
    <n v="-3279766"/>
    <n v="3500000"/>
  </r>
  <r>
    <s v="Adam Rapp"/>
    <n v="98"/>
    <n v="101228"/>
    <s v="Comedy|Drama"/>
    <x v="816"/>
    <s v="http://www.imdb.com/title/tt0380817/?ref_=fn_tt_tt_1"/>
    <s v="English"/>
    <s v="USA"/>
    <n v="3500000"/>
    <n v="2005"/>
    <n v="6.4"/>
    <s v="Comedy"/>
    <s v="Drama"/>
    <m/>
    <m/>
    <n v="0.62461277096291357"/>
    <n v="101228"/>
    <n v="-3398772"/>
    <n v="3500000"/>
  </r>
  <r>
    <s v="Angela Robinson"/>
    <n v="91"/>
    <n v="96793"/>
    <s v="Action|Comedy|Romance"/>
    <x v="817"/>
    <s v="http://www.imdb.com/title/tt0367631/?ref_=fn_tt_tt_1"/>
    <s v="English"/>
    <s v="USA"/>
    <n v="3500000"/>
    <n v="2004"/>
    <n v="5.3"/>
    <s v="Action"/>
    <s v="Comedy"/>
    <s v="Romance"/>
    <m/>
    <n v="0.62453312218349843"/>
    <n v="96793"/>
    <n v="-3403207"/>
    <n v="3500000"/>
  </r>
  <r>
    <s v="Warren P. Sonoda"/>
    <n v="105"/>
    <n v="123777"/>
    <s v="Action|Biography|Crime|Drama|Family|Fantasy"/>
    <x v="818"/>
    <s v="http://www.imdb.com/title/tt3103166/?ref_=fn_tt_tt_1"/>
    <s v="English"/>
    <s v="Canada"/>
    <n v="3500000"/>
    <n v="2016"/>
    <n v="4.7"/>
    <s v="Action"/>
    <s v="Biography"/>
    <s v="Crime"/>
    <s v="Drama"/>
    <n v="0.62445338331040934"/>
    <n v="123777"/>
    <n v="-3376223"/>
    <n v="3500000"/>
  </r>
  <r>
    <s v="Amanda Gusack"/>
    <n v="98"/>
    <m/>
    <s v="Crime|Drama|Mystery|Thriller"/>
    <x v="819"/>
    <s v="http://www.imdb.com/title/tt1074191/?ref_=fn_tt_tt_1"/>
    <s v="English"/>
    <s v="USA"/>
    <n v="3500000"/>
    <n v="2008"/>
    <n v="6.1"/>
    <s v="Crime"/>
    <s v="Drama"/>
    <s v="Mystery"/>
    <s v="Thriller"/>
    <n v="0.62437361000213598"/>
    <n v="25035665"/>
    <n v="21535665"/>
    <n v="3500000"/>
  </r>
  <r>
    <s v="Charles Adelman"/>
    <n v="96"/>
    <m/>
    <s v="Horror|Thriller"/>
    <x v="820"/>
    <s v="http://www.imdb.com/title/tt1002561/?ref_=fn_tt_tt_1"/>
    <s v="English"/>
    <s v="USA"/>
    <n v="3500000"/>
    <n v="2009"/>
    <n v="4.8"/>
    <s v="Horror"/>
    <s v="Thriller"/>
    <m/>
    <m/>
    <n v="0.62437361000213598"/>
    <n v="25035665"/>
    <n v="21535665"/>
    <n v="3500000"/>
  </r>
  <r>
    <s v="Jay Oliva"/>
    <n v="148"/>
    <m/>
    <s v="Action|Animation|Crime|Sci-Fi|Thriller"/>
    <x v="821"/>
    <s v="http://www.imdb.com/title/tt2166834/?ref_=fn_tt_tt_1"/>
    <s v="English"/>
    <s v="USA"/>
    <n v="3500000"/>
    <n v="2013"/>
    <n v="8.4"/>
    <s v="Action"/>
    <s v="Animation"/>
    <s v="Crime"/>
    <s v="Sci-Fi"/>
    <n v="0.62437361000213598"/>
    <n v="25035665"/>
    <n v="21535665"/>
    <n v="3500000"/>
  </r>
  <r>
    <s v="Charles Ferguson"/>
    <n v="100"/>
    <n v="29233"/>
    <s v="Documentary"/>
    <x v="822"/>
    <s v="http://www.imdb.com/title/tt5001130/?ref_=fn_tt_tt_1"/>
    <s v="English"/>
    <s v="USA"/>
    <n v="3500000"/>
    <n v="2015"/>
    <n v="7"/>
    <s v="Documentary"/>
    <m/>
    <m/>
    <m/>
    <n v="0.62437361000213598"/>
    <n v="29233"/>
    <n v="-3470767"/>
    <n v="3500000"/>
  </r>
  <r>
    <s v="Uwe Boll"/>
    <n v="86"/>
    <m/>
    <s v="Action|Adventure|Fantasy|Thriller"/>
    <x v="823"/>
    <s v="http://www.imdb.com/title/tt2379386/?ref_=fn_tt_tt_1"/>
    <s v="English"/>
    <s v="Canada"/>
    <n v="3500000"/>
    <n v="2014"/>
    <n v="3.3"/>
    <s v="Action"/>
    <s v="Adventure"/>
    <s v="Fantasy"/>
    <s v="Thriller"/>
    <n v="0.62429358634744714"/>
    <n v="25035665"/>
    <n v="21535665"/>
    <n v="3500000"/>
  </r>
  <r>
    <s v="Mark Young"/>
    <n v="92"/>
    <m/>
    <s v="Action|Crime|Drama|Thriller"/>
    <x v="824"/>
    <s v="http://www.imdb.com/title/tt2761578/?ref_=fn_tt_tt_1"/>
    <s v="English"/>
    <s v="USA"/>
    <n v="3500000"/>
    <n v="2014"/>
    <n v="5.4"/>
    <s v="Action"/>
    <s v="Crime"/>
    <s v="Drama"/>
    <s v="Thriller"/>
    <n v="0.62429358634744714"/>
    <n v="25035665"/>
    <n v="21535665"/>
    <n v="3500000"/>
  </r>
  <r>
    <s v="Daniel Petrie Jr."/>
    <n v="88"/>
    <m/>
    <s v="Drama|Thriller"/>
    <x v="825"/>
    <s v="http://www.imdb.com/title/tt2073661/?ref_=fn_tt_tt_1"/>
    <s v="English"/>
    <m/>
    <n v="3500000"/>
    <n v="2014"/>
    <n v="4.8"/>
    <s v="Drama"/>
    <s v="Thriller"/>
    <m/>
    <m/>
    <n v="0.62429358634744714"/>
    <n v="25035665"/>
    <n v="21535665"/>
    <n v="3500000"/>
  </r>
  <r>
    <s v="J.C. Chandor"/>
    <n v="107"/>
    <n v="5354039"/>
    <s v="Biography|Drama|Thriller"/>
    <x v="826"/>
    <s v="http://www.imdb.com/title/tt1615147/?ref_=fn_tt_tt_1"/>
    <s v="English"/>
    <s v="USA"/>
    <n v="3500000"/>
    <n v="2011"/>
    <n v="7.1"/>
    <s v="Biography"/>
    <s v="Drama"/>
    <s v="Thriller"/>
    <m/>
    <n v="0.62429358634744714"/>
    <n v="5354039"/>
    <n v="1854039"/>
    <n v="3500000"/>
  </r>
  <r>
    <s v="Danny Boyle"/>
    <n v="94"/>
    <n v="16501785"/>
    <s v="Drama"/>
    <x v="827"/>
    <s v="http://www.imdb.com/title/tt0117951/?ref_=fn_tt_tt_1"/>
    <s v="English"/>
    <s v="UK"/>
    <n v="3500000"/>
    <n v="1996"/>
    <n v="8.1999999999999993"/>
    <s v="Drama"/>
    <m/>
    <m/>
    <m/>
    <n v="0.62422346292865472"/>
    <n v="16501785"/>
    <n v="13001785"/>
    <n v="3500000"/>
  </r>
  <r>
    <s v="Darren Stein"/>
    <n v="87"/>
    <n v="3071947"/>
    <s v="Comedy|Crime|Thriller"/>
    <x v="828"/>
    <s v="http://www.imdb.com/title/tt0155776/?ref_=fn_tt_tt_1"/>
    <s v="English"/>
    <s v="USA"/>
    <n v="3500000"/>
    <n v="1999"/>
    <n v="5.4"/>
    <s v="Comedy"/>
    <s v="Crime"/>
    <s v="Thriller"/>
    <m/>
    <n v="0.62417760473789174"/>
    <n v="3071947"/>
    <n v="-428053"/>
    <n v="3500000"/>
  </r>
  <r>
    <s v="David Nixon"/>
    <n v="110"/>
    <n v="2848578"/>
    <s v="Drama|Family"/>
    <x v="829"/>
    <s v="http://www.imdb.com/title/tt1462054/?ref_=fn_tt_tt_1"/>
    <s v="English"/>
    <s v="USA"/>
    <n v="3500000"/>
    <n v="2010"/>
    <n v="6.3"/>
    <s v="Drama"/>
    <s v="Family"/>
    <m/>
    <m/>
    <n v="0.62410294339640282"/>
    <n v="2848578"/>
    <n v="-651422"/>
    <n v="3500000"/>
  </r>
  <r>
    <s v="Danny Perez"/>
    <n v="94"/>
    <m/>
    <s v="Horror"/>
    <x v="830"/>
    <s v="http://www.imdb.com/title/tt3333870/?ref_=fn_tt_tt_1"/>
    <s v="English"/>
    <s v="USA"/>
    <n v="3500000"/>
    <n v="2016"/>
    <n v="6.3"/>
    <s v="Horror"/>
    <m/>
    <m/>
    <m/>
    <n v="0.62402778478753795"/>
    <n v="25035665"/>
    <n v="21535665"/>
    <n v="3500000"/>
  </r>
  <r>
    <s v="Tom Tykwer"/>
    <n v="81"/>
    <n v="7267324"/>
    <s v="Crime|Drama"/>
    <x v="831"/>
    <s v="http://www.imdb.com/title/tt0130827/?ref_=fn_tt_tt_1"/>
    <s v="German"/>
    <s v="Germany"/>
    <n v="3500000"/>
    <n v="1998"/>
    <n v="7.8"/>
    <s v="Crime"/>
    <s v="Drama"/>
    <m/>
    <m/>
    <n v="0.62402778478753795"/>
    <n v="7267324"/>
    <n v="3767324"/>
    <n v="3500000"/>
  </r>
  <r>
    <s v="Derek Cianfrance"/>
    <n v="112"/>
    <n v="9701559"/>
    <s v="Drama|Romance"/>
    <x v="832"/>
    <s v="http://www.imdb.com/title/tt1120985/?ref_=fn_tt_tt_1"/>
    <s v="English"/>
    <s v="USA"/>
    <n v="3500000"/>
    <n v="2010"/>
    <n v="7.4"/>
    <s v="Drama"/>
    <s v="Romance"/>
    <m/>
    <m/>
    <n v="0.62396124703900979"/>
    <n v="9701559"/>
    <n v="6201559"/>
    <n v="3500000"/>
  </r>
  <r>
    <s v="Gurinder Chadha"/>
    <n v="112"/>
    <n v="32541719"/>
    <s v="Comedy|Drama|Romance|Sport"/>
    <x v="833"/>
    <s v="http://www.imdb.com/title/tt0286499/?ref_=fn_tt_tt_1"/>
    <s v="English"/>
    <s v="UK"/>
    <n v="3500159"/>
    <n v="2002"/>
    <n v="6.7"/>
    <s v="Comedy"/>
    <s v="Drama"/>
    <s v="Romance"/>
    <s v="Sport"/>
    <n v="0.62389974960989636"/>
    <n v="32541719"/>
    <n v="29041560"/>
    <n v="3500159"/>
  </r>
  <r>
    <s v="Mike Figgis"/>
    <n v="111"/>
    <n v="31968347"/>
    <s v="Drama|Romance"/>
    <x v="834"/>
    <s v="http://www.imdb.com/title/tt0113627/?ref_=fn_tt_tt_1"/>
    <s v="English"/>
    <s v="USA"/>
    <n v="3600000"/>
    <n v="1995"/>
    <n v="7.6"/>
    <s v="Drama"/>
    <s v="Romance"/>
    <m/>
    <m/>
    <n v="0.62389687659155113"/>
    <n v="31968347"/>
    <n v="28368347"/>
    <n v="3600000"/>
  </r>
  <r>
    <s v="John Schlesinger"/>
    <n v="113"/>
    <m/>
    <s v="Drama"/>
    <x v="835"/>
    <s v="http://www.imdb.com/title/tt0064665/?ref_=fn_tt_tt_1"/>
    <s v="English"/>
    <s v="USA"/>
    <n v="3600000"/>
    <n v="1969"/>
    <n v="7.9"/>
    <s v="Drama"/>
    <m/>
    <m/>
    <m/>
    <n v="0.62389213493455709"/>
    <n v="25035665"/>
    <n v="21435665"/>
    <n v="3600000"/>
  </r>
  <r>
    <s v="Sam Raimi"/>
    <n v="37"/>
    <n v="5923044"/>
    <s v="Comedy|Fantasy|Horror|Thriller"/>
    <x v="836"/>
    <s v="http://www.imdb.com/title/tt0092991/?ref_=fn_tt_tt_1"/>
    <s v="English"/>
    <s v="USA"/>
    <n v="3600000"/>
    <n v="1987"/>
    <n v="7.8"/>
    <s v="Comedy"/>
    <s v="Fantasy"/>
    <s v="Horror"/>
    <s v="Thriller"/>
    <n v="0.62389213493455709"/>
    <n v="5923044"/>
    <n v="2323044"/>
    <n v="3600000"/>
  </r>
  <r>
    <s v="Benedek Fliegauf"/>
    <n v="111"/>
    <m/>
    <s v="Drama|Romance|Sci-Fi"/>
    <x v="837"/>
    <s v="http://www.imdb.com/title/tt1216520/?ref_=fn_tt_tt_1"/>
    <s v="English"/>
    <s v="Germany"/>
    <n v="3660000"/>
    <n v="2010"/>
    <n v="6.4"/>
    <s v="Drama"/>
    <s v="Romance"/>
    <s v="Sci-Fi"/>
    <m/>
    <n v="0.62382277650207141"/>
    <n v="25035665"/>
    <n v="21375665"/>
    <n v="3660000"/>
  </r>
  <r>
    <s v="Vincente Minnelli"/>
    <n v="102"/>
    <n v="2956000"/>
    <s v="Adventure|Comedy|Musical|Romance"/>
    <x v="838"/>
    <s v="http://www.imdb.com/title/tt0040694/?ref_=fn_tt_tt_1"/>
    <s v="English"/>
    <s v="USA"/>
    <n v="3700000"/>
    <n v="1948"/>
    <n v="7.1"/>
    <s v="Adventure"/>
    <s v="Comedy"/>
    <s v="Musical"/>
    <s v="Romance"/>
    <n v="0.62382277650207141"/>
    <n v="2956000"/>
    <n v="-744000"/>
    <n v="3700000"/>
  </r>
  <r>
    <s v="Sam Peckinpah"/>
    <n v="121"/>
    <m/>
    <s v="Comedy|Drama|Romance|Western"/>
    <x v="839"/>
    <s v="http://www.imdb.com/title/tt0065446/?ref_=fn_tt_tt_1"/>
    <s v="English"/>
    <s v="USA"/>
    <n v="3716946"/>
    <n v="1970"/>
    <n v="7.3"/>
    <s v="Comedy"/>
    <s v="Drama"/>
    <s v="Romance"/>
    <s v="Western"/>
    <n v="0.62374771728431877"/>
    <n v="25035665"/>
    <n v="21318719"/>
    <n v="3716946"/>
  </r>
  <r>
    <s v="George Sidney"/>
    <n v="107"/>
    <n v="8000000"/>
    <s v="Biography|Comedy|Musical|Romance|Western"/>
    <x v="840"/>
    <s v="http://www.imdb.com/title/tt0042200/?ref_=fn_tt_tt_1"/>
    <s v="English"/>
    <s v="USA"/>
    <n v="3768785"/>
    <n v="1950"/>
    <n v="7"/>
    <s v="Biography"/>
    <s v="Comedy"/>
    <s v="Musical"/>
    <s v="Romance"/>
    <n v="0.62374771728431877"/>
    <n v="8000000"/>
    <n v="4231215"/>
    <n v="3768785"/>
  </r>
  <r>
    <s v="Sidney Lumet"/>
    <n v="121"/>
    <m/>
    <s v="Drama|Romance"/>
    <x v="841"/>
    <s v="http://www.imdb.com/title/tt0074958/?ref_=fn_tt_tt_1"/>
    <s v="English"/>
    <s v="USA"/>
    <n v="3800000"/>
    <n v="1976"/>
    <n v="8.1"/>
    <s v="Drama"/>
    <s v="Romance"/>
    <m/>
    <m/>
    <n v="0.62368258306516455"/>
    <n v="25035665"/>
    <n v="21235665"/>
    <n v="3800000"/>
  </r>
  <r>
    <s v="Sam Peckinpah"/>
    <n v="152"/>
    <n v="14873"/>
    <s v="Adventure|War|Western"/>
    <x v="842"/>
    <s v="http://www.imdb.com/title/tt0059418/?ref_=fn_tt_tt_1"/>
    <s v="English"/>
    <s v="USA"/>
    <n v="3800000"/>
    <n v="1965"/>
    <n v="6.8"/>
    <s v="Adventure"/>
    <s v="War"/>
    <s v="Western"/>
    <m/>
    <n v="0.62368258306516455"/>
    <n v="14873"/>
    <n v="-3785127"/>
    <n v="3800000"/>
  </r>
  <r>
    <s v="Dagur KÃ¡ri"/>
    <n v="99"/>
    <n v="19959"/>
    <s v="Drama"/>
    <x v="843"/>
    <s v="http://www.imdb.com/title/tt0808285/?ref_=fn_tt_tt_1"/>
    <s v="English"/>
    <s v="Iceland"/>
    <n v="3800000"/>
    <n v="2009"/>
    <n v="6.9"/>
    <s v="Drama"/>
    <m/>
    <m/>
    <m/>
    <n v="0.62360217247015692"/>
    <n v="19959"/>
    <n v="-3780041"/>
    <n v="3800000"/>
  </r>
  <r>
    <s v="Thomas Vinterberg"/>
    <n v="115"/>
    <n v="610968"/>
    <s v="Drama"/>
    <x v="844"/>
    <s v="http://www.imdb.com/title/tt2106476/?ref_=fn_tt_tt_1"/>
    <s v="Danish"/>
    <s v="Denmark"/>
    <n v="3800000"/>
    <n v="2012"/>
    <n v="8.3000000000000007"/>
    <s v="Drama"/>
    <m/>
    <m/>
    <m/>
    <n v="0.62352168739272895"/>
    <n v="610968"/>
    <n v="-3189032"/>
    <n v="3800000"/>
  </r>
  <r>
    <s v="Hue Rhodes"/>
    <n v="85"/>
    <n v="100669"/>
    <s v="Comedy|Drama"/>
    <x v="845"/>
    <s v="http://www.imdb.com/title/tt1276105/?ref_=fn_tt_tt_1"/>
    <s v="English"/>
    <s v="USA"/>
    <n v="3800000"/>
    <n v="2009"/>
    <n v="5.8"/>
    <s v="Comedy"/>
    <s v="Drama"/>
    <m/>
    <m/>
    <n v="0.62344216679316145"/>
    <n v="100669"/>
    <n v="-3699331"/>
    <n v="3800000"/>
  </r>
  <r>
    <s v="Aki KaurismÃ¤ki"/>
    <n v="93"/>
    <n v="611709"/>
    <s v="Comedy|Drama"/>
    <x v="846"/>
    <s v="http://www.imdb.com/title/tt1508675/?ref_=fn_tt_tt_1"/>
    <s v="French"/>
    <s v="Finland"/>
    <n v="3850000"/>
    <n v="2011"/>
    <n v="7.2"/>
    <s v="Comedy"/>
    <s v="Drama"/>
    <m/>
    <m/>
    <n v="0.62336165767294438"/>
    <n v="611709"/>
    <n v="-3238291"/>
    <n v="3850000"/>
  </r>
  <r>
    <s v="Howard Hughes"/>
    <n v="96"/>
    <m/>
    <s v="Drama|War"/>
    <x v="847"/>
    <s v="http://www.imdb.com/title/tt0020960/?ref_=fn_tt_tt_1"/>
    <s v="English"/>
    <s v="USA"/>
    <n v="3950000"/>
    <n v="1930"/>
    <n v="7.8"/>
    <s v="Drama"/>
    <s v="War"/>
    <m/>
    <m/>
    <n v="0.62328205083545518"/>
    <n v="25035665"/>
    <n v="21085665"/>
    <n v="3950000"/>
  </r>
  <r>
    <s v="Victor Fleming"/>
    <n v="226"/>
    <n v="198655278"/>
    <s v="Drama|History|Romance|War"/>
    <x v="848"/>
    <s v="http://www.imdb.com/title/tt0031381/?ref_=fn_tt_tt_1"/>
    <s v="English"/>
    <s v="USA"/>
    <n v="3977000"/>
    <n v="1939"/>
    <n v="8.1999999999999993"/>
    <s v="Drama"/>
    <s v="History"/>
    <s v="Romance"/>
    <s v="War"/>
    <n v="0.62328205083545518"/>
    <n v="198655278"/>
    <n v="194678278"/>
    <n v="3977000"/>
  </r>
  <r>
    <s v="Trent Cooper"/>
    <n v="89"/>
    <n v="15655665"/>
    <s v="Comedy|Romance"/>
    <x v="849"/>
    <s v="http://www.imdb.com/title/tt0462395/?ref_=fn_tt_tt_1"/>
    <s v="English"/>
    <s v="USA"/>
    <n v="4000000"/>
    <n v="2006"/>
    <n v="3.1"/>
    <s v="Comedy"/>
    <s v="Romance"/>
    <m/>
    <m/>
    <n v="0.62428492629598153"/>
    <n v="15655665"/>
    <n v="11655665"/>
    <n v="4000000"/>
  </r>
  <r>
    <s v="Dan Harris"/>
    <n v="111"/>
    <n v="228524"/>
    <s v="Comedy|Drama"/>
    <x v="850"/>
    <s v="http://www.imdb.com/title/tt0373024/?ref_=fn_tt_tt_1"/>
    <s v="English"/>
    <s v="USA"/>
    <n v="4000000"/>
    <n v="2004"/>
    <n v="7.3"/>
    <s v="Comedy"/>
    <s v="Drama"/>
    <m/>
    <m/>
    <n v="0.62423650452830515"/>
    <n v="228524"/>
    <n v="-3771476"/>
    <n v="4000000"/>
  </r>
  <r>
    <s v="Adrian Lyne"/>
    <n v="95"/>
    <n v="94900000"/>
    <s v="Drama|Music|Romance"/>
    <x v="851"/>
    <s v="http://www.imdb.com/title/tt0085549/?ref_=fn_tt_tt_1"/>
    <s v="English"/>
    <s v="USA"/>
    <n v="4000000"/>
    <n v="1983"/>
    <n v="6.1"/>
    <s v="Drama"/>
    <s v="Music"/>
    <s v="Romance"/>
    <m/>
    <n v="0.62415652015077272"/>
    <n v="94900000"/>
    <n v="90900000"/>
    <n v="4000000"/>
  </r>
  <r>
    <s v="JosÃ© Padilha"/>
    <n v="115"/>
    <n v="8060"/>
    <s v="Action|Crime|Drama|Thriller"/>
    <x v="852"/>
    <s v="http://www.imdb.com/title/tt0861739/?ref_=fn_tt_tt_1"/>
    <s v="Portuguese"/>
    <s v="Brazil"/>
    <n v="4000000"/>
    <n v="2007"/>
    <n v="8.1"/>
    <s v="Action"/>
    <s v="Crime"/>
    <s v="Drama"/>
    <s v="Thriller"/>
    <n v="0.6244102424319149"/>
    <n v="8060"/>
    <n v="-3991940"/>
    <n v="4000000"/>
  </r>
  <r>
    <s v="Matthew Vaughn"/>
    <n v="105"/>
    <n v="2338695"/>
    <s v="Crime|Drama|Thriller"/>
    <x v="853"/>
    <s v="http://www.imdb.com/title/tt0375912/?ref_=fn_tt_tt_1"/>
    <s v="English"/>
    <s v="UK"/>
    <n v="4000000"/>
    <n v="2004"/>
    <n v="7.4"/>
    <s v="Crime"/>
    <s v="Drama"/>
    <s v="Thriller"/>
    <m/>
    <n v="0.62432983386156704"/>
    <n v="2338695"/>
    <n v="-1661305"/>
    <n v="4000000"/>
  </r>
  <r>
    <s v="Dan O'Bannon"/>
    <n v="108"/>
    <m/>
    <s v="Comedy|Horror|Sci-Fi"/>
    <x v="854"/>
    <s v="http://www.imdb.com/title/tt0089907/?ref_=fn_tt_tt_1"/>
    <s v="English"/>
    <s v="USA"/>
    <n v="4000000"/>
    <n v="1985"/>
    <n v="7.3"/>
    <s v="Comedy"/>
    <s v="Horror"/>
    <s v="Sci-Fi"/>
    <m/>
    <n v="0.62425352250020538"/>
    <n v="25035665"/>
    <n v="21035665"/>
    <n v="4000000"/>
  </r>
  <r>
    <s v="Martin Koolhoven"/>
    <n v="103"/>
    <n v="542860"/>
    <s v="Drama|History|War"/>
    <x v="855"/>
    <s v="http://www.imdb.com/title/tt0795441/?ref_=fn_tt_tt_1"/>
    <s v="Dutch"/>
    <s v="Netherlands"/>
    <n v="4000000"/>
    <n v="2008"/>
    <n v="7.1"/>
    <s v="Drama"/>
    <s v="History"/>
    <s v="War"/>
    <m/>
    <n v="0.62425352250020538"/>
    <n v="542860"/>
    <n v="-3457140"/>
    <n v="4000000"/>
  </r>
  <r>
    <s v="Jon Wright"/>
    <n v="94"/>
    <m/>
    <s v="Comedy|Horror|Sci-Fi|Thriller"/>
    <x v="856"/>
    <s v="http://www.imdb.com/title/tt1525366/?ref_=fn_tt_tt_1"/>
    <s v="English"/>
    <s v="UK"/>
    <n v="4000000"/>
    <n v="2012"/>
    <n v="6.3"/>
    <s v="Comedy"/>
    <s v="Horror"/>
    <s v="Sci-Fi"/>
    <s v="Thriller"/>
    <n v="0.62417389154987257"/>
    <n v="25035665"/>
    <n v="21035665"/>
    <n v="4000000"/>
  </r>
  <r>
    <s v="Darren Lynn Bousman"/>
    <n v="95"/>
    <n v="87025093"/>
    <s v="Horror|Mystery"/>
    <x v="857"/>
    <s v="http://www.imdb.com/title/tt0432348/?ref_=fn_tt_tt_1"/>
    <s v="English"/>
    <s v="USA"/>
    <n v="4000000"/>
    <n v="2005"/>
    <n v="6.6"/>
    <s v="Horror"/>
    <s v="Mystery"/>
    <m/>
    <m/>
    <n v="0.62417389154987257"/>
    <n v="87025093"/>
    <n v="83025093"/>
    <n v="4000000"/>
  </r>
  <r>
    <s v="Edgar Wright"/>
    <n v="99"/>
    <n v="13464388"/>
    <s v="Comedy|Horror"/>
    <x v="858"/>
    <s v="http://www.imdb.com/title/tt0365748/?ref_=fn_tt_tt_1"/>
    <s v="English"/>
    <s v="UK"/>
    <n v="4000000"/>
    <n v="2004"/>
    <n v="8"/>
    <s v="Comedy"/>
    <s v="Horror"/>
    <m/>
    <m/>
    <n v="0.62438739246622688"/>
    <n v="13464388"/>
    <n v="9464388"/>
    <n v="4000000"/>
  </r>
  <r>
    <s v="Xavier Beauvois"/>
    <n v="122"/>
    <n v="3950029"/>
    <s v="Drama"/>
    <x v="859"/>
    <s v="http://www.imdb.com/title/tt1588337/?ref_=fn_tt_tt_1"/>
    <s v="French"/>
    <s v="France"/>
    <n v="4000000"/>
    <n v="2010"/>
    <n v="7.2"/>
    <s v="Drama"/>
    <m/>
    <m/>
    <m/>
    <n v="0.62433376136641228"/>
    <n v="3950029"/>
    <n v="-49971"/>
    <n v="4000000"/>
  </r>
  <r>
    <s v="Fatih Akin"/>
    <n v="99"/>
    <n v="274385"/>
    <s v="Comedy|Drama"/>
    <x v="860"/>
    <s v="http://www.imdb.com/title/tt1244668/?ref_=fn_tt_tt_1"/>
    <s v="German"/>
    <s v="Germany"/>
    <n v="4000000"/>
    <n v="2009"/>
    <n v="7.3"/>
    <s v="Comedy"/>
    <s v="Drama"/>
    <m/>
    <m/>
    <n v="0.62426028242395804"/>
    <n v="274385"/>
    <n v="-3725615"/>
    <n v="4000000"/>
  </r>
  <r>
    <s v="Bob Clark"/>
    <n v="94"/>
    <n v="105500000"/>
    <s v="Comedy"/>
    <x v="861"/>
    <s v="http://www.imdb.com/title/tt0084522/?ref_=fn_tt_tt_1"/>
    <s v="English"/>
    <s v="Canada"/>
    <n v="4000000"/>
    <n v="1981"/>
    <n v="6.2"/>
    <s v="Comedy"/>
    <m/>
    <m/>
    <m/>
    <n v="0.62417998304275069"/>
    <n v="105500000"/>
    <n v="101500000"/>
    <n v="4000000"/>
  </r>
  <r>
    <s v="George A. Romero"/>
    <n v="90"/>
    <n v="101055"/>
    <s v="Horror"/>
    <x v="862"/>
    <s v="http://www.imdb.com/title/tt1134854/?ref_=fn_tt_tt_1"/>
    <s v="English"/>
    <s v="USA"/>
    <n v="4000000"/>
    <n v="2009"/>
    <n v="5"/>
    <s v="Horror"/>
    <m/>
    <m/>
    <m/>
    <n v="0.62449286780625379"/>
    <n v="101055"/>
    <n v="-3898945"/>
    <n v="4000000"/>
  </r>
  <r>
    <s v="Sofia Coppola"/>
    <n v="101"/>
    <n v="44566004"/>
    <s v="Drama"/>
    <x v="863"/>
    <s v="http://www.imdb.com/title/tt0335266/?ref_=fn_tt_tt_1"/>
    <s v="English"/>
    <s v="USA"/>
    <n v="4000000"/>
    <n v="2003"/>
    <n v="7.8"/>
    <s v="Drama"/>
    <m/>
    <m/>
    <m/>
    <n v="0.624412240346636"/>
    <n v="44566004"/>
    <n v="40566004"/>
    <n v="4000000"/>
  </r>
  <r>
    <s v="Woody Allen"/>
    <n v="93"/>
    <n v="39200000"/>
    <s v="Comedy|Romance"/>
    <x v="864"/>
    <s v="http://www.imdb.com/title/tt0075686/?ref_=fn_tt_tt_1"/>
    <s v="English"/>
    <s v="USA"/>
    <n v="4000000"/>
    <n v="1977"/>
    <n v="8.1"/>
    <s v="Comedy"/>
    <s v="Romance"/>
    <m/>
    <m/>
    <n v="0.62444698178210389"/>
    <n v="39200000"/>
    <n v="35200000"/>
    <n v="4000000"/>
  </r>
  <r>
    <s v="Cecil B. DeMille"/>
    <n v="152"/>
    <n v="36000000"/>
    <s v="Drama|Family|Romance"/>
    <x v="865"/>
    <s v="http://www.imdb.com/title/tt0044672/?ref_=fn_tt_tt_1"/>
    <s v="English"/>
    <s v="USA"/>
    <n v="4000000"/>
    <n v="1952"/>
    <n v="6.7"/>
    <s v="Drama"/>
    <s v="Family"/>
    <s v="Romance"/>
    <m/>
    <n v="0.62446389266334168"/>
    <n v="36000000"/>
    <n v="32000000"/>
    <n v="4000000"/>
  </r>
  <r>
    <s v="Marc Forster"/>
    <n v="112"/>
    <n v="31252964"/>
    <s v="Drama|Romance"/>
    <x v="866"/>
    <s v="http://www.imdb.com/title/tt0285742/?ref_=fn_tt_tt_1"/>
    <s v="English"/>
    <s v="USA"/>
    <n v="4000000"/>
    <n v="2001"/>
    <n v="7.1"/>
    <s v="Drama"/>
    <s v="Romance"/>
    <m/>
    <m/>
    <n v="0.62447067888130614"/>
    <n v="31252964"/>
    <n v="27252964"/>
    <n v="4000000"/>
  </r>
  <r>
    <s v="Billy Wilder"/>
    <n v="105"/>
    <m/>
    <s v="Comedy|Drama|Romance"/>
    <x v="867"/>
    <s v="http://www.imdb.com/title/tt0071524/?ref_=fn_tt_tt_1"/>
    <s v="English"/>
    <s v="USA"/>
    <n v="4000000"/>
    <n v="1974"/>
    <n v="7.3"/>
    <s v="Comedy"/>
    <s v="Drama"/>
    <s v="Romance"/>
    <m/>
    <n v="0.62446312472804499"/>
    <n v="25035665"/>
    <n v="21035665"/>
    <n v="4000000"/>
  </r>
  <r>
    <s v="Rob Cohen"/>
    <n v="91"/>
    <n v="35385560"/>
    <s v="Mystery|Thriller"/>
    <x v="868"/>
    <s v="http://www.imdb.com/title/tt3181822/?ref_=fn_tt_tt_1"/>
    <s v="English"/>
    <s v="USA"/>
    <n v="4000000"/>
    <n v="2015"/>
    <n v="4.5999999999999996"/>
    <s v="Mystery"/>
    <s v="Thriller"/>
    <m/>
    <m/>
    <n v="0.62446312472804499"/>
    <n v="35385560"/>
    <n v="31385560"/>
    <n v="4000000"/>
  </r>
  <r>
    <s v="Carol Reed"/>
    <n v="105"/>
    <m/>
    <s v="Drama|Romance"/>
    <x v="869"/>
    <s v="http://www.imdb.com/title/tt0049875/?ref_=fn_tt_tt_1"/>
    <s v="English"/>
    <s v="USA"/>
    <n v="4000000"/>
    <n v="1956"/>
    <n v="6.8"/>
    <s v="Drama"/>
    <s v="Romance"/>
    <m/>
    <m/>
    <n v="0.62446802557234171"/>
    <n v="25035665"/>
    <n v="21035665"/>
    <n v="4000000"/>
  </r>
  <r>
    <s v="John Carpenter"/>
    <n v="93"/>
    <n v="13008928"/>
    <s v="Horror|Sci-Fi|Thriller"/>
    <x v="870"/>
    <s v="http://www.imdb.com/title/tt0096256/?ref_=fn_tt_tt_1"/>
    <s v="English"/>
    <s v="USA"/>
    <n v="4000000"/>
    <n v="1988"/>
    <n v="7.3"/>
    <s v="Horror"/>
    <s v="Sci-Fi"/>
    <s v="Thriller"/>
    <m/>
    <n v="0.62446802557234171"/>
    <n v="13008928"/>
    <n v="9008928"/>
    <n v="4000000"/>
  </r>
  <r>
    <s v="John Sturges"/>
    <n v="172"/>
    <m/>
    <s v="Adventure|Drama|History|Thriller|War"/>
    <x v="871"/>
    <s v="http://www.imdb.com/title/tt0057115/?ref_=fn_tt_tt_1"/>
    <s v="English"/>
    <s v="USA"/>
    <n v="4000000"/>
    <n v="1963"/>
    <n v="8.3000000000000007"/>
    <s v="Adventure"/>
    <s v="Drama"/>
    <s v="History"/>
    <s v="Thriller"/>
    <n v="0.62441311432304247"/>
    <n v="25035665"/>
    <n v="21035665"/>
    <n v="4000000"/>
  </r>
  <r>
    <s v="Richard Linklater"/>
    <n v="165"/>
    <n v="25359200"/>
    <s v="Drama"/>
    <x v="872"/>
    <s v="http://www.imdb.com/title/tt1065073/?ref_=fn_tt_tt_1"/>
    <s v="English"/>
    <s v="USA"/>
    <n v="4000000"/>
    <n v="2014"/>
    <n v="8"/>
    <s v="Drama"/>
    <m/>
    <m/>
    <m/>
    <n v="0.62441311432304247"/>
    <n v="25359200"/>
    <n v="21359200"/>
    <n v="4000000"/>
  </r>
  <r>
    <s v="Woody Allen"/>
    <n v="96"/>
    <n v="10515579"/>
    <s v="Comedy|Crime|Mystery"/>
    <x v="873"/>
    <s v="http://www.imdb.com/title/tt0457513/?ref_=fn_tt_tt_1"/>
    <s v="English"/>
    <s v="UK"/>
    <n v="4000000"/>
    <n v="2006"/>
    <n v="6.7"/>
    <s v="Comedy"/>
    <s v="Crime"/>
    <s v="Mystery"/>
    <m/>
    <n v="0.62438886868152965"/>
    <n v="10515579"/>
    <n v="6515579"/>
    <n v="4000000"/>
  </r>
  <r>
    <s v="DJ Pooh"/>
    <n v="93"/>
    <n v="10097096"/>
    <s v="Comedy"/>
    <x v="874"/>
    <s v="http://www.imdb.com/title/tt0290332/?ref_=fn_tt_tt_1"/>
    <s v="English"/>
    <s v="USA"/>
    <n v="4000000"/>
    <n v="2001"/>
    <n v="4.5999999999999996"/>
    <s v="Comedy"/>
    <m/>
    <m/>
    <m/>
    <n v="0.62432836160297089"/>
    <n v="10097096"/>
    <n v="6097096"/>
    <n v="4000000"/>
  </r>
  <r>
    <s v="John Huston"/>
    <n v="120"/>
    <m/>
    <s v="Drama|Romance|Western"/>
    <x v="875"/>
    <s v="http://www.imdb.com/title/tt0055184/?ref_=fn_tt_tt_1"/>
    <s v="English"/>
    <s v="USA"/>
    <n v="4000000"/>
    <n v="1961"/>
    <n v="7.4"/>
    <s v="Drama"/>
    <s v="Romance"/>
    <s v="Western"/>
    <m/>
    <n v="0.62426689431324023"/>
    <n v="25035665"/>
    <n v="21035665"/>
    <n v="4000000"/>
  </r>
  <r>
    <s v="Patrick Stettner"/>
    <n v="81"/>
    <n v="7825820"/>
    <s v="Crime|Mystery|Thriller"/>
    <x v="876"/>
    <s v="http://www.imdb.com/title/tt0448075/?ref_=fn_tt_tt_1"/>
    <s v="English"/>
    <s v="USA"/>
    <n v="4000000"/>
    <n v="2006"/>
    <n v="5.9"/>
    <s v="Crime"/>
    <s v="Mystery"/>
    <s v="Thriller"/>
    <m/>
    <n v="0.62426689431324023"/>
    <n v="7825820"/>
    <n v="3825820"/>
    <n v="4000000"/>
  </r>
  <r>
    <s v="Michael Tiddes"/>
    <n v="86"/>
    <n v="17314483"/>
    <s v="Comedy|Fantasy"/>
    <x v="877"/>
    <s v="http://www.imdb.com/title/tt2828996/?ref_=fn_tt_tt_1"/>
    <s v="English"/>
    <s v="USA"/>
    <n v="4000000"/>
    <n v="2014"/>
    <n v="4.7"/>
    <s v="Comedy"/>
    <s v="Fantasy"/>
    <m/>
    <m/>
    <n v="0.62420058003369727"/>
    <n v="17314483"/>
    <n v="13314483"/>
    <n v="4000000"/>
  </r>
  <r>
    <s v="Roger Avary"/>
    <n v="110"/>
    <n v="6525762"/>
    <s v="Comedy|Drama|Romance"/>
    <x v="878"/>
    <s v="http://www.imdb.com/title/tt0292644/?ref_=fn_tt_tt_1"/>
    <s v="English"/>
    <s v="USA"/>
    <n v="4000000"/>
    <n v="2002"/>
    <n v="6.7"/>
    <s v="Comedy"/>
    <s v="Drama"/>
    <s v="Romance"/>
    <m/>
    <n v="0.62415550067636494"/>
    <n v="6525762"/>
    <n v="2525762"/>
    <n v="4000000"/>
  </r>
  <r>
    <s v="Alfred Hitchcock"/>
    <n v="127"/>
    <m/>
    <s v="Drama|Thriller"/>
    <x v="879"/>
    <s v="http://www.imdb.com/title/tt0065112/?ref_=fn_tt_tt_1"/>
    <s v="English"/>
    <s v="USA"/>
    <n v="4000000"/>
    <n v="1969"/>
    <n v="6.3"/>
    <s v="Drama"/>
    <s v="Thriller"/>
    <m/>
    <m/>
    <n v="0.62408641204848458"/>
    <n v="25035665"/>
    <n v="21035665"/>
    <n v="4000000"/>
  </r>
  <r>
    <s v="Allison Anders"/>
    <n v="110"/>
    <n v="4301331"/>
    <s v="Comedy|Fantasy"/>
    <x v="880"/>
    <s v="http://www.imdb.com/title/tt0113101/?ref_=fn_tt_tt_1"/>
    <s v="English"/>
    <s v="USA"/>
    <n v="4000000"/>
    <n v="1995"/>
    <n v="6.7"/>
    <s v="Comedy"/>
    <s v="Fantasy"/>
    <m/>
    <m/>
    <n v="0.62408641204848458"/>
    <n v="4301331"/>
    <n v="301331"/>
    <n v="4000000"/>
  </r>
  <r>
    <s v="Steven Shainberg"/>
    <n v="104"/>
    <n v="4046737"/>
    <s v="Comedy|Drama|Romance"/>
    <x v="881"/>
    <s v="http://www.imdb.com/title/tt0274812/?ref_=fn_tt_tt_1"/>
    <s v="English"/>
    <s v="USA"/>
    <n v="4000000"/>
    <n v="2002"/>
    <n v="7.1"/>
    <s v="Comedy"/>
    <s v="Drama"/>
    <s v="Romance"/>
    <m/>
    <n v="0.62401285209758151"/>
    <n v="4046737"/>
    <n v="46737"/>
    <n v="4000000"/>
  </r>
  <r>
    <s v="Oliver Stone"/>
    <n v="110"/>
    <n v="3468572"/>
    <s v="Drama"/>
    <x v="882"/>
    <s v="http://www.imdb.com/title/tt0096219/?ref_=fn_tt_tt_1"/>
    <s v="English"/>
    <s v="USA"/>
    <n v="4000000"/>
    <n v="1988"/>
    <n v="7.3"/>
    <s v="Drama"/>
    <m/>
    <m/>
    <m/>
    <n v="0.62393872527217242"/>
    <n v="3468572"/>
    <n v="-531428"/>
    <n v="4000000"/>
  </r>
  <r>
    <s v="Christopher Guest"/>
    <n v="84"/>
    <n v="2892582"/>
    <s v="Comedy"/>
    <x v="883"/>
    <s v="http://www.imdb.com/title/tt0118111/?ref_=fn_tt_tt_1"/>
    <s v="English"/>
    <s v="USA"/>
    <n v="4000000"/>
    <n v="1996"/>
    <n v="7.6"/>
    <s v="Comedy"/>
    <m/>
    <m/>
    <m/>
    <n v="0.62386341320099059"/>
    <n v="2892582"/>
    <n v="-1107418"/>
    <n v="4000000"/>
  </r>
  <r>
    <s v="Jeff Franklin"/>
    <n v="94"/>
    <n v="2800000"/>
    <s v="Comedy"/>
    <x v="884"/>
    <s v="http://www.imdb.com/title/tt0188863/?ref_=fn_tt_tt_1"/>
    <s v="English"/>
    <s v="USA"/>
    <n v="4000000"/>
    <n v="1999"/>
    <n v="5.8"/>
    <s v="Comedy"/>
    <m/>
    <m/>
    <m/>
    <n v="0.6237869301257537"/>
    <n v="2800000"/>
    <n v="-1200000"/>
    <n v="4000000"/>
  </r>
  <r>
    <s v="John Dahl"/>
    <n v="93"/>
    <n v="2426851"/>
    <s v="Comedy|Crime|Romance|Thriller"/>
    <x v="885"/>
    <s v="http://www.imdb.com/title/tt0796375/?ref_=fn_tt_tt_1"/>
    <s v="English"/>
    <s v="USA"/>
    <n v="4000000"/>
    <n v="2007"/>
    <n v="6.5"/>
    <s v="Comedy"/>
    <s v="Crime"/>
    <s v="Romance"/>
    <s v="Thriller"/>
    <n v="0.62371019373375469"/>
    <n v="2426851"/>
    <n v="-1573149"/>
    <n v="4000000"/>
  </r>
  <r>
    <s v="Mike Mills"/>
    <n v="96"/>
    <n v="1325073"/>
    <s v="Comedy|Drama"/>
    <x v="886"/>
    <s v="http://www.imdb.com/title/tt0318761/?ref_=fn_tt_tt_1"/>
    <s v="English"/>
    <s v="USA"/>
    <n v="4000000"/>
    <n v="2005"/>
    <n v="6.6"/>
    <s v="Comedy"/>
    <s v="Drama"/>
    <m/>
    <m/>
    <n v="0.62363267661364619"/>
    <n v="1325073"/>
    <n v="-2674927"/>
    <n v="4000000"/>
  </r>
  <r>
    <s v="Kevin Smith"/>
    <n v="88"/>
    <m/>
    <s v="Action|Crime|Horror|Thriller"/>
    <x v="887"/>
    <s v="http://www.imdb.com/title/tt0873886/?ref_=fn_tt_tt_1"/>
    <s v="English"/>
    <s v="USA"/>
    <n v="4000000"/>
    <n v="2011"/>
    <n v="6.2"/>
    <s v="Action"/>
    <s v="Crime"/>
    <s v="Horror"/>
    <s v="Thriller"/>
    <n v="0.62355303615855218"/>
    <n v="25035665"/>
    <n v="21035665"/>
    <n v="4000000"/>
  </r>
  <r>
    <s v="Dave McKean"/>
    <n v="101"/>
    <n v="864959"/>
    <s v="Adventure|Fantasy"/>
    <x v="888"/>
    <s v="http://www.imdb.com/title/tt0366780/?ref_=fn_tt_tt_1"/>
    <s v="English"/>
    <s v="UK"/>
    <n v="4000000"/>
    <n v="2005"/>
    <n v="6.9"/>
    <s v="Adventure"/>
    <s v="Fantasy"/>
    <m/>
    <m/>
    <n v="0.62355303615855218"/>
    <n v="864959"/>
    <n v="-3135041"/>
    <n v="4000000"/>
  </r>
  <r>
    <s v="Ron Fricke"/>
    <n v="102"/>
    <n v="2601847"/>
    <s v="Documentary|Music"/>
    <x v="889"/>
    <s v="http://www.imdb.com/title/tt0770802/?ref_=fn_tt_tt_1"/>
    <s v="None"/>
    <s v="USA"/>
    <n v="4000000"/>
    <n v="2011"/>
    <n v="8.5"/>
    <s v="Documentary"/>
    <s v="Music"/>
    <m/>
    <m/>
    <n v="0.62347247228022917"/>
    <n v="2601847"/>
    <n v="-1398153"/>
    <n v="4000000"/>
  </r>
  <r>
    <s v="Ruggero Deodato"/>
    <n v="87"/>
    <n v="800000"/>
    <s v="Adventure|Fantasy"/>
    <x v="890"/>
    <s v="http://www.imdb.com/title/tt0092615/?ref_=fn_tt_tt_1"/>
    <s v="English"/>
    <s v="USA"/>
    <n v="4000000"/>
    <n v="1987"/>
    <n v="4.8"/>
    <s v="Adventure"/>
    <s v="Fantasy"/>
    <m/>
    <m/>
    <n v="0.62339504063620599"/>
    <n v="800000"/>
    <n v="-3200000"/>
    <n v="4000000"/>
  </r>
  <r>
    <s v="Mars Callahan"/>
    <n v="99"/>
    <n v="562059"/>
    <s v="Drama|Thriller"/>
    <x v="891"/>
    <s v="http://www.imdb.com/title/tt0273982/?ref_=fn_tt_tt_1"/>
    <s v="English"/>
    <s v="USA"/>
    <n v="4000000"/>
    <n v="2002"/>
    <n v="7"/>
    <s v="Drama"/>
    <s v="Thriller"/>
    <m/>
    <m/>
    <n v="0.62331419213673844"/>
    <n v="562059"/>
    <n v="-3437941"/>
    <n v="4000000"/>
  </r>
  <r>
    <s v="Mike Figgis"/>
    <n v="106"/>
    <n v="399793"/>
    <s v="Drama"/>
    <x v="892"/>
    <s v="http://www.imdb.com/title/tt0126859/?ref_=fn_tt_tt_1"/>
    <s v="English"/>
    <s v="USA"/>
    <n v="4000000"/>
    <n v="1999"/>
    <n v="5.4"/>
    <s v="Drama"/>
    <m/>
    <m/>
    <m/>
    <n v="0.6232328270486327"/>
    <n v="399793"/>
    <n v="-3600207"/>
    <n v="4000000"/>
  </r>
  <r>
    <s v="David Gordon Green"/>
    <n v="117"/>
    <n v="371897"/>
    <s v="Drama"/>
    <x v="893"/>
    <s v="http://www.imdb.com/title/tt2382396/?ref_=fn_tt_tt_1"/>
    <s v="English"/>
    <s v="USA"/>
    <n v="4000000"/>
    <n v="2013"/>
    <n v="6.9"/>
    <s v="Drama"/>
    <m/>
    <m/>
    <m/>
    <n v="0.62315108297802135"/>
    <n v="371897"/>
    <n v="-3628103"/>
    <n v="4000000"/>
  </r>
  <r>
    <s v="Kevin Allen"/>
    <n v="86"/>
    <n v="185577"/>
    <s v="Comedy"/>
    <x v="894"/>
    <s v="http://www.imdb.com/title/tt0156639/?ref_=fn_tt_tt_1"/>
    <s v="English"/>
    <s v="UK"/>
    <n v="4000000"/>
    <n v="1999"/>
    <n v="6.3"/>
    <s v="Comedy"/>
    <m/>
    <m/>
    <m/>
    <n v="0.62306920248509901"/>
    <n v="185577"/>
    <n v="-3814423"/>
    <n v="4000000"/>
  </r>
  <r>
    <s v="Jorge RamÃ­rez SuÃ¡rez"/>
    <n v="120"/>
    <n v="100412"/>
    <s v="Drama"/>
    <x v="895"/>
    <s v="http://www.imdb.com/title/tt2876428/?ref_=fn_tt_tt_1"/>
    <s v="German"/>
    <s v="Mexico"/>
    <n v="4000000"/>
    <n v="2013"/>
    <n v="7.7"/>
    <s v="Drama"/>
    <m/>
    <m/>
    <m/>
    <n v="0.62298689965953258"/>
    <n v="100412"/>
    <n v="-3899588"/>
    <n v="4000000"/>
  </r>
  <r>
    <s v="Dan Ireland"/>
    <n v="100"/>
    <m/>
    <s v="Comedy|Drama|Romance"/>
    <x v="896"/>
    <s v="http://www.imdb.com/title/tt0120878/?ref_=fn_tt_tt_1"/>
    <s v="English"/>
    <s v="USA"/>
    <n v="4000000"/>
    <n v="1998"/>
    <n v="5"/>
    <s v="Comedy"/>
    <s v="Drama"/>
    <s v="Romance"/>
    <m/>
    <n v="0.62290435667183641"/>
    <n v="25035665"/>
    <n v="21035665"/>
    <n v="4000000"/>
  </r>
  <r>
    <s v="Fernando LeÃ³n de Aranoa"/>
    <n v="113"/>
    <n v="146402"/>
    <s v="Comedy|Drama"/>
    <x v="897"/>
    <s v="http://www.imdb.com/title/tt0319769/?ref_=fn_tt_tt_1"/>
    <s v="Spanish"/>
    <s v="Spain"/>
    <n v="4000000"/>
    <n v="2002"/>
    <n v="7.7"/>
    <s v="Comedy"/>
    <s v="Drama"/>
    <m/>
    <m/>
    <n v="0.62290435667183641"/>
    <n v="146402"/>
    <n v="-3853598"/>
    <n v="4000000"/>
  </r>
  <r>
    <s v="Stephen Kay"/>
    <n v="92"/>
    <n v="12836"/>
    <s v="Biography|Drama"/>
    <x v="898"/>
    <s v="http://www.imdb.com/title/tt0119502/?ref_=fn_tt_tt_1"/>
    <s v="English"/>
    <s v="USA"/>
    <n v="4000000"/>
    <n v="1997"/>
    <n v="5.8"/>
    <s v="Biography"/>
    <s v="Drama"/>
    <m/>
    <m/>
    <n v="0.62282180927875452"/>
    <n v="12836"/>
    <n v="-3987164"/>
    <n v="4000000"/>
  </r>
  <r>
    <s v="Karim AÃ¯nouz"/>
    <n v="106"/>
    <n v="20262"/>
    <s v="Drama"/>
    <x v="899"/>
    <s v="http://www.imdb.com/title/tt2199543/?ref_=fn_tt_tt_1"/>
    <s v="Portuguese"/>
    <s v="Brazil"/>
    <n v="4000000"/>
    <n v="2014"/>
    <n v="6.1"/>
    <s v="Drama"/>
    <m/>
    <m/>
    <m/>
    <n v="0.62273893418739434"/>
    <n v="20262"/>
    <n v="-3979738"/>
    <n v="4000000"/>
  </r>
  <r>
    <s v="Sam Levinson"/>
    <n v="119"/>
    <m/>
    <s v="Comedy|Drama"/>
    <x v="900"/>
    <s v="http://www.imdb.com/title/tt1719071/?ref_=fn_tt_tt_1"/>
    <s v="English"/>
    <s v="USA"/>
    <n v="4000000"/>
    <n v="2011"/>
    <n v="6"/>
    <s v="Comedy"/>
    <s v="Drama"/>
    <m/>
    <m/>
    <n v="0.6226559847331915"/>
    <n v="25035665"/>
    <n v="21035665"/>
    <n v="4000000"/>
  </r>
  <r>
    <s v="Julian Gilbey"/>
    <n v="99"/>
    <m/>
    <s v="Action|Adventure|Crime|Thriller"/>
    <x v="901"/>
    <s v="http://www.imdb.com/title/tt1422136/?ref_=fn_tt_tt_1"/>
    <s v="English"/>
    <s v="UK"/>
    <n v="4000000"/>
    <n v="2011"/>
    <n v="6.3"/>
    <s v="Action"/>
    <s v="Adventure"/>
    <s v="Crime"/>
    <s v="Thriller"/>
    <n v="0.6226559847331915"/>
    <n v="25035665"/>
    <n v="21035665"/>
    <n v="4000000"/>
  </r>
  <r>
    <s v="Aleksandr Veledinskiy"/>
    <n v="120"/>
    <m/>
    <s v="Adventure|Drama"/>
    <x v="902"/>
    <s v="http://www.imdb.com/title/tt3155604/?ref_=fn_tt_tt_1"/>
    <s v="Russian"/>
    <s v="Russia"/>
    <n v="4000000"/>
    <n v="2013"/>
    <n v="7.5"/>
    <s v="Adventure"/>
    <s v="Drama"/>
    <m/>
    <m/>
    <n v="0.6226559847331915"/>
    <n v="25035665"/>
    <n v="21035665"/>
    <n v="4000000"/>
  </r>
  <r>
    <s v="Peter H. Hunt"/>
    <n v="168"/>
    <m/>
    <s v="Drama|Family|History|Musical"/>
    <x v="903"/>
    <s v="http://www.imdb.com/title/tt0068156/?ref_=fn_tt_tt_1"/>
    <s v="English"/>
    <s v="USA"/>
    <n v="4000000"/>
    <n v="1972"/>
    <n v="7.6"/>
    <s v="Drama"/>
    <s v="Family"/>
    <s v="History"/>
    <s v="Musical"/>
    <n v="0.6226559847331915"/>
    <n v="25035665"/>
    <n v="21035665"/>
    <n v="4000000"/>
  </r>
  <r>
    <s v="Ruba Nadda"/>
    <n v="93"/>
    <n v="4063"/>
    <s v="Drama|Mystery|Romance|Thriller"/>
    <x v="904"/>
    <s v="http://www.imdb.com/title/tt1844203/?ref_=fn_tt_tt_1"/>
    <s v="English"/>
    <s v="Canada"/>
    <n v="4000000"/>
    <n v="2012"/>
    <n v="5.2"/>
    <s v="Drama"/>
    <s v="Mystery"/>
    <s v="Romance"/>
    <s v="Thriller"/>
    <n v="0.6226559847331915"/>
    <n v="4063"/>
    <n v="-3995937"/>
    <n v="4000000"/>
  </r>
  <r>
    <s v="Edward Burns"/>
    <n v="103"/>
    <m/>
    <s v="Comedy|Drama|Romance"/>
    <x v="905"/>
    <s v="http://www.imdb.com/title/tt0491109/?ref_=fn_tt_tt_1"/>
    <s v="English"/>
    <s v="USA"/>
    <n v="4000000"/>
    <n v="2007"/>
    <n v="6.6"/>
    <s v="Comedy"/>
    <s v="Drama"/>
    <s v="Romance"/>
    <m/>
    <n v="0.62257291826973993"/>
    <n v="25035665"/>
    <n v="21035665"/>
    <n v="4000000"/>
  </r>
  <r>
    <s v="Phil Joanou"/>
    <n v="93"/>
    <m/>
    <s v="Horror"/>
    <x v="906"/>
    <s v="http://www.imdb.com/title/tt3533916/?ref_=fn_tt_tt_1"/>
    <s v="English"/>
    <s v="USA"/>
    <n v="4000000"/>
    <n v="2016"/>
    <n v="4.7"/>
    <s v="Horror"/>
    <m/>
    <m/>
    <m/>
    <n v="0.62257291826973993"/>
    <n v="25035665"/>
    <n v="21035665"/>
    <n v="4000000"/>
  </r>
  <r>
    <s v="Chris Stokes"/>
    <n v="81"/>
    <m/>
    <s v="Horror"/>
    <x v="907"/>
    <s v="http://www.imdb.com/title/tt1854582/?ref_=fn_tt_tt_1"/>
    <s v="English"/>
    <s v="USA"/>
    <n v="4000000"/>
    <n v="2012"/>
    <n v="4.2"/>
    <s v="Horror"/>
    <m/>
    <m/>
    <m/>
    <n v="0.62257291826973993"/>
    <n v="25035665"/>
    <n v="21035665"/>
    <n v="4000000"/>
  </r>
  <r>
    <s v="Mark Griffiths"/>
    <n v="84"/>
    <m/>
    <s v="Comedy|Romance"/>
    <x v="908"/>
    <s v="http://www.imdb.com/title/tt2395247/?ref_=fn_tt_tt_1"/>
    <s v="English"/>
    <s v="USA"/>
    <n v="4000000"/>
    <n v="2012"/>
    <n v="6.3"/>
    <s v="Comedy"/>
    <s v="Romance"/>
    <m/>
    <m/>
    <n v="0.62257291826973993"/>
    <n v="25035665"/>
    <n v="21035665"/>
    <n v="4000000"/>
  </r>
  <r>
    <s v="Bruce Macdonald"/>
    <n v="94"/>
    <m/>
    <s v="Adventure|Biography|Drama|Romance"/>
    <x v="909"/>
    <s v="http://www.imdb.com/title/tt2414822/?ref_=fn_tt_tt_1"/>
    <s v="English"/>
    <s v="South Africa"/>
    <n v="4000000"/>
    <n v="2014"/>
    <n v="4.7"/>
    <s v="Adventure"/>
    <s v="Biography"/>
    <s v="Drama"/>
    <s v="Romance"/>
    <n v="0.62257291826973993"/>
    <n v="25035665"/>
    <n v="21035665"/>
    <n v="4000000"/>
  </r>
  <r>
    <s v="Richard Raymond"/>
    <n v="104"/>
    <n v="143653"/>
    <s v="Biography|Drama"/>
    <x v="910"/>
    <s v="http://www.imdb.com/title/tt2403393/?ref_=fn_tt_tt_1"/>
    <s v="English"/>
    <s v="UK"/>
    <n v="4000000"/>
    <n v="2014"/>
    <n v="6"/>
    <s v="Biography"/>
    <s v="Drama"/>
    <m/>
    <m/>
    <n v="0.62257291826973993"/>
    <n v="143653"/>
    <n v="-3856347"/>
    <n v="4000000"/>
  </r>
  <r>
    <s v="Bob Clark"/>
    <n v="94"/>
    <m/>
    <s v="Comedy|Family"/>
    <x v="911"/>
    <s v="http://www.imdb.com/title/tt0085334/?ref_=fn_tt_tt_1"/>
    <s v="English"/>
    <s v="USA"/>
    <n v="4000000"/>
    <n v="1983"/>
    <n v="8.1"/>
    <s v="Comedy"/>
    <s v="Family"/>
    <m/>
    <m/>
    <n v="0.6224900156053812"/>
    <n v="25035665"/>
    <n v="21035665"/>
    <n v="4000000"/>
  </r>
  <r>
    <s v="Michael Moore"/>
    <n v="120"/>
    <n v="21244913"/>
    <s v="Crime|Documentary|Drama"/>
    <x v="912"/>
    <s v="http://www.imdb.com/title/tt0310793/?ref_=fn_tt_tt_1"/>
    <s v="English"/>
    <s v="Germany"/>
    <n v="4000000"/>
    <n v="2002"/>
    <n v="8"/>
    <s v="Crime"/>
    <s v="Documentary"/>
    <s v="Drama"/>
    <m/>
    <n v="0.6224900156053812"/>
    <n v="21244913"/>
    <n v="17244913"/>
    <n v="4000000"/>
  </r>
  <r>
    <s v="Steve Miner"/>
    <n v="91"/>
    <n v="36200000"/>
    <s v="Horror|Thriller"/>
    <x v="913"/>
    <s v="http://www.imdb.com/title/tt0083972/?ref_=fn_tt_tt_1"/>
    <s v="English"/>
    <s v="USA"/>
    <n v="4000000"/>
    <n v="1982"/>
    <n v="5.7"/>
    <s v="Horror"/>
    <s v="Thriller"/>
    <m/>
    <m/>
    <n v="0.62245352688976785"/>
    <n v="36200000"/>
    <n v="32200000"/>
    <n v="4000000"/>
  </r>
  <r>
    <s v="Anna Muylaert"/>
    <n v="112"/>
    <n v="375723"/>
    <s v="Comedy|Drama"/>
    <x v="914"/>
    <s v="http://www.imdb.com/title/tt3742378/?ref_=fn_tt_tt_1"/>
    <s v="Portuguese"/>
    <s v="Brazil"/>
    <n v="4000000"/>
    <n v="2015"/>
    <n v="7.9"/>
    <s v="Comedy"/>
    <s v="Drama"/>
    <m/>
    <m/>
    <n v="0.62246010041308408"/>
    <n v="375723"/>
    <n v="-3624277"/>
    <n v="4000000"/>
  </r>
  <r>
    <s v="William Eubank"/>
    <n v="97"/>
    <m/>
    <s v="Sci-Fi|Thriller"/>
    <x v="915"/>
    <s v="http://www.imdb.com/title/tt2910814/?ref_=fn_tt_tt_1"/>
    <s v="English"/>
    <s v="USA"/>
    <n v="4000000"/>
    <n v="2014"/>
    <n v="6.1"/>
    <s v="Sci-Fi"/>
    <s v="Thriller"/>
    <m/>
    <m/>
    <n v="0.62237743249479749"/>
    <n v="25035665"/>
    <n v="21035665"/>
    <n v="4000000"/>
  </r>
  <r>
    <s v="Kenny Ortega"/>
    <n v="98"/>
    <m/>
    <s v="Comedy|Drama|Family|Music|Musical|Romance"/>
    <x v="916"/>
    <s v="http://www.imdb.com/title/tt0475293/?ref_=fn_tt_tt_1"/>
    <s v="English"/>
    <s v="USA"/>
    <n v="4200000"/>
    <n v="2006"/>
    <n v="5.2"/>
    <s v="Comedy"/>
    <s v="Drama"/>
    <s v="Family"/>
    <s v="Music"/>
    <n v="0.62237743249479749"/>
    <n v="25035665"/>
    <n v="20835665"/>
    <n v="4200000"/>
  </r>
  <r>
    <s v="Timur Bekmambetov"/>
    <n v="104"/>
    <n v="1487477"/>
    <s v="Fantasy|Thriller"/>
    <x v="917"/>
    <s v="http://www.imdb.com/title/tt0403358/?ref_=fn_tt_tt_1"/>
    <s v="Russian"/>
    <s v="Russia"/>
    <n v="4200000"/>
    <n v="2004"/>
    <n v="6.5"/>
    <s v="Fantasy"/>
    <s v="Thriller"/>
    <m/>
    <m/>
    <n v="0.62237743249479749"/>
    <n v="1487477"/>
    <n v="-2712523"/>
    <n v="4200000"/>
  </r>
  <r>
    <s v="Mark L. Lester"/>
    <n v="98"/>
    <m/>
    <s v="Action|Crime|Drama|Thriller"/>
    <x v="918"/>
    <s v="http://www.imdb.com/title/tt0083739/?ref_=fn_tt_tt_1"/>
    <s v="English"/>
    <s v="Canada"/>
    <n v="4300000"/>
    <n v="1982"/>
    <n v="6.6"/>
    <s v="Action"/>
    <s v="Crime"/>
    <s v="Drama"/>
    <s v="Thriller"/>
    <n v="0.62229702532367948"/>
    <n v="25035665"/>
    <n v="20735665"/>
    <n v="4300000"/>
  </r>
  <r>
    <s v="Milos Forman"/>
    <n v="133"/>
    <n v="112000000"/>
    <s v="Drama"/>
    <x v="919"/>
    <s v="http://www.imdb.com/title/tt0073486/?ref_=fn_tt_tt_1"/>
    <s v="English"/>
    <s v="USA"/>
    <n v="4400000"/>
    <n v="1975"/>
    <n v="8.6999999999999993"/>
    <s v="Drama"/>
    <m/>
    <m/>
    <m/>
    <n v="0.62229702532367948"/>
    <n v="112000000"/>
    <n v="107600000"/>
    <n v="4400000"/>
  </r>
  <r>
    <s v="Peter DeLuise"/>
    <n v="85"/>
    <m/>
    <s v="Comedy"/>
    <x v="920"/>
    <s v="http://www.imdb.com/title/tt4386242/?ref_=fn_tt_tt_1"/>
    <s v="English"/>
    <s v="USA"/>
    <n v="4400000"/>
    <n v="2015"/>
    <n v="5.9"/>
    <s v="Comedy"/>
    <m/>
    <m/>
    <m/>
    <n v="0.62264749617104842"/>
    <n v="25035665"/>
    <n v="20635665"/>
    <n v="4400000"/>
  </r>
  <r>
    <s v="Mel Brooks"/>
    <n v="87"/>
    <m/>
    <s v="Comedy|Romance"/>
    <x v="921"/>
    <s v="http://www.imdb.com/title/tt0075222/?ref_=fn_tt_tt_1"/>
    <s v="English"/>
    <s v="USA"/>
    <n v="4400000"/>
    <n v="1976"/>
    <n v="6.7"/>
    <s v="Comedy"/>
    <s v="Romance"/>
    <m/>
    <m/>
    <n v="0.62264749617104842"/>
    <n v="25035665"/>
    <n v="20635665"/>
    <n v="4400000"/>
  </r>
  <r>
    <s v="Raja Menon"/>
    <n v="130"/>
    <m/>
    <s v="Action|Drama|History|Thriller|War"/>
    <x v="922"/>
    <s v="http://www.imdb.com/title/tt4387040/?ref_=fn_tt_tt_1"/>
    <s v="Hindi"/>
    <s v="India"/>
    <n v="4400000"/>
    <n v="2016"/>
    <n v="8.5"/>
    <s v="Action"/>
    <s v="Drama"/>
    <s v="History"/>
    <s v="Thriller"/>
    <n v="0.62264749617104842"/>
    <n v="25035665"/>
    <n v="20635665"/>
    <n v="4400000"/>
  </r>
  <r>
    <s v="Alfred Hitchcock"/>
    <n v="120"/>
    <m/>
    <s v="Comedy|Thriller"/>
    <x v="923"/>
    <s v="http://www.imdb.com/title/tt0074512/?ref_=fn_tt_tt_1"/>
    <s v="English"/>
    <s v="USA"/>
    <n v="4490375"/>
    <n v="1976"/>
    <n v="6.8"/>
    <s v="Comedy"/>
    <s v="Thriller"/>
    <m/>
    <m/>
    <n v="0.62264749617104842"/>
    <n v="25035665"/>
    <n v="20545290"/>
    <n v="4490375"/>
  </r>
  <r>
    <s v="Lone Scherfig"/>
    <n v="100"/>
    <n v="12574715"/>
    <s v="Drama"/>
    <x v="924"/>
    <s v="http://www.imdb.com/title/tt1174732/?ref_=fn_tt_tt_1"/>
    <s v="English"/>
    <s v="UK"/>
    <n v="4500000"/>
    <n v="2009"/>
    <n v="7.3"/>
    <s v="Drama"/>
    <m/>
    <m/>
    <m/>
    <n v="0.62264749617104842"/>
    <n v="12574715"/>
    <n v="8074715"/>
    <n v="4500000"/>
  </r>
  <r>
    <s v="Anton Corbijn"/>
    <n v="122"/>
    <n v="871577"/>
    <s v="Biography|Drama|Music"/>
    <x v="925"/>
    <s v="http://www.imdb.com/title/tt0421082/?ref_=fn_tt_tt_1"/>
    <s v="English"/>
    <s v="UK"/>
    <n v="4500000"/>
    <n v="2007"/>
    <n v="7.7"/>
    <s v="Biography"/>
    <s v="Drama"/>
    <s v="Music"/>
    <m/>
    <n v="0.62258996098936303"/>
    <n v="871577"/>
    <n v="-3628423"/>
    <n v="4500000"/>
  </r>
  <r>
    <s v="Chuck Russell"/>
    <n v="88"/>
    <n v="44793200"/>
    <s v="Action|Fantasy|Horror|Thriller"/>
    <x v="926"/>
    <s v="http://www.imdb.com/title/tt0093629/?ref_=fn_tt_tt_1"/>
    <s v="English"/>
    <s v="USA"/>
    <n v="4500000"/>
    <n v="1987"/>
    <n v="6.6"/>
    <s v="Action"/>
    <s v="Fantasy"/>
    <s v="Horror"/>
    <s v="Thriller"/>
    <n v="0.62250882090153514"/>
    <n v="44793200"/>
    <n v="40293200"/>
    <n v="4500000"/>
  </r>
  <r>
    <s v="Patty Jenkins"/>
    <n v="109"/>
    <n v="34468224"/>
    <s v="Biography|Crime|Drama|Thriller"/>
    <x v="927"/>
    <s v="http://www.imdb.com/title/tt0340855/?ref_=fn_tt_tt_1"/>
    <s v="English"/>
    <s v="USA"/>
    <n v="4500000"/>
    <n v="2003"/>
    <n v="7.3"/>
    <s v="Biography"/>
    <s v="Crime"/>
    <s v="Drama"/>
    <s v="Thriller"/>
    <n v="0.62254260546250706"/>
    <n v="34468224"/>
    <n v="29968224"/>
    <n v="4500000"/>
  </r>
  <r>
    <s v="Ice Cube"/>
    <n v="104"/>
    <n v="23031390"/>
    <s v="Comedy|Drama"/>
    <x v="928"/>
    <s v="http://www.imdb.com/title/tt0119905/?ref_=fn_tt_tt_1"/>
    <s v="English"/>
    <s v="USA"/>
    <n v="4500000"/>
    <n v="1998"/>
    <n v="5.6"/>
    <s v="Comedy"/>
    <s v="Drama"/>
    <m/>
    <m/>
    <n v="0.62254286446404206"/>
    <n v="23031390"/>
    <n v="18531390"/>
    <n v="4500000"/>
  </r>
  <r>
    <s v="Hugh Wilson"/>
    <n v="96"/>
    <n v="81200000"/>
    <s v="Comedy"/>
    <x v="929"/>
    <s v="http://www.imdb.com/title/tt0087928/?ref_=fn_tt_tt_1"/>
    <s v="English"/>
    <s v="USA"/>
    <n v="4500000"/>
    <n v="1984"/>
    <n v="6.7"/>
    <s v="Comedy"/>
    <m/>
    <m/>
    <m/>
    <n v="0.6225106087299237"/>
    <n v="81200000"/>
    <n v="76700000"/>
    <n v="4500000"/>
  </r>
  <r>
    <s v="Randal Kleiser"/>
    <n v="104"/>
    <m/>
    <s v="Adventure|Drama|Romance"/>
    <x v="930"/>
    <s v="http://www.imdb.com/title/tt0080453/?ref_=fn_tt_tt_1"/>
    <s v="English"/>
    <s v="USA"/>
    <n v="4500000"/>
    <n v="1980"/>
    <n v="5.7"/>
    <s v="Adventure"/>
    <s v="Drama"/>
    <s v="Romance"/>
    <m/>
    <n v="0.62269487137395862"/>
    <n v="25035665"/>
    <n v="20535665"/>
    <n v="4500000"/>
  </r>
  <r>
    <s v="Mike Newell"/>
    <n v="117"/>
    <n v="52700832"/>
    <s v="Comedy|Drama|Romance"/>
    <x v="931"/>
    <s v="http://www.imdb.com/title/tt0109831/?ref_=fn_tt_tt_1"/>
    <s v="English"/>
    <s v="UK"/>
    <n v="4500000"/>
    <n v="1994"/>
    <n v="7.1"/>
    <s v="Comedy"/>
    <s v="Drama"/>
    <s v="Romance"/>
    <m/>
    <n v="0.62269487137395862"/>
    <n v="52700832"/>
    <n v="48200832"/>
    <n v="4500000"/>
  </r>
  <r>
    <s v="Amy Heckerling"/>
    <n v="90"/>
    <m/>
    <s v="Comedy|Drama"/>
    <x v="932"/>
    <s v="http://www.imdb.com/title/tt0083929/?ref_=fn_tt_tt_1"/>
    <s v="English"/>
    <s v="USA"/>
    <n v="4500000"/>
    <n v="1982"/>
    <n v="7.2"/>
    <s v="Comedy"/>
    <s v="Drama"/>
    <m/>
    <m/>
    <n v="0.62275727262402647"/>
    <n v="25035665"/>
    <n v="20535665"/>
    <n v="4500000"/>
  </r>
  <r>
    <s v="John Huston"/>
    <n v="115"/>
    <m/>
    <s v="Adventure|Drama"/>
    <x v="933"/>
    <s v="http://www.imdb.com/title/tt0049513/?ref_=fn_tt_tt_1"/>
    <s v="English"/>
    <s v="USA"/>
    <n v="4500000"/>
    <n v="1956"/>
    <n v="7.4"/>
    <s v="Adventure"/>
    <s v="Drama"/>
    <m/>
    <m/>
    <n v="0.62275727262402647"/>
    <n v="25035665"/>
    <n v="20535665"/>
    <n v="4500000"/>
  </r>
  <r>
    <s v="Lana Wachowski"/>
    <n v="109"/>
    <n v="3798532"/>
    <s v="Crime|Drama|Romance|Thriller"/>
    <x v="934"/>
    <s v="http://www.imdb.com/title/tt0115736/?ref_=fn_tt_tt_1"/>
    <s v="English"/>
    <s v="USA"/>
    <n v="4500000"/>
    <n v="1996"/>
    <n v="7.4"/>
    <s v="Crime"/>
    <s v="Drama"/>
    <s v="Romance"/>
    <s v="Thriller"/>
    <n v="0.62275727262402647"/>
    <n v="3798532"/>
    <n v="-701468"/>
    <n v="4500000"/>
  </r>
  <r>
    <s v="Darren Aronofsky"/>
    <n v="102"/>
    <n v="3609278"/>
    <s v="Drama"/>
    <x v="935"/>
    <s v="http://www.imdb.com/title/tt0180093/?ref_=fn_tt_tt_1"/>
    <s v="English"/>
    <s v="USA"/>
    <n v="4500000"/>
    <n v="2000"/>
    <n v="8.4"/>
    <s v="Drama"/>
    <m/>
    <m/>
    <m/>
    <n v="0.62268136605616264"/>
    <n v="3609278"/>
    <n v="-890722"/>
    <n v="4500000"/>
  </r>
  <r>
    <s v="Oliver Stone"/>
    <n v="122"/>
    <m/>
    <s v="Drama|History|Thriller|War"/>
    <x v="936"/>
    <s v="http://www.imdb.com/title/tt0091886/?ref_=fn_tt_tt_1"/>
    <s v="English"/>
    <s v="UK"/>
    <n v="4500000"/>
    <n v="1986"/>
    <n v="7.5"/>
    <s v="Drama"/>
    <s v="History"/>
    <s v="Thriller"/>
    <s v="War"/>
    <n v="0.62260502022885866"/>
    <n v="25035665"/>
    <n v="20535665"/>
    <n v="4500000"/>
  </r>
  <r>
    <s v="Richard Kelly"/>
    <n v="133"/>
    <n v="727883"/>
    <s v="Drama|Sci-Fi|Thriller"/>
    <x v="937"/>
    <s v="http://www.imdb.com/title/tt0246578/?ref_=fn_tt_tt_1"/>
    <s v="English"/>
    <s v="USA"/>
    <n v="4500000"/>
    <n v="2001"/>
    <n v="8.1"/>
    <s v="Drama"/>
    <s v="Sci-Fi"/>
    <s v="Thriller"/>
    <m/>
    <n v="0.62260502022885866"/>
    <n v="727883"/>
    <n v="-3772117"/>
    <n v="4500000"/>
  </r>
  <r>
    <s v="Mike van Diem"/>
    <n v="122"/>
    <n v="713413"/>
    <s v="Crime|Drama|Mystery"/>
    <x v="938"/>
    <s v="http://www.imdb.com/title/tt0119448/?ref_=fn_tt_tt_1"/>
    <s v="Dutch"/>
    <s v="Netherlands"/>
    <n v="4500000"/>
    <n v="1997"/>
    <n v="7.8"/>
    <s v="Crime"/>
    <s v="Drama"/>
    <s v="Mystery"/>
    <m/>
    <n v="0.6225232583694601"/>
    <n v="713413"/>
    <n v="-3786587"/>
    <n v="4500000"/>
  </r>
  <r>
    <s v="Agnieszka Wojtowicz-Vosloo"/>
    <n v="104"/>
    <n v="108229"/>
    <s v="Drama|Horror|Mystery|Thriller"/>
    <x v="939"/>
    <s v="http://www.imdb.com/title/tt0838247/?ref_=fn_tt_tt_1"/>
    <s v="English"/>
    <s v="USA"/>
    <n v="4500000"/>
    <n v="2009"/>
    <n v="5.9"/>
    <s v="Drama"/>
    <s v="Horror"/>
    <s v="Mystery"/>
    <s v="Thriller"/>
    <n v="0.6224413841425559"/>
    <n v="108229"/>
    <n v="-4391771"/>
    <n v="4500000"/>
  </r>
  <r>
    <s v="Ernie Barbarash"/>
    <n v="103"/>
    <n v="8691"/>
    <s v="Action|Adventure"/>
    <x v="940"/>
    <s v="http://www.imdb.com/title/tt2295722/?ref_=fn_tt_tt_1"/>
    <s v="English"/>
    <s v="USA"/>
    <n v="4500000"/>
    <n v="2014"/>
    <n v="5.8"/>
    <s v="Action"/>
    <s v="Adventure"/>
    <m/>
    <m/>
    <n v="0.62235834078645746"/>
    <n v="8691"/>
    <n v="-4491309"/>
    <n v="4500000"/>
  </r>
  <r>
    <s v="Ivan Engler"/>
    <n v="112"/>
    <m/>
    <s v="Mystery|Sci-Fi|Thriller"/>
    <x v="941"/>
    <s v="http://www.imdb.com/title/tt0381940/?ref_=fn_tt_tt_1"/>
    <s v="German"/>
    <s v="Switzerland"/>
    <n v="4500000"/>
    <n v="2009"/>
    <n v="6.2"/>
    <s v="Mystery"/>
    <s v="Sci-Fi"/>
    <s v="Thriller"/>
    <m/>
    <n v="0.62227503233506765"/>
    <n v="25035665"/>
    <n v="20535665"/>
    <n v="4500000"/>
  </r>
  <r>
    <s v="Duane Journey"/>
    <n v="86"/>
    <m/>
    <s v="Comedy|Horror"/>
    <x v="942"/>
    <s v="http://www.imdb.com/title/tt2081194/?ref_=fn_tt_tt_1"/>
    <s v="English"/>
    <s v="USA"/>
    <n v="4500000"/>
    <n v="2013"/>
    <n v="4.3"/>
    <s v="Comedy"/>
    <s v="Horror"/>
    <m/>
    <m/>
    <n v="0.62227503233506765"/>
    <n v="25035665"/>
    <n v="20535665"/>
    <n v="4500000"/>
  </r>
  <r>
    <s v="Mora Stephens"/>
    <n v="103"/>
    <m/>
    <s v="Drama|Thriller"/>
    <x v="943"/>
    <s v="http://www.imdb.com/title/tt3346224/?ref_=fn_tt_tt_1"/>
    <s v="English"/>
    <s v="USA"/>
    <n v="4500000"/>
    <n v="2015"/>
    <n v="5.7"/>
    <s v="Drama"/>
    <s v="Thriller"/>
    <m/>
    <m/>
    <n v="0.62227503233506765"/>
    <n v="25035665"/>
    <n v="20535665"/>
    <n v="4500000"/>
  </r>
  <r>
    <s v="Jill Sprecher"/>
    <n v="104"/>
    <n v="3287435"/>
    <s v="Drama"/>
    <x v="944"/>
    <s v="http://www.imdb.com/title/tt0268690/?ref_=fn_tt_tt_1"/>
    <s v="English"/>
    <s v="USA"/>
    <n v="4500000"/>
    <n v="2001"/>
    <n v="7.1"/>
    <s v="Drama"/>
    <m/>
    <m/>
    <m/>
    <n v="0.62227503233506765"/>
    <n v="3287435"/>
    <n v="-1212565"/>
    <n v="4500000"/>
  </r>
  <r>
    <s v="Michel Leclerc"/>
    <n v="100"/>
    <n v="513836"/>
    <s v="Comedy|Drama|Romance"/>
    <x v="945"/>
    <s v="http://www.imdb.com/title/tt1646974/?ref_=fn_tt_tt_1"/>
    <s v="French"/>
    <s v="France"/>
    <n v="4600000"/>
    <n v="2010"/>
    <n v="7.2"/>
    <s v="Comedy"/>
    <s v="Drama"/>
    <s v="Romance"/>
    <m/>
    <n v="0.62219766164464241"/>
    <n v="513836"/>
    <n v="-4086164"/>
    <n v="4600000"/>
  </r>
  <r>
    <s v="Tom Kalin"/>
    <n v="97"/>
    <n v="434417"/>
    <s v="Drama"/>
    <x v="946"/>
    <s v="http://www.imdb.com/title/tt0379976/?ref_=fn_tt_tt_1"/>
    <s v="English"/>
    <s v="Spain"/>
    <n v="4600000"/>
    <n v="2007"/>
    <n v="5.9"/>
    <s v="Drama"/>
    <m/>
    <m/>
    <m/>
    <n v="0.62211524775405025"/>
    <n v="434417"/>
    <n v="-4165583"/>
    <n v="4600000"/>
  </r>
  <r>
    <s v="Sam Peckinpah"/>
    <n v="106"/>
    <m/>
    <s v="Biography|Drama|Romance|Western"/>
    <x v="947"/>
    <s v="http://www.imdb.com/title/tt0070518/?ref_=fn_tt_tt_1"/>
    <s v="English"/>
    <s v="USA"/>
    <n v="4638783"/>
    <n v="1973"/>
    <n v="7.4"/>
    <s v="Biography"/>
    <s v="Drama"/>
    <s v="Romance"/>
    <s v="Western"/>
    <n v="0.62203260467400001"/>
    <n v="25035665"/>
    <n v="20396882"/>
    <n v="4638783"/>
  </r>
  <r>
    <s v="Frank LaLoggia"/>
    <n v="118"/>
    <n v="1705139"/>
    <s v="Fantasy|Horror|Mystery|Thriller"/>
    <x v="948"/>
    <s v="http://www.imdb.com/title/tt0095484/?ref_=fn_tt_tt_1"/>
    <s v="English"/>
    <s v="USA"/>
    <n v="4700000"/>
    <n v="1988"/>
    <n v="6.7"/>
    <s v="Fantasy"/>
    <s v="Horror"/>
    <s v="Mystery"/>
    <s v="Thriller"/>
    <n v="0.62203260467400001"/>
    <n v="1705139"/>
    <n v="-2994861"/>
    <n v="4700000"/>
  </r>
  <r>
    <s v="Tobe Hooper"/>
    <n v="101"/>
    <n v="8025872"/>
    <s v="Comedy|Horror"/>
    <x v="949"/>
    <s v="http://www.imdb.com/title/tt0092076/?ref_=fn_tt_tt_1"/>
    <s v="English"/>
    <s v="USA"/>
    <n v="4700000"/>
    <n v="1986"/>
    <n v="5.5"/>
    <s v="Comedy"/>
    <s v="Horror"/>
    <m/>
    <m/>
    <n v="0.62195232808161172"/>
    <n v="8025872"/>
    <n v="3325872"/>
    <n v="4700000"/>
  </r>
  <r>
    <s v="Gabriela Tagliavini"/>
    <n v="87"/>
    <m/>
    <s v="Comedy"/>
    <x v="950"/>
    <s v="http://www.imdb.com/title/tt1547090/?ref_=fn_tt_tt_1"/>
    <s v="English"/>
    <s v="USA"/>
    <n v="4700000"/>
    <n v="2011"/>
    <n v="3.2"/>
    <s v="Comedy"/>
    <m/>
    <m/>
    <m/>
    <n v="0.62188425404090686"/>
    <n v="25035665"/>
    <n v="20335665"/>
    <n v="4700000"/>
  </r>
  <r>
    <s v="Analeine Cal y Mayor"/>
    <n v="92"/>
    <m/>
    <s v="Comedy|Drama"/>
    <x v="951"/>
    <s v="http://www.imdb.com/title/tt2091427/?ref_=fn_tt_tt_1"/>
    <s v="English"/>
    <s v="Mexico"/>
    <n v="4700000"/>
    <n v="2013"/>
    <n v="6.2"/>
    <s v="Comedy"/>
    <s v="Drama"/>
    <m/>
    <m/>
    <n v="0.62188425404090686"/>
    <n v="25035665"/>
    <n v="20335665"/>
    <n v="4700000"/>
  </r>
  <r>
    <s v="Wolfgang Becker"/>
    <n v="121"/>
    <n v="4063859"/>
    <s v="Drama|Romance"/>
    <x v="952"/>
    <s v="http://www.imdb.com/title/tt0301357/?ref_=fn_tt_tt_1"/>
    <s v="German"/>
    <s v="Germany"/>
    <n v="4800000"/>
    <n v="2003"/>
    <n v="7.7"/>
    <s v="Drama"/>
    <s v="Romance"/>
    <m/>
    <m/>
    <n v="0.62188425404090686"/>
    <n v="4063859"/>
    <n v="-736141"/>
    <n v="4800000"/>
  </r>
  <r>
    <s v="Eli Roth"/>
    <n v="93"/>
    <n v="47277326"/>
    <s v="Horror"/>
    <x v="953"/>
    <s v="http://www.imdb.com/title/tt0450278/?ref_=fn_tt_tt_1"/>
    <s v="English"/>
    <s v="USA"/>
    <n v="4800000"/>
    <n v="2005"/>
    <n v="5.9"/>
    <s v="Horror"/>
    <m/>
    <m/>
    <m/>
    <n v="0.62180836110533"/>
    <n v="47277326"/>
    <n v="42477326"/>
    <n v="4800000"/>
  </r>
  <r>
    <s v="Nicolas Winding Refn"/>
    <n v="90"/>
    <n v="778565"/>
    <s v="Crime|Drama"/>
    <x v="954"/>
    <s v="http://www.imdb.com/title/tt1602613/?ref_=fn_tt_tt_1"/>
    <s v="English"/>
    <s v="Denmark"/>
    <n v="4800000"/>
    <n v="2013"/>
    <n v="5.7"/>
    <s v="Crime"/>
    <s v="Drama"/>
    <m/>
    <m/>
    <n v="0.62184986694682498"/>
    <n v="778565"/>
    <n v="-4021435"/>
    <n v="4800000"/>
  </r>
  <r>
    <s v="Rodrigo GarcÃ­a"/>
    <n v="125"/>
    <n v="1110286"/>
    <s v="Drama|Romance"/>
    <x v="955"/>
    <s v="http://www.imdb.com/title/tt1121977/?ref_=fn_tt_tt_1"/>
    <s v="English"/>
    <s v="USA"/>
    <n v="4825000"/>
    <n v="2009"/>
    <n v="7.2"/>
    <s v="Drama"/>
    <s v="Romance"/>
    <m/>
    <m/>
    <n v="0.6217678119848995"/>
    <n v="1110286"/>
    <n v="-3714714"/>
    <n v="4825000"/>
  </r>
  <r>
    <s v="David F. Sandberg"/>
    <n v="81"/>
    <n v="56536016"/>
    <s v="Horror"/>
    <x v="956"/>
    <s v="http://www.imdb.com/title/tt4786282/?ref_=fn_tt_tt_1"/>
    <s v="English"/>
    <s v="USA"/>
    <n v="4900000"/>
    <n v="2016"/>
    <n v="6.9"/>
    <s v="Horror"/>
    <m/>
    <m/>
    <m/>
    <n v="0.62168630506392231"/>
    <n v="56536016"/>
    <n v="51636016"/>
    <n v="4900000"/>
  </r>
  <r>
    <s v="Terry Gilliam"/>
    <n v="103"/>
    <n v="42365600"/>
    <s v="Adventure|Comedy|Fantasy|Sci-Fi"/>
    <x v="957"/>
    <s v="http://www.imdb.com/title/tt0081633/?ref_=fn_tt_tt_1"/>
    <s v="English"/>
    <s v="UK"/>
    <n v="5000000"/>
    <n v="1981"/>
    <n v="7"/>
    <s v="Adventure"/>
    <s v="Comedy"/>
    <s v="Fantasy"/>
    <s v="Sci-Fi"/>
    <n v="0.62176175080355267"/>
    <n v="42365600"/>
    <n v="37365600"/>
    <n v="5000000"/>
  </r>
  <r>
    <s v="Tim Blake Nelson"/>
    <n v="95"/>
    <n v="16017403"/>
    <s v="Drama|Romance|Thriller"/>
    <x v="958"/>
    <s v="http://www.imdb.com/title/tt0184791/?ref_=fn_tt_tt_1"/>
    <s v="English"/>
    <s v="USA"/>
    <n v="5000000"/>
    <n v="2001"/>
    <n v="6.2"/>
    <s v="Drama"/>
    <s v="Romance"/>
    <s v="Thriller"/>
    <m/>
    <n v="0.62178588336858465"/>
    <n v="16017403"/>
    <n v="11017403"/>
    <n v="5000000"/>
  </r>
  <r>
    <s v="Joel Edgerton"/>
    <n v="108"/>
    <n v="43771291"/>
    <s v="Mystery|Thriller"/>
    <x v="959"/>
    <s v="http://www.imdb.com/title/tt4178092/?ref_=fn_tt_tt_1"/>
    <s v="English"/>
    <s v="USA"/>
    <n v="5000000"/>
    <n v="2015"/>
    <n v="7.1"/>
    <s v="Mystery"/>
    <s v="Thriller"/>
    <m/>
    <m/>
    <n v="0.62173527409333273"/>
    <n v="43771291"/>
    <n v="38771291"/>
    <n v="5000000"/>
  </r>
  <r>
    <s v="Derrick Borte"/>
    <n v="96"/>
    <n v="1474508"/>
    <s v="Comedy|Drama"/>
    <x v="960"/>
    <s v="http://www.imdb.com/title/tt1285309/?ref_=fn_tt_tt_1"/>
    <s v="English"/>
    <s v="USA"/>
    <n v="5000000"/>
    <n v="2009"/>
    <n v="6.5"/>
    <s v="Comedy"/>
    <s v="Drama"/>
    <m/>
    <m/>
    <n v="0.62176415220843839"/>
    <n v="1474508"/>
    <n v="-3525492"/>
    <n v="5000000"/>
  </r>
  <r>
    <s v="Jon Stewart"/>
    <n v="103"/>
    <n v="3093491"/>
    <s v="Biography|Drama"/>
    <x v="961"/>
    <s v="http://www.imdb.com/title/tt2752688/?ref_=fn_tt_tt_1"/>
    <s v="English"/>
    <s v="USA"/>
    <n v="5000000"/>
    <n v="2014"/>
    <n v="6.6"/>
    <s v="Biography"/>
    <s v="Drama"/>
    <m/>
    <m/>
    <n v="0.62168336006745006"/>
    <n v="3093491"/>
    <n v="-1906509"/>
    <n v="5000000"/>
  </r>
  <r>
    <s v="Christopher Smith"/>
    <n v="90"/>
    <n v="136432"/>
    <s v="Comedy|Horror|Thriller"/>
    <x v="962"/>
    <s v="http://www.imdb.com/title/tt0464196/?ref_=fn_tt_tt_1"/>
    <s v="English"/>
    <s v="UK"/>
    <n v="5000000"/>
    <n v="2006"/>
    <n v="6.6"/>
    <s v="Comedy"/>
    <s v="Horror"/>
    <s v="Thriller"/>
    <m/>
    <n v="0.62160544562796627"/>
    <n v="136432"/>
    <n v="-4863568"/>
    <n v="5000000"/>
  </r>
  <r>
    <s v="Katherine Dieckmann"/>
    <n v="90"/>
    <n v="92900"/>
    <s v="Comedy|Drama"/>
    <x v="963"/>
    <s v="http://www.imdb.com/title/tt1220220/?ref_=fn_tt_tt_1"/>
    <s v="English"/>
    <s v="USA"/>
    <n v="5000000"/>
    <n v="2009"/>
    <n v="4.7"/>
    <s v="Comedy"/>
    <s v="Drama"/>
    <m/>
    <m/>
    <n v="0.62152210923308482"/>
    <n v="92900"/>
    <n v="-4907100"/>
    <n v="5000000"/>
  </r>
  <r>
    <s v="Miguel Arteta"/>
    <n v="93"/>
    <n v="14015786"/>
    <s v="Drama|Romance"/>
    <x v="964"/>
    <s v="http://www.imdb.com/title/tt0279113/?ref_=fn_tt_tt_1"/>
    <s v="English"/>
    <s v="USA"/>
    <n v="5000000"/>
    <n v="2002"/>
    <n v="6.5"/>
    <s v="Drama"/>
    <s v="Romance"/>
    <m/>
    <m/>
    <n v="0.62143860780758375"/>
    <n v="14015786"/>
    <n v="9015786"/>
    <n v="5000000"/>
  </r>
  <r>
    <s v="Dennis Gansel"/>
    <n v="107"/>
    <m/>
    <s v="Drama|Thriller"/>
    <x v="965"/>
    <s v="http://www.imdb.com/title/tt1063669/?ref_=fn_tt_tt_1"/>
    <s v="German"/>
    <s v="Germany"/>
    <n v="5000000"/>
    <n v="2008"/>
    <n v="7.6"/>
    <s v="Drama"/>
    <s v="Thriller"/>
    <m/>
    <m/>
    <n v="0.62138304937637956"/>
    <n v="25035665"/>
    <n v="20035665"/>
    <n v="5000000"/>
  </r>
  <r>
    <s v="Jay Russell"/>
    <n v="95"/>
    <n v="34099640"/>
    <s v="Drama|Family|Sport"/>
    <x v="966"/>
    <s v="http://www.imdb.com/title/tt0156812/?ref_=fn_tt_tt_1"/>
    <s v="English"/>
    <s v="USA"/>
    <n v="5000000"/>
    <n v="2000"/>
    <n v="7"/>
    <s v="Drama"/>
    <s v="Family"/>
    <s v="Sport"/>
    <m/>
    <n v="0.62138304937637956"/>
    <n v="34099640"/>
    <n v="29099640"/>
    <n v="5000000"/>
  </r>
  <r>
    <s v="Gabriele Muccino"/>
    <n v="125"/>
    <n v="223878"/>
    <s v="Comedy|Drama|Romance"/>
    <x v="967"/>
    <s v="http://www.imdb.com/title/tt0323807/?ref_=fn_tt_tt_1"/>
    <s v="Italian"/>
    <s v="Italy"/>
    <n v="5000000"/>
    <n v="2003"/>
    <n v="6.5"/>
    <s v="Comedy"/>
    <s v="Drama"/>
    <s v="Romance"/>
    <m/>
    <n v="0.62138074997083637"/>
    <n v="223878"/>
    <n v="-4776122"/>
    <n v="5000000"/>
  </r>
  <r>
    <s v="Richard Linklater"/>
    <n v="99"/>
    <n v="9203192"/>
    <s v="Comedy|Crime|Drama"/>
    <x v="968"/>
    <s v="http://www.imdb.com/title/tt1704573/?ref_=fn_tt_tt_1"/>
    <s v="English"/>
    <s v="USA"/>
    <n v="5000000"/>
    <n v="2011"/>
    <n v="6.8"/>
    <s v="Comedy"/>
    <s v="Crime"/>
    <s v="Drama"/>
    <m/>
    <n v="0.62129727441367999"/>
    <n v="9203192"/>
    <n v="4203192"/>
    <n v="5000000"/>
  </r>
  <r>
    <s v="Ã‰mile Gaudreault"/>
    <n v="92"/>
    <n v="6239558"/>
    <s v="Comedy|Drama"/>
    <x v="969"/>
    <s v="http://www.imdb.com/title/tt0330602/?ref_=fn_tt_tt_1"/>
    <s v="English"/>
    <s v="Canada"/>
    <n v="5000000"/>
    <n v="2003"/>
    <n v="6.7"/>
    <s v="Comedy"/>
    <s v="Drama"/>
    <m/>
    <m/>
    <n v="0.62123103480289099"/>
    <n v="6239558"/>
    <n v="1239558"/>
    <n v="5000000"/>
  </r>
  <r>
    <s v="James Cox"/>
    <n v="104"/>
    <n v="1056102"/>
    <s v="Crime|Drama|Mystery|Thriller"/>
    <x v="970"/>
    <s v="http://www.imdb.com/title/tt0335563/?ref_=fn_tt_tt_1"/>
    <s v="English"/>
    <s v="USA"/>
    <n v="5000000"/>
    <n v="2003"/>
    <n v="6.6"/>
    <s v="Crime"/>
    <s v="Drama"/>
    <s v="Mystery"/>
    <s v="Thriller"/>
    <n v="0.62115867228985899"/>
    <n v="1056102"/>
    <n v="-3943898"/>
    <n v="5000000"/>
  </r>
  <r>
    <s v="James Wan"/>
    <n v="106"/>
    <n v="83574831"/>
    <s v="Fantasy|Horror|Thriller"/>
    <x v="971"/>
    <s v="http://www.imdb.com/title/tt2226417/?ref_=fn_tt_tt_1"/>
    <s v="English"/>
    <s v="USA"/>
    <n v="5000000"/>
    <n v="2013"/>
    <n v="6.6"/>
    <s v="Fantasy"/>
    <s v="Horror"/>
    <s v="Thriller"/>
    <m/>
    <n v="0.62107642905957339"/>
    <n v="83574831"/>
    <n v="78574831"/>
    <n v="5000000"/>
  </r>
  <r>
    <s v="Jeff Tremaine"/>
    <n v="87"/>
    <n v="64267897"/>
    <s v="Comedy|Documentary"/>
    <x v="972"/>
    <s v="http://www.imdb.com/title/tt0322802/?ref_=fn_tt_tt_1"/>
    <s v="English"/>
    <s v="USA"/>
    <n v="5000000"/>
    <n v="2002"/>
    <n v="6.6"/>
    <s v="Comedy"/>
    <s v="Documentary"/>
    <m/>
    <m/>
    <n v="0.62127040952211432"/>
    <n v="64267897"/>
    <n v="59267897"/>
    <n v="5000000"/>
  </r>
  <r>
    <s v="Henry Joost"/>
    <n v="94"/>
    <n v="104007828"/>
    <s v="Horror"/>
    <x v="973"/>
    <s v="http://www.imdb.com/title/tt1778304/?ref_=fn_tt_tt_1"/>
    <s v="English"/>
    <s v="USA"/>
    <n v="5000000"/>
    <n v="2011"/>
    <n v="5.8"/>
    <s v="Horror"/>
    <m/>
    <m/>
    <m/>
    <n v="0.62137691442064236"/>
    <n v="104007828"/>
    <n v="99007828"/>
    <n v="5000000"/>
  </r>
  <r>
    <s v="Stiles White"/>
    <n v="89"/>
    <n v="50820940"/>
    <s v="Fantasy|Horror"/>
    <x v="974"/>
    <s v="http://www.imdb.com/title/tt1204977/?ref_=fn_tt_tt_1"/>
    <s v="English"/>
    <s v="USA"/>
    <n v="5000000"/>
    <n v="2014"/>
    <n v="4.4000000000000004"/>
    <s v="Fantasy"/>
    <s v="Horror"/>
    <m/>
    <m/>
    <n v="0.62167933347402526"/>
    <n v="50820940"/>
    <n v="45820940"/>
    <n v="5000000"/>
  </r>
  <r>
    <s v="Eugenio Derbez"/>
    <n v="115"/>
    <n v="44456509"/>
    <s v="Comedy|Drama"/>
    <x v="975"/>
    <s v="http://www.imdb.com/title/tt2378281/?ref_=fn_tt_tt_1"/>
    <s v="Spanish"/>
    <s v="Mexico"/>
    <n v="5000000"/>
    <n v="2013"/>
    <n v="7.6"/>
    <s v="Comedy"/>
    <s v="Drama"/>
    <m/>
    <m/>
    <n v="0.62173330536009774"/>
    <n v="44456509"/>
    <n v="39456509"/>
    <n v="5000000"/>
  </r>
  <r>
    <s v="Henry Joost"/>
    <n v="96"/>
    <n v="53884821"/>
    <s v="Horror"/>
    <x v="976"/>
    <s v="http://www.imdb.com/title/tt2109184/?ref_=fn_tt_tt_1"/>
    <s v="English"/>
    <s v="USA"/>
    <n v="5000000"/>
    <n v="2012"/>
    <n v="4.5999999999999996"/>
    <s v="Horror"/>
    <m/>
    <m/>
    <m/>
    <n v="0.62176470070875045"/>
    <n v="53884821"/>
    <n v="48884821"/>
    <n v="5000000"/>
  </r>
  <r>
    <s v="Henry Koster"/>
    <n v="135"/>
    <n v="36000000"/>
    <s v="Drama|History"/>
    <x v="977"/>
    <s v="http://www.imdb.com/title/tt0046247/?ref_=fn_tt_tt_1"/>
    <s v="English"/>
    <s v="USA"/>
    <n v="5000000"/>
    <n v="1953"/>
    <n v="6.8"/>
    <s v="Drama"/>
    <s v="History"/>
    <m/>
    <m/>
    <n v="0.6218302222280101"/>
    <n v="36000000"/>
    <n v="31000000"/>
    <n v="5000000"/>
  </r>
  <r>
    <s v="Blake Edwards"/>
    <n v="113"/>
    <m/>
    <s v="Comedy|Crime|Mystery"/>
    <x v="978"/>
    <s v="http://www.imdb.com/title/tt0072081/?ref_=fn_tt_tt_1"/>
    <s v="English"/>
    <s v="UK"/>
    <n v="5000000"/>
    <n v="1975"/>
    <n v="7.1"/>
    <s v="Comedy"/>
    <s v="Crime"/>
    <s v="Mystery"/>
    <m/>
    <n v="0.62183396722448536"/>
    <n v="25035665"/>
    <n v="20035665"/>
    <n v="5000000"/>
  </r>
  <r>
    <s v="Richard Fleischer"/>
    <n v="127"/>
    <m/>
    <s v="Adventure|Drama|Family|Fantasy|Sci-Fi"/>
    <x v="979"/>
    <s v="http://www.imdb.com/title/tt0046672/?ref_=fn_tt_tt_1"/>
    <s v="English"/>
    <s v="USA"/>
    <n v="5000000"/>
    <n v="1954"/>
    <n v="7.2"/>
    <s v="Adventure"/>
    <s v="Drama"/>
    <s v="Family"/>
    <s v="Fantasy"/>
    <n v="0.62183396722448536"/>
    <n v="25035665"/>
    <n v="20035665"/>
    <n v="5000000"/>
  </r>
  <r>
    <s v="Christopher Landon"/>
    <n v="101"/>
    <n v="32453345"/>
    <s v="Fantasy|Horror|Thriller"/>
    <x v="980"/>
    <s v="http://www.imdb.com/title/tt2473682/?ref_=fn_tt_tt_1"/>
    <s v="English"/>
    <s v="USA"/>
    <n v="5000000"/>
    <n v="2014"/>
    <n v="5"/>
    <s v="Fantasy"/>
    <s v="Horror"/>
    <s v="Thriller"/>
    <m/>
    <n v="0.62183396722448536"/>
    <n v="32453345"/>
    <n v="27453345"/>
    <n v="5000000"/>
  </r>
  <r>
    <s v="David Lynch"/>
    <n v="124"/>
    <m/>
    <s v="Biography|Drama"/>
    <x v="981"/>
    <s v="http://www.imdb.com/title/tt0080678/?ref_=fn_tt_tt_1"/>
    <s v="English"/>
    <s v="USA"/>
    <n v="5000000"/>
    <n v="1980"/>
    <n v="8.1999999999999993"/>
    <s v="Biography"/>
    <s v="Drama"/>
    <m/>
    <m/>
    <n v="0.62182688644870865"/>
    <n v="25035665"/>
    <n v="20035665"/>
    <n v="5000000"/>
  </r>
  <r>
    <s v="Jean-Marc VallÃ©e"/>
    <n v="117"/>
    <n v="27296514"/>
    <s v="Biography|Drama"/>
    <x v="982"/>
    <s v="http://www.imdb.com/title/tt0790636/?ref_=fn_tt_tt_1"/>
    <s v="English"/>
    <s v="USA"/>
    <n v="5000000"/>
    <n v="2013"/>
    <n v="8"/>
    <s v="Biography"/>
    <s v="Drama"/>
    <m/>
    <m/>
    <n v="0.62182688644870865"/>
    <n v="27296514"/>
    <n v="22296514"/>
    <n v="5000000"/>
  </r>
  <r>
    <s v="Mike Flanagan"/>
    <n v="104"/>
    <n v="27689474"/>
    <s v="Horror|Mystery"/>
    <x v="983"/>
    <s v="http://www.imdb.com/title/tt2388715/?ref_=fn_tt_tt_1"/>
    <s v="English"/>
    <s v="USA"/>
    <n v="5000000"/>
    <n v="2013"/>
    <n v="6.5"/>
    <s v="Horror"/>
    <s v="Mystery"/>
    <m/>
    <m/>
    <n v="0.62180488728132977"/>
    <n v="27689474"/>
    <n v="22689474"/>
    <n v="5000000"/>
  </r>
  <r>
    <s v="Kevin Smith"/>
    <n v="97"/>
    <n v="24138847"/>
    <s v="Comedy"/>
    <x v="984"/>
    <s v="http://www.imdb.com/title/tt0424345/?ref_=fn_tt_tt_1"/>
    <s v="English"/>
    <s v="USA"/>
    <n v="5000000"/>
    <n v="2006"/>
    <n v="7.4"/>
    <s v="Comedy"/>
    <m/>
    <m/>
    <m/>
    <n v="0.62178397594664869"/>
    <n v="24138847"/>
    <n v="19138847"/>
    <n v="5000000"/>
  </r>
  <r>
    <s v="Stephen Daldry"/>
    <n v="110"/>
    <n v="21994911"/>
    <s v="Drama|Music"/>
    <x v="985"/>
    <s v="http://www.imdb.com/title/tt0249462/?ref_=fn_tt_tt_1"/>
    <s v="English"/>
    <s v="UK"/>
    <n v="5000000"/>
    <n v="2000"/>
    <n v="7.7"/>
    <s v="Drama"/>
    <s v="Music"/>
    <m/>
    <m/>
    <n v="0.62175329865693985"/>
    <n v="21994911"/>
    <n v="16994911"/>
    <n v="5000000"/>
  </r>
  <r>
    <s v="Nat Faxon"/>
    <n v="103"/>
    <n v="21501098"/>
    <s v="Comedy|Drama"/>
    <x v="986"/>
    <s v="http://www.imdb.com/title/tt1727388/?ref_=fn_tt_tt_1"/>
    <s v="English"/>
    <s v="USA"/>
    <n v="5000000"/>
    <n v="2013"/>
    <n v="7.4"/>
    <s v="Comedy"/>
    <s v="Drama"/>
    <m/>
    <m/>
    <n v="0.6217169358353507"/>
    <n v="21501098"/>
    <n v="16501098"/>
    <n v="5000000"/>
  </r>
  <r>
    <s v="George Jackson"/>
    <n v="94"/>
    <n v="19281235"/>
    <s v="Comedy|Drama|Music|Romance"/>
    <x v="987"/>
    <s v="http://www.imdb.com/title/tt0102065/?ref_=fn_tt_tt_1"/>
    <s v="English"/>
    <s v="USA"/>
    <n v="5000000"/>
    <n v="1991"/>
    <n v="5.0999999999999996"/>
    <s v="Comedy"/>
    <s v="Drama"/>
    <s v="Music"/>
    <s v="Romance"/>
    <n v="0.6216792629254787"/>
    <n v="19281235"/>
    <n v="14281235"/>
    <n v="5000000"/>
  </r>
  <r>
    <s v="Maurice Joyce"/>
    <n v="77"/>
    <n v="19421271"/>
    <s v="Animation|Comedy|Family"/>
    <x v="988"/>
    <s v="http://www.imdb.com/title/tt0187819/?ref_=fn_tt_tt_1"/>
    <s v="English"/>
    <s v="USA"/>
    <n v="5000000"/>
    <n v="1999"/>
    <n v="5"/>
    <s v="Animation"/>
    <s v="Comedy"/>
    <s v="Family"/>
    <m/>
    <n v="0.62163591370712878"/>
    <n v="19421271"/>
    <n v="14421271"/>
    <n v="5000000"/>
  </r>
  <r>
    <s v="Robert Duvall"/>
    <n v="134"/>
    <n v="20733485"/>
    <s v="Drama"/>
    <x v="989"/>
    <s v="http://www.imdb.com/title/tt0118632/?ref_=fn_tt_tt_1"/>
    <s v="English"/>
    <s v="USA"/>
    <n v="5000000"/>
    <n v="1997"/>
    <n v="7.2"/>
    <s v="Drama"/>
    <m/>
    <m/>
    <m/>
    <n v="0.62159287762069459"/>
    <n v="20733485"/>
    <n v="15733485"/>
    <n v="5000000"/>
  </r>
  <r>
    <s v="Frank Perry"/>
    <n v="129"/>
    <m/>
    <s v="Biography|Drama"/>
    <x v="990"/>
    <s v="http://www.imdb.com/title/tt0082766/?ref_=fn_tt_tt_1"/>
    <s v="English"/>
    <s v="USA"/>
    <n v="5000000"/>
    <n v="1981"/>
    <n v="6.7"/>
    <s v="Biography"/>
    <s v="Drama"/>
    <m/>
    <m/>
    <n v="0.62155312937355445"/>
    <n v="25035665"/>
    <n v="20035665"/>
    <n v="5000000"/>
  </r>
  <r>
    <s v="Jesse Peretz"/>
    <n v="90"/>
    <n v="24809547"/>
    <s v="Comedy|Drama"/>
    <x v="991"/>
    <s v="http://www.imdb.com/title/tt1637706/?ref_=fn_tt_tt_1"/>
    <s v="English"/>
    <s v="USA"/>
    <n v="5000000"/>
    <n v="2011"/>
    <n v="6.4"/>
    <s v="Comedy"/>
    <s v="Drama"/>
    <m/>
    <m/>
    <n v="0.62155312937355445"/>
    <n v="24809547"/>
    <n v="19809547"/>
    <n v="5000000"/>
  </r>
  <r>
    <s v="John Erick Dowdle"/>
    <n v="93"/>
    <n v="21197315"/>
    <s v="Horror|Mystery|Thriller"/>
    <x v="992"/>
    <s v="http://www.imdb.com/title/tt2870612/?ref_=fn_tt_tt_1"/>
    <s v="English"/>
    <s v="USA"/>
    <n v="5000000"/>
    <n v="2014"/>
    <n v="6.1"/>
    <s v="Horror"/>
    <s v="Mystery"/>
    <s v="Thriller"/>
    <m/>
    <n v="0.62152409609412873"/>
    <n v="21197315"/>
    <n v="16197315"/>
    <n v="5000000"/>
  </r>
  <r>
    <s v="Bille Woodruff"/>
    <n v="106"/>
    <n v="17382982"/>
    <s v="Drama|Thriller"/>
    <x v="993"/>
    <s v="http://www.imdb.com/title/tt2205401/?ref_=fn_tt_tt_1"/>
    <s v="Spanish"/>
    <s v="USA"/>
    <n v="5000000"/>
    <n v="2014"/>
    <n v="5.2"/>
    <s v="Drama"/>
    <s v="Thriller"/>
    <m/>
    <m/>
    <n v="0.62148547872086446"/>
    <n v="17382982"/>
    <n v="12382982"/>
    <n v="5000000"/>
  </r>
  <r>
    <s v="Richard Glatzer"/>
    <n v="101"/>
    <n v="18656400"/>
    <s v="Drama"/>
    <x v="994"/>
    <s v="http://www.imdb.com/title/tt3316960/?ref_=fn_tt_tt_1"/>
    <s v="English"/>
    <s v="USA"/>
    <n v="5000000"/>
    <n v="2014"/>
    <n v="7.5"/>
    <s v="Drama"/>
    <m/>
    <m/>
    <m/>
    <n v="0.62143725999503341"/>
    <n v="18656400"/>
    <n v="13656400"/>
    <n v="5000000"/>
  </r>
  <r>
    <s v="Michael Curtiz"/>
    <n v="139"/>
    <m/>
    <s v="Drama|History"/>
    <x v="995"/>
    <s v="http://www.imdb.com/title/tt0046949/?ref_=fn_tt_tt_1"/>
    <s v="English"/>
    <s v="USA"/>
    <n v="5000000"/>
    <n v="1954"/>
    <n v="6.6"/>
    <s v="Drama"/>
    <s v="History"/>
    <m/>
    <m/>
    <n v="0.62139213336105625"/>
    <n v="25035665"/>
    <n v="20035665"/>
    <n v="5000000"/>
  </r>
  <r>
    <s v="Bruce Malmuth"/>
    <n v="99"/>
    <m/>
    <s v="Action|Crime|Thriller"/>
    <x v="996"/>
    <s v="http://www.imdb.com/title/tt0082817/?ref_=fn_tt_tt_1"/>
    <s v="English"/>
    <s v="USA"/>
    <n v="5000000"/>
    <n v="1981"/>
    <n v="6.4"/>
    <s v="Action"/>
    <s v="Crime"/>
    <s v="Thriller"/>
    <m/>
    <n v="0.62139213336105625"/>
    <n v="25035665"/>
    <n v="20035665"/>
    <n v="5000000"/>
  </r>
  <r>
    <s v="Rob Hedden"/>
    <n v="100"/>
    <n v="14343976"/>
    <s v="Adventure|Horror"/>
    <x v="997"/>
    <s v="http://www.imdb.com/title/tt0097388/?ref_=fn_tt_tt_1"/>
    <s v="English"/>
    <s v="USA"/>
    <n v="5000000"/>
    <n v="1989"/>
    <n v="4.5"/>
    <s v="Adventure"/>
    <s v="Horror"/>
    <m/>
    <m/>
    <n v="0.62139213336105625"/>
    <n v="14343976"/>
    <n v="9343976"/>
    <n v="5000000"/>
  </r>
  <r>
    <s v="Joel Zwick"/>
    <n v="95"/>
    <n v="241437427"/>
    <s v="Comedy|Family|Romance"/>
    <x v="998"/>
    <s v="http://www.imdb.com/title/tt0259446/?ref_=fn_tt_tt_1"/>
    <s v="English"/>
    <s v="USA"/>
    <n v="5000000"/>
    <n v="2002"/>
    <n v="6.6"/>
    <s v="Comedy"/>
    <s v="Family"/>
    <s v="Romance"/>
    <m/>
    <n v="0.62133658944160075"/>
    <n v="241437427"/>
    <n v="236437427"/>
    <n v="5000000"/>
  </r>
  <r>
    <s v="Harmony Korine"/>
    <n v="94"/>
    <n v="14123773"/>
    <s v="Crime|Drama"/>
    <x v="999"/>
    <s v="http://www.imdb.com/title/tt2101441/?ref_=fn_tt_tt_1"/>
    <s v="English"/>
    <s v="USA"/>
    <n v="5000000"/>
    <n v="2012"/>
    <n v="5.3"/>
    <s v="Crime"/>
    <s v="Drama"/>
    <m/>
    <m/>
    <n v="0.62278321907713108"/>
    <n v="14123773"/>
    <n v="9123773"/>
    <n v="5000000"/>
  </r>
  <r>
    <s v="Joe Chappelle"/>
    <n v="93"/>
    <n v="15126948"/>
    <s v="Horror|Thriller"/>
    <x v="1000"/>
    <s v="http://www.imdb.com/title/tt0113253/?ref_=fn_tt_tt_1"/>
    <s v="English"/>
    <s v="USA"/>
    <n v="5000000"/>
    <n v="1995"/>
    <n v="4.9000000000000004"/>
    <s v="Horror"/>
    <s v="Thriller"/>
    <m/>
    <m/>
    <n v="0.62272740616206856"/>
    <n v="15126948"/>
    <n v="10126948"/>
    <n v="5000000"/>
  </r>
  <r>
    <s v="Mickey Liddell"/>
    <n v="82"/>
    <n v="13350177"/>
    <s v="Drama|Horror|Thriller"/>
    <x v="1001"/>
    <s v="http://www.imdb.com/title/tt1045655/?ref_=fn_tt_tt_1"/>
    <s v="English"/>
    <s v="USA"/>
    <n v="5000000"/>
    <n v="2008"/>
    <n v="3.8"/>
    <s v="Drama"/>
    <s v="Horror"/>
    <s v="Thriller"/>
    <m/>
    <n v="0.62267388757462827"/>
    <n v="13350177"/>
    <n v="8350177"/>
    <n v="5000000"/>
  </r>
  <r>
    <s v="John Sayles"/>
    <n v="135"/>
    <n v="13269963"/>
    <s v="Drama|Mystery"/>
    <x v="1002"/>
    <s v="http://www.imdb.com/title/tt0116905/?ref_=fn_tt_tt_1"/>
    <s v="English"/>
    <s v="USA"/>
    <n v="5000000"/>
    <n v="1996"/>
    <n v="7.6"/>
    <s v="Drama"/>
    <s v="Mystery"/>
    <m/>
    <m/>
    <n v="0.62261618589293599"/>
    <n v="13269963"/>
    <n v="8269963"/>
    <n v="5000000"/>
  </r>
  <r>
    <s v="Dwight H. Little"/>
    <n v="88"/>
    <n v="17768000"/>
    <s v="Horror|Thriller"/>
    <x v="1003"/>
    <s v="http://www.imdb.com/title/tt0095271/?ref_=fn_tt_tt_1"/>
    <s v="English"/>
    <s v="USA"/>
    <n v="5000000"/>
    <n v="1988"/>
    <n v="5.9"/>
    <s v="Horror"/>
    <s v="Thriller"/>
    <m/>
    <m/>
    <n v="0.62255824535715887"/>
    <n v="17768000"/>
    <n v="12768000"/>
    <n v="5000000"/>
  </r>
  <r>
    <s v="Fred Walton"/>
    <n v="89"/>
    <n v="12947763"/>
    <s v="Horror|Mystery"/>
    <x v="1004"/>
    <s v="http://www.imdb.com/title/tt0090655/?ref_=fn_tt_tt_1"/>
    <s v="English"/>
    <s v="USA"/>
    <n v="5000000"/>
    <n v="1986"/>
    <n v="6.2"/>
    <s v="Horror"/>
    <s v="Mystery"/>
    <m/>
    <m/>
    <n v="0.62251094418058361"/>
    <n v="12947763"/>
    <n v="7947763"/>
    <n v="5000000"/>
  </r>
  <r>
    <s v="Barry Levinson"/>
    <n v="110"/>
    <n v="14100000"/>
    <s v="Comedy|Drama"/>
    <x v="1005"/>
    <s v="http://www.imdb.com/title/tt0083833/?ref_=fn_tt_tt_1"/>
    <s v="English"/>
    <s v="USA"/>
    <n v="5000000"/>
    <n v="1982"/>
    <n v="7.2"/>
    <s v="Comedy"/>
    <s v="Drama"/>
    <m/>
    <m/>
    <n v="0.62245216232972755"/>
    <n v="14100000"/>
    <n v="9100000"/>
    <n v="5000000"/>
  </r>
  <r>
    <s v="Steve Carver"/>
    <n v="107"/>
    <n v="12200000"/>
    <s v="Action|Crime|Drama|Thriller|Western"/>
    <x v="1006"/>
    <s v="http://www.imdb.com/title/tt0085862/?ref_=fn_tt_tt_1"/>
    <s v="English"/>
    <s v="USA"/>
    <n v="5000000"/>
    <n v="1983"/>
    <n v="6.3"/>
    <s v="Action"/>
    <s v="Crime"/>
    <s v="Drama"/>
    <s v="Thriller"/>
    <n v="0.62239597999654517"/>
    <n v="12200000"/>
    <n v="7200000"/>
    <n v="5000000"/>
  </r>
  <r>
    <s v="Gonzalo LÃ³pez-Gallego"/>
    <n v="86"/>
    <n v="17683670"/>
    <s v="Horror|Mystery|Sci-Fi|Thriller"/>
    <x v="1007"/>
    <s v="http://www.imdb.com/title/tt1772240/?ref_=fn_tt_tt_1"/>
    <s v="English"/>
    <s v="USA"/>
    <n v="5000000"/>
    <n v="2011"/>
    <n v="5.2"/>
    <s v="Horror"/>
    <s v="Mystery"/>
    <s v="Sci-Fi"/>
    <s v="Thriller"/>
    <n v="0.62233538929733345"/>
    <n v="17683670"/>
    <n v="12683670"/>
    <n v="5000000"/>
  </r>
  <r>
    <s v="John Erick Dowdle"/>
    <n v="103"/>
    <n v="27285953"/>
    <s v="Action|Thriller"/>
    <x v="1008"/>
    <s v="http://www.imdb.com/title/tt1781922/?ref_=fn_tt_tt_1"/>
    <s v="English"/>
    <s v="USA"/>
    <n v="5000000"/>
    <n v="2015"/>
    <n v="6.8"/>
    <s v="Action"/>
    <s v="Thriller"/>
    <m/>
    <m/>
    <n v="0.62228768970846615"/>
    <n v="27285953"/>
    <n v="22285953"/>
    <n v="5000000"/>
  </r>
  <r>
    <s v="King Vidor"/>
    <n v="141"/>
    <m/>
    <s v="Drama|History|Romance|War"/>
    <x v="1009"/>
    <s v="http://www.imdb.com/title/tt0053290/?ref_=fn_tt_tt_1"/>
    <s v="English"/>
    <s v="USA"/>
    <n v="5000000"/>
    <n v="1959"/>
    <n v="6.2"/>
    <s v="Drama"/>
    <s v="History"/>
    <s v="Romance"/>
    <s v="War"/>
    <n v="0.6222653796590164"/>
    <n v="25035665"/>
    <n v="20035665"/>
    <n v="5000000"/>
  </r>
  <r>
    <s v="Michael Tiddes"/>
    <n v="92"/>
    <n v="11675178"/>
    <s v="Comedy"/>
    <x v="1010"/>
    <s v="http://www.imdb.com/title/tt4667094/?ref_=fn_tt_tt_1"/>
    <s v="English"/>
    <s v="USA"/>
    <n v="5000000"/>
    <n v="2016"/>
    <n v="3.5"/>
    <s v="Comedy"/>
    <m/>
    <m/>
    <m/>
    <n v="0.6222653796590164"/>
    <n v="11675178"/>
    <n v="6675178"/>
    <n v="5000000"/>
  </r>
  <r>
    <s v="Bille Woodruff"/>
    <n v="96"/>
    <n v="9658370"/>
    <s v="Comedy|Romance"/>
    <x v="1011"/>
    <s v="http://www.imdb.com/title/tt4871980/?ref_=fn_tt_tt_1"/>
    <s v="English"/>
    <s v="USA"/>
    <n v="5000000"/>
    <n v="2016"/>
    <n v="4.5"/>
    <s v="Comedy"/>
    <s v="Romance"/>
    <m/>
    <m/>
    <n v="0.62220346114001857"/>
    <n v="9658370"/>
    <n v="4658370"/>
    <n v="5000000"/>
  </r>
  <r>
    <s v="Mamoru Hosoda"/>
    <n v="82"/>
    <n v="9628751"/>
    <s v="Action|Adventure|Animation|Family|Sci-Fi"/>
    <x v="1012"/>
    <s v="http://www.imdb.com/title/tt0259974/?ref_=fn_tt_tt_1"/>
    <s v="English"/>
    <s v="USA"/>
    <n v="5000000"/>
    <n v="2000"/>
    <n v="5.9"/>
    <s v="Action"/>
    <s v="Adventure"/>
    <s v="Animation"/>
    <s v="Family"/>
    <n v="0.62213703722219671"/>
    <n v="9628751"/>
    <n v="4628751"/>
    <n v="5000000"/>
  </r>
  <r>
    <s v="Brian Dannelly"/>
    <n v="92"/>
    <n v="8786715"/>
    <s v="Comedy|Drama"/>
    <x v="1013"/>
    <s v="http://www.imdb.com/title/tt0332375/?ref_=fn_tt_tt_1"/>
    <s v="English"/>
    <s v="USA"/>
    <n v="5000000"/>
    <n v="2004"/>
    <n v="6.9"/>
    <s v="Comedy"/>
    <s v="Drama"/>
    <m/>
    <m/>
    <n v="0.62207048292777645"/>
    <n v="8786715"/>
    <n v="3786715"/>
    <n v="5000000"/>
  </r>
  <r>
    <s v="Richard Lester"/>
    <n v="106"/>
    <m/>
    <s v="Adventure|Drama|Romance"/>
    <x v="1014"/>
    <s v="http://www.imdb.com/title/tt0075147/?ref_=fn_tt_tt_1"/>
    <s v="English"/>
    <s v="USA"/>
    <n v="5000000"/>
    <n v="1976"/>
    <n v="6.6"/>
    <s v="Adventure"/>
    <s v="Drama"/>
    <s v="Romance"/>
    <m/>
    <n v="0.62200205053622004"/>
    <n v="25035665"/>
    <n v="20035665"/>
    <n v="5000000"/>
  </r>
  <r>
    <s v="J.S. Cardone"/>
    <n v="90"/>
    <n v="6755271"/>
    <s v="Horror|Thriller"/>
    <x v="1015"/>
    <s v="http://www.imdb.com/title/tt0245120/?ref_=fn_tt_tt_1"/>
    <s v="English"/>
    <s v="USA"/>
    <n v="5000000"/>
    <n v="2001"/>
    <n v="5.3"/>
    <s v="Horror"/>
    <s v="Thriller"/>
    <m/>
    <m/>
    <n v="0.62200205053622004"/>
    <n v="6755271"/>
    <n v="1755271"/>
    <n v="5000000"/>
  </r>
  <r>
    <s v="Guy Hamilton"/>
    <n v="126"/>
    <m/>
    <s v="Action|Drama|War"/>
    <x v="1016"/>
    <s v="http://www.imdb.com/title/tt0077572/?ref_=fn_tt_tt_1"/>
    <s v="English"/>
    <s v="UK"/>
    <n v="5000000"/>
    <n v="1978"/>
    <n v="6.3"/>
    <s v="Action"/>
    <s v="Drama"/>
    <s v="War"/>
    <m/>
    <n v="0.62192928609974529"/>
    <n v="25035665"/>
    <n v="20035665"/>
    <n v="5000000"/>
  </r>
  <r>
    <s v="Jay Levey"/>
    <n v="150"/>
    <n v="6157157"/>
    <s v="Comedy|Drama"/>
    <x v="1017"/>
    <s v="http://www.imdb.com/title/tt0098546/?ref_=fn_tt_tt_1"/>
    <s v="English"/>
    <s v="USA"/>
    <n v="5000000"/>
    <n v="1989"/>
    <n v="7"/>
    <s v="Comedy"/>
    <s v="Drama"/>
    <m/>
    <m/>
    <n v="0.62192928609974529"/>
    <n v="6157157"/>
    <n v="1157157"/>
    <n v="5000000"/>
  </r>
  <r>
    <s v="Tamara Jenkins"/>
    <n v="91"/>
    <n v="5480318"/>
    <s v="Comedy|Drama"/>
    <x v="1018"/>
    <s v="http://www.imdb.com/title/tt0120831/?ref_=fn_tt_tt_1"/>
    <s v="English"/>
    <s v="USA"/>
    <n v="5000000"/>
    <n v="1998"/>
    <n v="6.6"/>
    <s v="Comedy"/>
    <s v="Drama"/>
    <m/>
    <m/>
    <n v="0.62185522068245758"/>
    <n v="5480318"/>
    <n v="480318"/>
    <n v="5000000"/>
  </r>
  <r>
    <s v="Sergio Leone"/>
    <n v="145"/>
    <m/>
    <s v="Western"/>
    <x v="1019"/>
    <s v="http://www.imdb.com/title/tt0064116/?ref_=fn_tt_tt_1"/>
    <s v="English"/>
    <s v="Italy"/>
    <n v="5000000"/>
    <n v="1968"/>
    <n v="8.6"/>
    <s v="Western"/>
    <m/>
    <m/>
    <m/>
    <n v="0.62177970647508718"/>
    <n v="25035665"/>
    <n v="20035665"/>
    <n v="5000000"/>
  </r>
  <r>
    <s v="Jon Favreau"/>
    <n v="95"/>
    <n v="5308707"/>
    <s v="Comedy|Crime|Drama|Thriller"/>
    <x v="1020"/>
    <s v="http://www.imdb.com/title/tt0227005/?ref_=fn_tt_tt_1"/>
    <s v="English"/>
    <s v="USA"/>
    <n v="5000000"/>
    <n v="2001"/>
    <n v="6.4"/>
    <s v="Comedy"/>
    <s v="Crime"/>
    <s v="Drama"/>
    <s v="Thriller"/>
    <n v="0.62177970647508718"/>
    <n v="5308707"/>
    <n v="308707"/>
    <n v="5000000"/>
  </r>
  <r>
    <s v="Duncan Jones"/>
    <n v="97"/>
    <n v="5009677"/>
    <s v="Drama|Mystery|Sci-Fi"/>
    <x v="1021"/>
    <s v="http://www.imdb.com/title/tt1182345/?ref_=fn_tt_tt_1"/>
    <s v="English"/>
    <s v="UK"/>
    <n v="5000000"/>
    <n v="2009"/>
    <n v="7.9"/>
    <s v="Drama"/>
    <s v="Mystery"/>
    <s v="Sci-Fi"/>
    <m/>
    <n v="0.62170376830403784"/>
    <n v="5009677"/>
    <n v="9677"/>
    <n v="5000000"/>
  </r>
  <r>
    <s v="Ronan Chapalain"/>
    <n v="41"/>
    <n v="4074023"/>
    <s v="Documentary"/>
    <x v="1022"/>
    <s v="http://www.imdb.com/title/tt1529567/?ref_=fn_tt_tt_1"/>
    <s v="English"/>
    <s v="UK"/>
    <n v="5000000"/>
    <n v="2010"/>
    <n v="6.9"/>
    <s v="Documentary"/>
    <m/>
    <m/>
    <m/>
    <n v="0.62162715134256086"/>
    <n v="4074023"/>
    <n v="-925977"/>
    <n v="5000000"/>
  </r>
  <r>
    <s v="Atom Egoyan"/>
    <n v="112"/>
    <n v="4306697"/>
    <s v="Drama"/>
    <x v="1023"/>
    <s v="http://www.imdb.com/title/tt0120255/?ref_=fn_tt_tt_1"/>
    <s v="English"/>
    <s v="Canada"/>
    <n v="5000000"/>
    <n v="1997"/>
    <n v="7.7"/>
    <s v="Drama"/>
    <m/>
    <m/>
    <m/>
    <n v="0.62154859858564115"/>
    <n v="4306697"/>
    <n v="-693303"/>
    <n v="5000000"/>
  </r>
  <r>
    <s v="Randall Miller"/>
    <n v="110"/>
    <n v="4040588"/>
    <s v="Comedy|Drama"/>
    <x v="1024"/>
    <s v="http://www.imdb.com/title/tt0914797/?ref_=fn_tt_tt_1"/>
    <s v="English"/>
    <s v="USA"/>
    <n v="5000000"/>
    <n v="2008"/>
    <n v="6.8"/>
    <s v="Comedy"/>
    <s v="Drama"/>
    <m/>
    <m/>
    <n v="0.62147042165601252"/>
    <n v="4040588"/>
    <n v="-959412"/>
    <n v="5000000"/>
  </r>
  <r>
    <s v="Jerry Belson"/>
    <n v="87"/>
    <m/>
    <s v="Comedy|Music|Sci-Fi"/>
    <x v="1025"/>
    <s v="http://www.imdb.com/title/tt0084171/?ref_=fn_tt_tt_1"/>
    <s v="English"/>
    <s v="USA"/>
    <n v="5000000"/>
    <n v="1982"/>
    <n v="6.2"/>
    <s v="Comedy"/>
    <s v="Music"/>
    <s v="Sci-Fi"/>
    <m/>
    <n v="0.62139163757837623"/>
    <n v="25035665"/>
    <n v="20035665"/>
    <n v="5000000"/>
  </r>
  <r>
    <s v="Peter Jackson"/>
    <n v="108"/>
    <n v="3049135"/>
    <s v="Biography|Crime|Drama|Romance|Thriller"/>
    <x v="1026"/>
    <s v="http://www.imdb.com/title/tt0110005/?ref_=fn_tt_tt_1"/>
    <s v="English"/>
    <s v="New Zealand"/>
    <n v="5000000"/>
    <n v="1994"/>
    <n v="7.4"/>
    <s v="Biography"/>
    <s v="Crime"/>
    <s v="Drama"/>
    <s v="Romance"/>
    <n v="0.62139163757837623"/>
    <n v="3049135"/>
    <n v="-1950865"/>
    <n v="5000000"/>
  </r>
  <r>
    <s v="Michael Polish"/>
    <n v="121"/>
    <n v="4700361"/>
    <s v="Drama"/>
    <x v="1027"/>
    <s v="http://www.imdb.com/title/tt4337690/?ref_=fn_tt_tt_1"/>
    <s v="English"/>
    <s v="USA"/>
    <n v="5000000"/>
    <n v="2015"/>
    <n v="4.5999999999999996"/>
    <s v="Drama"/>
    <m/>
    <m/>
    <m/>
    <n v="0.62131083722199787"/>
    <n v="4700361"/>
    <n v="-299639"/>
    <n v="5000000"/>
  </r>
  <r>
    <s v="Dan Rush"/>
    <n v="97"/>
    <n v="2711210"/>
    <s v="Comedy|Drama"/>
    <x v="1028"/>
    <s v="http://www.imdb.com/title/tt1531663/?ref_=fn_tt_tt_1"/>
    <s v="English"/>
    <s v="USA"/>
    <n v="5000000"/>
    <n v="2010"/>
    <n v="6.4"/>
    <s v="Comedy"/>
    <s v="Drama"/>
    <m/>
    <m/>
    <n v="0.62123319312192649"/>
    <n v="2711210"/>
    <n v="-2288790"/>
    <n v="5000000"/>
  </r>
  <r>
    <s v="Jake Kasdan"/>
    <n v="116"/>
    <n v="1980338"/>
    <s v="Comedy|Crime|Drama|Mystery|Thriller"/>
    <x v="1029"/>
    <s v="http://www.imdb.com/title/tt0120906/?ref_=fn_tt_tt_1"/>
    <s v="English"/>
    <s v="USA"/>
    <n v="5000000"/>
    <n v="1998"/>
    <n v="7"/>
    <s v="Comedy"/>
    <s v="Crime"/>
    <s v="Drama"/>
    <s v="Mystery"/>
    <n v="0.6211515713915744"/>
    <n v="1980338"/>
    <n v="-3019662"/>
    <n v="5000000"/>
  </r>
  <r>
    <s v="Brad Anderson"/>
    <n v="94"/>
    <n v="1082044"/>
    <s v="Drama|Thriller"/>
    <x v="1030"/>
    <s v="http://www.imdb.com/title/tt0361862/?ref_=fn_tt_tt_1"/>
    <s v="English"/>
    <s v="Spain"/>
    <n v="5000000"/>
    <n v="2004"/>
    <n v="7.7"/>
    <s v="Drama"/>
    <s v="Thriller"/>
    <m/>
    <m/>
    <n v="0.62106846746065358"/>
    <n v="1082044"/>
    <n v="-3917956"/>
    <n v="5000000"/>
  </r>
  <r>
    <s v="Paul Schrader"/>
    <n v="103"/>
    <n v="1100000"/>
    <s v="Crime|Drama"/>
    <x v="1031"/>
    <s v="http://www.imdb.com/title/tt0102307/?ref_=fn_tt_tt_1"/>
    <s v="English"/>
    <s v="USA"/>
    <n v="5000000"/>
    <n v="1992"/>
    <n v="6.8"/>
    <s v="Crime"/>
    <s v="Drama"/>
    <m/>
    <m/>
    <n v="0.62098358610757709"/>
    <n v="1100000"/>
    <n v="-3900000"/>
    <n v="5000000"/>
  </r>
  <r>
    <s v="Michael Cuesta"/>
    <n v="112"/>
    <n v="2445646"/>
    <s v="Biography|Crime|Drama|Mystery|Thriller"/>
    <x v="1032"/>
    <s v="http://www.imdb.com/title/tt1216491/?ref_=fn_tt_tt_1"/>
    <s v="English"/>
    <s v="USA"/>
    <n v="5000000"/>
    <n v="2014"/>
    <n v="7"/>
    <s v="Biography"/>
    <s v="Crime"/>
    <s v="Drama"/>
    <s v="Mystery"/>
    <n v="0.62089864605692391"/>
    <n v="2445646"/>
    <n v="-2554354"/>
    <n v="5000000"/>
  </r>
  <r>
    <s v="John Cameron Mitchell"/>
    <n v="91"/>
    <n v="2221809"/>
    <s v="Drama"/>
    <x v="1033"/>
    <s v="http://www.imdb.com/title/tt0935075/?ref_=fn_tt_tt_1"/>
    <s v="English"/>
    <s v="USA"/>
    <n v="5000000"/>
    <n v="2010"/>
    <n v="7"/>
    <s v="Drama"/>
    <m/>
    <m/>
    <m/>
    <n v="0.620816158281004"/>
    <n v="2221809"/>
    <n v="-2778191"/>
    <n v="5000000"/>
  </r>
  <r>
    <s v="Fenton Bailey"/>
    <n v="98"/>
    <n v="296665"/>
    <s v="Biography|Crime|Drama|Thriller"/>
    <x v="1034"/>
    <s v="http://www.imdb.com/title/tt0320244/?ref_=fn_tt_tt_1"/>
    <s v="English"/>
    <s v="USA"/>
    <n v="5000000"/>
    <n v="2003"/>
    <n v="6.3"/>
    <s v="Biography"/>
    <s v="Crime"/>
    <s v="Drama"/>
    <s v="Thriller"/>
    <n v="0.62073315351202019"/>
    <n v="296665"/>
    <n v="-4703335"/>
    <n v="5000000"/>
  </r>
  <r>
    <s v="Jeremy Saulnier"/>
    <n v="95"/>
    <n v="3219029"/>
    <s v="Crime|Horror|Music|Thriller"/>
    <x v="1035"/>
    <s v="http://www.imdb.com/title/tt4062536/?ref_=fn_tt_tt_1"/>
    <s v="English"/>
    <s v="USA"/>
    <n v="5000000"/>
    <n v="2015"/>
    <n v="7.1"/>
    <s v="Crime"/>
    <s v="Horror"/>
    <s v="Music"/>
    <s v="Thriller"/>
    <n v="0.6206464510681422"/>
    <n v="3219029"/>
    <n v="-1780971"/>
    <n v="5000000"/>
  </r>
  <r>
    <s v="Billy Kent"/>
    <n v="88"/>
    <m/>
    <s v="Comedy|Drama|Romance"/>
    <x v="1036"/>
    <s v="http://www.imdb.com/title/tt0422861/?ref_=fn_tt_tt_1"/>
    <s v="English"/>
    <s v="USA"/>
    <n v="5000000"/>
    <n v="2006"/>
    <n v="5.6"/>
    <s v="Comedy"/>
    <s v="Drama"/>
    <s v="Romance"/>
    <m/>
    <n v="0.62056519028310753"/>
    <n v="25035665"/>
    <n v="20035665"/>
    <n v="5000000"/>
  </r>
  <r>
    <s v="James Manera"/>
    <n v="99"/>
    <n v="830210"/>
    <s v="Drama|Mystery|Sci-Fi"/>
    <x v="1037"/>
    <s v="http://www.imdb.com/title/tt2800038/?ref_=fn_tt_tt_1"/>
    <s v="English"/>
    <s v="USA"/>
    <n v="5000000"/>
    <n v="2014"/>
    <n v="4.4000000000000004"/>
    <s v="Drama"/>
    <s v="Mystery"/>
    <s v="Sci-Fi"/>
    <m/>
    <n v="0.62056519028310753"/>
    <n v="830210"/>
    <n v="-4169790"/>
    <n v="5000000"/>
  </r>
  <r>
    <s v="Kevin Spacey"/>
    <n v="97"/>
    <n v="326308"/>
    <s v="Crime|Drama|Thriller"/>
    <x v="1038"/>
    <s v="http://www.imdb.com/title/tt0115495/?ref_=fn_tt_tt_1"/>
    <s v="English"/>
    <s v="USA"/>
    <n v="5000000"/>
    <n v="1996"/>
    <n v="6.1"/>
    <s v="Crime"/>
    <s v="Drama"/>
    <s v="Thriller"/>
    <m/>
    <n v="0.62047928928875895"/>
    <n v="326308"/>
    <n v="-4673692"/>
    <n v="5000000"/>
  </r>
  <r>
    <s v="Nicholas Fackler"/>
    <n v="90"/>
    <n v="124720"/>
    <s v="Drama|Romance"/>
    <x v="1039"/>
    <s v="http://www.imdb.com/title/tt1150947/?ref_=fn_tt_tt_1"/>
    <s v="English"/>
    <s v="USA"/>
    <n v="5000000"/>
    <n v="2008"/>
    <n v="7.3"/>
    <s v="Drama"/>
    <s v="Romance"/>
    <m/>
    <m/>
    <n v="0.62039236097521888"/>
    <n v="124720"/>
    <n v="-4875280"/>
    <n v="5000000"/>
  </r>
  <r>
    <s v="Matthew Hastings"/>
    <n v="95"/>
    <m/>
    <s v="Comedy|Horror|Sci-Fi"/>
    <x v="1040"/>
    <s v="http://www.imdb.com/title/tt0357585/?ref_=fn_tt_tt_1"/>
    <s v="English"/>
    <s v="Canada"/>
    <n v="5000000"/>
    <n v="2004"/>
    <n v="4.5999999999999996"/>
    <s v="Comedy"/>
    <s v="Horror"/>
    <s v="Sci-Fi"/>
    <m/>
    <n v="0.62030496628018406"/>
    <n v="25035665"/>
    <n v="20035665"/>
    <n v="5000000"/>
  </r>
  <r>
    <s v="M. Night Shyamalan"/>
    <n v="94"/>
    <n v="65069140"/>
    <s v="Horror|Thriller"/>
    <x v="1041"/>
    <s v="http://www.imdb.com/title/tt3567288/?ref_=fn_tt_tt_1"/>
    <s v="English"/>
    <s v="USA"/>
    <n v="5000000"/>
    <n v="2015"/>
    <n v="6.2"/>
    <s v="Horror"/>
    <s v="Thriller"/>
    <m/>
    <m/>
    <n v="0.62030496628018406"/>
    <n v="65069140"/>
    <n v="60069140"/>
    <n v="5000000"/>
  </r>
  <r>
    <s v="Brian De Palma"/>
    <n v="90"/>
    <n v="65087"/>
    <s v="Crime|Thriller|War"/>
    <x v="1042"/>
    <s v="http://www.imdb.com/title/tt0937237/?ref_=fn_tt_tt_1"/>
    <s v="English"/>
    <s v="USA"/>
    <n v="5000000"/>
    <n v="2007"/>
    <n v="6.2"/>
    <s v="Crime"/>
    <s v="Thriller"/>
    <s v="War"/>
    <m/>
    <n v="0.62041681844242669"/>
    <n v="65087"/>
    <n v="-4934913"/>
    <n v="5000000"/>
  </r>
  <r>
    <s v="Klaus Menzel"/>
    <n v="103"/>
    <n v="16066"/>
    <s v="Mystery|Romance|Thriller"/>
    <x v="1043"/>
    <s v="http://www.imdb.com/title/tt0305632/?ref_=fn_tt_tt_1"/>
    <s v="English"/>
    <s v="Germany"/>
    <n v="5000000"/>
    <n v="2004"/>
    <n v="3.3"/>
    <s v="Mystery"/>
    <s v="Romance"/>
    <s v="Thriller"/>
    <m/>
    <n v="0.6203292175158398"/>
    <n v="16066"/>
    <n v="-4983934"/>
    <n v="5000000"/>
  </r>
  <r>
    <s v="Oren Peli"/>
    <n v="91"/>
    <m/>
    <s v="Horror|Sci-Fi|Thriller"/>
    <x v="1044"/>
    <s v="http://www.imdb.com/title/tt1519461/?ref_=fn_tt_tt_1"/>
    <s v="English"/>
    <s v="USA"/>
    <n v="5000000"/>
    <n v="2015"/>
    <n v="4.2"/>
    <s v="Horror"/>
    <s v="Sci-Fi"/>
    <s v="Thriller"/>
    <m/>
    <n v="0.62024143008923605"/>
    <n v="25035665"/>
    <n v="20035665"/>
    <n v="5000000"/>
  </r>
  <r>
    <s v="Jaume BalaguerÃ³"/>
    <n v="102"/>
    <m/>
    <s v="Drama|Horror|Thriller"/>
    <x v="1045"/>
    <s v="http://www.imdb.com/title/tt1437358/?ref_=fn_tt_tt_1"/>
    <s v="Spanish"/>
    <s v="Spain"/>
    <n v="5000000"/>
    <n v="2011"/>
    <n v="7.2"/>
    <s v="Drama"/>
    <s v="Horror"/>
    <s v="Thriller"/>
    <m/>
    <n v="0.62024143008923605"/>
    <n v="25035665"/>
    <n v="20035665"/>
    <n v="5000000"/>
  </r>
  <r>
    <s v="Stephen Herek"/>
    <n v="87"/>
    <m/>
    <s v="Comedy|Drama|Fantasy"/>
    <x v="1046"/>
    <s v="http://www.imdb.com/title/tt1079444/?ref_=fn_tt_tt_1"/>
    <s v="English"/>
    <s v="USA"/>
    <n v="5000000"/>
    <n v="2009"/>
    <n v="6.1"/>
    <s v="Comedy"/>
    <s v="Drama"/>
    <s v="Fantasy"/>
    <m/>
    <n v="0.62024143008923605"/>
    <n v="25035665"/>
    <n v="20035665"/>
    <n v="5000000"/>
  </r>
  <r>
    <s v="William H. Macy"/>
    <n v="105"/>
    <n v="37440"/>
    <s v="Comedy|Drama|Music"/>
    <x v="1047"/>
    <s v="http://www.imdb.com/title/tt1798243/?ref_=fn_tt_tt_1"/>
    <s v="English"/>
    <s v="USA"/>
    <n v="5000000"/>
    <n v="2014"/>
    <n v="7.5"/>
    <s v="Comedy"/>
    <s v="Drama"/>
    <s v="Music"/>
    <m/>
    <n v="0.62024143008923605"/>
    <n v="37440"/>
    <n v="-4962560"/>
    <n v="5000000"/>
  </r>
  <r>
    <s v="Eric Bross"/>
    <n v="87"/>
    <m/>
    <s v="Crime|Drama|Thriller"/>
    <x v="1048"/>
    <s v="http://www.imdb.com/title/tt2063015/?ref_=fn_tt_tt_1"/>
    <s v="English"/>
    <s v="USA"/>
    <n v="5000000"/>
    <n v="2011"/>
    <n v="5.5"/>
    <s v="Crime"/>
    <s v="Drama"/>
    <s v="Thriller"/>
    <m/>
    <n v="0.62015358526709052"/>
    <n v="25035665"/>
    <n v="20035665"/>
    <n v="5000000"/>
  </r>
  <r>
    <s v="Paul Schrader"/>
    <n v="94"/>
    <m/>
    <s v="Drama|Thriller"/>
    <x v="1049"/>
    <s v="http://www.imdb.com/title/tt1274586/?ref_=fn_tt_tt_1"/>
    <s v="English"/>
    <s v="Bahamas"/>
    <n v="5000000"/>
    <n v="2014"/>
    <n v="4.4000000000000004"/>
    <s v="Drama"/>
    <s v="Thriller"/>
    <m/>
    <m/>
    <n v="0.62015358526709052"/>
    <n v="25035665"/>
    <n v="20035665"/>
    <n v="5000000"/>
  </r>
  <r>
    <s v="Vicky Jewson"/>
    <n v="109"/>
    <m/>
    <s v="Action|Drama|Thriller|War"/>
    <x v="1050"/>
    <s v="http://www.imdb.com/title/tt1554921/?ref_=fn_tt_tt_1"/>
    <s v="English"/>
    <s v="UK"/>
    <n v="5000000"/>
    <n v="2014"/>
    <n v="4.4000000000000004"/>
    <s v="Action"/>
    <s v="Drama"/>
    <s v="Thriller"/>
    <s v="War"/>
    <n v="0.62015358526709052"/>
    <n v="25035665"/>
    <n v="20035665"/>
    <n v="5000000"/>
  </r>
  <r>
    <s v="Peter Hyams"/>
    <n v="130"/>
    <m/>
    <s v="Action|Sci-Fi|Thriller"/>
    <x v="1051"/>
    <s v="http://www.imdb.com/title/tt0077294/?ref_=fn_tt_tt_1"/>
    <s v="English"/>
    <s v="USA"/>
    <n v="5000000"/>
    <n v="1977"/>
    <n v="6.8"/>
    <s v="Action"/>
    <s v="Sci-Fi"/>
    <s v="Thriller"/>
    <m/>
    <n v="0.62015358526709052"/>
    <n v="25035665"/>
    <n v="20035665"/>
    <n v="5000000"/>
  </r>
  <r>
    <s v="Marc Bennett"/>
    <m/>
    <m/>
    <s v="Comedy|Drama"/>
    <x v="1052"/>
    <s v="http://www.imdb.com/title/tt1717210/?ref_=fn_tt_tt_1"/>
    <s v="English"/>
    <s v="USA"/>
    <n v="5000000"/>
    <n v="2012"/>
    <n v="6.7"/>
    <s v="Comedy"/>
    <s v="Drama"/>
    <m/>
    <m/>
    <n v="0.62015358526709052"/>
    <n v="25035665"/>
    <n v="20035665"/>
    <n v="5000000"/>
  </r>
  <r>
    <s v="Mike Mayhall"/>
    <n v="88"/>
    <m/>
    <s v="Family"/>
    <x v="1053"/>
    <s v="http://www.imdb.com/title/tt4453560/?ref_=fn_tt_tt_1"/>
    <s v="English"/>
    <s v="USA"/>
    <n v="5000000"/>
    <n v="2015"/>
    <n v="8.6"/>
    <s v="Family"/>
    <m/>
    <m/>
    <m/>
    <n v="0.62015358526709052"/>
    <n v="25035665"/>
    <n v="20035665"/>
    <n v="5000000"/>
  </r>
  <r>
    <s v="Kevin Smith"/>
    <n v="88"/>
    <m/>
    <s v="Comedy|Fantasy|Horror|Thriller"/>
    <x v="1054"/>
    <s v="http://www.imdb.com/title/tt3838992/?ref_=fn_tt_tt_1"/>
    <s v="English"/>
    <s v="USA"/>
    <n v="5000000"/>
    <n v="2016"/>
    <n v="4.8"/>
    <s v="Comedy"/>
    <s v="Fantasy"/>
    <s v="Horror"/>
    <s v="Thriller"/>
    <n v="0.62015358526709052"/>
    <n v="25035665"/>
    <n v="20035665"/>
    <n v="5000000"/>
  </r>
  <r>
    <s v="Jeff Nichols"/>
    <n v="121"/>
    <n v="1729969"/>
    <s v="Drama|Thriller"/>
    <x v="1055"/>
    <s v="http://www.imdb.com/title/tt1675192/?ref_=fn_tt_tt_1"/>
    <s v="English"/>
    <s v="USA"/>
    <n v="5000000"/>
    <n v="2011"/>
    <n v="7.4"/>
    <s v="Drama"/>
    <s v="Thriller"/>
    <m/>
    <m/>
    <n v="0.62015358526709052"/>
    <n v="1729969"/>
    <n v="-3270031"/>
    <n v="5000000"/>
  </r>
  <r>
    <s v="Scott Foley"/>
    <n v="82"/>
    <m/>
    <s v="Comedy|Crime"/>
    <x v="1056"/>
    <s v="http://www.imdb.com/title/tt2980708/?ref_=fn_tt_tt_1"/>
    <s v="English"/>
    <s v="USA"/>
    <n v="5000000"/>
    <n v="2014"/>
    <n v="5.4"/>
    <s v="Comedy"/>
    <s v="Crime"/>
    <m/>
    <m/>
    <n v="0.62006881328604646"/>
    <n v="25035665"/>
    <n v="20035665"/>
    <n v="5000000"/>
  </r>
  <r>
    <s v="Leonard Farlinger"/>
    <n v="89"/>
    <m/>
    <s v="Western"/>
    <x v="1057"/>
    <s v="http://www.imdb.com/title/tt0903131/?ref_=fn_tt_tt_1"/>
    <s v="English"/>
    <s v="Canada"/>
    <n v="5000000"/>
    <n v="2007"/>
    <n v="5.3"/>
    <s v="Western"/>
    <m/>
    <m/>
    <m/>
    <n v="0.62006881328604646"/>
    <n v="25035665"/>
    <n v="20035665"/>
    <n v="5000000"/>
  </r>
  <r>
    <s v="Andrew Erwin"/>
    <n v="98"/>
    <n v="10429707"/>
    <s v="Comedy"/>
    <x v="1058"/>
    <s v="http://www.imdb.com/title/tt3014666/?ref_=fn_tt_tt_1"/>
    <s v="English"/>
    <s v="USA"/>
    <n v="5000000"/>
    <n v="2014"/>
    <n v="5.4"/>
    <s v="Comedy"/>
    <m/>
    <m/>
    <m/>
    <n v="0.62006881328604646"/>
    <n v="10429707"/>
    <n v="5429707"/>
    <n v="5000000"/>
  </r>
  <r>
    <s v="Ed Gass-Donnelly"/>
    <n v="93"/>
    <n v="15152879"/>
    <s v="Drama|Horror|Thriller"/>
    <x v="1059"/>
    <s v="http://www.imdb.com/title/tt2034139/?ref_=fn_tt_tt_1"/>
    <s v="English"/>
    <s v="France"/>
    <n v="5000000"/>
    <n v="2013"/>
    <n v="4"/>
    <s v="Drama"/>
    <s v="Horror"/>
    <s v="Thriller"/>
    <m/>
    <n v="0.6200019683909187"/>
    <n v="15152879"/>
    <n v="10152879"/>
    <n v="5000000"/>
  </r>
  <r>
    <s v="Kevin Carraway"/>
    <n v="88"/>
    <m/>
    <s v="Action|Thriller"/>
    <x v="1060"/>
    <s v="http://www.imdb.com/title/tt4340720/?ref_=fn_tt_tt_1"/>
    <s v="English"/>
    <s v="USA"/>
    <n v="5000000"/>
    <n v="2015"/>
    <n v="3.5"/>
    <s v="Action"/>
    <s v="Thriller"/>
    <m/>
    <m/>
    <n v="0.61994604860763047"/>
    <n v="25035665"/>
    <n v="20035665"/>
    <n v="5000000"/>
  </r>
  <r>
    <s v="Deon Taylor"/>
    <n v="88"/>
    <n v="143000"/>
    <s v="Horror|Thriller"/>
    <x v="1061"/>
    <s v="http://www.imdb.com/title/tt1148200/?ref_=fn_tt_tt_1"/>
    <s v="English"/>
    <s v="USA"/>
    <n v="5000000"/>
    <n v="2009"/>
    <n v="4.0999999999999996"/>
    <s v="Horror"/>
    <s v="Thriller"/>
    <m/>
    <m/>
    <n v="0.61994604860763047"/>
    <n v="143000"/>
    <n v="-4857000"/>
    <n v="5000000"/>
  </r>
  <r>
    <s v="Nae Caranfil"/>
    <n v="112"/>
    <m/>
    <s v="Comedy|Drama"/>
    <x v="1062"/>
    <s v="http://www.imdb.com/title/tt2017486/?ref_=fn_tt_tt_1"/>
    <s v="English"/>
    <s v="Romania"/>
    <n v="5000000"/>
    <n v="2014"/>
    <n v="7.1"/>
    <s v="Comedy"/>
    <s v="Drama"/>
    <m/>
    <m/>
    <n v="0.61985804921713028"/>
    <n v="25035665"/>
    <n v="20035665"/>
    <n v="5000000"/>
  </r>
  <r>
    <s v="Glen Morgan"/>
    <n v="60"/>
    <m/>
    <s v="Drama|Sci-Fi"/>
    <x v="1063"/>
    <s v="http://www.imdb.com/title/tt0112173/?ref_=fn_tt_tt_1"/>
    <s v="English"/>
    <s v="USA"/>
    <n v="5000000"/>
    <m/>
    <n v="7.7"/>
    <s v="Drama"/>
    <s v="Sci-Fi"/>
    <m/>
    <m/>
    <n v="0.61985804921713028"/>
    <n v="25035665"/>
    <n v="20035665"/>
    <n v="5000000"/>
  </r>
  <r>
    <s v="Harold Cronk"/>
    <n v="120"/>
    <n v="20773070"/>
    <s v="Drama"/>
    <x v="1064"/>
    <s v="http://www.imdb.com/title/tt4824308/?ref_=fn_tt_tt_1"/>
    <s v="English"/>
    <s v="USA"/>
    <n v="5000000"/>
    <n v="2016"/>
    <n v="3.4"/>
    <s v="Drama"/>
    <m/>
    <m/>
    <m/>
    <n v="0.61985804921713028"/>
    <n v="20773070"/>
    <n v="15773070"/>
    <n v="5000000"/>
  </r>
  <r>
    <s v="Jeannot Szwarc"/>
    <n v="103"/>
    <m/>
    <s v="Drama|Fantasy|Romance"/>
    <x v="1065"/>
    <s v="http://www.imdb.com/title/tt0081534/?ref_=fn_tt_tt_1"/>
    <s v="English"/>
    <s v="USA"/>
    <n v="5100000"/>
    <n v="1980"/>
    <n v="7.3"/>
    <s v="Drama"/>
    <s v="Fantasy"/>
    <s v="Romance"/>
    <m/>
    <n v="0.61981619957793122"/>
    <n v="25035665"/>
    <n v="19935665"/>
    <n v="5100000"/>
  </r>
  <r>
    <s v="David Wain"/>
    <n v="96"/>
    <n v="766487"/>
    <s v="Comedy|Romance"/>
    <x v="1066"/>
    <s v="http://www.imdb.com/title/tt0811106/?ref_=fn_tt_tt_1"/>
    <s v="English"/>
    <s v="USA"/>
    <n v="5250000"/>
    <n v="2007"/>
    <n v="5"/>
    <s v="Comedy"/>
    <s v="Romance"/>
    <m/>
    <m/>
    <n v="0.61981619957793122"/>
    <n v="766487"/>
    <n v="-4483513"/>
    <n v="5250000"/>
  </r>
  <r>
    <s v="CÃ©dric Klapisch"/>
    <n v="111"/>
    <n v="3895664"/>
    <s v="Comedy|Drama"/>
    <x v="1067"/>
    <s v="http://www.imdb.com/title/tt0283900/?ref_=fn_tt_tt_1"/>
    <s v="French"/>
    <s v="France"/>
    <n v="5300000"/>
    <n v="2002"/>
    <n v="7.3"/>
    <s v="Comedy"/>
    <s v="Drama"/>
    <m/>
    <m/>
    <n v="0.61972962389959785"/>
    <n v="3895664"/>
    <n v="-1404336"/>
    <n v="5300000"/>
  </r>
  <r>
    <s v="George Roy Hill"/>
    <n v="129"/>
    <n v="159600000"/>
    <s v="Comedy|Crime|Drama"/>
    <x v="1068"/>
    <s v="http://www.imdb.com/title/tt0070735/?ref_=fn_tt_tt_1"/>
    <s v="English"/>
    <s v="USA"/>
    <n v="5500000"/>
    <n v="1973"/>
    <n v="8.3000000000000007"/>
    <s v="Comedy"/>
    <s v="Crime"/>
    <s v="Drama"/>
    <m/>
    <n v="0.61964900154009106"/>
    <n v="159600000"/>
    <n v="154100000"/>
    <n v="5500000"/>
  </r>
  <r>
    <s v="Hugh Hudson"/>
    <n v="125"/>
    <n v="58800000"/>
    <s v="Biography|Drama|Sport"/>
    <x v="1069"/>
    <s v="http://www.imdb.com/title/tt0082158/?ref_=fn_tt_tt_1"/>
    <s v="English"/>
    <s v="UK"/>
    <n v="5500000"/>
    <n v="1981"/>
    <n v="7.2"/>
    <s v="Biography"/>
    <s v="Drama"/>
    <s v="Sport"/>
    <m/>
    <n v="0.62033168619124923"/>
    <n v="58800000"/>
    <n v="53300000"/>
    <n v="5500000"/>
  </r>
  <r>
    <s v="Darren Grant"/>
    <n v="116"/>
    <n v="50382128"/>
    <s v="Comedy|Drama|Romance"/>
    <x v="1070"/>
    <s v="http://www.imdb.com/title/tt0422093/?ref_=fn_tt_tt_1"/>
    <s v="English"/>
    <s v="USA"/>
    <n v="5500000"/>
    <n v="2005"/>
    <n v="5.6"/>
    <s v="Comedy"/>
    <s v="Drama"/>
    <s v="Romance"/>
    <m/>
    <n v="0.62041555242141566"/>
    <n v="50382128"/>
    <n v="44882128"/>
    <n v="5500000"/>
  </r>
  <r>
    <s v="Scott Hicks"/>
    <n v="105"/>
    <n v="35811509"/>
    <s v="Biography|Drama|Music|Romance"/>
    <x v="1071"/>
    <s v="http://www.imdb.com/title/tt0117631/?ref_=fn_tt_tt_1"/>
    <s v="English"/>
    <s v="Australia"/>
    <n v="5500000"/>
    <n v="1996"/>
    <n v="7.7"/>
    <s v="Biography"/>
    <s v="Drama"/>
    <s v="Music"/>
    <s v="Romance"/>
    <n v="0.62046688781937176"/>
    <n v="35811509"/>
    <n v="30311509"/>
    <n v="5500000"/>
  </r>
  <r>
    <s v="Clint Eastwood"/>
    <n v="105"/>
    <m/>
    <s v="Mystery|Western"/>
    <x v="1072"/>
    <s v="http://www.imdb.com/title/tt0068699/?ref_=fn_tt_tt_1"/>
    <s v="English"/>
    <s v="USA"/>
    <n v="5500000"/>
    <n v="1973"/>
    <n v="7.6"/>
    <s v="Mystery"/>
    <s v="Western"/>
    <m/>
    <m/>
    <n v="0.62046816556996254"/>
    <n v="25035665"/>
    <n v="19535665"/>
    <n v="5500000"/>
  </r>
  <r>
    <s v="Richard Eyre"/>
    <n v="91"/>
    <n v="1292119"/>
    <s v="Biography|Drama|Romance"/>
    <x v="1073"/>
    <s v="http://www.imdb.com/title/tt0280778/?ref_=fn_tt_tt_1"/>
    <s v="English"/>
    <s v="UK"/>
    <n v="5500000"/>
    <n v="2001"/>
    <n v="7.1"/>
    <s v="Biography"/>
    <s v="Drama"/>
    <s v="Romance"/>
    <m/>
    <n v="0.62046816556996254"/>
    <n v="1292119"/>
    <n v="-4207881"/>
    <n v="5500000"/>
  </r>
  <r>
    <s v="Christophe Barratier"/>
    <n v="97"/>
    <n v="3629758"/>
    <s v="Drama|Music"/>
    <x v="1074"/>
    <s v="http://www.imdb.com/title/tt0372824/?ref_=fn_tt_tt_1"/>
    <s v="French"/>
    <s v="France"/>
    <n v="5500000"/>
    <n v="2004"/>
    <n v="7.9"/>
    <s v="Drama"/>
    <s v="Music"/>
    <m/>
    <m/>
    <n v="0.62038288200490943"/>
    <n v="3629758"/>
    <n v="-1870242"/>
    <n v="5500000"/>
  </r>
  <r>
    <s v="James Toback"/>
    <n v="99"/>
    <n v="56007"/>
    <s v="Comedy|Crime|Drama|Romance|Thriller"/>
    <x v="1075"/>
    <s v="http://www.imdb.com/title/tt0242508/?ref_=fn_tt_tt_1"/>
    <s v="English"/>
    <s v="USA"/>
    <n v="5500000"/>
    <n v="2001"/>
    <n v="4.9000000000000004"/>
    <s v="Comedy"/>
    <s v="Crime"/>
    <s v="Drama"/>
    <s v="Romance"/>
    <n v="0.62030194116377491"/>
    <n v="56007"/>
    <n v="-5443993"/>
    <n v="5500000"/>
  </r>
  <r>
    <s v="Hitoshi Matsumoto"/>
    <n v="99"/>
    <n v="22770"/>
    <s v="Comedy|Drama"/>
    <x v="1076"/>
    <s v="http://www.imdb.com/title/tt2914838/?ref_=fn_tt_tt_1"/>
    <s v="Japanese"/>
    <s v="Japan"/>
    <n v="5500000"/>
    <n v="2013"/>
    <n v="6.1"/>
    <s v="Comedy"/>
    <s v="Drama"/>
    <m/>
    <m/>
    <n v="0.6202142111327219"/>
    <n v="22770"/>
    <n v="-5477230"/>
    <n v="5500000"/>
  </r>
  <r>
    <s v="Liv Ullmann"/>
    <n v="129"/>
    <m/>
    <s v="Drama|Romance"/>
    <x v="1077"/>
    <s v="http://www.imdb.com/title/tt2667960/?ref_=fn_tt_tt_1"/>
    <s v="English"/>
    <s v="Norway"/>
    <n v="5500000"/>
    <n v="2014"/>
    <n v="5.6"/>
    <s v="Drama"/>
    <s v="Romance"/>
    <m/>
    <m/>
    <n v="0.62012632417445168"/>
    <n v="25035665"/>
    <n v="19535665"/>
    <n v="5500000"/>
  </r>
  <r>
    <s v="John Sayles"/>
    <n v="141"/>
    <n v="3064356"/>
    <s v="Drama|Romance"/>
    <x v="1078"/>
    <s v="http://www.imdb.com/title/tt0286179/?ref_=fn_tt_tt_1"/>
    <s v="English"/>
    <s v="USA"/>
    <n v="5600000"/>
    <n v="2002"/>
    <n v="6.9"/>
    <s v="Drama"/>
    <s v="Romance"/>
    <m/>
    <m/>
    <n v="0.62012632417445168"/>
    <n v="3064356"/>
    <n v="-2535644"/>
    <n v="5600000"/>
  </r>
  <r>
    <s v="Preston A. Whitmore II"/>
    <n v="95"/>
    <n v="7009668"/>
    <s v="Action|Sport"/>
    <x v="1079"/>
    <s v="http://www.imdb.com/title/tt0473024/?ref_=fn_tt_tt_1"/>
    <s v="English"/>
    <s v="USA"/>
    <n v="5600000"/>
    <n v="2006"/>
    <n v="2.1"/>
    <s v="Action"/>
    <s v="Sport"/>
    <m/>
    <m/>
    <n v="0.62004416926383876"/>
    <n v="7009668"/>
    <n v="1409668"/>
    <n v="5600000"/>
  </r>
  <r>
    <s v="Jaume BalaguerÃ³"/>
    <n v="85"/>
    <n v="27024"/>
    <s v="Horror"/>
    <x v="1080"/>
    <s v="http://www.imdb.com/title/tt1245112/?ref_=fn_tt_tt_1"/>
    <s v="Spanish"/>
    <s v="Spain"/>
    <n v="5600000"/>
    <n v="2009"/>
    <n v="6.6"/>
    <s v="Horror"/>
    <m/>
    <m/>
    <m/>
    <n v="0.6199697799633791"/>
    <n v="27024"/>
    <n v="-5572976"/>
    <n v="5600000"/>
  </r>
  <r>
    <s v="David Cronenberg"/>
    <n v="89"/>
    <m/>
    <s v="Horror|Mystery|Sci-Fi|Thriller"/>
    <x v="1081"/>
    <s v="http://www.imdb.com/title/tt0086541/?ref_=fn_tt_tt_1"/>
    <s v="English"/>
    <s v="Canada"/>
    <n v="5952000"/>
    <n v="1983"/>
    <n v="7.3"/>
    <s v="Horror"/>
    <s v="Mystery"/>
    <s v="Sci-Fi"/>
    <s v="Thriller"/>
    <n v="0.61988180584336927"/>
    <n v="25035665"/>
    <n v="19083665"/>
    <n v="5952000"/>
  </r>
  <r>
    <s v="Fritz Lang"/>
    <n v="145"/>
    <n v="26435"/>
    <s v="Drama|Sci-Fi"/>
    <x v="1082"/>
    <s v="http://www.imdb.com/title/tt0017136/?ref_=fn_tt_tt_1"/>
    <s v="German"/>
    <s v="Germany"/>
    <n v="6000000"/>
    <n v="1927"/>
    <n v="8.3000000000000007"/>
    <s v="Drama"/>
    <s v="Sci-Fi"/>
    <m/>
    <m/>
    <n v="0.61988180584336927"/>
    <n v="26435"/>
    <n v="-5973565"/>
    <n v="6000000"/>
  </r>
  <r>
    <s v="Mark Brown"/>
    <n v="90"/>
    <n v="22235901"/>
    <s v="Comedy|Romance"/>
    <x v="1083"/>
    <s v="http://www.imdb.com/title/tt0269341/?ref_=fn_tt_tt_1"/>
    <s v="English"/>
    <s v="USA"/>
    <n v="6000000"/>
    <n v="2001"/>
    <n v="6.1"/>
    <s v="Comedy"/>
    <s v="Romance"/>
    <m/>
    <m/>
    <n v="0.61979447541304755"/>
    <n v="22235901"/>
    <n v="16235901"/>
    <n v="6000000"/>
  </r>
  <r>
    <s v="Guy Ritchie"/>
    <n v="104"/>
    <n v="30093107"/>
    <s v="Comedy|Crime"/>
    <x v="1084"/>
    <s v="http://www.imdb.com/title/tt0208092/?ref_=fn_tt_tt_1"/>
    <s v="English"/>
    <s v="UK"/>
    <n v="6000000"/>
    <n v="2000"/>
    <n v="8.3000000000000007"/>
    <s v="Comedy"/>
    <s v="Crime"/>
    <m/>
    <m/>
    <n v="0.61975558166648426"/>
    <n v="30093107"/>
    <n v="24093107"/>
    <n v="6000000"/>
  </r>
  <r>
    <s v="Tyler Perry"/>
    <n v="107"/>
    <n v="63231524"/>
    <s v="Comedy|Drama|Romance"/>
    <x v="1085"/>
    <s v="http://www.imdb.com/title/tt0455612/?ref_=fn_tt_tt_1"/>
    <s v="English"/>
    <s v="USA"/>
    <n v="6000000"/>
    <n v="2006"/>
    <n v="5"/>
    <s v="Comedy"/>
    <s v="Drama"/>
    <s v="Romance"/>
    <m/>
    <n v="0.61973832885109825"/>
    <n v="63231524"/>
    <n v="57231524"/>
    <n v="6000000"/>
  </r>
  <r>
    <s v="Elizabeth Banks"/>
    <n v="94"/>
    <n v="8828771"/>
    <s v="Comedy"/>
    <x v="1086"/>
    <s v="http://www.imdb.com/title/tt1333125/?ref_=fn_tt_tt_1"/>
    <s v="English"/>
    <s v="USA"/>
    <n v="6000000"/>
    <n v="2013"/>
    <n v="4.3"/>
    <s v="Comedy"/>
    <m/>
    <m/>
    <m/>
    <n v="0.61983836619966404"/>
    <n v="8828771"/>
    <n v="2828771"/>
    <n v="6000000"/>
  </r>
  <r>
    <s v="Kari Skogland"/>
    <n v="117"/>
    <m/>
    <s v="Drama|Thriller"/>
    <x v="1087"/>
    <s v="http://www.imdb.com/title/tt1097643/?ref_=fn_tt_tt_1"/>
    <s v="English"/>
    <s v="UK"/>
    <n v="6000000"/>
    <n v="2008"/>
    <n v="6.9"/>
    <s v="Drama"/>
    <s v="Thriller"/>
    <m/>
    <m/>
    <n v="0.61976784289774023"/>
    <n v="25035665"/>
    <n v="19035665"/>
    <n v="6000000"/>
  </r>
  <r>
    <s v="Richard Loncraine"/>
    <n v="104"/>
    <n v="2600000"/>
    <s v="Drama|War"/>
    <x v="1088"/>
    <s v="http://www.imdb.com/title/tt0114279/?ref_=fn_tt_tt_1"/>
    <s v="English"/>
    <s v="UK"/>
    <n v="6000000"/>
    <n v="1995"/>
    <n v="7.5"/>
    <s v="Drama"/>
    <s v="War"/>
    <m/>
    <m/>
    <n v="0.61976784289774023"/>
    <n v="2600000"/>
    <n v="-3400000"/>
    <n v="6000000"/>
  </r>
  <r>
    <s v="Siddharth Anand"/>
    <n v="153"/>
    <n v="872643"/>
    <s v="Comedy|Family|Romance"/>
    <x v="1089"/>
    <s v="http://www.imdb.com/title/tt0833553/?ref_=fn_tt_tt_1"/>
    <s v="Hindi"/>
    <s v="USA"/>
    <n v="6000000"/>
    <n v="2007"/>
    <n v="5.4"/>
    <s v="Comedy"/>
    <s v="Family"/>
    <s v="Romance"/>
    <m/>
    <n v="0.61968488252416842"/>
    <n v="872643"/>
    <n v="-5127357"/>
    <n v="6000000"/>
  </r>
  <r>
    <s v="Francis Ford Coppola"/>
    <n v="175"/>
    <n v="134821952"/>
    <s v="Crime|Drama"/>
    <x v="1090"/>
    <s v="http://www.imdb.com/title/tt0068646/?ref_=fn_tt_tt_1"/>
    <s v="English"/>
    <s v="USA"/>
    <n v="6000000"/>
    <n v="1972"/>
    <n v="9.1999999999999993"/>
    <s v="Crime"/>
    <s v="Drama"/>
    <m/>
    <m/>
    <n v="0.61959866245999717"/>
    <n v="134821952"/>
    <n v="128821952"/>
    <n v="6000000"/>
  </r>
  <r>
    <s v="Phillip Noyce"/>
    <n v="94"/>
    <n v="6165429"/>
    <s v="Adventure|Biography|Drama|History"/>
    <x v="1091"/>
    <s v="http://www.imdb.com/title/tt0252444/?ref_=fn_tt_tt_1"/>
    <s v="Aboriginal"/>
    <s v="Australia"/>
    <n v="6000000"/>
    <n v="2002"/>
    <n v="7.5"/>
    <s v="Adventure"/>
    <s v="Biography"/>
    <s v="Drama"/>
    <s v="History"/>
    <n v="0.62009540684131137"/>
    <n v="6165429"/>
    <n v="165429"/>
    <n v="6000000"/>
  </r>
  <r>
    <s v="John Singleton"/>
    <n v="112"/>
    <n v="57504069"/>
    <s v="Crime|Drama"/>
    <x v="1092"/>
    <s v="http://www.imdb.com/title/tt0101507/?ref_=fn_tt_tt_1"/>
    <s v="English"/>
    <s v="USA"/>
    <n v="6000000"/>
    <n v="1991"/>
    <n v="7.8"/>
    <s v="Crime"/>
    <s v="Drama"/>
    <m/>
    <m/>
    <n v="0.62001928638166859"/>
    <n v="57504069"/>
    <n v="51504069"/>
    <n v="6000000"/>
  </r>
  <r>
    <s v="Kevin Smith"/>
    <n v="123"/>
    <n v="2122561"/>
    <s v="Comedy|Romance"/>
    <x v="1093"/>
    <s v="http://www.imdb.com/title/tt0113749/?ref_=fn_tt_tt_1"/>
    <s v="English"/>
    <s v="USA"/>
    <n v="6000000"/>
    <n v="1995"/>
    <n v="7.2"/>
    <s v="Comedy"/>
    <s v="Romance"/>
    <m/>
    <m/>
    <n v="0.62009635363864946"/>
    <n v="2122561"/>
    <n v="-3877439"/>
    <n v="6000000"/>
  </r>
  <r>
    <s v="Randal Kleiser"/>
    <n v="110"/>
    <n v="181360000"/>
    <s v="Musical|Romance"/>
    <x v="1094"/>
    <s v="http://www.imdb.com/title/tt0077631/?ref_=fn_tt_tt_1"/>
    <s v="English"/>
    <s v="USA"/>
    <n v="6000000"/>
    <n v="1978"/>
    <n v="7.2"/>
    <s v="Musical"/>
    <s v="Romance"/>
    <m/>
    <m/>
    <n v="0.62001233642553555"/>
    <n v="181360000"/>
    <n v="175360000"/>
    <n v="6000000"/>
  </r>
  <r>
    <s v="Oliver Stone"/>
    <n v="120"/>
    <n v="137963328"/>
    <s v="Drama|War"/>
    <x v="1095"/>
    <s v="http://www.imdb.com/title/tt0091763/?ref_=fn_tt_tt_1"/>
    <s v="English"/>
    <s v="UK"/>
    <n v="6000000"/>
    <n v="1986"/>
    <n v="8.1"/>
    <s v="Drama"/>
    <s v="War"/>
    <m/>
    <m/>
    <n v="0.62087351804037105"/>
    <n v="137963328"/>
    <n v="131963328"/>
    <n v="6000000"/>
  </r>
  <r>
    <s v="Michael Moore"/>
    <n v="122"/>
    <n v="119078393"/>
    <s v="Documentary|Drama|War"/>
    <x v="1096"/>
    <s v="http://www.imdb.com/title/tt0361596/?ref_=fn_tt_tt_1"/>
    <s v="English"/>
    <s v="USA"/>
    <n v="6000000"/>
    <n v="2004"/>
    <n v="7.5"/>
    <s v="Documentary"/>
    <s v="Drama"/>
    <s v="War"/>
    <m/>
    <n v="0.62139430048067956"/>
    <n v="119078393"/>
    <n v="113078393"/>
    <n v="6000000"/>
  </r>
  <r>
    <s v="George Roy Hill"/>
    <n v="110"/>
    <n v="102308900"/>
    <s v="Biography|Crime|Drama|Western"/>
    <x v="1097"/>
    <s v="http://www.imdb.com/title/tt0064115/?ref_=fn_tt_tt_1"/>
    <s v="English"/>
    <s v="USA"/>
    <n v="6000000"/>
    <n v="1969"/>
    <n v="8.1"/>
    <s v="Biography"/>
    <s v="Crime"/>
    <s v="Drama"/>
    <s v="Western"/>
    <n v="0.62178933280618498"/>
    <n v="102308900"/>
    <n v="96308900"/>
    <n v="6000000"/>
  </r>
  <r>
    <s v="Robert Stevenson"/>
    <n v="139"/>
    <n v="102300000"/>
    <s v="Comedy|Family|Fantasy|Musical"/>
    <x v="1098"/>
    <s v="http://www.imdb.com/title/tt0058331/?ref_=fn_tt_tt_1"/>
    <s v="English"/>
    <s v="USA"/>
    <n v="6000000"/>
    <n v="1964"/>
    <n v="7.8"/>
    <s v="Comedy"/>
    <s v="Family"/>
    <s v="Fantasy"/>
    <s v="Musical"/>
    <n v="0.62208392816724023"/>
    <n v="102300000"/>
    <n v="96300000"/>
    <n v="6000000"/>
  </r>
  <r>
    <s v="Robert Redford"/>
    <n v="124"/>
    <n v="54800000"/>
    <s v="Drama"/>
    <x v="1099"/>
    <s v="http://www.imdb.com/title/tt0081283/?ref_=fn_tt_tt_1"/>
    <s v="English"/>
    <s v="USA"/>
    <n v="6000000"/>
    <n v="1980"/>
    <n v="7.8"/>
    <s v="Drama"/>
    <m/>
    <m/>
    <m/>
    <n v="0.62237877714320078"/>
    <n v="54800000"/>
    <n v="48800000"/>
    <n v="6000000"/>
  </r>
  <r>
    <s v="Jerome Robbins"/>
    <n v="152"/>
    <n v="43650000"/>
    <s v="Crime|Drama|Musical|Romance|Thriller"/>
    <x v="1100"/>
    <s v="http://www.imdb.com/title/tt0055614/?ref_=fn_tt_tt_1"/>
    <s v="English"/>
    <s v="USA"/>
    <n v="6000000"/>
    <n v="1961"/>
    <n v="7.6"/>
    <s v="Crime"/>
    <s v="Drama"/>
    <s v="Musical"/>
    <s v="Romance"/>
    <n v="0.62244639306931449"/>
    <n v="43650000"/>
    <n v="37650000"/>
    <n v="6000000"/>
  </r>
  <r>
    <s v="Harold Ramis"/>
    <n v="98"/>
    <n v="39800000"/>
    <s v="Comedy|Sport"/>
    <x v="1101"/>
    <s v="http://www.imdb.com/title/tt0080487/?ref_=fn_tt_tt_1"/>
    <s v="English"/>
    <s v="USA"/>
    <n v="6000000"/>
    <n v="1980"/>
    <n v="7.4"/>
    <s v="Comedy"/>
    <s v="Sport"/>
    <m/>
    <m/>
    <n v="0.62247318442381261"/>
    <n v="39800000"/>
    <n v="33800000"/>
    <n v="6000000"/>
  </r>
  <r>
    <s v="Gary Hardwick"/>
    <n v="106"/>
    <n v="27457409"/>
    <s v="Comedy|Drama"/>
    <x v="1102"/>
    <s v="http://www.imdb.com/title/tt0250274/?ref_=fn_tt_tt_1"/>
    <s v="English"/>
    <s v="USA"/>
    <n v="6000000"/>
    <n v="2001"/>
    <n v="6.3"/>
    <s v="Comedy"/>
    <s v="Drama"/>
    <m/>
    <m/>
    <n v="0.62248698914516754"/>
    <n v="27457409"/>
    <n v="21457409"/>
    <n v="6000000"/>
  </r>
  <r>
    <s v="Rick Famuyiwa"/>
    <n v="106"/>
    <n v="25047631"/>
    <s v="Comedy|Drama|Romance"/>
    <x v="1103"/>
    <s v="http://www.imdb.com/title/tt0161100/?ref_=fn_tt_tt_1"/>
    <s v="English"/>
    <s v="USA"/>
    <n v="6000000"/>
    <n v="1999"/>
    <n v="6.9"/>
    <s v="Comedy"/>
    <s v="Drama"/>
    <s v="Romance"/>
    <m/>
    <n v="0.62246288236360858"/>
    <n v="25047631"/>
    <n v="19047631"/>
    <n v="6000000"/>
  </r>
  <r>
    <s v="Bryan Singer"/>
    <n v="106"/>
    <n v="23272306"/>
    <s v="Crime|Drama|Mystery|Thriller"/>
    <x v="1104"/>
    <s v="http://www.imdb.com/title/tt0114814/?ref_=fn_tt_tt_1"/>
    <s v="English"/>
    <s v="USA"/>
    <n v="6000000"/>
    <n v="1995"/>
    <n v="8.6"/>
    <s v="Crime"/>
    <s v="Drama"/>
    <s v="Mystery"/>
    <s v="Thriller"/>
    <n v="0.62243203014643622"/>
    <n v="23272306"/>
    <n v="17272306"/>
    <n v="6000000"/>
  </r>
  <r>
    <s v="Walt Becker"/>
    <n v="94"/>
    <n v="21005329"/>
    <s v="Comedy|Romance"/>
    <x v="1105"/>
    <s v="http://www.imdb.com/title/tt0283111/?ref_=fn_tt_tt_1"/>
    <s v="English"/>
    <s v="Germany"/>
    <n v="6000000"/>
    <n v="2002"/>
    <n v="6.4"/>
    <s v="Comedy"/>
    <s v="Romance"/>
    <m/>
    <m/>
    <n v="0.62239633630289315"/>
    <n v="21005329"/>
    <n v="15005329"/>
    <n v="6000000"/>
  </r>
  <r>
    <s v="Darren Aronofsky"/>
    <n v="109"/>
    <n v="26236603"/>
    <s v="Drama|Sport"/>
    <x v="1106"/>
    <s v="http://www.imdb.com/title/tt1125849/?ref_=fn_tt_tt_1"/>
    <s v="English"/>
    <s v="USA"/>
    <n v="6000000"/>
    <n v="2008"/>
    <n v="7.9"/>
    <s v="Drama"/>
    <s v="Sport"/>
    <m/>
    <m/>
    <n v="0.62235463341700181"/>
    <n v="26236603"/>
    <n v="20236603"/>
    <n v="6000000"/>
  </r>
  <r>
    <s v="Christopher Guest"/>
    <n v="90"/>
    <n v="18621249"/>
    <s v="Comedy"/>
    <x v="1107"/>
    <s v="http://www.imdb.com/title/tt0218839/?ref_=fn_tt_tt_1"/>
    <s v="English"/>
    <s v="USA"/>
    <n v="6000000"/>
    <n v="2000"/>
    <n v="7.5"/>
    <s v="Comedy"/>
    <m/>
    <m/>
    <m/>
    <n v="0.62232699724610852"/>
    <n v="18621249"/>
    <n v="12621249"/>
    <n v="6000000"/>
  </r>
  <r>
    <s v="John Carpenter"/>
    <n v="106"/>
    <n v="25244700"/>
    <s v="Action|Sci-Fi"/>
    <x v="1108"/>
    <s v="http://www.imdb.com/title/tt0082340/?ref_=fn_tt_tt_1"/>
    <s v="English"/>
    <s v="UK"/>
    <n v="6000000"/>
    <n v="1981"/>
    <n v="7.2"/>
    <s v="Action"/>
    <s v="Sci-Fi"/>
    <m/>
    <m/>
    <n v="0.62227914613141333"/>
    <n v="25244700"/>
    <n v="19244700"/>
    <n v="6000000"/>
  </r>
  <r>
    <s v="Fred Savage"/>
    <n v="89"/>
    <n v="13235267"/>
    <s v="Comedy|Family"/>
    <x v="1109"/>
    <s v="http://www.imdb.com/title/tt0462244/?ref_=fn_tt_tt_1"/>
    <s v="English"/>
    <s v="USA"/>
    <n v="6000000"/>
    <n v="2007"/>
    <n v="2.9"/>
    <s v="Comedy"/>
    <s v="Family"/>
    <m/>
    <m/>
    <n v="0.62224869932724347"/>
    <n v="13235267"/>
    <n v="7235267"/>
    <n v="6000000"/>
  </r>
  <r>
    <s v="Donald Petrie"/>
    <n v="104"/>
    <n v="12793213"/>
    <s v="Comedy|Drama|Romance"/>
    <x v="1110"/>
    <s v="http://www.imdb.com/title/tt0095690/?ref_=fn_tt_tt_1"/>
    <s v="English"/>
    <s v="USA"/>
    <n v="6000000"/>
    <n v="1988"/>
    <n v="6.2"/>
    <s v="Comedy"/>
    <s v="Drama"/>
    <s v="Romance"/>
    <m/>
    <n v="0.62218781360384234"/>
    <n v="12793213"/>
    <n v="6793213"/>
    <n v="6000000"/>
  </r>
  <r>
    <s v="Rusty Cundieff"/>
    <n v="98"/>
    <n v="11797927"/>
    <s v="Comedy|Horror|Thriller"/>
    <x v="1111"/>
    <s v="http://www.imdb.com/title/tt0114609/?ref_=fn_tt_tt_1"/>
    <s v="English"/>
    <s v="USA"/>
    <n v="6000000"/>
    <n v="1995"/>
    <n v="6.1"/>
    <s v="Comedy"/>
    <s v="Horror"/>
    <s v="Thriller"/>
    <m/>
    <n v="0.6221258531704037"/>
    <n v="11797927"/>
    <n v="5797927"/>
    <n v="6000000"/>
  </r>
  <r>
    <s v="Kevin Macdonald"/>
    <n v="121"/>
    <n v="17605861"/>
    <s v="Biography|Drama|History|Thriller"/>
    <x v="1112"/>
    <s v="http://www.imdb.com/title/tt0455590/?ref_=fn_tt_tt_1"/>
    <s v="English"/>
    <s v="UK"/>
    <n v="6000000"/>
    <n v="2006"/>
    <n v="7.7"/>
    <s v="Biography"/>
    <s v="Drama"/>
    <s v="History"/>
    <s v="Thriller"/>
    <n v="0.62206157264009398"/>
    <n v="17605861"/>
    <n v="11605861"/>
    <n v="6000000"/>
  </r>
  <r>
    <s v="Jean-Jacques Mantello"/>
    <n v="42"/>
    <n v="7518876"/>
    <s v="Adventure|Documentary|Short"/>
    <x v="1113"/>
    <s v="http://www.imdb.com/title/tt0996382/?ref_=fn_tt_tt_1"/>
    <s v="English"/>
    <s v="UK"/>
    <n v="6000000"/>
    <n v="2008"/>
    <n v="6.5"/>
    <s v="Adventure"/>
    <s v="Documentary"/>
    <s v="Short"/>
    <m/>
    <n v="0.62201095255456429"/>
    <n v="7518876"/>
    <n v="1518876"/>
    <n v="6000000"/>
  </r>
  <r>
    <s v="Ed Harris"/>
    <n v="122"/>
    <n v="8596914"/>
    <s v="Biography|Drama"/>
    <x v="1114"/>
    <s v="http://www.imdb.com/title/tt0183659/?ref_=fn_tt_tt_1"/>
    <s v="English"/>
    <s v="USA"/>
    <n v="6000000"/>
    <n v="2000"/>
    <n v="7"/>
    <s v="Biography"/>
    <s v="Drama"/>
    <m/>
    <m/>
    <n v="0.62193726057411203"/>
    <n v="8596914"/>
    <n v="2596914"/>
    <n v="6000000"/>
  </r>
  <r>
    <s v="Risa Bramon Garcia"/>
    <n v="101"/>
    <n v="6851636"/>
    <s v="Comedy|Drama|Romance"/>
    <x v="1115"/>
    <s v="http://www.imdb.com/title/tt0137338/?ref_=fn_tt_tt_1"/>
    <s v="English"/>
    <s v="USA"/>
    <n v="6000000"/>
    <n v="1999"/>
    <n v="5.9"/>
    <s v="Comedy"/>
    <s v="Drama"/>
    <s v="Romance"/>
    <m/>
    <n v="0.62186576761554702"/>
    <n v="6851636"/>
    <n v="851636"/>
    <n v="6000000"/>
  </r>
  <r>
    <s v="Brian Klugman"/>
    <n v="102"/>
    <n v="11434867"/>
    <s v="Drama|Mystery|Romance|Thriller"/>
    <x v="1116"/>
    <s v="http://www.imdb.com/title/tt1840417/?ref_=fn_tt_tt_1"/>
    <s v="English"/>
    <s v="USA"/>
    <n v="6000000"/>
    <n v="2012"/>
    <n v="7.1"/>
    <s v="Drama"/>
    <s v="Mystery"/>
    <s v="Romance"/>
    <s v="Thriller"/>
    <n v="0.62179053530773598"/>
    <n v="11434867"/>
    <n v="5434867"/>
    <n v="6000000"/>
  </r>
  <r>
    <s v="Matt Piedmont"/>
    <n v="84"/>
    <n v="5895238"/>
    <s v="Comedy|Western"/>
    <x v="1117"/>
    <s v="http://www.imdb.com/title/tt1702425/?ref_=fn_tt_tt_1"/>
    <s v="Spanish"/>
    <s v="USA"/>
    <n v="6000000"/>
    <n v="2012"/>
    <n v="5.5"/>
    <s v="Comedy"/>
    <s v="Western"/>
    <m/>
    <m/>
    <n v="0.62172510478669052"/>
    <n v="5895238"/>
    <n v="-104762"/>
    <n v="6000000"/>
  </r>
  <r>
    <s v="Raymond De Felitta"/>
    <n v="104"/>
    <n v="6670712"/>
    <s v="Comedy|Drama"/>
    <x v="1118"/>
    <s v="http://www.imdb.com/title/tt1174730/?ref_=fn_tt_tt_1"/>
    <s v="English"/>
    <s v="USA"/>
    <n v="6000000"/>
    <n v="2009"/>
    <n v="7.4"/>
    <s v="Comedy"/>
    <s v="Drama"/>
    <m/>
    <m/>
    <n v="0.62164775857941834"/>
    <n v="6670712"/>
    <n v="670712"/>
    <n v="6000000"/>
  </r>
  <r>
    <s v="John Michael McDonagh"/>
    <n v="96"/>
    <n v="5359774"/>
    <s v="Comedy|Crime|Thriller"/>
    <x v="1119"/>
    <s v="http://www.imdb.com/title/tt1540133/?ref_=fn_tt_tt_1"/>
    <s v="English"/>
    <s v="Ireland"/>
    <n v="6000000"/>
    <n v="2011"/>
    <n v="7.3"/>
    <s v="Comedy"/>
    <s v="Crime"/>
    <s v="Thriller"/>
    <m/>
    <n v="0.62157191911661758"/>
    <n v="5359774"/>
    <n v="-640226"/>
    <n v="6000000"/>
  </r>
  <r>
    <s v="Sofia Coppola"/>
    <n v="90"/>
    <n v="4859475"/>
    <s v="Drama|Romance"/>
    <x v="1120"/>
    <s v="http://www.imdb.com/title/tt0159097/?ref_=fn_tt_tt_1"/>
    <s v="English"/>
    <s v="USA"/>
    <n v="6000000"/>
    <n v="1999"/>
    <n v="7.2"/>
    <s v="Drama"/>
    <s v="Romance"/>
    <m/>
    <m/>
    <n v="0.6214933245950206"/>
    <n v="4859475"/>
    <n v="-1140525"/>
    <n v="6000000"/>
  </r>
  <r>
    <s v="Zach Cregger"/>
    <n v="90"/>
    <n v="4542775"/>
    <s v="Comedy|Romance"/>
    <x v="1121"/>
    <s v="http://www.imdb.com/title/tt1151922/?ref_=fn_tt_tt_1"/>
    <s v="English"/>
    <s v="USA"/>
    <n v="6000000"/>
    <n v="2009"/>
    <n v="5.0999999999999996"/>
    <s v="Comedy"/>
    <s v="Romance"/>
    <m/>
    <m/>
    <n v="0.62141364174414093"/>
    <n v="4542775"/>
    <n v="-1457225"/>
    <n v="6000000"/>
  </r>
  <r>
    <s v="Zach Braff"/>
    <n v="106"/>
    <n v="3588432"/>
    <s v="Comedy|Drama"/>
    <x v="1122"/>
    <s v="http://www.imdb.com/title/tt2870708/?ref_=fn_tt_tt_1"/>
    <s v="English"/>
    <s v="USA"/>
    <n v="6000000"/>
    <n v="2014"/>
    <n v="6.7"/>
    <s v="Comedy"/>
    <s v="Drama"/>
    <m/>
    <m/>
    <n v="0.62133324198597173"/>
    <n v="3588432"/>
    <n v="-2411568"/>
    <n v="6000000"/>
  </r>
  <r>
    <s v="Mark Tarlov"/>
    <n v="96"/>
    <n v="4394936"/>
    <s v="Comedy|Drama|Fantasy|Romance"/>
    <x v="1123"/>
    <s v="http://www.imdb.com/title/tt0145893/?ref_=fn_tt_tt_1"/>
    <s v="English"/>
    <s v="Germany"/>
    <n v="6000000"/>
    <n v="1999"/>
    <n v="5.3"/>
    <s v="Comedy"/>
    <s v="Drama"/>
    <s v="Fantasy"/>
    <s v="Romance"/>
    <n v="0.62125087538844259"/>
    <n v="4394936"/>
    <n v="-1605064"/>
    <n v="6000000"/>
  </r>
  <r>
    <s v="John Cameron Mitchell"/>
    <n v="95"/>
    <n v="3029081"/>
    <s v="Comedy|Drama|Music|Musical"/>
    <x v="1124"/>
    <s v="http://www.imdb.com/title/tt0248845/?ref_=fn_tt_tt_1"/>
    <s v="English"/>
    <s v="USA"/>
    <n v="6000000"/>
    <n v="2001"/>
    <n v="7.8"/>
    <s v="Comedy"/>
    <s v="Drama"/>
    <s v="Music"/>
    <s v="Musical"/>
    <n v="0.62117000674513068"/>
    <n v="3029081"/>
    <n v="-2970919"/>
    <n v="6000000"/>
  </r>
  <r>
    <s v="Sheldon Lettich"/>
    <n v="99"/>
    <n v="3273588"/>
    <s v="Action|Drama"/>
    <x v="1125"/>
    <s v="http://www.imdb.com/title/tt0107750/?ref_=fn_tt_tt_1"/>
    <s v="English"/>
    <s v="USA"/>
    <n v="6000000"/>
    <n v="1993"/>
    <n v="6.7"/>
    <s v="Action"/>
    <s v="Drama"/>
    <m/>
    <m/>
    <n v="0.62108637446139148"/>
    <n v="3273588"/>
    <n v="-2726412"/>
    <n v="6000000"/>
  </r>
  <r>
    <s v="Billy Ray"/>
    <n v="99"/>
    <n v="2207975"/>
    <s v="Drama|History"/>
    <x v="1126"/>
    <s v="http://www.imdb.com/title/tt0323944/?ref_=fn_tt_tt_1"/>
    <s v="English"/>
    <s v="USA"/>
    <n v="6000000"/>
    <n v="2003"/>
    <n v="7.2"/>
    <s v="Drama"/>
    <s v="History"/>
    <m/>
    <m/>
    <n v="0.62100312471855001"/>
    <n v="2207975"/>
    <n v="-3792025"/>
    <n v="6000000"/>
  </r>
  <r>
    <s v="David Atkins"/>
    <n v="95"/>
    <n v="2025238"/>
    <s v="Comedy|Crime|Drama|Thriller"/>
    <x v="1127"/>
    <s v="http://www.imdb.com/title/tt0234354/?ref_=fn_tt_tt_1"/>
    <s v="English"/>
    <s v="USA"/>
    <n v="6000000"/>
    <n v="2001"/>
    <n v="5.8"/>
    <s v="Comedy"/>
    <s v="Crime"/>
    <s v="Drama"/>
    <s v="Thriller"/>
    <n v="0.62091773268817396"/>
    <n v="2025238"/>
    <n v="-3974762"/>
    <n v="6000000"/>
  </r>
  <r>
    <s v="Jonathan Levine"/>
    <n v="99"/>
    <n v="2077046"/>
    <s v="Comedy|Drama|Romance"/>
    <x v="1128"/>
    <s v="http://www.imdb.com/title/tt1082886/?ref_=fn_tt_tt_1"/>
    <s v="English"/>
    <s v="USA"/>
    <n v="6000000"/>
    <n v="2008"/>
    <n v="7"/>
    <s v="Comedy"/>
    <s v="Drama"/>
    <s v="Romance"/>
    <m/>
    <n v="0.62083189873485778"/>
    <n v="2077046"/>
    <n v="-3922954"/>
    <n v="6000000"/>
  </r>
  <r>
    <s v="Michael Crichton"/>
    <n v="110"/>
    <m/>
    <s v="Adventure|Crime|Drama|Thriller"/>
    <x v="1129"/>
    <s v="http://www.imdb.com/title/tt0079240/?ref_=fn_tt_tt_1"/>
    <s v="English"/>
    <s v="UK"/>
    <n v="6000000"/>
    <n v="1979"/>
    <n v="7"/>
    <s v="Adventure"/>
    <s v="Crime"/>
    <s v="Drama"/>
    <s v="Thriller"/>
    <n v="0.62074606832429802"/>
    <n v="25035665"/>
    <n v="19035665"/>
    <n v="6000000"/>
  </r>
  <r>
    <s v="Sylvio Tabet"/>
    <n v="107"/>
    <n v="869325"/>
    <s v="Action|Adventure|Fantasy|Sci-Fi"/>
    <x v="1130"/>
    <s v="http://www.imdb.com/title/tt0101412/?ref_=fn_tt_tt_1"/>
    <s v="English"/>
    <s v="USA"/>
    <n v="6000000"/>
    <n v="1991"/>
    <n v="3.8"/>
    <s v="Action"/>
    <s v="Adventure"/>
    <s v="Fantasy"/>
    <s v="Sci-Fi"/>
    <n v="0.62074606832429802"/>
    <n v="869325"/>
    <n v="-5130675"/>
    <n v="6000000"/>
  </r>
  <r>
    <s v="Rick Bieber"/>
    <n v="90"/>
    <n v="399611"/>
    <s v="Biography|Drama|Sport"/>
    <x v="1131"/>
    <s v="http://www.imdb.com/title/tt1130964/?ref_=fn_tt_tt_1"/>
    <s v="English"/>
    <s v="USA"/>
    <n v="6000000"/>
    <n v="2010"/>
    <n v="5.7"/>
    <s v="Biography"/>
    <s v="Drama"/>
    <s v="Sport"/>
    <m/>
    <n v="0.62065787169068831"/>
    <n v="399611"/>
    <n v="-5600389"/>
    <n v="6000000"/>
  </r>
  <r>
    <s v="Shana Feste"/>
    <n v="96"/>
    <n v="115862"/>
    <s v="Drama|Romance"/>
    <x v="1132"/>
    <s v="http://www.imdb.com/title/tt1226232/?ref_=fn_tt_tt_1"/>
    <s v="English"/>
    <s v="USA"/>
    <n v="6000000"/>
    <n v="2009"/>
    <n v="6.7"/>
    <s v="Drama"/>
    <s v="Romance"/>
    <m/>
    <m/>
    <n v="0.62056870755632076"/>
    <n v="115862"/>
    <n v="-5884138"/>
    <n v="6000000"/>
  </r>
  <r>
    <s v="Wayne Wang"/>
    <n v="104"/>
    <n v="1346503"/>
    <s v="Drama|History"/>
    <x v="1133"/>
    <s v="http://www.imdb.com/title/tt1541995/?ref_=fn_tt_tt_1"/>
    <s v="English"/>
    <s v="China"/>
    <n v="6000000"/>
    <n v="2011"/>
    <n v="6.1"/>
    <s v="Drama"/>
    <s v="History"/>
    <m/>
    <m/>
    <n v="0.62047892211902433"/>
    <n v="1346503"/>
    <n v="-4653497"/>
    <n v="6000000"/>
  </r>
  <r>
    <s v="Joey Lauren Adams"/>
    <n v="97"/>
    <n v="117560"/>
    <s v="Drama|Romance"/>
    <x v="1134"/>
    <s v="http://www.imdb.com/title/tt0457308/?ref_=fn_tt_tt_1"/>
    <s v="English"/>
    <s v="USA"/>
    <n v="6000000"/>
    <n v="2006"/>
    <n v="6.2"/>
    <s v="Drama"/>
    <s v="Romance"/>
    <m/>
    <m/>
    <n v="0.62039132019409282"/>
    <n v="117560"/>
    <n v="-5882440"/>
    <n v="6000000"/>
  </r>
  <r>
    <s v="Peter Cattaneo"/>
    <n v="107"/>
    <n v="54606"/>
    <s v="Comedy|Crime|Romance"/>
    <x v="1135"/>
    <s v="http://www.imdb.com/title/tt0246134/?ref_=fn_tt_tt_1"/>
    <s v="English"/>
    <s v="UK"/>
    <n v="6000000"/>
    <n v="2001"/>
    <n v="6.2"/>
    <s v="Comedy"/>
    <s v="Crime"/>
    <s v="Romance"/>
    <m/>
    <n v="0.62030133729480685"/>
    <n v="54606"/>
    <n v="-5945394"/>
    <n v="6000000"/>
  </r>
  <r>
    <s v="S.R. Bindler"/>
    <n v="85"/>
    <n v="36497"/>
    <s v="Comedy"/>
    <x v="1136"/>
    <s v="http://www.imdb.com/title/tt0976247/?ref_=fn_tt_tt_1"/>
    <s v="English"/>
    <s v="USA"/>
    <n v="6000000"/>
    <n v="2008"/>
    <n v="4.7"/>
    <s v="Comedy"/>
    <m/>
    <m/>
    <m/>
    <n v="0.62021113748637746"/>
    <n v="36497"/>
    <n v="-5963503"/>
    <n v="6000000"/>
  </r>
  <r>
    <s v="Greg Marcks"/>
    <n v="85"/>
    <m/>
    <s v="Comedy|Crime|Drama"/>
    <x v="1137"/>
    <s v="http://www.imdb.com/title/tt0331811/?ref_=fn_tt_tt_1"/>
    <s v="English"/>
    <s v="USA"/>
    <n v="6000000"/>
    <n v="2003"/>
    <n v="7.2"/>
    <s v="Comedy"/>
    <s v="Crime"/>
    <s v="Drama"/>
    <m/>
    <n v="0.6201208026889069"/>
    <n v="25035665"/>
    <n v="19035665"/>
    <n v="6000000"/>
  </r>
  <r>
    <s v="Vic Sarin"/>
    <n v="101"/>
    <m/>
    <s v="Drama|Family"/>
    <x v="1138"/>
    <s v="http://www.imdb.com/title/tt1014774/?ref_=fn_tt_tt_1"/>
    <s v="English"/>
    <s v="Canada"/>
    <n v="6000000"/>
    <n v="2009"/>
    <n v="7.2"/>
    <s v="Drama"/>
    <s v="Family"/>
    <m/>
    <m/>
    <n v="0.6201208026889069"/>
    <n v="25035665"/>
    <n v="19035665"/>
    <n v="6000000"/>
  </r>
  <r>
    <s v="William Kaufman"/>
    <n v="90"/>
    <m/>
    <s v="Action|Thriller"/>
    <x v="1139"/>
    <s v="http://www.imdb.com/title/tt1575694/?ref_=fn_tt_tt_1"/>
    <s v="English"/>
    <s v="USA"/>
    <n v="6000000"/>
    <n v="2011"/>
    <n v="5.4"/>
    <s v="Action"/>
    <s v="Thriller"/>
    <m/>
    <m/>
    <n v="0.6201208026889069"/>
    <n v="25035665"/>
    <n v="19035665"/>
    <n v="6000000"/>
  </r>
  <r>
    <s v="Kate Barker-Froyland"/>
    <n v="86"/>
    <n v="20200"/>
    <s v="Drama|Music"/>
    <x v="1140"/>
    <s v="http://www.imdb.com/title/tt2182972/?ref_=fn_tt_tt_1"/>
    <s v="English"/>
    <s v="USA"/>
    <n v="6000000"/>
    <n v="2014"/>
    <n v="5.8"/>
    <s v="Drama"/>
    <s v="Music"/>
    <m/>
    <m/>
    <n v="0.6201208026889069"/>
    <n v="20200"/>
    <n v="-5979800"/>
    <n v="6000000"/>
  </r>
  <r>
    <s v="Charles Matthau"/>
    <n v="90"/>
    <m/>
    <s v="Comedy|Crime|Thriller"/>
    <x v="1141"/>
    <s v="http://www.imdb.com/title/tt0938305/?ref_=fn_tt_tt_1"/>
    <s v="English"/>
    <s v="USA"/>
    <n v="6000000"/>
    <n v="2012"/>
    <n v="6.5"/>
    <s v="Comedy"/>
    <s v="Crime"/>
    <s v="Thriller"/>
    <m/>
    <n v="0.62003033598926738"/>
    <n v="25035665"/>
    <n v="19035665"/>
    <n v="6000000"/>
  </r>
  <r>
    <s v="Michael McGowan"/>
    <n v="98"/>
    <n v="795126"/>
    <s v="Comedy|Drama|Sport"/>
    <x v="1142"/>
    <s v="http://www.imdb.com/title/tt0384488/?ref_=fn_tt_tt_1"/>
    <s v="English"/>
    <s v="Canada"/>
    <n v="6000000"/>
    <n v="2004"/>
    <n v="7.6"/>
    <s v="Comedy"/>
    <s v="Drama"/>
    <s v="Sport"/>
    <m/>
    <n v="0.62003033598926738"/>
    <n v="795126"/>
    <n v="-5204874"/>
    <n v="6000000"/>
  </r>
  <r>
    <s v="Kasi Lemmons"/>
    <n v="109"/>
    <n v="14821531"/>
    <s v="Drama"/>
    <x v="1143"/>
    <s v="http://www.imdb.com/title/tt0119080/?ref_=fn_tt_tt_1"/>
    <s v="English"/>
    <s v="USA"/>
    <n v="6000000"/>
    <n v="1997"/>
    <n v="7.3"/>
    <s v="Drama"/>
    <m/>
    <m/>
    <m/>
    <n v="0.61994120160638611"/>
    <n v="14821531"/>
    <n v="8821531"/>
    <n v="6000000"/>
  </r>
  <r>
    <s v="Denys Arcand"/>
    <n v="112"/>
    <n v="3432342"/>
    <s v="Comedy|Crime|Drama|Mystery|Romance"/>
    <x v="1144"/>
    <s v="http://www.imdb.com/title/tt0338135/?ref_=fn_tt_tt_1"/>
    <s v="French"/>
    <s v="Canada"/>
    <n v="6000000"/>
    <n v="2003"/>
    <n v="7.7"/>
    <s v="Comedy"/>
    <s v="Crime"/>
    <s v="Drama"/>
    <s v="Mystery"/>
    <n v="0.61988193753476817"/>
    <n v="3432342"/>
    <n v="-2567658"/>
    <n v="6000000"/>
  </r>
  <r>
    <s v="Niki Caro"/>
    <n v="101"/>
    <n v="20772796"/>
    <s v="Drama|Family"/>
    <x v="1145"/>
    <s v="http://www.imdb.com/title/tt0298228/?ref_=fn_tt_tt_1"/>
    <s v="English"/>
    <s v="New Zealand"/>
    <n v="6000000"/>
    <n v="2002"/>
    <n v="7.6"/>
    <s v="Drama"/>
    <s v="Family"/>
    <m/>
    <m/>
    <n v="0.61979768575610539"/>
    <n v="20772796"/>
    <n v="14772796"/>
    <n v="6000000"/>
  </r>
  <r>
    <s v="DJ Pooh"/>
    <n v="82"/>
    <n v="9821335"/>
    <s v="Comedy"/>
    <x v="1146"/>
    <s v="http://www.imdb.com/title/tt0199290/?ref_=fn_tt_tt_1"/>
    <s v="English"/>
    <s v="USA"/>
    <n v="6000000"/>
    <n v="2000"/>
    <n v="4"/>
    <s v="Comedy"/>
    <m/>
    <m/>
    <m/>
    <n v="0.61975330375975735"/>
    <n v="9821335"/>
    <n v="3821335"/>
    <n v="6000000"/>
  </r>
  <r>
    <s v="Alfred Hitchcock"/>
    <n v="128"/>
    <m/>
    <s v="Thriller"/>
    <x v="1147"/>
    <s v="http://www.imdb.com/title/tt0061107/?ref_=fn_tt_tt_1"/>
    <s v="English"/>
    <s v="USA"/>
    <n v="6000000"/>
    <n v="1966"/>
    <n v="6.7"/>
    <s v="Thriller"/>
    <m/>
    <m/>
    <m/>
    <n v="0.61968228317657825"/>
    <n v="25035665"/>
    <n v="19035665"/>
    <n v="6000000"/>
  </r>
  <r>
    <s v="David Duchovny"/>
    <n v="96"/>
    <n v="371081"/>
    <s v="Comedy|Drama"/>
    <x v="1148"/>
    <s v="http://www.imdb.com/title/tt0372334/?ref_=fn_tt_tt_1"/>
    <s v="English"/>
    <s v="USA"/>
    <n v="6000000"/>
    <n v="2004"/>
    <n v="7"/>
    <s v="Comedy"/>
    <s v="Drama"/>
    <m/>
    <m/>
    <n v="0.61968228317657825"/>
    <n v="371081"/>
    <n v="-5628919"/>
    <n v="6000000"/>
  </r>
  <r>
    <s v="Eli Roth"/>
    <n v="100"/>
    <n v="7186670"/>
    <s v="Adventure|Horror"/>
    <x v="1149"/>
    <s v="http://www.imdb.com/title/tt2403021/?ref_=fn_tt_tt_1"/>
    <s v="English"/>
    <s v="USA"/>
    <n v="6000000"/>
    <n v="2013"/>
    <n v="5.4"/>
    <s v="Adventure"/>
    <s v="Horror"/>
    <m/>
    <m/>
    <n v="0.61959192251546136"/>
    <n v="7186670"/>
    <n v="1186670"/>
    <n v="6000000"/>
  </r>
  <r>
    <s v="Franck Khalfoun"/>
    <n v="89"/>
    <n v="12843"/>
    <s v="Horror|Thriller"/>
    <x v="1150"/>
    <s v="http://www.imdb.com/title/tt2103217/?ref_=fn_tt_tt_1"/>
    <s v="English"/>
    <s v="France"/>
    <n v="6000000"/>
    <n v="2012"/>
    <n v="6.1"/>
    <s v="Horror"/>
    <s v="Thriller"/>
    <m/>
    <m/>
    <n v="0.61951501989728508"/>
    <n v="12843"/>
    <n v="-5987157"/>
    <n v="6000000"/>
  </r>
  <r>
    <s v="Alan Metter"/>
    <n v="83"/>
    <n v="126247"/>
    <s v="Comedy|Crime"/>
    <x v="1151"/>
    <s v="http://www.imdb.com/title/tt0110857/?ref_=fn_tt_tt_1"/>
    <s v="English"/>
    <s v="USA"/>
    <n v="6200000"/>
    <n v="1994"/>
    <n v="3.3"/>
    <s v="Comedy"/>
    <s v="Crime"/>
    <m/>
    <m/>
    <n v="0.61942380079911241"/>
    <n v="126247"/>
    <n v="-6073753"/>
    <n v="6200000"/>
  </r>
  <r>
    <s v="Sam Peckinpah"/>
    <n v="144"/>
    <m/>
    <s v="Action|Adventure|Western"/>
    <x v="1152"/>
    <s v="http://www.imdb.com/title/tt0065214/?ref_=fn_tt_tt_1"/>
    <s v="English"/>
    <s v="USA"/>
    <n v="6244087"/>
    <n v="1969"/>
    <n v="8"/>
    <s v="Action"/>
    <s v="Adventure"/>
    <s v="Western"/>
    <m/>
    <n v="0.61933306408712019"/>
    <n v="25035665"/>
    <n v="18791578"/>
    <n v="6244087"/>
  </r>
  <r>
    <s v="Simon Curtis"/>
    <n v="99"/>
    <n v="14597405"/>
    <s v="Biography|Drama"/>
    <x v="1153"/>
    <s v="http://www.imdb.com/title/tt1655420/?ref_=fn_tt_tt_1"/>
    <s v="English"/>
    <s v="UK"/>
    <n v="6400000"/>
    <n v="2011"/>
    <n v="7"/>
    <s v="Biography"/>
    <s v="Drama"/>
    <m/>
    <m/>
    <n v="0.61933306408712019"/>
    <n v="14597405"/>
    <n v="8197405"/>
    <n v="6400000"/>
  </r>
  <r>
    <s v="Stephen Herek"/>
    <n v="143"/>
    <n v="82528097"/>
    <s v="Drama|Music"/>
    <x v="1154"/>
    <s v="http://www.imdb.com/title/tt0113862/?ref_=fn_tt_tt_1"/>
    <s v="English"/>
    <s v="USA"/>
    <n v="6500000"/>
    <n v="1995"/>
    <n v="7.3"/>
    <s v="Drama"/>
    <s v="Music"/>
    <m/>
    <m/>
    <n v="0.61927284360215196"/>
    <n v="82528097"/>
    <n v="76028097"/>
    <n v="6500000"/>
  </r>
  <r>
    <s v="Paul Haggis"/>
    <n v="115"/>
    <n v="54557348"/>
    <s v="Crime|Drama|Thriller"/>
    <x v="1155"/>
    <s v="http://www.imdb.com/title/tt0375679/?ref_=fn_tt_tt_1"/>
    <s v="English"/>
    <s v="Germany"/>
    <n v="6500000"/>
    <n v="2004"/>
    <n v="7.9"/>
    <s v="Crime"/>
    <s v="Drama"/>
    <s v="Thriller"/>
    <m/>
    <n v="0.619461420228128"/>
    <n v="54557348"/>
    <n v="48057348"/>
    <n v="6500000"/>
  </r>
  <r>
    <s v="Michael Clancy"/>
    <n v="85"/>
    <n v="70527"/>
    <s v="Comedy|Drama"/>
    <x v="1156"/>
    <s v="http://www.imdb.com/title/tt0349416/?ref_=fn_tt_tt_1"/>
    <s v="English"/>
    <s v="USA"/>
    <n v="6500000"/>
    <n v="2004"/>
    <n v="6.7"/>
    <s v="Comedy"/>
    <s v="Drama"/>
    <m/>
    <m/>
    <n v="0.61952620283061854"/>
    <n v="70527"/>
    <n v="-6429473"/>
    <n v="6500000"/>
  </r>
  <r>
    <s v="Tomm Moore"/>
    <n v="75"/>
    <n v="686383"/>
    <s v="Adventure|Animation|Family|Fantasy"/>
    <x v="1157"/>
    <s v="http://www.imdb.com/title/tt0485601/?ref_=fn_tt_tt_1"/>
    <s v="English"/>
    <s v="France"/>
    <n v="6500000"/>
    <n v="2009"/>
    <n v="7.7"/>
    <s v="Adventure"/>
    <s v="Animation"/>
    <s v="Family"/>
    <s v="Fantasy"/>
    <n v="0.6194357562736843"/>
    <n v="686383"/>
    <n v="-5813617"/>
    <n v="6500000"/>
  </r>
  <r>
    <s v="Jason Reitman"/>
    <n v="92"/>
    <n v="24792061"/>
    <s v="Comedy|Drama"/>
    <x v="1158"/>
    <s v="http://www.imdb.com/title/tt0427944/?ref_=fn_tt_tt_1"/>
    <s v="English"/>
    <s v="USA"/>
    <n v="6500000"/>
    <n v="2005"/>
    <n v="7.6"/>
    <s v="Comedy"/>
    <s v="Drama"/>
    <m/>
    <m/>
    <n v="0.61934632630559017"/>
    <n v="24792061"/>
    <n v="18292061"/>
    <n v="6500000"/>
  </r>
  <r>
    <s v="John R. Leonetti"/>
    <n v="99"/>
    <n v="84263837"/>
    <s v="Horror|Mystery"/>
    <x v="1159"/>
    <s v="http://www.imdb.com/title/tt3322940/?ref_=fn_tt_tt_1"/>
    <s v="English"/>
    <s v="USA"/>
    <n v="6500000"/>
    <n v="2014"/>
    <n v="5.4"/>
    <s v="Horror"/>
    <s v="Mystery"/>
    <m/>
    <m/>
    <n v="0.61931207478334538"/>
    <n v="84263837"/>
    <n v="77763837"/>
    <n v="6500000"/>
  </r>
  <r>
    <s v="Rachel Perkins"/>
    <n v="88"/>
    <n v="110029"/>
    <s v="Comedy|Drama|Musical"/>
    <x v="1160"/>
    <s v="http://www.imdb.com/title/tt1148165/?ref_=fn_tt_tt_1"/>
    <s v="English"/>
    <s v="Australia"/>
    <n v="6500000"/>
    <n v="2009"/>
    <n v="6.3"/>
    <s v="Comedy"/>
    <s v="Drama"/>
    <s v="Musical"/>
    <m/>
    <n v="0.61950976974618577"/>
    <n v="110029"/>
    <n v="-6389971"/>
    <n v="6500000"/>
  </r>
  <r>
    <s v="Luis Valdez"/>
    <n v="108"/>
    <n v="54215416"/>
    <s v="Biography|Drama|Music"/>
    <x v="1161"/>
    <s v="http://www.imdb.com/title/tt0093378/?ref_=fn_tt_tt_1"/>
    <s v="English"/>
    <s v="USA"/>
    <n v="6500000"/>
    <n v="1987"/>
    <n v="6.8"/>
    <s v="Biography"/>
    <s v="Drama"/>
    <s v="Music"/>
    <m/>
    <n v="0.61941915016921123"/>
    <n v="54215416"/>
    <n v="47715416"/>
    <n v="6500000"/>
  </r>
  <r>
    <s v="Brian De Palma"/>
    <n v="104"/>
    <n v="31899000"/>
    <s v="Mystery|Romance|Thriller"/>
    <x v="1162"/>
    <s v="http://www.imdb.com/title/tt0080661/?ref_=fn_tt_tt_1"/>
    <s v="English"/>
    <s v="USA"/>
    <n v="6500000"/>
    <n v="1980"/>
    <n v="7.1"/>
    <s v="Mystery"/>
    <s v="Romance"/>
    <s v="Thriller"/>
    <m/>
    <n v="0.61948275222471372"/>
    <n v="31899000"/>
    <n v="25399000"/>
    <n v="6500000"/>
  </r>
  <r>
    <s v="Stephen Sommers"/>
    <n v="108"/>
    <n v="24103594"/>
    <s v="Adventure|Comedy|Drama|Family"/>
    <x v="1163"/>
    <s v="http://www.imdb.com/title/tt0106223/?ref_=fn_tt_tt_1"/>
    <s v="English"/>
    <s v="USA"/>
    <n v="6500000"/>
    <n v="1993"/>
    <n v="6.2"/>
    <s v="Adventure"/>
    <s v="Comedy"/>
    <s v="Drama"/>
    <s v="Family"/>
    <n v="0.61946909690045671"/>
    <n v="24103594"/>
    <n v="17603594"/>
    <n v="6500000"/>
  </r>
  <r>
    <s v="Doug Liman"/>
    <n v="102"/>
    <n v="16842303"/>
    <s v="Comedy|Crime"/>
    <x v="1164"/>
    <s v="http://www.imdb.com/title/tt0139239/?ref_=fn_tt_tt_1"/>
    <s v="English"/>
    <s v="USA"/>
    <n v="6500000"/>
    <n v="1999"/>
    <n v="7.3"/>
    <s v="Comedy"/>
    <s v="Crime"/>
    <m/>
    <m/>
    <n v="0.61943292429639429"/>
    <n v="16842303"/>
    <n v="10342303"/>
    <n v="6500000"/>
  </r>
  <r>
    <s v="Nicole Holofcener"/>
    <n v="88"/>
    <n v="13367101"/>
    <s v="Comedy|Drama|Romance"/>
    <x v="1165"/>
    <s v="http://www.imdb.com/title/tt0436331/?ref_=fn_tt_tt_1"/>
    <s v="English"/>
    <s v="USA"/>
    <n v="6500000"/>
    <n v="2006"/>
    <n v="5.9"/>
    <s v="Comedy"/>
    <s v="Drama"/>
    <s v="Romance"/>
    <m/>
    <n v="0.61937784210552649"/>
    <n v="13367101"/>
    <n v="6867101"/>
    <n v="6500000"/>
  </r>
  <r>
    <s v="Robert Wise"/>
    <n v="115"/>
    <m/>
    <s v="Sci-Fi|Thriller"/>
    <x v="1166"/>
    <s v="http://www.imdb.com/title/tt0066769/?ref_=fn_tt_tt_1"/>
    <s v="English"/>
    <s v="USA"/>
    <n v="6500000"/>
    <n v="1971"/>
    <n v="7.2"/>
    <s v="Sci-Fi"/>
    <s v="Thriller"/>
    <m/>
    <m/>
    <n v="0.61931438319079557"/>
    <n v="25035665"/>
    <n v="18535665"/>
    <n v="6500000"/>
  </r>
  <r>
    <s v="Louis Morneau"/>
    <n v="91"/>
    <n v="10149779"/>
    <s v="Horror|Sci-Fi|Thriller"/>
    <x v="1167"/>
    <s v="http://www.imdb.com/title/tt0200469/?ref_=fn_tt_tt_1"/>
    <s v="English"/>
    <s v="USA"/>
    <n v="6500000"/>
    <n v="1999"/>
    <n v="3.6"/>
    <s v="Horror"/>
    <s v="Sci-Fi"/>
    <s v="Thriller"/>
    <m/>
    <n v="0.61931438319079557"/>
    <n v="10149779"/>
    <n v="3649779"/>
    <n v="6500000"/>
  </r>
  <r>
    <s v="Steve McQueen"/>
    <n v="101"/>
    <n v="4000304"/>
    <s v="Drama"/>
    <x v="1168"/>
    <s v="http://www.imdb.com/title/tt1723811/?ref_=fn_tt_tt_1"/>
    <s v="English"/>
    <s v="UK"/>
    <n v="6500000"/>
    <n v="2011"/>
    <n v="7.3"/>
    <s v="Drama"/>
    <m/>
    <m/>
    <m/>
    <n v="0.61924356342748044"/>
    <n v="4000304"/>
    <n v="-2499696"/>
    <n v="6500000"/>
  </r>
  <r>
    <s v="Sterling Van Wagenen"/>
    <n v="100"/>
    <n v="2024854"/>
    <s v="Drama|Western"/>
    <x v="1169"/>
    <s v="http://www.imdb.com/title/tt0457530/?ref_=fn_tt_tt_1"/>
    <s v="English"/>
    <s v="USA"/>
    <n v="6500000"/>
    <n v="2005"/>
    <n v="6.6"/>
    <s v="Drama"/>
    <s v="Western"/>
    <m/>
    <m/>
    <n v="0.61915982077436604"/>
    <n v="2024854"/>
    <n v="-4475146"/>
    <n v="6500000"/>
  </r>
  <r>
    <s v="Zal Batmanglij"/>
    <n v="116"/>
    <n v="2268296"/>
    <s v="Drama|Thriller"/>
    <x v="1170"/>
    <s v="http://www.imdb.com/title/tt1869716/?ref_=fn_tt_tt_1"/>
    <s v="English"/>
    <s v="UK"/>
    <n v="6500000"/>
    <n v="2013"/>
    <n v="6.9"/>
    <s v="Drama"/>
    <s v="Thriller"/>
    <m/>
    <m/>
    <n v="0.61907216387790487"/>
    <n v="2268296"/>
    <n v="-4231704"/>
    <n v="6500000"/>
  </r>
  <r>
    <s v="Michael Mayer"/>
    <n v="97"/>
    <n v="1029017"/>
    <s v="Drama|Romance"/>
    <x v="1171"/>
    <s v="http://www.imdb.com/title/tt0359423/?ref_=fn_tt_tt_1"/>
    <s v="English"/>
    <s v="USA"/>
    <n v="6500000"/>
    <n v="2004"/>
    <n v="6.8"/>
    <s v="Drama"/>
    <s v="Romance"/>
    <m/>
    <m/>
    <n v="0.61898487199517949"/>
    <n v="1029017"/>
    <n v="-5470983"/>
    <n v="6500000"/>
  </r>
  <r>
    <s v="Hans Petter Moland"/>
    <n v="106"/>
    <n v="64148"/>
    <s v="Drama"/>
    <x v="1172"/>
    <s v="http://www.imdb.com/title/tt0168446/?ref_=fn_tt_tt_1"/>
    <s v="English"/>
    <s v="UK"/>
    <n v="6500000"/>
    <n v="2000"/>
    <n v="7.3"/>
    <s v="Drama"/>
    <m/>
    <m/>
    <m/>
    <n v="0.61889514615180241"/>
    <n v="64148"/>
    <n v="-6435852"/>
    <n v="6500000"/>
  </r>
  <r>
    <s v="Oren Moverman"/>
    <n v="105"/>
    <n v="66637"/>
    <s v="Drama|Romance|War"/>
    <x v="1173"/>
    <s v="http://www.imdb.com/title/tt0790712/?ref_=fn_tt_tt_1"/>
    <s v="English"/>
    <s v="USA"/>
    <n v="6500000"/>
    <n v="2009"/>
    <n v="7.2"/>
    <s v="Drama"/>
    <s v="Romance"/>
    <s v="War"/>
    <m/>
    <n v="0.61880353938715338"/>
    <n v="66637"/>
    <n v="-6433363"/>
    <n v="6500000"/>
  </r>
  <r>
    <s v="Ian Sharp"/>
    <n v="102"/>
    <m/>
    <s v="Action|Adventure|Drama|Western"/>
    <x v="1174"/>
    <s v="http://www.imdb.com/title/tt1414378/?ref_=fn_tt_tt_1"/>
    <s v="English"/>
    <s v="New Zealand"/>
    <n v="6500000"/>
    <n v="2010"/>
    <n v="6.5"/>
    <s v="Action"/>
    <s v="Adventure"/>
    <s v="Drama"/>
    <s v="Western"/>
    <n v="0.61871183274780284"/>
    <n v="25035665"/>
    <n v="18535665"/>
    <n v="6500000"/>
  </r>
  <r>
    <s v="James Cameron"/>
    <n v="107"/>
    <n v="38400000"/>
    <s v="Action|Sci-Fi"/>
    <x v="1175"/>
    <s v="http://www.imdb.com/title/tt0088247/?ref_=fn_tt_tt_1"/>
    <s v="English"/>
    <s v="UK"/>
    <n v="6500000"/>
    <n v="1984"/>
    <n v="8.1"/>
    <s v="Action"/>
    <s v="Sci-Fi"/>
    <m/>
    <m/>
    <n v="0.61871183274780284"/>
    <n v="38400000"/>
    <n v="31900000"/>
    <n v="6500000"/>
  </r>
  <r>
    <s v="Spike Lee"/>
    <n v="121"/>
    <n v="14545844"/>
    <s v="Comedy|Drama|Musical"/>
    <x v="1176"/>
    <s v="http://www.imdb.com/title/tt0096054/?ref_=fn_tt_tt_1"/>
    <s v="English"/>
    <s v="USA"/>
    <n v="6500000"/>
    <n v="1988"/>
    <n v="5.8"/>
    <s v="Comedy"/>
    <s v="Drama"/>
    <s v="Musical"/>
    <m/>
    <n v="0.61871838148378167"/>
    <n v="14545844"/>
    <n v="8045844"/>
    <n v="6500000"/>
  </r>
  <r>
    <s v="Deb Hagan"/>
    <n v="94"/>
    <n v="4693919"/>
    <s v="Comedy"/>
    <x v="1177"/>
    <s v="http://www.imdb.com/title/tt0844671/?ref_=fn_tt_tt_1"/>
    <s v="English"/>
    <s v="USA"/>
    <n v="6500000"/>
    <n v="2008"/>
    <n v="4.5999999999999996"/>
    <s v="Comedy"/>
    <m/>
    <m/>
    <m/>
    <n v="0.61865705639586088"/>
    <n v="4693919"/>
    <n v="-1806081"/>
    <n v="6500000"/>
  </r>
  <r>
    <s v="Spike Lee"/>
    <n v="120"/>
    <n v="27545445"/>
    <s v="Drama"/>
    <x v="1178"/>
    <s v="http://www.imdb.com/title/tt0097216/?ref_=fn_tt_tt_1"/>
    <s v="English"/>
    <s v="USA"/>
    <n v="6500000"/>
    <n v="1989"/>
    <n v="7.9"/>
    <s v="Drama"/>
    <m/>
    <m/>
    <m/>
    <n v="0.61857400247093208"/>
    <n v="27545445"/>
    <n v="21045445"/>
    <n v="6500000"/>
  </r>
  <r>
    <s v="Salim Akil"/>
    <n v="112"/>
    <n v="37295394"/>
    <s v="Comedy|Drama"/>
    <x v="1179"/>
    <s v="http://www.imdb.com/title/tt1640484/?ref_=fn_tt_tt_1"/>
    <s v="English"/>
    <s v="USA"/>
    <n v="6600000"/>
    <n v="2011"/>
    <n v="5.7"/>
    <s v="Comedy"/>
    <s v="Drama"/>
    <m/>
    <m/>
    <n v="0.61854686305273321"/>
    <n v="37295394"/>
    <n v="30695394"/>
    <n v="6600000"/>
  </r>
  <r>
    <s v="John Frankenheimer"/>
    <n v="133"/>
    <m/>
    <s v="Thriller|War"/>
    <x v="1180"/>
    <s v="http://www.imdb.com/title/tt0059825/?ref_=fn_tt_tt_1"/>
    <s v="English"/>
    <s v="France"/>
    <n v="6700000"/>
    <n v="1964"/>
    <n v="7.9"/>
    <s v="Thriller"/>
    <s v="War"/>
    <m/>
    <m/>
    <n v="0.61854952978086131"/>
    <n v="25035665"/>
    <n v="18335665"/>
    <n v="6700000"/>
  </r>
  <r>
    <s v="Arie Posin"/>
    <n v="108"/>
    <n v="49526"/>
    <s v="Comedy|Drama"/>
    <x v="1181"/>
    <s v="http://www.imdb.com/title/tt0406650/?ref_=fn_tt_tt_1"/>
    <s v="English"/>
    <s v="USA"/>
    <n v="6800000"/>
    <n v="2005"/>
    <n v="7"/>
    <s v="Comedy"/>
    <s v="Drama"/>
    <m/>
    <m/>
    <n v="0.61854952978086131"/>
    <n v="49526"/>
    <n v="-6750474"/>
    <n v="6800000"/>
  </r>
  <r>
    <s v="Damian Nieman"/>
    <n v="101"/>
    <n v="10696"/>
    <s v="Crime|Thriller"/>
    <x v="1182"/>
    <s v="http://www.imdb.com/title/tt0323939/?ref_=fn_tt_tt_1"/>
    <s v="English"/>
    <s v="USA"/>
    <n v="6800000"/>
    <n v="2003"/>
    <n v="6.4"/>
    <s v="Crime"/>
    <s v="Thriller"/>
    <m/>
    <m/>
    <n v="0.61845793093918222"/>
    <n v="10696"/>
    <n v="-6789304"/>
    <n v="6800000"/>
  </r>
  <r>
    <s v="Denis Villeneuve"/>
    <n v="139"/>
    <n v="6857096"/>
    <s v="Drama|Mystery|War"/>
    <x v="1183"/>
    <s v="http://www.imdb.com/title/tt1255953/?ref_=fn_tt_tt_1"/>
    <s v="French"/>
    <s v="Canada"/>
    <n v="6800000"/>
    <n v="2010"/>
    <n v="8.1999999999999993"/>
    <s v="Drama"/>
    <s v="Mystery"/>
    <s v="War"/>
    <m/>
    <n v="0.61836615753797608"/>
    <n v="6857096"/>
    <n v="57096"/>
    <n v="6800000"/>
  </r>
  <r>
    <s v="Clint Eastwood"/>
    <n v="115"/>
    <n v="41400000"/>
    <s v="Western"/>
    <x v="1184"/>
    <s v="http://www.imdb.com/title/tt0089767/?ref_=fn_tt_tt_1"/>
    <s v="English"/>
    <s v="USA"/>
    <n v="6900000"/>
    <n v="1985"/>
    <n v="7.3"/>
    <s v="Western"/>
    <m/>
    <m/>
    <m/>
    <n v="0.61828754264308616"/>
    <n v="41400000"/>
    <n v="34500000"/>
    <n v="6900000"/>
  </r>
  <r>
    <s v="Richard Linklater"/>
    <n v="102"/>
    <n v="7993039"/>
    <s v="Comedy"/>
    <x v="1185"/>
    <s v="http://www.imdb.com/title/tt0106677/?ref_=fn_tt_tt_1"/>
    <s v="English"/>
    <s v="USA"/>
    <n v="6900000"/>
    <n v="1993"/>
    <n v="7.7"/>
    <s v="Comedy"/>
    <m/>
    <m/>
    <m/>
    <n v="0.61830307946051954"/>
    <n v="7993039"/>
    <n v="1093039"/>
    <n v="6900000"/>
  </r>
  <r>
    <s v="Mark Tonderai"/>
    <n v="101"/>
    <n v="31607598"/>
    <s v="Drama|Horror|Thriller"/>
    <x v="1186"/>
    <s v="http://www.imdb.com/title/tt1582507/?ref_=fn_tt_tt_1"/>
    <s v="English"/>
    <s v="Canada"/>
    <n v="6900000"/>
    <n v="2012"/>
    <n v="5.6"/>
    <s v="Drama"/>
    <s v="Horror"/>
    <s v="Thriller"/>
    <m/>
    <n v="0.61822683995326722"/>
    <n v="31607598"/>
    <n v="24707598"/>
    <n v="6900000"/>
  </r>
  <r>
    <s v="David Ayer"/>
    <n v="109"/>
    <n v="40983001"/>
    <s v="Crime|Drama|Thriller"/>
    <x v="1187"/>
    <s v="http://www.imdb.com/title/tt1855199/?ref_=fn_tt_tt_1"/>
    <s v="English"/>
    <s v="USA"/>
    <n v="7000000"/>
    <n v="2012"/>
    <n v="7.7"/>
    <s v="Crime"/>
    <s v="Drama"/>
    <s v="Thriller"/>
    <m/>
    <n v="0.61821099730565665"/>
    <n v="40983001"/>
    <n v="33983001"/>
    <n v="7000000"/>
  </r>
  <r>
    <s v="Gary Fleder"/>
    <n v="115"/>
    <n v="529766"/>
    <s v="Crime|Drama"/>
    <x v="1188"/>
    <s v="http://www.imdb.com/title/tt0114660/?ref_=fn_tt_tt_1"/>
    <s v="English"/>
    <s v="USA"/>
    <n v="7000000"/>
    <n v="1995"/>
    <n v="6.8"/>
    <s v="Crime"/>
    <s v="Drama"/>
    <m/>
    <m/>
    <n v="0.61822489001450553"/>
    <n v="529766"/>
    <n v="-6470234"/>
    <n v="7000000"/>
  </r>
  <r>
    <s v="Gabe IbÃ¡Ã±ez"/>
    <n v="109"/>
    <m/>
    <s v="Action|Sci-Fi|Thriller"/>
    <x v="1189"/>
    <s v="http://www.imdb.com/title/tt1971325/?ref_=fn_tt_tt_1"/>
    <s v="English"/>
    <s v="Bulgaria"/>
    <n v="7000000"/>
    <n v="2014"/>
    <n v="6.1"/>
    <s v="Action"/>
    <s v="Sci-Fi"/>
    <s v="Thriller"/>
    <m/>
    <n v="0.61813401062153928"/>
    <n v="25035665"/>
    <n v="18035665"/>
    <n v="7000000"/>
  </r>
  <r>
    <s v="Renny Harlin"/>
    <n v="99"/>
    <n v="49369900"/>
    <s v="Fantasy|Horror|Thriller"/>
    <x v="1190"/>
    <s v="http://www.imdb.com/title/tt0095742/?ref_=fn_tt_tt_1"/>
    <s v="English"/>
    <s v="USA"/>
    <n v="7000000"/>
    <n v="1988"/>
    <n v="5.7"/>
    <s v="Fantasy"/>
    <s v="Horror"/>
    <s v="Thriller"/>
    <m/>
    <n v="0.61813401062153928"/>
    <n v="49369900"/>
    <n v="42369900"/>
    <n v="7000000"/>
  </r>
  <r>
    <s v="Ruairi Robinson"/>
    <n v="98"/>
    <n v="23838"/>
    <s v="Horror|Sci-Fi|Thriller"/>
    <x v="1191"/>
    <s v="http://www.imdb.com/title/tt1709143/?ref_=fn_tt_tt_1"/>
    <s v="English"/>
    <s v="UK"/>
    <n v="7000000"/>
    <n v="2013"/>
    <n v="5.5"/>
    <s v="Horror"/>
    <s v="Sci-Fi"/>
    <s v="Thriller"/>
    <m/>
    <n v="0.61817750330392229"/>
    <n v="23838"/>
    <n v="-6976162"/>
    <n v="7000000"/>
  </r>
  <r>
    <s v="Scott Cooper"/>
    <n v="112"/>
    <n v="39462438"/>
    <s v="Drama|Music|Romance"/>
    <x v="1192"/>
    <s v="http://www.imdb.com/title/tt1263670/?ref_=fn_tt_tt_1"/>
    <s v="English"/>
    <s v="USA"/>
    <n v="7000000"/>
    <n v="2009"/>
    <n v="7.3"/>
    <s v="Drama"/>
    <s v="Music"/>
    <s v="Romance"/>
    <m/>
    <n v="0.61808557642899276"/>
    <n v="39462438"/>
    <n v="32462438"/>
    <n v="7000000"/>
  </r>
  <r>
    <s v="Peter R. Hunt"/>
    <n v="142"/>
    <n v="22800000"/>
    <s v="Action|Adventure|Thriller"/>
    <x v="1193"/>
    <s v="http://www.imdb.com/title/tt0064757/?ref_=fn_tt_tt_1"/>
    <s v="English"/>
    <s v="UK"/>
    <n v="7000000"/>
    <n v="1969"/>
    <n v="6.8"/>
    <s v="Action"/>
    <s v="Adventure"/>
    <s v="Thriller"/>
    <m/>
    <n v="0.61809435487587694"/>
    <n v="22800000"/>
    <n v="15800000"/>
    <n v="7000000"/>
  </r>
  <r>
    <s v="Mary Harron"/>
    <n v="102"/>
    <n v="15047419"/>
    <s v="Crime|Drama"/>
    <x v="1194"/>
    <s v="http://www.imdb.com/title/tt0144084/?ref_=fn_tt_tt_1"/>
    <s v="English"/>
    <s v="USA"/>
    <n v="7000000"/>
    <n v="2000"/>
    <n v="7.6"/>
    <s v="Crime"/>
    <s v="Drama"/>
    <m/>
    <m/>
    <n v="0.61805322815721075"/>
    <n v="15047419"/>
    <n v="8047419"/>
    <n v="7000000"/>
  </r>
  <r>
    <s v="Nicolas Winding Refn"/>
    <n v="118"/>
    <n v="1330827"/>
    <s v="Horror|Thriller"/>
    <x v="1195"/>
    <s v="http://www.imdb.com/title/tt1974419/?ref_=fn_tt_tt_1"/>
    <s v="English"/>
    <s v="France"/>
    <n v="7000000"/>
    <n v="2016"/>
    <n v="7"/>
    <s v="Horror"/>
    <s v="Thriller"/>
    <m/>
    <m/>
    <n v="0.61799246803214014"/>
    <n v="1330827"/>
    <n v="-5669173"/>
    <n v="7000000"/>
  </r>
  <r>
    <s v="Jane Campion"/>
    <n v="121"/>
    <n v="40158000"/>
    <s v="Drama|Music|Romance"/>
    <x v="1196"/>
    <s v="http://www.imdb.com/title/tt0107822/?ref_=fn_tt_tt_1"/>
    <s v="English"/>
    <s v="New Zealand"/>
    <n v="7000000"/>
    <n v="1993"/>
    <n v="7.6"/>
    <s v="Drama"/>
    <s v="Music"/>
    <s v="Romance"/>
    <m/>
    <n v="0.61790262110631566"/>
    <n v="40158000"/>
    <n v="33158000"/>
    <n v="7000000"/>
  </r>
  <r>
    <s v="Steven Soderbergh"/>
    <n v="110"/>
    <n v="113709992"/>
    <s v="Comedy|Drama"/>
    <x v="1197"/>
    <s v="http://www.imdb.com/title/tt1915581/?ref_=fn_tt_tt_1"/>
    <s v="English"/>
    <s v="USA"/>
    <n v="7000000"/>
    <n v="2012"/>
    <n v="6.1"/>
    <s v="Comedy"/>
    <s v="Drama"/>
    <m/>
    <m/>
    <n v="0.61791365912533314"/>
    <n v="113709992"/>
    <n v="106709992"/>
    <n v="7000000"/>
  </r>
  <r>
    <s v="Guy Hamilton"/>
    <n v="121"/>
    <n v="35400000"/>
    <s v="Action|Adventure|Thriller"/>
    <x v="1198"/>
    <s v="http://www.imdb.com/title/tt0070328/?ref_=fn_tt_tt_1"/>
    <s v="English"/>
    <s v="UK"/>
    <n v="7000000"/>
    <n v="1973"/>
    <n v="6.8"/>
    <s v="Action"/>
    <s v="Adventure"/>
    <s v="Thriller"/>
    <m/>
    <n v="0.61827530248985507"/>
    <n v="35400000"/>
    <n v="28400000"/>
    <n v="7000000"/>
  </r>
  <r>
    <s v="Bennett Miller"/>
    <n v="110"/>
    <n v="28747570"/>
    <s v="Biography|Crime|Drama"/>
    <x v="1199"/>
    <s v="http://www.imdb.com/title/tt0379725/?ref_=fn_tt_tt_1"/>
    <s v="English"/>
    <s v="Canada"/>
    <n v="7000000"/>
    <n v="2005"/>
    <n v="7.4"/>
    <s v="Biography"/>
    <s v="Crime"/>
    <s v="Drama"/>
    <m/>
    <n v="0.61827099339738045"/>
    <n v="28747570"/>
    <n v="21747570"/>
    <n v="7000000"/>
  </r>
  <r>
    <s v="Robert Rodriguez"/>
    <n v="104"/>
    <n v="25625110"/>
    <s v="Action|Crime|Thriller"/>
    <x v="1200"/>
    <s v="http://www.imdb.com/title/tt0112851/?ref_=fn_tt_tt_1"/>
    <s v="English"/>
    <s v="USA"/>
    <n v="7000000"/>
    <n v="1995"/>
    <n v="7.2"/>
    <s v="Action"/>
    <s v="Crime"/>
    <s v="Thriller"/>
    <m/>
    <n v="0.61824644834811027"/>
    <n v="25625110"/>
    <n v="18625110"/>
    <n v="7000000"/>
  </r>
  <r>
    <s v="Craig R. Baxley"/>
    <n v="96"/>
    <n v="20257000"/>
    <s v="Action|Comedy|Crime|Thriller"/>
    <x v="1201"/>
    <s v="http://www.imdb.com/title/tt0094612/?ref_=fn_tt_tt_1"/>
    <s v="English"/>
    <s v="USA"/>
    <n v="7000000"/>
    <n v="1988"/>
    <n v="5.2"/>
    <s v="Action"/>
    <s v="Comedy"/>
    <s v="Crime"/>
    <s v="Thriller"/>
    <n v="0.61821296862670394"/>
    <n v="20257000"/>
    <n v="13257000"/>
    <n v="7000000"/>
  </r>
  <r>
    <s v="Matt Bettinelli-Olpin"/>
    <n v="89"/>
    <n v="15818967"/>
    <s v="Horror|Mystery"/>
    <x v="1202"/>
    <s v="http://www.imdb.com/title/tt2752758/?ref_=fn_tt_tt_1"/>
    <s v="English"/>
    <s v="USA"/>
    <n v="7000000"/>
    <n v="2014"/>
    <n v="4"/>
    <s v="Horror"/>
    <s v="Mystery"/>
    <m/>
    <m/>
    <n v="0.61816500038847833"/>
    <n v="15818967"/>
    <n v="8818967"/>
    <n v="7000000"/>
  </r>
  <r>
    <s v="David O. Russell"/>
    <n v="92"/>
    <n v="14891000"/>
    <s v="Comedy"/>
    <x v="1203"/>
    <s v="http://www.imdb.com/title/tt0116324/?ref_=fn_tt_tt_1"/>
    <s v="English"/>
    <s v="USA"/>
    <n v="7000000"/>
    <n v="1996"/>
    <n v="6.8"/>
    <s v="Comedy"/>
    <m/>
    <m/>
    <m/>
    <n v="0.61810586339445672"/>
    <n v="14891000"/>
    <n v="7891000"/>
    <n v="7000000"/>
  </r>
  <r>
    <s v="Rob Zombie"/>
    <n v="109"/>
    <n v="16901126"/>
    <s v="Crime|Horror"/>
    <x v="1204"/>
    <s v="http://www.imdb.com/title/tt0395584/?ref_=fn_tt_tt_1"/>
    <s v="English"/>
    <s v="USA"/>
    <n v="7000000"/>
    <n v="2005"/>
    <n v="6.9"/>
    <s v="Crime"/>
    <s v="Horror"/>
    <m/>
    <m/>
    <n v="0.61804443623201888"/>
    <n v="16901126"/>
    <n v="9901126"/>
    <n v="7000000"/>
  </r>
  <r>
    <s v="Rick Famuyiwa"/>
    <n v="103"/>
    <n v="17474107"/>
    <s v="Comedy|Crime|Drama"/>
    <x v="1205"/>
    <s v="http://www.imdb.com/title/tt3850214/?ref_=fn_tt_tt_1"/>
    <s v="English"/>
    <s v="USA"/>
    <n v="7000000"/>
    <n v="2015"/>
    <n v="7.3"/>
    <s v="Comedy"/>
    <s v="Crime"/>
    <s v="Drama"/>
    <m/>
    <n v="0.61798782627264182"/>
    <n v="17474107"/>
    <n v="10474107"/>
    <n v="7000000"/>
  </r>
  <r>
    <s v="Michael Rymer"/>
    <n v="95"/>
    <n v="14003141"/>
    <s v="Crime|Drama|Thriller"/>
    <x v="1206"/>
    <s v="http://www.imdb.com/title/tt0160401/?ref_=fn_tt_tt_1"/>
    <s v="English"/>
    <s v="USA"/>
    <n v="7000000"/>
    <n v="1999"/>
    <n v="6.1"/>
    <s v="Crime"/>
    <s v="Drama"/>
    <s v="Thriller"/>
    <m/>
    <n v="0.61793258098899728"/>
    <n v="14003141"/>
    <n v="7003141"/>
    <n v="7000000"/>
  </r>
  <r>
    <s v="Rob Zombie"/>
    <n v="105"/>
    <n v="12583510"/>
    <s v="Horror"/>
    <x v="1207"/>
    <s v="http://www.imdb.com/title/tt0251736/?ref_=fn_tt_tt_1"/>
    <s v="English"/>
    <s v="USA"/>
    <n v="7000000"/>
    <n v="2003"/>
    <n v="6"/>
    <s v="Horror"/>
    <m/>
    <m/>
    <m/>
    <n v="0.61786886761623949"/>
    <n v="12583510"/>
    <n v="5583510"/>
    <n v="7000000"/>
  </r>
  <r>
    <s v="Ethan Coen"/>
    <n v="106"/>
    <n v="9190525"/>
    <s v="Comedy|Drama"/>
    <x v="1208"/>
    <s v="http://www.imdb.com/title/tt1019452/?ref_=fn_tt_tt_1"/>
    <s v="English"/>
    <s v="USA"/>
    <n v="7000000"/>
    <n v="2009"/>
    <n v="7"/>
    <s v="Comedy"/>
    <s v="Drama"/>
    <m/>
    <m/>
    <n v="0.61780177961201999"/>
    <n v="9190525"/>
    <n v="2190525"/>
    <n v="7000000"/>
  </r>
  <r>
    <s v="Steve Miner"/>
    <n v="103"/>
    <n v="9094451"/>
    <s v="Action|Fantasy|Horror|Thriller"/>
    <x v="1209"/>
    <s v="http://www.imdb.com/title/tt0098622/?ref_=fn_tt_tt_1"/>
    <s v="English"/>
    <s v="USA"/>
    <n v="7000000"/>
    <n v="1989"/>
    <n v="6.2"/>
    <s v="Action"/>
    <s v="Fantasy"/>
    <s v="Horror"/>
    <s v="Thriller"/>
    <n v="0.61772702084457976"/>
    <n v="9094451"/>
    <n v="2094451"/>
    <n v="7000000"/>
  </r>
  <r>
    <s v="Gina Prince-Bythewood"/>
    <n v="116"/>
    <n v="14612840"/>
    <s v="Drama|Music"/>
    <x v="1210"/>
    <s v="http://www.imdb.com/title/tt3125324/?ref_=fn_tt_tt_1"/>
    <s v="English"/>
    <s v="USA"/>
    <n v="7000000"/>
    <n v="2014"/>
    <n v="6.9"/>
    <s v="Drama"/>
    <s v="Music"/>
    <m/>
    <m/>
    <n v="0.61765197332513222"/>
    <n v="14612840"/>
    <n v="7612840"/>
    <n v="7000000"/>
  </r>
  <r>
    <s v="Tom Ford"/>
    <n v="99"/>
    <n v="9166863"/>
    <s v="Drama|Romance"/>
    <x v="1211"/>
    <s v="http://www.imdb.com/title/tt1315981/?ref_=fn_tt_tt_1"/>
    <s v="English"/>
    <s v="USA"/>
    <n v="7000000"/>
    <n v="2009"/>
    <n v="7.6"/>
    <s v="Drama"/>
    <s v="Romance"/>
    <m/>
    <m/>
    <n v="0.61758943136285793"/>
    <n v="9166863"/>
    <n v="2166863"/>
    <n v="7000000"/>
  </r>
  <r>
    <s v="Martin Scorsese"/>
    <n v="164"/>
    <n v="8373585"/>
    <s v="Drama"/>
    <x v="1212"/>
    <s v="http://www.imdb.com/title/tt0095497/?ref_=fn_tt_tt_1"/>
    <s v="English"/>
    <s v="USA"/>
    <n v="7000000"/>
    <n v="1988"/>
    <n v="7.6"/>
    <s v="Drama"/>
    <m/>
    <m/>
    <m/>
    <n v="0.61751438940258196"/>
    <n v="8373585"/>
    <n v="1373585"/>
    <n v="7000000"/>
  </r>
  <r>
    <s v="Michael Corrente"/>
    <n v="96"/>
    <n v="7292175"/>
    <s v="Comedy|Drama|Romance"/>
    <x v="1213"/>
    <s v="http://www.imdb.com/title/tt0125971/?ref_=fn_tt_tt_1"/>
    <s v="English"/>
    <s v="USA"/>
    <n v="7000000"/>
    <n v="1999"/>
    <n v="6.4"/>
    <s v="Comedy"/>
    <s v="Drama"/>
    <s v="Romance"/>
    <m/>
    <n v="0.61743754974565013"/>
    <n v="7292175"/>
    <n v="292175"/>
    <n v="7000000"/>
  </r>
  <r>
    <s v="Gurinder Chadha"/>
    <n v="122"/>
    <n v="6601079"/>
    <s v="Comedy|Drama|Musical|Romance"/>
    <x v="1214"/>
    <s v="http://www.imdb.com/title/tt0361411/?ref_=fn_tt_tt_1"/>
    <s v="English"/>
    <s v="UK"/>
    <n v="7000000"/>
    <n v="2004"/>
    <n v="6.2"/>
    <s v="Comedy"/>
    <s v="Drama"/>
    <s v="Musical"/>
    <s v="Romance"/>
    <n v="0.6173583234262614"/>
    <n v="6601079"/>
    <n v="-398921"/>
    <n v="7000000"/>
  </r>
  <r>
    <s v="Don Michael Paul"/>
    <n v="93"/>
    <n v="5694308"/>
    <s v="Comedy|Sport"/>
    <x v="1215"/>
    <s v="http://www.imdb.com/title/tt0785077/?ref_=fn_tt_tt_1"/>
    <s v="English"/>
    <s v="USA"/>
    <n v="7000000"/>
    <n v="2007"/>
    <n v="2"/>
    <s v="Comedy"/>
    <s v="Sport"/>
    <m/>
    <m/>
    <n v="0.61727756105381915"/>
    <n v="5694308"/>
    <n v="-1305692"/>
    <n v="7000000"/>
  </r>
  <r>
    <s v="Tony Maylam"/>
    <n v="96"/>
    <n v="5430822"/>
    <s v="Action|Crime|Horror|Sci-Fi|Thriller"/>
    <x v="1216"/>
    <s v="http://www.imdb.com/title/tt0105459/?ref_=fn_tt_tt_1"/>
    <s v="English"/>
    <s v="UK"/>
    <n v="7000000"/>
    <n v="1992"/>
    <n v="6.2"/>
    <s v="Action"/>
    <s v="Crime"/>
    <s v="Horror"/>
    <s v="Sci-Fi"/>
    <n v="0.61719483447460466"/>
    <n v="5430822"/>
    <n v="-1569178"/>
    <n v="7000000"/>
  </r>
  <r>
    <s v="Mitch Davis"/>
    <n v="113"/>
    <n v="4720371"/>
    <s v="Adventure|Biography|Drama"/>
    <x v="1217"/>
    <s v="http://www.imdb.com/title/tt0250371/?ref_=fn_tt_tt_1"/>
    <s v="English"/>
    <s v="USA"/>
    <n v="7000000"/>
    <n v="2001"/>
    <n v="6.5"/>
    <s v="Adventure"/>
    <s v="Biography"/>
    <s v="Drama"/>
    <m/>
    <n v="0.61711147693812529"/>
    <n v="4720371"/>
    <n v="-2279629"/>
    <n v="7000000"/>
  </r>
  <r>
    <s v="Yash Chopra"/>
    <n v="192"/>
    <n v="2921738"/>
    <s v="Drama|Musical|Romance"/>
    <x v="1218"/>
    <s v="http://www.imdb.com/title/tt0420332/?ref_=fn_tt_tt_1"/>
    <s v="Hindi"/>
    <s v="India"/>
    <n v="7000000"/>
    <n v="2004"/>
    <n v="7.9"/>
    <s v="Drama"/>
    <s v="Musical"/>
    <s v="Romance"/>
    <m/>
    <n v="0.61702658460187032"/>
    <n v="2921738"/>
    <n v="-4078262"/>
    <n v="7000000"/>
  </r>
  <r>
    <s v="David Mamet"/>
    <n v="99"/>
    <n v="2344847"/>
    <s v="Drama|Sport"/>
    <x v="1219"/>
    <s v="http://www.imdb.com/title/tt1012804/?ref_=fn_tt_tt_1"/>
    <s v="English"/>
    <s v="USA"/>
    <n v="7000000"/>
    <n v="2008"/>
    <n v="6.8"/>
    <s v="Drama"/>
    <s v="Sport"/>
    <m/>
    <m/>
    <n v="0.6169380301741948"/>
    <n v="2344847"/>
    <n v="-4655153"/>
    <n v="7000000"/>
  </r>
  <r>
    <s v="Jay Duplass"/>
    <n v="91"/>
    <n v="7455447"/>
    <s v="Comedy|Drama|Romance"/>
    <x v="1220"/>
    <s v="http://www.imdb.com/title/tt1336617/?ref_=fn_tt_tt_1"/>
    <s v="English"/>
    <s v="USA"/>
    <n v="7000000"/>
    <n v="2010"/>
    <n v="6.3"/>
    <s v="Comedy"/>
    <s v="Drama"/>
    <s v="Romance"/>
    <m/>
    <n v="0.61684825674426347"/>
    <n v="7455447"/>
    <n v="455447"/>
    <n v="7000000"/>
  </r>
  <r>
    <s v="Kevin Brodie"/>
    <n v="100"/>
    <n v="2148212"/>
    <s v="Drama|Family"/>
    <x v="1221"/>
    <s v="http://www.imdb.com/title/tt0160216/?ref_=fn_tt_tt_1"/>
    <s v="English"/>
    <s v="USA"/>
    <n v="7000000"/>
    <n v="1999"/>
    <n v="6.3"/>
    <s v="Drama"/>
    <s v="Family"/>
    <m/>
    <m/>
    <n v="0.61676874525945025"/>
    <n v="2148212"/>
    <n v="-4851788"/>
    <n v="7000000"/>
  </r>
  <r>
    <s v="Paul Schrader"/>
    <n v="105"/>
    <n v="2062066"/>
    <s v="Biography|Crime|Drama"/>
    <x v="1222"/>
    <s v="http://www.imdb.com/title/tt0298744/?ref_=fn_tt_tt_1"/>
    <s v="English"/>
    <s v="USA"/>
    <n v="7000000"/>
    <n v="2002"/>
    <n v="6.6"/>
    <s v="Biography"/>
    <s v="Crime"/>
    <s v="Drama"/>
    <m/>
    <n v="0.61667839587000473"/>
    <n v="2062066"/>
    <n v="-4937934"/>
    <n v="7000000"/>
  </r>
  <r>
    <s v="George Hickenlooper"/>
    <n v="99"/>
    <n v="1654367"/>
    <s v="Biography|Drama"/>
    <x v="1223"/>
    <s v="http://www.imdb.com/title/tt0432402/?ref_=fn_tt_tt_1"/>
    <s v="English"/>
    <s v="USA"/>
    <n v="7000000"/>
    <n v="2006"/>
    <n v="6.4"/>
    <s v="Biography"/>
    <s v="Drama"/>
    <m/>
    <m/>
    <n v="0.61658777758606831"/>
    <n v="1654367"/>
    <n v="-5345633"/>
    <n v="7000000"/>
  </r>
  <r>
    <s v="Lynne Ramsay"/>
    <n v="112"/>
    <n v="1738692"/>
    <s v="Drama|Thriller"/>
    <x v="1224"/>
    <s v="http://www.imdb.com/title/tt1242460/?ref_=fn_tt_tt_1"/>
    <s v="English"/>
    <s v="UK"/>
    <n v="7000000"/>
    <n v="2011"/>
    <n v="7.5"/>
    <s v="Drama"/>
    <s v="Thriller"/>
    <m/>
    <m/>
    <n v="0.61649627480901836"/>
    <n v="1738692"/>
    <n v="-5261308"/>
    <n v="7000000"/>
  </r>
  <r>
    <s v="Tim Chambers"/>
    <n v="99"/>
    <n v="1889522"/>
    <s v="Drama|Sport"/>
    <x v="1225"/>
    <s v="http://www.imdb.com/title/tt1034324/?ref_=fn_tt_tt_1"/>
    <s v="English"/>
    <s v="USA"/>
    <n v="7000000"/>
    <n v="2009"/>
    <n v="6.5"/>
    <s v="Drama"/>
    <s v="Sport"/>
    <m/>
    <m/>
    <n v="0.61640482807643915"/>
    <n v="1889522"/>
    <n v="-5110478"/>
    <n v="7000000"/>
  </r>
  <r>
    <s v="Curtis Hanson"/>
    <n v="100"/>
    <m/>
    <s v="Comedy|Drama|Family"/>
    <x v="1226"/>
    <s v="http://www.imdb.com/title/tt0085868/?ref_=fn_tt_tt_1"/>
    <s v="English"/>
    <s v="Canada"/>
    <n v="7000000"/>
    <n v="1983"/>
    <n v="4.8"/>
    <s v="Comedy"/>
    <s v="Drama"/>
    <s v="Family"/>
    <m/>
    <n v="0.61631356543207583"/>
    <n v="25035665"/>
    <n v="18035665"/>
    <n v="7000000"/>
  </r>
  <r>
    <s v="Sofia Coppola"/>
    <n v="97"/>
    <n v="1768416"/>
    <s v="Comedy|Drama"/>
    <x v="1227"/>
    <s v="http://www.imdb.com/title/tt1421051/?ref_=fn_tt_tt_1"/>
    <s v="English"/>
    <s v="USA"/>
    <n v="7000000"/>
    <n v="2010"/>
    <n v="6.3"/>
    <s v="Comedy"/>
    <s v="Drama"/>
    <m/>
    <m/>
    <n v="0.61631356543207583"/>
    <n v="1768416"/>
    <n v="-5231584"/>
    <n v="7000000"/>
  </r>
  <r>
    <s v="Spencer Susser"/>
    <n v="106"/>
    <n v="382946"/>
    <s v="Drama"/>
    <x v="1228"/>
    <s v="http://www.imdb.com/title/tt1403177/?ref_=fn_tt_tt_1"/>
    <s v="English"/>
    <s v="USA"/>
    <n v="7000000"/>
    <n v="2010"/>
    <n v="7.1"/>
    <s v="Drama"/>
    <m/>
    <m/>
    <m/>
    <n v="0.61622196571723542"/>
    <n v="382946"/>
    <n v="-6617054"/>
    <n v="7000000"/>
  </r>
  <r>
    <s v="Thaddeus O'Sullivan"/>
    <n v="96"/>
    <n v="196067"/>
    <s v="Drama|Romance"/>
    <x v="1229"/>
    <s v="http://www.imdb.com/title/tt0301390/?ref_=fn_tt_tt_1"/>
    <s v="English"/>
    <s v="UK"/>
    <n v="7000000"/>
    <n v="2002"/>
    <n v="6.7"/>
    <s v="Drama"/>
    <s v="Romance"/>
    <m/>
    <m/>
    <n v="0.61612764068197801"/>
    <n v="196067"/>
    <n v="-6803933"/>
    <n v="7000000"/>
  </r>
  <r>
    <s v="Peter Sollett"/>
    <n v="103"/>
    <n v="532988"/>
    <s v="Biography|Drama|Romance"/>
    <x v="1230"/>
    <s v="http://www.imdb.com/title/tt1658801/?ref_=fn_tt_tt_1"/>
    <s v="English"/>
    <s v="USA"/>
    <n v="7000000"/>
    <n v="2015"/>
    <n v="6.5"/>
    <s v="Biography"/>
    <s v="Drama"/>
    <s v="Romance"/>
    <m/>
    <n v="0.61603285800195484"/>
    <n v="532988"/>
    <n v="-6467012"/>
    <n v="7000000"/>
  </r>
  <r>
    <s v="Shari Springer Berman"/>
    <n v="108"/>
    <n v="453079"/>
    <s v="Comedy"/>
    <x v="1231"/>
    <s v="http://www.imdb.com/title/tt1361313/?ref_=fn_tt_tt_1"/>
    <s v="English"/>
    <s v="USA"/>
    <n v="7000000"/>
    <n v="2010"/>
    <n v="5.9"/>
    <s v="Comedy"/>
    <m/>
    <m/>
    <m/>
    <n v="0.6159385938641434"/>
    <n v="453079"/>
    <n v="-6546921"/>
    <n v="7000000"/>
  </r>
  <r>
    <s v="Aleksey German"/>
    <n v="177"/>
    <m/>
    <s v="Drama|Sci-Fi"/>
    <x v="1232"/>
    <s v="http://www.imdb.com/title/tt2328813/?ref_=fn_tt_tt_1"/>
    <s v="Russian"/>
    <s v="Russia"/>
    <n v="7000000"/>
    <n v="2013"/>
    <n v="6.7"/>
    <s v="Drama"/>
    <s v="Sci-Fi"/>
    <m/>
    <m/>
    <n v="0.61584407048963052"/>
    <n v="25035665"/>
    <n v="18035665"/>
    <n v="7000000"/>
  </r>
  <r>
    <s v="Stephen Milburn Anderson"/>
    <n v="118"/>
    <n v="46451"/>
    <s v="Comedy|Crime|Thriller"/>
    <x v="1233"/>
    <s v="http://www.imdb.com/title/tt1106860/?ref_=fn_tt_tt_1"/>
    <s v="English"/>
    <s v="USA"/>
    <n v="7000000"/>
    <n v="2010"/>
    <n v="6"/>
    <s v="Comedy"/>
    <s v="Crime"/>
    <s v="Thriller"/>
    <m/>
    <n v="0.61584407048963052"/>
    <n v="46451"/>
    <n v="-6953549"/>
    <n v="7000000"/>
  </r>
  <r>
    <s v="Richard E. Grant"/>
    <n v="97"/>
    <n v="233103"/>
    <s v="Drama"/>
    <x v="1234"/>
    <s v="http://www.imdb.com/title/tt0419256/?ref_=fn_tt_tt_1"/>
    <s v="English"/>
    <s v="UK"/>
    <n v="7000000"/>
    <n v="2005"/>
    <n v="6.9"/>
    <s v="Drama"/>
    <m/>
    <m/>
    <m/>
    <n v="0.61574867865836691"/>
    <n v="233103"/>
    <n v="-6766897"/>
    <n v="7000000"/>
  </r>
  <r>
    <s v="Troy Duffy"/>
    <n v="102"/>
    <m/>
    <s v="Action|Crime|Thriller"/>
    <x v="1235"/>
    <s v="http://www.imdb.com/title/tt0144117/?ref_=fn_tt_tt_1"/>
    <s v="English"/>
    <s v="Canada"/>
    <n v="7000000"/>
    <n v="1999"/>
    <n v="7.9"/>
    <s v="Action"/>
    <s v="Crime"/>
    <s v="Thriller"/>
    <m/>
    <n v="0.61565352306169885"/>
    <n v="25035665"/>
    <n v="18035665"/>
    <n v="7000000"/>
  </r>
  <r>
    <s v="David Lam"/>
    <n v="92"/>
    <m/>
    <s v="Action|Crime"/>
    <x v="1236"/>
    <s v="http://www.imdb.com/title/tt3469440/?ref_=fn_tt_tt_1"/>
    <s v="Cantonese"/>
    <s v="Hong Kong"/>
    <n v="7000000"/>
    <n v="2014"/>
    <n v="5.3"/>
    <s v="Action"/>
    <s v="Crime"/>
    <m/>
    <m/>
    <n v="0.61565352306169885"/>
    <n v="25035665"/>
    <n v="18035665"/>
    <n v="7000000"/>
  </r>
  <r>
    <s v="Francis Ford Coppola"/>
    <n v="88"/>
    <m/>
    <s v="Comedy|Fantasy|Horror|Mystery"/>
    <x v="1237"/>
    <s v="http://www.imdb.com/title/tt1756851/?ref_=fn_tt_tt_1"/>
    <s v="English"/>
    <s v="USA"/>
    <n v="7000000"/>
    <n v="2011"/>
    <n v="4.8"/>
    <s v="Comedy"/>
    <s v="Fantasy"/>
    <s v="Horror"/>
    <s v="Mystery"/>
    <n v="0.61565352306169885"/>
    <n v="25035665"/>
    <n v="18035665"/>
    <n v="7000000"/>
  </r>
  <r>
    <s v="Vladlen Barbe"/>
    <n v="80"/>
    <m/>
    <s v="Adventure|Animation|Family"/>
    <x v="1238"/>
    <s v="http://www.imdb.com/title/tt2243621/?ref_=fn_tt_tt_1"/>
    <s v="Russian"/>
    <s v="Russia"/>
    <n v="7000000"/>
    <n v="2012"/>
    <n v="5.3"/>
    <s v="Adventure"/>
    <s v="Animation"/>
    <s v="Family"/>
    <m/>
    <n v="0.61565352306169885"/>
    <n v="25035665"/>
    <n v="18035665"/>
    <n v="7000000"/>
  </r>
  <r>
    <s v="Richard Rich"/>
    <n v="45"/>
    <m/>
    <s v="Action|Adventure|Animation|Comedy|Drama|Family|Fantasy|Thriller"/>
    <x v="1239"/>
    <s v="http://www.imdb.com/title/tt4061848/?ref_=fn_tt_tt_1"/>
    <s v="English"/>
    <s v="USA"/>
    <n v="7000000"/>
    <n v="2014"/>
    <n v="6"/>
    <s v="Action"/>
    <s v="Adventure"/>
    <s v="Animation"/>
    <s v="Comedy"/>
    <n v="0.61565352306169885"/>
    <n v="25035665"/>
    <n v="18035665"/>
    <n v="7000000"/>
  </r>
  <r>
    <s v="Kenny Ortega"/>
    <n v="111"/>
    <m/>
    <s v="Comedy|Drama|Family|Music|Musical|Romance"/>
    <x v="1240"/>
    <s v="http://www.imdb.com/title/tt0810900/?ref_=fn_tt_tt_1"/>
    <s v="English"/>
    <s v="USA"/>
    <n v="7000000"/>
    <n v="2007"/>
    <n v="4.8"/>
    <s v="Comedy"/>
    <s v="Drama"/>
    <s v="Family"/>
    <s v="Music"/>
    <n v="0.61565352306169885"/>
    <n v="25035665"/>
    <n v="18035665"/>
    <n v="7000000"/>
  </r>
  <r>
    <s v="Jackie Earle Haley"/>
    <n v="94"/>
    <m/>
    <s v="Crime|Drama|Thriller"/>
    <x v="1241"/>
    <s v="http://www.imdb.com/title/tt3687310/?ref_=fn_tt_tt_1"/>
    <s v="English"/>
    <s v="USA"/>
    <n v="7000000"/>
    <n v="2015"/>
    <n v="5.8"/>
    <s v="Crime"/>
    <s v="Drama"/>
    <s v="Thriller"/>
    <m/>
    <n v="0.61565352306169885"/>
    <n v="25035665"/>
    <n v="18035665"/>
    <n v="7000000"/>
  </r>
  <r>
    <s v="Caroline Link"/>
    <n v="141"/>
    <n v="6173485"/>
    <s v="Biography|Drama"/>
    <x v="1242"/>
    <s v="http://www.imdb.com/title/tt0161860/?ref_=fn_tt_tt_1"/>
    <s v="English"/>
    <s v="Germany"/>
    <n v="7000000"/>
    <n v="2001"/>
    <n v="7.7"/>
    <s v="Biography"/>
    <s v="Drama"/>
    <m/>
    <m/>
    <n v="0.61565352306169885"/>
    <n v="6173485"/>
    <n v="-826515"/>
    <n v="7000000"/>
  </r>
  <r>
    <s v="Terry Zwigoff"/>
    <n v="111"/>
    <n v="6200756"/>
    <s v="Comedy|Drama"/>
    <x v="1243"/>
    <s v="http://www.imdb.com/title/tt0162346/?ref_=fn_tt_tt_1"/>
    <s v="English"/>
    <s v="USA"/>
    <n v="7000000"/>
    <n v="2001"/>
    <n v="7.4"/>
    <s v="Comedy"/>
    <s v="Drama"/>
    <m/>
    <m/>
    <n v="0.61557003187505688"/>
    <n v="6200756"/>
    <n v="-799244"/>
    <n v="7000000"/>
  </r>
  <r>
    <s v="Wes Anderson"/>
    <n v="91"/>
    <n v="1040879"/>
    <s v="Comedy|Crime|Drama"/>
    <x v="1244"/>
    <s v="http://www.imdb.com/title/tt0115734/?ref_=fn_tt_tt_1"/>
    <s v="English"/>
    <s v="USA"/>
    <n v="7000000"/>
    <n v="1996"/>
    <n v="7.1"/>
    <s v="Comedy"/>
    <s v="Crime"/>
    <s v="Drama"/>
    <m/>
    <n v="0.61548650502215674"/>
    <n v="1040879"/>
    <n v="-5959121"/>
    <n v="7000000"/>
  </r>
  <r>
    <s v="Mira Nair"/>
    <n v="114"/>
    <n v="13876974"/>
    <s v="Comedy|Drama|Romance"/>
    <x v="1245"/>
    <s v="http://www.imdb.com/title/tt0265343/?ref_=fn_tt_tt_1"/>
    <s v="Hindi"/>
    <s v="India"/>
    <n v="7000000"/>
    <n v="2001"/>
    <n v="7.4"/>
    <s v="Comedy"/>
    <s v="Drama"/>
    <s v="Romance"/>
    <m/>
    <n v="0.61539255762786937"/>
    <n v="13876974"/>
    <n v="6876974"/>
    <n v="7000000"/>
  </r>
  <r>
    <s v="Nigel Cole"/>
    <n v="113"/>
    <n v="1094798"/>
    <s v="Biography|Comedy|Drama|History"/>
    <x v="1246"/>
    <s v="http://www.imdb.com/title/tt1371155/?ref_=fn_tt_tt_1"/>
    <s v="English"/>
    <s v="UK"/>
    <n v="7200000"/>
    <n v="2010"/>
    <n v="7.2"/>
    <s v="Biography"/>
    <s v="Comedy"/>
    <s v="Drama"/>
    <s v="History"/>
    <n v="0.61532611397355008"/>
    <n v="1094798"/>
    <n v="-6105202"/>
    <n v="7200000"/>
  </r>
  <r>
    <s v="Guy Hamilton"/>
    <n v="120"/>
    <n v="43800000"/>
    <s v="Action|Adventure|Thriller"/>
    <x v="1247"/>
    <s v="http://www.imdb.com/title/tt0066995/?ref_=fn_tt_tt_1"/>
    <s v="English"/>
    <s v="UK"/>
    <n v="7200000"/>
    <n v="1971"/>
    <n v="6.7"/>
    <s v="Action"/>
    <s v="Adventure"/>
    <s v="Thriller"/>
    <m/>
    <n v="0.61523245799829829"/>
    <n v="43800000"/>
    <n v="36600000"/>
    <n v="7200000"/>
  </r>
  <r>
    <s v="Yash Chopra"/>
    <n v="176"/>
    <n v="3047539"/>
    <s v="Drama|Romance"/>
    <x v="1248"/>
    <s v="http://www.imdb.com/title/tt2176013/?ref_=fn_tt_tt_1"/>
    <s v="Hindi"/>
    <s v="India"/>
    <n v="7217600"/>
    <n v="2012"/>
    <n v="6.9"/>
    <s v="Drama"/>
    <s v="Romance"/>
    <m/>
    <m/>
    <n v="0.61525448869622013"/>
    <n v="3047539"/>
    <n v="-4170061"/>
    <n v="7217600"/>
  </r>
  <r>
    <s v="Vincent Paronnaud"/>
    <n v="89"/>
    <n v="4443403"/>
    <s v="Animation|Biography|Drama|War"/>
    <x v="1249"/>
    <s v="http://www.imdb.com/title/tt0808417/?ref_=fn_tt_tt_1"/>
    <s v="French"/>
    <s v="France"/>
    <n v="7300000"/>
    <n v="2007"/>
    <n v="8"/>
    <s v="Animation"/>
    <s v="Biography"/>
    <s v="Drama"/>
    <s v="War"/>
    <n v="0.61516447515032413"/>
    <n v="4443403"/>
    <n v="-2856597"/>
    <n v="7300000"/>
  </r>
  <r>
    <s v="Daniel Barber"/>
    <n v="97"/>
    <n v="1818681"/>
    <s v="Action|Crime|Drama|Thriller"/>
    <x v="1250"/>
    <s v="http://www.imdb.com/title/tt1289406/?ref_=fn_tt_tt_1"/>
    <s v="English"/>
    <s v="UK"/>
    <n v="7300000"/>
    <n v="2009"/>
    <n v="7.2"/>
    <s v="Action"/>
    <s v="Crime"/>
    <s v="Drama"/>
    <s v="Thriller"/>
    <n v="0.61507726943730456"/>
    <n v="1818681"/>
    <n v="-5481319"/>
    <n v="7300000"/>
  </r>
  <r>
    <s v="Lars von Trier"/>
    <n v="130"/>
    <n v="3029870"/>
    <s v="Drama|Sci-Fi"/>
    <x v="1251"/>
    <s v="http://www.imdb.com/title/tt1527186/?ref_=fn_tt_tt_1"/>
    <s v="English"/>
    <s v="Denmark"/>
    <n v="7400000"/>
    <n v="2011"/>
    <n v="7.1"/>
    <s v="Drama"/>
    <s v="Sci-Fi"/>
    <m/>
    <m/>
    <n v="0.61498482080948125"/>
    <n v="3029870"/>
    <n v="-4370130"/>
    <n v="7400000"/>
  </r>
  <r>
    <s v="Vincenzo Natali"/>
    <n v="95"/>
    <m/>
    <s v="Mystery|Romance|Sci-Fi|Thriller"/>
    <x v="1252"/>
    <s v="http://www.imdb.com/title/tt0284978/?ref_=fn_tt_tt_1"/>
    <s v="English"/>
    <s v="USA"/>
    <n v="7500000"/>
    <n v="2002"/>
    <n v="6.8"/>
    <s v="Mystery"/>
    <s v="Romance"/>
    <s v="Sci-Fi"/>
    <s v="Thriller"/>
    <n v="0.61489478429058075"/>
    <n v="25035665"/>
    <n v="17535665"/>
    <n v="7500000"/>
  </r>
  <r>
    <s v="Tony Kaye"/>
    <n v="101"/>
    <n v="6712241"/>
    <s v="Crime|Drama"/>
    <x v="1253"/>
    <s v="http://www.imdb.com/title/tt0120586/?ref_=fn_tt_tt_1"/>
    <s v="English"/>
    <s v="USA"/>
    <n v="7500000"/>
    <n v="1998"/>
    <n v="8.6"/>
    <s v="Crime"/>
    <s v="Drama"/>
    <m/>
    <m/>
    <n v="0.61489478429058075"/>
    <n v="6712241"/>
    <n v="-787759"/>
    <n v="7500000"/>
  </r>
  <r>
    <s v="Bruce Beresford"/>
    <n v="99"/>
    <n v="106593296"/>
    <s v="Comedy|Drama|Family"/>
    <x v="1254"/>
    <s v="http://www.imdb.com/title/tt0097239/?ref_=fn_tt_tt_1"/>
    <s v="English"/>
    <s v="USA"/>
    <n v="7500000"/>
    <n v="1989"/>
    <n v="7.4"/>
    <s v="Comedy"/>
    <s v="Drama"/>
    <s v="Family"/>
    <m/>
    <n v="0.61481221939406716"/>
    <n v="106593296"/>
    <n v="99093296"/>
    <n v="7500000"/>
  </r>
  <r>
    <s v="George Tillman Jr."/>
    <n v="115"/>
    <n v="43490057"/>
    <s v="Comedy|Drama"/>
    <x v="1255"/>
    <s v="http://www.imdb.com/title/tt0120169/?ref_=fn_tt_tt_1"/>
    <s v="English"/>
    <s v="USA"/>
    <n v="7500000"/>
    <n v="1997"/>
    <n v="6.9"/>
    <s v="Comedy"/>
    <s v="Drama"/>
    <m/>
    <m/>
    <n v="0.61513009804911745"/>
    <n v="43490057"/>
    <n v="35990057"/>
    <n v="7500000"/>
  </r>
  <r>
    <s v="Stanley Tong"/>
    <n v="89"/>
    <n v="32333860"/>
    <s v="Action|Comedy"/>
    <x v="1256"/>
    <s v="http://www.imdb.com/title/tt0113326/?ref_=fn_tt_tt_1"/>
    <s v="Cantonese"/>
    <s v="Hong Kong"/>
    <n v="7500000"/>
    <n v="1995"/>
    <n v="6.7"/>
    <s v="Action"/>
    <s v="Comedy"/>
    <m/>
    <m/>
    <n v="0.6151502491561075"/>
    <n v="32333860"/>
    <n v="24833860"/>
    <n v="7500000"/>
  </r>
  <r>
    <s v="Tony Richardson"/>
    <n v="109"/>
    <n v="5100000"/>
    <s v="Comedy|Drama|Romance"/>
    <x v="1257"/>
    <s v="http://www.imdb.com/title/tt0087428/?ref_=fn_tt_tt_1"/>
    <s v="English"/>
    <s v="UK"/>
    <n v="7500000"/>
    <n v="1984"/>
    <n v="6"/>
    <s v="Comedy"/>
    <s v="Drama"/>
    <s v="Romance"/>
    <m/>
    <n v="0.61513372447959869"/>
    <n v="5100000"/>
    <n v="-2400000"/>
    <n v="7500000"/>
  </r>
  <r>
    <s v="Joe Carnahan"/>
    <n v="105"/>
    <n v="10460089"/>
    <s v="Crime|Drama|Mystery|Thriller"/>
    <x v="1258"/>
    <s v="http://www.imdb.com/title/tt0272207/?ref_=fn_tt_tt_1"/>
    <s v="English"/>
    <s v="USA"/>
    <n v="7500000"/>
    <n v="2002"/>
    <n v="7.2"/>
    <s v="Crime"/>
    <s v="Drama"/>
    <s v="Mystery"/>
    <s v="Thriller"/>
    <n v="0.6150477414778156"/>
    <n v="10460089"/>
    <n v="2960089"/>
    <n v="7500000"/>
  </r>
  <r>
    <s v="Paul Gross"/>
    <n v="102"/>
    <n v="4239767"/>
    <s v="Comedy|Drama|Romance|Sport"/>
    <x v="1259"/>
    <s v="http://www.imdb.com/title/tt0263734/?ref_=fn_tt_tt_1"/>
    <s v="English"/>
    <s v="Canada"/>
    <n v="7500000"/>
    <n v="2002"/>
    <n v="6"/>
    <s v="Comedy"/>
    <s v="Drama"/>
    <s v="Romance"/>
    <s v="Sport"/>
    <n v="0.61497307362867659"/>
    <n v="4239767"/>
    <n v="-3260233"/>
    <n v="7500000"/>
  </r>
  <r>
    <s v="Charles Robert Carner"/>
    <n v="97"/>
    <n v="4131640"/>
    <s v="Comedy|Crime"/>
    <x v="1260"/>
    <s v="http://www.imdb.com/title/tt1001562/?ref_=fn_tt_tt_1"/>
    <s v="English"/>
    <s v="USA"/>
    <n v="7500000"/>
    <n v="2008"/>
    <n v="3.1"/>
    <s v="Comedy"/>
    <s v="Crime"/>
    <m/>
    <m/>
    <n v="0.61488517565495449"/>
    <n v="4131640"/>
    <n v="-3368360"/>
    <n v="7500000"/>
  </r>
  <r>
    <s v="Russell Holt"/>
    <n v="118"/>
    <n v="3347439"/>
    <s v="Drama|Romance"/>
    <x v="1261"/>
    <s v="http://www.imdb.com/title/tt0410454/?ref_=fn_tt_tt_1"/>
    <s v="English"/>
    <s v="USA"/>
    <n v="7500000"/>
    <n v="2004"/>
    <n v="6.9"/>
    <s v="Drama"/>
    <s v="Romance"/>
    <m/>
    <m/>
    <n v="0.61479696236144543"/>
    <n v="3347439"/>
    <n v="-4152561"/>
    <n v="7500000"/>
  </r>
  <r>
    <s v="Michael Winterbottom"/>
    <n v="93"/>
    <n v="197148"/>
    <s v="Drama|Romance|Sci-Fi|Thriller"/>
    <x v="1262"/>
    <s v="http://www.imdb.com/title/tt0345061/?ref_=fn_tt_tt_1"/>
    <s v="English"/>
    <s v="UK"/>
    <n v="7500000"/>
    <n v="2003"/>
    <n v="6.3"/>
    <s v="Drama"/>
    <s v="Romance"/>
    <s v="Sci-Fi"/>
    <s v="Thriller"/>
    <n v="0.61470709796179879"/>
    <n v="197148"/>
    <n v="-7302852"/>
    <n v="7500000"/>
  </r>
  <r>
    <s v="Sacha Bennett"/>
    <n v="101"/>
    <m/>
    <s v="Comedy"/>
    <x v="1263"/>
    <s v="http://www.imdb.com/title/tt1772422/?ref_=fn_tt_tt_1"/>
    <s v="English"/>
    <s v="UK"/>
    <n v="7500000"/>
    <n v="2012"/>
    <n v="4.8"/>
    <s v="Comedy"/>
    <m/>
    <m/>
    <m/>
    <n v="0.61461113549364621"/>
    <n v="25035665"/>
    <n v="17535665"/>
    <n v="7500000"/>
  </r>
  <r>
    <s v="Jeta Amata"/>
    <n v="95"/>
    <m/>
    <s v="Action|Crime|Drama|Thriller"/>
    <x v="1264"/>
    <s v="http://www.imdb.com/title/tt2147225/?ref_=fn_tt_tt_1"/>
    <s v="English"/>
    <s v="Nigeria"/>
    <n v="7500000"/>
    <n v="2012"/>
    <n v="5.6"/>
    <s v="Action"/>
    <s v="Crime"/>
    <s v="Drama"/>
    <s v="Thriller"/>
    <n v="0.61461113549364621"/>
    <n v="25035665"/>
    <n v="17535665"/>
    <n v="7500000"/>
  </r>
  <r>
    <s v="Robert Marcarelli"/>
    <n v="100"/>
    <n v="12610552"/>
    <s v="Action|Adventure|Fantasy|Sci-Fi|Thriller"/>
    <x v="1265"/>
    <s v="http://www.imdb.com/title/tt0203408/?ref_=fn_tt_tt_1"/>
    <s v="English"/>
    <s v="USA"/>
    <n v="7500000"/>
    <n v="1999"/>
    <n v="3.5"/>
    <s v="Action"/>
    <s v="Adventure"/>
    <s v="Fantasy"/>
    <s v="Sci-Fi"/>
    <n v="0.61461113549364621"/>
    <n v="12610552"/>
    <n v="5110552"/>
    <n v="7500000"/>
  </r>
  <r>
    <s v="Jason Reitman"/>
    <n v="96"/>
    <n v="143492840"/>
    <s v="Comedy|Drama|Romance"/>
    <x v="1266"/>
    <s v="http://www.imdb.com/title/tt0467406/?ref_=fn_tt_tt_1"/>
    <s v="English"/>
    <s v="USA"/>
    <n v="7500000"/>
    <n v="2007"/>
    <n v="7.5"/>
    <s v="Comedy"/>
    <s v="Drama"/>
    <s v="Romance"/>
    <m/>
    <n v="0.61454092501224089"/>
    <n v="143492840"/>
    <n v="135992840"/>
    <n v="7500000"/>
  </r>
  <r>
    <s v="Ernie Barbarash"/>
    <n v="104"/>
    <m/>
    <s v="Action|Thriller"/>
    <x v="1267"/>
    <s v="http://www.imdb.com/title/tt3488328/?ref_=fn_tt_tt_1"/>
    <s v="English"/>
    <s v="Canada"/>
    <n v="7500000"/>
    <n v="2015"/>
    <n v="5.0999999999999996"/>
    <s v="Action"/>
    <s v="Thriller"/>
    <m/>
    <m/>
    <n v="0.61510620719215381"/>
    <n v="25035665"/>
    <n v="17535665"/>
    <n v="7500000"/>
  </r>
  <r>
    <s v="Marc Webb"/>
    <n v="95"/>
    <n v="32391374"/>
    <s v="Comedy|Drama|Romance"/>
    <x v="1268"/>
    <s v="http://www.imdb.com/title/tt1022603/?ref_=fn_tt_tt_1"/>
    <s v="English"/>
    <s v="USA"/>
    <n v="7500000"/>
    <n v="2009"/>
    <n v="7.7"/>
    <s v="Comedy"/>
    <s v="Drama"/>
    <s v="Romance"/>
    <m/>
    <n v="0.61510620719215381"/>
    <n v="32391374"/>
    <n v="24891374"/>
    <n v="7500000"/>
  </r>
  <r>
    <s v="George Clooney"/>
    <n v="93"/>
    <n v="31501218"/>
    <s v="Biography|Drama|History"/>
    <x v="1269"/>
    <s v="http://www.imdb.com/title/tt0433383/?ref_=fn_tt_tt_1"/>
    <s v="English"/>
    <s v="USA"/>
    <n v="7500000"/>
    <n v="2005"/>
    <n v="7.5"/>
    <s v="Biography"/>
    <s v="Drama"/>
    <s v="History"/>
    <m/>
    <n v="0.61508966287069933"/>
    <n v="31501218"/>
    <n v="24001218"/>
    <n v="7500000"/>
  </r>
  <r>
    <s v="Aaron Schneider"/>
    <n v="100"/>
    <n v="9176553"/>
    <s v="Drama|Mystery"/>
    <x v="1270"/>
    <s v="http://www.imdb.com/title/tt1194263/?ref_=fn_tt_tt_1"/>
    <s v="English"/>
    <s v="USA"/>
    <n v="7500000"/>
    <n v="2009"/>
    <n v="7.1"/>
    <s v="Drama"/>
    <s v="Mystery"/>
    <m/>
    <m/>
    <n v="0.61507037124853803"/>
    <n v="9176553"/>
    <n v="1676553"/>
    <n v="7500000"/>
  </r>
  <r>
    <s v="Mervyn LeRoy"/>
    <n v="171"/>
    <m/>
    <s v="Biography|Drama|History|Romance"/>
    <x v="1271"/>
    <s v="http://www.imdb.com/title/tt0043949/?ref_=fn_tt_tt_1"/>
    <s v="English"/>
    <s v="USA"/>
    <n v="7623000"/>
    <n v="1951"/>
    <n v="7.2"/>
    <s v="Biography"/>
    <s v="Drama"/>
    <s v="History"/>
    <s v="Romance"/>
    <n v="0.61499237422701925"/>
    <n v="25035665"/>
    <n v="17412665"/>
    <n v="7623000"/>
  </r>
  <r>
    <s v="David Oelhoffen"/>
    <n v="101"/>
    <m/>
    <s v="Drama|War|Western"/>
    <x v="1272"/>
    <s v="http://www.imdb.com/title/tt2936180/?ref_=fn_tt_tt_1"/>
    <s v="French"/>
    <s v="France"/>
    <n v="7700000"/>
    <n v="2014"/>
    <n v="7.3"/>
    <s v="Drama"/>
    <s v="War"/>
    <s v="Western"/>
    <m/>
    <n v="0.61499237422701925"/>
    <n v="25035665"/>
    <n v="17335665"/>
    <n v="7700000"/>
  </r>
  <r>
    <s v="Fred Zinnemann"/>
    <n v="117"/>
    <m/>
    <s v="Drama"/>
    <x v="1273"/>
    <s v="http://www.imdb.com/title/tt0076245/?ref_=fn_tt_tt_1"/>
    <s v="English"/>
    <s v="USA"/>
    <n v="7840000"/>
    <n v="1977"/>
    <n v="7.4"/>
    <s v="Drama"/>
    <m/>
    <m/>
    <m/>
    <n v="0.61499237422701925"/>
    <n v="25035665"/>
    <n v="17195665"/>
    <n v="7840000"/>
  </r>
  <r>
    <s v="Ol Parker"/>
    <n v="90"/>
    <n v="671240"/>
    <s v="Comedy|Drama|Romance"/>
    <x v="1274"/>
    <s v="http://www.imdb.com/title/tt0421994/?ref_=fn_tt_tt_1"/>
    <s v="English"/>
    <s v="UK"/>
    <n v="7900000"/>
    <n v="2005"/>
    <n v="6.9"/>
    <s v="Comedy"/>
    <s v="Drama"/>
    <s v="Romance"/>
    <m/>
    <n v="0.61499237422701925"/>
    <n v="671240"/>
    <n v="-7228760"/>
    <n v="7900000"/>
  </r>
  <r>
    <s v="George A. Romero"/>
    <n v="130"/>
    <m/>
    <s v="Comedy|Fantasy|Horror"/>
    <x v="1275"/>
    <s v="http://www.imdb.com/title/tt0083767/?ref_=fn_tt_tt_1"/>
    <s v="English"/>
    <s v="USA"/>
    <n v="8000000"/>
    <n v="1982"/>
    <n v="6.9"/>
    <s v="Comedy"/>
    <s v="Fantasy"/>
    <s v="Horror"/>
    <m/>
    <n v="0.61489781312657377"/>
    <n v="25035665"/>
    <n v="17035665"/>
    <n v="8000000"/>
  </r>
  <r>
    <s v="AndrÃ©s Couturier"/>
    <n v="89"/>
    <m/>
    <s v="Animation|Family"/>
    <x v="1276"/>
    <s v="http://www.imdb.com/title/tt4057916/?ref_=fn_tt_tt_1"/>
    <s v="Spanish"/>
    <s v="Mexico"/>
    <n v="8000000"/>
    <n v="2015"/>
    <n v="4.4000000000000004"/>
    <s v="Animation"/>
    <s v="Family"/>
    <m/>
    <m/>
    <n v="0.61489781312657377"/>
    <n v="25035665"/>
    <n v="17035665"/>
    <n v="8000000"/>
  </r>
  <r>
    <s v="John G. Avildsen"/>
    <n v="126"/>
    <n v="90800000"/>
    <s v="Action|Drama|Family|Sport"/>
    <x v="1277"/>
    <s v="http://www.imdb.com/title/tt0087538/?ref_=fn_tt_tt_1"/>
    <s v="English"/>
    <s v="USA"/>
    <n v="8000000"/>
    <n v="1984"/>
    <n v="7.2"/>
    <s v="Action"/>
    <s v="Drama"/>
    <s v="Family"/>
    <s v="Sport"/>
    <n v="0.61489781312657377"/>
    <n v="90800000"/>
    <n v="82800000"/>
    <n v="8000000"/>
  </r>
  <r>
    <s v="Carter Smith"/>
    <n v="93"/>
    <n v="17427926"/>
    <s v="Horror"/>
    <x v="1278"/>
    <s v="http://www.imdb.com/title/tt0963794/?ref_=fn_tt_tt_1"/>
    <s v="English"/>
    <s v="USA"/>
    <n v="8000000"/>
    <n v="2008"/>
    <n v="5.9"/>
    <s v="Horror"/>
    <m/>
    <m/>
    <m/>
    <n v="0.61512437881166038"/>
    <n v="17427926"/>
    <n v="9427926"/>
    <n v="8000000"/>
  </r>
  <r>
    <s v="Edgar Wright"/>
    <n v="121"/>
    <n v="23618786"/>
    <s v="Action|Comedy|Mystery"/>
    <x v="1279"/>
    <s v="http://www.imdb.com/title/tt0425112/?ref_=fn_tt_tt_1"/>
    <s v="English"/>
    <s v="UK"/>
    <n v="8000000"/>
    <n v="2007"/>
    <n v="7.9"/>
    <s v="Action"/>
    <s v="Comedy"/>
    <s v="Mystery"/>
    <m/>
    <n v="0.6150658611372315"/>
    <n v="23618786"/>
    <n v="15618786"/>
    <n v="8000000"/>
  </r>
  <r>
    <s v="William Friedkin"/>
    <n v="132"/>
    <n v="204565000"/>
    <s v="Horror"/>
    <x v="1280"/>
    <s v="http://www.imdb.com/title/tt0070047/?ref_=fn_tt_tt_1"/>
    <s v="English"/>
    <s v="USA"/>
    <n v="8000000"/>
    <n v="1973"/>
    <n v="8"/>
    <s v="Horror"/>
    <m/>
    <m/>
    <m/>
    <n v="0.61502331381545627"/>
    <n v="204565000"/>
    <n v="196565000"/>
    <n v="8000000"/>
  </r>
  <r>
    <s v="Steven Spielberg"/>
    <n v="130"/>
    <n v="260000000"/>
    <s v="Adventure|Drama|Thriller"/>
    <x v="1281"/>
    <s v="http://www.imdb.com/title/tt0073195/?ref_=fn_tt_tt_1"/>
    <s v="English"/>
    <s v="USA"/>
    <n v="8000000"/>
    <n v="1975"/>
    <n v="8"/>
    <s v="Adventure"/>
    <s v="Drama"/>
    <s v="Thriller"/>
    <m/>
    <n v="0.61610618918704907"/>
    <n v="260000000"/>
    <n v="252000000"/>
    <n v="8000000"/>
  </r>
  <r>
    <s v="Stuart Gordon"/>
    <n v="95"/>
    <n v="6739141"/>
    <s v="Action|Crime|Sci-Fi|Thriller"/>
    <x v="1282"/>
    <s v="http://www.imdb.com/title/tt0106950/?ref_=fn_tt_tt_1"/>
    <s v="English"/>
    <s v="Australia"/>
    <n v="8000000"/>
    <n v="1992"/>
    <n v="5.9"/>
    <s v="Action"/>
    <s v="Crime"/>
    <s v="Sci-Fi"/>
    <s v="Thriller"/>
    <n v="0.61779328546929624"/>
    <n v="6739141"/>
    <n v="-1260859"/>
    <n v="8000000"/>
  </r>
  <r>
    <s v="Vadim Perelman"/>
    <n v="90"/>
    <n v="303439"/>
    <s v="Drama|Mystery|Thriller"/>
    <x v="1283"/>
    <s v="http://www.imdb.com/title/tt0815178/?ref_=fn_tt_tt_1"/>
    <s v="English"/>
    <s v="USA"/>
    <n v="8000000"/>
    <n v="2007"/>
    <n v="6.4"/>
    <s v="Drama"/>
    <s v="Mystery"/>
    <s v="Thriller"/>
    <m/>
    <n v="0.61771106691768574"/>
    <n v="303439"/>
    <n v="-7696561"/>
    <n v="8000000"/>
  </r>
  <r>
    <s v="David Cronenberg"/>
    <n v="98"/>
    <n v="1641788"/>
    <s v="Drama|Mystery|Thriller"/>
    <x v="1284"/>
    <s v="http://www.imdb.com/title/tt0278731/?ref_=fn_tt_tt_1"/>
    <s v="English"/>
    <s v="Canada"/>
    <n v="8000000"/>
    <n v="2002"/>
    <n v="6.8"/>
    <s v="Drama"/>
    <s v="Mystery"/>
    <s v="Thriller"/>
    <m/>
    <n v="0.61761632480910256"/>
    <n v="1641788"/>
    <n v="-6358212"/>
    <n v="8000000"/>
  </r>
  <r>
    <s v="Julio DePietro"/>
    <n v="90"/>
    <n v="100503"/>
    <s v="Comedy|Romance"/>
    <x v="1285"/>
    <s v="http://www.imdb.com/title/tt1247662/?ref_=fn_tt_tt_1"/>
    <s v="English"/>
    <s v="USA"/>
    <n v="8000000"/>
    <n v="2009"/>
    <n v="5.9"/>
    <s v="Comedy"/>
    <s v="Romance"/>
    <m/>
    <m/>
    <n v="0.61752392552653901"/>
    <n v="100503"/>
    <n v="-7899497"/>
    <n v="8000000"/>
  </r>
  <r>
    <s v="Ben Younger"/>
    <n v="120"/>
    <n v="16938179"/>
    <s v="Crime|Drama|Thriller"/>
    <x v="1286"/>
    <s v="http://www.imdb.com/title/tt0181984/?ref_=fn_tt_tt_1"/>
    <s v="English"/>
    <s v="USA"/>
    <n v="8000000"/>
    <n v="2000"/>
    <n v="7"/>
    <s v="Crime"/>
    <s v="Drama"/>
    <s v="Thriller"/>
    <m/>
    <n v="0.61742859646202197"/>
    <n v="16938179"/>
    <n v="8938179"/>
    <n v="8000000"/>
  </r>
  <r>
    <s v="Hart Bochner"/>
    <n v="79"/>
    <n v="4350774"/>
    <s v="Comedy"/>
    <x v="1287"/>
    <s v="http://www.imdb.com/title/tt0110759/?ref_=fn_tt_tt_1"/>
    <s v="English"/>
    <s v="USA"/>
    <n v="8000000"/>
    <n v="1994"/>
    <n v="6.5"/>
    <s v="Comedy"/>
    <m/>
    <m/>
    <m/>
    <n v="0.61736904364306966"/>
    <n v="4350774"/>
    <n v="-3649226"/>
    <n v="8000000"/>
  </r>
  <r>
    <s v="Alexander Payne"/>
    <n v="103"/>
    <n v="14879556"/>
    <s v="Comedy|Drama"/>
    <x v="1288"/>
    <s v="http://www.imdb.com/title/tt0126886/?ref_=fn_tt_tt_1"/>
    <s v="English"/>
    <s v="USA"/>
    <n v="8000000"/>
    <n v="1999"/>
    <n v="7.3"/>
    <s v="Comedy"/>
    <s v="Drama"/>
    <m/>
    <m/>
    <n v="0.61728153624084592"/>
    <n v="14879556"/>
    <n v="6879556"/>
    <n v="8000000"/>
  </r>
  <r>
    <s v="Woo-Suk Kang"/>
    <n v="135"/>
    <m/>
    <s v="Action|Drama"/>
    <x v="1289"/>
    <s v="http://www.imdb.com/title/tt0387596/?ref_=fn_tt_tt_1"/>
    <s v="Korean"/>
    <s v="South Korea"/>
    <n v="8000000"/>
    <n v="2003"/>
    <n v="7.2"/>
    <s v="Action"/>
    <s v="Drama"/>
    <m/>
    <m/>
    <n v="0.61721685434722406"/>
    <n v="25035665"/>
    <n v="17035665"/>
    <n v="8000000"/>
  </r>
  <r>
    <s v="John Sayles"/>
    <n v="126"/>
    <n v="1997807"/>
    <s v="Adventure|Drama|Thriller"/>
    <x v="1290"/>
    <s v="http://www.imdb.com/title/tt0164085/?ref_=fn_tt_tt_1"/>
    <s v="English"/>
    <s v="USA"/>
    <n v="8000000"/>
    <n v="1999"/>
    <n v="7.1"/>
    <s v="Adventure"/>
    <s v="Drama"/>
    <s v="Thriller"/>
    <m/>
    <n v="0.61721685434722406"/>
    <n v="1997807"/>
    <n v="-6002193"/>
    <n v="8000000"/>
  </r>
  <r>
    <s v="Quentin Tarantino"/>
    <n v="178"/>
    <n v="107930000"/>
    <s v="Crime|Drama"/>
    <x v="1291"/>
    <s v="http://www.imdb.com/title/tt0110912/?ref_=fn_tt_tt_1"/>
    <s v="English"/>
    <s v="USA"/>
    <n v="8000000"/>
    <n v="1994"/>
    <n v="8.9"/>
    <s v="Crime"/>
    <s v="Drama"/>
    <m/>
    <m/>
    <n v="0.61712462846912641"/>
    <n v="107930000"/>
    <n v="99930000"/>
    <n v="8000000"/>
  </r>
  <r>
    <s v="Ron Howard"/>
    <n v="111"/>
    <n v="69800000"/>
    <s v="Comedy|Fantasy|Romance"/>
    <x v="1292"/>
    <s v="http://www.imdb.com/title/tt0088161/?ref_=fn_tt_tt_1"/>
    <s v="English"/>
    <s v="USA"/>
    <n v="8000000"/>
    <n v="1984"/>
    <n v="6.2"/>
    <s v="Comedy"/>
    <s v="Fantasy"/>
    <s v="Romance"/>
    <m/>
    <n v="0.61745101630304311"/>
    <n v="69800000"/>
    <n v="61800000"/>
    <n v="8000000"/>
  </r>
  <r>
    <s v="Jonathan Dayton"/>
    <n v="101"/>
    <n v="59889948"/>
    <s v="Comedy|Drama"/>
    <x v="1293"/>
    <s v="http://www.imdb.com/title/tt0449059/?ref_=fn_tt_tt_1"/>
    <s v="English"/>
    <s v="USA"/>
    <n v="8000000"/>
    <n v="2006"/>
    <n v="7.9"/>
    <s v="Comedy"/>
    <s v="Drama"/>
    <m/>
    <m/>
    <n v="0.61757637885515193"/>
    <n v="59889948"/>
    <n v="51889948"/>
    <n v="8000000"/>
  </r>
  <r>
    <s v="Rob Reiner"/>
    <n v="89"/>
    <n v="52287414"/>
    <s v="Adventure|Drama"/>
    <x v="1294"/>
    <s v="http://www.imdb.com/title/tt0092005/?ref_=fn_tt_tt_1"/>
    <s v="English"/>
    <s v="USA"/>
    <n v="8000000"/>
    <n v="1986"/>
    <n v="8.1"/>
    <s v="Adventure"/>
    <s v="Drama"/>
    <m/>
    <m/>
    <n v="0.61765882554406526"/>
    <n v="52287414"/>
    <n v="44287414"/>
    <n v="8000000"/>
  </r>
  <r>
    <s v="Danny Boyle"/>
    <n v="113"/>
    <n v="45063889"/>
    <s v="Drama|Horror|Sci-Fi|Thriller"/>
    <x v="1295"/>
    <s v="http://www.imdb.com/title/tt0289043/?ref_=fn_tt_tt_1"/>
    <s v="English"/>
    <s v="UK"/>
    <n v="8000000"/>
    <n v="2002"/>
    <n v="7.6"/>
    <s v="Drama"/>
    <s v="Horror"/>
    <s v="Sci-Fi"/>
    <s v="Thriller"/>
    <n v="0.61771092795889637"/>
    <n v="45063889"/>
    <n v="37063889"/>
    <n v="8000000"/>
  </r>
  <r>
    <s v="Chris Stokes"/>
    <n v="95"/>
    <n v="40066497"/>
    <s v="Drama|Music"/>
    <x v="1296"/>
    <s v="http://www.imdb.com/title/tt0365957/?ref_=fn_tt_tt_1"/>
    <s v="English"/>
    <s v="USA"/>
    <n v="8000000"/>
    <n v="2004"/>
    <n v="3.5"/>
    <s v="Drama"/>
    <s v="Music"/>
    <m/>
    <m/>
    <n v="0.61773625569747137"/>
    <n v="40066497"/>
    <n v="32066497"/>
    <n v="8000000"/>
  </r>
  <r>
    <s v="Don Siegel"/>
    <n v="112"/>
    <n v="36500000"/>
    <s v="Biography|Crime|Drama"/>
    <x v="1297"/>
    <s v="http://www.imdb.com/title/tt0079116/?ref_=fn_tt_tt_1"/>
    <s v="English"/>
    <s v="USA"/>
    <n v="8000000"/>
    <n v="1979"/>
    <n v="7.6"/>
    <s v="Biography"/>
    <s v="Crime"/>
    <s v="Drama"/>
    <m/>
    <n v="0.61774423841587267"/>
    <n v="36500000"/>
    <n v="28500000"/>
    <n v="8000000"/>
  </r>
  <r>
    <s v="Rick Famuyiwa"/>
    <n v="109"/>
    <n v="27362712"/>
    <s v="Comedy|Drama|Music|Romance"/>
    <x v="1298"/>
    <s v="http://www.imdb.com/title/tt0297037/?ref_=fn_tt_tt_1"/>
    <s v="English"/>
    <s v="USA"/>
    <n v="8000000"/>
    <n v="2002"/>
    <n v="6.5"/>
    <s v="Comedy"/>
    <s v="Drama"/>
    <s v="Music"/>
    <s v="Romance"/>
    <n v="0.6177404261003524"/>
    <n v="27362712"/>
    <n v="19362712"/>
    <n v="8000000"/>
  </r>
  <r>
    <s v="Martin Lawrence"/>
    <n v="108"/>
    <n v="34746109"/>
    <s v="Comedy|Crime|Drama|Romance|Thriller"/>
    <x v="1299"/>
    <s v="http://www.imdb.com/title/tt0117891/?ref_=fn_tt_tt_1"/>
    <s v="English"/>
    <s v="USA"/>
    <n v="8000000"/>
    <n v="1996"/>
    <n v="5.6"/>
    <s v="Comedy"/>
    <s v="Crime"/>
    <s v="Drama"/>
    <s v="Romance"/>
    <n v="0.61770861022604284"/>
    <n v="34746109"/>
    <n v="26746109"/>
    <n v="8000000"/>
  </r>
  <r>
    <s v="Jonathan Levine"/>
    <n v="100"/>
    <n v="34963967"/>
    <s v="Comedy|Drama|Romance"/>
    <x v="1300"/>
    <s v="http://www.imdb.com/title/tt1306980/?ref_=fn_tt_tt_1"/>
    <s v="English"/>
    <s v="USA"/>
    <n v="8000000"/>
    <n v="2011"/>
    <n v="7.7"/>
    <s v="Comedy"/>
    <s v="Drama"/>
    <s v="Romance"/>
    <m/>
    <n v="0.61769915990715318"/>
    <n v="34963967"/>
    <n v="26963967"/>
    <n v="8000000"/>
  </r>
  <r>
    <s v="Masayuki Ochiai"/>
    <n v="90"/>
    <n v="25926543"/>
    <s v="Horror|Mystery|Thriller"/>
    <x v="1301"/>
    <s v="http://www.imdb.com/title/tt0482599/?ref_=fn_tt_tt_1"/>
    <s v="English"/>
    <s v="USA"/>
    <n v="8000000"/>
    <n v="2008"/>
    <n v="5.2"/>
    <s v="Horror"/>
    <s v="Mystery"/>
    <s v="Thriller"/>
    <m/>
    <n v="0.6176904021174644"/>
    <n v="25926543"/>
    <n v="17926543"/>
    <n v="8000000"/>
  </r>
  <r>
    <s v="Tom Gormican"/>
    <n v="94"/>
    <n v="26049082"/>
    <s v="Comedy|Romance"/>
    <x v="1302"/>
    <s v="http://www.imdb.com/title/tt1800246/?ref_=fn_tt_tt_1"/>
    <s v="English"/>
    <s v="USA"/>
    <n v="8000000"/>
    <n v="2014"/>
    <n v="6.1"/>
    <s v="Comedy"/>
    <s v="Romance"/>
    <m/>
    <m/>
    <n v="0.61765442077587585"/>
    <n v="26049082"/>
    <n v="18049082"/>
    <n v="8000000"/>
  </r>
  <r>
    <s v="Ken Shapiro"/>
    <n v="93"/>
    <m/>
    <s v="Comedy|Fantasy|Sci-Fi"/>
    <x v="1303"/>
    <s v="http://www.imdb.com/title/tt0082763/?ref_=fn_tt_tt_1"/>
    <s v="English"/>
    <s v="USA"/>
    <n v="8000000"/>
    <n v="1981"/>
    <n v="5"/>
    <s v="Comedy"/>
    <s v="Fantasy"/>
    <s v="Sci-Fi"/>
    <m/>
    <n v="0.61761875648763531"/>
    <n v="25035665"/>
    <n v="17035665"/>
    <n v="8000000"/>
  </r>
  <r>
    <s v="Kenneth Branagh"/>
    <n v="111"/>
    <n v="22551000"/>
    <s v="Comedy|Drama|Romance"/>
    <x v="1304"/>
    <s v="http://www.imdb.com/title/tt0107616/?ref_=fn_tt_tt_1"/>
    <s v="English"/>
    <s v="UK"/>
    <n v="8000000"/>
    <n v="1993"/>
    <n v="7.4"/>
    <s v="Comedy"/>
    <s v="Drama"/>
    <s v="Romance"/>
    <m/>
    <n v="0.61761875648763531"/>
    <n v="22551000"/>
    <n v="14551000"/>
    <n v="8000000"/>
  </r>
  <r>
    <s v="Wes Craven"/>
    <n v="107"/>
    <n v="18090181"/>
    <s v="Fantasy|Horror|Mystery|Thriller"/>
    <x v="1305"/>
    <s v="http://www.imdb.com/title/tt0111686/?ref_=fn_tt_tt_1"/>
    <s v="English"/>
    <s v="USA"/>
    <n v="8000000"/>
    <n v="1994"/>
    <n v="6.4"/>
    <s v="Fantasy"/>
    <s v="Horror"/>
    <s v="Mystery"/>
    <s v="Thriller"/>
    <n v="0.61757335362419652"/>
    <n v="18090181"/>
    <n v="10090181"/>
    <n v="8000000"/>
  </r>
  <r>
    <s v="John Schultz"/>
    <n v="91"/>
    <n v="17843379"/>
    <s v="Comedy|Drama|Romance"/>
    <x v="1306"/>
    <s v="http://www.imdb.com/title/tt0164114/?ref_=fn_tt_tt_1"/>
    <s v="English"/>
    <s v="USA"/>
    <n v="8000000"/>
    <n v="1999"/>
    <n v="5.7"/>
    <s v="Comedy"/>
    <s v="Drama"/>
    <s v="Romance"/>
    <m/>
    <n v="0.61751621563467418"/>
    <n v="17843379"/>
    <n v="9843379"/>
    <n v="8000000"/>
  </r>
  <r>
    <s v="Tamra Davis"/>
    <n v="82"/>
    <n v="17278980"/>
    <s v="Comedy|Crime"/>
    <x v="1307"/>
    <s v="http://www.imdb.com/title/tt0120693/?ref_=fn_tt_tt_1"/>
    <s v="English"/>
    <s v="USA"/>
    <n v="8000000"/>
    <n v="1998"/>
    <n v="6.7"/>
    <s v="Comedy"/>
    <s v="Crime"/>
    <m/>
    <m/>
    <n v="0.61745839586839812"/>
    <n v="17278980"/>
    <n v="9278980"/>
    <n v="8000000"/>
  </r>
  <r>
    <s v="Jonas Elmer"/>
    <n v="97"/>
    <n v="16699684"/>
    <s v="Comedy|Romance"/>
    <x v="1308"/>
    <s v="http://www.imdb.com/title/tt1095174/?ref_=fn_tt_tt_1"/>
    <s v="English"/>
    <s v="USA"/>
    <n v="8000000"/>
    <n v="2009"/>
    <n v="5.6"/>
    <s v="Comedy"/>
    <s v="Romance"/>
    <m/>
    <m/>
    <n v="0.61739909767804879"/>
    <n v="16699684"/>
    <n v="8699684"/>
    <n v="8000000"/>
  </r>
  <r>
    <s v="Erik Canuel"/>
    <n v="116"/>
    <m/>
    <s v="Action|Comedy|Crime|Thriller"/>
    <x v="1309"/>
    <s v="http://www.imdb.com/title/tt0479647/?ref_=fn_tt_tt_1"/>
    <s v="English"/>
    <s v="Canada"/>
    <n v="8000000"/>
    <n v="2006"/>
    <n v="7"/>
    <s v="Action"/>
    <s v="Comedy"/>
    <s v="Crime"/>
    <s v="Thriller"/>
    <n v="0.61733829362796167"/>
    <n v="25035665"/>
    <n v="17035665"/>
    <n v="8000000"/>
  </r>
  <r>
    <s v="Troy Duffy"/>
    <n v="138"/>
    <n v="10269307"/>
    <s v="Action|Crime|Thriller"/>
    <x v="1310"/>
    <s v="http://www.imdb.com/title/tt1300851/?ref_=fn_tt_tt_1"/>
    <s v="English"/>
    <s v="USA"/>
    <n v="8000000"/>
    <n v="2009"/>
    <n v="6.3"/>
    <s v="Action"/>
    <s v="Crime"/>
    <s v="Thriller"/>
    <m/>
    <n v="0.61733829362796167"/>
    <n v="10269307"/>
    <n v="2269307"/>
    <n v="8000000"/>
  </r>
  <r>
    <s v="Nicole Holofcener"/>
    <n v="93"/>
    <n v="17536788"/>
    <s v="Comedy|Drama|Romance"/>
    <x v="1311"/>
    <s v="http://www.imdb.com/title/tt2390361/?ref_=fn_tt_tt_1"/>
    <s v="English"/>
    <s v="USA"/>
    <n v="8000000"/>
    <n v="2013"/>
    <n v="7.1"/>
    <s v="Comedy"/>
    <s v="Drama"/>
    <s v="Romance"/>
    <m/>
    <n v="0.61726224955309705"/>
    <n v="17536788"/>
    <n v="9536788"/>
    <n v="8000000"/>
  </r>
  <r>
    <s v="Will Gluck"/>
    <n v="92"/>
    <n v="58401464"/>
    <s v="Comedy|Romance"/>
    <x v="1312"/>
    <s v="http://www.imdb.com/title/tt1282140/?ref_=fn_tt_tt_1"/>
    <s v="English"/>
    <s v="USA"/>
    <n v="8000000"/>
    <n v="2010"/>
    <n v="7.1"/>
    <s v="Comedy"/>
    <s v="Romance"/>
    <m/>
    <m/>
    <n v="0.6172034069940695"/>
    <n v="58401464"/>
    <n v="50401464"/>
    <n v="8000000"/>
  </r>
  <r>
    <s v="E. Elias Merhige"/>
    <n v="92"/>
    <n v="8279017"/>
    <s v="Drama|Horror"/>
    <x v="1313"/>
    <s v="http://www.imdb.com/title/tt0189998/?ref_=fn_tt_tt_1"/>
    <s v="English"/>
    <s v="UK"/>
    <n v="8000000"/>
    <n v="2000"/>
    <n v="6.9"/>
    <s v="Drama"/>
    <s v="Horror"/>
    <m/>
    <m/>
    <n v="0.6172802459468627"/>
    <n v="8279017"/>
    <n v="279017"/>
    <n v="8000000"/>
  </r>
  <r>
    <s v="Joe Nussbaum"/>
    <n v="104"/>
    <n v="10106233"/>
    <s v="Comedy|Drama"/>
    <x v="1314"/>
    <s v="http://www.imdb.com/title/tt1604171/?ref_=fn_tt_tt_1"/>
    <s v="English"/>
    <s v="USA"/>
    <n v="8000000"/>
    <n v="2011"/>
    <n v="5.4"/>
    <s v="Comedy"/>
    <s v="Drama"/>
    <m/>
    <m/>
    <n v="0.61719966353894029"/>
    <n v="10106233"/>
    <n v="2106233"/>
    <n v="8000000"/>
  </r>
  <r>
    <s v="Matt Reeves"/>
    <n v="98"/>
    <m/>
    <s v="Comedy|Romance"/>
    <x v="1315"/>
    <s v="http://www.imdb.com/title/tt0117283/?ref_=fn_tt_tt_1"/>
    <s v="English"/>
    <s v="USA"/>
    <n v="8000000"/>
    <n v="1996"/>
    <n v="4.9000000000000004"/>
    <s v="Comedy"/>
    <s v="Romance"/>
    <m/>
    <m/>
    <n v="0.61712300941118436"/>
    <n v="25035665"/>
    <n v="17035665"/>
    <n v="8000000"/>
  </r>
  <r>
    <s v="Steve Rash"/>
    <n v="89"/>
    <n v="4692814"/>
    <s v="Comedy"/>
    <x v="1316"/>
    <s v="http://www.imdb.com/title/tt0165831/?ref_=fn_tt_tt_1"/>
    <s v="English"/>
    <s v="USA"/>
    <n v="8000000"/>
    <n v="1999"/>
    <n v="5.0999999999999996"/>
    <s v="Comedy"/>
    <m/>
    <m/>
    <m/>
    <n v="0.61712300941118436"/>
    <n v="4692814"/>
    <n v="-3307186"/>
    <n v="8000000"/>
  </r>
  <r>
    <s v="Fina Torres"/>
    <n v="92"/>
    <n v="5018450"/>
    <s v="Comedy|Fantasy|Romance"/>
    <x v="1317"/>
    <s v="http://www.imdb.com/title/tt0206420/?ref_=fn_tt_tt_1"/>
    <s v="English"/>
    <s v="USA"/>
    <n v="8000000"/>
    <n v="2000"/>
    <n v="5.3"/>
    <s v="Comedy"/>
    <s v="Fantasy"/>
    <s v="Romance"/>
    <m/>
    <n v="0.61703473806825027"/>
    <n v="5018450"/>
    <n v="-2981550"/>
    <n v="8000000"/>
  </r>
  <r>
    <s v="Duke Johnson"/>
    <n v="90"/>
    <n v="3442820"/>
    <s v="Animation|Comedy|Drama|Romance"/>
    <x v="1318"/>
    <s v="http://www.imdb.com/title/tt2401878/?ref_=fn_tt_tt_1"/>
    <s v="English"/>
    <s v="USA"/>
    <n v="8000000"/>
    <n v="2015"/>
    <n v="7.3"/>
    <s v="Animation"/>
    <s v="Comedy"/>
    <s v="Drama"/>
    <s v="Romance"/>
    <n v="0.61694702700623949"/>
    <n v="3442820"/>
    <n v="-4557180"/>
    <n v="8000000"/>
  </r>
  <r>
    <s v="FranÃ§ois Ozon"/>
    <n v="111"/>
    <n v="3076425"/>
    <s v="Comedy|Crime|Musical|Romance"/>
    <x v="1319"/>
    <s v="http://www.imdb.com/title/tt0283832/?ref_=fn_tt_tt_1"/>
    <s v="French"/>
    <s v="France"/>
    <n v="8000000"/>
    <n v="2002"/>
    <n v="7.1"/>
    <s v="Comedy"/>
    <s v="Crime"/>
    <s v="Musical"/>
    <s v="Romance"/>
    <n v="0.6168560488453253"/>
    <n v="3076425"/>
    <n v="-4923575"/>
    <n v="8000000"/>
  </r>
  <r>
    <s v="Mark L. Lester"/>
    <n v="79"/>
    <n v="2275557"/>
    <s v="Action|Comedy|Crime|Thriller"/>
    <x v="1320"/>
    <s v="http://www.imdb.com/title/tt0102915/?ref_=fn_tt_tt_1"/>
    <s v="English"/>
    <s v="USA"/>
    <n v="8000000"/>
    <n v="1991"/>
    <n v="6"/>
    <s v="Action"/>
    <s v="Comedy"/>
    <s v="Crime"/>
    <s v="Thriller"/>
    <n v="0.6167642418616518"/>
    <n v="2275557"/>
    <n v="-5724443"/>
    <n v="8000000"/>
  </r>
  <r>
    <s v="David Dobkin"/>
    <n v="104"/>
    <n v="1789892"/>
    <s v="Comedy|Crime"/>
    <x v="1321"/>
    <s v="http://www.imdb.com/title/tt0118863/?ref_=fn_tt_tt_1"/>
    <s v="English"/>
    <s v="Germany"/>
    <n v="8000000"/>
    <n v="1998"/>
    <n v="6.6"/>
    <s v="Comedy"/>
    <s v="Crime"/>
    <m/>
    <m/>
    <n v="0.61667076447239821"/>
    <n v="1789892"/>
    <n v="-6210108"/>
    <n v="8000000"/>
  </r>
  <r>
    <s v="Anna Boden"/>
    <n v="101"/>
    <n v="6350058"/>
    <s v="Comedy|Drama|Romance"/>
    <x v="1322"/>
    <s v="http://www.imdb.com/title/tt0804497/?ref_=fn_tt_tt_1"/>
    <s v="English"/>
    <s v="USA"/>
    <n v="8000000"/>
    <n v="2010"/>
    <n v="7.2"/>
    <s v="Comedy"/>
    <s v="Drama"/>
    <s v="Romance"/>
    <m/>
    <n v="0.616576240685066"/>
    <n v="6350058"/>
    <n v="-1649942"/>
    <n v="8000000"/>
  </r>
  <r>
    <s v="Anand Tucker"/>
    <n v="92"/>
    <n v="1071240"/>
    <s v="Biography|Drama"/>
    <x v="1323"/>
    <s v="http://www.imdb.com/title/tt0829098/?ref_=fn_tt_tt_1"/>
    <s v="English"/>
    <s v="UK"/>
    <n v="8000000"/>
    <n v="2007"/>
    <n v="6.9"/>
    <s v="Biography"/>
    <s v="Drama"/>
    <m/>
    <m/>
    <n v="0.61649076938150349"/>
    <n v="1071240"/>
    <n v="-6928760"/>
    <n v="8000000"/>
  </r>
  <r>
    <s v="Steve James"/>
    <n v="106"/>
    <n v="532190"/>
    <s v="Biography|Drama|Romance|Sport"/>
    <x v="1324"/>
    <s v="http://www.imdb.com/title/tt0119937/?ref_=fn_tt_tt_1"/>
    <s v="English"/>
    <s v="USA"/>
    <n v="8000000"/>
    <n v="1997"/>
    <n v="6.8"/>
    <s v="Biography"/>
    <s v="Drama"/>
    <s v="Romance"/>
    <s v="Sport"/>
    <n v="0.61639465823956552"/>
    <n v="532190"/>
    <n v="-7467810"/>
    <n v="8000000"/>
  </r>
  <r>
    <s v="Michael Winner"/>
    <n v="98"/>
    <m/>
    <s v="Adventure|Drama"/>
    <x v="1325"/>
    <s v="http://www.imdb.com/title/tt0086582/?ref_=fn_tt_tt_1"/>
    <s v="English"/>
    <s v="UK"/>
    <n v="8000000"/>
    <n v="1983"/>
    <n v="4"/>
    <s v="Adventure"/>
    <s v="Drama"/>
    <m/>
    <m/>
    <n v="0.61629741684823247"/>
    <n v="25035665"/>
    <n v="17035665"/>
    <n v="8000000"/>
  </r>
  <r>
    <s v="John Carney"/>
    <n v="104"/>
    <n v="16168741"/>
    <s v="Drama|Music"/>
    <x v="1326"/>
    <s v="http://www.imdb.com/title/tt1980929/?ref_=fn_tt_tt_1"/>
    <s v="English"/>
    <s v="USA"/>
    <n v="8000000"/>
    <n v="2013"/>
    <n v="7.4"/>
    <s v="Drama"/>
    <s v="Music"/>
    <m/>
    <m/>
    <n v="0.61629741684823247"/>
    <n v="16168741"/>
    <n v="8168741"/>
    <n v="8000000"/>
  </r>
  <r>
    <s v="David Jacobson"/>
    <n v="108"/>
    <n v="568695"/>
    <s v="Drama|Romance|Thriller"/>
    <x v="1327"/>
    <s v="http://www.imdb.com/title/tt0398027/?ref_=fn_tt_tt_1"/>
    <s v="English"/>
    <s v="USA"/>
    <n v="8000000"/>
    <n v="2005"/>
    <n v="6.5"/>
    <s v="Drama"/>
    <s v="Romance"/>
    <s v="Thriller"/>
    <m/>
    <n v="0.61623417781575029"/>
    <n v="568695"/>
    <n v="-7431305"/>
    <n v="8000000"/>
  </r>
  <r>
    <s v="Michael Corrente"/>
    <n v="99"/>
    <n v="398420"/>
    <s v="Crime|Drama"/>
    <x v="1328"/>
    <s v="http://www.imdb.com/title/tt0283503/?ref_=fn_tt_tt_1"/>
    <s v="English"/>
    <s v="USA"/>
    <n v="8000000"/>
    <n v="2007"/>
    <n v="6.4"/>
    <s v="Crime"/>
    <s v="Drama"/>
    <m/>
    <m/>
    <n v="0.61613679722779535"/>
    <n v="398420"/>
    <n v="-7601580"/>
    <n v="8000000"/>
  </r>
  <r>
    <s v="Keith Gordon"/>
    <n v="109"/>
    <n v="336456"/>
    <s v="Comedy|Crime|Musical|Mystery"/>
    <x v="1329"/>
    <s v="http://www.imdb.com/title/tt0314676/?ref_=fn_tt_tt_1"/>
    <s v="English"/>
    <s v="USA"/>
    <n v="8000000"/>
    <n v="2003"/>
    <n v="5.6"/>
    <s v="Comedy"/>
    <s v="Crime"/>
    <s v="Musical"/>
    <s v="Mystery"/>
    <n v="0.61603898060603324"/>
    <n v="336456"/>
    <n v="-7663544"/>
    <n v="8000000"/>
  </r>
  <r>
    <s v="Andrew Currie"/>
    <n v="93"/>
    <n v="298110"/>
    <s v="Comedy|Drama|Horror|Sci-Fi"/>
    <x v="1330"/>
    <s v="http://www.imdb.com/title/tt0457572/?ref_=fn_tt_tt_1"/>
    <s v="English"/>
    <s v="Canada"/>
    <n v="8000000"/>
    <n v="2006"/>
    <n v="6.8"/>
    <s v="Comedy"/>
    <s v="Drama"/>
    <s v="Horror"/>
    <s v="Sci-Fi"/>
    <n v="0.61594093070498401"/>
    <n v="298110"/>
    <n v="-7701890"/>
    <n v="8000000"/>
  </r>
  <r>
    <s v="Andrew Wilson"/>
    <n v="99"/>
    <n v="127144"/>
    <s v="Comedy|Drama|Romance"/>
    <x v="1331"/>
    <s v="http://www.imdb.com/title/tt0373445/?ref_=fn_tt_tt_1"/>
    <s v="English"/>
    <s v="USA"/>
    <n v="8000000"/>
    <n v="2005"/>
    <n v="5.5"/>
    <s v="Comedy"/>
    <s v="Drama"/>
    <s v="Romance"/>
    <m/>
    <n v="0.61584269139826497"/>
    <n v="127144"/>
    <n v="-7872856"/>
    <n v="8000000"/>
  </r>
  <r>
    <s v="Jonathan Lynn"/>
    <n v="98"/>
    <n v="117190"/>
    <s v="Action|Comedy|Crime"/>
    <x v="1332"/>
    <s v="http://www.imdb.com/title/tt1235189/?ref_=fn_tt_tt_1"/>
    <s v="English"/>
    <s v="UK"/>
    <n v="8000000"/>
    <n v="2010"/>
    <n v="6.9"/>
    <s v="Action"/>
    <s v="Comedy"/>
    <s v="Crime"/>
    <m/>
    <n v="0.61574401429458014"/>
    <n v="117190"/>
    <n v="-7882810"/>
    <n v="8000000"/>
  </r>
  <r>
    <s v="Marc SchÃ¶lermann"/>
    <n v="95"/>
    <n v="108662"/>
    <s v="Crime|Horror|Thriller"/>
    <x v="1333"/>
    <s v="http://www.imdb.com/title/tt0964539/?ref_=fn_tt_tt_1"/>
    <s v="English"/>
    <s v="USA"/>
    <n v="8000000"/>
    <n v="2008"/>
    <n v="6"/>
    <s v="Crime"/>
    <s v="Horror"/>
    <s v="Thriller"/>
    <m/>
    <n v="0.61564519994826594"/>
    <n v="108662"/>
    <n v="-7891338"/>
    <n v="8000000"/>
  </r>
  <r>
    <s v="Robert Moresco"/>
    <n v="107"/>
    <n v="53481"/>
    <s v="Crime|Drama|Thriller"/>
    <x v="1334"/>
    <s v="http://www.imdb.com/title/tt0360323/?ref_=fn_tt_tt_1"/>
    <s v="English"/>
    <s v="USA"/>
    <n v="8000000"/>
    <n v="2006"/>
    <n v="6.4"/>
    <s v="Crime"/>
    <s v="Drama"/>
    <s v="Thriller"/>
    <m/>
    <n v="0.61554625076901259"/>
    <n v="53481"/>
    <n v="-7946519"/>
    <n v="8000000"/>
  </r>
  <r>
    <s v="Claudia Llosa"/>
    <n v="97"/>
    <n v="52961"/>
    <s v="Drama"/>
    <x v="1335"/>
    <s v="http://www.imdb.com/title/tt2494384/?ref_=fn_tt_tt_1"/>
    <s v="English"/>
    <s v="Spain"/>
    <n v="8000000"/>
    <n v="2014"/>
    <n v="5.3"/>
    <s v="Drama"/>
    <m/>
    <m/>
    <m/>
    <n v="0.61544707923687714"/>
    <n v="52961"/>
    <n v="-7947039"/>
    <n v="8000000"/>
  </r>
  <r>
    <s v="Charles BinamÃ©"/>
    <n v="124"/>
    <m/>
    <s v="Biography|Drama|Sport"/>
    <x v="1336"/>
    <s v="http://www.imdb.com/title/tt0460505/?ref_=fn_tt_tt_1"/>
    <s v="French"/>
    <s v="Canada"/>
    <n v="8000000"/>
    <n v="2005"/>
    <n v="7.7"/>
    <s v="Biography"/>
    <s v="Drama"/>
    <s v="Sport"/>
    <m/>
    <n v="0.61534778721894179"/>
    <n v="25035665"/>
    <n v="17035665"/>
    <n v="8000000"/>
  </r>
  <r>
    <s v="Keith Parmer"/>
    <n v="96"/>
    <m/>
    <s v="Action|Crime|Drama|Thriller"/>
    <x v="1337"/>
    <s v="http://www.imdb.com/title/tt2112277/?ref_=fn_tt_tt_1"/>
    <s v="English"/>
    <s v="USA"/>
    <n v="8000000"/>
    <n v="2014"/>
    <n v="4.5999999999999996"/>
    <s v="Action"/>
    <s v="Crime"/>
    <s v="Drama"/>
    <s v="Thriller"/>
    <n v="0.61534778721894179"/>
    <n v="25035665"/>
    <n v="17035665"/>
    <n v="8000000"/>
  </r>
  <r>
    <s v="Bruce Beresford"/>
    <n v="104"/>
    <m/>
    <s v="Drama"/>
    <x v="1338"/>
    <s v="http://www.imdb.com/title/tt4196848/?ref_=fn_tt_tt_1"/>
    <s v="English"/>
    <s v="USA"/>
    <n v="8000000"/>
    <n v="2016"/>
    <n v="8"/>
    <s v="Drama"/>
    <m/>
    <m/>
    <m/>
    <n v="0.61534778721894179"/>
    <n v="25035665"/>
    <n v="17035665"/>
    <n v="8000000"/>
  </r>
  <r>
    <s v="Michael Winnick"/>
    <n v="106"/>
    <m/>
    <s v="Action"/>
    <x v="1339"/>
    <s v="http://www.imdb.com/title/tt4060866/?ref_=fn_tt_tt_1"/>
    <s v="English"/>
    <s v="USA"/>
    <n v="8000000"/>
    <n v="2016"/>
    <n v="4.2"/>
    <s v="Action"/>
    <m/>
    <m/>
    <m/>
    <n v="0.61534778721894179"/>
    <n v="25035665"/>
    <n v="17035665"/>
    <n v="8000000"/>
  </r>
  <r>
    <s v="Mike Judge"/>
    <n v="92"/>
    <n v="10814185"/>
    <s v="Comedy|Crime|Romance"/>
    <x v="1340"/>
    <s v="http://www.imdb.com/title/tt1225822/?ref_=fn_tt_tt_1"/>
    <s v="English"/>
    <s v="USA"/>
    <n v="8000000"/>
    <n v="2009"/>
    <n v="6.2"/>
    <s v="Comedy"/>
    <s v="Crime"/>
    <s v="Romance"/>
    <m/>
    <n v="0.61534778721894179"/>
    <n v="10814185"/>
    <n v="2814185"/>
    <n v="8000000"/>
  </r>
  <r>
    <s v="Rodrigo GarcÃ­a"/>
    <n v="113"/>
    <n v="3014541"/>
    <s v="Drama"/>
    <x v="1341"/>
    <s v="http://www.imdb.com/title/tt1602098/?ref_=fn_tt_tt_1"/>
    <s v="English"/>
    <s v="UK"/>
    <n v="8000000"/>
    <n v="2011"/>
    <n v="6.7"/>
    <s v="Drama"/>
    <m/>
    <m/>
    <m/>
    <n v="0.6152707981810257"/>
    <n v="3014541"/>
    <n v="-4985459"/>
    <n v="8000000"/>
  </r>
  <r>
    <s v="Stephen Hopkins"/>
    <n v="89"/>
    <n v="22168359"/>
    <s v="Fantasy|Horror|Romance|Thriller"/>
    <x v="1342"/>
    <s v="http://www.imdb.com/title/tt0097981/?ref_=fn_tt_tt_1"/>
    <s v="English"/>
    <s v="USA"/>
    <n v="8000000"/>
    <n v="1989"/>
    <n v="5.0999999999999996"/>
    <s v="Fantasy"/>
    <s v="Horror"/>
    <s v="Romance"/>
    <s v="Thriller"/>
    <n v="0.61517700682995591"/>
    <n v="22168359"/>
    <n v="14168359"/>
    <n v="8000000"/>
  </r>
  <r>
    <s v="King Vidor"/>
    <n v="144"/>
    <n v="20400000"/>
    <s v="Drama|Romance|Western"/>
    <x v="1343"/>
    <s v="http://www.imdb.com/title/tt0038499/?ref_=fn_tt_tt_1"/>
    <s v="English"/>
    <s v="USA"/>
    <n v="8000000"/>
    <n v="1946"/>
    <n v="6.9"/>
    <s v="Drama"/>
    <s v="Romance"/>
    <s v="Western"/>
    <m/>
    <n v="0.61512845093220103"/>
    <n v="20400000"/>
    <n v="12400000"/>
    <n v="8000000"/>
  </r>
  <r>
    <s v="Christine Jeffs"/>
    <n v="91"/>
    <n v="12055108"/>
    <s v="Comedy|Drama"/>
    <x v="1344"/>
    <s v="http://www.imdb.com/title/tt0862846/?ref_=fn_tt_tt_1"/>
    <s v="English"/>
    <s v="USA"/>
    <n v="8000000"/>
    <n v="2008"/>
    <n v="6.9"/>
    <s v="Comedy"/>
    <s v="Drama"/>
    <m/>
    <m/>
    <n v="0.6150750565359675"/>
    <n v="12055108"/>
    <n v="4055108"/>
    <n v="8000000"/>
  </r>
  <r>
    <s v="Don Coscarelli"/>
    <n v="90"/>
    <m/>
    <s v="Action|Adventure|Fantasy"/>
    <x v="1345"/>
    <s v="http://www.imdb.com/title/tt0083630/?ref_=fn_tt_tt_1"/>
    <s v="English"/>
    <s v="USA"/>
    <n v="8000000"/>
    <n v="1982"/>
    <n v="6.2"/>
    <s v="Action"/>
    <s v="Adventure"/>
    <s v="Fantasy"/>
    <m/>
    <n v="0.61500063516864778"/>
    <n v="25035665"/>
    <n v="17035665"/>
    <n v="8000000"/>
  </r>
  <r>
    <s v="Bill Duke"/>
    <n v="99"/>
    <n v="10572742"/>
    <s v="Drama|Romance"/>
    <x v="1346"/>
    <s v="http://www.imdb.com/title/tt0795438/?ref_=fn_tt_tt_1"/>
    <s v="English"/>
    <s v="USA"/>
    <n v="8000000"/>
    <n v="2009"/>
    <n v="6.1"/>
    <s v="Drama"/>
    <s v="Romance"/>
    <m/>
    <m/>
    <n v="0.61500063516864778"/>
    <n v="10572742"/>
    <n v="2572742"/>
    <n v="8000000"/>
  </r>
  <r>
    <s v="Rick de Oliveira"/>
    <n v="96"/>
    <n v="3713002"/>
    <s v="Documentary"/>
    <x v="1347"/>
    <s v="http://www.imdb.com/title/tt0360916/?ref_=fn_tt_tt_1"/>
    <s v="English"/>
    <s v="USA"/>
    <n v="8000000"/>
    <n v="2003"/>
    <n v="2.7"/>
    <s v="Documentary"/>
    <m/>
    <m/>
    <m/>
    <n v="0.61492268968758734"/>
    <n v="3713002"/>
    <n v="-4286998"/>
    <n v="8000000"/>
  </r>
  <r>
    <s v="Andrucha Waddington"/>
    <n v="115"/>
    <m/>
    <s v="Drama"/>
    <x v="1348"/>
    <s v="http://www.imdb.com/title/tt0373747/?ref_=fn_tt_tt_1"/>
    <s v="Portuguese"/>
    <s v="Brazil"/>
    <n v="8000000"/>
    <n v="2005"/>
    <n v="7.5"/>
    <s v="Drama"/>
    <m/>
    <m/>
    <m/>
    <n v="0.61482983576950057"/>
    <n v="25035665"/>
    <n v="17035665"/>
    <n v="8000000"/>
  </r>
  <r>
    <s v="Luc Jacquet"/>
    <n v="80"/>
    <n v="77413017"/>
    <s v="Documentary"/>
    <x v="1349"/>
    <s v="http://www.imdb.com/title/tt0428803/?ref_=fn_tt_tt_1"/>
    <s v="French"/>
    <s v="France"/>
    <n v="8000000"/>
    <n v="2005"/>
    <n v="7.6"/>
    <s v="Documentary"/>
    <m/>
    <m/>
    <m/>
    <n v="0.61482983576950057"/>
    <n v="77413017"/>
    <n v="69413017"/>
    <n v="8000000"/>
  </r>
  <r>
    <s v="Craig Brewer"/>
    <n v="116"/>
    <n v="22201636"/>
    <s v="Crime|Drama|Music"/>
    <x v="1350"/>
    <s v="http://www.imdb.com/title/tt0410097/?ref_=fn_tt_tt_1"/>
    <s v="English"/>
    <s v="USA"/>
    <n v="8000000"/>
    <n v="2005"/>
    <n v="7.4"/>
    <s v="Crime"/>
    <s v="Drama"/>
    <s v="Music"/>
    <m/>
    <n v="0.61499279068851831"/>
    <n v="22201636"/>
    <n v="14201636"/>
    <n v="8000000"/>
  </r>
  <r>
    <s v="Gregory Widen"/>
    <n v="98"/>
    <n v="16115878"/>
    <s v="Action|Fantasy|Horror|Mystery|Thriller"/>
    <x v="1351"/>
    <s v="http://www.imdb.com/title/tt0114194/?ref_=fn_tt_tt_1"/>
    <s v="English"/>
    <s v="USA"/>
    <n v="8000000"/>
    <n v="1995"/>
    <n v="6.6"/>
    <s v="Action"/>
    <s v="Fantasy"/>
    <s v="Horror"/>
    <s v="Mystery"/>
    <n v="0.6149440711834272"/>
    <n v="16115878"/>
    <n v="8115878"/>
    <n v="8000000"/>
  </r>
  <r>
    <s v="Herbert Ross"/>
    <n v="107"/>
    <n v="80000000"/>
    <s v="Drama|Music|Romance"/>
    <x v="1352"/>
    <s v="http://www.imdb.com/title/tt0087277/?ref_=fn_tt_tt_1"/>
    <s v="English"/>
    <s v="USA"/>
    <n v="8200000"/>
    <n v="1984"/>
    <n v="6.5"/>
    <s v="Drama"/>
    <s v="Music"/>
    <s v="Romance"/>
    <m/>
    <n v="0.61487925687925993"/>
    <n v="80000000"/>
    <n v="71800000"/>
    <n v="8200000"/>
  </r>
  <r>
    <s v="Mike Leigh"/>
    <n v="150"/>
    <n v="3958500"/>
    <s v="Biography|Drama|History"/>
    <x v="1353"/>
    <s v="http://www.imdb.com/title/tt2473794/?ref_=fn_tt_tt_1"/>
    <s v="English"/>
    <s v="UK"/>
    <n v="8200000"/>
    <n v="2014"/>
    <n v="6.8"/>
    <s v="Biography"/>
    <s v="Drama"/>
    <s v="History"/>
    <m/>
    <n v="0.61505403414132531"/>
    <n v="3958500"/>
    <n v="-4241500"/>
    <n v="8200000"/>
  </r>
  <r>
    <s v="Gene Quintano"/>
    <n v="84"/>
    <n v="27979400"/>
    <s v="Action|Comedy|Crime"/>
    <x v="1354"/>
    <s v="http://www.imdb.com/title/tt0107659/?ref_=fn_tt_tt_1"/>
    <s v="English"/>
    <s v="USA"/>
    <n v="8200000"/>
    <n v="1993"/>
    <n v="6.1"/>
    <s v="Action"/>
    <s v="Comedy"/>
    <s v="Crime"/>
    <m/>
    <n v="0.61496179144663088"/>
    <n v="27979400"/>
    <n v="19779400"/>
    <n v="8200000"/>
  </r>
  <r>
    <s v="Robert Wise"/>
    <n v="174"/>
    <n v="163214286"/>
    <s v="Biography|Drama|Family|Musical|Romance"/>
    <x v="1355"/>
    <s v="http://www.imdb.com/title/tt0059742/?ref_=fn_tt_tt_1"/>
    <s v="English"/>
    <s v="USA"/>
    <n v="8200000"/>
    <n v="1965"/>
    <n v="8"/>
    <s v="Biography"/>
    <s v="Drama"/>
    <s v="Family"/>
    <s v="Musical"/>
    <n v="0.61492938005357389"/>
    <n v="163214286"/>
    <n v="155014286"/>
    <n v="8200000"/>
  </r>
  <r>
    <s v="Serdar Akar"/>
    <n v="122"/>
    <m/>
    <s v="Action|Adventure"/>
    <x v="1356"/>
    <s v="http://www.imdb.com/title/tt0493264/?ref_=fn_tt_tt_1"/>
    <s v="Arabic"/>
    <s v="Turkey"/>
    <n v="8300000"/>
    <n v="2006"/>
    <n v="6"/>
    <s v="Action"/>
    <s v="Adventure"/>
    <m/>
    <m/>
    <n v="0.61565736024410656"/>
    <n v="25035665"/>
    <n v="16735665"/>
    <n v="8300000"/>
  </r>
  <r>
    <s v="James Ivory"/>
    <n v="117"/>
    <m/>
    <s v="Drama|Romance"/>
    <x v="1357"/>
    <s v="http://www.imdb.com/title/tt0896923/?ref_=fn_tt_tt_1"/>
    <s v="English"/>
    <s v="USA"/>
    <n v="8300000"/>
    <n v="2009"/>
    <n v="6.4"/>
    <s v="Drama"/>
    <s v="Romance"/>
    <m/>
    <m/>
    <n v="0.61565736024410656"/>
    <n v="25035665"/>
    <n v="16735665"/>
    <n v="8300000"/>
  </r>
  <r>
    <s v="Stefan Ruzowitzky"/>
    <n v="103"/>
    <n v="5725"/>
    <s v="Horror|Thriller"/>
    <x v="1358"/>
    <s v="http://www.imdb.com/title/tt0187696/?ref_=fn_tt_tt_1"/>
    <s v="German"/>
    <s v="Germany"/>
    <n v="8400000"/>
    <n v="2000"/>
    <n v="6.1"/>
    <s v="Horror"/>
    <s v="Thriller"/>
    <m/>
    <m/>
    <n v="0.61565736024410656"/>
    <n v="5725"/>
    <n v="-8394275"/>
    <n v="8400000"/>
  </r>
  <r>
    <s v="Mark Neveldine"/>
    <n v="91"/>
    <n v="1712111"/>
    <s v="Horror|Thriller"/>
    <x v="1359"/>
    <s v="http://www.imdb.com/title/tt1524575/?ref_=fn_tt_tt_1"/>
    <s v="English"/>
    <s v="USA"/>
    <n v="8495000"/>
    <n v="2015"/>
    <n v="4.5"/>
    <s v="Horror"/>
    <s v="Thriller"/>
    <m/>
    <m/>
    <n v="0.61555785420775233"/>
    <n v="1712111"/>
    <n v="-6782889"/>
    <n v="8495000"/>
  </r>
  <r>
    <s v="Tom Holland"/>
    <n v="93"/>
    <n v="15171475"/>
    <s v="Fantasy|Horror"/>
    <x v="1360"/>
    <s v="http://www.imdb.com/title/tt0117894/?ref_=fn_tt_tt_1"/>
    <s v="English"/>
    <s v="USA"/>
    <n v="8500000"/>
    <n v="1996"/>
    <n v="5.7"/>
    <s v="Fantasy"/>
    <s v="Horror"/>
    <m/>
    <m/>
    <n v="0.61546163580744861"/>
    <n v="15171475"/>
    <n v="6671475"/>
    <n v="8500000"/>
  </r>
  <r>
    <s v="John Polson"/>
    <n v="85"/>
    <n v="28563926"/>
    <s v="Drama|Thriller"/>
    <x v="1361"/>
    <s v="http://www.imdb.com/title/tt0283026/?ref_=fn_tt_tt_1"/>
    <s v="English"/>
    <s v="USA"/>
    <n v="8500000"/>
    <n v="2002"/>
    <n v="5"/>
    <s v="Drama"/>
    <s v="Thriller"/>
    <m/>
    <m/>
    <n v="0.61539456381729363"/>
    <n v="28563926"/>
    <n v="20063926"/>
    <n v="8500000"/>
  </r>
  <r>
    <s v="Kriv Stenders"/>
    <n v="92"/>
    <m/>
    <s v="Biography|Comedy|Drama|Family|Romance"/>
    <x v="1362"/>
    <s v="http://www.imdb.com/title/tt0803061/?ref_=fn_tt_tt_1"/>
    <s v="English"/>
    <s v="Australia"/>
    <n v="8500000"/>
    <n v="2011"/>
    <n v="7.5"/>
    <s v="Biography"/>
    <s v="Comedy"/>
    <s v="Drama"/>
    <s v="Family"/>
    <n v="0.6153636162543562"/>
    <n v="25035665"/>
    <n v="16535665"/>
    <n v="8500000"/>
  </r>
  <r>
    <s v="Christopher McQuarrie"/>
    <n v="119"/>
    <n v="6047856"/>
    <s v="Action|Crime|Drama|Thriller"/>
    <x v="1363"/>
    <s v="http://www.imdb.com/title/tt0202677/?ref_=fn_tt_tt_1"/>
    <s v="English"/>
    <s v="USA"/>
    <n v="8500000"/>
    <n v="2000"/>
    <n v="6.7"/>
    <s v="Action"/>
    <s v="Crime"/>
    <s v="Drama"/>
    <s v="Thriller"/>
    <n v="0.6153636162543562"/>
    <n v="6047856"/>
    <n v="-2452144"/>
    <n v="8500000"/>
  </r>
  <r>
    <s v="Mark Rydell"/>
    <n v="125"/>
    <n v="29200000"/>
    <s v="Drama|Music|Romance"/>
    <x v="1364"/>
    <s v="http://www.imdb.com/title/tt0079826/?ref_=fn_tt_tt_1"/>
    <s v="English"/>
    <s v="USA"/>
    <n v="8500000"/>
    <n v="1979"/>
    <n v="6.9"/>
    <s v="Drama"/>
    <s v="Music"/>
    <s v="Romance"/>
    <m/>
    <n v="0.61527578773857439"/>
    <n v="29200000"/>
    <n v="20700000"/>
    <n v="8500000"/>
  </r>
  <r>
    <s v="David E. Talbert"/>
    <n v="96"/>
    <n v="21564616"/>
    <s v="Comedy"/>
    <x v="1365"/>
    <s v="http://www.imdb.com/title/tt1171222/?ref_=fn_tt_tt_1"/>
    <s v="English"/>
    <s v="USA"/>
    <n v="8500000"/>
    <n v="2013"/>
    <n v="5"/>
    <s v="Comedy"/>
    <m/>
    <m/>
    <m/>
    <n v="0.61524664720178102"/>
    <n v="21564616"/>
    <n v="13064616"/>
    <n v="8500000"/>
  </r>
  <r>
    <s v="Ari Sandel"/>
    <n v="101"/>
    <n v="34017854"/>
    <s v="Comedy"/>
    <x v="1366"/>
    <s v="http://www.imdb.com/title/tt1666801/?ref_=fn_tt_tt_1"/>
    <s v="English"/>
    <s v="USA"/>
    <n v="8500000"/>
    <n v="2015"/>
    <n v="6.5"/>
    <s v="Comedy"/>
    <m/>
    <m/>
    <m/>
    <n v="0.6151957534674507"/>
    <n v="34017854"/>
    <n v="25517854"/>
    <n v="8500000"/>
  </r>
  <r>
    <s v="Jane Campion"/>
    <n v="119"/>
    <n v="4440055"/>
    <s v="Biography|Drama|Romance"/>
    <x v="1367"/>
    <s v="http://www.imdb.com/title/tt0810784/?ref_=fn_tt_tt_1"/>
    <s v="English"/>
    <s v="UK"/>
    <n v="8500000"/>
    <n v="2009"/>
    <n v="7"/>
    <s v="Biography"/>
    <s v="Drama"/>
    <s v="Romance"/>
    <m/>
    <n v="0.61518145245543565"/>
    <n v="4440055"/>
    <n v="-4059945"/>
    <n v="8500000"/>
  </r>
  <r>
    <s v="Darren Lynn Bousman"/>
    <n v="150"/>
    <n v="140244"/>
    <s v="Horror|Musical|Sci-Fi"/>
    <x v="1368"/>
    <s v="http://www.imdb.com/title/tt0963194/?ref_=fn_tt_tt_1"/>
    <s v="English"/>
    <s v="USA"/>
    <n v="8500000"/>
    <n v="2008"/>
    <n v="6.7"/>
    <s v="Horror"/>
    <s v="Musical"/>
    <s v="Sci-Fi"/>
    <m/>
    <n v="0.61509001843741473"/>
    <n v="140244"/>
    <n v="-8359756"/>
    <n v="8500000"/>
  </r>
  <r>
    <s v="Dan Gilroy"/>
    <n v="117"/>
    <n v="32279955"/>
    <s v="Crime|Drama|Thriller"/>
    <x v="1369"/>
    <s v="http://www.imdb.com/title/tt2872718/?ref_=fn_tt_tt_1"/>
    <s v="English"/>
    <s v="USA"/>
    <n v="8500000"/>
    <n v="2014"/>
    <n v="7.9"/>
    <s v="Crime"/>
    <s v="Drama"/>
    <s v="Thriller"/>
    <m/>
    <n v="0.61499012115485507"/>
    <n v="32279955"/>
    <n v="23779955"/>
    <n v="8500000"/>
  </r>
  <r>
    <s v="Rachel Talalay"/>
    <n v="93"/>
    <n v="34872293"/>
    <s v="Comedy|Fantasy|Horror|Thriller"/>
    <x v="1370"/>
    <s v="http://www.imdb.com/title/tt0101917/?ref_=fn_tt_tt_1"/>
    <s v="English"/>
    <s v="USA"/>
    <n v="8500000"/>
    <n v="1991"/>
    <n v="4.9000000000000004"/>
    <s v="Comedy"/>
    <s v="Fantasy"/>
    <s v="Horror"/>
    <s v="Thriller"/>
    <n v="0.61497020103634847"/>
    <n v="34872293"/>
    <n v="26372293"/>
    <n v="8500000"/>
  </r>
  <r>
    <s v="Henry Hobson"/>
    <n v="95"/>
    <n v="131175"/>
    <s v="Drama|Horror"/>
    <x v="1371"/>
    <s v="http://www.imdb.com/title/tt1881002/?ref_=fn_tt_tt_1"/>
    <s v="English"/>
    <s v="USA"/>
    <n v="8500000"/>
    <n v="2015"/>
    <n v="5.6"/>
    <s v="Drama"/>
    <s v="Horror"/>
    <m/>
    <m/>
    <n v="0.61495850368768878"/>
    <n v="131175"/>
    <n v="-8368825"/>
    <n v="8500000"/>
  </r>
  <r>
    <s v="Jay Chandrasekhar"/>
    <n v="119"/>
    <n v="4992159"/>
    <s v="Comedy|Horror|Thriller"/>
    <x v="1372"/>
    <s v="http://www.imdb.com/title/tt0331953/?ref_=fn_tt_tt_1"/>
    <s v="English"/>
    <s v="USA"/>
    <n v="8550000"/>
    <n v="2004"/>
    <n v="5.6"/>
    <s v="Comedy"/>
    <s v="Horror"/>
    <s v="Thriller"/>
    <m/>
    <n v="0.61485833419681646"/>
    <n v="4992159"/>
    <n v="-3557841"/>
    <n v="8550000"/>
  </r>
  <r>
    <s v="Joby Harold"/>
    <n v="84"/>
    <n v="14373825"/>
    <s v="Crime|Mystery|Thriller"/>
    <x v="1373"/>
    <s v="http://www.imdb.com/title/tt0211933/?ref_=fn_tt_tt_1"/>
    <s v="English"/>
    <s v="USA"/>
    <n v="8600000"/>
    <n v="2007"/>
    <n v="6.5"/>
    <s v="Crime"/>
    <s v="Mystery"/>
    <s v="Thriller"/>
    <m/>
    <n v="0.6147676578898239"/>
    <n v="14373825"/>
    <n v="5773825"/>
    <n v="8600000"/>
  </r>
  <r>
    <s v="Perry Lang"/>
    <n v="76"/>
    <m/>
    <s v="Action|Drama|Thriller"/>
    <x v="1374"/>
    <s v="http://www.imdb.com/title/tt0110490/?ref_=fn_tt_tt_1"/>
    <s v="English"/>
    <s v="USA"/>
    <n v="8600000"/>
    <n v="1994"/>
    <n v="5.8"/>
    <s v="Action"/>
    <s v="Drama"/>
    <s v="Thriller"/>
    <m/>
    <n v="0.61469789425833032"/>
    <n v="25035665"/>
    <n v="16435665"/>
    <n v="8600000"/>
  </r>
  <r>
    <s v="Richard Linklater"/>
    <n v="100"/>
    <n v="5480996"/>
    <s v="Animation|Drama|Mystery|Sci-Fi|Thriller"/>
    <x v="1375"/>
    <s v="http://www.imdb.com/title/tt0405296/?ref_=fn_tt_tt_1"/>
    <s v="English"/>
    <s v="USA"/>
    <n v="8700000"/>
    <n v="2006"/>
    <n v="7.1"/>
    <s v="Animation"/>
    <s v="Drama"/>
    <s v="Mystery"/>
    <s v="Sci-Fi"/>
    <n v="0.61469789425833032"/>
    <n v="5480996"/>
    <n v="-3219004"/>
    <n v="8700000"/>
  </r>
  <r>
    <s v="Kim Nguyen"/>
    <n v="96"/>
    <m/>
    <s v="Drama|Romance"/>
    <x v="1376"/>
    <s v="http://www.imdb.com/title/tt4412528/?ref_=fn_tt_tt_1"/>
    <s v="English"/>
    <s v="Canada"/>
    <n v="8700000"/>
    <n v="2016"/>
    <n v="7.2"/>
    <s v="Drama"/>
    <s v="Romance"/>
    <m/>
    <m/>
    <n v="0.61460827587451794"/>
    <n v="25035665"/>
    <n v="16335665"/>
    <n v="8700000"/>
  </r>
  <r>
    <s v="Peter Faiman"/>
    <n v="93"/>
    <n v="174635000"/>
    <s v="Adventure|Comedy"/>
    <x v="1377"/>
    <s v="http://www.imdb.com/title/tt0090555/?ref_=fn_tt_tt_1"/>
    <s v="English"/>
    <s v="Australia"/>
    <n v="8800000"/>
    <n v="1986"/>
    <n v="6.5"/>
    <s v="Adventure"/>
    <s v="Comedy"/>
    <m/>
    <m/>
    <n v="0.61460827587451794"/>
    <n v="174635000"/>
    <n v="165835000"/>
    <n v="8800000"/>
  </r>
  <r>
    <s v="Roland Suso Richter"/>
    <n v="90"/>
    <m/>
    <s v="Mystery|Sci-Fi|Thriller"/>
    <x v="1378"/>
    <s v="http://www.imdb.com/title/tt0325596/?ref_=fn_tt_tt_1"/>
    <s v="English"/>
    <s v="UK"/>
    <n v="8800000"/>
    <n v="2004"/>
    <n v="6.1"/>
    <s v="Mystery"/>
    <s v="Sci-Fi"/>
    <s v="Thriller"/>
    <m/>
    <n v="0.61542814535739088"/>
    <n v="25035665"/>
    <n v="16235665"/>
    <n v="8800000"/>
  </r>
  <r>
    <s v="Michael Haneke"/>
    <n v="127"/>
    <n v="225377"/>
    <s v="Drama|Romance"/>
    <x v="1379"/>
    <s v="http://www.imdb.com/title/tt1602620/?ref_=fn_tt_tt_1"/>
    <s v="French"/>
    <s v="France"/>
    <n v="8900000"/>
    <n v="2012"/>
    <n v="7.9"/>
    <s v="Drama"/>
    <s v="Romance"/>
    <m/>
    <m/>
    <n v="0.61542814535739088"/>
    <n v="225377"/>
    <n v="-8674623"/>
    <n v="8900000"/>
  </r>
  <r>
    <s v="Frank Oz"/>
    <n v="87"/>
    <n v="8579684"/>
    <s v="Comedy"/>
    <x v="1380"/>
    <s v="http://www.imdb.com/title/tt0795368/?ref_=fn_tt_tt_1"/>
    <s v="English"/>
    <s v="USA"/>
    <n v="9000000"/>
    <n v="2007"/>
    <n v="7.4"/>
    <s v="Comedy"/>
    <m/>
    <m/>
    <m/>
    <n v="0.61532879139049024"/>
    <n v="8579684"/>
    <n v="-420316"/>
    <n v="9000000"/>
  </r>
  <r>
    <s v="William Brent Bell"/>
    <n v="75"/>
    <n v="23078294"/>
    <s v="Horror|Thriller"/>
    <x v="1381"/>
    <s v="http://www.imdb.com/title/tt0441796/?ref_=fn_tt_tt_1"/>
    <s v="English"/>
    <s v="USA"/>
    <n v="9000000"/>
    <n v="2006"/>
    <n v="5.0999999999999996"/>
    <s v="Horror"/>
    <s v="Thriller"/>
    <m/>
    <m/>
    <n v="0.61524612783069743"/>
    <n v="23078294"/>
    <n v="14078294"/>
    <n v="9000000"/>
  </r>
  <r>
    <s v="Nicholas Ray"/>
    <n v="154"/>
    <m/>
    <s v="Action|Adventure|Drama|History|War"/>
    <x v="1382"/>
    <s v="http://www.imdb.com/title/tt0056800/?ref_=fn_tt_tt_1"/>
    <s v="English"/>
    <s v="USA"/>
    <n v="9000000"/>
    <n v="1963"/>
    <n v="6.8"/>
    <s v="Action"/>
    <s v="Adventure"/>
    <s v="Drama"/>
    <s v="History"/>
    <n v="0.6151987086009445"/>
    <n v="25035665"/>
    <n v="16035665"/>
    <n v="9000000"/>
  </r>
  <r>
    <s v="Russell Mulcahy"/>
    <n v="88"/>
    <m/>
    <s v="Action|Drama|Thriller"/>
    <x v="1383"/>
    <s v="http://www.imdb.com/title/tt0117653/?ref_=fn_tt_tt_1"/>
    <s v="English"/>
    <s v="Canada"/>
    <n v="9000000"/>
    <n v="1996"/>
    <n v="5.6"/>
    <s v="Action"/>
    <s v="Drama"/>
    <s v="Thriller"/>
    <m/>
    <n v="0.6151987086009445"/>
    <n v="25035665"/>
    <n v="16035665"/>
    <n v="9000000"/>
  </r>
  <r>
    <s v="Mike Binder"/>
    <n v="118"/>
    <n v="18761993"/>
    <s v="Comedy|Drama"/>
    <x v="1384"/>
    <s v="http://www.imdb.com/title/tt0365885/?ref_=fn_tt_tt_1"/>
    <s v="English"/>
    <s v="USA"/>
    <n v="9000000"/>
    <n v="2005"/>
    <n v="6.9"/>
    <s v="Comedy"/>
    <s v="Drama"/>
    <m/>
    <m/>
    <n v="0.6151987086009445"/>
    <n v="18761993"/>
    <n v="9761993"/>
    <n v="9000000"/>
  </r>
  <r>
    <s v="Peter Sollett"/>
    <n v="90"/>
    <n v="31487293"/>
    <s v="Comedy|Drama|Music|Romance"/>
    <x v="1385"/>
    <s v="http://www.imdb.com/title/tt0981227/?ref_=fn_tt_tt_1"/>
    <s v="English"/>
    <s v="USA"/>
    <n v="9000000"/>
    <n v="2008"/>
    <n v="6.7"/>
    <s v="Comedy"/>
    <s v="Drama"/>
    <s v="Music"/>
    <s v="Romance"/>
    <n v="0.61513985009274463"/>
    <n v="31487293"/>
    <n v="22487293"/>
    <n v="9000000"/>
  </r>
  <r>
    <s v="Wes Anderson"/>
    <n v="93"/>
    <n v="17096053"/>
    <s v="Comedy|Drama"/>
    <x v="1386"/>
    <s v="http://www.imdb.com/title/tt0128445/?ref_=fn_tt_tt_1"/>
    <s v="English"/>
    <s v="USA"/>
    <n v="9000000"/>
    <n v="1998"/>
    <n v="7.7"/>
    <s v="Comedy"/>
    <s v="Drama"/>
    <m/>
    <m/>
    <n v="0.61511665319668041"/>
    <n v="17096053"/>
    <n v="8096053"/>
    <n v="9000000"/>
  </r>
  <r>
    <s v="Mike Binder"/>
    <n v="121"/>
    <n v="21569041"/>
    <s v="Drama"/>
    <x v="1387"/>
    <s v="http://www.imdb.com/title/tt2883434/?ref_=fn_tt_tt_1"/>
    <s v="English"/>
    <s v="USA"/>
    <n v="9000000"/>
    <n v="2014"/>
    <n v="6.6"/>
    <s v="Drama"/>
    <m/>
    <m/>
    <m/>
    <n v="0.6150534888961835"/>
    <n v="21569041"/>
    <n v="12569041"/>
    <n v="9000000"/>
  </r>
  <r>
    <s v="Steven Soderbergh"/>
    <n v="89"/>
    <n v="3193102"/>
    <s v="Crime|Drama|Mystery|Thriller"/>
    <x v="1388"/>
    <s v="http://www.imdb.com/title/tt0165854/?ref_=fn_tt_tt_1"/>
    <s v="English"/>
    <s v="USA"/>
    <n v="9000000"/>
    <n v="1999"/>
    <n v="7.1"/>
    <s v="Crime"/>
    <s v="Drama"/>
    <s v="Mystery"/>
    <s v="Thriller"/>
    <n v="0.61500180913428304"/>
    <n v="3193102"/>
    <n v="-5806898"/>
    <n v="9000000"/>
  </r>
  <r>
    <s v="Norman Jewison"/>
    <n v="181"/>
    <n v="50000000"/>
    <s v="Drama|Family|Musical|Romance"/>
    <x v="1389"/>
    <s v="http://www.imdb.com/title/tt0067093/?ref_=fn_tt_tt_1"/>
    <s v="English"/>
    <s v="USA"/>
    <n v="9000000"/>
    <n v="1971"/>
    <n v="8"/>
    <s v="Drama"/>
    <s v="Family"/>
    <s v="Musical"/>
    <s v="Romance"/>
    <n v="0.6149076305176745"/>
    <n v="50000000"/>
    <n v="41000000"/>
    <n v="9000000"/>
  </r>
  <r>
    <s v="Terence Young"/>
    <n v="130"/>
    <n v="63600000"/>
    <s v="Action|Adventure|Thriller"/>
    <x v="1390"/>
    <s v="http://www.imdb.com/title/tt0059800/?ref_=fn_tt_tt_1"/>
    <s v="English"/>
    <s v="UK"/>
    <n v="9000000"/>
    <n v="1965"/>
    <n v="7"/>
    <s v="Action"/>
    <s v="Adventure"/>
    <s v="Thriller"/>
    <m/>
    <n v="0.61494776878085999"/>
    <n v="63600000"/>
    <n v="54600000"/>
    <n v="9000000"/>
  </r>
  <r>
    <s v="F. Gary Gray"/>
    <n v="123"/>
    <n v="36049108"/>
    <s v="Action|Crime|Drama|Romance|Thriller"/>
    <x v="1391"/>
    <s v="http://www.imdb.com/title/tt0117603/?ref_=fn_tt_tt_1"/>
    <s v="English"/>
    <s v="USA"/>
    <n v="9000000"/>
    <n v="1996"/>
    <n v="6.8"/>
    <s v="Action"/>
    <s v="Crime"/>
    <s v="Drama"/>
    <s v="Romance"/>
    <n v="0.61504323768704527"/>
    <n v="36049108"/>
    <n v="27049108"/>
    <n v="9000000"/>
  </r>
  <r>
    <s v="Malcolm D. Lee"/>
    <n v="120"/>
    <n v="34074895"/>
    <s v="Comedy|Drama"/>
    <x v="1392"/>
    <s v="http://www.imdb.com/title/tt0168501/?ref_=fn_tt_tt_1"/>
    <s v="English"/>
    <s v="USA"/>
    <n v="9000000"/>
    <n v="1999"/>
    <n v="6.7"/>
    <s v="Comedy"/>
    <s v="Drama"/>
    <m/>
    <m/>
    <n v="0.61503434854268435"/>
    <n v="34074895"/>
    <n v="25074895"/>
    <n v="9000000"/>
  </r>
  <r>
    <s v="Tom Holland"/>
    <n v="87"/>
    <n v="33244684"/>
    <s v="Fantasy|Horror"/>
    <x v="1393"/>
    <s v="http://www.imdb.com/title/tt0094862/?ref_=fn_tt_tt_1"/>
    <s v="English"/>
    <s v="USA"/>
    <n v="9000000"/>
    <n v="1988"/>
    <n v="6.5"/>
    <s v="Fantasy"/>
    <s v="Horror"/>
    <m/>
    <m/>
    <n v="0.61501911942824783"/>
    <n v="33244684"/>
    <n v="24244684"/>
    <n v="9000000"/>
  </r>
  <r>
    <s v="Michael Moore"/>
    <n v="123"/>
    <n v="24530513"/>
    <s v="Documentary|Drama"/>
    <x v="1394"/>
    <s v="http://www.imdb.com/title/tt0386032/?ref_=fn_tt_tt_1"/>
    <s v="English"/>
    <s v="USA"/>
    <n v="9000000"/>
    <n v="2007"/>
    <n v="8"/>
    <s v="Documentary"/>
    <s v="Drama"/>
    <m/>
    <m/>
    <n v="0.61500126144954215"/>
    <n v="24530513"/>
    <n v="15530513"/>
    <n v="9000000"/>
  </r>
  <r>
    <s v="James DeMonaco"/>
    <n v="103"/>
    <n v="71519230"/>
    <s v="Action|Horror|Sci-Fi|Thriller"/>
    <x v="1395"/>
    <s v="http://www.imdb.com/title/tt2975578/?ref_=fn_tt_tt_1"/>
    <s v="English"/>
    <s v="USA"/>
    <n v="9000000"/>
    <n v="2014"/>
    <n v="6.5"/>
    <s v="Action"/>
    <s v="Horror"/>
    <s v="Sci-Fi"/>
    <s v="Thriller"/>
    <n v="0.61495749999662686"/>
    <n v="71519230"/>
    <n v="62519230"/>
    <n v="9000000"/>
  </r>
  <r>
    <s v="Kris Isacsson"/>
    <n v="91"/>
    <n v="20035310"/>
    <s v="Comedy|Drama|Romance"/>
    <x v="1396"/>
    <s v="http://www.imdb.com/title/tt0186975/?ref_=fn_tt_tt_1"/>
    <s v="English"/>
    <s v="USA"/>
    <n v="9000000"/>
    <n v="2000"/>
    <n v="4.9000000000000004"/>
    <s v="Comedy"/>
    <s v="Drama"/>
    <s v="Romance"/>
    <m/>
    <n v="0.61508886595005374"/>
    <n v="20035310"/>
    <n v="11035310"/>
    <n v="9000000"/>
  </r>
  <r>
    <s v="Danny Leiner"/>
    <n v="88"/>
    <n v="18225165"/>
    <s v="Adventure|Comedy"/>
    <x v="1397"/>
    <s v="http://www.imdb.com/title/tt0366551/?ref_=fn_tt_tt_1"/>
    <s v="English"/>
    <s v="USA"/>
    <n v="9000000"/>
    <n v="2004"/>
    <n v="7.1"/>
    <s v="Adventure"/>
    <s v="Comedy"/>
    <m/>
    <m/>
    <n v="0.61503290264617771"/>
    <n v="18225165"/>
    <n v="9225165"/>
    <n v="9000000"/>
  </r>
  <r>
    <s v="Glen Morgan"/>
    <n v="94"/>
    <n v="16235293"/>
    <s v="Horror"/>
    <x v="1398"/>
    <s v="http://www.imdb.com/title/tt0454082/?ref_=fn_tt_tt_1"/>
    <s v="English"/>
    <s v="USA"/>
    <n v="9000000"/>
    <n v="2006"/>
    <n v="4.5"/>
    <s v="Horror"/>
    <m/>
    <m/>
    <m/>
    <n v="0.61497219093158106"/>
    <n v="16235293"/>
    <n v="7235293"/>
    <n v="9000000"/>
  </r>
  <r>
    <s v="Kenneth Branagh"/>
    <n v="137"/>
    <n v="10161099"/>
    <s v="Action|Biography|Drama|History|Romance|War"/>
    <x v="1399"/>
    <s v="http://www.imdb.com/title/tt0097499/?ref_=fn_tt_tt_1"/>
    <s v="English"/>
    <s v="UK"/>
    <n v="9000000"/>
    <n v="1989"/>
    <n v="7.7"/>
    <s v="Action"/>
    <s v="Biography"/>
    <s v="Drama"/>
    <s v="History"/>
    <n v="0.61490640433791932"/>
    <n v="10161099"/>
    <n v="1161099"/>
    <n v="9000000"/>
  </r>
  <r>
    <s v="Burr Steers"/>
    <n v="99"/>
    <n v="4681503"/>
    <s v="Comedy|Drama"/>
    <x v="1400"/>
    <s v="http://www.imdb.com/title/tt0280760/?ref_=fn_tt_tt_1"/>
    <s v="English"/>
    <s v="USA"/>
    <n v="9000000"/>
    <n v="2002"/>
    <n v="7"/>
    <s v="Comedy"/>
    <s v="Drama"/>
    <m/>
    <m/>
    <n v="0.61482620421955048"/>
    <n v="4681503"/>
    <n v="-4318497"/>
    <n v="9000000"/>
  </r>
  <r>
    <s v="Stewart Raffill"/>
    <n v="91"/>
    <m/>
    <s v="Action|Adventure|Comedy|Romance|Sci-Fi"/>
    <x v="1401"/>
    <s v="http://www.imdb.com/title/tt0087451/?ref_=fn_tt_tt_1"/>
    <s v="English"/>
    <s v="USA"/>
    <n v="9000000"/>
    <n v="1984"/>
    <n v="5.7"/>
    <s v="Action"/>
    <s v="Adventure"/>
    <s v="Comedy"/>
    <s v="Romance"/>
    <n v="0.61473421352113111"/>
    <n v="25035665"/>
    <n v="16035665"/>
    <n v="9000000"/>
  </r>
  <r>
    <s v="Davis Guggenheim"/>
    <n v="95"/>
    <n v="2955039"/>
    <s v="Biography|Drama|Sport"/>
    <x v="1402"/>
    <s v="http://www.imdb.com/title/tt0441007/?ref_=fn_tt_tt_1"/>
    <s v="English"/>
    <s v="USA"/>
    <n v="9000000"/>
    <n v="2007"/>
    <n v="6.2"/>
    <s v="Biography"/>
    <s v="Drama"/>
    <s v="Sport"/>
    <m/>
    <n v="0.61473421352113111"/>
    <n v="2955039"/>
    <n v="-6044961"/>
    <n v="9000000"/>
  </r>
  <r>
    <s v="Bart Freundlich"/>
    <n v="103"/>
    <n v="1530535"/>
    <s v="Comedy|Drama|Romance"/>
    <x v="1403"/>
    <s v="http://www.imdb.com/title/tt0427968/?ref_=fn_tt_tt_1"/>
    <s v="English"/>
    <s v="USA"/>
    <n v="9000000"/>
    <n v="2005"/>
    <n v="5.7"/>
    <s v="Comedy"/>
    <s v="Drama"/>
    <s v="Romance"/>
    <m/>
    <n v="0.61463867024682439"/>
    <n v="1530535"/>
    <n v="-7469465"/>
    <n v="9000000"/>
  </r>
  <r>
    <s v="Andrew Fleming"/>
    <n v="92"/>
    <n v="4881867"/>
    <s v="Comedy|Music"/>
    <x v="1404"/>
    <s v="http://www.imdb.com/title/tt1104733/?ref_=fn_tt_tt_1"/>
    <s v="English"/>
    <s v="USA"/>
    <n v="9000000"/>
    <n v="2008"/>
    <n v="6.4"/>
    <s v="Comedy"/>
    <s v="Music"/>
    <m/>
    <m/>
    <n v="0.61454025715304961"/>
    <n v="4881867"/>
    <n v="-4118133"/>
    <n v="9000000"/>
  </r>
  <r>
    <s v="Kevin Tancharoen"/>
    <n v="84"/>
    <n v="11860839"/>
    <s v="Documentary|Music"/>
    <x v="1405"/>
    <s v="http://www.imdb.com/title/tt1922612/?ref_=fn_tt_tt_1"/>
    <s v="English"/>
    <s v="USA"/>
    <n v="9000000"/>
    <n v="2011"/>
    <n v="5.4"/>
    <s v="Documentary"/>
    <s v="Music"/>
    <m/>
    <m/>
    <n v="0.61444833941509569"/>
    <n v="11860839"/>
    <n v="2860839"/>
    <n v="9000000"/>
  </r>
  <r>
    <s v="Dario Argento"/>
    <n v="120"/>
    <n v="349618"/>
    <s v="Horror"/>
    <x v="1406"/>
    <s v="http://www.imdb.com/title/tt0100827/?ref_=fn_tt_tt_1"/>
    <s v="English"/>
    <s v="Italy"/>
    <n v="9000000"/>
    <n v="1990"/>
    <n v="6.1"/>
    <s v="Horror"/>
    <m/>
    <m/>
    <m/>
    <n v="0.61437152171668774"/>
    <n v="349618"/>
    <n v="-8650382"/>
    <n v="9000000"/>
  </r>
  <r>
    <s v="Mike Leigh"/>
    <n v="121"/>
    <n v="112935"/>
    <s v="Drama"/>
    <x v="1407"/>
    <s v="http://www.imdb.com/title/tt0286261/?ref_=fn_tt_tt_1"/>
    <s v="English"/>
    <s v="UK"/>
    <n v="9000000"/>
    <n v="2002"/>
    <n v="7.6"/>
    <s v="Drama"/>
    <m/>
    <m/>
    <m/>
    <n v="0.61427054273653126"/>
    <n v="112935"/>
    <n v="-8887065"/>
    <n v="9000000"/>
  </r>
  <r>
    <s v="Marc Forby"/>
    <n v="97"/>
    <n v="883887"/>
    <s v="Drama"/>
    <x v="1408"/>
    <s v="http://www.imdb.com/title/tt1185344/?ref_=fn_tt_tt_1"/>
    <s v="English"/>
    <s v="USA"/>
    <n v="9000000"/>
    <n v="2009"/>
    <n v="6.2"/>
    <s v="Drama"/>
    <m/>
    <m/>
    <m/>
    <n v="0.61416899939552094"/>
    <n v="883887"/>
    <n v="-8116113"/>
    <n v="9000000"/>
  </r>
  <r>
    <s v="Meiert Avis"/>
    <n v="97"/>
    <n v="1046166"/>
    <s v="Comedy|Music|Romance"/>
    <x v="1409"/>
    <s v="http://www.imdb.com/title/tt0434424/?ref_=fn_tt_tt_1"/>
    <s v="English"/>
    <s v="Germany"/>
    <n v="9000000"/>
    <n v="2005"/>
    <n v="4.2"/>
    <s v="Comedy"/>
    <s v="Music"/>
    <s v="Romance"/>
    <m/>
    <n v="0.61406877557328565"/>
    <n v="1046166"/>
    <n v="-7953834"/>
    <n v="9000000"/>
  </r>
  <r>
    <s v="Emily Young"/>
    <n v="103"/>
    <m/>
    <s v="Drama|Romance"/>
    <x v="1410"/>
    <s v="http://www.imdb.com/title/tt1068678/?ref_=fn_tt_tt_1"/>
    <s v="English"/>
    <s v="USA"/>
    <n v="9000000"/>
    <n v="2009"/>
    <n v="6.5"/>
    <s v="Drama"/>
    <s v="Romance"/>
    <m/>
    <m/>
    <n v="0.61396873645486549"/>
    <n v="25035665"/>
    <n v="16035665"/>
    <n v="9000000"/>
  </r>
  <r>
    <s v="Jeremy Sims"/>
    <n v="122"/>
    <m/>
    <s v="Drama|History|War"/>
    <x v="1411"/>
    <s v="http://www.imdb.com/title/tt1418646/?ref_=fn_tt_tt_1"/>
    <s v="English"/>
    <s v="Australia"/>
    <n v="9000000"/>
    <n v="2010"/>
    <n v="7.1"/>
    <s v="Drama"/>
    <s v="History"/>
    <s v="War"/>
    <m/>
    <n v="0.61396873645486549"/>
    <n v="25035665"/>
    <n v="16035665"/>
    <n v="9000000"/>
  </r>
  <r>
    <s v="Ekachai Uekrongtham"/>
    <n v="96"/>
    <n v="162"/>
    <s v="Action|Crime|Thriller"/>
    <x v="1412"/>
    <s v="http://www.imdb.com/title/tt1641841/?ref_=fn_tt_tt_1"/>
    <s v="English"/>
    <s v="Thailand"/>
    <n v="9000000"/>
    <n v="2014"/>
    <n v="5.7"/>
    <s v="Action"/>
    <s v="Crime"/>
    <s v="Thriller"/>
    <m/>
    <n v="0.61396873645486549"/>
    <n v="162"/>
    <n v="-8999838"/>
    <n v="9000000"/>
  </r>
  <r>
    <s v="Roger Vadim"/>
    <n v="98"/>
    <m/>
    <s v="Adventure|Comedy|Fantasy|Sci-Fi"/>
    <x v="1413"/>
    <s v="http://www.imdb.com/title/tt0062711/?ref_=fn_tt_tt_1"/>
    <s v="English"/>
    <s v="France"/>
    <n v="9000000"/>
    <n v="1968"/>
    <n v="5.9"/>
    <s v="Adventure"/>
    <s v="Comedy"/>
    <s v="Fantasy"/>
    <s v="Sci-Fi"/>
    <n v="0.61386661105828577"/>
    <n v="25035665"/>
    <n v="16035665"/>
    <n v="9000000"/>
  </r>
  <r>
    <s v="Tom Elkins"/>
    <n v="101"/>
    <m/>
    <s v="Drama|Horror|Mystery|Thriller"/>
    <x v="1414"/>
    <s v="http://www.imdb.com/title/tt1457765/?ref_=fn_tt_tt_1"/>
    <s v="English"/>
    <s v="USA"/>
    <n v="9000000"/>
    <n v="2013"/>
    <n v="5.3"/>
    <s v="Drama"/>
    <s v="Horror"/>
    <s v="Mystery"/>
    <s v="Thriller"/>
    <n v="0.61386661105828577"/>
    <n v="25035665"/>
    <n v="16035665"/>
    <n v="9000000"/>
  </r>
  <r>
    <s v="J.C. Chandor"/>
    <n v="106"/>
    <n v="6262942"/>
    <s v="Action|Adventure|Drama"/>
    <x v="1415"/>
    <s v="http://www.imdb.com/title/tt2017038/?ref_=fn_tt_tt_1"/>
    <s v="English"/>
    <s v="USA"/>
    <n v="9000000"/>
    <n v="2013"/>
    <n v="6.9"/>
    <s v="Action"/>
    <s v="Adventure"/>
    <s v="Drama"/>
    <m/>
    <n v="0.61386661105828577"/>
    <n v="6262942"/>
    <n v="-2737058"/>
    <n v="9000000"/>
  </r>
  <r>
    <s v="Michael Anderson"/>
    <n v="119"/>
    <n v="25000000"/>
    <s v="Action|Adventure|Sci-Fi"/>
    <x v="1416"/>
    <s v="http://www.imdb.com/title/tt0074812/?ref_=fn_tt_tt_1"/>
    <s v="English"/>
    <s v="USA"/>
    <n v="9000000"/>
    <n v="1976"/>
    <n v="6.8"/>
    <s v="Action"/>
    <s v="Adventure"/>
    <s v="Sci-Fi"/>
    <m/>
    <n v="0.61377677397408215"/>
    <n v="25000000"/>
    <n v="16000000"/>
    <n v="9000000"/>
  </r>
  <r>
    <s v="Dick Richards"/>
    <n v="107"/>
    <n v="1000000"/>
    <s v="Adventure|Drama|Romance|War"/>
    <x v="1417"/>
    <s v="http://www.imdb.com/title/tt0076175/?ref_=fn_tt_tt_1"/>
    <s v="English"/>
    <s v="UK"/>
    <n v="9000000"/>
    <n v="1977"/>
    <n v="6.3"/>
    <s v="Adventure"/>
    <s v="Drama"/>
    <s v="Romance"/>
    <s v="War"/>
    <n v="0.61373324952745745"/>
    <n v="1000000"/>
    <n v="-8000000"/>
    <n v="9000000"/>
  </r>
  <r>
    <s v="Peter Howitt"/>
    <n v="99"/>
    <n v="11883495"/>
    <s v="Comedy|Drama|Fantasy|Romance"/>
    <x v="1418"/>
    <s v="http://www.imdb.com/title/tt0120148/?ref_=fn_tt_tt_1"/>
    <s v="English"/>
    <s v="UK"/>
    <n v="9000000"/>
    <n v="1998"/>
    <n v="6.8"/>
    <s v="Comedy"/>
    <s v="Drama"/>
    <s v="Fantasy"/>
    <s v="Romance"/>
    <n v="0.61363267864702453"/>
    <n v="11883495"/>
    <n v="2883495"/>
    <n v="9000000"/>
  </r>
  <r>
    <s v="George Ratliff"/>
    <n v="96"/>
    <n v="27445"/>
    <s v="Action|Comedy|Drama|Thriller"/>
    <x v="1419"/>
    <s v="http://www.imdb.com/title/tt1251743/?ref_=fn_tt_tt_1"/>
    <s v="English"/>
    <s v="USA"/>
    <n v="9000000"/>
    <n v="2011"/>
    <n v="5.3"/>
    <s v="Action"/>
    <s v="Comedy"/>
    <s v="Drama"/>
    <s v="Thriller"/>
    <n v="0.61355503546871482"/>
    <n v="27445"/>
    <n v="-8972555"/>
    <n v="9000000"/>
  </r>
  <r>
    <s v="Christopher Nolan"/>
    <n v="113"/>
    <n v="25530884"/>
    <s v="Mystery|Thriller"/>
    <x v="1420"/>
    <s v="http://www.imdb.com/title/tt0209144/?ref_=fn_tt_tt_1"/>
    <s v="English"/>
    <s v="USA"/>
    <n v="9000000"/>
    <n v="2000"/>
    <n v="8.5"/>
    <s v="Mystery"/>
    <s v="Thriller"/>
    <m/>
    <m/>
    <n v="0.61345240186718109"/>
    <n v="25530884"/>
    <n v="16530884"/>
    <n v="9000000"/>
  </r>
  <r>
    <s v="Paolo Sorrentino"/>
    <n v="172"/>
    <n v="2835886"/>
    <s v="Drama"/>
    <x v="1421"/>
    <s v="http://www.imdb.com/title/tt2358891/?ref_=fn_tt_tt_1"/>
    <s v="Italian"/>
    <s v="Italy"/>
    <n v="9200000"/>
    <n v="2013"/>
    <n v="7.7"/>
    <s v="Drama"/>
    <m/>
    <m/>
    <m/>
    <n v="0.61341012424091146"/>
    <n v="2835886"/>
    <n v="-6364114"/>
    <n v="9200000"/>
  </r>
  <r>
    <s v="Gerald Potterton"/>
    <n v="90"/>
    <m/>
    <s v="Adventure|Animation|Fantasy|Horror|Sci-Fi"/>
    <x v="1422"/>
    <s v="http://www.imdb.com/title/tt0082509/?ref_=fn_tt_tt_1"/>
    <s v="English"/>
    <s v="Canada"/>
    <n v="9300000"/>
    <n v="1981"/>
    <n v="6.7"/>
    <s v="Adventure"/>
    <s v="Animation"/>
    <s v="Fantasy"/>
    <s v="Horror"/>
    <n v="0.61331308642716775"/>
    <n v="25035665"/>
    <n v="15735665"/>
    <n v="9300000"/>
  </r>
  <r>
    <s v="Stanley Kramer"/>
    <n v="197"/>
    <n v="46300000"/>
    <s v="Action|Adventure|Comedy|Crime"/>
    <x v="1423"/>
    <s v="http://www.imdb.com/title/tt0057193/?ref_=fn_tt_tt_1"/>
    <s v="English"/>
    <s v="USA"/>
    <n v="9400000"/>
    <n v="1963"/>
    <n v="7.6"/>
    <s v="Action"/>
    <s v="Adventure"/>
    <s v="Comedy"/>
    <s v="Crime"/>
    <n v="0.61331308642716775"/>
    <n v="46300000"/>
    <n v="36900000"/>
    <n v="9400000"/>
  </r>
  <r>
    <s v="Steve Carr"/>
    <n v="98"/>
    <n v="57176582"/>
    <s v="Comedy"/>
    <x v="1424"/>
    <s v="http://www.imdb.com/title/tt0195945/?ref_=fn_tt_tt_1"/>
    <s v="English"/>
    <s v="USA"/>
    <n v="9500000"/>
    <n v="2000"/>
    <n v="6.1"/>
    <s v="Comedy"/>
    <m/>
    <m/>
    <m/>
    <n v="0.61333787647055837"/>
    <n v="57176582"/>
    <n v="47676582"/>
    <n v="9500000"/>
  </r>
  <r>
    <s v="Lewis Gilbert"/>
    <n v="117"/>
    <n v="43100000"/>
    <s v="Action|Adventure|Thriller"/>
    <x v="1425"/>
    <s v="http://www.imdb.com/title/tt0062512/?ref_=fn_tt_tt_1"/>
    <s v="English"/>
    <s v="UK"/>
    <n v="9500000"/>
    <n v="1967"/>
    <n v="6.9"/>
    <s v="Action"/>
    <s v="Adventure"/>
    <s v="Thriller"/>
    <m/>
    <n v="0.61340441125173251"/>
    <n v="43100000"/>
    <n v="33600000"/>
    <n v="9500000"/>
  </r>
  <r>
    <s v="Valeri Milev"/>
    <n v="88"/>
    <m/>
    <s v="Action|Horror"/>
    <x v="1426"/>
    <s v="http://www.imdb.com/title/tt1612319/?ref_=fn_tt_tt_1"/>
    <s v="English"/>
    <s v="USA"/>
    <n v="9500000"/>
    <n v="2015"/>
    <n v="5.0999999999999996"/>
    <s v="Action"/>
    <s v="Horror"/>
    <m/>
    <m/>
    <n v="0.6134175482786467"/>
    <n v="25035665"/>
    <n v="15535665"/>
    <n v="9500000"/>
  </r>
  <r>
    <s v="David Schwimmer"/>
    <n v="106"/>
    <n v="58214"/>
    <s v="Crime|Drama|Thriller"/>
    <x v="1427"/>
    <s v="http://www.imdb.com/title/tt1529572/?ref_=fn_tt_tt_1"/>
    <s v="English"/>
    <s v="USA"/>
    <n v="9500000"/>
    <n v="2010"/>
    <n v="7"/>
    <s v="Crime"/>
    <s v="Drama"/>
    <s v="Thriller"/>
    <m/>
    <n v="0.6134175482786467"/>
    <n v="58214"/>
    <n v="-9441786"/>
    <n v="9500000"/>
  </r>
  <r>
    <s v="Sylvain Chomet"/>
    <n v="80"/>
    <n v="7002255"/>
    <s v="Animation|Comedy|Drama"/>
    <x v="1428"/>
    <s v="http://www.imdb.com/title/tt0286244/?ref_=fn_tt_tt_1"/>
    <s v="French"/>
    <s v="France"/>
    <n v="9500000"/>
    <n v="2003"/>
    <n v="7.8"/>
    <s v="Animation"/>
    <s v="Comedy"/>
    <s v="Drama"/>
    <m/>
    <n v="0.6133156679936298"/>
    <n v="7002255"/>
    <n v="-2497745"/>
    <n v="9500000"/>
  </r>
  <r>
    <s v="StÃ©phane Aubier"/>
    <n v="80"/>
    <n v="71442"/>
    <s v="Animation|Comedy|Crime|Drama|Family"/>
    <x v="1429"/>
    <s v="http://www.imdb.com/title/tt1816518/?ref_=fn_tt_tt_1"/>
    <s v="French"/>
    <s v="France"/>
    <n v="9600000"/>
    <n v="2012"/>
    <n v="7.9"/>
    <s v="Animation"/>
    <s v="Comedy"/>
    <s v="Crime"/>
    <s v="Drama"/>
    <n v="0.61322728279185346"/>
    <n v="71442"/>
    <n v="-9528558"/>
    <n v="9600000"/>
  </r>
  <r>
    <s v="Andy Garcia"/>
    <n v="144"/>
    <n v="2483955"/>
    <s v="Drama|Romance"/>
    <x v="1430"/>
    <s v="http://www.imdb.com/title/tt0343996/?ref_=fn_tt_tt_1"/>
    <s v="English"/>
    <s v="USA"/>
    <n v="9600000"/>
    <n v="2005"/>
    <n v="6.7"/>
    <s v="Drama"/>
    <s v="Romance"/>
    <m/>
    <m/>
    <n v="0.61312542232366452"/>
    <n v="2483955"/>
    <n v="-7116045"/>
    <n v="9600000"/>
  </r>
  <r>
    <s v="Stephen Frears"/>
    <n v="94"/>
    <n v="56437947"/>
    <s v="Biography|Drama"/>
    <x v="1431"/>
    <s v="http://www.imdb.com/title/tt0436697/?ref_=fn_tt_tt_1"/>
    <s v="English"/>
    <s v="UK"/>
    <n v="9800000"/>
    <n v="2006"/>
    <n v="7.3"/>
    <s v="Biography"/>
    <s v="Drama"/>
    <m/>
    <m/>
    <n v="0.6130279348081995"/>
    <n v="56437947"/>
    <n v="46637947"/>
    <n v="9800000"/>
  </r>
  <r>
    <s v="David Mamet"/>
    <n v="110"/>
    <n v="10200000"/>
    <s v="Drama|Mystery|Thriller"/>
    <x v="1432"/>
    <s v="http://www.imdb.com/title/tt0120176/?ref_=fn_tt_tt_1"/>
    <s v="English"/>
    <s v="USA"/>
    <n v="10000000"/>
    <n v="1997"/>
    <n v="7.3"/>
    <s v="Drama"/>
    <s v="Mystery"/>
    <s v="Thriller"/>
    <m/>
    <n v="0.61309032681602393"/>
    <n v="10200000"/>
    <n v="200000"/>
    <n v="10000000"/>
  </r>
  <r>
    <s v="Lee Daniels"/>
    <n v="109"/>
    <n v="47536959"/>
    <s v="Drama"/>
    <x v="1433"/>
    <s v="http://www.imdb.com/title/tt0929632/?ref_=fn_tt_tt_1"/>
    <s v="English"/>
    <s v="USA"/>
    <n v="10000000"/>
    <n v="2009"/>
    <n v="7.3"/>
    <s v="Drama"/>
    <m/>
    <m/>
    <m/>
    <n v="0.61300915955371671"/>
    <n v="47536959"/>
    <n v="37536959"/>
    <n v="10000000"/>
  </r>
  <r>
    <s v="Danny Cannon"/>
    <n v="118"/>
    <n v="4280577"/>
    <s v="Drama|Romance|Sport"/>
    <x v="1434"/>
    <s v="http://www.imdb.com/title/tt0380389/?ref_=fn_tt_tt_1"/>
    <s v="English"/>
    <s v="USA"/>
    <n v="10000000"/>
    <n v="2005"/>
    <n v="6.8"/>
    <s v="Drama"/>
    <s v="Romance"/>
    <s v="Sport"/>
    <m/>
    <n v="0.61303676025587728"/>
    <n v="4280577"/>
    <n v="-5719423"/>
    <n v="10000000"/>
  </r>
  <r>
    <s v="Mike Leigh"/>
    <n v="154"/>
    <n v="6201757"/>
    <s v="Biography|Comedy|Drama|History|Music|Musical"/>
    <x v="1435"/>
    <s v="http://www.imdb.com/title/tt0151568/?ref_=fn_tt_tt_1"/>
    <s v="English"/>
    <s v="UK"/>
    <n v="10000000"/>
    <n v="1999"/>
    <n v="7.4"/>
    <s v="Biography"/>
    <s v="Comedy"/>
    <s v="Drama"/>
    <s v="History"/>
    <n v="0.61294326019863421"/>
    <n v="6201757"/>
    <n v="-3798243"/>
    <n v="10000000"/>
  </r>
  <r>
    <s v="Angelina Jolie Pitt"/>
    <n v="122"/>
    <n v="531009"/>
    <s v="Drama|Romance"/>
    <x v="1436"/>
    <s v="http://www.imdb.com/title/tt3707106/?ref_=fn_tt_tt_1"/>
    <s v="English"/>
    <s v="USA"/>
    <n v="10000000"/>
    <n v="2015"/>
    <n v="5.3"/>
    <s v="Drama"/>
    <s v="Romance"/>
    <m/>
    <m/>
    <n v="0.61285346285325282"/>
    <n v="531009"/>
    <n v="-9468991"/>
    <n v="10000000"/>
  </r>
  <r>
    <s v="Howard Zieff"/>
    <n v="109"/>
    <n v="69800000"/>
    <s v="Comedy|War"/>
    <x v="1437"/>
    <s v="http://www.imdb.com/title/tt0081375/?ref_=fn_tt_tt_1"/>
    <s v="English"/>
    <s v="USA"/>
    <n v="10000000"/>
    <n v="1980"/>
    <n v="6.1"/>
    <s v="Comedy"/>
    <s v="War"/>
    <m/>
    <m/>
    <n v="0.61275271239481066"/>
    <n v="69800000"/>
    <n v="59800000"/>
    <n v="10000000"/>
  </r>
  <r>
    <s v="James Mangold"/>
    <n v="120"/>
    <n v="44886089"/>
    <s v="Crime|Drama|Thriller"/>
    <x v="1438"/>
    <s v="http://www.imdb.com/title/tt0118887/?ref_=fn_tt_tt_1"/>
    <s v="English"/>
    <s v="USA"/>
    <n v="10000000"/>
    <n v="1997"/>
    <n v="6.9"/>
    <s v="Crime"/>
    <s v="Drama"/>
    <s v="Thriller"/>
    <m/>
    <n v="0.61287151074837387"/>
    <n v="44886089"/>
    <n v="34886089"/>
    <n v="10000000"/>
  </r>
  <r>
    <s v="Gilles Paquet-Brenner"/>
    <n v="111"/>
    <n v="7691700"/>
    <s v="Drama|War"/>
    <x v="1439"/>
    <s v="http://www.imdb.com/title/tt1668200/?ref_=fn_tt_tt_1"/>
    <s v="French"/>
    <s v="France"/>
    <n v="10000000"/>
    <n v="2010"/>
    <n v="7.5"/>
    <s v="Drama"/>
    <s v="War"/>
    <m/>
    <m/>
    <n v="0.61288953559134685"/>
    <n v="7691700"/>
    <n v="-2308300"/>
    <n v="10000000"/>
  </r>
  <r>
    <s v="Alejandro AmenÃ¡bar"/>
    <n v="125"/>
    <n v="2086345"/>
    <s v="Biography|Drama|Romance"/>
    <x v="1440"/>
    <s v="http://www.imdb.com/title/tt0369702/?ref_=fn_tt_tt_1"/>
    <s v="Spanish"/>
    <s v="Spain"/>
    <n v="10000000"/>
    <n v="2004"/>
    <n v="8.1"/>
    <s v="Biography"/>
    <s v="Drama"/>
    <s v="Romance"/>
    <m/>
    <n v="0.61280254538748236"/>
    <n v="2086345"/>
    <n v="-7913655"/>
    <n v="10000000"/>
  </r>
  <r>
    <s v="Scott Alexander"/>
    <n v="81"/>
    <n v="6982680"/>
    <s v="Comedy|Crime"/>
    <x v="1441"/>
    <s v="http://www.imdb.com/title/tt0156323/?ref_=fn_tt_tt_1"/>
    <s v="English"/>
    <s v="USA"/>
    <n v="10000000"/>
    <n v="2000"/>
    <n v="5.7"/>
    <s v="Comedy"/>
    <s v="Crime"/>
    <m/>
    <m/>
    <n v="0.61270435645848653"/>
    <n v="6982680"/>
    <n v="-3017320"/>
    <n v="10000000"/>
  </r>
  <r>
    <s v="Takeshi Kitano"/>
    <n v="114"/>
    <n v="447750"/>
    <s v="Crime|Drama|Thriller"/>
    <x v="1442"/>
    <s v="http://www.imdb.com/title/tt0222851/?ref_=fn_tt_tt_1"/>
    <s v="English"/>
    <s v="USA"/>
    <n v="10000000"/>
    <n v="2000"/>
    <n v="7.2"/>
    <s v="Crime"/>
    <s v="Drama"/>
    <s v="Thriller"/>
    <m/>
    <n v="0.61261568088912066"/>
    <n v="447750"/>
    <n v="-9552250"/>
    <n v="10000000"/>
  </r>
  <r>
    <s v="Jon Kasdan"/>
    <n v="97"/>
    <n v="11043445"/>
    <s v="Comedy|Drama|Romance"/>
    <x v="1443"/>
    <s v="http://www.imdb.com/title/tt0419843/?ref_=fn_tt_tt_1"/>
    <s v="English"/>
    <s v="USA"/>
    <n v="10000000"/>
    <n v="2007"/>
    <n v="6.5"/>
    <s v="Comedy"/>
    <s v="Drama"/>
    <s v="Romance"/>
    <m/>
    <n v="0.61251424590394488"/>
    <n v="11043445"/>
    <n v="1043445"/>
    <n v="10000000"/>
  </r>
  <r>
    <s v="Gus Van Sant"/>
    <n v="126"/>
    <n v="138339411"/>
    <s v="Drama"/>
    <x v="1444"/>
    <s v="http://www.imdb.com/title/tt0119217/?ref_=fn_tt_tt_1"/>
    <s v="English"/>
    <s v="USA"/>
    <n v="10000000"/>
    <n v="1997"/>
    <n v="8.3000000000000007"/>
    <s v="Drama"/>
    <m/>
    <m/>
    <m/>
    <n v="0.61243407274151007"/>
    <n v="138339411"/>
    <n v="128339411"/>
    <n v="10000000"/>
  </r>
  <r>
    <s v="Darren Lynn Bousman"/>
    <n v="121"/>
    <n v="80150343"/>
    <s v="Horror|Mystery"/>
    <x v="1445"/>
    <s v="http://www.imdb.com/title/tt0489270/?ref_=fn_tt_tt_1"/>
    <s v="English"/>
    <s v="USA"/>
    <n v="10000000"/>
    <n v="2006"/>
    <n v="6.2"/>
    <s v="Horror"/>
    <s v="Mystery"/>
    <m/>
    <m/>
    <n v="0.61295816759394417"/>
    <n v="80150343"/>
    <n v="70150343"/>
    <n v="10000000"/>
  </r>
  <r>
    <s v="Ivan Reitman"/>
    <n v="117"/>
    <n v="85300000"/>
    <s v="Action|Comedy|War"/>
    <x v="1446"/>
    <s v="http://www.imdb.com/title/tt0083131/?ref_=fn_tt_tt_1"/>
    <s v="English"/>
    <s v="USA"/>
    <n v="10000000"/>
    <n v="1981"/>
    <n v="6.9"/>
    <s v="Action"/>
    <s v="Comedy"/>
    <s v="War"/>
    <m/>
    <n v="0.61312677123826997"/>
    <n v="85300000"/>
    <n v="75300000"/>
    <n v="10000000"/>
  </r>
  <r>
    <s v="Peyton Reed"/>
    <n v="98"/>
    <n v="68353550"/>
    <s v="Comedy|Sport"/>
    <x v="1447"/>
    <s v="http://www.imdb.com/title/tt0204946/?ref_=fn_tt_tt_1"/>
    <s v="English"/>
    <s v="USA"/>
    <n v="10000000"/>
    <n v="2000"/>
    <n v="5.9"/>
    <s v="Comedy"/>
    <s v="Sport"/>
    <m/>
    <m/>
    <n v="0.61332167695878104"/>
    <n v="68353550"/>
    <n v="58353550"/>
    <n v="10000000"/>
  </r>
  <r>
    <s v="James DeMonaco"/>
    <n v="109"/>
    <n v="78845130"/>
    <s v="Action|Horror|Sci-Fi|Thriller"/>
    <x v="1448"/>
    <s v="http://www.imdb.com/title/tt4094724/?ref_=fn_tt_tt_1"/>
    <s v="English"/>
    <s v="France"/>
    <n v="10000000"/>
    <n v="2016"/>
    <n v="6.1"/>
    <s v="Action"/>
    <s v="Horror"/>
    <s v="Sci-Fi"/>
    <s v="Thriller"/>
    <n v="0.61343474732422565"/>
    <n v="78845130"/>
    <n v="68845130"/>
    <n v="10000000"/>
  </r>
  <r>
    <s v="Robert Iscove"/>
    <n v="95"/>
    <n v="63319509"/>
    <s v="Comedy|Romance"/>
    <x v="1449"/>
    <s v="http://www.imdb.com/title/tt0160862/?ref_=fn_tt_tt_1"/>
    <s v="English"/>
    <s v="USA"/>
    <n v="10000000"/>
    <n v="1999"/>
    <n v="5.8"/>
    <s v="Comedy"/>
    <s v="Romance"/>
    <m/>
    <m/>
    <n v="0.61359741715169136"/>
    <n v="63319509"/>
    <n v="53319509"/>
    <n v="10000000"/>
  </r>
  <r>
    <s v="Darren Lynn Bousman"/>
    <n v="96"/>
    <n v="63270259"/>
    <s v="Horror|Mystery"/>
    <x v="1450"/>
    <s v="http://www.imdb.com/title/tt0890870/?ref_=fn_tt_tt_1"/>
    <s v="English"/>
    <s v="USA"/>
    <n v="10000000"/>
    <n v="2007"/>
    <n v="5.9"/>
    <s v="Horror"/>
    <s v="Mystery"/>
    <m/>
    <m/>
    <n v="0.61368855816888068"/>
    <n v="63270259"/>
    <n v="53270259"/>
    <n v="10000000"/>
  </r>
  <r>
    <s v="Geoffrey Sax"/>
    <n v="101"/>
    <n v="55865715"/>
    <s v="Drama|Horror|Mystery|Thriller"/>
    <x v="1451"/>
    <s v="http://www.imdb.com/title/tt0375210/?ref_=fn_tt_tt_1"/>
    <s v="English"/>
    <s v="UK"/>
    <n v="10000000"/>
    <n v="2005"/>
    <n v="5.5"/>
    <s v="Drama"/>
    <s v="Horror"/>
    <s v="Mystery"/>
    <s v="Thriller"/>
    <n v="0.61377958939201738"/>
    <n v="55865715"/>
    <n v="45865715"/>
    <n v="10000000"/>
  </r>
  <r>
    <s v="Ken Annakin"/>
    <n v="178"/>
    <m/>
    <s v="Action|Drama|History|War"/>
    <x v="1452"/>
    <s v="http://www.imdb.com/title/tt0056197/?ref_=fn_tt_tt_1"/>
    <s v="English"/>
    <s v="USA"/>
    <n v="10000000"/>
    <n v="1962"/>
    <n v="7.8"/>
    <s v="Action"/>
    <s v="Drama"/>
    <s v="History"/>
    <s v="War"/>
    <n v="0.61383987551739705"/>
    <n v="25035665"/>
    <n v="15035665"/>
    <n v="10000000"/>
  </r>
  <r>
    <s v="Stephen Herek"/>
    <n v="100"/>
    <n v="50752337"/>
    <s v="Comedy|Drama|Family|Sport"/>
    <x v="1453"/>
    <s v="http://www.imdb.com/title/tt0104868/?ref_=fn_tt_tt_1"/>
    <s v="English"/>
    <s v="USA"/>
    <n v="10000000"/>
    <n v="1992"/>
    <n v="6.4"/>
    <s v="Comedy"/>
    <s v="Drama"/>
    <s v="Family"/>
    <s v="Sport"/>
    <n v="0.61383987551739705"/>
    <n v="50752337"/>
    <n v="40752337"/>
    <n v="10000000"/>
  </r>
  <r>
    <s v="Takashi Shimizu"/>
    <n v="98"/>
    <n v="110175871"/>
    <s v="Horror|Mystery|Thriller"/>
    <x v="1454"/>
    <s v="http://www.imdb.com/title/tt0391198/?ref_=fn_tt_tt_1"/>
    <s v="English"/>
    <s v="USA"/>
    <n v="10000000"/>
    <n v="2004"/>
    <n v="5.9"/>
    <s v="Horror"/>
    <s v="Mystery"/>
    <s v="Thriller"/>
    <m/>
    <n v="0.61388019014963358"/>
    <n v="110175871"/>
    <n v="100175871"/>
    <n v="10000000"/>
  </r>
  <r>
    <s v="Victor Salva"/>
    <n v="90"/>
    <n v="37470017"/>
    <s v="Horror|Mystery"/>
    <x v="1455"/>
    <s v="http://www.imdb.com/title/tt0263488/?ref_=fn_tt_tt_1"/>
    <s v="English"/>
    <s v="Germany"/>
    <n v="10000000"/>
    <n v="2001"/>
    <n v="6.1"/>
    <s v="Horror"/>
    <s v="Mystery"/>
    <m/>
    <m/>
    <n v="0.61421763394437712"/>
    <n v="37470017"/>
    <n v="27470017"/>
    <n v="10000000"/>
  </r>
  <r>
    <s v="Stephen Herek"/>
    <n v="90"/>
    <n v="40485039"/>
    <s v="Adventure|Comedy|Music|Sci-Fi"/>
    <x v="1456"/>
    <s v="http://www.imdb.com/title/tt0096928/?ref_=fn_tt_tt_1"/>
    <s v="English"/>
    <s v="USA"/>
    <n v="10000000"/>
    <n v="1989"/>
    <n v="6.9"/>
    <s v="Adventure"/>
    <s v="Comedy"/>
    <s v="Music"/>
    <s v="Sci-Fi"/>
    <n v="0.61421089376502813"/>
    <n v="40485039"/>
    <n v="30485039"/>
    <n v="10000000"/>
  </r>
  <r>
    <s v="Carol Reed"/>
    <n v="153"/>
    <n v="16800000"/>
    <s v="Drama|Family|Musical"/>
    <x v="1457"/>
    <s v="http://www.imdb.com/title/tt0063385/?ref_=fn_tt_tt_1"/>
    <s v="English"/>
    <s v="UK"/>
    <n v="10000000"/>
    <n v="1968"/>
    <n v="7.5"/>
    <s v="Drama"/>
    <s v="Family"/>
    <s v="Musical"/>
    <m/>
    <n v="0.61421427927362782"/>
    <n v="16800000"/>
    <n v="6800000"/>
    <n v="10000000"/>
  </r>
  <r>
    <s v="John Madden"/>
    <n v="124"/>
    <n v="46377022"/>
    <s v="Comedy|Drama"/>
    <x v="1458"/>
    <s v="http://www.imdb.com/title/tt1412386/?ref_=fn_tt_tt_1"/>
    <s v="English"/>
    <s v="UK"/>
    <n v="10000000"/>
    <n v="2011"/>
    <n v="7.3"/>
    <s v="Comedy"/>
    <s v="Drama"/>
    <m/>
    <m/>
    <n v="0.61414782150186453"/>
    <n v="46377022"/>
    <n v="36377022"/>
    <n v="10000000"/>
  </r>
  <r>
    <s v="Mark L. Lester"/>
    <n v="75"/>
    <m/>
    <s v="Action|Adventure|Thriller"/>
    <x v="1459"/>
    <s v="http://www.imdb.com/title/tt0088944/?ref_=fn_tt_tt_1"/>
    <s v="English"/>
    <s v="USA"/>
    <n v="10000000"/>
    <n v="1985"/>
    <n v="6.7"/>
    <s v="Action"/>
    <s v="Adventure"/>
    <s v="Thriller"/>
    <m/>
    <n v="0.61417203622332162"/>
    <n v="25035665"/>
    <n v="15035665"/>
    <n v="10000000"/>
  </r>
  <r>
    <s v="William Brent Bell"/>
    <n v="97"/>
    <n v="35794166"/>
    <s v="Horror|Mystery|Thriller"/>
    <x v="1460"/>
    <s v="http://www.imdb.com/title/tt3882082/?ref_=fn_tt_tt_1"/>
    <s v="English"/>
    <s v="USA"/>
    <n v="10000000"/>
    <n v="2016"/>
    <n v="6"/>
    <s v="Horror"/>
    <s v="Mystery"/>
    <s v="Thriller"/>
    <m/>
    <n v="0.61417203622332162"/>
    <n v="35794166"/>
    <n v="25794166"/>
    <n v="10000000"/>
  </r>
  <r>
    <s v="John Erick Dowdle"/>
    <n v="80"/>
    <n v="33583175"/>
    <s v="Horror|Mystery|Thriller"/>
    <x v="1461"/>
    <s v="http://www.imdb.com/title/tt1314655/?ref_=fn_tt_tt_1"/>
    <s v="English"/>
    <s v="USA"/>
    <n v="10000000"/>
    <n v="2010"/>
    <n v="6.3"/>
    <s v="Horror"/>
    <s v="Mystery"/>
    <s v="Thriller"/>
    <m/>
    <n v="0.61415980877435117"/>
    <n v="33583175"/>
    <n v="23583175"/>
    <n v="10000000"/>
  </r>
  <r>
    <s v="Leigh Whannell"/>
    <n v="97"/>
    <n v="52200504"/>
    <s v="Fantasy|Horror|Thriller"/>
    <x v="1462"/>
    <s v="http://www.imdb.com/title/tt3195644/?ref_=fn_tt_tt_1"/>
    <s v="English"/>
    <s v="Canada"/>
    <n v="10000000"/>
    <n v="2015"/>
    <n v="6.1"/>
    <s v="Fantasy"/>
    <s v="Horror"/>
    <s v="Thriller"/>
    <m/>
    <n v="0.6141405136977236"/>
    <n v="52200504"/>
    <n v="42200504"/>
    <n v="10000000"/>
  </r>
  <r>
    <s v="Michael Schultz"/>
    <n v="109"/>
    <n v="33000000"/>
    <s v="Action|Comedy|Drama|Music"/>
    <x v="1463"/>
    <s v="http://www.imdb.com/title/tt0089461/?ref_=fn_tt_tt_1"/>
    <s v="English"/>
    <s v="USA"/>
    <n v="10000000"/>
    <n v="1985"/>
    <n v="6.9"/>
    <s v="Action"/>
    <s v="Comedy"/>
    <s v="Drama"/>
    <s v="Music"/>
    <n v="0.61418678116363679"/>
    <n v="33000000"/>
    <n v="23000000"/>
    <n v="10000000"/>
  </r>
  <r>
    <s v="Brett Leonard"/>
    <n v="140"/>
    <n v="32101000"/>
    <s v="Horror|Sci-Fi"/>
    <x v="1464"/>
    <s v="http://www.imdb.com/title/tt0104692/?ref_=fn_tt_tt_1"/>
    <s v="English"/>
    <s v="UK"/>
    <n v="10000000"/>
    <n v="1992"/>
    <n v="5.4"/>
    <s v="Horror"/>
    <s v="Sci-Fi"/>
    <m/>
    <m/>
    <n v="0.61416566317043508"/>
    <n v="32101000"/>
    <n v="22101000"/>
    <n v="10000000"/>
  </r>
  <r>
    <s v="Kevin Smith"/>
    <n v="130"/>
    <n v="30651422"/>
    <s v="Adventure|Comedy|Drama|Fantasy"/>
    <x v="1465"/>
    <s v="http://www.imdb.com/title/tt0120655/?ref_=fn_tt_tt_1"/>
    <s v="English"/>
    <s v="USA"/>
    <n v="10000000"/>
    <n v="1999"/>
    <n v="7.4"/>
    <s v="Adventure"/>
    <s v="Comedy"/>
    <s v="Drama"/>
    <s v="Fantasy"/>
    <n v="0.61414173021899854"/>
    <n v="30651422"/>
    <n v="20651422"/>
    <n v="10000000"/>
  </r>
  <r>
    <s v="Bob Dolman"/>
    <n v="98"/>
    <n v="30306281"/>
    <s v="Comedy|Drama"/>
    <x v="1466"/>
    <s v="http://www.imdb.com/title/tt0280460/?ref_=fn_tt_tt_1"/>
    <s v="English"/>
    <s v="USA"/>
    <n v="10000000"/>
    <n v="2002"/>
    <n v="5.6"/>
    <s v="Comedy"/>
    <s v="Drama"/>
    <m/>
    <m/>
    <n v="0.61411332862815948"/>
    <n v="30306281"/>
    <n v="20306281"/>
    <n v="10000000"/>
  </r>
  <r>
    <s v="Joe Dante"/>
    <n v="101"/>
    <n v="29500000"/>
    <s v="Fantasy|Horror|Sci-Fi"/>
    <x v="1467"/>
    <s v="http://www.imdb.com/title/tt0086491/?ref_=fn_tt_tt_1"/>
    <s v="English"/>
    <s v="USA"/>
    <n v="10000000"/>
    <n v="1983"/>
    <n v="6.5"/>
    <s v="Fantasy"/>
    <s v="Horror"/>
    <s v="Sci-Fi"/>
    <m/>
    <n v="0.61408385617681416"/>
    <n v="29500000"/>
    <n v="19500000"/>
    <n v="10000000"/>
  </r>
  <r>
    <s v="Keenen Ivory Wayans"/>
    <n v="100"/>
    <n v="29392418"/>
    <s v="Action|Comedy|Crime"/>
    <x v="1468"/>
    <s v="http://www.imdb.com/title/tt0110399/?ref_=fn_tt_tt_1"/>
    <s v="English"/>
    <s v="USA"/>
    <n v="10000000"/>
    <n v="1994"/>
    <n v="5.8"/>
    <s v="Action"/>
    <s v="Comedy"/>
    <s v="Crime"/>
    <m/>
    <n v="0.61405192811283393"/>
    <n v="29392418"/>
    <n v="19392418"/>
    <n v="10000000"/>
  </r>
  <r>
    <s v="Harry Elfont"/>
    <n v="100"/>
    <n v="25339117"/>
    <s v="Comedy|Romance"/>
    <x v="1469"/>
    <s v="http://www.imdb.com/title/tt0127723/?ref_=fn_tt_tt_1"/>
    <s v="English"/>
    <s v="USA"/>
    <n v="10000000"/>
    <n v="1998"/>
    <n v="6.5"/>
    <s v="Comedy"/>
    <s v="Romance"/>
    <m/>
    <m/>
    <n v="0.61401965041591955"/>
    <n v="25339117"/>
    <n v="15339117"/>
    <n v="10000000"/>
  </r>
  <r>
    <s v="Francis Ford Coppola"/>
    <n v="114"/>
    <n v="25600000"/>
    <s v="Crime|Drama"/>
    <x v="1470"/>
    <s v="http://www.imdb.com/title/tt0086066/?ref_=fn_tt_tt_1"/>
    <s v="English"/>
    <s v="USA"/>
    <n v="10000000"/>
    <n v="1983"/>
    <n v="7.2"/>
    <s v="Crime"/>
    <s v="Drama"/>
    <m/>
    <m/>
    <n v="0.6139755147370467"/>
    <n v="25600000"/>
    <n v="15600000"/>
    <n v="10000000"/>
  </r>
  <r>
    <s v="David Cronenberg"/>
    <n v="103"/>
    <m/>
    <s v="Horror|Sci-Fi|Thriller"/>
    <x v="1471"/>
    <s v="http://www.imdb.com/title/tt0085407/?ref_=fn_tt_tt_1"/>
    <s v="English"/>
    <s v="USA"/>
    <n v="10000000"/>
    <n v="1983"/>
    <n v="7.2"/>
    <s v="Horror"/>
    <s v="Sci-Fi"/>
    <s v="Thriller"/>
    <m/>
    <n v="0.61393207929508631"/>
    <n v="25035665"/>
    <n v="15035665"/>
    <n v="10000000"/>
  </r>
  <r>
    <s v="CiarÃ¡n Foy"/>
    <n v="97"/>
    <n v="27736779"/>
    <s v="Horror|Mystery|Thriller"/>
    <x v="1472"/>
    <s v="http://www.imdb.com/title/tt2752772/?ref_=fn_tt_tt_1"/>
    <s v="English"/>
    <s v="USA"/>
    <n v="10000000"/>
    <n v="2015"/>
    <n v="5.2"/>
    <s v="Horror"/>
    <s v="Mystery"/>
    <s v="Thriller"/>
    <m/>
    <n v="0.61393207929508631"/>
    <n v="27736779"/>
    <n v="17736779"/>
    <n v="10000000"/>
  </r>
  <r>
    <s v="Jamie Blanks"/>
    <n v="96"/>
    <n v="20384136"/>
    <s v="Horror|Mystery|Thriller"/>
    <x v="1473"/>
    <s v="http://www.imdb.com/title/tt0242998/?ref_=fn_tt_tt_1"/>
    <s v="English"/>
    <s v="USA"/>
    <n v="10000000"/>
    <n v="2001"/>
    <n v="4.7"/>
    <s v="Horror"/>
    <s v="Mystery"/>
    <s v="Thriller"/>
    <m/>
    <n v="0.61389478797296226"/>
    <n v="20384136"/>
    <n v="10384136"/>
    <n v="10000000"/>
  </r>
  <r>
    <s v="Olatunde Osunsanmi"/>
    <n v="98"/>
    <n v="25464480"/>
    <s v="Mystery|Sci-Fi|Thriller"/>
    <x v="1474"/>
    <s v="http://www.imdb.com/title/tt1220198/?ref_=fn_tt_tt_1"/>
    <s v="English"/>
    <s v="USA"/>
    <n v="10000000"/>
    <n v="2009"/>
    <n v="5.9"/>
    <s v="Mystery"/>
    <s v="Sci-Fi"/>
    <s v="Thriller"/>
    <m/>
    <n v="0.61383692753112684"/>
    <n v="25464480"/>
    <n v="15464480"/>
    <n v="10000000"/>
  </r>
  <r>
    <s v="Robert Altman"/>
    <n v="105"/>
    <n v="20338609"/>
    <s v="Comedy|Drama|Music"/>
    <x v="1475"/>
    <s v="http://www.imdb.com/title/tt0420087/?ref_=fn_tt_tt_1"/>
    <s v="English"/>
    <s v="USA"/>
    <n v="10000000"/>
    <n v="2006"/>
    <n v="6.8"/>
    <s v="Comedy"/>
    <s v="Drama"/>
    <s v="Music"/>
    <m/>
    <n v="0.61379297619066675"/>
    <n v="20338609"/>
    <n v="10338609"/>
    <n v="10000000"/>
  </r>
  <r>
    <s v="Leon Ichaso"/>
    <n v="123"/>
    <n v="18272447"/>
    <s v="Drama|Thriller"/>
    <x v="1476"/>
    <s v="http://www.imdb.com/title/tt0107079/?ref_=fn_tt_tt_1"/>
    <s v="English"/>
    <s v="USA"/>
    <n v="10000000"/>
    <n v="1993"/>
    <n v="5.9"/>
    <s v="Drama"/>
    <s v="Thriller"/>
    <m/>
    <m/>
    <n v="0.61373488410490251"/>
    <n v="18272447"/>
    <n v="8272447"/>
    <n v="10000000"/>
  </r>
  <r>
    <s v="Joseph Zito"/>
    <n v="107"/>
    <m/>
    <s v="Action|Thriller"/>
    <x v="1477"/>
    <s v="http://www.imdb.com/title/tt0089348/?ref_=fn_tt_tt_1"/>
    <s v="English"/>
    <s v="USA"/>
    <n v="10000000"/>
    <n v="1985"/>
    <n v="5.3"/>
    <s v="Action"/>
    <s v="Thriller"/>
    <m/>
    <m/>
    <n v="0.61367133992421286"/>
    <n v="25035665"/>
    <n v="15035665"/>
    <n v="10000000"/>
  </r>
  <r>
    <s v="Colin Strause"/>
    <n v="97"/>
    <n v="21371425"/>
    <s v="Action|Sci-Fi|Thriller"/>
    <x v="1478"/>
    <s v="http://www.imdb.com/title/tt1564585/?ref_=fn_tt_tt_1"/>
    <s v="English"/>
    <s v="USA"/>
    <n v="10000000"/>
    <n v="2010"/>
    <n v="4.4000000000000004"/>
    <s v="Action"/>
    <s v="Sci-Fi"/>
    <s v="Thriller"/>
    <m/>
    <n v="0.61367133992421286"/>
    <n v="21371425"/>
    <n v="11371425"/>
    <n v="10000000"/>
  </r>
  <r>
    <s v="John Madden"/>
    <n v="122"/>
    <n v="33071558"/>
    <s v="Comedy|Drama"/>
    <x v="1479"/>
    <s v="http://www.imdb.com/title/tt2555736/?ref_=fn_tt_tt_1"/>
    <s v="English"/>
    <s v="UK"/>
    <n v="10000000"/>
    <n v="2015"/>
    <n v="6.6"/>
    <s v="Comedy"/>
    <s v="Drama"/>
    <m/>
    <m/>
    <n v="0.61361588395182864"/>
    <n v="33071558"/>
    <n v="23071558"/>
    <n v="10000000"/>
  </r>
  <r>
    <s v="Patricia Rozema"/>
    <n v="101"/>
    <n v="17655201"/>
    <s v="Drama|Family"/>
    <x v="1480"/>
    <s v="http://www.imdb.com/title/tt0846308/?ref_=fn_tt_tt_1"/>
    <s v="English"/>
    <s v="USA"/>
    <n v="10000000"/>
    <n v="2008"/>
    <n v="6.7"/>
    <s v="Drama"/>
    <s v="Family"/>
    <m/>
    <m/>
    <n v="0.61359462235986373"/>
    <n v="17655201"/>
    <n v="7655201"/>
    <n v="10000000"/>
  </r>
  <r>
    <s v="Spike Lee"/>
    <n v="129"/>
    <n v="16153600"/>
    <s v="Drama|Music|Romance"/>
    <x v="1481"/>
    <s v="http://www.imdb.com/title/tt0100168/?ref_=fn_tt_tt_1"/>
    <s v="English"/>
    <s v="USA"/>
    <n v="10000000"/>
    <n v="1990"/>
    <n v="6.5"/>
    <s v="Drama"/>
    <s v="Music"/>
    <s v="Romance"/>
    <m/>
    <n v="0.61352932526381398"/>
    <n v="16153600"/>
    <n v="6153600"/>
    <n v="10000000"/>
  </r>
  <r>
    <s v="Steve Oedekerk"/>
    <n v="81"/>
    <n v="16033556"/>
    <s v="Action|Comedy"/>
    <x v="1482"/>
    <s v="http://www.imdb.com/title/tt0240468/?ref_=fn_tt_tt_1"/>
    <s v="English"/>
    <s v="USA"/>
    <n v="10000000"/>
    <n v="2002"/>
    <n v="6.2"/>
    <s v="Action"/>
    <s v="Comedy"/>
    <m/>
    <m/>
    <n v="0.61346017173861134"/>
    <n v="16033556"/>
    <n v="6033556"/>
    <n v="10000000"/>
  </r>
  <r>
    <s v="Walter Hill"/>
    <n v="100"/>
    <m/>
    <s v="Western"/>
    <x v="1483"/>
    <s v="http://www.imdb.com/title/tt0081071/?ref_=fn_tt_tt_1"/>
    <s v="English"/>
    <s v="USA"/>
    <n v="10000000"/>
    <n v="1980"/>
    <n v="7.1"/>
    <s v="Western"/>
    <m/>
    <m/>
    <m/>
    <n v="0.61339064345211014"/>
    <n v="25035665"/>
    <n v="15035665"/>
    <n v="10000000"/>
  </r>
  <r>
    <s v="Jeff Nichols"/>
    <n v="130"/>
    <n v="21589307"/>
    <s v="Drama"/>
    <x v="1484"/>
    <s v="http://www.imdb.com/title/tt1935179/?ref_=fn_tt_tt_1"/>
    <s v="English"/>
    <s v="USA"/>
    <n v="10000000"/>
    <n v="2012"/>
    <n v="7.4"/>
    <s v="Drama"/>
    <m/>
    <m/>
    <m/>
    <n v="0.61339064345211014"/>
    <n v="21589307"/>
    <n v="11589307"/>
    <n v="10000000"/>
  </r>
  <r>
    <s v="Robert Ben Garant"/>
    <n v="84"/>
    <n v="20339754"/>
    <s v="Comedy|Crime"/>
    <x v="1485"/>
    <s v="http://www.imdb.com/title/tt0499554/?ref_=fn_tt_tt_1"/>
    <s v="English"/>
    <s v="USA"/>
    <n v="10000000"/>
    <n v="2007"/>
    <n v="5.9"/>
    <s v="Comedy"/>
    <s v="Crime"/>
    <m/>
    <m/>
    <n v="0.61333548764429868"/>
    <n v="20339754"/>
    <n v="10339754"/>
    <n v="10000000"/>
  </r>
  <r>
    <s v="Morgan Spurlock"/>
    <n v="106"/>
    <n v="28873374"/>
    <s v="Documentary|Music"/>
    <x v="1486"/>
    <s v="http://www.imdb.com/title/tt2515086/?ref_=fn_tt_tt_1"/>
    <s v="English"/>
    <s v="USA"/>
    <n v="10000000"/>
    <n v="2013"/>
    <n v="4.0999999999999996"/>
    <s v="Documentary"/>
    <s v="Music"/>
    <m/>
    <m/>
    <n v="0.61327691656694538"/>
    <n v="28873374"/>
    <n v="18873374"/>
    <n v="10000000"/>
  </r>
  <r>
    <s v="Richard Shepard"/>
    <n v="96"/>
    <n v="12570442"/>
    <s v="Comedy|Crime|Drama|Thriller"/>
    <x v="1487"/>
    <s v="http://www.imdb.com/title/tt0365485/?ref_=fn_tt_tt_1"/>
    <s v="English"/>
    <s v="USA"/>
    <n v="10000000"/>
    <n v="2005"/>
    <n v="6.8"/>
    <s v="Comedy"/>
    <s v="Crime"/>
    <s v="Drama"/>
    <s v="Thriller"/>
    <n v="0.61324247222109063"/>
    <n v="12570442"/>
    <n v="2570442"/>
    <n v="10000000"/>
  </r>
  <r>
    <s v="Theodore Witcher"/>
    <n v="104"/>
    <n v="12514138"/>
    <s v="Drama|Romance"/>
    <x v="1488"/>
    <s v="http://www.imdb.com/title/tt0119572/?ref_=fn_tt_tt_1"/>
    <s v="English"/>
    <s v="USA"/>
    <n v="10000000"/>
    <n v="1997"/>
    <n v="7.4"/>
    <s v="Drama"/>
    <s v="Romance"/>
    <m/>
    <m/>
    <n v="0.61316427343458624"/>
    <n v="12514138"/>
    <n v="2514138"/>
    <n v="10000000"/>
  </r>
  <r>
    <s v="Jim Hanon"/>
    <n v="108"/>
    <n v="11703287"/>
    <s v="Adventure|Drama"/>
    <x v="1489"/>
    <s v="http://www.imdb.com/title/tt0399862/?ref_=fn_tt_tt_1"/>
    <s v="English"/>
    <s v="USA"/>
    <n v="10000000"/>
    <n v="2005"/>
    <n v="7"/>
    <s v="Adventure"/>
    <s v="Drama"/>
    <m/>
    <m/>
    <n v="0.61308585280059902"/>
    <n v="11703287"/>
    <n v="1703287"/>
    <n v="10000000"/>
  </r>
  <r>
    <s v="Mike Judge"/>
    <n v="89"/>
    <n v="10824921"/>
    <s v="Comedy"/>
    <x v="1490"/>
    <s v="http://www.imdb.com/title/tt0151804/?ref_=fn_tt_tt_1"/>
    <s v="English"/>
    <s v="USA"/>
    <n v="10000000"/>
    <n v="1999"/>
    <n v="7.8"/>
    <s v="Comedy"/>
    <m/>
    <m/>
    <m/>
    <n v="0.61300544256454748"/>
    <n v="10824921"/>
    <n v="824921"/>
    <n v="10000000"/>
  </r>
  <r>
    <s v="Michael Patrick Jann"/>
    <n v="97"/>
    <n v="10561238"/>
    <s v="Comedy|Romance|Thriller"/>
    <x v="1491"/>
    <s v="http://www.imdb.com/title/tt0157503/?ref_=fn_tt_tt_1"/>
    <s v="English"/>
    <s v="Germany"/>
    <n v="10000000"/>
    <n v="1999"/>
    <n v="6.5"/>
    <s v="Comedy"/>
    <s v="Romance"/>
    <s v="Thriller"/>
    <m/>
    <n v="0.61292290940498839"/>
    <n v="10561238"/>
    <n v="561238"/>
    <n v="10000000"/>
  </r>
  <r>
    <s v="Tim Burton"/>
    <n v="106"/>
    <n v="14479776"/>
    <s v="Biography|Crime|Drama|Romance"/>
    <x v="1492"/>
    <s v="http://www.imdb.com/title/tt1126590/?ref_=fn_tt_tt_1"/>
    <s v="English"/>
    <s v="USA"/>
    <n v="10000000"/>
    <n v="2014"/>
    <n v="7"/>
    <s v="Biography"/>
    <s v="Crime"/>
    <s v="Drama"/>
    <s v="Romance"/>
    <n v="0.61283967655035243"/>
    <n v="14479776"/>
    <n v="4479776"/>
    <n v="10000000"/>
  </r>
  <r>
    <s v="Peter Berg"/>
    <n v="100"/>
    <n v="9801782"/>
    <s v="Comedy|Crime|Thriller"/>
    <x v="1493"/>
    <s v="http://www.imdb.com/title/tt0124198/?ref_=fn_tt_tt_1"/>
    <s v="English"/>
    <s v="USA"/>
    <n v="10000000"/>
    <n v="1998"/>
    <n v="6.3"/>
    <s v="Comedy"/>
    <s v="Crime"/>
    <s v="Thriller"/>
    <m/>
    <n v="0.61276561480252645"/>
    <n v="9801782"/>
    <n v="-198218"/>
    <n v="10000000"/>
  </r>
  <r>
    <s v="Joe Nussbaum"/>
    <n v="89"/>
    <n v="8070311"/>
    <s v="Comedy|Romance"/>
    <x v="1494"/>
    <s v="http://www.imdb.com/title/tt0368975/?ref_=fn_tt_tt_1"/>
    <s v="English"/>
    <s v="USA"/>
    <n v="10000000"/>
    <n v="2004"/>
    <n v="5.3"/>
    <s v="Comedy"/>
    <s v="Romance"/>
    <m/>
    <m/>
    <n v="0.61268046818562028"/>
    <n v="8070311"/>
    <n v="-1929689"/>
    <n v="10000000"/>
  </r>
  <r>
    <s v="Brian De Palma"/>
    <n v="114"/>
    <m/>
    <s v="Mystery|Thriller"/>
    <x v="1495"/>
    <s v="http://www.imdb.com/title/tt0086984/?ref_=fn_tt_tt_1"/>
    <s v="English"/>
    <s v="USA"/>
    <n v="10000000"/>
    <n v="1984"/>
    <n v="6.8"/>
    <s v="Mystery"/>
    <s v="Thriller"/>
    <m/>
    <m/>
    <n v="0.61259136704723971"/>
    <n v="25035665"/>
    <n v="15035665"/>
    <n v="10000000"/>
  </r>
  <r>
    <s v="Jorma Taccone"/>
    <n v="95"/>
    <n v="8460995"/>
    <s v="Action|Comedy|Romance"/>
    <x v="1496"/>
    <s v="http://www.imdb.com/title/tt1470023/?ref_=fn_tt_tt_1"/>
    <s v="English"/>
    <s v="USA"/>
    <n v="10000000"/>
    <n v="2010"/>
    <n v="5.5"/>
    <s v="Action"/>
    <s v="Comedy"/>
    <s v="Romance"/>
    <m/>
    <n v="0.61259136704723971"/>
    <n v="8460995"/>
    <n v="-1539005"/>
    <n v="10000000"/>
  </r>
  <r>
    <s v="Stephen Frears"/>
    <n v="97"/>
    <n v="8111360"/>
    <s v="Crime|Drama|Thriller"/>
    <x v="1497"/>
    <s v="http://www.imdb.com/title/tt0301199/?ref_=fn_tt_tt_1"/>
    <s v="English"/>
    <s v="UK"/>
    <n v="10000000"/>
    <n v="2002"/>
    <n v="7.4"/>
    <s v="Crime"/>
    <s v="Drama"/>
    <s v="Thriller"/>
    <m/>
    <n v="0.6125030199601651"/>
    <n v="8111360"/>
    <n v="-1888640"/>
    <n v="10000000"/>
  </r>
  <r>
    <s v="Jeff Lowell"/>
    <n v="95"/>
    <n v="7563670"/>
    <s v="Comedy|Fantasy|Romance"/>
    <x v="1498"/>
    <s v="http://www.imdb.com/title/tt0785007/?ref_=fn_tt_tt_1"/>
    <s v="English"/>
    <s v="USA"/>
    <n v="10000000"/>
    <n v="2008"/>
    <n v="5.2"/>
    <s v="Comedy"/>
    <s v="Fantasy"/>
    <s v="Romance"/>
    <m/>
    <n v="0.61241379745678937"/>
    <n v="7563670"/>
    <n v="-2436330"/>
    <n v="10000000"/>
  </r>
  <r>
    <s v="Lorene Scafaria"/>
    <n v="101"/>
    <n v="6619173"/>
    <s v="Adventure|Comedy|Drama|Romance|Sci-Fi"/>
    <x v="1499"/>
    <s v="http://www.imdb.com/title/tt1307068/?ref_=fn_tt_tt_1"/>
    <s v="English"/>
    <s v="USA"/>
    <n v="10000000"/>
    <n v="2012"/>
    <n v="6.7"/>
    <s v="Adventure"/>
    <s v="Comedy"/>
    <s v="Drama"/>
    <s v="Romance"/>
    <n v="0.61232327041570089"/>
    <n v="6619173"/>
    <n v="-3380827"/>
    <n v="10000000"/>
  </r>
  <r>
    <s v="Marcus Dunstan"/>
    <n v="82"/>
    <n v="6842058"/>
    <s v="Action|Horror|Thriller"/>
    <x v="1500"/>
    <s v="http://www.imdb.com/title/tt1748227/?ref_=fn_tt_tt_1"/>
    <s v="English"/>
    <s v="USA"/>
    <n v="10000000"/>
    <n v="2012"/>
    <n v="6.1"/>
    <s v="Action"/>
    <s v="Horror"/>
    <s v="Thriller"/>
    <m/>
    <n v="0.61223059489171472"/>
    <n v="6842058"/>
    <n v="-3157942"/>
    <n v="10000000"/>
  </r>
  <r>
    <s v="Timothy BjÃ¶rklund"/>
    <n v="74"/>
    <n v="6491350"/>
    <s v="Animation|Comedy|Family|Fantasy|Musical"/>
    <x v="1501"/>
    <s v="http://www.imdb.com/title/tt0350194/?ref_=fn_tt_tt_1"/>
    <s v="English"/>
    <s v="USA"/>
    <n v="10000000"/>
    <n v="2004"/>
    <n v="5.8"/>
    <s v="Animation"/>
    <s v="Comedy"/>
    <s v="Family"/>
    <s v="Fantasy"/>
    <n v="0.61213828614516608"/>
    <n v="6491350"/>
    <n v="-3508650"/>
    <n v="10000000"/>
  </r>
  <r>
    <s v="FranÃ§ois Girard"/>
    <n v="130"/>
    <n v="9473382"/>
    <s v="Drama|Music|Mystery|Romance"/>
    <x v="1502"/>
    <s v="http://www.imdb.com/title/tt0120802/?ref_=fn_tt_tt_1"/>
    <s v="French"/>
    <s v="Canada"/>
    <n v="10000000"/>
    <n v="1998"/>
    <n v="7.7"/>
    <s v="Drama"/>
    <s v="Music"/>
    <s v="Mystery"/>
    <s v="Romance"/>
    <n v="0.61204511327968458"/>
    <n v="9473382"/>
    <n v="-526618"/>
    <n v="10000000"/>
  </r>
  <r>
    <s v="David Lynch"/>
    <n v="112"/>
    <n v="6197866"/>
    <s v="Biography|Drama"/>
    <x v="1503"/>
    <s v="http://www.imdb.com/title/tt0166896/?ref_=fn_tt_tt_1"/>
    <s v="English"/>
    <s v="France"/>
    <n v="10000000"/>
    <n v="1999"/>
    <n v="8"/>
    <s v="Biography"/>
    <s v="Drama"/>
    <m/>
    <m/>
    <n v="0.61195839017585552"/>
    <n v="6197866"/>
    <n v="-3802134"/>
    <n v="10000000"/>
  </r>
  <r>
    <s v="Scott Kalvert"/>
    <n v="96"/>
    <n v="6044618"/>
    <s v="Action|Crime|Drama"/>
    <x v="1504"/>
    <s v="http://www.imdb.com/title/tt0231448/?ref_=fn_tt_tt_1"/>
    <s v="English"/>
    <s v="USA"/>
    <n v="10000000"/>
    <n v="2002"/>
    <n v="5.6"/>
    <s v="Action"/>
    <s v="Crime"/>
    <s v="Drama"/>
    <m/>
    <n v="0.61186436964691704"/>
    <n v="6044618"/>
    <n v="-3955382"/>
    <n v="10000000"/>
  </r>
  <r>
    <s v="Jason Bateman"/>
    <n v="89"/>
    <n v="7764027"/>
    <s v="Comedy|Drama"/>
    <x v="1505"/>
    <s v="http://www.imdb.com/title/tt2170299/?ref_=fn_tt_tt_1"/>
    <s v="English"/>
    <s v="USA"/>
    <n v="10000000"/>
    <n v="2013"/>
    <n v="6.7"/>
    <s v="Comedy"/>
    <s v="Drama"/>
    <m/>
    <m/>
    <n v="0.61176990852581536"/>
    <n v="7764027"/>
    <n v="-2235973"/>
    <n v="10000000"/>
  </r>
  <r>
    <s v="Allan Arkush"/>
    <n v="78"/>
    <m/>
    <s v="Comedy|Sci-Fi"/>
    <x v="1506"/>
    <s v="http://www.imdb.com/title/tt0082507/?ref_=fn_tt_tt_1"/>
    <s v="English"/>
    <s v="USA"/>
    <n v="10000000"/>
    <n v="1981"/>
    <n v="4.2"/>
    <s v="Comedy"/>
    <s v="Sci-Fi"/>
    <m/>
    <m/>
    <n v="0.61167905179499416"/>
    <n v="25035665"/>
    <n v="15035665"/>
    <n v="10000000"/>
  </r>
  <r>
    <s v="Werner Herzog"/>
    <n v="120"/>
    <n v="5484375"/>
    <s v="Adventure|Biography|Drama|War"/>
    <x v="1507"/>
    <s v="http://www.imdb.com/title/tt0462504/?ref_=fn_tt_tt_1"/>
    <s v="English"/>
    <s v="USA"/>
    <n v="10000000"/>
    <n v="2006"/>
    <n v="7.3"/>
    <s v="Adventure"/>
    <s v="Biography"/>
    <s v="Drama"/>
    <s v="War"/>
    <n v="0.61167905179499416"/>
    <n v="5484375"/>
    <n v="-4515625"/>
    <n v="10000000"/>
  </r>
  <r>
    <s v="Dan Fogelman"/>
    <n v="106"/>
    <n v="5348317"/>
    <s v="Comedy|Drama|Music"/>
    <x v="1508"/>
    <s v="http://www.imdb.com/title/tt1772288/?ref_=fn_tt_tt_1"/>
    <s v="English"/>
    <s v="USA"/>
    <n v="10000000"/>
    <n v="2015"/>
    <n v="7.1"/>
    <s v="Comedy"/>
    <s v="Drama"/>
    <s v="Music"/>
    <m/>
    <n v="0.61158317623989389"/>
    <n v="5348317"/>
    <n v="-4651683"/>
    <n v="10000000"/>
  </r>
  <r>
    <s v="Jay Duplass"/>
    <n v="83"/>
    <n v="4244155"/>
    <s v="Comedy|Drama"/>
    <x v="1509"/>
    <s v="http://www.imdb.com/title/tt1588334/?ref_=fn_tt_tt_1"/>
    <s v="English"/>
    <s v="USA"/>
    <n v="10000000"/>
    <n v="2011"/>
    <n v="6.5"/>
    <s v="Comedy"/>
    <s v="Drama"/>
    <m/>
    <m/>
    <n v="0.61148689667559242"/>
    <n v="4244155"/>
    <n v="-5755845"/>
    <n v="10000000"/>
  </r>
  <r>
    <s v="Luca Guadagnino"/>
    <n v="120"/>
    <n v="5004648"/>
    <s v="Drama|Romance"/>
    <x v="1510"/>
    <s v="http://www.imdb.com/title/tt1226236/?ref_=fn_tt_tt_1"/>
    <s v="Italian"/>
    <s v="Italy"/>
    <n v="10000000"/>
    <n v="2009"/>
    <n v="7"/>
    <s v="Drama"/>
    <s v="Romance"/>
    <m/>
    <m/>
    <n v="0.61138819741631167"/>
    <n v="5004648"/>
    <n v="-4995352"/>
    <n v="10000000"/>
  </r>
  <r>
    <s v="John Putch"/>
    <n v="111"/>
    <n v="3333823"/>
    <s v="Drama|Mystery|Sci-Fi"/>
    <x v="1511"/>
    <s v="http://www.imdb.com/title/tt1985017/?ref_=fn_tt_tt_1"/>
    <s v="English"/>
    <s v="USA"/>
    <n v="10000000"/>
    <n v="2012"/>
    <n v="5.5"/>
    <s v="Drama"/>
    <s v="Mystery"/>
    <s v="Sci-Fi"/>
    <m/>
    <n v="0.61129095756519214"/>
    <n v="3333823"/>
    <n v="-6666177"/>
    <n v="10000000"/>
  </r>
  <r>
    <s v="Terence Davies"/>
    <n v="135"/>
    <n v="3041803"/>
    <s v="Drama|Romance"/>
    <x v="1512"/>
    <s v="http://www.imdb.com/title/tt0200720/?ref_=fn_tt_tt_1"/>
    <s v="English"/>
    <s v="UK"/>
    <n v="10000000"/>
    <n v="2000"/>
    <n v="7.1"/>
    <s v="Drama"/>
    <s v="Romance"/>
    <m/>
    <m/>
    <n v="0.61119015090122053"/>
    <n v="3041803"/>
    <n v="-6958197"/>
    <n v="10000000"/>
  </r>
  <r>
    <s v="Harley Cokeliss"/>
    <n v="92"/>
    <n v="3060858"/>
    <s v="Action|Drama|Thriller"/>
    <x v="1513"/>
    <s v="http://www.imdb.com/title/tt0093483/?ref_=fn_tt_tt_1"/>
    <s v="English"/>
    <s v="USA"/>
    <n v="10000000"/>
    <n v="1987"/>
    <n v="5.6"/>
    <s v="Action"/>
    <s v="Drama"/>
    <s v="Thriller"/>
    <m/>
    <n v="0.61108862695162336"/>
    <n v="3060858"/>
    <n v="-6939142"/>
    <n v="10000000"/>
  </r>
  <r>
    <s v="Victor Salva"/>
    <n v="120"/>
    <n v="1055654"/>
    <s v="Drama|Romance|Sport"/>
    <x v="1514"/>
    <s v="http://www.imdb.com/title/tt0438315/?ref_=fn_tt_tt_1"/>
    <s v="English"/>
    <s v="Germany"/>
    <n v="10000000"/>
    <n v="2006"/>
    <n v="7.3"/>
    <s v="Drama"/>
    <s v="Romance"/>
    <s v="Sport"/>
    <m/>
    <n v="0.61098701459860438"/>
    <n v="1055654"/>
    <n v="-8944346"/>
    <n v="10000000"/>
  </r>
  <r>
    <s v="Tom Brady"/>
    <n v="97"/>
    <n v="2331318"/>
    <s v="Comedy"/>
    <x v="1515"/>
    <s v="http://www.imdb.com/title/tt1411664/?ref_=fn_tt_tt_1"/>
    <s v="English"/>
    <s v="USA"/>
    <n v="10000000"/>
    <n v="2011"/>
    <n v="3.3"/>
    <s v="Comedy"/>
    <m/>
    <m/>
    <m/>
    <n v="0.61088129586841244"/>
    <n v="2331318"/>
    <n v="-7668682"/>
    <n v="10000000"/>
  </r>
  <r>
    <s v="Spike Lee"/>
    <n v="135"/>
    <n v="2185266"/>
    <s v="Comedy|Drama|Music"/>
    <x v="1516"/>
    <s v="http://www.imdb.com/title/tt0215545/?ref_=fn_tt_tt_1"/>
    <s v="English"/>
    <s v="USA"/>
    <n v="10000000"/>
    <n v="2000"/>
    <n v="6.5"/>
    <s v="Comedy"/>
    <s v="Drama"/>
    <s v="Music"/>
    <m/>
    <n v="0.6107779580408722"/>
    <n v="2185266"/>
    <n v="-7814734"/>
    <n v="10000000"/>
  </r>
  <r>
    <s v="Jason Zada"/>
    <n v="93"/>
    <n v="26583369"/>
    <s v="Horror|Mystery|Thriller"/>
    <x v="1517"/>
    <s v="http://www.imdb.com/title/tt3387542/?ref_=fn_tt_tt_1"/>
    <s v="English"/>
    <s v="USA"/>
    <n v="10000000"/>
    <n v="2016"/>
    <n v="4.8"/>
    <s v="Horror"/>
    <s v="Mystery"/>
    <s v="Thriller"/>
    <m/>
    <n v="0.61067419856618244"/>
    <n v="26583369"/>
    <n v="16583369"/>
    <n v="10000000"/>
  </r>
  <r>
    <s v="Noah Baumbach"/>
    <n v="97"/>
    <n v="7574066"/>
    <s v="Comedy|Drama"/>
    <x v="1518"/>
    <s v="http://www.imdb.com/title/tt1791682/?ref_=fn_tt_tt_1"/>
    <s v="English"/>
    <s v="USA"/>
    <n v="10000000"/>
    <n v="2014"/>
    <n v="6.3"/>
    <s v="Comedy"/>
    <s v="Drama"/>
    <m/>
    <m/>
    <n v="0.61063081327435598"/>
    <n v="7574066"/>
    <n v="-2425934"/>
    <n v="10000000"/>
  </r>
  <r>
    <s v="Chris Weitz"/>
    <n v="98"/>
    <n v="1754319"/>
    <s v="Drama|Romance"/>
    <x v="1519"/>
    <s v="http://www.imdb.com/title/tt1554091/?ref_=fn_tt_tt_1"/>
    <s v="English"/>
    <s v="USA"/>
    <n v="10000000"/>
    <n v="2011"/>
    <n v="7.2"/>
    <s v="Drama"/>
    <s v="Romance"/>
    <m/>
    <m/>
    <n v="0.6105381721776203"/>
    <n v="1754319"/>
    <n v="-8245681"/>
    <n v="10000000"/>
  </r>
  <r>
    <s v="Eric Blakeney"/>
    <n v="101"/>
    <n v="1631839"/>
    <s v="Comedy|Crime|Romance"/>
    <x v="1520"/>
    <s v="http://www.imdb.com/title/tt0171356/?ref_=fn_tt_tt_1"/>
    <s v="English"/>
    <s v="USA"/>
    <n v="10000000"/>
    <n v="2000"/>
    <n v="5.7"/>
    <s v="Comedy"/>
    <s v="Crime"/>
    <s v="Romance"/>
    <m/>
    <n v="0.61043321475990331"/>
    <n v="1631839"/>
    <n v="-8368161"/>
    <n v="10000000"/>
  </r>
  <r>
    <s v="Douglas McGrath"/>
    <n v="132"/>
    <n v="1309849"/>
    <s v="Drama|Romance"/>
    <x v="1521"/>
    <s v="http://www.imdb.com/title/tt0309912/?ref_=fn_tt_tt_1"/>
    <s v="English"/>
    <s v="UK"/>
    <n v="10000000"/>
    <n v="2002"/>
    <n v="7.2"/>
    <s v="Drama"/>
    <s v="Romance"/>
    <m/>
    <m/>
    <n v="0.61032788168990026"/>
    <n v="1309849"/>
    <n v="-8690151"/>
    <n v="10000000"/>
  </r>
  <r>
    <s v="Ariel Vromen"/>
    <n v="106"/>
    <n v="1939441"/>
    <s v="Biography|Crime|Drama"/>
    <x v="1522"/>
    <s v="http://www.imdb.com/title/tt1491044/?ref_=fn_tt_tt_1"/>
    <s v="English"/>
    <s v="USA"/>
    <n v="10000000"/>
    <n v="2012"/>
    <n v="6.9"/>
    <s v="Biography"/>
    <s v="Crime"/>
    <s v="Drama"/>
    <m/>
    <n v="0.61022177942122169"/>
    <n v="1939441"/>
    <n v="-8060559"/>
    <n v="10000000"/>
  </r>
  <r>
    <s v="Rakesh Roshan"/>
    <n v="168"/>
    <m/>
    <s v="Action|Adventure|Romance|Sci-Fi"/>
    <x v="1523"/>
    <s v="http://www.imdb.com/title/tt0432637/?ref_=fn_tt_tt_1"/>
    <s v="Hindi"/>
    <s v="India"/>
    <n v="10000000"/>
    <n v="2006"/>
    <n v="6.3"/>
    <s v="Action"/>
    <s v="Adventure"/>
    <s v="Romance"/>
    <s v="Sci-Fi"/>
    <n v="0.61011678947168257"/>
    <n v="25035665"/>
    <n v="15035665"/>
    <n v="10000000"/>
  </r>
  <r>
    <s v="John Waters"/>
    <n v="87"/>
    <n v="1276984"/>
    <s v="Comedy|Crime|Thriller"/>
    <x v="1524"/>
    <s v="http://www.imdb.com/title/tt0173716/?ref_=fn_tt_tt_1"/>
    <s v="English"/>
    <s v="France"/>
    <n v="10000000"/>
    <n v="2000"/>
    <n v="6.2"/>
    <s v="Comedy"/>
    <s v="Crime"/>
    <s v="Thriller"/>
    <m/>
    <n v="0.61011678947168257"/>
    <n v="1276984"/>
    <n v="-8723016"/>
    <n v="10000000"/>
  </r>
  <r>
    <s v="Richard Kwietniowski"/>
    <n v="104"/>
    <n v="1011054"/>
    <s v="Crime|Drama|Thriller"/>
    <x v="1525"/>
    <s v="http://www.imdb.com/title/tt0285861/?ref_=fn_tt_tt_1"/>
    <s v="English"/>
    <s v="Canada"/>
    <n v="10000000"/>
    <n v="2003"/>
    <n v="7.2"/>
    <s v="Crime"/>
    <s v="Drama"/>
    <s v="Thriller"/>
    <m/>
    <n v="0.61001035303752338"/>
    <n v="1011054"/>
    <n v="-8988946"/>
    <n v="10000000"/>
  </r>
  <r>
    <s v="Bob Odenkirk"/>
    <n v="93"/>
    <n v="900926"/>
    <s v="Comedy"/>
    <x v="1526"/>
    <s v="http://www.imdb.com/title/tt0784972/?ref_=fn_tt_tt_1"/>
    <s v="English"/>
    <s v="USA"/>
    <n v="10000000"/>
    <n v="2007"/>
    <n v="5.3"/>
    <s v="Comedy"/>
    <m/>
    <m/>
    <m/>
    <n v="0.60990325808510748"/>
    <n v="900926"/>
    <n v="-9099074"/>
    <n v="10000000"/>
  </r>
  <r>
    <s v="Kar-Wai Wong"/>
    <n v="95"/>
    <n v="866778"/>
    <s v="Drama|Romance"/>
    <x v="1527"/>
    <s v="http://www.imdb.com/title/tt0765120/?ref_=fn_tt_tt_1"/>
    <s v="English"/>
    <s v="Hong Kong"/>
    <n v="10000000"/>
    <n v="2007"/>
    <n v="6.7"/>
    <s v="Drama"/>
    <s v="Romance"/>
    <m/>
    <m/>
    <n v="0.60979581032021102"/>
    <n v="866778"/>
    <n v="-9133222"/>
    <n v="10000000"/>
  </r>
  <r>
    <s v="Guy Ritchie"/>
    <n v="89"/>
    <n v="598645"/>
    <s v="Comedy|Romance"/>
    <x v="1528"/>
    <s v="http://www.imdb.com/title/tt0291502/?ref_=fn_tt_tt_1"/>
    <s v="English"/>
    <s v="UK"/>
    <n v="10000000"/>
    <n v="2002"/>
    <n v="3.6"/>
    <s v="Comedy"/>
    <s v="Romance"/>
    <m/>
    <m/>
    <n v="0.60968815805388032"/>
    <n v="598645"/>
    <n v="-9401355"/>
    <n v="10000000"/>
  </r>
  <r>
    <s v="Joshua Seftel"/>
    <n v="107"/>
    <n v="578527"/>
    <s v="Action|Comedy|Thriller"/>
    <x v="1529"/>
    <s v="http://www.imdb.com/title/tt0884224/?ref_=fn_tt_tt_1"/>
    <s v="English"/>
    <s v="USA"/>
    <n v="10000000"/>
    <n v="2008"/>
    <n v="5.7"/>
    <s v="Action"/>
    <s v="Comedy"/>
    <s v="Thriller"/>
    <m/>
    <n v="0.60957984368753138"/>
    <n v="578527"/>
    <n v="-9421473"/>
    <n v="10000000"/>
  </r>
  <r>
    <s v="Stephen Chow"/>
    <n v="85"/>
    <n v="488872"/>
    <s v="Action|Comedy|Sport"/>
    <x v="1530"/>
    <s v="http://www.imdb.com/title/tt0286112/?ref_=fn_tt_tt_1"/>
    <s v="Cantonese"/>
    <s v="Hong Kong"/>
    <n v="10000000"/>
    <n v="2001"/>
    <n v="7.3"/>
    <s v="Action"/>
    <s v="Comedy"/>
    <s v="Sport"/>
    <m/>
    <n v="0.60947135087529292"/>
    <n v="488872"/>
    <n v="-9511128"/>
    <n v="10000000"/>
  </r>
  <r>
    <s v="Vincent Gallo"/>
    <n v="93"/>
    <n v="365734"/>
    <s v="Drama"/>
    <x v="1531"/>
    <s v="http://www.imdb.com/title/tt0330099/?ref_=fn_tt_tt_1"/>
    <s v="English"/>
    <s v="USA"/>
    <n v="10000000"/>
    <n v="2003"/>
    <n v="5"/>
    <s v="Drama"/>
    <m/>
    <m/>
    <m/>
    <n v="0.60936254367182774"/>
    <n v="365734"/>
    <n v="-9634266"/>
    <n v="10000000"/>
  </r>
  <r>
    <s v="Mel Smith"/>
    <n v="86"/>
    <n v="226792"/>
    <s v="Action|Comedy|Drama"/>
    <x v="1532"/>
    <s v="http://www.imdb.com/title/tt0253126/?ref_=fn_tt_tt_1"/>
    <s v="English"/>
    <s v="UK"/>
    <n v="10000000"/>
    <n v="2001"/>
    <n v="6.2"/>
    <s v="Action"/>
    <s v="Comedy"/>
    <s v="Drama"/>
    <m/>
    <n v="0.60925335649605938"/>
    <n v="226792"/>
    <n v="-9773208"/>
    <n v="10000000"/>
  </r>
  <r>
    <s v="Stuart Gordon"/>
    <n v="82"/>
    <n v="131617"/>
    <s v="Drama|Thriller"/>
    <x v="1533"/>
    <s v="http://www.imdb.com/title/tt0443496/?ref_=fn_tt_tt_1"/>
    <s v="English"/>
    <s v="USA"/>
    <n v="10000000"/>
    <n v="2005"/>
    <n v="6.3"/>
    <s v="Drama"/>
    <s v="Thriller"/>
    <m/>
    <m/>
    <n v="0.60914375833979983"/>
    <n v="131617"/>
    <n v="-9868383"/>
    <n v="10000000"/>
  </r>
  <r>
    <s v="Rafa Lara"/>
    <n v="125"/>
    <n v="169379"/>
    <s v="Drama|History|War"/>
    <x v="1534"/>
    <s v="http://www.imdb.com/title/tt2553908/?ref_=fn_tt_tt_1"/>
    <s v="Spanish"/>
    <s v="Mexico"/>
    <n v="10000000"/>
    <n v="2013"/>
    <n v="6.2"/>
    <s v="Drama"/>
    <s v="History"/>
    <s v="War"/>
    <m/>
    <n v="0.60903383381240528"/>
    <n v="169379"/>
    <n v="-9830621"/>
    <n v="10000000"/>
  </r>
  <r>
    <s v="Michael Radford"/>
    <n v="97"/>
    <m/>
    <s v="Comedy|Drama|Romance"/>
    <x v="1535"/>
    <s v="http://www.imdb.com/title/tt2113659/?ref_=fn_tt_tt_1"/>
    <s v="English"/>
    <s v="USA"/>
    <n v="10000000"/>
    <n v="2014"/>
    <n v="6.5"/>
    <s v="Comedy"/>
    <s v="Drama"/>
    <s v="Romance"/>
    <m/>
    <n v="0.60892384041340464"/>
    <n v="25035665"/>
    <n v="15035665"/>
    <n v="10000000"/>
  </r>
  <r>
    <s v="Arthur Hiller"/>
    <n v="86"/>
    <n v="15447"/>
    <s v="Comedy"/>
    <x v="1536"/>
    <s v="http://www.imdb.com/title/tt0118577/?ref_=fn_tt_tt_1"/>
    <s v="English"/>
    <s v="USA"/>
    <n v="10000000"/>
    <n v="1997"/>
    <n v="3.5"/>
    <s v="Comedy"/>
    <m/>
    <m/>
    <m/>
    <n v="0.60892384041340464"/>
    <n v="15447"/>
    <n v="-9984553"/>
    <n v="10000000"/>
  </r>
  <r>
    <s v="Michael Meredith"/>
    <n v="91"/>
    <n v="19348"/>
    <s v="Comedy|Drama"/>
    <x v="1537"/>
    <s v="http://www.imdb.com/title/tt1007018/?ref_=fn_tt_tt_1"/>
    <s v="English"/>
    <s v="USA"/>
    <n v="10000000"/>
    <n v="2009"/>
    <n v="5.5"/>
    <s v="Comedy"/>
    <s v="Drama"/>
    <m/>
    <m/>
    <n v="0.60881340580508114"/>
    <n v="19348"/>
    <n v="-9980652"/>
    <n v="10000000"/>
  </r>
  <r>
    <s v="Kim Farrant"/>
    <n v="112"/>
    <m/>
    <s v="Drama|Mystery|Thriller"/>
    <x v="1538"/>
    <s v="http://www.imdb.com/title/tt2325977/?ref_=fn_tt_tt_1"/>
    <s v="English"/>
    <s v="Australia"/>
    <n v="10000000"/>
    <n v="2015"/>
    <n v="5.2"/>
    <s v="Drama"/>
    <s v="Mystery"/>
    <s v="Thriller"/>
    <m/>
    <n v="0.60870283559390026"/>
    <n v="25035665"/>
    <n v="15035665"/>
    <n v="10000000"/>
  </r>
  <r>
    <s v="Scott Marshall"/>
    <n v="93"/>
    <n v="5561"/>
    <s v="Comedy|Romance"/>
    <x v="1539"/>
    <s v="http://www.imdb.com/title/tt0887719/?ref_=fn_tt_tt_1"/>
    <s v="English"/>
    <s v="USA"/>
    <n v="10000000"/>
    <n v="2007"/>
    <n v="3.9"/>
    <s v="Comedy"/>
    <s v="Romance"/>
    <m/>
    <m/>
    <n v="0.60870283559390026"/>
    <n v="5561"/>
    <n v="-9994439"/>
    <n v="10000000"/>
  </r>
  <r>
    <s v="Ãlex de la Iglesia"/>
    <n v="104"/>
    <n v="3607"/>
    <s v="Crime|Mystery|Thriller"/>
    <x v="1540"/>
    <s v="http://www.imdb.com/title/tt0488604/?ref_=fn_tt_tt_1"/>
    <s v="English"/>
    <s v="Spain"/>
    <n v="10000000"/>
    <n v="2008"/>
    <n v="6.1"/>
    <s v="Crime"/>
    <s v="Mystery"/>
    <s v="Thriller"/>
    <m/>
    <n v="0.60859209517341784"/>
    <n v="3607"/>
    <n v="-9996393"/>
    <n v="10000000"/>
  </r>
  <r>
    <s v="Patrick Lussier"/>
    <n v="99"/>
    <m/>
    <s v="Drama|Fantasy|Horror|Thriller"/>
    <x v="1541"/>
    <s v="http://www.imdb.com/title/tt0496436/?ref_=fn_tt_tt_1"/>
    <s v="English"/>
    <s v="USA"/>
    <n v="10000000"/>
    <n v="2007"/>
    <n v="5.7"/>
    <s v="Drama"/>
    <s v="Fantasy"/>
    <s v="Horror"/>
    <s v="Thriller"/>
    <n v="0.60848120719042853"/>
    <n v="25035665"/>
    <n v="15035665"/>
    <n v="10000000"/>
  </r>
  <r>
    <s v="Robert Adetuyi"/>
    <n v="91"/>
    <m/>
    <s v="Drama|Music"/>
    <x v="1542"/>
    <s v="http://www.imdb.com/title/tt1568139/?ref_=fn_tt_tt_1"/>
    <s v="English"/>
    <s v="Canada"/>
    <n v="10000000"/>
    <n v="2011"/>
    <n v="4.5"/>
    <s v="Drama"/>
    <s v="Music"/>
    <m/>
    <m/>
    <n v="0.60848120719042853"/>
    <n v="25035665"/>
    <n v="15035665"/>
    <n v="10000000"/>
  </r>
  <r>
    <s v="Taedong Park"/>
    <n v="85"/>
    <m/>
    <s v="Adventure|Animation"/>
    <x v="1543"/>
    <s v="http://www.imdb.com/title/tt2722786/?ref_=fn_tt_tt_1"/>
    <s v="English"/>
    <s v="South Korea"/>
    <n v="10000000"/>
    <n v="2014"/>
    <n v="4.8"/>
    <s v="Adventure"/>
    <s v="Animation"/>
    <m/>
    <m/>
    <n v="0.60848120719042853"/>
    <n v="25035665"/>
    <n v="15035665"/>
    <n v="10000000"/>
  </r>
  <r>
    <s v="Paul Schrader"/>
    <n v="106"/>
    <m/>
    <s v="Drama|War"/>
    <x v="1544"/>
    <s v="http://www.imdb.com/title/tt0479341/?ref_=fn_tt_tt_1"/>
    <s v="English"/>
    <s v="Germany"/>
    <n v="10000000"/>
    <n v="2008"/>
    <n v="6.3"/>
    <s v="Drama"/>
    <s v="War"/>
    <m/>
    <m/>
    <n v="0.60848120719042853"/>
    <n v="25035665"/>
    <n v="15035665"/>
    <n v="10000000"/>
  </r>
  <r>
    <s v="Benedikt Erlingsson"/>
    <n v="81"/>
    <n v="11835"/>
    <s v="Comedy|Drama|Romance"/>
    <x v="1545"/>
    <s v="http://www.imdb.com/title/tt3074732/?ref_=fn_tt_tt_1"/>
    <s v="Icelandic"/>
    <s v="Iceland"/>
    <n v="10000000"/>
    <n v="2013"/>
    <n v="6.9"/>
    <s v="Comedy"/>
    <s v="Drama"/>
    <s v="Romance"/>
    <m/>
    <n v="0.60848120719042853"/>
    <n v="11835"/>
    <n v="-9988165"/>
    <n v="10000000"/>
  </r>
  <r>
    <s v="Gurinder Chadha"/>
    <n v="100"/>
    <m/>
    <s v="Comedy|Drama|Horror|Romance"/>
    <x v="1546"/>
    <s v="http://www.imdb.com/title/tt1319716/?ref_=fn_tt_tt_1"/>
    <s v="English"/>
    <s v="UK"/>
    <n v="10000000"/>
    <n v="2010"/>
    <n v="5.4"/>
    <s v="Comedy"/>
    <s v="Drama"/>
    <s v="Horror"/>
    <s v="Romance"/>
    <n v="0.60837019116031088"/>
    <n v="25035665"/>
    <n v="15035665"/>
    <n v="10000000"/>
  </r>
  <r>
    <s v="Jason Connery"/>
    <n v="90"/>
    <m/>
    <s v="Action|Horror|Sci-Fi"/>
    <x v="1547"/>
    <s v="http://www.imdb.com/title/tt1147687/?ref_=fn_tt_tt_1"/>
    <s v="English"/>
    <s v="USA"/>
    <n v="10000000"/>
    <n v="2009"/>
    <n v="3.8"/>
    <s v="Action"/>
    <s v="Horror"/>
    <s v="Sci-Fi"/>
    <m/>
    <n v="0.60837019116031088"/>
    <n v="25035665"/>
    <n v="15035665"/>
    <n v="10000000"/>
  </r>
  <r>
    <s v="Vic Sarin"/>
    <n v="116"/>
    <m/>
    <s v="Drama|Romance"/>
    <x v="1548"/>
    <s v="http://www.imdb.com/title/tt0213985/?ref_=fn_tt_tt_1"/>
    <s v="English"/>
    <s v="Canada"/>
    <n v="10000000"/>
    <n v="2007"/>
    <n v="7"/>
    <s v="Drama"/>
    <s v="Romance"/>
    <m/>
    <m/>
    <n v="0.60837019116031088"/>
    <n v="25035665"/>
    <n v="15035665"/>
    <n v="10000000"/>
  </r>
  <r>
    <s v="Jim Issa"/>
    <n v="84"/>
    <m/>
    <s v="Comedy"/>
    <x v="1549"/>
    <s v="http://www.imdb.com/title/tt1070781/?ref_=fn_tt_tt_1"/>
    <s v="English"/>
    <s v="USA"/>
    <n v="10000000"/>
    <n v="2010"/>
    <n v="5.2"/>
    <s v="Comedy"/>
    <m/>
    <m/>
    <m/>
    <n v="0.60837019116031088"/>
    <n v="25035665"/>
    <n v="15035665"/>
    <n v="10000000"/>
  </r>
  <r>
    <s v="Jee-woon Kim"/>
    <n v="135"/>
    <n v="128486"/>
    <s v="Action|Adventure|Comedy|Western"/>
    <x v="1550"/>
    <s v="http://www.imdb.com/title/tt0901487/?ref_=fn_tt_tt_1"/>
    <s v="Korean"/>
    <s v="South Korea"/>
    <n v="10000000"/>
    <n v="2008"/>
    <n v="7.3"/>
    <s v="Action"/>
    <s v="Adventure"/>
    <s v="Comedy"/>
    <s v="Western"/>
    <n v="0.60837019116031088"/>
    <n v="128486"/>
    <n v="-9871514"/>
    <n v="10000000"/>
  </r>
  <r>
    <s v="Douglas Aarniokoski"/>
    <n v="84"/>
    <m/>
    <s v="Horror|Thriller"/>
    <x v="1551"/>
    <s v="http://www.imdb.com/title/tt1913166/?ref_=fn_tt_tt_1"/>
    <s v="English"/>
    <s v="USA"/>
    <n v="10000000"/>
    <n v="2013"/>
    <n v="4.5999999999999996"/>
    <s v="Horror"/>
    <s v="Thriller"/>
    <m/>
    <m/>
    <n v="0.60825925823723426"/>
    <n v="25035665"/>
    <n v="15035665"/>
    <n v="10000000"/>
  </r>
  <r>
    <s v="William Phillips"/>
    <n v="89"/>
    <m/>
    <s v="Action|Comedy|Drama|Western"/>
    <x v="1552"/>
    <s v="http://www.imdb.com/title/tt1376195/?ref_=fn_tt_tt_1"/>
    <s v="English"/>
    <s v="Canada"/>
    <n v="10000000"/>
    <n v="2010"/>
    <n v="6.5"/>
    <s v="Action"/>
    <s v="Comedy"/>
    <s v="Drama"/>
    <s v="Western"/>
    <n v="0.60825925823723426"/>
    <n v="25035665"/>
    <n v="15035665"/>
    <n v="10000000"/>
  </r>
  <r>
    <s v="Sarik Andreasyan"/>
    <n v="94"/>
    <m/>
    <s v="Action|Crime|Drama|Thriller"/>
    <x v="1553"/>
    <s v="http://www.imdb.com/title/tt2923316/?ref_=fn_tt_tt_1"/>
    <s v="English"/>
    <s v="Canada"/>
    <n v="10000000"/>
    <n v="2014"/>
    <n v="5.2"/>
    <s v="Action"/>
    <s v="Crime"/>
    <s v="Drama"/>
    <s v="Thriller"/>
    <n v="0.60825925823723426"/>
    <n v="25035665"/>
    <n v="15035665"/>
    <n v="10000000"/>
  </r>
  <r>
    <s v="Julian Gilbey"/>
    <n v="102"/>
    <m/>
    <s v="Action|Comedy|Crime|Drama"/>
    <x v="1554"/>
    <s v="http://www.imdb.com/title/tt2556874/?ref_=fn_tt_tt_1"/>
    <s v="English"/>
    <s v="UK"/>
    <n v="10000000"/>
    <n v="2014"/>
    <n v="6"/>
    <s v="Action"/>
    <s v="Comedy"/>
    <s v="Crime"/>
    <s v="Drama"/>
    <n v="0.60825925823723426"/>
    <n v="25035665"/>
    <n v="15035665"/>
    <n v="10000000"/>
  </r>
  <r>
    <s v="David Hackl"/>
    <n v="94"/>
    <m/>
    <s v="Action|Horror|Thriller"/>
    <x v="1555"/>
    <s v="http://www.imdb.com/title/tt1694021/?ref_=fn_tt_tt_1"/>
    <s v="English"/>
    <s v="USA"/>
    <n v="10000000"/>
    <n v="2015"/>
    <n v="5.3"/>
    <s v="Action"/>
    <s v="Horror"/>
    <s v="Thriller"/>
    <m/>
    <n v="0.60825925823723426"/>
    <n v="25035665"/>
    <n v="15035665"/>
    <n v="10000000"/>
  </r>
  <r>
    <s v="Floria Sigismondi"/>
    <n v="106"/>
    <n v="3571735"/>
    <s v="Biography|Drama|Music"/>
    <x v="1556"/>
    <s v="http://www.imdb.com/title/tt1017451/?ref_=fn_tt_tt_1"/>
    <s v="English"/>
    <s v="USA"/>
    <n v="10000000"/>
    <n v="2010"/>
    <n v="6.6"/>
    <s v="Biography"/>
    <s v="Drama"/>
    <s v="Music"/>
    <m/>
    <n v="0.60825925823723426"/>
    <n v="3571735"/>
    <n v="-6428265"/>
    <n v="10000000"/>
  </r>
  <r>
    <s v="Joseph Kahn"/>
    <n v="93"/>
    <m/>
    <s v="Comedy|Horror|Sci-Fi"/>
    <x v="1557"/>
    <s v="http://www.imdb.com/title/tt1701990/?ref_=fn_tt_tt_1"/>
    <s v="English"/>
    <s v="USA"/>
    <n v="10000000"/>
    <n v="2011"/>
    <n v="5.8"/>
    <s v="Comedy"/>
    <s v="Horror"/>
    <s v="Sci-Fi"/>
    <m/>
    <n v="0.60815514410832594"/>
    <n v="25035665"/>
    <n v="15035665"/>
    <n v="10000000"/>
  </r>
  <r>
    <s v="Mike Leigh"/>
    <n v="129"/>
    <n v="3205244"/>
    <s v="Comedy|Drama"/>
    <x v="1558"/>
    <s v="http://www.imdb.com/title/tt1431181/?ref_=fn_tt_tt_1"/>
    <s v="English"/>
    <s v="UK"/>
    <n v="10000000"/>
    <n v="2010"/>
    <n v="7.3"/>
    <s v="Comedy"/>
    <s v="Drama"/>
    <m/>
    <m/>
    <n v="0.60815514410832594"/>
    <n v="3205244"/>
    <n v="-6794756"/>
    <n v="10000000"/>
  </r>
  <r>
    <s v="David Webb Peoples"/>
    <n v="90"/>
    <n v="882290"/>
    <s v="Action|Sci-Fi|Sport"/>
    <x v="1559"/>
    <s v="http://www.imdb.com/title/tt0094764/?ref_=fn_tt_tt_1"/>
    <s v="English"/>
    <s v="Australia"/>
    <n v="10000000"/>
    <n v="1989"/>
    <n v="6.5"/>
    <s v="Action"/>
    <s v="Sci-Fi"/>
    <s v="Sport"/>
    <m/>
    <n v="0.60805013373555894"/>
    <n v="882290"/>
    <n v="-9117710"/>
    <n v="10000000"/>
  </r>
  <r>
    <s v="Eli Roth"/>
    <n v="94"/>
    <n v="17544812"/>
    <s v="Horror"/>
    <x v="1560"/>
    <s v="http://www.imdb.com/title/tt0498353/?ref_=fn_tt_tt_1"/>
    <s v="English"/>
    <s v="USA"/>
    <n v="10000000"/>
    <n v="2007"/>
    <n v="5.4"/>
    <s v="Horror"/>
    <m/>
    <m/>
    <m/>
    <n v="0.60794026588811301"/>
    <n v="17544812"/>
    <n v="7544812"/>
    <n v="10000000"/>
  </r>
  <r>
    <s v="Alex Zamm"/>
    <n v="95"/>
    <n v="306715"/>
    <s v="Comedy"/>
    <x v="1561"/>
    <s v="http://www.imdb.com/title/tt0118836/?ref_=fn_tt_tt_1"/>
    <s v="English"/>
    <s v="USA"/>
    <n v="10000000"/>
    <n v="1998"/>
    <n v="2.2999999999999998"/>
    <s v="Comedy"/>
    <m/>
    <m/>
    <m/>
    <n v="0.60786893095796335"/>
    <n v="306715"/>
    <n v="-9693285"/>
    <n v="10000000"/>
  </r>
  <r>
    <s v="Tom Hooper"/>
    <n v="98"/>
    <n v="449558"/>
    <s v="Biography|Drama|Sport"/>
    <x v="1562"/>
    <s v="http://www.imdb.com/title/tt1226271/?ref_=fn_tt_tt_1"/>
    <s v="English"/>
    <s v="UK"/>
    <n v="10000000"/>
    <n v="2009"/>
    <n v="7.6"/>
    <s v="Biography"/>
    <s v="Drama"/>
    <s v="Sport"/>
    <m/>
    <n v="0.60775766944282217"/>
    <n v="449558"/>
    <n v="-9550442"/>
    <n v="10000000"/>
  </r>
  <r>
    <s v="Barrett Esposito"/>
    <n v="67"/>
    <m/>
    <s v="Animation|Family"/>
    <x v="1563"/>
    <s v="http://www.imdb.com/title/tt1460798/?ref_=fn_tt_tt_1"/>
    <s v="English"/>
    <s v="USA"/>
    <n v="10000000"/>
    <n v="2014"/>
    <n v="6.7"/>
    <s v="Animation"/>
    <s v="Family"/>
    <m/>
    <m/>
    <n v="0.60764654485127878"/>
    <n v="25035665"/>
    <n v="15035665"/>
    <n v="10000000"/>
  </r>
  <r>
    <s v="Regardt van den Bergh"/>
    <n v="116"/>
    <m/>
    <s v="Drama"/>
    <x v="1564"/>
    <s v="http://www.imdb.com/title/tt0850667/?ref_=fn_tt_tt_1"/>
    <s v="Zulu"/>
    <s v="South Africa"/>
    <n v="10000000"/>
    <n v="2006"/>
    <n v="6.9"/>
    <s v="Drama"/>
    <m/>
    <m/>
    <m/>
    <n v="0.60764654485127878"/>
    <n v="25035665"/>
    <n v="15035665"/>
    <n v="10000000"/>
  </r>
  <r>
    <s v="Nate Parker"/>
    <n v="120"/>
    <m/>
    <s v="Biography|Drama"/>
    <x v="1565"/>
    <s v="http://www.imdb.com/title/tt4196450/?ref_=fn_tt_tt_1"/>
    <s v="English"/>
    <s v="USA"/>
    <n v="10000000"/>
    <n v="2016"/>
    <n v="5.4"/>
    <s v="Biography"/>
    <s v="Drama"/>
    <m/>
    <m/>
    <n v="0.60764654485127878"/>
    <n v="25035665"/>
    <n v="15035665"/>
    <n v="10000000"/>
  </r>
  <r>
    <s v="Ethan Maniquis"/>
    <n v="105"/>
    <n v="26589953"/>
    <s v="Action|Crime|Thriller"/>
    <x v="1566"/>
    <s v="http://www.imdb.com/title/tt0985694/?ref_=fn_tt_tt_1"/>
    <s v="English"/>
    <s v="USA"/>
    <n v="10500000"/>
    <n v="2010"/>
    <n v="6.7"/>
    <s v="Action"/>
    <s v="Crime"/>
    <s v="Thriller"/>
    <m/>
    <n v="0.60764654485127878"/>
    <n v="26589953"/>
    <n v="16089953"/>
    <n v="10500000"/>
  </r>
  <r>
    <s v="Roger Kumble"/>
    <n v="97"/>
    <n v="38201895"/>
    <s v="Drama|Romance"/>
    <x v="1567"/>
    <s v="http://www.imdb.com/title/tt0139134/?ref_=fn_tt_tt_1"/>
    <s v="English"/>
    <s v="USA"/>
    <n v="10500000"/>
    <n v="1999"/>
    <n v="6.9"/>
    <s v="Drama"/>
    <s v="Romance"/>
    <m/>
    <m/>
    <n v="0.6076003415539305"/>
    <n v="38201895"/>
    <n v="27701895"/>
    <n v="10500000"/>
  </r>
  <r>
    <s v="Steven Spielberg"/>
    <n v="120"/>
    <n v="434949459"/>
    <s v="Family|Sci-Fi"/>
    <x v="1568"/>
    <s v="http://www.imdb.com/title/tt0083866/?ref_=fn_tt_tt_1"/>
    <s v="English"/>
    <s v="USA"/>
    <n v="10500000"/>
    <n v="1982"/>
    <n v="7.9"/>
    <s v="Family"/>
    <s v="Sci-Fi"/>
    <m/>
    <m/>
    <n v="0.60759120275026068"/>
    <n v="434949459"/>
    <n v="424449459"/>
    <n v="10500000"/>
  </r>
  <r>
    <s v="Floyd Mutrux"/>
    <n v="99"/>
    <n v="125169"/>
    <s v="Comedy|Drama"/>
    <x v="1569"/>
    <s v="http://www.imdb.com/title/tt0108320/?ref_=fn_tt_tt_1"/>
    <s v="English"/>
    <s v="USA"/>
    <n v="10500000"/>
    <n v="1994"/>
    <n v="6.4"/>
    <s v="Comedy"/>
    <s v="Drama"/>
    <m/>
    <m/>
    <n v="0.61210673928620141"/>
    <n v="125169"/>
    <n v="-10374831"/>
    <n v="10500000"/>
  </r>
  <r>
    <s v="Gary Sherman"/>
    <n v="98"/>
    <n v="14114488"/>
    <s v="Horror|Thriller"/>
    <x v="1570"/>
    <s v="http://www.imdb.com/title/tt0095889/?ref_=fn_tt_tt_1"/>
    <s v="English"/>
    <s v="USA"/>
    <n v="10500000"/>
    <n v="1988"/>
    <n v="4.5"/>
    <s v="Horror"/>
    <s v="Thriller"/>
    <m/>
    <m/>
    <n v="0.61199686046125679"/>
    <n v="14114488"/>
    <n v="3614488"/>
    <n v="10500000"/>
  </r>
  <r>
    <s v="Jaume BalaguerÃ³"/>
    <n v="103"/>
    <n v="22160085"/>
    <s v="Horror"/>
    <x v="1571"/>
    <s v="http://www.imdb.com/title/tt0273517/?ref_=fn_tt_tt_1"/>
    <s v="English"/>
    <s v="USA"/>
    <n v="10600000"/>
    <n v="2002"/>
    <n v="5.4"/>
    <s v="Horror"/>
    <m/>
    <m/>
    <m/>
    <n v="0.61191737326344209"/>
    <n v="22160085"/>
    <n v="11560085"/>
    <n v="10600000"/>
  </r>
  <r>
    <s v="Tobe Hooper"/>
    <n v="120"/>
    <n v="76600000"/>
    <s v="Fantasy|Horror"/>
    <x v="1572"/>
    <s v="http://www.imdb.com/title/tt0084516/?ref_=fn_tt_tt_1"/>
    <s v="English"/>
    <s v="USA"/>
    <n v="10700000"/>
    <n v="1982"/>
    <n v="7.4"/>
    <s v="Fantasy"/>
    <s v="Horror"/>
    <m/>
    <m/>
    <n v="0.61185896478576163"/>
    <n v="76600000"/>
    <n v="65900000"/>
    <n v="10700000"/>
  </r>
  <r>
    <s v="David Hackl"/>
    <n v="95"/>
    <n v="56729973"/>
    <s v="Horror|Mystery"/>
    <x v="1573"/>
    <s v="http://www.imdb.com/title/tt1132626/?ref_=fn_tt_tt_1"/>
    <s v="English"/>
    <s v="USA"/>
    <n v="10800000"/>
    <n v="2008"/>
    <n v="5.8"/>
    <s v="Horror"/>
    <s v="Mystery"/>
    <m/>
    <m/>
    <n v="0.61201152435436246"/>
    <n v="56729973"/>
    <n v="45929973"/>
    <n v="10800000"/>
  </r>
  <r>
    <s v="Dean Wright"/>
    <n v="145"/>
    <n v="5669081"/>
    <s v="Drama|History|War"/>
    <x v="1574"/>
    <s v="http://www.imdb.com/title/tt1566501/?ref_=fn_tt_tt_1"/>
    <s v="Spanish"/>
    <s v="Mexico"/>
    <n v="10818775"/>
    <n v="2012"/>
    <n v="6.6"/>
    <s v="Drama"/>
    <s v="History"/>
    <s v="War"/>
    <m/>
    <n v="0.61207287286411094"/>
    <n v="5669081"/>
    <n v="-5149694"/>
    <n v="10818775"/>
  </r>
  <r>
    <s v="Jon Cassar"/>
    <n v="90"/>
    <m/>
    <s v="Drama|Western"/>
    <x v="1575"/>
    <s v="http://www.imdb.com/title/tt2271563/?ref_=fn_tt_tt_1"/>
    <s v="English"/>
    <s v="Canada"/>
    <n v="11000000"/>
    <n v="2015"/>
    <n v="6.3"/>
    <s v="Drama"/>
    <s v="Western"/>
    <m/>
    <m/>
    <n v="0.61197439492273276"/>
    <n v="25035665"/>
    <n v="14035665"/>
    <n v="11000000"/>
  </r>
  <r>
    <s v="John Luessenhop"/>
    <n v="92"/>
    <n v="34334256"/>
    <s v="Horror|Thriller"/>
    <x v="1576"/>
    <s v="http://www.imdb.com/title/tt1572315/?ref_=fn_tt_tt_1"/>
    <s v="English"/>
    <s v="USA"/>
    <n v="11000000"/>
    <n v="2013"/>
    <n v="4.8"/>
    <s v="Horror"/>
    <s v="Thriller"/>
    <m/>
    <m/>
    <n v="0.61197439492273276"/>
    <n v="34334256"/>
    <n v="23334256"/>
    <n v="11000000"/>
  </r>
  <r>
    <s v="Guillaume Ivernel"/>
    <n v="80"/>
    <m/>
    <s v="Adventure|Animation|Family|Fantasy"/>
    <x v="1577"/>
    <s v="http://www.imdb.com/title/tt0944834/?ref_=fn_tt_tt_1"/>
    <s v="French"/>
    <s v="France"/>
    <n v="11000000"/>
    <n v="2008"/>
    <n v="6.6"/>
    <s v="Adventure"/>
    <s v="Animation"/>
    <s v="Family"/>
    <s v="Fantasy"/>
    <n v="0.61195232111505138"/>
    <n v="25035665"/>
    <n v="14035665"/>
    <n v="11000000"/>
  </r>
  <r>
    <s v="Dany Boon"/>
    <n v="106"/>
    <m/>
    <s v="Comedy|Romance"/>
    <x v="1578"/>
    <s v="http://www.imdb.com/title/tt1064932/?ref_=fn_tt_tt_1"/>
    <s v="French"/>
    <s v="France"/>
    <n v="11000000"/>
    <n v="2008"/>
    <n v="7.1"/>
    <s v="Comedy"/>
    <s v="Romance"/>
    <m/>
    <m/>
    <n v="0.61195232111505138"/>
    <n v="25035665"/>
    <n v="14035665"/>
    <n v="11000000"/>
  </r>
  <r>
    <s v="Leonard Nimoy"/>
    <n v="102"/>
    <n v="167780960"/>
    <s v="Comedy|Drama|Family"/>
    <x v="1579"/>
    <s v="http://www.imdb.com/title/tt0094137/?ref_=fn_tt_tt_1"/>
    <s v="English"/>
    <s v="USA"/>
    <n v="11000000"/>
    <n v="1987"/>
    <n v="5.9"/>
    <s v="Comedy"/>
    <s v="Drama"/>
    <s v="Family"/>
    <m/>
    <n v="0.61195232111505138"/>
    <n v="167780960"/>
    <n v="156780960"/>
    <n v="11000000"/>
  </r>
  <r>
    <s v="James Isaac"/>
    <n v="85"/>
    <n v="12610731"/>
    <s v="Action|Horror|Sci-Fi|Thriller"/>
    <x v="1580"/>
    <s v="http://www.imdb.com/title/tt0211443/?ref_=fn_tt_tt_1"/>
    <s v="English"/>
    <s v="USA"/>
    <n v="11000000"/>
    <n v="2001"/>
    <n v="4.4000000000000004"/>
    <s v="Action"/>
    <s v="Horror"/>
    <s v="Sci-Fi"/>
    <s v="Thriller"/>
    <n v="0.61272401648837893"/>
    <n v="12610731"/>
    <n v="1610731"/>
    <n v="11000000"/>
  </r>
  <r>
    <s v="Atom Egoyan"/>
    <n v="96"/>
    <n v="3074838"/>
    <s v="Drama|Mystery|Romance|Thriller"/>
    <x v="1581"/>
    <s v="http://www.imdb.com/title/tt1352824/?ref_=fn_tt_tt_1"/>
    <s v="English"/>
    <s v="USA"/>
    <n v="11000000"/>
    <n v="2009"/>
    <n v="6.3"/>
    <s v="Drama"/>
    <s v="Mystery"/>
    <s v="Romance"/>
    <s v="Thriller"/>
    <n v="0.6126413057297988"/>
    <n v="3074838"/>
    <n v="-7925162"/>
    <n v="11000000"/>
  </r>
  <r>
    <s v="Paul Weitz"/>
    <n v="95"/>
    <n v="101736215"/>
    <s v="Comedy"/>
    <x v="1582"/>
    <s v="http://www.imdb.com/title/tt0163651/?ref_=fn_tt_tt_1"/>
    <s v="English"/>
    <s v="USA"/>
    <n v="11000000"/>
    <n v="1999"/>
    <n v="7"/>
    <s v="Comedy"/>
    <m/>
    <m/>
    <m/>
    <n v="0.61253781286066689"/>
    <n v="101736215"/>
    <n v="90736215"/>
    <n v="11000000"/>
  </r>
  <r>
    <s v="Nicholas Meyer"/>
    <n v="116"/>
    <n v="78900000"/>
    <s v="Action|Adventure|Sci-Fi"/>
    <x v="1583"/>
    <s v="http://www.imdb.com/title/tt0084726/?ref_=fn_tt_tt_1"/>
    <s v="English"/>
    <s v="USA"/>
    <n v="11000000"/>
    <n v="1982"/>
    <n v="7.7"/>
    <s v="Action"/>
    <s v="Adventure"/>
    <s v="Sci-Fi"/>
    <m/>
    <n v="0.61282702065383254"/>
    <n v="78900000"/>
    <n v="67900000"/>
    <n v="11000000"/>
  </r>
  <r>
    <s v="Joe Dante"/>
    <n v="106"/>
    <n v="148170000"/>
    <s v="Comedy|Fantasy|Horror"/>
    <x v="1584"/>
    <s v="http://www.imdb.com/title/tt0087363/?ref_=fn_tt_tt_1"/>
    <s v="English"/>
    <s v="USA"/>
    <n v="11000000"/>
    <n v="1984"/>
    <n v="7.2"/>
    <s v="Comedy"/>
    <s v="Fantasy"/>
    <s v="Horror"/>
    <m/>
    <n v="0.61299036246999539"/>
    <n v="148170000"/>
    <n v="137170000"/>
    <n v="11000000"/>
  </r>
  <r>
    <s v="George Lucas"/>
    <n v="125"/>
    <n v="460935665"/>
    <s v="Action|Adventure|Fantasy|Sci-Fi"/>
    <x v="1585"/>
    <s v="http://www.imdb.com/title/tt0076759/?ref_=fn_tt_tt_1"/>
    <s v="English"/>
    <s v="USA"/>
    <n v="11000000"/>
    <n v="1977"/>
    <n v="8.6999999999999993"/>
    <s v="Action"/>
    <s v="Adventure"/>
    <s v="Fantasy"/>
    <s v="Sci-Fi"/>
    <n v="0.61360241808651661"/>
    <n v="460935665"/>
    <n v="449935665"/>
    <n v="11000000"/>
  </r>
  <r>
    <s v="David Lean"/>
    <n v="200"/>
    <n v="111722000"/>
    <s v="Drama|Romance|War"/>
    <x v="1586"/>
    <s v="http://www.imdb.com/title/tt0059113/?ref_=fn_tt_tt_1"/>
    <s v="English"/>
    <s v="USA"/>
    <n v="11000000"/>
    <n v="1965"/>
    <n v="8"/>
    <s v="Drama"/>
    <s v="Romance"/>
    <s v="War"/>
    <m/>
    <n v="0.61871072694834728"/>
    <n v="111722000"/>
    <n v="100722000"/>
    <n v="11000000"/>
  </r>
  <r>
    <s v="Kenny Ortega"/>
    <n v="112"/>
    <n v="90556401"/>
    <s v="Comedy|Drama|Family|Music|Musical|Romance"/>
    <x v="1587"/>
    <s v="http://www.imdb.com/title/tt0962726/?ref_=fn_tt_tt_1"/>
    <s v="English"/>
    <s v="USA"/>
    <n v="11000000"/>
    <n v="2008"/>
    <n v="4.5"/>
    <s v="Comedy"/>
    <s v="Drama"/>
    <s v="Family"/>
    <s v="Music"/>
    <n v="0.61906695554744662"/>
    <n v="90556401"/>
    <n v="79556401"/>
    <n v="11000000"/>
  </r>
  <r>
    <s v="Jonathan Lynn"/>
    <n v="120"/>
    <n v="52929168"/>
    <s v="Comedy|Crime"/>
    <x v="1588"/>
    <s v="http://www.imdb.com/title/tt0104952/?ref_=fn_tt_tt_1"/>
    <s v="English"/>
    <s v="USA"/>
    <n v="11000000"/>
    <n v="1992"/>
    <n v="7.5"/>
    <s v="Comedy"/>
    <s v="Crime"/>
    <m/>
    <m/>
    <n v="0.61929572865790772"/>
    <n v="52929168"/>
    <n v="41929168"/>
    <n v="11000000"/>
  </r>
  <r>
    <s v="R.J. Cutler"/>
    <n v="107"/>
    <n v="50461335"/>
    <s v="Drama|Fantasy|Music|Romance"/>
    <x v="1589"/>
    <s v="http://www.imdb.com/title/tt1355630/?ref_=fn_tt_tt_1"/>
    <s v="English"/>
    <s v="USA"/>
    <n v="11000000"/>
    <n v="2014"/>
    <n v="6.8"/>
    <s v="Drama"/>
    <s v="Fantasy"/>
    <s v="Music"/>
    <s v="Romance"/>
    <n v="0.61934328023591168"/>
    <n v="50461335"/>
    <n v="39461335"/>
    <n v="11000000"/>
  </r>
  <r>
    <s v="David S. Ward"/>
    <n v="107"/>
    <n v="49797148"/>
    <s v="Comedy|Sport"/>
    <x v="1590"/>
    <s v="http://www.imdb.com/title/tt0097815/?ref_=fn_tt_tt_1"/>
    <s v="English"/>
    <s v="USA"/>
    <n v="11000000"/>
    <n v="1989"/>
    <n v="7.2"/>
    <s v="Comedy"/>
    <s v="Sport"/>
    <m/>
    <m/>
    <n v="0.61938104296565744"/>
    <n v="49797148"/>
    <n v="38797148"/>
    <n v="11000000"/>
  </r>
  <r>
    <s v="Adam Shankman"/>
    <n v="101"/>
    <n v="41227069"/>
    <s v="Drama|Romance"/>
    <x v="1591"/>
    <s v="http://www.imdb.com/title/tt0281358/?ref_=fn_tt_tt_1"/>
    <s v="English"/>
    <s v="USA"/>
    <n v="11000000"/>
    <n v="2002"/>
    <n v="7.4"/>
    <s v="Drama"/>
    <s v="Romance"/>
    <m/>
    <m/>
    <n v="0.61941624854169197"/>
    <n v="41227069"/>
    <n v="30227069"/>
    <n v="11000000"/>
  </r>
  <r>
    <s v="Tim Robbins"/>
    <n v="122"/>
    <n v="39025000"/>
    <s v="Crime|Drama"/>
    <x v="1592"/>
    <s v="http://www.imdb.com/title/tt0112818/?ref_=fn_tt_tt_1"/>
    <s v="English"/>
    <s v="UK"/>
    <n v="11000000"/>
    <n v="1995"/>
    <n v="7.6"/>
    <s v="Crime"/>
    <s v="Drama"/>
    <m/>
    <m/>
    <n v="0.61941945748623306"/>
    <n v="39025000"/>
    <n v="28025000"/>
    <n v="11000000"/>
  </r>
  <r>
    <s v="Kevin Greutert"/>
    <n v="92"/>
    <n v="27669413"/>
    <s v="Horror|Mystery"/>
    <x v="1593"/>
    <s v="http://www.imdb.com/title/tt1233227/?ref_=fn_tt_tt_1"/>
    <s v="English"/>
    <s v="Canada"/>
    <n v="11000000"/>
    <n v="2009"/>
    <n v="6"/>
    <s v="Horror"/>
    <s v="Mystery"/>
    <m/>
    <m/>
    <n v="0.61941493501830203"/>
    <n v="27669413"/>
    <n v="16669413"/>
    <n v="11000000"/>
  </r>
  <r>
    <s v="Mel Brooks"/>
    <n v="92"/>
    <m/>
    <s v="Comedy"/>
    <x v="1594"/>
    <s v="http://www.imdb.com/title/tt0082517/?ref_=fn_tt_tt_1"/>
    <s v="English"/>
    <s v="USA"/>
    <n v="11000000"/>
    <n v="1981"/>
    <n v="6.9"/>
    <s v="Comedy"/>
    <m/>
    <m/>
    <m/>
    <n v="0.61937365017658907"/>
    <n v="25035665"/>
    <n v="14035665"/>
    <n v="11000000"/>
  </r>
  <r>
    <s v="Gina Prince-Bythewood"/>
    <n v="110"/>
    <n v="37766350"/>
    <s v="Drama"/>
    <x v="1595"/>
    <s v="http://www.imdb.com/title/tt0416212/?ref_=fn_tt_tt_1"/>
    <s v="English"/>
    <s v="USA"/>
    <n v="11000000"/>
    <n v="2008"/>
    <n v="7.3"/>
    <s v="Drama"/>
    <m/>
    <m/>
    <m/>
    <n v="0.61937365017658907"/>
    <n v="37766350"/>
    <n v="26766350"/>
    <n v="11000000"/>
  </r>
  <r>
    <s v="Rob Pritts"/>
    <n v="86"/>
    <n v="23978402"/>
    <s v="Comedy|Crime"/>
    <x v="1596"/>
    <s v="http://www.imdb.com/title/tt0250310/?ref_=fn_tt_tt_1"/>
    <s v="English"/>
    <s v="USA"/>
    <n v="11000000"/>
    <n v="2001"/>
    <n v="4.5999999999999996"/>
    <s v="Comedy"/>
    <s v="Crime"/>
    <m/>
    <m/>
    <n v="0.619364774271283"/>
    <n v="23978402"/>
    <n v="12978402"/>
    <n v="11000000"/>
  </r>
  <r>
    <s v="Norman Jewison"/>
    <n v="145"/>
    <m/>
    <s v="Drama"/>
    <x v="1597"/>
    <s v="http://www.imdb.com/title/tt0077531/?ref_=fn_tt_tt_1"/>
    <s v="English"/>
    <s v="USA"/>
    <n v="11000000"/>
    <n v="1978"/>
    <n v="6.4"/>
    <s v="Drama"/>
    <m/>
    <m/>
    <m/>
    <n v="0.61931261865559351"/>
    <n v="25035665"/>
    <n v="14035665"/>
    <n v="11000000"/>
  </r>
  <r>
    <s v="John Crowley"/>
    <n v="111"/>
    <n v="38317535"/>
    <s v="Drama|Romance"/>
    <x v="1598"/>
    <s v="http://www.imdb.com/title/tt2381111/?ref_=fn_tt_tt_1"/>
    <s v="English"/>
    <s v="UK"/>
    <n v="11000000"/>
    <n v="2015"/>
    <n v="7.5"/>
    <s v="Drama"/>
    <s v="Romance"/>
    <m/>
    <m/>
    <n v="0.61931261865559351"/>
    <n v="38317535"/>
    <n v="27317535"/>
    <n v="11000000"/>
  </r>
  <r>
    <s v="Stanley Kubrick"/>
    <n v="184"/>
    <m/>
    <s v="Adventure|Drama|History|War"/>
    <x v="1599"/>
    <s v="http://www.imdb.com/title/tt0072684/?ref_=fn_tt_tt_1"/>
    <s v="English"/>
    <s v="UK"/>
    <n v="11000000"/>
    <n v="1975"/>
    <n v="8.1"/>
    <s v="Adventure"/>
    <s v="Drama"/>
    <s v="History"/>
    <s v="War"/>
    <n v="0.61930561171204246"/>
    <n v="25035665"/>
    <n v="14035665"/>
    <n v="11000000"/>
  </r>
  <r>
    <s v="Brendan Malloy"/>
    <n v="89"/>
    <n v="13903262"/>
    <s v="Comedy|Sport"/>
    <x v="1600"/>
    <s v="http://www.imdb.com/title/tt0253798/?ref_=fn_tt_tt_1"/>
    <s v="English"/>
    <s v="USA"/>
    <n v="11000000"/>
    <n v="2001"/>
    <n v="6.3"/>
    <s v="Comedy"/>
    <s v="Sport"/>
    <m/>
    <m/>
    <n v="0.61930561171204246"/>
    <n v="13903262"/>
    <n v="2903262"/>
    <n v="11000000"/>
  </r>
  <r>
    <s v="Reginald Hudlin"/>
    <n v="84"/>
    <n v="13592872"/>
    <s v="Comedy"/>
    <x v="1601"/>
    <s v="http://www.imdb.com/title/tt0213790/?ref_=fn_tt_tt_1"/>
    <s v="English"/>
    <s v="USA"/>
    <n v="11000000"/>
    <n v="2000"/>
    <n v="5.0999999999999996"/>
    <s v="Comedy"/>
    <m/>
    <m/>
    <m/>
    <n v="0.61922670642469135"/>
    <n v="13592872"/>
    <n v="2592872"/>
    <n v="11000000"/>
  </r>
  <r>
    <s v="Dustin Hoffman"/>
    <n v="98"/>
    <n v="18381787"/>
    <s v="Comedy|Drama"/>
    <x v="1602"/>
    <s v="http://www.imdb.com/title/tt1441951/?ref_=fn_tt_tt_1"/>
    <s v="English"/>
    <s v="UK"/>
    <n v="11000000"/>
    <n v="2012"/>
    <n v="6.8"/>
    <s v="Comedy"/>
    <s v="Drama"/>
    <m/>
    <m/>
    <n v="0.61914695341930726"/>
    <n v="18381787"/>
    <n v="7381787"/>
    <n v="11000000"/>
  </r>
  <r>
    <s v="Gregory Poirier"/>
    <n v="95"/>
    <n v="13558739"/>
    <s v="Comedy"/>
    <x v="1603"/>
    <s v="http://www.imdb.com/title/tt0246989/?ref_=fn_tt_tt_1"/>
    <s v="English"/>
    <s v="USA"/>
    <n v="11000000"/>
    <n v="2001"/>
    <n v="5.3"/>
    <s v="Comedy"/>
    <m/>
    <m/>
    <m/>
    <n v="0.61907921348314054"/>
    <n v="13558739"/>
    <n v="2558739"/>
    <n v="11000000"/>
  </r>
  <r>
    <s v="Bill Paxton"/>
    <n v="100"/>
    <n v="13103828"/>
    <s v="Crime|Drama|Thriller"/>
    <x v="1604"/>
    <s v="http://www.imdb.com/title/tt0264616/?ref_=fn_tt_tt_1"/>
    <s v="English"/>
    <s v="USA"/>
    <n v="11000000"/>
    <n v="2001"/>
    <n v="7.3"/>
    <s v="Crime"/>
    <s v="Drama"/>
    <s v="Thriller"/>
    <m/>
    <n v="0.61899919876059173"/>
    <n v="13103828"/>
    <n v="2103828"/>
    <n v="11000000"/>
  </r>
  <r>
    <s v="Simon Curtis"/>
    <n v="109"/>
    <n v="33305037"/>
    <s v="Biography|Drama|History"/>
    <x v="1605"/>
    <s v="http://www.imdb.com/title/tt2404425/?ref_=fn_tt_tt_1"/>
    <s v="English"/>
    <s v="UK"/>
    <n v="11000000"/>
    <n v="2015"/>
    <n v="7.3"/>
    <s v="Biography"/>
    <s v="Drama"/>
    <s v="History"/>
    <m/>
    <n v="0.61891798819932708"/>
    <n v="33305037"/>
    <n v="22305037"/>
    <n v="11000000"/>
  </r>
  <r>
    <s v="Bill Condon"/>
    <n v="118"/>
    <n v="10214647"/>
    <s v="Biography|Drama"/>
    <x v="1606"/>
    <s v="http://www.imdb.com/title/tt0362269/?ref_=fn_tt_tt_1"/>
    <s v="English"/>
    <s v="USA"/>
    <n v="11000000"/>
    <n v="2004"/>
    <n v="7.1"/>
    <s v="Biography"/>
    <s v="Drama"/>
    <m/>
    <m/>
    <n v="0.61889392731362125"/>
    <n v="10214647"/>
    <n v="-785353"/>
    <n v="11000000"/>
  </r>
  <r>
    <s v="Dewey Nicks"/>
    <n v="86"/>
    <n v="4814244"/>
    <s v="Comedy|Romance"/>
    <x v="1607"/>
    <s v="http://www.imdb.com/title/tt0240900/?ref_=fn_tt_tt_1"/>
    <s v="English"/>
    <s v="Canada"/>
    <n v="11000000"/>
    <n v="2002"/>
    <n v="5.3"/>
    <s v="Comedy"/>
    <s v="Romance"/>
    <m/>
    <m/>
    <n v="0.6188057561822119"/>
    <n v="4814244"/>
    <n v="-6185756"/>
    <n v="11000000"/>
  </r>
  <r>
    <s v="Lasse HallstrÃ¶m"/>
    <n v="118"/>
    <n v="9170214"/>
    <s v="Drama|Romance"/>
    <x v="1608"/>
    <s v="http://www.imdb.com/title/tt0108550/?ref_=fn_tt_tt_1"/>
    <s v="English"/>
    <s v="USA"/>
    <n v="11000000"/>
    <n v="1993"/>
    <n v="7.8"/>
    <s v="Drama"/>
    <s v="Romance"/>
    <m/>
    <m/>
    <n v="0.61870567561044798"/>
    <n v="9170214"/>
    <n v="-1829786"/>
    <n v="11000000"/>
  </r>
  <r>
    <s v="Mike Leigh"/>
    <n v="125"/>
    <n v="3753806"/>
    <s v="Crime|Drama"/>
    <x v="1609"/>
    <s v="http://www.imdb.com/title/tt0383694/?ref_=fn_tt_tt_1"/>
    <s v="English"/>
    <s v="UK"/>
    <n v="11000000"/>
    <n v="2004"/>
    <n v="7.7"/>
    <s v="Crime"/>
    <s v="Drama"/>
    <m/>
    <m/>
    <n v="0.61861490066507707"/>
    <n v="3753806"/>
    <n v="-7246194"/>
    <n v="11000000"/>
  </r>
  <r>
    <s v="Daisy von Scherler Mayer"/>
    <n v="94"/>
    <n v="3034181"/>
    <s v="Comedy|Music|Romance"/>
    <x v="1610"/>
    <s v="http://www.imdb.com/title/tt0280720/?ref_=fn_tt_tt_1"/>
    <s v="English"/>
    <s v="UK"/>
    <n v="11000000"/>
    <n v="2002"/>
    <n v="5.4"/>
    <s v="Comedy"/>
    <s v="Music"/>
    <s v="Romance"/>
    <m/>
    <n v="0.61851239410760239"/>
    <n v="3034181"/>
    <n v="-7965819"/>
    <n v="11000000"/>
  </r>
  <r>
    <s v="Mira Nair"/>
    <n v="113"/>
    <n v="2832826"/>
    <s v="Comedy|Drama|Romance"/>
    <x v="1611"/>
    <s v="http://www.imdb.com/title/tt0114113/?ref_=fn_tt_tt_1"/>
    <s v="English"/>
    <s v="USA"/>
    <n v="11000000"/>
    <n v="1995"/>
    <n v="6.2"/>
    <s v="Comedy"/>
    <s v="Drama"/>
    <s v="Romance"/>
    <m/>
    <n v="0.61840830254482704"/>
    <n v="2832826"/>
    <n v="-8167174"/>
    <n v="11000000"/>
  </r>
  <r>
    <s v="Ethan Coen"/>
    <n v="104"/>
    <n v="13214255"/>
    <s v="Drama|Music"/>
    <x v="1612"/>
    <s v="http://www.imdb.com/title/tt2042568/?ref_=fn_tt_tt_1"/>
    <s v="English"/>
    <s v="USA"/>
    <n v="11000000"/>
    <n v="2013"/>
    <n v="7.4"/>
    <s v="Drama"/>
    <s v="Music"/>
    <m/>
    <m/>
    <n v="0.61830367330541303"/>
    <n v="13214255"/>
    <n v="2214255"/>
    <n v="11000000"/>
  </r>
  <r>
    <s v="William A. Graham"/>
    <n v="102"/>
    <n v="2807854"/>
    <s v="Adventure|Drama|Romance"/>
    <x v="1613"/>
    <s v="http://www.imdb.com/title/tt0102782/?ref_=fn_tt_tt_1"/>
    <s v="English"/>
    <s v="USA"/>
    <n v="11000000"/>
    <n v="1991"/>
    <n v="5.0999999999999996"/>
    <s v="Adventure"/>
    <s v="Drama"/>
    <s v="Romance"/>
    <m/>
    <n v="0.61822191082601252"/>
    <n v="2807854"/>
    <n v="-8192146"/>
    <n v="11000000"/>
  </r>
  <r>
    <s v="Martin Ritt"/>
    <n v="124"/>
    <m/>
    <s v="Drama|History"/>
    <x v="1614"/>
    <s v="http://www.imdb.com/title/tt0066090/?ref_=fn_tt_tt_1"/>
    <s v="English"/>
    <s v="USA"/>
    <n v="11000000"/>
    <n v="1970"/>
    <n v="6.9"/>
    <s v="Drama"/>
    <s v="History"/>
    <m/>
    <m/>
    <n v="0.61811697922437703"/>
    <n v="25035665"/>
    <n v="14035665"/>
    <n v="11000000"/>
  </r>
  <r>
    <s v="Agnieszka Holland"/>
    <n v="104"/>
    <n v="352786"/>
    <s v="Biography|Drama|Music"/>
    <x v="1615"/>
    <s v="http://www.imdb.com/title/tt0424908/?ref_=fn_tt_tt_1"/>
    <s v="English"/>
    <s v="USA"/>
    <n v="11000000"/>
    <n v="2006"/>
    <n v="6.8"/>
    <s v="Biography"/>
    <s v="Drama"/>
    <s v="Music"/>
    <m/>
    <n v="0.61811697922437703"/>
    <n v="352786"/>
    <n v="-10647214"/>
    <n v="11000000"/>
  </r>
  <r>
    <s v="Lisa Azuelos"/>
    <n v="97"/>
    <m/>
    <s v="Comedy|Drama|Romance"/>
    <x v="1616"/>
    <s v="http://www.imdb.com/title/tt1592873/?ref_=fn_tt_tt_1"/>
    <s v="English"/>
    <s v="USA"/>
    <n v="11000000"/>
    <n v="2012"/>
    <n v="4.3"/>
    <s v="Comedy"/>
    <s v="Drama"/>
    <s v="Romance"/>
    <m/>
    <n v="0.6180071206456057"/>
    <n v="25035665"/>
    <n v="14035665"/>
    <n v="11000000"/>
  </r>
  <r>
    <s v="Christopher Cain"/>
    <n v="111"/>
    <n v="1066555"/>
    <s v="Drama|History|Romance|Western"/>
    <x v="1617"/>
    <s v="http://www.imdb.com/title/tt0473700/?ref_=fn_tt_tt_1"/>
    <s v="English"/>
    <s v="USA"/>
    <n v="11000000"/>
    <n v="2007"/>
    <n v="5.8"/>
    <s v="Drama"/>
    <s v="History"/>
    <s v="Romance"/>
    <s v="Western"/>
    <n v="0.6180071206456057"/>
    <n v="1066555"/>
    <n v="-9933445"/>
    <n v="11000000"/>
  </r>
  <r>
    <s v="Eric Lartigau"/>
    <n v="106"/>
    <m/>
    <s v="Comedy|Drama|Music"/>
    <x v="1618"/>
    <s v="http://www.imdb.com/title/tt3547740/?ref_=fn_tt_tt_1"/>
    <s v="French"/>
    <s v="France"/>
    <n v="11000000"/>
    <n v="2014"/>
    <n v="7.4"/>
    <s v="Comedy"/>
    <s v="Drama"/>
    <s v="Music"/>
    <m/>
    <n v="0.61789848519931834"/>
    <n v="25035665"/>
    <n v="14035665"/>
    <n v="11000000"/>
  </r>
  <r>
    <s v="Shintaro Shimosawa"/>
    <n v="106"/>
    <m/>
    <s v="Drama|Thriller"/>
    <x v="1619"/>
    <s v="http://www.imdb.com/title/tt3658772/?ref_=fn_tt_tt_1"/>
    <s v="English"/>
    <s v="USA"/>
    <n v="11000000"/>
    <n v="2016"/>
    <n v="5.3"/>
    <s v="Drama"/>
    <s v="Thriller"/>
    <m/>
    <m/>
    <n v="0.61789848519931834"/>
    <n v="25035665"/>
    <n v="14035665"/>
    <n v="11000000"/>
  </r>
  <r>
    <s v="Ron Underwood"/>
    <n v="96"/>
    <n v="16667084"/>
    <s v="Comedy|Horror|Sci-Fi"/>
    <x v="1620"/>
    <s v="http://www.imdb.com/title/tt0100814/?ref_=fn_tt_tt_1"/>
    <s v="English"/>
    <s v="USA"/>
    <n v="11000000"/>
    <n v="1990"/>
    <n v="7.1"/>
    <s v="Comedy"/>
    <s v="Horror"/>
    <s v="Sci-Fi"/>
    <m/>
    <n v="0.61789848519931834"/>
    <n v="16667084"/>
    <n v="5667084"/>
    <n v="11000000"/>
  </r>
  <r>
    <s v="William Friedkin"/>
    <n v="98"/>
    <n v="1987762"/>
    <s v="Crime|Drama|Romance|Thriller"/>
    <x v="1621"/>
    <s v="http://www.imdb.com/title/tt1726669/?ref_=fn_tt_tt_1"/>
    <s v="English"/>
    <s v="USA"/>
    <n v="11000000"/>
    <n v="2011"/>
    <n v="6.7"/>
    <s v="Crime"/>
    <s v="Drama"/>
    <s v="Romance"/>
    <s v="Thriller"/>
    <n v="0.61782493484451062"/>
    <n v="1987762"/>
    <n v="-9012238"/>
    <n v="11000000"/>
  </r>
  <r>
    <s v="Ridley Scott"/>
    <n v="116"/>
    <n v="78900000"/>
    <s v="Horror|Sci-Fi"/>
    <x v="1622"/>
    <s v="http://www.imdb.com/title/tt0078748/?ref_=fn_tt_tt_1"/>
    <s v="English"/>
    <s v="UK"/>
    <n v="11000000"/>
    <n v="1979"/>
    <n v="8.5"/>
    <s v="Horror"/>
    <s v="Sci-Fi"/>
    <m/>
    <m/>
    <n v="0.61771784239379313"/>
    <n v="78900000"/>
    <n v="67900000"/>
    <n v="11000000"/>
  </r>
  <r>
    <s v="Jonathan Liebesman"/>
    <n v="96"/>
    <n v="32131483"/>
    <s v="Horror|Mystery|Thriller"/>
    <x v="1623"/>
    <s v="http://www.imdb.com/title/tt0282209/?ref_=fn_tt_tt_1"/>
    <s v="English"/>
    <s v="USA"/>
    <n v="11000000"/>
    <n v="2003"/>
    <n v="4.9000000000000004"/>
    <s v="Horror"/>
    <s v="Mystery"/>
    <s v="Thriller"/>
    <m/>
    <n v="0.61788562153370918"/>
    <n v="32131483"/>
    <n v="21131483"/>
    <n v="11000000"/>
  </r>
  <r>
    <s v="Lance Hool"/>
    <n v="121"/>
    <n v="229311"/>
    <s v="Action|Drama|History|Romance|War|Western"/>
    <x v="1624"/>
    <s v="http://www.imdb.com/title/tt0120775/?ref_=fn_tt_tt_1"/>
    <s v="English"/>
    <s v="Spain"/>
    <n v="11350000"/>
    <n v="1999"/>
    <n v="6.2"/>
    <s v="Action"/>
    <s v="Drama"/>
    <s v="History"/>
    <s v="Romance"/>
    <n v="0.61785691779460361"/>
    <n v="229311"/>
    <n v="-11120689"/>
    <n v="11350000"/>
  </r>
  <r>
    <s v="Peter Cattaneo"/>
    <n v="86"/>
    <n v="13751"/>
    <s v="Drama|Family"/>
    <x v="1625"/>
    <s v="http://www.imdb.com/title/tt0420835/?ref_=fn_tt_tt_1"/>
    <s v="English"/>
    <s v="Australia"/>
    <n v="11400000"/>
    <n v="2006"/>
    <n v="6.6"/>
    <s v="Drama"/>
    <s v="Family"/>
    <m/>
    <m/>
    <n v="0.6177470893719289"/>
    <n v="13751"/>
    <n v="-11386249"/>
    <n v="11400000"/>
  </r>
  <r>
    <s v="James Ivory"/>
    <n v="134"/>
    <n v="22954968"/>
    <s v="Drama|Romance"/>
    <x v="1626"/>
    <s v="http://www.imdb.com/title/tt0107943/?ref_=fn_tt_tt_1"/>
    <s v="English"/>
    <s v="UK"/>
    <n v="11500000"/>
    <n v="1993"/>
    <n v="7.9"/>
    <s v="Drama"/>
    <s v="Romance"/>
    <m/>
    <m/>
    <n v="0.61763684470727653"/>
    <n v="22954968"/>
    <n v="11454968"/>
    <n v="11500000"/>
  </r>
  <r>
    <s v="Mary Lambert"/>
    <n v="103"/>
    <n v="57469179"/>
    <s v="Fantasy|Horror"/>
    <x v="1627"/>
    <s v="http://www.imdb.com/title/tt0098084/?ref_=fn_tt_tt_1"/>
    <s v="English"/>
    <s v="USA"/>
    <n v="11500000"/>
    <n v="1989"/>
    <n v="6.6"/>
    <s v="Fantasy"/>
    <s v="Horror"/>
    <m/>
    <m/>
    <n v="0.61757995235262597"/>
    <n v="57469179"/>
    <n v="45969179"/>
    <n v="11500000"/>
  </r>
  <r>
    <s v="Jamie Thraves"/>
    <n v="100"/>
    <m/>
    <s v="Drama|Thriller"/>
    <x v="1628"/>
    <s v="http://www.imdb.com/title/tt1034302/?ref_=fn_tt_tt_1"/>
    <s v="English"/>
    <s v="UK"/>
    <n v="11500000"/>
    <n v="2009"/>
    <n v="6"/>
    <s v="Drama"/>
    <s v="Thriller"/>
    <m/>
    <m/>
    <n v="0.61764442940931186"/>
    <n v="25035665"/>
    <n v="13535665"/>
    <n v="11500000"/>
  </r>
  <r>
    <s v="Dan Mazer"/>
    <n v="109"/>
    <n v="35537564"/>
    <s v="Comedy"/>
    <x v="1629"/>
    <s v="http://www.imdb.com/title/tt1860213/?ref_=fn_tt_tt_1"/>
    <s v="English"/>
    <s v="USA"/>
    <n v="11500000"/>
    <n v="2016"/>
    <n v="6"/>
    <s v="Comedy"/>
    <m/>
    <m/>
    <m/>
    <n v="0.61764442940931186"/>
    <n v="35537564"/>
    <n v="24037564"/>
    <n v="11500000"/>
  </r>
  <r>
    <s v="Peter Medak"/>
    <n v="100"/>
    <n v="3275585"/>
    <s v="Action|Crime|Drama|Thriller"/>
    <x v="1630"/>
    <s v="http://www.imdb.com/title/tt0107983/?ref_=fn_tt_tt_1"/>
    <s v="English"/>
    <s v="UK"/>
    <n v="11500000"/>
    <n v="1993"/>
    <n v="6.6"/>
    <s v="Action"/>
    <s v="Crime"/>
    <s v="Drama"/>
    <s v="Thriller"/>
    <n v="0.61762603544343597"/>
    <n v="3275585"/>
    <n v="-8224415"/>
    <n v="11500000"/>
  </r>
  <r>
    <s v="Akira Kurosawa"/>
    <n v="134"/>
    <n v="48856"/>
    <s v="Drama"/>
    <x v="1631"/>
    <s v="http://www.imdb.com/title/tt0107474/?ref_=fn_tt_tt_1"/>
    <s v="Japanese"/>
    <s v="Japan"/>
    <n v="11900000"/>
    <n v="1993"/>
    <n v="7.5"/>
    <s v="Drama"/>
    <m/>
    <m/>
    <m/>
    <n v="0.61752193291450908"/>
    <n v="48856"/>
    <n v="-11851144"/>
    <n v="11900000"/>
  </r>
  <r>
    <s v="Don Mancini"/>
    <n v="88"/>
    <n v="17016190"/>
    <s v="Comedy|Fantasy|Horror|Thriller"/>
    <x v="1632"/>
    <s v="http://www.imdb.com/title/tt0387575/?ref_=fn_tt_tt_1"/>
    <s v="English"/>
    <s v="Romania"/>
    <n v="12000000"/>
    <n v="2004"/>
    <n v="4.9000000000000004"/>
    <s v="Comedy"/>
    <s v="Fantasy"/>
    <s v="Horror"/>
    <s v="Thriller"/>
    <n v="0.6174125623437704"/>
    <n v="17016190"/>
    <n v="5016190"/>
    <n v="12000000"/>
  </r>
  <r>
    <s v="William Friedkin"/>
    <n v="92"/>
    <m/>
    <s v="Adventure|Drama|Thriller"/>
    <x v="1633"/>
    <s v="http://www.imdb.com/title/tt0076740/?ref_=fn_tt_tt_1"/>
    <s v="English"/>
    <s v="USA"/>
    <n v="12000000"/>
    <n v="1977"/>
    <n v="7.7"/>
    <s v="Adventure"/>
    <s v="Drama"/>
    <s v="Thriller"/>
    <m/>
    <n v="0.61733978153886204"/>
    <n v="25035665"/>
    <n v="13035665"/>
    <n v="12000000"/>
  </r>
  <r>
    <s v="David Zucker"/>
    <n v="83"/>
    <n v="7001720"/>
    <s v="Comedy|Fantasy"/>
    <x v="1634"/>
    <s v="http://www.imdb.com/title/tt1190617/?ref_=fn_tt_tt_1"/>
    <s v="English"/>
    <s v="USA"/>
    <n v="12000000"/>
    <n v="2008"/>
    <n v="4.3"/>
    <s v="Comedy"/>
    <s v="Fantasy"/>
    <m/>
    <m/>
    <n v="0.61733978153886204"/>
    <n v="7001720"/>
    <n v="-4998280"/>
    <n v="12000000"/>
  </r>
  <r>
    <s v="Michael Haneke"/>
    <n v="144"/>
    <n v="2222647"/>
    <s v="Drama|Mystery"/>
    <x v="1635"/>
    <s v="http://www.imdb.com/title/tt1149362/?ref_=fn_tt_tt_1"/>
    <s v="German"/>
    <s v="Germany"/>
    <n v="12000000"/>
    <n v="2009"/>
    <n v="7.8"/>
    <s v="Drama"/>
    <s v="Mystery"/>
    <m/>
    <m/>
    <n v="0.61724392591380683"/>
    <n v="2222647"/>
    <n v="-9777353"/>
    <n v="12000000"/>
  </r>
  <r>
    <s v="Alexander Payne"/>
    <n v="126"/>
    <n v="71502303"/>
    <s v="Adventure|Comedy|Drama|Romance"/>
    <x v="1636"/>
    <s v="http://www.imdb.com/title/tt0375063/?ref_=fn_tt_tt_1"/>
    <s v="English"/>
    <s v="USA"/>
    <n v="12000000"/>
    <n v="2004"/>
    <n v="7.5"/>
    <s v="Adventure"/>
    <s v="Comedy"/>
    <s v="Drama"/>
    <s v="Romance"/>
    <n v="0.61713844175211319"/>
    <n v="71502303"/>
    <n v="59502303"/>
    <n v="12000000"/>
  </r>
  <r>
    <s v="Pierre Morel"/>
    <n v="84"/>
    <n v="1197786"/>
    <s v="Action|Crime|Thriller"/>
    <x v="1637"/>
    <s v="http://www.imdb.com/title/tt0414852/?ref_=fn_tt_tt_1"/>
    <s v="French"/>
    <s v="France"/>
    <n v="12000000"/>
    <n v="2004"/>
    <n v="7.2"/>
    <s v="Action"/>
    <s v="Crime"/>
    <s v="Thriller"/>
    <m/>
    <n v="0.61726382801754465"/>
    <n v="1197786"/>
    <n v="-10802214"/>
    <n v="12000000"/>
  </r>
  <r>
    <s v="Franco Zeffirelli"/>
    <n v="117"/>
    <n v="14348123"/>
    <s v="Comedy|Drama|War"/>
    <x v="1638"/>
    <s v="http://www.imdb.com/title/tt0120857/?ref_=fn_tt_tt_1"/>
    <s v="English"/>
    <s v="Italy"/>
    <n v="12000000"/>
    <n v="1999"/>
    <n v="6.9"/>
    <s v="Comedy"/>
    <s v="Drama"/>
    <s v="War"/>
    <m/>
    <n v="0.61715627834445264"/>
    <n v="14348123"/>
    <n v="2348123"/>
    <n v="12000000"/>
  </r>
  <r>
    <s v="Chao-Bin Su"/>
    <n v="117"/>
    <m/>
    <s v="Action"/>
    <x v="1639"/>
    <s v="http://www.imdb.com/title/tt1460743/?ref_=fn_tt_tt_1"/>
    <s v="Mandarin"/>
    <s v="China"/>
    <n v="12000000"/>
    <n v="2010"/>
    <n v="6.9"/>
    <s v="Action"/>
    <m/>
    <m/>
    <m/>
    <n v="0.61707655358224567"/>
    <n v="25035665"/>
    <n v="13035665"/>
    <n v="12000000"/>
  </r>
  <r>
    <s v="Amy Heckerling"/>
    <n v="97"/>
    <n v="56631572"/>
    <s v="Comedy|Romance"/>
    <x v="1640"/>
    <s v="http://www.imdb.com/title/tt0112697/?ref_=fn_tt_tt_1"/>
    <s v="English"/>
    <s v="USA"/>
    <n v="12000000"/>
    <n v="1995"/>
    <n v="6.8"/>
    <s v="Comedy"/>
    <s v="Romance"/>
    <m/>
    <m/>
    <n v="0.61707655358224567"/>
    <n v="56631572"/>
    <n v="44631572"/>
    <n v="12000000"/>
  </r>
  <r>
    <s v="Craig Gillespie"/>
    <n v="106"/>
    <n v="5949693"/>
    <s v="Comedy|Drama|Romance"/>
    <x v="1641"/>
    <s v="http://www.imdb.com/title/tt0805564/?ref_=fn_tt_tt_1"/>
    <s v="English"/>
    <s v="USA"/>
    <n v="12000000"/>
    <n v="2007"/>
    <n v="7.4"/>
    <s v="Comedy"/>
    <s v="Drama"/>
    <s v="Romance"/>
    <m/>
    <n v="0.61713555882494331"/>
    <n v="5949693"/>
    <n v="-6050307"/>
    <n v="12000000"/>
  </r>
  <r>
    <s v="Tim Story"/>
    <n v="122"/>
    <n v="91547205"/>
    <s v="Comedy|Romance"/>
    <x v="1642"/>
    <s v="http://www.imdb.com/title/tt1621045/?ref_=fn_tt_tt_1"/>
    <s v="English"/>
    <s v="USA"/>
    <n v="12000000"/>
    <n v="2012"/>
    <n v="6.6"/>
    <s v="Comedy"/>
    <s v="Romance"/>
    <m/>
    <m/>
    <n v="0.61703700141436768"/>
    <n v="91547205"/>
    <n v="79547205"/>
    <n v="12000000"/>
  </r>
  <r>
    <s v="Tim Story"/>
    <n v="102"/>
    <n v="75074950"/>
    <s v="Comedy|Drama"/>
    <x v="1643"/>
    <s v="http://www.imdb.com/title/tt0303714/?ref_=fn_tt_tt_1"/>
    <s v="English"/>
    <s v="USA"/>
    <n v="12000000"/>
    <n v="2002"/>
    <n v="6.3"/>
    <s v="Comedy"/>
    <s v="Drama"/>
    <m/>
    <m/>
    <n v="0.61726699326221712"/>
    <n v="75074950"/>
    <n v="63074950"/>
    <n v="12000000"/>
  </r>
  <r>
    <s v="Tom Shadyac"/>
    <n v="78"/>
    <n v="72217000"/>
    <s v="Comedy"/>
    <x v="1644"/>
    <s v="http://www.imdb.com/title/tt0109040/?ref_=fn_tt_tt_1"/>
    <s v="English"/>
    <s v="USA"/>
    <n v="12000000"/>
    <n v="1994"/>
    <n v="6.9"/>
    <s v="Comedy"/>
    <m/>
    <m/>
    <m/>
    <n v="0.61741021482196445"/>
    <n v="72217000"/>
    <n v="60217000"/>
    <n v="12000000"/>
  </r>
  <r>
    <s v="John Badham"/>
    <n v="114"/>
    <n v="79568000"/>
    <s v="Sci-Fi|Thriller"/>
    <x v="1645"/>
    <s v="http://www.imdb.com/title/tt0086567/?ref_=fn_tt_tt_1"/>
    <s v="English"/>
    <s v="USA"/>
    <n v="12000000"/>
    <n v="1983"/>
    <n v="7.1"/>
    <s v="Sci-Fi"/>
    <s v="Thriller"/>
    <m/>
    <m/>
    <n v="0.61753964528753258"/>
    <n v="79568000"/>
    <n v="67568000"/>
    <n v="12000000"/>
  </r>
  <r>
    <s v="Peter Weir"/>
    <n v="112"/>
    <n v="65500000"/>
    <s v="Crime|Drama|Romance|Thriller"/>
    <x v="1646"/>
    <s v="http://www.imdb.com/title/tt0090329/?ref_=fn_tt_tt_1"/>
    <s v="English"/>
    <s v="USA"/>
    <n v="12000000"/>
    <n v="1985"/>
    <n v="7.4"/>
    <s v="Crime"/>
    <s v="Drama"/>
    <s v="Romance"/>
    <s v="Thriller"/>
    <n v="0.61770582858672907"/>
    <n v="65500000"/>
    <n v="53500000"/>
    <n v="12000000"/>
  </r>
  <r>
    <s v="Mike McCoy"/>
    <n v="110"/>
    <n v="70011073"/>
    <s v="Action|Adventure|Drama|Thriller|War"/>
    <x v="1647"/>
    <s v="http://www.imdb.com/title/tt1591479/?ref_=fn_tt_tt_1"/>
    <s v="English"/>
    <s v="USA"/>
    <n v="12000000"/>
    <n v="2012"/>
    <n v="6.5"/>
    <s v="Action"/>
    <s v="Adventure"/>
    <s v="Drama"/>
    <s v="Thriller"/>
    <n v="0.61780408502964224"/>
    <n v="70011073"/>
    <n v="58011073"/>
    <n v="12000000"/>
  </r>
  <r>
    <s v="Anne Fletcher"/>
    <n v="104"/>
    <n v="65269010"/>
    <s v="Crime|Drama|Music|Romance"/>
    <x v="1648"/>
    <s v="http://www.imdb.com/title/tt0462590/?ref_=fn_tt_tt_1"/>
    <s v="English"/>
    <s v="USA"/>
    <n v="12000000"/>
    <n v="2006"/>
    <n v="6.5"/>
    <s v="Crime"/>
    <s v="Drama"/>
    <s v="Music"/>
    <s v="Romance"/>
    <n v="0.61792341196325895"/>
    <n v="65269010"/>
    <n v="53269010"/>
    <n v="12000000"/>
  </r>
  <r>
    <s v="Mike Judge"/>
    <n v="81"/>
    <n v="63071133"/>
    <s v="Adventure|Animation|Comedy|Crime"/>
    <x v="1649"/>
    <s v="http://www.imdb.com/title/tt0115641/?ref_=fn_tt_tt_1"/>
    <s v="English"/>
    <s v="USA"/>
    <n v="12000000"/>
    <n v="1996"/>
    <n v="6.8"/>
    <s v="Adventure"/>
    <s v="Animation"/>
    <s v="Comedy"/>
    <s v="Crime"/>
    <n v="0.61802086289279923"/>
    <n v="63071133"/>
    <n v="51071133"/>
    <n v="12000000"/>
  </r>
  <r>
    <s v="Quentin Tarantino"/>
    <n v="154"/>
    <n v="39647595"/>
    <s v="Crime|Thriller"/>
    <x v="1650"/>
    <s v="http://www.imdb.com/title/tt0119396/?ref_=fn_tt_tt_1"/>
    <s v="English"/>
    <s v="USA"/>
    <n v="12000000"/>
    <n v="1997"/>
    <n v="7.5"/>
    <s v="Crime"/>
    <s v="Thriller"/>
    <m/>
    <m/>
    <n v="0.61810853954600098"/>
    <n v="39647595"/>
    <n v="27647595"/>
    <n v="12000000"/>
  </r>
  <r>
    <s v="Jon Hurwitz"/>
    <n v="102"/>
    <n v="38087366"/>
    <s v="Adventure|Comedy"/>
    <x v="1651"/>
    <s v="http://www.imdb.com/title/tt0481536/?ref_=fn_tt_tt_1"/>
    <s v="English"/>
    <s v="USA"/>
    <n v="12000000"/>
    <n v="2008"/>
    <n v="6.6"/>
    <s v="Adventure"/>
    <s v="Comedy"/>
    <m/>
    <m/>
    <n v="0.61810338774106299"/>
    <n v="38087366"/>
    <n v="26087366"/>
    <n v="12000000"/>
  </r>
  <r>
    <s v="Josh Trank"/>
    <n v="89"/>
    <n v="64572496"/>
    <s v="Drama|Sci-Fi|Thriller"/>
    <x v="1652"/>
    <s v="http://www.imdb.com/title/tt1706593/?ref_=fn_tt_tt_1"/>
    <s v="English"/>
    <s v="USA"/>
    <n v="12000000"/>
    <n v="2012"/>
    <n v="7.1"/>
    <s v="Drama"/>
    <s v="Sci-Fi"/>
    <s v="Thriller"/>
    <m/>
    <n v="0.61809286084744564"/>
    <n v="64572496"/>
    <n v="52572496"/>
    <n v="12000000"/>
  </r>
  <r>
    <s v="Barbra Streisand"/>
    <n v="132"/>
    <n v="30400000"/>
    <s v="Drama|Musical|Romance"/>
    <x v="1653"/>
    <s v="http://www.imdb.com/title/tt0086619/?ref_=fn_tt_tt_1"/>
    <s v="English"/>
    <s v="UK"/>
    <n v="12000000"/>
    <n v="1983"/>
    <n v="6.6"/>
    <s v="Drama"/>
    <s v="Musical"/>
    <s v="Romance"/>
    <m/>
    <n v="0.61818749053508115"/>
    <n v="30400000"/>
    <n v="18400000"/>
    <n v="12000000"/>
  </r>
  <r>
    <s v="Tamra Davis"/>
    <n v="93"/>
    <n v="37188667"/>
    <s v="Comedy|Drama"/>
    <x v="1654"/>
    <s v="http://www.imdb.com/title/tt0275022/?ref_=fn_tt_tt_1"/>
    <s v="English"/>
    <s v="USA"/>
    <n v="12000000"/>
    <n v="2002"/>
    <n v="3.3"/>
    <s v="Comedy"/>
    <s v="Drama"/>
    <m/>
    <m/>
    <n v="0.61815195918538446"/>
    <n v="37188667"/>
    <n v="25188667"/>
    <n v="12000000"/>
  </r>
  <r>
    <s v="Nima Nourizadeh"/>
    <n v="93"/>
    <n v="54724272"/>
    <s v="Comedy|Crime"/>
    <x v="1655"/>
    <s v="http://www.imdb.com/title/tt1636826/?ref_=fn_tt_tt_1"/>
    <s v="English"/>
    <s v="USA"/>
    <n v="12000000"/>
    <n v="2012"/>
    <n v="6.7"/>
    <s v="Comedy"/>
    <s v="Crime"/>
    <m/>
    <m/>
    <n v="0.61813840815543331"/>
    <n v="54724272"/>
    <n v="42724272"/>
    <n v="12000000"/>
  </r>
  <r>
    <s v="Franklin J. Schaffner"/>
    <n v="172"/>
    <m/>
    <s v="Biography|Drama|War"/>
    <x v="1656"/>
    <s v="http://www.imdb.com/title/tt0066206/?ref_=fn_tt_tt_1"/>
    <s v="English"/>
    <s v="USA"/>
    <n v="12000000"/>
    <n v="1970"/>
    <n v="8"/>
    <s v="Biography"/>
    <s v="Drama"/>
    <s v="War"/>
    <m/>
    <n v="0.61819065311420474"/>
    <n v="25035665"/>
    <n v="13035665"/>
    <n v="12000000"/>
  </r>
  <r>
    <s v="Mark Romanek"/>
    <n v="96"/>
    <n v="31597131"/>
    <s v="Drama|Thriller"/>
    <x v="1657"/>
    <s v="http://www.imdb.com/title/tt0265459/?ref_=fn_tt_tt_1"/>
    <s v="English"/>
    <s v="USA"/>
    <n v="12000000"/>
    <n v="2002"/>
    <n v="6.8"/>
    <s v="Drama"/>
    <s v="Thriller"/>
    <m/>
    <m/>
    <n v="0.61819065311420474"/>
    <n v="31597131"/>
    <n v="19597131"/>
    <n v="12000000"/>
  </r>
  <r>
    <s v="John Erick Dowdle"/>
    <n v="89"/>
    <n v="31691811"/>
    <s v="Horror|Sci-Fi|Thriller"/>
    <x v="1658"/>
    <s v="http://www.imdb.com/title/tt1082868/?ref_=fn_tt_tt_1"/>
    <s v="English"/>
    <s v="USA"/>
    <n v="12000000"/>
    <n v="2008"/>
    <n v="6"/>
    <s v="Horror"/>
    <s v="Sci-Fi"/>
    <s v="Thriller"/>
    <m/>
    <n v="0.61815883372560232"/>
    <n v="31691811"/>
    <n v="19691811"/>
    <n v="12000000"/>
  </r>
  <r>
    <s v="David Moreau"/>
    <n v="92"/>
    <n v="31397498"/>
    <s v="Horror|Mystery"/>
    <x v="1659"/>
    <s v="http://www.imdb.com/title/tt0406759/?ref_=fn_tt_tt_1"/>
    <s v="English"/>
    <s v="USA"/>
    <n v="12000000"/>
    <n v="2008"/>
    <n v="5.4"/>
    <s v="Horror"/>
    <s v="Mystery"/>
    <m/>
    <m/>
    <n v="0.61812728572059217"/>
    <n v="31397498"/>
    <n v="19397498"/>
    <n v="12000000"/>
  </r>
  <r>
    <s v="Christopher Erskin"/>
    <n v="97"/>
    <n v="31179516"/>
    <s v="Comedy"/>
    <x v="1660"/>
    <s v="http://www.imdb.com/title/tt0359517/?ref_=fn_tt_tt_1"/>
    <s v="English"/>
    <s v="USA"/>
    <n v="12000000"/>
    <n v="2004"/>
    <n v="4.3"/>
    <s v="Comedy"/>
    <m/>
    <m/>
    <m/>
    <n v="0.61809478125950257"/>
    <n v="31179516"/>
    <n v="19179516"/>
    <n v="12000000"/>
  </r>
  <r>
    <s v="Jesse Dylan"/>
    <n v="93"/>
    <n v="31155435"/>
    <s v="Comedy|Fantasy"/>
    <x v="1661"/>
    <s v="http://www.imdb.com/title/tt0278488/?ref_=fn_tt_tt_1"/>
    <s v="English"/>
    <s v="USA"/>
    <n v="12000000"/>
    <n v="2001"/>
    <n v="6.2"/>
    <s v="Comedy"/>
    <s v="Fantasy"/>
    <m/>
    <m/>
    <n v="0.61806156198083329"/>
    <n v="31155435"/>
    <n v="19155435"/>
    <n v="12000000"/>
  </r>
  <r>
    <s v="Brian Henson"/>
    <n v="89"/>
    <n v="27281507"/>
    <s v="Comedy|Drama|Family|Fantasy|Musical"/>
    <x v="1662"/>
    <s v="http://www.imdb.com/title/tt0104940/?ref_=fn_tt_tt_1"/>
    <s v="English"/>
    <s v="USA"/>
    <n v="12000000"/>
    <n v="1992"/>
    <n v="7.7"/>
    <s v="Comedy"/>
    <s v="Drama"/>
    <s v="Family"/>
    <s v="Fantasy"/>
    <n v="0.61802823747117208"/>
    <n v="27281507"/>
    <n v="15281507"/>
    <n v="12000000"/>
  </r>
  <r>
    <s v="Julie Taymor"/>
    <n v="123"/>
    <n v="25776062"/>
    <s v="Biography|Drama|Romance"/>
    <x v="1663"/>
    <s v="http://www.imdb.com/title/tt0120679/?ref_=fn_tt_tt_1"/>
    <s v="English"/>
    <s v="USA"/>
    <n v="12000000"/>
    <n v="2002"/>
    <n v="7.4"/>
    <s v="Biography"/>
    <s v="Drama"/>
    <s v="Romance"/>
    <m/>
    <n v="0.61798300695190622"/>
    <n v="25776062"/>
    <n v="13776062"/>
    <n v="12000000"/>
  </r>
  <r>
    <s v="Dan Cutforth"/>
    <n v="93"/>
    <n v="25240988"/>
    <s v="Documentary|Music"/>
    <x v="1664"/>
    <s v="http://www.imdb.com/title/tt2215719/?ref_=fn_tt_tt_1"/>
    <s v="English"/>
    <s v="USA"/>
    <n v="12000000"/>
    <n v="2012"/>
    <n v="5.9"/>
    <s v="Documentary"/>
    <s v="Music"/>
    <m/>
    <m/>
    <n v="0.61793328203248277"/>
    <n v="25240988"/>
    <n v="13240988"/>
    <n v="12000000"/>
  </r>
  <r>
    <s v="Josh Boone"/>
    <n v="133"/>
    <n v="124868837"/>
    <s v="Drama|Romance"/>
    <x v="1665"/>
    <s v="http://www.imdb.com/title/tt2582846/?ref_=fn_tt_tt_1"/>
    <s v="English"/>
    <s v="USA"/>
    <n v="12000000"/>
    <n v="2014"/>
    <n v="7.8"/>
    <s v="Drama"/>
    <s v="Romance"/>
    <m/>
    <m/>
    <n v="0.61788194620217785"/>
    <n v="124868837"/>
    <n v="112868837"/>
    <n v="12000000"/>
  </r>
  <r>
    <s v="John Dahl"/>
    <n v="121"/>
    <n v="22905674"/>
    <s v="Crime|Drama"/>
    <x v="1666"/>
    <s v="http://www.imdb.com/title/tt0128442/?ref_=fn_tt_tt_1"/>
    <s v="English"/>
    <s v="USA"/>
    <n v="12000000"/>
    <n v="1998"/>
    <n v="7.4"/>
    <s v="Crime"/>
    <s v="Drama"/>
    <m/>
    <m/>
    <n v="0.61832738818733057"/>
    <n v="22905674"/>
    <n v="10905674"/>
    <n v="12000000"/>
  </r>
  <r>
    <s v="Chris Rock"/>
    <n v="102"/>
    <n v="25277561"/>
    <s v="Comedy|Romance"/>
    <x v="1667"/>
    <s v="http://www.imdb.com/title/tt2784678/?ref_=fn_tt_tt_1"/>
    <s v="English"/>
    <s v="USA"/>
    <n v="12000000"/>
    <n v="2014"/>
    <n v="6.5"/>
    <s v="Comedy"/>
    <s v="Romance"/>
    <m/>
    <m/>
    <n v="0.61826947101771501"/>
    <n v="25277561"/>
    <n v="13277561"/>
    <n v="12000000"/>
  </r>
  <r>
    <s v="John Frankenheimer"/>
    <n v="102"/>
    <m/>
    <s v="Horror|Sci-Fi"/>
    <x v="1668"/>
    <s v="http://www.imdb.com/title/tt0079758/?ref_=fn_tt_tt_1"/>
    <s v="English"/>
    <s v="USA"/>
    <n v="12000000"/>
    <n v="1979"/>
    <n v="5.4"/>
    <s v="Horror"/>
    <s v="Sci-Fi"/>
    <m/>
    <m/>
    <n v="0.61821827920290795"/>
    <n v="25035665"/>
    <n v="13035665"/>
    <n v="12000000"/>
  </r>
  <r>
    <s v="David Koepp"/>
    <n v="99"/>
    <n v="21133087"/>
    <s v="Horror|Mystery|Thriller"/>
    <x v="1669"/>
    <s v="http://www.imdb.com/title/tt0164181/?ref_=fn_tt_tt_1"/>
    <s v="English"/>
    <s v="USA"/>
    <n v="12000000"/>
    <n v="1999"/>
    <n v="7"/>
    <s v="Horror"/>
    <s v="Mystery"/>
    <s v="Thriller"/>
    <m/>
    <n v="0.61821827920290795"/>
    <n v="21133087"/>
    <n v="9133087"/>
    <n v="12000000"/>
  </r>
  <r>
    <s v="Stephen Frears"/>
    <n v="98"/>
    <n v="37707719"/>
    <s v="Biography|Drama"/>
    <x v="1670"/>
    <s v="http://www.imdb.com/title/tt2431286/?ref_=fn_tt_tt_1"/>
    <s v="English"/>
    <s v="UK"/>
    <n v="12000000"/>
    <n v="2013"/>
    <n v="7.6"/>
    <s v="Biography"/>
    <s v="Drama"/>
    <m/>
    <m/>
    <n v="0.61815531835024584"/>
    <n v="37707719"/>
    <n v="25707719"/>
    <n v="12000000"/>
  </r>
  <r>
    <s v="Franklin J. Schaffner"/>
    <n v="125"/>
    <m/>
    <s v="Drama|Thriller"/>
    <x v="1671"/>
    <s v="http://www.imdb.com/title/tt0077269/?ref_=fn_tt_tt_1"/>
    <s v="English"/>
    <s v="UK"/>
    <n v="12000000"/>
    <n v="1978"/>
    <n v="7"/>
    <s v="Drama"/>
    <s v="Thriller"/>
    <m/>
    <m/>
    <n v="0.61814348041723743"/>
    <n v="25035665"/>
    <n v="13035665"/>
    <n v="12000000"/>
  </r>
  <r>
    <s v="Elizabeth Allen Rosenbaum"/>
    <n v="104"/>
    <n v="18595716"/>
    <s v="Comedy|Family|Fantasy|Romance"/>
    <x v="1672"/>
    <s v="http://www.imdb.com/title/tt0429591/?ref_=fn_tt_tt_1"/>
    <s v="English"/>
    <s v="USA"/>
    <n v="12000000"/>
    <n v="2006"/>
    <n v="5.3"/>
    <s v="Comedy"/>
    <s v="Family"/>
    <s v="Fantasy"/>
    <s v="Romance"/>
    <n v="0.61814348041723743"/>
    <n v="18595716"/>
    <n v="6595716"/>
    <n v="12000000"/>
  </r>
  <r>
    <s v="Jake Schreier"/>
    <n v="109"/>
    <n v="31990064"/>
    <s v="Drama|Mystery|Romance"/>
    <x v="1673"/>
    <s v="http://www.imdb.com/title/tt3622592/?ref_=fn_tt_tt_1"/>
    <s v="English"/>
    <s v="USA"/>
    <n v="12000000"/>
    <n v="2015"/>
    <n v="6.4"/>
    <s v="Drama"/>
    <s v="Mystery"/>
    <s v="Romance"/>
    <m/>
    <n v="0.61807358402800394"/>
    <n v="31990064"/>
    <n v="19990064"/>
    <n v="12000000"/>
  </r>
  <r>
    <s v="Alexander Payne"/>
    <n v="115"/>
    <n v="17613460"/>
    <s v="Adventure|Comedy|Drama"/>
    <x v="1674"/>
    <s v="http://www.imdb.com/title/tt1821549/?ref_=fn_tt_tt_1"/>
    <s v="English"/>
    <s v="USA"/>
    <n v="12000000"/>
    <n v="2013"/>
    <n v="7.8"/>
    <s v="Adventure"/>
    <s v="Comedy"/>
    <s v="Drama"/>
    <m/>
    <n v="0.6180427204225899"/>
    <n v="17613460"/>
    <n v="5613460"/>
    <n v="12000000"/>
  </r>
  <r>
    <s v="Tim Hill"/>
    <n v="91"/>
    <n v="17292381"/>
    <s v="Comedy|Crime|Family"/>
    <x v="1675"/>
    <s v="http://www.imdb.com/title/tt0273799/?ref_=fn_tt_tt_1"/>
    <s v="English"/>
    <s v="USA"/>
    <n v="12000000"/>
    <n v="2001"/>
    <n v="5.3"/>
    <s v="Comedy"/>
    <s v="Crime"/>
    <s v="Family"/>
    <m/>
    <n v="0.61797011503226784"/>
    <n v="17292381"/>
    <n v="5292381"/>
    <n v="12000000"/>
  </r>
  <r>
    <s v="Jason Reitman"/>
    <n v="94"/>
    <n v="16300302"/>
    <s v="Comedy|Drama"/>
    <x v="1676"/>
    <s v="http://www.imdb.com/title/tt1625346/?ref_=fn_tt_tt_1"/>
    <s v="English"/>
    <s v="USA"/>
    <n v="12000000"/>
    <n v="2011"/>
    <n v="6.3"/>
    <s v="Comedy"/>
    <s v="Drama"/>
    <m/>
    <m/>
    <n v="0.61789659178689105"/>
    <n v="16300302"/>
    <n v="4300302"/>
    <n v="12000000"/>
  </r>
  <r>
    <s v="Mark Neveldine"/>
    <n v="93"/>
    <n v="27829874"/>
    <s v="Action|Crime|Thriller"/>
    <x v="1677"/>
    <s v="http://www.imdb.com/title/tt0479884/?ref_=fn_tt_tt_1"/>
    <s v="English"/>
    <s v="USA"/>
    <n v="12000000"/>
    <n v="2006"/>
    <n v="7"/>
    <s v="Action"/>
    <s v="Crime"/>
    <s v="Thriller"/>
    <m/>
    <n v="0.61782043242849538"/>
    <n v="27829874"/>
    <n v="15829874"/>
    <n v="12000000"/>
  </r>
  <r>
    <s v="Richard LaGravenese"/>
    <n v="100"/>
    <n v="12902790"/>
    <s v="Comedy|Drama|Romance"/>
    <x v="1678"/>
    <s v="http://www.imdb.com/title/tt0120722/?ref_=fn_tt_tt_1"/>
    <s v="English"/>
    <s v="USA"/>
    <n v="12000000"/>
    <n v="1998"/>
    <n v="6.6"/>
    <s v="Comedy"/>
    <s v="Drama"/>
    <s v="Romance"/>
    <m/>
    <n v="0.61777638666943024"/>
    <n v="12902790"/>
    <n v="902790"/>
    <n v="12000000"/>
  </r>
  <r>
    <s v="Bob Rafelson"/>
    <n v="122"/>
    <m/>
    <s v="Crime|Drama|Romance|Thriller"/>
    <x v="1679"/>
    <s v="http://www.imdb.com/title/tt0082934/?ref_=fn_tt_tt_1"/>
    <s v="English"/>
    <s v="USA"/>
    <n v="12000000"/>
    <n v="1981"/>
    <n v="6.6"/>
    <s v="Crime"/>
    <s v="Drama"/>
    <s v="Romance"/>
    <s v="Thriller"/>
    <n v="0.61769163433122165"/>
    <n v="25035665"/>
    <n v="13035665"/>
    <n v="12000000"/>
  </r>
  <r>
    <s v="Wallace Wolodarsky"/>
    <n v="93"/>
    <n v="10198766"/>
    <s v="Comedy"/>
    <x v="1680"/>
    <s v="http://www.imdb.com/title/tt0279781/?ref_=fn_tt_tt_1"/>
    <s v="English"/>
    <s v="USA"/>
    <n v="12000000"/>
    <n v="2002"/>
    <n v="5.4"/>
    <s v="Comedy"/>
    <m/>
    <m/>
    <m/>
    <n v="0.61769163433122165"/>
    <n v="10198766"/>
    <n v="-1801234"/>
    <n v="12000000"/>
  </r>
  <r>
    <s v="Richard Curtis"/>
    <n v="123"/>
    <n v="15294553"/>
    <s v="Drama|Fantasy|Romance"/>
    <x v="1681"/>
    <s v="http://www.imdb.com/title/tt2194499/?ref_=fn_tt_tt_1"/>
    <s v="English"/>
    <s v="UK"/>
    <n v="12000000"/>
    <n v="2013"/>
    <n v="7.8"/>
    <s v="Drama"/>
    <s v="Fantasy"/>
    <s v="Romance"/>
    <m/>
    <n v="0.61760040424468055"/>
    <n v="15294553"/>
    <n v="3294553"/>
    <n v="12000000"/>
  </r>
  <r>
    <s v="Nicholas Jarecki"/>
    <n v="107"/>
    <n v="7918283"/>
    <s v="Drama|Thriller"/>
    <x v="1682"/>
    <s v="http://www.imdb.com/title/tt1764183/?ref_=fn_tt_tt_1"/>
    <s v="English"/>
    <s v="USA"/>
    <n v="12000000"/>
    <n v="2012"/>
    <n v="6.6"/>
    <s v="Drama"/>
    <s v="Thriller"/>
    <m/>
    <m/>
    <n v="0.61752133778448082"/>
    <n v="7918283"/>
    <n v="-4081717"/>
    <n v="12000000"/>
  </r>
  <r>
    <s v="Dean Israelite"/>
    <n v="106"/>
    <n v="22331028"/>
    <s v="Sci-Fi|Thriller"/>
    <x v="1683"/>
    <s v="http://www.imdb.com/title/tt2436386/?ref_=fn_tt_tt_1"/>
    <s v="English"/>
    <s v="USA"/>
    <n v="12000000"/>
    <n v="2015"/>
    <n v="6.4"/>
    <s v="Sci-Fi"/>
    <s v="Thriller"/>
    <m/>
    <m/>
    <n v="0.61742474234749223"/>
    <n v="22331028"/>
    <n v="10331028"/>
    <n v="12000000"/>
  </r>
  <r>
    <s v="Darnell Martin"/>
    <n v="109"/>
    <n v="8134217"/>
    <s v="Biography|Drama|Music"/>
    <x v="1684"/>
    <s v="http://www.imdb.com/title/tt1042877/?ref_=fn_tt_tt_1"/>
    <s v="English"/>
    <s v="USA"/>
    <n v="12000000"/>
    <n v="2008"/>
    <n v="7"/>
    <s v="Biography"/>
    <s v="Drama"/>
    <s v="Music"/>
    <m/>
    <n v="0.61736423845162325"/>
    <n v="8134217"/>
    <n v="-3865783"/>
    <n v="12000000"/>
  </r>
  <r>
    <s v="Christopher Guest"/>
    <n v="86"/>
    <n v="5542025"/>
    <s v="Comedy"/>
    <x v="1685"/>
    <s v="http://www.imdb.com/title/tt0470765/?ref_=fn_tt_tt_1"/>
    <s v="English"/>
    <s v="USA"/>
    <n v="12000000"/>
    <n v="2006"/>
    <n v="6.3"/>
    <s v="Comedy"/>
    <m/>
    <m/>
    <m/>
    <n v="0.6172679033396844"/>
    <n v="5542025"/>
    <n v="-6457975"/>
    <n v="12000000"/>
  </r>
  <r>
    <s v="Woody Allen"/>
    <n v="113"/>
    <n v="5032496"/>
    <s v="Comedy|Drama"/>
    <x v="1686"/>
    <s v="http://www.imdb.com/title/tt0120533/?ref_=fn_tt_tt_1"/>
    <s v="English"/>
    <s v="USA"/>
    <n v="12000000"/>
    <n v="1998"/>
    <n v="6.3"/>
    <s v="Comedy"/>
    <s v="Drama"/>
    <m/>
    <m/>
    <n v="0.61716582053162816"/>
    <n v="5032496"/>
    <n v="-6967504"/>
    <n v="12000000"/>
  </r>
  <r>
    <s v="Ryan Murphy"/>
    <n v="122"/>
    <n v="6754898"/>
    <s v="Comedy|Drama"/>
    <x v="1687"/>
    <s v="http://www.imdb.com/title/tt0439289/?ref_=fn_tt_tt_1"/>
    <s v="English"/>
    <s v="USA"/>
    <n v="12000000"/>
    <n v="2006"/>
    <n v="6.2"/>
    <s v="Comedy"/>
    <s v="Drama"/>
    <m/>
    <m/>
    <n v="0.61706253142205614"/>
    <n v="6754898"/>
    <n v="-5245102"/>
    <n v="12000000"/>
  </r>
  <r>
    <s v="Robert Iscove"/>
    <n v="90"/>
    <n v="4922166"/>
    <s v="Comedy|Musical|Romance"/>
    <x v="1688"/>
    <s v="http://www.imdb.com/title/tt0339034/?ref_=fn_tt_tt_1"/>
    <s v="English"/>
    <s v="USA"/>
    <n v="12000000"/>
    <n v="2003"/>
    <n v="2.1"/>
    <s v="Comedy"/>
    <s v="Musical"/>
    <s v="Romance"/>
    <m/>
    <n v="0.61696278347899991"/>
    <n v="4922166"/>
    <n v="-7077834"/>
    <n v="12000000"/>
  </r>
  <r>
    <s v="Spike Lee"/>
    <n v="108"/>
    <n v="4903000"/>
    <s v="Comedy|Drama"/>
    <x v="1689"/>
    <s v="http://www.imdb.com/title/tt0116414/?ref_=fn_tt_tt_1"/>
    <s v="English"/>
    <s v="USA"/>
    <n v="12000000"/>
    <n v="1996"/>
    <n v="5"/>
    <s v="Comedy"/>
    <s v="Drama"/>
    <m/>
    <m/>
    <n v="0.61685899610629225"/>
    <n v="4903000"/>
    <n v="-7097000"/>
    <n v="12000000"/>
  </r>
  <r>
    <s v="Jane Campion"/>
    <n v="113"/>
    <n v="4717455"/>
    <s v="Mystery|Thriller"/>
    <x v="1690"/>
    <s v="http://www.imdb.com/title/tt0199626/?ref_=fn_tt_tt_1"/>
    <s v="English"/>
    <s v="Australia"/>
    <n v="12000000"/>
    <n v="2003"/>
    <n v="5.3"/>
    <s v="Mystery"/>
    <s v="Thriller"/>
    <m/>
    <m/>
    <n v="0.61675503270276089"/>
    <n v="4717455"/>
    <n v="-7282545"/>
    <n v="12000000"/>
  </r>
  <r>
    <s v="James Gray"/>
    <n v="110"/>
    <n v="3148482"/>
    <s v="Drama|Romance"/>
    <x v="1691"/>
    <s v="http://www.imdb.com/title/tt1103275/?ref_=fn_tt_tt_1"/>
    <s v="English"/>
    <s v="USA"/>
    <n v="12000000"/>
    <n v="2008"/>
    <n v="7.1"/>
    <s v="Drama"/>
    <s v="Romance"/>
    <m/>
    <m/>
    <n v="0.61665054447511913"/>
    <n v="3148482"/>
    <n v="-8851518"/>
    <n v="12000000"/>
  </r>
  <r>
    <s v="Fred Schepisi"/>
    <n v="109"/>
    <n v="2326407"/>
    <s v="Drama"/>
    <x v="1692"/>
    <s v="http://www.imdb.com/title/tt0253200/?ref_=fn_tt_tt_1"/>
    <s v="English"/>
    <s v="UK"/>
    <n v="12000000"/>
    <n v="2001"/>
    <n v="7"/>
    <s v="Drama"/>
    <m/>
    <m/>
    <m/>
    <n v="0.61654268734372886"/>
    <n v="2326407"/>
    <n v="-9673593"/>
    <n v="12000000"/>
  </r>
  <r>
    <s v="Roger Spottiswoode"/>
    <n v="100"/>
    <m/>
    <s v="Adventure|Crime|Thriller"/>
    <x v="1693"/>
    <s v="http://www.imdb.com/title/tt0082958/?ref_=fn_tt_tt_1"/>
    <s v="English"/>
    <s v="USA"/>
    <n v="12000000"/>
    <n v="1981"/>
    <n v="5.7"/>
    <s v="Adventure"/>
    <s v="Crime"/>
    <s v="Thriller"/>
    <m/>
    <n v="0.61643303317155129"/>
    <n v="25035665"/>
    <n v="13035665"/>
    <n v="12000000"/>
  </r>
  <r>
    <s v="Antonia Bird"/>
    <n v="101"/>
    <n v="2060953"/>
    <s v="Fantasy|Horror|Thriller"/>
    <x v="1694"/>
    <s v="http://www.imdb.com/title/tt0129332/?ref_=fn_tt_tt_1"/>
    <s v="English"/>
    <s v="Czech Republic"/>
    <n v="12000000"/>
    <n v="1999"/>
    <n v="7.1"/>
    <s v="Fantasy"/>
    <s v="Horror"/>
    <s v="Thriller"/>
    <m/>
    <n v="0.61643303317155129"/>
    <n v="2060953"/>
    <n v="-9939047"/>
    <n v="12000000"/>
  </r>
  <r>
    <s v="Jon Poll"/>
    <n v="97"/>
    <n v="3950294"/>
    <s v="Comedy|Drama|Romance"/>
    <x v="1695"/>
    <s v="http://www.imdb.com/title/tt0423977/?ref_=fn_tt_tt_1"/>
    <s v="English"/>
    <s v="USA"/>
    <n v="12000000"/>
    <n v="2007"/>
    <n v="7"/>
    <s v="Comedy"/>
    <s v="Drama"/>
    <s v="Romance"/>
    <m/>
    <n v="0.61632270385651655"/>
    <n v="3950294"/>
    <n v="-8049706"/>
    <n v="12000000"/>
  </r>
  <r>
    <s v="Peter Care"/>
    <n v="104"/>
    <n v="1779284"/>
    <s v="Comedy|Drama"/>
    <x v="1696"/>
    <s v="http://www.imdb.com/title/tt0238924/?ref_=fn_tt_tt_1"/>
    <s v="English"/>
    <s v="USA"/>
    <n v="12000000"/>
    <n v="2002"/>
    <n v="7.1"/>
    <s v="Comedy"/>
    <s v="Drama"/>
    <m/>
    <m/>
    <n v="0.61621605548051495"/>
    <n v="1779284"/>
    <n v="-10220716"/>
    <n v="12000000"/>
  </r>
  <r>
    <s v="Chan-wook Park"/>
    <n v="99"/>
    <n v="1702277"/>
    <s v="Drama|Thriller"/>
    <x v="1697"/>
    <s v="http://www.imdb.com/title/tt1682180/?ref_=fn_tt_tt_1"/>
    <s v="English"/>
    <s v="UK"/>
    <n v="12000000"/>
    <n v="2013"/>
    <n v="6.8"/>
    <s v="Drama"/>
    <s v="Thriller"/>
    <m/>
    <m/>
    <n v="0.61610487488372334"/>
    <n v="1702277"/>
    <n v="-10297723"/>
    <n v="12000000"/>
  </r>
  <r>
    <s v="Kar-Wai Wong"/>
    <n v="129"/>
    <n v="261481"/>
    <s v="Drama|Romance|Sci-Fi"/>
    <x v="1698"/>
    <s v="http://www.imdb.com/title/tt0212712/?ref_=fn_tt_tt_1"/>
    <s v="Cantonese"/>
    <s v="Hong Kong"/>
    <n v="12000000"/>
    <n v="2004"/>
    <n v="7.5"/>
    <s v="Drama"/>
    <s v="Romance"/>
    <s v="Sci-Fi"/>
    <m/>
    <n v="0.61599339238894246"/>
    <n v="261481"/>
    <n v="-11738519"/>
    <n v="12000000"/>
  </r>
  <r>
    <s v="Ira Sachs"/>
    <n v="91"/>
    <n v="1506998"/>
    <s v="Crime|Drama|Romance"/>
    <x v="1699"/>
    <s v="http://www.imdb.com/title/tt0804505/?ref_=fn_tt_tt_1"/>
    <s v="English"/>
    <s v="USA"/>
    <n v="12000000"/>
    <n v="2007"/>
    <n v="6.3"/>
    <s v="Crime"/>
    <s v="Drama"/>
    <s v="Romance"/>
    <m/>
    <n v="0.61587895374720691"/>
    <n v="1506998"/>
    <n v="-10493002"/>
    <n v="12000000"/>
  </r>
  <r>
    <s v="Carroll Ballard"/>
    <n v="100"/>
    <n v="860002"/>
    <s v="Adventure|Drama|Family"/>
    <x v="1700"/>
    <s v="http://www.imdb.com/title/tt0361715/?ref_=fn_tt_tt_1"/>
    <s v="English"/>
    <s v="USA"/>
    <n v="12000000"/>
    <n v="2005"/>
    <n v="7.3"/>
    <s v="Adventure"/>
    <s v="Drama"/>
    <s v="Family"/>
    <m/>
    <n v="0.61576678206463575"/>
    <n v="860002"/>
    <n v="-11139998"/>
    <n v="12000000"/>
  </r>
  <r>
    <s v="Neil Jordan"/>
    <n v="111"/>
    <n v="548934"/>
    <s v="Drama|Mystery|Romance"/>
    <x v="1701"/>
    <s v="http://www.imdb.com/title/tt1235796/?ref_=fn_tt_tt_1"/>
    <s v="English"/>
    <s v="Ireland"/>
    <n v="12000000"/>
    <n v="2009"/>
    <n v="6.8"/>
    <s v="Drama"/>
    <s v="Mystery"/>
    <s v="Romance"/>
    <m/>
    <n v="0.61565319093010706"/>
    <n v="548934"/>
    <n v="-11451066"/>
    <n v="12000000"/>
  </r>
  <r>
    <s v="Anthony Russo"/>
    <n v="86"/>
    <n v="333976"/>
    <s v="Comedy|Crime"/>
    <x v="1702"/>
    <s v="http://www.imdb.com/title/tt0271259/?ref_=fn_tt_tt_1"/>
    <s v="English"/>
    <s v="USA"/>
    <n v="12000000"/>
    <n v="2002"/>
    <n v="6.4"/>
    <s v="Comedy"/>
    <s v="Crime"/>
    <m/>
    <m/>
    <n v="0.61553884157761329"/>
    <n v="333976"/>
    <n v="-11666024"/>
    <n v="12000000"/>
  </r>
  <r>
    <s v="Sidney Lumet"/>
    <n v="107"/>
    <n v="141853"/>
    <s v="Comedy|Drama"/>
    <x v="1703"/>
    <s v="http://www.imdb.com/title/tt0118901/?ref_=fn_tt_tt_1"/>
    <s v="English"/>
    <s v="Australia"/>
    <n v="12000000"/>
    <n v="1997"/>
    <n v="6"/>
    <s v="Comedy"/>
    <s v="Drama"/>
    <m/>
    <m/>
    <n v="0.61542392109098509"/>
    <n v="141853"/>
    <n v="-11858147"/>
    <n v="12000000"/>
  </r>
  <r>
    <s v="Marco Kreuzpaintner"/>
    <n v="120"/>
    <n v="214202"/>
    <s v="Crime|Drama|Thriller"/>
    <x v="1704"/>
    <s v="http://www.imdb.com/title/tt0399095/?ref_=fn_tt_tt_1"/>
    <s v="English"/>
    <s v="Germany"/>
    <n v="12000000"/>
    <n v="2007"/>
    <n v="7.5"/>
    <s v="Crime"/>
    <s v="Drama"/>
    <s v="Thriller"/>
    <m/>
    <n v="0.61530847375256337"/>
    <n v="214202"/>
    <n v="-11785798"/>
    <n v="12000000"/>
  </r>
  <r>
    <s v="Alan Rudolph"/>
    <n v="110"/>
    <n v="175370"/>
    <s v="Comedy"/>
    <x v="1705"/>
    <s v="http://www.imdb.com/title/tt0120618/?ref_=fn_tt_tt_1"/>
    <s v="English"/>
    <s v="USA"/>
    <n v="12000000"/>
    <n v="1999"/>
    <n v="4.5999999999999996"/>
    <s v="Comedy"/>
    <m/>
    <m/>
    <m/>
    <n v="0.61519300775729879"/>
    <n v="175370"/>
    <n v="-11824630"/>
    <n v="12000000"/>
  </r>
  <r>
    <s v="Chuan Lu"/>
    <n v="132"/>
    <n v="119922"/>
    <s v="Drama|History|War"/>
    <x v="1706"/>
    <s v="http://www.imdb.com/title/tt1124052/?ref_=fn_tt_tt_1"/>
    <s v="Mandarin"/>
    <s v="China"/>
    <n v="12000000"/>
    <n v="2009"/>
    <n v="7.7"/>
    <s v="Drama"/>
    <s v="History"/>
    <s v="War"/>
    <m/>
    <n v="0.61507730892714529"/>
    <n v="119922"/>
    <n v="-11880078"/>
    <n v="12000000"/>
  </r>
  <r>
    <s v="Takashi Yamazaki"/>
    <n v="138"/>
    <m/>
    <s v="Action|Adventure|Drama|Sci-Fi"/>
    <x v="1707"/>
    <s v="http://www.imdb.com/title/tt1477109/?ref_=fn_tt_tt_1"/>
    <s v="Japanese"/>
    <s v="Japan"/>
    <n v="12000000"/>
    <n v="2010"/>
    <n v="6.1"/>
    <s v="Action"/>
    <s v="Adventure"/>
    <s v="Drama"/>
    <s v="Sci-Fi"/>
    <n v="0.61496134476894659"/>
    <n v="25035665"/>
    <n v="13035665"/>
    <n v="12000000"/>
  </r>
  <r>
    <s v="Christopher Smith"/>
    <n v="99"/>
    <m/>
    <s v="Fantasy|Mystery|Thriller"/>
    <x v="1708"/>
    <s v="http://www.imdb.com/title/tt1187064/?ref_=fn_tt_tt_1"/>
    <s v="English"/>
    <s v="UK"/>
    <n v="12000000"/>
    <n v="2009"/>
    <n v="6.9"/>
    <s v="Fantasy"/>
    <s v="Mystery"/>
    <s v="Thriller"/>
    <m/>
    <n v="0.61496134476894659"/>
    <n v="25035665"/>
    <n v="13035665"/>
    <n v="12000000"/>
  </r>
  <r>
    <s v="Timothy Hines"/>
    <n v="111"/>
    <n v="14616"/>
    <s v="Drama"/>
    <x v="1709"/>
    <s v="http://www.imdb.com/title/tt3453052/?ref_=fn_tt_tt_1"/>
    <s v="English"/>
    <s v="USA"/>
    <n v="12000000"/>
    <n v="2015"/>
    <n v="7.5"/>
    <s v="Drama"/>
    <m/>
    <m/>
    <m/>
    <n v="0.61496134476894659"/>
    <n v="14616"/>
    <n v="-11985384"/>
    <n v="12000000"/>
  </r>
  <r>
    <s v="Randall Wallace"/>
    <n v="99"/>
    <n v="91443253"/>
    <s v="Biography|Drama"/>
    <x v="1710"/>
    <s v="http://www.imdb.com/title/tt1929263/?ref_=fn_tt_tt_1"/>
    <s v="English"/>
    <s v="USA"/>
    <n v="12000000"/>
    <n v="2014"/>
    <n v="5.8"/>
    <s v="Biography"/>
    <s v="Drama"/>
    <m/>
    <m/>
    <n v="0.61484501880561659"/>
    <n v="91443253"/>
    <n v="79443253"/>
    <n v="12000000"/>
  </r>
  <r>
    <s v="David Winters"/>
    <n v="89"/>
    <m/>
    <s v="Family|Musical"/>
    <x v="1711"/>
    <s v="http://www.imdb.com/title/tt2598580/?ref_=fn_tt_tt_1"/>
    <s v="English"/>
    <s v="USA"/>
    <n v="12000000"/>
    <n v="2015"/>
    <n v="2.8"/>
    <s v="Family"/>
    <s v="Musical"/>
    <m/>
    <m/>
    <n v="0.6150797650329991"/>
    <n v="25035665"/>
    <n v="13035665"/>
    <n v="12000000"/>
  </r>
  <r>
    <s v="Mabel Cheung"/>
    <n v="130"/>
    <m/>
    <s v="Drama"/>
    <x v="1712"/>
    <s v="http://www.imdb.com/title/tt3682770/?ref_=fn_tt_tt_1"/>
    <s v="Chinese"/>
    <s v="China"/>
    <n v="12000000"/>
    <n v="2015"/>
    <n v="6.2"/>
    <s v="Drama"/>
    <m/>
    <m/>
    <m/>
    <n v="0.6150797650329991"/>
    <n v="25035665"/>
    <n v="13035665"/>
    <n v="12000000"/>
  </r>
  <r>
    <s v="Brian Trenchard-Smith"/>
    <n v="92"/>
    <m/>
    <s v="Action|Comedy|Crime"/>
    <x v="1713"/>
    <s v="http://www.imdb.com/title/tt2968804/?ref_=fn_tt_tt_1"/>
    <s v="English"/>
    <s v="Canada"/>
    <n v="12000000"/>
    <n v="2014"/>
    <n v="4.3"/>
    <s v="Action"/>
    <s v="Comedy"/>
    <s v="Crime"/>
    <m/>
    <n v="0.6150797650329991"/>
    <n v="25035665"/>
    <n v="13035665"/>
    <n v="12000000"/>
  </r>
  <r>
    <s v="Brian De Palma"/>
    <n v="91"/>
    <n v="21370057"/>
    <s v="Crime|Drama|Thriller"/>
    <x v="1714"/>
    <s v="http://www.imdb.com/title/tt0105217/?ref_=fn_tt_tt_1"/>
    <s v="English"/>
    <s v="USA"/>
    <n v="12000000"/>
    <n v="1992"/>
    <n v="6"/>
    <s v="Crime"/>
    <s v="Drama"/>
    <s v="Thriller"/>
    <m/>
    <n v="0.6150797650329991"/>
    <n v="21370057"/>
    <n v="9370057"/>
    <n v="12000000"/>
  </r>
  <r>
    <s v="Tobe Hooper"/>
    <n v="100"/>
    <n v="4884663"/>
    <s v="Horror|Sci-Fi"/>
    <x v="1715"/>
    <s v="http://www.imdb.com/title/tt0091276/?ref_=fn_tt_tt_1"/>
    <s v="English"/>
    <s v="USA"/>
    <n v="12000000"/>
    <n v="1986"/>
    <n v="5.5"/>
    <s v="Horror"/>
    <s v="Sci-Fi"/>
    <m/>
    <m/>
    <n v="0.61501403329616455"/>
    <n v="4884663"/>
    <n v="-7115337"/>
    <n v="12000000"/>
  </r>
  <r>
    <s v="Rowan Joffe"/>
    <n v="111"/>
    <m/>
    <s v="Crime|Drama|Thriller"/>
    <x v="1716"/>
    <s v="http://www.imdb.com/title/tt1233192/?ref_=fn_tt_tt_1"/>
    <s v="English"/>
    <s v="UK"/>
    <n v="12000000"/>
    <n v="2010"/>
    <n v="5.7"/>
    <s v="Crime"/>
    <s v="Drama"/>
    <s v="Thriller"/>
    <m/>
    <n v="0.61490735265077001"/>
    <n v="25035665"/>
    <n v="13035665"/>
    <n v="12000000"/>
  </r>
  <r>
    <s v="Stanley Kubrick"/>
    <n v="161"/>
    <n v="56715371"/>
    <s v="Adventure|Mystery|Sci-Fi"/>
    <x v="1717"/>
    <s v="http://www.imdb.com/title/tt0062622/?ref_=fn_tt_tt_1"/>
    <s v="English"/>
    <s v="UK"/>
    <n v="12000000"/>
    <n v="1968"/>
    <n v="8.3000000000000007"/>
    <s v="Adventure"/>
    <s v="Mystery"/>
    <s v="Sci-Fi"/>
    <m/>
    <n v="0.61490735265077001"/>
    <n v="56715371"/>
    <n v="44715371"/>
    <n v="12000000"/>
  </r>
  <r>
    <s v="Dennis Dugan"/>
    <n v="92"/>
    <n v="38624000"/>
    <s v="Comedy|Sport"/>
    <x v="1718"/>
    <s v="http://www.imdb.com/title/tt0116483/?ref_=fn_tt_tt_1"/>
    <s v="English"/>
    <s v="USA"/>
    <n v="12000000"/>
    <n v="1996"/>
    <n v="7"/>
    <s v="Comedy"/>
    <s v="Sport"/>
    <m/>
    <m/>
    <n v="0.61496754946878718"/>
    <n v="38624000"/>
    <n v="26624000"/>
    <n v="12000000"/>
  </r>
  <r>
    <s v="Greg Coolidge"/>
    <n v="103"/>
    <n v="28435406"/>
    <s v="Comedy|Romance"/>
    <x v="1719"/>
    <s v="http://www.imdb.com/title/tt0424993/?ref_=fn_tt_tt_1"/>
    <s v="English"/>
    <s v="USA"/>
    <n v="12000000"/>
    <n v="2006"/>
    <n v="5.5"/>
    <s v="Comedy"/>
    <s v="Romance"/>
    <m/>
    <m/>
    <n v="0.61495669087272664"/>
    <n v="28435406"/>
    <n v="16435406"/>
    <n v="12000000"/>
  </r>
  <r>
    <s v="Karan Johar"/>
    <n v="128"/>
    <n v="4018695"/>
    <s v="Adventure|Drama|Thriller"/>
    <x v="1720"/>
    <s v="http://www.imdb.com/title/tt1188996/?ref_=fn_tt_tt_1"/>
    <s v="Hindi"/>
    <s v="India"/>
    <n v="12000000"/>
    <n v="2010"/>
    <n v="8"/>
    <s v="Adventure"/>
    <s v="Drama"/>
    <s v="Thriller"/>
    <m/>
    <n v="0.61491178816431169"/>
    <n v="4018695"/>
    <n v="-7981305"/>
    <n v="12000000"/>
  </r>
  <r>
    <s v="Joe Dante"/>
    <n v="92"/>
    <m/>
    <s v="Adventure|Fantasy|Thriller"/>
    <x v="1721"/>
    <s v="http://www.imdb.com/title/tt1085779/?ref_=fn_tt_tt_1"/>
    <s v="English"/>
    <s v="USA"/>
    <n v="12000000"/>
    <n v="2009"/>
    <n v="5.7"/>
    <s v="Adventure"/>
    <s v="Fantasy"/>
    <s v="Thriller"/>
    <m/>
    <n v="0.61480292093640476"/>
    <n v="25035665"/>
    <n v="13035665"/>
    <n v="12000000"/>
  </r>
  <r>
    <s v="Stefan Ruzowitzky"/>
    <n v="95"/>
    <n v="65804"/>
    <s v="Crime|Drama|Thriller"/>
    <x v="1722"/>
    <s v="http://www.imdb.com/title/tt1667310/?ref_=fn_tt_tt_1"/>
    <s v="English"/>
    <s v="USA"/>
    <n v="12000000"/>
    <n v="2012"/>
    <n v="6.3"/>
    <s v="Crime"/>
    <s v="Drama"/>
    <s v="Thriller"/>
    <m/>
    <n v="0.61480292093640476"/>
    <n v="65804"/>
    <n v="-11934196"/>
    <n v="12000000"/>
  </r>
  <r>
    <s v="George Miller"/>
    <n v="107"/>
    <n v="36200000"/>
    <s v="Action|Adventure|Sci-Fi|Thriller"/>
    <x v="1723"/>
    <s v="http://www.imdb.com/title/tt0089530/?ref_=fn_tt_tt_1"/>
    <s v="English"/>
    <s v="Australia"/>
    <n v="12305523"/>
    <n v="1985"/>
    <n v="6.2"/>
    <s v="Action"/>
    <s v="Adventure"/>
    <s v="Sci-Fi"/>
    <s v="Thriller"/>
    <n v="0.614685903619964"/>
    <n v="36200000"/>
    <n v="23894477"/>
    <n v="12305523"/>
  </r>
  <r>
    <s v="George Clooney"/>
    <n v="101"/>
    <n v="40962534"/>
    <s v="Drama"/>
    <x v="1724"/>
    <s v="http://www.imdb.com/title/tt1124035/?ref_=fn_tt_tt_1"/>
    <s v="English"/>
    <s v="USA"/>
    <n v="12500000"/>
    <n v="2011"/>
    <n v="7.1"/>
    <s v="Drama"/>
    <m/>
    <m/>
    <m/>
    <n v="0.6146658841956294"/>
    <n v="40962534"/>
    <n v="28462534"/>
    <n v="12500000"/>
  </r>
  <r>
    <s v="Steve Pink"/>
    <n v="100"/>
    <n v="48637684"/>
    <s v="Comedy|Romance"/>
    <x v="1725"/>
    <s v="http://www.imdb.com/title/tt1826590/?ref_=fn_tt_tt_1"/>
    <s v="English"/>
    <s v="USA"/>
    <n v="12500000"/>
    <n v="2014"/>
    <n v="6.1"/>
    <s v="Comedy"/>
    <s v="Romance"/>
    <m/>
    <m/>
    <n v="0.61466224211866549"/>
    <n v="48637684"/>
    <n v="36137684"/>
    <n v="12500000"/>
  </r>
  <r>
    <s v="Jean-Jacques Annaud"/>
    <n v="100"/>
    <m/>
    <s v="Adventure|Drama|History"/>
    <x v="1726"/>
    <s v="http://www.imdb.com/title/tt0082484/?ref_=fn_tt_tt_1"/>
    <s v="None"/>
    <s v="Canada"/>
    <n v="12500000"/>
    <n v="1981"/>
    <n v="7.4"/>
    <s v="Adventure"/>
    <s v="Drama"/>
    <s v="History"/>
    <m/>
    <n v="0.61468750869949362"/>
    <n v="25035665"/>
    <n v="12535665"/>
    <n v="12500000"/>
  </r>
  <r>
    <s v="Denzel Washington"/>
    <n v="117"/>
    <n v="21078145"/>
    <s v="Biography|Drama"/>
    <x v="1727"/>
    <s v="http://www.imdb.com/title/tt0168786/?ref_=fn_tt_tt_1"/>
    <s v="English"/>
    <s v="USA"/>
    <n v="12500000"/>
    <n v="2002"/>
    <n v="7.3"/>
    <s v="Biography"/>
    <s v="Drama"/>
    <m/>
    <m/>
    <n v="0.61468750869949362"/>
    <n v="21078145"/>
    <n v="8578145"/>
    <n v="12500000"/>
  </r>
  <r>
    <s v="Michael Hoffman"/>
    <n v="109"/>
    <n v="14060950"/>
    <s v="Drama"/>
    <x v="1728"/>
    <s v="http://www.imdb.com/title/tt0283530/?ref_=fn_tt_tt_1"/>
    <s v="English"/>
    <s v="USA"/>
    <n v="12500000"/>
    <n v="2002"/>
    <n v="6.9"/>
    <s v="Drama"/>
    <m/>
    <m/>
    <m/>
    <n v="0.6146204713463348"/>
    <n v="14060950"/>
    <n v="1560950"/>
    <n v="12500000"/>
  </r>
  <r>
    <s v="James Foley"/>
    <n v="100"/>
    <n v="10725228"/>
    <s v="Crime|Drama|Mystery"/>
    <x v="1729"/>
    <s v="http://www.imdb.com/title/tt0104348/?ref_=fn_tt_tt_1"/>
    <s v="English"/>
    <s v="USA"/>
    <n v="12500000"/>
    <n v="1992"/>
    <n v="7.8"/>
    <s v="Crime"/>
    <s v="Drama"/>
    <s v="Mystery"/>
    <m/>
    <n v="0.61453491887835765"/>
    <n v="10725228"/>
    <n v="-1774772"/>
    <n v="12500000"/>
  </r>
  <r>
    <s v="Mark Herman"/>
    <n v="94"/>
    <n v="9030581"/>
    <s v="Drama|War"/>
    <x v="1730"/>
    <s v="http://www.imdb.com/title/tt0914798/?ref_=fn_tt_tt_1"/>
    <s v="English"/>
    <s v="UK"/>
    <n v="12500000"/>
    <n v="2008"/>
    <n v="7.8"/>
    <s v="Drama"/>
    <s v="War"/>
    <m/>
    <m/>
    <n v="0.61444121368808025"/>
    <n v="9030581"/>
    <n v="-3469419"/>
    <n v="12500000"/>
  </r>
  <r>
    <s v="Abel Ferrara"/>
    <n v="99"/>
    <n v="1227324"/>
    <s v="Crime|Drama"/>
    <x v="1731"/>
    <s v="http://www.imdb.com/title/tt0116378/?ref_=fn_tt_tt_1"/>
    <s v="English"/>
    <s v="USA"/>
    <n v="12500000"/>
    <n v="1996"/>
    <n v="6.6"/>
    <s v="Crime"/>
    <s v="Drama"/>
    <m/>
    <m/>
    <n v="0.61434347672588263"/>
    <n v="1227324"/>
    <n v="-11272676"/>
    <n v="12500000"/>
  </r>
  <r>
    <s v="Don Bluth"/>
    <n v="69"/>
    <n v="48092846"/>
    <s v="Adventure|Animation|Family"/>
    <x v="1732"/>
    <s v="http://www.imdb.com/title/tt0095489/?ref_=fn_tt_tt_1"/>
    <s v="English"/>
    <s v="USA"/>
    <n v="12500000"/>
    <n v="1988"/>
    <n v="7.3"/>
    <s v="Adventure"/>
    <s v="Animation"/>
    <s v="Family"/>
    <m/>
    <n v="0.61422913611217556"/>
    <n v="48092846"/>
    <n v="35592846"/>
    <n v="12500000"/>
  </r>
  <r>
    <s v="William Dear"/>
    <n v="118"/>
    <n v="1089445"/>
    <s v="Comedy|Drama|Family|Sport"/>
    <x v="1733"/>
    <s v="http://www.imdb.com/title/tt0473102/?ref_=fn_tt_tt_1"/>
    <s v="English"/>
    <s v="Canada"/>
    <n v="12500000"/>
    <n v="2009"/>
    <n v="7"/>
    <s v="Comedy"/>
    <s v="Drama"/>
    <s v="Family"/>
    <s v="Sport"/>
    <n v="0.61425209899898936"/>
    <n v="1089445"/>
    <n v="-11410555"/>
    <n v="12500000"/>
  </r>
  <r>
    <s v="LÃ©a Pool"/>
    <n v="97"/>
    <m/>
    <s v="Adventure|Drama"/>
    <x v="1734"/>
    <s v="http://www.imdb.com/title/tt0313300/?ref_=fn_tt_tt_1"/>
    <s v="English"/>
    <s v="Canada"/>
    <n v="12500000"/>
    <n v="2004"/>
    <n v="6.3"/>
    <s v="Adventure"/>
    <s v="Drama"/>
    <m/>
    <m/>
    <n v="0.61413726941441937"/>
    <n v="25035665"/>
    <n v="12535665"/>
    <n v="12500000"/>
  </r>
  <r>
    <s v="Rob Schmidt"/>
    <n v="84"/>
    <n v="15417771"/>
    <s v="Horror|Thriller"/>
    <x v="1735"/>
    <s v="http://www.imdb.com/title/tt0295700/?ref_=fn_tt_tt_1"/>
    <s v="English"/>
    <s v="USA"/>
    <n v="12600000"/>
    <n v="2003"/>
    <n v="6.1"/>
    <s v="Horror"/>
    <s v="Thriller"/>
    <m/>
    <m/>
    <n v="0.61413726941441937"/>
    <n v="15417771"/>
    <n v="2817771"/>
    <n v="12600000"/>
  </r>
  <r>
    <s v="John H. Lee"/>
    <n v="115"/>
    <n v="31662"/>
    <s v="Action|Drama|History|War"/>
    <x v="1736"/>
    <s v="http://www.imdb.com/title/tt4939066/?ref_=fn_tt_tt_1"/>
    <s v="English"/>
    <s v="South Korea"/>
    <n v="12620000"/>
    <n v="2016"/>
    <n v="6.8"/>
    <s v="Action"/>
    <s v="Drama"/>
    <s v="History"/>
    <s v="War"/>
    <n v="0.61405460098038511"/>
    <n v="31662"/>
    <n v="-12588338"/>
    <n v="12620000"/>
  </r>
  <r>
    <s v="Lars von Trier"/>
    <n v="140"/>
    <n v="4157491"/>
    <s v="Crime|Drama|Musical"/>
    <x v="1737"/>
    <s v="http://www.imdb.com/title/tt0168629/?ref_=fn_tt_tt_1"/>
    <s v="English"/>
    <s v="Denmark"/>
    <n v="12800000"/>
    <n v="2000"/>
    <n v="8"/>
    <s v="Crime"/>
    <s v="Drama"/>
    <s v="Musical"/>
    <m/>
    <n v="0.61393778105882468"/>
    <n v="4157491"/>
    <n v="-8642509"/>
    <n v="12800000"/>
  </r>
  <r>
    <s v="Je-kyu Kang"/>
    <n v="148"/>
    <n v="1110186"/>
    <s v="Action|Drama|War"/>
    <x v="1738"/>
    <s v="http://www.imdb.com/title/tt0386064/?ref_=fn_tt_tt_1"/>
    <s v="Korean"/>
    <s v="South Korea"/>
    <n v="12800000"/>
    <n v="2004"/>
    <n v="8.1"/>
    <s v="Action"/>
    <s v="Drama"/>
    <s v="War"/>
    <m/>
    <n v="0.61382938895402639"/>
    <n v="1110186"/>
    <n v="-11689814"/>
    <n v="12800000"/>
  </r>
  <r>
    <s v="Don Michael Paul"/>
    <n v="98"/>
    <n v="15361537"/>
    <s v="Action|Crime|Thriller"/>
    <x v="1739"/>
    <s v="http://www.imdb.com/title/tt0297162/?ref_=fn_tt_tt_1"/>
    <s v="English"/>
    <s v="Germany"/>
    <n v="13000000"/>
    <n v="2002"/>
    <n v="4.5999999999999996"/>
    <s v="Action"/>
    <s v="Crime"/>
    <s v="Thriller"/>
    <m/>
    <n v="0.61371480852581795"/>
    <n v="15361537"/>
    <n v="2361537"/>
    <n v="13000000"/>
  </r>
  <r>
    <s v="Tyler Perry"/>
    <n v="113"/>
    <n v="51697449"/>
    <s v="Comedy|Drama"/>
    <x v="1740"/>
    <s v="http://www.imdb.com/title/tt1385912/?ref_=fn_tt_tt_1"/>
    <s v="English"/>
    <s v="USA"/>
    <n v="13000000"/>
    <n v="2009"/>
    <n v="4.0999999999999996"/>
    <s v="Comedy"/>
    <s v="Drama"/>
    <m/>
    <m/>
    <n v="0.61363191944705942"/>
    <n v="51697449"/>
    <n v="38697449"/>
    <n v="13000000"/>
  </r>
  <r>
    <s v="Michael Hoffman"/>
    <n v="112"/>
    <n v="6615578"/>
    <s v="Biography|Drama|Romance"/>
    <x v="1741"/>
    <s v="http://www.imdb.com/title/tt0824758/?ref_=fn_tt_tt_1"/>
    <s v="English"/>
    <s v="Germany"/>
    <n v="13000000"/>
    <n v="2009"/>
    <n v="7"/>
    <s v="Biography"/>
    <s v="Drama"/>
    <s v="Romance"/>
    <m/>
    <n v="0.6136673968147226"/>
    <n v="6615578"/>
    <n v="-6384422"/>
    <n v="13000000"/>
  </r>
  <r>
    <s v="Gaspar NoÃ©"/>
    <n v="161"/>
    <n v="336467"/>
    <s v="Drama|Fantasy"/>
    <x v="1742"/>
    <s v="http://www.imdb.com/title/tt1191111/?ref_=fn_tt_tt_1"/>
    <s v="English"/>
    <s v="France"/>
    <n v="13000000"/>
    <n v="2009"/>
    <n v="7.3"/>
    <s v="Drama"/>
    <s v="Fantasy"/>
    <m/>
    <m/>
    <n v="0.61356412132738603"/>
    <n v="336467"/>
    <n v="-12663533"/>
    <n v="13000000"/>
  </r>
  <r>
    <s v="Phyllida Lloyd"/>
    <n v="105"/>
    <n v="29959436"/>
    <s v="Biography|Drama|History"/>
    <x v="1743"/>
    <s v="http://www.imdb.com/title/tt1007029/?ref_=fn_tt_tt_1"/>
    <s v="English"/>
    <s v="UK"/>
    <n v="13000000"/>
    <n v="2011"/>
    <n v="6.4"/>
    <s v="Biography"/>
    <s v="Drama"/>
    <s v="History"/>
    <m/>
    <n v="0.61344813495936312"/>
    <n v="29959436"/>
    <n v="16959436"/>
    <n v="13000000"/>
  </r>
  <r>
    <s v="Barry Levinson"/>
    <n v="121"/>
    <n v="123922370"/>
    <s v="Biography|Comedy|Drama|War"/>
    <x v="1744"/>
    <s v="http://www.imdb.com/title/tt0093105/?ref_=fn_tt_tt_1"/>
    <s v="English"/>
    <s v="USA"/>
    <n v="13000000"/>
    <n v="1987"/>
    <n v="7.3"/>
    <s v="Biography"/>
    <s v="Comedy"/>
    <s v="Drama"/>
    <s v="War"/>
    <n v="0.6134058885495618"/>
    <n v="123922370"/>
    <n v="110922370"/>
    <n v="13000000"/>
  </r>
  <r>
    <s v="Jon M. Chu"/>
    <n v="115"/>
    <n v="73000942"/>
    <s v="Documentary|Music"/>
    <x v="1745"/>
    <s v="http://www.imdb.com/title/tt1702443/?ref_=fn_tt_tt_1"/>
    <s v="English"/>
    <s v="USA"/>
    <n v="13000000"/>
    <n v="2011"/>
    <n v="1.6"/>
    <s v="Documentary"/>
    <s v="Music"/>
    <m/>
    <m/>
    <n v="0.61384209430433145"/>
    <n v="73000942"/>
    <n v="60000942"/>
    <n v="13000000"/>
  </r>
  <r>
    <s v="Darren Aronofsky"/>
    <n v="108"/>
    <n v="106952327"/>
    <s v="Drama|Thriller"/>
    <x v="1746"/>
    <s v="http://www.imdb.com/title/tt0947798/?ref_=fn_tt_tt_1"/>
    <s v="English"/>
    <s v="USA"/>
    <n v="13000000"/>
    <n v="2010"/>
    <n v="8"/>
    <s v="Drama"/>
    <s v="Thriller"/>
    <m/>
    <m/>
    <n v="0.6139732450885963"/>
    <n v="106952327"/>
    <n v="93952327"/>
    <n v="13000000"/>
  </r>
  <r>
    <s v="Francis Ford Coppola"/>
    <n v="220"/>
    <n v="57300000"/>
    <s v="Crime|Drama"/>
    <x v="1747"/>
    <s v="http://www.imdb.com/title/tt0071562/?ref_=fn_tt_tt_1"/>
    <s v="English"/>
    <s v="USA"/>
    <n v="13000000"/>
    <n v="1974"/>
    <n v="9"/>
    <s v="Crime"/>
    <s v="Drama"/>
    <m/>
    <m/>
    <n v="0.61429630033142368"/>
    <n v="57300000"/>
    <n v="44300000"/>
    <n v="13000000"/>
  </r>
  <r>
    <s v="Thomas Carter"/>
    <n v="112"/>
    <n v="91038276"/>
    <s v="Drama|Music|Romance"/>
    <x v="1748"/>
    <s v="http://www.imdb.com/title/tt0206275/?ref_=fn_tt_tt_1"/>
    <s v="English"/>
    <s v="USA"/>
    <n v="13000000"/>
    <n v="2001"/>
    <n v="6.1"/>
    <s v="Drama"/>
    <s v="Music"/>
    <s v="Romance"/>
    <m/>
    <n v="0.61435553540544785"/>
    <n v="91038276"/>
    <n v="78038276"/>
    <n v="13000000"/>
  </r>
  <r>
    <s v="Patricia Riggen"/>
    <n v="109"/>
    <n v="61693523"/>
    <s v="Drama"/>
    <x v="1749"/>
    <s v="http://www.imdb.com/title/tt4257926/?ref_=fn_tt_tt_1"/>
    <s v="English"/>
    <s v="USA"/>
    <n v="13000000"/>
    <n v="2016"/>
    <n v="6.8"/>
    <s v="Drama"/>
    <m/>
    <m/>
    <m/>
    <n v="0.61458315951992182"/>
    <n v="61693523"/>
    <n v="48693523"/>
    <n v="13000000"/>
  </r>
  <r>
    <s v="Danny Leiner"/>
    <n v="83"/>
    <n v="46729374"/>
    <s v="Comedy|Mystery"/>
    <x v="1750"/>
    <s v="http://www.imdb.com/title/tt0242423/?ref_=fn_tt_tt_1"/>
    <s v="English"/>
    <s v="USA"/>
    <n v="13000000"/>
    <n v="2000"/>
    <n v="5.5"/>
    <s v="Comedy"/>
    <s v="Mystery"/>
    <m/>
    <m/>
    <n v="0.61466185277883001"/>
    <n v="46729374"/>
    <n v="33729374"/>
    <n v="13000000"/>
  </r>
  <r>
    <s v="Christopher Cain"/>
    <n v="107"/>
    <n v="44726644"/>
    <s v="Action|Crime|Drama|Thriller|Western"/>
    <x v="1751"/>
    <s v="http://www.imdb.com/title/tt0096487/?ref_=fn_tt_tt_1"/>
    <s v="English"/>
    <s v="USA"/>
    <n v="13000000"/>
    <n v="1988"/>
    <n v="6.8"/>
    <s v="Action"/>
    <s v="Crime"/>
    <s v="Drama"/>
    <s v="Thriller"/>
    <n v="0.61467848668499614"/>
    <n v="44726644"/>
    <n v="31726644"/>
    <n v="13000000"/>
  </r>
  <r>
    <s v="Theodore Melfi"/>
    <n v="102"/>
    <n v="44134898"/>
    <s v="Comedy|Drama"/>
    <x v="1752"/>
    <s v="http://www.imdb.com/title/tt2170593/?ref_=fn_tt_tt_1"/>
    <s v="English"/>
    <s v="USA"/>
    <n v="13000000"/>
    <n v="2014"/>
    <n v="7.3"/>
    <s v="Comedy"/>
    <s v="Drama"/>
    <m/>
    <m/>
    <n v="0.61468754354645783"/>
    <n v="44134898"/>
    <n v="31134898"/>
    <n v="13000000"/>
  </r>
  <r>
    <s v="Ed Decter"/>
    <n v="92"/>
    <n v="28972187"/>
    <s v="Comedy"/>
    <x v="1753"/>
    <s v="http://www.imdb.com/title/tt0241760/?ref_=fn_tt_tt_1"/>
    <s v="English"/>
    <s v="USA"/>
    <n v="13000000"/>
    <n v="2002"/>
    <n v="5.9"/>
    <s v="Comedy"/>
    <m/>
    <m/>
    <m/>
    <n v="0.61469440588741875"/>
    <n v="28972187"/>
    <n v="15972187"/>
    <n v="13000000"/>
  </r>
  <r>
    <s v="Eric Bress"/>
    <n v="120"/>
    <n v="23947"/>
    <s v="Sci-Fi|Thriller"/>
    <x v="1754"/>
    <s v="http://www.imdb.com/title/tt0289879/?ref_=fn_tt_tt_1"/>
    <s v="English"/>
    <s v="USA"/>
    <n v="13000000"/>
    <n v="2004"/>
    <n v="7.7"/>
    <s v="Sci-Fi"/>
    <s v="Thriller"/>
    <m/>
    <m/>
    <n v="0.61464947397661307"/>
    <n v="23947"/>
    <n v="-12976053"/>
    <n v="13000000"/>
  </r>
  <r>
    <s v="Chris Koch"/>
    <n v="89"/>
    <n v="60008303"/>
    <s v="Adventure|Comedy|Family"/>
    <x v="1755"/>
    <s v="http://www.imdb.com/title/tt0184907/?ref_=fn_tt_tt_1"/>
    <s v="English"/>
    <s v="USA"/>
    <n v="13000000"/>
    <n v="2000"/>
    <n v="4.9000000000000004"/>
    <s v="Adventure"/>
    <s v="Comedy"/>
    <s v="Family"/>
    <m/>
    <n v="0.614532392372517"/>
    <n v="60008303"/>
    <n v="47008303"/>
    <n v="13000000"/>
  </r>
  <r>
    <s v="Preston A. Whitmore II"/>
    <n v="117"/>
    <n v="49121934"/>
    <s v="Comedy|Drama|Romance"/>
    <x v="1756"/>
    <s v="http://www.imdb.com/title/tt0937375/?ref_=fn_tt_tt_1"/>
    <s v="English"/>
    <s v="USA"/>
    <n v="13000000"/>
    <n v="2007"/>
    <n v="6.1"/>
    <s v="Comedy"/>
    <s v="Drama"/>
    <s v="Romance"/>
    <m/>
    <n v="0.61460386573056114"/>
    <n v="49121934"/>
    <n v="36121934"/>
    <n v="13000000"/>
  </r>
  <r>
    <s v="Kirk Wong"/>
    <n v="91"/>
    <n v="27052167"/>
    <s v="Action|Comedy|Crime|Thriller"/>
    <x v="1757"/>
    <s v="http://www.imdb.com/title/tt0120609/?ref_=fn_tt_tt_1"/>
    <s v="English"/>
    <s v="USA"/>
    <n v="13000000"/>
    <n v="1998"/>
    <n v="6.1"/>
    <s v="Action"/>
    <s v="Comedy"/>
    <s v="Crime"/>
    <s v="Thriller"/>
    <n v="0.61462990371904702"/>
    <n v="27052167"/>
    <n v="14052167"/>
    <n v="13000000"/>
  </r>
  <r>
    <s v="Bronwen Hughes"/>
    <n v="100"/>
    <n v="26539321"/>
    <s v="Comedy|Drama|Family"/>
    <x v="1758"/>
    <s v="http://www.imdb.com/title/tt0116493/?ref_=fn_tt_tt_1"/>
    <s v="English"/>
    <s v="USA"/>
    <n v="13000000"/>
    <n v="1996"/>
    <n v="5.9"/>
    <s v="Comedy"/>
    <s v="Drama"/>
    <s v="Family"/>
    <m/>
    <n v="0.61457894993536033"/>
    <n v="26539321"/>
    <n v="13539321"/>
    <n v="13000000"/>
  </r>
  <r>
    <s v="John Lafia"/>
    <n v="72"/>
    <n v="28501605"/>
    <s v="Fantasy|Horror"/>
    <x v="1759"/>
    <s v="http://www.imdb.com/title/tt0099253/?ref_=fn_tt_tt_1"/>
    <s v="English"/>
    <s v="USA"/>
    <n v="13000000"/>
    <n v="1990"/>
    <n v="5.7"/>
    <s v="Fantasy"/>
    <s v="Horror"/>
    <m/>
    <m/>
    <n v="0.61452639485995786"/>
    <n v="28501605"/>
    <n v="15501605"/>
    <n v="13000000"/>
  </r>
  <r>
    <s v="Spike Jonze"/>
    <n v="112"/>
    <n v="22858926"/>
    <s v="Comedy|Drama|Fantasy"/>
    <x v="1760"/>
    <s v="http://www.imdb.com/title/tt0120601/?ref_=fn_tt_tt_1"/>
    <s v="English"/>
    <s v="USA"/>
    <n v="13000000"/>
    <n v="1999"/>
    <n v="7.8"/>
    <s v="Comedy"/>
    <s v="Drama"/>
    <s v="Fantasy"/>
    <m/>
    <n v="0.61447976802312909"/>
    <n v="22858926"/>
    <n v="9858926"/>
    <n v="13000000"/>
  </r>
  <r>
    <s v="Dave Green"/>
    <n v="91"/>
    <n v="38916903"/>
    <s v="Adventure|Family|Sci-Fi"/>
    <x v="1761"/>
    <s v="http://www.imdb.com/title/tt2183034/?ref_=fn_tt_tt_1"/>
    <s v="English"/>
    <s v="USA"/>
    <n v="13000000"/>
    <n v="2014"/>
    <n v="5.8"/>
    <s v="Adventure"/>
    <s v="Family"/>
    <s v="Sci-Fi"/>
    <m/>
    <n v="0.61441630969822014"/>
    <n v="38916903"/>
    <n v="25916903"/>
    <n v="13000000"/>
  </r>
  <r>
    <s v="Michael Polish"/>
    <n v="104"/>
    <n v="10996440"/>
    <s v="Adventure|Drama|Sci-Fi"/>
    <x v="1762"/>
    <s v="http://www.imdb.com/title/tt0469263/?ref_=fn_tt_tt_1"/>
    <s v="English"/>
    <s v="USA"/>
    <n v="13000000"/>
    <n v="2006"/>
    <n v="6.3"/>
    <s v="Adventure"/>
    <s v="Drama"/>
    <s v="Sci-Fi"/>
    <m/>
    <n v="0.6144040976423808"/>
    <n v="10996440"/>
    <n v="-2003560"/>
    <n v="13000000"/>
  </r>
  <r>
    <s v="Daisy von Scherler Mayer"/>
    <n v="84"/>
    <n v="8026971"/>
    <s v="Comedy|Romance"/>
    <x v="1763"/>
    <s v="http://www.imdb.com/title/tt0120531/?ref_=fn_tt_tt_1"/>
    <s v="English"/>
    <s v="USA"/>
    <n v="13000000"/>
    <n v="1998"/>
    <n v="3.8"/>
    <s v="Comedy"/>
    <s v="Romance"/>
    <m/>
    <m/>
    <n v="0.61430956751218813"/>
    <n v="8026971"/>
    <n v="-4973029"/>
    <n v="13000000"/>
  </r>
  <r>
    <s v="Lenny Abrahamson"/>
    <n v="118"/>
    <n v="14677654"/>
    <s v="Drama"/>
    <x v="1764"/>
    <s v="http://www.imdb.com/title/tt3170832/?ref_=fn_tt_tt_1"/>
    <s v="English"/>
    <s v="Ireland"/>
    <n v="13000000"/>
    <n v="2015"/>
    <n v="8.3000000000000007"/>
    <s v="Drama"/>
    <m/>
    <m/>
    <m/>
    <n v="0.61420808713901998"/>
    <n v="14677654"/>
    <n v="1677654"/>
    <n v="13000000"/>
  </r>
  <r>
    <s v="Bob Saget"/>
    <n v="82"/>
    <n v="9975684"/>
    <s v="Comedy"/>
    <x v="1765"/>
    <s v="http://www.imdb.com/title/tt0120654/?ref_=fn_tt_tt_1"/>
    <s v="English"/>
    <s v="Canada"/>
    <n v="13000000"/>
    <n v="1998"/>
    <n v="6.4"/>
    <s v="Comedy"/>
    <m/>
    <m/>
    <m/>
    <n v="0.61412229695100296"/>
    <n v="9975684"/>
    <n v="-3024316"/>
    <n v="13000000"/>
  </r>
  <r>
    <s v="John Waters"/>
    <n v="95"/>
    <n v="7881335"/>
    <s v="Comedy|Crime|Thriller"/>
    <x v="1766"/>
    <s v="http://www.imdb.com/title/tt0111127/?ref_=fn_tt_tt_1"/>
    <s v="English"/>
    <s v="USA"/>
    <n v="13000000"/>
    <n v="1994"/>
    <n v="6.7"/>
    <s v="Comedy"/>
    <s v="Crime"/>
    <s v="Thriller"/>
    <m/>
    <n v="0.61402501020795974"/>
    <n v="7881335"/>
    <n v="-5118665"/>
    <n v="13000000"/>
  </r>
  <r>
    <s v="Andrew Fleming"/>
    <n v="94"/>
    <n v="6241697"/>
    <s v="Comedy"/>
    <x v="1767"/>
    <s v="http://www.imdb.com/title/tt0144168/?ref_=fn_tt_tt_1"/>
    <s v="English"/>
    <s v="France"/>
    <n v="13000000"/>
    <n v="1999"/>
    <n v="6.1"/>
    <s v="Comedy"/>
    <m/>
    <m/>
    <m/>
    <n v="0.6139228196465093"/>
    <n v="6241697"/>
    <n v="-6758303"/>
    <n v="13000000"/>
  </r>
  <r>
    <s v="Craig Bolotin"/>
    <n v="99"/>
    <n v="5871603"/>
    <s v="Drama|Thriller"/>
    <x v="1768"/>
    <s v="http://www.imdb.com/title/tt0172726/?ref_=fn_tt_tt_1"/>
    <s v="English"/>
    <s v="USA"/>
    <n v="13000000"/>
    <n v="1999"/>
    <n v="6"/>
    <s v="Drama"/>
    <s v="Thriller"/>
    <m/>
    <m/>
    <n v="0.61381687956292474"/>
    <n v="5871603"/>
    <n v="-7128397"/>
    <n v="13000000"/>
  </r>
  <r>
    <s v="Mark Christopher"/>
    <n v="121"/>
    <n v="16574731"/>
    <s v="Drama|Music"/>
    <x v="1769"/>
    <s v="http://www.imdb.com/title/tt0120577/?ref_=fn_tt_tt_1"/>
    <s v="English"/>
    <s v="USA"/>
    <n v="13000000"/>
    <n v="1998"/>
    <n v="5.8"/>
    <s v="Drama"/>
    <s v="Music"/>
    <m/>
    <m/>
    <n v="0.61370999686992289"/>
    <n v="16574731"/>
    <n v="3574731"/>
    <n v="13000000"/>
  </r>
  <r>
    <s v="Blair Hayes"/>
    <n v="84"/>
    <n v="5002310"/>
    <s v="Adventure|Comedy|Romance|Sci-Fi"/>
    <x v="1770"/>
    <s v="http://www.imdb.com/title/tt0258470/?ref_=fn_tt_tt_1"/>
    <s v="English"/>
    <s v="USA"/>
    <n v="13000000"/>
    <n v="2001"/>
    <n v="5.6"/>
    <s v="Adventure"/>
    <s v="Comedy"/>
    <s v="Romance"/>
    <s v="Sci-Fi"/>
    <n v="0.61362848609563625"/>
    <n v="5002310"/>
    <n v="-7997690"/>
    <n v="13000000"/>
  </r>
  <r>
    <s v="Jez Butterworth"/>
    <n v="93"/>
    <n v="4919896"/>
    <s v="Comedy|Crime|Thriller"/>
    <x v="1771"/>
    <s v="http://www.imdb.com/title/tt0188453/?ref_=fn_tt_tt_1"/>
    <s v="English"/>
    <s v="UK"/>
    <n v="13000000"/>
    <n v="2001"/>
    <n v="6.1"/>
    <s v="Comedy"/>
    <s v="Crime"/>
    <s v="Thriller"/>
    <m/>
    <n v="0.61351947561615205"/>
    <n v="4919896"/>
    <n v="-8080104"/>
    <n v="13000000"/>
  </r>
  <r>
    <s v="Jon Lucas"/>
    <n v="93"/>
    <n v="25675765"/>
    <s v="Comedy"/>
    <x v="1772"/>
    <s v="http://www.imdb.com/title/tt1711425/?ref_=fn_tt_tt_1"/>
    <s v="English"/>
    <s v="USA"/>
    <n v="13000000"/>
    <n v="2013"/>
    <n v="5.9"/>
    <s v="Comedy"/>
    <m/>
    <m/>
    <m/>
    <n v="0.61341014267867289"/>
    <n v="25675765"/>
    <n v="12675765"/>
    <n v="13000000"/>
  </r>
  <r>
    <s v="Olivier Assayas"/>
    <n v="120"/>
    <n v="4857376"/>
    <s v="Comedy|Drama|Romance"/>
    <x v="1773"/>
    <s v="http://www.imdb.com/title/tt0401711/?ref_=fn_tt_tt_1"/>
    <s v="French"/>
    <s v="France"/>
    <n v="13000000"/>
    <n v="2006"/>
    <n v="7.3"/>
    <s v="Comedy"/>
    <s v="Drama"/>
    <s v="Romance"/>
    <m/>
    <n v="0.61335383250753606"/>
    <n v="4857376"/>
    <n v="-8142624"/>
    <n v="13000000"/>
  </r>
  <r>
    <s v="Rod Lurie"/>
    <n v="112"/>
    <n v="3169424"/>
    <s v="Drama|Sport"/>
    <x v="1774"/>
    <s v="http://www.imdb.com/title/tt0416185/?ref_=fn_tt_tt_1"/>
    <s v="English"/>
    <s v="USA"/>
    <n v="13000000"/>
    <n v="2007"/>
    <n v="6.8"/>
    <s v="Drama"/>
    <s v="Sport"/>
    <m/>
    <m/>
    <n v="0.61324411232154341"/>
    <n v="3169424"/>
    <n v="-9830576"/>
    <n v="13000000"/>
  </r>
  <r>
    <s v="Paul Weitz"/>
    <n v="107"/>
    <n v="18004225"/>
    <s v="Comedy|Drama|Romance"/>
    <x v="1775"/>
    <s v="http://www.imdb.com/title/tt1814621/?ref_=fn_tt_tt_1"/>
    <s v="English"/>
    <s v="USA"/>
    <n v="13000000"/>
    <n v="2013"/>
    <n v="5.7"/>
    <s v="Comedy"/>
    <s v="Drama"/>
    <s v="Romance"/>
    <m/>
    <n v="0.61313071504958139"/>
    <n v="18004225"/>
    <n v="5004225"/>
    <n v="13000000"/>
  </r>
  <r>
    <s v="Paul Mazursky"/>
    <n v="91"/>
    <n v="2104000"/>
    <s v="Comedy|Crime|Drama"/>
    <x v="1776"/>
    <s v="http://www.imdb.com/title/tt0116269/?ref_=fn_tt_tt_1"/>
    <s v="English"/>
    <s v="USA"/>
    <n v="13000000"/>
    <n v="1996"/>
    <n v="5.9"/>
    <s v="Comedy"/>
    <s v="Crime"/>
    <s v="Drama"/>
    <m/>
    <n v="0.61305231064567789"/>
    <n v="2104000"/>
    <n v="-10896000"/>
    <n v="13000000"/>
  </r>
  <r>
    <s v="Sidney Lumet"/>
    <n v="125"/>
    <n v="1172769"/>
    <s v="Biography|Comedy|Crime|Drama"/>
    <x v="1777"/>
    <s v="http://www.imdb.com/title/tt0419749/?ref_=fn_tt_tt_1"/>
    <s v="English"/>
    <s v="Germany"/>
    <n v="13000000"/>
    <n v="2006"/>
    <n v="7.1"/>
    <s v="Biography"/>
    <s v="Comedy"/>
    <s v="Crime"/>
    <s v="Drama"/>
    <n v="0.61293646160419679"/>
    <n v="1172769"/>
    <n v="-11827231"/>
    <n v="13000000"/>
  </r>
  <r>
    <s v="Stephen Chbosky"/>
    <n v="102"/>
    <n v="17738570"/>
    <s v="Drama|Romance"/>
    <x v="1778"/>
    <s v="http://www.imdb.com/title/tt1659337/?ref_=fn_tt_tt_1"/>
    <s v="English"/>
    <s v="USA"/>
    <n v="13000000"/>
    <n v="2012"/>
    <n v="8"/>
    <s v="Drama"/>
    <s v="Romance"/>
    <m/>
    <m/>
    <n v="0.61281859304890751"/>
    <n v="17738570"/>
    <n v="4738570"/>
    <n v="13000000"/>
  </r>
  <r>
    <s v="Douglas McGrath"/>
    <n v="118"/>
    <n v="1150403"/>
    <s v="Biography|Crime|Drama"/>
    <x v="1779"/>
    <s v="http://www.imdb.com/title/tt0420609/?ref_=fn_tt_tt_1"/>
    <s v="English"/>
    <s v="USA"/>
    <n v="13000000"/>
    <n v="2006"/>
    <n v="7.1"/>
    <s v="Biography"/>
    <s v="Crime"/>
    <s v="Drama"/>
    <m/>
    <n v="0.61273912089488125"/>
    <n v="1150403"/>
    <n v="-11849597"/>
    <n v="13000000"/>
  </r>
  <r>
    <s v="Joe Cornish"/>
    <n v="88"/>
    <n v="1024175"/>
    <s v="Action|Comedy|Sci-Fi|Thriller"/>
    <x v="1780"/>
    <s v="http://www.imdb.com/title/tt1478964/?ref_=fn_tt_tt_1"/>
    <s v="English"/>
    <s v="UK"/>
    <n v="13000000"/>
    <n v="2011"/>
    <n v="6.6"/>
    <s v="Action"/>
    <s v="Comedy"/>
    <s v="Sci-Fi"/>
    <s v="Thriller"/>
    <n v="0.61262091150707976"/>
    <n v="1024175"/>
    <n v="-11975825"/>
    <n v="13000000"/>
  </r>
  <r>
    <s v="Angelina Jolie Pitt"/>
    <n v="127"/>
    <n v="301305"/>
    <s v="Drama|Romance|War"/>
    <x v="1781"/>
    <s v="http://www.imdb.com/title/tt1714209/?ref_=fn_tt_tt_1"/>
    <s v="Bosnian"/>
    <s v="USA"/>
    <n v="13000000"/>
    <n v="2011"/>
    <n v="4.3"/>
    <s v="Drama"/>
    <s v="Romance"/>
    <s v="War"/>
    <m/>
    <n v="0.61250228700651599"/>
    <n v="301305"/>
    <n v="-12698695"/>
    <n v="13000000"/>
  </r>
  <r>
    <s v="Brad Anderson"/>
    <n v="94"/>
    <n v="51872378"/>
    <s v="Crime|Thriller"/>
    <x v="1782"/>
    <s v="http://www.imdb.com/title/tt1911644/?ref_=fn_tt_tt_1"/>
    <s v="English"/>
    <s v="USA"/>
    <n v="13000000"/>
    <n v="2013"/>
    <n v="6.7"/>
    <s v="Crime"/>
    <s v="Thriller"/>
    <m/>
    <m/>
    <n v="0.61238207733919914"/>
    <n v="51872378"/>
    <n v="38872378"/>
    <n v="13000000"/>
  </r>
  <r>
    <s v="John Stainton"/>
    <n v="90"/>
    <n v="28399192"/>
    <s v="Action|Adventure|Comedy|Family"/>
    <x v="1783"/>
    <s v="http://www.imdb.com/title/tt0305396/?ref_=fn_tt_tt_1"/>
    <s v="English"/>
    <s v="Australia"/>
    <n v="13000000"/>
    <n v="2002"/>
    <n v="5.4"/>
    <s v="Action"/>
    <s v="Adventure"/>
    <s v="Comedy"/>
    <s v="Family"/>
    <n v="0.61241833181160965"/>
    <n v="28399192"/>
    <n v="15399192"/>
    <n v="13000000"/>
  </r>
  <r>
    <s v="Glenn Ficarra"/>
    <n v="102"/>
    <n v="2035566"/>
    <s v="Biography|Comedy|Crime|Drama|Romance"/>
    <x v="1784"/>
    <s v="http://www.imdb.com/title/tt1045772/?ref_=fn_tt_tt_1"/>
    <s v="English"/>
    <s v="France"/>
    <n v="13000000"/>
    <n v="2009"/>
    <n v="6.6"/>
    <s v="Biography"/>
    <s v="Comedy"/>
    <s v="Crime"/>
    <s v="Drama"/>
    <n v="0.61236938583228062"/>
    <n v="2035566"/>
    <n v="-10964434"/>
    <n v="13000000"/>
  </r>
  <r>
    <s v="Tony Scott"/>
    <n v="121"/>
    <n v="12281500"/>
    <s v="Action|Crime|Drama|Romance|Thriller"/>
    <x v="1785"/>
    <s v="http://www.imdb.com/title/tt0108399/?ref_=fn_tt_tt_1"/>
    <s v="English"/>
    <s v="USA"/>
    <n v="13000000"/>
    <n v="1993"/>
    <n v="8"/>
    <s v="Action"/>
    <s v="Crime"/>
    <s v="Drama"/>
    <s v="Romance"/>
    <n v="0.61225228314108082"/>
    <n v="12281500"/>
    <n v="-718500"/>
    <n v="13000000"/>
  </r>
  <r>
    <s v="Michael Winterbottom"/>
    <n v="109"/>
    <n v="214966"/>
    <s v="Crime|Drama|Thriller"/>
    <x v="1786"/>
    <s v="http://www.imdb.com/title/tt0954947/?ref_=fn_tt_tt_1"/>
    <s v="English"/>
    <s v="USA"/>
    <n v="13000000"/>
    <n v="2010"/>
    <n v="6.1"/>
    <s v="Crime"/>
    <s v="Drama"/>
    <s v="Thriller"/>
    <m/>
    <n v="0.61215802350094095"/>
    <n v="214966"/>
    <n v="-12785034"/>
    <n v="13000000"/>
  </r>
  <r>
    <s v="Ernest R. Dickerson"/>
    <n v="92"/>
    <n v="21088568"/>
    <s v="Action|Fantasy|Horror|Thriller"/>
    <x v="1787"/>
    <s v="http://www.imdb.com/title/tt0114608/?ref_=fn_tt_tt_1"/>
    <s v="English"/>
    <s v="USA"/>
    <n v="13000000"/>
    <n v="1995"/>
    <n v="6.7"/>
    <s v="Action"/>
    <s v="Fantasy"/>
    <s v="Horror"/>
    <s v="Thriller"/>
    <n v="0.61203698615036395"/>
    <n v="21088568"/>
    <n v="8088568"/>
    <n v="13000000"/>
  </r>
  <r>
    <s v="Joel Schumacher"/>
    <n v="81"/>
    <n v="46563158"/>
    <s v="Crime|Thriller"/>
    <x v="1788"/>
    <s v="http://www.imdb.com/title/tt0183649/?ref_=fn_tt_tt_1"/>
    <s v="English"/>
    <s v="USA"/>
    <n v="13000000"/>
    <n v="2002"/>
    <n v="7.1"/>
    <s v="Crime"/>
    <s v="Thriller"/>
    <m/>
    <m/>
    <n v="0.61196580926908828"/>
    <n v="46563158"/>
    <n v="33563158"/>
    <n v="13000000"/>
  </r>
  <r>
    <s v="Sam Raimi"/>
    <n v="88"/>
    <n v="11501093"/>
    <s v="Comedy|Fantasy|Horror"/>
    <x v="1789"/>
    <s v="http://www.imdb.com/title/tt0106308/?ref_=fn_tt_tt_1"/>
    <s v="English"/>
    <s v="USA"/>
    <n v="13000000"/>
    <n v="1992"/>
    <n v="7.6"/>
    <s v="Comedy"/>
    <s v="Fantasy"/>
    <s v="Horror"/>
    <m/>
    <n v="0.61198056877919815"/>
    <n v="11501093"/>
    <n v="-1498907"/>
    <n v="13000000"/>
  </r>
  <r>
    <s v="Guy Hamilton"/>
    <n v="125"/>
    <n v="21000000"/>
    <s v="Action|Adventure|Thriller"/>
    <x v="1790"/>
    <s v="http://www.imdb.com/title/tt0071807/?ref_=fn_tt_tt_1"/>
    <s v="English"/>
    <s v="UK"/>
    <n v="13000000"/>
    <n v="1974"/>
    <n v="6.8"/>
    <s v="Action"/>
    <s v="Adventure"/>
    <s v="Thriller"/>
    <m/>
    <n v="0.61188397420505103"/>
    <n v="21000000"/>
    <n v="8000000"/>
    <n v="13000000"/>
  </r>
  <r>
    <s v="Eric Valette"/>
    <n v="94"/>
    <m/>
    <s v="Horror|Sci-Fi|Thriller"/>
    <x v="1791"/>
    <s v="http://www.imdb.com/title/tt1152827/?ref_=fn_tt_tt_1"/>
    <s v="English"/>
    <s v="USA"/>
    <n v="13000000"/>
    <n v="2010"/>
    <n v="3.9"/>
    <s v="Horror"/>
    <s v="Sci-Fi"/>
    <s v="Thriller"/>
    <m/>
    <n v="0.61181232801083618"/>
    <n v="25035665"/>
    <n v="12035665"/>
    <n v="13000000"/>
  </r>
  <r>
    <s v="Sam Miller"/>
    <n v="84"/>
    <n v="52543632"/>
    <s v="Crime|Thriller"/>
    <x v="1792"/>
    <s v="http://www.imdb.com/title/tt2011159/?ref_=fn_tt_tt_1"/>
    <s v="English"/>
    <s v="USA"/>
    <n v="13200000"/>
    <n v="2014"/>
    <n v="5.6"/>
    <s v="Crime"/>
    <s v="Thriller"/>
    <m/>
    <m/>
    <n v="0.61181232801083618"/>
    <n v="52543632"/>
    <n v="39343632"/>
    <n v="13200000"/>
  </r>
  <r>
    <s v="Hyung-rae Shim"/>
    <n v="100"/>
    <n v="163591"/>
    <s v="Comedy"/>
    <x v="1793"/>
    <s v="http://www.imdb.com/title/tt1584131/?ref_=fn_tt_tt_1"/>
    <s v="English"/>
    <s v="South Korea"/>
    <n v="13400000"/>
    <n v="2010"/>
    <n v="3.6"/>
    <s v="Comedy"/>
    <m/>
    <m/>
    <m/>
    <n v="0.61185056345173294"/>
    <n v="163591"/>
    <n v="-13236409"/>
    <n v="13400000"/>
  </r>
  <r>
    <s v="Saul Dibb"/>
    <n v="110"/>
    <n v="13823741"/>
    <s v="Biography|Drama|History|Romance"/>
    <x v="1794"/>
    <s v="http://www.imdb.com/title/tt0864761/?ref_=fn_tt_tt_1"/>
    <s v="English"/>
    <s v="UK"/>
    <n v="13500000"/>
    <n v="2008"/>
    <n v="6.9"/>
    <s v="Biography"/>
    <s v="Drama"/>
    <s v="History"/>
    <s v="Romance"/>
    <n v="0.61172986535349638"/>
    <n v="13823741"/>
    <n v="323741"/>
    <n v="13500000"/>
  </r>
  <r>
    <s v="Giuseppe Tornatore"/>
    <n v="131"/>
    <n v="85433"/>
    <s v="Crime|Drama|Mystery|Romance"/>
    <x v="1795"/>
    <s v="http://www.imdb.com/title/tt1924396/?ref_=fn_tt_tt_1"/>
    <s v="English"/>
    <s v="Italy"/>
    <n v="13500000"/>
    <n v="2013"/>
    <n v="7.8"/>
    <s v="Crime"/>
    <s v="Drama"/>
    <s v="Mystery"/>
    <s v="Romance"/>
    <n v="0.61163928071713192"/>
    <n v="85433"/>
    <n v="-13414567"/>
    <n v="13500000"/>
  </r>
  <r>
    <s v="Guillermo del Toro"/>
    <n v="112"/>
    <n v="37623143"/>
    <s v="Drama|Fantasy|War"/>
    <x v="1796"/>
    <s v="http://www.imdb.com/title/tt0457430/?ref_=fn_tt_tt_1"/>
    <s v="Spanish"/>
    <s v="Spain"/>
    <n v="13500000"/>
    <n v="2006"/>
    <n v="8.1999999999999993"/>
    <s v="Drama"/>
    <s v="Fantasy"/>
    <s v="War"/>
    <m/>
    <n v="0.61151841236587179"/>
    <n v="37623143"/>
    <n v="24123143"/>
    <n v="13500000"/>
  </r>
  <r>
    <s v="Todd Haynes"/>
    <n v="107"/>
    <n v="15854988"/>
    <s v="Drama|Romance"/>
    <x v="1797"/>
    <s v="http://www.imdb.com/title/tt0297884/?ref_=fn_tt_tt_1"/>
    <s v="English"/>
    <s v="USA"/>
    <n v="13500000"/>
    <n v="2002"/>
    <n v="7.4"/>
    <s v="Drama"/>
    <s v="Romance"/>
    <m/>
    <m/>
    <n v="0.61149873067064497"/>
    <n v="15854988"/>
    <n v="2354988"/>
    <n v="13500000"/>
  </r>
  <r>
    <s v="Philip Kaufman"/>
    <n v="124"/>
    <n v="7060876"/>
    <s v="Biography|Drama"/>
    <x v="1798"/>
    <s v="http://www.imdb.com/title/tt0180073/?ref_=fn_tt_tt_1"/>
    <s v="English"/>
    <s v="UK"/>
    <n v="13500000"/>
    <n v="2000"/>
    <n v="7.4"/>
    <s v="Biography"/>
    <s v="Drama"/>
    <m/>
    <m/>
    <n v="0.61141296627220443"/>
    <n v="7060876"/>
    <n v="-6439124"/>
    <n v="13500000"/>
  </r>
  <r>
    <s v="Oliver Hirschbiegel"/>
    <n v="178"/>
    <n v="5501940"/>
    <s v="Biography|Drama|History|War"/>
    <x v="1799"/>
    <s v="http://www.imdb.com/title/tt0363163/?ref_=fn_tt_tt_1"/>
    <s v="German"/>
    <s v="Germany"/>
    <n v="13500000"/>
    <n v="2004"/>
    <n v="8.3000000000000007"/>
    <s v="Biography"/>
    <s v="Drama"/>
    <s v="History"/>
    <s v="War"/>
    <n v="0.61130605631250912"/>
    <n v="5501940"/>
    <n v="-7998060"/>
    <n v="13500000"/>
  </r>
  <r>
    <s v="Oliver Parker"/>
    <n v="100"/>
    <m/>
    <s v="Comedy"/>
    <x v="1800"/>
    <s v="http://www.imdb.com/title/tt0964587/?ref_=fn_tt_tt_1"/>
    <s v="English"/>
    <s v="UK"/>
    <n v="13500000"/>
    <n v="2007"/>
    <n v="5.8"/>
    <s v="Comedy"/>
    <m/>
    <m/>
    <m/>
    <n v="0.61119561025964408"/>
    <n v="25035665"/>
    <n v="11535665"/>
    <n v="13500000"/>
  </r>
  <r>
    <s v="Roland Emmerich"/>
    <n v="129"/>
    <n v="186354"/>
    <s v="Drama"/>
    <x v="1801"/>
    <s v="http://www.imdb.com/title/tt3018070/?ref_=fn_tt_tt_1"/>
    <s v="English"/>
    <s v="USA"/>
    <n v="13500000"/>
    <n v="2015"/>
    <n v="4.5"/>
    <s v="Drama"/>
    <m/>
    <m/>
    <m/>
    <n v="0.61119561025964408"/>
    <n v="186354"/>
    <n v="-13313646"/>
    <n v="13500000"/>
  </r>
  <r>
    <s v="Martin Scorsese"/>
    <n v="119"/>
    <n v="52293982"/>
    <s v="Drama|Sport"/>
    <x v="1802"/>
    <s v="http://www.imdb.com/title/tt0090863/?ref_=fn_tt_tt_1"/>
    <s v="English"/>
    <s v="USA"/>
    <n v="13800000"/>
    <n v="1986"/>
    <n v="7"/>
    <s v="Drama"/>
    <s v="Sport"/>
    <m/>
    <m/>
    <n v="0.61107420839730553"/>
    <n v="52293982"/>
    <n v="38493982"/>
    <n v="13800000"/>
  </r>
  <r>
    <s v="Ted Kotcheff"/>
    <n v="93"/>
    <m/>
    <s v="Action|Adventure|Drama"/>
    <x v="1803"/>
    <s v="http://www.imdb.com/title/tt0083944/?ref_=fn_tt_tt_1"/>
    <s v="English"/>
    <s v="USA"/>
    <n v="14000000"/>
    <n v="1982"/>
    <n v="7.7"/>
    <s v="Action"/>
    <s v="Adventure"/>
    <s v="Drama"/>
    <m/>
    <n v="0.61110914039194963"/>
    <n v="25035665"/>
    <n v="11035665"/>
    <n v="14000000"/>
  </r>
  <r>
    <s v="Ole Bornedal"/>
    <n v="92"/>
    <n v="49122319"/>
    <s v="Horror|Thriller"/>
    <x v="1804"/>
    <s v="http://www.imdb.com/title/tt0431021/?ref_=fn_tt_tt_1"/>
    <s v="English"/>
    <s v="USA"/>
    <n v="14000000"/>
    <n v="2012"/>
    <n v="5.9"/>
    <s v="Horror"/>
    <s v="Thriller"/>
    <m/>
    <m/>
    <n v="0.61110914039194963"/>
    <n v="49122319"/>
    <n v="35122319"/>
    <n v="14000000"/>
  </r>
  <r>
    <s v="Stephen Frears"/>
    <n v="119"/>
    <n v="34700000"/>
    <s v="Drama|Romance"/>
    <x v="1805"/>
    <s v="http://www.imdb.com/title/tt0094947/?ref_=fn_tt_tt_1"/>
    <s v="English"/>
    <s v="USA"/>
    <n v="14000000"/>
    <n v="1988"/>
    <n v="7.7"/>
    <s v="Drama"/>
    <s v="Romance"/>
    <m/>
    <m/>
    <n v="0.61113079298352091"/>
    <n v="34700000"/>
    <n v="20700000"/>
    <n v="14000000"/>
  </r>
  <r>
    <s v="Christian Volckman"/>
    <n v="105"/>
    <n v="63260"/>
    <s v="Action|Animation|Sci-Fi|Thriller"/>
    <x v="1806"/>
    <s v="http://www.imdb.com/title/tt0386741/?ref_=fn_tt_tt_1"/>
    <s v="English"/>
    <s v="France"/>
    <n v="14000000"/>
    <n v="2006"/>
    <n v="6.7"/>
    <s v="Action"/>
    <s v="Animation"/>
    <s v="Sci-Fi"/>
    <s v="Thriller"/>
    <n v="0.61110014999367601"/>
    <n v="63260"/>
    <n v="-13936740"/>
    <n v="14000000"/>
  </r>
  <r>
    <s v="Rodrigo CortÃ©s"/>
    <n v="114"/>
    <m/>
    <s v="Drama|Horror|Mystery|Thriller"/>
    <x v="1807"/>
    <s v="http://www.imdb.com/title/tt1748179/?ref_=fn_tt_tt_1"/>
    <s v="English"/>
    <s v="Spain"/>
    <n v="14000000"/>
    <n v="2012"/>
    <n v="6.2"/>
    <s v="Drama"/>
    <s v="Horror"/>
    <s v="Mystery"/>
    <s v="Thriller"/>
    <n v="0.61097959647994515"/>
    <n v="25035665"/>
    <n v="11035665"/>
    <n v="14000000"/>
  </r>
  <r>
    <s v="Martin Brest"/>
    <n v="105"/>
    <n v="234760500"/>
    <s v="Action|Comedy|Crime"/>
    <x v="1808"/>
    <s v="http://www.imdb.com/title/tt0086960/?ref_=fn_tt_tt_1"/>
    <s v="English"/>
    <s v="USA"/>
    <n v="14000000"/>
    <n v="1984"/>
    <n v="7.3"/>
    <s v="Action"/>
    <s v="Comedy"/>
    <s v="Crime"/>
    <m/>
    <n v="0.61097959647994515"/>
    <n v="234760500"/>
    <n v="220760500"/>
    <n v="14000000"/>
  </r>
  <r>
    <s v="Morten Tyldum"/>
    <n v="114"/>
    <n v="91121452"/>
    <s v="Biography|Drama|Thriller|War"/>
    <x v="1809"/>
    <s v="http://www.imdb.com/title/tt2084970/?ref_=fn_tt_tt_1"/>
    <s v="English"/>
    <s v="UK"/>
    <n v="14000000"/>
    <n v="2014"/>
    <n v="8.1"/>
    <s v="Biography"/>
    <s v="Drama"/>
    <s v="Thriller"/>
    <s v="War"/>
    <n v="0.61246173758629918"/>
    <n v="91121452"/>
    <n v="77121452"/>
    <n v="14000000"/>
  </r>
  <r>
    <s v="Wayne Wang"/>
    <n v="106"/>
    <n v="32645546"/>
    <s v="Comedy|Drama|Family"/>
    <x v="1810"/>
    <s v="http://www.imdb.com/title/tt0317132/?ref_=fn_tt_tt_1"/>
    <s v="English"/>
    <s v="USA"/>
    <n v="14000000"/>
    <n v="2005"/>
    <n v="6.4"/>
    <s v="Comedy"/>
    <s v="Drama"/>
    <s v="Family"/>
    <m/>
    <n v="0.61268694461746576"/>
    <n v="32645546"/>
    <n v="18645546"/>
    <n v="14000000"/>
  </r>
  <r>
    <s v="John Ottman"/>
    <n v="97"/>
    <n v="21468807"/>
    <s v="Horror|Mystery|Thriller"/>
    <x v="1811"/>
    <s v="http://www.imdb.com/title/tt0192731/?ref_=fn_tt_tt_1"/>
    <s v="English"/>
    <s v="USA"/>
    <n v="14000000"/>
    <n v="2000"/>
    <n v="4.0999999999999996"/>
    <s v="Horror"/>
    <s v="Mystery"/>
    <s v="Thriller"/>
    <m/>
    <n v="0.61264993839284998"/>
    <n v="21468807"/>
    <n v="7468807"/>
    <n v="14000000"/>
  </r>
  <r>
    <s v="Adrian Lyne"/>
    <n v="119"/>
    <n v="156645693"/>
    <s v="Drama|Romance|Thriller"/>
    <x v="1812"/>
    <s v="http://www.imdb.com/title/tt0093010/?ref_=fn_tt_tt_1"/>
    <s v="English"/>
    <s v="USA"/>
    <n v="14000000"/>
    <n v="1987"/>
    <n v="6.9"/>
    <s v="Drama"/>
    <s v="Romance"/>
    <s v="Thriller"/>
    <m/>
    <n v="0.61257922212651306"/>
    <n v="156645693"/>
    <n v="142645693"/>
    <n v="14000000"/>
  </r>
  <r>
    <s v="Garry Marshall"/>
    <n v="125"/>
    <n v="178406268"/>
    <s v="Comedy|Romance"/>
    <x v="1813"/>
    <s v="http://www.imdb.com/title/tt0100405/?ref_=fn_tt_tt_1"/>
    <s v="English"/>
    <s v="USA"/>
    <n v="14000000"/>
    <n v="1990"/>
    <n v="6.9"/>
    <s v="Comedy"/>
    <s v="Romance"/>
    <m/>
    <m/>
    <n v="0.61327191341140086"/>
    <n v="178406268"/>
    <n v="164406268"/>
    <n v="14000000"/>
  </r>
  <r>
    <s v="Oliver Stone"/>
    <n v="145"/>
    <n v="70001698"/>
    <s v="Biography|Drama|War"/>
    <x v="1814"/>
    <s v="http://www.imdb.com/title/tt0096969/?ref_=fn_tt_tt_1"/>
    <s v="English"/>
    <s v="USA"/>
    <n v="14000000"/>
    <n v="1989"/>
    <n v="7.2"/>
    <s v="Biography"/>
    <s v="Drama"/>
    <s v="War"/>
    <m/>
    <n v="0.61416162383140249"/>
    <n v="70001698"/>
    <n v="56001698"/>
    <n v="14000000"/>
  </r>
  <r>
    <s v="Sylvain White"/>
    <n v="109"/>
    <n v="61356221"/>
    <s v="Drama|Music|Romance"/>
    <x v="1815"/>
    <s v="http://www.imdb.com/title/tt0775539/?ref_=fn_tt_tt_1"/>
    <s v="English"/>
    <s v="USA"/>
    <n v="14000000"/>
    <n v="2007"/>
    <n v="5.2"/>
    <s v="Drama"/>
    <s v="Music"/>
    <s v="Romance"/>
    <m/>
    <n v="0.61427651141154316"/>
    <n v="61356221"/>
    <n v="47356221"/>
    <n v="14000000"/>
  </r>
  <r>
    <s v="Lewis Gilbert"/>
    <n v="123"/>
    <n v="46800000"/>
    <s v="Action|Adventure|Sci-Fi|Thriller"/>
    <x v="1816"/>
    <s v="http://www.imdb.com/title/tt0076752/?ref_=fn_tt_tt_1"/>
    <s v="English"/>
    <s v="UK"/>
    <n v="14000000"/>
    <n v="1977"/>
    <n v="7.1"/>
    <s v="Action"/>
    <s v="Adventure"/>
    <s v="Sci-Fi"/>
    <s v="Thriller"/>
    <n v="0.61435117945430029"/>
    <n v="46800000"/>
    <n v="32800000"/>
    <n v="14000000"/>
  </r>
  <r>
    <s v="Jamie Blanks"/>
    <n v="99"/>
    <n v="38048637"/>
    <s v="Horror|Mystery|Thriller"/>
    <x v="1817"/>
    <s v="http://www.imdb.com/title/tt0146336/?ref_=fn_tt_tt_1"/>
    <s v="English"/>
    <s v="USA"/>
    <n v="14000000"/>
    <n v="1998"/>
    <n v="5.5"/>
    <s v="Horror"/>
    <s v="Mystery"/>
    <s v="Thriller"/>
    <m/>
    <n v="0.61436514957240385"/>
    <n v="38048637"/>
    <n v="24048637"/>
    <n v="14000000"/>
  </r>
  <r>
    <s v="Randal Kleiser"/>
    <n v="107"/>
    <n v="34793160"/>
    <s v="Adventure|Drama"/>
    <x v="1818"/>
    <s v="http://www.imdb.com/title/tt0103247/?ref_=fn_tt_tt_1"/>
    <s v="English"/>
    <s v="USA"/>
    <n v="14000000"/>
    <n v="1991"/>
    <n v="6.7"/>
    <s v="Adventure"/>
    <s v="Drama"/>
    <m/>
    <m/>
    <n v="0.61434692395463919"/>
    <n v="34793160"/>
    <n v="20793160"/>
    <n v="14000000"/>
  </r>
  <r>
    <s v="Bruce McCulloch"/>
    <n v="81"/>
    <n v="30628981"/>
    <s v="Comedy|Romance"/>
    <x v="1819"/>
    <s v="http://www.imdb.com/title/tt0167427/?ref_=fn_tt_tt_1"/>
    <s v="English"/>
    <s v="USA"/>
    <n v="14000000"/>
    <n v="1999"/>
    <n v="5"/>
    <s v="Comedy"/>
    <s v="Romance"/>
    <m/>
    <m/>
    <n v="0.61431752581362953"/>
    <n v="30628981"/>
    <n v="16628981"/>
    <n v="14000000"/>
  </r>
  <r>
    <s v="Mike Nawrocki"/>
    <n v="82"/>
    <n v="25571351"/>
    <s v="Adventure|Animation|Comedy|Drama|Family|Musical"/>
    <x v="1820"/>
    <s v="http://www.imdb.com/title/tt0298388/?ref_=fn_tt_tt_1"/>
    <s v="English"/>
    <s v="USA"/>
    <n v="14000000"/>
    <n v="2002"/>
    <n v="6.6"/>
    <s v="Adventure"/>
    <s v="Animation"/>
    <s v="Comedy"/>
    <s v="Drama"/>
    <n v="0.61427447416847014"/>
    <n v="25571351"/>
    <n v="11571351"/>
    <n v="14000000"/>
  </r>
  <r>
    <s v="John Singleton"/>
    <n v="109"/>
    <n v="27515786"/>
    <s v="Drama|Romance"/>
    <x v="1821"/>
    <s v="http://www.imdb.com/title/tt0107840/?ref_=fn_tt_tt_1"/>
    <s v="English"/>
    <s v="USA"/>
    <n v="14000000"/>
    <n v="1993"/>
    <n v="5.9"/>
    <s v="Drama"/>
    <s v="Romance"/>
    <m/>
    <m/>
    <n v="0.61421580933393993"/>
    <n v="27515786"/>
    <n v="13515786"/>
    <n v="14000000"/>
  </r>
  <r>
    <s v="Kevin Bray"/>
    <n v="95"/>
    <n v="25482931"/>
    <s v="Action|Comedy|Crime|Thriller"/>
    <x v="1822"/>
    <s v="http://www.imdb.com/title/tt0278295/?ref_=fn_tt_tt_1"/>
    <s v="English"/>
    <s v="USA"/>
    <n v="14000000"/>
    <n v="2002"/>
    <n v="5.7"/>
    <s v="Action"/>
    <s v="Comedy"/>
    <s v="Crime"/>
    <s v="Thriller"/>
    <n v="0.61416293949341982"/>
    <n v="25482931"/>
    <n v="11482931"/>
    <n v="14000000"/>
  </r>
  <r>
    <s v="John Boorman"/>
    <n v="118"/>
    <m/>
    <s v="Horror"/>
    <x v="1823"/>
    <s v="http://www.imdb.com/title/tt0076009/?ref_=fn_tt_tt_1"/>
    <s v="English"/>
    <s v="USA"/>
    <n v="14000000"/>
    <n v="1977"/>
    <n v="3.7"/>
    <s v="Horror"/>
    <m/>
    <m/>
    <m/>
    <n v="0.61410388391776261"/>
    <n v="25035665"/>
    <n v="11035665"/>
    <n v="14000000"/>
  </r>
  <r>
    <s v="Courtney Solomon"/>
    <n v="91"/>
    <n v="16298046"/>
    <s v="Horror|Mystery|Thriller"/>
    <x v="1824"/>
    <s v="http://www.imdb.com/title/tt0429573/?ref_=fn_tt_tt_1"/>
    <s v="English"/>
    <s v="UK"/>
    <n v="14000000"/>
    <n v="2005"/>
    <n v="5"/>
    <s v="Horror"/>
    <s v="Mystery"/>
    <s v="Thriller"/>
    <m/>
    <n v="0.61410388391776261"/>
    <n v="16298046"/>
    <n v="2298046"/>
    <n v="14000000"/>
  </r>
  <r>
    <s v="David Zucker"/>
    <n v="90"/>
    <n v="15549702"/>
    <s v="Comedy|Romance"/>
    <x v="1825"/>
    <s v="http://www.imdb.com/title/tt0270980/?ref_=fn_tt_tt_1"/>
    <s v="English"/>
    <s v="USA"/>
    <n v="14000000"/>
    <n v="2003"/>
    <n v="4.5999999999999996"/>
    <s v="Comedy"/>
    <s v="Romance"/>
    <m/>
    <m/>
    <n v="0.61401924940165897"/>
    <n v="15549702"/>
    <n v="1549702"/>
    <n v="14000000"/>
  </r>
  <r>
    <s v="David Twohy"/>
    <n v="108"/>
    <n v="15483540"/>
    <s v="Adventure|Mystery|Thriller"/>
    <x v="1826"/>
    <s v="http://www.imdb.com/title/tt0971209/?ref_=fn_tt_tt_1"/>
    <s v="English"/>
    <s v="USA"/>
    <n v="14000000"/>
    <n v="2009"/>
    <n v="6.5"/>
    <s v="Adventure"/>
    <s v="Mystery"/>
    <s v="Thriller"/>
    <m/>
    <n v="0.61393258676374751"/>
    <n v="15483540"/>
    <n v="1483540"/>
    <n v="14000000"/>
  </r>
  <r>
    <s v="Rick Famuyiwa"/>
    <n v="103"/>
    <n v="20246959"/>
    <s v="Comedy|Romance"/>
    <x v="1827"/>
    <s v="http://www.imdb.com/title/tt1305583/?ref_=fn_tt_tt_1"/>
    <s v="English"/>
    <s v="USA"/>
    <n v="14000000"/>
    <n v="2010"/>
    <n v="4.9000000000000004"/>
    <s v="Comedy"/>
    <s v="Romance"/>
    <m/>
    <m/>
    <n v="0.61384564551266008"/>
    <n v="20246959"/>
    <n v="6246959"/>
    <n v="14000000"/>
  </r>
  <r>
    <s v="Alan Cohn"/>
    <n v="96"/>
    <n v="15062898"/>
    <s v="Comedy"/>
    <x v="1828"/>
    <s v="http://www.imdb.com/title/tt0118301/?ref_=fn_tt_tt_1"/>
    <s v="English"/>
    <s v="USA"/>
    <n v="14000000"/>
    <n v="1998"/>
    <n v="6"/>
    <s v="Comedy"/>
    <m/>
    <m/>
    <m/>
    <n v="0.61377124125662774"/>
    <n v="15062898"/>
    <n v="1062898"/>
    <n v="14000000"/>
  </r>
  <r>
    <s v="Martin Scorsese"/>
    <n v="136"/>
    <m/>
    <s v="Drama|Music|Musical|Romance"/>
    <x v="1829"/>
    <s v="http://www.imdb.com/title/tt0076451/?ref_=fn_tt_tt_1"/>
    <s v="English"/>
    <s v="USA"/>
    <n v="14000000"/>
    <n v="1977"/>
    <n v="6.7"/>
    <s v="Drama"/>
    <s v="Music"/>
    <s v="Musical"/>
    <s v="Romance"/>
    <n v="0.6136830182803078"/>
    <n v="25035665"/>
    <n v="11035665"/>
    <n v="14000000"/>
  </r>
  <r>
    <s v="Spike Lee"/>
    <n v="115"/>
    <n v="13640000"/>
    <s v="Comedy|Drama"/>
    <x v="1830"/>
    <s v="http://www.imdb.com/title/tt0109504/?ref_=fn_tt_tt_1"/>
    <s v="English"/>
    <s v="USA"/>
    <n v="14000000"/>
    <n v="1994"/>
    <n v="6.9"/>
    <s v="Comedy"/>
    <s v="Drama"/>
    <m/>
    <m/>
    <n v="0.6136830182803078"/>
    <n v="13640000"/>
    <n v="-360000"/>
    <n v="14000000"/>
  </r>
  <r>
    <s v="Emilio Estevez"/>
    <n v="112"/>
    <n v="11204499"/>
    <s v="Drama|History"/>
    <x v="1831"/>
    <s v="http://www.imdb.com/title/tt0308055/?ref_=fn_tt_tt_1"/>
    <s v="English"/>
    <s v="USA"/>
    <n v="14000000"/>
    <n v="2006"/>
    <n v="7"/>
    <s v="Drama"/>
    <s v="History"/>
    <m/>
    <m/>
    <n v="0.61359111207301542"/>
    <n v="11204499"/>
    <n v="-2795501"/>
    <n v="14000000"/>
  </r>
  <r>
    <s v="Mark Waters"/>
    <n v="86"/>
    <n v="10397365"/>
    <s v="Comedy|Mystery|Romance"/>
    <x v="1832"/>
    <s v="http://www.imdb.com/title/tt0192111/?ref_=fn_tt_tt_1"/>
    <s v="English"/>
    <s v="USA"/>
    <n v="14000000"/>
    <n v="2001"/>
    <n v="5.4"/>
    <s v="Comedy"/>
    <s v="Mystery"/>
    <s v="Romance"/>
    <m/>
    <n v="0.61349317037761231"/>
    <n v="10397365"/>
    <n v="-3602635"/>
    <n v="14000000"/>
  </r>
  <r>
    <s v="Josh Schwartz"/>
    <n v="86"/>
    <n v="9402410"/>
    <s v="Adventure|Comedy"/>
    <x v="1833"/>
    <s v="http://www.imdb.com/title/tt1663143/?ref_=fn_tt_tt_1"/>
    <s v="English"/>
    <s v="USA"/>
    <n v="14000000"/>
    <n v="2012"/>
    <n v="5.4"/>
    <s v="Adventure"/>
    <s v="Comedy"/>
    <m/>
    <m/>
    <n v="0.61339319275883442"/>
    <n v="9402410"/>
    <n v="-4597590"/>
    <n v="14000000"/>
  </r>
  <r>
    <s v="Tony Goldwyn"/>
    <n v="107"/>
    <n v="4741987"/>
    <s v="Drama"/>
    <x v="1834"/>
    <s v="http://www.imdb.com/title/tt0120613/?ref_=fn_tt_tt_1"/>
    <s v="English"/>
    <s v="USA"/>
    <n v="14000000"/>
    <n v="1999"/>
    <n v="6.6"/>
    <s v="Drama"/>
    <m/>
    <m/>
    <m/>
    <n v="0.61329076801828319"/>
    <n v="4741987"/>
    <n v="-9258013"/>
    <n v="14000000"/>
  </r>
  <r>
    <s v="Phillip Noyce"/>
    <n v="98"/>
    <n v="4291965"/>
    <s v="Biography|Drama|History"/>
    <x v="1835"/>
    <s v="http://www.imdb.com/title/tt0437232/?ref_=fn_tt_tt_1"/>
    <s v="English"/>
    <s v="France"/>
    <n v="14000000"/>
    <n v="2006"/>
    <n v="6.7"/>
    <s v="Biography"/>
    <s v="Drama"/>
    <s v="History"/>
    <m/>
    <n v="0.61317791799768639"/>
    <n v="4291965"/>
    <n v="-9708035"/>
    <n v="14000000"/>
  </r>
  <r>
    <s v="Stephen Carpenter"/>
    <n v="84"/>
    <n v="3100650"/>
    <s v="Drama|Horror|Mystery|Thriller"/>
    <x v="1836"/>
    <s v="http://www.imdb.com/title/tt0218619/?ref_=fn_tt_tt_1"/>
    <s v="English"/>
    <s v="USA"/>
    <n v="14000000"/>
    <n v="2001"/>
    <n v="3.9"/>
    <s v="Drama"/>
    <s v="Horror"/>
    <s v="Mystery"/>
    <s v="Thriller"/>
    <n v="0.61306396593161527"/>
    <n v="3100650"/>
    <n v="-10899350"/>
    <n v="14000000"/>
  </r>
  <r>
    <s v="James Ivory"/>
    <n v="139"/>
    <n v="2474000"/>
    <s v="Biography|Drama|History|Romance"/>
    <x v="1837"/>
    <s v="http://www.imdb.com/title/tt0113463/?ref_=fn_tt_tt_1"/>
    <s v="English"/>
    <s v="France"/>
    <n v="14000000"/>
    <n v="1995"/>
    <n v="5.7"/>
    <s v="Biography"/>
    <s v="Drama"/>
    <s v="History"/>
    <s v="Romance"/>
    <n v="0.61294739180227054"/>
    <n v="2474000"/>
    <n v="-11526000"/>
    <n v="14000000"/>
  </r>
  <r>
    <s v="James Fargo"/>
    <n v="127"/>
    <n v="1000000"/>
    <s v="Action|Adventure|History"/>
    <x v="1838"/>
    <s v="http://www.imdb.com/title/tt0077296/?ref_=fn_tt_tt_1"/>
    <s v="English"/>
    <s v="Iran"/>
    <n v="14000000"/>
    <n v="1978"/>
    <n v="6.5"/>
    <s v="Action"/>
    <s v="Adventure"/>
    <s v="History"/>
    <m/>
    <n v="0.6128293809955434"/>
    <n v="1000000"/>
    <n v="-13000000"/>
    <n v="14000000"/>
  </r>
  <r>
    <s v="Kenneth Lonergan"/>
    <n v="186"/>
    <n v="46495"/>
    <s v="Drama"/>
    <x v="1839"/>
    <s v="http://www.imdb.com/title/tt0466893/?ref_=fn_tt_tt_1"/>
    <s v="English"/>
    <s v="USA"/>
    <n v="14000000"/>
    <n v="2011"/>
    <n v="6.5"/>
    <s v="Drama"/>
    <m/>
    <m/>
    <m/>
    <n v="0.6127082728959673"/>
    <n v="46495"/>
    <n v="-13953505"/>
    <n v="14000000"/>
  </r>
  <r>
    <s v="Rob Reiner"/>
    <n v="90"/>
    <n v="1752214"/>
    <s v="Comedy|Drama|Romance"/>
    <x v="1840"/>
    <s v="http://www.imdb.com/title/tt0817177/?ref_=fn_tt_tt_1"/>
    <s v="English"/>
    <s v="USA"/>
    <n v="14000000"/>
    <n v="2010"/>
    <n v="7.7"/>
    <s v="Comedy"/>
    <s v="Drama"/>
    <s v="Romance"/>
    <m/>
    <n v="0.61258514349861082"/>
    <n v="1752214"/>
    <n v="-12247786"/>
    <n v="14000000"/>
  </r>
  <r>
    <s v="Ang Lee"/>
    <n v="134"/>
    <n v="83025853"/>
    <s v="Drama|Romance"/>
    <x v="1841"/>
    <s v="http://www.imdb.com/title/tt0388795/?ref_=fn_tt_tt_1"/>
    <s v="English"/>
    <s v="USA"/>
    <n v="14000000"/>
    <n v="2005"/>
    <n v="7.7"/>
    <s v="Drama"/>
    <s v="Romance"/>
    <m/>
    <m/>
    <n v="0.61246517361708885"/>
    <n v="83025853"/>
    <n v="69025853"/>
    <n v="14000000"/>
  </r>
  <r>
    <s v="Steve Pink"/>
    <n v="99"/>
    <n v="12282677"/>
    <s v="Comedy|Sci-Fi"/>
    <x v="1842"/>
    <s v="http://www.imdb.com/title/tt2637294/?ref_=fn_tt_tt_1"/>
    <s v="English"/>
    <s v="USA"/>
    <n v="14000000"/>
    <n v="2015"/>
    <n v="5.0999999999999996"/>
    <s v="Comedy"/>
    <s v="Sci-Fi"/>
    <m/>
    <m/>
    <n v="0.61264809240925977"/>
    <n v="12282677"/>
    <n v="-1717323"/>
    <n v="14000000"/>
  </r>
  <r>
    <s v="John Stockwell"/>
    <n v="135"/>
    <n v="16929123"/>
    <s v="Drama|Romance"/>
    <x v="1843"/>
    <s v="http://www.imdb.com/title/tt0250224/?ref_=fn_tt_tt_1"/>
    <s v="English"/>
    <s v="USA"/>
    <n v="14000000"/>
    <n v="2001"/>
    <n v="6.5"/>
    <s v="Drama"/>
    <s v="Romance"/>
    <m/>
    <m/>
    <n v="0.61255135239049907"/>
    <n v="16929123"/>
    <n v="2929123"/>
    <n v="14000000"/>
  </r>
  <r>
    <s v="Wolfgang Petersen"/>
    <n v="293"/>
    <n v="11433134"/>
    <s v="Adventure|Drama|Thriller|War"/>
    <x v="1844"/>
    <s v="http://www.imdb.com/title/tt0082096/?ref_=fn_tt_tt_1"/>
    <s v="German"/>
    <s v="West Germany"/>
    <n v="14000000"/>
    <n v="1981"/>
    <n v="8.4"/>
    <s v="Adventure"/>
    <s v="Drama"/>
    <s v="Thriller"/>
    <s v="War"/>
    <n v="0.61246632273538926"/>
    <n v="11433134"/>
    <n v="-2566866"/>
    <n v="14000000"/>
  </r>
  <r>
    <s v="Oliver Parker"/>
    <n v="97"/>
    <n v="18535191"/>
    <s v="Comedy|Romance"/>
    <x v="1845"/>
    <s v="http://www.imdb.com/title/tt0122541/?ref_=fn_tt_tt_1"/>
    <s v="English"/>
    <s v="UK"/>
    <n v="14000000"/>
    <n v="1999"/>
    <n v="6.9"/>
    <s v="Comedy"/>
    <s v="Romance"/>
    <m/>
    <m/>
    <n v="0.61236727112936618"/>
    <n v="18535191"/>
    <n v="4535191"/>
    <n v="14000000"/>
  </r>
  <r>
    <s v="Franklin J. Schaffner"/>
    <n v="118"/>
    <n v="800000"/>
    <s v="Adventure|Mystery|Thriller"/>
    <x v="1846"/>
    <s v="http://www.imdb.com/title/tt0083113/?ref_=fn_tt_tt_1"/>
    <s v="English"/>
    <s v="USA"/>
    <n v="14000000"/>
    <n v="1981"/>
    <n v="5.2"/>
    <s v="Adventure"/>
    <s v="Mystery"/>
    <s v="Thriller"/>
    <m/>
    <n v="0.61228632740919375"/>
    <n v="800000"/>
    <n v="-13200000"/>
    <n v="14000000"/>
  </r>
  <r>
    <s v="Barry Levinson"/>
    <n v="103"/>
    <n v="75078"/>
    <s v="Comedy"/>
    <x v="1847"/>
    <s v="http://www.imdb.com/title/tt0218182/?ref_=fn_tt_tt_1"/>
    <s v="English"/>
    <s v="USA"/>
    <n v="14000000"/>
    <n v="2000"/>
    <n v="6.3"/>
    <s v="Comedy"/>
    <m/>
    <m/>
    <m/>
    <n v="0.61216372234793337"/>
    <n v="75078"/>
    <n v="-13924922"/>
    <n v="14000000"/>
  </r>
  <r>
    <s v="James Dodson"/>
    <n v="106"/>
    <n v="115504"/>
    <s v="Comedy|Drama|Romance"/>
    <x v="1848"/>
    <s v="http://www.imdb.com/title/tt1049405/?ref_=fn_tt_tt_1"/>
    <s v="English"/>
    <s v="UK"/>
    <n v="14000000"/>
    <n v="2008"/>
    <n v="6.2"/>
    <s v="Comedy"/>
    <s v="Drama"/>
    <s v="Romance"/>
    <m/>
    <n v="0.6120395262801841"/>
    <n v="115504"/>
    <n v="-13884496"/>
    <n v="14000000"/>
  </r>
  <r>
    <s v="James Cox"/>
    <n v="97"/>
    <m/>
    <s v="Crime|Drama"/>
    <x v="1849"/>
    <s v="http://www.imdb.com/title/tt0165361/?ref_=fn_tt_tt_1"/>
    <s v="English"/>
    <s v="USA"/>
    <n v="14000000"/>
    <n v="2002"/>
    <n v="6.3"/>
    <s v="Crime"/>
    <s v="Drama"/>
    <m/>
    <m/>
    <n v="0.61191522881642157"/>
    <n v="25035665"/>
    <n v="11035665"/>
    <n v="14000000"/>
  </r>
  <r>
    <s v="Lars von Trier"/>
    <n v="139"/>
    <n v="74205"/>
    <s v="Drama"/>
    <x v="1850"/>
    <s v="http://www.imdb.com/title/tt0342735/?ref_=fn_tt_tt_1"/>
    <s v="English"/>
    <s v="Denmark"/>
    <n v="14200000"/>
    <n v="2005"/>
    <n v="7.4"/>
    <s v="Drama"/>
    <m/>
    <m/>
    <m/>
    <n v="0.61191522881642157"/>
    <n v="74205"/>
    <n v="-14125795"/>
    <n v="14200000"/>
  </r>
  <r>
    <s v="Clint Eastwood"/>
    <n v="131"/>
    <n v="101157447"/>
    <s v="Drama|Western"/>
    <x v="1851"/>
    <s v="http://www.imdb.com/title/tt0105695/?ref_=fn_tt_tt_1"/>
    <s v="English"/>
    <s v="USA"/>
    <n v="14400000"/>
    <n v="1992"/>
    <n v="8.3000000000000007"/>
    <s v="Drama"/>
    <s v="Western"/>
    <m/>
    <m/>
    <n v="0.61179127877835315"/>
    <n v="101157447"/>
    <n v="86757447"/>
    <n v="14400000"/>
  </r>
  <r>
    <s v="Baz Luhrmann"/>
    <n v="120"/>
    <n v="46338728"/>
    <s v="Drama|Romance"/>
    <x v="1852"/>
    <s v="http://www.imdb.com/title/tt0117509/?ref_=fn_tt_tt_1"/>
    <s v="English"/>
    <s v="USA"/>
    <n v="14500000"/>
    <n v="1996"/>
    <n v="6.8"/>
    <s v="Drama"/>
    <s v="Romance"/>
    <m/>
    <m/>
    <n v="0.6120773665155842"/>
    <n v="46338728"/>
    <n v="31838728"/>
    <n v="14500000"/>
  </r>
  <r>
    <s v="Peter Cousens"/>
    <n v="94"/>
    <m/>
    <s v="Drama|Family|Music"/>
    <x v="1853"/>
    <s v="http://www.imdb.com/title/tt2584018/?ref_=fn_tt_tt_1"/>
    <s v="English"/>
    <s v="USA"/>
    <n v="14500000"/>
    <n v="2014"/>
    <n v="6.2"/>
    <s v="Drama"/>
    <s v="Family"/>
    <s v="Music"/>
    <m/>
    <n v="0.61208704974764683"/>
    <n v="25035665"/>
    <n v="10535665"/>
    <n v="14500000"/>
  </r>
  <r>
    <s v="Harold Ramis"/>
    <n v="101"/>
    <n v="70906973"/>
    <s v="Comedy|Fantasy|Romance"/>
    <x v="1854"/>
    <s v="http://www.imdb.com/title/tt0107048/?ref_=fn_tt_tt_1"/>
    <s v="English"/>
    <s v="USA"/>
    <n v="14600000"/>
    <n v="1993"/>
    <n v="8.1"/>
    <s v="Comedy"/>
    <s v="Fantasy"/>
    <s v="Romance"/>
    <m/>
    <n v="0.61208704974764683"/>
    <n v="70906973"/>
    <n v="56306973"/>
    <n v="14600000"/>
  </r>
  <r>
    <s v="Gregory Jacobs"/>
    <n v="115"/>
    <n v="66009973"/>
    <s v="Comedy|Drama|Music"/>
    <x v="1855"/>
    <s v="http://www.imdb.com/title/tt2268016/?ref_=fn_tt_tt_1"/>
    <s v="English"/>
    <s v="USA"/>
    <n v="14800000"/>
    <n v="2015"/>
    <n v="5.7"/>
    <s v="Comedy"/>
    <s v="Drama"/>
    <s v="Music"/>
    <m/>
    <n v="0.61220399648973112"/>
    <n v="66009973"/>
    <n v="51209973"/>
    <n v="14800000"/>
  </r>
  <r>
    <s v="John Carpenter"/>
    <n v="109"/>
    <n v="13782838"/>
    <s v="Horror|Mystery|Sci-Fi"/>
    <x v="1856"/>
    <s v="http://www.imdb.com/title/tt0084787/?ref_=fn_tt_tt_1"/>
    <s v="English"/>
    <s v="USA"/>
    <n v="15000000"/>
    <n v="1982"/>
    <n v="8.1999999999999993"/>
    <s v="Horror"/>
    <s v="Mystery"/>
    <s v="Sci-Fi"/>
    <m/>
    <n v="0.61229660924295393"/>
    <n v="13782838"/>
    <n v="-1217162"/>
    <n v="15000000"/>
  </r>
  <r>
    <s v="Richard Eyre"/>
    <n v="92"/>
    <n v="17508670"/>
    <s v="Crime|Drama|Romance|Thriller"/>
    <x v="1857"/>
    <s v="http://www.imdb.com/title/tt0465551/?ref_=fn_tt_tt_1"/>
    <s v="English"/>
    <s v="UK"/>
    <n v="15000000"/>
    <n v="2006"/>
    <n v="7.4"/>
    <s v="Crime"/>
    <s v="Drama"/>
    <s v="Romance"/>
    <s v="Thriller"/>
    <n v="0.61220393810147655"/>
    <n v="17508670"/>
    <n v="2508670"/>
    <n v="15000000"/>
  </r>
  <r>
    <s v="Joel Schumacher"/>
    <n v="112"/>
    <n v="4485485"/>
    <s v="Comedy|Crime|Drama"/>
    <x v="1858"/>
    <s v="http://www.imdb.com/title/tt0155711/?ref_=fn_tt_tt_1"/>
    <s v="English"/>
    <s v="USA"/>
    <n v="15000000"/>
    <n v="1999"/>
    <n v="6.4"/>
    <s v="Comedy"/>
    <s v="Crime"/>
    <s v="Drama"/>
    <m/>
    <n v="0.61212044812883248"/>
    <n v="4485485"/>
    <n v="-10514515"/>
    <n v="15000000"/>
  </r>
  <r>
    <s v="Fernando Meirelles"/>
    <n v="129"/>
    <n v="33565375"/>
    <s v="Drama|Mystery|Romance|Thriller"/>
    <x v="1859"/>
    <s v="http://www.imdb.com/title/tt0387131/?ref_=fn_tt_tt_1"/>
    <s v="English"/>
    <s v="UK"/>
    <n v="15000000"/>
    <n v="2005"/>
    <n v="7.5"/>
    <s v="Drama"/>
    <s v="Mystery"/>
    <s v="Romance"/>
    <s v="Thriller"/>
    <n v="0.61200690185052276"/>
    <n v="33565375"/>
    <n v="18565375"/>
    <n v="15000000"/>
  </r>
  <r>
    <s v="Jeffrey W. Byrd"/>
    <n v="95"/>
    <n v="4006906"/>
    <s v="Comedy|Crime"/>
    <x v="1860"/>
    <s v="http://www.imdb.com/title/tt0388183/?ref_=fn_tt_tt_1"/>
    <s v="English"/>
    <s v="USA"/>
    <n v="15000000"/>
    <n v="2005"/>
    <n v="4.0999999999999996"/>
    <s v="Comedy"/>
    <s v="Crime"/>
    <m/>
    <m/>
    <n v="0.61197011704547644"/>
    <n v="4006906"/>
    <n v="-10993094"/>
    <n v="15000000"/>
  </r>
  <r>
    <s v="Sean Penn"/>
    <n v="148"/>
    <n v="18352454"/>
    <s v="Adventure|Biography|Drama"/>
    <x v="1861"/>
    <s v="http://www.imdb.com/title/tt0758758/?ref_=fn_tt_tt_1"/>
    <s v="English"/>
    <s v="USA"/>
    <n v="15000000"/>
    <n v="2007"/>
    <n v="8.1999999999999993"/>
    <s v="Adventure"/>
    <s v="Biography"/>
    <s v="Drama"/>
    <m/>
    <n v="0.61185534769877825"/>
    <n v="18352454"/>
    <n v="3352454"/>
    <n v="15000000"/>
  </r>
  <r>
    <s v="David Cronenberg"/>
    <n v="99"/>
    <n v="5702083"/>
    <s v="Biography|Drama|Thriller"/>
    <x v="1862"/>
    <s v="http://www.imdb.com/title/tt1571222/?ref_=fn_tt_tt_1"/>
    <s v="English"/>
    <s v="UK"/>
    <n v="15000000"/>
    <n v="2011"/>
    <n v="6.5"/>
    <s v="Biography"/>
    <s v="Drama"/>
    <s v="Thriller"/>
    <m/>
    <n v="0.61177361070989755"/>
    <n v="5702083"/>
    <n v="-9297917"/>
    <n v="15000000"/>
  </r>
  <r>
    <s v="Wes Craven"/>
    <n v="103"/>
    <n v="103001286"/>
    <s v="Horror|Mystery"/>
    <x v="1863"/>
    <s v="http://www.imdb.com/title/tt0117571/?ref_=fn_tt_tt_1"/>
    <s v="English"/>
    <s v="USA"/>
    <n v="15000000"/>
    <n v="1996"/>
    <n v="7.2"/>
    <s v="Horror"/>
    <s v="Mystery"/>
    <m/>
    <m/>
    <n v="0.61166201502559658"/>
    <n v="103001286"/>
    <n v="88001286"/>
    <n v="15000000"/>
  </r>
  <r>
    <s v="Lee Tamahori"/>
    <n v="109"/>
    <n v="1357042"/>
    <s v="Biography|Drama|Thriller"/>
    <x v="1864"/>
    <s v="http://www.imdb.com/title/tt1270262/?ref_=fn_tt_tt_1"/>
    <s v="English"/>
    <s v="Belgium"/>
    <n v="15000000"/>
    <n v="2011"/>
    <n v="7.1"/>
    <s v="Biography"/>
    <s v="Drama"/>
    <s v="Thriller"/>
    <m/>
    <n v="0.61195548451085391"/>
    <n v="1357042"/>
    <n v="-13642958"/>
    <n v="15000000"/>
  </r>
  <r>
    <s v="George A. Romero"/>
    <n v="97"/>
    <n v="20433940"/>
    <s v="Horror"/>
    <x v="1865"/>
    <s v="http://www.imdb.com/title/tt0418819/?ref_=fn_tt_tt_1"/>
    <s v="English"/>
    <s v="Canada"/>
    <n v="15000000"/>
    <n v="2005"/>
    <n v="6.2"/>
    <s v="Horror"/>
    <m/>
    <m/>
    <m/>
    <n v="0.61183513164540226"/>
    <n v="20433940"/>
    <n v="5433940"/>
    <n v="15000000"/>
  </r>
  <r>
    <s v="John McTiernan"/>
    <n v="107"/>
    <n v="59735548"/>
    <s v="Action|Horror|Sci-Fi"/>
    <x v="1866"/>
    <s v="http://www.imdb.com/title/tt0093773/?ref_=fn_tt_tt_1"/>
    <s v="English"/>
    <s v="USA"/>
    <n v="15000000"/>
    <n v="1987"/>
    <n v="7.8"/>
    <s v="Action"/>
    <s v="Horror"/>
    <s v="Sci-Fi"/>
    <m/>
    <n v="0.61175867266318518"/>
    <n v="59735548"/>
    <n v="44735548"/>
    <n v="15000000"/>
  </r>
  <r>
    <s v="Paul Greengrass"/>
    <n v="111"/>
    <n v="31471430"/>
    <s v="Drama|History|Thriller"/>
    <x v="1867"/>
    <s v="http://www.imdb.com/title/tt0475276/?ref_=fn_tt_tt_1"/>
    <s v="English"/>
    <s v="USA"/>
    <n v="15000000"/>
    <n v="2006"/>
    <n v="7.6"/>
    <s v="Drama"/>
    <s v="History"/>
    <s v="Thriller"/>
    <m/>
    <n v="0.61182208683152262"/>
    <n v="31471430"/>
    <n v="16471430"/>
    <n v="15000000"/>
  </r>
  <r>
    <s v="Alexandre Aja"/>
    <n v="108"/>
    <n v="41777564"/>
    <s v="Horror"/>
    <x v="1868"/>
    <s v="http://www.imdb.com/title/tt0454841/?ref_=fn_tt_tt_1"/>
    <s v="English"/>
    <s v="USA"/>
    <n v="15000000"/>
    <n v="2006"/>
    <n v="6.4"/>
    <s v="Horror"/>
    <m/>
    <m/>
    <m/>
    <n v="0.61177818441944476"/>
    <n v="41777564"/>
    <n v="26777564"/>
    <n v="15000000"/>
  </r>
  <r>
    <s v="Oliver Stone"/>
    <n v="126"/>
    <n v="43848100"/>
    <s v="Crime|Drama"/>
    <x v="1869"/>
    <s v="http://www.imdb.com/title/tt0094291/?ref_=fn_tt_tt_1"/>
    <s v="English"/>
    <s v="USA"/>
    <n v="15000000"/>
    <n v="1987"/>
    <n v="7.4"/>
    <s v="Crime"/>
    <s v="Drama"/>
    <m/>
    <m/>
    <n v="0.61176946179404645"/>
    <n v="43848100"/>
    <n v="28848100"/>
    <n v="15000000"/>
  </r>
  <r>
    <s v="Vadim Perelman"/>
    <n v="126"/>
    <n v="13005485"/>
    <s v="Drama"/>
    <x v="1870"/>
    <s v="http://www.imdb.com/title/tt0315983/?ref_=fn_tt_tt_1"/>
    <s v="English"/>
    <s v="USA"/>
    <n v="15000000"/>
    <n v="2003"/>
    <n v="7.6"/>
    <s v="Drama"/>
    <m/>
    <m/>
    <m/>
    <n v="0.61176837051065647"/>
    <n v="13005485"/>
    <n v="-1994515"/>
    <n v="15000000"/>
  </r>
  <r>
    <s v="Michel Hazanavicius"/>
    <n v="100"/>
    <n v="44667095"/>
    <s v="Comedy|Drama|Romance"/>
    <x v="1871"/>
    <s v="http://www.imdb.com/title/tt1655442/?ref_=fn_tt_tt_1"/>
    <s v="English"/>
    <s v="France"/>
    <n v="15000000"/>
    <n v="2011"/>
    <n v="8"/>
    <s v="Comedy"/>
    <s v="Drama"/>
    <s v="Romance"/>
    <m/>
    <n v="0.61167255389473851"/>
    <n v="44667095"/>
    <n v="29667095"/>
    <n v="15000000"/>
  </r>
  <r>
    <s v="Sheldon Lettich"/>
    <n v="110"/>
    <n v="30102717"/>
    <s v="Action|Crime"/>
    <x v="1872"/>
    <s v="http://www.imdb.com/title/tt0101764/?ref_=fn_tt_tt_1"/>
    <s v="English"/>
    <s v="USA"/>
    <n v="15000000"/>
    <n v="1991"/>
    <n v="5.5"/>
    <s v="Action"/>
    <s v="Crime"/>
    <m/>
    <m/>
    <n v="0.61167448567904537"/>
    <n v="30102717"/>
    <n v="15102717"/>
    <n v="15000000"/>
  </r>
  <r>
    <s v="Bruce Paltrow"/>
    <n v="112"/>
    <n v="4734235"/>
    <s v="Comedy|Drama|Music"/>
    <x v="1873"/>
    <s v="http://www.imdb.com/title/tt0134630/?ref_=fn_tt_tt_1"/>
    <s v="English"/>
    <s v="USA"/>
    <n v="15000000"/>
    <n v="2000"/>
    <n v="6"/>
    <s v="Comedy"/>
    <s v="Drama"/>
    <s v="Music"/>
    <m/>
    <n v="0.61162604591360514"/>
    <n v="4734235"/>
    <n v="-10265765"/>
    <n v="15000000"/>
  </r>
  <r>
    <s v="Adam Rifkin"/>
    <n v="95"/>
    <n v="4193025"/>
    <s v="Comedy|Music"/>
    <x v="1874"/>
    <s v="http://www.imdb.com/title/tt0165710/?ref_=fn_tt_tt_1"/>
    <s v="English"/>
    <s v="USA"/>
    <n v="15000000"/>
    <n v="1999"/>
    <n v="6.8"/>
    <s v="Comedy"/>
    <s v="Music"/>
    <m/>
    <m/>
    <n v="0.61151141813951015"/>
    <n v="4193025"/>
    <n v="-10806975"/>
    <n v="15000000"/>
  </r>
  <r>
    <s v="Vicente Amorim"/>
    <n v="92"/>
    <n v="23091"/>
    <s v="Drama|Romance|War"/>
    <x v="1875"/>
    <s v="http://www.imdb.com/title/tt0436364/?ref_=fn_tt_tt_1"/>
    <s v="English"/>
    <s v="UK"/>
    <n v="15000000"/>
    <n v="2008"/>
    <n v="6.2"/>
    <s v="Drama"/>
    <s v="Romance"/>
    <s v="War"/>
    <m/>
    <n v="0.61139551726444474"/>
    <n v="23091"/>
    <n v="-14976909"/>
    <n v="15000000"/>
  </r>
  <r>
    <s v="Tony Scott"/>
    <n v="110"/>
    <n v="176781728"/>
    <s v="Action|Drama|Romance"/>
    <x v="1876"/>
    <s v="http://www.imdb.com/title/tt0092099/?ref_=fn_tt_tt_1"/>
    <s v="English"/>
    <s v="USA"/>
    <n v="15000000"/>
    <n v="1986"/>
    <n v="6.9"/>
    <s v="Action"/>
    <s v="Drama"/>
    <s v="Romance"/>
    <m/>
    <n v="0.61127129823993875"/>
    <n v="176781728"/>
    <n v="161781728"/>
    <n v="15000000"/>
  </r>
  <r>
    <s v="Ang Lee"/>
    <n v="120"/>
    <n v="128067808"/>
    <s v="Action|Drama|Romance"/>
    <x v="1877"/>
    <s v="http://www.imdb.com/title/tt0190332/?ref_=fn_tt_tt_1"/>
    <s v="Mandarin"/>
    <s v="Taiwan"/>
    <n v="15000000"/>
    <n v="2000"/>
    <n v="7.9"/>
    <s v="Action"/>
    <s v="Drama"/>
    <s v="Romance"/>
    <m/>
    <n v="0.61214661443967633"/>
    <n v="128067808"/>
    <n v="113067808"/>
    <n v="15000000"/>
  </r>
  <r>
    <s v="Sam Mendes"/>
    <n v="122"/>
    <n v="130058047"/>
    <s v="Drama"/>
    <x v="1878"/>
    <s v="http://www.imdb.com/title/tt0169547/?ref_=fn_tt_tt_1"/>
    <s v="English"/>
    <s v="USA"/>
    <n v="15000000"/>
    <n v="1999"/>
    <n v="8.4"/>
    <s v="Drama"/>
    <m/>
    <m/>
    <m/>
    <n v="0.61261363356383436"/>
    <n v="130058047"/>
    <n v="115058047"/>
    <n v="15000000"/>
  </r>
  <r>
    <s v="Tom Hooper"/>
    <n v="118"/>
    <n v="138795342"/>
    <s v="Biography|Drama|History|Romance"/>
    <x v="1879"/>
    <s v="http://www.imdb.com/title/tt1504320/?ref_=fn_tt_tt_1"/>
    <s v="English"/>
    <s v="UK"/>
    <n v="15000000"/>
    <n v="2010"/>
    <n v="8"/>
    <s v="Biography"/>
    <s v="Drama"/>
    <s v="History"/>
    <s v="Romance"/>
    <n v="0.61309606981533582"/>
    <n v="138795342"/>
    <n v="123795342"/>
    <n v="15000000"/>
  </r>
  <r>
    <s v="Ivan Reitman"/>
    <n v="107"/>
    <n v="111936400"/>
    <s v="Comedy|Crime"/>
    <x v="1880"/>
    <s v="http://www.imdb.com/title/tt0096320/?ref_=fn_tt_tt_1"/>
    <s v="English"/>
    <s v="USA"/>
    <n v="15000000"/>
    <n v="1988"/>
    <n v="6"/>
    <s v="Comedy"/>
    <s v="Crime"/>
    <m/>
    <m/>
    <n v="0.61364608995188541"/>
    <n v="111936400"/>
    <n v="96936400"/>
    <n v="15000000"/>
  </r>
  <r>
    <s v="Steven Spielberg"/>
    <n v="154"/>
    <n v="94175854"/>
    <s v="Drama"/>
    <x v="1881"/>
    <s v="http://www.imdb.com/title/tt0088939/?ref_=fn_tt_tt_1"/>
    <s v="English"/>
    <s v="USA"/>
    <n v="15000000"/>
    <n v="1985"/>
    <n v="7.8"/>
    <s v="Drama"/>
    <m/>
    <m/>
    <m/>
    <n v="0.61400156242442738"/>
    <n v="94175854"/>
    <n v="79175854"/>
    <n v="15000000"/>
  </r>
  <r>
    <s v="Thor Freudenthal"/>
    <n v="94"/>
    <n v="64001297"/>
    <s v="Comedy|Family"/>
    <x v="1882"/>
    <s v="http://www.imdb.com/title/tt1196141/?ref_=fn_tt_tt_1"/>
    <s v="English"/>
    <s v="USA"/>
    <n v="15000000"/>
    <n v="2010"/>
    <n v="6.2"/>
    <s v="Comedy"/>
    <s v="Family"/>
    <m/>
    <m/>
    <n v="0.61424531904432456"/>
    <n v="64001297"/>
    <n v="49001297"/>
    <n v="15000000"/>
  </r>
  <r>
    <s v="Harold Ramis"/>
    <n v="98"/>
    <n v="61400000"/>
    <s v="Adventure|Comedy"/>
    <x v="1883"/>
    <s v="http://www.imdb.com/title/tt0085995/?ref_=fn_tt_tt_1"/>
    <s v="English"/>
    <s v="USA"/>
    <n v="15000000"/>
    <n v="1983"/>
    <n v="7.4"/>
    <s v="Adventure"/>
    <s v="Comedy"/>
    <m/>
    <m/>
    <n v="0.61432988942121902"/>
    <n v="61400000"/>
    <n v="46400000"/>
    <n v="15000000"/>
  </r>
  <r>
    <s v="Jeff Tremaine"/>
    <n v="102"/>
    <n v="101978840"/>
    <s v="Comedy"/>
    <x v="1884"/>
    <s v="http://www.imdb.com/title/tt3063516/?ref_=fn_tt_tt_1"/>
    <s v="English"/>
    <s v="USA"/>
    <n v="15000000"/>
    <n v="2013"/>
    <n v="6.6"/>
    <s v="Comedy"/>
    <m/>
    <m/>
    <m/>
    <n v="0.61440265546887229"/>
    <n v="101978840"/>
    <n v="86978840"/>
    <n v="15000000"/>
  </r>
  <r>
    <s v="Tim Burton"/>
    <n v="92"/>
    <n v="73326666"/>
    <s v="Comedy|Fantasy"/>
    <x v="1885"/>
    <s v="http://www.imdb.com/title/tt0094721/?ref_=fn_tt_tt_1"/>
    <s v="English"/>
    <s v="USA"/>
    <n v="15000000"/>
    <n v="1988"/>
    <n v="7.5"/>
    <s v="Comedy"/>
    <s v="Fantasy"/>
    <m/>
    <m/>
    <n v="0.61469477845806009"/>
    <n v="73326666"/>
    <n v="58326666"/>
    <n v="15000000"/>
  </r>
  <r>
    <s v="Tyler Perry"/>
    <n v="113"/>
    <n v="55184721"/>
    <s v="Comedy|Drama"/>
    <x v="1886"/>
    <s v="http://www.imdb.com/title/tt0906108/?ref_=fn_tt_tt_1"/>
    <s v="English"/>
    <s v="USA"/>
    <n v="15000000"/>
    <n v="2007"/>
    <n v="5.6"/>
    <s v="Comedy"/>
    <s v="Drama"/>
    <m/>
    <m/>
    <n v="0.6148249642648721"/>
    <n v="55184721"/>
    <n v="40184721"/>
    <n v="15000000"/>
  </r>
  <r>
    <s v="Gillian Armstrong"/>
    <n v="115"/>
    <n v="50003300"/>
    <s v="Drama|Family|Romance"/>
    <x v="1887"/>
    <s v="http://www.imdb.com/title/tt0110367/?ref_=fn_tt_tt_1"/>
    <s v="English"/>
    <s v="USA"/>
    <n v="15000000"/>
    <n v="1994"/>
    <n v="7.3"/>
    <s v="Drama"/>
    <s v="Family"/>
    <s v="Romance"/>
    <m/>
    <n v="0.61487082473580068"/>
    <n v="50003300"/>
    <n v="35003300"/>
    <n v="15000000"/>
  </r>
  <r>
    <s v="Simon West"/>
    <n v="87"/>
    <n v="47860214"/>
    <s v="Horror|Thriller"/>
    <x v="1888"/>
    <s v="http://www.imdb.com/title/tt0455857/?ref_=fn_tt_tt_1"/>
    <s v="English"/>
    <s v="USA"/>
    <n v="15000000"/>
    <n v="2006"/>
    <n v="5"/>
    <s v="Horror"/>
    <s v="Thriller"/>
    <m/>
    <m/>
    <n v="0.61489521820124748"/>
    <n v="47860214"/>
    <n v="32860214"/>
    <n v="15000000"/>
  </r>
  <r>
    <s v="Shawn Levy"/>
    <n v="88"/>
    <n v="47811275"/>
    <s v="Adventure|Comedy|Family"/>
    <x v="1889"/>
    <s v="http://www.imdb.com/title/tt0265298/?ref_=fn_tt_tt_1"/>
    <s v="English"/>
    <s v="USA"/>
    <n v="15000000"/>
    <n v="2002"/>
    <n v="5.4"/>
    <s v="Adventure"/>
    <s v="Comedy"/>
    <s v="Family"/>
    <m/>
    <n v="0.61491108084543589"/>
    <n v="47811275"/>
    <n v="32811275"/>
    <n v="15000000"/>
  </r>
  <r>
    <s v="Michael Cimino"/>
    <n v="183"/>
    <m/>
    <s v="Drama|War"/>
    <x v="1890"/>
    <s v="http://www.imdb.com/title/tt0077416/?ref_=fn_tt_tt_1"/>
    <s v="English"/>
    <s v="UK"/>
    <n v="15000000"/>
    <n v="1978"/>
    <n v="8.1999999999999993"/>
    <s v="Drama"/>
    <s v="War"/>
    <m/>
    <m/>
    <n v="0.61492678238797693"/>
    <n v="25035665"/>
    <n v="10035665"/>
    <n v="15000000"/>
  </r>
  <r>
    <s v="Barry Levinson"/>
    <n v="97"/>
    <n v="43022524"/>
    <s v="Comedy|Drama"/>
    <x v="1891"/>
    <s v="http://www.imdb.com/title/tt0120885/?ref_=fn_tt_tt_1"/>
    <s v="English"/>
    <s v="USA"/>
    <n v="15000000"/>
    <n v="1997"/>
    <n v="7.1"/>
    <s v="Comedy"/>
    <s v="Drama"/>
    <m/>
    <m/>
    <n v="0.61492678238797693"/>
    <n v="43022524"/>
    <n v="28022524"/>
    <n v="15000000"/>
  </r>
  <r>
    <s v="Ric Roman Waugh"/>
    <n v="112"/>
    <n v="42919096"/>
    <s v="Action|Drama|Thriller"/>
    <x v="1892"/>
    <s v="http://www.imdb.com/title/tt0882977/?ref_=fn_tt_tt_1"/>
    <s v="English"/>
    <s v="USA"/>
    <n v="15000000"/>
    <n v="2013"/>
    <n v="6.5"/>
    <s v="Action"/>
    <s v="Drama"/>
    <s v="Thriller"/>
    <m/>
    <n v="0.61492406182335768"/>
    <n v="42919096"/>
    <n v="27919096"/>
    <n v="15000000"/>
  </r>
  <r>
    <s v="Michael Dougherty"/>
    <n v="98"/>
    <n v="42592530"/>
    <s v="Comedy|Fantasy|Horror"/>
    <x v="1893"/>
    <s v="http://www.imdb.com/title/tt3850590/?ref_=fn_tt_tt_1"/>
    <s v="English"/>
    <s v="USA"/>
    <n v="15000000"/>
    <n v="2015"/>
    <n v="6.2"/>
    <s v="Comedy"/>
    <s v="Fantasy"/>
    <s v="Horror"/>
    <m/>
    <n v="0.6149209627413772"/>
    <n v="42592530"/>
    <n v="27592530"/>
    <n v="15000000"/>
  </r>
  <r>
    <s v="Robert Rodriguez"/>
    <n v="104"/>
    <n v="40064955"/>
    <s v="Horror|Mystery|Sci-Fi"/>
    <x v="1894"/>
    <s v="http://www.imdb.com/title/tt0133751/?ref_=fn_tt_tt_1"/>
    <s v="English"/>
    <s v="USA"/>
    <n v="15000000"/>
    <n v="1998"/>
    <n v="6.4"/>
    <s v="Horror"/>
    <s v="Mystery"/>
    <s v="Sci-Fi"/>
    <m/>
    <n v="0.61491665006392249"/>
    <n v="40064955"/>
    <n v="25064955"/>
    <n v="15000000"/>
  </r>
  <r>
    <s v="Rob Cohen"/>
    <n v="106"/>
    <n v="35007180"/>
    <s v="Action|Crime|Drama|Thriller"/>
    <x v="1895"/>
    <s v="http://www.imdb.com/title/tt0192614/?ref_=fn_tt_tt_1"/>
    <s v="English"/>
    <s v="USA"/>
    <n v="15000000"/>
    <n v="2000"/>
    <n v="5.6"/>
    <s v="Action"/>
    <s v="Crime"/>
    <s v="Drama"/>
    <s v="Thriller"/>
    <n v="0.61490303230138288"/>
    <n v="35007180"/>
    <n v="20007180"/>
    <n v="15000000"/>
  </r>
  <r>
    <s v="James Marsh"/>
    <n v="123"/>
    <n v="35887263"/>
    <s v="Biography|Drama|Romance"/>
    <x v="1896"/>
    <s v="http://www.imdb.com/title/tt2980516/?ref_=fn_tt_tt_1"/>
    <s v="English"/>
    <s v="UK"/>
    <n v="15000000"/>
    <n v="2014"/>
    <n v="7.7"/>
    <s v="Biography"/>
    <s v="Drama"/>
    <s v="Romance"/>
    <m/>
    <n v="0.61487159153163495"/>
    <n v="35887263"/>
    <n v="20887263"/>
    <n v="15000000"/>
  </r>
  <r>
    <s v="Matt Williams"/>
    <n v="120"/>
    <n v="33771174"/>
    <s v="Comedy|Drama|Romance"/>
    <x v="1897"/>
    <s v="http://www.imdb.com/title/tt0198021/?ref_=fn_tt_tt_1"/>
    <s v="English"/>
    <s v="USA"/>
    <n v="15000000"/>
    <n v="2000"/>
    <n v="6.8"/>
    <s v="Comedy"/>
    <s v="Drama"/>
    <s v="Romance"/>
    <m/>
    <n v="0.61484314557886088"/>
    <n v="33771174"/>
    <n v="18771174"/>
    <n v="15000000"/>
  </r>
  <r>
    <s v="David Lean"/>
    <n v="227"/>
    <n v="6000000"/>
    <s v="Adventure|Biography|Drama|History|War"/>
    <x v="1898"/>
    <s v="http://www.imdb.com/title/tt0056172/?ref_=fn_tt_tt_1"/>
    <s v="English"/>
    <s v="UK"/>
    <n v="15000000"/>
    <n v="1962"/>
    <n v="8.4"/>
    <s v="Adventure"/>
    <s v="Biography"/>
    <s v="Drama"/>
    <s v="History"/>
    <n v="0.61480745779591217"/>
    <n v="6000000"/>
    <n v="-9000000"/>
    <n v="15000000"/>
  </r>
  <r>
    <s v="Rob Zombie"/>
    <n v="119"/>
    <n v="33386128"/>
    <s v="Horror"/>
    <x v="1899"/>
    <s v="http://www.imdb.com/title/tt1311067/?ref_=fn_tt_tt_1"/>
    <s v="English"/>
    <s v="USA"/>
    <n v="15000000"/>
    <n v="2009"/>
    <n v="4.9000000000000004"/>
    <s v="Horror"/>
    <m/>
    <m/>
    <m/>
    <n v="0.61469486847218835"/>
    <n v="33386128"/>
    <n v="18386128"/>
    <n v="15000000"/>
  </r>
  <r>
    <s v="Jean-Marc VallÃ©e"/>
    <n v="115"/>
    <n v="37877959"/>
    <s v="Adventure|Biography|Drama"/>
    <x v="1900"/>
    <s v="http://www.imdb.com/title/tt2305051/?ref_=fn_tt_tt_1"/>
    <s v="English"/>
    <s v="USA"/>
    <n v="15000000"/>
    <n v="2014"/>
    <n v="7.1"/>
    <s v="Adventure"/>
    <s v="Biography"/>
    <s v="Drama"/>
    <m/>
    <n v="0.61465775327211236"/>
    <n v="37877959"/>
    <n v="22877959"/>
    <n v="15000000"/>
  </r>
  <r>
    <s v="Dennis Iliadis"/>
    <n v="114"/>
    <n v="32721635"/>
    <s v="Crime|Horror|Thriller"/>
    <x v="1901"/>
    <s v="http://www.imdb.com/title/tt0844708/?ref_=fn_tt_tt_1"/>
    <s v="English"/>
    <s v="USA"/>
    <n v="15000000"/>
    <n v="2009"/>
    <n v="6.6"/>
    <s v="Crime"/>
    <s v="Horror"/>
    <s v="Thriller"/>
    <m/>
    <n v="0.61463610921991918"/>
    <n v="32721635"/>
    <n v="17721635"/>
    <n v="15000000"/>
  </r>
  <r>
    <s v="Clare Kilner"/>
    <n v="90"/>
    <n v="31585300"/>
    <s v="Comedy|Romance"/>
    <x v="1902"/>
    <s v="http://www.imdb.com/title/tt0372532/?ref_=fn_tt_tt_1"/>
    <s v="English"/>
    <s v="USA"/>
    <n v="15000000"/>
    <n v="2005"/>
    <n v="6.1"/>
    <s v="Comedy"/>
    <s v="Romance"/>
    <m/>
    <m/>
    <n v="0.61459671040868835"/>
    <n v="31585300"/>
    <n v="16585300"/>
    <n v="15000000"/>
  </r>
  <r>
    <s v="Rick Rosenthal"/>
    <n v="94"/>
    <n v="30259652"/>
    <s v="Comedy|Horror|Thriller"/>
    <x v="1903"/>
    <s v="http://www.imdb.com/title/tt0220506/?ref_=fn_tt_tt_1"/>
    <s v="English"/>
    <s v="USA"/>
    <n v="15000000"/>
    <n v="2002"/>
    <n v="4.0999999999999996"/>
    <s v="Comedy"/>
    <s v="Horror"/>
    <s v="Thriller"/>
    <m/>
    <n v="0.61455351448880335"/>
    <n v="30259652"/>
    <n v="15259652"/>
    <n v="15000000"/>
  </r>
  <r>
    <s v="Denzel Washington"/>
    <n v="126"/>
    <n v="30226144"/>
    <s v="Biography|Drama"/>
    <x v="1904"/>
    <s v="http://www.imdb.com/title/tt0427309/?ref_=fn_tt_tt_1"/>
    <s v="English"/>
    <s v="USA"/>
    <n v="15000000"/>
    <n v="2007"/>
    <n v="7.6"/>
    <s v="Biography"/>
    <s v="Drama"/>
    <m/>
    <m/>
    <n v="0.61450595741916869"/>
    <n v="30226144"/>
    <n v="15226144"/>
    <n v="15000000"/>
  </r>
  <r>
    <s v="Nicolas Winding Refn"/>
    <n v="100"/>
    <n v="35054909"/>
    <s v="Crime|Drama"/>
    <x v="1905"/>
    <s v="http://www.imdb.com/title/tt0780504/?ref_=fn_tt_tt_1"/>
    <s v="English"/>
    <s v="USA"/>
    <n v="15000000"/>
    <n v="2011"/>
    <n v="7.8"/>
    <s v="Crime"/>
    <s v="Drama"/>
    <m/>
    <m/>
    <n v="0.61445824107434732"/>
    <n v="35054909"/>
    <n v="20054909"/>
    <n v="15000000"/>
  </r>
  <r>
    <s v="Sara Sugarman"/>
    <n v="89"/>
    <n v="29302097"/>
    <s v="Comedy|Family|Music|Romance"/>
    <x v="1906"/>
    <s v="http://www.imdb.com/title/tt0361467/?ref_=fn_tt_tt_1"/>
    <s v="English"/>
    <s v="Germany"/>
    <n v="15000000"/>
    <n v="2004"/>
    <n v="4.5999999999999996"/>
    <s v="Comedy"/>
    <s v="Family"/>
    <s v="Music"/>
    <s v="Romance"/>
    <n v="0.61442657683930935"/>
    <n v="29302097"/>
    <n v="14302097"/>
    <n v="15000000"/>
  </r>
  <r>
    <s v="Nicholas Hytner"/>
    <n v="111"/>
    <n v="29106737"/>
    <s v="Comedy|Drama|Romance"/>
    <x v="1907"/>
    <s v="http://www.imdb.com/title/tt0120772/?ref_=fn_tt_tt_1"/>
    <s v="English"/>
    <s v="USA"/>
    <n v="15000000"/>
    <n v="1998"/>
    <n v="6"/>
    <s v="Comedy"/>
    <s v="Drama"/>
    <s v="Romance"/>
    <m/>
    <n v="0.61437580009652837"/>
    <n v="29106737"/>
    <n v="14106737"/>
    <n v="15000000"/>
  </r>
  <r>
    <s v="Juan Carlos Fresnadillo"/>
    <n v="100"/>
    <n v="28637507"/>
    <s v="Drama|Horror|Sci-Fi"/>
    <x v="1908"/>
    <s v="http://www.imdb.com/title/tt0463854/?ref_=fn_tt_tt_1"/>
    <s v="English"/>
    <s v="UK"/>
    <n v="15000000"/>
    <n v="2007"/>
    <n v="7"/>
    <s v="Drama"/>
    <s v="Horror"/>
    <s v="Sci-Fi"/>
    <m/>
    <n v="0.61432434412655623"/>
    <n v="28637507"/>
    <n v="13637507"/>
    <n v="15000000"/>
  </r>
  <r>
    <s v="Thomas Carter"/>
    <n v="115"/>
    <n v="30127963"/>
    <s v="Drama|Family|Sport"/>
    <x v="1909"/>
    <s v="http://www.imdb.com/title/tt2247476/?ref_=fn_tt_tt_1"/>
    <s v="English"/>
    <s v="USA"/>
    <n v="15000000"/>
    <n v="2014"/>
    <n v="6.7"/>
    <s v="Drama"/>
    <s v="Family"/>
    <s v="Sport"/>
    <m/>
    <n v="0.61427133958256597"/>
    <n v="30127963"/>
    <n v="15127963"/>
    <n v="15000000"/>
  </r>
  <r>
    <s v="Gina Prince-Bythewood"/>
    <n v="124"/>
    <n v="27441122"/>
    <s v="Drama|Romance|Sport"/>
    <x v="1910"/>
    <s v="http://www.imdb.com/title/tt0199725/?ref_=fn_tt_tt_1"/>
    <s v="English"/>
    <s v="USA"/>
    <n v="15000000"/>
    <n v="2000"/>
    <n v="7.2"/>
    <s v="Drama"/>
    <s v="Romance"/>
    <s v="Sport"/>
    <m/>
    <n v="0.61422305075519235"/>
    <n v="27441122"/>
    <n v="12441122"/>
    <n v="15000000"/>
  </r>
  <r>
    <s v="George Armitage"/>
    <n v="107"/>
    <n v="28014536"/>
    <s v="Action|Comedy|Crime|Romance|Thriller"/>
    <x v="1911"/>
    <s v="http://www.imdb.com/title/tt0119229/?ref_=fn_tt_tt_1"/>
    <s v="English"/>
    <s v="USA"/>
    <n v="15000000"/>
    <n v="1997"/>
    <n v="7.4"/>
    <s v="Action"/>
    <s v="Comedy"/>
    <s v="Crime"/>
    <s v="Romance"/>
    <n v="0.6141661652967999"/>
    <n v="28014536"/>
    <n v="13014536"/>
    <n v="15000000"/>
  </r>
  <r>
    <s v="Phil Traill"/>
    <n v="99"/>
    <n v="33860010"/>
    <s v="Comedy|Romance"/>
    <x v="1912"/>
    <s v="http://www.imdb.com/title/tt0881891/?ref_=fn_tt_tt_1"/>
    <s v="English"/>
    <s v="USA"/>
    <n v="15000000"/>
    <n v="2009"/>
    <n v="4.8"/>
    <s v="Comedy"/>
    <s v="Romance"/>
    <m/>
    <m/>
    <n v="0.61411101362991805"/>
    <n v="33860010"/>
    <n v="18860010"/>
    <n v="15000000"/>
  </r>
  <r>
    <s v="Joe Berlinger"/>
    <n v="90"/>
    <n v="26421314"/>
    <s v="Adventure|Fantasy|Horror|Mystery|Thriller"/>
    <x v="1913"/>
    <s v="http://www.imdb.com/title/tt0229260/?ref_=fn_tt_tt_1"/>
    <s v="English"/>
    <s v="USA"/>
    <n v="15000000"/>
    <n v="2000"/>
    <n v="4"/>
    <s v="Adventure"/>
    <s v="Fantasy"/>
    <s v="Horror"/>
    <s v="Mystery"/>
    <n v="0.61407495982689719"/>
    <n v="26421314"/>
    <n v="11421314"/>
    <n v="15000000"/>
  </r>
  <r>
    <s v="Andrew Fleming"/>
    <n v="101"/>
    <n v="24881000"/>
    <s v="Drama|Fantasy|Horror|Thriller"/>
    <x v="1914"/>
    <s v="http://www.imdb.com/title/tt0115963/?ref_=fn_tt_tt_1"/>
    <s v="English"/>
    <s v="USA"/>
    <n v="15000000"/>
    <n v="1996"/>
    <n v="6.2"/>
    <s v="Drama"/>
    <s v="Fantasy"/>
    <s v="Horror"/>
    <s v="Thriller"/>
    <n v="0.61401472710148808"/>
    <n v="24881000"/>
    <n v="9881000"/>
    <n v="15000000"/>
  </r>
  <r>
    <s v="Woody Allen"/>
    <n v="119"/>
    <n v="23089926"/>
    <s v="Drama|Romance|Thriller"/>
    <x v="1915"/>
    <s v="http://www.imdb.com/title/tt0416320/?ref_=fn_tt_tt_1"/>
    <s v="English"/>
    <s v="UK"/>
    <n v="15000000"/>
    <n v="2005"/>
    <n v="7.7"/>
    <s v="Drama"/>
    <s v="Romance"/>
    <s v="Thriller"/>
    <m/>
    <n v="0.61394971997538672"/>
    <n v="23089926"/>
    <n v="8089926"/>
    <n v="15000000"/>
  </r>
  <r>
    <s v="Elizabeth Allen Rosenbaum"/>
    <n v="103"/>
    <n v="26161406"/>
    <s v="Adventure|Comedy|Family|Fantasy"/>
    <x v="1916"/>
    <s v="http://www.imdb.com/title/tt0493949/?ref_=fn_tt_tt_1"/>
    <s v="English"/>
    <s v="USA"/>
    <n v="15000000"/>
    <n v="2010"/>
    <n v="6.7"/>
    <s v="Adventure"/>
    <s v="Comedy"/>
    <s v="Family"/>
    <s v="Fantasy"/>
    <n v="0.61387928991481155"/>
    <n v="26161406"/>
    <n v="11161406"/>
    <n v="15000000"/>
  </r>
  <r>
    <s v="Paul Thomas Anderson"/>
    <n v="155"/>
    <n v="26384919"/>
    <s v="Drama"/>
    <x v="1917"/>
    <s v="http://www.imdb.com/title/tt0118749/?ref_=fn_tt_tt_1"/>
    <s v="English"/>
    <s v="USA"/>
    <n v="15000000"/>
    <n v="1997"/>
    <n v="7.9"/>
    <s v="Drama"/>
    <m/>
    <m/>
    <m/>
    <n v="0.61381803315525163"/>
    <n v="26384919"/>
    <n v="11384919"/>
    <n v="15000000"/>
  </r>
  <r>
    <s v="Robert Harmon"/>
    <n v="94"/>
    <n v="22189039"/>
    <s v="Action|Crime|Drama|Romance|Thriller"/>
    <x v="1918"/>
    <s v="http://www.imdb.com/title/tt0107711/?ref_=fn_tt_tt_1"/>
    <s v="English"/>
    <s v="USA"/>
    <n v="15000000"/>
    <n v="1993"/>
    <n v="5.5"/>
    <s v="Action"/>
    <s v="Crime"/>
    <s v="Drama"/>
    <s v="Romance"/>
    <n v="0.61375739501051019"/>
    <n v="22189039"/>
    <n v="7189039"/>
    <n v="15000000"/>
  </r>
  <r>
    <s v="Michael Mayer"/>
    <n v="95"/>
    <n v="20998709"/>
    <s v="Adventure|Drama|Family"/>
    <x v="1919"/>
    <s v="http://www.imdb.com/title/tt0434215/?ref_=fn_tt_tt_1"/>
    <s v="English"/>
    <s v="USA"/>
    <n v="15000000"/>
    <n v="2006"/>
    <n v="6.2"/>
    <s v="Adventure"/>
    <s v="Drama"/>
    <s v="Family"/>
    <m/>
    <n v="0.61368407907760114"/>
    <n v="20998709"/>
    <n v="5998709"/>
    <n v="15000000"/>
  </r>
  <r>
    <s v="Martin Weisz"/>
    <n v="89"/>
    <n v="20801344"/>
    <s v="Horror"/>
    <x v="1920"/>
    <s v="http://www.imdb.com/title/tt0800069/?ref_=fn_tt_tt_1"/>
    <s v="English"/>
    <s v="USA"/>
    <n v="15000000"/>
    <n v="2007"/>
    <n v="5.0999999999999996"/>
    <s v="Horror"/>
    <m/>
    <m/>
    <m/>
    <n v="0.61360723180799803"/>
    <n v="20801344"/>
    <n v="5801344"/>
    <n v="15000000"/>
  </r>
  <r>
    <s v="Jay Russell"/>
    <n v="90"/>
    <n v="19158074"/>
    <s v="Drama|Family|Fantasy|Romance"/>
    <x v="1921"/>
    <s v="http://www.imdb.com/title/tt0283084/?ref_=fn_tt_tt_1"/>
    <s v="English"/>
    <s v="USA"/>
    <n v="15000000"/>
    <n v="2002"/>
    <n v="6.7"/>
    <s v="Drama"/>
    <s v="Family"/>
    <s v="Fantasy"/>
    <s v="Romance"/>
    <n v="0.61352972322700172"/>
    <n v="19158074"/>
    <n v="4158074"/>
    <n v="15000000"/>
  </r>
  <r>
    <s v="Peter Atencio"/>
    <n v="100"/>
    <n v="20566327"/>
    <s v="Action|Comedy"/>
    <x v="1922"/>
    <s v="http://www.imdb.com/title/tt4139124/?ref_=fn_tt_tt_1"/>
    <s v="English"/>
    <s v="USA"/>
    <n v="15000000"/>
    <n v="2016"/>
    <n v="6.4"/>
    <s v="Action"/>
    <s v="Comedy"/>
    <m/>
    <m/>
    <n v="0.61344747411610356"/>
    <n v="20566327"/>
    <n v="5566327"/>
    <n v="15000000"/>
  </r>
  <r>
    <s v="Shana Feste"/>
    <n v="117"/>
    <n v="20218921"/>
    <s v="Drama|Music"/>
    <x v="1923"/>
    <s v="http://www.imdb.com/title/tt1555064/?ref_=fn_tt_tt_1"/>
    <s v="English"/>
    <s v="Official site"/>
    <n v="15000000"/>
    <n v="2010"/>
    <n v="6.3"/>
    <s v="Drama"/>
    <s v="Music"/>
    <m/>
    <m/>
    <n v="0.61336909503566439"/>
    <n v="20218921"/>
    <n v="5218921"/>
    <n v="15000000"/>
  </r>
  <r>
    <s v="David Nutter"/>
    <n v="84"/>
    <n v="17411331"/>
    <s v="Horror|Mystery|Sci-Fi|Thriller"/>
    <x v="1924"/>
    <s v="http://www.imdb.com/title/tt0134619/?ref_=fn_tt_tt_1"/>
    <s v="English"/>
    <s v="Australia"/>
    <n v="15000000"/>
    <n v="1998"/>
    <n v="5.5"/>
    <s v="Horror"/>
    <s v="Mystery"/>
    <s v="Sci-Fi"/>
    <s v="Thriller"/>
    <n v="0.61328962767994433"/>
    <n v="17411331"/>
    <n v="2411331"/>
    <n v="15000000"/>
  </r>
  <r>
    <s v="Derek Cianfrance"/>
    <n v="140"/>
    <n v="21383298"/>
    <s v="Crime|Drama|Thriller"/>
    <x v="1925"/>
    <s v="http://www.imdb.com/title/tt1817273/?ref_=fn_tt_tt_1"/>
    <s v="English"/>
    <s v="USA"/>
    <n v="15000000"/>
    <n v="2012"/>
    <n v="7.3"/>
    <s v="Crime"/>
    <s v="Drama"/>
    <s v="Thriller"/>
    <m/>
    <n v="0.61320224823808644"/>
    <n v="21383298"/>
    <n v="6383298"/>
    <n v="15000000"/>
  </r>
  <r>
    <s v="Roger Donaldson"/>
    <n v="108"/>
    <n v="24984868"/>
    <s v="Action|Crime|Thriller"/>
    <x v="1926"/>
    <s v="http://www.imdb.com/title/tt2402157/?ref_=fn_tt_tt_1"/>
    <s v="English"/>
    <s v="USA"/>
    <n v="15000000"/>
    <n v="2014"/>
    <n v="6.3"/>
    <s v="Action"/>
    <s v="Crime"/>
    <s v="Thriller"/>
    <m/>
    <n v="0.61312591502423064"/>
    <n v="24984868"/>
    <n v="9984868"/>
    <n v="15000000"/>
  </r>
  <r>
    <s v="Stephan Elliott"/>
    <n v="109"/>
    <n v="16459004"/>
    <s v="Drama|Mystery|Thriller"/>
    <x v="1927"/>
    <s v="http://www.imdb.com/title/tt0120662/?ref_=fn_tt_tt_1"/>
    <s v="English"/>
    <s v="Canada"/>
    <n v="15000000"/>
    <n v="1999"/>
    <n v="4.9000000000000004"/>
    <s v="Drama"/>
    <s v="Mystery"/>
    <s v="Thriller"/>
    <m/>
    <n v="0.61306020348481916"/>
    <n v="16459004"/>
    <n v="1459004"/>
    <n v="15000000"/>
  </r>
  <r>
    <s v="Kathryn Bigelow"/>
    <n v="131"/>
    <n v="15700000"/>
    <s v="Drama|History|Thriller|War"/>
    <x v="1928"/>
    <s v="http://www.imdb.com/title/tt0887912/?ref_=fn_tt_tt_1"/>
    <s v="English"/>
    <s v="USA"/>
    <n v="15000000"/>
    <n v="2008"/>
    <n v="7.6"/>
    <s v="Drama"/>
    <s v="History"/>
    <s v="Thriller"/>
    <s v="War"/>
    <n v="0.61296992950211293"/>
    <n v="15700000"/>
    <n v="700000"/>
    <n v="15000000"/>
  </r>
  <r>
    <s v="Mark L. Lester"/>
    <n v="114"/>
    <n v="15100000"/>
    <s v="Action|Horror|Sci-Fi|Thriller"/>
    <x v="1929"/>
    <s v="http://www.imdb.com/title/tt0087262/?ref_=fn_tt_tt_1"/>
    <s v="English"/>
    <s v="USA"/>
    <n v="15000000"/>
    <n v="1984"/>
    <n v="6"/>
    <s v="Action"/>
    <s v="Horror"/>
    <s v="Sci-Fi"/>
    <s v="Thriller"/>
    <n v="0.61287750734933033"/>
    <n v="15100000"/>
    <n v="100000"/>
    <n v="15000000"/>
  </r>
  <r>
    <s v="Andrew Dominik"/>
    <n v="97"/>
    <n v="14938570"/>
    <s v="Crime|Thriller"/>
    <x v="1930"/>
    <s v="http://www.imdb.com/title/tt1764234/?ref_=fn_tt_tt_1"/>
    <s v="English"/>
    <s v="USA"/>
    <n v="15000000"/>
    <n v="2012"/>
    <n v="6.2"/>
    <s v="Crime"/>
    <s v="Thriller"/>
    <m/>
    <m/>
    <n v="0.61278337456510712"/>
    <n v="14938570"/>
    <n v="-61430"/>
    <n v="15000000"/>
  </r>
  <r>
    <s v="Anton Corbijn"/>
    <n v="122"/>
    <n v="17237244"/>
    <s v="Crime|Drama|Thriller"/>
    <x v="1931"/>
    <s v="http://www.imdb.com/title/tt1972571/?ref_=fn_tt_tt_1"/>
    <s v="English"/>
    <s v="UK"/>
    <n v="15000000"/>
    <n v="2014"/>
    <n v="6.8"/>
    <s v="Crime"/>
    <s v="Drama"/>
    <s v="Thriller"/>
    <m/>
    <n v="0.6126886910196947"/>
    <n v="17237244"/>
    <n v="2237244"/>
    <n v="15000000"/>
  </r>
  <r>
    <s v="Tom Green"/>
    <n v="87"/>
    <n v="14249005"/>
    <s v="Comedy"/>
    <x v="1932"/>
    <s v="http://www.imdb.com/title/tt0240515/?ref_=fn_tt_tt_1"/>
    <s v="English"/>
    <s v="USA"/>
    <n v="15000000"/>
    <n v="2001"/>
    <n v="4.5"/>
    <s v="Comedy"/>
    <m/>
    <m/>
    <m/>
    <n v="0.61260004285166381"/>
    <n v="14249005"/>
    <n v="-750995"/>
    <n v="15000000"/>
  </r>
  <r>
    <s v="Mike Nawrocki"/>
    <n v="85"/>
    <n v="12701880"/>
    <s v="Adventure|Animation|Comedy|Family"/>
    <x v="1933"/>
    <s v="http://www.imdb.com/title/tt0475998/?ref_=fn_tt_tt_1"/>
    <s v="English"/>
    <s v="USA"/>
    <n v="15000000"/>
    <n v="2008"/>
    <n v="5.7"/>
    <s v="Adventure"/>
    <s v="Animation"/>
    <s v="Comedy"/>
    <s v="Family"/>
    <n v="0.61250330507511741"/>
    <n v="12701880"/>
    <n v="-2298120"/>
    <n v="15000000"/>
  </r>
  <r>
    <s v="Douglas Aarniokoski"/>
    <n v="101"/>
    <n v="12801190"/>
    <s v="Action|Adventure|Fantasy|Sci-Fi"/>
    <x v="1934"/>
    <s v="http://www.imdb.com/title/tt0144964/?ref_=fn_tt_tt_1"/>
    <s v="English"/>
    <s v="USA"/>
    <n v="15000000"/>
    <n v="2000"/>
    <n v="4.5999999999999996"/>
    <s v="Action"/>
    <s v="Adventure"/>
    <s v="Fantasy"/>
    <s v="Sci-Fi"/>
    <n v="0.61240245671328819"/>
    <n v="12801190"/>
    <n v="-2198810"/>
    <n v="15000000"/>
  </r>
  <r>
    <s v="Bryan Barber"/>
    <n v="121"/>
    <n v="12549485"/>
    <s v="Crime|Drama|Musical|Romance"/>
    <x v="1935"/>
    <s v="http://www.imdb.com/title/tt0417225/?ref_=fn_tt_tt_1"/>
    <s v="English"/>
    <s v="USA"/>
    <n v="15000000"/>
    <n v="2006"/>
    <n v="6.2"/>
    <s v="Crime"/>
    <s v="Drama"/>
    <s v="Musical"/>
    <s v="Romance"/>
    <n v="0.61230172293513041"/>
    <n v="12549485"/>
    <n v="-2450515"/>
    <n v="15000000"/>
  </r>
  <r>
    <s v="Lone Scherfig"/>
    <n v="107"/>
    <n v="13766014"/>
    <s v="Drama|Romance"/>
    <x v="1936"/>
    <s v="http://www.imdb.com/title/tt1563738/?ref_=fn_tt_tt_1"/>
    <s v="English"/>
    <s v="USA"/>
    <n v="15000000"/>
    <n v="2011"/>
    <n v="7"/>
    <s v="Drama"/>
    <s v="Romance"/>
    <m/>
    <m/>
    <n v="0.61220021133489733"/>
    <n v="13766014"/>
    <n v="-1233986"/>
    <n v="15000000"/>
  </r>
  <r>
    <s v="Drew Barrymore"/>
    <n v="111"/>
    <n v="13034417"/>
    <s v="Drama|Sport"/>
    <x v="1937"/>
    <s v="http://www.imdb.com/title/tt1172233/?ref_=fn_tt_tt_1"/>
    <s v="English"/>
    <s v="USA"/>
    <n v="15000000"/>
    <n v="2009"/>
    <n v="6.9"/>
    <s v="Drama"/>
    <s v="Sport"/>
    <m/>
    <m/>
    <n v="0.61210168176565694"/>
    <n v="13034417"/>
    <n v="-1965583"/>
    <n v="15000000"/>
  </r>
  <r>
    <s v="James Foley"/>
    <n v="97"/>
    <n v="12212417"/>
    <s v="Crime|Thriller"/>
    <x v="1938"/>
    <s v="http://www.imdb.com/title/tt0310910/?ref_=fn_tt_tt_1"/>
    <s v="English"/>
    <s v="USA"/>
    <n v="15000000"/>
    <n v="2003"/>
    <n v="6.7"/>
    <s v="Crime"/>
    <s v="Thriller"/>
    <m/>
    <m/>
    <n v="0.6120011318056896"/>
    <n v="12212417"/>
    <n v="-2787583"/>
    <n v="15000000"/>
  </r>
  <r>
    <s v="Albert Brooks"/>
    <n v="97"/>
    <n v="11614236"/>
    <s v="Comedy"/>
    <x v="1939"/>
    <s v="http://www.imdb.com/title/tt0164108/?ref_=fn_tt_tt_1"/>
    <s v="English"/>
    <s v="USA"/>
    <n v="15000000"/>
    <n v="1999"/>
    <n v="5.6"/>
    <s v="Comedy"/>
    <m/>
    <m/>
    <m/>
    <n v="0.61189835033150286"/>
    <n v="11614236"/>
    <n v="-3385764"/>
    <n v="15000000"/>
  </r>
  <r>
    <s v="Woody Allen"/>
    <n v="124"/>
    <n v="10763469"/>
    <s v="Comedy|Drama|Romance"/>
    <x v="1940"/>
    <s v="http://www.imdb.com/title/tt0097965/?ref_=fn_tt_tt_1"/>
    <s v="English"/>
    <s v="USA"/>
    <n v="15000000"/>
    <n v="1989"/>
    <n v="6.4"/>
    <s v="Comedy"/>
    <s v="Drama"/>
    <s v="Romance"/>
    <m/>
    <n v="0.61179392033106361"/>
    <n v="10763469"/>
    <n v="-4236531"/>
    <n v="15000000"/>
  </r>
  <r>
    <s v="Steve Gomer"/>
    <n v="76"/>
    <n v="11144518"/>
    <s v="Adventure|Family"/>
    <x v="1941"/>
    <s v="http://www.imdb.com/title/tt0120598/?ref_=fn_tt_tt_1"/>
    <s v="English"/>
    <s v="Canada"/>
    <n v="15000000"/>
    <n v="1998"/>
    <n v="2.8"/>
    <s v="Adventure"/>
    <s v="Family"/>
    <m/>
    <m/>
    <n v="0.61168722713129065"/>
    <n v="11144518"/>
    <n v="-3855482"/>
    <n v="15000000"/>
  </r>
  <r>
    <s v="RZA"/>
    <n v="107"/>
    <n v="15608545"/>
    <s v="Action"/>
    <x v="1942"/>
    <s v="http://www.imdb.com/title/tt1258972/?ref_=fn_tt_tt_1"/>
    <s v="English"/>
    <s v="USA"/>
    <n v="15000000"/>
    <n v="2012"/>
    <n v="5.4"/>
    <s v="Action"/>
    <m/>
    <m/>
    <m/>
    <n v="0.61158133066892262"/>
    <n v="15608545"/>
    <n v="608545"/>
    <n v="15000000"/>
  </r>
  <r>
    <s v="Dean Parisot"/>
    <n v="91"/>
    <n v="10443316"/>
    <s v="Comedy|Drama|Romance"/>
    <x v="1943"/>
    <s v="http://www.imdb.com/title/tt0119304/?ref_=fn_tt_tt_1"/>
    <s v="English"/>
    <s v="USA"/>
    <n v="15000000"/>
    <n v="1998"/>
    <n v="5"/>
    <s v="Comedy"/>
    <s v="Drama"/>
    <s v="Romance"/>
    <m/>
    <n v="0.6114868450058546"/>
    <n v="10443316"/>
    <n v="-4556684"/>
    <n v="15000000"/>
  </r>
  <r>
    <s v="Mark Piznarski"/>
    <n v="96"/>
    <n v="10494147"/>
    <s v="Drama|Romance"/>
    <x v="1944"/>
    <s v="http://www.imdb.com/title/tt0195778/?ref_=fn_tt_tt_1"/>
    <s v="English"/>
    <s v="USA"/>
    <n v="15000000"/>
    <n v="2000"/>
    <n v="5.0999999999999996"/>
    <s v="Drama"/>
    <s v="Romance"/>
    <m/>
    <m/>
    <n v="0.61137892453036535"/>
    <n v="10494147"/>
    <n v="-4505853"/>
    <n v="15000000"/>
  </r>
  <r>
    <s v="Terry Gilliam"/>
    <n v="142"/>
    <n v="9929000"/>
    <s v="Drama|Sci-Fi"/>
    <x v="1945"/>
    <s v="http://www.imdb.com/title/tt0088846/?ref_=fn_tt_tt_1"/>
    <s v="English"/>
    <s v="UK"/>
    <n v="15000000"/>
    <n v="1985"/>
    <n v="8"/>
    <s v="Drama"/>
    <s v="Sci-Fi"/>
    <m/>
    <m/>
    <n v="0.61127097801738006"/>
    <n v="9929000"/>
    <n v="-5071000"/>
    <n v="15000000"/>
  </r>
  <r>
    <s v="Sean McNamara"/>
    <n v="103"/>
    <n v="10411980"/>
    <s v="Family|Music|Romance"/>
    <x v="1946"/>
    <s v="http://www.imdb.com/title/tt0361696/?ref_=fn_tt_tt_1"/>
    <s v="English"/>
    <s v="USA"/>
    <n v="15000000"/>
    <n v="2004"/>
    <n v="5.9"/>
    <s v="Family"/>
    <s v="Music"/>
    <s v="Romance"/>
    <m/>
    <n v="0.61116148999595188"/>
    <n v="10411980"/>
    <n v="-4588020"/>
    <n v="15000000"/>
  </r>
  <r>
    <s v="Joel Coen"/>
    <n v="117"/>
    <n v="17439163"/>
    <s v="Comedy|Crime"/>
    <x v="1947"/>
    <s v="http://www.imdb.com/title/tt0118715/?ref_=fn_tt_tt_1"/>
    <s v="English"/>
    <s v="USA"/>
    <n v="15000000"/>
    <n v="1998"/>
    <n v="8.1999999999999993"/>
    <s v="Comedy"/>
    <s v="Crime"/>
    <m/>
    <m/>
    <n v="0.61105303554487256"/>
    <n v="17439163"/>
    <n v="2439163"/>
    <n v="15000000"/>
  </r>
  <r>
    <s v="Craig Brewer"/>
    <n v="116"/>
    <n v="9396487"/>
    <s v="Drama|Music"/>
    <x v="1948"/>
    <s v="http://www.imdb.com/title/tt0462200/?ref_=fn_tt_tt_1"/>
    <s v="English"/>
    <s v="USA"/>
    <n v="15000000"/>
    <n v="2006"/>
    <n v="7"/>
    <s v="Drama"/>
    <s v="Music"/>
    <m/>
    <m/>
    <n v="0.61096287304835639"/>
    <n v="9396487"/>
    <n v="-5603513"/>
    <n v="15000000"/>
  </r>
  <r>
    <s v="Ron Shelton"/>
    <n v="118"/>
    <n v="9059588"/>
    <s v="Crime|Drama|Romance|Thriller"/>
    <x v="1949"/>
    <s v="http://www.imdb.com/title/tt0279331/?ref_=fn_tt_tt_1"/>
    <s v="English"/>
    <s v="USA"/>
    <n v="15000000"/>
    <n v="2002"/>
    <n v="6.6"/>
    <s v="Crime"/>
    <s v="Drama"/>
    <s v="Romance"/>
    <s v="Thriller"/>
    <n v="0.61085163842365098"/>
    <n v="9059588"/>
    <n v="-5940412"/>
    <n v="15000000"/>
  </r>
  <r>
    <s v="David Raynr"/>
    <n v="94"/>
    <n v="8735529"/>
    <s v="Comedy|Drama|Romance"/>
    <x v="1950"/>
    <s v="http://www.imdb.com/title/tt0202402/?ref_=fn_tt_tt_1"/>
    <s v="English"/>
    <s v="USA"/>
    <n v="15000000"/>
    <n v="2000"/>
    <n v="5.5"/>
    <s v="Comedy"/>
    <s v="Drama"/>
    <s v="Romance"/>
    <m/>
    <n v="0.61073942838523754"/>
    <n v="8735529"/>
    <n v="-6264471"/>
    <n v="15000000"/>
  </r>
  <r>
    <s v="Oliver Parker"/>
    <n v="97"/>
    <n v="8378141"/>
    <s v="Comedy|Drama|Romance"/>
    <x v="1951"/>
    <s v="http://www.imdb.com/title/tt0278500/?ref_=fn_tt_tt_1"/>
    <s v="English"/>
    <s v="UK"/>
    <n v="15000000"/>
    <n v="2002"/>
    <n v="6.9"/>
    <s v="Comedy"/>
    <s v="Drama"/>
    <s v="Romance"/>
    <m/>
    <n v="0.61062627604256692"/>
    <n v="8378141"/>
    <n v="-6621859"/>
    <n v="15000000"/>
  </r>
  <r>
    <s v="Wil Shriner"/>
    <n v="91"/>
    <n v="8080116"/>
    <s v="Adventure|Comedy|Family"/>
    <x v="1952"/>
    <s v="http://www.imdb.com/title/tt0453494/?ref_=fn_tt_tt_1"/>
    <s v="English"/>
    <s v="USA"/>
    <n v="15000000"/>
    <n v="2006"/>
    <n v="5.6"/>
    <s v="Adventure"/>
    <s v="Comedy"/>
    <s v="Family"/>
    <m/>
    <n v="0.6105121034959301"/>
    <n v="8080116"/>
    <n v="-6919884"/>
    <n v="15000000"/>
  </r>
  <r>
    <s v="Martin McDonagh"/>
    <n v="107"/>
    <n v="7757130"/>
    <s v="Comedy|Crime|Drama"/>
    <x v="1953"/>
    <s v="http://www.imdb.com/title/tt0780536/?ref_=fn_tt_tt_1"/>
    <s v="English"/>
    <s v="UK"/>
    <n v="15000000"/>
    <n v="2008"/>
    <n v="8"/>
    <s v="Comedy"/>
    <s v="Crime"/>
    <s v="Drama"/>
    <m/>
    <n v="0.61039705483403428"/>
    <n v="7757130"/>
    <n v="-7242870"/>
    <n v="15000000"/>
  </r>
  <r>
    <s v="Tina Gordon Chism"/>
    <n v="95"/>
    <n v="9123834"/>
    <s v="Comedy|Romance"/>
    <x v="1954"/>
    <s v="http://www.imdb.com/title/tt1699755/?ref_=fn_tt_tt_1"/>
    <s v="English"/>
    <s v="USA"/>
    <n v="15000000"/>
    <n v="2013"/>
    <n v="5.3"/>
    <s v="Comedy"/>
    <s v="Romance"/>
    <m/>
    <m/>
    <n v="0.61028107222796346"/>
    <n v="9123834"/>
    <n v="-5876166"/>
    <n v="15000000"/>
  </r>
  <r>
    <s v="Peter Cattaneo"/>
    <n v="102"/>
    <n v="6409206"/>
    <s v="Comedy|Music"/>
    <x v="1955"/>
    <s v="http://www.imdb.com/title/tt1031969/?ref_=fn_tt_tt_1"/>
    <s v="English"/>
    <s v="USA"/>
    <n v="15000000"/>
    <n v="2008"/>
    <n v="6.2"/>
    <s v="Comedy"/>
    <s v="Music"/>
    <m/>
    <m/>
    <n v="0.61016820766447855"/>
    <n v="6409206"/>
    <n v="-8590794"/>
    <n v="15000000"/>
  </r>
  <r>
    <s v="Vicky Jenson"/>
    <n v="88"/>
    <n v="6373693"/>
    <s v="Comedy|Romance"/>
    <x v="1956"/>
    <s v="http://www.imdb.com/title/tt1142433/?ref_=fn_tt_tt_1"/>
    <s v="English"/>
    <s v="USA"/>
    <n v="15000000"/>
    <n v="2009"/>
    <n v="5.3"/>
    <s v="Comedy"/>
    <s v="Romance"/>
    <m/>
    <m/>
    <n v="0.61004872871505356"/>
    <n v="6373693"/>
    <n v="-8626307"/>
    <n v="15000000"/>
  </r>
  <r>
    <s v="Gus Van Sant"/>
    <n v="106"/>
    <n v="7556708"/>
    <s v="Drama"/>
    <x v="1957"/>
    <s v="http://www.imdb.com/title/tt2091473/?ref_=fn_tt_tt_1"/>
    <s v="English"/>
    <s v="USA"/>
    <n v="15000000"/>
    <n v="2012"/>
    <n v="6.6"/>
    <s v="Drama"/>
    <m/>
    <m/>
    <m/>
    <n v="0.60992899290078439"/>
    <n v="7556708"/>
    <n v="-7443292"/>
    <n v="15000000"/>
  </r>
  <r>
    <s v="Woody Allen"/>
    <n v="92"/>
    <n v="5306447"/>
    <s v="Comedy|Romance"/>
    <x v="1958"/>
    <s v="http://www.imdb.com/title/tt1178663/?ref_=fn_tt_tt_1"/>
    <s v="English"/>
    <s v="USA"/>
    <n v="15000000"/>
    <n v="2009"/>
    <n v="7.2"/>
    <s v="Comedy"/>
    <s v="Romance"/>
    <m/>
    <m/>
    <n v="0.60981185875506982"/>
    <n v="5306447"/>
    <n v="-9693553"/>
    <n v="15000000"/>
  </r>
  <r>
    <s v="Mary Lambert"/>
    <n v="105"/>
    <n v="5217498"/>
    <s v="Drama|Mystery|Thriller"/>
    <x v="1959"/>
    <s v="http://www.imdb.com/title/tt0163676/?ref_=fn_tt_tt_1"/>
    <s v="English"/>
    <s v="USA"/>
    <n v="15000000"/>
    <n v="2000"/>
    <n v="4.5999999999999996"/>
    <s v="Drama"/>
    <s v="Mystery"/>
    <s v="Thriller"/>
    <m/>
    <n v="0.60968931977977059"/>
    <n v="5217498"/>
    <n v="-9782502"/>
    <n v="15000000"/>
  </r>
  <r>
    <s v="Tommy Lee Jones"/>
    <n v="107"/>
    <n v="5023275"/>
    <s v="Adventure|Crime|Drama|Mystery|Western"/>
    <x v="1960"/>
    <s v="http://www.imdb.com/title/tt0419294/?ref_=fn_tt_tt_1"/>
    <s v="English"/>
    <s v="France"/>
    <n v="15000000"/>
    <n v="2005"/>
    <n v="7.5"/>
    <s v="Adventure"/>
    <s v="Crime"/>
    <s v="Drama"/>
    <s v="Mystery"/>
    <n v="0.60956639738046625"/>
    <n v="5023275"/>
    <n v="-9976725"/>
    <n v="15000000"/>
  </r>
  <r>
    <s v="Peter Kassovitz"/>
    <n v="120"/>
    <n v="4956401"/>
    <s v="Drama|War"/>
    <x v="1961"/>
    <s v="http://www.imdb.com/title/tt0120716/?ref_=fn_tt_tt_1"/>
    <s v="English"/>
    <s v="France"/>
    <n v="15000000"/>
    <n v="1999"/>
    <n v="6.5"/>
    <s v="Drama"/>
    <s v="War"/>
    <m/>
    <m/>
    <n v="0.60944285165297907"/>
    <n v="4956401"/>
    <n v="-10043599"/>
    <n v="15000000"/>
  </r>
  <r>
    <s v="Shane Black"/>
    <n v="103"/>
    <n v="4235837"/>
    <s v="Comedy|Crime|Mystery"/>
    <x v="1962"/>
    <s v="http://www.imdb.com/title/tt0373469/?ref_=fn_tt_tt_1"/>
    <s v="English"/>
    <s v="USA"/>
    <n v="15000000"/>
    <n v="2005"/>
    <n v="7.6"/>
    <s v="Comedy"/>
    <s v="Crime"/>
    <s v="Mystery"/>
    <m/>
    <n v="0.60931897113593336"/>
    <n v="4235837"/>
    <n v="-10764163"/>
    <n v="15000000"/>
  </r>
  <r>
    <s v="David Lynch"/>
    <n v="147"/>
    <n v="7219578"/>
    <s v="Drama|Mystery|Thriller"/>
    <x v="1963"/>
    <s v="http://www.imdb.com/title/tt0166924/?ref_=fn_tt_tt_1"/>
    <s v="English"/>
    <s v="France"/>
    <n v="15000000"/>
    <n v="2001"/>
    <n v="8"/>
    <s v="Drama"/>
    <s v="Mystery"/>
    <s v="Thriller"/>
    <m/>
    <n v="0.60919328118517913"/>
    <n v="7219578"/>
    <n v="-7780422"/>
    <n v="15000000"/>
  </r>
  <r>
    <s v="Mark Romanek"/>
    <n v="103"/>
    <n v="2412045"/>
    <s v="Drama|Romance|Sci-Fi"/>
    <x v="1964"/>
    <s v="http://www.imdb.com/title/tt1334260/?ref_=fn_tt_tt_1"/>
    <s v="English"/>
    <s v="UK"/>
    <n v="15000000"/>
    <n v="2010"/>
    <n v="7.2"/>
    <s v="Drama"/>
    <s v="Romance"/>
    <s v="Sci-Fi"/>
    <m/>
    <n v="0.60907428917144479"/>
    <n v="2412045"/>
    <n v="-12587955"/>
    <n v="15000000"/>
  </r>
  <r>
    <s v="Brad Anderson"/>
    <n v="111"/>
    <n v="2203641"/>
    <s v="Crime|Drama|Mystery|Thriller"/>
    <x v="1965"/>
    <s v="http://www.imdb.com/title/tt0800241/?ref_=fn_tt_tt_1"/>
    <s v="English"/>
    <s v="Spain"/>
    <n v="15000000"/>
    <n v="2008"/>
    <n v="6.7"/>
    <s v="Crime"/>
    <s v="Drama"/>
    <s v="Mystery"/>
    <s v="Thriller"/>
    <n v="0.60894420787350345"/>
    <n v="2203641"/>
    <n v="-12796359"/>
    <n v="15000000"/>
  </r>
  <r>
    <s v="Michael Chapman"/>
    <n v="98"/>
    <n v="1953732"/>
    <s v="Adventure|Drama|Fantasy"/>
    <x v="1966"/>
    <s v="http://www.imdb.com/title/tt0090848/?ref_=fn_tt_tt_1"/>
    <s v="English"/>
    <s v="USA"/>
    <n v="15000000"/>
    <n v="1986"/>
    <n v="5.3"/>
    <s v="Adventure"/>
    <s v="Drama"/>
    <s v="Fantasy"/>
    <m/>
    <n v="0.60881347878525049"/>
    <n v="1953732"/>
    <n v="-13046268"/>
    <n v="15000000"/>
  </r>
  <r>
    <s v="Antonio Banderas"/>
    <n v="111"/>
    <n v="1954202"/>
    <s v="Comedy|Crime|Drama"/>
    <x v="1967"/>
    <s v="http://www.imdb.com/title/tt0142201/?ref_=fn_tt_tt_1"/>
    <s v="English"/>
    <s v="USA"/>
    <n v="15000000"/>
    <n v="1999"/>
    <n v="6.3"/>
    <s v="Comedy"/>
    <s v="Crime"/>
    <s v="Drama"/>
    <m/>
    <n v="0.60868201256794452"/>
    <n v="1954202"/>
    <n v="-13045798"/>
    <n v="15000000"/>
  </r>
  <r>
    <s v="Michael Haneke"/>
    <n v="111"/>
    <n v="1294640"/>
    <s v="Crime|Drama|Horror|Thriller"/>
    <x v="1968"/>
    <s v="http://www.imdb.com/title/tt0808279/?ref_=fn_tt_tt_1"/>
    <s v="English"/>
    <s v="USA"/>
    <n v="15000000"/>
    <n v="2007"/>
    <n v="6.5"/>
    <s v="Crime"/>
    <s v="Drama"/>
    <s v="Horror"/>
    <s v="Thriller"/>
    <n v="0.60855034757226989"/>
    <n v="1294640"/>
    <n v="-13705360"/>
    <n v="15000000"/>
  </r>
  <r>
    <s v="Hsiao-Hsien Hou"/>
    <n v="105"/>
    <n v="613556"/>
    <s v="Action|Drama"/>
    <x v="1969"/>
    <s v="http://www.imdb.com/title/tt3508840/?ref_=fn_tt_tt_1"/>
    <s v="Mandarin"/>
    <s v="Taiwan"/>
    <n v="15000000"/>
    <n v="2015"/>
    <n v="6.4"/>
    <s v="Action"/>
    <s v="Drama"/>
    <m/>
    <m/>
    <n v="0.60841706984647936"/>
    <n v="613556"/>
    <n v="-14386444"/>
    <n v="15000000"/>
  </r>
  <r>
    <s v="Gregor Jordan"/>
    <n v="98"/>
    <n v="353743"/>
    <s v="Comedy|Crime|Drama|Thriller|War"/>
    <x v="1970"/>
    <s v="http://www.imdb.com/title/tt0252299/?ref_=fn_tt_tt_1"/>
    <s v="English"/>
    <s v="UK"/>
    <n v="15000000"/>
    <n v="2001"/>
    <n v="6.9"/>
    <s v="Comedy"/>
    <s v="Crime"/>
    <s v="Drama"/>
    <s v="Thriller"/>
    <n v="0.60828214798101687"/>
    <n v="353743"/>
    <n v="-14646257"/>
    <n v="15000000"/>
  </r>
  <r>
    <s v="RyÃ»hei Kitamura"/>
    <n v="103"/>
    <n v="73548"/>
    <s v="Fantasy|Horror|Mystery"/>
    <x v="1971"/>
    <s v="http://www.imdb.com/title/tt0805570/?ref_=fn_tt_tt_1"/>
    <s v="English"/>
    <s v="USA"/>
    <n v="15000000"/>
    <n v="2008"/>
    <n v="6.1"/>
    <s v="Fantasy"/>
    <s v="Horror"/>
    <s v="Mystery"/>
    <m/>
    <n v="0.60814647395960608"/>
    <n v="73548"/>
    <n v="-14926452"/>
    <n v="15000000"/>
  </r>
  <r>
    <s v="Darrell Roodt"/>
    <n v="104"/>
    <m/>
    <s v="Biography|Drama|History"/>
    <x v="1972"/>
    <s v="http://www.imdb.com/title/tt1551641/?ref_=fn_tt_tt_1"/>
    <s v="English"/>
    <s v="South Africa"/>
    <n v="15000000"/>
    <n v="2011"/>
    <n v="6"/>
    <s v="Biography"/>
    <s v="Drama"/>
    <s v="History"/>
    <m/>
    <n v="0.60801000599601807"/>
    <n v="25035665"/>
    <n v="10035665"/>
    <n v="15000000"/>
  </r>
  <r>
    <s v="Dito Montiel"/>
    <n v="90"/>
    <n v="28870"/>
    <s v="Crime|Drama|Thriller"/>
    <x v="1973"/>
    <s v="http://www.imdb.com/title/tt1535612/?ref_=fn_tt_tt_1"/>
    <s v="English"/>
    <s v="USA"/>
    <n v="15000000"/>
    <n v="2011"/>
    <n v="5.0999999999999996"/>
    <s v="Crime"/>
    <s v="Drama"/>
    <s v="Thriller"/>
    <m/>
    <n v="0.60801000599601807"/>
    <n v="28870"/>
    <n v="-14971130"/>
    <n v="15000000"/>
  </r>
  <r>
    <s v="Jake Paltrow"/>
    <n v="93"/>
    <n v="20380"/>
    <s v="Comedy|Drama|Fantasy|Music|Romance"/>
    <x v="1974"/>
    <s v="http://www.imdb.com/title/tt0484111/?ref_=fn_tt_tt_1"/>
    <s v="English"/>
    <s v="USA"/>
    <n v="15000000"/>
    <n v="2007"/>
    <n v="5.9"/>
    <s v="Comedy"/>
    <s v="Drama"/>
    <s v="Fantasy"/>
    <s v="Music"/>
    <n v="0.60787323412794825"/>
    <n v="20380"/>
    <n v="-14979620"/>
    <n v="15000000"/>
  </r>
  <r>
    <s v="Gerry Lively"/>
    <n v="105"/>
    <m/>
    <s v="Action|Adventure|Fantasy"/>
    <x v="1975"/>
    <s v="http://www.imdb.com/title/tt0406728/?ref_=fn_tt_tt_1"/>
    <s v="English"/>
    <s v="Germany"/>
    <n v="15000000"/>
    <n v="2005"/>
    <n v="4.9000000000000004"/>
    <s v="Action"/>
    <s v="Adventure"/>
    <s v="Fantasy"/>
    <m/>
    <n v="0.60773623301542268"/>
    <n v="25035665"/>
    <n v="10035665"/>
    <n v="15000000"/>
  </r>
  <r>
    <s v="Daniele Luchetti"/>
    <n v="98"/>
    <m/>
    <s v="Biography"/>
    <x v="1976"/>
    <s v="http://www.imdb.com/title/tt3856124/?ref_=fn_tt_tt_1"/>
    <s v="Spanish"/>
    <s v="Italy"/>
    <n v="15000000"/>
    <n v="2015"/>
    <n v="5.7"/>
    <s v="Biography"/>
    <m/>
    <m/>
    <m/>
    <n v="0.60773623301542268"/>
    <n v="25035665"/>
    <n v="10035665"/>
    <n v="15000000"/>
  </r>
  <r>
    <s v="Tung-Shing Yee"/>
    <n v="119"/>
    <m/>
    <s v="Action|Crime|Drama|Thriller"/>
    <x v="1977"/>
    <s v="http://www.imdb.com/title/tt1075419/?ref_=fn_tt_tt_1"/>
    <s v="Mandarin"/>
    <s v="Hong Kong"/>
    <n v="15000000"/>
    <n v="2009"/>
    <n v="7.1"/>
    <s v="Action"/>
    <s v="Crime"/>
    <s v="Drama"/>
    <s v="Thriller"/>
    <n v="0.60773623301542268"/>
    <n v="25035665"/>
    <n v="10035665"/>
    <n v="15000000"/>
  </r>
  <r>
    <s v="Julien Temple"/>
    <n v="124"/>
    <m/>
    <s v="Biography|Drama"/>
    <x v="1978"/>
    <s v="http://www.imdb.com/title/tt0210217/?ref_=fn_tt_tt_1"/>
    <s v="English"/>
    <s v="UK"/>
    <n v="15000000"/>
    <n v="2000"/>
    <n v="6.6"/>
    <s v="Biography"/>
    <s v="Drama"/>
    <m/>
    <m/>
    <n v="0.60773623301542268"/>
    <n v="25035665"/>
    <n v="10035665"/>
    <n v="15000000"/>
  </r>
  <r>
    <s v="Danny Boyle"/>
    <n v="120"/>
    <n v="141319195"/>
    <s v="Drama|Romance"/>
    <x v="1979"/>
    <s v="http://www.imdb.com/title/tt1010048/?ref_=fn_tt_tt_1"/>
    <s v="English"/>
    <s v="UK"/>
    <n v="15000000"/>
    <n v="2008"/>
    <n v="8"/>
    <s v="Drama"/>
    <s v="Romance"/>
    <m/>
    <m/>
    <n v="0.60773623301542268"/>
    <n v="141319195"/>
    <n v="126319195"/>
    <n v="15000000"/>
  </r>
  <r>
    <s v="Vidhu Vinod Chopra"/>
    <n v="101"/>
    <m/>
    <s v="Action|Crime|Drama|Mystery|Thriller"/>
    <x v="1980"/>
    <s v="http://www.imdb.com/title/tt2503954/?ref_=fn_tt_tt_1"/>
    <s v="English"/>
    <s v="USA"/>
    <n v="15000000"/>
    <n v="2015"/>
    <n v="5.7"/>
    <s v="Action"/>
    <s v="Crime"/>
    <s v="Drama"/>
    <s v="Mystery"/>
    <n v="0.60832671213550371"/>
    <n v="25035665"/>
    <n v="10035665"/>
    <n v="15000000"/>
  </r>
  <r>
    <s v="Jon Turteltaub"/>
    <n v="98"/>
    <n v="68856263"/>
    <s v="Adventure|Comedy|Family|Sport"/>
    <x v="1981"/>
    <s v="http://www.imdb.com/title/tt0106611/?ref_=fn_tt_tt_1"/>
    <s v="English"/>
    <s v="USA"/>
    <n v="15000000"/>
    <n v="1993"/>
    <n v="6.9"/>
    <s v="Adventure"/>
    <s v="Comedy"/>
    <s v="Family"/>
    <s v="Sport"/>
    <n v="0.60832671213550371"/>
    <n v="68856263"/>
    <n v="53856263"/>
    <n v="15000000"/>
  </r>
  <r>
    <s v="Patrick Lussier"/>
    <n v="101"/>
    <n v="51527787"/>
    <s v="Horror|Thriller"/>
    <x v="1982"/>
    <s v="http://www.imdb.com/title/tt1179891/?ref_=fn_tt_tt_1"/>
    <s v="English"/>
    <s v="USA"/>
    <n v="15000000"/>
    <n v="2009"/>
    <n v="5.5"/>
    <s v="Horror"/>
    <s v="Thriller"/>
    <m/>
    <m/>
    <n v="0.60843619695684015"/>
    <n v="51527787"/>
    <n v="36527787"/>
    <n v="15000000"/>
  </r>
  <r>
    <s v="Neil Burger"/>
    <n v="115"/>
    <n v="183088"/>
    <s v="Comedy|Drama|War"/>
    <x v="1983"/>
    <s v="http://www.imdb.com/title/tt0981072/?ref_=fn_tt_tt_1"/>
    <s v="English"/>
    <s v="USA"/>
    <n v="15000000"/>
    <n v="2008"/>
    <n v="7"/>
    <s v="Comedy"/>
    <s v="Drama"/>
    <s v="War"/>
    <m/>
    <n v="0.60846434657729442"/>
    <n v="183088"/>
    <n v="-14816912"/>
    <n v="15000000"/>
  </r>
  <r>
    <s v="Martin McDonagh"/>
    <n v="110"/>
    <n v="14989761"/>
    <s v="Comedy|Crime"/>
    <x v="1984"/>
    <s v="http://www.imdb.com/title/tt1931533/?ref_=fn_tt_tt_1"/>
    <s v="English"/>
    <s v="UK"/>
    <n v="15000000"/>
    <n v="2012"/>
    <n v="7.2"/>
    <s v="Comedy"/>
    <s v="Crime"/>
    <m/>
    <m/>
    <n v="0.60832751299868582"/>
    <n v="14989761"/>
    <n v="-10239"/>
    <n v="15000000"/>
  </r>
  <r>
    <s v="Alex Garland"/>
    <n v="108"/>
    <n v="25440971"/>
    <s v="Drama|Mystery|Sci-Fi|Thriller"/>
    <x v="1985"/>
    <s v="http://www.imdb.com/title/tt0470752/?ref_=fn_tt_tt_1"/>
    <s v="English"/>
    <s v="UK"/>
    <n v="15000000"/>
    <n v="2015"/>
    <n v="7.7"/>
    <s v="Drama"/>
    <s v="Mystery"/>
    <s v="Sci-Fi"/>
    <s v="Thriller"/>
    <n v="0.60822634917896501"/>
    <n v="25440971"/>
    <n v="10440971"/>
    <n v="15000000"/>
  </r>
  <r>
    <s v="Brian Koppelman"/>
    <n v="90"/>
    <n v="4360548"/>
    <s v="Comedy|Drama|Romance"/>
    <x v="1986"/>
    <s v="http://www.imdb.com/title/tt1294213/?ref_=fn_tt_tt_1"/>
    <s v="English"/>
    <s v="USA"/>
    <n v="15000000"/>
    <n v="2009"/>
    <n v="6.4"/>
    <s v="Comedy"/>
    <s v="Drama"/>
    <s v="Romance"/>
    <m/>
    <n v="0.60815613075279917"/>
    <n v="4360548"/>
    <n v="-10639452"/>
    <n v="15000000"/>
  </r>
  <r>
    <s v="George Hickenlooper"/>
    <n v="108"/>
    <n v="1039869"/>
    <s v="Biography|Comedy|Crime|Drama"/>
    <x v="1987"/>
    <s v="http://www.imdb.com/title/tt1194417/?ref_=fn_tt_tt_1"/>
    <s v="English"/>
    <s v="Canada"/>
    <n v="15000000"/>
    <n v="2010"/>
    <n v="6.2"/>
    <s v="Biography"/>
    <s v="Comedy"/>
    <s v="Crime"/>
    <s v="Drama"/>
    <n v="0.60802793603772376"/>
    <n v="1039869"/>
    <n v="-13960131"/>
    <n v="15000000"/>
  </r>
  <r>
    <s v="Ray Lawrence"/>
    <n v="118"/>
    <n v="399879"/>
    <s v="Crime|Drama|Mystery|Thriller"/>
    <x v="1988"/>
    <s v="http://www.imdb.com/title/tt0382765/?ref_=fn_tt_tt_1"/>
    <s v="English"/>
    <s v="Australia"/>
    <n v="15000000"/>
    <n v="2006"/>
    <n v="6.4"/>
    <s v="Crime"/>
    <s v="Drama"/>
    <s v="Mystery"/>
    <s v="Thriller"/>
    <n v="0.60789218056416627"/>
    <n v="399879"/>
    <n v="-14600121"/>
    <n v="15000000"/>
  </r>
  <r>
    <s v="Max FÃ¤rberbÃ¶ck"/>
    <n v="125"/>
    <n v="927107"/>
    <s v="Biography|Drama|Romance|War"/>
    <x v="1989"/>
    <s v="http://www.imdb.com/title/tt0130444/?ref_=fn_tt_tt_1"/>
    <s v="German"/>
    <s v="Germany"/>
    <n v="15000000"/>
    <n v="1999"/>
    <n v="7.3"/>
    <s v="Biography"/>
    <s v="Drama"/>
    <s v="Romance"/>
    <s v="War"/>
    <n v="0.60775484895208287"/>
    <n v="927107"/>
    <n v="-14072893"/>
    <n v="15000000"/>
  </r>
  <r>
    <s v="Dan Trachtenberg"/>
    <n v="104"/>
    <n v="71897215"/>
    <s v="Drama|Horror|Mystery|Sci-Fi|Thriller"/>
    <x v="1990"/>
    <s v="http://www.imdb.com/title/tt1179933/?ref_=fn_tt_tt_1"/>
    <s v="English"/>
    <s v="USA"/>
    <n v="15000000"/>
    <n v="2016"/>
    <n v="7.3"/>
    <s v="Drama"/>
    <s v="Horror"/>
    <s v="Mystery"/>
    <s v="Sci-Fi"/>
    <n v="0.60761842960189261"/>
    <n v="71897215"/>
    <n v="56897215"/>
    <n v="15000000"/>
  </r>
  <r>
    <s v="Spike Lee"/>
    <n v="108"/>
    <n v="13060843"/>
    <s v="Drama"/>
    <x v="1991"/>
    <s v="http://www.imdb.com/title/tt0307901/?ref_=fn_tt_tt_1"/>
    <s v="English"/>
    <s v="USA"/>
    <n v="15000000"/>
    <n v="2002"/>
    <n v="7.7"/>
    <s v="Drama"/>
    <m/>
    <m/>
    <m/>
    <n v="0.60774371626366486"/>
    <n v="13060843"/>
    <n v="-1939157"/>
    <n v="15000000"/>
  </r>
  <r>
    <s v="Michael Rymer"/>
    <n v="197"/>
    <m/>
    <s v="Drama|War"/>
    <x v="1992"/>
    <s v="http://www.imdb.com/title/tt3458030/?ref_=fn_tt_tt_1"/>
    <s v="English"/>
    <s v="Australia"/>
    <n v="15000000"/>
    <m/>
    <n v="7.4"/>
    <s v="Drama"/>
    <s v="War"/>
    <m/>
    <m/>
    <n v="0.60763635710189756"/>
    <n v="25035665"/>
    <n v="10035665"/>
    <n v="15000000"/>
  </r>
  <r>
    <s v="Hao Ning"/>
    <n v="99"/>
    <m/>
    <s v="Action|Adventure|Comedy"/>
    <x v="1993"/>
    <s v="http://www.imdb.com/title/tt0851515/?ref_=fn_tt_tt_1"/>
    <s v="Mandarin"/>
    <s v="China"/>
    <n v="15000000"/>
    <n v="2009"/>
    <n v="7.4"/>
    <s v="Action"/>
    <s v="Adventure"/>
    <s v="Comedy"/>
    <m/>
    <n v="0.60763635710189756"/>
    <n v="25035665"/>
    <n v="10035665"/>
    <n v="15000000"/>
  </r>
  <r>
    <s v="Deryck Broom"/>
    <n v="87"/>
    <m/>
    <s v="Animation"/>
    <x v="1994"/>
    <s v="http://www.imdb.com/title/tt1212022/?ref_=fn_tt_tt_1"/>
    <s v="English"/>
    <s v="USA"/>
    <n v="15000000"/>
    <n v="2011"/>
    <n v="3.7"/>
    <s v="Animation"/>
    <m/>
    <m/>
    <m/>
    <n v="0.60763635710189756"/>
    <n v="25035665"/>
    <n v="10035665"/>
    <n v="15000000"/>
  </r>
  <r>
    <s v="GÃ©rard Krawczyk"/>
    <n v="94"/>
    <n v="81525"/>
    <s v="Action|Comedy|Crime|Drama|Thriller"/>
    <x v="1995"/>
    <s v="http://www.imdb.com/title/tt0281364/?ref_=fn_tt_tt_1"/>
    <s v="French"/>
    <s v="France"/>
    <n v="15300000"/>
    <n v="2001"/>
    <n v="6.6"/>
    <s v="Action"/>
    <s v="Comedy"/>
    <s v="Crime"/>
    <s v="Drama"/>
    <n v="0.60763635710189756"/>
    <n v="81525"/>
    <n v="-15218475"/>
    <n v="15300000"/>
  </r>
  <r>
    <s v="Woody Allen"/>
    <n v="96"/>
    <n v="23213577"/>
    <s v="Drama|Romance"/>
    <x v="1996"/>
    <s v="http://www.imdb.com/title/tt0497465/?ref_=fn_tt_tt_1"/>
    <s v="English"/>
    <s v="Spain"/>
    <n v="15500000"/>
    <n v="2008"/>
    <n v="7.2"/>
    <s v="Drama"/>
    <s v="Romance"/>
    <m/>
    <m/>
    <n v="0.60749868095804971"/>
    <n v="23213577"/>
    <n v="7713577"/>
    <n v="15500000"/>
  </r>
  <r>
    <s v="Wayne Beach"/>
    <n v="93"/>
    <n v="1181197"/>
    <s v="Drama|Mystery|Thriller"/>
    <x v="1997"/>
    <s v="http://www.imdb.com/title/tt0376196/?ref_=fn_tt_tt_1"/>
    <s v="English"/>
    <s v="USA"/>
    <n v="15500000"/>
    <n v="2005"/>
    <n v="5.9"/>
    <s v="Drama"/>
    <s v="Mystery"/>
    <s v="Thriller"/>
    <m/>
    <n v="0.60742064487560865"/>
    <n v="1181197"/>
    <n v="-14318803"/>
    <n v="15500000"/>
  </r>
  <r>
    <s v="James Gunn"/>
    <n v="95"/>
    <n v="7774730"/>
    <s v="Comedy|Horror|Sci-Fi"/>
    <x v="1998"/>
    <s v="http://www.imdb.com/title/tt0439815/?ref_=fn_tt_tt_1"/>
    <s v="English"/>
    <s v="Canada"/>
    <n v="15500000"/>
    <n v="2006"/>
    <n v="6.5"/>
    <s v="Comedy"/>
    <s v="Horror"/>
    <s v="Sci-Fi"/>
    <m/>
    <n v="0.60728554291768932"/>
    <n v="7774730"/>
    <n v="-7725270"/>
    <n v="15500000"/>
  </r>
  <r>
    <s v="Udayan Prasad"/>
    <n v="102"/>
    <n v="317040"/>
    <s v="Drama|Romance"/>
    <x v="1999"/>
    <s v="http://www.imdb.com/title/tt0954990/?ref_=fn_tt_tt_1"/>
    <s v="English"/>
    <s v="USA"/>
    <n v="15500000"/>
    <n v="2008"/>
    <n v="6.8"/>
    <s v="Drama"/>
    <s v="Romance"/>
    <m/>
    <m/>
    <n v="0.60716508340609154"/>
    <n v="317040"/>
    <n v="-15182960"/>
    <n v="15500000"/>
  </r>
  <r>
    <s v="Petter NÃ¦ss"/>
    <n v="89"/>
    <n v="313436"/>
    <s v="Comedy|Drama"/>
    <x v="2000"/>
    <s v="http://www.imdb.com/title/tt0279064/?ref_=fn_tt_tt_1"/>
    <s v="Norwegian"/>
    <s v="Norway"/>
    <n v="15500000"/>
    <n v="2001"/>
    <n v="7.6"/>
    <s v="Comedy"/>
    <s v="Drama"/>
    <m/>
    <m/>
    <n v="0.60702777110365269"/>
    <n v="313436"/>
    <n v="-15186564"/>
    <n v="15500000"/>
  </r>
  <r>
    <s v="Todd Phillips"/>
    <n v="94"/>
    <n v="68525609"/>
    <s v="Comedy"/>
    <x v="2001"/>
    <s v="http://www.imdb.com/title/tt0215129/?ref_=fn_tt_tt_1"/>
    <s v="English"/>
    <s v="USA"/>
    <n v="15600000"/>
    <n v="2000"/>
    <n v="6.5"/>
    <s v="Comedy"/>
    <m/>
    <m/>
    <m/>
    <n v="0.60689023787503005"/>
    <n v="68525609"/>
    <n v="52925609"/>
    <n v="15600000"/>
  </r>
  <r>
    <s v="Jesse Vaughan"/>
    <n v="91"/>
    <n v="13571817"/>
    <s v="Comedy|Drama|Romance|Sport"/>
    <x v="2002"/>
    <s v="http://www.imdb.com/title/tt0247444/?ref_=fn_tt_tt_1"/>
    <s v="English"/>
    <s v="USA"/>
    <n v="15600000"/>
    <n v="2002"/>
    <n v="4.5"/>
    <s v="Comedy"/>
    <s v="Drama"/>
    <s v="Romance"/>
    <s v="Sport"/>
    <n v="0.60699489176782184"/>
    <n v="13571817"/>
    <n v="-2028183"/>
    <n v="15600000"/>
  </r>
  <r>
    <s v="John Cornell"/>
    <n v="108"/>
    <n v="109306210"/>
    <s v="Action|Adventure|Comedy"/>
    <x v="2003"/>
    <s v="http://www.imdb.com/title/tt0092493/?ref_=fn_tt_tt_1"/>
    <s v="English"/>
    <s v="Australia"/>
    <n v="15800000"/>
    <n v="1988"/>
    <n v="5.5"/>
    <s v="Action"/>
    <s v="Adventure"/>
    <s v="Comedy"/>
    <m/>
    <n v="0.60688867388457746"/>
    <n v="109306210"/>
    <n v="93506210"/>
    <n v="15800000"/>
  </r>
  <r>
    <s v="David Lean"/>
    <n v="164"/>
    <n v="26400000"/>
    <s v="Adventure|Drama|History"/>
    <x v="2004"/>
    <s v="http://www.imdb.com/title/tt0087892/?ref_=fn_tt_tt_1"/>
    <s v="English"/>
    <s v="UK"/>
    <n v="16000000"/>
    <n v="1984"/>
    <n v="7.4"/>
    <s v="Adventure"/>
    <s v="Drama"/>
    <s v="History"/>
    <m/>
    <n v="0.60723300811673997"/>
    <n v="26400000"/>
    <n v="10400000"/>
    <n v="16000000"/>
  </r>
  <r>
    <s v="Richard Kelly"/>
    <n v="115"/>
    <n v="15045676"/>
    <s v="Drama|Fantasy|Mystery|Thriller"/>
    <x v="2005"/>
    <s v="http://www.imdb.com/title/tt0362478/?ref_=fn_tt_tt_1"/>
    <s v="English"/>
    <s v="USA"/>
    <n v="16000000"/>
    <n v="2009"/>
    <n v="5.6"/>
    <s v="Drama"/>
    <s v="Fantasy"/>
    <s v="Mystery"/>
    <s v="Thriller"/>
    <n v="0.60716431993602449"/>
    <n v="15045676"/>
    <n v="-954324"/>
    <n v="16000000"/>
  </r>
  <r>
    <s v="Laurent Tirard"/>
    <n v="120"/>
    <n v="634277"/>
    <s v="Comedy|History"/>
    <x v="2006"/>
    <s v="http://www.imdb.com/title/tt0796335/?ref_=fn_tt_tt_1"/>
    <s v="French"/>
    <s v="France"/>
    <n v="16000000"/>
    <n v="2007"/>
    <n v="7.3"/>
    <s v="Comedy"/>
    <s v="History"/>
    <m/>
    <m/>
    <n v="0.60706247059682372"/>
    <n v="634277"/>
    <n v="-15365723"/>
    <n v="16000000"/>
  </r>
  <r>
    <s v="Vic Armstrong"/>
    <n v="110"/>
    <n v="13998282"/>
    <s v="Action|Drama|Fantasy|Mystery|Thriller"/>
    <x v="2007"/>
    <s v="http://www.imdb.com/title/tt2467046/?ref_=fn_tt_tt_1"/>
    <s v="English"/>
    <s v="USA"/>
    <n v="16000000"/>
    <n v="2014"/>
    <n v="3.1"/>
    <s v="Action"/>
    <s v="Drama"/>
    <s v="Fantasy"/>
    <s v="Mystery"/>
    <n v="0.60692654317814898"/>
    <n v="13998282"/>
    <n v="-2001718"/>
    <n v="16000000"/>
  </r>
  <r>
    <s v="Neil Burger"/>
    <n v="110"/>
    <n v="39825798"/>
    <s v="Drama|Mystery|Romance|Thriller"/>
    <x v="2008"/>
    <s v="http://www.imdb.com/title/tt0443543/?ref_=fn_tt_tt_1"/>
    <s v="English"/>
    <s v="USA"/>
    <n v="16000000"/>
    <n v="2006"/>
    <n v="7.6"/>
    <s v="Drama"/>
    <s v="Mystery"/>
    <s v="Romance"/>
    <s v="Thriller"/>
    <n v="0.60682160124029305"/>
    <n v="39825798"/>
    <n v="23825798"/>
    <n v="16000000"/>
  </r>
  <r>
    <s v="Peter Farrelly"/>
    <n v="113"/>
    <n v="127175354"/>
    <s v="Comedy"/>
    <x v="2009"/>
    <s v="http://www.imdb.com/title/tt0109686/?ref_=fn_tt_tt_1"/>
    <s v="English"/>
    <s v="USA"/>
    <n v="16000000"/>
    <n v="1994"/>
    <n v="7.3"/>
    <s v="Comedy"/>
    <m/>
    <m/>
    <m/>
    <n v="0.60679889760969785"/>
    <n v="127175354"/>
    <n v="111175354"/>
    <n v="16000000"/>
  </r>
  <r>
    <s v="Rob Reiner"/>
    <n v="89"/>
    <n v="92823600"/>
    <s v="Comedy|Drama|Romance"/>
    <x v="2010"/>
    <s v="http://www.imdb.com/title/tt0098635/?ref_=fn_tt_tt_1"/>
    <s v="English"/>
    <s v="USA"/>
    <n v="16000000"/>
    <n v="1989"/>
    <n v="7.6"/>
    <s v="Comedy"/>
    <s v="Drama"/>
    <s v="Romance"/>
    <m/>
    <n v="0.60727031229365869"/>
    <n v="92823600"/>
    <n v="76823600"/>
    <n v="16000000"/>
  </r>
  <r>
    <s v="Sidney Lumet"/>
    <n v="129"/>
    <n v="54000000"/>
    <s v="Drama"/>
    <x v="2011"/>
    <s v="http://www.imdb.com/title/tt0084855/?ref_=fn_tt_tt_1"/>
    <s v="English"/>
    <s v="USA"/>
    <n v="16000000"/>
    <n v="1982"/>
    <n v="7.8"/>
    <s v="Drama"/>
    <m/>
    <m/>
    <m/>
    <n v="0.60750819242212939"/>
    <n v="54000000"/>
    <n v="38000000"/>
    <n v="16000000"/>
  </r>
  <r>
    <s v="Brian Robbins"/>
    <n v="106"/>
    <n v="52885587"/>
    <s v="Comedy|Drama|Romance|Sport"/>
    <x v="2012"/>
    <s v="http://www.imdb.com/title/tt0139699/?ref_=fn_tt_tt_1"/>
    <s v="English"/>
    <s v="USA"/>
    <n v="16000000"/>
    <n v="1999"/>
    <n v="6.4"/>
    <s v="Comedy"/>
    <s v="Drama"/>
    <s v="Romance"/>
    <s v="Sport"/>
    <n v="0.6075435062044493"/>
    <n v="52885587"/>
    <n v="36885587"/>
    <n v="16000000"/>
  </r>
  <r>
    <s v="David S. Goyer"/>
    <n v="89"/>
    <n v="42638165"/>
    <s v="Drama|Fantasy|Horror|Mystery|Thriller"/>
    <x v="2013"/>
    <s v="http://www.imdb.com/title/tt1139668/?ref_=fn_tt_tt_1"/>
    <s v="English"/>
    <s v="USA"/>
    <n v="16000000"/>
    <n v="2009"/>
    <n v="4.8"/>
    <s v="Drama"/>
    <s v="Fantasy"/>
    <s v="Horror"/>
    <s v="Mystery"/>
    <n v="0.60757402479690181"/>
    <n v="42638165"/>
    <n v="26638165"/>
    <n v="16000000"/>
  </r>
  <r>
    <s v="Wes Anderson"/>
    <n v="94"/>
    <n v="45507053"/>
    <s v="Adventure|Comedy|Drama|Romance"/>
    <x v="2014"/>
    <s v="http://www.imdb.com/title/tt1748122/?ref_=fn_tt_tt_1"/>
    <s v="English"/>
    <s v="USA"/>
    <n v="16000000"/>
    <n v="2012"/>
    <n v="7.8"/>
    <s v="Adventure"/>
    <s v="Comedy"/>
    <s v="Drama"/>
    <s v="Romance"/>
    <n v="0.60756245499977279"/>
    <n v="45507053"/>
    <n v="29507053"/>
    <n v="16000000"/>
  </r>
  <r>
    <s v="Jonathan Liebesman"/>
    <n v="83"/>
    <n v="39511038"/>
    <s v="Horror"/>
    <x v="2015"/>
    <s v="http://www.imdb.com/title/tt0420294/?ref_=fn_tt_tt_1"/>
    <s v="English"/>
    <s v="USA"/>
    <n v="16000000"/>
    <n v="2006"/>
    <n v="5.9"/>
    <s v="Horror"/>
    <m/>
    <m/>
    <m/>
    <n v="0.60756222932089843"/>
    <n v="39511038"/>
    <n v="23511038"/>
    <n v="16000000"/>
  </r>
  <r>
    <s v="Perry Andelin Blake"/>
    <n v="80"/>
    <n v="40363530"/>
    <s v="Comedy|Family"/>
    <x v="2016"/>
    <s v="http://www.imdb.com/title/tt0295427/?ref_=fn_tt_tt_1"/>
    <s v="English"/>
    <s v="USA"/>
    <n v="16000000"/>
    <n v="2002"/>
    <n v="3.3"/>
    <s v="Comedy"/>
    <s v="Family"/>
    <m/>
    <m/>
    <n v="0.60753870071684801"/>
    <n v="40363530"/>
    <n v="24363530"/>
    <n v="16000000"/>
  </r>
  <r>
    <s v="John Singleton"/>
    <n v="130"/>
    <n v="28734552"/>
    <s v="Crime|Drama|Romance|Thriller"/>
    <x v="2017"/>
    <s v="http://www.imdb.com/title/tt0255819/?ref_=fn_tt_tt_1"/>
    <s v="English"/>
    <s v="USA"/>
    <n v="16000000"/>
    <n v="2001"/>
    <n v="6.4"/>
    <s v="Crime"/>
    <s v="Drama"/>
    <s v="Romance"/>
    <s v="Thriller"/>
    <n v="0.60751837689425858"/>
    <n v="28734552"/>
    <n v="12734552"/>
    <n v="16000000"/>
  </r>
  <r>
    <s v="Christian E. Christiansen"/>
    <n v="91"/>
    <n v="37300107"/>
    <s v="Drama|Horror|Thriller"/>
    <x v="2018"/>
    <s v="http://www.imdb.com/title/tt1265990/?ref_=fn_tt_tt_1"/>
    <s v="English"/>
    <s v="USA"/>
    <n v="16000000"/>
    <n v="2011"/>
    <n v="4.8"/>
    <s v="Drama"/>
    <s v="Horror"/>
    <s v="Thriller"/>
    <m/>
    <n v="0.60745679145412179"/>
    <n v="37300107"/>
    <n v="21300107"/>
    <n v="16000000"/>
  </r>
  <r>
    <s v="Robert Iscove"/>
    <n v="94"/>
    <n v="20627372"/>
    <s v="Comedy|Drama|Romance"/>
    <x v="2019"/>
    <s v="http://www.imdb.com/title/tt0204175/?ref_=fn_tt_tt_1"/>
    <s v="English"/>
    <s v="USA"/>
    <n v="16000000"/>
    <n v="2000"/>
    <n v="5.3"/>
    <s v="Comedy"/>
    <s v="Drama"/>
    <s v="Romance"/>
    <m/>
    <n v="0.60742496521203793"/>
    <n v="20627372"/>
    <n v="4627372"/>
    <n v="16000000"/>
  </r>
  <r>
    <s v="Peter Kosminsky"/>
    <n v="109"/>
    <n v="16346122"/>
    <s v="Drama"/>
    <x v="2020"/>
    <s v="http://www.imdb.com/title/tt0283139/?ref_=fn_tt_tt_1"/>
    <s v="English"/>
    <s v="USA"/>
    <n v="16000000"/>
    <n v="2002"/>
    <n v="7.2"/>
    <s v="Drama"/>
    <m/>
    <m/>
    <m/>
    <n v="0.6073379437369204"/>
    <n v="16346122"/>
    <n v="346122"/>
    <n v="16000000"/>
  </r>
  <r>
    <s v="Karyn Kusama"/>
    <n v="107"/>
    <n v="16204793"/>
    <s v="Comedy|Fantasy|Horror"/>
    <x v="2021"/>
    <s v="http://www.imdb.com/title/tt1131734/?ref_=fn_tt_tt_1"/>
    <s v="English"/>
    <s v="USA"/>
    <n v="16000000"/>
    <n v="2009"/>
    <n v="5.0999999999999996"/>
    <s v="Comedy"/>
    <s v="Fantasy"/>
    <s v="Horror"/>
    <m/>
    <n v="0.60723858582809431"/>
    <n v="16204793"/>
    <n v="204793"/>
    <n v="16000000"/>
  </r>
  <r>
    <s v="Nick Gomez"/>
    <n v="96"/>
    <n v="15427192"/>
    <s v="Comedy|Crime|Mystery"/>
    <x v="2022"/>
    <s v="http://www.imdb.com/title/tt0186045/?ref_=fn_tt_tt_1"/>
    <s v="English"/>
    <s v="USA"/>
    <n v="16000000"/>
    <n v="2000"/>
    <n v="5.6"/>
    <s v="Comedy"/>
    <s v="Crime"/>
    <s v="Mystery"/>
    <m/>
    <n v="0.60713869990046909"/>
    <n v="15427192"/>
    <n v="-572808"/>
    <n v="16000000"/>
  </r>
  <r>
    <s v="Woody Allen"/>
    <n v="88"/>
    <n v="14792779"/>
    <s v="Comedy"/>
    <x v="2023"/>
    <s v="http://www.imdb.com/title/tt0093818/?ref_=fn_tt_tt_1"/>
    <s v="English"/>
    <s v="USA"/>
    <n v="16000000"/>
    <n v="1987"/>
    <n v="7.6"/>
    <s v="Comedy"/>
    <m/>
    <m/>
    <m/>
    <n v="0.60703654211116698"/>
    <n v="14792779"/>
    <n v="-1207221"/>
    <n v="16000000"/>
  </r>
  <r>
    <s v="Allen Coulter"/>
    <n v="113"/>
    <n v="19057024"/>
    <s v="Drama|Romance"/>
    <x v="2024"/>
    <s v="http://www.imdb.com/title/tt1403981/?ref_=fn_tt_tt_1"/>
    <s v="English"/>
    <s v="USA"/>
    <n v="16000000"/>
    <n v="2010"/>
    <n v="7.2"/>
    <s v="Drama"/>
    <s v="Romance"/>
    <m/>
    <m/>
    <n v="0.60693251892830158"/>
    <n v="19057024"/>
    <n v="3057024"/>
    <n v="16000000"/>
  </r>
  <r>
    <s v="Clare Kilner"/>
    <n v="101"/>
    <n v="14108518"/>
    <s v="Comedy|Drama|Romance"/>
    <x v="2025"/>
    <s v="http://www.imdb.com/title/tt0319524/?ref_=fn_tt_tt_1"/>
    <s v="English"/>
    <s v="USA"/>
    <n v="16000000"/>
    <n v="2003"/>
    <n v="5.7"/>
    <s v="Comedy"/>
    <s v="Drama"/>
    <s v="Romance"/>
    <m/>
    <n v="0.60684027390794859"/>
    <n v="14108518"/>
    <n v="-1891482"/>
    <n v="16000000"/>
  </r>
  <r>
    <s v="Josef Rusnak"/>
    <n v="100"/>
    <n v="15500000"/>
    <s v="Mystery|Sci-Fi|Thriller"/>
    <x v="2026"/>
    <s v="http://www.imdb.com/title/tt0139809/?ref_=fn_tt_tt_1"/>
    <s v="English"/>
    <s v="Germany"/>
    <n v="16000000"/>
    <n v="1999"/>
    <n v="7"/>
    <s v="Mystery"/>
    <s v="Sci-Fi"/>
    <s v="Thriller"/>
    <m/>
    <n v="0.60673412656985415"/>
    <n v="15500000"/>
    <n v="-500000"/>
    <n v="16000000"/>
  </r>
  <r>
    <s v="Ronald Neame"/>
    <n v="108"/>
    <m/>
    <s v="Action|Drama|Sci-Fi|Thriller"/>
    <x v="2027"/>
    <s v="http://www.imdb.com/title/tt0079550/?ref_=fn_tt_tt_1"/>
    <s v="English"/>
    <s v="USA"/>
    <n v="16000000"/>
    <n v="1979"/>
    <n v="4.9000000000000004"/>
    <s v="Action"/>
    <s v="Drama"/>
    <s v="Sci-Fi"/>
    <s v="Thriller"/>
    <n v="0.6066315981313456"/>
    <n v="25035665"/>
    <n v="9035665"/>
    <n v="16000000"/>
  </r>
  <r>
    <s v="Woody Allen"/>
    <n v="112"/>
    <n v="4839383"/>
    <s v="Comedy|Romance"/>
    <x v="2028"/>
    <s v="http://www.imdb.com/title/tt0278823/?ref_=fn_tt_tt_1"/>
    <s v="English"/>
    <s v="USA"/>
    <n v="16000000"/>
    <n v="2002"/>
    <n v="6.6"/>
    <s v="Comedy"/>
    <s v="Romance"/>
    <m/>
    <m/>
    <n v="0.6066315981313456"/>
    <n v="4839383"/>
    <n v="-11160617"/>
    <n v="16000000"/>
  </r>
  <r>
    <s v="Russell Mulcahy"/>
    <n v="110"/>
    <n v="5900000"/>
    <s v="Action|Adventure|Fantasy"/>
    <x v="2029"/>
    <s v="http://www.imdb.com/title/tt0091203/?ref_=fn_tt_tt_1"/>
    <s v="English"/>
    <s v="UK"/>
    <n v="16000000"/>
    <n v="1986"/>
    <n v="7.2"/>
    <s v="Action"/>
    <s v="Adventure"/>
    <s v="Fantasy"/>
    <m/>
    <n v="0.60650217387314709"/>
    <n v="5900000"/>
    <n v="-10100000"/>
    <n v="16000000"/>
  </r>
  <r>
    <s v="Susanne Bier"/>
    <n v="118"/>
    <n v="2849142"/>
    <s v="Drama"/>
    <x v="2030"/>
    <s v="http://www.imdb.com/title/tt0469623/?ref_=fn_tt_tt_1"/>
    <s v="English"/>
    <s v="USA"/>
    <n v="16000000"/>
    <n v="2007"/>
    <n v="7.2"/>
    <s v="Drama"/>
    <m/>
    <m/>
    <m/>
    <n v="0.60637499410068429"/>
    <n v="2849142"/>
    <n v="-13150858"/>
    <n v="16000000"/>
  </r>
  <r>
    <s v="Kenneth Johnson"/>
    <n v="97"/>
    <n v="1686429"/>
    <s v="Action|Crime|Sci-Fi"/>
    <x v="2031"/>
    <s v="http://www.imdb.com/title/tt0120207/?ref_=fn_tt_tt_1"/>
    <s v="English"/>
    <s v="USA"/>
    <n v="16000000"/>
    <n v="1997"/>
    <n v="2.8"/>
    <s v="Action"/>
    <s v="Crime"/>
    <s v="Sci-Fi"/>
    <m/>
    <n v="0.60624072216833935"/>
    <n v="1686429"/>
    <n v="-14313571"/>
    <n v="16000000"/>
  </r>
  <r>
    <s v="James Gray"/>
    <n v="120"/>
    <n v="1984743"/>
    <s v="Drama|Romance"/>
    <x v="2032"/>
    <s v="http://www.imdb.com/title/tt1951181/?ref_=fn_tt_tt_1"/>
    <s v="English"/>
    <s v="USA"/>
    <n v="16000000"/>
    <n v="2013"/>
    <n v="6.6"/>
    <s v="Drama"/>
    <s v="Romance"/>
    <m/>
    <m/>
    <n v="0.60610371683610553"/>
    <n v="1984743"/>
    <n v="-14015257"/>
    <n v="16000000"/>
  </r>
  <r>
    <s v="James Ivory"/>
    <n v="135"/>
    <n v="1666262"/>
    <s v="Drama|History|Romance|War"/>
    <x v="2033"/>
    <s v="http://www.imdb.com/title/tt0384686/?ref_=fn_tt_tt_1"/>
    <s v="English"/>
    <s v="UK"/>
    <n v="16000000"/>
    <n v="2005"/>
    <n v="6.7"/>
    <s v="Drama"/>
    <s v="History"/>
    <s v="Romance"/>
    <s v="War"/>
    <n v="0.60596714035491217"/>
    <n v="1666262"/>
    <n v="-14333738"/>
    <n v="16000000"/>
  </r>
  <r>
    <s v="Jessy Terrero"/>
    <n v="92"/>
    <n v="13922211"/>
    <s v="Comedy"/>
    <x v="2034"/>
    <s v="http://www.imdb.com/title/tt0367085/?ref_=fn_tt_tt_1"/>
    <s v="English"/>
    <s v="USA"/>
    <n v="16000000"/>
    <n v="2004"/>
    <n v="4.4000000000000004"/>
    <s v="Comedy"/>
    <m/>
    <m/>
    <m/>
    <n v="0.60582966355321832"/>
    <n v="13922211"/>
    <n v="-2077789"/>
    <n v="16000000"/>
  </r>
  <r>
    <s v="Amy Heckerling"/>
    <n v="92"/>
    <n v="2964"/>
    <s v="Comedy|Horror|Romance"/>
    <x v="2035"/>
    <s v="http://www.imdb.com/title/tt1545106/?ref_=fn_tt_tt_1"/>
    <s v="English"/>
    <s v="USA"/>
    <n v="16000000"/>
    <n v="2012"/>
    <n v="5.0999999999999996"/>
    <s v="Comedy"/>
    <s v="Horror"/>
    <s v="Romance"/>
    <m/>
    <n v="0.60572163582756045"/>
    <n v="2964"/>
    <n v="-15997036"/>
    <n v="16000000"/>
  </r>
  <r>
    <s v="Lasse HallstrÃ¶m"/>
    <n v="93"/>
    <m/>
    <s v="Drama|Family"/>
    <x v="2036"/>
    <s v="http://www.imdb.com/title/tt1028532/?ref_=fn_tt_tt_1"/>
    <s v="English"/>
    <s v="USA"/>
    <n v="16000000"/>
    <n v="2009"/>
    <n v="8.1"/>
    <s v="Drama"/>
    <s v="Family"/>
    <m/>
    <m/>
    <n v="0.60558023319534315"/>
    <n v="25035665"/>
    <n v="9035665"/>
    <n v="16000000"/>
  </r>
  <r>
    <s v="JÃ©rÃ´me Salle"/>
    <n v="110"/>
    <m/>
    <s v="Crime|Drama|Thriller"/>
    <x v="2037"/>
    <s v="http://www.imdb.com/title/tt2249221/?ref_=fn_tt_tt_1"/>
    <s v="English"/>
    <s v="France"/>
    <n v="16000000"/>
    <n v="2013"/>
    <n v="6.7"/>
    <s v="Crime"/>
    <s v="Drama"/>
    <s v="Thriller"/>
    <m/>
    <n v="0.60558023319534315"/>
    <n v="25035665"/>
    <n v="9035665"/>
    <n v="16000000"/>
  </r>
  <r>
    <s v="Tommy Lee Jones"/>
    <n v="122"/>
    <n v="2428883"/>
    <s v="Drama|Western"/>
    <x v="2038"/>
    <s v="http://www.imdb.com/title/tt2398231/?ref_=fn_tt_tt_1"/>
    <s v="English"/>
    <s v="USA"/>
    <n v="16000000"/>
    <n v="2014"/>
    <n v="6.6"/>
    <s v="Drama"/>
    <s v="Western"/>
    <m/>
    <m/>
    <n v="0.60558023319534315"/>
    <n v="2428883"/>
    <n v="-13571117"/>
    <n v="16000000"/>
  </r>
  <r>
    <s v="Joel Gallen"/>
    <n v="99"/>
    <n v="37882551"/>
    <s v="Comedy"/>
    <x v="2039"/>
    <s v="http://www.imdb.com/title/tt0277371/?ref_=fn_tt_tt_1"/>
    <s v="English"/>
    <s v="USA"/>
    <n v="16000000"/>
    <n v="2001"/>
    <n v="5.7"/>
    <s v="Comedy"/>
    <m/>
    <m/>
    <m/>
    <n v="0.60544379335082799"/>
    <n v="37882551"/>
    <n v="21882551"/>
    <n v="16000000"/>
  </r>
  <r>
    <s v="John Whitesell"/>
    <n v="86"/>
    <n v="34308901"/>
    <s v="Comedy|Crime"/>
    <x v="2040"/>
    <s v="http://www.imdb.com/title/tt0328099/?ref_=fn_tt_tt_1"/>
    <s v="English"/>
    <s v="USA"/>
    <n v="16000000"/>
    <n v="2003"/>
    <n v="5.0999999999999996"/>
    <s v="Comedy"/>
    <s v="Crime"/>
    <m/>
    <m/>
    <n v="0.60541235156567219"/>
    <n v="34308901"/>
    <n v="18308901"/>
    <n v="16000000"/>
  </r>
  <r>
    <s v="Rob Reiner"/>
    <n v="98"/>
    <n v="30857814"/>
    <s v="Adventure|Family|Fantasy|Romance"/>
    <x v="2041"/>
    <s v="http://www.imdb.com/title/tt0093779/?ref_=fn_tt_tt_1"/>
    <s v="English"/>
    <s v="USA"/>
    <n v="16000000"/>
    <n v="1987"/>
    <n v="8.1"/>
    <s v="Adventure"/>
    <s v="Family"/>
    <s v="Fantasy"/>
    <s v="Romance"/>
    <n v="0.60536777975184963"/>
    <n v="30857814"/>
    <n v="14857814"/>
    <n v="16000000"/>
  </r>
  <r>
    <s v="Michael Winterbottom"/>
    <n v="108"/>
    <n v="9172810"/>
    <s v="Biography|Drama|History|Thriller|War"/>
    <x v="2042"/>
    <s v="http://www.imdb.com/title/tt0829459/?ref_=fn_tt_tt_1"/>
    <s v="English"/>
    <s v="USA"/>
    <n v="16000000"/>
    <n v="2007"/>
    <n v="6.7"/>
    <s v="Biography"/>
    <s v="Drama"/>
    <s v="History"/>
    <s v="Thriller"/>
    <n v="0.60531102764994948"/>
    <n v="9172810"/>
    <n v="-6827190"/>
    <n v="16000000"/>
  </r>
  <r>
    <s v="Gil Junger"/>
    <n v="97"/>
    <n v="38176108"/>
    <s v="Comedy|Drama|Romance"/>
    <x v="2043"/>
    <s v="http://www.imdb.com/title/tt0147800/?ref_=fn_tt_tt_1"/>
    <s v="English"/>
    <s v="USA"/>
    <n v="16000000"/>
    <n v="1999"/>
    <n v="7.2"/>
    <s v="Comedy"/>
    <s v="Drama"/>
    <s v="Romance"/>
    <m/>
    <n v="0.60518981455717769"/>
    <n v="38176108"/>
    <n v="22176108"/>
    <n v="16000000"/>
  </r>
  <r>
    <s v="Stewart Hendler"/>
    <n v="101"/>
    <n v="11956207"/>
    <s v="Horror|Mystery"/>
    <x v="2044"/>
    <s v="http://www.imdb.com/title/tt1232783/?ref_=fn_tt_tt_1"/>
    <s v="English"/>
    <s v="USA"/>
    <n v="16000000"/>
    <n v="2009"/>
    <n v="5.0999999999999996"/>
    <s v="Horror"/>
    <s v="Mystery"/>
    <m/>
    <m/>
    <n v="0.60515925595184394"/>
    <n v="11956207"/>
    <n v="-4043793"/>
    <n v="16000000"/>
  </r>
  <r>
    <s v="Gillian Armstrong"/>
    <n v="132"/>
    <n v="1508689"/>
    <s v="Drama|Romance"/>
    <x v="2045"/>
    <s v="http://www.imdb.com/title/tt0119843/?ref_=fn_tt_tt_1"/>
    <s v="English"/>
    <s v="USA"/>
    <n v="16000000"/>
    <n v="1997"/>
    <n v="6.7"/>
    <s v="Drama"/>
    <s v="Romance"/>
    <m/>
    <m/>
    <n v="0.60504488746044705"/>
    <n v="1508689"/>
    <n v="-14491311"/>
    <n v="16000000"/>
  </r>
  <r>
    <s v="Eric Bross"/>
    <n v="85"/>
    <n v="4356743"/>
    <s v="Comedy|Family|Romance"/>
    <x v="2046"/>
    <s v="http://www.imdb.com/title/tt0279286/?ref_=fn_tt_tt_1"/>
    <s v="English"/>
    <s v="USA"/>
    <n v="16000000"/>
    <n v="2001"/>
    <n v="4.0999999999999996"/>
    <s v="Comedy"/>
    <s v="Family"/>
    <s v="Romance"/>
    <m/>
    <n v="0.60490530524252184"/>
    <n v="4356743"/>
    <n v="-11643257"/>
    <n v="16000000"/>
  </r>
  <r>
    <s v="Anne Fontaine"/>
    <n v="112"/>
    <n v="317125"/>
    <s v="Drama|Romance"/>
    <x v="2047"/>
    <s v="http://www.imdb.com/title/tt2103267/?ref_=fn_tt_tt_1"/>
    <s v="English"/>
    <s v="Australia"/>
    <n v="16000000"/>
    <n v="2013"/>
    <n v="6.2"/>
    <s v="Drama"/>
    <s v="Romance"/>
    <m/>
    <m/>
    <n v="0.60477186485738321"/>
    <n v="317125"/>
    <n v="-15682875"/>
    <n v="16000000"/>
  </r>
  <r>
    <s v="Kunihiko Yuyama"/>
    <n v="93"/>
    <m/>
    <s v="Action|Adventure|Animation|Family|Fantasy|Sci-Fi"/>
    <x v="2048"/>
    <s v="http://www.imdb.com/title/tt0235679/?ref_=fn_tt_tt_1"/>
    <s v="Japanese"/>
    <s v="Japan"/>
    <n v="16000000"/>
    <n v="2000"/>
    <n v="5.6"/>
    <s v="Action"/>
    <s v="Adventure"/>
    <s v="Animation"/>
    <s v="Family"/>
    <n v="0.60462928882429434"/>
    <n v="25035665"/>
    <n v="9035665"/>
    <n v="16000000"/>
  </r>
  <r>
    <s v="Peter Weir"/>
    <n v="128"/>
    <n v="95860116"/>
    <s v="Comedy|Drama"/>
    <x v="2049"/>
    <s v="http://www.imdb.com/title/tt0097165/?ref_=fn_tt_tt_1"/>
    <s v="English"/>
    <s v="USA"/>
    <n v="16400000"/>
    <n v="1989"/>
    <n v="8"/>
    <s v="Comedy"/>
    <s v="Drama"/>
    <m/>
    <m/>
    <n v="0.60462928882429434"/>
    <n v="95860116"/>
    <n v="79460116"/>
    <n v="16400000"/>
  </r>
  <r>
    <s v="Howard Zieff"/>
    <n v="102"/>
    <n v="59847242"/>
    <s v="Comedy|Drama|Family|Romance"/>
    <x v="2050"/>
    <s v="http://www.imdb.com/title/tt0102492/?ref_=fn_tt_tt_1"/>
    <s v="English"/>
    <s v="USA"/>
    <n v="16500000"/>
    <n v="1991"/>
    <n v="6.8"/>
    <s v="Comedy"/>
    <s v="Drama"/>
    <s v="Family"/>
    <s v="Romance"/>
    <n v="0.60488535813786803"/>
    <n v="59847242"/>
    <n v="43347242"/>
    <n v="16500000"/>
  </r>
  <r>
    <s v="Ang Lee"/>
    <n v="136"/>
    <n v="42700000"/>
    <s v="Drama|Romance"/>
    <x v="2051"/>
    <s v="http://www.imdb.com/title/tt0114388/?ref_=fn_tt_tt_1"/>
    <s v="English"/>
    <s v="USA"/>
    <n v="16500000"/>
    <n v="1995"/>
    <n v="7.7"/>
    <s v="Drama"/>
    <s v="Romance"/>
    <m/>
    <m/>
    <n v="0.60494454620351779"/>
    <n v="42700000"/>
    <n v="26200000"/>
    <n v="16500000"/>
  </r>
  <r>
    <s v="Julian Jarrold"/>
    <n v="120"/>
    <n v="18663911"/>
    <s v="Biography|Drama|Romance"/>
    <x v="2052"/>
    <s v="http://www.imdb.com/title/tt0416508/?ref_=fn_tt_tt_1"/>
    <s v="English"/>
    <s v="UK"/>
    <n v="16500000"/>
    <n v="2007"/>
    <n v="7.1"/>
    <s v="Biography"/>
    <s v="Drama"/>
    <s v="Romance"/>
    <m/>
    <n v="0.60493021436370087"/>
    <n v="18663911"/>
    <n v="2163911"/>
    <n v="16500000"/>
  </r>
  <r>
    <s v="Joe Nussbaum"/>
    <n v="108"/>
    <n v="11702090"/>
    <s v="Comedy|Romance"/>
    <x v="2053"/>
    <s v="http://www.imdb.com/title/tt0815244/?ref_=fn_tt_tt_1"/>
    <s v="English"/>
    <s v="USA"/>
    <n v="16500000"/>
    <n v="2007"/>
    <n v="6.3"/>
    <s v="Comedy"/>
    <s v="Romance"/>
    <m/>
    <m/>
    <n v="0.60483426041195565"/>
    <n v="11702090"/>
    <n v="-4797910"/>
    <n v="16500000"/>
  </r>
  <r>
    <s v="Diane English"/>
    <n v="114"/>
    <n v="26896744"/>
    <s v="Comedy|Drama"/>
    <x v="2054"/>
    <s v="http://www.imdb.com/title/tt0430770/?ref_=fn_tt_tt_1"/>
    <s v="English"/>
    <s v="USA"/>
    <n v="16500000"/>
    <n v="2008"/>
    <n v="4.9000000000000004"/>
    <s v="Comedy"/>
    <s v="Drama"/>
    <m/>
    <m/>
    <n v="0.60471923226584601"/>
    <n v="26896744"/>
    <n v="10396744"/>
    <n v="16500000"/>
  </r>
  <r>
    <s v="Steven Shainberg"/>
    <n v="122"/>
    <n v="220914"/>
    <s v="Biography|Drama|Romance"/>
    <x v="2055"/>
    <s v="http://www.imdb.com/title/tt0422295/?ref_=fn_tt_tt_1"/>
    <s v="English"/>
    <s v="USA"/>
    <n v="16800000"/>
    <n v="2006"/>
    <n v="6.5"/>
    <s v="Biography"/>
    <s v="Drama"/>
    <s v="Romance"/>
    <m/>
    <n v="0.60464814990760796"/>
    <n v="220914"/>
    <n v="-16579086"/>
    <n v="16800000"/>
  </r>
  <r>
    <s v="John Milius"/>
    <n v="114"/>
    <m/>
    <s v="Action|Drama|War"/>
    <x v="2056"/>
    <s v="http://www.imdb.com/title/tt0087985/?ref_=fn_tt_tt_1"/>
    <s v="English"/>
    <s v="USA"/>
    <n v="16900000"/>
    <n v="1984"/>
    <n v="6.4"/>
    <s v="Action"/>
    <s v="Drama"/>
    <s v="War"/>
    <m/>
    <n v="0.60450720000513702"/>
    <n v="25035665"/>
    <n v="8135665"/>
    <n v="16900000"/>
  </r>
  <r>
    <s v="Woody Allen"/>
    <n v="94"/>
    <n v="56816662"/>
    <s v="Comedy|Fantasy|Romance"/>
    <x v="2057"/>
    <s v="http://www.imdb.com/title/tt1605783/?ref_=fn_tt_tt_1"/>
    <s v="English"/>
    <s v="Spain"/>
    <n v="17000000"/>
    <n v="2011"/>
    <n v="7.7"/>
    <s v="Comedy"/>
    <s v="Fantasy"/>
    <s v="Romance"/>
    <m/>
    <n v="0.60450720000513702"/>
    <n v="56816662"/>
    <n v="39816662"/>
    <n v="17000000"/>
  </r>
  <r>
    <s v="Gabor Csupo"/>
    <n v="96"/>
    <n v="82234139"/>
    <s v="Adventure|Drama|Family|Fantasy"/>
    <x v="2058"/>
    <s v="http://www.imdb.com/title/tt0398808/?ref_=fn_tt_tt_1"/>
    <s v="English"/>
    <s v="USA"/>
    <n v="17000000"/>
    <n v="2007"/>
    <n v="7.2"/>
    <s v="Adventure"/>
    <s v="Drama"/>
    <s v="Family"/>
    <s v="Fantasy"/>
    <n v="0.60455052367901929"/>
    <n v="82234139"/>
    <n v="65234139"/>
    <n v="17000000"/>
  </r>
  <r>
    <s v="Victor Salva"/>
    <n v="104"/>
    <n v="35143332"/>
    <s v="Horror"/>
    <x v="2059"/>
    <s v="http://www.imdb.com/title/tt0301470/?ref_=fn_tt_tt_1"/>
    <s v="English"/>
    <s v="USA"/>
    <n v="17000000"/>
    <n v="2003"/>
    <n v="5.6"/>
    <s v="Horror"/>
    <m/>
    <m/>
    <m/>
    <n v="0.604722109184754"/>
    <n v="35143332"/>
    <n v="18143332"/>
    <n v="17000000"/>
  </r>
  <r>
    <s v="Pascal Chaumeil"/>
    <n v="104"/>
    <m/>
    <s v="Comedy|Romance"/>
    <x v="2060"/>
    <s v="http://www.imdb.com/title/tt1986843/?ref_=fn_tt_tt_1"/>
    <s v="French"/>
    <s v="France"/>
    <n v="17000000"/>
    <n v="2012"/>
    <n v="6.3"/>
    <s v="Comedy"/>
    <s v="Romance"/>
    <m/>
    <m/>
    <n v="0.60467859376517419"/>
    <n v="25035665"/>
    <n v="8035665"/>
    <n v="17000000"/>
  </r>
  <r>
    <s v="Craig R. Baxley"/>
    <n v="88"/>
    <n v="9286314"/>
    <s v="Action|Crime|Drama|Thriller"/>
    <x v="2061"/>
    <s v="http://www.imdb.com/title/tt0102984/?ref_=fn_tt_tt_1"/>
    <s v="English"/>
    <s v="USA"/>
    <n v="17000000"/>
    <n v="1991"/>
    <n v="5.9"/>
    <s v="Action"/>
    <s v="Crime"/>
    <s v="Drama"/>
    <s v="Thriller"/>
    <n v="0.60467859376517419"/>
    <n v="9286314"/>
    <n v="-7713686"/>
    <n v="17000000"/>
  </r>
  <r>
    <s v="Woody Allen"/>
    <n v="112"/>
    <n v="16684352"/>
    <s v="Comedy|Romance"/>
    <x v="2062"/>
    <s v="http://www.imdb.com/title/tt1859650/?ref_=fn_tt_tt_1"/>
    <s v="English"/>
    <s v="USA"/>
    <n v="17000000"/>
    <n v="2012"/>
    <n v="6.3"/>
    <s v="Comedy"/>
    <s v="Romance"/>
    <m/>
    <m/>
    <n v="0.60455797812363521"/>
    <n v="16684352"/>
    <n v="-315648"/>
    <n v="17000000"/>
  </r>
  <r>
    <s v="Stuart Gillard"/>
    <n v="96"/>
    <n v="42660000"/>
    <s v="Action|Adventure|Comedy|Family|Fantasy|Sci-Fi"/>
    <x v="2063"/>
    <s v="http://www.imdb.com/title/tt0108308/?ref_=fn_tt_tt_1"/>
    <s v="English"/>
    <s v="USA"/>
    <n v="17000000"/>
    <n v="1993"/>
    <n v="4.8"/>
    <s v="Action"/>
    <s v="Adventure"/>
    <s v="Comedy"/>
    <s v="Family"/>
    <n v="0.60445626045911527"/>
    <n v="42660000"/>
    <n v="25660000"/>
    <n v="17000000"/>
  </r>
  <r>
    <s v="Sam Mendes"/>
    <n v="98"/>
    <n v="9430988"/>
    <s v="Comedy|Drama|Romance"/>
    <x v="2064"/>
    <s v="http://www.imdb.com/title/tt1176740/?ref_=fn_tt_tt_1"/>
    <s v="English"/>
    <s v="USA"/>
    <n v="17000000"/>
    <n v="2009"/>
    <n v="7.1"/>
    <s v="Comedy"/>
    <s v="Drama"/>
    <s v="Romance"/>
    <m/>
    <n v="0.60444041119330305"/>
    <n v="9430988"/>
    <n v="-7569012"/>
    <n v="17000000"/>
  </r>
  <r>
    <s v="Leonard Nimoy"/>
    <n v="105"/>
    <n v="76400000"/>
    <s v="Action|Adventure|Sci-Fi"/>
    <x v="2065"/>
    <s v="http://www.imdb.com/title/tt0088170/?ref_=fn_tt_tt_1"/>
    <s v="English"/>
    <s v="USA"/>
    <n v="17000000"/>
    <n v="1984"/>
    <n v="6.6"/>
    <s v="Action"/>
    <s v="Adventure"/>
    <s v="Sci-Fi"/>
    <m/>
    <n v="0.60431970790271916"/>
    <n v="76400000"/>
    <n v="59400000"/>
    <n v="17000000"/>
  </r>
  <r>
    <s v="Mike Mitchell"/>
    <n v="88"/>
    <n v="65535067"/>
    <s v="Comedy|Romance"/>
    <x v="2066"/>
    <s v="http://www.imdb.com/title/tt0205000/?ref_=fn_tt_tt_1"/>
    <s v="English"/>
    <s v="USA"/>
    <n v="17000000"/>
    <n v="1999"/>
    <n v="5.7"/>
    <s v="Comedy"/>
    <s v="Romance"/>
    <m/>
    <m/>
    <n v="0.60445972703195205"/>
    <n v="65535067"/>
    <n v="48535067"/>
    <n v="17000000"/>
  </r>
  <r>
    <s v="Thomas Bezucha"/>
    <n v="103"/>
    <n v="6061759"/>
    <s v="Comedy|Drama|Romance"/>
    <x v="2067"/>
    <s v="http://www.imdb.com/title/tt0356680/?ref_=fn_tt_tt_1"/>
    <s v="English"/>
    <s v="USA"/>
    <n v="17000000"/>
    <n v="2005"/>
    <n v="6.3"/>
    <s v="Comedy"/>
    <s v="Drama"/>
    <s v="Romance"/>
    <m/>
    <n v="0.60454423962138137"/>
    <n v="6061759"/>
    <n v="-10938241"/>
    <n v="17000000"/>
  </r>
  <r>
    <s v="Jay Roach"/>
    <n v="68"/>
    <n v="53868030"/>
    <s v="Comedy|Crime"/>
    <x v="2068"/>
    <s v="http://www.imdb.com/title/tt0118655/?ref_=fn_tt_tt_1"/>
    <s v="English"/>
    <s v="USA"/>
    <n v="17000000"/>
    <n v="1997"/>
    <n v="7"/>
    <s v="Comedy"/>
    <s v="Crime"/>
    <m/>
    <m/>
    <n v="0.60441535175090155"/>
    <n v="53868030"/>
    <n v="36868030"/>
    <n v="17000000"/>
  </r>
  <r>
    <s v="Mark Waters"/>
    <n v="97"/>
    <n v="86049418"/>
    <s v="Comedy"/>
    <x v="2069"/>
    <s v="http://www.imdb.com/title/tt0377092/?ref_=fn_tt_tt_1"/>
    <s v="English"/>
    <s v="USA"/>
    <n v="17000000"/>
    <n v="2004"/>
    <n v="7"/>
    <s v="Comedy"/>
    <m/>
    <m/>
    <m/>
    <n v="0.60444581920205787"/>
    <n v="86049418"/>
    <n v="69049418"/>
    <n v="17000000"/>
  </r>
  <r>
    <s v="Jessie Nelson"/>
    <n v="107"/>
    <n v="26284475"/>
    <s v="Comedy"/>
    <x v="2070"/>
    <s v="http://www.imdb.com/title/tt2279339/?ref_=fn_tt_tt_1"/>
    <s v="English"/>
    <s v="USA"/>
    <n v="17000000"/>
    <n v="2015"/>
    <n v="5.7"/>
    <s v="Comedy"/>
    <m/>
    <m/>
    <m/>
    <n v="0.60464017864478292"/>
    <n v="26284475"/>
    <n v="9284475"/>
    <n v="17000000"/>
  </r>
  <r>
    <s v="Adrian Lyne"/>
    <n v="112"/>
    <n v="6734844"/>
    <s v="Drama|Romance"/>
    <x v="2071"/>
    <s v="http://www.imdb.com/title/tt0091635/?ref_=fn_tt_tt_1"/>
    <s v="English"/>
    <s v="USA"/>
    <n v="17000000"/>
    <n v="1986"/>
    <n v="5.9"/>
    <s v="Drama"/>
    <s v="Romance"/>
    <m/>
    <m/>
    <n v="0.60456642294604857"/>
    <n v="6734844"/>
    <n v="-10265156"/>
    <n v="17000000"/>
  </r>
  <r>
    <s v="Alejandro AmenÃ¡bar"/>
    <n v="101"/>
    <n v="96471845"/>
    <s v="Fantasy|Horror|Thriller"/>
    <x v="2072"/>
    <s v="http://www.imdb.com/title/tt0230600/?ref_=fn_tt_tt_1"/>
    <s v="English"/>
    <s v="USA"/>
    <n v="17000000"/>
    <n v="2001"/>
    <n v="7.6"/>
    <s v="Fantasy"/>
    <s v="Horror"/>
    <s v="Thriller"/>
    <m/>
    <n v="0.60443868058431749"/>
    <n v="96471845"/>
    <n v="79471845"/>
    <n v="17000000"/>
  </r>
  <r>
    <s v="George Cukor"/>
    <n v="170"/>
    <n v="72000000"/>
    <s v="Drama|Family|Musical|Romance"/>
    <x v="2073"/>
    <s v="http://www.imdb.com/title/tt0058385/?ref_=fn_tt_tt_1"/>
    <s v="English"/>
    <s v="USA"/>
    <n v="17000000"/>
    <n v="1964"/>
    <n v="7.9"/>
    <s v="Drama"/>
    <s v="Family"/>
    <s v="Musical"/>
    <s v="Romance"/>
    <n v="0.60469626138202281"/>
    <n v="72000000"/>
    <n v="55000000"/>
    <n v="17000000"/>
  </r>
  <r>
    <s v="Jim Gillespie"/>
    <n v="99"/>
    <n v="72219395"/>
    <s v="Horror|Mystery|Thriller"/>
    <x v="2074"/>
    <s v="http://www.imdb.com/title/tt0119345/?ref_=fn_tt_tt_1"/>
    <s v="English"/>
    <s v="USA"/>
    <n v="17000000"/>
    <n v="1997"/>
    <n v="5.6"/>
    <s v="Horror"/>
    <s v="Mystery"/>
    <s v="Thriller"/>
    <m/>
    <n v="0.60481397613302734"/>
    <n v="72219395"/>
    <n v="55219395"/>
    <n v="17000000"/>
  </r>
  <r>
    <s v="Luke Greenfield"/>
    <n v="104"/>
    <n v="82389560"/>
    <s v="Comedy"/>
    <x v="2075"/>
    <s v="http://www.imdb.com/title/tt1924435/?ref_=fn_tt_tt_1"/>
    <s v="English"/>
    <s v="USA"/>
    <n v="17000000"/>
    <n v="2014"/>
    <n v="6.5"/>
    <s v="Comedy"/>
    <m/>
    <m/>
    <m/>
    <n v="0.60493299809328471"/>
    <n v="82389560"/>
    <n v="65389560"/>
    <n v="17000000"/>
  </r>
  <r>
    <s v="John Hoffman"/>
    <n v="87"/>
    <n v="37566230"/>
    <s v="Comedy|Drama|Family|Fantasy|Sci-Fi"/>
    <x v="2076"/>
    <s v="http://www.imdb.com/title/tt0326900/?ref_=fn_tt_tt_1"/>
    <s v="English"/>
    <s v="USA"/>
    <n v="17000000"/>
    <n v="2003"/>
    <n v="5.0999999999999996"/>
    <s v="Comedy"/>
    <s v="Drama"/>
    <s v="Family"/>
    <s v="Fantasy"/>
    <n v="0.60510743435489034"/>
    <n v="37566230"/>
    <n v="20566230"/>
    <n v="17000000"/>
  </r>
  <r>
    <s v="Malcolm D. Lee"/>
    <n v="123"/>
    <n v="70492685"/>
    <s v="Comedy|Drama"/>
    <x v="2077"/>
    <s v="http://www.imdb.com/title/tt2083355/?ref_=fn_tt_tt_1"/>
    <s v="English"/>
    <s v="USA"/>
    <n v="17000000"/>
    <n v="2013"/>
    <n v="6.7"/>
    <s v="Comedy"/>
    <s v="Drama"/>
    <m/>
    <m/>
    <n v="0.60507251919753036"/>
    <n v="70492685"/>
    <n v="53492685"/>
    <n v="17000000"/>
  </r>
  <r>
    <s v="Joe Carnahan"/>
    <n v="109"/>
    <n v="35635046"/>
    <s v="Action|Crime|Drama|Thriller"/>
    <x v="2078"/>
    <s v="http://www.imdb.com/title/tt0475394/?ref_=fn_tt_tt_1"/>
    <s v="English"/>
    <s v="UK"/>
    <n v="17000000"/>
    <n v="2006"/>
    <n v="6.7"/>
    <s v="Action"/>
    <s v="Crime"/>
    <s v="Drama"/>
    <s v="Thriller"/>
    <n v="0.60518303188655675"/>
    <n v="35635046"/>
    <n v="18635046"/>
    <n v="17000000"/>
  </r>
  <r>
    <s v="Michael Lehmann"/>
    <n v="96"/>
    <n v="37939782"/>
    <s v="Comedy|Romance"/>
    <x v="2079"/>
    <s v="http://www.imdb.com/title/tt0243736/?ref_=fn_tt_tt_1"/>
    <s v="English"/>
    <s v="USA"/>
    <n v="17000000"/>
    <n v="2002"/>
    <n v="5.6"/>
    <s v="Comedy"/>
    <s v="Romance"/>
    <m/>
    <m/>
    <n v="0.60514107806817796"/>
    <n v="37939782"/>
    <n v="20939782"/>
    <n v="17000000"/>
  </r>
  <r>
    <s v="John Fortenberry"/>
    <n v="82"/>
    <n v="30324946"/>
    <s v="Comedy|Music|Romance"/>
    <x v="2080"/>
    <s v="http://www.imdb.com/title/tt0120770/?ref_=fn_tt_tt_1"/>
    <s v="English"/>
    <s v="USA"/>
    <n v="17000000"/>
    <n v="1998"/>
    <n v="6.2"/>
    <s v="Comedy"/>
    <s v="Music"/>
    <s v="Romance"/>
    <m/>
    <n v="0.60510753244930271"/>
    <n v="30324946"/>
    <n v="13324946"/>
    <n v="17000000"/>
  </r>
  <r>
    <s v="Daniel Barnz"/>
    <n v="86"/>
    <n v="27854896"/>
    <s v="Drama|Fantasy|Romance"/>
    <x v="2081"/>
    <s v="http://www.imdb.com/title/tt1152398/?ref_=fn_tt_tt_1"/>
    <s v="English"/>
    <s v="USA"/>
    <n v="17000000"/>
    <n v="2011"/>
    <n v="5.6"/>
    <s v="Drama"/>
    <s v="Fantasy"/>
    <s v="Romance"/>
    <m/>
    <n v="0.60504689339260986"/>
    <n v="27854896"/>
    <n v="10854896"/>
    <n v="17000000"/>
  </r>
  <r>
    <s v="Sam Weisman"/>
    <n v="98"/>
    <n v="22734486"/>
    <s v="Comedy"/>
    <x v="2082"/>
    <s v="http://www.imdb.com/title/tt0325258/?ref_=fn_tt_tt_1"/>
    <s v="English"/>
    <s v="USA"/>
    <n v="17000000"/>
    <n v="2003"/>
    <n v="5.6"/>
    <s v="Comedy"/>
    <m/>
    <m/>
    <m/>
    <n v="0.6049779423138657"/>
    <n v="22734486"/>
    <n v="5734486"/>
    <n v="17000000"/>
  </r>
  <r>
    <s v="Niki Caro"/>
    <n v="129"/>
    <n v="44469602"/>
    <s v="Biography|Drama|Sport"/>
    <x v="2083"/>
    <s v="http://www.imdb.com/title/tt2097298/?ref_=fn_tt_tt_1"/>
    <s v="English"/>
    <s v="USA"/>
    <n v="17000000"/>
    <n v="2015"/>
    <n v="7.4"/>
    <s v="Biography"/>
    <s v="Drama"/>
    <s v="Sport"/>
    <m/>
    <n v="0.60489266402498632"/>
    <n v="44469602"/>
    <n v="27469602"/>
    <n v="17000000"/>
  </r>
  <r>
    <s v="Jason Moore"/>
    <n v="112"/>
    <n v="64998368"/>
    <s v="Comedy|Music|Romance"/>
    <x v="2084"/>
    <s v="http://www.imdb.com/title/tt1981677/?ref_=fn_tt_tt_1"/>
    <s v="English"/>
    <s v="USA"/>
    <n v="17000000"/>
    <n v="2012"/>
    <n v="7.2"/>
    <s v="Comedy"/>
    <s v="Music"/>
    <s v="Romance"/>
    <m/>
    <n v="0.60488418402272803"/>
    <n v="64998368"/>
    <n v="47998368"/>
    <n v="17000000"/>
  </r>
  <r>
    <s v="Sam Raimi"/>
    <n v="121"/>
    <n v="16311763"/>
    <s v="Crime|Drama|Thriller"/>
    <x v="2085"/>
    <s v="http://www.imdb.com/title/tt0120324/?ref_=fn_tt_tt_1"/>
    <s v="English"/>
    <s v="UK"/>
    <n v="17000000"/>
    <n v="1998"/>
    <n v="7.5"/>
    <s v="Crime"/>
    <s v="Drama"/>
    <s v="Thriller"/>
    <m/>
    <n v="0.60496743495052263"/>
    <n v="16311763"/>
    <n v="-688237"/>
    <n v="17000000"/>
  </r>
  <r>
    <s v="Robert Harmon"/>
    <n v="89"/>
    <n v="12693621"/>
    <s v="Horror|Mystery|Thriller"/>
    <x v="2086"/>
    <s v="http://www.imdb.com/title/tt0283632/?ref_=fn_tt_tt_1"/>
    <s v="English"/>
    <s v="USA"/>
    <n v="17000000"/>
    <n v="2002"/>
    <n v="4.8"/>
    <s v="Horror"/>
    <s v="Mystery"/>
    <s v="Thriller"/>
    <m/>
    <n v="0.60486318663165428"/>
    <n v="12693621"/>
    <n v="-4306379"/>
    <n v="17000000"/>
  </r>
  <r>
    <s v="Gary Halvorson"/>
    <n v="73"/>
    <n v="11634458"/>
    <s v="Adventure|Comedy|Family|Fantasy|Musical"/>
    <x v="2087"/>
    <s v="http://www.imdb.com/title/tt0159421/?ref_=fn_tt_tt_1"/>
    <s v="English"/>
    <s v="USA"/>
    <n v="17000000"/>
    <n v="1999"/>
    <n v="5.8"/>
    <s v="Adventure"/>
    <s v="Comedy"/>
    <s v="Family"/>
    <s v="Fantasy"/>
    <n v="0.60474898658339826"/>
    <n v="11634458"/>
    <n v="-5365542"/>
    <n v="17000000"/>
  </r>
  <r>
    <s v="Antoine Fuqua"/>
    <n v="132"/>
    <n v="27154426"/>
    <s v="Crime|Drama|Thriller"/>
    <x v="2088"/>
    <s v="http://www.imdb.com/title/tt1210042/?ref_=fn_tt_tt_1"/>
    <s v="English"/>
    <s v="USA"/>
    <n v="17000000"/>
    <n v="2009"/>
    <n v="6.7"/>
    <s v="Crime"/>
    <s v="Drama"/>
    <s v="Thriller"/>
    <m/>
    <n v="0.60463185435088851"/>
    <n v="27154426"/>
    <n v="10154426"/>
    <n v="17000000"/>
  </r>
  <r>
    <s v="Fede Alvarez"/>
    <n v="96"/>
    <n v="54239856"/>
    <s v="Horror"/>
    <x v="2089"/>
    <s v="http://www.imdb.com/title/tt1288558/?ref_=fn_tt_tt_1"/>
    <s v="English"/>
    <s v="USA"/>
    <n v="17000000"/>
    <n v="2013"/>
    <n v="6.5"/>
    <s v="Horror"/>
    <m/>
    <m/>
    <m/>
    <n v="0.60456000696552625"/>
    <n v="54239856"/>
    <n v="37239856"/>
    <n v="17000000"/>
  </r>
  <r>
    <s v="Donald Petrie"/>
    <n v="98"/>
    <n v="8662318"/>
    <s v="Comedy|Romance"/>
    <x v="2090"/>
    <s v="http://www.imdb.com/title/tt0865559/?ref_=fn_tt_tt_1"/>
    <s v="English"/>
    <s v="USA"/>
    <n v="17000000"/>
    <n v="2009"/>
    <n v="5.9"/>
    <s v="Comedy"/>
    <s v="Romance"/>
    <m/>
    <m/>
    <n v="0.60459278797928684"/>
    <n v="8662318"/>
    <n v="-8337682"/>
    <n v="17000000"/>
  </r>
  <r>
    <s v="Sidney J. Furie"/>
    <n v="134"/>
    <n v="15681020"/>
    <s v="Action|Adventure|Family|Sci-Fi"/>
    <x v="2091"/>
    <s v="http://www.imdb.com/title/tt0094074/?ref_=fn_tt_tt_1"/>
    <s v="English"/>
    <s v="UK"/>
    <n v="17000000"/>
    <n v="1987"/>
    <n v="3.6"/>
    <s v="Action"/>
    <s v="Adventure"/>
    <s v="Family"/>
    <s v="Sci-Fi"/>
    <n v="0.60446776924040013"/>
    <n v="15681020"/>
    <n v="-1318980"/>
    <n v="17000000"/>
  </r>
  <r>
    <s v="Wayne Kramer"/>
    <n v="122"/>
    <n v="6855137"/>
    <s v="Action|Crime|Drama|Thriller"/>
    <x v="2092"/>
    <s v="http://www.imdb.com/title/tt0404390/?ref_=fn_tt_tt_1"/>
    <s v="English"/>
    <s v="Germany"/>
    <n v="17000000"/>
    <n v="2006"/>
    <n v="7.4"/>
    <s v="Action"/>
    <s v="Crime"/>
    <s v="Drama"/>
    <s v="Thriller"/>
    <n v="0.60436095104707499"/>
    <n v="6855137"/>
    <n v="-10144863"/>
    <n v="17000000"/>
  </r>
  <r>
    <s v="Jim Goddard"/>
    <n v="97"/>
    <n v="2315683"/>
    <s v="Adventure|Crime|Drama|Romance"/>
    <x v="2093"/>
    <s v="http://www.imdb.com/title/tt0091934/?ref_=fn_tt_tt_1"/>
    <s v="English"/>
    <s v="UK"/>
    <n v="17000000"/>
    <n v="1986"/>
    <n v="3"/>
    <s v="Adventure"/>
    <s v="Crime"/>
    <s v="Drama"/>
    <s v="Romance"/>
    <n v="0.6042311783346338"/>
    <n v="2315683"/>
    <n v="-14684317"/>
    <n v="17000000"/>
  </r>
  <r>
    <s v="Noel Marshall"/>
    <n v="102"/>
    <n v="2000000"/>
    <s v="Adventure|Horror|Thriller"/>
    <x v="2094"/>
    <s v="http://www.imdb.com/title/tt0083001/?ref_=fn_tt_tt_1"/>
    <s v="English"/>
    <s v="USA"/>
    <n v="17000000"/>
    <n v="1981"/>
    <n v="6.4"/>
    <s v="Adventure"/>
    <s v="Horror"/>
    <s v="Thriller"/>
    <m/>
    <n v="0.60409079738679594"/>
    <n v="2000000"/>
    <n v="-15000000"/>
    <n v="17000000"/>
  </r>
  <r>
    <s v="Joel Schumacher"/>
    <n v="98"/>
    <n v="1569918"/>
    <s v="Biography|Crime|Drama|Thriller"/>
    <x v="2095"/>
    <s v="http://www.imdb.com/title/tt0312549/?ref_=fn_tt_tt_1"/>
    <s v="English"/>
    <s v="Ireland"/>
    <n v="17000000"/>
    <n v="2003"/>
    <n v="6.9"/>
    <s v="Biography"/>
    <s v="Crime"/>
    <s v="Drama"/>
    <s v="Thriller"/>
    <n v="0.60394950112152823"/>
    <n v="1569918"/>
    <n v="-15430082"/>
    <n v="17000000"/>
  </r>
  <r>
    <s v="Andrea Di Stefano"/>
    <n v="120"/>
    <n v="106869"/>
    <s v="Crime|Drama|Romance|Thriller"/>
    <x v="2096"/>
    <s v="http://www.imdb.com/title/tt2515030/?ref_=fn_tt_tt_1"/>
    <s v="English"/>
    <s v="France"/>
    <n v="17000000"/>
    <n v="2014"/>
    <n v="6.6"/>
    <s v="Crime"/>
    <s v="Drama"/>
    <s v="Romance"/>
    <s v="Thriller"/>
    <n v="0.60380704301121946"/>
    <n v="106869"/>
    <n v="-16893131"/>
    <n v="17000000"/>
  </r>
  <r>
    <s v="Richard Kelly"/>
    <n v="160"/>
    <n v="273420"/>
    <s v="Comedy|Mystery|Sci-Fi|Thriller"/>
    <x v="2097"/>
    <s v="http://www.imdb.com/title/tt0405336/?ref_=fn_tt_tt_1"/>
    <s v="English"/>
    <s v="France"/>
    <n v="17000000"/>
    <n v="2006"/>
    <n v="5.5"/>
    <s v="Comedy"/>
    <s v="Mystery"/>
    <s v="Sci-Fi"/>
    <s v="Thriller"/>
    <n v="0.60366123108541525"/>
    <n v="273420"/>
    <n v="-16726580"/>
    <n v="17000000"/>
  </r>
  <r>
    <s v="Jack Smight"/>
    <n v="91"/>
    <m/>
    <s v="Sci-Fi"/>
    <x v="2098"/>
    <s v="http://www.imdb.com/title/tt0075909/?ref_=fn_tt_tt_1"/>
    <s v="English"/>
    <s v="USA"/>
    <n v="17000000"/>
    <n v="1977"/>
    <n v="5.2"/>
    <s v="Sci-Fi"/>
    <m/>
    <m/>
    <m/>
    <n v="0.60351553345753206"/>
    <n v="25035665"/>
    <n v="8035665"/>
    <n v="17000000"/>
  </r>
  <r>
    <s v="Todd Lincoln"/>
    <n v="83"/>
    <n v="4930798"/>
    <s v="Horror|Thriller"/>
    <x v="2099"/>
    <s v="http://www.imdb.com/title/tt1433822/?ref_=fn_tt_tt_1"/>
    <s v="English"/>
    <s v="USA"/>
    <n v="17000000"/>
    <n v="2012"/>
    <n v="4.0999999999999996"/>
    <s v="Horror"/>
    <s v="Thriller"/>
    <m/>
    <m/>
    <n v="0.60351553345753206"/>
    <n v="4930798"/>
    <n v="-12069202"/>
    <n v="17000000"/>
  </r>
  <r>
    <s v="James Watkins"/>
    <n v="95"/>
    <n v="54322273"/>
    <s v="Drama|Fantasy|Horror|Thriller"/>
    <x v="2100"/>
    <s v="http://www.imdb.com/title/tt1596365/?ref_=fn_tt_tt_1"/>
    <s v="English"/>
    <s v="UK"/>
    <n v="17000000"/>
    <n v="2012"/>
    <n v="6.4"/>
    <s v="Drama"/>
    <s v="Fantasy"/>
    <s v="Horror"/>
    <s v="Thriller"/>
    <n v="0.6033799294784884"/>
    <n v="54322273"/>
    <n v="37322273"/>
    <n v="17000000"/>
  </r>
  <r>
    <s v="Jim Fall"/>
    <n v="94"/>
    <n v="42672630"/>
    <s v="Adventure|Comedy|Family|Music|Romance"/>
    <x v="2101"/>
    <s v="http://www.imdb.com/title/tt0306841/?ref_=fn_tt_tt_1"/>
    <s v="English"/>
    <s v="USA"/>
    <n v="17000000"/>
    <n v="2003"/>
    <n v="5.3"/>
    <s v="Adventure"/>
    <s v="Comedy"/>
    <s v="Family"/>
    <s v="Music"/>
    <n v="0.60341240418889741"/>
    <n v="42672630"/>
    <n v="25672630"/>
    <n v="17000000"/>
  </r>
  <r>
    <s v="Jaume Collet-Serra"/>
    <n v="86"/>
    <n v="54257433"/>
    <s v="Drama|Horror|Thriller"/>
    <x v="2102"/>
    <s v="http://www.imdb.com/title/tt4052882/?ref_=fn_tt_tt_1"/>
    <s v="English"/>
    <s v="USA"/>
    <n v="17000000"/>
    <n v="2016"/>
    <n v="6.8"/>
    <s v="Drama"/>
    <s v="Horror"/>
    <s v="Thriller"/>
    <m/>
    <n v="0.60339555821019097"/>
    <n v="54257433"/>
    <n v="37257433"/>
    <n v="17000000"/>
  </r>
  <r>
    <s v="Philip Saville"/>
    <n v="125"/>
    <n v="4068087"/>
    <s v="Biography|Drama|History"/>
    <x v="2103"/>
    <s v="http://www.imdb.com/title/tt0377992/?ref_=fn_tt_tt_1"/>
    <s v="English"/>
    <s v="Canada"/>
    <n v="17000000"/>
    <n v="2003"/>
    <n v="7.7"/>
    <s v="Biography"/>
    <s v="Drama"/>
    <s v="History"/>
    <m/>
    <n v="0.60342782840855247"/>
    <n v="4068087"/>
    <n v="-12931913"/>
    <n v="17000000"/>
  </r>
  <r>
    <s v="Rowdy Herrington"/>
    <n v="114"/>
    <n v="30050028"/>
    <s v="Action|Thriller"/>
    <x v="2104"/>
    <s v="http://www.imdb.com/title/tt0098206/?ref_=fn_tt_tt_1"/>
    <s v="English"/>
    <s v="USA"/>
    <n v="17000000"/>
    <n v="1989"/>
    <n v="6.5"/>
    <s v="Action"/>
    <s v="Thriller"/>
    <m/>
    <m/>
    <n v="0.60328973633563665"/>
    <n v="30050028"/>
    <n v="13050028"/>
    <n v="17000000"/>
  </r>
  <r>
    <s v="Salim Akil"/>
    <n v="116"/>
    <n v="24397469"/>
    <s v="Drama|Music"/>
    <x v="2105"/>
    <s v="http://www.imdb.com/title/tt1876451/?ref_=fn_tt_tt_1"/>
    <s v="English"/>
    <s v="USA"/>
    <n v="17000000"/>
    <n v="2012"/>
    <n v="5.7"/>
    <s v="Drama"/>
    <s v="Music"/>
    <m/>
    <m/>
    <n v="0.60322590646971652"/>
    <n v="24397469"/>
    <n v="7397469"/>
    <n v="17000000"/>
  </r>
  <r>
    <s v="Luc Besson"/>
    <n v="98"/>
    <m/>
    <s v="Comedy|Drama|Thriller"/>
    <x v="2106"/>
    <s v="http://www.imdb.com/title/tt0090095/?ref_=fn_tt_tt_1"/>
    <s v="French"/>
    <s v="France"/>
    <n v="17000000"/>
    <n v="1985"/>
    <n v="6.5"/>
    <s v="Comedy"/>
    <s v="Drama"/>
    <s v="Thriller"/>
    <m/>
    <n v="0.60314325416318415"/>
    <n v="25035665"/>
    <n v="8035665"/>
    <n v="17000000"/>
  </r>
  <r>
    <s v="John Stockwell"/>
    <n v="90"/>
    <m/>
    <s v="Action"/>
    <x v="2107"/>
    <s v="http://www.imdb.com/title/tt3082898/?ref_=fn_tt_tt_1"/>
    <s v="English"/>
    <s v="USA"/>
    <n v="17000000"/>
    <n v="2016"/>
    <n v="9.1"/>
    <s v="Action"/>
    <m/>
    <m/>
    <m/>
    <n v="0.60314325416318415"/>
    <n v="25035665"/>
    <n v="8035665"/>
    <n v="17000000"/>
  </r>
  <r>
    <s v="Cory Edwards"/>
    <n v="80"/>
    <n v="51053787"/>
    <s v="Action|Animation|Comedy|Crime|Family"/>
    <x v="2108"/>
    <s v="http://www.imdb.com/title/tt0443536/?ref_=fn_tt_tt_1"/>
    <s v="English"/>
    <s v="USA"/>
    <n v="17500000"/>
    <n v="2005"/>
    <n v="6.5"/>
    <s v="Action"/>
    <s v="Animation"/>
    <s v="Comedy"/>
    <s v="Crime"/>
    <n v="0.60314325416318415"/>
    <n v="51053787"/>
    <n v="33553787"/>
    <n v="17500000"/>
  </r>
  <r>
    <s v="Terry George"/>
    <n v="121"/>
    <n v="23472900"/>
    <s v="Drama|History|War"/>
    <x v="2109"/>
    <s v="http://www.imdb.com/title/tt0395169/?ref_=fn_tt_tt_1"/>
    <s v="English"/>
    <s v="UK"/>
    <n v="17500000"/>
    <n v="2004"/>
    <n v="8.1"/>
    <s v="Drama"/>
    <s v="History"/>
    <s v="War"/>
    <m/>
    <n v="0.60315974939296113"/>
    <n v="23472900"/>
    <n v="5972900"/>
    <n v="17500000"/>
  </r>
  <r>
    <s v="Kasi Lemmons"/>
    <n v="93"/>
    <n v="7017178"/>
    <s v="Drama|Family|Music|Musical"/>
    <x v="2110"/>
    <s v="http://www.imdb.com/title/tt1425922/?ref_=fn_tt_tt_1"/>
    <s v="English"/>
    <s v="USA"/>
    <n v="17500000"/>
    <n v="2013"/>
    <n v="4.4000000000000004"/>
    <s v="Drama"/>
    <s v="Family"/>
    <s v="Music"/>
    <s v="Musical"/>
    <n v="0.60307429535853241"/>
    <n v="7017178"/>
    <n v="-10482822"/>
    <n v="17500000"/>
  </r>
  <r>
    <s v="Matt Dillon"/>
    <n v="116"/>
    <n v="325491"/>
    <s v="Crime|Drama|Thriller"/>
    <x v="2111"/>
    <s v="http://www.imdb.com/title/tt0164003/?ref_=fn_tt_tt_1"/>
    <s v="English"/>
    <s v="USA"/>
    <n v="17500000"/>
    <n v="2002"/>
    <n v="6"/>
    <s v="Crime"/>
    <s v="Drama"/>
    <s v="Thriller"/>
    <m/>
    <n v="0.60294374685708052"/>
    <n v="325491"/>
    <n v="-17174509"/>
    <n v="17500000"/>
  </r>
  <r>
    <s v="Jay Chandrasekhar"/>
    <n v="110"/>
    <n v="19179969"/>
    <s v="Comedy"/>
    <x v="2112"/>
    <s v="http://www.imdb.com/title/tt0486551/?ref_=fn_tt_tt_1"/>
    <s v="English"/>
    <s v="USA"/>
    <n v="17500000"/>
    <n v="2006"/>
    <n v="6.3"/>
    <s v="Comedy"/>
    <m/>
    <m/>
    <m/>
    <n v="0.60279809005282203"/>
    <n v="19179969"/>
    <n v="1679969"/>
    <n v="17500000"/>
  </r>
  <r>
    <s v="Dennie Gordon"/>
    <n v="91"/>
    <n v="27087695"/>
    <s v="Adventure|Comedy|Drama"/>
    <x v="2113"/>
    <s v="http://www.imdb.com/title/tt0245686/?ref_=fn_tt_tt_1"/>
    <s v="English"/>
    <s v="USA"/>
    <n v="17700000"/>
    <n v="2001"/>
    <n v="5.9"/>
    <s v="Adventure"/>
    <s v="Comedy"/>
    <s v="Drama"/>
    <m/>
    <n v="0.60269927802798051"/>
    <n v="27087695"/>
    <n v="9387695"/>
    <n v="17700000"/>
  </r>
  <r>
    <s v="Richard Fleischer"/>
    <n v="89"/>
    <m/>
    <s v="Action|Adventure|Fantasy"/>
    <x v="2114"/>
    <s v="http://www.imdb.com/title/tt0089893/?ref_=fn_tt_tt_1"/>
    <s v="English"/>
    <s v="Netherlands"/>
    <n v="17900000"/>
    <n v="1985"/>
    <n v="5"/>
    <s v="Action"/>
    <s v="Adventure"/>
    <s v="Fantasy"/>
    <m/>
    <n v="0.60262477401356063"/>
    <n v="25035665"/>
    <n v="7135665"/>
    <n v="17900000"/>
  </r>
  <r>
    <s v="Andrzej Bartkowiak"/>
    <n v="96"/>
    <n v="8742261"/>
    <s v="Action|Crime|Drama|Mystery|Thriller"/>
    <x v="2115"/>
    <s v="http://www.imdb.com/title/tt0891592/?ref_=fn_tt_tt_1"/>
    <s v="English"/>
    <s v="Canada"/>
    <n v="18000000"/>
    <n v="2009"/>
    <n v="3.7"/>
    <s v="Action"/>
    <s v="Crime"/>
    <s v="Drama"/>
    <s v="Mystery"/>
    <n v="0.60262477401356063"/>
    <n v="8742261"/>
    <n v="-9257739"/>
    <n v="18000000"/>
  </r>
  <r>
    <s v="Edward Zwick"/>
    <n v="122"/>
    <n v="26830000"/>
    <s v="Drama|History|War"/>
    <x v="2116"/>
    <s v="http://www.imdb.com/title/tt0097441/?ref_=fn_tt_tt_1"/>
    <s v="English"/>
    <s v="USA"/>
    <n v="18000000"/>
    <n v="1989"/>
    <n v="7.9"/>
    <s v="Drama"/>
    <s v="History"/>
    <s v="War"/>
    <m/>
    <n v="0.60249893010475053"/>
    <n v="26830000"/>
    <n v="8830000"/>
    <n v="18000000"/>
  </r>
  <r>
    <s v="Michael Radford"/>
    <n v="131"/>
    <n v="3752725"/>
    <s v="Drama|Romance"/>
    <x v="2117"/>
    <s v="http://www.imdb.com/title/tt0379889/?ref_=fn_tt_tt_1"/>
    <s v="English"/>
    <s v="USA"/>
    <n v="18000000"/>
    <n v="2004"/>
    <n v="7.1"/>
    <s v="Drama"/>
    <s v="Romance"/>
    <m/>
    <m/>
    <n v="0.60242341590017012"/>
    <n v="3752725"/>
    <n v="-14247275"/>
    <n v="18000000"/>
  </r>
  <r>
    <s v="Li Zhang"/>
    <n v="121"/>
    <n v="127437"/>
    <s v="Action|Adventure|Drama|History|War"/>
    <x v="2118"/>
    <s v="http://www.imdb.com/title/tt1772230/?ref_=fn_tt_tt_1"/>
    <s v="Mandarin"/>
    <s v="China"/>
    <n v="18000000"/>
    <n v="2011"/>
    <n v="6"/>
    <s v="Action"/>
    <s v="Adventure"/>
    <s v="Drama"/>
    <s v="History"/>
    <n v="0.60228581174803364"/>
    <n v="127437"/>
    <n v="-17872563"/>
    <n v="18000000"/>
  </r>
  <r>
    <s v="Irvin Kershner"/>
    <n v="127"/>
    <n v="290158751"/>
    <s v="Action|Adventure|Fantasy|Sci-Fi"/>
    <x v="2119"/>
    <s v="http://www.imdb.com/title/tt0080684/?ref_=fn_tt_tt_1"/>
    <s v="English"/>
    <s v="USA"/>
    <n v="18000000"/>
    <n v="1980"/>
    <n v="8.8000000000000007"/>
    <s v="Action"/>
    <s v="Adventure"/>
    <s v="Fantasy"/>
    <s v="Sci-Fi"/>
    <n v="0.60214036873625121"/>
    <n v="290158751"/>
    <n v="272158751"/>
    <n v="18000000"/>
  </r>
  <r>
    <s v="Steven Spielberg"/>
    <n v="115"/>
    <n v="242374454"/>
    <s v="Action|Adventure"/>
    <x v="2120"/>
    <s v="http://www.imdb.com/title/tt0082971/?ref_=fn_tt_tt_1"/>
    <s v="English"/>
    <s v="USA"/>
    <n v="18000000"/>
    <n v="1981"/>
    <n v="8.5"/>
    <s v="Action"/>
    <s v="Adventure"/>
    <m/>
    <m/>
    <n v="0.60443579193726282"/>
    <n v="242374454"/>
    <n v="224374454"/>
    <n v="18000000"/>
  </r>
  <r>
    <s v="Chris Columbus"/>
    <n v="120"/>
    <n v="173585516"/>
    <s v="Adventure|Comedy|Family"/>
    <x v="2121"/>
    <s v="http://www.imdb.com/title/tt0104431/?ref_=fn_tt_tt_1"/>
    <s v="English"/>
    <s v="USA"/>
    <n v="18000000"/>
    <n v="1992"/>
    <n v="6.6"/>
    <s v="Adventure"/>
    <s v="Comedy"/>
    <s v="Family"/>
    <m/>
    <n v="0.60608119796716886"/>
    <n v="173585516"/>
    <n v="155585516"/>
    <n v="18000000"/>
  </r>
  <r>
    <s v="Paul W.S. Anderson"/>
    <n v="101"/>
    <n v="70360285"/>
    <s v="Action|Adventure|Fantasy|Sci-Fi|Thriller"/>
    <x v="2122"/>
    <s v="http://www.imdb.com/title/tt0113855/?ref_=fn_tt_tt_1"/>
    <s v="English"/>
    <s v="USA"/>
    <n v="18000000"/>
    <n v="1995"/>
    <n v="5.8"/>
    <s v="Action"/>
    <s v="Adventure"/>
    <s v="Fantasy"/>
    <s v="Sci-Fi"/>
    <n v="0.60695608054903949"/>
    <n v="70360285"/>
    <n v="52360285"/>
    <n v="18000000"/>
  </r>
  <r>
    <s v="Shawn Levy"/>
    <n v="95"/>
    <n v="56127162"/>
    <s v="Comedy|Romance"/>
    <x v="2123"/>
    <s v="http://www.imdb.com/title/tt0305711/?ref_=fn_tt_tt_1"/>
    <s v="English"/>
    <s v="USA"/>
    <n v="18000000"/>
    <n v="2003"/>
    <n v="5.4"/>
    <s v="Comedy"/>
    <s v="Romance"/>
    <m/>
    <m/>
    <n v="0.60706341044437218"/>
    <n v="56127162"/>
    <n v="38127162"/>
    <n v="18000000"/>
  </r>
  <r>
    <s v="Nicholas Stoller"/>
    <n v="97"/>
    <n v="150056505"/>
    <s v="Comedy"/>
    <x v="2124"/>
    <s v="http://www.imdb.com/title/tt2004420/?ref_=fn_tt_tt_1"/>
    <s v="English"/>
    <s v="USA"/>
    <n v="18000000"/>
    <n v="2014"/>
    <n v="6.4"/>
    <s v="Comedy"/>
    <m/>
    <m/>
    <m/>
    <n v="0.60710210390926422"/>
    <n v="150056505"/>
    <n v="132056505"/>
    <n v="18000000"/>
  </r>
  <r>
    <s v="Chuck Russell"/>
    <n v="114"/>
    <n v="119938730"/>
    <s v="Action|Comedy|Crime|Fantasy"/>
    <x v="2125"/>
    <s v="http://www.imdb.com/title/tt0110475/?ref_=fn_tt_tt_1"/>
    <s v="English"/>
    <s v="USA"/>
    <n v="18000000"/>
    <n v="1994"/>
    <n v="6.9"/>
    <s v="Action"/>
    <s v="Comedy"/>
    <s v="Crime"/>
    <s v="Fantasy"/>
    <n v="0.6077622811241431"/>
    <n v="119938730"/>
    <n v="101938730"/>
    <n v="18000000"/>
  </r>
  <r>
    <s v="Penny Marshall"/>
    <n v="130"/>
    <n v="114968774"/>
    <s v="Comedy|Drama|Family|Fantasy|Romance"/>
    <x v="2126"/>
    <s v="http://www.imdb.com/title/tt0094737/?ref_=fn_tt_tt_1"/>
    <s v="English"/>
    <s v="USA"/>
    <n v="18000000"/>
    <n v="1988"/>
    <n v="7.3"/>
    <s v="Comedy"/>
    <s v="Drama"/>
    <s v="Family"/>
    <s v="Fantasy"/>
    <n v="0.60818108498378243"/>
    <n v="114968774"/>
    <n v="96968774"/>
    <n v="18000000"/>
  </r>
  <r>
    <s v="Larry Charles"/>
    <n v="82"/>
    <n v="128505958"/>
    <s v="Comedy"/>
    <x v="2127"/>
    <s v="http://www.imdb.com/title/tt0443453/?ref_=fn_tt_tt_1"/>
    <s v="English"/>
    <s v="USA"/>
    <n v="18000000"/>
    <n v="2006"/>
    <n v="7.3"/>
    <s v="Comedy"/>
    <m/>
    <m/>
    <m/>
    <n v="0.60856435346450244"/>
    <n v="128505958"/>
    <n v="110505958"/>
    <n v="18000000"/>
  </r>
  <r>
    <s v="Robert Luketic"/>
    <n v="96"/>
    <n v="95001351"/>
    <s v="Comedy|Romance"/>
    <x v="2128"/>
    <s v="http://www.imdb.com/title/tt0250494/?ref_=fn_tt_tt_1"/>
    <s v="English"/>
    <s v="USA"/>
    <n v="18000000"/>
    <n v="2001"/>
    <n v="6.2"/>
    <s v="Comedy"/>
    <s v="Romance"/>
    <m/>
    <m/>
    <n v="0.60904930485723807"/>
    <n v="95001351"/>
    <n v="77001351"/>
    <n v="18000000"/>
  </r>
  <r>
    <s v="Kevin Rodney Sullivan"/>
    <n v="106"/>
    <n v="64955956"/>
    <s v="Comedy|Drama"/>
    <x v="2129"/>
    <s v="http://www.imdb.com/title/tt0337579/?ref_=fn_tt_tt_1"/>
    <s v="English"/>
    <s v="USA"/>
    <n v="18000000"/>
    <n v="2004"/>
    <n v="5.7"/>
    <s v="Comedy"/>
    <s v="Drama"/>
    <m/>
    <m/>
    <n v="0.60929944490561583"/>
    <n v="64955956"/>
    <n v="46955956"/>
    <n v="18000000"/>
  </r>
  <r>
    <s v="Terry Zwigoff"/>
    <n v="98"/>
    <n v="60057639"/>
    <s v="Comedy|Crime|Drama"/>
    <x v="2130"/>
    <s v="http://www.imdb.com/title/tt0307987/?ref_=fn_tt_tt_1"/>
    <s v="English"/>
    <s v="USA"/>
    <n v="18000000"/>
    <n v="2003"/>
    <n v="7.1"/>
    <s v="Comedy"/>
    <s v="Crime"/>
    <s v="Drama"/>
    <m/>
    <n v="0.60938139806807423"/>
    <n v="60057639"/>
    <n v="42057639"/>
    <n v="18000000"/>
  </r>
  <r>
    <s v="Kirk Jones"/>
    <n v="94"/>
    <n v="59573085"/>
    <s v="Comedy|Family|Romance"/>
    <x v="2131"/>
    <s v="http://www.imdb.com/title/tt3760922/?ref_=fn_tt_tt_1"/>
    <s v="English"/>
    <s v="USA"/>
    <n v="18000000"/>
    <n v="2016"/>
    <n v="6.1"/>
    <s v="Comedy"/>
    <s v="Family"/>
    <s v="Romance"/>
    <m/>
    <n v="0.60943982177528488"/>
    <n v="59573085"/>
    <n v="41573085"/>
    <n v="18000000"/>
  </r>
  <r>
    <s v="Milos Forman"/>
    <n v="180"/>
    <n v="51600000"/>
    <s v="Biography|Drama|History|Music"/>
    <x v="2132"/>
    <s v="http://www.imdb.com/title/tt0086879/?ref_=fn_tt_tt_1"/>
    <s v="English"/>
    <s v="USA"/>
    <n v="18000000"/>
    <n v="1984"/>
    <n v="8.3000000000000007"/>
    <s v="Biography"/>
    <s v="Drama"/>
    <s v="History"/>
    <s v="Music"/>
    <n v="0.60949605695588005"/>
    <n v="51600000"/>
    <n v="33600000"/>
    <n v="18000000"/>
  </r>
  <r>
    <s v="Audrey Wells"/>
    <n v="113"/>
    <n v="43601508"/>
    <s v="Comedy|Drama|Romance"/>
    <x v="2133"/>
    <s v="http://www.imdb.com/title/tt0328589/?ref_=fn_tt_tt_1"/>
    <s v="English"/>
    <s v="USA"/>
    <n v="18000000"/>
    <n v="2003"/>
    <n v="6.7"/>
    <s v="Comedy"/>
    <s v="Drama"/>
    <s v="Romance"/>
    <m/>
    <n v="0.60951630663139844"/>
    <n v="43601508"/>
    <n v="25601508"/>
    <n v="18000000"/>
  </r>
  <r>
    <s v="Francis Ford Coppola"/>
    <n v="103"/>
    <n v="41382841"/>
    <s v="Comedy|Drama|Fantasy|Romance"/>
    <x v="2134"/>
    <s v="http://www.imdb.com/title/tt0091738/?ref_=fn_tt_tt_1"/>
    <s v="English"/>
    <s v="USA"/>
    <n v="18000000"/>
    <n v="1986"/>
    <n v="6.3"/>
    <s v="Comedy"/>
    <s v="Drama"/>
    <s v="Fantasy"/>
    <s v="Romance"/>
    <n v="0.60950324830354086"/>
    <n v="41382841"/>
    <n v="23382841"/>
    <n v="18000000"/>
  </r>
  <r>
    <s v="Alejandro G. IÃ±Ã¡rritu"/>
    <n v="119"/>
    <n v="42335698"/>
    <s v="Comedy|Drama|Romance"/>
    <x v="2135"/>
    <s v="http://www.imdb.com/title/tt2562232/?ref_=fn_tt_tt_1"/>
    <s v="English"/>
    <s v="USA"/>
    <n v="18000000"/>
    <n v="2014"/>
    <n v="7.8"/>
    <s v="Comedy"/>
    <s v="Drama"/>
    <s v="Romance"/>
    <m/>
    <n v="0.60948143811656252"/>
    <n v="42335698"/>
    <n v="24335698"/>
    <n v="18000000"/>
  </r>
  <r>
    <s v="Woody Allen"/>
    <n v="98"/>
    <n v="33404871"/>
    <s v="Drama"/>
    <x v="2136"/>
    <s v="http://www.imdb.com/title/tt2334873/?ref_=fn_tt_tt_1"/>
    <s v="English"/>
    <s v="USA"/>
    <n v="18000000"/>
    <n v="2013"/>
    <n v="7.3"/>
    <s v="Drama"/>
    <m/>
    <m/>
    <m/>
    <n v="0.60946334647402478"/>
    <n v="33404871"/>
    <n v="15404871"/>
    <n v="18000000"/>
  </r>
  <r>
    <s v="Rick Friedberg"/>
    <n v="81"/>
    <n v="26906039"/>
    <s v="Action|Comedy"/>
    <x v="2137"/>
    <s v="http://www.imdb.com/title/tt0117723/?ref_=fn_tt_tt_1"/>
    <s v="English"/>
    <s v="USA"/>
    <n v="18000000"/>
    <n v="1996"/>
    <n v="5.3"/>
    <s v="Action"/>
    <s v="Comedy"/>
    <m/>
    <m/>
    <n v="0.60941182472856514"/>
    <n v="26906039"/>
    <n v="8906039"/>
    <n v="18000000"/>
  </r>
  <r>
    <s v="Sean McNamara"/>
    <n v="106"/>
    <n v="43853424"/>
    <s v="Biography|Drama|Family|Sport"/>
    <x v="2138"/>
    <s v="http://www.imdb.com/title/tt1596346/?ref_=fn_tt_tt_1"/>
    <s v="English"/>
    <s v="USA"/>
    <n v="18000000"/>
    <n v="2011"/>
    <n v="7.1"/>
    <s v="Biography"/>
    <s v="Drama"/>
    <s v="Family"/>
    <s v="Sport"/>
    <n v="0.60933815258191892"/>
    <n v="43853424"/>
    <n v="25853424"/>
    <n v="18000000"/>
  </r>
  <r>
    <s v="Mike Nichols"/>
    <n v="122"/>
    <m/>
    <s v="Comedy|Drama|War"/>
    <x v="2139"/>
    <s v="http://www.imdb.com/title/tt0065528/?ref_=fn_tt_tt_1"/>
    <s v="English"/>
    <s v="USA"/>
    <n v="18000000"/>
    <n v="1970"/>
    <n v="7.2"/>
    <s v="Comedy"/>
    <s v="Drama"/>
    <s v="War"/>
    <m/>
    <n v="0.60932600646092261"/>
    <n v="25035665"/>
    <n v="7035665"/>
    <n v="18000000"/>
  </r>
  <r>
    <s v="Jody Hill"/>
    <n v="86"/>
    <n v="23993605"/>
    <s v="Comedy|Crime|Drama"/>
    <x v="2140"/>
    <s v="http://www.imdb.com/title/tt1197628/?ref_=fn_tt_tt_1"/>
    <s v="English"/>
    <s v="USA"/>
    <n v="18000000"/>
    <n v="2009"/>
    <n v="5.8"/>
    <s v="Comedy"/>
    <s v="Crime"/>
    <s v="Drama"/>
    <m/>
    <n v="0.60932600646092261"/>
    <n v="23993605"/>
    <n v="5993605"/>
    <n v="18000000"/>
  </r>
  <r>
    <s v="Richard Fleischer"/>
    <n v="103"/>
    <n v="26400000"/>
    <s v="Action|Adventure|Fantasy"/>
    <x v="2141"/>
    <s v="http://www.imdb.com/title/tt0087078/?ref_=fn_tt_tt_1"/>
    <s v="English"/>
    <s v="USA"/>
    <n v="18000000"/>
    <n v="1984"/>
    <n v="5.8"/>
    <s v="Action"/>
    <s v="Adventure"/>
    <s v="Fantasy"/>
    <m/>
    <n v="0.60924288657046577"/>
    <n v="26400000"/>
    <n v="8400000"/>
    <n v="18000000"/>
  </r>
  <r>
    <s v="Martin Scorsese"/>
    <n v="121"/>
    <n v="45250"/>
    <s v="Biography|Drama|Sport"/>
    <x v="2142"/>
    <s v="http://www.imdb.com/title/tt0081398/?ref_=fn_tt_tt_1"/>
    <s v="English"/>
    <s v="USA"/>
    <n v="18000000"/>
    <n v="1980"/>
    <n v="8.3000000000000007"/>
    <s v="Biography"/>
    <s v="Drama"/>
    <s v="Sport"/>
    <m/>
    <n v="0.60916731855773254"/>
    <n v="45250"/>
    <n v="-17954750"/>
    <n v="18000000"/>
  </r>
  <r>
    <s v="Brandon Camp"/>
    <n v="109"/>
    <n v="22927390"/>
    <s v="Drama|Romance"/>
    <x v="2143"/>
    <s v="http://www.imdb.com/title/tt0899106/?ref_=fn_tt_tt_1"/>
    <s v="English"/>
    <s v="USA"/>
    <n v="18000000"/>
    <n v="2009"/>
    <n v="5.6"/>
    <s v="Drama"/>
    <s v="Romance"/>
    <m/>
    <m/>
    <n v="0.60902178238464355"/>
    <n v="22927390"/>
    <n v="4927390"/>
    <n v="18000000"/>
  </r>
  <r>
    <s v="Barry Levinson"/>
    <n v="109"/>
    <n v="4250320"/>
    <s v="Adventure|Fantasy|Mystery|Thriller"/>
    <x v="2144"/>
    <s v="http://www.imdb.com/title/tt0090357/?ref_=fn_tt_tt_1"/>
    <s v="English"/>
    <s v="USA"/>
    <n v="18000000"/>
    <n v="1985"/>
    <n v="6.8"/>
    <s v="Adventure"/>
    <s v="Fantasy"/>
    <s v="Mystery"/>
    <s v="Thriller"/>
    <n v="0.60893494457775532"/>
    <n v="4250320"/>
    <n v="-13749680"/>
    <n v="18000000"/>
  </r>
  <r>
    <s v="Kevin Tancharoen"/>
    <n v="123"/>
    <n v="22452209"/>
    <s v="Comedy|Drama|Musical|Romance"/>
    <x v="2145"/>
    <s v="http://www.imdb.com/title/tt1016075/?ref_=fn_tt_tt_1"/>
    <s v="English"/>
    <s v="USA"/>
    <n v="18000000"/>
    <n v="2009"/>
    <n v="5"/>
    <s v="Comedy"/>
    <s v="Drama"/>
    <s v="Musical"/>
    <s v="Romance"/>
    <n v="0.60879806688312921"/>
    <n v="22452209"/>
    <n v="4452209"/>
    <n v="18000000"/>
  </r>
  <r>
    <s v="Danny Boyle"/>
    <n v="94"/>
    <n v="18329466"/>
    <s v="Adventure|Biography|Drama|Thriller"/>
    <x v="2146"/>
    <s v="http://www.imdb.com/title/tt1542344/?ref_=fn_tt_tt_1"/>
    <s v="English"/>
    <s v="USA"/>
    <n v="18000000"/>
    <n v="2010"/>
    <n v="7.6"/>
    <s v="Adventure"/>
    <s v="Biography"/>
    <s v="Drama"/>
    <s v="Thriller"/>
    <n v="0.60870947254581165"/>
    <n v="18329466"/>
    <n v="329466"/>
    <n v="18000000"/>
  </r>
  <r>
    <s v="Woody Allen"/>
    <n v="94"/>
    <n v="17071230"/>
    <s v="Comedy|Crime"/>
    <x v="2147"/>
    <s v="http://www.imdb.com/title/tt0196216/?ref_=fn_tt_tt_1"/>
    <s v="English"/>
    <s v="USA"/>
    <n v="18000000"/>
    <n v="2000"/>
    <n v="6.7"/>
    <s v="Comedy"/>
    <s v="Crime"/>
    <m/>
    <m/>
    <n v="0.60860845603172398"/>
    <n v="17071230"/>
    <n v="-928770"/>
    <n v="18000000"/>
  </r>
  <r>
    <s v="Nicholas Hytner"/>
    <n v="115"/>
    <n v="17174870"/>
    <s v="Drama|Music|Romance"/>
    <x v="2148"/>
    <s v="http://www.imdb.com/title/tt0210616/?ref_=fn_tt_tt_1"/>
    <s v="English"/>
    <s v="USA"/>
    <n v="18000000"/>
    <n v="2000"/>
    <n v="6.7"/>
    <s v="Drama"/>
    <s v="Music"/>
    <s v="Romance"/>
    <m/>
    <n v="0.60850368825523593"/>
    <n v="17174870"/>
    <n v="-825130"/>
    <n v="18000000"/>
  </r>
  <r>
    <s v="Bart Freundlich"/>
    <n v="91"/>
    <n v="16702864"/>
    <s v="Comedy|Crime"/>
    <x v="2149"/>
    <s v="http://www.imdb.com/title/tt0337917/?ref_=fn_tt_tt_1"/>
    <s v="English"/>
    <s v="USA"/>
    <n v="18000000"/>
    <n v="2004"/>
    <n v="5.2"/>
    <s v="Comedy"/>
    <s v="Crime"/>
    <m/>
    <m/>
    <n v="0.60839906182417147"/>
    <n v="16702864"/>
    <n v="-1297136"/>
    <n v="18000000"/>
  </r>
  <r>
    <s v="Irwin Winkler"/>
    <n v="125"/>
    <n v="15561627"/>
    <s v="Drama"/>
    <x v="2150"/>
    <s v="http://www.imdb.com/title/tt0264796/?ref_=fn_tt_tt_1"/>
    <s v="English"/>
    <s v="USA"/>
    <n v="18000000"/>
    <n v="2001"/>
    <n v="7.5"/>
    <s v="Drama"/>
    <m/>
    <m/>
    <m/>
    <n v="0.60829294347931473"/>
    <n v="15561627"/>
    <n v="-2438373"/>
    <n v="18000000"/>
  </r>
  <r>
    <s v="Chris Columbus"/>
    <n v="102"/>
    <n v="14793904"/>
    <s v="Comedy|Romance"/>
    <x v="2151"/>
    <s v="http://www.imdb.com/title/tt1032815/?ref_=fn_tt_tt_1"/>
    <s v="English"/>
    <s v="Canada"/>
    <n v="18000000"/>
    <n v="2009"/>
    <n v="5.3"/>
    <s v="Comedy"/>
    <s v="Romance"/>
    <m/>
    <m/>
    <n v="0.60818347005874818"/>
    <n v="14793904"/>
    <n v="-3206096"/>
    <n v="18000000"/>
  </r>
  <r>
    <s v="Miguel Arteta"/>
    <n v="90"/>
    <n v="15281286"/>
    <s v="Comedy|Drama|Romance"/>
    <x v="2152"/>
    <s v="http://www.imdb.com/title/tt0403702/?ref_=fn_tt_tt_1"/>
    <s v="English"/>
    <s v="USA"/>
    <n v="18000000"/>
    <n v="2009"/>
    <n v="6.5"/>
    <s v="Comedy"/>
    <s v="Drama"/>
    <s v="Romance"/>
    <m/>
    <n v="0.60807171276313632"/>
    <n v="15281286"/>
    <n v="-2718714"/>
    <n v="18000000"/>
  </r>
  <r>
    <s v="William A. Fraker"/>
    <n v="98"/>
    <n v="8000000"/>
    <s v="Action|Adventure|Western"/>
    <x v="2153"/>
    <s v="http://www.imdb.com/title/tt0082648/?ref_=fn_tt_tt_1"/>
    <s v="English"/>
    <s v="USA"/>
    <n v="18000000"/>
    <n v="1981"/>
    <n v="5"/>
    <s v="Action"/>
    <s v="Adventure"/>
    <s v="Western"/>
    <m/>
    <n v="0.60796113333880009"/>
    <n v="8000000"/>
    <n v="-10000000"/>
    <n v="18000000"/>
  </r>
  <r>
    <s v="John Boorman"/>
    <n v="109"/>
    <n v="13491653"/>
    <s v="Drama|Thriller"/>
    <x v="2154"/>
    <s v="http://www.imdb.com/title/tt0236784/?ref_=fn_tt_tt_1"/>
    <s v="English"/>
    <s v="USA"/>
    <n v="18000000"/>
    <n v="2001"/>
    <n v="6.1"/>
    <s v="Drama"/>
    <s v="Thriller"/>
    <m/>
    <m/>
    <n v="0.60783138540443382"/>
    <n v="13491653"/>
    <n v="-4508347"/>
    <n v="18000000"/>
  </r>
  <r>
    <s v="Brian De Palma"/>
    <n v="107"/>
    <m/>
    <s v="Mystery|Thriller"/>
    <x v="2155"/>
    <s v="http://www.imdb.com/title/tt0082085/?ref_=fn_tt_tt_1"/>
    <s v="English"/>
    <s v="USA"/>
    <n v="18000000"/>
    <n v="1981"/>
    <n v="7.4"/>
    <s v="Mystery"/>
    <s v="Thriller"/>
    <m/>
    <m/>
    <n v="0.6077155598646713"/>
    <n v="25035665"/>
    <n v="7035665"/>
    <n v="18000000"/>
  </r>
  <r>
    <s v="Courtney Solomon"/>
    <n v="90"/>
    <n v="10494494"/>
    <s v="Action|Crime|Thriller"/>
    <x v="2156"/>
    <s v="http://www.imdb.com/title/tt2167202/?ref_=fn_tt_tt_1"/>
    <s v="English"/>
    <s v="USA"/>
    <n v="18000000"/>
    <n v="2013"/>
    <n v="4.4000000000000004"/>
    <s v="Action"/>
    <s v="Crime"/>
    <s v="Thriller"/>
    <m/>
    <n v="0.6077155598646713"/>
    <n v="10494494"/>
    <n v="-7505506"/>
    <n v="18000000"/>
  </r>
  <r>
    <s v="Ang Lee"/>
    <n v="112"/>
    <n v="7837632"/>
    <s v="Drama"/>
    <x v="2157"/>
    <s v="http://www.imdb.com/title/tt0119349/?ref_=fn_tt_tt_1"/>
    <s v="English"/>
    <s v="USA"/>
    <n v="18000000"/>
    <n v="1997"/>
    <n v="7.5"/>
    <s v="Drama"/>
    <m/>
    <m/>
    <m/>
    <n v="0.60759167286327631"/>
    <n v="7837632"/>
    <n v="-10162368"/>
    <n v="18000000"/>
  </r>
  <r>
    <s v="Rob Reiner"/>
    <n v="94"/>
    <n v="15155772"/>
    <s v="Comedy|Drama|Romance"/>
    <x v="2158"/>
    <s v="http://www.imdb.com/title/tt2465146/?ref_=fn_tt_tt_1"/>
    <s v="English"/>
    <s v="USA"/>
    <n v="18000000"/>
    <n v="2014"/>
    <n v="5.7"/>
    <s v="Comedy"/>
    <s v="Drama"/>
    <s v="Romance"/>
    <m/>
    <n v="0.60746093290287373"/>
    <n v="15155772"/>
    <n v="-2844228"/>
    <n v="18000000"/>
  </r>
  <r>
    <s v="Jeff Kanew"/>
    <n v="105"/>
    <n v="8508843"/>
    <s v="Adventure|Comedy"/>
    <x v="2159"/>
    <s v="http://www.imdb.com/title/tt0098519/?ref_=fn_tt_tt_1"/>
    <s v="English"/>
    <s v="USA"/>
    <n v="18000000"/>
    <n v="1989"/>
    <n v="5.5"/>
    <s v="Adventure"/>
    <s v="Comedy"/>
    <m/>
    <m/>
    <n v="0.60734911777115186"/>
    <n v="8508843"/>
    <n v="-9491157"/>
    <n v="18000000"/>
  </r>
  <r>
    <s v="IstvÃ¡n SzabÃ³"/>
    <n v="104"/>
    <n v="7739049"/>
    <s v="Comedy|Drama|Romance"/>
    <x v="2160"/>
    <s v="http://www.imdb.com/title/tt0340012/?ref_=fn_tt_tt_1"/>
    <s v="English"/>
    <s v="Canada"/>
    <n v="18000000"/>
    <n v="2004"/>
    <n v="7.1"/>
    <s v="Comedy"/>
    <s v="Drama"/>
    <s v="Romance"/>
    <m/>
    <n v="0.60721963960010383"/>
    <n v="7739049"/>
    <n v="-10260951"/>
    <n v="18000000"/>
  </r>
  <r>
    <s v="Matthew Robbins"/>
    <n v="108"/>
    <n v="6000000"/>
    <s v="Action|Adventure|Fantasy"/>
    <x v="2161"/>
    <s v="http://www.imdb.com/title/tt0082288/?ref_=fn_tt_tt_1"/>
    <s v="English"/>
    <s v="USA"/>
    <n v="18000000"/>
    <n v="1981"/>
    <n v="6.7"/>
    <s v="Action"/>
    <s v="Adventure"/>
    <s v="Fantasy"/>
    <m/>
    <n v="0.60708805699313606"/>
    <n v="6000000"/>
    <n v="-12000000"/>
    <n v="18000000"/>
  </r>
  <r>
    <s v="Tim Burton"/>
    <n v="127"/>
    <n v="5887457"/>
    <s v="Biography|Comedy|Drama"/>
    <x v="2162"/>
    <s v="http://www.imdb.com/title/tt0109707/?ref_=fn_tt_tt_1"/>
    <s v="English"/>
    <s v="USA"/>
    <n v="18000000"/>
    <n v="1994"/>
    <n v="7.9"/>
    <s v="Biography"/>
    <s v="Comedy"/>
    <s v="Drama"/>
    <m/>
    <n v="0.60695206607947005"/>
    <n v="5887457"/>
    <n v="-12112543"/>
    <n v="18000000"/>
  </r>
  <r>
    <s v="Jason Reitman"/>
    <n v="111"/>
    <n v="13362308"/>
    <s v="Drama"/>
    <x v="2163"/>
    <s v="http://www.imdb.com/title/tt1967545/?ref_=fn_tt_tt_1"/>
    <s v="English"/>
    <s v="USA"/>
    <n v="18000000"/>
    <n v="2013"/>
    <n v="6.9"/>
    <s v="Drama"/>
    <m/>
    <m/>
    <m/>
    <n v="0.60681558900075805"/>
    <n v="13362308"/>
    <n v="-4637692"/>
    <n v="18000000"/>
  </r>
  <r>
    <s v="Guy Ritchie"/>
    <n v="114"/>
    <n v="5694401"/>
    <s v="Action|Crime|Thriller"/>
    <x v="2164"/>
    <s v="http://www.imdb.com/title/tt1032755/?ref_=fn_tt_tt_1"/>
    <s v="English"/>
    <s v="UK"/>
    <n v="18000000"/>
    <n v="2008"/>
    <n v="7.3"/>
    <s v="Action"/>
    <s v="Crime"/>
    <s v="Thriller"/>
    <m/>
    <n v="0.60669790675203994"/>
    <n v="5694401"/>
    <n v="-12305599"/>
    <n v="18000000"/>
  </r>
  <r>
    <s v="Kenneth Branagh"/>
    <n v="150"/>
    <n v="4414535"/>
    <s v="Drama"/>
    <x v="2165"/>
    <s v="http://www.imdb.com/title/tt0116477/?ref_=fn_tt_tt_1"/>
    <s v="English"/>
    <s v="UK"/>
    <n v="18000000"/>
    <n v="1996"/>
    <n v="7.8"/>
    <s v="Drama"/>
    <m/>
    <m/>
    <m/>
    <n v="0.60656055108530105"/>
    <n v="4414535"/>
    <n v="-13585465"/>
    <n v="18000000"/>
  </r>
  <r>
    <s v="Jeff Nichols"/>
    <n v="112"/>
    <n v="3707794"/>
    <s v="Adventure|Drama|Sci-Fi|Thriller"/>
    <x v="2166"/>
    <s v="http://www.imdb.com/title/tt2649554/?ref_=fn_tt_tt_1"/>
    <s v="English"/>
    <s v="Greece"/>
    <n v="18000000"/>
    <n v="2016"/>
    <n v="6.7"/>
    <s v="Adventure"/>
    <s v="Drama"/>
    <s v="Sci-Fi"/>
    <s v="Thriller"/>
    <n v="0.60641997338402642"/>
    <n v="3707794"/>
    <n v="-14292206"/>
    <n v="18000000"/>
  </r>
  <r>
    <s v="Woody Allen"/>
    <n v="108"/>
    <n v="3203044"/>
    <s v="Comedy|Romance"/>
    <x v="2167"/>
    <s v="http://www.imdb.com/title/tt0313792/?ref_=fn_tt_tt_1"/>
    <s v="English"/>
    <s v="USA"/>
    <n v="18000000"/>
    <n v="2003"/>
    <n v="6.4"/>
    <s v="Comedy"/>
    <s v="Romance"/>
    <m/>
    <m/>
    <n v="0.60627753932555861"/>
    <n v="3203044"/>
    <n v="-14796956"/>
    <n v="18000000"/>
  </r>
  <r>
    <s v="Jonathan Teplitzky"/>
    <n v="116"/>
    <n v="4435083"/>
    <s v="Biography|Drama|Romance|War"/>
    <x v="2168"/>
    <s v="http://www.imdb.com/title/tt2058107/?ref_=fn_tt_tt_1"/>
    <s v="English"/>
    <s v="Australia"/>
    <n v="18000000"/>
    <n v="2013"/>
    <n v="7.1"/>
    <s v="Biography"/>
    <s v="Drama"/>
    <s v="Romance"/>
    <s v="War"/>
    <n v="0.60613372197060833"/>
    <n v="4435083"/>
    <n v="-13564917"/>
    <n v="18000000"/>
  </r>
  <r>
    <s v="D.J. Caruso"/>
    <n v="103"/>
    <n v="676698"/>
    <s v="Crime|Drama|Mystery|Thriller"/>
    <x v="2169"/>
    <s v="http://www.imdb.com/title/tt0235737/?ref_=fn_tt_tt_1"/>
    <s v="English"/>
    <s v="USA"/>
    <n v="18000000"/>
    <n v="2002"/>
    <n v="7.2"/>
    <s v="Crime"/>
    <s v="Drama"/>
    <s v="Mystery"/>
    <s v="Thriller"/>
    <n v="0.60599249708618708"/>
    <n v="676698"/>
    <n v="-17323302"/>
    <n v="18000000"/>
  </r>
  <r>
    <s v="Gregor Jordan"/>
    <n v="98"/>
    <m/>
    <s v="Crime|Drama|Thriller"/>
    <x v="2170"/>
    <s v="http://www.imdb.com/title/tt0865554/?ref_=fn_tt_tt_1"/>
    <s v="English"/>
    <s v="Germany"/>
    <n v="18000000"/>
    <n v="2008"/>
    <n v="5.0999999999999996"/>
    <s v="Crime"/>
    <s v="Drama"/>
    <s v="Thriller"/>
    <m/>
    <n v="0.60584261316249854"/>
    <n v="25035665"/>
    <n v="7035665"/>
    <n v="18000000"/>
  </r>
  <r>
    <s v="Tran Anh Hung"/>
    <n v="114"/>
    <m/>
    <s v="Thriller"/>
    <x v="2171"/>
    <s v="http://www.imdb.com/title/tt1024744/?ref_=fn_tt_tt_1"/>
    <s v="English"/>
    <s v="France"/>
    <n v="18000000"/>
    <n v="2009"/>
    <n v="5.5"/>
    <s v="Thriller"/>
    <m/>
    <m/>
    <m/>
    <n v="0.60584261316249854"/>
    <n v="25035665"/>
    <n v="7035665"/>
    <n v="18000000"/>
  </r>
  <r>
    <s v="Chuck Russell"/>
    <n v="92"/>
    <m/>
    <s v="Action|Crime|Drama|Thriller"/>
    <x v="2172"/>
    <s v="http://www.imdb.com/title/tt3212232/?ref_=fn_tt_tt_1"/>
    <s v="English"/>
    <s v="USA"/>
    <n v="18000000"/>
    <n v="2016"/>
    <n v="5.2"/>
    <s v="Action"/>
    <s v="Crime"/>
    <s v="Drama"/>
    <s v="Thriller"/>
    <n v="0.60584261316249854"/>
    <n v="25035665"/>
    <n v="7035665"/>
    <n v="18000000"/>
  </r>
  <r>
    <s v="David Hayter"/>
    <n v="91"/>
    <m/>
    <s v="Action|Horror"/>
    <x v="2173"/>
    <s v="http://www.imdb.com/title/tt1403241/?ref_=fn_tt_tt_1"/>
    <s v="English"/>
    <s v="France"/>
    <n v="18000000"/>
    <n v="2014"/>
    <n v="5.3"/>
    <s v="Action"/>
    <s v="Horror"/>
    <m/>
    <m/>
    <n v="0.60584261316249854"/>
    <n v="25035665"/>
    <n v="7035665"/>
    <n v="18000000"/>
  </r>
  <r>
    <s v="Brian A Miller"/>
    <n v="93"/>
    <m/>
    <s v="Action|Thriller"/>
    <x v="2174"/>
    <s v="http://www.imdb.com/title/tt1085492/?ref_=fn_tt_tt_1"/>
    <s v="English"/>
    <s v="USA"/>
    <n v="18000000"/>
    <n v="2014"/>
    <n v="4.5999999999999996"/>
    <s v="Action"/>
    <s v="Thriller"/>
    <m/>
    <m/>
    <n v="0.60584261316249854"/>
    <n v="25035665"/>
    <n v="7035665"/>
    <n v="18000000"/>
  </r>
  <r>
    <s v="Chris Columbus"/>
    <n v="103"/>
    <n v="285761243"/>
    <s v="Comedy|Family"/>
    <x v="2175"/>
    <s v="http://www.imdb.com/title/tt0099785/?ref_=fn_tt_tt_1"/>
    <s v="English"/>
    <s v="USA"/>
    <n v="18000000"/>
    <n v="1990"/>
    <n v="7.5"/>
    <s v="Comedy"/>
    <s v="Family"/>
    <m/>
    <m/>
    <n v="0.60584261316249854"/>
    <n v="285761243"/>
    <n v="267761243"/>
    <n v="18000000"/>
  </r>
  <r>
    <s v="Bob Clark"/>
    <n v="97"/>
    <n v="27141959"/>
    <s v="Comedy|Crime|Family|Sci-Fi"/>
    <x v="2176"/>
    <s v="http://www.imdb.com/title/tt0118665/?ref_=fn_tt_tt_1"/>
    <s v="English"/>
    <s v="USA"/>
    <n v="18000000"/>
    <n v="1999"/>
    <n v="2.5"/>
    <s v="Comedy"/>
    <s v="Crime"/>
    <s v="Family"/>
    <s v="Sci-Fi"/>
    <n v="0.60813931164608104"/>
    <n v="27141959"/>
    <n v="9141959"/>
    <n v="18000000"/>
  </r>
  <r>
    <s v="Frank Darabont"/>
    <n v="126"/>
    <n v="25592632"/>
    <s v="Horror"/>
    <x v="2177"/>
    <s v="http://www.imdb.com/title/tt0884328/?ref_=fn_tt_tt_1"/>
    <s v="English"/>
    <s v="USA"/>
    <n v="18000000"/>
    <n v="2007"/>
    <n v="7.2"/>
    <s v="Horror"/>
    <m/>
    <m/>
    <m/>
    <n v="0.60806278002652336"/>
    <n v="25592632"/>
    <n v="7592632"/>
    <n v="18000000"/>
  </r>
  <r>
    <s v="Paul Schrader"/>
    <n v="93"/>
    <m/>
    <s v="Fantasy|Horror|Thriller"/>
    <x v="2178"/>
    <s v="http://www.imdb.com/title/tt0083722/?ref_=fn_tt_tt_1"/>
    <s v="English"/>
    <s v="USA"/>
    <n v="18000000"/>
    <n v="1982"/>
    <n v="6.1"/>
    <s v="Fantasy"/>
    <s v="Horror"/>
    <s v="Thriller"/>
    <m/>
    <n v="0.60798100185210335"/>
    <n v="25035665"/>
    <n v="7035665"/>
    <n v="18000000"/>
  </r>
  <r>
    <s v="S.S. Rajamouli"/>
    <n v="159"/>
    <n v="6498000"/>
    <s v="Action|Adventure|Drama|Fantasy|War"/>
    <x v="2179"/>
    <s v="http://www.imdb.com/title/tt2631186/?ref_=fn_tt_tt_1"/>
    <s v="Telugu"/>
    <s v="India"/>
    <n v="18026148"/>
    <n v="2015"/>
    <n v="8.4"/>
    <s v="Action"/>
    <s v="Adventure"/>
    <s v="Drama"/>
    <s v="Fantasy"/>
    <n v="0.60798100185210335"/>
    <n v="6498000"/>
    <n v="-11528148"/>
    <n v="18026148"/>
  </r>
  <r>
    <s v="Terry Gilliam"/>
    <n v="118"/>
    <n v="10562387"/>
    <s v="Adventure|Comedy|Drama"/>
    <x v="2180"/>
    <s v="http://www.imdb.com/title/tt0120669/?ref_=fn_tt_tt_1"/>
    <s v="English"/>
    <s v="USA"/>
    <n v="18500000"/>
    <n v="1998"/>
    <n v="7.7"/>
    <s v="Adventure"/>
    <s v="Comedy"/>
    <s v="Drama"/>
    <m/>
    <n v="0.60784465085226425"/>
    <n v="10562387"/>
    <n v="-7937613"/>
    <n v="18500000"/>
  </r>
  <r>
    <s v="Ricky Gervais"/>
    <n v="100"/>
    <n v="18439082"/>
    <s v="Comedy|Fantasy|Romance"/>
    <x v="2181"/>
    <s v="http://www.imdb.com/title/tt1058017/?ref_=fn_tt_tt_1"/>
    <s v="English"/>
    <s v="USA"/>
    <n v="18500000"/>
    <n v="2009"/>
    <n v="6.4"/>
    <s v="Comedy"/>
    <s v="Fantasy"/>
    <s v="Romance"/>
    <m/>
    <n v="0.60771940611375741"/>
    <n v="18439082"/>
    <n v="-60918"/>
    <n v="18500000"/>
  </r>
  <r>
    <s v="James Cameron"/>
    <n v="154"/>
    <n v="85200000"/>
    <s v="Action|Adventure|Sci-Fi"/>
    <x v="2182"/>
    <s v="http://www.imdb.com/title/tt0090605/?ref_=fn_tt_tt_1"/>
    <s v="English"/>
    <s v="USA"/>
    <n v="18500000"/>
    <n v="1986"/>
    <n v="8.4"/>
    <s v="Action"/>
    <s v="Adventure"/>
    <s v="Sci-Fi"/>
    <m/>
    <n v="0.60761543233737858"/>
    <n v="85200000"/>
    <n v="66700000"/>
    <n v="18500000"/>
  </r>
  <r>
    <s v="Cyrus Nowrasteh"/>
    <n v="111"/>
    <n v="6462576"/>
    <s v="Drama"/>
    <x v="2183"/>
    <s v="http://www.imdb.com/title/tt1002563/?ref_=fn_tt_tt_1"/>
    <s v="English"/>
    <s v="USA"/>
    <n v="18500000"/>
    <n v="2016"/>
    <n v="5.4"/>
    <s v="Drama"/>
    <m/>
    <m/>
    <m/>
    <n v="0.60780621991599659"/>
    <n v="6462576"/>
    <n v="-12037424"/>
    <n v="18500000"/>
  </r>
  <r>
    <s v="Scott Mann"/>
    <n v="93"/>
    <m/>
    <s v="Action|Crime|Thriller"/>
    <x v="2184"/>
    <s v="http://www.imdb.com/title/tt3276924/?ref_=fn_tt_tt_1"/>
    <s v="English"/>
    <s v="USA"/>
    <n v="19000000"/>
    <n v="2015"/>
    <n v="6.1"/>
    <s v="Action"/>
    <s v="Crime"/>
    <s v="Thriller"/>
    <m/>
    <n v="0.60767053484849576"/>
    <n v="25035665"/>
    <n v="6035665"/>
    <n v="19000000"/>
  </r>
  <r>
    <s v="Steven Brill"/>
    <n v="95"/>
    <n v="58156435"/>
    <s v="Adventure|Comedy|Mystery"/>
    <x v="2185"/>
    <s v="http://www.imdb.com/title/tt0364751/?ref_=fn_tt_tt_1"/>
    <s v="English"/>
    <s v="USA"/>
    <n v="19000000"/>
    <n v="2004"/>
    <n v="5.9"/>
    <s v="Adventure"/>
    <s v="Comedy"/>
    <s v="Mystery"/>
    <m/>
    <n v="0.60767053484849576"/>
    <n v="58156435"/>
    <n v="39156435"/>
    <n v="19000000"/>
  </r>
  <r>
    <s v="Troy Miller"/>
    <n v="85"/>
    <n v="26096584"/>
    <s v="Comedy"/>
    <x v="2186"/>
    <s v="http://www.imdb.com/title/tt0329028/?ref_=fn_tt_tt_1"/>
    <s v="English"/>
    <s v="USA"/>
    <n v="19000000"/>
    <n v="2003"/>
    <n v="3.4"/>
    <s v="Comedy"/>
    <m/>
    <m/>
    <m/>
    <n v="0.60771568276799126"/>
    <n v="26096584"/>
    <n v="7096584"/>
    <n v="19000000"/>
  </r>
  <r>
    <s v="Greg Tiernan"/>
    <n v="89"/>
    <m/>
    <s v="Adventure|Animation|Comedy|Fantasy"/>
    <x v="2187"/>
    <s v="http://www.imdb.com/title/tt1700841/?ref_=fn_tt_tt_1"/>
    <s v="English"/>
    <s v="USA"/>
    <n v="19000000"/>
    <n v="2016"/>
    <n v="7.5"/>
    <s v="Adventure"/>
    <s v="Animation"/>
    <s v="Comedy"/>
    <s v="Fantasy"/>
    <n v="0.60763518722791432"/>
    <n v="25035665"/>
    <n v="6035665"/>
    <n v="19000000"/>
  </r>
  <r>
    <s v="Michael Bay"/>
    <n v="119"/>
    <n v="65807024"/>
    <s v="Action|Comedy|Crime|Drama|Thriller"/>
    <x v="2188"/>
    <s v="http://www.imdb.com/title/tt0112442/?ref_=fn_tt_tt_1"/>
    <s v="English"/>
    <s v="USA"/>
    <n v="19000000"/>
    <n v="1995"/>
    <n v="6.8"/>
    <s v="Action"/>
    <s v="Comedy"/>
    <s v="Crime"/>
    <s v="Drama"/>
    <n v="0.60763518722791432"/>
    <n v="65807024"/>
    <n v="46807024"/>
    <n v="19000000"/>
  </r>
  <r>
    <s v="Jonathan Demme"/>
    <n v="138"/>
    <n v="130727000"/>
    <s v="Crime|Drama|Horror|Thriller"/>
    <x v="2189"/>
    <s v="http://www.imdb.com/title/tt0102926/?ref_=fn_tt_tt_1"/>
    <s v="English"/>
    <s v="USA"/>
    <n v="19000000"/>
    <n v="1991"/>
    <n v="8.6"/>
    <s v="Crime"/>
    <s v="Drama"/>
    <s v="Horror"/>
    <s v="Thriller"/>
    <n v="0.60771729808235164"/>
    <n v="130727000"/>
    <n v="111727000"/>
    <n v="19000000"/>
  </r>
  <r>
    <s v="Todd Strauss-Schulson"/>
    <n v="90"/>
    <n v="35033759"/>
    <s v="Adventure|Comedy"/>
    <x v="2190"/>
    <s v="http://www.imdb.com/title/tt1268799/?ref_=fn_tt_tt_1"/>
    <s v="English"/>
    <s v="USA"/>
    <n v="19000000"/>
    <n v="2011"/>
    <n v="6.3"/>
    <s v="Adventure"/>
    <s v="Comedy"/>
    <m/>
    <m/>
    <n v="0.60821969084730254"/>
    <n v="35033759"/>
    <n v="16033759"/>
    <n v="19000000"/>
  </r>
  <r>
    <s v="Robert Rodriguez"/>
    <n v="108"/>
    <n v="25753840"/>
    <s v="Crime|Fantasy|Horror"/>
    <x v="2191"/>
    <s v="http://www.imdb.com/title/tt0116367/?ref_=fn_tt_tt_1"/>
    <s v="English"/>
    <s v="USA"/>
    <n v="19000000"/>
    <n v="1996"/>
    <n v="7.3"/>
    <s v="Crime"/>
    <s v="Fantasy"/>
    <s v="Horror"/>
    <m/>
    <n v="0.60816972967891747"/>
    <n v="25753840"/>
    <n v="6753840"/>
    <n v="19000000"/>
  </r>
  <r>
    <s v="Harold Becker"/>
    <n v="113"/>
    <n v="58571513"/>
    <s v="Crime|Drama|Mystery|Thriller"/>
    <x v="2192"/>
    <s v="http://www.imdb.com/title/tt0098273/?ref_=fn_tt_tt_1"/>
    <s v="English"/>
    <s v="USA"/>
    <n v="19000000"/>
    <n v="1989"/>
    <n v="6.8"/>
    <s v="Crime"/>
    <s v="Drama"/>
    <s v="Mystery"/>
    <s v="Thriller"/>
    <n v="0.60808813827459529"/>
    <n v="58571513"/>
    <n v="39571513"/>
    <n v="19000000"/>
  </r>
  <r>
    <s v="Stanley Kubrick"/>
    <n v="146"/>
    <m/>
    <s v="Drama|Horror"/>
    <x v="2193"/>
    <s v="http://www.imdb.com/title/tt0081505/?ref_=fn_tt_tt_1"/>
    <s v="English"/>
    <s v="USA"/>
    <n v="19000000"/>
    <n v="1980"/>
    <n v="8.4"/>
    <s v="Drama"/>
    <s v="Horror"/>
    <m/>
    <m/>
    <n v="0.60813569265243717"/>
    <n v="25035665"/>
    <n v="6035665"/>
    <n v="19000000"/>
  </r>
  <r>
    <s v="Robert Zemeckis"/>
    <n v="116"/>
    <n v="210609762"/>
    <s v="Adventure|Comedy|Sci-Fi"/>
    <x v="2194"/>
    <s v="http://www.imdb.com/title/tt0088763/?ref_=fn_tt_tt_1"/>
    <s v="English"/>
    <s v="USA"/>
    <n v="19000000"/>
    <n v="1985"/>
    <n v="8.5"/>
    <s v="Adventure"/>
    <s v="Comedy"/>
    <s v="Sci-Fi"/>
    <m/>
    <n v="0.60813569265243717"/>
    <n v="210609762"/>
    <n v="191609762"/>
    <n v="19000000"/>
  </r>
  <r>
    <s v="William Malone"/>
    <n v="93"/>
    <n v="40846082"/>
    <s v="Horror|Mystery|Thriller"/>
    <x v="2195"/>
    <s v="http://www.imdb.com/title/tt0185371/?ref_=fn_tt_tt_1"/>
    <s v="English"/>
    <s v="USA"/>
    <n v="19000000"/>
    <n v="1999"/>
    <n v="5.6"/>
    <s v="Horror"/>
    <s v="Mystery"/>
    <s v="Thriller"/>
    <m/>
    <n v="0.60942113255256225"/>
    <n v="40846082"/>
    <n v="21846082"/>
    <n v="19000000"/>
  </r>
  <r>
    <s v="Josh Gordon"/>
    <n v="101"/>
    <n v="27758465"/>
    <s v="Comedy|Drama|Romance"/>
    <x v="2196"/>
    <s v="http://www.imdb.com/title/tt0889573/?ref_=fn_tt_tt_1"/>
    <s v="English"/>
    <s v="USA"/>
    <n v="19000000"/>
    <n v="2010"/>
    <n v="6.1"/>
    <s v="Comedy"/>
    <s v="Drama"/>
    <s v="Romance"/>
    <m/>
    <n v="0.60939332573181482"/>
    <n v="27758465"/>
    <n v="8758465"/>
    <n v="19000000"/>
  </r>
  <r>
    <s v="Britt Allcroft"/>
    <n v="85"/>
    <n v="15911333"/>
    <s v="Adventure|Comedy|Drama|Family|Fantasy"/>
    <x v="2197"/>
    <s v="http://www.imdb.com/title/tt0205461/?ref_=fn_tt_tt_1"/>
    <s v="English"/>
    <s v="UK"/>
    <n v="19000000"/>
    <n v="2000"/>
    <n v="3.6"/>
    <s v="Adventure"/>
    <s v="Comedy"/>
    <s v="Drama"/>
    <s v="Family"/>
    <n v="0.60931848060012328"/>
    <n v="15911333"/>
    <n v="-3088667"/>
    <n v="19000000"/>
  </r>
  <r>
    <s v="Hayao Miyazaki"/>
    <n v="125"/>
    <n v="10049886"/>
    <s v="Adventure|Animation|Family|Fantasy"/>
    <x v="2198"/>
    <s v="http://www.imdb.com/title/tt0245429/?ref_=fn_tt_tt_1"/>
    <s v="Japanese"/>
    <s v="Japan"/>
    <n v="19000000"/>
    <n v="2001"/>
    <n v="8.6"/>
    <s v="Adventure"/>
    <s v="Animation"/>
    <s v="Family"/>
    <s v="Fantasy"/>
    <n v="0.60920766553996963"/>
    <n v="10049886"/>
    <n v="-8950114"/>
    <n v="19000000"/>
  </r>
  <r>
    <s v="Brian Percival"/>
    <n v="131"/>
    <n v="21483154"/>
    <s v="Drama|War"/>
    <x v="2199"/>
    <s v="http://www.imdb.com/title/tt0816442/?ref_=fn_tt_tt_1"/>
    <s v="English"/>
    <s v="USA"/>
    <n v="19000000"/>
    <n v="2013"/>
    <n v="7.6"/>
    <s v="Drama"/>
    <s v="War"/>
    <m/>
    <m/>
    <n v="0.60908128259256922"/>
    <n v="21483154"/>
    <n v="2483154"/>
    <n v="19000000"/>
  </r>
  <r>
    <s v="Sean Anders"/>
    <n v="129"/>
    <n v="8396942"/>
    <s v="Adventure|Comedy|Romance"/>
    <x v="2200"/>
    <s v="http://www.imdb.com/title/tt1135985/?ref_=fn_tt_tt_1"/>
    <s v="English"/>
    <s v="USA"/>
    <n v="19000000"/>
    <n v="2008"/>
    <n v="6.5"/>
    <s v="Adventure"/>
    <s v="Comedy"/>
    <s v="Romance"/>
    <m/>
    <n v="0.60898622178071904"/>
    <n v="8396942"/>
    <n v="-10603058"/>
    <n v="19000000"/>
  </r>
  <r>
    <s v="Anand Tucker"/>
    <n v="100"/>
    <n v="12561"/>
    <s v="Comedy|Romance"/>
    <x v="2201"/>
    <s v="http://www.imdb.com/title/tt1216492/?ref_=fn_tt_tt_1"/>
    <s v="English"/>
    <s v="USA"/>
    <n v="19000000"/>
    <n v="2010"/>
    <n v="6.4"/>
    <s v="Comedy"/>
    <s v="Romance"/>
    <m/>
    <m/>
    <n v="0.60885540106465497"/>
    <n v="12561"/>
    <n v="-18987439"/>
    <n v="19000000"/>
  </r>
  <r>
    <s v="Anthony Mann"/>
    <n v="172"/>
    <m/>
    <s v="Drama|History|War"/>
    <x v="2202"/>
    <s v="http://www.imdb.com/title/tt0058085/?ref_=fn_tt_tt_1"/>
    <s v="English"/>
    <s v="USA"/>
    <n v="19000000"/>
    <n v="1964"/>
    <n v="6.7"/>
    <s v="Drama"/>
    <s v="History"/>
    <s v="War"/>
    <m/>
    <n v="0.60870562260875793"/>
    <n v="25035665"/>
    <n v="6035665"/>
    <n v="19000000"/>
  </r>
  <r>
    <s v="Emile Ardolino"/>
    <n v="92"/>
    <n v="2119994"/>
    <s v="Family|Fantasy|Music"/>
    <x v="2203"/>
    <s v="http://www.imdb.com/title/tt0107719/?ref_=fn_tt_tt_1"/>
    <s v="English"/>
    <s v="USA"/>
    <n v="19000000"/>
    <n v="1993"/>
    <n v="5.7"/>
    <s v="Family"/>
    <s v="Fantasy"/>
    <s v="Music"/>
    <m/>
    <n v="0.60870562260875793"/>
    <n v="2119994"/>
    <n v="-16880006"/>
    <n v="19000000"/>
  </r>
  <r>
    <s v="Robert Altman"/>
    <n v="116"/>
    <n v="1292527"/>
    <s v="Crime|Drama|Music|Thriller"/>
    <x v="2204"/>
    <s v="http://www.imdb.com/title/tt0116745/?ref_=fn_tt_tt_1"/>
    <s v="English"/>
    <s v="France"/>
    <n v="19000000"/>
    <n v="1996"/>
    <n v="6.3"/>
    <s v="Crime"/>
    <s v="Drama"/>
    <s v="Music"/>
    <s v="Thriller"/>
    <n v="0.60856000724492321"/>
    <n v="1292527"/>
    <n v="-17707473"/>
    <n v="19000000"/>
  </r>
  <r>
    <s v="Andrew Douglas"/>
    <n v="90"/>
    <n v="64255243"/>
    <s v="Drama|Horror|Mystery|Thriller"/>
    <x v="2205"/>
    <s v="http://www.imdb.com/title/tt0384806/?ref_=fn_tt_tt_1"/>
    <s v="English"/>
    <s v="USA"/>
    <n v="19000000"/>
    <n v="2005"/>
    <n v="6"/>
    <s v="Drama"/>
    <s v="Horror"/>
    <s v="Mystery"/>
    <s v="Thriller"/>
    <n v="0.60841238806071318"/>
    <n v="64255243"/>
    <n v="45255243"/>
    <n v="19000000"/>
  </r>
  <r>
    <s v="Spike Jonze"/>
    <n v="81"/>
    <n v="22245861"/>
    <s v="Comedy|Drama"/>
    <x v="2206"/>
    <s v="http://www.imdb.com/title/tt0268126/?ref_=fn_tt_tt_1"/>
    <s v="English"/>
    <s v="USA"/>
    <n v="19000000"/>
    <n v="2002"/>
    <n v="7.7"/>
    <s v="Comedy"/>
    <s v="Drama"/>
    <m/>
    <m/>
    <n v="0.60848772481530511"/>
    <n v="22245861"/>
    <n v="3245861"/>
    <n v="19000000"/>
  </r>
  <r>
    <s v="Paul Weitz"/>
    <n v="107"/>
    <n v="7156725"/>
    <s v="Comedy|Music"/>
    <x v="2207"/>
    <s v="http://www.imdb.com/title/tt0465142/?ref_=fn_tt_tt_1"/>
    <s v="English"/>
    <s v="USA"/>
    <n v="19000000"/>
    <n v="2006"/>
    <n v="5.5"/>
    <s v="Comedy"/>
    <s v="Music"/>
    <m/>
    <m/>
    <n v="0.60839408021267083"/>
    <n v="7156725"/>
    <n v="-11843275"/>
    <n v="19000000"/>
  </r>
  <r>
    <s v="Clint Eastwood"/>
    <n v="141"/>
    <n v="13753931"/>
    <s v="Drama|History|War"/>
    <x v="2208"/>
    <s v="http://www.imdb.com/title/tt0498380/?ref_=fn_tt_tt_1"/>
    <s v="Japanese"/>
    <s v="USA"/>
    <n v="19000000"/>
    <n v="2006"/>
    <n v="7.9"/>
    <s v="Drama"/>
    <s v="History"/>
    <s v="War"/>
    <m/>
    <n v="0.60825914121349056"/>
    <n v="13753931"/>
    <n v="-5246069"/>
    <n v="19000000"/>
  </r>
  <r>
    <s v="John Curran"/>
    <n v="125"/>
    <n v="8047690"/>
    <s v="Drama|Romance"/>
    <x v="2209"/>
    <s v="http://www.imdb.com/title/tt0446755/?ref_=fn_tt_tt_1"/>
    <s v="Mandarin"/>
    <s v="China"/>
    <n v="19400000"/>
    <n v="2006"/>
    <n v="7.5"/>
    <s v="Drama"/>
    <s v="Romance"/>
    <m/>
    <m/>
    <n v="0.60814072120081464"/>
    <n v="8047690"/>
    <n v="-11352310"/>
    <n v="19400000"/>
  </r>
  <r>
    <s v="Steven Spielberg"/>
    <n v="135"/>
    <n v="128300000"/>
    <s v="Drama|Sci-Fi"/>
    <x v="2210"/>
    <s v="http://www.imdb.com/title/tt0075860/?ref_=fn_tt_tt_1"/>
    <s v="English"/>
    <s v="USA"/>
    <n v="19400870"/>
    <n v="1977"/>
    <n v="7.7"/>
    <s v="Drama"/>
    <s v="Sci-Fi"/>
    <m/>
    <m/>
    <n v="0.60800862585021165"/>
    <n v="128300000"/>
    <n v="108899130"/>
    <n v="19400870"/>
  </r>
  <r>
    <s v="Anne Fontaine"/>
    <n v="111"/>
    <n v="6109075"/>
    <s v="Biography|Drama"/>
    <x v="2211"/>
    <s v="http://www.imdb.com/title/tt1035736/?ref_=fn_tt_tt_1"/>
    <s v="French"/>
    <s v="France"/>
    <n v="19430000"/>
    <n v="2009"/>
    <n v="6.7"/>
    <s v="Biography"/>
    <s v="Drama"/>
    <m/>
    <m/>
    <n v="0.60849195540458856"/>
    <n v="6109075"/>
    <n v="-13320925"/>
    <n v="19430000"/>
  </r>
  <r>
    <s v="Billy Ray"/>
    <n v="111"/>
    <m/>
    <s v="Crime|Drama|Mystery|Thriller"/>
    <x v="2212"/>
    <s v="http://www.imdb.com/title/tt1741273/?ref_=fn_tt_tt_1"/>
    <s v="English"/>
    <s v="USA"/>
    <n v="19500000"/>
    <n v="2015"/>
    <n v="6.2"/>
    <s v="Crime"/>
    <s v="Drama"/>
    <s v="Mystery"/>
    <s v="Thriller"/>
    <n v="0.60835534484566178"/>
    <n v="25035665"/>
    <n v="5535665"/>
    <n v="19500000"/>
  </r>
  <r>
    <s v="Shawn Levy"/>
    <n v="103"/>
    <n v="34290142"/>
    <s v="Comedy|Drama"/>
    <x v="2213"/>
    <s v="http://www.imdb.com/title/tt1371150/?ref_=fn_tt_tt_1"/>
    <s v="English"/>
    <s v="USA"/>
    <n v="19800000"/>
    <n v="2014"/>
    <n v="6.6"/>
    <s v="Comedy"/>
    <s v="Drama"/>
    <m/>
    <m/>
    <n v="0.60835534484566178"/>
    <n v="34290142"/>
    <n v="14490142"/>
    <n v="19800000"/>
  </r>
  <r>
    <s v="Robert Altman"/>
    <n v="131"/>
    <n v="41300105"/>
    <s v="Drama|Mystery"/>
    <x v="2214"/>
    <s v="http://www.imdb.com/title/tt0280707/?ref_=fn_tt_tt_1"/>
    <s v="English"/>
    <s v="UK"/>
    <n v="19800000"/>
    <n v="2001"/>
    <n v="7.3"/>
    <s v="Drama"/>
    <s v="Mystery"/>
    <m/>
    <m/>
    <n v="0.60830096725978866"/>
    <n v="41300105"/>
    <n v="21500105"/>
    <n v="19800000"/>
  </r>
  <r>
    <s v="AndrÃ© Ã˜vredal"/>
    <n v="103"/>
    <n v="252652"/>
    <s v="Comedy|Drama|Fantasy|Horror"/>
    <x v="2215"/>
    <s v="http://www.imdb.com/title/tt1740707/?ref_=fn_tt_tt_1"/>
    <s v="Norwegian"/>
    <s v="Norway"/>
    <n v="19900000"/>
    <n v="2010"/>
    <n v="7"/>
    <s v="Comedy"/>
    <s v="Drama"/>
    <s v="Fantasy"/>
    <s v="Horror"/>
    <n v="0.60827239428565327"/>
    <n v="252652"/>
    <n v="-19647348"/>
    <n v="19900000"/>
  </r>
  <r>
    <s v="John Milius"/>
    <n v="129"/>
    <n v="37567440"/>
    <s v="Adventure|Fantasy"/>
    <x v="2216"/>
    <s v="http://www.imdb.com/title/tt0082198/?ref_=fn_tt_tt_1"/>
    <s v="English"/>
    <s v="USA"/>
    <n v="20000000"/>
    <n v="1982"/>
    <n v="6.9"/>
    <s v="Adventure"/>
    <s v="Fantasy"/>
    <m/>
    <m/>
    <n v="0.60812444593021064"/>
    <n v="37567440"/>
    <n v="17567440"/>
    <n v="20000000"/>
  </r>
  <r>
    <s v="Burr Steers"/>
    <n v="102"/>
    <n v="64149837"/>
    <s v="Comedy|Drama|Family|Fantasy|Romance"/>
    <x v="2217"/>
    <s v="http://www.imdb.com/title/tt0974661/?ref_=fn_tt_tt_1"/>
    <s v="English"/>
    <s v="USA"/>
    <n v="20000000"/>
    <n v="2009"/>
    <n v="6.4"/>
    <s v="Comedy"/>
    <s v="Drama"/>
    <s v="Family"/>
    <s v="Fantasy"/>
    <n v="0.60808141562899953"/>
    <n v="64149837"/>
    <n v="44149837"/>
    <n v="20000000"/>
  </r>
  <r>
    <s v="D.J. Caruso"/>
    <n v="105"/>
    <n v="80050171"/>
    <s v="Drama|Mystery|Thriller"/>
    <x v="2218"/>
    <s v="http://www.imdb.com/title/tt0486822/?ref_=fn_tt_tt_1"/>
    <s v="English"/>
    <s v="USA"/>
    <n v="20000000"/>
    <n v="2007"/>
    <n v="6.9"/>
    <s v="Drama"/>
    <s v="Mystery"/>
    <s v="Thriller"/>
    <m/>
    <n v="0.6081517983585526"/>
    <n v="80050171"/>
    <n v="60050171"/>
    <n v="20000000"/>
  </r>
  <r>
    <s v="Iain Softley"/>
    <n v="107"/>
    <n v="7564000"/>
    <s v="Comedy|Crime|Drama|Thriller"/>
    <x v="2219"/>
    <s v="http://www.imdb.com/title/tt0113243/?ref_=fn_tt_tt_1"/>
    <s v="English"/>
    <s v="USA"/>
    <n v="20000000"/>
    <n v="1995"/>
    <n v="6.2"/>
    <s v="Comedy"/>
    <s v="Crime"/>
    <s v="Drama"/>
    <s v="Thriller"/>
    <n v="0.60830562375747543"/>
    <n v="7564000"/>
    <n v="-12436000"/>
    <n v="20000000"/>
  </r>
  <r>
    <s v="Mike Hodges"/>
    <n v="111"/>
    <m/>
    <s v="Action|Adventure|Sci-Fi"/>
    <x v="2220"/>
    <s v="http://www.imdb.com/title/tt0080745/?ref_=fn_tt_tt_1"/>
    <s v="English"/>
    <s v="UK"/>
    <n v="20000000"/>
    <n v="1980"/>
    <n v="6.4"/>
    <s v="Action"/>
    <s v="Adventure"/>
    <s v="Sci-Fi"/>
    <m/>
    <n v="0.60817313490211478"/>
    <n v="25035665"/>
    <n v="5035665"/>
    <n v="20000000"/>
  </r>
  <r>
    <s v="John Luessenhop"/>
    <n v="107"/>
    <n v="57744720"/>
    <s v="Action|Crime|Thriller"/>
    <x v="2221"/>
    <s v="http://www.imdb.com/title/tt1135084/?ref_=fn_tt_tt_1"/>
    <s v="English"/>
    <s v="USA"/>
    <n v="20000000"/>
    <n v="2010"/>
    <n v="6.2"/>
    <s v="Action"/>
    <s v="Crime"/>
    <s v="Thriller"/>
    <m/>
    <n v="0.60817313490211478"/>
    <n v="57744720"/>
    <n v="37744720"/>
    <n v="20000000"/>
  </r>
  <r>
    <s v="Rawson Marshall Thurber"/>
    <n v="92"/>
    <n v="114324072"/>
    <s v="Comedy|Sport"/>
    <x v="2222"/>
    <s v="http://www.imdb.com/title/tt0364725/?ref_=fn_tt_tt_1"/>
    <s v="English"/>
    <s v="USA"/>
    <n v="20000000"/>
    <n v="2004"/>
    <n v="6.7"/>
    <s v="Comedy"/>
    <s v="Sport"/>
    <m/>
    <m/>
    <n v="0.60821338460206964"/>
    <n v="114324072"/>
    <n v="94324072"/>
    <n v="20000000"/>
  </r>
  <r>
    <s v="Jean-FranÃ§ois Richet"/>
    <n v="109"/>
    <n v="19976073"/>
    <s v="Action|Crime|Drama|Thriller"/>
    <x v="2223"/>
    <s v="http://www.imdb.com/title/tt0398712/?ref_=fn_tt_tt_1"/>
    <s v="English"/>
    <s v="USA"/>
    <n v="20000000"/>
    <n v="2005"/>
    <n v="6.3"/>
    <s v="Action"/>
    <s v="Crime"/>
    <s v="Drama"/>
    <s v="Thriller"/>
    <n v="0.60858679620448086"/>
    <n v="19976073"/>
    <n v="-23927"/>
    <n v="20000000"/>
  </r>
  <r>
    <s v="Dennie Gordon"/>
    <n v="105"/>
    <n v="35990505"/>
    <s v="Comedy|Drama|Family|Romance"/>
    <x v="2224"/>
    <s v="http://www.imdb.com/title/tt0286788/?ref_=fn_tt_tt_1"/>
    <s v="English"/>
    <s v="USA"/>
    <n v="20000000"/>
    <n v="2003"/>
    <n v="5.8"/>
    <s v="Comedy"/>
    <s v="Drama"/>
    <s v="Family"/>
    <s v="Romance"/>
    <n v="0.6084862521602793"/>
    <n v="35990505"/>
    <n v="15990505"/>
    <n v="20000000"/>
  </r>
  <r>
    <s v="Andy Fickman"/>
    <n v="105"/>
    <n v="33687630"/>
    <s v="Comedy|Romance"/>
    <x v="2225"/>
    <s v="http://www.imdb.com/title/tt0454945/?ref_=fn_tt_tt_1"/>
    <s v="English"/>
    <s v="USA"/>
    <n v="20000000"/>
    <n v="2006"/>
    <n v="6.4"/>
    <s v="Comedy"/>
    <s v="Romance"/>
    <m/>
    <m/>
    <n v="0.60843748415086973"/>
    <n v="33687630"/>
    <n v="13687630"/>
    <n v="20000000"/>
  </r>
  <r>
    <s v="Werner Herzog"/>
    <n v="122"/>
    <n v="1697956"/>
    <s v="Crime|Drama"/>
    <x v="2226"/>
    <s v="http://www.imdb.com/title/tt1095217/?ref_=fn_tt_tt_1"/>
    <s v="English"/>
    <s v="USA"/>
    <n v="20000000"/>
    <n v="2009"/>
    <n v="6.7"/>
    <s v="Crime"/>
    <s v="Drama"/>
    <m/>
    <m/>
    <n v="0.60838046432441328"/>
    <n v="1697956"/>
    <n v="-18302044"/>
    <n v="20000000"/>
  </r>
  <r>
    <s v="Frank Coraci"/>
    <n v="90"/>
    <n v="161487252"/>
    <s v="Comedy|Sport"/>
    <x v="2227"/>
    <s v="http://www.imdb.com/title/tt0120484/?ref_=fn_tt_tt_1"/>
    <s v="English"/>
    <s v="USA"/>
    <n v="20000000"/>
    <n v="1998"/>
    <n v="6.1"/>
    <s v="Comedy"/>
    <s v="Sport"/>
    <m/>
    <m/>
    <n v="0.60823450921977618"/>
    <n v="161487252"/>
    <n v="141487252"/>
    <n v="20000000"/>
  </r>
  <r>
    <s v="John Lee Hancock"/>
    <n v="127"/>
    <n v="75597042"/>
    <s v="Drama|Family|Sport"/>
    <x v="2228"/>
    <s v="http://www.imdb.com/title/tt0265662/?ref_=fn_tt_tt_1"/>
    <s v="English"/>
    <s v="USA"/>
    <n v="20000000"/>
    <n v="2002"/>
    <n v="7"/>
    <s v="Drama"/>
    <s v="Family"/>
    <s v="Sport"/>
    <m/>
    <n v="0.60899946763550172"/>
    <n v="75597042"/>
    <n v="55597042"/>
    <n v="20000000"/>
  </r>
  <r>
    <s v="Jeff Wadlow"/>
    <n v="110"/>
    <n v="24848292"/>
    <s v="Action|Drama|Sport"/>
    <x v="2229"/>
    <s v="http://www.imdb.com/title/tt1023111/?ref_=fn_tt_tt_1"/>
    <s v="English"/>
    <s v="USA"/>
    <n v="20000000"/>
    <n v="2008"/>
    <n v="6.6"/>
    <s v="Action"/>
    <s v="Drama"/>
    <s v="Sport"/>
    <m/>
    <n v="0.60913003424595402"/>
    <n v="24848292"/>
    <n v="4848292"/>
    <n v="20000000"/>
  </r>
  <r>
    <s v="Tomas Alfredson"/>
    <n v="127"/>
    <n v="24104113"/>
    <s v="Drama|Mystery|Thriller"/>
    <x v="2230"/>
    <s v="http://www.imdb.com/title/tt1340800/?ref_=fn_tt_tt_1"/>
    <s v="English"/>
    <s v="France"/>
    <n v="20000000"/>
    <n v="2011"/>
    <n v="7.1"/>
    <s v="Drama"/>
    <s v="Mystery"/>
    <s v="Thriller"/>
    <m/>
    <n v="0.6090438278116127"/>
    <n v="24104113"/>
    <n v="4104113"/>
    <n v="20000000"/>
  </r>
  <r>
    <s v="Jim Sonzero"/>
    <n v="90"/>
    <n v="20259297"/>
    <s v="Drama|Horror|Sci-Fi|Thriller"/>
    <x v="2231"/>
    <s v="http://www.imdb.com/title/tt0454919/?ref_=fn_tt_tt_1"/>
    <s v="English"/>
    <s v="USA"/>
    <n v="20000000"/>
    <n v="2006"/>
    <n v="4.7"/>
    <s v="Drama"/>
    <s v="Horror"/>
    <s v="Sci-Fi"/>
    <s v="Thriller"/>
    <n v="0.60895519376575025"/>
    <n v="20259297"/>
    <n v="259297"/>
    <n v="20000000"/>
  </r>
  <r>
    <s v="Penelope Spheeris"/>
    <n v="94"/>
    <n v="121697350"/>
    <s v="Comedy|Music"/>
    <x v="2232"/>
    <s v="http://www.imdb.com/title/tt0105793/?ref_=fn_tt_tt_1"/>
    <s v="English"/>
    <s v="USA"/>
    <n v="20000000"/>
    <n v="1992"/>
    <n v="7"/>
    <s v="Comedy"/>
    <s v="Music"/>
    <m/>
    <m/>
    <n v="0.60885491110494927"/>
    <n v="121697350"/>
    <n v="101697350"/>
    <n v="20000000"/>
  </r>
  <r>
    <s v="Jeff Tremaine"/>
    <n v="101"/>
    <n v="117224271"/>
    <s v="Action|Comedy|Documentary"/>
    <x v="2233"/>
    <s v="http://www.imdb.com/title/tt1116184/?ref_=fn_tt_tt_1"/>
    <s v="English"/>
    <s v="USA"/>
    <n v="20000000"/>
    <n v="2010"/>
    <n v="7.1"/>
    <s v="Action"/>
    <s v="Comedy"/>
    <s v="Documentary"/>
    <m/>
    <n v="0.60928550069025877"/>
    <n v="117224271"/>
    <n v="97224271"/>
    <n v="20000000"/>
  </r>
  <r>
    <s v="Jeannot Szwarc"/>
    <n v="131"/>
    <n v="102922376"/>
    <s v="Adventure|Horror|Thriller"/>
    <x v="2234"/>
    <s v="http://www.imdb.com/title/tt0077766/?ref_=fn_tt_tt_1"/>
    <s v="English"/>
    <s v="USA"/>
    <n v="20000000"/>
    <n v="1978"/>
    <n v="5.7"/>
    <s v="Adventure"/>
    <s v="Horror"/>
    <s v="Thriller"/>
    <m/>
    <n v="0.60968335097720483"/>
    <n v="102922376"/>
    <n v="82922376"/>
    <n v="20000000"/>
  </r>
  <r>
    <s v="Raja Gosnell"/>
    <n v="91"/>
    <n v="94497271"/>
    <s v="Adventure|Comedy|Drama|Family|Romance"/>
    <x v="2235"/>
    <s v="http://www.imdb.com/title/tt1014775/?ref_=fn_tt_tt_1"/>
    <s v="English"/>
    <s v="USA"/>
    <n v="20000000"/>
    <n v="2008"/>
    <n v="3.7"/>
    <s v="Adventure"/>
    <s v="Comedy"/>
    <s v="Drama"/>
    <s v="Family"/>
    <n v="0.60998111470918226"/>
    <n v="94497271"/>
    <n v="74497271"/>
    <n v="20000000"/>
  </r>
  <r>
    <s v="James Wan"/>
    <n v="112"/>
    <n v="137387272"/>
    <s v="Horror|Mystery|Thriller"/>
    <x v="2236"/>
    <s v="http://www.imdb.com/title/tt1457767/?ref_=fn_tt_tt_1"/>
    <s v="English"/>
    <s v="USA"/>
    <n v="20000000"/>
    <n v="2013"/>
    <n v="7.5"/>
    <s v="Horror"/>
    <s v="Mystery"/>
    <s v="Thriller"/>
    <m/>
    <n v="0.61022435359741467"/>
    <n v="137387272"/>
    <n v="117387272"/>
    <n v="20000000"/>
  </r>
  <r>
    <s v="Ben Falcone"/>
    <n v="100"/>
    <n v="84518155"/>
    <s v="Comedy"/>
    <x v="2237"/>
    <s v="http://www.imdb.com/title/tt2103254/?ref_=fn_tt_tt_1"/>
    <s v="English"/>
    <s v="USA"/>
    <n v="20000000"/>
    <n v="2014"/>
    <n v="4.9000000000000004"/>
    <s v="Comedy"/>
    <m/>
    <m/>
    <m/>
    <n v="0.6107818814560112"/>
    <n v="84518155"/>
    <n v="64518155"/>
    <n v="20000000"/>
  </r>
  <r>
    <s v="Alexander Payne"/>
    <n v="115"/>
    <n v="82624961"/>
    <s v="Comedy|Drama"/>
    <x v="2238"/>
    <s v="http://www.imdb.com/title/tt1033575/?ref_=fn_tt_tt_1"/>
    <s v="English"/>
    <s v="USA"/>
    <n v="20000000"/>
    <n v="2011"/>
    <n v="7.3"/>
    <s v="Comedy"/>
    <s v="Drama"/>
    <m/>
    <m/>
    <n v="0.61096504725502532"/>
    <n v="82624961"/>
    <n v="62624961"/>
    <n v="20000000"/>
  </r>
  <r>
    <s v="Andrew Davis"/>
    <n v="117"/>
    <n v="67325559"/>
    <s v="Adventure|Comedy|Drama|Family|Mystery"/>
    <x v="2239"/>
    <s v="http://www.imdb.com/title/tt0311289/?ref_=fn_tt_tt_1"/>
    <s v="English"/>
    <s v="USA"/>
    <n v="20000000"/>
    <n v="2003"/>
    <n v="7.1"/>
    <s v="Adventure"/>
    <s v="Comedy"/>
    <s v="Drama"/>
    <s v="Family"/>
    <n v="0.6111374176108324"/>
    <n v="67325559"/>
    <n v="47325559"/>
    <n v="20000000"/>
  </r>
  <r>
    <s v="Julie Anne Robinson"/>
    <n v="107"/>
    <n v="62933793"/>
    <s v="Drama|Family|Music|Romance"/>
    <x v="2240"/>
    <s v="http://www.imdb.com/title/tt1294226/?ref_=fn_tt_tt_1"/>
    <s v="English"/>
    <s v="USA"/>
    <n v="20000000"/>
    <n v="2010"/>
    <n v="5.8"/>
    <s v="Drama"/>
    <s v="Family"/>
    <s v="Music"/>
    <s v="Romance"/>
    <n v="0.61122666079996546"/>
    <n v="62933793"/>
    <n v="42933793"/>
    <n v="20000000"/>
  </r>
  <r>
    <s v="Steve McQueen"/>
    <n v="134"/>
    <n v="56667870"/>
    <s v="Biography|Drama|History"/>
    <x v="2241"/>
    <s v="http://www.imdb.com/title/tt2024544/?ref_=fn_tt_tt_1"/>
    <s v="English"/>
    <s v="USA"/>
    <n v="20000000"/>
    <n v="2013"/>
    <n v="8.1"/>
    <s v="Biography"/>
    <s v="Drama"/>
    <s v="History"/>
    <m/>
    <n v="0.61129408479128755"/>
    <n v="56667870"/>
    <n v="36667870"/>
    <n v="20000000"/>
  </r>
  <r>
    <s v="Charles Stone III"/>
    <n v="118"/>
    <n v="56398162"/>
    <s v="Comedy|Drama|Music|Romance"/>
    <x v="2242"/>
    <s v="http://www.imdb.com/title/tt0303933/?ref_=fn_tt_tt_1"/>
    <s v="English"/>
    <s v="USA"/>
    <n v="20000000"/>
    <n v="2002"/>
    <n v="5.7"/>
    <s v="Comedy"/>
    <s v="Drama"/>
    <s v="Music"/>
    <s v="Romance"/>
    <n v="0.61133180607994086"/>
    <n v="56398162"/>
    <n v="36398162"/>
    <n v="20000000"/>
  </r>
  <r>
    <s v="Tyler Perry"/>
    <n v="121"/>
    <n v="60072596"/>
    <s v="Comedy|Drama|Romance"/>
    <x v="2243"/>
    <s v="http://www.imdb.com/title/tt1391137/?ref_=fn_tt_tt_1"/>
    <s v="English"/>
    <s v="USA"/>
    <n v="20000000"/>
    <n v="2010"/>
    <n v="4.4000000000000004"/>
    <s v="Comedy"/>
    <s v="Drama"/>
    <s v="Romance"/>
    <m/>
    <n v="0.61136835406648538"/>
    <n v="60072596"/>
    <n v="40072596"/>
    <n v="20000000"/>
  </r>
  <r>
    <s v="Tim Burton"/>
    <n v="105"/>
    <n v="56362352"/>
    <s v="Fantasy|Romance"/>
    <x v="2244"/>
    <s v="http://www.imdb.com/title/tt0099487/?ref_=fn_tt_tt_1"/>
    <s v="English"/>
    <s v="USA"/>
    <n v="20000000"/>
    <n v="1990"/>
    <n v="7.9"/>
    <s v="Fantasy"/>
    <s v="Romance"/>
    <m/>
    <m/>
    <n v="0.61142221230959071"/>
    <n v="56362352"/>
    <n v="36362352"/>
    <n v="20000000"/>
  </r>
  <r>
    <s v="Thea Sharrock"/>
    <n v="110"/>
    <n v="56154094"/>
    <s v="Drama|Romance"/>
    <x v="2245"/>
    <s v="http://www.imdb.com/title/tt2674426/?ref_=fn_tt_tt_1"/>
    <s v="English"/>
    <s v="UK"/>
    <n v="20000000"/>
    <n v="2016"/>
    <n v="7.6"/>
    <s v="Drama"/>
    <s v="Romance"/>
    <m/>
    <m/>
    <n v="0.61145874455137739"/>
    <n v="56154094"/>
    <n v="36154094"/>
    <n v="20000000"/>
  </r>
  <r>
    <s v="Tyler Perry"/>
    <n v="114"/>
    <n v="65623128"/>
    <s v="Comedy|Crime|Drama"/>
    <x v="2246"/>
    <s v="http://www.imdb.com/title/tt2215285/?ref_=fn_tt_tt_1"/>
    <s v="English"/>
    <s v="USA"/>
    <n v="20000000"/>
    <n v="2012"/>
    <n v="4.8"/>
    <s v="Comedy"/>
    <s v="Crime"/>
    <s v="Drama"/>
    <m/>
    <n v="0.61149438608681717"/>
    <n v="65623128"/>
    <n v="45623128"/>
    <n v="20000000"/>
  </r>
  <r>
    <s v="Jon Lucas"/>
    <n v="100"/>
    <n v="55461307"/>
    <s v="Comedy"/>
    <x v="2247"/>
    <s v="http://www.imdb.com/title/tt4651520/?ref_=fn_tt_tt_1"/>
    <s v="English"/>
    <s v="USA"/>
    <n v="20000000"/>
    <n v="2016"/>
    <n v="6.7"/>
    <s v="Comedy"/>
    <m/>
    <m/>
    <m/>
    <n v="0.61157577451252187"/>
    <n v="55461307"/>
    <n v="35461307"/>
    <n v="20000000"/>
  </r>
  <r>
    <s v="Aaron Seltzer"/>
    <n v="85"/>
    <n v="48546578"/>
    <s v="Comedy|Romance"/>
    <x v="2248"/>
    <s v="http://www.imdb.com/title/tt0466342/?ref_=fn_tt_tt_1"/>
    <s v="English"/>
    <s v="USA"/>
    <n v="20000000"/>
    <n v="2006"/>
    <n v="2.7"/>
    <s v="Comedy"/>
    <s v="Romance"/>
    <m/>
    <m/>
    <n v="0.61160839977186254"/>
    <n v="48546578"/>
    <n v="28546578"/>
    <n v="20000000"/>
  </r>
  <r>
    <s v="Robin Budd"/>
    <n v="72"/>
    <n v="48423368"/>
    <s v="Adventure|Animation|Family|Fantasy"/>
    <x v="2249"/>
    <s v="http://www.imdb.com/title/tt0280030/?ref_=fn_tt_tt_1"/>
    <s v="English"/>
    <s v="USA"/>
    <n v="20000000"/>
    <n v="2002"/>
    <n v="5.8"/>
    <s v="Adventure"/>
    <s v="Animation"/>
    <s v="Family"/>
    <s v="Fantasy"/>
    <n v="0.61161051536625188"/>
    <n v="48423368"/>
    <n v="28423368"/>
    <n v="20000000"/>
  </r>
  <r>
    <s v="Ava DuVernay"/>
    <n v="128"/>
    <n v="52066000"/>
    <s v="Biography|Drama|History"/>
    <x v="2250"/>
    <s v="http://www.imdb.com/title/tt1020072/?ref_=fn_tt_tt_1"/>
    <s v="English"/>
    <s v="UK"/>
    <n v="20000000"/>
    <n v="2014"/>
    <n v="7.5"/>
    <s v="Biography"/>
    <s v="Drama"/>
    <s v="History"/>
    <m/>
    <n v="0.61161212623060424"/>
    <n v="52066000"/>
    <n v="32066000"/>
    <n v="20000000"/>
  </r>
  <r>
    <s v="Steve Trenbirth"/>
    <n v="72"/>
    <n v="47887943"/>
    <s v="Adventure|Animation|Family|Musical"/>
    <x v="2251"/>
    <s v="http://www.imdb.com/title/tt0283426/?ref_=fn_tt_tt_1"/>
    <s v="English"/>
    <s v="USA"/>
    <n v="20000000"/>
    <n v="2003"/>
    <n v="5.4"/>
    <s v="Adventure"/>
    <s v="Animation"/>
    <s v="Family"/>
    <s v="Musical"/>
    <n v="0.61162959029265584"/>
    <n v="47887943"/>
    <n v="27887943"/>
    <n v="20000000"/>
  </r>
  <r>
    <s v="Stephen Kay"/>
    <n v="89"/>
    <n v="46363118"/>
    <s v="Drama|Horror|Mystery|Thriller"/>
    <x v="2252"/>
    <s v="http://www.imdb.com/title/tt0357507/?ref_=fn_tt_tt_1"/>
    <s v="English"/>
    <s v="USA"/>
    <n v="20000000"/>
    <n v="2005"/>
    <n v="4.0999999999999996"/>
    <s v="Drama"/>
    <s v="Horror"/>
    <s v="Mystery"/>
    <s v="Thriller"/>
    <n v="0.61162897461009547"/>
    <n v="46363118"/>
    <n v="26363118"/>
    <n v="20000000"/>
  </r>
  <r>
    <s v="Mennan Yapo"/>
    <n v="96"/>
    <n v="47852604"/>
    <s v="Drama|Mystery|Thriller"/>
    <x v="2253"/>
    <s v="http://www.imdb.com/title/tt0477071/?ref_=fn_tt_tt_1"/>
    <s v="English"/>
    <s v="USA"/>
    <n v="20000000"/>
    <n v="2007"/>
    <n v="5.9"/>
    <s v="Drama"/>
    <s v="Mystery"/>
    <s v="Thriller"/>
    <m/>
    <n v="0.61162195706931655"/>
    <n v="47852604"/>
    <n v="27852604"/>
    <n v="20000000"/>
  </r>
  <r>
    <s v="Boaz Yakin"/>
    <n v="111"/>
    <n v="42652003"/>
    <s v="Adventure|Family"/>
    <x v="2254"/>
    <s v="http://www.imdb.com/title/tt3369806/?ref_=fn_tt_tt_1"/>
    <s v="English"/>
    <s v="USA"/>
    <n v="20000000"/>
    <n v="2015"/>
    <n v="6.8"/>
    <s v="Adventure"/>
    <s v="Family"/>
    <m/>
    <m/>
    <n v="0.61162121986945561"/>
    <n v="42652003"/>
    <n v="22652003"/>
    <n v="20000000"/>
  </r>
  <r>
    <s v="Jason Friedberg"/>
    <n v="93"/>
    <n v="39737645"/>
    <s v="Adventure|Comedy"/>
    <x v="2255"/>
    <s v="http://www.imdb.com/title/tt0799949/?ref_=fn_tt_tt_1"/>
    <s v="English"/>
    <s v="USA"/>
    <n v="20000000"/>
    <n v="2007"/>
    <n v="2.2999999999999998"/>
    <s v="Adventure"/>
    <s v="Comedy"/>
    <m/>
    <m/>
    <n v="0.61159902454547499"/>
    <n v="39737645"/>
    <n v="19737645"/>
    <n v="20000000"/>
  </r>
  <r>
    <s v="Tom McCarthy"/>
    <n v="128"/>
    <n v="44988180"/>
    <s v="Biography|Crime|Drama|History"/>
    <x v="2256"/>
    <s v="http://www.imdb.com/title/tt1895587/?ref_=fn_tt_tt_1"/>
    <s v="English"/>
    <s v="USA"/>
    <n v="20000000"/>
    <n v="2015"/>
    <n v="8.1"/>
    <s v="Biography"/>
    <s v="Crime"/>
    <s v="Drama"/>
    <s v="History"/>
    <n v="0.61156531507624379"/>
    <n v="44988180"/>
    <n v="24988180"/>
    <n v="20000000"/>
  </r>
  <r>
    <s v="Takashi Shimizu"/>
    <n v="137"/>
    <n v="39143839"/>
    <s v="Horror|Thriller"/>
    <x v="2257"/>
    <s v="http://www.imdb.com/title/tt0433386/?ref_=fn_tt_tt_1"/>
    <s v="English"/>
    <s v="USA"/>
    <n v="20000000"/>
    <n v="2006"/>
    <n v="5"/>
    <s v="Horror"/>
    <s v="Thriller"/>
    <m/>
    <m/>
    <n v="0.6115525865119732"/>
    <n v="39143839"/>
    <n v="19143839"/>
    <n v="20000000"/>
  </r>
  <r>
    <s v="Kevin Rodney Sullivan"/>
    <n v="124"/>
    <n v="37672350"/>
    <s v="Comedy|Drama|Romance"/>
    <x v="2258"/>
    <s v="http://www.imdb.com/title/tt0120703/?ref_=fn_tt_tt_1"/>
    <s v="English"/>
    <s v="USA"/>
    <n v="20000000"/>
    <n v="1998"/>
    <n v="5.5"/>
    <s v="Comedy"/>
    <s v="Drama"/>
    <s v="Romance"/>
    <m/>
    <n v="0.61151652759136643"/>
    <n v="37672350"/>
    <n v="17672350"/>
    <n v="20000000"/>
  </r>
  <r>
    <s v="Peter Hewitt"/>
    <n v="93"/>
    <n v="38037513"/>
    <s v="Adventure|Comedy|Fantasy|Music|Sci-Fi"/>
    <x v="2259"/>
    <s v="http://www.imdb.com/title/tt0101452/?ref_=fn_tt_tt_1"/>
    <s v="English"/>
    <s v="USA"/>
    <n v="20000000"/>
    <n v="1991"/>
    <n v="6.2"/>
    <s v="Adventure"/>
    <s v="Comedy"/>
    <s v="Fantasy"/>
    <s v="Music"/>
    <n v="0.61147480106558005"/>
    <n v="38037513"/>
    <n v="18037513"/>
    <n v="20000000"/>
  </r>
  <r>
    <s v="Barry Levinson"/>
    <n v="115"/>
    <n v="37442180"/>
    <s v="Comedy|Drama|Romance|Thriller"/>
    <x v="2260"/>
    <s v="http://www.imdb.com/title/tt0483726/?ref_=fn_tt_tt_1"/>
    <s v="English"/>
    <s v="USA"/>
    <n v="20000000"/>
    <n v="2006"/>
    <n v="6.2"/>
    <s v="Comedy"/>
    <s v="Drama"/>
    <s v="Romance"/>
    <s v="Thriller"/>
    <n v="0.61143441736210424"/>
    <n v="37442180"/>
    <n v="17442180"/>
    <n v="20000000"/>
  </r>
  <r>
    <s v="Gary Nelson"/>
    <n v="98"/>
    <m/>
    <s v="Action|Sci-Fi"/>
    <x v="2261"/>
    <s v="http://www.imdb.com/title/tt0078869/?ref_=fn_tt_tt_1"/>
    <s v="English"/>
    <s v="USA"/>
    <n v="20000000"/>
    <n v="1979"/>
    <n v="5.9"/>
    <s v="Action"/>
    <s v="Sci-Fi"/>
    <m/>
    <m/>
    <n v="0.61139172632021421"/>
    <n v="25035665"/>
    <n v="5035665"/>
    <n v="20000000"/>
  </r>
  <r>
    <s v="Anton Corbijn"/>
    <n v="105"/>
    <n v="35596227"/>
    <s v="Crime|Drama|Thriller"/>
    <x v="2262"/>
    <s v="http://www.imdb.com/title/tt1440728/?ref_=fn_tt_tt_1"/>
    <s v="English"/>
    <s v="USA"/>
    <n v="20000000"/>
    <n v="2010"/>
    <n v="6.3"/>
    <s v="Crime"/>
    <s v="Drama"/>
    <s v="Thriller"/>
    <m/>
    <n v="0.61139172632021421"/>
    <n v="35596227"/>
    <n v="15596227"/>
    <n v="20000000"/>
  </r>
  <r>
    <s v="Gregory Nava"/>
    <n v="127"/>
    <n v="35422828"/>
    <s v="Biography|Drama|Music"/>
    <x v="2263"/>
    <s v="http://www.imdb.com/title/tt0120094/?ref_=fn_tt_tt_1"/>
    <s v="English"/>
    <s v="USA"/>
    <n v="20000000"/>
    <n v="1997"/>
    <n v="6.7"/>
    <s v="Biography"/>
    <s v="Drama"/>
    <s v="Music"/>
    <m/>
    <n v="0.61134206788856682"/>
    <n v="35422828"/>
    <n v="15422828"/>
    <n v="20000000"/>
  </r>
  <r>
    <s v="Jason Friedberg"/>
    <n v="82"/>
    <n v="36658108"/>
    <s v="Comedy"/>
    <x v="2264"/>
    <s v="http://www.imdb.com/title/tt1666186/?ref_=fn_tt_tt_1"/>
    <s v="English"/>
    <s v="USA"/>
    <n v="20000000"/>
    <n v="2010"/>
    <n v="3.5"/>
    <s v="Comedy"/>
    <m/>
    <m/>
    <m/>
    <n v="0.61129170784029452"/>
    <n v="36658108"/>
    <n v="16658108"/>
    <n v="20000000"/>
  </r>
  <r>
    <s v="John Patrick Shanley"/>
    <n v="104"/>
    <n v="33422556"/>
    <s v="Drama|Mystery"/>
    <x v="2265"/>
    <s v="http://www.imdb.com/title/tt0918927/?ref_=fn_tt_tt_1"/>
    <s v="English"/>
    <s v="USA"/>
    <n v="20000000"/>
    <n v="2008"/>
    <n v="7.5"/>
    <s v="Drama"/>
    <s v="Mystery"/>
    <m/>
    <m/>
    <n v="0.61124589825982956"/>
    <n v="33422556"/>
    <n v="13422556"/>
    <n v="20000000"/>
  </r>
  <r>
    <s v="Jon Amiel"/>
    <n v="123"/>
    <n v="32051917"/>
    <s v="Crime|Drama|Mystery|Thriller"/>
    <x v="2266"/>
    <s v="http://www.imdb.com/title/tt0112722/?ref_=fn_tt_tt_1"/>
    <s v="English"/>
    <s v="USA"/>
    <n v="20000000"/>
    <n v="1995"/>
    <n v="6.6"/>
    <s v="Crime"/>
    <s v="Drama"/>
    <s v="Mystery"/>
    <s v="Thriller"/>
    <n v="0.61118809795934481"/>
    <n v="32051917"/>
    <n v="12051917"/>
    <n v="20000000"/>
  </r>
  <r>
    <s v="Malcolm D. Lee"/>
    <n v="88"/>
    <n v="32014289"/>
    <s v="Comedy"/>
    <x v="2267"/>
    <s v="http://www.imdb.com/title/tt0795461/?ref_=fn_tt_tt_1"/>
    <s v="English"/>
    <s v="USA"/>
    <n v="20000000"/>
    <n v="2013"/>
    <n v="3.5"/>
    <s v="Comedy"/>
    <m/>
    <m/>
    <m/>
    <n v="0.61112530900394768"/>
    <n v="32014289"/>
    <n v="12014289"/>
    <n v="20000000"/>
  </r>
  <r>
    <s v="Joshua Logan"/>
    <n v="158"/>
    <m/>
    <s v="Comedy|Drama|Musical|Romance|Western"/>
    <x v="2268"/>
    <s v="http://www.imdb.com/title/tt0064782/?ref_=fn_tt_tt_1"/>
    <s v="English"/>
    <s v="USA"/>
    <n v="20000000"/>
    <n v="1969"/>
    <n v="6.7"/>
    <s v="Comedy"/>
    <s v="Drama"/>
    <s v="Musical"/>
    <s v="Romance"/>
    <n v="0.61106230491360558"/>
    <n v="25035665"/>
    <n v="5035665"/>
    <n v="20000000"/>
  </r>
  <r>
    <s v="Gus Van Sant"/>
    <n v="128"/>
    <n v="31838002"/>
    <s v="Biography|Drama|History"/>
    <x v="2269"/>
    <s v="http://www.imdb.com/title/tt1013753/?ref_=fn_tt_tt_1"/>
    <s v="English"/>
    <s v="USA"/>
    <n v="20000000"/>
    <n v="2008"/>
    <n v="7.6"/>
    <s v="Biography"/>
    <s v="Drama"/>
    <s v="History"/>
    <m/>
    <n v="0.61106230491360558"/>
    <n v="31838002"/>
    <n v="11838002"/>
    <n v="20000000"/>
  </r>
  <r>
    <s v="Kevin Reynolds"/>
    <n v="107"/>
    <n v="36874745"/>
    <s v="Action|Adventure|Drama|Mystery"/>
    <x v="2270"/>
    <s v="http://www.imdb.com/title/tt3231054/?ref_=fn_tt_tt_1"/>
    <s v="English"/>
    <s v="USA"/>
    <n v="20000000"/>
    <n v="2016"/>
    <n v="6.3"/>
    <s v="Action"/>
    <s v="Adventure"/>
    <s v="Drama"/>
    <s v="Mystery"/>
    <n v="0.61099859239586418"/>
    <n v="36874745"/>
    <n v="16874745"/>
    <n v="20000000"/>
  </r>
  <r>
    <s v="John McNaughton"/>
    <n v="115"/>
    <n v="29753944"/>
    <s v="Crime|Drama|Mystery|Thriller"/>
    <x v="2271"/>
    <s v="http://www.imdb.com/title/tt0120890/?ref_=fn_tt_tt_1"/>
    <s v="English"/>
    <s v="USA"/>
    <n v="20000000"/>
    <n v="1998"/>
    <n v="6.5"/>
    <s v="Crime"/>
    <s v="Drama"/>
    <s v="Mystery"/>
    <s v="Thriller"/>
    <n v="0.61095328337358068"/>
    <n v="29753944"/>
    <n v="9753944"/>
    <n v="20000000"/>
  </r>
  <r>
    <s v="John Madden"/>
    <n v="113"/>
    <n v="31146570"/>
    <s v="Drama|Thriller"/>
    <x v="2272"/>
    <s v="http://www.imdb.com/title/tt1226753/?ref_=fn_tt_tt_1"/>
    <s v="English"/>
    <s v="USA"/>
    <n v="20000000"/>
    <n v="2010"/>
    <n v="6.9"/>
    <s v="Drama"/>
    <s v="Thriller"/>
    <m/>
    <m/>
    <n v="0.61088210653981634"/>
    <n v="31146570"/>
    <n v="11146570"/>
    <n v="20000000"/>
  </r>
  <r>
    <s v="Stephen Frears"/>
    <n v="113"/>
    <n v="27277055"/>
    <s v="Comedy|Drama|Music|Romance"/>
    <x v="2273"/>
    <s v="http://www.imdb.com/title/tt0146882/?ref_=fn_tt_tt_1"/>
    <s v="English"/>
    <s v="UK"/>
    <n v="20000000"/>
    <n v="2000"/>
    <n v="7.6"/>
    <s v="Comedy"/>
    <s v="Drama"/>
    <s v="Music"/>
    <s v="Romance"/>
    <n v="0.61081570307691457"/>
    <n v="27277055"/>
    <n v="7277055"/>
    <n v="20000000"/>
  </r>
  <r>
    <s v="John Schlesinger"/>
    <n v="101"/>
    <n v="53146000"/>
    <s v="Crime|Drama|Thriller"/>
    <x v="2274"/>
    <s v="http://www.imdb.com/title/tt0116260/?ref_=fn_tt_tt_1"/>
    <s v="English"/>
    <s v="USA"/>
    <n v="20000000"/>
    <n v="1996"/>
    <n v="6.1"/>
    <s v="Crime"/>
    <s v="Drama"/>
    <s v="Thriller"/>
    <m/>
    <n v="0.61073589105374027"/>
    <n v="53146000"/>
    <n v="33146000"/>
    <n v="20000000"/>
  </r>
  <r>
    <s v="Roger Donaldson"/>
    <n v="111"/>
    <n v="30028592"/>
    <s v="Crime|Drama|Romance|Thriller"/>
    <x v="2275"/>
    <s v="http://www.imdb.com/title/tt0200465/?ref_=fn_tt_tt_1"/>
    <s v="English"/>
    <s v="UK"/>
    <n v="20000000"/>
    <n v="2008"/>
    <n v="7.3"/>
    <s v="Crime"/>
    <s v="Drama"/>
    <s v="Romance"/>
    <s v="Thriller"/>
    <n v="0.61075821047912981"/>
    <n v="30028592"/>
    <n v="10028592"/>
    <n v="20000000"/>
  </r>
  <r>
    <s v="Michel Gondry"/>
    <n v="108"/>
    <n v="34126138"/>
    <s v="Drama|Fantasy|Romance|Sci-Fi"/>
    <x v="2276"/>
    <s v="http://www.imdb.com/title/tt0338013/?ref_=fn_tt_tt_1"/>
    <s v="English"/>
    <s v="USA"/>
    <n v="20000000"/>
    <n v="2004"/>
    <n v="8.3000000000000007"/>
    <s v="Drama"/>
    <s v="Fantasy"/>
    <s v="Romance"/>
    <s v="Sci-Fi"/>
    <n v="0.61068767314015138"/>
    <n v="34126138"/>
    <n v="14126138"/>
    <n v="20000000"/>
  </r>
  <r>
    <s v="Andy Fickman"/>
    <n v="105"/>
    <n v="25677801"/>
    <s v="Comedy|Family|Romance"/>
    <x v="2277"/>
    <s v="http://www.imdb.com/title/tt1414382/?ref_=fn_tt_tt_1"/>
    <s v="English"/>
    <s v="USA"/>
    <n v="20000000"/>
    <n v="2010"/>
    <n v="5.8"/>
    <s v="Comedy"/>
    <s v="Family"/>
    <s v="Romance"/>
    <m/>
    <n v="0.61063172595893545"/>
    <n v="25677801"/>
    <n v="5677801"/>
    <n v="20000000"/>
  </r>
  <r>
    <s v="David Ayer"/>
    <n v="109"/>
    <n v="26415649"/>
    <s v="Action|Crime|Drama|Thriller"/>
    <x v="2278"/>
    <s v="http://www.imdb.com/title/tt0421073/?ref_=fn_tt_tt_1"/>
    <s v="English"/>
    <s v="USA"/>
    <n v="20000000"/>
    <n v="2008"/>
    <n v="6.8"/>
    <s v="Action"/>
    <s v="Crime"/>
    <s v="Drama"/>
    <s v="Thriller"/>
    <n v="0.61054625172212373"/>
    <n v="26415649"/>
    <n v="6415649"/>
    <n v="20000000"/>
  </r>
  <r>
    <s v="Edgar Wright"/>
    <n v="109"/>
    <n v="26003149"/>
    <s v="Action|Comedy|Sci-Fi"/>
    <x v="2279"/>
    <s v="http://www.imdb.com/title/tt1213663/?ref_=fn_tt_tt_1"/>
    <s v="English"/>
    <s v="UK"/>
    <n v="20000000"/>
    <n v="2013"/>
    <n v="7"/>
    <s v="Action"/>
    <s v="Comedy"/>
    <s v="Sci-Fi"/>
    <m/>
    <n v="0.6104630993291239"/>
    <n v="26003149"/>
    <n v="6003149"/>
    <n v="20000000"/>
  </r>
  <r>
    <s v="Andrew Fleming"/>
    <n v="99"/>
    <n v="25584685"/>
    <s v="Comedy|Crime|Family|Mystery|Romance|Thriller"/>
    <x v="2280"/>
    <s v="http://www.imdb.com/title/tt0479500/?ref_=fn_tt_tt_1"/>
    <s v="English"/>
    <s v="USA"/>
    <n v="20000000"/>
    <n v="2007"/>
    <n v="5.9"/>
    <s v="Comedy"/>
    <s v="Crime"/>
    <s v="Family"/>
    <s v="Mystery"/>
    <n v="0.61037845852102157"/>
    <n v="25584685"/>
    <n v="5584685"/>
    <n v="20000000"/>
  </r>
  <r>
    <s v="Michael Spierig"/>
    <n v="98"/>
    <n v="29975979"/>
    <s v="Action|Horror|Sci-Fi|Thriller"/>
    <x v="2281"/>
    <s v="http://www.imdb.com/title/tt0433362/?ref_=fn_tt_tt_1"/>
    <s v="English"/>
    <s v="Australia"/>
    <n v="20000000"/>
    <n v="2009"/>
    <n v="6.5"/>
    <s v="Action"/>
    <s v="Horror"/>
    <s v="Sci-Fi"/>
    <s v="Thriller"/>
    <n v="0.61029231342261336"/>
    <n v="29975979"/>
    <n v="9975979"/>
    <n v="20000000"/>
  </r>
  <r>
    <s v="Jim Field Smith"/>
    <n v="104"/>
    <n v="31584722"/>
    <s v="Comedy|Romance"/>
    <x v="2282"/>
    <s v="http://www.imdb.com/title/tt0815236/?ref_=fn_tt_tt_1"/>
    <s v="English"/>
    <s v="USA"/>
    <n v="20000000"/>
    <n v="2010"/>
    <n v="6.4"/>
    <s v="Comedy"/>
    <s v="Romance"/>
    <m/>
    <m/>
    <n v="0.61022098090515975"/>
    <n v="31584722"/>
    <n v="11584722"/>
    <n v="20000000"/>
  </r>
  <r>
    <s v="Thomas Bezucha"/>
    <n v="109"/>
    <n v="23179303"/>
    <s v="Adventure|Comedy|Family|Romance"/>
    <x v="2283"/>
    <s v="http://www.imdb.com/title/tt1067774/?ref_=fn_tt_tt_1"/>
    <s v="English"/>
    <s v="Hungary"/>
    <n v="20000000"/>
    <n v="2011"/>
    <n v="5.8"/>
    <s v="Adventure"/>
    <s v="Comedy"/>
    <s v="Family"/>
    <s v="Romance"/>
    <n v="0.6101552510436542"/>
    <n v="23179303"/>
    <n v="3179303"/>
    <n v="20000000"/>
  </r>
  <r>
    <s v="Simon Wincer"/>
    <n v="119"/>
    <n v="21413105"/>
    <s v="Action|Adventure|Drama|Romance|Western"/>
    <x v="2284"/>
    <s v="http://www.imdb.com/title/tt0102744/?ref_=fn_tt_tt_1"/>
    <s v="English"/>
    <s v="Australia"/>
    <n v="20000000"/>
    <n v="1990"/>
    <n v="6.8"/>
    <s v="Action"/>
    <s v="Adventure"/>
    <s v="Drama"/>
    <s v="Romance"/>
    <n v="0.61006094735688188"/>
    <n v="21413105"/>
    <n v="1413105"/>
    <n v="20000000"/>
  </r>
  <r>
    <s v="Anthony Bell"/>
    <n v="90"/>
    <n v="25077977"/>
    <s v="Adventure|Animation|Comedy|Family|Romance"/>
    <x v="2285"/>
    <s v="http://www.imdb.com/title/tt1213012/?ref_=fn_tt_tt_1"/>
    <s v="English"/>
    <s v="USA"/>
    <n v="20000000"/>
    <n v="2010"/>
    <n v="5.3"/>
    <s v="Adventure"/>
    <s v="Animation"/>
    <s v="Comedy"/>
    <s v="Family"/>
    <n v="0.60996092734017338"/>
    <n v="25077977"/>
    <n v="5077977"/>
    <n v="20000000"/>
  </r>
  <r>
    <s v="Renny Harlin"/>
    <n v="97"/>
    <n v="23292105"/>
    <s v="Action|Fantasy|Horror|Thriller"/>
    <x v="2286"/>
    <s v="http://www.imdb.com/title/tt0475944/?ref_=fn_tt_tt_1"/>
    <s v="English"/>
    <s v="USA"/>
    <n v="20000000"/>
    <n v="2006"/>
    <n v="5.3"/>
    <s v="Action"/>
    <s v="Fantasy"/>
    <s v="Horror"/>
    <s v="Thriller"/>
    <n v="0.60987250186650366"/>
    <n v="23292105"/>
    <n v="3292105"/>
    <n v="20000000"/>
  </r>
  <r>
    <s v="Gus Van Sant"/>
    <n v="106"/>
    <n v="21200000"/>
    <s v="Comedy|Crime|Drama"/>
    <x v="2287"/>
    <s v="http://www.imdb.com/title/tt0114681/?ref_=fn_tt_tt_1"/>
    <s v="English"/>
    <s v="USA"/>
    <n v="20000000"/>
    <n v="1995"/>
    <n v="6.8"/>
    <s v="Comedy"/>
    <s v="Crime"/>
    <s v="Drama"/>
    <m/>
    <n v="0.60977814257869578"/>
    <n v="21200000"/>
    <n v="1200000"/>
    <n v="20000000"/>
  </r>
  <r>
    <s v="Henry Joost"/>
    <n v="96"/>
    <n v="28876924"/>
    <s v="Adventure|Crime|Mystery|Sci-Fi|Thriller"/>
    <x v="2288"/>
    <s v="http://www.imdb.com/title/tt3531824/?ref_=fn_tt_tt_1"/>
    <s v="English"/>
    <s v="USA"/>
    <n v="20000000"/>
    <n v="2016"/>
    <n v="7.1"/>
    <s v="Adventure"/>
    <s v="Crime"/>
    <s v="Mystery"/>
    <s v="Sci-Fi"/>
    <n v="0.60967702307513927"/>
    <n v="28876924"/>
    <n v="8876924"/>
    <n v="20000000"/>
  </r>
  <r>
    <s v="John Carpenter"/>
    <n v="104"/>
    <n v="20241395"/>
    <s v="Action|Horror|Thriller"/>
    <x v="2289"/>
    <s v="http://www.imdb.com/title/tt0120877/?ref_=fn_tt_tt_1"/>
    <s v="English"/>
    <s v="USA"/>
    <n v="20000000"/>
    <n v="1998"/>
    <n v="6.1"/>
    <s v="Action"/>
    <s v="Horror"/>
    <s v="Thriller"/>
    <m/>
    <n v="0.60960105849579427"/>
    <n v="20241395"/>
    <n v="241395"/>
    <n v="20000000"/>
  </r>
  <r>
    <s v="Shana Feste"/>
    <n v="104"/>
    <n v="23393765"/>
    <s v="Drama|Romance"/>
    <x v="2290"/>
    <s v="http://www.imdb.com/title/tt2318092/?ref_=fn_tt_tt_1"/>
    <s v="English"/>
    <s v="USA"/>
    <n v="20000000"/>
    <n v="2014"/>
    <n v="6.3"/>
    <s v="Drama"/>
    <s v="Romance"/>
    <m/>
    <m/>
    <n v="0.60949668521671641"/>
    <n v="23393765"/>
    <n v="3393765"/>
    <n v="20000000"/>
  </r>
  <r>
    <s v="Garry Marshall"/>
    <n v="113"/>
    <n v="18882880"/>
    <s v="Comedy|Drama"/>
    <x v="2291"/>
    <s v="http://www.imdb.com/title/tt0791304/?ref_=fn_tt_tt_1"/>
    <s v="English"/>
    <s v="USA"/>
    <n v="20000000"/>
    <n v="2007"/>
    <n v="5.9"/>
    <s v="Comedy"/>
    <s v="Drama"/>
    <m/>
    <m/>
    <n v="0.60940209650831301"/>
    <n v="18882880"/>
    <n v="-1117120"/>
    <n v="20000000"/>
  </r>
  <r>
    <s v="Steve Rash"/>
    <n v="98"/>
    <n v="8500000"/>
    <s v="Comedy"/>
    <x v="2292"/>
    <s v="http://www.imdb.com/title/tt0083254/?ref_=fn_tt_tt_1"/>
    <s v="English"/>
    <s v="USA"/>
    <n v="20000000"/>
    <n v="1981"/>
    <n v="5.4"/>
    <s v="Comedy"/>
    <m/>
    <m/>
    <m/>
    <n v="0.60929326651218185"/>
    <n v="8500000"/>
    <n v="-11500000"/>
    <n v="20000000"/>
  </r>
  <r>
    <s v="Richard Donner"/>
    <n v="121"/>
    <m/>
    <s v="Adventure|Comedy|Drama|Fantasy"/>
    <x v="2293"/>
    <s v="http://www.imdb.com/title/tt0089457/?ref_=fn_tt_tt_1"/>
    <s v="English"/>
    <s v="USA"/>
    <n v="20000000"/>
    <n v="1985"/>
    <n v="7"/>
    <s v="Adventure"/>
    <s v="Comedy"/>
    <s v="Drama"/>
    <s v="Fantasy"/>
    <n v="0.6091553429847214"/>
    <n v="25035665"/>
    <n v="5035665"/>
    <n v="20000000"/>
  </r>
  <r>
    <s v="Mike Binder"/>
    <n v="124"/>
    <n v="19661987"/>
    <s v="Drama"/>
    <x v="2294"/>
    <s v="http://www.imdb.com/title/tt0490204/?ref_=fn_tt_tt_1"/>
    <s v="English"/>
    <s v="USA"/>
    <n v="20000000"/>
    <n v="2007"/>
    <n v="7.5"/>
    <s v="Drama"/>
    <m/>
    <m/>
    <m/>
    <n v="0.6091553429847214"/>
    <n v="19661987"/>
    <n v="-338013"/>
    <n v="20000000"/>
  </r>
  <r>
    <s v="Todd Phillips"/>
    <n v="108"/>
    <n v="17803796"/>
    <s v="Comedy"/>
    <x v="2295"/>
    <s v="http://www.imdb.com/title/tt0462519/?ref_=fn_tt_tt_1"/>
    <s v="English"/>
    <s v="USA"/>
    <n v="20000000"/>
    <n v="2006"/>
    <n v="5.9"/>
    <s v="Comedy"/>
    <m/>
    <m/>
    <m/>
    <n v="0.60904851788736358"/>
    <n v="17803796"/>
    <n v="-2196204"/>
    <n v="20000000"/>
  </r>
  <r>
    <s v="Michael J. Bassett"/>
    <n v="95"/>
    <n v="17529157"/>
    <s v="Adventure|Drama|Horror|Mystery|Thriller"/>
    <x v="2296"/>
    <s v="http://www.imdb.com/title/tt0938330/?ref_=fn_tt_tt_1"/>
    <s v="English"/>
    <s v="France"/>
    <n v="20000000"/>
    <n v="2012"/>
    <n v="5"/>
    <s v="Adventure"/>
    <s v="Drama"/>
    <s v="Horror"/>
    <s v="Mystery"/>
    <n v="0.60893590882648219"/>
    <n v="17529157"/>
    <n v="-2470843"/>
    <n v="20000000"/>
  </r>
  <r>
    <s v="Frank Nissen"/>
    <n v="68"/>
    <n v="18081626"/>
    <s v="Animation|Family|Fantasy|Mystery"/>
    <x v="2297"/>
    <s v="http://www.imdb.com/title/tt0407121/?ref_=fn_tt_tt_1"/>
    <s v="English"/>
    <s v="USA"/>
    <n v="20000000"/>
    <n v="2005"/>
    <n v="6.4"/>
    <s v="Animation"/>
    <s v="Family"/>
    <s v="Fantasy"/>
    <s v="Mystery"/>
    <n v="0.60882230585356611"/>
    <n v="18081626"/>
    <n v="-1918374"/>
    <n v="20000000"/>
  </r>
  <r>
    <s v="Jodie Foster"/>
    <n v="103"/>
    <n v="17518220"/>
    <s v="Comedy|Drama|Romance"/>
    <x v="2298"/>
    <s v="http://www.imdb.com/title/tt0113321/?ref_=fn_tt_tt_1"/>
    <s v="English"/>
    <s v="USA"/>
    <n v="20000000"/>
    <n v="1995"/>
    <n v="6.6"/>
    <s v="Comedy"/>
    <s v="Drama"/>
    <s v="Romance"/>
    <m/>
    <n v="0.60871017547660689"/>
    <n v="17518220"/>
    <n v="-2481780"/>
    <n v="20000000"/>
  </r>
  <r>
    <s v="Stephen Chow"/>
    <n v="99"/>
    <n v="17104669"/>
    <s v="Action|Comedy|Crime|Fantasy"/>
    <x v="2299"/>
    <s v="http://www.imdb.com/title/tt0373074/?ref_=fn_tt_tt_1"/>
    <s v="Cantonese"/>
    <s v="Hong Kong"/>
    <n v="20000000"/>
    <n v="2004"/>
    <n v="7.8"/>
    <s v="Action"/>
    <s v="Comedy"/>
    <s v="Crime"/>
    <s v="Fantasy"/>
    <n v="0.60859618509000846"/>
    <n v="17104669"/>
    <n v="-2895331"/>
    <n v="20000000"/>
  </r>
  <r>
    <s v="Marc Forster"/>
    <n v="128"/>
    <n v="15797907"/>
    <s v="Drama"/>
    <x v="2300"/>
    <s v="http://www.imdb.com/title/tt0419887/?ref_=fn_tt_tt_1"/>
    <s v="Dari"/>
    <s v="USA"/>
    <n v="20000000"/>
    <n v="2007"/>
    <n v="7.6"/>
    <s v="Drama"/>
    <m/>
    <m/>
    <m/>
    <n v="0.60848078698255936"/>
    <n v="15797907"/>
    <n v="-4202093"/>
    <n v="20000000"/>
  </r>
  <r>
    <s v="Alejandro G. IÃ±Ã¡rritu"/>
    <n v="124"/>
    <n v="16248701"/>
    <s v="Drama"/>
    <x v="2301"/>
    <s v="http://www.imdb.com/title/tt0315733/?ref_=fn_tt_tt_1"/>
    <s v="English"/>
    <s v="USA"/>
    <n v="20000000"/>
    <n v="2003"/>
    <n v="7.7"/>
    <s v="Drama"/>
    <m/>
    <m/>
    <m/>
    <n v="0.60836137203169205"/>
    <n v="16248701"/>
    <n v="-3751299"/>
    <n v="20000000"/>
  </r>
  <r>
    <s v="Paul Abascal"/>
    <n v="84"/>
    <n v="15712072"/>
    <s v="Action|Crime|Drama|Thriller"/>
    <x v="2302"/>
    <s v="http://www.imdb.com/title/tt0338325/?ref_=fn_tt_tt_1"/>
    <s v="English"/>
    <s v="USA"/>
    <n v="20000000"/>
    <n v="2004"/>
    <n v="5.8"/>
    <s v="Action"/>
    <s v="Crime"/>
    <s v="Drama"/>
    <s v="Thriller"/>
    <n v="0.60824308199985133"/>
    <n v="15712072"/>
    <n v="-4287928"/>
    <n v="20000000"/>
  </r>
  <r>
    <s v="Chris Koch"/>
    <n v="101"/>
    <n v="15408822"/>
    <s v="Comedy|Romance"/>
    <x v="2303"/>
    <s v="http://www.imdb.com/title/tt0295289/?ref_=fn_tt_tt_1"/>
    <s v="English"/>
    <s v="USA"/>
    <n v="20000000"/>
    <n v="2003"/>
    <n v="5.6"/>
    <s v="Comedy"/>
    <s v="Romance"/>
    <m/>
    <m/>
    <n v="0.60812303732332196"/>
    <n v="15408822"/>
    <n v="-4591178"/>
    <n v="20000000"/>
  </r>
  <r>
    <s v="Amy Heckerling"/>
    <n v="98"/>
    <n v="15464026"/>
    <s v="Comedy|Romance"/>
    <x v="2304"/>
    <s v="http://www.imdb.com/title/tt0217630/?ref_=fn_tt_tt_1"/>
    <s v="English"/>
    <s v="USA"/>
    <n v="20000000"/>
    <n v="2000"/>
    <n v="5.3"/>
    <s v="Comedy"/>
    <s v="Romance"/>
    <m/>
    <m/>
    <n v="0.60800192041073842"/>
    <n v="15464026"/>
    <n v="-4535974"/>
    <n v="20000000"/>
  </r>
  <r>
    <s v="George Stevens"/>
    <n v="225"/>
    <n v="8000000"/>
    <s v="Biography|Drama|History"/>
    <x v="2305"/>
    <s v="http://www.imdb.com/title/tt0059245/?ref_=fn_tt_tt_1"/>
    <s v="English"/>
    <s v="USA"/>
    <n v="20000000"/>
    <n v="1965"/>
    <n v="6.6"/>
    <s v="Biography"/>
    <s v="Drama"/>
    <s v="History"/>
    <m/>
    <n v="0.60788076931032309"/>
    <n v="8000000"/>
    <n v="-12000000"/>
    <n v="20000000"/>
  </r>
  <r>
    <s v="Jon Amiel"/>
    <n v="94"/>
    <n v="13801755"/>
    <s v="Action|Comedy|Crime|Thriller"/>
    <x v="2306"/>
    <s v="http://www.imdb.com/title/tt0120483/?ref_=fn_tt_tt_1"/>
    <s v="English"/>
    <s v="USA"/>
    <n v="20000000"/>
    <n v="1997"/>
    <n v="6.6"/>
    <s v="Action"/>
    <s v="Comedy"/>
    <s v="Crime"/>
    <s v="Thriller"/>
    <n v="0.60773902859867979"/>
    <n v="13801755"/>
    <n v="-6198245"/>
    <n v="20000000"/>
  </r>
  <r>
    <s v="Mark Mylod"/>
    <n v="117"/>
    <n v="13987482"/>
    <s v="Comedy|Romance"/>
    <x v="2307"/>
    <s v="http://www.imdb.com/title/tt0770703/?ref_=fn_tt_tt_1"/>
    <s v="English"/>
    <s v="USA"/>
    <n v="20000000"/>
    <n v="2011"/>
    <n v="6"/>
    <s v="Comedy"/>
    <s v="Romance"/>
    <m/>
    <m/>
    <n v="0.60761269536603313"/>
    <n v="13987482"/>
    <n v="-6012518"/>
    <n v="20000000"/>
  </r>
  <r>
    <s v="James Mather"/>
    <n v="95"/>
    <n v="14291570"/>
    <s v="Action|Adventure|Sci-Fi|Thriller"/>
    <x v="2308"/>
    <s v="http://www.imdb.com/title/tt1592525/?ref_=fn_tt_tt_1"/>
    <s v="English"/>
    <s v="France"/>
    <n v="20000000"/>
    <n v="2012"/>
    <n v="6.1"/>
    <s v="Action"/>
    <s v="Adventure"/>
    <s v="Sci-Fi"/>
    <s v="Thriller"/>
    <n v="0.60748668352948687"/>
    <n v="14291570"/>
    <n v="-5708430"/>
    <n v="20000000"/>
  </r>
  <r>
    <s v="Mark Neveldine"/>
    <n v="96"/>
    <n v="13630226"/>
    <s v="Action|Crime|Sci-Fi|Thriller"/>
    <x v="2309"/>
    <s v="http://www.imdb.com/title/tt1121931/?ref_=fn_tt_tt_1"/>
    <s v="English"/>
    <s v="USA"/>
    <n v="20000000"/>
    <n v="2009"/>
    <n v="6.2"/>
    <s v="Action"/>
    <s v="Crime"/>
    <s v="Sci-Fi"/>
    <s v="Thriller"/>
    <n v="0.60736133407794712"/>
    <n v="13630226"/>
    <n v="-6369774"/>
    <n v="20000000"/>
  </r>
  <r>
    <s v="Woody Allen"/>
    <n v="98"/>
    <n v="13383737"/>
    <s v="Comedy|Crime"/>
    <x v="2310"/>
    <s v="http://www.imdb.com/title/tt0109348/?ref_=fn_tt_tt_1"/>
    <s v="English"/>
    <s v="USA"/>
    <n v="20000000"/>
    <n v="1994"/>
    <n v="7.5"/>
    <s v="Comedy"/>
    <s v="Crime"/>
    <m/>
    <m/>
    <n v="0.6072338976114231"/>
    <n v="13383737"/>
    <n v="-6616263"/>
    <n v="20000000"/>
  </r>
  <r>
    <s v="Michael O. Sajbel"/>
    <n v="123"/>
    <n v="13391174"/>
    <s v="Biography|Drama|History"/>
    <x v="2311"/>
    <s v="http://www.imdb.com/title/tt0430431/?ref_=fn_tt_tt_1"/>
    <s v="English"/>
    <s v="USA"/>
    <n v="20000000"/>
    <n v="2006"/>
    <n v="6.3"/>
    <s v="Biography"/>
    <s v="Drama"/>
    <s v="History"/>
    <m/>
    <n v="0.60710555526112508"/>
    <n v="13391174"/>
    <n v="-6608826"/>
    <n v="20000000"/>
  </r>
  <r>
    <s v="Walter Hill"/>
    <n v="94"/>
    <n v="12398628"/>
    <s v="Action|Crime|Drama|Sport"/>
    <x v="2312"/>
    <s v="http://www.imdb.com/title/tt0281322/?ref_=fn_tt_tt_1"/>
    <s v="English"/>
    <s v="USA"/>
    <n v="20000000"/>
    <n v="2002"/>
    <n v="6.1"/>
    <s v="Action"/>
    <s v="Crime"/>
    <s v="Drama"/>
    <s v="Sport"/>
    <n v="0.60697702352804805"/>
    <n v="12398628"/>
    <n v="-7601372"/>
    <n v="20000000"/>
  </r>
  <r>
    <s v="David Koepp"/>
    <n v="102"/>
    <n v="13214030"/>
    <s v="Comedy|Drama|Fantasy|Romance"/>
    <x v="2313"/>
    <s v="http://www.imdb.com/title/tt0995039/?ref_=fn_tt_tt_1"/>
    <s v="English"/>
    <s v="USA"/>
    <n v="20000000"/>
    <n v="2008"/>
    <n v="6.7"/>
    <s v="Comedy"/>
    <s v="Drama"/>
    <s v="Fantasy"/>
    <s v="Romance"/>
    <n v="0.60684549397294207"/>
    <n v="13214030"/>
    <n v="-6785970"/>
    <n v="20000000"/>
  </r>
  <r>
    <s v="Matt Reeves"/>
    <n v="116"/>
    <n v="12134420"/>
    <s v="Drama|Fantasy|Horror|Mystery"/>
    <x v="2314"/>
    <s v="http://www.imdb.com/title/tt1228987/?ref_=fn_tt_tt_1"/>
    <s v="English"/>
    <s v="UK"/>
    <n v="20000000"/>
    <n v="2010"/>
    <n v="7.2"/>
    <s v="Drama"/>
    <s v="Fantasy"/>
    <s v="Horror"/>
    <s v="Mystery"/>
    <n v="0.60671603555174103"/>
    <n v="12134420"/>
    <n v="-7865580"/>
    <n v="20000000"/>
  </r>
  <r>
    <s v="Charles T. Kanganis"/>
    <n v="93"/>
    <n v="11784000"/>
    <s v="Action|Comedy|Family"/>
    <x v="2315"/>
    <s v="http://www.imdb.com/title/tt0109015/?ref_=fn_tt_tt_1"/>
    <s v="English"/>
    <s v="USA"/>
    <n v="20000000"/>
    <n v="1994"/>
    <n v="4.3"/>
    <s v="Action"/>
    <s v="Comedy"/>
    <s v="Family"/>
    <m/>
    <n v="0.60658333690523114"/>
    <n v="11784000"/>
    <n v="-8216000"/>
    <n v="20000000"/>
  </r>
  <r>
    <s v="Michel Gondry"/>
    <n v="102"/>
    <n v="11169531"/>
    <s v="Comedy"/>
    <x v="2316"/>
    <s v="http://www.imdb.com/title/tt0799934/?ref_=fn_tt_tt_1"/>
    <s v="English"/>
    <s v="UK"/>
    <n v="20000000"/>
    <n v="2008"/>
    <n v="6.4"/>
    <s v="Comedy"/>
    <m/>
    <m/>
    <m/>
    <n v="0.60644944579884119"/>
    <n v="11169531"/>
    <n v="-8830469"/>
    <n v="20000000"/>
  </r>
  <r>
    <s v="Stephen Frears"/>
    <n v="103"/>
    <n v="11034436"/>
    <s v="Comedy|Drama|Music|War"/>
    <x v="2317"/>
    <s v="http://www.imdb.com/title/tt0413015/?ref_=fn_tt_tt_1"/>
    <s v="English"/>
    <s v="UK"/>
    <n v="20000000"/>
    <n v="2005"/>
    <n v="7.1"/>
    <s v="Comedy"/>
    <s v="Drama"/>
    <s v="Music"/>
    <s v="War"/>
    <n v="0.60631363874222532"/>
    <n v="11034436"/>
    <n v="-8965564"/>
    <n v="20000000"/>
  </r>
  <r>
    <s v="John Hillcoat"/>
    <n v="115"/>
    <n v="12626905"/>
    <s v="Action|Crime|Drama|Thriller"/>
    <x v="2318"/>
    <s v="http://www.imdb.com/title/tt1712261/?ref_=fn_tt_tt_1"/>
    <s v="English"/>
    <s v="USA"/>
    <n v="20000000"/>
    <n v="2016"/>
    <n v="6.3"/>
    <s v="Action"/>
    <s v="Crime"/>
    <s v="Drama"/>
    <s v="Thriller"/>
    <n v="0.60617723388151723"/>
    <n v="12626905"/>
    <n v="-7373095"/>
    <n v="20000000"/>
  </r>
  <r>
    <s v="Woody Allen"/>
    <n v="96"/>
    <n v="10569071"/>
    <s v="Comedy"/>
    <x v="2319"/>
    <s v="http://www.imdb.com/title/tt0118954/?ref_=fn_tt_tt_1"/>
    <s v="English"/>
    <s v="USA"/>
    <n v="20000000"/>
    <n v="1997"/>
    <n v="7.4"/>
    <s v="Comedy"/>
    <m/>
    <m/>
    <m/>
    <n v="0.60604502326372878"/>
    <n v="10569071"/>
    <n v="-9430929"/>
    <n v="20000000"/>
  </r>
  <r>
    <s v="Damon Santostefano"/>
    <n v="98"/>
    <n v="10544143"/>
    <s v="Comedy|Romance"/>
    <x v="2320"/>
    <s v="http://www.imdb.com/title/tt0144640/?ref_=fn_tt_tt_1"/>
    <s v="English"/>
    <s v="Australia"/>
    <n v="20000000"/>
    <n v="1999"/>
    <n v="6.1"/>
    <s v="Comedy"/>
    <s v="Romance"/>
    <m/>
    <m/>
    <n v="0.60590689297264932"/>
    <n v="10544143"/>
    <n v="-9455857"/>
    <n v="20000000"/>
  </r>
  <r>
    <s v="John Wells"/>
    <n v="101"/>
    <n v="13650738"/>
    <s v="Comedy|Drama"/>
    <x v="2321"/>
    <s v="http://www.imdb.com/title/tt2503944/?ref_=fn_tt_tt_1"/>
    <s v="English"/>
    <s v="USA"/>
    <n v="20000000"/>
    <n v="2015"/>
    <n v="6.6"/>
    <s v="Comedy"/>
    <s v="Drama"/>
    <m/>
    <m/>
    <n v="0.60576846170913201"/>
    <n v="13650738"/>
    <n v="-6349262"/>
    <n v="20000000"/>
  </r>
  <r>
    <s v="Neil Jordan"/>
    <n v="106"/>
    <n v="10555348"/>
    <s v="Comedy|Crime"/>
    <x v="2322"/>
    <s v="http://www.imdb.com/title/tt0098625/?ref_=fn_tt_tt_1"/>
    <s v="English"/>
    <s v="USA"/>
    <n v="20000000"/>
    <n v="1989"/>
    <n v="6"/>
    <s v="Comedy"/>
    <s v="Crime"/>
    <m/>
    <m/>
    <n v="0.6056384931828328"/>
    <n v="10555348"/>
    <n v="-9444652"/>
    <n v="20000000"/>
  </r>
  <r>
    <s v="Woody Allen"/>
    <n v="101"/>
    <n v="9714482"/>
    <s v="Comedy|Musical|Romance"/>
    <x v="2323"/>
    <s v="http://www.imdb.com/title/tt0116242/?ref_=fn_tt_tt_1"/>
    <s v="English"/>
    <s v="USA"/>
    <n v="20000000"/>
    <n v="1996"/>
    <n v="6.8"/>
    <s v="Comedy"/>
    <s v="Musical"/>
    <s v="Romance"/>
    <m/>
    <n v="0.60549963418553998"/>
    <n v="9714482"/>
    <n v="-10285518"/>
    <n v="20000000"/>
  </r>
  <r>
    <s v="James Wan"/>
    <n v="111"/>
    <n v="9525276"/>
    <s v="Action|Crime|Thriller"/>
    <x v="2324"/>
    <s v="http://www.imdb.com/title/tt0804461/?ref_=fn_tt_tt_1"/>
    <s v="English"/>
    <s v="USA"/>
    <n v="20000000"/>
    <n v="2007"/>
    <n v="6.8"/>
    <s v="Action"/>
    <s v="Crime"/>
    <s v="Thriller"/>
    <m/>
    <n v="0.60535825726465864"/>
    <n v="9525276"/>
    <n v="-10474724"/>
    <n v="20000000"/>
  </r>
  <r>
    <s v="Bob Clark"/>
    <n v="88"/>
    <n v="9109322"/>
    <s v="Comedy|Family|Sci-Fi"/>
    <x v="2325"/>
    <s v="http://www.imdb.com/title/tt0270846/?ref_=fn_tt_tt_1"/>
    <s v="English"/>
    <s v="Germany"/>
    <n v="20000000"/>
    <n v="2004"/>
    <n v="1.9"/>
    <s v="Comedy"/>
    <s v="Family"/>
    <s v="Sci-Fi"/>
    <m/>
    <n v="0.60521612971579264"/>
    <n v="9109322"/>
    <n v="-10890678"/>
    <n v="20000000"/>
  </r>
  <r>
    <s v="Les Mayfield"/>
    <n v="91"/>
    <n v="8104069"/>
    <s v="Action|Comedy|Crime"/>
    <x v="2326"/>
    <s v="http://www.imdb.com/title/tt0462229/?ref_=fn_tt_tt_1"/>
    <s v="English"/>
    <s v="USA"/>
    <n v="20000000"/>
    <n v="2007"/>
    <n v="4.5"/>
    <s v="Action"/>
    <s v="Comedy"/>
    <s v="Crime"/>
    <m/>
    <n v="0.60507264325319343"/>
    <n v="8104069"/>
    <n v="-11895931"/>
    <n v="20000000"/>
  </r>
  <r>
    <s v="Michael Lembeck"/>
    <n v="108"/>
    <n v="8054280"/>
    <s v="Comedy|Crime|Music"/>
    <x v="2327"/>
    <s v="http://www.imdb.com/title/tt0345074/?ref_=fn_tt_tt_1"/>
    <s v="English"/>
    <s v="USA"/>
    <n v="20000000"/>
    <n v="2004"/>
    <n v="6.3"/>
    <s v="Comedy"/>
    <s v="Crime"/>
    <s v="Music"/>
    <m/>
    <n v="0.60492624295479669"/>
    <n v="8054280"/>
    <n v="-11945720"/>
    <n v="20000000"/>
  </r>
  <r>
    <s v="Bob Fosse"/>
    <n v="154"/>
    <m/>
    <s v="Comedy|Drama|Music|Musical|Romance"/>
    <x v="2328"/>
    <s v="http://www.imdb.com/title/tt0065054/?ref_=fn_tt_tt_1"/>
    <s v="English"/>
    <s v="USA"/>
    <n v="20000000"/>
    <n v="1969"/>
    <n v="7"/>
    <s v="Comedy"/>
    <s v="Drama"/>
    <s v="Music"/>
    <s v="Musical"/>
    <n v="0.60477945867450167"/>
    <n v="25035665"/>
    <n v="5035665"/>
    <n v="20000000"/>
  </r>
  <r>
    <s v="Paul Thomas Anderson"/>
    <n v="148"/>
    <n v="8093318"/>
    <s v="Comedy|Crime|Drama|Mystery|Romance"/>
    <x v="2329"/>
    <s v="http://www.imdb.com/title/tt1791528/?ref_=fn_tt_tt_1"/>
    <s v="English"/>
    <s v="USA"/>
    <n v="20000000"/>
    <n v="2014"/>
    <n v="6.7"/>
    <s v="Comedy"/>
    <s v="Crime"/>
    <s v="Drama"/>
    <s v="Mystery"/>
    <n v="0.60477945867450167"/>
    <n v="8093318"/>
    <n v="-11906682"/>
    <n v="20000000"/>
  </r>
  <r>
    <s v="Dave Borthwick"/>
    <n v="77"/>
    <n v="7382993"/>
    <s v="Adventure|Animation|Comedy|Family|Fantasy"/>
    <x v="2330"/>
    <s v="http://www.imdb.com/title/tt0763304/?ref_=fn_tt_tt_1"/>
    <s v="English"/>
    <s v="USA"/>
    <n v="20000000"/>
    <n v="2006"/>
    <n v="2.8"/>
    <s v="Adventure"/>
    <s v="Animation"/>
    <s v="Comedy"/>
    <s v="Family"/>
    <n v="0.60463252341660179"/>
    <n v="7382993"/>
    <n v="-12617007"/>
    <n v="20000000"/>
  </r>
  <r>
    <s v="Benson Lee"/>
    <n v="110"/>
    <n v="8888355"/>
    <s v="Drama|Music"/>
    <x v="2331"/>
    <s v="http://www.imdb.com/title/tt1532958/?ref_=fn_tt_tt_1"/>
    <s v="English"/>
    <s v="USA"/>
    <n v="20000000"/>
    <n v="2013"/>
    <n v="5"/>
    <s v="Drama"/>
    <s v="Music"/>
    <m/>
    <m/>
    <n v="0.60448347043430462"/>
    <n v="8888355"/>
    <n v="-11111645"/>
    <n v="20000000"/>
  </r>
  <r>
    <s v="Robert Rodriguez"/>
    <n v="107"/>
    <n v="7268659"/>
    <s v="Action|Comedy|Crime|Thriller"/>
    <x v="2332"/>
    <s v="http://www.imdb.com/title/tt2002718/?ref_=fn_tt_tt_1"/>
    <s v="English"/>
    <s v="Russia"/>
    <n v="20000000"/>
    <n v="2013"/>
    <n v="5.6"/>
    <s v="Action"/>
    <s v="Comedy"/>
    <s v="Crime"/>
    <s v="Thriller"/>
    <n v="0.6043381395439803"/>
    <n v="7268659"/>
    <n v="-12731341"/>
    <n v="20000000"/>
  </r>
  <r>
    <s v="Fred Wolf"/>
    <n v="87"/>
    <n v="6563357"/>
    <s v="Adventure|Comedy"/>
    <x v="2333"/>
    <s v="http://www.imdb.com/title/tt0489282/?ref_=fn_tt_tt_1"/>
    <s v="English"/>
    <s v="USA"/>
    <n v="20000000"/>
    <n v="2008"/>
    <n v="5.3"/>
    <s v="Adventure"/>
    <s v="Comedy"/>
    <m/>
    <m/>
    <n v="0.60418827327127311"/>
    <n v="6563357"/>
    <n v="-13436643"/>
    <n v="20000000"/>
  </r>
  <r>
    <s v="Alejandro Monteverde"/>
    <n v="106"/>
    <n v="6420319"/>
    <s v="Drama|War"/>
    <x v="2334"/>
    <s v="http://www.imdb.com/title/tt1810683/?ref_=fn_tt_tt_1"/>
    <s v="English"/>
    <s v="Mexico"/>
    <n v="20000000"/>
    <n v="2015"/>
    <n v="7.4"/>
    <s v="Drama"/>
    <s v="War"/>
    <m/>
    <m/>
    <n v="0.60403631527243684"/>
    <n v="6420319"/>
    <n v="-13579681"/>
    <n v="20000000"/>
  </r>
  <r>
    <s v="Michael Apted"/>
    <n v="116"/>
    <n v="6002756"/>
    <s v="Biography|Drama|Sport"/>
    <x v="2335"/>
    <s v="http://www.imdb.com/title/tt1629757/?ref_=fn_tt_tt_1"/>
    <s v="English"/>
    <s v="USA"/>
    <n v="20000000"/>
    <n v="2012"/>
    <n v="7.2"/>
    <s v="Biography"/>
    <s v="Drama"/>
    <s v="Sport"/>
    <m/>
    <n v="0.60388372174524452"/>
    <n v="6002756"/>
    <n v="-13997244"/>
    <n v="20000000"/>
  </r>
  <r>
    <s v="Uwe Boll"/>
    <n v="94"/>
    <n v="5132655"/>
    <s v="Horror|Sci-Fi"/>
    <x v="2336"/>
    <s v="http://www.imdb.com/title/tt0369226/?ref_=fn_tt_tt_1"/>
    <s v="English"/>
    <s v="Canada"/>
    <n v="20000000"/>
    <n v="2005"/>
    <n v="2.2999999999999998"/>
    <s v="Horror"/>
    <s v="Sci-Fi"/>
    <m/>
    <m/>
    <n v="0.60372978730271964"/>
    <n v="5132655"/>
    <n v="-14867345"/>
    <n v="20000000"/>
  </r>
  <r>
    <s v="Todd Graff"/>
    <n v="111"/>
    <n v="5205343"/>
    <s v="Comedy|Drama|Family|Music|Romance"/>
    <x v="2337"/>
    <s v="http://www.imdb.com/title/tt0976222/?ref_=fn_tt_tt_1"/>
    <s v="English"/>
    <s v="USA"/>
    <n v="20000000"/>
    <n v="2009"/>
    <n v="6.4"/>
    <s v="Comedy"/>
    <s v="Drama"/>
    <s v="Family"/>
    <s v="Music"/>
    <n v="0.60357336927895566"/>
    <n v="5205343"/>
    <n v="-14794657"/>
    <n v="20000000"/>
  </r>
  <r>
    <s v="Jonathan Glazer"/>
    <n v="100"/>
    <n v="5005883"/>
    <s v="Drama|Mystery|Romance|Thriller"/>
    <x v="2338"/>
    <s v="http://www.imdb.com/title/tt0337876/?ref_=fn_tt_tt_1"/>
    <s v="English"/>
    <s v="USA"/>
    <n v="20000000"/>
    <n v="2004"/>
    <n v="6.1"/>
    <s v="Drama"/>
    <s v="Mystery"/>
    <s v="Romance"/>
    <s v="Thriller"/>
    <n v="0.60341685697705816"/>
    <n v="5005883"/>
    <n v="-14994117"/>
    <n v="20000000"/>
  </r>
  <r>
    <s v="J.C. Chandor"/>
    <n v="125"/>
    <n v="5749134"/>
    <s v="Action|Crime|Drama|Thriller"/>
    <x v="2339"/>
    <s v="http://www.imdb.com/title/tt2937898/?ref_=fn_tt_tt_1"/>
    <s v="English"/>
    <s v="USA"/>
    <n v="20000000"/>
    <n v="2014"/>
    <n v="7"/>
    <s v="Action"/>
    <s v="Crime"/>
    <s v="Drama"/>
    <s v="Thriller"/>
    <n v="0.60325956239257128"/>
    <n v="5749134"/>
    <n v="-14250866"/>
    <n v="20000000"/>
  </r>
  <r>
    <s v="Paul Gross"/>
    <n v="114"/>
    <m/>
    <s v="Drama|History|Romance|War"/>
    <x v="2340"/>
    <s v="http://www.imdb.com/title/tt1092082/?ref_=fn_tt_tt_1"/>
    <s v="English"/>
    <s v="Canada"/>
    <n v="20000000"/>
    <n v="2008"/>
    <n v="6.5"/>
    <s v="Drama"/>
    <s v="History"/>
    <s v="Romance"/>
    <s v="War"/>
    <n v="0.60310387754626893"/>
    <n v="25035665"/>
    <n v="5035665"/>
    <n v="20000000"/>
  </r>
  <r>
    <s v="Marc Abraham"/>
    <n v="119"/>
    <n v="4234040"/>
    <s v="Biography|Drama"/>
    <x v="2341"/>
    <s v="http://www.imdb.com/title/tt1054588/?ref_=fn_tt_tt_1"/>
    <s v="English"/>
    <s v="USA"/>
    <n v="20000000"/>
    <n v="2008"/>
    <n v="7"/>
    <s v="Biography"/>
    <s v="Drama"/>
    <m/>
    <m/>
    <n v="0.60310387754626893"/>
    <n v="4234040"/>
    <n v="-15765960"/>
    <n v="20000000"/>
  </r>
  <r>
    <s v="Todd Haynes"/>
    <n v="135"/>
    <n v="4001121"/>
    <s v="Biography|Drama|Music"/>
    <x v="2342"/>
    <s v="http://www.imdb.com/title/tt0368794/?ref_=fn_tt_tt_1"/>
    <s v="English"/>
    <s v="USA"/>
    <n v="20000000"/>
    <n v="2007"/>
    <n v="7"/>
    <s v="Biography"/>
    <s v="Drama"/>
    <s v="Music"/>
    <m/>
    <n v="0.60294408599090887"/>
    <n v="4001121"/>
    <n v="-15998879"/>
    <n v="20000000"/>
  </r>
  <r>
    <s v="Mabrouk El Mechri"/>
    <n v="93"/>
    <n v="3749061"/>
    <s v="Action|Thriller"/>
    <x v="2343"/>
    <s v="http://www.imdb.com/title/tt1366365/?ref_=fn_tt_tt_1"/>
    <s v="English"/>
    <s v="USA"/>
    <n v="20000000"/>
    <n v="2012"/>
    <n v="4.9000000000000004"/>
    <s v="Action"/>
    <s v="Thriller"/>
    <m/>
    <m/>
    <n v="0.60278342757298731"/>
    <n v="3749061"/>
    <n v="-16250939"/>
    <n v="20000000"/>
  </r>
  <r>
    <s v="Rian Johnson"/>
    <n v="114"/>
    <n v="3519627"/>
    <s v="Adventure|Comedy|Drama|Romance"/>
    <x v="2344"/>
    <s v="http://www.imdb.com/title/tt0844286/?ref_=fn_tt_tt_1"/>
    <s v="English"/>
    <s v="USA"/>
    <n v="20000000"/>
    <n v="2008"/>
    <n v="6.9"/>
    <s v="Adventure"/>
    <s v="Comedy"/>
    <s v="Drama"/>
    <s v="Romance"/>
    <n v="0.60262185437798566"/>
    <n v="3519627"/>
    <n v="-16480373"/>
    <n v="20000000"/>
  </r>
  <r>
    <s v="Jean-Paul Rappeneau"/>
    <n v="114"/>
    <n v="2353728"/>
    <s v="Comedy|Drama|Mystery|Romance|Thriller|War"/>
    <x v="2345"/>
    <s v="http://www.imdb.com/title/tt0310778/?ref_=fn_tt_tt_1"/>
    <s v="French"/>
    <s v="France"/>
    <n v="20000000"/>
    <n v="2003"/>
    <n v="6.9"/>
    <s v="Comedy"/>
    <s v="Drama"/>
    <s v="Mystery"/>
    <s v="Romance"/>
    <n v="0.60245942201739688"/>
    <n v="2353728"/>
    <n v="-17646272"/>
    <n v="20000000"/>
  </r>
  <r>
    <s v="Nancy Walker"/>
    <n v="124"/>
    <n v="2000000"/>
    <s v="Biography|Comedy|Musical"/>
    <x v="2346"/>
    <s v="http://www.imdb.com/title/tt0080492/?ref_=fn_tt_tt_1"/>
    <s v="English"/>
    <s v="USA"/>
    <n v="20000000"/>
    <n v="1980"/>
    <n v="4.5"/>
    <s v="Biography"/>
    <s v="Comedy"/>
    <s v="Musical"/>
    <m/>
    <n v="0.60229384443029588"/>
    <n v="2000000"/>
    <n v="-18000000"/>
    <n v="20000000"/>
  </r>
  <r>
    <s v="Angelo Pizzo"/>
    <n v="118"/>
    <n v="2246000"/>
    <s v="Biography|Drama|Sport"/>
    <x v="2347"/>
    <s v="http://www.imdb.com/title/tt3719896/?ref_=fn_tt_tt_1"/>
    <s v="English"/>
    <s v="USA"/>
    <n v="20000000"/>
    <n v="2015"/>
    <n v="7"/>
    <s v="Biography"/>
    <s v="Drama"/>
    <s v="Sport"/>
    <m/>
    <n v="0.60212711116672257"/>
    <n v="2246000"/>
    <n v="-17754000"/>
    <n v="20000000"/>
  </r>
  <r>
    <s v="Richard Benjamin"/>
    <n v="80"/>
    <n v="1646664"/>
    <s v="Comedy|Music"/>
    <x v="2348"/>
    <s v="http://www.imdb.com/title/tt0266747/?ref_=fn_tt_tt_1"/>
    <s v="English"/>
    <s v="USA"/>
    <n v="20000000"/>
    <n v="2003"/>
    <n v="2.8"/>
    <s v="Comedy"/>
    <s v="Music"/>
    <m/>
    <m/>
    <n v="0.60196066699314765"/>
    <n v="1646664"/>
    <n v="-18353336"/>
    <n v="20000000"/>
  </r>
  <r>
    <s v="Kurt Wimmer"/>
    <n v="107"/>
    <n v="1190018"/>
    <s v="Action|Drama|Sci-Fi|Thriller"/>
    <x v="2349"/>
    <s v="http://www.imdb.com/title/tt0238380/?ref_=fn_tt_tt_1"/>
    <s v="English"/>
    <s v="USA"/>
    <n v="20000000"/>
    <n v="2002"/>
    <n v="7.5"/>
    <s v="Action"/>
    <s v="Drama"/>
    <s v="Sci-Fi"/>
    <s v="Thriller"/>
    <n v="0.6017924745050427"/>
    <n v="1190018"/>
    <n v="-18809982"/>
    <n v="20000000"/>
  </r>
  <r>
    <s v="Matthew Diamond"/>
    <n v="88"/>
    <n v="1064277"/>
    <s v="Adventure|Family|Fantasy|Musical"/>
    <x v="2350"/>
    <s v="http://www.imdb.com/title/tt1520498/?ref_=fn_tt_tt_1"/>
    <s v="English"/>
    <s v="USA"/>
    <n v="20000000"/>
    <n v="2012"/>
    <n v="6.7"/>
    <s v="Adventure"/>
    <s v="Family"/>
    <s v="Fantasy"/>
    <s v="Musical"/>
    <n v="0.60162288257253016"/>
    <n v="1064277"/>
    <n v="-18935723"/>
    <n v="20000000"/>
  </r>
  <r>
    <s v="David Anspaugh"/>
    <n v="101"/>
    <n v="375474"/>
    <s v="Drama|History|Sport"/>
    <x v="2351"/>
    <s v="http://www.imdb.com/title/tt0354595/?ref_=fn_tt_tt_1"/>
    <s v="English"/>
    <s v="USA"/>
    <n v="20000000"/>
    <n v="2005"/>
    <n v="6.2"/>
    <s v="Drama"/>
    <s v="History"/>
    <s v="Sport"/>
    <m/>
    <n v="0.60145267903310173"/>
    <n v="375474"/>
    <n v="-19624526"/>
    <n v="20000000"/>
  </r>
  <r>
    <s v="Kevin Reynolds"/>
    <n v="107"/>
    <n v="305070"/>
    <s v="Action|Adventure|Drama|History|Romance"/>
    <x v="2352"/>
    <s v="http://www.imdb.com/title/tt0110944/?ref_=fn_tt_tt_1"/>
    <s v="English"/>
    <s v="USA"/>
    <n v="20000000"/>
    <n v="1994"/>
    <n v="6.4"/>
    <s v="Action"/>
    <s v="Adventure"/>
    <s v="Drama"/>
    <s v="History"/>
    <n v="0.60128053404308635"/>
    <n v="305070"/>
    <n v="-19694930"/>
    <n v="20000000"/>
  </r>
  <r>
    <s v="Kevin Munroe"/>
    <n v="107"/>
    <n v="1183354"/>
    <s v="Action|Comedy|Crime|Fantasy|Horror|Mystery|Sci-Fi|Thriller"/>
    <x v="2353"/>
    <s v="http://www.imdb.com/title/tt1013860/?ref_=fn_tt_tt_1"/>
    <s v="English"/>
    <s v="USA"/>
    <n v="20000000"/>
    <n v="2010"/>
    <n v="5.0999999999999996"/>
    <s v="Action"/>
    <s v="Comedy"/>
    <s v="Crime"/>
    <s v="Fantasy"/>
    <n v="0.60110790422111993"/>
    <n v="1183354"/>
    <n v="-18816646"/>
    <n v="20000000"/>
  </r>
  <r>
    <s v="Julie Taymor"/>
    <n v="110"/>
    <n v="263365"/>
    <s v="Comedy|Drama|Fantasy|Romance"/>
    <x v="2354"/>
    <s v="http://www.imdb.com/title/tt1274300/?ref_=fn_tt_tt_1"/>
    <s v="English"/>
    <s v="USA"/>
    <n v="20000000"/>
    <n v="2010"/>
    <n v="5.4"/>
    <s v="Comedy"/>
    <s v="Drama"/>
    <s v="Fantasy"/>
    <s v="Romance"/>
    <n v="0.60093703493467621"/>
    <n v="263365"/>
    <n v="-19736635"/>
    <n v="20000000"/>
  </r>
  <r>
    <s v="Mike Barker"/>
    <n v="98"/>
    <m/>
    <s v="Crime|Drama|Thriller"/>
    <x v="2355"/>
    <s v="http://www.imdb.com/title/tt0489664/?ref_=fn_tt_tt_1"/>
    <s v="English"/>
    <s v="UK"/>
    <n v="20000000"/>
    <n v="2007"/>
    <n v="6.7"/>
    <s v="Crime"/>
    <s v="Drama"/>
    <s v="Thriller"/>
    <m/>
    <n v="0.6007636672143678"/>
    <n v="25035665"/>
    <n v="5035665"/>
    <n v="20000000"/>
  </r>
  <r>
    <s v="Wayne Thornley"/>
    <n v="83"/>
    <m/>
    <s v="Adventure|Animation|Comedy|Family"/>
    <x v="2356"/>
    <s v="http://www.imdb.com/title/tt1488181/?ref_=fn_tt_tt_1"/>
    <s v="English"/>
    <s v="South Africa"/>
    <n v="20000000"/>
    <n v="2012"/>
    <n v="5.8"/>
    <s v="Adventure"/>
    <s v="Animation"/>
    <s v="Comedy"/>
    <s v="Family"/>
    <n v="0.6007636672143678"/>
    <n v="25035665"/>
    <n v="5035665"/>
    <n v="20000000"/>
  </r>
  <r>
    <s v="Tom Walsh"/>
    <n v="98"/>
    <m/>
    <s v="Animation"/>
    <x v="2357"/>
    <s v="http://www.imdb.com/title/tt1134666/?ref_=fn_tt_tt_1"/>
    <s v="English"/>
    <s v="USA"/>
    <n v="20000000"/>
    <n v="2014"/>
    <n v="4.8"/>
    <s v="Animation"/>
    <m/>
    <m/>
    <m/>
    <n v="0.6007636672143678"/>
    <n v="25035665"/>
    <n v="5035665"/>
    <n v="20000000"/>
  </r>
  <r>
    <s v="Jonathan Jakubowicz"/>
    <n v="105"/>
    <m/>
    <s v="Action|Biography|Drama|Sport"/>
    <x v="2358"/>
    <s v="http://www.imdb.com/title/tt1781827/?ref_=fn_tt_tt_1"/>
    <s v="English"/>
    <s v="Panama"/>
    <n v="20000000"/>
    <n v="2016"/>
    <n v="7.2"/>
    <s v="Action"/>
    <s v="Biography"/>
    <s v="Drama"/>
    <s v="Sport"/>
    <n v="0.6007636672143678"/>
    <n v="25035665"/>
    <n v="5035665"/>
    <n v="20000000"/>
  </r>
  <r>
    <s v="James McTeigue"/>
    <n v="96"/>
    <m/>
    <s v="Action|Crime|Thriller"/>
    <x v="2359"/>
    <s v="http://www.imdb.com/title/tt3247714/?ref_=fn_tt_tt_1"/>
    <s v="English"/>
    <s v="USA"/>
    <n v="20000000"/>
    <n v="2015"/>
    <n v="5.6"/>
    <s v="Action"/>
    <s v="Crime"/>
    <s v="Thriller"/>
    <m/>
    <n v="0.6007636672143678"/>
    <n v="25035665"/>
    <n v="5035665"/>
    <n v="20000000"/>
  </r>
  <r>
    <s v="Uli Edel"/>
    <n v="184"/>
    <n v="476270"/>
    <s v="Action|Biography|Crime|Drama"/>
    <x v="2360"/>
    <s v="http://www.imdb.com/title/tt0765432/?ref_=fn_tt_tt_1"/>
    <s v="German"/>
    <s v="Germany"/>
    <n v="20000000"/>
    <n v="2008"/>
    <n v="7.4"/>
    <s v="Action"/>
    <s v="Biography"/>
    <s v="Crime"/>
    <s v="Drama"/>
    <n v="0.6007636672143678"/>
    <n v="476270"/>
    <n v="-19523730"/>
    <n v="20000000"/>
  </r>
  <r>
    <s v="Jake Kasdan"/>
    <n v="97"/>
    <n v="100292856"/>
    <s v="Comedy"/>
    <x v="2361"/>
    <s v="http://www.imdb.com/title/tt1284575/?ref_=fn_tt_tt_1"/>
    <s v="English"/>
    <s v="USA"/>
    <n v="20000000"/>
    <n v="2011"/>
    <n v="5.7"/>
    <s v="Comedy"/>
    <m/>
    <m/>
    <m/>
    <n v="0.60059047879789684"/>
    <n v="100292856"/>
    <n v="80292856"/>
    <n v="20000000"/>
  </r>
  <r>
    <s v="Mark Rosman"/>
    <n v="95"/>
    <n v="51431160"/>
    <s v="Comedy|Family|Romance"/>
    <x v="2362"/>
    <s v="http://www.imdb.com/title/tt0356470/?ref_=fn_tt_tt_1"/>
    <s v="English"/>
    <s v="USA"/>
    <n v="20000000"/>
    <n v="2004"/>
    <n v="5.9"/>
    <s v="Comedy"/>
    <s v="Family"/>
    <s v="Romance"/>
    <m/>
    <n v="0.60088414973668136"/>
    <n v="51431160"/>
    <n v="31431160"/>
    <n v="20000000"/>
  </r>
  <r>
    <s v="Steve Beck"/>
    <n v="91"/>
    <n v="41867960"/>
    <s v="Horror"/>
    <x v="2363"/>
    <s v="http://www.imdb.com/title/tt0245674/?ref_=fn_tt_tt_1"/>
    <s v="English"/>
    <s v="USA"/>
    <n v="20000000"/>
    <n v="2001"/>
    <n v="5.5"/>
    <s v="Horror"/>
    <m/>
    <m/>
    <m/>
    <n v="0.60089164098428549"/>
    <n v="41867960"/>
    <n v="21867960"/>
    <n v="20000000"/>
  </r>
  <r>
    <s v="Breck Eisner"/>
    <n v="101"/>
    <n v="39103378"/>
    <s v="Horror|Thriller"/>
    <x v="2364"/>
    <s v="http://www.imdb.com/title/tt0455407/?ref_=fn_tt_tt_1"/>
    <s v="English"/>
    <s v="USA"/>
    <n v="20000000"/>
    <n v="2010"/>
    <n v="6.5"/>
    <s v="Horror"/>
    <s v="Thriller"/>
    <m/>
    <m/>
    <n v="0.60085598968108478"/>
    <n v="39103378"/>
    <n v="19103378"/>
    <n v="20000000"/>
  </r>
  <r>
    <s v="Scott Derrickson"/>
    <n v="122"/>
    <n v="75072454"/>
    <s v="Drama|Horror|Thriller"/>
    <x v="2365"/>
    <s v="http://www.imdb.com/title/tt0404032/?ref_=fn_tt_tt_1"/>
    <s v="English"/>
    <s v="USA"/>
    <n v="20000000"/>
    <n v="2005"/>
    <n v="6.7"/>
    <s v="Drama"/>
    <s v="Horror"/>
    <s v="Thriller"/>
    <m/>
    <n v="0.60080860143494741"/>
    <n v="75072454"/>
    <n v="55072454"/>
    <n v="20000000"/>
  </r>
  <r>
    <s v="Nelson McCormick"/>
    <n v="89"/>
    <n v="43818159"/>
    <s v="Horror|Mystery"/>
    <x v="2366"/>
    <s v="http://www.imdb.com/title/tt0926129/?ref_=fn_tt_tt_1"/>
    <s v="English"/>
    <s v="USA"/>
    <n v="20000000"/>
    <n v="2008"/>
    <n v="3.9"/>
    <s v="Horror"/>
    <s v="Mystery"/>
    <m/>
    <m/>
    <n v="0.60094123211642181"/>
    <n v="43818159"/>
    <n v="23818159"/>
    <n v="20000000"/>
  </r>
  <r>
    <s v="Sergey Bodrov"/>
    <n v="126"/>
    <n v="5701643"/>
    <s v="Adventure|Biography|Drama|History|War"/>
    <x v="2367"/>
    <s v="http://www.imdb.com/title/tt0416044/?ref_=fn_tt_tt_1"/>
    <s v="Mongolian"/>
    <s v="Russia"/>
    <n v="20000000"/>
    <n v="2007"/>
    <n v="7.3"/>
    <s v="Adventure"/>
    <s v="Biography"/>
    <s v="Drama"/>
    <s v="History"/>
    <n v="0.60091406916600565"/>
    <n v="5701643"/>
    <n v="-14298357"/>
    <n v="20000000"/>
  </r>
  <r>
    <s v="Hal Needham"/>
    <n v="99"/>
    <n v="5333658"/>
    <s v="Action|Sci-Fi"/>
    <x v="2368"/>
    <s v="http://www.imdb.com/title/tt0084316/?ref_=fn_tt_tt_1"/>
    <s v="English"/>
    <s v="USA"/>
    <n v="20000000"/>
    <n v="1982"/>
    <n v="3.5"/>
    <s v="Action"/>
    <s v="Sci-Fi"/>
    <m/>
    <m/>
    <n v="0.60075292802425251"/>
    <n v="5333658"/>
    <n v="-14666342"/>
    <n v="20000000"/>
  </r>
  <r>
    <s v="Greg Mottola"/>
    <n v="119"/>
    <n v="121463226"/>
    <s v="Comedy"/>
    <x v="2369"/>
    <s v="http://www.imdb.com/title/tt0829482/?ref_=fn_tt_tt_1"/>
    <s v="English"/>
    <s v="USA"/>
    <n v="20000000"/>
    <n v="2007"/>
    <n v="7.6"/>
    <s v="Comedy"/>
    <m/>
    <m/>
    <m/>
    <n v="0.60059052949275271"/>
    <n v="121463226"/>
    <n v="101463226"/>
    <n v="20000000"/>
  </r>
  <r>
    <s v="Kevin Greutert"/>
    <n v="90"/>
    <n v="45670855"/>
    <s v="Horror|Mystery"/>
    <x v="2370"/>
    <s v="http://www.imdb.com/title/tt1477076/?ref_=fn_tt_tt_1"/>
    <s v="English"/>
    <s v="Canada"/>
    <n v="20000000"/>
    <n v="2010"/>
    <n v="5.6"/>
    <s v="Horror"/>
    <s v="Mystery"/>
    <m/>
    <m/>
    <n v="0.6010450230761496"/>
    <n v="45670855"/>
    <n v="25670855"/>
    <n v="20000000"/>
  </r>
  <r>
    <s v="Richard Benjamin"/>
    <n v="105"/>
    <n v="13854000"/>
    <s v="Comedy|Romance|Sci-Fi"/>
    <x v="2371"/>
    <s v="http://www.imdb.com/title/tt0095687/?ref_=fn_tt_tt_1"/>
    <s v="English"/>
    <s v="USA"/>
    <n v="20000000"/>
    <n v="1988"/>
    <n v="5.2"/>
    <s v="Comedy"/>
    <s v="Romance"/>
    <s v="Sci-Fi"/>
    <m/>
    <n v="0.60102603689824274"/>
    <n v="13854000"/>
    <n v="-6146000"/>
    <n v="20000000"/>
  </r>
  <r>
    <s v="Danny Boyle"/>
    <n v="101"/>
    <n v="2319187"/>
    <s v="Crime|Drama|Mystery|Thriller"/>
    <x v="2372"/>
    <s v="http://www.imdb.com/title/tt1924429/?ref_=fn_tt_tt_1"/>
    <s v="English"/>
    <s v="UK"/>
    <n v="20000000"/>
    <n v="2013"/>
    <n v="7"/>
    <s v="Crime"/>
    <s v="Drama"/>
    <s v="Mystery"/>
    <s v="Thriller"/>
    <n v="0.60088738205051151"/>
    <n v="2319187"/>
    <n v="-17680813"/>
    <n v="20000000"/>
  </r>
  <r>
    <s v="AndrÃ©s Muschietti"/>
    <n v="100"/>
    <n v="71588220"/>
    <s v="Fantasy|Horror"/>
    <x v="2373"/>
    <s v="http://www.imdb.com/title/tt2023587/?ref_=fn_tt_tt_1"/>
    <s v="English"/>
    <s v="Canada"/>
    <n v="20000000"/>
    <n v="2013"/>
    <n v="6.2"/>
    <s v="Fantasy"/>
    <s v="Horror"/>
    <m/>
    <m/>
    <n v="0.60071667984289812"/>
    <n v="71588220"/>
    <n v="51588220"/>
    <n v="20000000"/>
  </r>
  <r>
    <s v="John Bonito"/>
    <n v="92"/>
    <n v="18843314"/>
    <s v="Action|Drama|Thriller"/>
    <x v="2374"/>
    <s v="http://www.imdb.com/title/tt0419946/?ref_=fn_tt_tt_1"/>
    <s v="English"/>
    <s v="USA"/>
    <n v="20000000"/>
    <n v="2006"/>
    <n v="4.7"/>
    <s v="Action"/>
    <s v="Drama"/>
    <s v="Thriller"/>
    <m/>
    <n v="0.60082980466436609"/>
    <n v="18843314"/>
    <n v="-1156686"/>
    <n v="20000000"/>
  </r>
  <r>
    <s v="Irwin Winkler"/>
    <n v="125"/>
    <n v="13337299"/>
    <s v="Biography|Drama|Music|Musical"/>
    <x v="2375"/>
    <s v="http://www.imdb.com/title/tt0352277/?ref_=fn_tt_tt_1"/>
    <s v="English"/>
    <s v="USA"/>
    <n v="20000000"/>
    <n v="2004"/>
    <n v="6.6"/>
    <s v="Biography"/>
    <s v="Drama"/>
    <s v="Music"/>
    <s v="Musical"/>
    <n v="0.60070631347748527"/>
    <n v="13337299"/>
    <n v="-6662701"/>
    <n v="20000000"/>
  </r>
  <r>
    <s v="Mort Nathan"/>
    <n v="97"/>
    <n v="8586376"/>
    <s v="Comedy"/>
    <x v="2376"/>
    <s v="http://www.imdb.com/title/tt0285462/?ref_=fn_tt_tt_1"/>
    <s v="English"/>
    <s v="USA"/>
    <n v="20000000"/>
    <n v="2002"/>
    <n v="4.9000000000000004"/>
    <s v="Comedy"/>
    <m/>
    <m/>
    <m/>
    <n v="0.60056532936926854"/>
    <n v="8586376"/>
    <n v="-11413624"/>
    <n v="20000000"/>
  </r>
  <r>
    <s v="Rodman Flender"/>
    <n v="92"/>
    <n v="4002955"/>
    <s v="Comedy|Fantasy|Horror|Thriller"/>
    <x v="2377"/>
    <s v="http://www.imdb.com/title/tt0138510/?ref_=fn_tt_tt_1"/>
    <s v="English"/>
    <s v="USA"/>
    <n v="20000000"/>
    <n v="1999"/>
    <n v="6.2"/>
    <s v="Comedy"/>
    <s v="Fantasy"/>
    <s v="Horror"/>
    <s v="Thriller"/>
    <n v="0.60041029917308042"/>
    <n v="4002955"/>
    <n v="-15997045"/>
    <n v="20000000"/>
  </r>
  <r>
    <s v="Anthony Silverston"/>
    <n v="85"/>
    <m/>
    <s v="Adventure|Animation|Family"/>
    <x v="2378"/>
    <s v="http://www.imdb.com/title/tt1487931/?ref_=fn_tt_tt_1"/>
    <s v="English"/>
    <s v="South Africa"/>
    <n v="20000000"/>
    <n v="2013"/>
    <n v="5.8"/>
    <s v="Adventure"/>
    <s v="Animation"/>
    <s v="Family"/>
    <m/>
    <n v="0.60024265379227471"/>
    <n v="25035665"/>
    <n v="5035665"/>
    <n v="20000000"/>
  </r>
  <r>
    <s v="Wes Craven"/>
    <n v="100"/>
    <n v="19900000"/>
    <s v="Comedy|Fantasy|Horror|Romance"/>
    <x v="2379"/>
    <s v="http://www.imdb.com/title/tt0114825/?ref_=fn_tt_tt_1"/>
    <s v="English"/>
    <s v="USA"/>
    <n v="20000000"/>
    <n v="1995"/>
    <n v="4.5"/>
    <s v="Comedy"/>
    <s v="Fantasy"/>
    <s v="Horror"/>
    <s v="Romance"/>
    <n v="0.60024265379227471"/>
    <n v="19900000"/>
    <n v="-100000"/>
    <n v="20000000"/>
  </r>
  <r>
    <s v="Michael Winterbottom"/>
    <n v="115"/>
    <n v="403932"/>
    <s v="Drama|Romance|Western"/>
    <x v="2380"/>
    <s v="http://www.imdb.com/title/tt0218378/?ref_=fn_tt_tt_1"/>
    <s v="English"/>
    <s v="UK"/>
    <n v="20000000"/>
    <n v="2000"/>
    <n v="6.5"/>
    <s v="Drama"/>
    <s v="Romance"/>
    <s v="Western"/>
    <m/>
    <n v="0.60012172777482642"/>
    <n v="403932"/>
    <n v="-19596068"/>
    <n v="20000000"/>
  </r>
  <r>
    <s v="Renny Harlin"/>
    <n v="113"/>
    <n v="17149"/>
    <s v="Action|Drama|War"/>
    <x v="2381"/>
    <s v="http://www.imdb.com/title/tt1486193/?ref_=fn_tt_tt_1"/>
    <s v="English"/>
    <s v="Georgia"/>
    <n v="20000000"/>
    <n v="2011"/>
    <n v="5.6"/>
    <s v="Action"/>
    <s v="Drama"/>
    <s v="War"/>
    <m/>
    <n v="0.59994448915000131"/>
    <n v="17149"/>
    <n v="-19982851"/>
    <n v="20000000"/>
  </r>
  <r>
    <s v="Marcus Raboy"/>
    <n v="85"/>
    <n v="32983713"/>
    <s v="Comedy|Drama"/>
    <x v="2382"/>
    <s v="http://www.imdb.com/title/tt0293815/?ref_=fn_tt_tt_1"/>
    <s v="English"/>
    <s v="USA"/>
    <n v="20000000"/>
    <n v="2002"/>
    <n v="5.8"/>
    <s v="Comedy"/>
    <s v="Drama"/>
    <m/>
    <m/>
    <n v="0.59976597966154765"/>
    <n v="32983713"/>
    <n v="12983713"/>
    <n v="20000000"/>
  </r>
  <r>
    <s v="Rod Lurie"/>
    <n v="126"/>
    <n v="17804273"/>
    <s v="Drama|Thriller"/>
    <x v="2383"/>
    <s v="http://www.imdb.com/title/tt0208874/?ref_=fn_tt_tt_1"/>
    <s v="English"/>
    <s v="USA"/>
    <n v="20000000"/>
    <n v="2000"/>
    <n v="7"/>
    <s v="Drama"/>
    <s v="Thriller"/>
    <m/>
    <m/>
    <n v="0.59969197283773545"/>
    <n v="17804273"/>
    <n v="-2195727"/>
    <n v="20000000"/>
  </r>
  <r>
    <s v="Corey Yuen"/>
    <n v="87"/>
    <n v="480314"/>
    <s v="Action|Adventure"/>
    <x v="2384"/>
    <s v="http://www.imdb.com/title/tt0398913/?ref_=fn_tt_tt_1"/>
    <s v="English"/>
    <s v="USA"/>
    <n v="21000000"/>
    <n v="2006"/>
    <n v="4.8"/>
    <s v="Action"/>
    <s v="Adventure"/>
    <m/>
    <m/>
    <n v="0.59956325626912033"/>
    <n v="480314"/>
    <n v="-20519686"/>
    <n v="21000000"/>
  </r>
  <r>
    <s v="Wes Anderson"/>
    <n v="110"/>
    <n v="52353636"/>
    <s v="Comedy|Drama"/>
    <x v="2385"/>
    <s v="http://www.imdb.com/title/tt0265666/?ref_=fn_tt_tt_1"/>
    <s v="English"/>
    <s v="USA"/>
    <n v="21000000"/>
    <n v="2001"/>
    <n v="7.6"/>
    <s v="Comedy"/>
    <s v="Drama"/>
    <m/>
    <m/>
    <n v="0.5993892074839291"/>
    <n v="52353636"/>
    <n v="31353636"/>
    <n v="21000000"/>
  </r>
  <r>
    <s v="James Gray"/>
    <n v="117"/>
    <n v="28563179"/>
    <s v="Crime|Drama|Thriller"/>
    <x v="2386"/>
    <s v="http://www.imdb.com/title/tt0498399/?ref_=fn_tt_tt_1"/>
    <s v="English"/>
    <s v="USA"/>
    <n v="21000000"/>
    <n v="2007"/>
    <n v="6.9"/>
    <s v="Crime"/>
    <s v="Drama"/>
    <s v="Thriller"/>
    <m/>
    <n v="0.59939698321332513"/>
    <n v="28563179"/>
    <n v="7563179"/>
    <n v="21000000"/>
  </r>
  <r>
    <s v="Steven Soderbergh"/>
    <n v="108"/>
    <n v="33313582"/>
    <s v="Comedy|Crime|Drama|Thriller"/>
    <x v="2387"/>
    <s v="http://www.imdb.com/title/tt1130080/?ref_=fn_tt_tt_1"/>
    <s v="English"/>
    <s v="USA"/>
    <n v="21000000"/>
    <n v="2009"/>
    <n v="6.5"/>
    <s v="Comedy"/>
    <s v="Crime"/>
    <s v="Drama"/>
    <s v="Thriller"/>
    <n v="0.59930563473069032"/>
    <n v="33313582"/>
    <n v="12313582"/>
    <n v="21000000"/>
  </r>
  <r>
    <s v="Paul Verhoeven"/>
    <n v="145"/>
    <n v="4398392"/>
    <s v="Drama|Thriller|War"/>
    <x v="2388"/>
    <s v="http://www.imdb.com/title/tt0389557/?ref_=fn_tt_tt_1"/>
    <s v="Dutch"/>
    <s v="Netherlands"/>
    <n v="21000000"/>
    <n v="2006"/>
    <n v="7.8"/>
    <s v="Drama"/>
    <s v="Thriller"/>
    <s v="War"/>
    <m/>
    <n v="0.59923186304428411"/>
    <n v="4398392"/>
    <n v="-16601608"/>
    <n v="21000000"/>
  </r>
  <r>
    <s v="Clint Eastwood"/>
    <n v="136"/>
    <n v="46700000"/>
    <s v="Action|Adventure|Thriller"/>
    <x v="2389"/>
    <s v="http://www.imdb.com/title/tt0083943/?ref_=fn_tt_tt_1"/>
    <s v="English"/>
    <s v="USA"/>
    <n v="21000000"/>
    <n v="1982"/>
    <n v="5.9"/>
    <s v="Action"/>
    <s v="Adventure"/>
    <s v="Thriller"/>
    <m/>
    <n v="0.59906630977556885"/>
    <n v="46700000"/>
    <n v="25700000"/>
    <n v="21000000"/>
  </r>
  <r>
    <s v="Trey Parker"/>
    <n v="81"/>
    <n v="52008288"/>
    <s v="Animation|Comedy|Fantasy|Musical"/>
    <x v="2390"/>
    <s v="http://www.imdb.com/title/tt0158983/?ref_=fn_tt_tt_1"/>
    <s v="English"/>
    <s v="USA"/>
    <n v="21000000"/>
    <n v="1999"/>
    <n v="7.8"/>
    <s v="Animation"/>
    <s v="Comedy"/>
    <s v="Fantasy"/>
    <s v="Musical"/>
    <n v="0.59904788322901814"/>
    <n v="52008288"/>
    <n v="31008288"/>
    <n v="21000000"/>
  </r>
  <r>
    <s v="Brian Robbins"/>
    <n v="106"/>
    <n v="40219708"/>
    <s v="Drama|Sport"/>
    <x v="2391"/>
    <s v="http://www.imdb.com/title/tt0180734/?ref_=fn_tt_tt_1"/>
    <s v="English"/>
    <s v="USA"/>
    <n v="21000000"/>
    <n v="2001"/>
    <n v="6.3"/>
    <s v="Drama"/>
    <s v="Sport"/>
    <m/>
    <m/>
    <n v="0.59905384617184021"/>
    <n v="40219708"/>
    <n v="19219708"/>
    <n v="21000000"/>
  </r>
  <r>
    <s v="David O. Russell"/>
    <n v="122"/>
    <n v="132088910"/>
    <s v="Comedy|Drama|Romance"/>
    <x v="2392"/>
    <s v="http://www.imdb.com/title/tt1045658/?ref_=fn_tt_tt_1"/>
    <s v="English"/>
    <s v="USA"/>
    <n v="21000000"/>
    <n v="2012"/>
    <n v="7.8"/>
    <s v="Comedy"/>
    <s v="Drama"/>
    <s v="Romance"/>
    <m/>
    <n v="0.59900739408527615"/>
    <n v="132088910"/>
    <n v="111088910"/>
    <n v="21000000"/>
  </r>
  <r>
    <s v="Richard LaGravenese"/>
    <n v="123"/>
    <n v="36581633"/>
    <s v="Biography|Crime|Drama"/>
    <x v="2393"/>
    <s v="http://www.imdb.com/title/tt0463998/?ref_=fn_tt_tt_1"/>
    <s v="English"/>
    <s v="Germany"/>
    <n v="21000000"/>
    <n v="2007"/>
    <n v="7.5"/>
    <s v="Biography"/>
    <s v="Crime"/>
    <s v="Drama"/>
    <m/>
    <n v="0.59954115232822625"/>
    <n v="36581633"/>
    <n v="15581633"/>
    <n v="21000000"/>
  </r>
  <r>
    <s v="Louis Leterrier"/>
    <n v="92"/>
    <n v="25296447"/>
    <s v="Action|Crime|Thriller"/>
    <x v="2394"/>
    <s v="http://www.imdb.com/title/tt0293662/?ref_=fn_tt_tt_1"/>
    <s v="English"/>
    <s v="France"/>
    <n v="21000000"/>
    <n v="2002"/>
    <n v="6.8"/>
    <s v="Action"/>
    <s v="Crime"/>
    <s v="Thriller"/>
    <m/>
    <n v="0.59948001992227407"/>
    <n v="25296447"/>
    <n v="4296447"/>
    <n v="21000000"/>
  </r>
  <r>
    <s v="Katt Shea"/>
    <n v="104"/>
    <n v="17757087"/>
    <s v="Horror|Sci-Fi|Thriller"/>
    <x v="2395"/>
    <s v="http://www.imdb.com/title/tt0144814/?ref_=fn_tt_tt_1"/>
    <s v="English"/>
    <s v="USA"/>
    <n v="21000000"/>
    <n v="1999"/>
    <n v="4.5999999999999996"/>
    <s v="Horror"/>
    <s v="Sci-Fi"/>
    <s v="Thriller"/>
    <m/>
    <n v="0.59937643889076386"/>
    <n v="17757087"/>
    <n v="-3242913"/>
    <n v="21000000"/>
  </r>
  <r>
    <s v="Joshua Michael Stern"/>
    <n v="120"/>
    <n v="16284360"/>
    <s v="Comedy|Drama"/>
    <x v="2396"/>
    <s v="http://www.imdb.com/title/tt1027862/?ref_=fn_tt_tt_1"/>
    <s v="English"/>
    <s v="USA"/>
    <n v="21000000"/>
    <n v="2008"/>
    <n v="6.1"/>
    <s v="Comedy"/>
    <s v="Drama"/>
    <m/>
    <m/>
    <n v="0.59924766838844745"/>
    <n v="16284360"/>
    <n v="-4715640"/>
    <n v="21000000"/>
  </r>
  <r>
    <s v="Brad Silberling"/>
    <n v="112"/>
    <n v="6830957"/>
    <s v="Drama|Romance"/>
    <x v="2397"/>
    <s v="http://www.imdb.com/title/tt0179098/?ref_=fn_tt_tt_1"/>
    <s v="English"/>
    <s v="USA"/>
    <n v="21000000"/>
    <n v="2002"/>
    <n v="6.7"/>
    <s v="Drama"/>
    <s v="Romance"/>
    <m/>
    <m/>
    <n v="0.59911409727742726"/>
    <n v="6830957"/>
    <n v="-14169043"/>
    <n v="21000000"/>
  </r>
  <r>
    <s v="John Duigan"/>
    <n v="102"/>
    <n v="15593"/>
    <s v="Comedy|Drama|Romance"/>
    <x v="2398"/>
    <s v="http://www.imdb.com/title/tt0143746/?ref_=fn_tt_tt_1"/>
    <s v="English"/>
    <s v="USA"/>
    <n v="21000000"/>
    <n v="1999"/>
    <n v="5.8"/>
    <s v="Comedy"/>
    <s v="Drama"/>
    <s v="Romance"/>
    <m/>
    <n v="0.59895324078291157"/>
    <n v="15593"/>
    <n v="-20984407"/>
    <n v="21000000"/>
  </r>
  <r>
    <s v="Jodie Foster"/>
    <n v="91"/>
    <n v="958319"/>
    <s v="Drama"/>
    <x v="2399"/>
    <s v="http://www.imdb.com/title/tt1321860/?ref_=fn_tt_tt_1"/>
    <s v="English"/>
    <s v="USA"/>
    <n v="21000000"/>
    <n v="2011"/>
    <n v="6.7"/>
    <s v="Drama"/>
    <m/>
    <m/>
    <m/>
    <n v="0.59877514333764426"/>
    <n v="958319"/>
    <n v="-20041681"/>
    <n v="21000000"/>
  </r>
  <r>
    <s v="Kirk Jones"/>
    <n v="99"/>
    <n v="8855646"/>
    <s v="Adventure|Drama"/>
    <x v="2400"/>
    <s v="http://www.imdb.com/title/tt0780511/?ref_=fn_tt_tt_1"/>
    <s v="English"/>
    <s v="USA"/>
    <n v="21000000"/>
    <n v="2009"/>
    <n v="7.2"/>
    <s v="Adventure"/>
    <s v="Drama"/>
    <m/>
    <m/>
    <n v="0.59859892581361895"/>
    <n v="8855646"/>
    <n v="-12144354"/>
    <n v="21000000"/>
  </r>
  <r>
    <s v="Charlie Kaufman"/>
    <n v="124"/>
    <n v="3081925"/>
    <s v="Comedy|Drama|Romance"/>
    <x v="2401"/>
    <s v="http://www.imdb.com/title/tt0383028/?ref_=fn_tt_tt_1"/>
    <s v="English"/>
    <s v="USA"/>
    <n v="21000000"/>
    <n v="2008"/>
    <n v="7.5"/>
    <s v="Comedy"/>
    <s v="Drama"/>
    <s v="Romance"/>
    <m/>
    <n v="0.59844261214577466"/>
    <n v="3081925"/>
    <n v="-17918075"/>
    <n v="21000000"/>
  </r>
  <r>
    <s v="David Bowers"/>
    <n v="99"/>
    <n v="52691009"/>
    <s v="Comedy|Family"/>
    <x v="2402"/>
    <s v="http://www.imdb.com/title/tt1650043/?ref_=fn_tt_tt_1"/>
    <s v="English"/>
    <s v="USA"/>
    <n v="21000000"/>
    <n v="2011"/>
    <n v="6.6"/>
    <s v="Comedy"/>
    <s v="Family"/>
    <m/>
    <m/>
    <n v="0.5982709165603598"/>
    <n v="52691009"/>
    <n v="31691009"/>
    <n v="21000000"/>
  </r>
  <r>
    <s v="Simon Wincer"/>
    <n v="92"/>
    <n v="25590119"/>
    <s v="Adventure|Comedy|Crime"/>
    <x v="2403"/>
    <s v="http://www.imdb.com/title/tt0231402/?ref_=fn_tt_tt_1"/>
    <s v="English"/>
    <s v="Australia"/>
    <n v="21150000"/>
    <n v="2001"/>
    <n v="4.8"/>
    <s v="Adventure"/>
    <s v="Comedy"/>
    <s v="Crime"/>
    <m/>
    <n v="0.59827948737483505"/>
    <n v="25590119"/>
    <n v="4440119"/>
    <n v="21150000"/>
  </r>
  <r>
    <s v="Peter Segal"/>
    <n v="101"/>
    <n v="22294341"/>
    <s v="Adventure|Comedy"/>
    <x v="2404"/>
    <s v="http://www.imdb.com/title/tt0117119/?ref_=fn_tt_tt_1"/>
    <s v="English"/>
    <s v="USA"/>
    <n v="21500000"/>
    <n v="1996"/>
    <n v="6.5"/>
    <s v="Adventure"/>
    <s v="Comedy"/>
    <m/>
    <m/>
    <n v="0.59817523967011366"/>
    <n v="22294341"/>
    <n v="794341"/>
    <n v="21500000"/>
  </r>
  <r>
    <s v="Mark Pellington"/>
    <n v="117"/>
    <n v="24362501"/>
    <s v="Crime|Drama|Thriller"/>
    <x v="2405"/>
    <s v="http://www.imdb.com/title/tt0137363/?ref_=fn_tt_tt_1"/>
    <s v="English"/>
    <s v="USA"/>
    <n v="21500000"/>
    <n v="1999"/>
    <n v="7.2"/>
    <s v="Crime"/>
    <s v="Drama"/>
    <s v="Thriller"/>
    <m/>
    <n v="0.59805992060104374"/>
    <n v="24362501"/>
    <n v="2862501"/>
    <n v="21500000"/>
  </r>
  <r>
    <s v="Doug Liman"/>
    <n v="108"/>
    <n v="9528092"/>
    <s v="Biography|Drama|Thriller"/>
    <x v="2406"/>
    <s v="http://www.imdb.com/title/tt0977855/?ref_=fn_tt_tt_1"/>
    <s v="English"/>
    <s v="USA"/>
    <n v="22000000"/>
    <n v="2010"/>
    <n v="6.8"/>
    <s v="Biography"/>
    <s v="Drama"/>
    <s v="Thriller"/>
    <m/>
    <n v="0.59795138055334085"/>
    <n v="9528092"/>
    <n v="-12471908"/>
    <n v="22000000"/>
  </r>
  <r>
    <s v="Kevin Costner"/>
    <n v="139"/>
    <n v="58328680"/>
    <s v="Drama|Romance|Western"/>
    <x v="2407"/>
    <s v="http://www.imdb.com/title/tt0316356/?ref_=fn_tt_tt_1"/>
    <s v="English"/>
    <s v="USA"/>
    <n v="22000000"/>
    <n v="2003"/>
    <n v="7.5"/>
    <s v="Drama"/>
    <s v="Romance"/>
    <s v="Western"/>
    <m/>
    <n v="0.59779862975513309"/>
    <n v="58328680"/>
    <n v="36328680"/>
    <n v="22000000"/>
  </r>
  <r>
    <s v="Bob Rafelson"/>
    <n v="101"/>
    <n v="1075288"/>
    <s v="Crime|Drama|Thriller"/>
    <x v="2408"/>
    <s v="http://www.imdb.com/title/tt0115710/?ref_=fn_tt_tt_1"/>
    <s v="English"/>
    <s v="USA"/>
    <n v="22000000"/>
    <n v="1996"/>
    <n v="6.1"/>
    <s v="Crime"/>
    <s v="Drama"/>
    <s v="Thriller"/>
    <m/>
    <n v="0.59783096113255485"/>
    <n v="1075288"/>
    <n v="-20924712"/>
    <n v="22000000"/>
  </r>
  <r>
    <s v="Steven Spielberg"/>
    <n v="185"/>
    <n v="96067179"/>
    <s v="Biography|Drama|History"/>
    <x v="2409"/>
    <s v="http://www.imdb.com/title/tt0108052/?ref_=fn_tt_tt_1"/>
    <s v="English"/>
    <s v="USA"/>
    <n v="22000000"/>
    <n v="1993"/>
    <n v="8.9"/>
    <s v="Biography"/>
    <s v="Drama"/>
    <s v="History"/>
    <m/>
    <n v="0.59765697548075003"/>
    <n v="96067179"/>
    <n v="74067179"/>
    <n v="22000000"/>
  </r>
  <r>
    <s v="Jerry Zucker"/>
    <n v="127"/>
    <n v="217631306"/>
    <s v="Drama|Fantasy|Romance|Thriller"/>
    <x v="2410"/>
    <s v="http://www.imdb.com/title/tt0099653/?ref_=fn_tt_tt_1"/>
    <s v="English"/>
    <s v="USA"/>
    <n v="22000000"/>
    <n v="1990"/>
    <n v="7"/>
    <s v="Drama"/>
    <s v="Fantasy"/>
    <s v="Romance"/>
    <s v="Thriller"/>
    <n v="0.59790898827552297"/>
    <n v="217631306"/>
    <n v="195631306"/>
    <n v="22000000"/>
  </r>
  <r>
    <s v="John Pasquin"/>
    <n v="97"/>
    <n v="144833357"/>
    <s v="Comedy|Drama|Family|Fantasy"/>
    <x v="2411"/>
    <s v="http://www.imdb.com/title/tt0111070/?ref_=fn_tt_tt_1"/>
    <s v="English"/>
    <s v="USA"/>
    <n v="22000000"/>
    <n v="1994"/>
    <n v="6.4"/>
    <s v="Comedy"/>
    <s v="Drama"/>
    <s v="Family"/>
    <s v="Fantasy"/>
    <n v="0.59932287470156331"/>
    <n v="144833357"/>
    <n v="122833357"/>
    <n v="22000000"/>
  </r>
  <r>
    <s v="Andy Fickman"/>
    <n v="110"/>
    <n v="90636983"/>
    <s v="Comedy|Family|Sport"/>
    <x v="2412"/>
    <s v="http://www.imdb.com/title/tt0492956/?ref_=fn_tt_tt_1"/>
    <s v="English"/>
    <s v="USA"/>
    <n v="22000000"/>
    <n v="2007"/>
    <n v="6.2"/>
    <s v="Comedy"/>
    <s v="Family"/>
    <s v="Sport"/>
    <m/>
    <n v="0.59996017337972452"/>
    <n v="90636983"/>
    <n v="68636983"/>
    <n v="22000000"/>
  </r>
  <r>
    <s v="Luke Greenfield"/>
    <n v="84"/>
    <n v="55762229"/>
    <s v="Comedy|Sci-Fi"/>
    <x v="2413"/>
    <s v="http://www.imdb.com/title/tt0255798/?ref_=fn_tt_tt_1"/>
    <s v="English"/>
    <s v="USA"/>
    <n v="22000000"/>
    <n v="2001"/>
    <n v="4.8"/>
    <s v="Comedy"/>
    <s v="Sci-Fi"/>
    <m/>
    <m/>
    <n v="0.60017857333677893"/>
    <n v="55762229"/>
    <n v="33762229"/>
    <n v="22000000"/>
  </r>
  <r>
    <s v="Richard Attenborough"/>
    <n v="240"/>
    <m/>
    <s v="Biography|Drama|History"/>
    <x v="2414"/>
    <s v="http://www.imdb.com/title/tt0083987/?ref_=fn_tt_tt_1"/>
    <s v="English"/>
    <s v="UK"/>
    <n v="22000000"/>
    <n v="1982"/>
    <n v="8.1"/>
    <s v="Biography"/>
    <s v="Drama"/>
    <s v="History"/>
    <m/>
    <n v="0.60019979476424867"/>
    <n v="25035665"/>
    <n v="3035665"/>
    <n v="22000000"/>
  </r>
  <r>
    <s v="Lasse HallstrÃ¶m"/>
    <n v="122"/>
    <n v="54235441"/>
    <s v="Comedy|Drama"/>
    <x v="2415"/>
    <s v="http://www.imdb.com/title/tt2980648/?ref_=fn_tt_tt_1"/>
    <s v="English"/>
    <s v="USA"/>
    <n v="22000000"/>
    <n v="2014"/>
    <n v="7.3"/>
    <s v="Comedy"/>
    <s v="Drama"/>
    <m/>
    <m/>
    <n v="0.60019979476424867"/>
    <n v="54235441"/>
    <n v="32235441"/>
    <n v="22000000"/>
  </r>
  <r>
    <s v="Irwin Winkler"/>
    <n v="114"/>
    <n v="50728000"/>
    <s v="Action|Crime|Drama|Mystery|Thriller"/>
    <x v="2416"/>
    <s v="http://www.imdb.com/title/tt0113957/?ref_=fn_tt_tt_1"/>
    <s v="English"/>
    <s v="USA"/>
    <n v="22000000"/>
    <n v="1995"/>
    <n v="5.8"/>
    <s v="Action"/>
    <s v="Crime"/>
    <s v="Drama"/>
    <s v="Mystery"/>
    <n v="0.60021372225450498"/>
    <n v="50728000"/>
    <n v="28728000"/>
    <n v="22000000"/>
  </r>
  <r>
    <s v="Jessie Nelson"/>
    <n v="132"/>
    <n v="40270895"/>
    <s v="Drama"/>
    <x v="2417"/>
    <s v="http://www.imdb.com/title/tt0277027/?ref_=fn_tt_tt_1"/>
    <s v="English"/>
    <s v="USA"/>
    <n v="22000000"/>
    <n v="2001"/>
    <n v="7.6"/>
    <s v="Drama"/>
    <m/>
    <m/>
    <m/>
    <n v="0.60021121193454496"/>
    <n v="40270895"/>
    <n v="18270895"/>
    <n v="22000000"/>
  </r>
  <r>
    <s v="Christopher Spencer"/>
    <n v="170"/>
    <n v="59696176"/>
    <s v="Biography|Drama|History"/>
    <x v="2418"/>
    <s v="http://www.imdb.com/title/tt3210686/?ref_=fn_tt_tt_1"/>
    <s v="English"/>
    <s v="USA"/>
    <n v="22000000"/>
    <n v="2014"/>
    <n v="5.6"/>
    <s v="Biography"/>
    <s v="Drama"/>
    <s v="History"/>
    <m/>
    <n v="0.60016296795561763"/>
    <n v="59696176"/>
    <n v="37696176"/>
    <n v="22000000"/>
  </r>
  <r>
    <s v="Len Wiseman"/>
    <n v="133"/>
    <n v="51483949"/>
    <s v="Action|Fantasy|Thriller"/>
    <x v="2419"/>
    <s v="http://www.imdb.com/title/tt0320691/?ref_=fn_tt_tt_1"/>
    <s v="English"/>
    <s v="UK"/>
    <n v="22000000"/>
    <n v="2003"/>
    <n v="7"/>
    <s v="Action"/>
    <s v="Fantasy"/>
    <s v="Thriller"/>
    <m/>
    <n v="0.60020381211380003"/>
    <n v="51483949"/>
    <n v="29483949"/>
    <n v="22000000"/>
  </r>
  <r>
    <s v="Mikael HÃ¥fstrÃ¶m"/>
    <n v="112"/>
    <n v="36020063"/>
    <s v="Drama|Thriller"/>
    <x v="2420"/>
    <s v="http://www.imdb.com/title/tt0398017/?ref_=fn_tt_tt_1"/>
    <s v="English"/>
    <s v="USA"/>
    <n v="22000000"/>
    <n v="2005"/>
    <n v="6.6"/>
    <s v="Drama"/>
    <s v="Thriller"/>
    <m/>
    <m/>
    <n v="0.60020486268632034"/>
    <n v="36020063"/>
    <n v="14020063"/>
    <n v="22000000"/>
  </r>
  <r>
    <s v="Richard Attenborough"/>
    <n v="115"/>
    <n v="25842000"/>
    <s v="Biography|Drama|Romance"/>
    <x v="2421"/>
    <s v="http://www.imdb.com/title/tt0108101/?ref_=fn_tt_tt_1"/>
    <s v="English"/>
    <s v="UK"/>
    <n v="22000000"/>
    <n v="1993"/>
    <n v="7.4"/>
    <s v="Biography"/>
    <s v="Drama"/>
    <s v="Romance"/>
    <m/>
    <n v="0.60013937627947411"/>
    <n v="25842000"/>
    <n v="3842000"/>
    <n v="22000000"/>
  </r>
  <r>
    <s v="Mike Bigelow"/>
    <n v="83"/>
    <n v="22264487"/>
    <s v="Comedy"/>
    <x v="2422"/>
    <s v="http://www.imdb.com/title/tt0367652/?ref_=fn_tt_tt_1"/>
    <s v="English"/>
    <s v="USA"/>
    <n v="22000000"/>
    <n v="2005"/>
    <n v="4.5999999999999996"/>
    <s v="Comedy"/>
    <m/>
    <m/>
    <m/>
    <n v="0.60003607787140945"/>
    <n v="22264487"/>
    <n v="264487"/>
    <n v="22000000"/>
  </r>
  <r>
    <s v="Dennis Dugan"/>
    <n v="96"/>
    <n v="19351569"/>
    <s v="Comedy|Crime|Romance"/>
    <x v="2423"/>
    <s v="http://www.imdb.com/title/tt0239948/?ref_=fn_tt_tt_1"/>
    <s v="English"/>
    <s v="USA"/>
    <n v="22000000"/>
    <n v="2001"/>
    <n v="5.9"/>
    <s v="Comedy"/>
    <s v="Crime"/>
    <s v="Romance"/>
    <m/>
    <n v="0.59992049956058768"/>
    <n v="19351569"/>
    <n v="-2648431"/>
    <n v="22000000"/>
  </r>
  <r>
    <s v="David Bowers"/>
    <n v="94"/>
    <n v="49002815"/>
    <s v="Comedy|Family"/>
    <x v="2424"/>
    <s v="http://www.imdb.com/title/tt2023453/?ref_=fn_tt_tt_1"/>
    <s v="English"/>
    <s v="USA"/>
    <n v="22000000"/>
    <n v="2012"/>
    <n v="6.4"/>
    <s v="Comedy"/>
    <s v="Family"/>
    <m/>
    <m/>
    <n v="0.59979529992404579"/>
    <n v="49002815"/>
    <n v="27002815"/>
    <n v="22000000"/>
  </r>
  <r>
    <s v="Spike Lee"/>
    <n v="142"/>
    <n v="19283782"/>
    <s v="Crime|Drama|Romance|Thriller"/>
    <x v="2425"/>
    <s v="http://www.imdb.com/title/tt0162677/?ref_=fn_tt_tt_1"/>
    <s v="English"/>
    <s v="USA"/>
    <n v="22000000"/>
    <n v="1999"/>
    <n v="6.6"/>
    <s v="Crime"/>
    <s v="Drama"/>
    <s v="Romance"/>
    <s v="Thriller"/>
    <n v="0.59978461934425276"/>
    <n v="19283782"/>
    <n v="-2716218"/>
    <n v="22000000"/>
  </r>
  <r>
    <s v="Kevin Smith"/>
    <n v="104"/>
    <n v="30059386"/>
    <s v="Comedy"/>
    <x v="2426"/>
    <s v="http://www.imdb.com/title/tt0261392/?ref_=fn_tt_tt_1"/>
    <s v="English"/>
    <s v="USA"/>
    <n v="22000000"/>
    <n v="2001"/>
    <n v="6.9"/>
    <s v="Comedy"/>
    <m/>
    <m/>
    <m/>
    <n v="0.59965889051088528"/>
    <n v="30059386"/>
    <n v="8059386"/>
    <n v="22000000"/>
  </r>
  <r>
    <s v="Ethan Coen"/>
    <n v="106"/>
    <n v="29997095"/>
    <s v="Comedy|Mystery"/>
    <x v="2427"/>
    <s v="http://www.imdb.com/title/tt0475290/?ref_=fn_tt_tt_1"/>
    <s v="English"/>
    <s v="UK"/>
    <n v="22000000"/>
    <n v="2016"/>
    <n v="6.4"/>
    <s v="Comedy"/>
    <s v="Mystery"/>
    <m/>
    <m/>
    <n v="0.59956991548214122"/>
    <n v="29997095"/>
    <n v="7997095"/>
    <n v="22000000"/>
  </r>
  <r>
    <s v="Harry Elfont"/>
    <n v="98"/>
    <n v="14252830"/>
    <s v="Comedy|Music"/>
    <x v="2428"/>
    <s v="http://www.imdb.com/title/tt0236348/?ref_=fn_tt_tt_1"/>
    <s v="English"/>
    <s v="Canada"/>
    <n v="22000000"/>
    <n v="2001"/>
    <n v="5.3"/>
    <s v="Comedy"/>
    <s v="Music"/>
    <m/>
    <m/>
    <n v="0.59948057680897326"/>
    <n v="14252830"/>
    <n v="-7747170"/>
    <n v="22000000"/>
  </r>
  <r>
    <s v="Gary Fleder"/>
    <n v="100"/>
    <n v="19783777"/>
    <s v="Action|Crime|Drama|Thriller"/>
    <x v="2429"/>
    <s v="http://www.imdb.com/title/tt2312718/?ref_=fn_tt_tt_1"/>
    <s v="English"/>
    <s v="USA"/>
    <n v="22000000"/>
    <n v="2013"/>
    <n v="6.5"/>
    <s v="Action"/>
    <s v="Crime"/>
    <s v="Drama"/>
    <s v="Thriller"/>
    <n v="0.59933886243472323"/>
    <n v="19783777"/>
    <n v="-2216223"/>
    <n v="22000000"/>
  </r>
  <r>
    <s v="Uli Edel"/>
    <n v="95"/>
    <n v="13555988"/>
    <s v="Adventure|Comedy|Family|Fantasy"/>
    <x v="2430"/>
    <s v="http://www.imdb.com/title/tt0192255/?ref_=fn_tt_tt_1"/>
    <s v="English"/>
    <s v="Germany"/>
    <n v="22000000"/>
    <n v="2000"/>
    <n v="5.7"/>
    <s v="Adventure"/>
    <s v="Comedy"/>
    <s v="Family"/>
    <s v="Fantasy"/>
    <n v="0.59921394624458113"/>
    <n v="13555988"/>
    <n v="-8444012"/>
    <n v="22000000"/>
  </r>
  <r>
    <s v="David O. Russell"/>
    <n v="107"/>
    <n v="12784713"/>
    <s v="Comedy"/>
    <x v="2431"/>
    <s v="http://www.imdb.com/title/tt0356721/?ref_=fn_tt_tt_1"/>
    <s v="English"/>
    <s v="USA"/>
    <n v="22000000"/>
    <n v="2004"/>
    <n v="6.7"/>
    <s v="Comedy"/>
    <m/>
    <m/>
    <m/>
    <n v="0.59906970719598196"/>
    <n v="12784713"/>
    <n v="-9215287"/>
    <n v="22000000"/>
  </r>
  <r>
    <s v="Brian Trenchard-Smith"/>
    <n v="104"/>
    <n v="5974653"/>
    <s v="Action|Adventure|Fantasy|Sci-Fi|Thriller"/>
    <x v="2432"/>
    <s v="http://www.imdb.com/title/tt0263728/?ref_=fn_tt_tt_1"/>
    <s v="English"/>
    <s v="USA"/>
    <n v="22000000"/>
    <n v="2001"/>
    <n v="4.0999999999999996"/>
    <s v="Action"/>
    <s v="Adventure"/>
    <s v="Fantasy"/>
    <s v="Sci-Fi"/>
    <n v="0.59892297127230876"/>
    <n v="5974653"/>
    <n v="-16025347"/>
    <n v="22000000"/>
  </r>
  <r>
    <s v="Hugh Wilson"/>
    <n v="77"/>
    <n v="9694105"/>
    <s v="Comedy|Family|Romance"/>
    <x v="2433"/>
    <s v="http://www.imdb.com/title/tt0160236/?ref_=fn_tt_tt_1"/>
    <s v="English"/>
    <s v="USA"/>
    <n v="22000000"/>
    <n v="1999"/>
    <n v="3.8"/>
    <s v="Comedy"/>
    <s v="Family"/>
    <s v="Romance"/>
    <m/>
    <n v="0.59875735805604913"/>
    <n v="9694105"/>
    <n v="-12305895"/>
    <n v="22000000"/>
  </r>
  <r>
    <s v="Christian Carion"/>
    <n v="116"/>
    <n v="1050445"/>
    <s v="Drama|History|Music|Romance|War"/>
    <x v="2434"/>
    <s v="http://www.imdb.com/title/tt0424205/?ref_=fn_tt_tt_1"/>
    <s v="French"/>
    <s v="France"/>
    <n v="22000000"/>
    <n v="2005"/>
    <n v="7.8"/>
    <s v="Drama"/>
    <s v="History"/>
    <s v="Music"/>
    <s v="Romance"/>
    <n v="0.59860134830802891"/>
    <n v="1050445"/>
    <n v="-20949555"/>
    <n v="22000000"/>
  </r>
  <r>
    <s v="Callie Khouri"/>
    <n v="104"/>
    <n v="20668843"/>
    <s v="Comedy|Crime|Thriller"/>
    <x v="2435"/>
    <s v="http://www.imdb.com/title/tt0951216/?ref_=fn_tt_tt_1"/>
    <s v="English"/>
    <s v="USA"/>
    <n v="22000000"/>
    <n v="2008"/>
    <n v="5.8"/>
    <s v="Comedy"/>
    <s v="Crime"/>
    <s v="Thriller"/>
    <m/>
    <n v="0.59842299293634815"/>
    <n v="20668843"/>
    <n v="-1331157"/>
    <n v="22000000"/>
  </r>
  <r>
    <s v="Rowan Joffe"/>
    <n v="92"/>
    <n v="2963012"/>
    <s v="Drama|Mystery|Thriller"/>
    <x v="2436"/>
    <s v="http://www.imdb.com/title/tt1726592/?ref_=fn_tt_tt_1"/>
    <s v="English"/>
    <s v="UK"/>
    <n v="22000000"/>
    <n v="2014"/>
    <n v="6.3"/>
    <s v="Drama"/>
    <s v="Mystery"/>
    <s v="Thriller"/>
    <m/>
    <n v="0.59829949290075735"/>
    <n v="2963012"/>
    <n v="-19036988"/>
    <n v="22000000"/>
  </r>
  <r>
    <s v="John Curran"/>
    <n v="105"/>
    <n v="1796024"/>
    <s v="Drama|Thriller"/>
    <x v="2437"/>
    <s v="http://www.imdb.com/title/tt1423995/?ref_=fn_tt_tt_1"/>
    <s v="English"/>
    <s v="USA"/>
    <n v="22000000"/>
    <n v="2010"/>
    <n v="5.4"/>
    <s v="Drama"/>
    <s v="Thriller"/>
    <m/>
    <m/>
    <n v="0.59812511074015895"/>
    <n v="1796024"/>
    <n v="-20203976"/>
    <n v="22000000"/>
  </r>
  <r>
    <s v="Scott Cooper"/>
    <n v="116"/>
    <n v="11326836"/>
    <s v="Crime|Drama|Thriller"/>
    <x v="2438"/>
    <s v="http://www.imdb.com/title/tt1206543/?ref_=fn_tt_tt_1"/>
    <s v="English"/>
    <s v="USA"/>
    <n v="22000000"/>
    <n v="2013"/>
    <n v="6.8"/>
    <s v="Crime"/>
    <s v="Drama"/>
    <s v="Thriller"/>
    <m/>
    <n v="0.59794757051735392"/>
    <n v="11326836"/>
    <n v="-10673164"/>
    <n v="22000000"/>
  </r>
  <r>
    <s v="Juan JosÃ© Campanella"/>
    <n v="106"/>
    <m/>
    <s v="Adventure|Animation|Family|Sport"/>
    <x v="2439"/>
    <s v="http://www.imdb.com/title/tt1634003/?ref_=fn_tt_tt_1"/>
    <s v="Spanish"/>
    <s v="Spain"/>
    <n v="22000000"/>
    <n v="2013"/>
    <n v="6.7"/>
    <s v="Adventure"/>
    <s v="Animation"/>
    <s v="Family"/>
    <s v="Sport"/>
    <n v="0.59779468023814153"/>
    <n v="25035665"/>
    <n v="3035665"/>
    <n v="22000000"/>
  </r>
  <r>
    <s v="Neil LaBute"/>
    <n v="110"/>
    <n v="39263506"/>
    <s v="Crime|Drama|Thriller"/>
    <x v="2440"/>
    <s v="http://www.imdb.com/title/tt0947802/?ref_=fn_tt_tt_1"/>
    <s v="English"/>
    <s v="USA"/>
    <n v="22000000"/>
    <n v="2008"/>
    <n v="6.1"/>
    <s v="Crime"/>
    <s v="Drama"/>
    <s v="Thriller"/>
    <m/>
    <n v="0.59779468023814153"/>
    <n v="39263506"/>
    <n v="17263506"/>
    <n v="22000000"/>
  </r>
  <r>
    <s v="Gore Verbinski"/>
    <n v="102"/>
    <n v="12469811"/>
    <s v="Comedy|Drama"/>
    <x v="2441"/>
    <s v="http://www.imdb.com/title/tt0384680/?ref_=fn_tt_tt_1"/>
    <s v="English"/>
    <s v="USA"/>
    <n v="22000000"/>
    <n v="2005"/>
    <n v="6.6"/>
    <s v="Comedy"/>
    <s v="Drama"/>
    <m/>
    <m/>
    <n v="0.59773945496759973"/>
    <n v="12469811"/>
    <n v="-9530189"/>
    <n v="22000000"/>
  </r>
  <r>
    <s v="Renny Harlin"/>
    <n v="108"/>
    <n v="12232937"/>
    <s v="Action|Crime|Thriller"/>
    <x v="2442"/>
    <s v="http://www.imdb.com/title/tt1160368/?ref_=fn_tt_tt_1"/>
    <s v="English"/>
    <s v="USA"/>
    <n v="22000000"/>
    <n v="2009"/>
    <n v="5.6"/>
    <s v="Action"/>
    <s v="Crime"/>
    <s v="Thriller"/>
    <m/>
    <n v="0.59758940552371942"/>
    <n v="12232937"/>
    <n v="-9767063"/>
    <n v="22000000"/>
  </r>
  <r>
    <s v="Glen Morgan"/>
    <n v="100"/>
    <n v="6852144"/>
    <s v="Drama|Horror|Sci-Fi|Thriller"/>
    <x v="2443"/>
    <s v="http://www.imdb.com/title/tt0310357/?ref_=fn_tt_tt_1"/>
    <s v="English"/>
    <s v="Canada"/>
    <n v="22000000"/>
    <n v="2003"/>
    <n v="6.2"/>
    <s v="Drama"/>
    <s v="Horror"/>
    <s v="Sci-Fi"/>
    <s v="Thriller"/>
    <n v="0.59743839947775457"/>
    <n v="6852144"/>
    <n v="-15147856"/>
    <n v="22000000"/>
  </r>
  <r>
    <s v="Daniel Algrant"/>
    <n v="100"/>
    <n v="121972"/>
    <s v="Crime|Drama|Mystery"/>
    <x v="2444"/>
    <s v="http://www.imdb.com/title/tt0274711/?ref_=fn_tt_tt_1"/>
    <s v="English"/>
    <s v="USA"/>
    <n v="22000000"/>
    <n v="2002"/>
    <n v="5.5"/>
    <s v="Crime"/>
    <s v="Drama"/>
    <s v="Mystery"/>
    <m/>
    <n v="0.59727218270337201"/>
    <n v="121972"/>
    <n v="-21878028"/>
    <n v="22000000"/>
  </r>
  <r>
    <s v="Kevin Costner"/>
    <n v="236"/>
    <n v="184208848"/>
    <s v="Adventure|Drama|Western"/>
    <x v="2445"/>
    <s v="http://www.imdb.com/title/tt0099348/?ref_=fn_tt_tt_1"/>
    <s v="English"/>
    <s v="USA"/>
    <n v="22000000"/>
    <n v="1990"/>
    <n v="8"/>
    <s v="Adventure"/>
    <s v="Drama"/>
    <s v="Western"/>
    <m/>
    <n v="0.59708886195913113"/>
    <n v="184208848"/>
    <n v="162208848"/>
    <n v="22000000"/>
  </r>
  <r>
    <s v="Sydney Pollack"/>
    <n v="116"/>
    <n v="177200000"/>
    <s v="Comedy|Drama|Romance"/>
    <x v="2446"/>
    <s v="http://www.imdb.com/title/tt0084805/?ref_=fn_tt_tt_1"/>
    <s v="English"/>
    <s v="USA"/>
    <n v="22000000"/>
    <n v="1982"/>
    <n v="7.4"/>
    <s v="Comedy"/>
    <s v="Drama"/>
    <s v="Romance"/>
    <m/>
    <n v="0.59813316384713988"/>
    <n v="177200000"/>
    <n v="155200000"/>
    <n v="22000000"/>
  </r>
  <r>
    <s v="Woody Allen"/>
    <n v="98"/>
    <n v="3247816"/>
    <s v="Comedy|Drama|Romance"/>
    <x v="2447"/>
    <s v="http://www.imdb.com/title/tt1182350/?ref_=fn_tt_tt_1"/>
    <s v="English"/>
    <s v="USA"/>
    <n v="22000000"/>
    <n v="2010"/>
    <n v="6.3"/>
    <s v="Comedy"/>
    <s v="Drama"/>
    <s v="Romance"/>
    <m/>
    <n v="0.59910382433971032"/>
    <n v="3247816"/>
    <n v="-18752184"/>
    <n v="22000000"/>
  </r>
  <r>
    <s v="Tommy O'Haver"/>
    <n v="87"/>
    <n v="11560259"/>
    <s v="Comedy|Romance"/>
    <x v="2448"/>
    <s v="http://www.imdb.com/title/tt0192071/?ref_=fn_tt_tt_1"/>
    <s v="English"/>
    <s v="USA"/>
    <n v="22000000"/>
    <n v="2001"/>
    <n v="5.8"/>
    <s v="Comedy"/>
    <s v="Romance"/>
    <m/>
    <m/>
    <n v="0.59892843575849386"/>
    <n v="11560259"/>
    <n v="-10439741"/>
    <n v="22000000"/>
  </r>
  <r>
    <s v="Vondie Curtis-Hall"/>
    <n v="104"/>
    <n v="4273372"/>
    <s v="Drama|Music|Romance"/>
    <x v="2449"/>
    <s v="http://www.imdb.com/title/tt0118589/?ref_=fn_tt_tt_1"/>
    <s v="English"/>
    <s v="USA"/>
    <n v="22000000"/>
    <n v="2001"/>
    <n v="2.1"/>
    <s v="Drama"/>
    <s v="Music"/>
    <s v="Romance"/>
    <m/>
    <n v="0.59877506185077478"/>
    <n v="4273372"/>
    <n v="-17726628"/>
    <n v="22000000"/>
  </r>
  <r>
    <s v="John Herzfeld"/>
    <n v="97"/>
    <m/>
    <s v="Action|Crime|Thriller"/>
    <x v="2450"/>
    <s v="http://www.imdb.com/title/tt0473188/?ref_=fn_tt_tt_1"/>
    <s v="English"/>
    <s v="USA"/>
    <n v="22000000"/>
    <n v="2007"/>
    <n v="5.9"/>
    <s v="Action"/>
    <s v="Crime"/>
    <s v="Thriller"/>
    <m/>
    <n v="0.59860161479320395"/>
    <n v="25035665"/>
    <n v="3035665"/>
    <n v="22000000"/>
  </r>
  <r>
    <s v="Russell Crowe"/>
    <n v="111"/>
    <n v="4190530"/>
    <s v="Drama|War"/>
    <x v="2451"/>
    <s v="http://www.imdb.com/title/tt3007512/?ref_=fn_tt_tt_1"/>
    <s v="English"/>
    <s v="Australia"/>
    <n v="22500000"/>
    <n v="2014"/>
    <n v="7.1"/>
    <s v="Drama"/>
    <s v="War"/>
    <m/>
    <m/>
    <n v="0.59860161479320395"/>
    <n v="4190530"/>
    <n v="-18309470"/>
    <n v="22500000"/>
  </r>
  <r>
    <s v="Mel Brooks"/>
    <n v="96"/>
    <n v="38119483"/>
    <s v="Adventure|Comedy|Sci-Fi"/>
    <x v="2452"/>
    <s v="http://www.imdb.com/title/tt0094012/?ref_=fn_tt_tt_1"/>
    <s v="English"/>
    <s v="USA"/>
    <n v="22700000"/>
    <n v="1987"/>
    <n v="7.1"/>
    <s v="Adventure"/>
    <s v="Comedy"/>
    <s v="Sci-Fi"/>
    <m/>
    <n v="0.59842960996525896"/>
    <n v="38119483"/>
    <n v="15419483"/>
    <n v="22700000"/>
  </r>
  <r>
    <s v="Alex Proyas"/>
    <n v="98"/>
    <n v="50693162"/>
    <s v="Action|Drama|Fantasy"/>
    <x v="2453"/>
    <s v="http://www.imdb.com/title/tt0109506/?ref_=fn_tt_tt_1"/>
    <s v="English"/>
    <s v="USA"/>
    <n v="23000000"/>
    <n v="1994"/>
    <n v="7.6"/>
    <s v="Action"/>
    <s v="Drama"/>
    <s v="Fantasy"/>
    <m/>
    <n v="0.59836830607834079"/>
    <n v="50693162"/>
    <n v="27693162"/>
    <n v="23000000"/>
  </r>
  <r>
    <s v="Tony Kaye"/>
    <n v="100"/>
    <m/>
    <s v="Crime|Drama"/>
    <x v="2454"/>
    <s v="http://www.imdb.com/title/tt0490087/?ref_=fn_tt_tt_1"/>
    <s v="English"/>
    <s v="USA"/>
    <n v="23000000"/>
    <n v="2009"/>
    <n v="7.2"/>
    <s v="Crime"/>
    <s v="Drama"/>
    <m/>
    <m/>
    <n v="0.59836084494852793"/>
    <n v="25035665"/>
    <n v="2035665"/>
    <n v="23000000"/>
  </r>
  <r>
    <s v="Andy Cadiff"/>
    <n v="101"/>
    <n v="12189514"/>
    <s v="Comedy|Romance"/>
    <x v="2455"/>
    <s v="http://www.imdb.com/title/tt0360139/?ref_=fn_tt_tt_1"/>
    <s v="English"/>
    <s v="USA"/>
    <n v="23000000"/>
    <n v="2004"/>
    <n v="6.1"/>
    <s v="Comedy"/>
    <s v="Romance"/>
    <m/>
    <m/>
    <n v="0.59836084494852793"/>
    <n v="12189514"/>
    <n v="-10810486"/>
    <n v="23000000"/>
  </r>
  <r>
    <s v="Norman Jewison"/>
    <n v="120"/>
    <n v="763044"/>
    <s v="Drama|Thriller"/>
    <x v="2456"/>
    <s v="http://www.imdb.com/title/tt0340376/?ref_=fn_tt_tt_1"/>
    <s v="English"/>
    <s v="Canada"/>
    <n v="23000000"/>
    <n v="2003"/>
    <n v="6.2"/>
    <s v="Drama"/>
    <s v="Thriller"/>
    <m/>
    <m/>
    <n v="0.59821096565342202"/>
    <n v="763044"/>
    <n v="-22236956"/>
    <n v="23000000"/>
  </r>
  <r>
    <s v="Bernardo Bertolucci"/>
    <n v="219"/>
    <n v="43984230"/>
    <s v="Biography|Drama|History"/>
    <x v="2457"/>
    <s v="http://www.imdb.com/title/tt0093389/?ref_=fn_tt_tt_1"/>
    <s v="English"/>
    <s v="China"/>
    <n v="23000000"/>
    <n v="1987"/>
    <n v="7.8"/>
    <s v="Biography"/>
    <s v="Drama"/>
    <s v="History"/>
    <m/>
    <n v="0.5980319957235426"/>
    <n v="43984230"/>
    <n v="20984230"/>
    <n v="23000000"/>
  </r>
  <r>
    <s v="Dexter Fletcher"/>
    <n v="106"/>
    <n v="15785632"/>
    <s v="Biography|Comedy|Drama|Sport"/>
    <x v="2458"/>
    <s v="http://www.imdb.com/title/tt1083452/?ref_=fn_tt_tt_1"/>
    <s v="English"/>
    <s v="UK"/>
    <n v="23000000"/>
    <n v="2016"/>
    <n v="7.5"/>
    <s v="Biography"/>
    <s v="Comedy"/>
    <s v="Drama"/>
    <s v="Sport"/>
    <n v="0.59799432895461402"/>
    <n v="15785632"/>
    <n v="-7214368"/>
    <n v="23000000"/>
  </r>
  <r>
    <s v="Kevin Spacey"/>
    <n v="118"/>
    <n v="6144806"/>
    <s v="Biography|Drama|Music|Musical"/>
    <x v="2459"/>
    <s v="http://www.imdb.com/title/tt0363473/?ref_=fn_tt_tt_1"/>
    <s v="English"/>
    <s v="USA"/>
    <n v="23000000"/>
    <n v="2004"/>
    <n v="6.7"/>
    <s v="Biography"/>
    <s v="Drama"/>
    <s v="Music"/>
    <s v="Musical"/>
    <n v="0.59785408671692597"/>
    <n v="6144806"/>
    <n v="-16855194"/>
    <n v="23000000"/>
  </r>
  <r>
    <s v="David Zucker"/>
    <n v="85"/>
    <n v="86930411"/>
    <s v="Comedy|Crime"/>
    <x v="2460"/>
    <s v="http://www.imdb.com/title/tt0102510/?ref_=fn_tt_tt_1"/>
    <s v="English"/>
    <s v="USA"/>
    <n v="23000000"/>
    <n v="1991"/>
    <n v="6.8"/>
    <s v="Comedy"/>
    <s v="Crime"/>
    <m/>
    <m/>
    <n v="0.59768713372530946"/>
    <n v="86930411"/>
    <n v="63930411"/>
    <n v="23000000"/>
  </r>
  <r>
    <s v="James Wong"/>
    <n v="98"/>
    <n v="53302314"/>
    <s v="Horror|Thriller"/>
    <x v="2461"/>
    <s v="http://www.imdb.com/title/tt0195714/?ref_=fn_tt_tt_1"/>
    <s v="English"/>
    <s v="USA"/>
    <n v="23000000"/>
    <n v="2000"/>
    <n v="6.7"/>
    <s v="Horror"/>
    <s v="Thriller"/>
    <m/>
    <m/>
    <n v="0.59787781076180591"/>
    <n v="53302314"/>
    <n v="30302314"/>
    <n v="23000000"/>
  </r>
  <r>
    <s v="David Twohy"/>
    <n v="112"/>
    <n v="39235088"/>
    <s v="Horror|Sci-Fi"/>
    <x v="2462"/>
    <s v="http://www.imdb.com/title/tt0134847/?ref_=fn_tt_tt_1"/>
    <s v="English"/>
    <s v="USA"/>
    <n v="23000000"/>
    <n v="2000"/>
    <n v="7.1"/>
    <s v="Horror"/>
    <s v="Sci-Fi"/>
    <m/>
    <m/>
    <n v="0.59788214887370839"/>
    <n v="39235088"/>
    <n v="16235088"/>
    <n v="23000000"/>
  </r>
  <r>
    <s v="Tony Goldwyn"/>
    <n v="97"/>
    <n v="27338033"/>
    <s v="Comedy|Romance"/>
    <x v="2463"/>
    <s v="http://www.imdb.com/title/tt0244970/?ref_=fn_tt_tt_1"/>
    <s v="English"/>
    <s v="USA"/>
    <n v="23000000"/>
    <n v="2001"/>
    <n v="6.1"/>
    <s v="Comedy"/>
    <s v="Romance"/>
    <m/>
    <m/>
    <n v="0.59782425628393776"/>
    <n v="27338033"/>
    <n v="4338033"/>
    <n v="23000000"/>
  </r>
  <r>
    <s v="Spike Jonze"/>
    <n v="126"/>
    <n v="25556065"/>
    <s v="Drama|Romance|Sci-Fi"/>
    <x v="2464"/>
    <s v="http://www.imdb.com/title/tt1798709/?ref_=fn_tt_tt_1"/>
    <s v="English"/>
    <s v="USA"/>
    <n v="23000000"/>
    <n v="2013"/>
    <n v="8"/>
    <s v="Drama"/>
    <s v="Romance"/>
    <s v="Sci-Fi"/>
    <m/>
    <n v="0.59772089376858517"/>
    <n v="25556065"/>
    <n v="2556065"/>
    <n v="23000000"/>
  </r>
  <r>
    <s v="John Dahl"/>
    <n v="97"/>
    <n v="21973182"/>
    <s v="Mystery|Thriller"/>
    <x v="2465"/>
    <s v="http://www.imdb.com/title/tt0206314/?ref_=fn_tt_tt_1"/>
    <s v="English"/>
    <s v="USA"/>
    <n v="23000000"/>
    <n v="2001"/>
    <n v="6.6"/>
    <s v="Mystery"/>
    <s v="Thriller"/>
    <m/>
    <m/>
    <n v="0.59761113749654027"/>
    <n v="21973182"/>
    <n v="-1026818"/>
    <n v="23000000"/>
  </r>
  <r>
    <s v="Wayne Wang"/>
    <n v="114"/>
    <n v="18653615"/>
    <s v="Comedy|Drama"/>
    <x v="2466"/>
    <s v="http://www.imdb.com/title/tt0149691/?ref_=fn_tt_tt_1"/>
    <s v="English"/>
    <s v="USA"/>
    <n v="23000000"/>
    <n v="1999"/>
    <n v="6.1"/>
    <s v="Comedy"/>
    <s v="Drama"/>
    <m/>
    <m/>
    <n v="0.59748912030310553"/>
    <n v="18653615"/>
    <n v="-4346385"/>
    <n v="23000000"/>
  </r>
  <r>
    <s v="Michael Dinner"/>
    <n v="88"/>
    <n v="13019253"/>
    <s v="Comedy|Crime"/>
    <x v="2467"/>
    <s v="http://www.imdb.com/title/tt0198386/?ref_=fn_tt_tt_1"/>
    <s v="English"/>
    <s v="USA"/>
    <n v="23000000"/>
    <n v="2000"/>
    <n v="5.6"/>
    <s v="Comedy"/>
    <s v="Crime"/>
    <m/>
    <m/>
    <n v="0.59735623360558809"/>
    <n v="13019253"/>
    <n v="-9980747"/>
    <n v="23000000"/>
  </r>
  <r>
    <s v="Steven Soderbergh"/>
    <n v="93"/>
    <n v="18934858"/>
    <s v="Action|Thriller"/>
    <x v="2468"/>
    <s v="http://www.imdb.com/title/tt1506999/?ref_=fn_tt_tt_1"/>
    <s v="English"/>
    <s v="Ireland"/>
    <n v="23000000"/>
    <n v="2011"/>
    <n v="5.8"/>
    <s v="Action"/>
    <s v="Thriller"/>
    <m/>
    <m/>
    <n v="0.59720618927776681"/>
    <n v="18934858"/>
    <n v="-4065142"/>
    <n v="23000000"/>
  </r>
  <r>
    <s v="Joseph Sargent"/>
    <n v="92"/>
    <n v="20763013"/>
    <s v="Adventure|Horror|Thriller"/>
    <x v="2469"/>
    <s v="http://www.imdb.com/title/tt0093300/?ref_=fn_tt_tt_1"/>
    <s v="English"/>
    <s v="USA"/>
    <n v="23000000"/>
    <n v="1987"/>
    <n v="2.8"/>
    <s v="Adventure"/>
    <s v="Horror"/>
    <s v="Thriller"/>
    <m/>
    <n v="0.59707370856611208"/>
    <n v="20763013"/>
    <n v="-2236987"/>
    <n v="23000000"/>
  </r>
  <r>
    <s v="Jerry Zaks"/>
    <n v="98"/>
    <n v="12782508"/>
    <s v="Drama"/>
    <x v="2470"/>
    <s v="http://www.imdb.com/title/tt0116999/?ref_=fn_tt_tt_1"/>
    <s v="English"/>
    <s v="USA"/>
    <n v="23000000"/>
    <n v="1996"/>
    <n v="6.7"/>
    <s v="Drama"/>
    <m/>
    <m/>
    <m/>
    <n v="0.59694685234355349"/>
    <n v="12782508"/>
    <n v="-10217492"/>
    <n v="23000000"/>
  </r>
  <r>
    <s v="Fred Durst"/>
    <n v="94"/>
    <n v="11508423"/>
    <s v="Biography|Comedy|Drama|Family|Sport"/>
    <x v="2471"/>
    <s v="http://www.imdb.com/title/tt1091751/?ref_=fn_tt_tt_1"/>
    <s v="English"/>
    <s v="USA"/>
    <n v="23000000"/>
    <n v="2008"/>
    <n v="5.0999999999999996"/>
    <s v="Biography"/>
    <s v="Comedy"/>
    <s v="Drama"/>
    <s v="Family"/>
    <n v="0.59679536315277559"/>
    <n v="11508423"/>
    <n v="-11491577"/>
    <n v="23000000"/>
  </r>
  <r>
    <s v="Neil Jordan"/>
    <n v="102"/>
    <n v="10660147"/>
    <s v="Drama|Romance"/>
    <x v="2472"/>
    <s v="http://www.imdb.com/title/tt0172396/?ref_=fn_tt_tt_1"/>
    <s v="English"/>
    <s v="UK"/>
    <n v="23000000"/>
    <n v="1999"/>
    <n v="7.2"/>
    <s v="Drama"/>
    <s v="Romance"/>
    <m/>
    <m/>
    <n v="0.59663997629762422"/>
    <n v="10660147"/>
    <n v="-12339853"/>
    <n v="23000000"/>
  </r>
  <r>
    <s v="Simon Wincer"/>
    <n v="98"/>
    <n v="7434726"/>
    <s v="Action|Crime|Drama|Thriller|Western"/>
    <x v="2473"/>
    <s v="http://www.imdb.com/title/tt0102005/?ref_=fn_tt_tt_1"/>
    <s v="English"/>
    <s v="USA"/>
    <n v="23000000"/>
    <n v="1991"/>
    <n v="6"/>
    <s v="Action"/>
    <s v="Crime"/>
    <s v="Drama"/>
    <s v="Thriller"/>
    <n v="0.59648193263221783"/>
    <n v="7434726"/>
    <n v="-15565274"/>
    <n v="23000000"/>
  </r>
  <r>
    <s v="Stephen Frears"/>
    <n v="100"/>
    <n v="2708188"/>
    <s v="Comedy|Drama|Romance"/>
    <x v="2474"/>
    <s v="http://www.imdb.com/title/tt1179258/?ref_=fn_tt_tt_1"/>
    <s v="English"/>
    <s v="UK"/>
    <n v="23000000"/>
    <n v="2009"/>
    <n v="6.2"/>
    <s v="Comedy"/>
    <s v="Drama"/>
    <s v="Romance"/>
    <m/>
    <n v="0.59631487485607637"/>
    <n v="2708188"/>
    <n v="-20291812"/>
    <n v="23000000"/>
  </r>
  <r>
    <s v="Mira Nair"/>
    <n v="141"/>
    <n v="16123851"/>
    <s v="Drama"/>
    <x v="2475"/>
    <s v="http://www.imdb.com/title/tt0241025/?ref_=fn_tt_tt_1"/>
    <s v="English"/>
    <s v="USA"/>
    <n v="23000000"/>
    <n v="2004"/>
    <n v="6.2"/>
    <s v="Drama"/>
    <m/>
    <m/>
    <m/>
    <n v="0.59613559270912009"/>
    <n v="16123851"/>
    <n v="-6876149"/>
    <n v="23000000"/>
  </r>
  <r>
    <s v="Teddy Chan"/>
    <n v="139"/>
    <m/>
    <s v="Action|Drama|History"/>
    <x v="2476"/>
    <s v="http://www.imdb.com/title/tt1403130/?ref_=fn_tt_tt_1"/>
    <s v="Mandarin"/>
    <s v="China"/>
    <n v="23000000"/>
    <n v="2009"/>
    <n v="6.9"/>
    <s v="Action"/>
    <s v="Drama"/>
    <s v="History"/>
    <m/>
    <n v="0.59599257454337262"/>
    <n v="25035665"/>
    <n v="2035665"/>
    <n v="23000000"/>
  </r>
  <r>
    <s v="Bobby Farrelly"/>
    <n v="107"/>
    <n v="176483808"/>
    <s v="Comedy|Romance"/>
    <x v="2477"/>
    <s v="http://www.imdb.com/title/tt0129387/?ref_=fn_tt_tt_1"/>
    <s v="English"/>
    <s v="USA"/>
    <n v="23000000"/>
    <n v="1998"/>
    <n v="7.1"/>
    <s v="Comedy"/>
    <s v="Romance"/>
    <m/>
    <m/>
    <n v="0.59599257454337262"/>
    <n v="176483808"/>
    <n v="153483808"/>
    <n v="23000000"/>
  </r>
  <r>
    <s v="Michael Dowse"/>
    <n v="97"/>
    <n v="6923891"/>
    <s v="Comedy|Drama|Romance"/>
    <x v="2478"/>
    <s v="http://www.imdb.com/title/tt0810922/?ref_=fn_tt_tt_1"/>
    <s v="English"/>
    <s v="USA"/>
    <n v="23000000"/>
    <n v="2011"/>
    <n v="6.3"/>
    <s v="Comedy"/>
    <s v="Drama"/>
    <s v="Romance"/>
    <m/>
    <n v="0.59694775975133396"/>
    <n v="6923891"/>
    <n v="-16076109"/>
    <n v="23000000"/>
  </r>
  <r>
    <s v="Jon M. Chu"/>
    <n v="98"/>
    <n v="58006147"/>
    <s v="Drama|Music|Musical|Romance"/>
    <x v="2479"/>
    <s v="http://www.imdb.com/title/tt1023481/?ref_=fn_tt_tt_1"/>
    <s v="English"/>
    <s v="USA"/>
    <n v="23000000"/>
    <n v="2008"/>
    <n v="6.2"/>
    <s v="Drama"/>
    <s v="Music"/>
    <s v="Musical"/>
    <s v="Romance"/>
    <n v="0.59677878036397447"/>
    <n v="58006147"/>
    <n v="35006147"/>
    <n v="23000000"/>
  </r>
  <r>
    <s v="Chuck Sheetz"/>
    <n v="82"/>
    <n v="36696761"/>
    <s v="Animation|Comedy|Family|Mystery|Sci-Fi"/>
    <x v="2480"/>
    <s v="http://www.imdb.com/title/tt0265632/?ref_=fn_tt_tt_1"/>
    <s v="English"/>
    <s v="USA"/>
    <n v="23000000"/>
    <n v="2001"/>
    <n v="6.5"/>
    <s v="Animation"/>
    <s v="Comedy"/>
    <s v="Family"/>
    <s v="Mystery"/>
    <n v="0.59680521935238051"/>
    <n v="36696761"/>
    <n v="13696761"/>
    <n v="23000000"/>
  </r>
  <r>
    <s v="Fred Dekker"/>
    <n v="104"/>
    <n v="10696210"/>
    <s v="Action|Crime|Sci-Fi|Thriller"/>
    <x v="2481"/>
    <s v="http://www.imdb.com/title/tt0107978/?ref_=fn_tt_tt_1"/>
    <s v="English"/>
    <s v="USA"/>
    <n v="23500000"/>
    <n v="1993"/>
    <n v="3.9"/>
    <s v="Action"/>
    <s v="Crime"/>
    <s v="Sci-Fi"/>
    <s v="Thriller"/>
    <n v="0.59673492939772199"/>
    <n v="10696210"/>
    <n v="-12803790"/>
    <n v="23500000"/>
  </r>
  <r>
    <s v="Ruben Fleischer"/>
    <n v="88"/>
    <n v="75590286"/>
    <s v="Adventure|Comedy|Horror|Sci-Fi"/>
    <x v="2482"/>
    <s v="http://www.imdb.com/title/tt1156398/?ref_=fn_tt_tt_1"/>
    <s v="English"/>
    <s v="USA"/>
    <n v="23600000"/>
    <n v="2009"/>
    <n v="7.7"/>
    <s v="Adventure"/>
    <s v="Comedy"/>
    <s v="Horror"/>
    <s v="Sci-Fi"/>
    <n v="0.59657714593150035"/>
    <n v="75590286"/>
    <n v="51990286"/>
    <n v="23600000"/>
  </r>
  <r>
    <s v="Mic Rodgers"/>
    <n v="83"/>
    <n v="10431220"/>
    <s v="Action|Sci-Fi"/>
    <x v="2483"/>
    <s v="http://www.imdb.com/title/tt0176269/?ref_=fn_tt_tt_1"/>
    <s v="English"/>
    <s v="USA"/>
    <n v="24000000"/>
    <n v="1999"/>
    <n v="4.0999999999999996"/>
    <s v="Action"/>
    <s v="Sci-Fi"/>
    <m/>
    <m/>
    <n v="0.59669604688325717"/>
    <n v="10431220"/>
    <n v="-13568780"/>
    <n v="24000000"/>
  </r>
  <r>
    <s v="FrÃ©dÃ©ric Auburtin"/>
    <n v="110"/>
    <m/>
    <s v="Drama|History|Sport"/>
    <x v="2484"/>
    <s v="http://www.imdb.com/title/tt2814362/?ref_=fn_tt_tt_1"/>
    <s v="English"/>
    <s v="France"/>
    <n v="24000000"/>
    <n v="2014"/>
    <n v="2"/>
    <s v="Drama"/>
    <s v="History"/>
    <s v="Sport"/>
    <m/>
    <n v="0.59653886725979377"/>
    <n v="25035665"/>
    <n v="1035665"/>
    <n v="24000000"/>
  </r>
  <r>
    <s v="Igor Kovalyov"/>
    <n v="83"/>
    <n v="100491683"/>
    <s v="Adventure|Animation|Comedy|Drama|Family|Musical"/>
    <x v="2485"/>
    <s v="http://www.imdb.com/title/tt0134067/?ref_=fn_tt_tt_1"/>
    <s v="English"/>
    <s v="USA"/>
    <n v="24000000"/>
    <n v="1998"/>
    <n v="5.9"/>
    <s v="Adventure"/>
    <s v="Animation"/>
    <s v="Comedy"/>
    <s v="Drama"/>
    <n v="0.59653886725979377"/>
    <n v="100491683"/>
    <n v="76491683"/>
    <n v="24000000"/>
  </r>
  <r>
    <s v="AgustÃ­n DÃ­az Yanes"/>
    <n v="145"/>
    <m/>
    <s v="Adventure|Drama|History|Romance|Thriller|War"/>
    <x v="2486"/>
    <s v="http://www.imdb.com/title/tt0395119/?ref_=fn_tt_tt_1"/>
    <s v="Spanish"/>
    <s v="Spain"/>
    <n v="24000000"/>
    <n v="2006"/>
    <n v="6.1"/>
    <s v="Adventure"/>
    <s v="Drama"/>
    <s v="History"/>
    <s v="Romance"/>
    <n v="0.59681348106436416"/>
    <n v="25035665"/>
    <n v="1035665"/>
    <n v="24000000"/>
  </r>
  <r>
    <s v="Sylvester Stallone"/>
    <n v="139"/>
    <n v="70269171"/>
    <s v="Drama|Sport"/>
    <x v="2487"/>
    <s v="http://www.imdb.com/title/tt0479143/?ref_=fn_tt_tt_1"/>
    <s v="English"/>
    <s v="USA"/>
    <n v="24000000"/>
    <n v="2006"/>
    <n v="7.2"/>
    <s v="Drama"/>
    <s v="Sport"/>
    <m/>
    <m/>
    <n v="0.59681348106436416"/>
    <n v="70269171"/>
    <n v="46269171"/>
    <n v="24000000"/>
  </r>
  <r>
    <s v="Wes Craven"/>
    <n v="120"/>
    <n v="101334374"/>
    <s v="Horror|Mystery"/>
    <x v="2488"/>
    <s v="http://www.imdb.com/title/tt0120082/?ref_=fn_tt_tt_1"/>
    <s v="English"/>
    <s v="USA"/>
    <n v="24000000"/>
    <n v="1997"/>
    <n v="6.1"/>
    <s v="Horror"/>
    <s v="Mystery"/>
    <m/>
    <m/>
    <n v="0.596900427446865"/>
    <n v="101334374"/>
    <n v="77334374"/>
    <n v="24000000"/>
  </r>
  <r>
    <s v="Tim Story"/>
    <n v="106"/>
    <n v="65182182"/>
    <s v="Comedy|Romance"/>
    <x v="2489"/>
    <s v="http://www.imdb.com/title/tt2239832/?ref_=fn_tt_tt_1"/>
    <s v="English"/>
    <s v="USA"/>
    <n v="24000000"/>
    <n v="2014"/>
    <n v="5.7"/>
    <s v="Comedy"/>
    <s v="Romance"/>
    <m/>
    <m/>
    <n v="0.59718163864890583"/>
    <n v="65182182"/>
    <n v="41182182"/>
    <n v="24000000"/>
  </r>
  <r>
    <s v="Jonathan Lynn"/>
    <n v="98"/>
    <n v="57262492"/>
    <s v="Comedy|Crime"/>
    <x v="2490"/>
    <s v="http://www.imdb.com/title/tt0190138/?ref_=fn_tt_tt_1"/>
    <s v="English"/>
    <s v="USA"/>
    <n v="24000000"/>
    <n v="2000"/>
    <n v="6.7"/>
    <s v="Comedy"/>
    <s v="Crime"/>
    <m/>
    <m/>
    <n v="0.59724159260405241"/>
    <n v="57262492"/>
    <n v="33262492"/>
    <n v="24000000"/>
  </r>
  <r>
    <s v="Todd Phillips"/>
    <n v="88"/>
    <n v="74608545"/>
    <s v="Comedy"/>
    <x v="2491"/>
    <s v="http://www.imdb.com/title/tt0302886/?ref_=fn_tt_tt_1"/>
    <s v="English"/>
    <s v="USA"/>
    <n v="24000000"/>
    <n v="2003"/>
    <n v="7.2"/>
    <s v="Comedy"/>
    <m/>
    <m/>
    <m/>
    <n v="0.59726136364313609"/>
    <n v="74608545"/>
    <n v="50608545"/>
    <n v="24000000"/>
  </r>
  <r>
    <s v="Terry Gilliam"/>
    <n v="137"/>
    <n v="41895491"/>
    <s v="Comedy|Drama|Fantasy"/>
    <x v="2492"/>
    <s v="http://www.imdb.com/title/tt0101889/?ref_=fn_tt_tt_1"/>
    <s v="English"/>
    <s v="USA"/>
    <n v="24000000"/>
    <n v="1991"/>
    <n v="7.6"/>
    <s v="Comedy"/>
    <s v="Drama"/>
    <s v="Fantasy"/>
    <m/>
    <n v="0.59737340995238619"/>
    <n v="41895491"/>
    <n v="17895491"/>
    <n v="24000000"/>
  </r>
  <r>
    <s v="Danny Cannon"/>
    <n v="100"/>
    <n v="39989008"/>
    <s v="Horror|Mystery"/>
    <x v="2493"/>
    <s v="http://www.imdb.com/title/tt0130018/?ref_=fn_tt_tt_1"/>
    <s v="English"/>
    <s v="USA"/>
    <n v="24000000"/>
    <n v="1998"/>
    <n v="4.5999999999999996"/>
    <s v="Horror"/>
    <s v="Mystery"/>
    <m/>
    <m/>
    <n v="0.59732354929729548"/>
    <n v="39989008"/>
    <n v="15989008"/>
    <n v="24000000"/>
  </r>
  <r>
    <s v="Bonnie Hunt"/>
    <n v="115"/>
    <n v="32662299"/>
    <s v="Comedy|Drama|Romance"/>
    <x v="2494"/>
    <s v="http://www.imdb.com/title/tt0122459/?ref_=fn_tt_tt_1"/>
    <s v="English"/>
    <s v="USA"/>
    <n v="24000000"/>
    <n v="2000"/>
    <n v="6.9"/>
    <s v="Comedy"/>
    <s v="Drama"/>
    <s v="Romance"/>
    <m/>
    <n v="0.59726574107905206"/>
    <n v="32662299"/>
    <n v="8662299"/>
    <n v="24000000"/>
  </r>
  <r>
    <s v="Kevin Smith"/>
    <n v="101"/>
    <n v="31452765"/>
    <s v="Comedy|Romance"/>
    <x v="2495"/>
    <s v="http://www.imdb.com/title/tt1007028/?ref_=fn_tt_tt_1"/>
    <s v="English"/>
    <s v="USA"/>
    <n v="24000000"/>
    <n v="2008"/>
    <n v="6.6"/>
    <s v="Comedy"/>
    <s v="Romance"/>
    <m/>
    <m/>
    <n v="0.59717913584032234"/>
    <n v="31452765"/>
    <n v="7452765"/>
    <n v="24000000"/>
  </r>
  <r>
    <s v="Neil LaBute"/>
    <n v="110"/>
    <n v="25167270"/>
    <s v="Comedy|Crime|Drama"/>
    <x v="2496"/>
    <s v="http://www.imdb.com/title/tt0171580/?ref_=fn_tt_tt_1"/>
    <s v="English"/>
    <s v="Germany"/>
    <n v="24000000"/>
    <n v="2000"/>
    <n v="6.3"/>
    <s v="Comedy"/>
    <s v="Crime"/>
    <s v="Drama"/>
    <m/>
    <n v="0.59708789829626385"/>
    <n v="25167270"/>
    <n v="1167270"/>
    <n v="24000000"/>
  </r>
  <r>
    <s v="George Gallo"/>
    <n v="88"/>
    <n v="20218"/>
    <s v="Action|Comedy|Crime|Thriller"/>
    <x v="2497"/>
    <s v="http://www.imdb.com/title/tt0238948/?ref_=fn_tt_tt_1"/>
    <s v="English"/>
    <s v="USA"/>
    <n v="24000000"/>
    <n v="2001"/>
    <n v="5.3"/>
    <s v="Action"/>
    <s v="Comedy"/>
    <s v="Crime"/>
    <s v="Thriller"/>
    <n v="0.59697423082604195"/>
    <n v="20218"/>
    <n v="-23979782"/>
    <n v="24000000"/>
  </r>
  <r>
    <s v="James Mangold"/>
    <n v="127"/>
    <n v="28871190"/>
    <s v="Biography|Drama"/>
    <x v="2498"/>
    <s v="http://www.imdb.com/title/tt0172493/?ref_=fn_tt_tt_1"/>
    <s v="English"/>
    <s v="USA"/>
    <n v="24000000"/>
    <n v="1999"/>
    <n v="7.3"/>
    <s v="Biography"/>
    <s v="Drama"/>
    <m/>
    <m/>
    <n v="0.59678991160756634"/>
    <n v="28871190"/>
    <n v="4871190"/>
    <n v="24000000"/>
  </r>
  <r>
    <s v="Robert Luketic"/>
    <n v="95"/>
    <n v="16964743"/>
    <s v="Comedy|Romance"/>
    <x v="2499"/>
    <s v="http://www.imdb.com/title/tt0335559/?ref_=fn_tt_tt_1"/>
    <s v="English"/>
    <s v="USA"/>
    <n v="24000000"/>
    <n v="2004"/>
    <n v="5.6"/>
    <s v="Comedy"/>
    <s v="Romance"/>
    <m/>
    <m/>
    <n v="0.59668870876476254"/>
    <n v="16964743"/>
    <n v="-7035257"/>
    <n v="24000000"/>
  </r>
  <r>
    <s v="Tim Hill"/>
    <n v="87"/>
    <n v="16290976"/>
    <s v="Adventure|Comedy|Family|Fantasy|Music|Sci-Fi"/>
    <x v="2500"/>
    <s v="http://www.imdb.com/title/tt0158811/?ref_=fn_tt_tt_1"/>
    <s v="English"/>
    <s v="USA"/>
    <n v="24000000"/>
    <n v="1999"/>
    <n v="6.2"/>
    <s v="Adventure"/>
    <s v="Comedy"/>
    <s v="Family"/>
    <s v="Fantasy"/>
    <n v="0.59654804872730516"/>
    <n v="16290976"/>
    <n v="-7709024"/>
    <n v="24000000"/>
  </r>
  <r>
    <s v="Sidney Lumet"/>
    <n v="118"/>
    <n v="13000000"/>
    <s v="Adventure|Family|Fantasy|Music|Musical"/>
    <x v="2501"/>
    <s v="http://www.imdb.com/title/tt0078504/?ref_=fn_tt_tt_1"/>
    <s v="English"/>
    <s v="USA"/>
    <n v="24000000"/>
    <n v="1978"/>
    <n v="5.2"/>
    <s v="Adventure"/>
    <s v="Family"/>
    <s v="Fantasy"/>
    <s v="Music"/>
    <n v="0.59640511474592495"/>
    <n v="13000000"/>
    <n v="-11000000"/>
    <n v="24000000"/>
  </r>
  <r>
    <s v="Brian Robbins"/>
    <n v="107"/>
    <n v="12372410"/>
    <s v="Comedy|Sport"/>
    <x v="2502"/>
    <s v="http://www.imdb.com/title/tt0217756/?ref_=fn_tt_tt_1"/>
    <s v="English"/>
    <s v="USA"/>
    <n v="24000000"/>
    <n v="2000"/>
    <n v="5.3"/>
    <s v="Comedy"/>
    <s v="Sport"/>
    <m/>
    <m/>
    <n v="0.59625233605184136"/>
    <n v="12372410"/>
    <n v="-11627590"/>
    <n v="24000000"/>
  </r>
  <r>
    <s v="Ron Shelton"/>
    <n v="124"/>
    <n v="8427204"/>
    <s v="Comedy|Drama|Sport"/>
    <x v="2503"/>
    <s v="http://www.imdb.com/title/tt0196857/?ref_=fn_tt_tt_1"/>
    <s v="English"/>
    <s v="USA"/>
    <n v="24000000"/>
    <n v="1999"/>
    <n v="5.4"/>
    <s v="Comedy"/>
    <s v="Drama"/>
    <s v="Sport"/>
    <m/>
    <n v="0.59609750558765251"/>
    <n v="8427204"/>
    <n v="-15572796"/>
    <n v="24000000"/>
  </r>
  <r>
    <s v="Douglas McGrath"/>
    <n v="89"/>
    <n v="9639242"/>
    <s v="Comedy|Romance"/>
    <x v="2504"/>
    <s v="http://www.imdb.com/title/tt1742650/?ref_=fn_tt_tt_1"/>
    <s v="English"/>
    <s v="USA"/>
    <n v="24000000"/>
    <n v="2011"/>
    <n v="4.9000000000000004"/>
    <s v="Comedy"/>
    <s v="Romance"/>
    <m/>
    <m/>
    <n v="0.59593166361077754"/>
    <n v="9639242"/>
    <n v="-14360758"/>
    <n v="24000000"/>
  </r>
  <r>
    <s v="Alexandre Aja"/>
    <n v="88"/>
    <n v="25003072"/>
    <s v="Comedy|Horror"/>
    <x v="2505"/>
    <s v="http://www.imdb.com/title/tt0464154/?ref_=fn_tt_tt_1"/>
    <s v="English"/>
    <s v="USA"/>
    <n v="24000000"/>
    <n v="2010"/>
    <n v="5.5"/>
    <s v="Comedy"/>
    <s v="Horror"/>
    <m/>
    <m/>
    <n v="0.59576872936212688"/>
    <n v="25003072"/>
    <n v="1003072"/>
    <n v="24000000"/>
  </r>
  <r>
    <s v="Steve Boyum"/>
    <n v="93"/>
    <n v="4308981"/>
    <s v="Comedy|Family"/>
    <x v="2506"/>
    <s v="http://www.imdb.com/title/tt0120645/?ref_=fn_tt_tt_1"/>
    <s v="English"/>
    <s v="USA"/>
    <n v="24000000"/>
    <n v="1998"/>
    <n v="3.9"/>
    <s v="Comedy"/>
    <s v="Family"/>
    <m/>
    <m/>
    <n v="0.59565243393771217"/>
    <n v="4308981"/>
    <n v="-19691019"/>
    <n v="24000000"/>
  </r>
  <r>
    <s v="Mary McGuckian"/>
    <n v="120"/>
    <n v="42880"/>
    <s v="Drama|Romance"/>
    <x v="2507"/>
    <s v="http://www.imdb.com/title/tt0356443/?ref_=fn_tt_tt_1"/>
    <s v="English"/>
    <s v="UK"/>
    <n v="24000000"/>
    <n v="2004"/>
    <n v="5.0999999999999996"/>
    <s v="Drama"/>
    <s v="Romance"/>
    <m/>
    <m/>
    <n v="0.59547526173613863"/>
    <n v="42880"/>
    <n v="-23957120"/>
    <n v="24000000"/>
  </r>
  <r>
    <s v="George Tillman Jr."/>
    <n v="98"/>
    <n v="23225911"/>
    <s v="Action|Crime|Drama|Thriller"/>
    <x v="2508"/>
    <s v="http://www.imdb.com/title/tt1433108/?ref_=fn_tt_tt_1"/>
    <s v="English"/>
    <s v="USA"/>
    <n v="24000000"/>
    <n v="2010"/>
    <n v="6.5"/>
    <s v="Action"/>
    <s v="Crime"/>
    <s v="Drama"/>
    <s v="Thriller"/>
    <n v="0.59528775568955872"/>
    <n v="23225911"/>
    <n v="-774089"/>
    <n v="24000000"/>
  </r>
  <r>
    <s v="Hayao Miyazaki"/>
    <n v="119"/>
    <n v="4710455"/>
    <s v="Adventure|Animation|Family|Fantasy"/>
    <x v="2509"/>
    <s v="http://www.imdb.com/title/tt0347149/?ref_=fn_tt_tt_1"/>
    <s v="Japanese"/>
    <s v="Japan"/>
    <n v="24000000"/>
    <n v="2004"/>
    <n v="8.1999999999999993"/>
    <s v="Adventure"/>
    <s v="Animation"/>
    <s v="Family"/>
    <s v="Fantasy"/>
    <n v="0.59516468128042843"/>
    <n v="4710455"/>
    <n v="-19289545"/>
    <n v="24000000"/>
  </r>
  <r>
    <s v="James Gray"/>
    <n v="115"/>
    <n v="882710"/>
    <s v="Crime|Drama|Romance|Thriller"/>
    <x v="2510"/>
    <s v="http://www.imdb.com/title/tt0138946/?ref_=fn_tt_tt_1"/>
    <s v="English"/>
    <s v="USA"/>
    <n v="24000000"/>
    <n v="2000"/>
    <n v="6.4"/>
    <s v="Crime"/>
    <s v="Drama"/>
    <s v="Romance"/>
    <s v="Thriller"/>
    <n v="0.59498751227325231"/>
    <n v="882710"/>
    <n v="-23117290"/>
    <n v="24000000"/>
  </r>
  <r>
    <s v="Xavier Gens"/>
    <n v="94"/>
    <n v="39687528"/>
    <s v="Action|Crime|Drama|Thriller"/>
    <x v="2511"/>
    <s v="http://www.imdb.com/title/tt0465494/?ref_=fn_tt_tt_1"/>
    <s v="English"/>
    <s v="France"/>
    <n v="24000000"/>
    <n v="2007"/>
    <n v="6.3"/>
    <s v="Action"/>
    <s v="Crime"/>
    <s v="Drama"/>
    <s v="Thriller"/>
    <n v="0.59480088236257489"/>
    <n v="39687528"/>
    <n v="15687528"/>
    <n v="24000000"/>
  </r>
  <r>
    <s v="Davis Guggenheim"/>
    <n v="90"/>
    <n v="5108820"/>
    <s v="Drama|Mystery|Thriller"/>
    <x v="2512"/>
    <s v="http://www.imdb.com/title/tt0176783/?ref_=fn_tt_tt_1"/>
    <s v="English"/>
    <s v="USA"/>
    <n v="24000000"/>
    <n v="2000"/>
    <n v="5.9"/>
    <s v="Drama"/>
    <s v="Mystery"/>
    <s v="Thriller"/>
    <m/>
    <n v="0.59473876092083799"/>
    <n v="5108820"/>
    <n v="-18891180"/>
    <n v="24000000"/>
  </r>
  <r>
    <s v="David Cronenberg"/>
    <n v="96"/>
    <n v="17114882"/>
    <s v="Crime|Mystery|Thriller"/>
    <x v="2513"/>
    <s v="http://www.imdb.com/title/tt0765443/?ref_=fn_tt_tt_1"/>
    <s v="English"/>
    <s v="USA"/>
    <n v="25000000"/>
    <n v="2007"/>
    <n v="7.7"/>
    <s v="Crime"/>
    <s v="Mystery"/>
    <s v="Thriller"/>
    <m/>
    <n v="0.59456165969995101"/>
    <n v="17114882"/>
    <n v="-7885118"/>
    <n v="25000000"/>
  </r>
  <r>
    <s v="Brad Furman"/>
    <n v="127"/>
    <n v="14946229"/>
    <s v="Biography|Crime|Drama|Thriller"/>
    <x v="2514"/>
    <s v="http://www.imdb.com/title/tt1355631/?ref_=fn_tt_tt_1"/>
    <s v="English"/>
    <s v="UK"/>
    <n v="25000000"/>
    <n v="2016"/>
    <n v="7.3"/>
    <s v="Biography"/>
    <s v="Crime"/>
    <s v="Drama"/>
    <s v="Thriller"/>
    <n v="0.59442022536304617"/>
    <n v="14946229"/>
    <n v="-10053771"/>
    <n v="25000000"/>
  </r>
  <r>
    <s v="David R. Ellis"/>
    <n v="94"/>
    <n v="32003620"/>
    <s v="Action|Crime|Thriller"/>
    <x v="2515"/>
    <s v="http://www.imdb.com/title/tt0337921/?ref_=fn_tt_tt_1"/>
    <s v="English"/>
    <s v="USA"/>
    <n v="25000000"/>
    <n v="2004"/>
    <n v="6.5"/>
    <s v="Action"/>
    <s v="Crime"/>
    <s v="Thriller"/>
    <m/>
    <n v="0.59427229405433479"/>
    <n v="32003620"/>
    <n v="7003620"/>
    <n v="25000000"/>
  </r>
  <r>
    <s v="Peter Hedges"/>
    <n v="105"/>
    <n v="51853450"/>
    <s v="Comedy|Drama|Family|Fantasy"/>
    <x v="2516"/>
    <s v="http://www.imdb.com/title/tt1462769/?ref_=fn_tt_tt_1"/>
    <s v="English"/>
    <s v="USA"/>
    <n v="25000000"/>
    <n v="2012"/>
    <n v="6.6"/>
    <s v="Comedy"/>
    <s v="Drama"/>
    <s v="Family"/>
    <s v="Fantasy"/>
    <n v="0.59417932728802603"/>
    <n v="51853450"/>
    <n v="26853450"/>
    <n v="25000000"/>
  </r>
  <r>
    <s v="Russell Mulcahy"/>
    <n v="93"/>
    <n v="32055248"/>
    <s v="Action|Adventure|Crime|Fantasy|Mystery|Thriller"/>
    <x v="2517"/>
    <s v="http://www.imdb.com/title/tt0111143/?ref_=fn_tt_tt_1"/>
    <s v="English"/>
    <s v="USA"/>
    <n v="25000000"/>
    <n v="1994"/>
    <n v="6"/>
    <s v="Action"/>
    <s v="Adventure"/>
    <s v="Crime"/>
    <s v="Fantasy"/>
    <n v="0.59416801365799576"/>
    <n v="32055248"/>
    <n v="7055248"/>
    <n v="25000000"/>
  </r>
  <r>
    <s v="Richard Shepard"/>
    <n v="101"/>
    <n v="876671"/>
    <s v="Adventure|Comedy|Drama|Romance|Thriller|War"/>
    <x v="2518"/>
    <s v="http://www.imdb.com/title/tt0455782/?ref_=fn_tt_tt_1"/>
    <s v="English"/>
    <s v="USA"/>
    <n v="25000000"/>
    <n v="2007"/>
    <n v="6.9"/>
    <s v="Adventure"/>
    <s v="Comedy"/>
    <s v="Drama"/>
    <s v="Romance"/>
    <n v="0.59407501704921839"/>
    <n v="876671"/>
    <n v="-24123329"/>
    <n v="25000000"/>
  </r>
  <r>
    <s v="Sergey Bodrov"/>
    <n v="112"/>
    <n v="77231"/>
    <s v="Drama|History|War"/>
    <x v="2519"/>
    <s v="http://www.imdb.com/title/tt0374089/?ref_=fn_tt_tt_1"/>
    <s v="Kazakh"/>
    <s v="France"/>
    <n v="25000000"/>
    <n v="2005"/>
    <n v="6"/>
    <s v="Drama"/>
    <s v="History"/>
    <s v="War"/>
    <m/>
    <n v="0.59389098485254088"/>
    <n v="77231"/>
    <n v="-24922769"/>
    <n v="25000000"/>
  </r>
  <r>
    <s v="Bibo Bergeron"/>
    <n v="90"/>
    <m/>
    <s v="Adventure|Animation|Comedy|Fantasy|Music|Romance"/>
    <x v="2520"/>
    <s v="http://www.imdb.com/title/tt0961097/?ref_=fn_tt_tt_1"/>
    <s v="French"/>
    <s v="France"/>
    <n v="25000000"/>
    <n v="2011"/>
    <n v="6.8"/>
    <s v="Adventure"/>
    <s v="Animation"/>
    <s v="Comedy"/>
    <s v="Fantasy"/>
    <n v="0.59370486394471189"/>
    <n v="25035665"/>
    <n v="35665"/>
    <n v="25000000"/>
  </r>
  <r>
    <s v="Wes Anderson"/>
    <n v="99"/>
    <n v="59073773"/>
    <s v="Adventure|Comedy|Crime|Drama"/>
    <x v="2521"/>
    <s v="http://www.imdb.com/title/tt2278388/?ref_=fn_tt_tt_1"/>
    <s v="English"/>
    <s v="USA"/>
    <n v="25000000"/>
    <n v="2014"/>
    <n v="8.1"/>
    <s v="Adventure"/>
    <s v="Comedy"/>
    <s v="Crime"/>
    <s v="Drama"/>
    <n v="0.59370486394471189"/>
    <n v="59073773"/>
    <n v="34073773"/>
    <n v="25000000"/>
  </r>
  <r>
    <s v="Jan de Bont"/>
    <n v="116"/>
    <n v="121248145"/>
    <s v="Action|Adventure|Crime|Thriller"/>
    <x v="2522"/>
    <s v="http://www.imdb.com/title/tt0111257/?ref_=fn_tt_tt_1"/>
    <s v="English"/>
    <s v="USA"/>
    <n v="25000000"/>
    <n v="1994"/>
    <n v="7.2"/>
    <s v="Action"/>
    <s v="Adventure"/>
    <s v="Crime"/>
    <s v="Thriller"/>
    <n v="0.59372761274160424"/>
    <n v="121248145"/>
    <n v="96248145"/>
    <n v="25000000"/>
  </r>
  <r>
    <s v="Clint Eastwood"/>
    <n v="138"/>
    <n v="90135191"/>
    <s v="Crime|Drama|Mystery|Thriller"/>
    <x v="2523"/>
    <s v="http://www.imdb.com/title/tt0327056/?ref_=fn_tt_tt_1"/>
    <s v="English"/>
    <s v="USA"/>
    <n v="25000000"/>
    <n v="2003"/>
    <n v="8"/>
    <s v="Crime"/>
    <s v="Drama"/>
    <s v="Mystery"/>
    <s v="Thriller"/>
    <n v="0.5941507922526319"/>
    <n v="90135191"/>
    <n v="65135191"/>
    <n v="25000000"/>
  </r>
  <r>
    <s v="Jason Reitman"/>
    <n v="108"/>
    <n v="83813460"/>
    <s v="Drama|Romance"/>
    <x v="2524"/>
    <s v="http://www.imdb.com/title/tt1193138/?ref_=fn_tt_tt_1"/>
    <s v="English"/>
    <s v="USA"/>
    <n v="25000000"/>
    <n v="2009"/>
    <n v="7.4"/>
    <s v="Drama"/>
    <s v="Romance"/>
    <m/>
    <m/>
    <n v="0.59435105449767445"/>
    <n v="83813460"/>
    <n v="58813460"/>
    <n v="25000000"/>
  </r>
  <r>
    <s v="Lee Toland Krieger"/>
    <n v="112"/>
    <n v="42478175"/>
    <s v="Drama|Fantasy|Romance"/>
    <x v="2525"/>
    <s v="http://www.imdb.com/title/tt1655441/?ref_=fn_tt_tt_1"/>
    <s v="English"/>
    <s v="USA"/>
    <n v="25000000"/>
    <n v="2015"/>
    <n v="7.2"/>
    <s v="Drama"/>
    <s v="Fantasy"/>
    <s v="Romance"/>
    <m/>
    <n v="0.59451183023729881"/>
    <n v="42478175"/>
    <n v="17478175"/>
    <n v="25000000"/>
  </r>
  <r>
    <s v="Frank Oz"/>
    <n v="102"/>
    <n v="38747385"/>
    <s v="Comedy|Horror|Musical|Sci-Fi"/>
    <x v="2526"/>
    <s v="http://www.imdb.com/title/tt0091419/?ref_=fn_tt_tt_1"/>
    <s v="English"/>
    <s v="USA"/>
    <n v="25000000"/>
    <n v="1986"/>
    <n v="6.9"/>
    <s v="Comedy"/>
    <s v="Horror"/>
    <s v="Musical"/>
    <s v="Sci-Fi"/>
    <n v="0.59445937642100211"/>
    <n v="38747385"/>
    <n v="13747385"/>
    <n v="25000000"/>
  </r>
  <r>
    <s v="Kevin Hooks"/>
    <n v="105"/>
    <n v="17100000"/>
    <s v="Action|Adventure|Crime|Drama|Romance"/>
    <x v="2527"/>
    <s v="http://www.imdb.com/title/tt0116320/?ref_=fn_tt_tt_1"/>
    <s v="English"/>
    <s v="USA"/>
    <n v="25000000"/>
    <n v="1996"/>
    <n v="5.3"/>
    <s v="Action"/>
    <s v="Adventure"/>
    <s v="Crime"/>
    <s v="Drama"/>
    <n v="0.59439158363589251"/>
    <n v="17100000"/>
    <n v="-7900000"/>
    <n v="25000000"/>
  </r>
  <r>
    <s v="Nick Hamm"/>
    <n v="102"/>
    <n v="14334645"/>
    <s v="Drama|Horror|Sci-Fi|Thriller"/>
    <x v="2528"/>
    <s v="http://www.imdb.com/title/tt0335121/?ref_=fn_tt_tt_1"/>
    <s v="English"/>
    <s v="USA"/>
    <n v="25000000"/>
    <n v="2004"/>
    <n v="4.8"/>
    <s v="Drama"/>
    <s v="Horror"/>
    <s v="Sci-Fi"/>
    <s v="Thriller"/>
    <n v="0.59424812016129336"/>
    <n v="14334645"/>
    <n v="-10665355"/>
    <n v="25000000"/>
  </r>
  <r>
    <s v="Neil Jordan"/>
    <n v="109"/>
    <n v="3517797"/>
    <s v="Action|Crime|Drama|Romance|Thriller"/>
    <x v="2529"/>
    <s v="http://www.imdb.com/title/tt0281820/?ref_=fn_tt_tt_1"/>
    <s v="English"/>
    <s v="France"/>
    <n v="25000000"/>
    <n v="2002"/>
    <n v="6.6"/>
    <s v="Action"/>
    <s v="Crime"/>
    <s v="Drama"/>
    <s v="Romance"/>
    <n v="0.59409634621938767"/>
    <n v="3517797"/>
    <n v="-21482203"/>
    <n v="25000000"/>
  </r>
  <r>
    <s v="Todd Graff"/>
    <n v="118"/>
    <n v="30920167"/>
    <s v="Comedy|Music"/>
    <x v="2530"/>
    <s v="http://www.imdb.com/title/tt1710396/?ref_=fn_tt_tt_1"/>
    <s v="English"/>
    <s v="USA"/>
    <n v="25000000"/>
    <n v="2012"/>
    <n v="5.7"/>
    <s v="Comedy"/>
    <s v="Music"/>
    <m/>
    <m/>
    <n v="0.5939162648173627"/>
    <n v="30920167"/>
    <n v="5920167"/>
    <n v="25000000"/>
  </r>
  <r>
    <s v="Walter Murch"/>
    <n v="109"/>
    <m/>
    <s v="Adventure|Family|Fantasy|Horror|Mystery"/>
    <x v="2531"/>
    <s v="http://www.imdb.com/title/tt0089908/?ref_=fn_tt_tt_1"/>
    <s v="English"/>
    <s v="UK"/>
    <n v="25000000"/>
    <n v="1985"/>
    <n v="6.7"/>
    <s v="Adventure"/>
    <s v="Family"/>
    <s v="Fantasy"/>
    <s v="Horror"/>
    <n v="0.59381778105002236"/>
    <n v="25035665"/>
    <n v="35665"/>
    <n v="25000000"/>
  </r>
  <r>
    <s v="Barry Levinson"/>
    <n v="104"/>
    <n v="1089365"/>
    <s v="Comedy|Drama"/>
    <x v="2532"/>
    <s v="http://www.imdb.com/title/tt0486674/?ref_=fn_tt_tt_1"/>
    <s v="English"/>
    <s v="USA"/>
    <n v="25000000"/>
    <n v="2008"/>
    <n v="5.7"/>
    <s v="Comedy"/>
    <s v="Drama"/>
    <m/>
    <m/>
    <n v="0.59381778105002236"/>
    <n v="1089365"/>
    <n v="-23910635"/>
    <n v="25000000"/>
  </r>
  <r>
    <s v="John Madden"/>
    <n v="123"/>
    <n v="100241322"/>
    <s v="Comedy|Drama|Romance"/>
    <x v="2533"/>
    <s v="http://www.imdb.com/title/tt0138097/?ref_=fn_tt_tt_1"/>
    <s v="English"/>
    <s v="USA"/>
    <n v="25000000"/>
    <n v="1998"/>
    <n v="7.2"/>
    <s v="Comedy"/>
    <s v="Drama"/>
    <s v="Romance"/>
    <m/>
    <n v="0.59363154303683241"/>
    <n v="100241322"/>
    <n v="75241322"/>
    <n v="25000000"/>
  </r>
  <r>
    <s v="Chris Columbus"/>
    <n v="125"/>
    <n v="219200000"/>
    <s v="Comedy|Drama|Family|Romance"/>
    <x v="2534"/>
    <s v="http://www.imdb.com/title/tt0107614/?ref_=fn_tt_tt_1"/>
    <s v="English"/>
    <s v="USA"/>
    <n v="25000000"/>
    <n v="1993"/>
    <n v="6.9"/>
    <s v="Comedy"/>
    <s v="Drama"/>
    <s v="Family"/>
    <s v="Romance"/>
    <n v="0.59390058773494259"/>
    <n v="219200000"/>
    <n v="194200000"/>
    <n v="25000000"/>
  </r>
  <r>
    <s v="Barry Levinson"/>
    <n v="133"/>
    <n v="172825435"/>
    <s v="Drama"/>
    <x v="2535"/>
    <s v="http://www.imdb.com/title/tt0095953/?ref_=fn_tt_tt_1"/>
    <s v="English"/>
    <s v="USA"/>
    <n v="25000000"/>
    <n v="1988"/>
    <n v="8"/>
    <s v="Drama"/>
    <m/>
    <m/>
    <m/>
    <n v="0.59533871576496533"/>
    <n v="172825435"/>
    <n v="147825435"/>
    <n v="25000000"/>
  </r>
  <r>
    <s v="Pierre Morel"/>
    <n v="93"/>
    <n v="145000989"/>
    <s v="Action|Thriller"/>
    <x v="2536"/>
    <s v="http://www.imdb.com/title/tt0936501/?ref_=fn_tt_tt_1"/>
    <s v="English"/>
    <s v="France"/>
    <n v="25000000"/>
    <n v="2008"/>
    <n v="7.9"/>
    <s v="Action"/>
    <s v="Thriller"/>
    <m/>
    <m/>
    <n v="0.59624338899351237"/>
    <n v="145000989"/>
    <n v="120000989"/>
    <n v="25000000"/>
  </r>
  <r>
    <s v="Mick Jackson"/>
    <n v="129"/>
    <n v="121945720"/>
    <s v="Action|Drama|Music|Romance"/>
    <x v="2537"/>
    <s v="http://www.imdb.com/title/tt0103855/?ref_=fn_tt_tt_1"/>
    <s v="English"/>
    <s v="USA"/>
    <n v="25000000"/>
    <n v="1992"/>
    <n v="6.1"/>
    <s v="Action"/>
    <s v="Drama"/>
    <s v="Music"/>
    <s v="Romance"/>
    <n v="0.5968766160979837"/>
    <n v="121945720"/>
    <n v="96945720"/>
    <n v="25000000"/>
  </r>
  <r>
    <s v="Tate Taylor"/>
    <n v="146"/>
    <n v="169705587"/>
    <s v="Drama"/>
    <x v="2538"/>
    <s v="http://www.imdb.com/title/tt1454029/?ref_=fn_tt_tt_1"/>
    <s v="English"/>
    <s v="USA"/>
    <n v="25000000"/>
    <n v="2011"/>
    <n v="8.1"/>
    <s v="Drama"/>
    <m/>
    <m/>
    <m/>
    <n v="0.5973124960006293"/>
    <n v="169705587"/>
    <n v="144705587"/>
    <n v="25000000"/>
  </r>
  <r>
    <s v="Matt Reeves"/>
    <n v="85"/>
    <n v="80034302"/>
    <s v="Action|Adventure|Horror|Sci-Fi"/>
    <x v="2539"/>
    <s v="http://www.imdb.com/title/tt1060277/?ref_=fn_tt_tt_1"/>
    <s v="English"/>
    <s v="USA"/>
    <n v="25000000"/>
    <n v="2008"/>
    <n v="7"/>
    <s v="Action"/>
    <s v="Adventure"/>
    <s v="Horror"/>
    <s v="Sci-Fi"/>
    <n v="0.59818935663662987"/>
    <n v="80034302"/>
    <n v="55034302"/>
    <n v="25000000"/>
  </r>
  <r>
    <s v="Michael Pressman"/>
    <n v="88"/>
    <n v="78656813"/>
    <s v="Action|Adventure|Comedy|Family|Sci-Fi"/>
    <x v="2540"/>
    <s v="http://www.imdb.com/title/tt0103060/?ref_=fn_tt_tt_1"/>
    <s v="English"/>
    <s v="USA"/>
    <n v="25000000"/>
    <n v="1991"/>
    <n v="6"/>
    <s v="Action"/>
    <s v="Adventure"/>
    <s v="Comedy"/>
    <s v="Family"/>
    <n v="0.59833117357408827"/>
    <n v="78656813"/>
    <n v="53656813"/>
    <n v="25000000"/>
  </r>
  <r>
    <s v="Brian De Palma"/>
    <n v="119"/>
    <n v="76270454"/>
    <s v="Crime|Drama|Thriller"/>
    <x v="2541"/>
    <s v="http://www.imdb.com/title/tt0094226/?ref_=fn_tt_tt_1"/>
    <s v="English"/>
    <s v="USA"/>
    <n v="25000000"/>
    <n v="1987"/>
    <n v="7.9"/>
    <s v="Crime"/>
    <s v="Drama"/>
    <s v="Thriller"/>
    <m/>
    <n v="0.59846494341295187"/>
    <n v="76270454"/>
    <n v="51270454"/>
    <n v="25000000"/>
  </r>
  <r>
    <s v="Ethan Coen"/>
    <n v="122"/>
    <n v="74273505"/>
    <s v="Crime|Drama|Thriller"/>
    <x v="2542"/>
    <s v="http://www.imdb.com/title/tt0477348/?ref_=fn_tt_tt_1"/>
    <s v="English"/>
    <s v="USA"/>
    <n v="25000000"/>
    <n v="2007"/>
    <n v="8.1"/>
    <s v="Crime"/>
    <s v="Drama"/>
    <s v="Thriller"/>
    <m/>
    <n v="0.59858478687014471"/>
    <n v="74273505"/>
    <n v="49273505"/>
    <n v="25000000"/>
  </r>
  <r>
    <s v="Tim Story"/>
    <n v="99"/>
    <n v="134141530"/>
    <s v="Action|Comedy|Crime|Romance"/>
    <x v="2543"/>
    <s v="http://www.imdb.com/title/tt1408253/?ref_=fn_tt_tt_1"/>
    <s v="English"/>
    <s v="USA"/>
    <n v="25000000"/>
    <n v="2014"/>
    <n v="6.2"/>
    <s v="Action"/>
    <s v="Comedy"/>
    <s v="Crime"/>
    <s v="Romance"/>
    <n v="0.59869319619687156"/>
    <n v="134141530"/>
    <n v="109141530"/>
    <n v="25000000"/>
  </r>
  <r>
    <s v="Lasse HallstrÃ¶m"/>
    <n v="121"/>
    <n v="71309760"/>
    <s v="Drama|Romance"/>
    <x v="2544"/>
    <s v="http://www.imdb.com/title/tt0241303/?ref_=fn_tt_tt_1"/>
    <s v="English"/>
    <s v="UK"/>
    <n v="25000000"/>
    <n v="2000"/>
    <n v="7.3"/>
    <s v="Drama"/>
    <s v="Romance"/>
    <m/>
    <m/>
    <n v="0.59923507150200961"/>
    <n v="71309760"/>
    <n v="46309760"/>
    <n v="25000000"/>
  </r>
  <r>
    <s v="Andy Fickman"/>
    <n v="105"/>
    <n v="77264926"/>
    <s v="Comedy|Family"/>
    <x v="2545"/>
    <s v="http://www.imdb.com/title/tt1047540/?ref_=fn_tt_tt_1"/>
    <s v="English"/>
    <s v="USA"/>
    <n v="25000000"/>
    <n v="2012"/>
    <n v="6.1"/>
    <s v="Comedy"/>
    <s v="Family"/>
    <m/>
    <m/>
    <n v="0.5993271915631464"/>
    <n v="77264926"/>
    <n v="52264926"/>
    <n v="25000000"/>
  </r>
  <r>
    <s v="Ivan Reitman"/>
    <n v="108"/>
    <n v="70625986"/>
    <s v="Comedy|Romance"/>
    <x v="2546"/>
    <s v="http://www.imdb.com/title/tt1411238/?ref_=fn_tt_tt_1"/>
    <s v="English"/>
    <s v="USA"/>
    <n v="25000000"/>
    <n v="2011"/>
    <n v="6.2"/>
    <s v="Comedy"/>
    <s v="Romance"/>
    <m/>
    <m/>
    <n v="0.59945402203637432"/>
    <n v="70625986"/>
    <n v="45625986"/>
    <n v="25000000"/>
  </r>
  <r>
    <s v="George P. Cosmatos"/>
    <n v="134"/>
    <n v="56505065"/>
    <s v="Action|Biography|Drama|History|Romance|Western"/>
    <x v="2547"/>
    <s v="http://www.imdb.com/title/tt0108358/?ref_=fn_tt_tt_1"/>
    <s v="English"/>
    <s v="USA"/>
    <n v="25000000"/>
    <n v="1993"/>
    <n v="7.8"/>
    <s v="Action"/>
    <s v="Biography"/>
    <s v="Drama"/>
    <s v="History"/>
    <n v="0.59954265090334735"/>
    <n v="56505065"/>
    <n v="31505065"/>
    <n v="25000000"/>
  </r>
  <r>
    <s v="Andrzej Bartkowiak"/>
    <n v="115"/>
    <n v="55973336"/>
    <s v="Action|Crime|Thriller"/>
    <x v="2548"/>
    <s v="http://www.imdb.com/title/tt0165929/?ref_=fn_tt_tt_1"/>
    <s v="English"/>
    <s v="USA"/>
    <n v="25000000"/>
    <n v="2000"/>
    <n v="6.1"/>
    <s v="Action"/>
    <s v="Crime"/>
    <s v="Thriller"/>
    <m/>
    <n v="0.59955675188385382"/>
    <n v="55973336"/>
    <n v="30973336"/>
    <n v="25000000"/>
  </r>
  <r>
    <s v="James Wong"/>
    <n v="86"/>
    <n v="54098051"/>
    <s v="Horror"/>
    <x v="2549"/>
    <s v="http://www.imdb.com/title/tt0414982/?ref_=fn_tt_tt_1"/>
    <s v="English"/>
    <s v="Germany"/>
    <n v="25000000"/>
    <n v="2006"/>
    <n v="5.8"/>
    <s v="Horror"/>
    <m/>
    <m/>
    <m/>
    <n v="0.5995682739296897"/>
    <n v="54098051"/>
    <n v="29098051"/>
    <n v="25000000"/>
  </r>
  <r>
    <s v="Scott Hicks"/>
    <n v="101"/>
    <n v="60443237"/>
    <s v="Drama|Romance"/>
    <x v="2550"/>
    <s v="http://www.imdb.com/title/tt1327194/?ref_=fn_tt_tt_1"/>
    <s v="English"/>
    <s v="USA"/>
    <n v="25000000"/>
    <n v="2012"/>
    <n v="6.5"/>
    <s v="Drama"/>
    <s v="Romance"/>
    <m/>
    <m/>
    <n v="0.59957067889189797"/>
    <n v="60443237"/>
    <n v="35443237"/>
    <n v="25000000"/>
  </r>
  <r>
    <s v="Marc Forster"/>
    <n v="101"/>
    <n v="51676606"/>
    <s v="Biography|Drama|Family"/>
    <x v="2551"/>
    <s v="http://www.imdb.com/title/tt0308644/?ref_=fn_tt_tt_1"/>
    <s v="English"/>
    <s v="USA"/>
    <n v="25000000"/>
    <n v="2004"/>
    <n v="7.8"/>
    <s v="Biography"/>
    <s v="Drama"/>
    <s v="Family"/>
    <m/>
    <n v="0.59960481837993251"/>
    <n v="51676606"/>
    <n v="26676606"/>
    <n v="25000000"/>
  </r>
  <r>
    <s v="Tyler Perry"/>
    <n v="100"/>
    <n v="52528330"/>
    <s v="Comedy|Drama"/>
    <x v="2552"/>
    <s v="http://www.imdb.com/title/tt2609758/?ref_=fn_tt_tt_1"/>
    <s v="English"/>
    <s v="USA"/>
    <n v="25000000"/>
    <n v="2013"/>
    <n v="4.7"/>
    <s v="Comedy"/>
    <s v="Drama"/>
    <m/>
    <m/>
    <n v="0.59959570930518735"/>
    <n v="52528330"/>
    <n v="27528330"/>
    <n v="25000000"/>
  </r>
  <r>
    <s v="Joe Carnahan"/>
    <n v="117"/>
    <n v="51533608"/>
    <s v="Action|Adventure|Drama|Thriller"/>
    <x v="2553"/>
    <s v="http://www.imdb.com/title/tt1601913/?ref_=fn_tt_tt_1"/>
    <s v="English"/>
    <s v="USA"/>
    <n v="25000000"/>
    <n v="2011"/>
    <n v="6.8"/>
    <s v="Action"/>
    <s v="Adventure"/>
    <s v="Drama"/>
    <s v="Thriller"/>
    <n v="0.59959065850716808"/>
    <n v="51533608"/>
    <n v="26533608"/>
    <n v="25000000"/>
  </r>
  <r>
    <s v="Martin Scorsese"/>
    <n v="146"/>
    <n v="46836394"/>
    <s v="Biography|Crime|Drama"/>
    <x v="2554"/>
    <s v="http://www.imdb.com/title/tt0099685/?ref_=fn_tt_tt_1"/>
    <s v="English"/>
    <s v="USA"/>
    <n v="25000000"/>
    <n v="1990"/>
    <n v="8.6999999999999993"/>
    <s v="Biography"/>
    <s v="Crime"/>
    <s v="Drama"/>
    <m/>
    <n v="0.599580892824782"/>
    <n v="46836394"/>
    <n v="21836394"/>
    <n v="25000000"/>
  </r>
  <r>
    <s v="Kirk Jones"/>
    <n v="97"/>
    <n v="47124400"/>
    <s v="Comedy|Family|Fantasy"/>
    <x v="2555"/>
    <s v="http://www.imdb.com/title/tt0396752/?ref_=fn_tt_tt_1"/>
    <s v="English"/>
    <s v="USA"/>
    <n v="25000000"/>
    <n v="2005"/>
    <n v="6.6"/>
    <s v="Comedy"/>
    <s v="Family"/>
    <s v="Fantasy"/>
    <m/>
    <n v="0.59954942568407665"/>
    <n v="47124400"/>
    <n v="22124400"/>
    <n v="25000000"/>
  </r>
  <r>
    <s v="Brian De Palma"/>
    <n v="142"/>
    <n v="44700000"/>
    <s v="Crime|Drama"/>
    <x v="2556"/>
    <s v="http://www.imdb.com/title/tt0086250/?ref_=fn_tt_tt_1"/>
    <s v="English"/>
    <s v="USA"/>
    <n v="25000000"/>
    <n v="1983"/>
    <n v="8.3000000000000007"/>
    <s v="Crime"/>
    <s v="Drama"/>
    <m/>
    <m/>
    <n v="0.59951922948514713"/>
    <n v="44700000"/>
    <n v="19700000"/>
    <n v="25000000"/>
  </r>
  <r>
    <s v="Steve Oedekerk"/>
    <n v="98"/>
    <n v="44455658"/>
    <s v="Action|Adventure|Comedy|Crime"/>
    <x v="2557"/>
    <s v="http://www.imdb.com/title/tt0119807/?ref_=fn_tt_tt_1"/>
    <s v="English"/>
    <s v="USA"/>
    <n v="25000000"/>
    <n v="1997"/>
    <n v="6.7"/>
    <s v="Action"/>
    <s v="Adventure"/>
    <s v="Comedy"/>
    <s v="Crime"/>
    <n v="0.59947816510274743"/>
    <n v="44455658"/>
    <n v="19455658"/>
    <n v="25000000"/>
  </r>
  <r>
    <s v="Baltasar KormÃ¡kur"/>
    <n v="109"/>
    <n v="66489425"/>
    <s v="Action|Crime|Drama|Thriller"/>
    <x v="2558"/>
    <s v="http://www.imdb.com/title/tt1524137/?ref_=fn_tt_tt_1"/>
    <s v="English"/>
    <s v="USA"/>
    <n v="25000000"/>
    <n v="2012"/>
    <n v="6.5"/>
    <s v="Action"/>
    <s v="Crime"/>
    <s v="Drama"/>
    <s v="Thriller"/>
    <n v="0.5994359752120948"/>
    <n v="66489425"/>
    <n v="41489425"/>
    <n v="25000000"/>
  </r>
  <r>
    <s v="Brett Ratner"/>
    <n v="97"/>
    <n v="41067398"/>
    <s v="Action|Comedy|Crime|Thriller"/>
    <x v="2559"/>
    <s v="http://www.imdb.com/title/tt0119695/?ref_=fn_tt_tt_1"/>
    <s v="English"/>
    <s v="USA"/>
    <n v="25000000"/>
    <n v="1997"/>
    <n v="6.1"/>
    <s v="Action"/>
    <s v="Comedy"/>
    <s v="Crime"/>
    <s v="Thriller"/>
    <n v="0.59950263559741823"/>
    <n v="41067398"/>
    <n v="16067398"/>
    <n v="25000000"/>
  </r>
  <r>
    <s v="Paul Thomas Anderson"/>
    <n v="158"/>
    <n v="40218903"/>
    <s v="Drama"/>
    <x v="2560"/>
    <s v="http://www.imdb.com/title/tt0469494/?ref_=fn_tt_tt_1"/>
    <s v="English"/>
    <s v="USA"/>
    <n v="25000000"/>
    <n v="2007"/>
    <n v="8.1"/>
    <s v="Drama"/>
    <m/>
    <m/>
    <m/>
    <n v="0.59944576120971016"/>
    <n v="40218903"/>
    <n v="15218903"/>
    <n v="25000000"/>
  </r>
  <r>
    <s v="Cathy Malkasian"/>
    <n v="85"/>
    <n v="39880476"/>
    <s v="Adventure|Animation|Comedy|Family|Fantasy"/>
    <x v="2561"/>
    <s v="http://www.imdb.com/title/tt0282120/?ref_=fn_tt_tt_1"/>
    <s v="English"/>
    <s v="USA"/>
    <n v="25000000"/>
    <n v="2002"/>
    <n v="5.2"/>
    <s v="Adventure"/>
    <s v="Animation"/>
    <s v="Comedy"/>
    <s v="Family"/>
    <n v="0.59938521862792937"/>
    <n v="39880476"/>
    <n v="14880476"/>
    <n v="25000000"/>
  </r>
  <r>
    <s v="John Eng"/>
    <n v="80"/>
    <n v="39399750"/>
    <s v="Adventure|Animation|Comedy|Family|Fantasy|Musical"/>
    <x v="2562"/>
    <s v="http://www.imdb.com/title/tt0337711/?ref_=fn_tt_tt_1"/>
    <s v="English"/>
    <s v="USA"/>
    <n v="25000000"/>
    <n v="2003"/>
    <n v="5.6"/>
    <s v="Adventure"/>
    <s v="Animation"/>
    <s v="Comedy"/>
    <s v="Family"/>
    <n v="0.59932316795186413"/>
    <n v="39399750"/>
    <n v="14399750"/>
    <n v="25000000"/>
  </r>
  <r>
    <s v="Malcolm D. Lee"/>
    <n v="86"/>
    <n v="38230435"/>
    <s v="Action|Comedy"/>
    <x v="2563"/>
    <s v="http://www.imdb.com/title/tt0279493/?ref_=fn_tt_tt_1"/>
    <s v="English"/>
    <s v="USA"/>
    <n v="25000000"/>
    <n v="2002"/>
    <n v="5.8"/>
    <s v="Action"/>
    <s v="Comedy"/>
    <m/>
    <m/>
    <n v="0.59925901516559943"/>
    <n v="38230435"/>
    <n v="13230435"/>
    <n v="25000000"/>
  </r>
  <r>
    <s v="Ken Kwapis"/>
    <n v="119"/>
    <n v="39008741"/>
    <s v="Comedy|Drama|Family|Romance"/>
    <x v="2564"/>
    <s v="http://www.imdb.com/title/tt0403508/?ref_=fn_tt_tt_1"/>
    <s v="English"/>
    <s v="USA"/>
    <n v="25000000"/>
    <n v="2005"/>
    <n v="6.6"/>
    <s v="Comedy"/>
    <s v="Drama"/>
    <s v="Family"/>
    <s v="Romance"/>
    <n v="0.59918991190733617"/>
    <n v="39008741"/>
    <n v="14008741"/>
    <n v="25000000"/>
  </r>
  <r>
    <s v="Chris Nahon"/>
    <n v="98"/>
    <n v="36833473"/>
    <s v="Action|Crime|Drama|Thriller"/>
    <x v="2565"/>
    <s v="http://www.imdb.com/title/tt0271027/?ref_=fn_tt_tt_1"/>
    <s v="English"/>
    <s v="France"/>
    <n v="25000000"/>
    <n v="2001"/>
    <n v="6.6"/>
    <s v="Action"/>
    <s v="Crime"/>
    <s v="Drama"/>
    <s v="Thriller"/>
    <n v="0.59912393807541153"/>
    <n v="36833473"/>
    <n v="11833473"/>
    <n v="25000000"/>
  </r>
  <r>
    <s v="Fred Wolf"/>
    <n v="97"/>
    <n v="48237389"/>
    <s v="Comedy|Romance"/>
    <x v="2566"/>
    <s v="http://www.imdb.com/title/tt0852713/?ref_=fn_tt_tt_1"/>
    <s v="English"/>
    <s v="USA"/>
    <n v="25000000"/>
    <n v="2008"/>
    <n v="5.5"/>
    <s v="Comedy"/>
    <s v="Romance"/>
    <m/>
    <m/>
    <n v="0.59904890641644537"/>
    <n v="48237389"/>
    <n v="23237389"/>
    <n v="25000000"/>
  </r>
  <r>
    <s v="Craig Gillespie"/>
    <n v="124"/>
    <n v="36447959"/>
    <s v="Biography|Drama|Sport"/>
    <x v="2567"/>
    <s v="http://www.imdb.com/title/tt1647668/?ref_=fn_tt_tt_1"/>
    <s v="English"/>
    <s v="USA"/>
    <n v="25000000"/>
    <n v="2014"/>
    <n v="7"/>
    <s v="Biography"/>
    <s v="Drama"/>
    <s v="Sport"/>
    <m/>
    <n v="0.59902334760183595"/>
    <n v="36447959"/>
    <n v="11447959"/>
    <n v="25000000"/>
  </r>
  <r>
    <s v="Phillip Noyce"/>
    <n v="97"/>
    <n v="45089048"/>
    <s v="Drama|Romance|Sci-Fi"/>
    <x v="2568"/>
    <s v="http://www.imdb.com/title/tt0435651/?ref_=fn_tt_tt_1"/>
    <s v="English"/>
    <s v="South Africa"/>
    <n v="25000000"/>
    <n v="2014"/>
    <n v="6.5"/>
    <s v="Drama"/>
    <s v="Romance"/>
    <s v="Sci-Fi"/>
    <m/>
    <n v="0.59894656916551203"/>
    <n v="45089048"/>
    <n v="20089048"/>
    <n v="25000000"/>
  </r>
  <r>
    <s v="Mark Helfrich"/>
    <n v="101"/>
    <n v="35000629"/>
    <s v="Comedy|Romance"/>
    <x v="2569"/>
    <s v="http://www.imdb.com/title/tt0452625/?ref_=fn_tt_tt_1"/>
    <s v="English"/>
    <s v="USA"/>
    <n v="25000000"/>
    <n v="2007"/>
    <n v="5.6"/>
    <s v="Comedy"/>
    <s v="Romance"/>
    <m/>
    <m/>
    <n v="0.5989065777795618"/>
    <n v="35000629"/>
    <n v="10000629"/>
    <n v="25000000"/>
  </r>
  <r>
    <s v="Stephen Daldry"/>
    <n v="114"/>
    <n v="41597830"/>
    <s v="Drama|Romance"/>
    <x v="2570"/>
    <s v="http://www.imdb.com/title/tt0274558/?ref_=fn_tt_tt_1"/>
    <s v="English"/>
    <s v="USA"/>
    <n v="25000000"/>
    <n v="2002"/>
    <n v="7.6"/>
    <s v="Drama"/>
    <s v="Romance"/>
    <m/>
    <m/>
    <n v="0.59882376888455235"/>
    <n v="41597830"/>
    <n v="16597830"/>
    <n v="25000000"/>
  </r>
  <r>
    <s v="Steve Bendelack"/>
    <n v="90"/>
    <n v="32553210"/>
    <s v="Comedy|Family"/>
    <x v="2571"/>
    <s v="http://www.imdb.com/title/tt0453451/?ref_=fn_tt_tt_1"/>
    <s v="English"/>
    <s v="UK"/>
    <n v="25000000"/>
    <n v="2007"/>
    <n v="6.3"/>
    <s v="Comedy"/>
    <s v="Family"/>
    <m/>
    <m/>
    <n v="0.59876827060730398"/>
    <n v="32553210"/>
    <n v="7553210"/>
    <n v="25000000"/>
  </r>
  <r>
    <s v="Dwight H. Little"/>
    <n v="97"/>
    <n v="31526393"/>
    <s v="Action|Adventure|Horror|Thriller"/>
    <x v="2572"/>
    <s v="http://www.imdb.com/title/tt0366174/?ref_=fn_tt_tt_1"/>
    <s v="English"/>
    <s v="USA"/>
    <n v="25000000"/>
    <n v="2004"/>
    <n v="4.5999999999999996"/>
    <s v="Action"/>
    <s v="Adventure"/>
    <s v="Horror"/>
    <s v="Thriller"/>
    <n v="0.59867557882223821"/>
    <n v="31526393"/>
    <n v="6526393"/>
    <n v="25000000"/>
  </r>
  <r>
    <s v="Shekhar Kapur"/>
    <n v="124"/>
    <n v="30012990"/>
    <s v="Biography|Drama|History"/>
    <x v="2573"/>
    <s v="http://www.imdb.com/title/tt0127536/?ref_=fn_tt_tt_1"/>
    <s v="English"/>
    <s v="UK"/>
    <n v="25000000"/>
    <n v="1998"/>
    <n v="7.5"/>
    <s v="Biography"/>
    <s v="Drama"/>
    <s v="History"/>
    <m/>
    <n v="0.59857877073603238"/>
    <n v="30012990"/>
    <n v="5012990"/>
    <n v="25000000"/>
  </r>
  <r>
    <s v="Ronny Yu"/>
    <n v="89"/>
    <n v="32368960"/>
    <s v="Comedy|Fantasy|Horror|Romance"/>
    <x v="2574"/>
    <s v="http://www.imdb.com/title/tt0144120/?ref_=fn_tt_tt_1"/>
    <s v="English"/>
    <s v="Canada"/>
    <n v="25000000"/>
    <n v="1998"/>
    <n v="5.3"/>
    <s v="Comedy"/>
    <s v="Fantasy"/>
    <s v="Horror"/>
    <s v="Romance"/>
    <n v="0.59847604449561687"/>
    <n v="32368960"/>
    <n v="7368960"/>
    <n v="25000000"/>
  </r>
  <r>
    <s v="Richard Fleischer"/>
    <n v="160"/>
    <n v="14500000"/>
    <s v="Action|Drama|History|War"/>
    <x v="2575"/>
    <s v="http://www.imdb.com/title/tt0066473/?ref_=fn_tt_tt_1"/>
    <s v="English"/>
    <s v="Japan"/>
    <n v="25000000"/>
    <n v="1970"/>
    <n v="7.5"/>
    <s v="Action"/>
    <s v="Drama"/>
    <s v="History"/>
    <s v="War"/>
    <n v="0.59838217386693981"/>
    <n v="14500000"/>
    <n v="-10500000"/>
    <n v="25000000"/>
  </r>
  <r>
    <s v="Bob Spiers"/>
    <n v="93"/>
    <n v="29247405"/>
    <s v="Comedy|Family|Music"/>
    <x v="2576"/>
    <s v="http://www.imdb.com/title/tt0120185/?ref_=fn_tt_tt_1"/>
    <s v="English"/>
    <s v="UK"/>
    <n v="25000000"/>
    <n v="1997"/>
    <n v="3.3"/>
    <s v="Comedy"/>
    <s v="Family"/>
    <s v="Music"/>
    <m/>
    <n v="0.5982263408201014"/>
    <n v="29247405"/>
    <n v="4247405"/>
    <n v="25000000"/>
  </r>
  <r>
    <s v="Damien Dante Wayans"/>
    <n v="88"/>
    <n v="25615792"/>
    <s v="Action|Comedy|Music"/>
    <x v="2577"/>
    <s v="http://www.imdb.com/title/tt1153706/?ref_=fn_tt_tt_1"/>
    <s v="English"/>
    <s v="USA"/>
    <n v="25000000"/>
    <n v="2009"/>
    <n v="3.5"/>
    <s v="Action"/>
    <s v="Comedy"/>
    <s v="Music"/>
    <m/>
    <n v="0.59812016853866234"/>
    <n v="25615792"/>
    <n v="615792"/>
    <n v="25000000"/>
  </r>
  <r>
    <s v="Frank Darabont"/>
    <n v="142"/>
    <n v="28341469"/>
    <s v="Crime|Drama"/>
    <x v="2578"/>
    <s v="http://www.imdb.com/title/tt0111161/?ref_=fn_tt_tt_1"/>
    <s v="English"/>
    <s v="USA"/>
    <n v="25000000"/>
    <n v="1994"/>
    <n v="9.3000000000000007"/>
    <s v="Crime"/>
    <s v="Drama"/>
    <m/>
    <m/>
    <n v="0.59800052365108003"/>
    <n v="28341469"/>
    <n v="3341469"/>
    <n v="25000000"/>
  </r>
  <r>
    <s v="Rupert Wyatt"/>
    <n v="111"/>
    <n v="33631221"/>
    <s v="Crime|Drama|Thriller"/>
    <x v="2579"/>
    <s v="http://www.imdb.com/title/tt2039393/?ref_=fn_tt_tt_1"/>
    <s v="English"/>
    <s v="USA"/>
    <n v="25000000"/>
    <n v="2014"/>
    <n v="6"/>
    <s v="Crime"/>
    <s v="Drama"/>
    <s v="Thriller"/>
    <m/>
    <n v="0.59789060068533584"/>
    <n v="33631221"/>
    <n v="8631221"/>
    <n v="25000000"/>
  </r>
  <r>
    <s v="John Wells"/>
    <n v="121"/>
    <n v="37738400"/>
    <s v="Drama"/>
    <x v="2580"/>
    <s v="http://www.imdb.com/title/tt1322269/?ref_=fn_tt_tt_1"/>
    <s v="English"/>
    <s v="USA"/>
    <n v="25000000"/>
    <n v="2013"/>
    <n v="7.3"/>
    <s v="Drama"/>
    <m/>
    <m/>
    <m/>
    <n v="0.59780081135368701"/>
    <n v="37738400"/>
    <n v="12738400"/>
    <n v="25000000"/>
  </r>
  <r>
    <s v="Spike Lee"/>
    <n v="136"/>
    <n v="21554585"/>
    <s v="Drama|Sport"/>
    <x v="2581"/>
    <s v="http://www.imdb.com/title/tt0124718/?ref_=fn_tt_tt_1"/>
    <s v="English"/>
    <s v="USA"/>
    <n v="25000000"/>
    <n v="1998"/>
    <n v="6.9"/>
    <s v="Drama"/>
    <s v="Sport"/>
    <m/>
    <m/>
    <n v="0.59772760833351746"/>
    <n v="21554585"/>
    <n v="-3445415"/>
    <n v="25000000"/>
  </r>
  <r>
    <s v="Jeremy Leven"/>
    <n v="97"/>
    <n v="22200000"/>
    <s v="Comedy|Drama|Romance"/>
    <x v="2582"/>
    <s v="http://www.imdb.com/title/tt0112883/?ref_=fn_tt_tt_1"/>
    <s v="English"/>
    <s v="USA"/>
    <n v="25000000"/>
    <n v="1994"/>
    <n v="6.8"/>
    <s v="Comedy"/>
    <s v="Drama"/>
    <s v="Romance"/>
    <m/>
    <n v="0.597593045784374"/>
    <n v="22200000"/>
    <n v="-2800000"/>
    <n v="25000000"/>
  </r>
  <r>
    <s v="Lasse HallstrÃ¶m"/>
    <n v="108"/>
    <n v="80014842"/>
    <s v="Drama|Romance|War"/>
    <x v="2583"/>
    <s v="http://www.imdb.com/title/tt0989757/?ref_=fn_tt_tt_1"/>
    <s v="English"/>
    <s v="USA"/>
    <n v="25000000"/>
    <n v="2010"/>
    <n v="6.3"/>
    <s v="Drama"/>
    <s v="Romance"/>
    <s v="War"/>
    <m/>
    <n v="0.59746044273949217"/>
    <n v="80014842"/>
    <n v="55014842"/>
    <n v="25000000"/>
  </r>
  <r>
    <s v="Sylvain White"/>
    <n v="97"/>
    <n v="23527955"/>
    <s v="Action|Crime|Drama|Mystery|Thriller"/>
    <x v="2584"/>
    <s v="http://www.imdb.com/title/tt0480255/?ref_=fn_tt_tt_1"/>
    <s v="English"/>
    <s v="USA"/>
    <n v="25000000"/>
    <n v="2010"/>
    <n v="6.4"/>
    <s v="Action"/>
    <s v="Crime"/>
    <s v="Drama"/>
    <s v="Mystery"/>
    <n v="0.59760703399639004"/>
    <n v="23527955"/>
    <n v="-1472045"/>
    <n v="25000000"/>
  </r>
  <r>
    <s v="Troy Nixey"/>
    <n v="99"/>
    <n v="24042490"/>
    <s v="Fantasy|Horror|Thriller"/>
    <x v="2585"/>
    <s v="http://www.imdb.com/title/tt1270761/?ref_=fn_tt_tt_1"/>
    <s v="English"/>
    <s v="USA"/>
    <n v="25000000"/>
    <n v="2010"/>
    <n v="5.6"/>
    <s v="Fantasy"/>
    <s v="Horror"/>
    <s v="Thriller"/>
    <m/>
    <n v="0.59747879851891705"/>
    <n v="24042490"/>
    <n v="-957510"/>
    <n v="25000000"/>
  </r>
  <r>
    <s v="Philip G. Atwell"/>
    <n v="103"/>
    <n v="22466994"/>
    <s v="Action|Crime|Thriller"/>
    <x v="2586"/>
    <s v="http://www.imdb.com/title/tt0499556/?ref_=fn_tt_tt_1"/>
    <s v="English"/>
    <s v="USA"/>
    <n v="25000000"/>
    <n v="2007"/>
    <n v="6.3"/>
    <s v="Action"/>
    <s v="Crime"/>
    <s v="Thriller"/>
    <m/>
    <n v="0.59735214461430497"/>
    <n v="22466994"/>
    <n v="-2533006"/>
    <n v="25000000"/>
  </r>
  <r>
    <s v="Paul Thomas Anderson"/>
    <n v="95"/>
    <n v="17791031"/>
    <s v="Comedy|Drama|Romance|Thriller"/>
    <x v="2587"/>
    <s v="http://www.imdb.com/title/tt0272338/?ref_=fn_tt_tt_1"/>
    <s v="English"/>
    <s v="USA"/>
    <n v="25000000"/>
    <n v="2002"/>
    <n v="7.3"/>
    <s v="Comedy"/>
    <s v="Drama"/>
    <s v="Romance"/>
    <s v="Thriller"/>
    <n v="0.59721975924539028"/>
    <n v="17791031"/>
    <n v="-7208969"/>
    <n v="25000000"/>
  </r>
  <r>
    <s v="Jeff Schaffer"/>
    <n v="93"/>
    <n v="17718223"/>
    <s v="Comedy"/>
    <x v="2588"/>
    <s v="http://www.imdb.com/title/tt0356150/?ref_=fn_tt_tt_1"/>
    <s v="English"/>
    <s v="USA"/>
    <n v="25000000"/>
    <n v="2004"/>
    <n v="6.6"/>
    <s v="Comedy"/>
    <m/>
    <m/>
    <m/>
    <n v="0.59707148107165653"/>
    <n v="17718223"/>
    <n v="-7281777"/>
    <n v="25000000"/>
  </r>
  <r>
    <s v="James Bridges"/>
    <n v="107"/>
    <n v="16118077"/>
    <s v="Drama"/>
    <x v="2589"/>
    <s v="http://www.imdb.com/title/tt0094799/?ref_=fn_tt_tt_1"/>
    <s v="English"/>
    <s v="USA"/>
    <n v="25000000"/>
    <n v="1988"/>
    <n v="5.6"/>
    <s v="Drama"/>
    <m/>
    <m/>
    <m/>
    <n v="0.59692269036048107"/>
    <n v="16118077"/>
    <n v="-8881923"/>
    <n v="25000000"/>
  </r>
  <r>
    <s v="Steve Barron"/>
    <n v="90"/>
    <n v="15091542"/>
    <s v="Adventure|Family|Fantasy|Musical"/>
    <x v="2590"/>
    <s v="http://www.imdb.com/title/tt0115472/?ref_=fn_tt_tt_1"/>
    <s v="Italian"/>
    <s v="UK"/>
    <n v="25000000"/>
    <n v="1996"/>
    <n v="5.3"/>
    <s v="Adventure"/>
    <s v="Family"/>
    <s v="Fantasy"/>
    <s v="Musical"/>
    <n v="0.5967685004049823"/>
    <n v="15091542"/>
    <n v="-9908458"/>
    <n v="25000000"/>
  </r>
  <r>
    <s v="John Schlesinger"/>
    <n v="99"/>
    <n v="14983572"/>
    <s v="Comedy|Drama|Romance"/>
    <x v="2591"/>
    <s v="http://www.imdb.com/title/tt0156841/?ref_=fn_tt_tt_1"/>
    <s v="English"/>
    <s v="USA"/>
    <n v="25000000"/>
    <n v="2000"/>
    <n v="4.7"/>
    <s v="Comedy"/>
    <s v="Drama"/>
    <s v="Romance"/>
    <m/>
    <n v="0.59661079437880848"/>
    <n v="14983572"/>
    <n v="-10016428"/>
    <n v="25000000"/>
  </r>
  <r>
    <s v="Wes Craven"/>
    <n v="107"/>
    <n v="14637490"/>
    <s v="Horror|Mystery|Thriller"/>
    <x v="2592"/>
    <s v="http://www.imdb.com/title/tt0872230/?ref_=fn_tt_tt_1"/>
    <s v="English"/>
    <s v="USA"/>
    <n v="25000000"/>
    <n v="2010"/>
    <n v="4.8"/>
    <s v="Horror"/>
    <s v="Mystery"/>
    <s v="Thriller"/>
    <m/>
    <n v="0.5964524505706037"/>
    <n v="14637490"/>
    <n v="-10362510"/>
    <n v="25000000"/>
  </r>
  <r>
    <s v="Luke Greenfield"/>
    <n v="110"/>
    <n v="14589444"/>
    <s v="Comedy|Drama|Romance"/>
    <x v="2593"/>
    <s v="http://www.imdb.com/title/tt0265208/?ref_=fn_tt_tt_1"/>
    <s v="English"/>
    <s v="USA"/>
    <n v="25000000"/>
    <n v="2004"/>
    <n v="6.8"/>
    <s v="Comedy"/>
    <s v="Drama"/>
    <s v="Romance"/>
    <m/>
    <n v="0.59629272739495853"/>
    <n v="14589444"/>
    <n v="-10410556"/>
    <n v="25000000"/>
  </r>
  <r>
    <s v="Ringo Lam"/>
    <n v="101"/>
    <n v="14095303"/>
    <s v="Action|Crime|Mystery|Romance|Thriller"/>
    <x v="2594"/>
    <s v="http://www.imdb.com/title/tt0117011/?ref_=fn_tt_tt_1"/>
    <s v="English"/>
    <s v="USA"/>
    <n v="25000000"/>
    <n v="1996"/>
    <n v="5.4"/>
    <s v="Action"/>
    <s v="Crime"/>
    <s v="Mystery"/>
    <s v="Romance"/>
    <n v="0.59613254839942709"/>
    <n v="14095303"/>
    <n v="-10904697"/>
    <n v="25000000"/>
  </r>
  <r>
    <s v="Bruce McCulloch"/>
    <n v="85"/>
    <n v="13973532"/>
    <s v="Comedy|Crime"/>
    <x v="2595"/>
    <s v="http://www.imdb.com/title/tt0265808/?ref_=fn_tt_tt_1"/>
    <s v="English"/>
    <s v="USA"/>
    <n v="25000000"/>
    <n v="2002"/>
    <n v="5.0999999999999996"/>
    <s v="Comedy"/>
    <s v="Crime"/>
    <m/>
    <m/>
    <n v="0.59597053176736015"/>
    <n v="13973532"/>
    <n v="-11026468"/>
    <n v="25000000"/>
  </r>
  <r>
    <s v="David R. Ellis"/>
    <n v="90"/>
    <n v="18860403"/>
    <s v="Horror|Thriller"/>
    <x v="2596"/>
    <s v="http://www.imdb.com/title/tt1633356/?ref_=fn_tt_tt_1"/>
    <s v="English"/>
    <s v="USA"/>
    <n v="25000000"/>
    <n v="2011"/>
    <n v="4"/>
    <s v="Horror"/>
    <s v="Thriller"/>
    <m/>
    <m/>
    <n v="0.59580782664154319"/>
    <n v="18860403"/>
    <n v="-6139597"/>
    <n v="25000000"/>
  </r>
  <r>
    <s v="Alan Parker"/>
    <n v="145"/>
    <n v="13038660"/>
    <s v="Drama"/>
    <x v="2597"/>
    <s v="http://www.imdb.com/title/tt0145653/?ref_=fn_tt_tt_1"/>
    <s v="English"/>
    <s v="USA"/>
    <n v="25000000"/>
    <n v="1999"/>
    <n v="7.3"/>
    <s v="Drama"/>
    <m/>
    <m/>
    <m/>
    <n v="0.59566046695716601"/>
    <n v="13038660"/>
    <n v="-11961340"/>
    <n v="25000000"/>
  </r>
  <r>
    <s v="Ivan Reitman"/>
    <n v="110"/>
    <n v="28831145"/>
    <s v="Drama|Sport"/>
    <x v="2598"/>
    <s v="http://www.imdb.com/title/tt2223990/?ref_=fn_tt_tt_1"/>
    <s v="English"/>
    <s v="USA"/>
    <n v="25000000"/>
    <n v="2014"/>
    <n v="6.8"/>
    <s v="Drama"/>
    <s v="Sport"/>
    <m/>
    <m/>
    <n v="0.59549428381780167"/>
    <n v="28831145"/>
    <n v="3831145"/>
    <n v="25000000"/>
  </r>
  <r>
    <s v="Tobe Hooper"/>
    <n v="101"/>
    <m/>
    <s v="Action|Horror|Sci-Fi|Thriller"/>
    <x v="2599"/>
    <s v="http://www.imdb.com/title/tt0089489/?ref_=fn_tt_tt_1"/>
    <s v="English"/>
    <s v="UK"/>
    <n v="25000000"/>
    <n v="1985"/>
    <n v="6.1"/>
    <s v="Action"/>
    <s v="Horror"/>
    <s v="Sci-Fi"/>
    <s v="Thriller"/>
    <n v="0.59538197747557542"/>
    <n v="25035665"/>
    <n v="35665"/>
    <n v="25000000"/>
  </r>
  <r>
    <s v="Robert Redford"/>
    <n v="122"/>
    <n v="11538204"/>
    <s v="Crime|Drama|History"/>
    <x v="2600"/>
    <s v="http://www.imdb.com/title/tt0968264/?ref_=fn_tt_tt_1"/>
    <s v="English"/>
    <s v="USA"/>
    <n v="25000000"/>
    <n v="2010"/>
    <n v="7"/>
    <s v="Crime"/>
    <s v="Drama"/>
    <s v="History"/>
    <m/>
    <n v="0.59538197747557542"/>
    <n v="11538204"/>
    <n v="-13461796"/>
    <n v="25000000"/>
  </r>
  <r>
    <s v="Catherine Hardwicke"/>
    <n v="107"/>
    <n v="11008432"/>
    <s v="Biography|Drama|Sport"/>
    <x v="2601"/>
    <s v="http://www.imdb.com/title/tt0355702/?ref_=fn_tt_tt_1"/>
    <s v="English"/>
    <s v="USA"/>
    <n v="25000000"/>
    <n v="2005"/>
    <n v="7.1"/>
    <s v="Biography"/>
    <s v="Drama"/>
    <s v="Sport"/>
    <m/>
    <n v="0.59521068387381704"/>
    <n v="11008432"/>
    <n v="-13991568"/>
    <n v="25000000"/>
  </r>
  <r>
    <s v="John Carpenter"/>
    <n v="99"/>
    <n v="11100000"/>
    <s v="Action|Adventure|Comedy|Fantasy"/>
    <x v="2602"/>
    <s v="http://www.imdb.com/title/tt0090728/?ref_=fn_tt_tt_1"/>
    <s v="English"/>
    <s v="USA"/>
    <n v="25000000"/>
    <n v="1986"/>
    <n v="7.3"/>
    <s v="Action"/>
    <s v="Adventure"/>
    <s v="Comedy"/>
    <s v="Fantasy"/>
    <n v="0.59503747781015859"/>
    <n v="11100000"/>
    <n v="-13900000"/>
    <n v="25000000"/>
  </r>
  <r>
    <s v="Gavin O'Connor"/>
    <n v="140"/>
    <n v="13651662"/>
    <s v="Drama|Sport"/>
    <x v="2603"/>
    <s v="http://www.imdb.com/title/tt1291584/?ref_=fn_tt_tt_1"/>
    <s v="English"/>
    <s v="USA"/>
    <n v="25000000"/>
    <n v="2011"/>
    <n v="8.1999999999999993"/>
    <s v="Drama"/>
    <s v="Sport"/>
    <m/>
    <m/>
    <n v="0.59486419963975612"/>
    <n v="13651662"/>
    <n v="-11348338"/>
    <n v="25000000"/>
  </r>
  <r>
    <s v="Ron Maxwell"/>
    <n v="271"/>
    <n v="10769960"/>
    <s v="Drama|History|War"/>
    <x v="2604"/>
    <s v="http://www.imdb.com/title/tt0107007/?ref_=fn_tt_tt_1"/>
    <s v="English"/>
    <s v="USA"/>
    <n v="25000000"/>
    <n v="1993"/>
    <n v="7.7"/>
    <s v="Drama"/>
    <s v="History"/>
    <s v="War"/>
    <m/>
    <n v="0.59469831729268452"/>
    <n v="10769960"/>
    <n v="-14230040"/>
    <n v="25000000"/>
  </r>
  <r>
    <s v="Kimberly Peirce"/>
    <n v="112"/>
    <n v="10911750"/>
    <s v="Drama|War"/>
    <x v="2605"/>
    <s v="http://www.imdb.com/title/tt0489281/?ref_=fn_tt_tt_1"/>
    <s v="English"/>
    <s v="USA"/>
    <n v="25000000"/>
    <n v="2008"/>
    <n v="6.5"/>
    <s v="Drama"/>
    <s v="War"/>
    <m/>
    <m/>
    <n v="0.59452338150078532"/>
    <n v="10911750"/>
    <n v="-14088250"/>
    <n v="25000000"/>
  </r>
  <r>
    <s v="Stephen Gaghan"/>
    <n v="99"/>
    <n v="10719367"/>
    <s v="Drama|Music|Mystery|Romance|Thriller"/>
    <x v="2606"/>
    <s v="http://www.imdb.com/title/tt0267248/?ref_=fn_tt_tt_1"/>
    <s v="English"/>
    <s v="USA"/>
    <n v="25000000"/>
    <n v="2002"/>
    <n v="4.9000000000000004"/>
    <s v="Drama"/>
    <s v="Music"/>
    <s v="Mystery"/>
    <s v="Romance"/>
    <n v="0.59434851776798669"/>
    <n v="10719367"/>
    <n v="-14280633"/>
    <n v="25000000"/>
  </r>
  <r>
    <s v="Jonathan Kaplan"/>
    <n v="100"/>
    <n v="10114315"/>
    <s v="Drama|Mystery|Thriller"/>
    <x v="2607"/>
    <s v="http://www.imdb.com/title/tt0120620/?ref_=fn_tt_tt_1"/>
    <s v="English"/>
    <s v="USA"/>
    <n v="25000000"/>
    <n v="1999"/>
    <n v="6.4"/>
    <s v="Drama"/>
    <s v="Mystery"/>
    <s v="Thriller"/>
    <m/>
    <n v="0.5941727341959967"/>
    <n v="10114315"/>
    <n v="-14885685"/>
    <n v="25000000"/>
  </r>
  <r>
    <s v="Richard Benjamin"/>
    <n v="105"/>
    <n v="10070000"/>
    <s v="Comedy|Drama|Romance"/>
    <x v="2608"/>
    <s v="http://www.imdb.com/title/tt0117104/?ref_=fn_tt_tt_1"/>
    <s v="English"/>
    <s v="USA"/>
    <n v="25000000"/>
    <n v="1996"/>
    <n v="6.2"/>
    <s v="Comedy"/>
    <s v="Drama"/>
    <s v="Romance"/>
    <m/>
    <n v="0.59399481180903091"/>
    <n v="10070000"/>
    <n v="-14930000"/>
    <n v="25000000"/>
  </r>
  <r>
    <s v="Rod Lurie"/>
    <n v="110"/>
    <n v="10324441"/>
    <s v="Action|Drama|Thriller"/>
    <x v="2609"/>
    <s v="http://www.imdb.com/title/tt0999913/?ref_=fn_tt_tt_1"/>
    <s v="English"/>
    <s v="USA"/>
    <n v="25000000"/>
    <n v="2011"/>
    <n v="5.8"/>
    <s v="Action"/>
    <s v="Drama"/>
    <s v="Thriller"/>
    <m/>
    <n v="0.59381640180780915"/>
    <n v="10324441"/>
    <n v="-14675559"/>
    <n v="25000000"/>
  </r>
  <r>
    <s v="Lasse HallstrÃ¶m"/>
    <n v="116"/>
    <n v="7156933"/>
    <s v="Comedy|Drama"/>
    <x v="2610"/>
    <s v="http://www.imdb.com/title/tt0462338/?ref_=fn_tt_tt_1"/>
    <s v="English"/>
    <s v="USA"/>
    <n v="25000000"/>
    <n v="2006"/>
    <n v="6.7"/>
    <s v="Comedy"/>
    <s v="Drama"/>
    <m/>
    <m/>
    <n v="0.59363838432746441"/>
    <n v="7156933"/>
    <n v="-17843067"/>
    <n v="25000000"/>
  </r>
  <r>
    <s v="John Hillcoat"/>
    <n v="111"/>
    <n v="56692"/>
    <s v="Adventure|Drama"/>
    <x v="2611"/>
    <s v="http://www.imdb.com/title/tt0898367/?ref_=fn_tt_tt_1"/>
    <s v="English"/>
    <s v="USA"/>
    <n v="25000000"/>
    <n v="2009"/>
    <n v="7.3"/>
    <s v="Adventure"/>
    <s v="Drama"/>
    <m/>
    <m/>
    <n v="0.5934508690789041"/>
    <n v="56692"/>
    <n v="-24943308"/>
    <n v="25000000"/>
  </r>
  <r>
    <s v="John Guillermin"/>
    <n v="117"/>
    <m/>
    <s v="Adventure|Fantasy"/>
    <x v="2612"/>
    <s v="http://www.imdb.com/title/tt0088103/?ref_=fn_tt_tt_1"/>
    <s v="English"/>
    <s v="UK"/>
    <n v="25000000"/>
    <n v="1984"/>
    <n v="4.8"/>
    <s v="Adventure"/>
    <s v="Fantasy"/>
    <m/>
    <m/>
    <n v="0.59324422266966914"/>
    <n v="25035665"/>
    <n v="35665"/>
    <n v="25000000"/>
  </r>
  <r>
    <s v="Marcos Siega"/>
    <n v="95"/>
    <n v="5654777"/>
    <s v="Action|Comedy|Crime|Drama|Thriller"/>
    <x v="2613"/>
    <s v="http://www.imdb.com/title/tt0373416/?ref_=fn_tt_tt_1"/>
    <s v="English"/>
    <s v="USA"/>
    <n v="25000000"/>
    <n v="2005"/>
    <n v="4.0999999999999996"/>
    <s v="Action"/>
    <s v="Comedy"/>
    <s v="Crime"/>
    <s v="Drama"/>
    <n v="0.59324422266966914"/>
    <n v="5654777"/>
    <n v="-19345223"/>
    <n v="25000000"/>
  </r>
  <r>
    <s v="J.B. Rogers"/>
    <n v="95"/>
    <n v="5516708"/>
    <s v="Comedy|Romance"/>
    <x v="2614"/>
    <s v="http://www.imdb.com/title/tt0239949/?ref_=fn_tt_tt_1"/>
    <s v="English"/>
    <s v="USA"/>
    <n v="25000000"/>
    <n v="2001"/>
    <n v="4.9000000000000004"/>
    <s v="Comedy"/>
    <s v="Romance"/>
    <m/>
    <m/>
    <n v="0.59305173087148799"/>
    <n v="5516708"/>
    <n v="-19483292"/>
    <n v="25000000"/>
  </r>
  <r>
    <s v="Roger Donaldson"/>
    <n v="127"/>
    <n v="5128124"/>
    <s v="Biography|Drama|Sport"/>
    <x v="2615"/>
    <s v="http://www.imdb.com/title/tt0412080/?ref_=fn_tt_tt_1"/>
    <s v="English"/>
    <s v="New Zealand"/>
    <n v="25000000"/>
    <n v="2005"/>
    <n v="7.9"/>
    <s v="Biography"/>
    <s v="Drama"/>
    <s v="Sport"/>
    <m/>
    <n v="0.59285846038748269"/>
    <n v="5128124"/>
    <n v="-19871876"/>
    <n v="25000000"/>
  </r>
  <r>
    <s v="Rachel Talalay"/>
    <n v="104"/>
    <n v="4064333"/>
    <s v="Action|Comedy|Sci-Fi"/>
    <x v="2616"/>
    <s v="http://www.imdb.com/title/tt0114614/?ref_=fn_tt_tt_1"/>
    <s v="English"/>
    <s v="USA"/>
    <n v="25000000"/>
    <n v="1995"/>
    <n v="5.2"/>
    <s v="Action"/>
    <s v="Comedy"/>
    <s v="Sci-Fi"/>
    <m/>
    <n v="0.59266372467648554"/>
    <n v="4064333"/>
    <n v="-20935667"/>
    <n v="25000000"/>
  </r>
  <r>
    <s v="Fernando Meirelles"/>
    <n v="121"/>
    <n v="3073392"/>
    <s v="Drama|Mystery|Sci-Fi|Thriller"/>
    <x v="2617"/>
    <s v="http://www.imdb.com/title/tt0861689/?ref_=fn_tt_tt_1"/>
    <s v="English"/>
    <s v="Canada"/>
    <n v="25000000"/>
    <n v="2008"/>
    <n v="6.6"/>
    <s v="Drama"/>
    <s v="Mystery"/>
    <s v="Sci-Fi"/>
    <s v="Thriller"/>
    <n v="0.59246570523970121"/>
    <n v="3073392"/>
    <n v="-21926608"/>
    <n v="25000000"/>
  </r>
  <r>
    <s v="Uwe Boll"/>
    <n v="92"/>
    <n v="1550000"/>
    <s v="Action|Adventure|Fantasy|Horror"/>
    <x v="2618"/>
    <s v="http://www.imdb.com/title/tt0383222/?ref_=fn_tt_tt_1"/>
    <s v="English"/>
    <s v="USA"/>
    <n v="25000000"/>
    <n v="2005"/>
    <n v="2.9"/>
    <s v="Action"/>
    <s v="Adventure"/>
    <s v="Fantasy"/>
    <s v="Horror"/>
    <n v="0.59226463453582834"/>
    <n v="1550000"/>
    <n v="-23450000"/>
    <n v="25000000"/>
  </r>
  <r>
    <s v="Roman Polanski"/>
    <n v="80"/>
    <m/>
    <s v="Comedy|Drama"/>
    <x v="2619"/>
    <s v="http://www.imdb.com/title/tt1692486/?ref_=fn_tt_tt_1"/>
    <s v="English"/>
    <s v="France"/>
    <n v="25000000"/>
    <n v="2011"/>
    <n v="7.2"/>
    <s v="Comedy"/>
    <s v="Drama"/>
    <m/>
    <m/>
    <n v="0.59205917441082112"/>
    <n v="25035665"/>
    <n v="35665"/>
    <n v="25000000"/>
  </r>
  <r>
    <s v="Atom Egoyan"/>
    <n v="107"/>
    <n v="871527"/>
    <s v="Crime|Drama|Mystery|Thriller"/>
    <x v="2620"/>
    <s v="http://www.imdb.com/title/tt0373450/?ref_=fn_tt_tt_1"/>
    <s v="English"/>
    <s v="Canada"/>
    <n v="25000000"/>
    <n v="2005"/>
    <n v="6.5"/>
    <s v="Crime"/>
    <s v="Drama"/>
    <s v="Mystery"/>
    <s v="Thriller"/>
    <n v="0.59205917441082112"/>
    <n v="871527"/>
    <n v="-24128473"/>
    <n v="25000000"/>
  </r>
  <r>
    <s v="Robert Towne"/>
    <n v="117"/>
    <n v="777423"/>
    <s v="Biography|Drama|Sport"/>
    <x v="2621"/>
    <s v="http://www.imdb.com/title/tt0119934/?ref_=fn_tt_tt_1"/>
    <s v="English"/>
    <s v="USA"/>
    <n v="25000000"/>
    <n v="1998"/>
    <n v="7.2"/>
    <s v="Biography"/>
    <s v="Drama"/>
    <s v="Sport"/>
    <m/>
    <n v="0.59185154287835173"/>
    <n v="777423"/>
    <n v="-24222577"/>
    <n v="25000000"/>
  </r>
  <r>
    <s v="Richard Linklater"/>
    <n v="107"/>
    <n v="1186957"/>
    <s v="Drama"/>
    <x v="2622"/>
    <s v="http://www.imdb.com/title/tt1175506/?ref_=fn_tt_tt_1"/>
    <s v="English"/>
    <s v="UK"/>
    <n v="25000000"/>
    <n v="2008"/>
    <n v="6.8"/>
    <s v="Drama"/>
    <m/>
    <m/>
    <m/>
    <n v="0.59164322581692574"/>
    <n v="1186957"/>
    <n v="-23813043"/>
    <n v="25000000"/>
  </r>
  <r>
    <s v="Guillaume Canet"/>
    <n v="134"/>
    <n v="183662"/>
    <s v="Comedy|Drama"/>
    <x v="2623"/>
    <s v="http://www.imdb.com/title/tt1440232/?ref_=fn_tt_tt_1"/>
    <s v="French"/>
    <s v="France"/>
    <n v="25000000"/>
    <n v="2010"/>
    <n v="7.1"/>
    <s v="Comedy"/>
    <s v="Drama"/>
    <m/>
    <m/>
    <n v="0.59143550377136034"/>
    <n v="183662"/>
    <n v="-24816338"/>
    <n v="25000000"/>
  </r>
  <r>
    <s v="Taylor Hackford"/>
    <n v="117"/>
    <n v="134904"/>
    <s v="Comedy|Drama|Romance|Sport"/>
    <x v="2624"/>
    <s v="http://www.imdb.com/title/tt1125929/?ref_=fn_tt_tt_1"/>
    <s v="English"/>
    <s v="USA"/>
    <n v="25000000"/>
    <n v="2010"/>
    <n v="5.7"/>
    <s v="Comedy"/>
    <s v="Drama"/>
    <s v="Romance"/>
    <s v="Sport"/>
    <n v="0.59122478749782803"/>
    <n v="134904"/>
    <n v="-24865096"/>
    <n v="25000000"/>
  </r>
  <r>
    <s v="JÃ©rÃ´me Deschamps"/>
    <n v="80"/>
    <m/>
    <s v="Adventure|Animation|Comedy"/>
    <x v="2625"/>
    <s v="http://www.imdb.com/title/tt1239462/?ref_=fn_tt_tt_1"/>
    <s v="English"/>
    <s v="France"/>
    <n v="25000000"/>
    <n v="2009"/>
    <n v="2.9"/>
    <s v="Adventure"/>
    <s v="Animation"/>
    <s v="Comedy"/>
    <m/>
    <n v="0.59101349178912743"/>
    <n v="25035665"/>
    <n v="35665"/>
    <n v="25000000"/>
  </r>
  <r>
    <s v="Inna Evlannikova"/>
    <n v="85"/>
    <m/>
    <s v="Adventure|Animation|Comedy|Family"/>
    <x v="2626"/>
    <s v="http://www.imdb.com/title/tt1272051/?ref_=fn_tt_tt_1"/>
    <s v="Russian"/>
    <s v="Russia"/>
    <n v="25000000"/>
    <n v="2010"/>
    <n v="5.2"/>
    <s v="Adventure"/>
    <s v="Animation"/>
    <s v="Comedy"/>
    <s v="Family"/>
    <n v="0.59101349178912743"/>
    <n v="25035665"/>
    <n v="35665"/>
    <n v="25000000"/>
  </r>
  <r>
    <s v="Ridley Scott"/>
    <n v="138"/>
    <n v="16969390"/>
    <s v="Crime|Drama|Thriller"/>
    <x v="2627"/>
    <s v="http://www.imdb.com/title/tt2193215/?ref_=fn_tt_tt_1"/>
    <s v="English"/>
    <s v="USA"/>
    <n v="25000000"/>
    <n v="2013"/>
    <n v="5.3"/>
    <s v="Crime"/>
    <s v="Drama"/>
    <s v="Thriller"/>
    <m/>
    <n v="0.59101349178912743"/>
    <n v="16969390"/>
    <n v="-8030610"/>
    <n v="25000000"/>
  </r>
  <r>
    <s v="Jonathan English"/>
    <n v="121"/>
    <m/>
    <s v="Action|Adventure|History|Romance"/>
    <x v="2628"/>
    <s v="http://www.imdb.com/title/tt1233301/?ref_=fn_tt_tt_1"/>
    <s v="English"/>
    <s v="UK"/>
    <n v="25000000"/>
    <n v="2011"/>
    <n v="6.2"/>
    <s v="Action"/>
    <s v="Adventure"/>
    <s v="History"/>
    <s v="Romance"/>
    <n v="0.59085106202854798"/>
    <n v="25035665"/>
    <n v="35665"/>
    <n v="25000000"/>
  </r>
  <r>
    <s v="Sergey Bondarchuk"/>
    <n v="134"/>
    <m/>
    <s v="Action|Drama|History|War"/>
    <x v="2629"/>
    <s v="http://www.imdb.com/title/tt0066549/?ref_=fn_tt_tt_1"/>
    <s v="English"/>
    <s v="Italy"/>
    <n v="25000000"/>
    <n v="1970"/>
    <n v="7.3"/>
    <s v="Action"/>
    <s v="Drama"/>
    <s v="History"/>
    <s v="War"/>
    <n v="0.59085106202854798"/>
    <n v="25035665"/>
    <n v="35665"/>
    <n v="25000000"/>
  </r>
  <r>
    <s v="Teddy Chan"/>
    <n v="100"/>
    <n v="129115"/>
    <s v="Action|Drama"/>
    <x v="2630"/>
    <s v="http://www.imdb.com/title/tt2952602/?ref_=fn_tt_tt_1"/>
    <s v="Cantonese"/>
    <s v="China"/>
    <n v="25000000"/>
    <n v="2014"/>
    <n v="6.5"/>
    <s v="Action"/>
    <s v="Drama"/>
    <m/>
    <m/>
    <n v="0.59085106202854798"/>
    <n v="129115"/>
    <n v="-24870885"/>
    <n v="25000000"/>
  </r>
  <r>
    <s v="Mario Van Peebles"/>
    <n v="100"/>
    <m/>
    <s v="Action|Thriller"/>
    <x v="2631"/>
    <s v="http://www.imdb.com/title/tt1946381/?ref_=fn_tt_tt_1"/>
    <s v="English"/>
    <s v="USA"/>
    <n v="25000000"/>
    <n v="2014"/>
    <n v="4.0999999999999996"/>
    <s v="Action"/>
    <s v="Thriller"/>
    <m/>
    <m/>
    <n v="0.5906389030573852"/>
    <n v="25035665"/>
    <n v="35665"/>
    <n v="25000000"/>
  </r>
  <r>
    <s v="Walter Salles"/>
    <n v="137"/>
    <n v="717753"/>
    <s v="Adventure|Drama"/>
    <x v="2632"/>
    <s v="http://www.imdb.com/title/tt0337692/?ref_=fn_tt_tt_1"/>
    <s v="English"/>
    <s v="France"/>
    <n v="25000000"/>
    <n v="2012"/>
    <n v="6.1"/>
    <s v="Adventure"/>
    <s v="Drama"/>
    <m/>
    <m/>
    <n v="0.5906389030573852"/>
    <n v="717753"/>
    <n v="-24282247"/>
    <n v="25000000"/>
  </r>
  <r>
    <s v="Leonard Nimoy"/>
    <n v="119"/>
    <n v="109713132"/>
    <s v="Adventure|Comedy|Sci-Fi"/>
    <x v="2633"/>
    <s v="http://www.imdb.com/title/tt0092007/?ref_=fn_tt_tt_1"/>
    <s v="English"/>
    <s v="USA"/>
    <n v="25000000"/>
    <n v="1986"/>
    <n v="7.3"/>
    <s v="Adventure"/>
    <s v="Comedy"/>
    <s v="Sci-Fi"/>
    <m/>
    <n v="0.59042777936451507"/>
    <n v="109713132"/>
    <n v="84713132"/>
    <n v="25000000"/>
  </r>
  <r>
    <s v="Gavin O'Connor"/>
    <n v="98"/>
    <n v="1512815"/>
    <s v="Action|Drama|Western"/>
    <x v="2634"/>
    <s v="http://www.imdb.com/title/tt2140037/?ref_=fn_tt_tt_1"/>
    <s v="English"/>
    <s v="USA"/>
    <n v="25000000"/>
    <n v="2016"/>
    <n v="5.8"/>
    <s v="Action"/>
    <s v="Drama"/>
    <s v="Western"/>
    <m/>
    <n v="0.59078464464516778"/>
    <n v="1512815"/>
    <n v="-23487185"/>
    <n v="25000000"/>
  </r>
  <r>
    <s v="Grant Heslov"/>
    <n v="94"/>
    <n v="32416109"/>
    <s v="Comedy|War"/>
    <x v="2635"/>
    <s v="http://www.imdb.com/title/tt1234548/?ref_=fn_tt_tt_1"/>
    <s v="English"/>
    <s v="USA"/>
    <n v="25000000"/>
    <n v="2009"/>
    <n v="6.2"/>
    <s v="Comedy"/>
    <s v="War"/>
    <m/>
    <m/>
    <n v="0.59057515791820392"/>
    <n v="32416109"/>
    <n v="7416109"/>
    <n v="25000000"/>
  </r>
  <r>
    <s v="Jonathan Newman"/>
    <n v="100"/>
    <n v="4756"/>
    <s v="Adventure|Family|Fantasy"/>
    <x v="2636"/>
    <s v="http://www.imdb.com/title/tt1376213/?ref_=fn_tt_tt_1"/>
    <s v="English"/>
    <s v="UK"/>
    <n v="25000000"/>
    <n v="2013"/>
    <n v="5.4"/>
    <s v="Adventure"/>
    <s v="Family"/>
    <s v="Fantasy"/>
    <m/>
    <n v="0.59046908161450695"/>
    <n v="4756"/>
    <n v="-24995244"/>
    <n v="25000000"/>
  </r>
  <r>
    <s v="Mikael HÃ¥fstrÃ¶m"/>
    <n v="114"/>
    <n v="71975611"/>
    <s v="Fantasy|Horror"/>
    <x v="2637"/>
    <s v="http://www.imdb.com/title/tt0450385/?ref_=fn_tt_tt_1"/>
    <s v="English"/>
    <s v="USA"/>
    <n v="25000000"/>
    <n v="2007"/>
    <n v="6.8"/>
    <s v="Fantasy"/>
    <s v="Horror"/>
    <m/>
    <m/>
    <n v="0.59025493596830536"/>
    <n v="71975611"/>
    <n v="46975611"/>
    <n v="25000000"/>
  </r>
  <r>
    <s v="Blake Edwards"/>
    <n v="143"/>
    <n v="5000000"/>
    <s v="Comedy|Drama|Musical|Romance|War"/>
    <x v="2638"/>
    <s v="http://www.imdb.com/title/tt0065611/?ref_=fn_tt_tt_1"/>
    <s v="English"/>
    <s v="USA"/>
    <n v="25000000"/>
    <n v="1970"/>
    <n v="6.2"/>
    <s v="Comedy"/>
    <s v="Drama"/>
    <s v="Musical"/>
    <s v="Romance"/>
    <n v="0.59034959448638358"/>
    <n v="5000000"/>
    <n v="-20000000"/>
    <n v="25000000"/>
  </r>
  <r>
    <s v="Camille Delamarre"/>
    <n v="96"/>
    <n v="16027866"/>
    <s v="Action|Crime|Thriller"/>
    <x v="2639"/>
    <s v="http://www.imdb.com/title/tt2938956/?ref_=fn_tt_tt_1"/>
    <s v="English"/>
    <s v="France"/>
    <n v="25000000"/>
    <n v="2015"/>
    <n v="5.0999999999999996"/>
    <s v="Action"/>
    <s v="Crime"/>
    <s v="Thriller"/>
    <m/>
    <n v="0.5901481656242108"/>
    <n v="16027866"/>
    <n v="-8972134"/>
    <n v="25000000"/>
  </r>
  <r>
    <s v="Tony Gilroy"/>
    <n v="119"/>
    <n v="49024969"/>
    <s v="Crime|Drama|Mystery|Thriller"/>
    <x v="2640"/>
    <s v="http://www.imdb.com/title/tt0465538/?ref_=fn_tt_tt_1"/>
    <s v="English"/>
    <s v="USA"/>
    <n v="25000000"/>
    <n v="2007"/>
    <n v="7.3"/>
    <s v="Crime"/>
    <s v="Drama"/>
    <s v="Mystery"/>
    <s v="Thriller"/>
    <n v="0.58998010042085969"/>
    <n v="49024969"/>
    <n v="24024969"/>
    <n v="25000000"/>
  </r>
  <r>
    <s v="Alejandro G. IÃ±Ã¡rritu"/>
    <n v="143"/>
    <n v="34300771"/>
    <s v="Drama"/>
    <x v="2641"/>
    <s v="http://www.imdb.com/title/tt0449467/?ref_=fn_tt_tt_1"/>
    <s v="English"/>
    <s v="France"/>
    <n v="25000000"/>
    <n v="2006"/>
    <n v="7.5"/>
    <s v="Drama"/>
    <m/>
    <m/>
    <m/>
    <n v="0.58994838052795218"/>
    <n v="34300771"/>
    <n v="9300771"/>
    <n v="25000000"/>
  </r>
  <r>
    <s v="Jason Friedberg"/>
    <n v="88"/>
    <n v="14174654"/>
    <s v="Comedy"/>
    <x v="2642"/>
    <s v="http://www.imdb.com/title/tt1213644/?ref_=fn_tt_tt_1"/>
    <s v="English"/>
    <s v="USA"/>
    <n v="25000000"/>
    <n v="2008"/>
    <n v="1.9"/>
    <s v="Comedy"/>
    <m/>
    <m/>
    <m/>
    <n v="0.58984901451916127"/>
    <n v="14174654"/>
    <n v="-10825346"/>
    <n v="25000000"/>
  </r>
  <r>
    <s v="Daniel Lee"/>
    <n v="102"/>
    <m/>
    <s v="Action|Drama|History|War"/>
    <x v="2643"/>
    <s v="http://www.imdb.com/title/tt0882978/?ref_=fn_tt_tt_1"/>
    <s v="Mandarin"/>
    <s v="China"/>
    <n v="25000000"/>
    <n v="2008"/>
    <n v="6.2"/>
    <s v="Action"/>
    <s v="Drama"/>
    <s v="History"/>
    <s v="War"/>
    <n v="0.58967406452487081"/>
    <n v="25035665"/>
    <n v="35665"/>
    <n v="25000000"/>
  </r>
  <r>
    <s v="Roger Donaldson"/>
    <n v="132"/>
    <n v="8600000"/>
    <s v="Action|Adventure|Drama|History|Romance"/>
    <x v="2644"/>
    <s v="http://www.imdb.com/title/tt0086993/?ref_=fn_tt_tt_1"/>
    <s v="English"/>
    <s v="UK"/>
    <n v="25000000"/>
    <n v="1984"/>
    <n v="7"/>
    <s v="Action"/>
    <s v="Adventure"/>
    <s v="Drama"/>
    <s v="History"/>
    <n v="0.58967406452487081"/>
    <n v="8600000"/>
    <n v="-16400000"/>
    <n v="25000000"/>
  </r>
  <r>
    <s v="Bille Woodruff"/>
    <n v="94"/>
    <n v="30222640"/>
    <s v="Drama|Music|Romance"/>
    <x v="2645"/>
    <s v="http://www.imdb.com/title/tt0322589/?ref_=fn_tt_tt_1"/>
    <s v="English"/>
    <s v="USA"/>
    <n v="25000000"/>
    <n v="2003"/>
    <n v="5.3"/>
    <s v="Drama"/>
    <s v="Music"/>
    <s v="Romance"/>
    <m/>
    <n v="0.5894813418361281"/>
    <n v="30222640"/>
    <n v="5222640"/>
    <n v="25000000"/>
  </r>
  <r>
    <s v="Peter Flinth"/>
    <n v="270"/>
    <m/>
    <s v="Action|Adventure|Drama|Romance|War"/>
    <x v="2646"/>
    <s v="http://www.imdb.com/title/tt0837106/?ref_=fn_tt_tt_1"/>
    <s v="Swedish"/>
    <s v="Sweden"/>
    <n v="25000000"/>
    <n v="2007"/>
    <n v="6.6"/>
    <s v="Action"/>
    <s v="Adventure"/>
    <s v="Drama"/>
    <s v="Romance"/>
    <n v="0.58936434823244177"/>
    <n v="25035665"/>
    <n v="35665"/>
    <n v="25000000"/>
  </r>
  <r>
    <s v="Stefan Ruzowitzky"/>
    <n v="105"/>
    <n v="22723"/>
    <s v="Action|Comedy|Drama|War"/>
    <x v="2647"/>
    <s v="http://www.imdb.com/title/tt0252223/?ref_=fn_tt_tt_1"/>
    <s v="English"/>
    <s v="Germany"/>
    <n v="25000000"/>
    <n v="2001"/>
    <n v="4.5"/>
    <s v="Action"/>
    <s v="Comedy"/>
    <s v="Drama"/>
    <s v="War"/>
    <n v="0.58936434823244177"/>
    <n v="22723"/>
    <n v="-24977277"/>
    <n v="25000000"/>
  </r>
  <r>
    <s v="Michael Ritchie"/>
    <n v="94"/>
    <n v="79817937"/>
    <s v="Action|Adventure|Comedy|Fantasy|Mystery"/>
    <x v="2648"/>
    <s v="http://www.imdb.com/title/tt0091129/?ref_=fn_tt_tt_1"/>
    <s v="English"/>
    <s v="USA"/>
    <n v="25000000"/>
    <n v="1986"/>
    <n v="5.9"/>
    <s v="Action"/>
    <s v="Adventure"/>
    <s v="Comedy"/>
    <s v="Fantasy"/>
    <n v="0.58914699499458845"/>
    <n v="79817937"/>
    <n v="54817937"/>
    <n v="25000000"/>
  </r>
  <r>
    <s v="David O. Russell"/>
    <n v="116"/>
    <n v="93571803"/>
    <s v="Biography|Drama|Sport"/>
    <x v="2649"/>
    <s v="http://www.imdb.com/title/tt0964517/?ref_=fn_tt_tt_1"/>
    <s v="English"/>
    <s v="USA"/>
    <n v="25000000"/>
    <n v="2010"/>
    <n v="7.9"/>
    <s v="Biography"/>
    <s v="Drama"/>
    <s v="Sport"/>
    <m/>
    <n v="0.58929067123041468"/>
    <n v="93571803"/>
    <n v="68571803"/>
    <n v="25000000"/>
  </r>
  <r>
    <s v="Mark Rosman"/>
    <n v="100"/>
    <n v="16247775"/>
    <s v="Comedy|Family|Romance"/>
    <x v="2650"/>
    <s v="http://www.imdb.com/title/tt0380623/?ref_=fn_tt_tt_1"/>
    <s v="English"/>
    <s v="USA"/>
    <n v="25000000"/>
    <n v="2005"/>
    <n v="5.5"/>
    <s v="Comedy"/>
    <s v="Family"/>
    <s v="Romance"/>
    <m/>
    <n v="0.58952840321755395"/>
    <n v="16247775"/>
    <n v="-8752225"/>
    <n v="25000000"/>
  </r>
  <r>
    <s v="Kay Pollak"/>
    <n v="133"/>
    <n v="9910"/>
    <s v="Comedy|Drama|Music|Romance"/>
    <x v="2651"/>
    <s v="http://www.imdb.com/title/tt0382330/?ref_=fn_tt_tt_1"/>
    <s v="Swedish"/>
    <s v="Sweden"/>
    <n v="25000000"/>
    <n v="2004"/>
    <n v="7.6"/>
    <s v="Comedy"/>
    <s v="Drama"/>
    <s v="Music"/>
    <s v="Romance"/>
    <n v="0.58935890481131936"/>
    <n v="9910"/>
    <n v="-24990090"/>
    <n v="25000000"/>
  </r>
  <r>
    <s v="Oliver Stone"/>
    <n v="129"/>
    <n v="25517500"/>
    <s v="Biography|Drama|History"/>
    <x v="2652"/>
    <s v="http://www.imdb.com/title/tt1175491/?ref_=fn_tt_tt_1"/>
    <s v="English"/>
    <s v="USA"/>
    <n v="25100000"/>
    <n v="2008"/>
    <n v="6.4"/>
    <s v="Biography"/>
    <s v="Drama"/>
    <s v="History"/>
    <m/>
    <n v="0.58914046949810539"/>
    <n v="25517500"/>
    <n v="417500"/>
    <n v="25100000"/>
  </r>
  <r>
    <s v="Guillaume Canet"/>
    <n v="144"/>
    <n v="41229"/>
    <s v="Crime|Drama|Thriller"/>
    <x v="2653"/>
    <s v="http://www.imdb.com/title/tt1747958/?ref_=fn_tt_tt_1"/>
    <s v="English"/>
    <s v="France"/>
    <n v="25500000"/>
    <n v="2013"/>
    <n v="6.5"/>
    <s v="Crime"/>
    <s v="Drama"/>
    <s v="Thriller"/>
    <m/>
    <n v="0.58900391860371781"/>
    <n v="41229"/>
    <n v="-25458771"/>
    <n v="25500000"/>
  </r>
  <r>
    <s v="Alan Shapiro"/>
    <n v="95"/>
    <n v="20047715"/>
    <s v="Adventure|Family"/>
    <x v="2654"/>
    <s v="http://www.imdb.com/title/tt0116322/?ref_=fn_tt_tt_1"/>
    <s v="English"/>
    <s v="USA"/>
    <n v="25530000"/>
    <n v="1996"/>
    <n v="5.2"/>
    <s v="Adventure"/>
    <s v="Family"/>
    <m/>
    <m/>
    <n v="0.58878738439182121"/>
    <n v="20047715"/>
    <n v="-5482285"/>
    <n v="25530000"/>
  </r>
  <r>
    <s v="Joel Zwick"/>
    <n v="93"/>
    <n v="48114556"/>
    <s v="Comedy|Family|Fantasy|Romance"/>
    <x v="2655"/>
    <s v="http://www.imdb.com/title/tt0396592/?ref_=fn_tt_tt_1"/>
    <s v="English"/>
    <s v="USA"/>
    <n v="26000000"/>
    <n v="2004"/>
    <n v="4.3"/>
    <s v="Comedy"/>
    <s v="Family"/>
    <s v="Fantasy"/>
    <s v="Romance"/>
    <n v="0.58863092081131008"/>
    <n v="48114556"/>
    <n v="22114556"/>
    <n v="26000000"/>
  </r>
  <r>
    <s v="Danny Boyle"/>
    <n v="107"/>
    <n v="3675072"/>
    <s v="Adventure|Sci-Fi|Thriller"/>
    <x v="2656"/>
    <s v="http://www.imdb.com/title/tt0448134/?ref_=fn_tt_tt_1"/>
    <s v="English"/>
    <s v="UK"/>
    <n v="26000000"/>
    <n v="2007"/>
    <n v="7.3"/>
    <s v="Adventure"/>
    <s v="Sci-Fi"/>
    <s v="Thriller"/>
    <m/>
    <n v="0.58859102992689349"/>
    <n v="3675072"/>
    <n v="-22324928"/>
    <n v="26000000"/>
  </r>
  <r>
    <s v="Hugh Wilson"/>
    <n v="103"/>
    <n v="105444419"/>
    <s v="Comedy"/>
    <x v="2657"/>
    <s v="http://www.imdb.com/title/tt0116313/?ref_=fn_tt_tt_1"/>
    <s v="English"/>
    <s v="USA"/>
    <n v="26000000"/>
    <n v="1996"/>
    <n v="6.2"/>
    <s v="Comedy"/>
    <m/>
    <m/>
    <m/>
    <n v="0.58838536739459568"/>
    <n v="105444419"/>
    <n v="79444419"/>
    <n v="26000000"/>
  </r>
  <r>
    <s v="Vincenzo Natali"/>
    <n v="104"/>
    <n v="16999046"/>
    <s v="Drama|Horror|Sci-Fi"/>
    <x v="2658"/>
    <s v="http://www.imdb.com/title/tt1017460/?ref_=fn_tt_tt_1"/>
    <s v="English"/>
    <s v="Canada"/>
    <n v="26000000"/>
    <n v="2009"/>
    <n v="5.8"/>
    <s v="Drama"/>
    <s v="Horror"/>
    <s v="Sci-Fi"/>
    <m/>
    <n v="0.58870175122842971"/>
    <n v="16999046"/>
    <n v="-9000954"/>
    <n v="26000000"/>
  </r>
  <r>
    <s v="Zack Snyder"/>
    <n v="110"/>
    <n v="58885635"/>
    <s v="Action|Horror|Thriller"/>
    <x v="2659"/>
    <s v="http://www.imdb.com/title/tt0363547/?ref_=fn_tt_tt_1"/>
    <s v="English"/>
    <s v="USA"/>
    <n v="26000000"/>
    <n v="2004"/>
    <n v="7.4"/>
    <s v="Action"/>
    <s v="Horror"/>
    <s v="Thriller"/>
    <m/>
    <n v="0.58853534116799799"/>
    <n v="58885635"/>
    <n v="32885635"/>
    <n v="26000000"/>
  </r>
  <r>
    <s v="Steve Carr"/>
    <n v="91"/>
    <n v="20819129"/>
    <s v="Action|Comedy|Crime"/>
    <x v="2660"/>
    <s v="http://www.imdb.com/title/tt1114740/?ref_=fn_tt_tt_1"/>
    <s v="English"/>
    <s v="USA"/>
    <n v="26000000"/>
    <n v="2009"/>
    <n v="5.2"/>
    <s v="Action"/>
    <s v="Comedy"/>
    <s v="Crime"/>
    <m/>
    <n v="0.58855003417630114"/>
    <n v="20819129"/>
    <n v="-5180871"/>
    <n v="26000000"/>
  </r>
  <r>
    <s v="Mark Waters"/>
    <n v="97"/>
    <n v="110222438"/>
    <s v="Comedy|Family|Fantasy|Music|Romance"/>
    <x v="2661"/>
    <s v="http://www.imdb.com/title/tt0322330/?ref_=fn_tt_tt_1"/>
    <s v="English"/>
    <s v="USA"/>
    <n v="26000000"/>
    <n v="2003"/>
    <n v="6.1"/>
    <s v="Comedy"/>
    <s v="Family"/>
    <s v="Fantasy"/>
    <s v="Music"/>
    <n v="0.58839616500590108"/>
    <n v="110222438"/>
    <n v="84222438"/>
    <n v="26000000"/>
  </r>
  <r>
    <s v="Judd Apatow"/>
    <n v="133"/>
    <n v="109243478"/>
    <s v="Comedy|Romance"/>
    <x v="2662"/>
    <s v="http://www.imdb.com/title/tt0405422/?ref_=fn_tt_tt_1"/>
    <s v="English"/>
    <s v="USA"/>
    <n v="26000000"/>
    <n v="2005"/>
    <n v="7.1"/>
    <s v="Comedy"/>
    <s v="Romance"/>
    <m/>
    <m/>
    <n v="0.58875063983561249"/>
    <n v="109243478"/>
    <n v="83243478"/>
    <n v="26000000"/>
  </r>
  <r>
    <s v="Ivan Reitman"/>
    <n v="111"/>
    <n v="91457688"/>
    <s v="Action|Comedy|Crime"/>
    <x v="2663"/>
    <s v="http://www.imdb.com/title/tt0099938/?ref_=fn_tt_tt_1"/>
    <s v="English"/>
    <s v="USA"/>
    <n v="26000000"/>
    <n v="1990"/>
    <n v="6"/>
    <s v="Action"/>
    <s v="Comedy"/>
    <s v="Crime"/>
    <m/>
    <n v="0.58909806035450274"/>
    <n v="91457688"/>
    <n v="65457688"/>
    <n v="26000000"/>
  </r>
  <r>
    <s v="Andy Tennant"/>
    <n v="121"/>
    <n v="65703412"/>
    <s v="Comedy|Drama|Romance"/>
    <x v="2664"/>
    <s v="http://www.imdb.com/title/tt0120631/?ref_=fn_tt_tt_1"/>
    <s v="English"/>
    <s v="USA"/>
    <n v="26000000"/>
    <n v="1998"/>
    <n v="7"/>
    <s v="Comedy"/>
    <s v="Drama"/>
    <s v="Romance"/>
    <m/>
    <n v="0.58931437157163202"/>
    <n v="65703412"/>
    <n v="39703412"/>
    <n v="26000000"/>
  </r>
  <r>
    <s v="Joel Schumacher"/>
    <n v="115"/>
    <n v="61490000"/>
    <s v="Drama|Horror|Sci-Fi|Thriller"/>
    <x v="2665"/>
    <s v="http://www.imdb.com/title/tt0099582/?ref_=fn_tt_tt_1"/>
    <s v="English"/>
    <s v="USA"/>
    <n v="26000000"/>
    <n v="1990"/>
    <n v="6.6"/>
    <s v="Drama"/>
    <s v="Horror"/>
    <s v="Sci-Fi"/>
    <s v="Thriller"/>
    <n v="0.58936764742689263"/>
    <n v="61490000"/>
    <n v="35490000"/>
    <n v="26000000"/>
  </r>
  <r>
    <s v="Richard Attenborough"/>
    <n v="175"/>
    <n v="50800000"/>
    <s v="Drama|History|War"/>
    <x v="2666"/>
    <s v="http://www.imdb.com/title/tt0075784/?ref_=fn_tt_tt_1"/>
    <s v="English"/>
    <s v="USA"/>
    <n v="26000000"/>
    <n v="1977"/>
    <n v="7.4"/>
    <s v="Drama"/>
    <s v="History"/>
    <s v="War"/>
    <m/>
    <n v="0.58939738207227699"/>
    <n v="50800000"/>
    <n v="24800000"/>
    <n v="26000000"/>
  </r>
  <r>
    <s v="Wes Craven"/>
    <n v="85"/>
    <n v="57859105"/>
    <s v="Mystery|Thriller"/>
    <x v="2667"/>
    <s v="http://www.imdb.com/title/tt0421239/?ref_=fn_tt_tt_1"/>
    <s v="English"/>
    <s v="USA"/>
    <n v="26000000"/>
    <n v="2005"/>
    <n v="6.5"/>
    <s v="Mystery"/>
    <s v="Thriller"/>
    <m/>
    <m/>
    <n v="0.58937100723215652"/>
    <n v="57859105"/>
    <n v="31859105"/>
    <n v="26000000"/>
  </r>
  <r>
    <s v="David R. Ellis"/>
    <n v="90"/>
    <n v="46455802"/>
    <s v="Horror|Thriller"/>
    <x v="2668"/>
    <s v="http://www.imdb.com/title/tt0309593/?ref_=fn_tt_tt_1"/>
    <s v="English"/>
    <s v="USA"/>
    <n v="26000000"/>
    <n v="2003"/>
    <n v="6.2"/>
    <s v="Horror"/>
    <s v="Thriller"/>
    <m/>
    <m/>
    <n v="0.58938112635913575"/>
    <n v="46455802"/>
    <n v="20455802"/>
    <n v="26000000"/>
  </r>
  <r>
    <s v="Joel Coen"/>
    <n v="107"/>
    <n v="45506619"/>
    <s v="Adventure|Comedy|Crime|Music"/>
    <x v="2669"/>
    <s v="http://www.imdb.com/title/tt0190590/?ref_=fn_tt_tt_1"/>
    <s v="English"/>
    <s v="UK"/>
    <n v="26000000"/>
    <n v="2000"/>
    <n v="7.8"/>
    <s v="Adventure"/>
    <s v="Comedy"/>
    <s v="Crime"/>
    <s v="Music"/>
    <n v="0.58933346991356095"/>
    <n v="45506619"/>
    <n v="19506619"/>
    <n v="26000000"/>
  </r>
  <r>
    <s v="Scott Stewart"/>
    <n v="100"/>
    <n v="40168080"/>
    <s v="Action|Fantasy|Horror"/>
    <x v="2670"/>
    <s v="http://www.imdb.com/title/tt1038686/?ref_=fn_tt_tt_1"/>
    <s v="English"/>
    <s v="USA"/>
    <n v="26000000"/>
    <n v="2010"/>
    <n v="5.2"/>
    <s v="Action"/>
    <s v="Fantasy"/>
    <s v="Horror"/>
    <m/>
    <n v="0.58928122308864261"/>
    <n v="40168080"/>
    <n v="14168080"/>
    <n v="26000000"/>
  </r>
  <r>
    <s v="Michael Bay"/>
    <n v="129"/>
    <n v="49874933"/>
    <s v="Comedy|Crime|Drama"/>
    <x v="2671"/>
    <s v="http://www.imdb.com/title/tt1980209/?ref_=fn_tt_tt_1"/>
    <s v="English"/>
    <s v="USA"/>
    <n v="26000000"/>
    <n v="2013"/>
    <n v="6.5"/>
    <s v="Comedy"/>
    <s v="Crime"/>
    <s v="Drama"/>
    <m/>
    <n v="0.58920422294617603"/>
    <n v="49874933"/>
    <n v="23874933"/>
    <n v="26000000"/>
  </r>
  <r>
    <s v="Paul Weitz"/>
    <n v="109"/>
    <n v="45489752"/>
    <s v="Comedy|Drama|Romance"/>
    <x v="2672"/>
    <s v="http://www.imdb.com/title/tt0385267/?ref_=fn_tt_tt_1"/>
    <s v="English"/>
    <s v="USA"/>
    <n v="26000000"/>
    <n v="2004"/>
    <n v="6.5"/>
    <s v="Comedy"/>
    <s v="Drama"/>
    <s v="Romance"/>
    <m/>
    <n v="0.5891730700571739"/>
    <n v="45489752"/>
    <n v="19489752"/>
    <n v="26000000"/>
  </r>
  <r>
    <s v="Jonathan Frakes"/>
    <n v="94"/>
    <n v="36985501"/>
    <s v="Action|Adventure|Comedy|Sci-Fi|Thriller"/>
    <x v="2673"/>
    <s v="http://www.imdb.com/title/tt0157472/?ref_=fn_tt_tt_1"/>
    <s v="English"/>
    <s v="USA"/>
    <n v="26000000"/>
    <n v="2002"/>
    <n v="5.2"/>
    <s v="Action"/>
    <s v="Adventure"/>
    <s v="Comedy"/>
    <s v="Sci-Fi"/>
    <n v="0.58912053102057471"/>
    <n v="36985501"/>
    <n v="10985501"/>
    <n v="26000000"/>
  </r>
  <r>
    <s v="Lawrence Kasdan"/>
    <n v="133"/>
    <n v="33200000"/>
    <s v="Action|Crime|Drama|Western"/>
    <x v="2674"/>
    <s v="http://www.imdb.com/title/tt0090022/?ref_=fn_tt_tt_1"/>
    <s v="English"/>
    <s v="USA"/>
    <n v="26000000"/>
    <n v="1985"/>
    <n v="7.2"/>
    <s v="Action"/>
    <s v="Crime"/>
    <s v="Drama"/>
    <s v="Western"/>
    <n v="0.58902914572368514"/>
    <n v="33200000"/>
    <n v="7200000"/>
    <n v="26000000"/>
  </r>
  <r>
    <s v="Jim Sheridan"/>
    <n v="105"/>
    <n v="28501651"/>
    <s v="Drama|Thriller"/>
    <x v="2675"/>
    <s v="http://www.imdb.com/title/tt0765010/?ref_=fn_tt_tt_1"/>
    <s v="English"/>
    <s v="USA"/>
    <n v="26000000"/>
    <n v="2009"/>
    <n v="7.1"/>
    <s v="Drama"/>
    <s v="Thriller"/>
    <m/>
    <m/>
    <n v="0.58892147083900448"/>
    <n v="28501651"/>
    <n v="2501651"/>
    <n v="26000000"/>
  </r>
  <r>
    <s v="Kevin Allen"/>
    <n v="100"/>
    <n v="23222861"/>
    <s v="Action|Adventure|Comedy|Family|Romance|Sci-Fi"/>
    <x v="2676"/>
    <s v="http://www.imdb.com/title/tt0358349/?ref_=fn_tt_tt_1"/>
    <s v="English"/>
    <s v="USA"/>
    <n v="26000000"/>
    <n v="2004"/>
    <n v="4.5"/>
    <s v="Action"/>
    <s v="Adventure"/>
    <s v="Comedy"/>
    <s v="Family"/>
    <n v="0.58879453241917667"/>
    <n v="23222861"/>
    <n v="-2777139"/>
    <n v="26000000"/>
  </r>
  <r>
    <s v="James McTeigue"/>
    <n v="110"/>
    <n v="16005978"/>
    <s v="Crime|Mystery|Thriller"/>
    <x v="2677"/>
    <s v="http://www.imdb.com/title/tt1486192/?ref_=fn_tt_tt_1"/>
    <s v="English"/>
    <s v="USA"/>
    <n v="26000000"/>
    <n v="2012"/>
    <n v="6.4"/>
    <s v="Crime"/>
    <s v="Mystery"/>
    <s v="Thriller"/>
    <m/>
    <n v="0.58864719399142573"/>
    <n v="16005978"/>
    <n v="-9994022"/>
    <n v="26000000"/>
  </r>
  <r>
    <s v="Donald Petrie"/>
    <n v="110"/>
    <n v="14469428"/>
    <s v="Comedy|Romance"/>
    <x v="2678"/>
    <s v="http://www.imdb.com/title/tt0361925/?ref_=fn_tt_tt_1"/>
    <s v="English"/>
    <s v="USA"/>
    <n v="26000000"/>
    <n v="2004"/>
    <n v="5.2"/>
    <s v="Comedy"/>
    <s v="Romance"/>
    <m/>
    <m/>
    <n v="0.58847417564672266"/>
    <n v="14469428"/>
    <n v="-11530572"/>
    <n v="26000000"/>
  </r>
  <r>
    <s v="Andrew Morahan"/>
    <n v="99"/>
    <n v="13829734"/>
    <s v="Action|Fantasy|Romance|Sci-Fi"/>
    <x v="2679"/>
    <s v="http://www.imdb.com/title/tt0110027/?ref_=fn_tt_tt_1"/>
    <s v="English"/>
    <s v="Canada"/>
    <n v="26000000"/>
    <n v="1994"/>
    <n v="4.3"/>
    <s v="Action"/>
    <s v="Fantasy"/>
    <s v="Romance"/>
    <s v="Sci-Fi"/>
    <n v="0.58829572248675965"/>
    <n v="13829734"/>
    <n v="-12170266"/>
    <n v="26000000"/>
  </r>
  <r>
    <s v="Michael Cohn"/>
    <n v="100"/>
    <m/>
    <s v="Fantasy|Horror"/>
    <x v="2680"/>
    <s v="http://www.imdb.com/title/tt0119227/?ref_=fn_tt_tt_1"/>
    <s v="English"/>
    <s v="USA"/>
    <n v="26000000"/>
    <n v="1997"/>
    <n v="6.3"/>
    <s v="Fantasy"/>
    <s v="Horror"/>
    <m/>
    <m/>
    <n v="0.58811481853463887"/>
    <n v="25035665"/>
    <n v="-964335"/>
    <n v="26000000"/>
  </r>
  <r>
    <s v="Woody Allen"/>
    <n v="103"/>
    <n v="7496522"/>
    <s v="Comedy|Crime|Mystery|Romance"/>
    <x v="2681"/>
    <s v="http://www.imdb.com/title/tt0256524/?ref_=fn_tt_tt_1"/>
    <s v="English"/>
    <s v="USA"/>
    <n v="26000000"/>
    <n v="2001"/>
    <n v="6.8"/>
    <s v="Comedy"/>
    <s v="Crime"/>
    <s v="Mystery"/>
    <s v="Romance"/>
    <n v="0.58811481853463887"/>
    <n v="7496522"/>
    <n v="-18503478"/>
    <n v="26000000"/>
  </r>
  <r>
    <s v="David O. Russell"/>
    <n v="100"/>
    <m/>
    <s v="Comedy|Romance"/>
    <x v="2682"/>
    <s v="http://www.imdb.com/title/tt1137470/?ref_=fn_tt_tt_1"/>
    <s v="English"/>
    <s v="USA"/>
    <n v="26000000"/>
    <n v="2015"/>
    <n v="4"/>
    <s v="Comedy"/>
    <s v="Romance"/>
    <m/>
    <m/>
    <n v="0.58791394447946899"/>
    <n v="25035665"/>
    <n v="-964335"/>
    <n v="26000000"/>
  </r>
  <r>
    <s v="Tarsem Singh"/>
    <n v="117"/>
    <n v="12276810"/>
    <s v="Action|Mystery|Sci-Fi|Thriller"/>
    <x v="2683"/>
    <s v="http://www.imdb.com/title/tt2140379/?ref_=fn_tt_tt_1"/>
    <s v="English"/>
    <s v="USA"/>
    <n v="26000000"/>
    <n v="2015"/>
    <n v="6.5"/>
    <s v="Action"/>
    <s v="Mystery"/>
    <s v="Sci-Fi"/>
    <s v="Thriller"/>
    <n v="0.58791394447946899"/>
    <n v="12276810"/>
    <n v="-13723190"/>
    <n v="26000000"/>
  </r>
  <r>
    <s v="Michael Hoffman"/>
    <n v="118"/>
    <n v="26761283"/>
    <s v="Drama|Romance"/>
    <x v="2684"/>
    <s v="http://www.imdb.com/title/tt1972779/?ref_=fn_tt_tt_1"/>
    <s v="English"/>
    <s v="USA"/>
    <n v="26000000"/>
    <n v="2014"/>
    <n v="6.7"/>
    <s v="Drama"/>
    <s v="Romance"/>
    <m/>
    <m/>
    <n v="0.58772727181270157"/>
    <n v="26761283"/>
    <n v="761283"/>
    <n v="26000000"/>
  </r>
  <r>
    <s v="Oleg Stepchenko"/>
    <n v="107"/>
    <m/>
    <s v="Adventure|Fantasy|Mystery|Thriller"/>
    <x v="2685"/>
    <s v="http://www.imdb.com/title/tt1224378/?ref_=fn_tt_tt_1"/>
    <s v="Russian"/>
    <s v="Russia"/>
    <n v="26000000"/>
    <n v="2014"/>
    <n v="5.4"/>
    <s v="Adventure"/>
    <s v="Fantasy"/>
    <s v="Mystery"/>
    <s v="Thriller"/>
    <n v="0.5875914524865703"/>
    <n v="25035665"/>
    <n v="-964335"/>
    <n v="26000000"/>
  </r>
  <r>
    <s v="Sharon Maguire"/>
    <n v="97"/>
    <n v="71500556"/>
    <s v="Comedy|Drama|Romance"/>
    <x v="2686"/>
    <s v="http://www.imdb.com/title/tt0243155/?ref_=fn_tt_tt_1"/>
    <s v="English"/>
    <s v="UK"/>
    <n v="26000000"/>
    <n v="2001"/>
    <n v="6.7"/>
    <s v="Comedy"/>
    <s v="Drama"/>
    <s v="Romance"/>
    <m/>
    <n v="0.5875914524865703"/>
    <n v="71500556"/>
    <n v="45500556"/>
    <n v="26000000"/>
  </r>
  <r>
    <s v="Adam McKay"/>
    <n v="98"/>
    <n v="84136909"/>
    <s v="Comedy"/>
    <x v="2687"/>
    <s v="http://www.imdb.com/title/tt0357413/?ref_=fn_tt_tt_1"/>
    <s v="English"/>
    <s v="USA"/>
    <n v="26000000"/>
    <n v="2004"/>
    <n v="7.2"/>
    <s v="Comedy"/>
    <m/>
    <m/>
    <m/>
    <n v="0.5876787980500997"/>
    <n v="84136909"/>
    <n v="58136909"/>
    <n v="26000000"/>
  </r>
  <r>
    <s v="Harald Zwart"/>
    <n v="102"/>
    <n v="47285499"/>
    <s v="Action|Adventure|Comedy|Crime|Family|Romance|Thriller"/>
    <x v="2688"/>
    <s v="http://www.imdb.com/title/tt0313911/?ref_=fn_tt_tt_1"/>
    <s v="English"/>
    <s v="USA"/>
    <n v="26000000"/>
    <n v="2003"/>
    <n v="5"/>
    <s v="Action"/>
    <s v="Adventure"/>
    <s v="Comedy"/>
    <s v="Crime"/>
    <n v="0.58784727146728044"/>
    <n v="47285499"/>
    <n v="21285499"/>
    <n v="26000000"/>
  </r>
  <r>
    <s v="Paul Feig"/>
    <n v="90"/>
    <n v="16647384"/>
    <s v="Adventure|Comedy|Family|Romance"/>
    <x v="2689"/>
    <s v="http://www.imdb.com/title/tt0488658/?ref_=fn_tt_tt_1"/>
    <s v="English"/>
    <s v="USA"/>
    <n v="26000000"/>
    <n v="2006"/>
    <n v="5.0999999999999996"/>
    <s v="Adventure"/>
    <s v="Comedy"/>
    <s v="Family"/>
    <s v="Romance"/>
    <n v="0.58780170116667185"/>
    <n v="16647384"/>
    <n v="-9352616"/>
    <n v="26000000"/>
  </r>
  <r>
    <s v="Patricia Riggen"/>
    <n v="127"/>
    <n v="12188642"/>
    <s v="Biography|Drama|History"/>
    <x v="2690"/>
    <s v="http://www.imdb.com/title/tt2006295/?ref_=fn_tt_tt_1"/>
    <s v="English"/>
    <s v="Chile"/>
    <n v="26000000"/>
    <n v="2015"/>
    <n v="6.9"/>
    <s v="Biography"/>
    <s v="Drama"/>
    <s v="History"/>
    <m/>
    <n v="0.58762839722838534"/>
    <n v="12188642"/>
    <n v="-13811358"/>
    <n v="26000000"/>
  </r>
  <r>
    <s v="Ken Scott"/>
    <n v="105"/>
    <n v="30659817"/>
    <s v="Comedy|Drama"/>
    <x v="2691"/>
    <s v="http://www.imdb.com/title/tt2387559/?ref_=fn_tt_tt_1"/>
    <s v="English"/>
    <s v="USA"/>
    <n v="26000000"/>
    <n v="2013"/>
    <n v="6.4"/>
    <s v="Comedy"/>
    <s v="Drama"/>
    <m/>
    <m/>
    <n v="0.58743997641041334"/>
    <n v="30659817"/>
    <n v="4659817"/>
    <n v="26000000"/>
  </r>
  <r>
    <s v="Jonathan Demme"/>
    <n v="125"/>
    <n v="77324422"/>
    <s v="Drama"/>
    <x v="2692"/>
    <s v="http://www.imdb.com/title/tt0107818/?ref_=fn_tt_tt_1"/>
    <s v="English"/>
    <s v="USA"/>
    <n v="26000000"/>
    <n v="1993"/>
    <n v="7.7"/>
    <s v="Drama"/>
    <m/>
    <m/>
    <m/>
    <n v="0.58731876255299653"/>
    <n v="77324422"/>
    <n v="51324422"/>
    <n v="26000000"/>
  </r>
  <r>
    <s v="Todd Field"/>
    <n v="137"/>
    <n v="5459824"/>
    <s v="Drama|Romance"/>
    <x v="2693"/>
    <s v="http://www.imdb.com/title/tt0404203/?ref_=fn_tt_tt_1"/>
    <s v="English"/>
    <s v="USA"/>
    <n v="26000000"/>
    <n v="2006"/>
    <n v="7.6"/>
    <s v="Drama"/>
    <s v="Romance"/>
    <m/>
    <m/>
    <n v="0.58744287374785475"/>
    <n v="5459824"/>
    <n v="-20540176"/>
    <n v="26000000"/>
  </r>
  <r>
    <s v="Tom Hanks"/>
    <n v="149"/>
    <n v="25809813"/>
    <s v="Comedy|Drama|Music"/>
    <x v="2694"/>
    <s v="http://www.imdb.com/title/tt0117887/?ref_=fn_tt_tt_1"/>
    <s v="English"/>
    <s v="USA"/>
    <n v="26000000"/>
    <n v="1996"/>
    <n v="6.9"/>
    <s v="Comedy"/>
    <s v="Drama"/>
    <s v="Music"/>
    <m/>
    <n v="0.58723313526306509"/>
    <n v="25809813"/>
    <n v="-190187"/>
    <n v="26000000"/>
  </r>
  <r>
    <s v="Jean-Pierre Jeunet"/>
    <n v="105"/>
    <n v="1260917"/>
    <s v="Action|Comedy|Crime"/>
    <x v="2695"/>
    <s v="http://www.imdb.com/title/tt1149361/?ref_=fn_tt_tt_1"/>
    <s v="French"/>
    <s v="France"/>
    <n v="27000000"/>
    <n v="2009"/>
    <n v="7.2"/>
    <s v="Action"/>
    <s v="Comedy"/>
    <s v="Crime"/>
    <m/>
    <n v="0.58709192776495411"/>
    <n v="1260917"/>
    <n v="-25739083"/>
    <n v="27000000"/>
  </r>
  <r>
    <s v="Anthony Minghella"/>
    <n v="162"/>
    <n v="78651430"/>
    <s v="Drama|Romance|War"/>
    <x v="2696"/>
    <s v="http://www.imdb.com/title/tt0116209/?ref_=fn_tt_tt_1"/>
    <s v="English"/>
    <s v="USA"/>
    <n v="27000000"/>
    <n v="1996"/>
    <n v="7.4"/>
    <s v="Drama"/>
    <s v="Romance"/>
    <s v="War"/>
    <m/>
    <n v="0.5868750418401818"/>
    <n v="78651430"/>
    <n v="51651430"/>
    <n v="27000000"/>
  </r>
  <r>
    <s v="Mike Nichols"/>
    <n v="98"/>
    <n v="33987757"/>
    <s v="Drama|Romance"/>
    <x v="2697"/>
    <s v="http://www.imdb.com/title/tt0376541/?ref_=fn_tt_tt_1"/>
    <s v="English"/>
    <s v="USA"/>
    <n v="27000000"/>
    <n v="2004"/>
    <n v="7.3"/>
    <s v="Drama"/>
    <s v="Romance"/>
    <m/>
    <m/>
    <n v="0.58700104951952548"/>
    <n v="33987757"/>
    <n v="6987757"/>
    <n v="27000000"/>
  </r>
  <r>
    <s v="Peter Yates"/>
    <n v="116"/>
    <m/>
    <s v="Action|Adventure|Fantasy"/>
    <x v="2698"/>
    <s v="http://www.imdb.com/title/tt0085811/?ref_=fn_tt_tt_1"/>
    <s v="English"/>
    <s v="UK"/>
    <n v="27000000"/>
    <n v="1983"/>
    <n v="6"/>
    <s v="Action"/>
    <s v="Adventure"/>
    <s v="Fantasy"/>
    <m/>
    <n v="0.58689304552120536"/>
    <n v="25035665"/>
    <n v="-1964335"/>
    <n v="27000000"/>
  </r>
  <r>
    <s v="Paul Michael Glaser"/>
    <n v="101"/>
    <n v="38122105"/>
    <s v="Action|Crime|Sci-Fi|Thriller"/>
    <x v="2699"/>
    <s v="http://www.imdb.com/title/tt0093894/?ref_=fn_tt_tt_1"/>
    <s v="English"/>
    <s v="USA"/>
    <n v="27000000"/>
    <n v="1987"/>
    <n v="6.6"/>
    <s v="Action"/>
    <s v="Crime"/>
    <s v="Sci-Fi"/>
    <s v="Thriller"/>
    <n v="0.58689304552120536"/>
    <n v="38122105"/>
    <n v="11122105"/>
    <n v="27000000"/>
  </r>
  <r>
    <s v="Peter Hyams"/>
    <n v="99"/>
    <n v="44450000"/>
    <s v="Action|Crime|Sci-Fi|Thriller"/>
    <x v="2700"/>
    <s v="http://www.imdb.com/title/tt0111438/?ref_=fn_tt_tt_1"/>
    <s v="English"/>
    <s v="Canada"/>
    <n v="27000000"/>
    <n v="1994"/>
    <n v="5.8"/>
    <s v="Action"/>
    <s v="Crime"/>
    <s v="Sci-Fi"/>
    <s v="Thriller"/>
    <n v="0.58680244505888701"/>
    <n v="44450000"/>
    <n v="17450000"/>
    <n v="27000000"/>
  </r>
  <r>
    <s v="Robert B. Weide"/>
    <n v="110"/>
    <n v="2775593"/>
    <s v="Comedy|Drama|Romance"/>
    <x v="2701"/>
    <s v="http://www.imdb.com/title/tt0455538/?ref_=fn_tt_tt_1"/>
    <s v="English"/>
    <s v="UK"/>
    <n v="27000000"/>
    <n v="2008"/>
    <n v="6.5"/>
    <s v="Comedy"/>
    <s v="Drama"/>
    <s v="Romance"/>
    <m/>
    <n v="0.58674027500256731"/>
    <n v="2775593"/>
    <n v="-24224407"/>
    <n v="27000000"/>
  </r>
  <r>
    <s v="Callie Khouri"/>
    <n v="116"/>
    <n v="69586544"/>
    <s v="Drama"/>
    <x v="2702"/>
    <s v="http://www.imdb.com/title/tt0279778/?ref_=fn_tt_tt_1"/>
    <s v="English"/>
    <s v="USA"/>
    <n v="27000000"/>
    <n v="2002"/>
    <n v="6"/>
    <s v="Drama"/>
    <m/>
    <m/>
    <m/>
    <n v="0.58652574041408212"/>
    <n v="69586544"/>
    <n v="42586544"/>
    <n v="27000000"/>
  </r>
  <r>
    <s v="Gary Fleder"/>
    <n v="115"/>
    <n v="60491560"/>
    <s v="Crime|Drama|Mystery|Thriller"/>
    <x v="2703"/>
    <s v="http://www.imdb.com/title/tt0119468/?ref_=fn_tt_tt_1"/>
    <s v="English"/>
    <s v="USA"/>
    <n v="27000000"/>
    <n v="1997"/>
    <n v="6.6"/>
    <s v="Crime"/>
    <s v="Drama"/>
    <s v="Mystery"/>
    <s v="Thriller"/>
    <n v="0.58659637096354456"/>
    <n v="60491560"/>
    <n v="33491560"/>
    <n v="27000000"/>
  </r>
  <r>
    <s v="John Landis"/>
    <n v="148"/>
    <n v="54200000"/>
    <s v="Action|Comedy|Crime|Music"/>
    <x v="2704"/>
    <s v="http://www.imdb.com/title/tt0080455/?ref_=fn_tt_tt_1"/>
    <s v="English"/>
    <s v="USA"/>
    <n v="27000000"/>
    <n v="1980"/>
    <n v="7.9"/>
    <s v="Action"/>
    <s v="Comedy"/>
    <s v="Crime"/>
    <s v="Music"/>
    <n v="0.58661534293870921"/>
    <n v="54200000"/>
    <n v="27200000"/>
    <n v="27000000"/>
  </r>
  <r>
    <s v="Steve Miner"/>
    <n v="82"/>
    <n v="31768374"/>
    <s v="Action|Comedy|Horror"/>
    <x v="2705"/>
    <s v="http://www.imdb.com/title/tt0139414/?ref_=fn_tt_tt_1"/>
    <s v="English"/>
    <s v="USA"/>
    <n v="27000000"/>
    <n v="1999"/>
    <n v="5.6"/>
    <s v="Action"/>
    <s v="Comedy"/>
    <s v="Horror"/>
    <m/>
    <n v="0.58660088228709262"/>
    <n v="31768374"/>
    <n v="4768374"/>
    <n v="27000000"/>
  </r>
  <r>
    <s v="Paul McGuigan"/>
    <n v="110"/>
    <n v="22494487"/>
    <s v="Crime|Drama|Mystery|Thriller"/>
    <x v="2706"/>
    <s v="http://www.imdb.com/title/tt0425210/?ref_=fn_tt_tt_1"/>
    <s v="English"/>
    <s v="Germany"/>
    <n v="27000000"/>
    <n v="2006"/>
    <n v="7.8"/>
    <s v="Crime"/>
    <s v="Drama"/>
    <s v="Mystery"/>
    <s v="Thriller"/>
    <n v="0.58648270092701216"/>
    <n v="22494487"/>
    <n v="-4505513"/>
    <n v="27000000"/>
  </r>
  <r>
    <s v="Philip Kaufman"/>
    <n v="193"/>
    <n v="21500000"/>
    <s v="Adventure|Drama|History"/>
    <x v="2707"/>
    <s v="http://www.imdb.com/title/tt0086197/?ref_=fn_tt_tt_1"/>
    <s v="English"/>
    <s v="USA"/>
    <n v="27000000"/>
    <n v="1983"/>
    <n v="7.9"/>
    <s v="Adventure"/>
    <s v="Drama"/>
    <s v="History"/>
    <m/>
    <n v="0.58632859855432784"/>
    <n v="21500000"/>
    <n v="-5500000"/>
    <n v="27000000"/>
  </r>
  <r>
    <s v="Wolfgang Petersen"/>
    <n v="94"/>
    <m/>
    <s v="Adventure|Drama|Family|Fantasy"/>
    <x v="2708"/>
    <s v="http://www.imdb.com/title/tt0088323/?ref_=fn_tt_tt_1"/>
    <s v="English"/>
    <s v="West Germany"/>
    <n v="27000000"/>
    <n v="1984"/>
    <n v="7.4"/>
    <s v="Adventure"/>
    <s v="Drama"/>
    <s v="Family"/>
    <s v="Fantasy"/>
    <n v="0.58617061189467079"/>
    <n v="25035665"/>
    <n v="-1964335"/>
    <n v="27000000"/>
  </r>
  <r>
    <s v="Alex Proyas"/>
    <n v="111"/>
    <n v="14337579"/>
    <s v="Action|Drama|Fantasy|Mystery|Sci-Fi|Thriller"/>
    <x v="2709"/>
    <s v="http://www.imdb.com/title/tt0118929/?ref_=fn_tt_tt_1"/>
    <s v="English"/>
    <s v="Australia"/>
    <n v="27000000"/>
    <n v="1998"/>
    <n v="7.7"/>
    <s v="Action"/>
    <s v="Drama"/>
    <s v="Fantasy"/>
    <s v="Mystery"/>
    <n v="0.58617061189467079"/>
    <n v="14337579"/>
    <n v="-12662421"/>
    <n v="27000000"/>
  </r>
  <r>
    <s v="Richard Linklater"/>
    <n v="123"/>
    <n v="10297897"/>
    <s v="Action|Crime|Drama|History|Western"/>
    <x v="2710"/>
    <s v="http://www.imdb.com/title/tt0120769/?ref_=fn_tt_tt_1"/>
    <s v="English"/>
    <s v="USA"/>
    <n v="27000000"/>
    <n v="1998"/>
    <n v="6"/>
    <s v="Action"/>
    <s v="Crime"/>
    <s v="Drama"/>
    <s v="History"/>
    <n v="0.58598790815810597"/>
    <n v="10297897"/>
    <n v="-16702103"/>
    <n v="27000000"/>
  </r>
  <r>
    <s v="Christian Alvart"/>
    <n v="109"/>
    <n v="13248477"/>
    <s v="Horror|Mystery|Thriller"/>
    <x v="2711"/>
    <s v="http://www.imdb.com/title/tt0795351/?ref_=fn_tt_tt_1"/>
    <s v="English"/>
    <s v="USA"/>
    <n v="27000000"/>
    <n v="2009"/>
    <n v="6.2"/>
    <s v="Horror"/>
    <s v="Mystery"/>
    <s v="Thriller"/>
    <m/>
    <n v="0.58579215250922434"/>
    <n v="13248477"/>
    <n v="-13751523"/>
    <n v="27000000"/>
  </r>
  <r>
    <s v="E. Elias Merhige"/>
    <n v="99"/>
    <n v="8712564"/>
    <s v="Crime|Drama|Mystery|Thriller"/>
    <x v="2712"/>
    <s v="http://www.imdb.com/title/tt0324127/?ref_=fn_tt_tt_1"/>
    <s v="English"/>
    <s v="USA"/>
    <n v="27000000"/>
    <n v="2004"/>
    <n v="5.9"/>
    <s v="Crime"/>
    <s v="Drama"/>
    <s v="Mystery"/>
    <s v="Thriller"/>
    <n v="0.58560516963772447"/>
    <n v="8712564"/>
    <n v="-18287436"/>
    <n v="27000000"/>
  </r>
  <r>
    <s v="Menno Meyjes"/>
    <n v="106"/>
    <n v="7486906"/>
    <s v="Comedy|Drama|Family"/>
    <x v="2713"/>
    <s v="http://www.imdb.com/title/tt0415965/?ref_=fn_tt_tt_1"/>
    <s v="English"/>
    <s v="USA"/>
    <n v="27000000"/>
    <n v="2007"/>
    <n v="6.8"/>
    <s v="Comedy"/>
    <s v="Drama"/>
    <s v="Family"/>
    <m/>
    <n v="0.58540382173342798"/>
    <n v="7486906"/>
    <n v="-19513094"/>
    <n v="27000000"/>
  </r>
  <r>
    <s v="Robert Rodriguez"/>
    <n v="89"/>
    <n v="38536376"/>
    <s v="Action|Adventure|Comedy|Family|Sci-Fi"/>
    <x v="2714"/>
    <s v="http://www.imdb.com/title/tt1517489/?ref_=fn_tt_tt_1"/>
    <s v="English"/>
    <s v="USA"/>
    <n v="27000000"/>
    <n v="2011"/>
    <n v="3.6"/>
    <s v="Action"/>
    <s v="Adventure"/>
    <s v="Comedy"/>
    <s v="Family"/>
    <n v="0.58519843094691071"/>
    <n v="38536376"/>
    <n v="11536376"/>
    <n v="27000000"/>
  </r>
  <r>
    <s v="Jodie Foster"/>
    <n v="98"/>
    <n v="41008532"/>
    <s v="Crime|Drama|Thriller"/>
    <x v="2715"/>
    <s v="http://www.imdb.com/title/tt2241351/?ref_=fn_tt_tt_1"/>
    <s v="English"/>
    <s v="USA"/>
    <n v="27000000"/>
    <n v="2016"/>
    <n v="6.7"/>
    <s v="Crime"/>
    <s v="Drama"/>
    <s v="Thriller"/>
    <m/>
    <n v="0.58510688092072927"/>
    <n v="41008532"/>
    <n v="14008532"/>
    <n v="27000000"/>
  </r>
  <r>
    <s v="Renny Harlin"/>
    <n v="101"/>
    <n v="4476235"/>
    <s v="Crime|Horror|Mystery|Thriller"/>
    <x v="2716"/>
    <s v="http://www.imdb.com/title/tt0297284/?ref_=fn_tt_tt_1"/>
    <s v="English"/>
    <s v="USA"/>
    <n v="27000000"/>
    <n v="2004"/>
    <n v="6.4"/>
    <s v="Crime"/>
    <s v="Horror"/>
    <s v="Mystery"/>
    <s v="Thriller"/>
    <n v="0.58502632565083368"/>
    <n v="4476235"/>
    <n v="-22523765"/>
    <n v="27000000"/>
  </r>
  <r>
    <s v="Kenneth Branagh"/>
    <n v="135"/>
    <m/>
    <s v="Drama|Musical|Romance"/>
    <x v="2717"/>
    <s v="http://www.imdb.com/title/tt0475331/?ref_=fn_tt_tt_1"/>
    <s v="English"/>
    <s v="France"/>
    <n v="27000000"/>
    <n v="2006"/>
    <n v="6.6"/>
    <s v="Drama"/>
    <s v="Musical"/>
    <s v="Romance"/>
    <m/>
    <n v="0.58481129792166986"/>
    <n v="25035665"/>
    <n v="-1964335"/>
    <n v="27000000"/>
  </r>
  <r>
    <s v="David Gordon Green"/>
    <n v="117"/>
    <n v="87341380"/>
    <s v="Action|Comedy|Crime"/>
    <x v="2718"/>
    <s v="http://www.imdb.com/title/tt0910936/?ref_=fn_tt_tt_1"/>
    <s v="English"/>
    <s v="USA"/>
    <n v="27000000"/>
    <n v="2008"/>
    <n v="7"/>
    <s v="Action"/>
    <s v="Comedy"/>
    <s v="Crime"/>
    <m/>
    <n v="0.58481129792166986"/>
    <n v="87341380"/>
    <n v="60341380"/>
    <n v="27000000"/>
  </r>
  <r>
    <s v="Bobby Farrelly"/>
    <n v="117"/>
    <n v="24944213"/>
    <s v="Comedy|Sport"/>
    <x v="2719"/>
    <s v="http://www.imdb.com/title/tt0116778/?ref_=fn_tt_tt_1"/>
    <s v="English"/>
    <s v="USA"/>
    <n v="27000000"/>
    <n v="1996"/>
    <n v="6.9"/>
    <s v="Comedy"/>
    <s v="Sport"/>
    <m/>
    <m/>
    <n v="0.58499524070784137"/>
    <n v="24944213"/>
    <n v="-2055787"/>
    <n v="27000000"/>
  </r>
  <r>
    <s v="Eric Valette"/>
    <n v="87"/>
    <n v="26876529"/>
    <s v="Horror|Mystery"/>
    <x v="2720"/>
    <s v="http://www.imdb.com/title/tt0479968/?ref_=fn_tt_tt_1"/>
    <s v="English"/>
    <s v="Japan"/>
    <n v="27000000"/>
    <n v="2008"/>
    <n v="3.9"/>
    <s v="Horror"/>
    <s v="Mystery"/>
    <m/>
    <m/>
    <n v="0.58484703771618562"/>
    <n v="26876529"/>
    <n v="-123471"/>
    <n v="27000000"/>
  </r>
  <r>
    <s v="NimrÃ³d Antal"/>
    <n v="88"/>
    <n v="15988876"/>
    <s v="Action|Crime|Thriller"/>
    <x v="2721"/>
    <s v="http://www.imdb.com/title/tt0913354/?ref_=fn_tt_tt_1"/>
    <s v="English"/>
    <s v="USA"/>
    <n v="27000000"/>
    <n v="2009"/>
    <n v="5.7"/>
    <s v="Action"/>
    <s v="Crime"/>
    <s v="Thriller"/>
    <m/>
    <n v="0.58470598229936399"/>
    <n v="15988876"/>
    <n v="-11011124"/>
    <n v="27000000"/>
  </r>
  <r>
    <s v="Rob Hawk"/>
    <n v="90"/>
    <m/>
    <s v="Action|Drama"/>
    <x v="2722"/>
    <s v="http://www.imdb.com/title/tt4280822/?ref_=fn_tt_tt_1"/>
    <s v="English"/>
    <s v="USA"/>
    <n v="27000000"/>
    <n v="2016"/>
    <n v="5"/>
    <s v="Action"/>
    <s v="Drama"/>
    <m/>
    <m/>
    <n v="0.5845251104096848"/>
    <n v="25035665"/>
    <n v="-1964335"/>
    <n v="27000000"/>
  </r>
  <r>
    <s v="Scott Walker"/>
    <n v="105"/>
    <m/>
    <s v="Crime|Drama|Mystery|Thriller"/>
    <x v="2723"/>
    <s v="http://www.imdb.com/title/tt2005374/?ref_=fn_tt_tt_1"/>
    <s v="English"/>
    <s v="USA"/>
    <n v="27220000"/>
    <n v="2013"/>
    <n v="6.4"/>
    <s v="Crime"/>
    <s v="Drama"/>
    <s v="Mystery"/>
    <s v="Thriller"/>
    <n v="0.5845251104096848"/>
    <n v="25035665"/>
    <n v="-2184335"/>
    <n v="27220000"/>
  </r>
  <r>
    <s v="John Glen"/>
    <n v="131"/>
    <n v="67900000"/>
    <s v="Action|Adventure|Thriller"/>
    <x v="2724"/>
    <s v="http://www.imdb.com/title/tt0086034/?ref_=fn_tt_tt_1"/>
    <s v="English"/>
    <s v="UK"/>
    <n v="27500000"/>
    <n v="1983"/>
    <n v="6.6"/>
    <s v="Action"/>
    <s v="Adventure"/>
    <s v="Thriller"/>
    <m/>
    <n v="0.5845251104096848"/>
    <n v="67900000"/>
    <n v="40400000"/>
    <n v="27500000"/>
  </r>
  <r>
    <s v="Gavin Hood"/>
    <n v="122"/>
    <n v="9664316"/>
    <s v="Drama|Thriller"/>
    <x v="2725"/>
    <s v="http://www.imdb.com/title/tt0804522/?ref_=fn_tt_tt_1"/>
    <s v="English"/>
    <s v="USA"/>
    <n v="27500000"/>
    <n v="2007"/>
    <n v="6.8"/>
    <s v="Drama"/>
    <s v="Thriller"/>
    <m/>
    <m/>
    <n v="0.58458257310648465"/>
    <n v="9664316"/>
    <n v="-17835684"/>
    <n v="27500000"/>
  </r>
  <r>
    <s v="William Shatner"/>
    <n v="107"/>
    <n v="55210049"/>
    <s v="Action|Adventure|Sci-Fi|Thriller"/>
    <x v="2726"/>
    <s v="http://www.imdb.com/title/tt0098382/?ref_=fn_tt_tt_1"/>
    <s v="English"/>
    <s v="USA"/>
    <n v="27800000"/>
    <n v="1989"/>
    <n v="5.4"/>
    <s v="Action"/>
    <s v="Adventure"/>
    <s v="Sci-Fi"/>
    <s v="Thriller"/>
    <n v="0.58438298571270963"/>
    <n v="55210049"/>
    <n v="27410049"/>
    <n v="27800000"/>
  </r>
  <r>
    <s v="Peter Howitt"/>
    <n v="90"/>
    <n v="17848322"/>
    <s v="Comedy|Romance"/>
    <x v="2727"/>
    <s v="http://www.imdb.com/title/tt0323033/?ref_=fn_tt_tt_1"/>
    <s v="English"/>
    <s v="Ireland"/>
    <n v="28000000"/>
    <n v="2004"/>
    <n v="5.9"/>
    <s v="Comedy"/>
    <s v="Romance"/>
    <m/>
    <m/>
    <n v="0.5843692709230347"/>
    <n v="17848322"/>
    <n v="-10151678"/>
    <n v="28000000"/>
  </r>
  <r>
    <s v="James Mangold"/>
    <n v="153"/>
    <n v="119518352"/>
    <s v="Biography|Drama|Music|Romance"/>
    <x v="2728"/>
    <s v="http://www.imdb.com/title/tt0358273/?ref_=fn_tt_tt_1"/>
    <s v="English"/>
    <s v="USA"/>
    <n v="28000000"/>
    <n v="2005"/>
    <n v="7.9"/>
    <s v="Biography"/>
    <s v="Drama"/>
    <s v="Music"/>
    <s v="Romance"/>
    <n v="0.58419672767892861"/>
    <n v="119518352"/>
    <n v="91518352"/>
    <n v="28000000"/>
  </r>
  <r>
    <s v="Lawrence Kasdan"/>
    <n v="112"/>
    <n v="4554569"/>
    <s v="Comedy|Drama"/>
    <x v="2729"/>
    <s v="http://www.imdb.com/title/tt0140397/?ref_=fn_tt_tt_1"/>
    <s v="English"/>
    <s v="USA"/>
    <n v="28000000"/>
    <n v="1999"/>
    <n v="6.9"/>
    <s v="Comedy"/>
    <s v="Drama"/>
    <m/>
    <m/>
    <n v="0.58461583476275158"/>
    <n v="4554569"/>
    <n v="-23445431"/>
    <n v="28000000"/>
  </r>
  <r>
    <s v="Ron Clements"/>
    <n v="90"/>
    <n v="217350219"/>
    <s v="Adventure|Animation|Comedy|Family|Fantasy|Musical|Romance"/>
    <x v="2730"/>
    <s v="http://www.imdb.com/title/tt0103639/?ref_=fn_tt_tt_1"/>
    <s v="English"/>
    <s v="USA"/>
    <n v="28000000"/>
    <n v="1992"/>
    <n v="8"/>
    <s v="Adventure"/>
    <s v="Animation"/>
    <s v="Comedy"/>
    <s v="Family"/>
    <n v="0.58440319669894247"/>
    <n v="217350219"/>
    <n v="189350219"/>
    <n v="28000000"/>
  </r>
  <r>
    <s v="F. Gary Gray"/>
    <n v="167"/>
    <n v="161029270"/>
    <s v="Biography|Crime|Drama|History|Music"/>
    <x v="2731"/>
    <s v="http://www.imdb.com/title/tt1398426/?ref_=fn_tt_tt_1"/>
    <s v="English"/>
    <s v="USA"/>
    <n v="28000000"/>
    <n v="2015"/>
    <n v="7.9"/>
    <s v="Biography"/>
    <s v="Crime"/>
    <s v="Drama"/>
    <s v="History"/>
    <n v="0.58587571715035269"/>
    <n v="161029270"/>
    <n v="133029270"/>
    <n v="28000000"/>
  </r>
  <r>
    <s v="Steven Spielberg"/>
    <n v="118"/>
    <n v="179870271"/>
    <s v="Action|Adventure"/>
    <x v="2732"/>
    <s v="http://www.imdb.com/title/tt0087469/?ref_=fn_tt_tt_1"/>
    <s v="English"/>
    <s v="USA"/>
    <n v="28000000"/>
    <n v="1984"/>
    <n v="7.6"/>
    <s v="Action"/>
    <s v="Adventure"/>
    <m/>
    <m/>
    <n v="0.58668728577525553"/>
    <n v="179870271"/>
    <n v="151870271"/>
    <n v="28000000"/>
  </r>
  <r>
    <s v="John McTiernan"/>
    <n v="131"/>
    <n v="81350242"/>
    <s v="Action|Thriller"/>
    <x v="2733"/>
    <s v="http://www.imdb.com/title/tt0095016/?ref_=fn_tt_tt_1"/>
    <s v="English"/>
    <s v="USA"/>
    <n v="28000000"/>
    <n v="1988"/>
    <n v="8.1999999999999993"/>
    <s v="Action"/>
    <s v="Thriller"/>
    <m/>
    <m/>
    <n v="0.58770615020816452"/>
    <n v="81350242"/>
    <n v="53350242"/>
    <n v="28000000"/>
  </r>
  <r>
    <s v="David Wain"/>
    <n v="101"/>
    <n v="67266300"/>
    <s v="Comedy"/>
    <x v="2734"/>
    <s v="http://www.imdb.com/title/tt0430922/?ref_=fn_tt_tt_1"/>
    <s v="English"/>
    <s v="Germany"/>
    <n v="28000000"/>
    <n v="2008"/>
    <n v="6.9"/>
    <s v="Comedy"/>
    <m/>
    <m/>
    <m/>
    <n v="0.5878465174129055"/>
    <n v="67266300"/>
    <n v="39266300"/>
    <n v="28000000"/>
  </r>
  <r>
    <s v="Adam McKay"/>
    <n v="130"/>
    <n v="70235322"/>
    <s v="Biography|Comedy|Drama|History"/>
    <x v="2735"/>
    <s v="http://www.imdb.com/title/tt1596363/?ref_=fn_tt_tt_1"/>
    <s v="English"/>
    <s v="USA"/>
    <n v="28000000"/>
    <n v="2015"/>
    <n v="7.8"/>
    <s v="Biography"/>
    <s v="Comedy"/>
    <s v="Drama"/>
    <s v="History"/>
    <n v="0.58790058056325334"/>
    <n v="70235322"/>
    <n v="42235322"/>
    <n v="28000000"/>
  </r>
  <r>
    <s v="Gavin O'Connor"/>
    <n v="135"/>
    <n v="64371181"/>
    <s v="Biography|Drama|History|Sport"/>
    <x v="2736"/>
    <s v="http://www.imdb.com/title/tt0349825/?ref_=fn_tt_tt_1"/>
    <s v="English"/>
    <s v="USA"/>
    <n v="28000000"/>
    <n v="2004"/>
    <n v="7.5"/>
    <s v="Biography"/>
    <s v="Drama"/>
    <s v="History"/>
    <s v="Sport"/>
    <n v="0.58797222059298315"/>
    <n v="64371181"/>
    <n v="36371181"/>
    <n v="28000000"/>
  </r>
  <r>
    <s v="Jon Turteltaub"/>
    <n v="105"/>
    <n v="63910583"/>
    <s v="Comedy|Romance"/>
    <x v="2737"/>
    <s v="http://www.imdb.com/title/tt1204975/?ref_=fn_tt_tt_1"/>
    <s v="English"/>
    <s v="USA"/>
    <n v="28000000"/>
    <n v="2013"/>
    <n v="6.6"/>
    <s v="Comedy"/>
    <s v="Romance"/>
    <m/>
    <m/>
    <n v="0.5880099504299019"/>
    <n v="63910583"/>
    <n v="35910583"/>
    <n v="28000000"/>
  </r>
  <r>
    <s v="John Glen"/>
    <n v="127"/>
    <n v="62300000"/>
    <s v="Action|Adventure|Thriller"/>
    <x v="2738"/>
    <s v="http://www.imdb.com/title/tt0082398/?ref_=fn_tt_tt_1"/>
    <s v="English"/>
    <s v="UK"/>
    <n v="28000000"/>
    <n v="1981"/>
    <n v="6.8"/>
    <s v="Action"/>
    <s v="Adventure"/>
    <s v="Thriller"/>
    <m/>
    <n v="0.58804517442008042"/>
    <n v="62300000"/>
    <n v="34300000"/>
    <n v="28000000"/>
  </r>
  <r>
    <s v="Peter Chelsom"/>
    <n v="82"/>
    <n v="49968653"/>
    <s v="Comedy|Romance"/>
    <x v="2739"/>
    <s v="http://www.imdb.com/title/tt0240890/?ref_=fn_tt_tt_1"/>
    <s v="English"/>
    <s v="USA"/>
    <n v="28000000"/>
    <n v="2001"/>
    <n v="6.9"/>
    <s v="Comedy"/>
    <s v="Romance"/>
    <m/>
    <m/>
    <n v="0.58807145633791746"/>
    <n v="49968653"/>
    <n v="21968653"/>
    <n v="28000000"/>
  </r>
  <r>
    <s v="Ben Stiller"/>
    <n v="90"/>
    <n v="45162741"/>
    <s v="Comedy"/>
    <x v="2740"/>
    <s v="http://www.imdb.com/title/tt0196229/?ref_=fn_tt_tt_1"/>
    <s v="English"/>
    <s v="Germany"/>
    <n v="28000000"/>
    <n v="2001"/>
    <n v="6.6"/>
    <s v="Comedy"/>
    <m/>
    <m/>
    <m/>
    <n v="0.58803282801940726"/>
    <n v="45162741"/>
    <n v="17162741"/>
    <n v="28000000"/>
  </r>
  <r>
    <s v="Lasse HallstrÃ¶m"/>
    <n v="115"/>
    <n v="71346930"/>
    <s v="Drama|Romance|Thriller"/>
    <x v="2741"/>
    <s v="http://www.imdb.com/title/tt1702439/?ref_=fn_tt_tt_1"/>
    <s v="English"/>
    <s v="USA"/>
    <n v="28000000"/>
    <n v="2013"/>
    <n v="6.7"/>
    <s v="Drama"/>
    <s v="Romance"/>
    <s v="Thriller"/>
    <m/>
    <n v="0.58797084972885572"/>
    <n v="71346930"/>
    <n v="43346930"/>
    <n v="28000000"/>
  </r>
  <r>
    <s v="Kenny Ortega"/>
    <n v="96"/>
    <n v="39514713"/>
    <s v="Comedy|Family|Fantasy"/>
    <x v="2742"/>
    <s v="http://www.imdb.com/title/tt0107120/?ref_=fn_tt_tt_1"/>
    <s v="English"/>
    <s v="USA"/>
    <n v="28000000"/>
    <n v="1993"/>
    <n v="6.7"/>
    <s v="Comedy"/>
    <s v="Family"/>
    <s v="Fantasy"/>
    <m/>
    <n v="0.58804979725753759"/>
    <n v="39514713"/>
    <n v="11514713"/>
    <n v="28000000"/>
  </r>
  <r>
    <s v="Scott Hicks"/>
    <n v="104"/>
    <n v="43097652"/>
    <s v="Comedy|Drama|Romance"/>
    <x v="2743"/>
    <s v="http://www.imdb.com/title/tt0481141/?ref_=fn_tt_tt_1"/>
    <s v="English"/>
    <s v="USA"/>
    <n v="28000000"/>
    <n v="2007"/>
    <n v="6.3"/>
    <s v="Comedy"/>
    <s v="Drama"/>
    <s v="Romance"/>
    <m/>
    <n v="0.58796178593266013"/>
    <n v="43097652"/>
    <n v="15097652"/>
    <n v="28000000"/>
  </r>
  <r>
    <s v="Ruben Fleischer"/>
    <n v="83"/>
    <n v="37053924"/>
    <s v="Action|Comedy|Crime"/>
    <x v="2744"/>
    <s v="http://www.imdb.com/title/tt1622547/?ref_=fn_tt_tt_1"/>
    <s v="English"/>
    <s v="Germany"/>
    <n v="28000000"/>
    <n v="2011"/>
    <n v="6.1"/>
    <s v="Action"/>
    <s v="Comedy"/>
    <s v="Crime"/>
    <m/>
    <n v="0.58788994275584161"/>
    <n v="37053924"/>
    <n v="9053924"/>
    <n v="28000000"/>
  </r>
  <r>
    <s v="Patrick Lussier"/>
    <n v="99"/>
    <n v="33000377"/>
    <s v="Action|Fantasy|Horror|Thriller"/>
    <x v="2745"/>
    <s v="http://www.imdb.com/title/tt0219653/?ref_=fn_tt_tt_1"/>
    <s v="English"/>
    <s v="USA"/>
    <n v="28000000"/>
    <n v="2000"/>
    <n v="4.9000000000000004"/>
    <s v="Action"/>
    <s v="Fantasy"/>
    <s v="Horror"/>
    <s v="Thriller"/>
    <n v="0.58779080739579415"/>
    <n v="33000377"/>
    <n v="5000377"/>
    <n v="28000000"/>
  </r>
  <r>
    <s v="Miguel Arteta"/>
    <n v="81"/>
    <n v="66950483"/>
    <s v="Comedy|Family"/>
    <x v="2746"/>
    <s v="http://www.imdb.com/title/tt1698641/?ref_=fn_tt_tt_1"/>
    <s v="English"/>
    <s v="USA"/>
    <n v="28000000"/>
    <n v="2014"/>
    <n v="6.2"/>
    <s v="Comedy"/>
    <s v="Family"/>
    <m/>
    <m/>
    <n v="0.58767426732785732"/>
    <n v="66950483"/>
    <n v="38950483"/>
    <n v="28000000"/>
  </r>
  <r>
    <s v="Joe Wright"/>
    <n v="135"/>
    <n v="38372662"/>
    <s v="Drama|Romance"/>
    <x v="2747"/>
    <s v="http://www.imdb.com/title/tt0414387/?ref_=fn_tt_tt_1"/>
    <s v="English"/>
    <s v="France"/>
    <n v="28000000"/>
    <n v="2005"/>
    <n v="7.8"/>
    <s v="Drama"/>
    <s v="Romance"/>
    <m/>
    <m/>
    <n v="0.58772723353949585"/>
    <n v="38372662"/>
    <n v="10372662"/>
    <n v="28000000"/>
  </r>
  <r>
    <s v="Ridley Scott"/>
    <n v="117"/>
    <n v="27000000"/>
    <s v="Sci-Fi|Thriller"/>
    <x v="2748"/>
    <s v="http://www.imdb.com/title/tt0083658/?ref_=fn_tt_tt_1"/>
    <s v="English"/>
    <s v="USA"/>
    <n v="28000000"/>
    <n v="1982"/>
    <n v="8.1999999999999993"/>
    <s v="Sci-Fi"/>
    <s v="Thriller"/>
    <m/>
    <m/>
    <n v="0.58763350525908886"/>
    <n v="27000000"/>
    <n v="-1000000"/>
    <n v="28000000"/>
  </r>
  <r>
    <s v="Michael Caton-Jones"/>
    <n v="139"/>
    <n v="31600000"/>
    <s v="Adventure|Biography"/>
    <x v="2749"/>
    <s v="http://www.imdb.com/title/tt0114287/?ref_=fn_tt_tt_1"/>
    <s v="English"/>
    <s v="USA"/>
    <n v="28000000"/>
    <n v="1995"/>
    <n v="6.9"/>
    <s v="Adventure"/>
    <s v="Biography"/>
    <m/>
    <m/>
    <n v="0.587492421351959"/>
    <n v="31600000"/>
    <n v="3600000"/>
    <n v="28000000"/>
  </r>
  <r>
    <s v="McG"/>
    <n v="123"/>
    <n v="30688364"/>
    <s v="Action|Drama|Thriller"/>
    <x v="2750"/>
    <s v="http://www.imdb.com/title/tt2172934/?ref_=fn_tt_tt_1"/>
    <s v="English"/>
    <s v="USA"/>
    <n v="28000000"/>
    <n v="2014"/>
    <n v="6.2"/>
    <s v="Action"/>
    <s v="Drama"/>
    <s v="Thriller"/>
    <m/>
    <n v="0.5873694033329504"/>
    <n v="30688364"/>
    <n v="2688364"/>
    <n v="28000000"/>
  </r>
  <r>
    <s v="Janusz Kaminski"/>
    <n v="97"/>
    <n v="16779636"/>
    <s v="Drama|Horror|Thriller"/>
    <x v="2751"/>
    <s v="http://www.imdb.com/title/tt0160484/?ref_=fn_tt_tt_1"/>
    <s v="English"/>
    <s v="USA"/>
    <n v="28000000"/>
    <n v="2000"/>
    <n v="4.8"/>
    <s v="Drama"/>
    <s v="Horror"/>
    <s v="Thriller"/>
    <m/>
    <n v="0.587242435181214"/>
    <n v="16779636"/>
    <n v="-11220364"/>
    <n v="28000000"/>
  </r>
  <r>
    <s v="Donald Petrie"/>
    <n v="103"/>
    <n v="17324744"/>
    <s v="Comedy|Fantasy|Romance"/>
    <x v="2752"/>
    <s v="http://www.imdb.com/title/tt0397078/?ref_=fn_tt_tt_1"/>
    <s v="English"/>
    <s v="USA"/>
    <n v="28000000"/>
    <n v="2006"/>
    <n v="5.3"/>
    <s v="Comedy"/>
    <s v="Fantasy"/>
    <s v="Romance"/>
    <m/>
    <n v="0.58706349180522477"/>
    <n v="17324744"/>
    <n v="-10675256"/>
    <n v="28000000"/>
  </r>
  <r>
    <s v="Jay Roach"/>
    <n v="119"/>
    <n v="8888143"/>
    <s v="Comedy|Drama|Sport"/>
    <x v="2753"/>
    <s v="http://www.imdb.com/title/tt0134618/?ref_=fn_tt_tt_1"/>
    <s v="English"/>
    <s v="Canada"/>
    <n v="28000000"/>
    <n v="1999"/>
    <n v="6.7"/>
    <s v="Comedy"/>
    <s v="Drama"/>
    <s v="Sport"/>
    <m/>
    <n v="0.58688602332526663"/>
    <n v="8888143"/>
    <n v="-19111857"/>
    <n v="28000000"/>
  </r>
  <r>
    <s v="Brian Levant"/>
    <n v="94"/>
    <n v="24268828"/>
    <s v="Action|Comedy|Family"/>
    <x v="2754"/>
    <s v="http://www.imdb.com/title/tt1273678/?ref_=fn_tt_tt_1"/>
    <s v="English"/>
    <s v="USA"/>
    <n v="28000000"/>
    <n v="2010"/>
    <n v="5.4"/>
    <s v="Action"/>
    <s v="Comedy"/>
    <s v="Family"/>
    <m/>
    <n v="0.58668117724687863"/>
    <n v="24268828"/>
    <n v="-3731172"/>
    <n v="28000000"/>
  </r>
  <r>
    <s v="Michael Ritchie"/>
    <n v="89"/>
    <n v="8119205"/>
    <s v="Comedy|Family|Fantasy"/>
    <x v="2755"/>
    <s v="http://www.imdb.com/title/tt0120133/?ref_=fn_tt_tt_1"/>
    <s v="English"/>
    <s v="USA"/>
    <n v="28000000"/>
    <n v="1997"/>
    <n v="5.4"/>
    <s v="Comedy"/>
    <s v="Family"/>
    <s v="Fantasy"/>
    <m/>
    <n v="0.58652784357867216"/>
    <n v="8119205"/>
    <n v="-19880795"/>
    <n v="28000000"/>
  </r>
  <r>
    <s v="John Carpenter"/>
    <n v="98"/>
    <n v="8434601"/>
    <s v="Action|Horror|Sci-Fi"/>
    <x v="2756"/>
    <s v="http://www.imdb.com/title/tt0228333/?ref_=fn_tt_tt_1"/>
    <s v="English"/>
    <s v="USA"/>
    <n v="28000000"/>
    <n v="2001"/>
    <n v="4.9000000000000004"/>
    <s v="Action"/>
    <s v="Horror"/>
    <s v="Sci-Fi"/>
    <m/>
    <n v="0.58631987183302436"/>
    <n v="8434601"/>
    <n v="-19565399"/>
    <n v="28000000"/>
  </r>
  <r>
    <s v="David Gordon Green"/>
    <n v="107"/>
    <n v="6998324"/>
    <s v="Comedy|Drama"/>
    <x v="2757"/>
    <s v="http://www.imdb.com/title/tt1018765/?ref_=fn_tt_tt_1"/>
    <s v="English"/>
    <s v="USA"/>
    <n v="28000000"/>
    <n v="2015"/>
    <n v="6.1"/>
    <s v="Comedy"/>
    <s v="Drama"/>
    <m/>
    <m/>
    <n v="0.58611237617703804"/>
    <n v="6998324"/>
    <n v="-21001676"/>
    <n v="28000000"/>
  </r>
  <r>
    <s v="Burr Steers"/>
    <n v="108"/>
    <n v="10907291"/>
    <s v="Action|Horror|Romance"/>
    <x v="2758"/>
    <s v="http://www.imdb.com/title/tt1374989/?ref_=fn_tt_tt_1"/>
    <s v="English"/>
    <s v="USA"/>
    <n v="28000000"/>
    <n v="2016"/>
    <n v="5.8"/>
    <s v="Action"/>
    <s v="Horror"/>
    <s v="Romance"/>
    <m/>
    <n v="0.58590017928749993"/>
    <n v="10907291"/>
    <n v="-17092709"/>
    <n v="28000000"/>
  </r>
  <r>
    <s v="Martin Scorsese"/>
    <n v="134"/>
    <n v="5532301"/>
    <s v="Biography|Drama|History|War"/>
    <x v="2759"/>
    <s v="http://www.imdb.com/title/tt0119485/?ref_=fn_tt_tt_1"/>
    <s v="English"/>
    <s v="USA"/>
    <n v="28000000"/>
    <n v="1997"/>
    <n v="7"/>
    <s v="Biography"/>
    <s v="Drama"/>
    <s v="History"/>
    <s v="War"/>
    <n v="0.58569930569363493"/>
    <n v="5532301"/>
    <n v="-22467699"/>
    <n v="28000000"/>
  </r>
  <r>
    <s v="Jeff Wadlow"/>
    <n v="103"/>
    <n v="28751715"/>
    <s v="Action|Comedy|Crime"/>
    <x v="2760"/>
    <s v="http://www.imdb.com/title/tt1650554/?ref_=fn_tt_tt_1"/>
    <s v="English"/>
    <s v="USA"/>
    <n v="28000000"/>
    <n v="2013"/>
    <n v="6.6"/>
    <s v="Action"/>
    <s v="Comedy"/>
    <s v="Crime"/>
    <m/>
    <n v="0.58548193737894738"/>
    <n v="28751715"/>
    <n v="751715"/>
    <n v="28000000"/>
  </r>
  <r>
    <s v="Camille Delamarre"/>
    <n v="100"/>
    <n v="20285518"/>
    <s v="Action|Crime|Drama|Thriller"/>
    <x v="2761"/>
    <s v="http://www.imdb.com/title/tt1430612/?ref_=fn_tt_tt_1"/>
    <s v="English"/>
    <s v="France"/>
    <n v="28000000"/>
    <n v="2014"/>
    <n v="5.7"/>
    <s v="Action"/>
    <s v="Crime"/>
    <s v="Drama"/>
    <s v="Thriller"/>
    <n v="0.58534384667522954"/>
    <n v="20285518"/>
    <n v="-7714482"/>
    <n v="28000000"/>
  </r>
  <r>
    <s v="Ronny Yu"/>
    <n v="93"/>
    <n v="5204007"/>
    <s v="Action|Comedy|Crime|Thriller"/>
    <x v="2762"/>
    <s v="http://www.imdb.com/title/tt0227984/?ref_=fn_tt_tt_1"/>
    <s v="English"/>
    <s v="UK"/>
    <n v="28000000"/>
    <n v="2001"/>
    <n v="6.3"/>
    <s v="Action"/>
    <s v="Comedy"/>
    <s v="Crime"/>
    <s v="Thriller"/>
    <n v="0.58517325450779523"/>
    <n v="5204007"/>
    <n v="-22795993"/>
    <n v="28000000"/>
  </r>
  <r>
    <s v="Scott Frank"/>
    <n v="114"/>
    <n v="25977365"/>
    <s v="Crime|Drama|Mystery|Thriller"/>
    <x v="2763"/>
    <s v="http://www.imdb.com/title/tt0365907/?ref_=fn_tt_tt_1"/>
    <s v="English"/>
    <s v="USA"/>
    <n v="28000000"/>
    <n v="2014"/>
    <n v="6.5"/>
    <s v="Crime"/>
    <s v="Drama"/>
    <s v="Mystery"/>
    <s v="Thriller"/>
    <n v="0.58495364581521958"/>
    <n v="25977365"/>
    <n v="-2022635"/>
    <n v="28000000"/>
  </r>
  <r>
    <s v="Bill Condon"/>
    <n v="128"/>
    <n v="3254172"/>
    <s v="Biography|Drama|Thriller"/>
    <x v="2764"/>
    <s v="http://www.imdb.com/title/tt1837703/?ref_=fn_tt_tt_1"/>
    <s v="English"/>
    <s v="USA"/>
    <n v="28000000"/>
    <n v="2013"/>
    <n v="6.2"/>
    <s v="Biography"/>
    <s v="Drama"/>
    <s v="Thriller"/>
    <m/>
    <n v="0.58480360889747651"/>
    <n v="3254172"/>
    <n v="-24745828"/>
    <n v="28000000"/>
  </r>
  <r>
    <s v="Neil Jordan"/>
    <n v="133"/>
    <n v="11030963"/>
    <s v="Biography|Drama|Thriller|War"/>
    <x v="2765"/>
    <s v="http://www.imdb.com/title/tt0117039/?ref_=fn_tt_tt_1"/>
    <s v="English"/>
    <s v="UK"/>
    <n v="28000000"/>
    <n v="1996"/>
    <n v="7.1"/>
    <s v="Biography"/>
    <s v="Drama"/>
    <s v="Thriller"/>
    <s v="War"/>
    <n v="0.58457761298393496"/>
    <n v="11030963"/>
    <n v="-16969037"/>
    <n v="28000000"/>
  </r>
  <r>
    <s v="Richard Williams"/>
    <n v="80"/>
    <n v="669276"/>
    <s v="Action|Adventure|Animation|Comedy|Fantasy"/>
    <x v="2766"/>
    <s v="http://www.imdb.com/title/tt0112389/?ref_=fn_tt_tt_1"/>
    <s v="English"/>
    <s v="UK"/>
    <n v="28000000"/>
    <n v="1993"/>
    <n v="7.2"/>
    <s v="Action"/>
    <s v="Adventure"/>
    <s v="Animation"/>
    <s v="Comedy"/>
    <n v="0.5843741339643751"/>
    <n v="669276"/>
    <n v="-27330724"/>
    <n v="28000000"/>
  </r>
  <r>
    <s v="Tony Scott"/>
    <n v="100"/>
    <n v="153665036"/>
    <s v="Action|Comedy|Crime|Thriller"/>
    <x v="2767"/>
    <s v="http://www.imdb.com/title/tt0092644/?ref_=fn_tt_tt_1"/>
    <s v="English"/>
    <s v="USA"/>
    <n v="28000000"/>
    <n v="1987"/>
    <n v="6.4"/>
    <s v="Action"/>
    <s v="Comedy"/>
    <s v="Crime"/>
    <s v="Thriller"/>
    <n v="0.5841401246948783"/>
    <n v="153665036"/>
    <n v="125665036"/>
    <n v="28000000"/>
  </r>
  <r>
    <s v="John Lee Hancock"/>
    <n v="129"/>
    <n v="255950375"/>
    <s v="Biography|Drama|Sport"/>
    <x v="2768"/>
    <s v="http://www.imdb.com/title/tt0878804/?ref_=fn_tt_tt_1"/>
    <s v="English"/>
    <s v="USA"/>
    <n v="29000000"/>
    <n v="2009"/>
    <n v="7.7"/>
    <s v="Biography"/>
    <s v="Drama"/>
    <s v="Sport"/>
    <m/>
    <n v="0.5848938894509611"/>
    <n v="255950375"/>
    <n v="226950375"/>
    <n v="29000000"/>
  </r>
  <r>
    <s v="Rupert Wainwright"/>
    <n v="103"/>
    <n v="50041732"/>
    <s v="Horror"/>
    <x v="2769"/>
    <s v="http://www.imdb.com/title/tt0145531/?ref_=fn_tt_tt_1"/>
    <s v="English"/>
    <s v="USA"/>
    <n v="29000000"/>
    <n v="1999"/>
    <n v="6.2"/>
    <s v="Horror"/>
    <m/>
    <m/>
    <m/>
    <n v="0.58693004370224111"/>
    <n v="50041732"/>
    <n v="21041732"/>
    <n v="29000000"/>
  </r>
  <r>
    <s v="Nick Cassavetes"/>
    <n v="123"/>
    <n v="64286"/>
    <s v="Drama|Romance"/>
    <x v="2770"/>
    <s v="http://www.imdb.com/title/tt0332280/?ref_=fn_tt_tt_1"/>
    <s v="English"/>
    <s v="USA"/>
    <n v="29000000"/>
    <n v="2004"/>
    <n v="7.9"/>
    <s v="Drama"/>
    <s v="Romance"/>
    <m/>
    <m/>
    <n v="0.58688652600803437"/>
    <n v="64286"/>
    <n v="-28935714"/>
    <n v="29000000"/>
  </r>
  <r>
    <s v="Elizabeth Banks"/>
    <n v="115"/>
    <n v="183436380"/>
    <s v="Comedy|Music"/>
    <x v="2771"/>
    <s v="http://www.imdb.com/title/tt2848292/?ref_=fn_tt_tt_1"/>
    <s v="English"/>
    <s v="USA"/>
    <n v="29000000"/>
    <n v="2015"/>
    <n v="6.5"/>
    <s v="Comedy"/>
    <s v="Music"/>
    <m/>
    <m/>
    <n v="0.58665729212285822"/>
    <n v="183436380"/>
    <n v="154436380"/>
    <n v="29000000"/>
  </r>
  <r>
    <s v="Peter Hewitt"/>
    <n v="89"/>
    <n v="22359293"/>
    <s v="Adventure|Comedy|Family|Fantasy"/>
    <x v="2772"/>
    <s v="http://www.imdb.com/title/tt0118755/?ref_=fn_tt_tt_1"/>
    <s v="English"/>
    <s v="UK"/>
    <n v="29000000"/>
    <n v="1997"/>
    <n v="5.8"/>
    <s v="Adventure"/>
    <s v="Comedy"/>
    <s v="Family"/>
    <s v="Fantasy"/>
    <n v="0.58772394741243383"/>
    <n v="22359293"/>
    <n v="-6640707"/>
    <n v="29000000"/>
  </r>
  <r>
    <s v="George Clooney"/>
    <n v="113"/>
    <m/>
    <s v="Biography|Comedy|Crime|Drama|Romance|Thriller"/>
    <x v="2773"/>
    <s v="http://www.imdb.com/title/tt0270288/?ref_=fn_tt_tt_1"/>
    <s v="English"/>
    <s v="USA"/>
    <n v="29000000"/>
    <n v="2002"/>
    <n v="7.1"/>
    <s v="Biography"/>
    <s v="Comedy"/>
    <s v="Crime"/>
    <s v="Drama"/>
    <n v="0.58756210215085691"/>
    <n v="25035665"/>
    <n v="-3964335"/>
    <n v="29000000"/>
  </r>
  <r>
    <s v="Reginald Hudlin"/>
    <n v="99"/>
    <n v="16930185"/>
    <s v="Comedy|Romance"/>
    <x v="2774"/>
    <s v="http://www.imdb.com/title/tt0261289/?ref_=fn_tt_tt_1"/>
    <s v="English"/>
    <s v="Germany"/>
    <n v="29000000"/>
    <n v="2002"/>
    <n v="5.3"/>
    <s v="Comedy"/>
    <s v="Romance"/>
    <m/>
    <m/>
    <n v="0.58756210215085691"/>
    <n v="16930185"/>
    <n v="-12069815"/>
    <n v="29000000"/>
  </r>
  <r>
    <s v="Ben Falcone"/>
    <n v="99"/>
    <n v="63034755"/>
    <s v="Comedy"/>
    <x v="2775"/>
    <s v="http://www.imdb.com/title/tt2702724/?ref_=fn_tt_tt_1"/>
    <s v="English"/>
    <s v="USA"/>
    <n v="29000000"/>
    <n v="2016"/>
    <n v="5.3"/>
    <s v="Comedy"/>
    <m/>
    <m/>
    <m/>
    <n v="0.5873811634645757"/>
    <n v="63034755"/>
    <n v="34034755"/>
    <n v="29000000"/>
  </r>
  <r>
    <s v="Richard Attenborough"/>
    <n v="147"/>
    <n v="5899797"/>
    <s v="Biography|Drama|History"/>
    <x v="2776"/>
    <s v="http://www.imdb.com/title/tt0092804/?ref_=fn_tt_tt_1"/>
    <s v="English"/>
    <s v="UK"/>
    <n v="29000000"/>
    <n v="1987"/>
    <n v="7.5"/>
    <s v="Biography"/>
    <s v="Drama"/>
    <s v="History"/>
    <m/>
    <n v="0.5874065920071786"/>
    <n v="5899797"/>
    <n v="-23100203"/>
    <n v="29000000"/>
  </r>
  <r>
    <s v="John Maybury"/>
    <n v="94"/>
    <n v="6301131"/>
    <s v="Drama|Mystery|Sci-Fi|Thriller"/>
    <x v="2777"/>
    <s v="http://www.imdb.com/title/tt0366627/?ref_=fn_tt_tt_1"/>
    <s v="English"/>
    <s v="USA"/>
    <n v="29000000"/>
    <n v="2005"/>
    <n v="7.1"/>
    <s v="Drama"/>
    <s v="Mystery"/>
    <s v="Sci-Fi"/>
    <s v="Thriller"/>
    <n v="0.58719144889115726"/>
    <n v="6301131"/>
    <n v="-22698869"/>
    <n v="29000000"/>
  </r>
  <r>
    <s v="Stephen Frears"/>
    <n v="110"/>
    <m/>
    <s v="Biography|Comedy|Drama|Music|Romance"/>
    <x v="2778"/>
    <s v="http://www.imdb.com/title/tt4136084/?ref_=fn_tt_tt_1"/>
    <s v="English"/>
    <s v="UK"/>
    <n v="29000000"/>
    <n v="2016"/>
    <n v="7.1"/>
    <s v="Biography"/>
    <s v="Comedy"/>
    <s v="Drama"/>
    <s v="Music"/>
    <n v="0.58697693588351152"/>
    <n v="25035665"/>
    <n v="-3964335"/>
    <n v="29000000"/>
  </r>
  <r>
    <s v="Robert Rodriguez"/>
    <n v="102"/>
    <n v="55845943"/>
    <s v="Action|Crime|Thriller"/>
    <x v="2779"/>
    <s v="http://www.imdb.com/title/tt0285823/?ref_=fn_tt_tt_1"/>
    <s v="English"/>
    <s v="USA"/>
    <n v="29000000"/>
    <n v="2003"/>
    <n v="6.4"/>
    <s v="Action"/>
    <s v="Crime"/>
    <s v="Thriller"/>
    <m/>
    <n v="0.58697693588351152"/>
    <n v="55845943"/>
    <n v="26845943"/>
    <n v="29000000"/>
  </r>
  <r>
    <s v="Fedor Bondarchuk"/>
    <n v="115"/>
    <m/>
    <s v="Action|Adventure|Sci-Fi"/>
    <x v="2780"/>
    <s v="http://www.imdb.com/title/tt0972558/?ref_=fn_tt_tt_1"/>
    <s v="Russian"/>
    <s v="Russia"/>
    <n v="29500000"/>
    <n v="2009"/>
    <n v="5.3"/>
    <s v="Action"/>
    <s v="Adventure"/>
    <s v="Sci-Fi"/>
    <m/>
    <n v="0.58696263252597314"/>
    <n v="25035665"/>
    <n v="-4464335"/>
    <n v="29500000"/>
  </r>
  <r>
    <s v="Walter Salles"/>
    <n v="103"/>
    <n v="25472967"/>
    <s v="Drama|Horror|Thriller"/>
    <x v="2781"/>
    <s v="http://www.imdb.com/title/tt0382628/?ref_=fn_tt_tt_1"/>
    <s v="English"/>
    <s v="USA"/>
    <n v="30000000"/>
    <n v="2005"/>
    <n v="5.6"/>
    <s v="Drama"/>
    <s v="Horror"/>
    <s v="Thriller"/>
    <m/>
    <n v="0.58696263252597314"/>
    <n v="25472967"/>
    <n v="-4527033"/>
    <n v="30000000"/>
  </r>
  <r>
    <s v="Quentin Tarantino"/>
    <n v="111"/>
    <n v="70098138"/>
    <s v="Action"/>
    <x v="2782"/>
    <s v="http://www.imdb.com/title/tt0266697/?ref_=fn_tt_tt_1"/>
    <s v="English"/>
    <s v="USA"/>
    <n v="30000000"/>
    <n v="2003"/>
    <n v="8.1"/>
    <s v="Action"/>
    <m/>
    <m/>
    <m/>
    <n v="0.58681258787244073"/>
    <n v="70098138"/>
    <n v="40098138"/>
    <n v="30000000"/>
  </r>
  <r>
    <s v="Quentin Tarantino"/>
    <n v="137"/>
    <n v="66207920"/>
    <s v="Action|Crime|Drama|Thriller"/>
    <x v="2783"/>
    <s v="http://www.imdb.com/title/tt0378194/?ref_=fn_tt_tt_1"/>
    <s v="English"/>
    <s v="USA"/>
    <n v="30000000"/>
    <n v="2004"/>
    <n v="8"/>
    <s v="Action"/>
    <s v="Crime"/>
    <s v="Drama"/>
    <s v="Thriller"/>
    <n v="0.58687380643657205"/>
    <n v="66207920"/>
    <n v="36207920"/>
    <n v="30000000"/>
  </r>
  <r>
    <s v="Thomas Carter"/>
    <n v="136"/>
    <n v="67253092"/>
    <s v="Drama|Sport"/>
    <x v="2784"/>
    <s v="http://www.imdb.com/title/tt0393162/?ref_=fn_tt_tt_1"/>
    <s v="English"/>
    <s v="USA"/>
    <n v="30000000"/>
    <n v="2005"/>
    <n v="7.2"/>
    <s v="Drama"/>
    <s v="Sport"/>
    <m/>
    <m/>
    <n v="0.58691271451975857"/>
    <n v="67253092"/>
    <n v="37253092"/>
    <n v="30000000"/>
  </r>
  <r>
    <s v="Jaume Collet-Serra"/>
    <n v="113"/>
    <n v="61094903"/>
    <s v="Action|Mystery|Thriller"/>
    <x v="2785"/>
    <s v="http://www.imdb.com/title/tt1401152/?ref_=fn_tt_tt_1"/>
    <s v="English"/>
    <s v="UK"/>
    <n v="30000000"/>
    <n v="2011"/>
    <n v="6.9"/>
    <s v="Action"/>
    <s v="Mystery"/>
    <s v="Thriller"/>
    <m/>
    <n v="0.58695768710622098"/>
    <n v="61094903"/>
    <n v="31094903"/>
    <n v="30000000"/>
  </r>
  <r>
    <s v="John Glen"/>
    <n v="130"/>
    <n v="51185897"/>
    <s v="Action|Adventure|Thriller"/>
    <x v="2786"/>
    <s v="http://www.imdb.com/title/tt0093428/?ref_=fn_tt_tt_1"/>
    <s v="English"/>
    <s v="UK"/>
    <n v="30000000"/>
    <n v="1987"/>
    <n v="6.7"/>
    <s v="Action"/>
    <s v="Adventure"/>
    <s v="Thriller"/>
    <m/>
    <n v="0.58696840138525253"/>
    <n v="51185897"/>
    <n v="21185897"/>
    <n v="30000000"/>
  </r>
  <r>
    <s v="Bobby Farrelly"/>
    <n v="104"/>
    <n v="42071069"/>
    <s v="Comedy|Drama|Romance|Sport"/>
    <x v="2787"/>
    <s v="http://www.imdb.com/title/tt0332047/?ref_=fn_tt_tt_1"/>
    <s v="English"/>
    <s v="USA"/>
    <n v="30000000"/>
    <n v="2005"/>
    <n v="6.2"/>
    <s v="Comedy"/>
    <s v="Drama"/>
    <s v="Romance"/>
    <s v="Sport"/>
    <n v="0.58692781860278487"/>
    <n v="42071069"/>
    <n v="12071069"/>
    <n v="30000000"/>
  </r>
  <r>
    <s v="Dennie Gordon"/>
    <n v="91"/>
    <n v="14018364"/>
    <s v="Comedy|Crime|Family|Romance"/>
    <x v="2788"/>
    <s v="http://www.imdb.com/title/tt0363282/?ref_=fn_tt_tt_1"/>
    <s v="English"/>
    <s v="USA"/>
    <n v="30000000"/>
    <n v="2004"/>
    <n v="4.8"/>
    <s v="Comedy"/>
    <s v="Crime"/>
    <s v="Family"/>
    <s v="Romance"/>
    <n v="0.58684427558705166"/>
    <n v="14018364"/>
    <n v="-15981636"/>
    <n v="30000000"/>
  </r>
  <r>
    <s v="Joel Coen"/>
    <n v="111"/>
    <n v="2869369"/>
    <s v="Comedy|Fantasy"/>
    <x v="2789"/>
    <s v="http://www.imdb.com/title/tt0110074/?ref_=fn_tt_tt_1"/>
    <s v="English"/>
    <s v="UK"/>
    <n v="30000000"/>
    <n v="1994"/>
    <n v="7.3"/>
    <s v="Comedy"/>
    <s v="Fantasy"/>
    <m/>
    <m/>
    <n v="0.58665464289795433"/>
    <n v="2869369"/>
    <n v="-27130631"/>
    <n v="30000000"/>
  </r>
  <r>
    <s v="Andy Fickman"/>
    <n v="94"/>
    <n v="71038190"/>
    <s v="Action|Comedy|Crime"/>
    <x v="2790"/>
    <s v="http://www.imdb.com/title/tt3450650/?ref_=fn_tt_tt_1"/>
    <s v="English"/>
    <s v="USA"/>
    <n v="30000000"/>
    <n v="2015"/>
    <n v="4.4000000000000004"/>
    <s v="Action"/>
    <s v="Comedy"/>
    <s v="Crime"/>
    <m/>
    <n v="0.58643344890882476"/>
    <n v="71038190"/>
    <n v="41038190"/>
    <n v="30000000"/>
  </r>
  <r>
    <s v="Gary David Goldberg"/>
    <n v="98"/>
    <n v="43894863"/>
    <s v="Comedy|Romance"/>
    <x v="2791"/>
    <s v="http://www.imdb.com/title/tt0417001/?ref_=fn_tt_tt_1"/>
    <s v="English"/>
    <s v="USA"/>
    <n v="30000000"/>
    <n v="2005"/>
    <n v="5.9"/>
    <s v="Comedy"/>
    <s v="Romance"/>
    <m/>
    <m/>
    <n v="0.58650043005407415"/>
    <n v="43894863"/>
    <n v="13894863"/>
    <n v="30000000"/>
  </r>
  <r>
    <s v="Catherine Hardwicke"/>
    <n v="101"/>
    <n v="37617947"/>
    <s v="Drama|Family|Fantasy"/>
    <x v="2792"/>
    <s v="http://www.imdb.com/title/tt0762121/?ref_=fn_tt_tt_1"/>
    <s v="English"/>
    <s v="USA"/>
    <n v="30000000"/>
    <n v="2006"/>
    <n v="6.8"/>
    <s v="Drama"/>
    <s v="Family"/>
    <s v="Fantasy"/>
    <m/>
    <n v="0.58642442432953146"/>
    <n v="37617947"/>
    <n v="7617947"/>
    <n v="30000000"/>
  </r>
  <r>
    <s v="Jaume Collet-Serra"/>
    <n v="108"/>
    <n v="32048809"/>
    <s v="Horror"/>
    <x v="2793"/>
    <s v="http://www.imdb.com/title/tt0397065/?ref_=fn_tt_tt_1"/>
    <s v="English"/>
    <s v="Australia"/>
    <n v="30000000"/>
    <n v="2005"/>
    <n v="5.3"/>
    <s v="Horror"/>
    <m/>
    <m/>
    <m/>
    <n v="0.58632044730988475"/>
    <n v="32048809"/>
    <n v="2048809"/>
    <n v="30000000"/>
  </r>
  <r>
    <s v="Clint Eastwood"/>
    <n v="155"/>
    <n v="25078937"/>
    <s v="Crime|Drama|Mystery|Thriller"/>
    <x v="2794"/>
    <s v="http://www.imdb.com/title/tt0119668/?ref_=fn_tt_tt_1"/>
    <s v="English"/>
    <s v="USA"/>
    <n v="30000000"/>
    <n v="1997"/>
    <n v="6.6"/>
    <s v="Crime"/>
    <s v="Drama"/>
    <s v="Mystery"/>
    <s v="Thriller"/>
    <n v="0.5861932108713358"/>
    <n v="25078937"/>
    <n v="-4921063"/>
    <n v="30000000"/>
  </r>
  <r>
    <s v="Chris Carter"/>
    <n v="108"/>
    <n v="20981633"/>
    <s v="Drama|Mystery|Sci-Fi|Thriller"/>
    <x v="2795"/>
    <s v="http://www.imdb.com/title/tt0443701/?ref_=fn_tt_tt_1"/>
    <s v="English"/>
    <s v="USA"/>
    <n v="30000000"/>
    <n v="2008"/>
    <n v="5.9"/>
    <s v="Drama"/>
    <s v="Mystery"/>
    <s v="Sci-Fi"/>
    <s v="Thriller"/>
    <n v="0.58603902359929005"/>
    <n v="20981633"/>
    <n v="-9018367"/>
    <n v="30000000"/>
  </r>
  <r>
    <s v="Kimble Rendall"/>
    <n v="93"/>
    <m/>
    <s v="Action|Horror|Sci-Fi"/>
    <x v="2796"/>
    <s v="http://www.imdb.com/title/tt1438173/?ref_=fn_tt_tt_1"/>
    <s v="English"/>
    <s v="Australia"/>
    <n v="30000000"/>
    <n v="2012"/>
    <n v="5.2"/>
    <s v="Action"/>
    <s v="Horror"/>
    <s v="Sci-Fi"/>
    <m/>
    <n v="0.58586994711812079"/>
    <n v="25035665"/>
    <n v="-4964335"/>
    <n v="30000000"/>
  </r>
  <r>
    <s v="Martin Scorsese"/>
    <n v="139"/>
    <n v="32000000"/>
    <s v="Drama|Romance"/>
    <x v="2797"/>
    <s v="http://www.imdb.com/title/tt0106226/?ref_=fn_tt_tt_1"/>
    <s v="English"/>
    <s v="USA"/>
    <n v="30000000"/>
    <n v="1993"/>
    <n v="7.2"/>
    <s v="Drama"/>
    <s v="Romance"/>
    <m/>
    <m/>
    <n v="0.58586994711812079"/>
    <n v="32000000"/>
    <n v="2000000"/>
    <n v="30000000"/>
  </r>
  <r>
    <s v="Raja Gosnell"/>
    <n v="99"/>
    <n v="117559438"/>
    <s v="Action|Comedy|Crime"/>
    <x v="2798"/>
    <s v="http://www.imdb.com/title/tt0208003/?ref_=fn_tt_tt_1"/>
    <s v="English"/>
    <s v="USA"/>
    <n v="30000000"/>
    <n v="2000"/>
    <n v="5.0999999999999996"/>
    <s v="Action"/>
    <s v="Comedy"/>
    <s v="Crime"/>
    <m/>
    <n v="0.58574169931817555"/>
    <n v="117559438"/>
    <n v="87559438"/>
    <n v="30000000"/>
  </r>
  <r>
    <s v="Chris Gorak"/>
    <n v="89"/>
    <n v="21426805"/>
    <s v="Action|Adventure|Horror|Sci-Fi|Thriller"/>
    <x v="2799"/>
    <s v="http://www.imdb.com/title/tt1093357/?ref_=fn_tt_tt_1"/>
    <s v="English"/>
    <s v="USA"/>
    <n v="30000000"/>
    <n v="2011"/>
    <n v="4.9000000000000004"/>
    <s v="Action"/>
    <s v="Adventure"/>
    <s v="Horror"/>
    <s v="Sci-Fi"/>
    <n v="0.58614163847885548"/>
    <n v="21426805"/>
    <n v="-8573195"/>
    <n v="30000000"/>
  </r>
  <r>
    <s v="Boaz Yakin"/>
    <n v="94"/>
    <n v="17120019"/>
    <s v="Action|Crime|Thriller"/>
    <x v="2800"/>
    <s v="http://www.imdb.com/title/tt1656190/?ref_=fn_tt_tt_1"/>
    <s v="English"/>
    <s v="USA"/>
    <n v="30000000"/>
    <n v="2012"/>
    <n v="6.5"/>
    <s v="Action"/>
    <s v="Crime"/>
    <s v="Thriller"/>
    <m/>
    <n v="0.58597358961370283"/>
    <n v="17120019"/>
    <n v="-12879981"/>
    <n v="30000000"/>
  </r>
  <r>
    <s v="Neil Marshall"/>
    <n v="113"/>
    <n v="10955425"/>
    <s v="Action|Sci-Fi|Thriller"/>
    <x v="2801"/>
    <s v="http://www.imdb.com/title/tt0483607/?ref_=fn_tt_tt_1"/>
    <s v="English"/>
    <s v="UK"/>
    <n v="30000000"/>
    <n v="2008"/>
    <n v="6"/>
    <s v="Action"/>
    <s v="Sci-Fi"/>
    <s v="Thriller"/>
    <m/>
    <n v="0.58579060018004137"/>
    <n v="10955425"/>
    <n v="-19044575"/>
    <n v="30000000"/>
  </r>
  <r>
    <s v="Norman Jewison"/>
    <n v="110"/>
    <n v="4357000"/>
    <s v="Comedy|Family|Fantasy"/>
    <x v="2802"/>
    <s v="http://www.imdb.com/title/tt0115725/?ref_=fn_tt_tt_1"/>
    <s v="English"/>
    <s v="USA"/>
    <n v="30000000"/>
    <n v="1996"/>
    <n v="5.3"/>
    <s v="Comedy"/>
    <s v="Family"/>
    <s v="Fantasy"/>
    <m/>
    <n v="0.58558793136222953"/>
    <n v="4357000"/>
    <n v="-25643000"/>
    <n v="30000000"/>
  </r>
  <r>
    <s v="Don Scardino"/>
    <n v="100"/>
    <n v="22525921"/>
    <s v="Comedy"/>
    <x v="2803"/>
    <s v="http://www.imdb.com/title/tt0790628/?ref_=fn_tt_tt_1"/>
    <s v="English"/>
    <s v="USA"/>
    <n v="30000000"/>
    <n v="2013"/>
    <n v="5.9"/>
    <s v="Comedy"/>
    <m/>
    <m/>
    <m/>
    <n v="0.58536625927635033"/>
    <n v="22525921"/>
    <n v="-7474079"/>
    <n v="30000000"/>
  </r>
  <r>
    <s v="J.B. Rogers"/>
    <n v="108"/>
    <n v="145096820"/>
    <s v="Comedy"/>
    <x v="2804"/>
    <s v="http://www.imdb.com/title/tt0252866/?ref_=fn_tt_tt_1"/>
    <s v="English"/>
    <s v="USA"/>
    <n v="30000000"/>
    <n v="2001"/>
    <n v="6.4"/>
    <s v="Comedy"/>
    <m/>
    <m/>
    <m/>
    <n v="0.58520054314248715"/>
    <n v="145096820"/>
    <n v="115096820"/>
    <n v="30000000"/>
  </r>
  <r>
    <s v="John Lasseter"/>
    <n v="74"/>
    <n v="191796233"/>
    <s v="Adventure|Animation|Comedy|Family|Fantasy"/>
    <x v="2805"/>
    <s v="http://www.imdb.com/title/tt0114709/?ref_=fn_tt_tt_1"/>
    <s v="English"/>
    <s v="USA"/>
    <n v="30000000"/>
    <n v="1995"/>
    <n v="8.3000000000000007"/>
    <s v="Adventure"/>
    <s v="Animation"/>
    <s v="Comedy"/>
    <s v="Family"/>
    <n v="0.58585140915150125"/>
    <n v="191796233"/>
    <n v="161796233"/>
    <n v="30000000"/>
  </r>
  <r>
    <s v="Michael Sucsy"/>
    <n v="104"/>
    <n v="125014030"/>
    <s v="Drama|Romance"/>
    <x v="2806"/>
    <s v="http://www.imdb.com/title/tt1606389/?ref_=fn_tt_tt_1"/>
    <s v="English"/>
    <s v="USA"/>
    <n v="30000000"/>
    <n v="2012"/>
    <n v="6.8"/>
    <s v="Drama"/>
    <s v="Romance"/>
    <m/>
    <m/>
    <n v="0.58701557757855893"/>
    <n v="125014030"/>
    <n v="95014030"/>
    <n v="30000000"/>
  </r>
  <r>
    <s v="Boaz Yakin"/>
    <n v="120"/>
    <n v="115648585"/>
    <s v="Biography|Drama|Sport"/>
    <x v="2807"/>
    <s v="http://www.imdb.com/title/tt0210945/?ref_=fn_tt_tt_1"/>
    <s v="English"/>
    <s v="USA"/>
    <n v="30000000"/>
    <n v="2000"/>
    <n v="7.8"/>
    <s v="Biography"/>
    <s v="Drama"/>
    <s v="Sport"/>
    <m/>
    <n v="0.58748336674631363"/>
    <n v="115648585"/>
    <n v="85648585"/>
    <n v="30000000"/>
  </r>
  <r>
    <s v="John McTiernan"/>
    <n v="135"/>
    <n v="122012643"/>
    <s v="Action|Adventure|Thriller"/>
    <x v="2808"/>
    <s v="http://www.imdb.com/title/tt0099810/?ref_=fn_tt_tt_1"/>
    <s v="English"/>
    <s v="USA"/>
    <n v="30000000"/>
    <n v="1990"/>
    <n v="7.6"/>
    <s v="Action"/>
    <s v="Adventure"/>
    <s v="Thriller"/>
    <m/>
    <n v="0.58787201590882932"/>
    <n v="122012643"/>
    <n v="92012643"/>
    <n v="30000000"/>
  </r>
  <r>
    <s v="Lee Daniels"/>
    <n v="132"/>
    <n v="116631310"/>
    <s v="Biography|Drama"/>
    <x v="2809"/>
    <s v="http://www.imdb.com/title/tt1327773/?ref_=fn_tt_tt_1"/>
    <s v="English"/>
    <s v="USA"/>
    <n v="30000000"/>
    <n v="2013"/>
    <n v="7.2"/>
    <s v="Biography"/>
    <s v="Drama"/>
    <m/>
    <m/>
    <n v="0.58831538548562579"/>
    <n v="116631310"/>
    <n v="86631310"/>
    <n v="30000000"/>
  </r>
  <r>
    <s v="Steve Oedekerk"/>
    <n v="90"/>
    <n v="108360000"/>
    <s v="Adventure|Comedy"/>
    <x v="2810"/>
    <s v="http://www.imdb.com/title/tt0112281/?ref_=fn_tt_tt_1"/>
    <s v="English"/>
    <s v="USA"/>
    <n v="30000000"/>
    <n v="1995"/>
    <n v="6.3"/>
    <s v="Adventure"/>
    <s v="Comedy"/>
    <m/>
    <m/>
    <n v="0.58871380113271898"/>
    <n v="108360000"/>
    <n v="78360000"/>
    <n v="30000000"/>
  </r>
  <r>
    <s v="Neill Blomkamp"/>
    <n v="112"/>
    <n v="115646235"/>
    <s v="Action|Sci-Fi|Thriller"/>
    <x v="2811"/>
    <s v="http://www.imdb.com/title/tt1136608/?ref_=fn_tt_tt_1"/>
    <s v="English"/>
    <s v="South Africa"/>
    <n v="30000000"/>
    <n v="2009"/>
    <n v="8"/>
    <s v="Action"/>
    <s v="Sci-Fi"/>
    <s v="Thriller"/>
    <m/>
    <n v="0.58904536782986261"/>
    <n v="115646235"/>
    <n v="85646235"/>
    <n v="30000000"/>
  </r>
  <r>
    <s v="Stephen Hillenburg"/>
    <n v="87"/>
    <n v="85416609"/>
    <s v="Adventure|Animation|Comedy|Family|Fantasy"/>
    <x v="2812"/>
    <s v="http://www.imdb.com/title/tt0345950/?ref_=fn_tt_tt_1"/>
    <s v="English"/>
    <s v="USA"/>
    <n v="30000000"/>
    <n v="2004"/>
    <n v="7"/>
    <s v="Adventure"/>
    <s v="Animation"/>
    <s v="Comedy"/>
    <s v="Family"/>
    <n v="0.58943701618985089"/>
    <n v="85416609"/>
    <n v="55416609"/>
    <n v="30000000"/>
  </r>
  <r>
    <s v="Clint Eastwood"/>
    <n v="132"/>
    <n v="100422786"/>
    <s v="Drama|Sport"/>
    <x v="2813"/>
    <s v="http://www.imdb.com/title/tt0405159/?ref_=fn_tt_tt_1"/>
    <s v="English"/>
    <s v="USA"/>
    <n v="30000000"/>
    <n v="2004"/>
    <n v="8.1"/>
    <s v="Drama"/>
    <s v="Sport"/>
    <m/>
    <m/>
    <n v="0.58960023918499993"/>
    <n v="100422786"/>
    <n v="70422786"/>
    <n v="30000000"/>
  </r>
  <r>
    <s v="Harold Ramis"/>
    <n v="103"/>
    <n v="106694016"/>
    <s v="Comedy|Crime"/>
    <x v="2814"/>
    <s v="http://www.imdb.com/title/tt0122933/?ref_=fn_tt_tt_1"/>
    <s v="English"/>
    <s v="USA"/>
    <n v="30000000"/>
    <n v="1999"/>
    <n v="6.7"/>
    <s v="Comedy"/>
    <s v="Crime"/>
    <m/>
    <m/>
    <n v="0.58987183227158935"/>
    <n v="106694016"/>
    <n v="76694016"/>
    <n v="30000000"/>
  </r>
  <r>
    <s v="Anne Fletcher"/>
    <n v="111"/>
    <n v="76806312"/>
    <s v="Comedy|Romance"/>
    <x v="2815"/>
    <s v="http://www.imdb.com/title/tt0988595/?ref_=fn_tt_tt_1"/>
    <s v="English"/>
    <s v="USA"/>
    <n v="30000000"/>
    <n v="2008"/>
    <n v="6.1"/>
    <s v="Comedy"/>
    <s v="Romance"/>
    <m/>
    <m/>
    <n v="0.5901925507403124"/>
    <n v="76806312"/>
    <n v="46806312"/>
    <n v="30000000"/>
  </r>
  <r>
    <s v="Peter Chelsom"/>
    <n v="102"/>
    <n v="79566871"/>
    <s v="Comedy|Drama|Family|Music|Romance"/>
    <x v="2816"/>
    <s v="http://www.imdb.com/title/tt1114677/?ref_=fn_tt_tt_1"/>
    <s v="English"/>
    <s v="USA"/>
    <n v="30000000"/>
    <n v="2009"/>
    <n v="4.2"/>
    <s v="Comedy"/>
    <s v="Drama"/>
    <s v="Family"/>
    <s v="Music"/>
    <n v="0.59030007618155711"/>
    <n v="79566871"/>
    <n v="49566871"/>
    <n v="30000000"/>
  </r>
  <r>
    <s v="Stig Bergqvist"/>
    <n v="78"/>
    <n v="76501438"/>
    <s v="Adventure|Animation|Comedy|Family|Romance"/>
    <x v="2817"/>
    <s v="http://www.imdb.com/title/tt0213203/?ref_=fn_tt_tt_1"/>
    <s v="English"/>
    <s v="Germany"/>
    <n v="30000000"/>
    <n v="2000"/>
    <n v="6.1"/>
    <s v="Adventure"/>
    <s v="Animation"/>
    <s v="Comedy"/>
    <s v="Family"/>
    <n v="0.59042568948200824"/>
    <n v="76501438"/>
    <n v="46501438"/>
    <n v="30000000"/>
  </r>
  <r>
    <s v="Barbra Streisand"/>
    <n v="132"/>
    <n v="74787599"/>
    <s v="Drama|Romance"/>
    <x v="2818"/>
    <s v="http://www.imdb.com/title/tt0102713/?ref_=fn_tt_tt_1"/>
    <s v="English"/>
    <s v="USA"/>
    <n v="30000000"/>
    <n v="1991"/>
    <n v="6.6"/>
    <s v="Drama"/>
    <s v="Romance"/>
    <m/>
    <m/>
    <n v="0.59053174920505103"/>
    <n v="74787599"/>
    <n v="44787599"/>
    <n v="30000000"/>
  </r>
  <r>
    <s v="Edward Zwick"/>
    <n v="133"/>
    <n v="66528842"/>
    <s v="Drama|Romance|War|Western"/>
    <x v="2819"/>
    <s v="http://www.imdb.com/title/tt0110322/?ref_=fn_tt_tt_1"/>
    <s v="English"/>
    <s v="USA"/>
    <n v="30000000"/>
    <n v="1994"/>
    <n v="7.5"/>
    <s v="Drama"/>
    <s v="Romance"/>
    <s v="War"/>
    <s v="Western"/>
    <n v="0.59062715857879444"/>
    <n v="66528842"/>
    <n v="36528842"/>
    <n v="30000000"/>
  </r>
  <r>
    <s v="Alexander Payne"/>
    <n v="125"/>
    <n v="65010106"/>
    <s v="Comedy|Drama"/>
    <x v="2820"/>
    <s v="http://www.imdb.com/title/tt0257360/?ref_=fn_tt_tt_1"/>
    <s v="English"/>
    <s v="USA"/>
    <n v="30000000"/>
    <n v="2002"/>
    <n v="7.2"/>
    <s v="Comedy"/>
    <s v="Drama"/>
    <m/>
    <m/>
    <n v="0.59067239615724487"/>
    <n v="65010106"/>
    <n v="35010106"/>
    <n v="30000000"/>
  </r>
  <r>
    <s v="Rian Johnson"/>
    <n v="119"/>
    <n v="66468315"/>
    <s v="Action|Crime|Drama|Sci-Fi|Thriller"/>
    <x v="2821"/>
    <s v="http://www.imdb.com/title/tt1276104/?ref_=fn_tt_tt_1"/>
    <s v="English"/>
    <s v="USA"/>
    <n v="30000000"/>
    <n v="2012"/>
    <n v="7.4"/>
    <s v="Action"/>
    <s v="Crime"/>
    <s v="Drama"/>
    <s v="Sci-Fi"/>
    <n v="0.59070885936045392"/>
    <n v="66468315"/>
    <n v="36468315"/>
    <n v="30000000"/>
  </r>
  <r>
    <s v="Chris Weitz"/>
    <n v="87"/>
    <n v="64172251"/>
    <s v="Comedy|Fantasy"/>
    <x v="2822"/>
    <s v="http://www.imdb.com/title/tt0231775/?ref_=fn_tt_tt_1"/>
    <s v="English"/>
    <s v="USA"/>
    <n v="30000000"/>
    <n v="2001"/>
    <n v="5.4"/>
    <s v="Comedy"/>
    <s v="Fantasy"/>
    <m/>
    <m/>
    <n v="0.59075397289054099"/>
    <n v="64172251"/>
    <n v="34172251"/>
    <n v="30000000"/>
  </r>
  <r>
    <s v="Chris Noonan"/>
    <n v="91"/>
    <n v="66600000"/>
    <s v="Comedy|Drama|Family"/>
    <x v="2823"/>
    <s v="http://www.imdb.com/title/tt0112431/?ref_=fn_tt_tt_1"/>
    <s v="English"/>
    <s v="Australia"/>
    <n v="30000000"/>
    <n v="1995"/>
    <n v="6.8"/>
    <s v="Comedy"/>
    <s v="Drama"/>
    <s v="Family"/>
    <m/>
    <n v="0.59078578688799699"/>
    <n v="66600000"/>
    <n v="36600000"/>
    <n v="30000000"/>
  </r>
  <r>
    <s v="David Frankel"/>
    <n v="100"/>
    <n v="63536011"/>
    <s v="Comedy|Drama|Romance"/>
    <x v="2824"/>
    <s v="http://www.imdb.com/title/tt1535438/?ref_=fn_tt_tt_1"/>
    <s v="English"/>
    <s v="USA"/>
    <n v="30000000"/>
    <n v="2012"/>
    <n v="6.3"/>
    <s v="Comedy"/>
    <s v="Drama"/>
    <s v="Romance"/>
    <m/>
    <n v="0.59083190807701935"/>
    <n v="63536011"/>
    <n v="33536011"/>
    <n v="30000000"/>
  </r>
  <r>
    <s v="Nicholas Stoller"/>
    <n v="118"/>
    <n v="62877175"/>
    <s v="Comedy|Drama|Romance"/>
    <x v="2825"/>
    <s v="http://www.imdb.com/title/tt0800039/?ref_=fn_tt_tt_1"/>
    <s v="English"/>
    <s v="USA"/>
    <n v="30000000"/>
    <n v="2008"/>
    <n v="7.2"/>
    <s v="Comedy"/>
    <s v="Drama"/>
    <s v="Romance"/>
    <m/>
    <n v="0.59086024914124102"/>
    <n v="62877175"/>
    <n v="32877175"/>
    <n v="30000000"/>
  </r>
  <r>
    <s v="Michael McCullers"/>
    <n v="99"/>
    <n v="60269340"/>
    <s v="Comedy|Romance"/>
    <x v="2826"/>
    <s v="http://www.imdb.com/title/tt0871426/?ref_=fn_tt_tt_1"/>
    <s v="English"/>
    <s v="USA"/>
    <n v="30000000"/>
    <n v="2008"/>
    <n v="6"/>
    <s v="Comedy"/>
    <s v="Romance"/>
    <m/>
    <m/>
    <n v="0.59088488900469749"/>
    <n v="60269340"/>
    <n v="30269340"/>
    <n v="30000000"/>
  </r>
  <r>
    <s v="Forest Whitaker"/>
    <n v="114"/>
    <n v="60033780"/>
    <s v="Drama|Romance"/>
    <x v="2827"/>
    <s v="http://www.imdb.com/title/tt0119313/?ref_=fn_tt_tt_1"/>
    <s v="English"/>
    <s v="USA"/>
    <n v="30000000"/>
    <n v="1998"/>
    <n v="5.9"/>
    <s v="Drama"/>
    <s v="Romance"/>
    <m/>
    <m/>
    <n v="0.59089481012820311"/>
    <n v="60033780"/>
    <n v="30033780"/>
    <n v="30000000"/>
  </r>
  <r>
    <s v="Gary Winick"/>
    <n v="89"/>
    <n v="58715510"/>
    <s v="Comedy|Romance"/>
    <x v="2828"/>
    <s v="http://www.imdb.com/title/tt0901476/?ref_=fn_tt_tt_1"/>
    <s v="English"/>
    <s v="USA"/>
    <n v="30000000"/>
    <n v="2009"/>
    <n v="5.4"/>
    <s v="Comedy"/>
    <s v="Romance"/>
    <m/>
    <m/>
    <n v="0.59090346420883666"/>
    <n v="58715510"/>
    <n v="28715510"/>
    <n v="30000000"/>
  </r>
  <r>
    <s v="Ted Demme"/>
    <n v="124"/>
    <n v="52937130"/>
    <s v="Biography|Crime|Drama"/>
    <x v="2829"/>
    <s v="http://www.imdb.com/title/tt0221027/?ref_=fn_tt_tt_1"/>
    <s v="English"/>
    <s v="USA"/>
    <n v="30000000"/>
    <n v="2001"/>
    <n v="7.6"/>
    <s v="Biography"/>
    <s v="Crime"/>
    <s v="Drama"/>
    <m/>
    <n v="0.59090482148357759"/>
    <n v="52937130"/>
    <n v="22937130"/>
    <n v="30000000"/>
  </r>
  <r>
    <s v="John Schultz"/>
    <n v="99"/>
    <n v="51432423"/>
    <s v="Comedy|Family|Fantasy|Sport"/>
    <x v="2830"/>
    <s v="http://www.imdb.com/title/tt0308506/?ref_=fn_tt_tt_1"/>
    <s v="English"/>
    <s v="USA"/>
    <n v="30000000"/>
    <n v="2002"/>
    <n v="5.0999999999999996"/>
    <s v="Comedy"/>
    <s v="Family"/>
    <s v="Fantasy"/>
    <s v="Sport"/>
    <n v="0.59087502054370267"/>
    <n v="51432423"/>
    <n v="21432423"/>
    <n v="30000000"/>
  </r>
  <r>
    <s v="Peter Segal"/>
    <n v="83"/>
    <n v="51109400"/>
    <s v="Comedy|Crime"/>
    <x v="2831"/>
    <s v="http://www.imdb.com/title/tt0110622/?ref_=fn_tt_tt_1"/>
    <s v="English"/>
    <s v="USA"/>
    <n v="30000000"/>
    <n v="1994"/>
    <n v="6.4"/>
    <s v="Comedy"/>
    <s v="Crime"/>
    <m/>
    <m/>
    <n v="0.59083734232552576"/>
    <n v="51109400"/>
    <n v="21109400"/>
    <n v="30000000"/>
  </r>
  <r>
    <s v="John Glen"/>
    <n v="131"/>
    <n v="50300000"/>
    <s v="Action|Adventure|Thriller"/>
    <x v="2832"/>
    <s v="http://www.imdb.com/title/tt0090264/?ref_=fn_tt_tt_1"/>
    <s v="English"/>
    <s v="UK"/>
    <n v="30000000"/>
    <n v="1985"/>
    <n v="6.3"/>
    <s v="Action"/>
    <s v="Adventure"/>
    <s v="Thriller"/>
    <m/>
    <n v="0.59079795001954127"/>
    <n v="50300000"/>
    <n v="20300000"/>
    <n v="30000000"/>
  </r>
  <r>
    <s v="Steve Box"/>
    <n v="85"/>
    <n v="56068547"/>
    <s v="Animation|Comedy|Family|Mystery|Sci-Fi"/>
    <x v="2833"/>
    <s v="http://www.imdb.com/title/tt0312004/?ref_=fn_tt_tt_1"/>
    <s v="English"/>
    <s v="UK"/>
    <n v="30000000"/>
    <n v="2005"/>
    <n v="7.5"/>
    <s v="Animation"/>
    <s v="Comedy"/>
    <s v="Family"/>
    <s v="Mystery"/>
    <n v="0.59075434112986314"/>
    <n v="56068547"/>
    <n v="26068547"/>
    <n v="30000000"/>
  </r>
  <r>
    <s v="Richard LaGravenese"/>
    <n v="126"/>
    <n v="53680848"/>
    <s v="Drama|Romance"/>
    <x v="2834"/>
    <s v="http://www.imdb.com/title/tt0431308/?ref_=fn_tt_tt_1"/>
    <s v="English"/>
    <s v="USA"/>
    <n v="30000000"/>
    <n v="2007"/>
    <n v="7.1"/>
    <s v="Drama"/>
    <s v="Romance"/>
    <m/>
    <m/>
    <n v="0.5907411678891038"/>
    <n v="53680848"/>
    <n v="23680848"/>
    <n v="30000000"/>
  </r>
  <r>
    <s v="Joe Wright"/>
    <n v="123"/>
    <n v="50921738"/>
    <s v="Drama|Mystery|Romance|War"/>
    <x v="2835"/>
    <s v="http://www.imdb.com/title/tt0783233/?ref_=fn_tt_tt_1"/>
    <s v="English"/>
    <s v="UK"/>
    <n v="30000000"/>
    <n v="2007"/>
    <n v="7.8"/>
    <s v="Drama"/>
    <s v="Mystery"/>
    <s v="Romance"/>
    <s v="War"/>
    <n v="0.59071516401310098"/>
    <n v="50921738"/>
    <n v="20921738"/>
    <n v="30000000"/>
  </r>
  <r>
    <s v="Gary Winick"/>
    <n v="105"/>
    <n v="53021560"/>
    <s v="Comedy|Drama|Romance"/>
    <x v="2836"/>
    <s v="http://www.imdb.com/title/tt0892318/?ref_=fn_tt_tt_1"/>
    <s v="English"/>
    <s v="USA"/>
    <n v="30000000"/>
    <n v="2010"/>
    <n v="6.5"/>
    <s v="Comedy"/>
    <s v="Drama"/>
    <s v="Romance"/>
    <m/>
    <n v="0.59067465355908078"/>
    <n v="53021560"/>
    <n v="23021560"/>
    <n v="30000000"/>
  </r>
  <r>
    <s v="Ridley Scott"/>
    <n v="125"/>
    <n v="45645204"/>
    <s v="Action|Crime|Thriller"/>
    <x v="2837"/>
    <s v="http://www.imdb.com/title/tt0096933/?ref_=fn_tt_tt_1"/>
    <s v="English"/>
    <s v="USA"/>
    <n v="30000000"/>
    <n v="1989"/>
    <n v="6.6"/>
    <s v="Action"/>
    <s v="Crime"/>
    <s v="Thriller"/>
    <m/>
    <n v="0.59064509881925609"/>
    <n v="45645204"/>
    <n v="15645204"/>
    <n v="30000000"/>
  </r>
  <r>
    <s v="Denis Villeneuve"/>
    <n v="121"/>
    <n v="46875468"/>
    <s v="Action|Crime|Drama|Mystery|Thriller"/>
    <x v="2838"/>
    <s v="http://www.imdb.com/title/tt3397884/?ref_=fn_tt_tt_1"/>
    <s v="English"/>
    <s v="USA"/>
    <n v="30000000"/>
    <n v="2015"/>
    <n v="7.6"/>
    <s v="Action"/>
    <s v="Crime"/>
    <s v="Drama"/>
    <s v="Mystery"/>
    <n v="0.59057782012880056"/>
    <n v="46875468"/>
    <n v="16875468"/>
    <n v="30000000"/>
  </r>
  <r>
    <s v="Antoine Fuqua"/>
    <n v="124"/>
    <n v="52418902"/>
    <s v="Drama|Sport"/>
    <x v="2839"/>
    <s v="http://www.imdb.com/title/tt1798684/?ref_=fn_tt_tt_1"/>
    <s v="English"/>
    <s v="USA"/>
    <n v="30000000"/>
    <n v="2015"/>
    <n v="7.5"/>
    <s v="Drama"/>
    <s v="Sport"/>
    <m/>
    <m/>
    <n v="0.59051653720655561"/>
    <n v="52418902"/>
    <n v="22418902"/>
    <n v="30000000"/>
  </r>
  <r>
    <s v="Sam Raimi"/>
    <n v="99"/>
    <n v="42057340"/>
    <s v="Horror|Thriller"/>
    <x v="2840"/>
    <s v="http://www.imdb.com/title/tt1127180/?ref_=fn_tt_tt_1"/>
    <s v="English"/>
    <s v="USA"/>
    <n v="30000000"/>
    <n v="2009"/>
    <n v="6.6"/>
    <s v="Horror"/>
    <s v="Thriller"/>
    <m/>
    <m/>
    <n v="0.59048364327163316"/>
    <n v="42057340"/>
    <n v="12057340"/>
    <n v="30000000"/>
  </r>
  <r>
    <s v="Tim McCanlies"/>
    <n v="111"/>
    <n v="41407470"/>
    <s v="Comedy|Drama|Family"/>
    <x v="2841"/>
    <s v="http://www.imdb.com/title/tt0327137/?ref_=fn_tt_tt_1"/>
    <s v="English"/>
    <s v="USA"/>
    <n v="30000000"/>
    <n v="2003"/>
    <n v="7.6"/>
    <s v="Comedy"/>
    <s v="Drama"/>
    <s v="Family"/>
    <m/>
    <n v="0.59039869965881375"/>
    <n v="41407470"/>
    <n v="11407470"/>
    <n v="30000000"/>
  </r>
  <r>
    <s v="Jon M. Chu"/>
    <n v="107"/>
    <n v="42385520"/>
    <s v="Drama|Music|Romance"/>
    <x v="2842"/>
    <s v="http://www.imdb.com/title/tt1193631/?ref_=fn_tt_tt_1"/>
    <s v="English"/>
    <s v="USA"/>
    <n v="30000000"/>
    <n v="2010"/>
    <n v="6.2"/>
    <s v="Drama"/>
    <s v="Music"/>
    <s v="Romance"/>
    <m/>
    <n v="0.5903105271093082"/>
    <n v="42385520"/>
    <n v="12385520"/>
    <n v="30000000"/>
  </r>
  <r>
    <s v="John Stockwell"/>
    <n v="104"/>
    <n v="40118420"/>
    <s v="Drama|Romance|Sport"/>
    <x v="2843"/>
    <s v="http://www.imdb.com/title/tt0300532/?ref_=fn_tt_tt_1"/>
    <s v="English"/>
    <s v="USA"/>
    <n v="30000000"/>
    <n v="2002"/>
    <n v="5.6"/>
    <s v="Drama"/>
    <s v="Romance"/>
    <s v="Sport"/>
    <m/>
    <n v="0.59022685545532305"/>
    <n v="40118420"/>
    <n v="10118420"/>
    <n v="30000000"/>
  </r>
  <r>
    <s v="Drew Goddard"/>
    <n v="95"/>
    <n v="42043633"/>
    <s v="Fantasy|Horror|Mystery|Thriller"/>
    <x v="2844"/>
    <s v="http://www.imdb.com/title/tt1259521/?ref_=fn_tt_tt_1"/>
    <s v="English"/>
    <s v="USA"/>
    <n v="30000000"/>
    <n v="2012"/>
    <n v="7"/>
    <s v="Fantasy"/>
    <s v="Horror"/>
    <s v="Mystery"/>
    <s v="Thriller"/>
    <n v="0.59013231537261823"/>
    <n v="42043633"/>
    <n v="12043633"/>
    <n v="30000000"/>
  </r>
  <r>
    <s v="Jason Friedberg"/>
    <n v="86"/>
    <n v="38232624"/>
    <s v="Comedy"/>
    <x v="2845"/>
    <s v="http://www.imdb.com/title/tt1073498/?ref_=fn_tt_tt_1"/>
    <s v="English"/>
    <s v="USA"/>
    <n v="30000000"/>
    <n v="2008"/>
    <n v="2.7"/>
    <s v="Comedy"/>
    <m/>
    <m/>
    <m/>
    <n v="0.59004670921412883"/>
    <n v="38232624"/>
    <n v="8232624"/>
    <n v="30000000"/>
  </r>
  <r>
    <s v="Martin Brest"/>
    <n v="126"/>
    <n v="38413606"/>
    <s v="Action|Comedy|Crime|Thriller"/>
    <x v="2846"/>
    <s v="http://www.imdb.com/title/tt0095631/?ref_=fn_tt_tt_1"/>
    <s v="English"/>
    <s v="USA"/>
    <n v="30000000"/>
    <n v="1988"/>
    <n v="7.6"/>
    <s v="Action"/>
    <s v="Comedy"/>
    <s v="Crime"/>
    <s v="Thriller"/>
    <n v="0.589943100602902"/>
    <n v="38413606"/>
    <n v="8413606"/>
    <n v="30000000"/>
  </r>
  <r>
    <s v="Joe Wright"/>
    <n v="111"/>
    <n v="40247512"/>
    <s v="Action|Drama|Thriller"/>
    <x v="2847"/>
    <s v="http://www.imdb.com/title/tt0993842/?ref_=fn_tt_tt_1"/>
    <s v="English"/>
    <s v="USA"/>
    <n v="30000000"/>
    <n v="2011"/>
    <n v="6.8"/>
    <s v="Action"/>
    <s v="Drama"/>
    <s v="Thriller"/>
    <m/>
    <n v="0.58984013433130422"/>
    <n v="40247512"/>
    <n v="10247512"/>
    <n v="30000000"/>
  </r>
  <r>
    <s v="John R. Leonetti"/>
    <n v="95"/>
    <n v="35927406"/>
    <s v="Action|Adventure|Fantasy|Sci-Fi|Thriller"/>
    <x v="2848"/>
    <s v="http://www.imdb.com/title/tt0119707/?ref_=fn_tt_tt_1"/>
    <s v="English"/>
    <s v="USA"/>
    <n v="30000000"/>
    <n v="1997"/>
    <n v="3.7"/>
    <s v="Action"/>
    <s v="Adventure"/>
    <s v="Fantasy"/>
    <s v="Sci-Fi"/>
    <n v="0.58974551648591989"/>
    <n v="35927406"/>
    <n v="5927406"/>
    <n v="30000000"/>
  </r>
  <r>
    <s v="Tom Hanks"/>
    <n v="98"/>
    <n v="35565975"/>
    <s v="Comedy|Drama|Romance"/>
    <x v="2849"/>
    <s v="http://www.imdb.com/title/tt1583420/?ref_=fn_tt_tt_1"/>
    <s v="English"/>
    <s v="USA"/>
    <n v="30000000"/>
    <n v="2011"/>
    <n v="6.1"/>
    <s v="Comedy"/>
    <s v="Drama"/>
    <s v="Romance"/>
    <m/>
    <n v="0.58963087056501151"/>
    <n v="35565975"/>
    <n v="5565975"/>
    <n v="30000000"/>
  </r>
  <r>
    <s v="Kimberly Peirce"/>
    <n v="100"/>
    <n v="35266619"/>
    <s v="Drama|Fantasy|Horror"/>
    <x v="2850"/>
    <s v="http://www.imdb.com/title/tt1939659/?ref_=fn_tt_tt_1"/>
    <s v="English"/>
    <s v="USA"/>
    <n v="30000000"/>
    <n v="2013"/>
    <n v="5.9"/>
    <s v="Drama"/>
    <s v="Fantasy"/>
    <s v="Horror"/>
    <m/>
    <n v="0.58951438739363282"/>
    <n v="35266619"/>
    <n v="5266619"/>
    <n v="30000000"/>
  </r>
  <r>
    <s v="Liz Friedlander"/>
    <n v="118"/>
    <n v="34703228"/>
    <s v="Drama|Music"/>
    <x v="2851"/>
    <s v="http://www.imdb.com/title/tt0446046/?ref_=fn_tt_tt_1"/>
    <s v="English"/>
    <s v="USA"/>
    <n v="30000000"/>
    <n v="2006"/>
    <n v="6.7"/>
    <s v="Drama"/>
    <s v="Music"/>
    <m/>
    <m/>
    <n v="0.58939634400237773"/>
    <n v="34703228"/>
    <n v="4703228"/>
    <n v="30000000"/>
  </r>
  <r>
    <s v="Phil Joanou"/>
    <n v="125"/>
    <n v="38432823"/>
    <s v="Crime|Drama|Sport"/>
    <x v="2852"/>
    <s v="http://www.imdb.com/title/tt0421206/?ref_=fn_tt_tt_1"/>
    <s v="English"/>
    <s v="USA"/>
    <n v="30000000"/>
    <n v="2006"/>
    <n v="6.9"/>
    <s v="Crime"/>
    <s v="Drama"/>
    <s v="Sport"/>
    <m/>
    <n v="0.58927556502261424"/>
    <n v="38432823"/>
    <n v="8432823"/>
    <n v="30000000"/>
  </r>
  <r>
    <s v="Shane Acker"/>
    <n v="79"/>
    <n v="31743332"/>
    <s v="Action|Adventure|Animation|Drama|Mystery|Sci-Fi|Thriller"/>
    <x v="2853"/>
    <s v="http://www.imdb.com/title/tt0472033/?ref_=fn_tt_tt_1"/>
    <s v="English"/>
    <s v="USA"/>
    <n v="30000000"/>
    <n v="2009"/>
    <n v="7.1"/>
    <s v="Action"/>
    <s v="Adventure"/>
    <s v="Animation"/>
    <s v="Drama"/>
    <n v="0.58917149201303776"/>
    <n v="31743332"/>
    <n v="1743332"/>
    <n v="30000000"/>
  </r>
  <r>
    <s v="Steven Soderbergh"/>
    <n v="106"/>
    <n v="32154410"/>
    <s v="Crime|Drama|Thriller"/>
    <x v="2854"/>
    <s v="http://www.imdb.com/title/tt2053463/?ref_=fn_tt_tt_1"/>
    <s v="English"/>
    <s v="USA"/>
    <n v="30000000"/>
    <n v="2013"/>
    <n v="7.1"/>
    <s v="Crime"/>
    <s v="Drama"/>
    <s v="Thriller"/>
    <m/>
    <n v="0.58903731455949393"/>
    <n v="32154410"/>
    <n v="2154410"/>
    <n v="30000000"/>
  </r>
  <r>
    <s v="Stephen J. Anderson"/>
    <n v="63"/>
    <n v="26687172"/>
    <s v="Adventure|Animation|Comedy|Family|Musical"/>
    <x v="2855"/>
    <s v="http://www.imdb.com/title/tt1449283/?ref_=fn_tt_tt_1"/>
    <s v="English"/>
    <s v="USA"/>
    <n v="30000000"/>
    <n v="2011"/>
    <n v="7.3"/>
    <s v="Adventure"/>
    <s v="Animation"/>
    <s v="Comedy"/>
    <s v="Family"/>
    <n v="0.58890464472033455"/>
    <n v="26687172"/>
    <n v="-3312828"/>
    <n v="30000000"/>
  </r>
  <r>
    <s v="Warren Beatty"/>
    <n v="108"/>
    <n v="26525834"/>
    <s v="Comedy|Drama|Romance"/>
    <x v="2856"/>
    <s v="http://www.imdb.com/title/tt0118798/?ref_=fn_tt_tt_1"/>
    <s v="English"/>
    <s v="USA"/>
    <n v="30000000"/>
    <n v="1998"/>
    <n v="6.8"/>
    <s v="Comedy"/>
    <s v="Drama"/>
    <s v="Romance"/>
    <m/>
    <n v="0.58874878599252001"/>
    <n v="26525834"/>
    <n v="-3474166"/>
    <n v="30000000"/>
  </r>
  <r>
    <s v="Tate Taylor"/>
    <n v="139"/>
    <n v="30513940"/>
    <s v="Biography|Drama|Music"/>
    <x v="2857"/>
    <s v="http://www.imdb.com/title/tt2473602/?ref_=fn_tt_tt_1"/>
    <s v="English"/>
    <s v="USA"/>
    <n v="30000000"/>
    <n v="2014"/>
    <n v="6.9"/>
    <s v="Biography"/>
    <s v="Drama"/>
    <s v="Music"/>
    <m/>
    <n v="0.58859194788074876"/>
    <n v="30513940"/>
    <n v="513940"/>
    <n v="30000000"/>
  </r>
  <r>
    <s v="Carl Franklin"/>
    <n v="127"/>
    <n v="23209440"/>
    <s v="Drama"/>
    <x v="2858"/>
    <s v="http://www.imdb.com/title/tt0120776/?ref_=fn_tt_tt_1"/>
    <s v="English"/>
    <s v="USA"/>
    <n v="30000000"/>
    <n v="1998"/>
    <n v="7"/>
    <s v="Drama"/>
    <m/>
    <m/>
    <m/>
    <n v="0.58845136608534876"/>
    <n v="23209440"/>
    <n v="-6790560"/>
    <n v="30000000"/>
  </r>
  <r>
    <s v="Brett Leonard"/>
    <n v="106"/>
    <n v="24048000"/>
    <s v="Action|Crime|Sci-Fi|Thriller"/>
    <x v="2859"/>
    <s v="http://www.imdb.com/title/tt0114857/?ref_=fn_tt_tt_1"/>
    <s v="English"/>
    <s v="USA"/>
    <n v="30000000"/>
    <n v="1995"/>
    <n v="5.5"/>
    <s v="Action"/>
    <s v="Crime"/>
    <s v="Sci-Fi"/>
    <s v="Thriller"/>
    <n v="0.5882807025507033"/>
    <n v="24048000"/>
    <n v="-5952000"/>
    <n v="30000000"/>
  </r>
  <r>
    <s v="Ivan Reitman"/>
    <n v="95"/>
    <n v="22526144"/>
    <s v="Comedy|Romance|Sci-Fi"/>
    <x v="2860"/>
    <s v="http://www.imdb.com/title/tt0465624/?ref_=fn_tt_tt_1"/>
    <s v="English"/>
    <s v="USA"/>
    <n v="30000000"/>
    <n v="2006"/>
    <n v="5.0999999999999996"/>
    <s v="Comedy"/>
    <s v="Romance"/>
    <s v="Sci-Fi"/>
    <m/>
    <n v="0.58811295878516512"/>
    <n v="22526144"/>
    <n v="-7473856"/>
    <n v="30000000"/>
  </r>
  <r>
    <s v="Scott Derrickson"/>
    <n v="118"/>
    <n v="30523568"/>
    <s v="Horror|Mystery|Thriller"/>
    <x v="2861"/>
    <s v="http://www.imdb.com/title/tt2377322/?ref_=fn_tt_tt_1"/>
    <s v="English"/>
    <s v="USA"/>
    <n v="30000000"/>
    <n v="2014"/>
    <n v="6.2"/>
    <s v="Horror"/>
    <s v="Mystery"/>
    <s v="Thriller"/>
    <m/>
    <n v="0.58793890882818789"/>
    <n v="30523568"/>
    <n v="523568"/>
    <n v="30000000"/>
  </r>
  <r>
    <s v="Alister Grierson"/>
    <n v="108"/>
    <n v="23070045"/>
    <s v="Adventure|Drama|Thriller"/>
    <x v="2862"/>
    <s v="http://www.imdb.com/title/tt0881320/?ref_=fn_tt_tt_1"/>
    <s v="English"/>
    <s v="USA"/>
    <n v="30000000"/>
    <n v="2011"/>
    <n v="5.9"/>
    <s v="Adventure"/>
    <s v="Drama"/>
    <s v="Thriller"/>
    <m/>
    <n v="0.58779710283258613"/>
    <n v="23070045"/>
    <n v="-6929955"/>
    <n v="30000000"/>
  </r>
  <r>
    <s v="Nicholas Stoller"/>
    <n v="131"/>
    <n v="28644770"/>
    <s v="Comedy|Romance"/>
    <x v="2863"/>
    <s v="http://www.imdb.com/title/tt1195478/?ref_=fn_tt_tt_1"/>
    <s v="English"/>
    <s v="USA"/>
    <n v="30000000"/>
    <n v="2012"/>
    <n v="6.2"/>
    <s v="Comedy"/>
    <s v="Romance"/>
    <m/>
    <m/>
    <n v="0.58762446033244575"/>
    <n v="28644770"/>
    <n v="-1355230"/>
    <n v="30000000"/>
  </r>
  <r>
    <s v="Charles Stone III"/>
    <n v="104"/>
    <n v="21800302"/>
    <s v="Comedy|Drama|Romance|Sport"/>
    <x v="2864"/>
    <s v="http://www.imdb.com/title/tt0339412/?ref_=fn_tt_tt_1"/>
    <s v="English"/>
    <s v="USA"/>
    <n v="30000000"/>
    <n v="2004"/>
    <n v="5.5"/>
    <s v="Comedy"/>
    <s v="Drama"/>
    <s v="Romance"/>
    <s v="Sport"/>
    <n v="0.58747405655478291"/>
    <n v="21800302"/>
    <n v="-8199698"/>
    <n v="30000000"/>
  </r>
  <r>
    <s v="Kurt Wimmer"/>
    <n v="94"/>
    <n v="18500966"/>
    <s v="Action|Horror|Sci-Fi|Thriller"/>
    <x v="2865"/>
    <s v="http://www.imdb.com/title/tt0370032/?ref_=fn_tt_tt_1"/>
    <s v="English"/>
    <s v="USA"/>
    <n v="30000000"/>
    <n v="2006"/>
    <n v="4.4000000000000004"/>
    <s v="Action"/>
    <s v="Horror"/>
    <s v="Sci-Fi"/>
    <s v="Thriller"/>
    <n v="0.5872957620932201"/>
    <n v="18500966"/>
    <n v="-11499034"/>
    <n v="30000000"/>
  </r>
  <r>
    <s v="Antoine Fuqua"/>
    <n v="96"/>
    <n v="18967571"/>
    <s v="Action|Crime|Thriller"/>
    <x v="2866"/>
    <s v="http://www.imdb.com/title/tt0120008/?ref_=fn_tt_tt_1"/>
    <s v="English"/>
    <s v="USA"/>
    <n v="30000000"/>
    <n v="1998"/>
    <n v="6.1"/>
    <s v="Action"/>
    <s v="Crime"/>
    <s v="Thriller"/>
    <m/>
    <n v="0.58710461953625348"/>
    <n v="18967571"/>
    <n v="-11032429"/>
    <n v="30000000"/>
  </r>
  <r>
    <s v="Ellory Elkayem"/>
    <n v="99"/>
    <n v="17266505"/>
    <s v="Action|Comedy|Horror"/>
    <x v="2867"/>
    <s v="http://www.imdb.com/title/tt0271367/?ref_=fn_tt_tt_1"/>
    <s v="English"/>
    <s v="USA"/>
    <n v="30000000"/>
    <n v="2002"/>
    <n v="5.4"/>
    <s v="Action"/>
    <s v="Comedy"/>
    <s v="Horror"/>
    <m/>
    <n v="0.58691477885801357"/>
    <n v="17266505"/>
    <n v="-12733495"/>
    <n v="30000000"/>
  </r>
  <r>
    <s v="Edward Zwick"/>
    <n v="112"/>
    <n v="32357532"/>
    <s v="Comedy|Drama|Romance"/>
    <x v="2868"/>
    <s v="http://www.imdb.com/title/tt0758752/?ref_=fn_tt_tt_1"/>
    <s v="English"/>
    <s v="USA"/>
    <n v="30000000"/>
    <n v="2010"/>
    <n v="6.7"/>
    <s v="Comedy"/>
    <s v="Drama"/>
    <s v="Romance"/>
    <m/>
    <n v="0.58671824776947035"/>
    <n v="32357532"/>
    <n v="2357532"/>
    <n v="30000000"/>
  </r>
  <r>
    <s v="Jon Avnet"/>
    <n v="108"/>
    <n v="16930884"/>
    <s v="Crime|Drama|Mystery|Thriller"/>
    <x v="2869"/>
    <s v="http://www.imdb.com/title/tt0411061/?ref_=fn_tt_tt_1"/>
    <s v="English"/>
    <s v="USA"/>
    <n v="30000000"/>
    <n v="2007"/>
    <n v="5.9"/>
    <s v="Crime"/>
    <s v="Drama"/>
    <s v="Mystery"/>
    <s v="Thriller"/>
    <n v="0.58658210522242826"/>
    <n v="16930884"/>
    <n v="-13069116"/>
    <n v="30000000"/>
  </r>
  <r>
    <s v="Gavin O'Connor"/>
    <n v="130"/>
    <n v="15709385"/>
    <s v="Crime|Drama|Thriller"/>
    <x v="2870"/>
    <s v="http://www.imdb.com/title/tt0482572/?ref_=fn_tt_tt_1"/>
    <s v="English"/>
    <s v="USA"/>
    <n v="30000000"/>
    <n v="2008"/>
    <n v="6.7"/>
    <s v="Crime"/>
    <s v="Drama"/>
    <s v="Thriller"/>
    <m/>
    <n v="0.58638354465145948"/>
    <n v="15709385"/>
    <n v="-14290615"/>
    <n v="30000000"/>
  </r>
  <r>
    <s v="Bruce Hunt"/>
    <n v="93"/>
    <n v="14888028"/>
    <s v="Adventure|Horror|Thriller"/>
    <x v="2871"/>
    <s v="http://www.imdb.com/title/tt0402901/?ref_=fn_tt_tt_1"/>
    <s v="English"/>
    <s v="USA"/>
    <n v="30000000"/>
    <n v="2005"/>
    <n v="5.0999999999999996"/>
    <s v="Adventure"/>
    <s v="Horror"/>
    <s v="Thriller"/>
    <m/>
    <n v="0.58618012398959729"/>
    <n v="14888028"/>
    <n v="-15111972"/>
    <n v="30000000"/>
  </r>
  <r>
    <s v="Rob Reiner"/>
    <n v="96"/>
    <n v="14208384"/>
    <s v="Comedy|Romance"/>
    <x v="2872"/>
    <s v="http://www.imdb.com/title/tt0318283/?ref_=fn_tt_tt_1"/>
    <s v="English"/>
    <s v="USA"/>
    <n v="30000000"/>
    <n v="2003"/>
    <n v="5.6"/>
    <s v="Comedy"/>
    <s v="Romance"/>
    <m/>
    <m/>
    <n v="0.58597330993398666"/>
    <n v="14208384"/>
    <n v="-15791616"/>
    <n v="30000000"/>
  </r>
  <r>
    <s v="Paul McGuigan"/>
    <n v="114"/>
    <n v="12831121"/>
    <s v="Drama|Mystery|Romance|Thriller"/>
    <x v="2873"/>
    <s v="http://www.imdb.com/title/tt0324554/?ref_=fn_tt_tt_1"/>
    <s v="English"/>
    <s v="USA"/>
    <n v="30000000"/>
    <n v="2004"/>
    <n v="7"/>
    <s v="Drama"/>
    <s v="Mystery"/>
    <s v="Romance"/>
    <s v="Thriller"/>
    <n v="0.58576361851650571"/>
    <n v="12831121"/>
    <n v="-17168879"/>
    <n v="30000000"/>
  </r>
  <r>
    <s v="Craig Gillespie"/>
    <n v="106"/>
    <n v="18298649"/>
    <s v="Comedy|Horror"/>
    <x v="2874"/>
    <s v="http://www.imdb.com/title/tt1438176/?ref_=fn_tt_tt_1"/>
    <s v="English"/>
    <s v="USA"/>
    <n v="30000000"/>
    <n v="2011"/>
    <n v="6.4"/>
    <s v="Comedy"/>
    <s v="Horror"/>
    <m/>
    <m/>
    <n v="0.58554864287260966"/>
    <n v="18298649"/>
    <n v="-11701351"/>
    <n v="30000000"/>
  </r>
  <r>
    <s v="Terrence Malick"/>
    <n v="150"/>
    <n v="12712093"/>
    <s v="Biography|Drama|History|Romance"/>
    <x v="2875"/>
    <s v="http://www.imdb.com/title/tt0402399/?ref_=fn_tt_tt_1"/>
    <s v="English"/>
    <s v="USA"/>
    <n v="30000000"/>
    <n v="2005"/>
    <n v="6.7"/>
    <s v="Biography"/>
    <s v="Drama"/>
    <s v="History"/>
    <s v="Romance"/>
    <n v="0.58535280448826665"/>
    <n v="12712093"/>
    <n v="-17287907"/>
    <n v="30000000"/>
  </r>
  <r>
    <s v="Chris Roberts"/>
    <n v="100"/>
    <n v="11576087"/>
    <s v="Action|Adventure|Sci-Fi"/>
    <x v="2876"/>
    <s v="http://www.imdb.com/title/tt0131646/?ref_=fn_tt_tt_1"/>
    <s v="English"/>
    <s v="USA"/>
    <n v="30000000"/>
    <n v="1999"/>
    <n v="4.0999999999999996"/>
    <s v="Action"/>
    <s v="Adventure"/>
    <s v="Sci-Fi"/>
    <m/>
    <n v="0.58513643592333664"/>
    <n v="11576087"/>
    <n v="-18423913"/>
    <n v="30000000"/>
  </r>
  <r>
    <s v="Neil Jordan"/>
    <n v="100"/>
    <n v="11900000"/>
    <s v="Drama|Fantasy|Thriller"/>
    <x v="2877"/>
    <s v="http://www.imdb.com/title/tt0120710/?ref_=fn_tt_tt_1"/>
    <s v="English"/>
    <s v="USA"/>
    <n v="30000000"/>
    <n v="1999"/>
    <n v="5.5"/>
    <s v="Drama"/>
    <s v="Fantasy"/>
    <s v="Thriller"/>
    <m/>
    <n v="0.58491566147814622"/>
    <n v="11900000"/>
    <n v="-18100000"/>
    <n v="30000000"/>
  </r>
  <r>
    <s v="Mike Disa"/>
    <n v="86"/>
    <n v="10134754"/>
    <s v="Animation|Comedy|Family"/>
    <x v="2878"/>
    <s v="http://www.imdb.com/title/tt0844993/?ref_=fn_tt_tt_1"/>
    <s v="English"/>
    <s v="USA"/>
    <n v="30000000"/>
    <n v="2011"/>
    <n v="4.8"/>
    <s v="Animation"/>
    <s v="Comedy"/>
    <s v="Family"/>
    <m/>
    <n v="0.5846954677051861"/>
    <n v="10134754"/>
    <n v="-19865246"/>
    <n v="30000000"/>
  </r>
  <r>
    <s v="Lasse HallstrÃ¶m"/>
    <n v="108"/>
    <n v="8535575"/>
    <s v="Drama"/>
    <x v="2879"/>
    <s v="http://www.imdb.com/title/tt0350261/?ref_=fn_tt_tt_1"/>
    <s v="English"/>
    <s v="USA"/>
    <n v="30000000"/>
    <n v="2005"/>
    <n v="7"/>
    <s v="Drama"/>
    <m/>
    <m/>
    <m/>
    <n v="0.58446877891716387"/>
    <n v="8535575"/>
    <n v="-21464425"/>
    <n v="30000000"/>
  </r>
  <r>
    <s v="Brad Furman"/>
    <n v="88"/>
    <n v="19316646"/>
    <s v="Crime|Thriller"/>
    <x v="2880"/>
    <s v="http://www.imdb.com/title/tt2364841/?ref_=fn_tt_tt_1"/>
    <s v="English"/>
    <s v="USA"/>
    <n v="30000000"/>
    <n v="2013"/>
    <n v="5.6"/>
    <s v="Crime"/>
    <s v="Thriller"/>
    <m/>
    <m/>
    <n v="0.5842362633311613"/>
    <n v="19316646"/>
    <n v="-10683354"/>
    <n v="30000000"/>
  </r>
  <r>
    <s v="Peter Howitt"/>
    <n v="109"/>
    <n v="10965209"/>
    <s v="Action|Crime|Drama|Thriller"/>
    <x v="2881"/>
    <s v="http://www.imdb.com/title/tt0218817/?ref_=fn_tt_tt_1"/>
    <s v="English"/>
    <s v="USA"/>
    <n v="30000000"/>
    <n v="2001"/>
    <n v="6.1"/>
    <s v="Action"/>
    <s v="Crime"/>
    <s v="Drama"/>
    <s v="Thriller"/>
    <n v="0.5840413817314416"/>
    <n v="10965209"/>
    <n v="-19034791"/>
    <n v="30000000"/>
  </r>
  <r>
    <s v="Sergio Leone"/>
    <n v="251"/>
    <n v="5300000"/>
    <s v="Crime|Drama"/>
    <x v="2882"/>
    <s v="http://www.imdb.com/title/tt0087843/?ref_=fn_tt_tt_1"/>
    <s v="English"/>
    <s v="Italy"/>
    <n v="30000000"/>
    <n v="1984"/>
    <n v="8.4"/>
    <s v="Crime"/>
    <s v="Drama"/>
    <m/>
    <m/>
    <n v="0.58381589835159409"/>
    <n v="5300000"/>
    <n v="-24700000"/>
    <n v="30000000"/>
  </r>
  <r>
    <s v="Niels Arden Oplev"/>
    <n v="118"/>
    <n v="10880926"/>
    <s v="Action|Crime|Drama|Thriller"/>
    <x v="2883"/>
    <s v="http://www.imdb.com/title/tt2101341/?ref_=fn_tt_tt_1"/>
    <s v="English"/>
    <s v="USA"/>
    <n v="30000000"/>
    <n v="2013"/>
    <n v="6.5"/>
    <s v="Action"/>
    <s v="Crime"/>
    <s v="Drama"/>
    <s v="Thriller"/>
    <n v="0.58357141430509429"/>
    <n v="10880926"/>
    <n v="-19119074"/>
    <n v="30000000"/>
  </r>
  <r>
    <s v="Chris Noonan"/>
    <n v="88"/>
    <n v="2975649"/>
    <s v="Biography|Drama|Romance"/>
    <x v="2884"/>
    <s v="http://www.imdb.com/title/tt0482546/?ref_=fn_tt_tt_1"/>
    <s v="English"/>
    <s v="UK"/>
    <n v="30000000"/>
    <n v="2006"/>
    <n v="7"/>
    <s v="Biography"/>
    <s v="Drama"/>
    <s v="Romance"/>
    <m/>
    <n v="0.58334452568965001"/>
    <n v="2975649"/>
    <n v="-27024351"/>
    <n v="30000000"/>
  </r>
  <r>
    <s v="Andrew Dominik"/>
    <n v="160"/>
    <n v="3904982"/>
    <s v="Biography|Crime|Drama|History|Western"/>
    <x v="2885"/>
    <s v="http://www.imdb.com/title/tt0443680/?ref_=fn_tt_tt_1"/>
    <s v="English"/>
    <s v="USA"/>
    <n v="30000000"/>
    <n v="2007"/>
    <n v="7.5"/>
    <s v="Biography"/>
    <s v="Crime"/>
    <s v="Drama"/>
    <s v="History"/>
    <n v="0.58309172925671082"/>
    <n v="3904982"/>
    <n v="-26095018"/>
    <n v="30000000"/>
  </r>
  <r>
    <s v="Simon West"/>
    <n v="92"/>
    <m/>
    <s v="Action|Crime|Drama|Thriller"/>
    <x v="2886"/>
    <s v="http://www.imdb.com/title/tt2231253/?ref_=fn_tt_tt_1"/>
    <s v="English"/>
    <s v="USA"/>
    <n v="30000000"/>
    <n v="2015"/>
    <n v="5.6"/>
    <s v="Action"/>
    <s v="Crime"/>
    <s v="Drama"/>
    <s v="Thriller"/>
    <n v="0.58284111395270899"/>
    <n v="25035665"/>
    <n v="-4964335"/>
    <n v="30000000"/>
  </r>
  <r>
    <s v="Marc Forster"/>
    <n v="129"/>
    <n v="537580"/>
    <s v="Action|Biography|Crime|Drama"/>
    <x v="2887"/>
    <s v="http://www.imdb.com/title/tt1586752/?ref_=fn_tt_tt_1"/>
    <s v="English"/>
    <s v="USA"/>
    <n v="30000000"/>
    <n v="2011"/>
    <n v="6.8"/>
    <s v="Action"/>
    <s v="Biography"/>
    <s v="Crime"/>
    <s v="Drama"/>
    <n v="0.58284111395270899"/>
    <n v="537580"/>
    <n v="-29462420"/>
    <n v="30000000"/>
  </r>
  <r>
    <s v="Bille August"/>
    <n v="118"/>
    <m/>
    <s v="Biography|Drama|History"/>
    <x v="2888"/>
    <s v="http://www.imdb.com/title/tt0438859/?ref_=fn_tt_tt_1"/>
    <s v="English"/>
    <s v="Germany"/>
    <n v="30000000"/>
    <n v="2007"/>
    <n v="7.1"/>
    <s v="Biography"/>
    <s v="Drama"/>
    <s v="History"/>
    <m/>
    <n v="0.58257983788557666"/>
    <n v="25035665"/>
    <n v="-4964335"/>
    <n v="30000000"/>
  </r>
  <r>
    <s v="Olivier Dahan"/>
    <n v="103"/>
    <m/>
    <s v="Biography|Drama|Romance"/>
    <x v="2889"/>
    <s v="http://www.imdb.com/title/tt2095649/?ref_=fn_tt_tt_1"/>
    <s v="English"/>
    <s v="Switzerland"/>
    <n v="30000000"/>
    <n v="2014"/>
    <n v="5.7"/>
    <s v="Biography"/>
    <s v="Drama"/>
    <s v="Romance"/>
    <m/>
    <n v="0.58257983788557666"/>
    <n v="25035665"/>
    <n v="-4964335"/>
    <n v="30000000"/>
  </r>
  <r>
    <s v="Maksim Fadeev"/>
    <n v="85"/>
    <m/>
    <s v="Adventure|Animation|Fantasy"/>
    <x v="2890"/>
    <s v="http://www.imdb.com/title/tt4075322/?ref_=fn_tt_tt_1"/>
    <s v="Russian"/>
    <s v="Russia"/>
    <n v="30000000"/>
    <n v="2015"/>
    <n v="4.0999999999999996"/>
    <s v="Adventure"/>
    <s v="Animation"/>
    <s v="Fantasy"/>
    <m/>
    <n v="0.58257983788557666"/>
    <n v="25035665"/>
    <n v="-4964335"/>
    <n v="30000000"/>
  </r>
  <r>
    <s v="Liliana Cavani"/>
    <n v="110"/>
    <m/>
    <s v="Crime|Drama|Mystery|Thriller"/>
    <x v="2891"/>
    <s v="http://www.imdb.com/title/tt0265651/?ref_=fn_tt_tt_1"/>
    <s v="English"/>
    <s v="Italy"/>
    <n v="30000000"/>
    <n v="2002"/>
    <n v="6.7"/>
    <s v="Crime"/>
    <s v="Drama"/>
    <s v="Mystery"/>
    <s v="Thriller"/>
    <n v="0.58257983788557666"/>
    <n v="25035665"/>
    <n v="-4964335"/>
    <n v="30000000"/>
  </r>
  <r>
    <s v="Edward Norton"/>
    <n v="128"/>
    <n v="37036404"/>
    <s v="Comedy|Drama|Romance"/>
    <x v="2892"/>
    <s v="http://www.imdb.com/title/tt0171433/?ref_=fn_tt_tt_1"/>
    <s v="English"/>
    <s v="USA"/>
    <n v="30000000"/>
    <n v="2000"/>
    <n v="6.4"/>
    <s v="Comedy"/>
    <s v="Drama"/>
    <s v="Romance"/>
    <m/>
    <n v="0.58257983788557666"/>
    <n v="37036404"/>
    <n v="7036404"/>
    <n v="30000000"/>
  </r>
  <r>
    <s v="Ang Lee"/>
    <n v="120"/>
    <n v="7443007"/>
    <s v="Comedy|Drama|Music"/>
    <x v="2893"/>
    <s v="http://www.imdb.com/title/tt1127896/?ref_=fn_tt_tt_1"/>
    <s v="English"/>
    <s v="USA"/>
    <n v="30000000"/>
    <n v="2009"/>
    <n v="6.7"/>
    <s v="Comedy"/>
    <s v="Drama"/>
    <s v="Music"/>
    <m/>
    <n v="0.58245777976347857"/>
    <n v="7443007"/>
    <n v="-22556993"/>
    <n v="30000000"/>
  </r>
  <r>
    <s v="Shinji Aramaki"/>
    <n v="115"/>
    <m/>
    <s v="Adventure|Animation|Sci-Fi"/>
    <x v="2894"/>
    <s v="http://www.imdb.com/title/tt2668134/?ref_=fn_tt_tt_1"/>
    <s v="Japanese"/>
    <s v="Japan"/>
    <n v="30000000"/>
    <n v="2013"/>
    <n v="6.5"/>
    <s v="Adventure"/>
    <s v="Animation"/>
    <s v="Sci-Fi"/>
    <m/>
    <n v="0.58221664337018009"/>
    <n v="25035665"/>
    <n v="-4964335"/>
    <n v="30000000"/>
  </r>
  <r>
    <s v="James Mangold"/>
    <n v="91"/>
    <n v="51475962"/>
    <s v="Mystery|Thriller"/>
    <x v="2895"/>
    <s v="http://www.imdb.com/title/tt0309698/?ref_=fn_tt_tt_1"/>
    <s v="English"/>
    <s v="USA"/>
    <n v="30000000"/>
    <n v="2003"/>
    <n v="7.3"/>
    <s v="Mystery"/>
    <s v="Thriller"/>
    <m/>
    <m/>
    <n v="0.58221664337018009"/>
    <n v="51475962"/>
    <n v="21475962"/>
    <n v="30000000"/>
  </r>
  <r>
    <s v="Matthew Vaughn"/>
    <n v="117"/>
    <n v="48043505"/>
    <s v="Action|Comedy"/>
    <x v="2896"/>
    <s v="http://www.imdb.com/title/tt1250777/?ref_=fn_tt_tt_1"/>
    <s v="English"/>
    <s v="UK"/>
    <n v="30000000"/>
    <n v="2010"/>
    <n v="7.7"/>
    <s v="Action"/>
    <s v="Comedy"/>
    <m/>
    <m/>
    <n v="0.58216828283951971"/>
    <n v="48043505"/>
    <n v="18043505"/>
    <n v="30000000"/>
  </r>
  <r>
    <s v="Judd Apatow"/>
    <n v="133"/>
    <n v="148734225"/>
    <s v="Comedy|Romance"/>
    <x v="2897"/>
    <s v="http://www.imdb.com/title/tt0478311/?ref_=fn_tt_tt_1"/>
    <s v="English"/>
    <s v="USA"/>
    <n v="30000000"/>
    <n v="2007"/>
    <n v="7"/>
    <s v="Comedy"/>
    <s v="Romance"/>
    <m/>
    <m/>
    <n v="0.58210119547161887"/>
    <n v="148734225"/>
    <n v="118734225"/>
    <n v="30000000"/>
  </r>
  <r>
    <s v="Nick Cassavetes"/>
    <n v="109"/>
    <n v="49185998"/>
    <s v="Drama"/>
    <x v="2898"/>
    <s v="http://www.imdb.com/title/tt1078588/?ref_=fn_tt_tt_1"/>
    <s v="English"/>
    <s v="USA"/>
    <n v="30000000"/>
    <n v="2009"/>
    <n v="7.4"/>
    <s v="Drama"/>
    <m/>
    <m/>
    <m/>
    <n v="0.58283324899391131"/>
    <n v="49185998"/>
    <n v="19185998"/>
    <n v="30000000"/>
  </r>
  <r>
    <s v="Nicholas Meyer"/>
    <n v="110"/>
    <n v="74888996"/>
    <s v="Action|Adventure|Sci-Fi|Thriller"/>
    <x v="2899"/>
    <s v="http://www.imdb.com/title/tt0102975/?ref_=fn_tt_tt_1"/>
    <s v="English"/>
    <s v="USA"/>
    <n v="30000000"/>
    <n v="1991"/>
    <n v="7.2"/>
    <s v="Action"/>
    <s v="Adventure"/>
    <s v="Sci-Fi"/>
    <s v="Thriller"/>
    <n v="0.58277274416036629"/>
    <n v="74888996"/>
    <n v="44888996"/>
    <n v="30000000"/>
  </r>
  <r>
    <s v="Chris Weitz"/>
    <n v="101"/>
    <n v="40566655"/>
    <s v="Comedy|Drama|Romance"/>
    <x v="2900"/>
    <s v="http://www.imdb.com/title/tt0276751/?ref_=fn_tt_tt_1"/>
    <s v="English"/>
    <s v="UK"/>
    <n v="30000000"/>
    <n v="2002"/>
    <n v="7.1"/>
    <s v="Comedy"/>
    <s v="Drama"/>
    <s v="Romance"/>
    <m/>
    <n v="0.58286862226518876"/>
    <n v="40566655"/>
    <n v="10566655"/>
    <n v="30000000"/>
  </r>
  <r>
    <s v="Roland Emmerich"/>
    <n v="130"/>
    <n v="4463292"/>
    <s v="Drama|History|Thriller"/>
    <x v="2901"/>
    <s v="http://www.imdb.com/title/tt1521197/?ref_=fn_tt_tt_1"/>
    <s v="English"/>
    <s v="UK"/>
    <n v="30000000"/>
    <n v="2011"/>
    <n v="6.9"/>
    <s v="Drama"/>
    <s v="History"/>
    <s v="Thriller"/>
    <m/>
    <n v="0.58276316314849141"/>
    <n v="4463292"/>
    <n v="-25536708"/>
    <n v="30000000"/>
  </r>
  <r>
    <s v="Mel Gibson"/>
    <n v="120"/>
    <n v="499263"/>
    <s v="Drama"/>
    <x v="2902"/>
    <s v="http://www.imdb.com/title/tt0335345/?ref_=fn_tt_tt_1"/>
    <s v="Aramaic"/>
    <s v="USA"/>
    <n v="30000000"/>
    <n v="2004"/>
    <n v="7.1"/>
    <s v="Drama"/>
    <m/>
    <m/>
    <m/>
    <n v="0.58251049483467721"/>
    <n v="499263"/>
    <n v="-29500737"/>
    <n v="30000000"/>
  </r>
  <r>
    <s v="Ronny Yu"/>
    <n v="97"/>
    <n v="82163317"/>
    <s v="Action|Horror|Thriller"/>
    <x v="2903"/>
    <s v="http://www.imdb.com/title/tt0329101/?ref_=fn_tt_tt_1"/>
    <s v="English"/>
    <s v="USA"/>
    <n v="30000000"/>
    <n v="2003"/>
    <n v="5.8"/>
    <s v="Action"/>
    <s v="Horror"/>
    <s v="Thriller"/>
    <m/>
    <n v="0.58224509753595199"/>
    <n v="82163317"/>
    <n v="52163317"/>
    <n v="30000000"/>
  </r>
  <r>
    <s v="John A. Davis"/>
    <n v="82"/>
    <n v="80920948"/>
    <s v="Action|Adventure|Animation|Comedy|Family|Sci-Fi"/>
    <x v="2904"/>
    <s v="http://www.imdb.com/title/tt0268397/?ref_=fn_tt_tt_1"/>
    <s v="English"/>
    <s v="USA"/>
    <n v="30000000"/>
    <n v="2001"/>
    <n v="6"/>
    <s v="Action"/>
    <s v="Adventure"/>
    <s v="Animation"/>
    <s v="Comedy"/>
    <n v="0.58239142266110033"/>
    <n v="80920948"/>
    <n v="50920948"/>
    <n v="30000000"/>
  </r>
  <r>
    <s v="John Polson"/>
    <n v="101"/>
    <n v="51097664"/>
    <s v="Drama|Horror|Mystery|Thriller"/>
    <x v="2905"/>
    <s v="http://www.imdb.com/title/tt0382077/?ref_=fn_tt_tt_1"/>
    <s v="English"/>
    <s v="USA"/>
    <n v="30000000"/>
    <n v="2005"/>
    <n v="5.9"/>
    <s v="Drama"/>
    <s v="Horror"/>
    <s v="Mystery"/>
    <s v="Thriller"/>
    <n v="0.58252923977721383"/>
    <n v="51097664"/>
    <n v="21097664"/>
    <n v="30000000"/>
  </r>
  <r>
    <s v="Andrzej Bartkowiak"/>
    <n v="101"/>
    <n v="34604054"/>
    <s v="Action|Crime|Drama|Thriller"/>
    <x v="2906"/>
    <s v="http://www.imdb.com/title/tt0306685/?ref_=fn_tt_tt_1"/>
    <s v="English"/>
    <s v="USA"/>
    <n v="30000000"/>
    <n v="2003"/>
    <n v="5.8"/>
    <s v="Action"/>
    <s v="Crime"/>
    <s v="Drama"/>
    <s v="Thriller"/>
    <n v="0.58247857784111035"/>
    <n v="34604054"/>
    <n v="4604054"/>
    <n v="30000000"/>
  </r>
  <r>
    <s v="Kirsten Sheridan"/>
    <n v="114"/>
    <n v="31655091"/>
    <s v="Drama|Music"/>
    <x v="2907"/>
    <s v="http://www.imdb.com/title/tt0426931/?ref_=fn_tt_tt_1"/>
    <s v="English"/>
    <s v="USA"/>
    <n v="30000000"/>
    <n v="2007"/>
    <n v="7.5"/>
    <s v="Drama"/>
    <s v="Music"/>
    <m/>
    <m/>
    <n v="0.58234295055792806"/>
    <n v="31655091"/>
    <n v="1655091"/>
    <n v="30000000"/>
  </r>
  <r>
    <s v="Nigel Cole"/>
    <n v="107"/>
    <n v="21835784"/>
    <s v="Comedy|Drama|Romance"/>
    <x v="2908"/>
    <s v="http://www.imdb.com/title/tt0391304/?ref_=fn_tt_tt_1"/>
    <s v="English"/>
    <s v="USA"/>
    <n v="30000000"/>
    <n v="2005"/>
    <n v="6.6"/>
    <s v="Comedy"/>
    <s v="Drama"/>
    <s v="Romance"/>
    <m/>
    <n v="0.58219332180387862"/>
    <n v="21835784"/>
    <n v="-8164216"/>
    <n v="30000000"/>
  </r>
  <r>
    <s v="Brian Helgeland"/>
    <n v="132"/>
    <n v="1865774"/>
    <s v="Biography|Crime|Drama|History|Thriller"/>
    <x v="2909"/>
    <s v="http://www.imdb.com/title/tt3569230/?ref_=fn_tt_tt_1"/>
    <s v="English"/>
    <s v="UK"/>
    <n v="30000000"/>
    <n v="2015"/>
    <n v="7"/>
    <s v="Biography"/>
    <s v="Crime"/>
    <s v="Drama"/>
    <s v="History"/>
    <n v="0.58200083472836628"/>
    <n v="1865774"/>
    <n v="-28134226"/>
    <n v="30000000"/>
  </r>
  <r>
    <s v="Daniel Sackheim"/>
    <n v="106"/>
    <n v="17951431"/>
    <s v="Crime|Drama|Mystery|Thriller"/>
    <x v="2910"/>
    <s v="http://www.imdb.com/title/tt0221218/?ref_=fn_tt_tt_1"/>
    <s v="English"/>
    <s v="USA"/>
    <n v="30000000"/>
    <n v="2001"/>
    <n v="5.8"/>
    <s v="Crime"/>
    <s v="Drama"/>
    <s v="Mystery"/>
    <s v="Thriller"/>
    <n v="0.58173654113513806"/>
    <n v="17951431"/>
    <n v="-12048569"/>
    <n v="30000000"/>
  </r>
  <r>
    <s v="Jun Falkenstein"/>
    <n v="77"/>
    <n v="45542421"/>
    <s v="Animation|Comedy|Drama|Family|Musical"/>
    <x v="2911"/>
    <s v="http://www.imdb.com/title/tt0220099/?ref_=fn_tt_tt_1"/>
    <s v="English"/>
    <s v="USA"/>
    <n v="30000000"/>
    <n v="2000"/>
    <n v="6.3"/>
    <s v="Animation"/>
    <s v="Comedy"/>
    <s v="Drama"/>
    <s v="Family"/>
    <n v="0.58152753818934089"/>
    <n v="45542421"/>
    <n v="15542421"/>
    <n v="30000000"/>
  </r>
  <r>
    <s v="Trey Parker"/>
    <n v="98"/>
    <n v="32774834"/>
    <s v="Action|Comedy"/>
    <x v="2912"/>
    <s v="http://www.imdb.com/title/tt0372588/?ref_=fn_tt_tt_1"/>
    <s v="English"/>
    <s v="USA"/>
    <n v="30000000"/>
    <n v="2004"/>
    <n v="7.2"/>
    <s v="Action"/>
    <s v="Comedy"/>
    <m/>
    <m/>
    <n v="0.58144519577657749"/>
    <n v="32774834"/>
    <n v="2774834"/>
    <n v="30000000"/>
  </r>
  <r>
    <s v="Mark Steven Johnson"/>
    <n v="114"/>
    <n v="18252684"/>
    <s v="Comedy|Drama|Family"/>
    <x v="2913"/>
    <s v="http://www.imdb.com/title/tt0124879/?ref_=fn_tt_tt_1"/>
    <s v="English"/>
    <s v="USA"/>
    <n v="30000000"/>
    <n v="1998"/>
    <n v="6.9"/>
    <s v="Comedy"/>
    <s v="Drama"/>
    <s v="Family"/>
    <m/>
    <n v="0.58129892887009404"/>
    <n v="18252684"/>
    <n v="-11747316"/>
    <n v="30000000"/>
  </r>
  <r>
    <s v="Phillip Noyce"/>
    <n v="101"/>
    <n v="12987647"/>
    <s v="Drama|Mystery|Romance|Thriller|War"/>
    <x v="2914"/>
    <s v="http://www.imdb.com/title/tt0258068/?ref_=fn_tt_tt_1"/>
    <s v="English"/>
    <s v="UK"/>
    <n v="30000000"/>
    <n v="2002"/>
    <n v="7.1"/>
    <s v="Drama"/>
    <s v="Mystery"/>
    <s v="Romance"/>
    <s v="Thriller"/>
    <n v="0.58108989647956766"/>
    <n v="12987647"/>
    <n v="-17012353"/>
    <n v="30000000"/>
  </r>
  <r>
    <s v="Danny Boyle"/>
    <n v="122"/>
    <n v="17750583"/>
    <s v="Biography|Drama"/>
    <x v="2915"/>
    <s v="http://www.imdb.com/title/tt2080374/?ref_=fn_tt_tt_1"/>
    <s v="English"/>
    <s v="UK"/>
    <n v="30000000"/>
    <n v="2015"/>
    <n v="7.2"/>
    <s v="Biography"/>
    <s v="Drama"/>
    <m/>
    <m/>
    <n v="0.58086037048525563"/>
    <n v="17750583"/>
    <n v="-12249417"/>
    <n v="30000000"/>
  </r>
  <r>
    <s v="James Foley"/>
    <n v="110"/>
    <n v="15156200"/>
    <s v="Action|Crime|Drama|Mystery|Thriller"/>
    <x v="2916"/>
    <s v="http://www.imdb.com/title/tt0142192/?ref_=fn_tt_tt_1"/>
    <s v="English"/>
    <s v="USA"/>
    <n v="30000000"/>
    <n v="1999"/>
    <n v="6"/>
    <s v="Action"/>
    <s v="Crime"/>
    <s v="Drama"/>
    <s v="Mystery"/>
    <n v="0.58064834649394914"/>
    <n v="15156200"/>
    <n v="-14843800"/>
    <n v="30000000"/>
  </r>
  <r>
    <s v="Barry Sonnenfeld"/>
    <n v="105"/>
    <n v="72077000"/>
    <s v="Comedy|Crime|Thriller"/>
    <x v="2917"/>
    <s v="http://www.imdb.com/title/tt0113161/?ref_=fn_tt_tt_1"/>
    <s v="English"/>
    <s v="USA"/>
    <n v="30250000"/>
    <n v="1995"/>
    <n v="6.9"/>
    <s v="Comedy"/>
    <s v="Crime"/>
    <s v="Thriller"/>
    <m/>
    <n v="0.58042582050857561"/>
    <n v="72077000"/>
    <n v="41827000"/>
    <n v="30250000"/>
  </r>
  <r>
    <s v="Morten Tyldum"/>
    <n v="100"/>
    <n v="1196752"/>
    <s v="Crime|Drama|Thriller"/>
    <x v="2918"/>
    <s v="http://www.imdb.com/title/tt1614989/?ref_=fn_tt_tt_1"/>
    <s v="Norwegian"/>
    <s v="Norway"/>
    <n v="30300000"/>
    <n v="2011"/>
    <n v="7.6"/>
    <s v="Crime"/>
    <s v="Drama"/>
    <s v="Thriller"/>
    <m/>
    <n v="0.58050055526024202"/>
    <n v="1196752"/>
    <n v="-29103248"/>
    <n v="30300000"/>
  </r>
  <r>
    <s v="Yimou Zhang"/>
    <n v="80"/>
    <n v="84961"/>
    <s v="Action|Adventure|History"/>
    <x v="2919"/>
    <s v="http://www.imdb.com/title/tt0299977/?ref_=fn_tt_tt_1"/>
    <s v="Mandarin"/>
    <s v="China"/>
    <n v="31000000"/>
    <n v="2002"/>
    <n v="7.9"/>
    <s v="Action"/>
    <s v="Adventure"/>
    <s v="History"/>
    <m/>
    <n v="0.5802311720706842"/>
    <n v="84961"/>
    <n v="-30915039"/>
    <n v="31000000"/>
  </r>
  <r>
    <s v="Richard Loncraine"/>
    <n v="98"/>
    <n v="16831505"/>
    <s v="Comedy|Romance|Sport"/>
    <x v="2920"/>
    <s v="http://www.imdb.com/title/tt0360201/?ref_=fn_tt_tt_1"/>
    <s v="English"/>
    <s v="UK"/>
    <n v="31000000"/>
    <n v="2004"/>
    <n v="6.3"/>
    <s v="Comedy"/>
    <s v="Romance"/>
    <s v="Sport"/>
    <m/>
    <n v="0.57996235544545738"/>
    <n v="16831505"/>
    <n v="-14168495"/>
    <n v="31000000"/>
  </r>
  <r>
    <s v="Sydney Pollack"/>
    <n v="161"/>
    <n v="87100000"/>
    <s v="Biography|Drama|Romance"/>
    <x v="2921"/>
    <s v="http://www.imdb.com/title/tt0089755/?ref_=fn_tt_tt_1"/>
    <s v="English"/>
    <s v="USA"/>
    <n v="31000000"/>
    <n v="1985"/>
    <n v="7.2"/>
    <s v="Biography"/>
    <s v="Drama"/>
    <s v="Romance"/>
    <m/>
    <n v="0.57974805963956466"/>
    <n v="87100000"/>
    <n v="56100000"/>
    <n v="31000000"/>
  </r>
  <r>
    <s v="Robert Zemeckis"/>
    <n v="138"/>
    <n v="93749203"/>
    <s v="Drama|Thriller"/>
    <x v="2922"/>
    <s v="http://www.imdb.com/title/tt1907668/?ref_=fn_tt_tt_1"/>
    <s v="English"/>
    <s v="USA"/>
    <n v="31000000"/>
    <n v="2012"/>
    <n v="7.3"/>
    <s v="Drama"/>
    <s v="Thriller"/>
    <m/>
    <m/>
    <n v="0.57992267125819996"/>
    <n v="93749203"/>
    <n v="62749203"/>
    <n v="31000000"/>
  </r>
  <r>
    <s v="Scott Hicks"/>
    <n v="101"/>
    <n v="24185781"/>
    <s v="Drama|Mystery"/>
    <x v="2923"/>
    <s v="http://www.imdb.com/title/tt0252501/?ref_=fn_tt_tt_1"/>
    <s v="English"/>
    <s v="USA"/>
    <n v="31000000"/>
    <n v="2001"/>
    <n v="6.9"/>
    <s v="Drama"/>
    <s v="Mystery"/>
    <m/>
    <m/>
    <n v="0.58014773234047234"/>
    <n v="24185781"/>
    <n v="-6814219"/>
    <n v="31000000"/>
  </r>
  <r>
    <s v="Frank Marshall"/>
    <n v="103"/>
    <n v="53133888"/>
    <s v="Comedy|Fantasy|Horror|Thriller"/>
    <x v="2924"/>
    <s v="http://www.imdb.com/title/tt0099052/?ref_=fn_tt_tt_1"/>
    <s v="English"/>
    <s v="USA"/>
    <n v="31000000"/>
    <n v="1990"/>
    <n v="6.3"/>
    <s v="Comedy"/>
    <s v="Fantasy"/>
    <s v="Horror"/>
    <s v="Thriller"/>
    <n v="0.57996177588999653"/>
    <n v="53133888"/>
    <n v="22133888"/>
    <n v="31000000"/>
  </r>
  <r>
    <s v="Gregory Hoblit"/>
    <n v="118"/>
    <n v="44983704"/>
    <s v="Crime|Drama|Mystery|Sci-Fi|Thriller"/>
    <x v="2925"/>
    <s v="http://www.imdb.com/title/tt0186151/?ref_=fn_tt_tt_1"/>
    <s v="English"/>
    <s v="USA"/>
    <n v="31000000"/>
    <n v="2000"/>
    <n v="7.3"/>
    <s v="Crime"/>
    <s v="Drama"/>
    <s v="Mystery"/>
    <s v="Sci-Fi"/>
    <n v="0.57991656531354752"/>
    <n v="44983704"/>
    <n v="13983704"/>
    <n v="31000000"/>
  </r>
  <r>
    <s v="John Francis Daley"/>
    <n v="99"/>
    <n v="58879132"/>
    <s v="Adventure|Comedy"/>
    <x v="2926"/>
    <s v="http://www.imdb.com/title/tt1524930/?ref_=fn_tt_tt_1"/>
    <s v="English"/>
    <s v="USA"/>
    <n v="31000000"/>
    <n v="2015"/>
    <n v="6.1"/>
    <s v="Adventure"/>
    <s v="Comedy"/>
    <m/>
    <m/>
    <n v="0.57982714029988214"/>
    <n v="58879132"/>
    <n v="27879132"/>
    <n v="31000000"/>
  </r>
  <r>
    <s v="Tom Vaughan"/>
    <n v="106"/>
    <n v="11854694"/>
    <s v="Drama"/>
    <x v="2927"/>
    <s v="http://www.imdb.com/title/tt1244659/?ref_=fn_tt_tt_1"/>
    <s v="English"/>
    <s v="USA"/>
    <n v="31000000"/>
    <n v="2010"/>
    <n v="6.5"/>
    <s v="Drama"/>
    <m/>
    <m/>
    <m/>
    <n v="0.57981498625460881"/>
    <n v="11854694"/>
    <n v="-19145306"/>
    <n v="31000000"/>
  </r>
  <r>
    <s v="David Cronenberg"/>
    <n v="115"/>
    <n v="2840417"/>
    <s v="Horror|Sci-Fi|Thriller"/>
    <x v="2928"/>
    <s v="http://www.imdb.com/title/tt0120907/?ref_=fn_tt_tt_1"/>
    <s v="English"/>
    <s v="Canada"/>
    <n v="31000000"/>
    <n v="1999"/>
    <n v="6.8"/>
    <s v="Horror"/>
    <s v="Sci-Fi"/>
    <s v="Thriller"/>
    <m/>
    <n v="0.57958060416514245"/>
    <n v="2840417"/>
    <n v="-28159583"/>
    <n v="31000000"/>
  </r>
  <r>
    <s v="Joseph L. Mankiewicz"/>
    <n v="251"/>
    <n v="57750000"/>
    <s v="Biography|Drama|History|Romance"/>
    <x v="2929"/>
    <s v="http://www.imdb.com/title/tt0056937/?ref_=fn_tt_tt_1"/>
    <s v="English"/>
    <s v="UK"/>
    <n v="31115000"/>
    <n v="1963"/>
    <n v="7"/>
    <s v="Biography"/>
    <s v="Drama"/>
    <s v="History"/>
    <s v="Romance"/>
    <n v="0.57931598742770041"/>
    <n v="57750000"/>
    <n v="26635000"/>
    <n v="31115000"/>
  </r>
  <r>
    <s v="Francis Ford Coppola"/>
    <n v="289"/>
    <n v="78800000"/>
    <s v="Drama|War"/>
    <x v="2930"/>
    <s v="http://www.imdb.com/title/tt0078788/?ref_=fn_tt_tt_1"/>
    <s v="English"/>
    <s v="USA"/>
    <n v="31500000"/>
    <n v="1979"/>
    <n v="8.5"/>
    <s v="Drama"/>
    <s v="War"/>
    <m/>
    <m/>
    <n v="0.57929617917373921"/>
    <n v="78800000"/>
    <n v="47300000"/>
    <n v="31500000"/>
  </r>
  <r>
    <s v="Ariel Vromen"/>
    <n v="113"/>
    <n v="14268533"/>
    <s v="Action|Crime|Drama|Mystery|Sci-Fi|Thriller"/>
    <x v="2931"/>
    <s v="http://www.imdb.com/title/tt3014866/?ref_=fn_tt_tt_1"/>
    <s v="English"/>
    <s v="UK"/>
    <n v="31500000"/>
    <n v="2016"/>
    <n v="6.3"/>
    <s v="Action"/>
    <s v="Crime"/>
    <s v="Drama"/>
    <s v="Mystery"/>
    <n v="0.5794089368327261"/>
    <n v="14268533"/>
    <n v="-17231467"/>
    <n v="31500000"/>
  </r>
  <r>
    <s v="Mark Pellington"/>
    <n v="119"/>
    <n v="35228696"/>
    <s v="Drama|Horror|Mystery|Thriller"/>
    <x v="2932"/>
    <s v="http://www.imdb.com/title/tt0265349/?ref_=fn_tt_tt_1"/>
    <s v="English"/>
    <s v="USA"/>
    <n v="32000000"/>
    <n v="2002"/>
    <n v="6.5"/>
    <s v="Drama"/>
    <s v="Horror"/>
    <s v="Mystery"/>
    <s v="Thriller"/>
    <n v="0.57918374136268214"/>
    <n v="35228696"/>
    <n v="3228696"/>
    <n v="32000000"/>
  </r>
  <r>
    <s v="John Glen"/>
    <n v="133"/>
    <n v="34667015"/>
    <s v="Action|Adventure|Thriller"/>
    <x v="2933"/>
    <s v="http://www.imdb.com/title/tt0097742/?ref_=fn_tt_tt_1"/>
    <s v="English"/>
    <s v="UK"/>
    <n v="32000000"/>
    <n v="1989"/>
    <n v="6.6"/>
    <s v="Action"/>
    <s v="Adventure"/>
    <s v="Thriller"/>
    <m/>
    <n v="0.57904488023172485"/>
    <n v="34667015"/>
    <n v="2667015"/>
    <n v="32000000"/>
  </r>
  <r>
    <s v="Paul Thomas Anderson"/>
    <n v="144"/>
    <n v="16377274"/>
    <s v="Drama"/>
    <x v="2934"/>
    <s v="http://www.imdb.com/title/tt1560747/?ref_=fn_tt_tt_1"/>
    <s v="English"/>
    <s v="USA"/>
    <n v="32000000"/>
    <n v="2012"/>
    <n v="7.1"/>
    <s v="Drama"/>
    <m/>
    <m/>
    <m/>
    <n v="0.57890316460222402"/>
    <n v="16377274"/>
    <n v="-15622726"/>
    <n v="32000000"/>
  </r>
  <r>
    <s v="Terrence Malick"/>
    <n v="139"/>
    <n v="13303319"/>
    <s v="Drama|Fantasy"/>
    <x v="2935"/>
    <s v="http://www.imdb.com/title/tt0478304/?ref_=fn_tt_tt_1"/>
    <s v="English"/>
    <s v="USA"/>
    <n v="32000000"/>
    <n v="2011"/>
    <n v="6.7"/>
    <s v="Drama"/>
    <s v="Fantasy"/>
    <m/>
    <m/>
    <n v="0.57868631270204418"/>
    <n v="13303319"/>
    <n v="-18696681"/>
    <n v="32000000"/>
  </r>
  <r>
    <s v="Joachim RÃ¸nning"/>
    <n v="93"/>
    <m/>
    <s v="Action|Comedy|Crime|Western"/>
    <x v="2936"/>
    <s v="http://www.imdb.com/title/tt0416496/?ref_=fn_tt_tt_1"/>
    <s v="English"/>
    <s v="France"/>
    <n v="32000000"/>
    <n v="2006"/>
    <n v="5.7"/>
    <s v="Action"/>
    <s v="Comedy"/>
    <s v="Crime"/>
    <s v="Western"/>
    <n v="0.57845803596719714"/>
    <n v="25035665"/>
    <n v="-6964335"/>
    <n v="32000000"/>
  </r>
  <r>
    <s v="Stephen Daldry"/>
    <n v="124"/>
    <n v="34180954"/>
    <s v="Drama|Romance"/>
    <x v="2937"/>
    <s v="http://www.imdb.com/title/tt0976051/?ref_=fn_tt_tt_1"/>
    <s v="English"/>
    <s v="USA"/>
    <n v="32000000"/>
    <n v="2008"/>
    <n v="7.6"/>
    <s v="Drama"/>
    <s v="Romance"/>
    <m/>
    <m/>
    <n v="0.57845803596719714"/>
    <n v="34180954"/>
    <n v="2180954"/>
    <n v="32000000"/>
  </r>
  <r>
    <s v="Jon Turteltaub"/>
    <n v="123"/>
    <n v="104632573"/>
    <s v="Drama|Fantasy|Romance|Sci-Fi"/>
    <x v="2938"/>
    <s v="http://www.imdb.com/title/tt0117333/?ref_=fn_tt_tt_1"/>
    <s v="English"/>
    <s v="USA"/>
    <n v="32000000"/>
    <n v="1996"/>
    <n v="6.4"/>
    <s v="Drama"/>
    <s v="Fantasy"/>
    <s v="Romance"/>
    <s v="Sci-Fi"/>
    <n v="0.57831297005581417"/>
    <n v="104632573"/>
    <n v="72632573"/>
    <n v="32000000"/>
  </r>
  <r>
    <s v="Richard Donner"/>
    <n v="101"/>
    <n v="60328558"/>
    <s v="Comedy|Drama|Fantasy"/>
    <x v="2939"/>
    <s v="http://www.imdb.com/title/tt0096061/?ref_=fn_tt_tt_1"/>
    <s v="English"/>
    <s v="USA"/>
    <n v="32000000"/>
    <n v="1988"/>
    <n v="7"/>
    <s v="Comedy"/>
    <s v="Drama"/>
    <s v="Fantasy"/>
    <m/>
    <n v="0.57861648196155413"/>
    <n v="60328558"/>
    <n v="28328558"/>
    <n v="32000000"/>
  </r>
  <r>
    <s v="Jared Hess"/>
    <n v="92"/>
    <n v="80197993"/>
    <s v="Comedy|Family|Sport"/>
    <x v="2940"/>
    <s v="http://www.imdb.com/title/tt0457510/?ref_=fn_tt_tt_1"/>
    <s v="English"/>
    <s v="Germany"/>
    <n v="32000000"/>
    <n v="2006"/>
    <n v="5.7"/>
    <s v="Comedy"/>
    <s v="Family"/>
    <s v="Sport"/>
    <m/>
    <n v="0.57860817106115814"/>
    <n v="80197993"/>
    <n v="48197993"/>
    <n v="32000000"/>
  </r>
  <r>
    <s v="Evan Goldberg"/>
    <n v="107"/>
    <n v="101470202"/>
    <s v="Comedy|Fantasy"/>
    <x v="2941"/>
    <s v="http://www.imdb.com/title/tt1245492/?ref_=fn_tt_tt_1"/>
    <s v="English"/>
    <s v="USA"/>
    <n v="32000000"/>
    <n v="2013"/>
    <n v="6.7"/>
    <s v="Comedy"/>
    <s v="Fantasy"/>
    <m/>
    <m/>
    <n v="0.57872762906503816"/>
    <n v="101470202"/>
    <n v="69470202"/>
    <n v="32000000"/>
  </r>
  <r>
    <s v="George Tillman Jr."/>
    <n v="129"/>
    <n v="48814909"/>
    <s v="Biography|Drama"/>
    <x v="2942"/>
    <s v="http://www.imdb.com/title/tt0203019/?ref_=fn_tt_tt_1"/>
    <s v="English"/>
    <s v="USA"/>
    <n v="32000000"/>
    <n v="2000"/>
    <n v="7.2"/>
    <s v="Biography"/>
    <s v="Drama"/>
    <m/>
    <m/>
    <n v="0.57900685726623191"/>
    <n v="48814909"/>
    <n v="16814909"/>
    <n v="32000000"/>
  </r>
  <r>
    <s v="John Whitesell"/>
    <n v="113"/>
    <n v="37911876"/>
    <s v="Action|Comedy|Crime"/>
    <x v="2943"/>
    <s v="http://www.imdb.com/title/tt1464174/?ref_=fn_tt_tt_1"/>
    <s v="English"/>
    <s v="USA"/>
    <n v="32000000"/>
    <n v="2011"/>
    <n v="4.4000000000000004"/>
    <s v="Action"/>
    <s v="Comedy"/>
    <s v="Crime"/>
    <m/>
    <n v="0.57893415252148628"/>
    <n v="37911876"/>
    <n v="5911876"/>
    <n v="32000000"/>
  </r>
  <r>
    <s v="Duncan Jones"/>
    <n v="93"/>
    <n v="54696902"/>
    <s v="Mystery|Sci-Fi|Thriller"/>
    <x v="2944"/>
    <s v="http://www.imdb.com/title/tt0945513/?ref_=fn_tt_tt_1"/>
    <s v="English"/>
    <s v="USA"/>
    <n v="32000000"/>
    <n v="2011"/>
    <n v="7.5"/>
    <s v="Mystery"/>
    <s v="Sci-Fi"/>
    <s v="Thriller"/>
    <m/>
    <n v="0.57880613805860959"/>
    <n v="54696902"/>
    <n v="22696902"/>
    <n v="32000000"/>
  </r>
  <r>
    <s v="Frank Marshall"/>
    <n v="120"/>
    <n v="36733909"/>
    <s v="Adventure|Biography|Drama|Thriller"/>
    <x v="2945"/>
    <s v="http://www.imdb.com/title/tt0106246/?ref_=fn_tt_tt_1"/>
    <s v="English"/>
    <s v="USA"/>
    <n v="32000000"/>
    <n v="1993"/>
    <n v="7.1"/>
    <s v="Adventure"/>
    <s v="Biography"/>
    <s v="Drama"/>
    <s v="Thriller"/>
    <n v="0.57876547900443809"/>
    <n v="36733909"/>
    <n v="4733909"/>
    <n v="32000000"/>
  </r>
  <r>
    <s v="Joel Schumacher"/>
    <n v="98"/>
    <n v="35063732"/>
    <s v="Mystery|Thriller"/>
    <x v="2946"/>
    <s v="http://www.imdb.com/title/tt0481369/?ref_=fn_tt_tt_1"/>
    <s v="English"/>
    <s v="USA"/>
    <n v="32000000"/>
    <n v="2007"/>
    <n v="6.4"/>
    <s v="Mystery"/>
    <s v="Thriller"/>
    <m/>
    <m/>
    <n v="0.57863144079763207"/>
    <n v="35063732"/>
    <n v="3063732"/>
    <n v="32000000"/>
  </r>
  <r>
    <s v="John Gatins"/>
    <n v="98"/>
    <n v="32701088"/>
    <s v="Drama|Family|Sport"/>
    <x v="2947"/>
    <s v="http://www.imdb.com/title/tt0418647/?ref_=fn_tt_tt_1"/>
    <s v="English"/>
    <s v="USA"/>
    <n v="32000000"/>
    <n v="2005"/>
    <n v="6.9"/>
    <s v="Drama"/>
    <s v="Family"/>
    <s v="Sport"/>
    <m/>
    <n v="0.57848928418835388"/>
    <n v="32701088"/>
    <n v="701088"/>
    <n v="32000000"/>
  </r>
  <r>
    <s v="David Cronenberg"/>
    <n v="96"/>
    <n v="31493782"/>
    <s v="Crime|Drama|Thriller"/>
    <x v="2948"/>
    <s v="http://www.imdb.com/title/tt0399146/?ref_=fn_tt_tt_1"/>
    <s v="English"/>
    <s v="USA"/>
    <n v="32000000"/>
    <n v="2005"/>
    <n v="7.5"/>
    <s v="Crime"/>
    <s v="Drama"/>
    <s v="Thriller"/>
    <m/>
    <n v="0.57833596617146932"/>
    <n v="31493782"/>
    <n v="-506218"/>
    <n v="32000000"/>
  </r>
  <r>
    <s v="Louis Leterrier"/>
    <n v="87"/>
    <n v="43095600"/>
    <s v="Action|Crime|Thriller"/>
    <x v="2949"/>
    <s v="http://www.imdb.com/title/tt0388482/?ref_=fn_tt_tt_1"/>
    <s v="English"/>
    <s v="France"/>
    <n v="32000000"/>
    <n v="2005"/>
    <n v="6.3"/>
    <s v="Action"/>
    <s v="Crime"/>
    <s v="Thriller"/>
    <m/>
    <n v="0.57817687160119935"/>
    <n v="43095600"/>
    <n v="11095600"/>
    <n v="32000000"/>
  </r>
  <r>
    <s v="Sam Raimi"/>
    <n v="107"/>
    <n v="18636537"/>
    <s v="Action|Thriller|Western"/>
    <x v="2950"/>
    <s v="http://www.imdb.com/title/tt0114214/?ref_=fn_tt_tt_1"/>
    <s v="English"/>
    <s v="Japan"/>
    <n v="32000000"/>
    <n v="1995"/>
    <n v="6.4"/>
    <s v="Action"/>
    <s v="Thriller"/>
    <s v="Western"/>
    <m/>
    <n v="0.57807296822456022"/>
    <n v="18636537"/>
    <n v="-13363463"/>
    <n v="32000000"/>
  </r>
  <r>
    <s v="Miguel Sapochnik"/>
    <n v="119"/>
    <n v="13763130"/>
    <s v="Action|Crime|Sci-Fi|Thriller"/>
    <x v="2951"/>
    <s v="http://www.imdb.com/title/tt1053424/?ref_=fn_tt_tt_1"/>
    <s v="English"/>
    <s v="USA"/>
    <n v="32000000"/>
    <n v="2010"/>
    <n v="6.3"/>
    <s v="Action"/>
    <s v="Crime"/>
    <s v="Sci-Fi"/>
    <s v="Thriller"/>
    <n v="0.57785973945238589"/>
    <n v="13763130"/>
    <n v="-18236870"/>
    <n v="32000000"/>
  </r>
  <r>
    <s v="Mark Dindal"/>
    <n v="75"/>
    <n v="3562749"/>
    <s v="Animation|Comedy|Family|Fantasy|Musical"/>
    <x v="2952"/>
    <s v="http://www.imdb.com/title/tt0118829/?ref_=fn_tt_tt_1"/>
    <s v="English"/>
    <s v="USA"/>
    <n v="32000000"/>
    <n v="1997"/>
    <n v="6.9"/>
    <s v="Animation"/>
    <s v="Comedy"/>
    <s v="Family"/>
    <s v="Fantasy"/>
    <n v="0.57762791343936559"/>
    <n v="3562749"/>
    <n v="-28437251"/>
    <n v="32000000"/>
  </r>
  <r>
    <s v="Tim Robbins"/>
    <n v="132"/>
    <n v="2899970"/>
    <s v="Drama"/>
    <x v="2953"/>
    <s v="http://www.imdb.com/title/tt0150216/?ref_=fn_tt_tt_1"/>
    <s v="English"/>
    <s v="USA"/>
    <n v="32000000"/>
    <n v="1999"/>
    <n v="6.9"/>
    <s v="Drama"/>
    <m/>
    <m/>
    <m/>
    <n v="0.57736156142989836"/>
    <n v="2899970"/>
    <n v="-29100030"/>
    <n v="32000000"/>
  </r>
  <r>
    <s v="Steven Soderbergh"/>
    <n v="105"/>
    <n v="1304837"/>
    <s v="Drama|Mystery|Thriller"/>
    <x v="2954"/>
    <s v="http://www.imdb.com/title/tt0452624/?ref_=fn_tt_tt_1"/>
    <s v="English"/>
    <s v="USA"/>
    <n v="32000000"/>
    <n v="2006"/>
    <n v="6.1"/>
    <s v="Drama"/>
    <s v="Mystery"/>
    <s v="Thriller"/>
    <m/>
    <n v="0.57709248392717416"/>
    <n v="1304837"/>
    <n v="-30695163"/>
    <n v="32000000"/>
  </r>
  <r>
    <s v="Tom Reeve"/>
    <n v="93"/>
    <m/>
    <s v="Action|Adventure|Comedy|Fantasy|Romance"/>
    <x v="2955"/>
    <s v="http://www.imdb.com/title/tt0306892/?ref_=fn_tt_tt_1"/>
    <s v="English"/>
    <s v="USA"/>
    <n v="32000000"/>
    <n v="2004"/>
    <n v="5.7"/>
    <s v="Action"/>
    <s v="Adventure"/>
    <s v="Comedy"/>
    <s v="Fantasy"/>
    <n v="0.57681790601567273"/>
    <n v="25035665"/>
    <n v="-6964335"/>
    <n v="32000000"/>
  </r>
  <r>
    <s v="Nanette Burstein"/>
    <n v="102"/>
    <n v="17797316"/>
    <s v="Comedy|Romance"/>
    <x v="2956"/>
    <s v="http://www.imdb.com/title/tt1322312/?ref_=fn_tt_tt_1"/>
    <s v="English"/>
    <s v="USA"/>
    <n v="32000000"/>
    <n v="2010"/>
    <n v="6.3"/>
    <s v="Comedy"/>
    <s v="Romance"/>
    <m/>
    <m/>
    <n v="0.57681790601567273"/>
    <n v="17797316"/>
    <n v="-14202684"/>
    <n v="32000000"/>
  </r>
  <r>
    <s v="David Slade"/>
    <n v="113"/>
    <n v="39568996"/>
    <s v="Horror"/>
    <x v="2957"/>
    <s v="http://www.imdb.com/title/tt0389722/?ref_=fn_tt_tt_1"/>
    <s v="English"/>
    <s v="USA"/>
    <n v="32000000"/>
    <n v="2007"/>
    <n v="6.6"/>
    <s v="Horror"/>
    <m/>
    <m/>
    <m/>
    <n v="0.57659854598812788"/>
    <n v="39568996"/>
    <n v="7568996"/>
    <n v="32000000"/>
  </r>
  <r>
    <s v="Brian Levant"/>
    <n v="95"/>
    <n v="82301521"/>
    <s v="Adventure|Comedy|Family|Romance"/>
    <x v="2958"/>
    <s v="http://www.imdb.com/title/tt0368578/?ref_=fn_tt_tt_1"/>
    <s v="English"/>
    <s v="USA"/>
    <n v="32000000"/>
    <n v="2005"/>
    <n v="4.5999999999999996"/>
    <s v="Adventure"/>
    <s v="Comedy"/>
    <s v="Family"/>
    <s v="Romance"/>
    <n v="0.57647416353372483"/>
    <n v="82301521"/>
    <n v="50301521"/>
    <n v="32000000"/>
  </r>
  <r>
    <s v="Richard Marquand"/>
    <n v="134"/>
    <n v="309125409"/>
    <s v="Action|Adventure|Fantasy|Sci-Fi"/>
    <x v="2959"/>
    <s v="http://www.imdb.com/title/tt0086190/?ref_=fn_tt_tt_1"/>
    <s v="English"/>
    <s v="USA"/>
    <n v="32500000"/>
    <n v="1983"/>
    <n v="8.4"/>
    <s v="Action"/>
    <s v="Adventure"/>
    <s v="Fantasy"/>
    <s v="Sci-Fi"/>
    <n v="0.5766084311983054"/>
    <n v="309125409"/>
    <n v="276625409"/>
    <n v="32500000"/>
  </r>
  <r>
    <s v="Paul Feig"/>
    <n v="131"/>
    <n v="169076745"/>
    <s v="Comedy|Romance"/>
    <x v="2960"/>
    <s v="http://www.imdb.com/title/tt1478338/?ref_=fn_tt_tt_1"/>
    <s v="English"/>
    <s v="USA"/>
    <n v="32500000"/>
    <n v="2011"/>
    <n v="6.8"/>
    <s v="Comedy"/>
    <s v="Romance"/>
    <m/>
    <m/>
    <n v="0.57968331998533229"/>
    <n v="169076745"/>
    <n v="136576745"/>
    <n v="32500000"/>
  </r>
  <r>
    <s v="Christian Alvart"/>
    <n v="108"/>
    <n v="10326062"/>
    <s v="Action|Horror|Mystery|Sci-Fi|Thriller"/>
    <x v="2961"/>
    <s v="http://www.imdb.com/title/tt1188729/?ref_=fn_tt_tt_1"/>
    <s v="English"/>
    <s v="Germany"/>
    <n v="33000000"/>
    <n v="2009"/>
    <n v="6.8"/>
    <s v="Action"/>
    <s v="Horror"/>
    <s v="Mystery"/>
    <s v="Sci-Fi"/>
    <n v="0.58063036142758195"/>
    <n v="10326062"/>
    <n v="-22673938"/>
    <n v="33000000"/>
  </r>
  <r>
    <s v="Jay Roach"/>
    <n v="95"/>
    <n v="205399422"/>
    <s v="Action|Adventure|Comedy|Crime"/>
    <x v="2962"/>
    <s v="http://www.imdb.com/title/tt0145660/?ref_=fn_tt_tt_1"/>
    <s v="English"/>
    <s v="USA"/>
    <n v="33000000"/>
    <n v="1999"/>
    <n v="6.6"/>
    <s v="Action"/>
    <s v="Adventure"/>
    <s v="Comedy"/>
    <s v="Crime"/>
    <n v="0.5803899231856624"/>
    <n v="205399422"/>
    <n v="172399422"/>
    <n v="33000000"/>
  </r>
  <r>
    <s v="Tarsem Singh"/>
    <n v="109"/>
    <n v="61280963"/>
    <s v="Horror|Sci-Fi|Thriller"/>
    <x v="2963"/>
    <s v="http://www.imdb.com/title/tt0209958/?ref_=fn_tt_tt_1"/>
    <s v="English"/>
    <s v="USA"/>
    <n v="33000000"/>
    <n v="2000"/>
    <n v="6.3"/>
    <s v="Horror"/>
    <s v="Sci-Fi"/>
    <s v="Thriller"/>
    <m/>
    <n v="0.58178450954151872"/>
    <n v="61280963"/>
    <n v="28280963"/>
    <n v="33000000"/>
  </r>
  <r>
    <s v="Spike Lee"/>
    <n v="202"/>
    <n v="48169908"/>
    <s v="Biography|Drama|History|Romance"/>
    <x v="2964"/>
    <s v="http://www.imdb.com/title/tt0104797/?ref_=fn_tt_tt_1"/>
    <s v="English"/>
    <s v="USA"/>
    <n v="33000000"/>
    <n v="1992"/>
    <n v="7.7"/>
    <s v="Biography"/>
    <s v="Drama"/>
    <s v="History"/>
    <s v="Romance"/>
    <n v="0.58177945216050464"/>
    <n v="48169908"/>
    <n v="15169908"/>
    <n v="33000000"/>
  </r>
  <r>
    <s v="Dennis Dugan"/>
    <n v="75"/>
    <n v="57651794"/>
    <s v="Comedy|Romance|Sport"/>
    <x v="2965"/>
    <s v="http://www.imdb.com/title/tt0437863/?ref_=fn_tt_tt_1"/>
    <s v="English"/>
    <s v="USA"/>
    <n v="33000000"/>
    <n v="2006"/>
    <n v="5.6"/>
    <s v="Comedy"/>
    <s v="Romance"/>
    <s v="Sport"/>
    <m/>
    <n v="0.58170078205594111"/>
    <n v="57651794"/>
    <n v="24651794"/>
    <n v="33000000"/>
  </r>
  <r>
    <s v="Paul W.S. Anderson"/>
    <n v="100"/>
    <n v="39532308"/>
    <s v="Action|Horror|Sci-Fi"/>
    <x v="2966"/>
    <s v="http://www.imdb.com/title/tt0120804/?ref_=fn_tt_tt_1"/>
    <s v="English"/>
    <s v="UK"/>
    <n v="33000000"/>
    <n v="2002"/>
    <n v="6.7"/>
    <s v="Action"/>
    <s v="Horror"/>
    <s v="Sci-Fi"/>
    <m/>
    <n v="0.581674392326885"/>
    <n v="39532308"/>
    <n v="6532308"/>
    <n v="33000000"/>
  </r>
  <r>
    <s v="Andrzej Bartkowiak"/>
    <n v="101"/>
    <n v="51758599"/>
    <s v="Action|Comedy|Crime|Drama|Thriller"/>
    <x v="2967"/>
    <s v="http://www.imdb.com/title/tt0242445/?ref_=fn_tt_tt_1"/>
    <s v="English"/>
    <s v="USA"/>
    <n v="33000000"/>
    <n v="2001"/>
    <n v="5.5"/>
    <s v="Action"/>
    <s v="Comedy"/>
    <s v="Crime"/>
    <s v="Drama"/>
    <n v="0.58155180838914355"/>
    <n v="51758599"/>
    <n v="18758599"/>
    <n v="33000000"/>
  </r>
  <r>
    <s v="Scott Speer"/>
    <n v="99"/>
    <n v="35057332"/>
    <s v="Drama|Music|Romance"/>
    <x v="2968"/>
    <s v="http://www.imdb.com/title/tt1800741/?ref_=fn_tt_tt_1"/>
    <s v="English"/>
    <s v="USA"/>
    <n v="33000000"/>
    <n v="2012"/>
    <n v="6.5"/>
    <s v="Drama"/>
    <s v="Music"/>
    <s v="Romance"/>
    <m/>
    <n v="0.58149206194015757"/>
    <n v="35057332"/>
    <n v="2057332"/>
    <n v="33000000"/>
  </r>
  <r>
    <s v="David R. Ellis"/>
    <n v="105"/>
    <n v="34014398"/>
    <s v="Action|Adventure|Crime|Drama|Thriller"/>
    <x v="2969"/>
    <s v="http://www.imdb.com/title/tt0417148/?ref_=fn_tt_tt_1"/>
    <s v="English"/>
    <s v="Germany"/>
    <n v="33000000"/>
    <n v="2006"/>
    <n v="5.6"/>
    <s v="Action"/>
    <s v="Adventure"/>
    <s v="Crime"/>
    <s v="Drama"/>
    <n v="0.58134790100275258"/>
    <n v="34014398"/>
    <n v="1014398"/>
    <n v="33000000"/>
  </r>
  <r>
    <s v="Joe Charbanic"/>
    <n v="97"/>
    <n v="28927720"/>
    <s v="Crime|Horror|Mystery|Thriller"/>
    <x v="2970"/>
    <s v="http://www.imdb.com/title/tt0204626/?ref_=fn_tt_tt_1"/>
    <s v="English"/>
    <s v="USA"/>
    <n v="33000000"/>
    <n v="2000"/>
    <n v="5.3"/>
    <s v="Crime"/>
    <s v="Horror"/>
    <s v="Mystery"/>
    <s v="Thriller"/>
    <n v="0.58119864669399646"/>
    <n v="28927720"/>
    <n v="-4072280"/>
    <n v="33000000"/>
  </r>
  <r>
    <s v="Jonathan Hensleigh"/>
    <n v="140"/>
    <n v="33682273"/>
    <s v="Action|Crime|Drama|Thriller"/>
    <x v="2971"/>
    <s v="http://www.imdb.com/title/tt0330793/?ref_=fn_tt_tt_1"/>
    <s v="English"/>
    <s v="USA"/>
    <n v="33000000"/>
    <n v="2004"/>
    <n v="6.5"/>
    <s v="Action"/>
    <s v="Crime"/>
    <s v="Drama"/>
    <s v="Thriller"/>
    <n v="0.58102651017221196"/>
    <n v="33682273"/>
    <n v="682273"/>
    <n v="33000000"/>
  </r>
  <r>
    <s v="Jon Favreau"/>
    <n v="97"/>
    <n v="173381405"/>
    <s v="Comedy|Family|Fantasy|Romance"/>
    <x v="2972"/>
    <s v="http://www.imdb.com/title/tt0319343/?ref_=fn_tt_tt_1"/>
    <s v="English"/>
    <s v="USA"/>
    <n v="33000000"/>
    <n v="2003"/>
    <n v="6.9"/>
    <s v="Comedy"/>
    <s v="Family"/>
    <s v="Fantasy"/>
    <s v="Romance"/>
    <n v="0.58087506388413002"/>
    <n v="173381405"/>
    <n v="140381405"/>
    <n v="33000000"/>
  </r>
  <r>
    <s v="Jean-Pierre Jeunet"/>
    <n v="105"/>
    <n v="99462"/>
    <s v="Action|Adventure|Drama|Family"/>
    <x v="2973"/>
    <s v="http://www.imdb.com/title/tt1981107/?ref_=fn_tt_tt_1"/>
    <s v="English"/>
    <s v="France"/>
    <n v="33000000"/>
    <n v="2013"/>
    <n v="7.1"/>
    <s v="Action"/>
    <s v="Adventure"/>
    <s v="Drama"/>
    <s v="Family"/>
    <n v="0.58187341566736706"/>
    <n v="99462"/>
    <n v="-32900538"/>
    <n v="33000000"/>
  </r>
  <r>
    <s v="David Fincher"/>
    <n v="127"/>
    <n v="100125340"/>
    <s v="Crime|Drama|Mystery|Thriller"/>
    <x v="2974"/>
    <s v="http://www.imdb.com/title/tt0114369/?ref_=fn_tt_tt_1"/>
    <s v="English"/>
    <s v="USA"/>
    <n v="33000000"/>
    <n v="1995"/>
    <n v="8.6"/>
    <s v="Crime"/>
    <s v="Drama"/>
    <s v="Mystery"/>
    <s v="Thriller"/>
    <n v="0.58159839633604526"/>
    <n v="100125340"/>
    <n v="67125340"/>
    <n v="33000000"/>
  </r>
  <r>
    <s v="Clint Eastwood"/>
    <n v="116"/>
    <n v="148085755"/>
    <s v="Drama"/>
    <x v="2975"/>
    <s v="http://www.imdb.com/title/tt1205489/?ref_=fn_tt_tt_1"/>
    <s v="English"/>
    <s v="USA"/>
    <n v="33000000"/>
    <n v="2008"/>
    <n v="8.1999999999999993"/>
    <s v="Drama"/>
    <m/>
    <m/>
    <m/>
    <n v="0.58186687139565529"/>
    <n v="148085755"/>
    <n v="115085755"/>
    <n v="33000000"/>
  </r>
  <r>
    <s v="Adam Shankman"/>
    <n v="105"/>
    <n v="132541238"/>
    <s v="Comedy"/>
    <x v="2976"/>
    <s v="http://www.imdb.com/title/tt0305669/?ref_=fn_tt_tt_1"/>
    <s v="English"/>
    <s v="USA"/>
    <n v="33000000"/>
    <n v="2003"/>
    <n v="5.5"/>
    <s v="Comedy"/>
    <m/>
    <m/>
    <m/>
    <n v="0.58258419739833145"/>
    <n v="132541238"/>
    <n v="99541238"/>
    <n v="33000000"/>
  </r>
  <r>
    <s v="Les Mayfield"/>
    <n v="83"/>
    <n v="8326035"/>
    <s v="Action|Comedy|Crime"/>
    <x v="2977"/>
    <s v="http://www.imdb.com/title/tt0399327/?ref_=fn_tt_tt_1"/>
    <s v="English"/>
    <s v="Germany"/>
    <n v="33000000"/>
    <n v="2005"/>
    <n v="5.5"/>
    <s v="Action"/>
    <s v="Comedy"/>
    <s v="Crime"/>
    <m/>
    <n v="0.58314438719405004"/>
    <n v="8326035"/>
    <n v="-24673965"/>
    <n v="33000000"/>
  </r>
  <r>
    <s v="Gore Verbinski"/>
    <n v="123"/>
    <n v="66808615"/>
    <s v="Adventure|Comedy|Crime|Romance"/>
    <x v="2978"/>
    <s v="http://www.imdb.com/title/tt0236493/?ref_=fn_tt_tt_1"/>
    <s v="English"/>
    <s v="USA"/>
    <n v="34000000"/>
    <n v="2001"/>
    <n v="6.1"/>
    <s v="Adventure"/>
    <s v="Comedy"/>
    <s v="Crime"/>
    <s v="Romance"/>
    <n v="0.58289391362819809"/>
    <n v="66808615"/>
    <n v="32808615"/>
    <n v="34000000"/>
  </r>
  <r>
    <s v="John Frankenheimer"/>
    <n v="124"/>
    <n v="23360779"/>
    <s v="Action|Adventure|Crime|Drama|Family|Fantasy|Romance|Thriller"/>
    <x v="2979"/>
    <s v="http://www.imdb.com/title/tt0184858/?ref_=fn_tt_tt_1"/>
    <s v="English"/>
    <s v="USA"/>
    <n v="34000000"/>
    <n v="2000"/>
    <n v="5.7"/>
    <s v="Action"/>
    <s v="Adventure"/>
    <s v="Crime"/>
    <s v="Drama"/>
    <n v="0.582919409040763"/>
    <n v="23360779"/>
    <n v="-10639221"/>
    <n v="34000000"/>
  </r>
  <r>
    <s v="Kevin Munroe"/>
    <n v="87"/>
    <n v="54132596"/>
    <s v="Action|Adventure|Animation|Comedy|Family|Fantasy|Sci-Fi"/>
    <x v="2980"/>
    <s v="http://www.imdb.com/title/tt0453556/?ref_=fn_tt_tt_1"/>
    <s v="English"/>
    <s v="Hong Kong"/>
    <n v="34000000"/>
    <n v="2007"/>
    <n v="6.3"/>
    <s v="Action"/>
    <s v="Adventure"/>
    <s v="Animation"/>
    <s v="Comedy"/>
    <n v="0.58272621063885799"/>
    <n v="54132596"/>
    <n v="20132596"/>
    <n v="34000000"/>
  </r>
  <r>
    <s v="Wes Ball"/>
    <n v="113"/>
    <n v="102413606"/>
    <s v="Action|Mystery|Sci-Fi|Thriller"/>
    <x v="2981"/>
    <s v="http://www.imdb.com/title/tt1790864/?ref_=fn_tt_tt_1"/>
    <s v="English"/>
    <s v="USA"/>
    <n v="34000000"/>
    <n v="2014"/>
    <n v="6.8"/>
    <s v="Action"/>
    <s v="Mystery"/>
    <s v="Sci-Fi"/>
    <s v="Thriller"/>
    <n v="0.58267741150683905"/>
    <n v="102413606"/>
    <n v="68413606"/>
    <n v="34000000"/>
  </r>
  <r>
    <s v="Hugh Johnson"/>
    <n v="102"/>
    <n v="11227940"/>
    <s v="Action|Adventure|Comedy|Drama|Thriller"/>
    <x v="2982"/>
    <s v="http://www.imdb.com/title/tt0163579/?ref_=fn_tt_tt_1"/>
    <s v="English"/>
    <s v="USA"/>
    <n v="34000000"/>
    <n v="1999"/>
    <n v="5.2"/>
    <s v="Action"/>
    <s v="Adventure"/>
    <s v="Comedy"/>
    <s v="Drama"/>
    <n v="0.58295688883141072"/>
    <n v="11227940"/>
    <n v="-22772060"/>
    <n v="34000000"/>
  </r>
  <r>
    <s v="Hayao Miyazaki"/>
    <n v="101"/>
    <n v="15081783"/>
    <s v="Adventure|Animation|Family|Fantasy"/>
    <x v="2983"/>
    <s v="http://www.imdb.com/title/tt0876563/?ref_=fn_tt_tt_1"/>
    <s v="Japanese"/>
    <s v="Japan"/>
    <n v="34000000"/>
    <n v="2008"/>
    <n v="7.7"/>
    <s v="Adventure"/>
    <s v="Animation"/>
    <s v="Family"/>
    <s v="Fantasy"/>
    <n v="0.58271949233305675"/>
    <n v="15081783"/>
    <n v="-18918217"/>
    <n v="34000000"/>
  </r>
  <r>
    <s v="George Tillman Jr."/>
    <n v="128"/>
    <n v="37432299"/>
    <s v="Drama|Romance"/>
    <x v="2984"/>
    <s v="http://www.imdb.com/title/tt2726560/?ref_=fn_tt_tt_1"/>
    <s v="English"/>
    <s v="USA"/>
    <n v="34000000"/>
    <n v="2015"/>
    <n v="7.1"/>
    <s v="Drama"/>
    <s v="Romance"/>
    <m/>
    <m/>
    <n v="0.58249449758073968"/>
    <n v="37432299"/>
    <n v="3432299"/>
    <n v="34000000"/>
  </r>
  <r>
    <s v="Rand Ravich"/>
    <n v="109"/>
    <n v="10654581"/>
    <s v="Drama|Sci-Fi|Thriller"/>
    <x v="2985"/>
    <s v="http://www.imdb.com/title/tt0138304/?ref_=fn_tt_tt_1"/>
    <s v="English"/>
    <s v="USA"/>
    <n v="34000000"/>
    <n v="1999"/>
    <n v="5.3"/>
    <s v="Drama"/>
    <s v="Sci-Fi"/>
    <s v="Thriller"/>
    <m/>
    <n v="0.58235997134027018"/>
    <n v="10654581"/>
    <n v="-23345419"/>
    <n v="34000000"/>
  </r>
  <r>
    <s v="Hugh Hudson"/>
    <n v="114"/>
    <n v="6543194"/>
    <s v="Adventure|Drama|Romance"/>
    <x v="2986"/>
    <s v="http://www.imdb.com/title/tt0167203/?ref_=fn_tt_tt_1"/>
    <s v="English"/>
    <s v="USA"/>
    <n v="34000000"/>
    <n v="2000"/>
    <n v="5.6"/>
    <s v="Adventure"/>
    <s v="Drama"/>
    <s v="Romance"/>
    <m/>
    <n v="0.58211906733171559"/>
    <n v="6543194"/>
    <n v="-27456806"/>
    <n v="34000000"/>
  </r>
  <r>
    <s v="Jeremy Degruson"/>
    <n v="85"/>
    <n v="4091"/>
    <s v="Adventure|Animation|Comedy|Family|Fantasy"/>
    <x v="2987"/>
    <s v="http://www.imdb.com/title/tt3148834/?ref_=fn_tt_tt_1"/>
    <s v="English"/>
    <s v="Belgium"/>
    <n v="34000000"/>
    <n v="2013"/>
    <n v="6.3"/>
    <s v="Adventure"/>
    <s v="Animation"/>
    <s v="Comedy"/>
    <s v="Family"/>
    <n v="0.58186458870221036"/>
    <n v="4091"/>
    <n v="-33995909"/>
    <n v="34000000"/>
  </r>
  <r>
    <s v="Lewis Gilbert"/>
    <n v="126"/>
    <n v="62700000"/>
    <s v="Action|Adventure|Sci-Fi|Thriller"/>
    <x v="2988"/>
    <s v="http://www.imdb.com/title/tt0079574/?ref_=fn_tt_tt_1"/>
    <s v="English"/>
    <s v="UK"/>
    <n v="34000000"/>
    <n v="1979"/>
    <n v="6.3"/>
    <s v="Action"/>
    <s v="Adventure"/>
    <s v="Sci-Fi"/>
    <s v="Thriller"/>
    <n v="0.58159063497369257"/>
    <n v="62700000"/>
    <n v="28700000"/>
    <n v="34000000"/>
  </r>
  <r>
    <s v="Michael Tollin"/>
    <n v="108"/>
    <n v="19693891"/>
    <s v="Comedy|Drama|Romance|Sport"/>
    <x v="2989"/>
    <s v="http://www.imdb.com/title/tt0234829/?ref_=fn_tt_tt_1"/>
    <s v="English"/>
    <s v="USA"/>
    <n v="34000000"/>
    <n v="2001"/>
    <n v="4.9000000000000004"/>
    <s v="Comedy"/>
    <s v="Drama"/>
    <s v="Romance"/>
    <s v="Sport"/>
    <n v="0.58158969382879722"/>
    <n v="19693891"/>
    <n v="-14306109"/>
    <n v="34000000"/>
  </r>
  <r>
    <s v="Anne Bjørnstad"/>
    <n v="45"/>
    <m/>
    <s v="Comedy|Crime|Drama"/>
    <x v="2990"/>
    <s v="http://www.imdb.com/title/tt1958961/?ref_=fn_tt_tt_1"/>
    <s v="English"/>
    <s v="Norway"/>
    <n v="34000000"/>
    <m/>
    <n v="8.1"/>
    <s v="Comedy"/>
    <s v="Crime"/>
    <s v="Drama"/>
    <m/>
    <n v="0.58137834554709167"/>
    <n v="25035665"/>
    <n v="-8964335"/>
    <n v="34000000"/>
  </r>
  <r>
    <s v="Dennis Dugan"/>
    <n v="93"/>
    <n v="163479795"/>
    <s v="Comedy|Drama"/>
    <x v="2991"/>
    <s v="http://www.imdb.com/title/tt0142342/?ref_=fn_tt_tt_1"/>
    <s v="English"/>
    <s v="USA"/>
    <n v="34200000"/>
    <n v="1999"/>
    <n v="6.4"/>
    <s v="Comedy"/>
    <s v="Drama"/>
    <m/>
    <m/>
    <n v="0.58137834554709167"/>
    <n v="163479795"/>
    <n v="129279795"/>
    <n v="34200000"/>
  </r>
  <r>
    <s v="Pete Travis"/>
    <n v="95"/>
    <n v="13401683"/>
    <s v="Action|Sci-Fi"/>
    <x v="2992"/>
    <s v="http://www.imdb.com/title/tt1343727/?ref_=fn_tt_tt_1"/>
    <s v="English"/>
    <s v="UK"/>
    <n v="35000000"/>
    <n v="2012"/>
    <n v="7.1"/>
    <s v="Action"/>
    <s v="Sci-Fi"/>
    <m/>
    <m/>
    <n v="0.58225013042570817"/>
    <n v="13401683"/>
    <n v="-21598317"/>
    <n v="35000000"/>
  </r>
  <r>
    <s v="Thor Freudenthal"/>
    <n v="100"/>
    <n v="73023275"/>
    <s v="Comedy|Family"/>
    <x v="2993"/>
    <s v="http://www.imdb.com/title/tt0785006/?ref_=fn_tt_tt_1"/>
    <s v="English"/>
    <s v="USA"/>
    <n v="35000000"/>
    <n v="2009"/>
    <n v="5.4"/>
    <s v="Comedy"/>
    <s v="Family"/>
    <m/>
    <m/>
    <n v="0.58202106905631346"/>
    <n v="73023275"/>
    <n v="38023275"/>
    <n v="35000000"/>
  </r>
  <r>
    <s v="Gary McKendry"/>
    <n v="116"/>
    <n v="25093607"/>
    <s v="Action|Crime|Thriller"/>
    <x v="2994"/>
    <s v="http://www.imdb.com/title/tt1448755/?ref_=fn_tt_tt_1"/>
    <s v="English"/>
    <s v="UK"/>
    <n v="35000000"/>
    <n v="2011"/>
    <n v="6.5"/>
    <s v="Action"/>
    <s v="Crime"/>
    <s v="Thriller"/>
    <m/>
    <n v="0.58208021210618344"/>
    <n v="25093607"/>
    <n v="-9906393"/>
    <n v="35000000"/>
  </r>
  <r>
    <s v="Doug Lefler"/>
    <n v="102"/>
    <n v="5932060"/>
    <s v="Action|Adventure|Fantasy|War"/>
    <x v="2995"/>
    <s v="http://www.imdb.com/title/tt0462396/?ref_=fn_tt_tt_1"/>
    <s v="English"/>
    <s v="UK"/>
    <n v="35000000"/>
    <n v="2007"/>
    <n v="5.4"/>
    <s v="Action"/>
    <s v="Adventure"/>
    <s v="Fantasy"/>
    <s v="War"/>
    <n v="0.58189221627022458"/>
    <n v="5932060"/>
    <n v="-29067940"/>
    <n v="35000000"/>
  </r>
  <r>
    <s v="Martin Campbell"/>
    <n v="127"/>
    <n v="4426297"/>
    <s v="Adventure|Drama|Romance|War"/>
    <x v="2996"/>
    <s v="http://www.imdb.com/title/tt0294357/?ref_=fn_tt_tt_1"/>
    <s v="English"/>
    <s v="USA"/>
    <n v="35000000"/>
    <n v="2003"/>
    <n v="6.5"/>
    <s v="Adventure"/>
    <s v="Drama"/>
    <s v="Romance"/>
    <s v="War"/>
    <n v="0.58163886092097594"/>
    <n v="4426297"/>
    <n v="-30573703"/>
    <n v="35000000"/>
  </r>
  <r>
    <s v="Peter Hewitt"/>
    <n v="80"/>
    <n v="75367693"/>
    <s v="Animation|Comedy|Family|Fantasy"/>
    <x v="2997"/>
    <s v="http://www.imdb.com/title/tt0356634/?ref_=fn_tt_tt_1"/>
    <s v="English"/>
    <s v="USA"/>
    <n v="35000000"/>
    <n v="2004"/>
    <n v="5"/>
    <s v="Animation"/>
    <s v="Comedy"/>
    <s v="Family"/>
    <s v="Fantasy"/>
    <n v="0.58138055558292567"/>
    <n v="75367693"/>
    <n v="40367693"/>
    <n v="35000000"/>
  </r>
  <r>
    <s v="Albert Hughes"/>
    <n v="122"/>
    <n v="31598308"/>
    <s v="Horror|Mystery|Thriller"/>
    <x v="2998"/>
    <s v="http://www.imdb.com/title/tt0120681/?ref_=fn_tt_tt_1"/>
    <s v="English"/>
    <s v="USA"/>
    <n v="35000000"/>
    <n v="2001"/>
    <n v="6.8"/>
    <s v="Horror"/>
    <s v="Mystery"/>
    <s v="Thriller"/>
    <m/>
    <n v="0.58145443972786537"/>
    <n v="31598308"/>
    <n v="-3401692"/>
    <n v="35000000"/>
  </r>
  <r>
    <s v="Peter Howitt"/>
    <n v="87"/>
    <n v="27972410"/>
    <s v="Action|Adventure|Comedy"/>
    <x v="2999"/>
    <s v="http://www.imdb.com/title/tt0274166/?ref_=fn_tt_tt_1"/>
    <s v="English"/>
    <s v="UK"/>
    <n v="35000000"/>
    <n v="2003"/>
    <n v="6.1"/>
    <s v="Action"/>
    <s v="Adventure"/>
    <s v="Comedy"/>
    <m/>
    <n v="0.58129133070986927"/>
    <n v="27972410"/>
    <n v="-7027590"/>
    <n v="35000000"/>
  </r>
  <r>
    <s v="Sam Mendes"/>
    <n v="119"/>
    <n v="22877808"/>
    <s v="Drama|Romance"/>
    <x v="3000"/>
    <s v="http://www.imdb.com/title/tt0959337/?ref_=fn_tt_tt_1"/>
    <s v="English"/>
    <s v="USA"/>
    <n v="35000000"/>
    <n v="2008"/>
    <n v="7.3"/>
    <s v="Drama"/>
    <s v="Romance"/>
    <m/>
    <m/>
    <n v="0.58111274207991315"/>
    <n v="22877808"/>
    <n v="-12122192"/>
    <n v="35000000"/>
  </r>
  <r>
    <s v="Bobby Farrelly"/>
    <n v="109"/>
    <n v="86208010"/>
    <s v="Comedy"/>
    <x v="3001"/>
    <s v="http://www.imdb.com/title/tt2096672/?ref_=fn_tt_tt_1"/>
    <s v="English"/>
    <s v="USA"/>
    <n v="35000000"/>
    <n v="2014"/>
    <n v="5.7"/>
    <s v="Comedy"/>
    <m/>
    <m/>
    <m/>
    <n v="0.58091365131411365"/>
    <n v="86208010"/>
    <n v="51208010"/>
    <n v="35000000"/>
  </r>
  <r>
    <s v="Nancy Meyers"/>
    <n v="121"/>
    <n v="75274748"/>
    <s v="Comedy|Drama"/>
    <x v="3002"/>
    <s v="http://www.imdb.com/title/tt2361509/?ref_=fn_tt_tt_1"/>
    <s v="English"/>
    <s v="USA"/>
    <n v="35000000"/>
    <n v="2015"/>
    <n v="7.2"/>
    <s v="Comedy"/>
    <s v="Drama"/>
    <m/>
    <m/>
    <n v="0.58106202115666961"/>
    <n v="75274748"/>
    <n v="40274748"/>
    <n v="35000000"/>
  </r>
  <r>
    <s v="Kevin Reynolds"/>
    <n v="131"/>
    <n v="54228104"/>
    <s v="Action|Adventure|Drama|Romance|Thriller"/>
    <x v="3003"/>
    <s v="http://www.imdb.com/title/tt0245844/?ref_=fn_tt_tt_1"/>
    <s v="English"/>
    <s v="UK"/>
    <n v="35000000"/>
    <n v="2002"/>
    <n v="7.7"/>
    <s v="Action"/>
    <s v="Adventure"/>
    <s v="Drama"/>
    <s v="Romance"/>
    <n v="0.58113540321460477"/>
    <n v="54228104"/>
    <n v="19228104"/>
    <n v="35000000"/>
  </r>
  <r>
    <s v="Justin Chadwick"/>
    <n v="115"/>
    <n v="26814957"/>
    <s v="Biography|Drama|History|Romance"/>
    <x v="3004"/>
    <s v="http://www.imdb.com/title/tt0467200/?ref_=fn_tt_tt_1"/>
    <s v="English"/>
    <s v="UK"/>
    <n v="35000000"/>
    <n v="2008"/>
    <n v="6.7"/>
    <s v="Biography"/>
    <s v="Drama"/>
    <s v="History"/>
    <s v="Romance"/>
    <n v="0.58108167274728462"/>
    <n v="26814957"/>
    <n v="-8185043"/>
    <n v="35000000"/>
  </r>
  <r>
    <s v="David Carson"/>
    <n v="118"/>
    <n v="75668868"/>
    <s v="Action|Adventure|Mystery|Sci-Fi|Thriller"/>
    <x v="3005"/>
    <s v="http://www.imdb.com/title/tt0111280/?ref_=fn_tt_tt_1"/>
    <s v="English"/>
    <s v="USA"/>
    <n v="35000000"/>
    <n v="1994"/>
    <n v="6.6"/>
    <s v="Action"/>
    <s v="Adventure"/>
    <s v="Mystery"/>
    <s v="Sci-Fi"/>
    <n v="0.58089710155145424"/>
    <n v="75668868"/>
    <n v="40668868"/>
    <n v="35000000"/>
  </r>
  <r>
    <s v="David Mirkin"/>
    <n v="123"/>
    <n v="40334024"/>
    <s v="Comedy|Crime|Romance"/>
    <x v="3006"/>
    <s v="http://www.imdb.com/title/tt0125022/?ref_=fn_tt_tt_1"/>
    <s v="English"/>
    <s v="USA"/>
    <n v="35000000"/>
    <n v="2001"/>
    <n v="6.2"/>
    <s v="Comedy"/>
    <s v="Crime"/>
    <s v="Romance"/>
    <m/>
    <n v="0.58097322429593046"/>
    <n v="40334024"/>
    <n v="5334024"/>
    <n v="35000000"/>
  </r>
  <r>
    <s v="Ryan Coogler"/>
    <n v="133"/>
    <n v="109712885"/>
    <s v="Drama|Sport"/>
    <x v="3007"/>
    <s v="http://www.imdb.com/title/tt3076658/?ref_=fn_tt_tt_1"/>
    <s v="English"/>
    <s v="USA"/>
    <n v="35000000"/>
    <n v="2015"/>
    <n v="7.7"/>
    <s v="Drama"/>
    <s v="Sport"/>
    <m/>
    <m/>
    <n v="0.58084777761887518"/>
    <n v="109712885"/>
    <n v="74712885"/>
    <n v="35000000"/>
  </r>
  <r>
    <s v="Todd Phillips"/>
    <n v="108"/>
    <n v="277313371"/>
    <s v="Comedy"/>
    <x v="3008"/>
    <s v="http://www.imdb.com/title/tt1119646/?ref_=fn_tt_tt_1"/>
    <s v="English"/>
    <s v="USA"/>
    <n v="35000000"/>
    <n v="2009"/>
    <n v="7.8"/>
    <s v="Comedy"/>
    <m/>
    <m/>
    <m/>
    <n v="0.58118137763346878"/>
    <n v="277313371"/>
    <n v="242313371"/>
    <n v="35000000"/>
  </r>
  <r>
    <s v="Tim Burton"/>
    <n v="126"/>
    <n v="251188924"/>
    <s v="Action|Adventure"/>
    <x v="3009"/>
    <s v="http://www.imdb.com/title/tt0096895/?ref_=fn_tt_tt_1"/>
    <s v="English"/>
    <s v="USA"/>
    <n v="35000000"/>
    <n v="1989"/>
    <n v="7.6"/>
    <s v="Action"/>
    <s v="Adventure"/>
    <m/>
    <m/>
    <n v="0.58368623206240589"/>
    <n v="251188924"/>
    <n v="216188924"/>
    <n v="35000000"/>
  </r>
  <r>
    <s v="Richard Donner"/>
    <n v="121"/>
    <n v="144731527"/>
    <s v="Action|Crime|Thriller"/>
    <x v="3010"/>
    <s v="http://www.imdb.com/title/tt0104714/?ref_=fn_tt_tt_1"/>
    <s v="English"/>
    <s v="USA"/>
    <n v="35000000"/>
    <n v="1992"/>
    <n v="6.7"/>
    <s v="Action"/>
    <s v="Crime"/>
    <s v="Thriller"/>
    <m/>
    <n v="0.58576510106175739"/>
    <n v="144731527"/>
    <n v="109731527"/>
    <n v="35000000"/>
  </r>
  <r>
    <s v="Robert Rodriguez"/>
    <n v="88"/>
    <n v="112692062"/>
    <s v="Action|Adventure|Comedy|Family|Sci-Fi"/>
    <x v="3011"/>
    <s v="http://www.imdb.com/title/tt0227538/?ref_=fn_tt_tt_1"/>
    <s v="English"/>
    <s v="USA"/>
    <n v="35000000"/>
    <n v="2001"/>
    <n v="5.4"/>
    <s v="Action"/>
    <s v="Adventure"/>
    <s v="Comedy"/>
    <s v="Family"/>
    <n v="0.58643647375750074"/>
    <n v="112692062"/>
    <n v="77692062"/>
    <n v="35000000"/>
  </r>
  <r>
    <s v="Seth Gordon"/>
    <n v="106"/>
    <n v="117528646"/>
    <s v="Comedy|Crime"/>
    <x v="3012"/>
    <s v="http://www.imdb.com/title/tt1499658/?ref_=fn_tt_tt_1"/>
    <s v="English"/>
    <s v="USA"/>
    <n v="35000000"/>
    <n v="2011"/>
    <n v="6.9"/>
    <s v="Comedy"/>
    <s v="Crime"/>
    <m/>
    <m/>
    <n v="0.58680266775829448"/>
    <n v="117528646"/>
    <n v="82528646"/>
    <n v="35000000"/>
  </r>
  <r>
    <s v="David Frankel"/>
    <n v="109"/>
    <n v="124732962"/>
    <s v="Comedy|Drama|Romance"/>
    <x v="3013"/>
    <s v="http://www.imdb.com/title/tt0458352/?ref_=fn_tt_tt_1"/>
    <s v="English"/>
    <s v="USA"/>
    <n v="35000000"/>
    <n v="2006"/>
    <n v="6.8"/>
    <s v="Comedy"/>
    <s v="Drama"/>
    <s v="Romance"/>
    <m/>
    <n v="0.58721246410907113"/>
    <n v="124732962"/>
    <n v="89732962"/>
    <n v="35000000"/>
  </r>
  <r>
    <s v="Robert Wise"/>
    <n v="143"/>
    <n v="82300000"/>
    <s v="Adventure|Mystery|Sci-Fi"/>
    <x v="3014"/>
    <s v="http://www.imdb.com/title/tt0079945/?ref_=fn_tt_tt_1"/>
    <s v="English"/>
    <s v="USA"/>
    <n v="35000000"/>
    <n v="1979"/>
    <n v="6.4"/>
    <s v="Adventure"/>
    <s v="Mystery"/>
    <s v="Sci-Fi"/>
    <m/>
    <n v="0.58768932953985631"/>
    <n v="82300000"/>
    <n v="47300000"/>
    <n v="35000000"/>
  </r>
  <r>
    <s v="Seth Gordon"/>
    <n v="120"/>
    <n v="134455175"/>
    <s v="Comedy|Crime"/>
    <x v="3015"/>
    <s v="http://www.imdb.com/title/tt2024432/?ref_=fn_tt_tt_1"/>
    <s v="English"/>
    <s v="USA"/>
    <n v="35000000"/>
    <n v="2013"/>
    <n v="5.7"/>
    <s v="Comedy"/>
    <s v="Crime"/>
    <m/>
    <m/>
    <n v="0.58781752040463464"/>
    <n v="134455175"/>
    <n v="99455175"/>
    <n v="35000000"/>
  </r>
  <r>
    <s v="Martin Scorsese"/>
    <n v="128"/>
    <n v="79100000"/>
    <s v="Crime|Thriller"/>
    <x v="3016"/>
    <s v="http://www.imdb.com/title/tt0101540/?ref_=fn_tt_tt_1"/>
    <s v="English"/>
    <s v="USA"/>
    <n v="35000000"/>
    <n v="1991"/>
    <n v="7.3"/>
    <s v="Crime"/>
    <s v="Thriller"/>
    <m/>
    <m/>
    <n v="0.58839000962001031"/>
    <n v="79100000"/>
    <n v="44100000"/>
    <n v="35000000"/>
  </r>
  <r>
    <s v="Robert Luketic"/>
    <n v="123"/>
    <n v="81159365"/>
    <s v="Crime|Drama|Thriller"/>
    <x v="3017"/>
    <s v="http://www.imdb.com/title/tt0478087/?ref_=fn_tt_tt_1"/>
    <s v="English"/>
    <s v="USA"/>
    <n v="35000000"/>
    <n v="2008"/>
    <n v="6.8"/>
    <s v="Crime"/>
    <s v="Drama"/>
    <s v="Thriller"/>
    <m/>
    <n v="0.58849674706368327"/>
    <n v="81159365"/>
    <n v="46159365"/>
    <n v="35000000"/>
  </r>
  <r>
    <s v="Judd Apatow"/>
    <n v="129"/>
    <n v="110008260"/>
    <s v="Comedy|Romance"/>
    <x v="3018"/>
    <s v="http://www.imdb.com/title/tt3152624/?ref_=fn_tt_tt_1"/>
    <s v="English"/>
    <s v="Japan"/>
    <n v="35000000"/>
    <n v="2015"/>
    <n v="6.3"/>
    <s v="Comedy"/>
    <s v="Romance"/>
    <m/>
    <m/>
    <n v="0.58861817413281048"/>
    <n v="110008260"/>
    <n v="75008260"/>
    <n v="35000000"/>
  </r>
  <r>
    <s v="Kevin Rodney Sullivan"/>
    <n v="105"/>
    <n v="67962333"/>
    <s v="Comedy|Romance"/>
    <x v="3019"/>
    <s v="http://www.imdb.com/title/tt0372237/?ref_=fn_tt_tt_1"/>
    <s v="English"/>
    <s v="USA"/>
    <n v="35000000"/>
    <n v="2005"/>
    <n v="5.9"/>
    <s v="Comedy"/>
    <s v="Romance"/>
    <m/>
    <m/>
    <n v="0.58896623831537964"/>
    <n v="67962333"/>
    <n v="32962333"/>
    <n v="35000000"/>
  </r>
  <r>
    <s v="Curtis Hanson"/>
    <n v="138"/>
    <n v="64604977"/>
    <s v="Crime|Drama|Mystery|Thriller"/>
    <x v="3020"/>
    <s v="http://www.imdb.com/title/tt0119488/?ref_=fn_tt_tt_1"/>
    <s v="English"/>
    <s v="USA"/>
    <n v="35000000"/>
    <n v="1997"/>
    <n v="8.3000000000000007"/>
    <s v="Crime"/>
    <s v="Drama"/>
    <s v="Mystery"/>
    <s v="Thriller"/>
    <n v="0.5889998659730169"/>
    <n v="64604977"/>
    <n v="29604977"/>
    <n v="35000000"/>
  </r>
  <r>
    <s v="Mike Mitchell"/>
    <n v="100"/>
    <n v="63939454"/>
    <s v="Adventure|Comedy|Family|Sci-Fi"/>
    <x v="3021"/>
    <s v="http://www.imdb.com/title/tt0405325/?ref_=fn_tt_tt_1"/>
    <s v="English"/>
    <s v="USA"/>
    <n v="35000000"/>
    <n v="2005"/>
    <n v="6.2"/>
    <s v="Adventure"/>
    <s v="Comedy"/>
    <s v="Family"/>
    <s v="Sci-Fi"/>
    <n v="0.58901254887342303"/>
    <n v="63939454"/>
    <n v="28939454"/>
    <n v="35000000"/>
  </r>
  <r>
    <s v="Frank Oz"/>
    <n v="90"/>
    <n v="63826569"/>
    <s v="Comedy"/>
    <x v="3022"/>
    <s v="http://www.imdb.com/title/tt0119360/?ref_=fn_tt_tt_1"/>
    <s v="English"/>
    <s v="USA"/>
    <n v="35000000"/>
    <n v="1997"/>
    <n v="6.3"/>
    <s v="Comedy"/>
    <m/>
    <m/>
    <m/>
    <n v="0.58902119707239486"/>
    <n v="63826569"/>
    <n v="28826569"/>
    <n v="35000000"/>
  </r>
  <r>
    <s v="Roger Donaldson"/>
    <n v="108"/>
    <n v="60054449"/>
    <s v="Action|Horror|Sci-Fi|Thriller"/>
    <x v="3023"/>
    <s v="http://www.imdb.com/title/tt0114508/?ref_=fn_tt_tt_1"/>
    <s v="English"/>
    <s v="USA"/>
    <n v="35000000"/>
    <n v="1995"/>
    <n v="5.8"/>
    <s v="Action"/>
    <s v="Horror"/>
    <s v="Sci-Fi"/>
    <s v="Thriller"/>
    <n v="0.58902921409061659"/>
    <n v="60054449"/>
    <n v="25054449"/>
    <n v="35000000"/>
  </r>
  <r>
    <s v="Randall Wallace"/>
    <n v="132"/>
    <n v="56876365"/>
    <s v="Action|Adventure"/>
    <x v="3024"/>
    <s v="http://www.imdb.com/title/tt0120744/?ref_=fn_tt_tt_1"/>
    <s v="English"/>
    <s v="USA"/>
    <n v="35000000"/>
    <n v="1998"/>
    <n v="6.4"/>
    <s v="Action"/>
    <s v="Adventure"/>
    <m/>
    <m/>
    <n v="0.58901443853857349"/>
    <n v="56876365"/>
    <n v="21876365"/>
    <n v="35000000"/>
  </r>
  <r>
    <s v="Randall Wallace"/>
    <n v="123"/>
    <n v="59699513"/>
    <s v="Biography|Drama|Family|History|Sport"/>
    <x v="3025"/>
    <s v="http://www.imdb.com/title/tt1028576/?ref_=fn_tt_tt_1"/>
    <s v="English"/>
    <s v="USA"/>
    <n v="35000000"/>
    <n v="2010"/>
    <n v="7.2"/>
    <s v="Biography"/>
    <s v="Drama"/>
    <s v="Family"/>
    <s v="History"/>
    <n v="0.58898099497513945"/>
    <n v="59699513"/>
    <n v="24699513"/>
    <n v="35000000"/>
  </r>
  <r>
    <s v="Michael Tollin"/>
    <n v="109"/>
    <n v="52277485"/>
    <s v="Biography|Drama|Sport"/>
    <x v="3026"/>
    <s v="http://www.imdb.com/title/tt0316465/?ref_=fn_tt_tt_1"/>
    <s v="English"/>
    <s v="USA"/>
    <n v="35000000"/>
    <n v="2003"/>
    <n v="6.9"/>
    <s v="Biography"/>
    <s v="Drama"/>
    <s v="Sport"/>
    <m/>
    <n v="0.58896410494386298"/>
    <n v="52277485"/>
    <n v="17277485"/>
    <n v="35000000"/>
  </r>
  <r>
    <s v="Will Gluck"/>
    <n v="109"/>
    <n v="55802754"/>
    <s v="Comedy|Romance"/>
    <x v="3027"/>
    <s v="http://www.imdb.com/title/tt1632708/?ref_=fn_tt_tt_1"/>
    <s v="English"/>
    <s v="USA"/>
    <n v="35000000"/>
    <n v="2011"/>
    <n v="6.6"/>
    <s v="Comedy"/>
    <s v="Romance"/>
    <m/>
    <m/>
    <n v="0.5889044929819075"/>
    <n v="55802754"/>
    <n v="20802754"/>
    <n v="35000000"/>
  </r>
  <r>
    <s v="Nicholas Stoller"/>
    <n v="92"/>
    <n v="55291815"/>
    <s v="Comedy"/>
    <x v="3028"/>
    <s v="http://www.imdb.com/title/tt4438848/?ref_=fn_tt_tt_1"/>
    <s v="English"/>
    <s v="USA"/>
    <n v="35000000"/>
    <n v="2016"/>
    <n v="6"/>
    <s v="Comedy"/>
    <m/>
    <m/>
    <m/>
    <n v="0.58886473364146397"/>
    <n v="55291815"/>
    <n v="20291815"/>
    <n v="35000000"/>
  </r>
  <r>
    <s v="John Lee Hancock"/>
    <n v="125"/>
    <n v="83299761"/>
    <s v="Biography|Comedy|Drama|History|Music"/>
    <x v="3029"/>
    <s v="http://www.imdb.com/title/tt2140373/?ref_=fn_tt_tt_1"/>
    <s v="English"/>
    <s v="USA"/>
    <n v="35000000"/>
    <n v="2013"/>
    <n v="7.5"/>
    <s v="Biography"/>
    <s v="Comedy"/>
    <s v="Drama"/>
    <s v="History"/>
    <n v="0.58882199168208771"/>
    <n v="83299761"/>
    <n v="48299761"/>
    <n v="35000000"/>
  </r>
  <r>
    <s v="Judd Apatow"/>
    <n v="134"/>
    <n v="67523385"/>
    <s v="Comedy"/>
    <x v="3030"/>
    <s v="http://www.imdb.com/title/tt1758830/?ref_=fn_tt_tt_1"/>
    <s v="English"/>
    <s v="USA"/>
    <n v="35000000"/>
    <n v="2012"/>
    <n v="6.2"/>
    <s v="Comedy"/>
    <m/>
    <m/>
    <m/>
    <n v="0.58896120771212479"/>
    <n v="67523385"/>
    <n v="32523385"/>
    <n v="35000000"/>
  </r>
  <r>
    <s v="Walt Becker"/>
    <n v="88"/>
    <n v="49474048"/>
    <s v="Comedy|Family"/>
    <x v="3031"/>
    <s v="http://www.imdb.com/title/tt0976238/?ref_=fn_tt_tt_1"/>
    <s v="English"/>
    <s v="USA"/>
    <n v="35000000"/>
    <n v="2009"/>
    <n v="5.4"/>
    <s v="Comedy"/>
    <s v="Family"/>
    <m/>
    <m/>
    <n v="0.58899289934951415"/>
    <n v="49474048"/>
    <n v="14474048"/>
    <n v="35000000"/>
  </r>
  <r>
    <s v="Patrick Tatopoulos"/>
    <n v="92"/>
    <n v="45802315"/>
    <s v="Action|Adventure|Fantasy|Sci-Fi|Thriller"/>
    <x v="3032"/>
    <s v="http://www.imdb.com/title/tt0834001/?ref_=fn_tt_tt_1"/>
    <s v="English"/>
    <s v="USA"/>
    <n v="35000000"/>
    <n v="2009"/>
    <n v="6.6"/>
    <s v="Action"/>
    <s v="Adventure"/>
    <s v="Fantasy"/>
    <s v="Sci-Fi"/>
    <n v="0.58891771673586002"/>
    <n v="45802315"/>
    <n v="10802315"/>
    <n v="35000000"/>
  </r>
  <r>
    <s v="Ken Kwapis"/>
    <n v="91"/>
    <n v="43792641"/>
    <s v="Comedy|Romance"/>
    <x v="3033"/>
    <s v="http://www.imdb.com/title/tt0762114/?ref_=fn_tt_tt_1"/>
    <s v="English"/>
    <s v="USA"/>
    <n v="35000000"/>
    <n v="2007"/>
    <n v="5.3"/>
    <s v="Comedy"/>
    <s v="Romance"/>
    <m/>
    <m/>
    <n v="0.58882277254003468"/>
    <n v="43792641"/>
    <n v="8792641"/>
    <n v="35000000"/>
  </r>
  <r>
    <s v="Mike Newell"/>
    <n v="147"/>
    <n v="41954997"/>
    <s v="Biography|Crime|Drama"/>
    <x v="3034"/>
    <s v="http://www.imdb.com/title/tt0119008/?ref_=fn_tt_tt_1"/>
    <s v="English"/>
    <s v="USA"/>
    <n v="35000000"/>
    <n v="1997"/>
    <n v="7.8"/>
    <s v="Biography"/>
    <s v="Crime"/>
    <s v="Drama"/>
    <m/>
    <n v="0.58871719715103299"/>
    <n v="41954997"/>
    <n v="6954997"/>
    <n v="35000000"/>
  </r>
  <r>
    <s v="Ethan Coen"/>
    <n v="104"/>
    <n v="39692139"/>
    <s v="Comedy|Crime|Thriller"/>
    <x v="3035"/>
    <s v="http://www.imdb.com/title/tt0335245/?ref_=fn_tt_tt_1"/>
    <s v="English"/>
    <s v="USA"/>
    <n v="35000000"/>
    <n v="2004"/>
    <n v="6.2"/>
    <s v="Comedy"/>
    <s v="Crime"/>
    <s v="Thriller"/>
    <m/>
    <n v="0.58860203595534111"/>
    <n v="39692139"/>
    <n v="4692139"/>
    <n v="35000000"/>
  </r>
  <r>
    <s v="John Moore"/>
    <n v="103"/>
    <n v="40687294"/>
    <s v="Action|Crime|Drama|Mystery|Thriller"/>
    <x v="3036"/>
    <s v="http://www.imdb.com/title/tt0467197/?ref_=fn_tt_tt_1"/>
    <s v="English"/>
    <s v="Canada"/>
    <n v="35000000"/>
    <n v="2008"/>
    <n v="5.4"/>
    <s v="Action"/>
    <s v="Crime"/>
    <s v="Drama"/>
    <s v="Mystery"/>
    <n v="0.58847532998255248"/>
    <n v="40687294"/>
    <n v="5687294"/>
    <n v="35000000"/>
  </r>
  <r>
    <s v="Alan Poul"/>
    <n v="104"/>
    <n v="37481242"/>
    <s v="Comedy|Romance"/>
    <x v="3037"/>
    <s v="http://www.imdb.com/title/tt1212436/?ref_=fn_tt_tt_1"/>
    <s v="English"/>
    <s v="USA"/>
    <n v="35000000"/>
    <n v="2010"/>
    <n v="5.3"/>
    <s v="Comedy"/>
    <s v="Romance"/>
    <m/>
    <m/>
    <n v="0.58835330074304149"/>
    <n v="37481242"/>
    <n v="2481242"/>
    <n v="35000000"/>
  </r>
  <r>
    <s v="Luke Greenfield"/>
    <n v="112"/>
    <n v="39026186"/>
    <s v="Comedy|Drama|Romance"/>
    <x v="3038"/>
    <s v="http://www.imdb.com/title/tt0491152/?ref_=fn_tt_tt_1"/>
    <s v="English"/>
    <s v="USA"/>
    <n v="35000000"/>
    <n v="2011"/>
    <n v="5.9"/>
    <s v="Comedy"/>
    <s v="Drama"/>
    <s v="Romance"/>
    <m/>
    <n v="0.58821525288758436"/>
    <n v="39026186"/>
    <n v="4026186"/>
    <n v="35000000"/>
  </r>
  <r>
    <s v="Steven E. de Souza"/>
    <n v="102"/>
    <n v="33423521"/>
    <s v="Action|Adventure|Comedy|Thriller"/>
    <x v="3039"/>
    <s v="http://www.imdb.com/title/tt0111301/?ref_=fn_tt_tt_1"/>
    <s v="English"/>
    <s v="Japan"/>
    <n v="35000000"/>
    <n v="1994"/>
    <n v="3.8"/>
    <s v="Action"/>
    <s v="Adventure"/>
    <s v="Comedy"/>
    <s v="Thriller"/>
    <n v="0.58808444100265844"/>
    <n v="33423521"/>
    <n v="-1576479"/>
    <n v="35000000"/>
  </r>
  <r>
    <s v="Roman Polanski"/>
    <n v="150"/>
    <n v="32519322"/>
    <s v="Biography|Drama|War"/>
    <x v="3040"/>
    <s v="http://www.imdb.com/title/tt0253474/?ref_=fn_tt_tt_1"/>
    <s v="English"/>
    <s v="France"/>
    <n v="35000000"/>
    <n v="2002"/>
    <n v="8.5"/>
    <s v="Biography"/>
    <s v="Drama"/>
    <s v="War"/>
    <m/>
    <n v="0.58792659422383975"/>
    <n v="32519322"/>
    <n v="-2480678"/>
    <n v="35000000"/>
  </r>
  <r>
    <s v="Clint Eastwood"/>
    <n v="137"/>
    <n v="37304950"/>
    <s v="Biography|Crime|Drama"/>
    <x v="3041"/>
    <s v="http://www.imdb.com/title/tt1616195/?ref_=fn_tt_tt_1"/>
    <s v="English"/>
    <s v="USA"/>
    <n v="35000000"/>
    <n v="2011"/>
    <n v="6.6"/>
    <s v="Biography"/>
    <s v="Crime"/>
    <s v="Drama"/>
    <m/>
    <n v="0.58776422426311126"/>
    <n v="37304950"/>
    <n v="2304950"/>
    <n v="35000000"/>
  </r>
  <r>
    <s v="Alexandre Aja"/>
    <n v="112"/>
    <n v="30691439"/>
    <s v="Horror|Mystery"/>
    <x v="3042"/>
    <s v="http://www.imdb.com/title/tt0790686/?ref_=fn_tt_tt_1"/>
    <s v="English"/>
    <s v="USA"/>
    <n v="35000000"/>
    <n v="2008"/>
    <n v="6.2"/>
    <s v="Horror"/>
    <s v="Mystery"/>
    <m/>
    <m/>
    <n v="0.58762406001867329"/>
    <n v="30691439"/>
    <n v="-4308561"/>
    <n v="35000000"/>
  </r>
  <r>
    <s v="Michael Rymer"/>
    <n v="101"/>
    <n v="30307804"/>
    <s v="Drama|Fantasy|Horror"/>
    <x v="3043"/>
    <s v="http://www.imdb.com/title/tt0238546/?ref_=fn_tt_tt_1"/>
    <s v="English"/>
    <s v="USA"/>
    <n v="35000000"/>
    <n v="2002"/>
    <n v="5.2"/>
    <s v="Drama"/>
    <s v="Fantasy"/>
    <s v="Horror"/>
    <m/>
    <n v="0.58745266843606347"/>
    <n v="30307804"/>
    <n v="-4692196"/>
    <n v="35000000"/>
  </r>
  <r>
    <s v="Stephen Hopkins"/>
    <n v="103"/>
    <n v="30669413"/>
    <s v="Action|Horror|Sci-Fi"/>
    <x v="3044"/>
    <s v="http://www.imdb.com/title/tt0100403/?ref_=fn_tt_tt_1"/>
    <s v="English"/>
    <s v="USA"/>
    <n v="35000000"/>
    <n v="1990"/>
    <n v="6.2"/>
    <s v="Action"/>
    <s v="Horror"/>
    <s v="Sci-Fi"/>
    <m/>
    <n v="0.58727915333808123"/>
    <n v="30669413"/>
    <n v="-4330587"/>
    <n v="35000000"/>
  </r>
  <r>
    <s v="Gregory Hoblit"/>
    <n v="101"/>
    <n v="28687835"/>
    <s v="Crime|Drama|Thriller"/>
    <x v="3045"/>
    <s v="http://www.imdb.com/title/tt0880578/?ref_=fn_tt_tt_1"/>
    <s v="English"/>
    <s v="USA"/>
    <n v="35000000"/>
    <n v="2008"/>
    <n v="6.2"/>
    <s v="Crime"/>
    <s v="Drama"/>
    <s v="Thriller"/>
    <m/>
    <n v="0.58710685831510712"/>
    <n v="28687835"/>
    <n v="-6312165"/>
    <n v="35000000"/>
  </r>
  <r>
    <s v="Hugh Wilson"/>
    <n v="112"/>
    <n v="26494611"/>
    <s v="Comedy|Drama|Romance|Sci-Fi"/>
    <x v="3046"/>
    <s v="http://www.imdb.com/title/tt0124298/?ref_=fn_tt_tt_1"/>
    <s v="English"/>
    <s v="USA"/>
    <n v="35000000"/>
    <n v="1999"/>
    <n v="6.6"/>
    <s v="Comedy"/>
    <s v="Drama"/>
    <s v="Romance"/>
    <s v="Sci-Fi"/>
    <n v="0.58692531858755559"/>
    <n v="26494611"/>
    <n v="-8505389"/>
    <n v="35000000"/>
  </r>
  <r>
    <s v="Kevin Smith"/>
    <n v="102"/>
    <n v="25266129"/>
    <s v="Comedy|Drama|Romance"/>
    <x v="3047"/>
    <s v="http://www.imdb.com/title/tt0300051/?ref_=fn_tt_tt_1"/>
    <s v="English"/>
    <s v="USA"/>
    <n v="35000000"/>
    <n v="2004"/>
    <n v="6.2"/>
    <s v="Comedy"/>
    <s v="Drama"/>
    <s v="Romance"/>
    <m/>
    <n v="0.58673379383924473"/>
    <n v="25266129"/>
    <n v="-9733871"/>
    <n v="35000000"/>
  </r>
  <r>
    <s v="Rob Cohen"/>
    <n v="101"/>
    <n v="25863915"/>
    <s v="Action|Crime|Mystery|Thriller"/>
    <x v="3048"/>
    <s v="http://www.imdb.com/title/tt1712170/?ref_=fn_tt_tt_1"/>
    <s v="English"/>
    <s v="USA"/>
    <n v="35000000"/>
    <n v="2012"/>
    <n v="5.0999999999999996"/>
    <s v="Action"/>
    <s v="Crime"/>
    <s v="Mystery"/>
    <s v="Thriller"/>
    <n v="0.58653655954402995"/>
    <n v="25863915"/>
    <n v="-9136085"/>
    <n v="35000000"/>
  </r>
  <r>
    <s v="Susanna White"/>
    <n v="109"/>
    <n v="28995450"/>
    <s v="Comedy|Family|Fantasy"/>
    <x v="3049"/>
    <s v="http://www.imdb.com/title/tt1415283/?ref_=fn_tt_tt_1"/>
    <s v="English"/>
    <s v="UK"/>
    <n v="35000000"/>
    <n v="2010"/>
    <n v="6.1"/>
    <s v="Comedy"/>
    <s v="Family"/>
    <s v="Fantasy"/>
    <m/>
    <n v="0.5863413886907376"/>
    <n v="28995450"/>
    <n v="-6004550"/>
    <n v="35000000"/>
  </r>
  <r>
    <s v="Danny DeVito"/>
    <n v="140"/>
    <n v="24276500"/>
    <s v="Biography|Crime|Drama"/>
    <x v="3050"/>
    <s v="http://www.imdb.com/title/tt0104427/?ref_=fn_tt_tt_1"/>
    <s v="English"/>
    <s v="USA"/>
    <n v="35000000"/>
    <n v="1992"/>
    <n v="6.6"/>
    <s v="Biography"/>
    <s v="Crime"/>
    <s v="Drama"/>
    <m/>
    <n v="0.58615941916230496"/>
    <n v="24276500"/>
    <n v="-10723500"/>
    <n v="35000000"/>
  </r>
  <r>
    <s v="Tommy O'Haver"/>
    <n v="96"/>
    <n v="22913677"/>
    <s v="Comedy|Family|Fantasy|Romance"/>
    <x v="3051"/>
    <s v="http://www.imdb.com/title/tt0327679/?ref_=fn_tt_tt_1"/>
    <s v="English"/>
    <s v="USA"/>
    <n v="35000000"/>
    <n v="2004"/>
    <n v="6.3"/>
    <s v="Comedy"/>
    <s v="Family"/>
    <s v="Fantasy"/>
    <s v="Romance"/>
    <n v="0.58595657423652714"/>
    <n v="22913677"/>
    <n v="-12086323"/>
    <n v="35000000"/>
  </r>
  <r>
    <s v="Peter Landesman"/>
    <n v="123"/>
    <n v="34531832"/>
    <s v="Biography|Drama|Sport"/>
    <x v="3052"/>
    <s v="http://www.imdb.com/title/tt3322364/?ref_=fn_tt_tt_1"/>
    <s v="English"/>
    <s v="UK"/>
    <n v="35000000"/>
    <n v="2015"/>
    <n v="7.1"/>
    <s v="Biography"/>
    <s v="Drama"/>
    <s v="Sport"/>
    <m/>
    <n v="0.58574753908509036"/>
    <n v="34531832"/>
    <n v="-468168"/>
    <n v="35000000"/>
  </r>
  <r>
    <s v="John Singleton"/>
    <n v="106"/>
    <n v="28064226"/>
    <s v="Action|Mystery|Thriller"/>
    <x v="3053"/>
    <s v="http://www.imdb.com/title/tt1600195/?ref_=fn_tt_tt_1"/>
    <s v="English"/>
    <s v="USA"/>
    <n v="35000000"/>
    <n v="2011"/>
    <n v="5"/>
    <s v="Action"/>
    <s v="Mystery"/>
    <s v="Thriller"/>
    <m/>
    <n v="0.58558978485953594"/>
    <n v="28064226"/>
    <n v="-6935774"/>
    <n v="35000000"/>
  </r>
  <r>
    <s v="Gary Chapman"/>
    <n v="76"/>
    <n v="19447478"/>
    <s v="Adventure|Animation|Comedy|Family|War"/>
    <x v="3054"/>
    <s v="http://www.imdb.com/title/tt0361089/?ref_=fn_tt_tt_1"/>
    <s v="English"/>
    <s v="UK"/>
    <n v="35000000"/>
    <n v="2005"/>
    <n v="5.6"/>
    <s v="Adventure"/>
    <s v="Animation"/>
    <s v="Comedy"/>
    <s v="Family"/>
    <n v="0.58540188254155823"/>
    <n v="19447478"/>
    <n v="-15552522"/>
    <n v="35000000"/>
  </r>
  <r>
    <s v="Craig Mazin"/>
    <n v="82"/>
    <n v="25871834"/>
    <s v="Action|Comedy|Sci-Fi|Thriller"/>
    <x v="3055"/>
    <s v="http://www.imdb.com/title/tt0426592/?ref_=fn_tt_tt_1"/>
    <s v="English"/>
    <s v="USA"/>
    <n v="35000000"/>
    <n v="2008"/>
    <n v="4.5"/>
    <s v="Action"/>
    <s v="Comedy"/>
    <s v="Sci-Fi"/>
    <s v="Thriller"/>
    <n v="0.5851773038083895"/>
    <n v="25871834"/>
    <n v="-9128166"/>
    <n v="35000000"/>
  </r>
  <r>
    <s v="Allen Hughes"/>
    <n v="109"/>
    <n v="19692608"/>
    <s v="Crime|Drama|Thriller"/>
    <x v="3056"/>
    <s v="http://www.imdb.com/title/tt1235522/?ref_=fn_tt_tt_1"/>
    <s v="English"/>
    <s v="USA"/>
    <n v="35000000"/>
    <n v="2013"/>
    <n v="6.2"/>
    <s v="Crime"/>
    <s v="Drama"/>
    <s v="Thriller"/>
    <m/>
    <n v="0.58497881714152489"/>
    <n v="19692608"/>
    <n v="-15307392"/>
    <n v="35000000"/>
  </r>
  <r>
    <s v="Wes Craven"/>
    <n v="99"/>
    <n v="19294901"/>
    <s v="Comedy|Horror"/>
    <x v="3057"/>
    <s v="http://www.imdb.com/title/tt0257516/?ref_=fn_tt_tt_1"/>
    <s v="English"/>
    <s v="USA"/>
    <n v="35000000"/>
    <n v="2005"/>
    <n v="5"/>
    <s v="Comedy"/>
    <s v="Horror"/>
    <m/>
    <m/>
    <n v="0.58475410496160529"/>
    <n v="19294901"/>
    <n v="-15705099"/>
    <n v="35000000"/>
  </r>
  <r>
    <s v="David Koepp"/>
    <n v="91"/>
    <n v="20275446"/>
    <s v="Action|Crime|Thriller"/>
    <x v="3058"/>
    <s v="http://www.imdb.com/title/tt1547234/?ref_=fn_tt_tt_1"/>
    <s v="English"/>
    <s v="USA"/>
    <n v="35000000"/>
    <n v="2012"/>
    <n v="6.5"/>
    <s v="Action"/>
    <s v="Crime"/>
    <s v="Thriller"/>
    <m/>
    <n v="0.58452722620985076"/>
    <n v="20275446"/>
    <n v="-14724554"/>
    <n v="35000000"/>
  </r>
  <r>
    <s v="Anne Fletcher"/>
    <n v="87"/>
    <n v="34507079"/>
    <s v="Action|Comedy|Crime"/>
    <x v="3059"/>
    <s v="http://www.imdb.com/title/tt2967224/?ref_=fn_tt_tt_1"/>
    <s v="English"/>
    <s v="USA"/>
    <n v="35000000"/>
    <n v="2015"/>
    <n v="5.0999999999999996"/>
    <s v="Action"/>
    <s v="Comedy"/>
    <s v="Crime"/>
    <m/>
    <n v="0.58430369982311992"/>
    <n v="34507079"/>
    <n v="-492921"/>
    <n v="35000000"/>
  </r>
  <r>
    <s v="Shekhar Kapur"/>
    <n v="125"/>
    <n v="18306166"/>
    <s v="Adventure|Drama|Romance|War"/>
    <x v="3060"/>
    <s v="http://www.imdb.com/title/tt0240510/?ref_=fn_tt_tt_1"/>
    <s v="English"/>
    <s v="UK"/>
    <n v="35000000"/>
    <n v="2002"/>
    <n v="6.5"/>
    <s v="Adventure"/>
    <s v="Drama"/>
    <s v="Romance"/>
    <s v="War"/>
    <n v="0.58414273593391519"/>
    <n v="18306166"/>
    <n v="-16693834"/>
    <n v="35000000"/>
  </r>
  <r>
    <s v="Taylor Hackford"/>
    <n v="118"/>
    <n v="17609982"/>
    <s v="Action|Crime|Romance|Thriller"/>
    <x v="3061"/>
    <s v="http://www.imdb.com/title/tt1904996/?ref_=fn_tt_tt_1"/>
    <s v="English"/>
    <s v="USA"/>
    <n v="35000000"/>
    <n v="2013"/>
    <n v="6.2"/>
    <s v="Action"/>
    <s v="Crime"/>
    <s v="Romance"/>
    <s v="Thriller"/>
    <n v="0.58391027499421433"/>
    <n v="17609982"/>
    <n v="-17390018"/>
    <n v="35000000"/>
  </r>
  <r>
    <s v="Roger Kumble"/>
    <n v="92"/>
    <n v="17596256"/>
    <s v="Comedy|Family"/>
    <x v="3062"/>
    <s v="http://www.imdb.com/title/tt0492389/?ref_=fn_tt_tt_1"/>
    <s v="English"/>
    <s v="USA"/>
    <n v="35000000"/>
    <n v="2010"/>
    <n v="3.8"/>
    <s v="Comedy"/>
    <s v="Family"/>
    <m/>
    <m/>
    <n v="0.58367446510252552"/>
    <n v="17596256"/>
    <n v="-17403744"/>
    <n v="35000000"/>
  </r>
  <r>
    <s v="Robert Redford"/>
    <n v="92"/>
    <n v="14998070"/>
    <s v="Drama|Thriller|War"/>
    <x v="3063"/>
    <s v="http://www.imdb.com/title/tt0891527/?ref_=fn_tt_tt_1"/>
    <s v="English"/>
    <s v="USA"/>
    <n v="35000000"/>
    <n v="2007"/>
    <n v="6.2"/>
    <s v="Drama"/>
    <s v="Thriller"/>
    <s v="War"/>
    <m/>
    <n v="0.5834379822825746"/>
    <n v="14998070"/>
    <n v="-20001930"/>
    <n v="35000000"/>
  </r>
  <r>
    <s v="John Milius"/>
    <n v="115"/>
    <n v="14587732"/>
    <s v="Action|Drama|Thriller|War"/>
    <x v="3064"/>
    <s v="http://www.imdb.com/title/tt0099587/?ref_=fn_tt_tt_1"/>
    <s v="English"/>
    <s v="USA"/>
    <n v="35000000"/>
    <n v="1991"/>
    <n v="5.7"/>
    <s v="Action"/>
    <s v="Drama"/>
    <s v="Thriller"/>
    <s v="War"/>
    <n v="0.58319084071087768"/>
    <n v="14587732"/>
    <n v="-20412268"/>
    <n v="35000000"/>
  </r>
  <r>
    <s v="Jake Kasdan"/>
    <n v="120"/>
    <n v="18317151"/>
    <s v="Comedy|Music"/>
    <x v="3065"/>
    <s v="http://www.imdb.com/title/tt0841046/?ref_=fn_tt_tt_1"/>
    <s v="English"/>
    <s v="USA"/>
    <n v="35000000"/>
    <n v="2007"/>
    <n v="6.7"/>
    <s v="Comedy"/>
    <s v="Music"/>
    <m/>
    <m/>
    <n v="0.58294148322991834"/>
    <n v="18317151"/>
    <n v="-16682849"/>
    <n v="35000000"/>
  </r>
  <r>
    <s v="Lasse HallstrÃ¶m"/>
    <n v="111"/>
    <n v="11405825"/>
    <s v="Drama"/>
    <x v="3066"/>
    <s v="http://www.imdb.com/title/tt0120824/?ref_=fn_tt_tt_1"/>
    <s v="English"/>
    <s v="USA"/>
    <n v="35000000"/>
    <n v="2001"/>
    <n v="6.8"/>
    <s v="Drama"/>
    <m/>
    <m/>
    <m/>
    <n v="0.58270594780213802"/>
    <n v="11405825"/>
    <n v="-23594175"/>
    <n v="35000000"/>
  </r>
  <r>
    <s v="Les Mayfield"/>
    <n v="94"/>
    <n v="13264986"/>
    <s v="Action|Western"/>
    <x v="3067"/>
    <s v="http://www.imdb.com/title/tt0244000/?ref_=fn_tt_tt_1"/>
    <s v="English"/>
    <s v="USA"/>
    <n v="35000000"/>
    <n v="2001"/>
    <n v="6"/>
    <s v="Action"/>
    <s v="Western"/>
    <m/>
    <m/>
    <n v="0.58244348437415816"/>
    <n v="13264986"/>
    <n v="-21735014"/>
    <n v="35000000"/>
  </r>
  <r>
    <s v="Jean-Marc VallÃ©e"/>
    <n v="100"/>
    <n v="10991381"/>
    <s v="Biography|Drama|History|Romance"/>
    <x v="3068"/>
    <s v="http://www.imdb.com/title/tt0962736/?ref_=fn_tt_tt_1"/>
    <s v="English"/>
    <s v="UK"/>
    <n v="35000000"/>
    <n v="2009"/>
    <n v="7.3"/>
    <s v="Biography"/>
    <s v="Drama"/>
    <s v="History"/>
    <s v="Romance"/>
    <n v="0.58218713571753788"/>
    <n v="10991381"/>
    <n v="-24008619"/>
    <n v="35000000"/>
  </r>
  <r>
    <s v="Dominic Sena"/>
    <n v="101"/>
    <n v="10268846"/>
    <s v="Action|Crime|Mystery|Thriller"/>
    <x v="3069"/>
    <s v="http://www.imdb.com/title/tt0365929/?ref_=fn_tt_tt_1"/>
    <s v="English"/>
    <s v="USA"/>
    <n v="35000000"/>
    <n v="2009"/>
    <n v="5.5"/>
    <s v="Action"/>
    <s v="Crime"/>
    <s v="Mystery"/>
    <s v="Thriller"/>
    <n v="0.58192174004246833"/>
    <n v="10268846"/>
    <n v="-24731154"/>
    <n v="35000000"/>
  </r>
  <r>
    <s v="Hark Tsui"/>
    <n v="91"/>
    <n v="10076136"/>
    <s v="Action|Comedy|Thriller"/>
    <x v="3070"/>
    <s v="http://www.imdb.com/title/tt0120724/?ref_=fn_tt_tt_1"/>
    <s v="English"/>
    <s v="Aruba"/>
    <n v="35000000"/>
    <n v="1998"/>
    <n v="4.8"/>
    <s v="Action"/>
    <s v="Comedy"/>
    <s v="Thriller"/>
    <m/>
    <n v="0.5816530118654395"/>
    <n v="10076136"/>
    <n v="-24923864"/>
    <n v="35000000"/>
  </r>
  <r>
    <s v="David Ayer"/>
    <n v="109"/>
    <n v="10499968"/>
    <s v="Action|Crime|Drama|Thriller"/>
    <x v="3071"/>
    <s v="http://www.imdb.com/title/tt1742334/?ref_=fn_tt_tt_1"/>
    <s v="English"/>
    <s v="USA"/>
    <n v="35000000"/>
    <n v="2014"/>
    <n v="5.7"/>
    <s v="Action"/>
    <s v="Crime"/>
    <s v="Drama"/>
    <s v="Thriller"/>
    <n v="0.58138284769478032"/>
    <n v="10499968"/>
    <n v="-24500032"/>
    <n v="35000000"/>
  </r>
  <r>
    <s v="Lexi Alexander"/>
    <n v="103"/>
    <n v="7948159"/>
    <s v="Action|Crime|Drama|Thriller"/>
    <x v="3072"/>
    <s v="http://www.imdb.com/title/tt0450314/?ref_=fn_tt_tt_1"/>
    <s v="English"/>
    <s v="USA"/>
    <n v="35000000"/>
    <n v="2008"/>
    <n v="6"/>
    <s v="Action"/>
    <s v="Crime"/>
    <s v="Drama"/>
    <s v="Thriller"/>
    <n v="0.58111345498520728"/>
    <n v="7948159"/>
    <n v="-27051841"/>
    <n v="35000000"/>
  </r>
  <r>
    <s v="Peter Hewitt"/>
    <n v="83"/>
    <n v="11631245"/>
    <s v="Action|Adventure|Family|Sci-Fi"/>
    <x v="3073"/>
    <s v="http://www.imdb.com/title/tt0383060/?ref_=fn_tt_tt_1"/>
    <s v="English"/>
    <s v="USA"/>
    <n v="35000000"/>
    <n v="2006"/>
    <n v="4.2"/>
    <s v="Action"/>
    <s v="Adventure"/>
    <s v="Family"/>
    <s v="Sci-Fi"/>
    <n v="0.58083427101512219"/>
    <n v="11631245"/>
    <n v="-23368755"/>
    <n v="35000000"/>
  </r>
  <r>
    <s v="Robert Zemeckis"/>
    <n v="123"/>
    <n v="10137502"/>
    <s v="Adventure|Biography|Drama|Thriller"/>
    <x v="3074"/>
    <s v="http://www.imdb.com/title/tt3488710/?ref_=fn_tt_tt_1"/>
    <s v="English"/>
    <s v="USA"/>
    <n v="35000000"/>
    <n v="2015"/>
    <n v="7.4"/>
    <s v="Adventure"/>
    <s v="Biography"/>
    <s v="Drama"/>
    <s v="Thriller"/>
    <n v="0.58056748903790889"/>
    <n v="10137502"/>
    <n v="-24862498"/>
    <n v="35000000"/>
  </r>
  <r>
    <s v="Ronny Yu"/>
    <n v="101"/>
    <n v="6448817"/>
    <s v="Action|Adventure|Fantasy"/>
    <x v="3075"/>
    <s v="http://www.imdb.com/title/tt0120479/?ref_=fn_tt_tt_1"/>
    <s v="English"/>
    <s v="USA"/>
    <n v="35000000"/>
    <n v="1997"/>
    <n v="4.5999999999999996"/>
    <s v="Action"/>
    <s v="Adventure"/>
    <s v="Fantasy"/>
    <m/>
    <n v="0.58029451878507943"/>
    <n v="6448817"/>
    <n v="-28551183"/>
    <n v="35000000"/>
  </r>
  <r>
    <s v="Ridley Scott"/>
    <n v="117"/>
    <n v="7458269"/>
    <s v="Comedy|Drama|Romance"/>
    <x v="3076"/>
    <s v="http://www.imdb.com/title/tt0401445/?ref_=fn_tt_tt_1"/>
    <s v="English"/>
    <s v="USA"/>
    <n v="35000000"/>
    <n v="2006"/>
    <n v="6.9"/>
    <s v="Comedy"/>
    <s v="Drama"/>
    <s v="Romance"/>
    <m/>
    <n v="0.58000782043252652"/>
    <n v="7458269"/>
    <n v="-27541731"/>
    <n v="35000000"/>
  </r>
  <r>
    <s v="Richard Donner"/>
    <n v="114"/>
    <n v="4651977"/>
    <s v="Drama"/>
    <x v="3077"/>
    <s v="http://www.imdb.com/title/tt0105211/?ref_=fn_tt_tt_1"/>
    <s v="English"/>
    <s v="USA"/>
    <n v="35000000"/>
    <n v="1992"/>
    <n v="6.9"/>
    <s v="Drama"/>
    <m/>
    <m/>
    <m/>
    <n v="0.57972378327592899"/>
    <n v="4651977"/>
    <n v="-30348023"/>
    <n v="35000000"/>
  </r>
  <r>
    <s v="Taylor Hackford"/>
    <n v="330"/>
    <n v="4496583"/>
    <s v="Crime|Drama"/>
    <x v="3078"/>
    <s v="http://www.imdb.com/title/tt0106469/?ref_=fn_tt_tt_1"/>
    <s v="English"/>
    <s v="USA"/>
    <n v="35000000"/>
    <n v="1993"/>
    <n v="8"/>
    <s v="Crime"/>
    <s v="Drama"/>
    <m/>
    <m/>
    <n v="0.57942937458944455"/>
    <n v="4496583"/>
    <n v="-30503417"/>
    <n v="35000000"/>
  </r>
  <r>
    <s v="Bille August"/>
    <n v="121"/>
    <n v="2221994"/>
    <s v="Action|Drama|Sci-Fi|Thriller"/>
    <x v="3079"/>
    <s v="http://www.imdb.com/title/tt0120152/?ref_=fn_tt_tt_1"/>
    <s v="English"/>
    <s v="Denmark"/>
    <n v="35000000"/>
    <n v="1997"/>
    <n v="6.4"/>
    <s v="Action"/>
    <s v="Drama"/>
    <s v="Sci-Fi"/>
    <s v="Thriller"/>
    <n v="0.57913359434434575"/>
    <n v="2221994"/>
    <n v="-32778006"/>
    <n v="35000000"/>
  </r>
  <r>
    <s v="Brian De Palma"/>
    <n v="114"/>
    <n v="6592103"/>
    <s v="Crime|Drama|Mystery|Thriller"/>
    <x v="3080"/>
    <s v="http://www.imdb.com/title/tt0280665/?ref_=fn_tt_tt_1"/>
    <s v="English"/>
    <s v="France"/>
    <n v="35000000"/>
    <n v="2002"/>
    <n v="6.3"/>
    <s v="Crime"/>
    <s v="Drama"/>
    <s v="Mystery"/>
    <s v="Thriller"/>
    <n v="0.57882950502469299"/>
    <n v="6592103"/>
    <n v="-28407897"/>
    <n v="35000000"/>
  </r>
  <r>
    <s v="Moustapha Akkad"/>
    <n v="156"/>
    <m/>
    <s v="Biography|Drama|History|War"/>
    <x v="3081"/>
    <s v="http://www.imdb.com/title/tt0081059/?ref_=fn_tt_tt_1"/>
    <s v="English"/>
    <s v="Libya"/>
    <n v="35000000"/>
    <n v="1980"/>
    <n v="8.4"/>
    <s v="Biography"/>
    <s v="Drama"/>
    <s v="History"/>
    <s v="War"/>
    <n v="0.57853911316458106"/>
    <n v="25035665"/>
    <n v="-9964335"/>
    <n v="35000000"/>
  </r>
  <r>
    <s v="Ang Lee"/>
    <n v="148"/>
    <n v="630779"/>
    <s v="Drama|Romance|War|Western"/>
    <x v="3082"/>
    <s v="http://www.imdb.com/title/tt0134154/?ref_=fn_tt_tt_1"/>
    <s v="English"/>
    <s v="USA"/>
    <n v="35000000"/>
    <n v="1999"/>
    <n v="6.8"/>
    <s v="Drama"/>
    <s v="Romance"/>
    <s v="War"/>
    <s v="Western"/>
    <n v="0.57853911316458106"/>
    <n v="630779"/>
    <n v="-34369221"/>
    <n v="35000000"/>
  </r>
  <r>
    <s v="Ken Scott"/>
    <n v="91"/>
    <n v="10214013"/>
    <s v="Comedy"/>
    <x v="3083"/>
    <s v="http://www.imdb.com/title/tt2358925/?ref_=fn_tt_tt_1"/>
    <s v="English"/>
    <s v="USA"/>
    <n v="35000000"/>
    <n v="2015"/>
    <n v="5.4"/>
    <s v="Comedy"/>
    <m/>
    <m/>
    <m/>
    <n v="0.57822819239557721"/>
    <n v="10214013"/>
    <n v="-24785987"/>
    <n v="35000000"/>
  </r>
  <r>
    <s v="Darren Aronofsky"/>
    <n v="96"/>
    <n v="10139254"/>
    <s v="Drama|Sci-Fi"/>
    <x v="3084"/>
    <s v="http://www.imdb.com/title/tt0414993/?ref_=fn_tt_tt_1"/>
    <s v="English"/>
    <s v="USA"/>
    <n v="35000000"/>
    <n v="2006"/>
    <n v="7.3"/>
    <s v="Drama"/>
    <s v="Sci-Fi"/>
    <m/>
    <m/>
    <n v="0.57794901607503435"/>
    <n v="10139254"/>
    <n v="-24860746"/>
    <n v="35000000"/>
  </r>
  <r>
    <s v="Simon West"/>
    <n v="96"/>
    <n v="183125"/>
    <s v="Action|Crime|Drama|Thriller"/>
    <x v="3085"/>
    <s v="http://www.imdb.com/title/tt1656186/?ref_=fn_tt_tt_1"/>
    <s v="English"/>
    <s v="USA"/>
    <n v="35000000"/>
    <n v="2012"/>
    <n v="5.5"/>
    <s v="Action"/>
    <s v="Crime"/>
    <s v="Drama"/>
    <s v="Thriller"/>
    <n v="0.57766877523207605"/>
    <n v="183125"/>
    <n v="-34816875"/>
    <n v="35000000"/>
  </r>
  <r>
    <s v="Gabriele Muccino"/>
    <n v="105"/>
    <n v="13101142"/>
    <s v="Comedy|Romance|Sport"/>
    <x v="3086"/>
    <s v="http://www.imdb.com/title/tt1540128/?ref_=fn_tt_tt_1"/>
    <s v="English"/>
    <s v="USA"/>
    <n v="35000000"/>
    <n v="2012"/>
    <n v="5.7"/>
    <s v="Comedy"/>
    <s v="Romance"/>
    <s v="Sport"/>
    <m/>
    <n v="0.57735379033755285"/>
    <n v="13101142"/>
    <n v="-21898858"/>
    <n v="35000000"/>
  </r>
  <r>
    <s v="Justin Chadwick"/>
    <n v="141"/>
    <n v="8324748"/>
    <s v="Biography|Drama|History"/>
    <x v="3087"/>
    <s v="http://www.imdb.com/title/tt2304771/?ref_=fn_tt_tt_1"/>
    <s v="English"/>
    <s v="UK"/>
    <n v="35000000"/>
    <n v="2013"/>
    <n v="7.1"/>
    <s v="Biography"/>
    <s v="Drama"/>
    <s v="History"/>
    <m/>
    <n v="0.57708304646683695"/>
    <n v="8324748"/>
    <n v="-26675252"/>
    <n v="35000000"/>
  </r>
  <r>
    <s v="Warren Beatty"/>
    <n v="195"/>
    <m/>
    <s v="Biography|Drama|History|Romance"/>
    <x v="3088"/>
    <s v="http://www.imdb.com/title/tt0082979/?ref_=fn_tt_tt_1"/>
    <s v="English"/>
    <s v="USA"/>
    <n v="35000000"/>
    <n v="1981"/>
    <n v="7.5"/>
    <s v="Biography"/>
    <s v="Drama"/>
    <s v="History"/>
    <s v="Romance"/>
    <n v="0.57679374320612564"/>
    <n v="25035665"/>
    <n v="-9964335"/>
    <n v="35000000"/>
  </r>
  <r>
    <s v="Brian Levant"/>
    <n v="99"/>
    <n v="81150692"/>
    <s v="Adventure|Comedy|Family|Sport"/>
    <x v="3089"/>
    <s v="http://www.imdb.com/title/tt0281373/?ref_=fn_tt_tt_1"/>
    <s v="English"/>
    <s v="Canada"/>
    <n v="35000000"/>
    <n v="2002"/>
    <n v="5.0999999999999996"/>
    <s v="Adventure"/>
    <s v="Comedy"/>
    <s v="Family"/>
    <s v="Sport"/>
    <n v="0.57679374320612564"/>
    <n v="81150692"/>
    <n v="46150692"/>
    <n v="35000000"/>
  </r>
  <r>
    <s v="Justin Zackham"/>
    <n v="89"/>
    <n v="21784432"/>
    <s v="Comedy"/>
    <x v="3090"/>
    <s v="http://www.imdb.com/title/tt1931435/?ref_=fn_tt_tt_1"/>
    <s v="English"/>
    <s v="USA"/>
    <n v="35000000"/>
    <n v="2013"/>
    <n v="5.6"/>
    <s v="Comedy"/>
    <m/>
    <m/>
    <m/>
    <n v="0.57691059561997304"/>
    <n v="21784432"/>
    <n v="-13215568"/>
    <n v="35000000"/>
  </r>
  <r>
    <s v="Steven Spielberg"/>
    <n v="142"/>
    <m/>
    <s v="Action|Comedy|War"/>
    <x v="3091"/>
    <s v="http://www.imdb.com/title/tt0078723/?ref_=fn_tt_tt_1"/>
    <s v="English"/>
    <s v="USA"/>
    <n v="35000000"/>
    <n v="1979"/>
    <n v="5.9"/>
    <s v="Action"/>
    <s v="Comedy"/>
    <s v="War"/>
    <m/>
    <n v="0.57667376054855646"/>
    <n v="25035665"/>
    <n v="-9964335"/>
    <n v="35000000"/>
  </r>
  <r>
    <s v="Hyung-rae Shim"/>
    <n v="107"/>
    <n v="10956379"/>
    <s v="Action|Drama|Fantasy|Horror|Thriller"/>
    <x v="3092"/>
    <s v="http://www.imdb.com/title/tt0372873/?ref_=fn_tt_tt_1"/>
    <s v="English"/>
    <s v="South Korea"/>
    <n v="35000000"/>
    <n v="2007"/>
    <n v="3.6"/>
    <s v="Action"/>
    <s v="Drama"/>
    <s v="Fantasy"/>
    <s v="Horror"/>
    <n v="0.57667376054855646"/>
    <n v="10956379"/>
    <n v="-24043621"/>
    <n v="35000000"/>
  </r>
  <r>
    <s v="Jonathan Levine"/>
    <n v="98"/>
    <n v="66359959"/>
    <s v="Comedy|Horror|Romance"/>
    <x v="3093"/>
    <s v="http://www.imdb.com/title/tt1588173/?ref_=fn_tt_tt_1"/>
    <s v="English"/>
    <s v="USA"/>
    <n v="35000000"/>
    <n v="2013"/>
    <n v="6.9"/>
    <s v="Comedy"/>
    <s v="Horror"/>
    <s v="Romance"/>
    <m/>
    <n v="0.57639234810968465"/>
    <n v="66359959"/>
    <n v="31359959"/>
    <n v="35000000"/>
  </r>
  <r>
    <s v="Nick Hurran"/>
    <n v="105"/>
    <n v="20422207"/>
    <s v="Comedy|Drama|Romance"/>
    <x v="3094"/>
    <s v="http://www.imdb.com/title/tt0361841/?ref_=fn_tt_tt_1"/>
    <s v="English"/>
    <s v="USA"/>
    <n v="35000000"/>
    <n v="2004"/>
    <n v="5.2"/>
    <s v="Comedy"/>
    <s v="Drama"/>
    <s v="Romance"/>
    <m/>
    <n v="0.57640273226911076"/>
    <n v="20422207"/>
    <n v="-14577793"/>
    <n v="35000000"/>
  </r>
  <r>
    <s v="Paul Haggis"/>
    <n v="133"/>
    <n v="21129348"/>
    <s v="Crime|Drama|Romance|Thriller"/>
    <x v="3095"/>
    <s v="http://www.imdb.com/title/tt1458175/?ref_=fn_tt_tt_1"/>
    <s v="English"/>
    <s v="USA"/>
    <n v="35000000"/>
    <n v="2010"/>
    <n v="7.4"/>
    <s v="Crime"/>
    <s v="Drama"/>
    <s v="Romance"/>
    <s v="Thriller"/>
    <n v="0.57615837449124874"/>
    <n v="21129348"/>
    <n v="-13870652"/>
    <n v="35000000"/>
  </r>
  <r>
    <s v="Niki Caro"/>
    <n v="126"/>
    <n v="18324242"/>
    <s v="Drama"/>
    <x v="3096"/>
    <s v="http://www.imdb.com/title/tt0395972/?ref_=fn_tt_tt_1"/>
    <s v="English"/>
    <s v="USA"/>
    <n v="35000000"/>
    <n v="2005"/>
    <n v="7.3"/>
    <s v="Drama"/>
    <m/>
    <m/>
    <m/>
    <n v="0.57591641695688334"/>
    <n v="18324242"/>
    <n v="-16675758"/>
    <n v="35000000"/>
  </r>
  <r>
    <s v="Willard Huyck"/>
    <n v="110"/>
    <n v="16295774"/>
    <s v="Action|Adventure|Comedy|Romance|Sci-Fi"/>
    <x v="3097"/>
    <s v="http://www.imdb.com/title/tt0091225/?ref_=fn_tt_tt_1"/>
    <s v="English"/>
    <s v="USA"/>
    <n v="35000000"/>
    <n v="1986"/>
    <n v="4.5999999999999996"/>
    <s v="Action"/>
    <s v="Adventure"/>
    <s v="Comedy"/>
    <s v="Romance"/>
    <n v="0.57566182409865696"/>
    <n v="16295774"/>
    <n v="-18704226"/>
    <n v="35000000"/>
  </r>
  <r>
    <s v="Ron Howard"/>
    <n v="122"/>
    <n v="18593156"/>
    <s v="Drama"/>
    <x v="3098"/>
    <s v="http://www.imdb.com/title/tt0870111/?ref_=fn_tt_tt_1"/>
    <s v="English"/>
    <s v="USA"/>
    <n v="35000000"/>
    <n v="2008"/>
    <n v="7.7"/>
    <s v="Drama"/>
    <m/>
    <m/>
    <m/>
    <n v="0.57539811849527711"/>
    <n v="18593156"/>
    <n v="-16406844"/>
    <n v="35000000"/>
  </r>
  <r>
    <s v="Adam Shankman"/>
    <n v="103"/>
    <n v="60400856"/>
    <s v="Comedy|Romance"/>
    <x v="3099"/>
    <s v="http://www.imdb.com/title/tt0209475/?ref_=fn_tt_tt_1"/>
    <s v="English"/>
    <s v="Germany"/>
    <n v="35000000"/>
    <n v="2001"/>
    <n v="5.2"/>
    <s v="Comedy"/>
    <s v="Romance"/>
    <m/>
    <m/>
    <n v="0.57514325086619744"/>
    <n v="60400856"/>
    <n v="25400856"/>
    <n v="35000000"/>
  </r>
  <r>
    <s v="Malcolm D. Lee"/>
    <n v="114"/>
    <n v="42168445"/>
    <s v="Comedy|Drama|Romance"/>
    <x v="3100"/>
    <s v="http://www.imdb.com/title/tt0494652/?ref_=fn_tt_tt_1"/>
    <s v="English"/>
    <s v="USA"/>
    <n v="35000000"/>
    <n v="2008"/>
    <n v="5.3"/>
    <s v="Comedy"/>
    <s v="Drama"/>
    <s v="Romance"/>
    <m/>
    <n v="0.57511241490166642"/>
    <n v="42168445"/>
    <n v="7168445"/>
    <n v="35000000"/>
  </r>
  <r>
    <s v="Clint Eastwood"/>
    <n v="135"/>
    <n v="70960517"/>
    <s v="Drama|Romance"/>
    <x v="3101"/>
    <s v="http://www.imdb.com/title/tt0112579/?ref_=fn_tt_tt_1"/>
    <s v="English"/>
    <s v="USA"/>
    <n v="35000000"/>
    <n v="1995"/>
    <n v="7.5"/>
    <s v="Drama"/>
    <s v="Romance"/>
    <m/>
    <m/>
    <n v="0.57497169159499573"/>
    <n v="70960517"/>
    <n v="35960517"/>
    <n v="35000000"/>
  </r>
  <r>
    <s v="Colin Higgins"/>
    <n v="114"/>
    <n v="69700000"/>
    <s v="Comedy|Musical"/>
    <x v="3102"/>
    <s v="http://www.imdb.com/title/tt0083642/?ref_=fn_tt_tt_1"/>
    <s v="English"/>
    <s v="USA"/>
    <n v="35000000"/>
    <n v="1982"/>
    <n v="5.8"/>
    <s v="Comedy"/>
    <s v="Musical"/>
    <m/>
    <m/>
    <n v="0.57501268226824698"/>
    <n v="69700000"/>
    <n v="34700000"/>
    <n v="35000000"/>
  </r>
  <r>
    <s v="Richard Linklater"/>
    <n v="108"/>
    <n v="81257845"/>
    <s v="Comedy|Music"/>
    <x v="3103"/>
    <s v="http://www.imdb.com/title/tt0332379/?ref_=fn_tt_tt_1"/>
    <s v="English"/>
    <s v="USA"/>
    <n v="35000000"/>
    <n v="2003"/>
    <n v="7.1"/>
    <s v="Comedy"/>
    <s v="Music"/>
    <m/>
    <m/>
    <n v="0.57504490733368752"/>
    <n v="81257845"/>
    <n v="46257845"/>
    <n v="35000000"/>
  </r>
  <r>
    <s v="Steve Beck"/>
    <n v="91"/>
    <n v="30079316"/>
    <s v="Horror"/>
    <x v="3104"/>
    <s v="http://www.imdb.com/title/tt0288477/?ref_=fn_tt_tt_1"/>
    <s v="English"/>
    <s v="USA"/>
    <n v="35000000"/>
    <n v="2002"/>
    <n v="5.5"/>
    <s v="Horror"/>
    <m/>
    <m/>
    <m/>
    <n v="0.57516246071221688"/>
    <n v="30079316"/>
    <n v="-4920684"/>
    <n v="35000000"/>
  </r>
  <r>
    <s v="Peter Hastings"/>
    <n v="88"/>
    <n v="16988996"/>
    <s v="Comedy|Family|Music|Musical"/>
    <x v="3105"/>
    <s v="http://www.imdb.com/title/tt0276033/?ref_=fn_tt_tt_1"/>
    <s v="English"/>
    <s v="USA"/>
    <n v="35000000"/>
    <n v="2002"/>
    <n v="4"/>
    <s v="Comedy"/>
    <s v="Family"/>
    <s v="Music"/>
    <s v="Musical"/>
    <n v="0.57495799843428042"/>
    <n v="16988996"/>
    <n v="-18011004"/>
    <n v="35000000"/>
  </r>
  <r>
    <s v="John Whitesell"/>
    <n v="94"/>
    <n v="33357476"/>
    <s v="Action|Comedy|Crime|Family"/>
    <x v="3106"/>
    <s v="http://www.imdb.com/title/tt0250720/?ref_=fn_tt_tt_1"/>
    <s v="English"/>
    <s v="USA"/>
    <n v="35000000"/>
    <n v="2001"/>
    <n v="5.4"/>
    <s v="Action"/>
    <s v="Comedy"/>
    <s v="Crime"/>
    <s v="Family"/>
    <n v="0.57469340258659951"/>
    <n v="33357476"/>
    <n v="-1642524"/>
    <n v="35000000"/>
  </r>
  <r>
    <s v="Johnnie To"/>
    <n v="110"/>
    <n v="49413"/>
    <s v="Action|Crime|Thriller"/>
    <x v="3107"/>
    <s v="http://www.imdb.com/title/tt0796212/?ref_=fn_tt_tt_1"/>
    <s v="Cantonese"/>
    <s v="Hong Kong"/>
    <n v="35000000"/>
    <n v="2006"/>
    <n v="7.3"/>
    <s v="Action"/>
    <s v="Crime"/>
    <s v="Thriller"/>
    <m/>
    <n v="0.57450421216666425"/>
    <n v="49413"/>
    <n v="-34950587"/>
    <n v="35000000"/>
  </r>
  <r>
    <s v="Tom Vaughan"/>
    <n v="101"/>
    <n v="80276912"/>
    <s v="Comedy|Romance"/>
    <x v="3108"/>
    <s v="http://www.imdb.com/title/tt1033643/?ref_=fn_tt_tt_1"/>
    <s v="English"/>
    <s v="USA"/>
    <n v="35000000"/>
    <n v="2008"/>
    <n v="6.1"/>
    <s v="Comedy"/>
    <s v="Romance"/>
    <m/>
    <m/>
    <n v="0.57417472780218848"/>
    <n v="80276912"/>
    <n v="45276912"/>
    <n v="35000000"/>
  </r>
  <r>
    <s v="Chris Rock"/>
    <n v="95"/>
    <n v="37788228"/>
    <s v="Comedy"/>
    <x v="3109"/>
    <s v="http://www.imdb.com/title/tt0325537/?ref_=fn_tt_tt_1"/>
    <s v="English"/>
    <s v="USA"/>
    <n v="35200000"/>
    <n v="2003"/>
    <n v="5.4"/>
    <s v="Comedy"/>
    <m/>
    <m/>
    <m/>
    <n v="0.57428436182536968"/>
    <n v="37788228"/>
    <n v="2588228"/>
    <n v="35200000"/>
  </r>
  <r>
    <s v="Bobby Farrelly"/>
    <n v="111"/>
    <n v="45045037"/>
    <s v="Comedy|Romance"/>
    <x v="3110"/>
    <s v="http://www.imdb.com/title/tt0480687/?ref_=fn_tt_tt_1"/>
    <s v="English"/>
    <s v="USA"/>
    <n v="36000000"/>
    <n v="2011"/>
    <n v="5.9"/>
    <s v="Comedy"/>
    <s v="Romance"/>
    <m/>
    <m/>
    <n v="0.57411728692080433"/>
    <n v="45045037"/>
    <n v="9045037"/>
    <n v="36000000"/>
  </r>
  <r>
    <s v="Steven Spielberg"/>
    <n v="155"/>
    <n v="44175394"/>
    <s v="Drama|History"/>
    <x v="3111"/>
    <s v="http://www.imdb.com/title/tt0118607/?ref_=fn_tt_tt_1"/>
    <s v="English"/>
    <s v="USA"/>
    <n v="36000000"/>
    <n v="1997"/>
    <n v="7.2"/>
    <s v="Drama"/>
    <s v="History"/>
    <m/>
    <m/>
    <n v="0.57398967837100257"/>
    <n v="44175394"/>
    <n v="8175394"/>
    <n v="36000000"/>
  </r>
  <r>
    <s v="Jerry Jameson"/>
    <n v="119"/>
    <n v="7000000"/>
    <s v="Action|Adventure|Drama|Thriller"/>
    <x v="3112"/>
    <s v="http://www.imdb.com/title/tt0081400/?ref_=fn_tt_tt_1"/>
    <s v="English"/>
    <s v="UK"/>
    <n v="36000000"/>
    <n v="1980"/>
    <n v="4.7"/>
    <s v="Action"/>
    <s v="Adventure"/>
    <s v="Drama"/>
    <s v="Thriller"/>
    <n v="0.57385694955338762"/>
    <n v="7000000"/>
    <n v="-29000000"/>
    <n v="36000000"/>
  </r>
  <r>
    <s v="Nick Cassavetes"/>
    <n v="116"/>
    <n v="71026631"/>
    <s v="Crime|Drama|Thriller"/>
    <x v="3113"/>
    <s v="http://www.imdb.com/title/tt0251160/?ref_=fn_tt_tt_1"/>
    <s v="English"/>
    <s v="USA"/>
    <n v="36000000"/>
    <n v="2002"/>
    <n v="7"/>
    <s v="Crime"/>
    <s v="Drama"/>
    <s v="Thriller"/>
    <m/>
    <n v="0.57355527323519773"/>
    <n v="71026631"/>
    <n v="35026631"/>
    <n v="36000000"/>
  </r>
  <r>
    <s v="Jonathan Mostow"/>
    <n v="93"/>
    <n v="50129186"/>
    <s v="Action|Crime|Drama|Mystery|Thriller"/>
    <x v="3114"/>
    <s v="http://www.imdb.com/title/tt0118771/?ref_=fn_tt_tt_1"/>
    <s v="English"/>
    <s v="USA"/>
    <n v="36000000"/>
    <n v="1997"/>
    <n v="6.9"/>
    <s v="Action"/>
    <s v="Crime"/>
    <s v="Drama"/>
    <s v="Mystery"/>
    <n v="0.57359060185108479"/>
    <n v="50129186"/>
    <n v="14129186"/>
    <n v="36000000"/>
  </r>
  <r>
    <s v="Irvin Kershner"/>
    <n v="121"/>
    <n v="55500000"/>
    <s v="Action|Adventure|Thriller"/>
    <x v="3115"/>
    <s v="http://www.imdb.com/title/tt0086006/?ref_=fn_tt_tt_1"/>
    <s v="English"/>
    <s v="UK"/>
    <n v="36000000"/>
    <n v="1983"/>
    <n v="6.2"/>
    <s v="Action"/>
    <s v="Adventure"/>
    <s v="Thriller"/>
    <m/>
    <n v="0.5734910179026832"/>
    <n v="55500000"/>
    <n v="19500000"/>
    <n v="36000000"/>
  </r>
  <r>
    <s v="Steve Pink"/>
    <n v="101"/>
    <n v="50213619"/>
    <s v="Comedy|Sci-Fi"/>
    <x v="3116"/>
    <s v="http://www.imdb.com/title/tt1231587/?ref_=fn_tt_tt_1"/>
    <s v="English"/>
    <s v="USA"/>
    <n v="36000000"/>
    <n v="2010"/>
    <n v="6.4"/>
    <s v="Comedy"/>
    <s v="Sci-Fi"/>
    <m/>
    <m/>
    <n v="0.57342371237503664"/>
    <n v="50213619"/>
    <n v="14213619"/>
    <n v="36000000"/>
  </r>
  <r>
    <s v="Charles Martin Smith"/>
    <n v="107"/>
    <n v="42019483"/>
    <s v="Drama|Family"/>
    <x v="3117"/>
    <s v="http://www.imdb.com/title/tt2978462/?ref_=fn_tt_tt_1"/>
    <s v="English"/>
    <s v="USA"/>
    <n v="36000000"/>
    <n v="2014"/>
    <n v="6.4"/>
    <s v="Drama"/>
    <s v="Family"/>
    <m/>
    <m/>
    <n v="0.57332427097633998"/>
    <n v="42019483"/>
    <n v="6019483"/>
    <n v="36000000"/>
  </r>
  <r>
    <s v="F. Gary Gray"/>
    <n v="109"/>
    <n v="26183197"/>
    <s v="Action|Crime|Drama|Thriller"/>
    <x v="3118"/>
    <s v="http://www.imdb.com/title/tt0266465/?ref_=fn_tt_tt_1"/>
    <s v="English"/>
    <s v="USA"/>
    <n v="36000000"/>
    <n v="2003"/>
    <n v="6.1"/>
    <s v="Action"/>
    <s v="Crime"/>
    <s v="Drama"/>
    <s v="Thriller"/>
    <n v="0.573177939475641"/>
    <n v="26183197"/>
    <n v="-9816803"/>
    <n v="36000000"/>
  </r>
  <r>
    <s v="Rob Reiner"/>
    <n v="130"/>
    <n v="13052741"/>
    <s v="Drama|History"/>
    <x v="3119"/>
    <s v="http://www.imdb.com/title/tt0116410/?ref_=fn_tt_tt_1"/>
    <s v="English"/>
    <s v="USA"/>
    <n v="36000000"/>
    <n v="1996"/>
    <n v="6.7"/>
    <s v="Drama"/>
    <s v="History"/>
    <m/>
    <m/>
    <n v="0.5729512936146256"/>
    <n v="13052741"/>
    <n v="-22947259"/>
    <n v="36000000"/>
  </r>
  <r>
    <s v="Scott Hicks"/>
    <n v="127"/>
    <n v="14378353"/>
    <s v="Drama|Mystery|Romance|Thriller"/>
    <x v="3120"/>
    <s v="http://www.imdb.com/title/tt0120834/?ref_=fn_tt_tt_1"/>
    <s v="English"/>
    <s v="USA"/>
    <n v="36000000"/>
    <n v="1999"/>
    <n v="6.8"/>
    <s v="Drama"/>
    <s v="Mystery"/>
    <s v="Romance"/>
    <s v="Thriller"/>
    <n v="0.5726680116386228"/>
    <n v="14378353"/>
    <n v="-21621647"/>
    <n v="36000000"/>
  </r>
  <r>
    <s v="Andrew Niccol"/>
    <n v="106"/>
    <n v="12339633"/>
    <s v="Drama|Sci-Fi|Thriller"/>
    <x v="3121"/>
    <s v="http://www.imdb.com/title/tt0119177/?ref_=fn_tt_tt_1"/>
    <s v="English"/>
    <s v="USA"/>
    <n v="36000000"/>
    <n v="1997"/>
    <n v="7.8"/>
    <s v="Drama"/>
    <s v="Sci-Fi"/>
    <s v="Thriller"/>
    <m/>
    <n v="0.57238915660922463"/>
    <n v="12339633"/>
    <n v="-23660367"/>
    <n v="36000000"/>
  </r>
  <r>
    <s v="Andrew Bergman"/>
    <n v="95"/>
    <n v="2954405"/>
    <s v="Biography|Comedy|Romance"/>
    <x v="3122"/>
    <s v="http://www.imdb.com/title/tt0141399/?ref_=fn_tt_tt_1"/>
    <s v="English"/>
    <s v="USA"/>
    <n v="36000000"/>
    <n v="2000"/>
    <n v="5.3"/>
    <s v="Biography"/>
    <s v="Comedy"/>
    <s v="Romance"/>
    <m/>
    <n v="0.57210146850766497"/>
    <n v="2954405"/>
    <n v="-33045595"/>
    <n v="36000000"/>
  </r>
  <r>
    <s v="Wilson Yip"/>
    <n v="105"/>
    <n v="2126511"/>
    <s v="Action|Biography|Drama|History"/>
    <x v="3123"/>
    <s v="http://www.imdb.com/title/tt2888046/?ref_=fn_tt_tt_1"/>
    <s v="Cantonese"/>
    <s v="Hong Kong"/>
    <n v="36000000"/>
    <n v="2015"/>
    <n v="7.2"/>
    <s v="Action"/>
    <s v="Biography"/>
    <s v="Drama"/>
    <s v="History"/>
    <n v="0.57177880241273382"/>
    <n v="2126511"/>
    <n v="-33873489"/>
    <n v="36000000"/>
  </r>
  <r>
    <s v="Roland JoffÃ©"/>
    <n v="102"/>
    <n v="1068392"/>
    <s v="Biography|Drama|War"/>
    <x v="3124"/>
    <s v="http://www.imdb.com/title/tt1316616/?ref_=fn_tt_tt_1"/>
    <s v="English"/>
    <s v="Spain"/>
    <n v="36000000"/>
    <n v="2011"/>
    <n v="5.9"/>
    <s v="Biography"/>
    <s v="Drama"/>
    <s v="War"/>
    <m/>
    <n v="0.57145236274780498"/>
    <n v="1068392"/>
    <n v="-34931608"/>
    <n v="36000000"/>
  </r>
  <r>
    <s v="Jeb Stuart"/>
    <n v="118"/>
    <n v="6482195"/>
    <s v="Crime|Mystery|Thriller"/>
    <x v="3125"/>
    <s v="http://www.imdb.com/title/tt0119210/?ref_=fn_tt_tt_1"/>
    <s v="English"/>
    <s v="USA"/>
    <n v="37000000"/>
    <n v="1997"/>
    <n v="6.4"/>
    <s v="Crime"/>
    <s v="Mystery"/>
    <s v="Thriller"/>
    <m/>
    <n v="0.57112140307776105"/>
    <n v="6482195"/>
    <n v="-30517805"/>
    <n v="37000000"/>
  </r>
  <r>
    <s v="Ben Affleck"/>
    <n v="150"/>
    <n v="92173235"/>
    <s v="Crime|Drama|Thriller"/>
    <x v="3126"/>
    <s v="http://www.imdb.com/title/tt0840361/?ref_=fn_tt_tt_1"/>
    <s v="English"/>
    <s v="USA"/>
    <n v="37000000"/>
    <n v="2010"/>
    <n v="7.6"/>
    <s v="Crime"/>
    <s v="Drama"/>
    <s v="Thriller"/>
    <m/>
    <n v="0.57081524849062171"/>
    <n v="92173235"/>
    <n v="55173235"/>
    <n v="37000000"/>
  </r>
  <r>
    <s v="Ethan Coen"/>
    <n v="96"/>
    <n v="60338891"/>
    <s v="Comedy|Drama"/>
    <x v="3127"/>
    <s v="http://www.imdb.com/title/tt0887883/?ref_=fn_tt_tt_1"/>
    <s v="English"/>
    <s v="USA"/>
    <n v="37000000"/>
    <n v="2008"/>
    <n v="7"/>
    <s v="Comedy"/>
    <s v="Drama"/>
    <m/>
    <m/>
    <n v="0.57100172805893246"/>
    <n v="60338891"/>
    <n v="23338891"/>
    <n v="37000000"/>
  </r>
  <r>
    <s v="Jennifer Flackett"/>
    <n v="96"/>
    <n v="48006503"/>
    <s v="Adventure|Comedy|Family|Fantasy"/>
    <x v="3128"/>
    <s v="http://www.imdb.com/title/tt0410377/?ref_=fn_tt_tt_1"/>
    <s v="English"/>
    <s v="USA"/>
    <n v="37000000"/>
    <n v="2008"/>
    <n v="6"/>
    <s v="Adventure"/>
    <s v="Comedy"/>
    <s v="Family"/>
    <s v="Fantasy"/>
    <n v="0.57095819910279522"/>
    <n v="48006503"/>
    <n v="11006503"/>
    <n v="37000000"/>
  </r>
  <r>
    <s v="Paul Thomas Anderson"/>
    <n v="188"/>
    <n v="22450975"/>
    <s v="Drama"/>
    <x v="3129"/>
    <s v="http://www.imdb.com/title/tt0175880/?ref_=fn_tt_tt_1"/>
    <s v="English"/>
    <s v="USA"/>
    <n v="37000000"/>
    <n v="1999"/>
    <n v="8"/>
    <s v="Drama"/>
    <m/>
    <m/>
    <m/>
    <n v="0.57084011838337756"/>
    <n v="22450975"/>
    <n v="-14549025"/>
    <n v="37000000"/>
  </r>
  <r>
    <s v="Kevin Smith"/>
    <n v="107"/>
    <n v="44867349"/>
    <s v="Action|Comedy|Crime"/>
    <x v="3130"/>
    <s v="http://www.imdb.com/title/tt1385867/?ref_=fn_tt_tt_1"/>
    <s v="English"/>
    <s v="USA"/>
    <n v="37000000"/>
    <n v="2010"/>
    <n v="5.6"/>
    <s v="Action"/>
    <s v="Comedy"/>
    <s v="Crime"/>
    <m/>
    <n v="0.57059366647474397"/>
    <n v="44867349"/>
    <n v="7867349"/>
    <n v="37000000"/>
  </r>
  <r>
    <s v="Charles Martin Smith"/>
    <n v="113"/>
    <n v="72279690"/>
    <s v="Drama|Family"/>
    <x v="3131"/>
    <s v="http://www.imdb.com/title/tt1564349/?ref_=fn_tt_tt_1"/>
    <s v="English"/>
    <s v="USA"/>
    <n v="37000000"/>
    <n v="2011"/>
    <n v="6.9"/>
    <s v="Drama"/>
    <s v="Family"/>
    <m/>
    <m/>
    <n v="0.57045718093398201"/>
    <n v="72279690"/>
    <n v="35279690"/>
    <n v="37000000"/>
  </r>
  <r>
    <s v="Catherine Hardwicke"/>
    <n v="122"/>
    <n v="191449475"/>
    <s v="Drama|Fantasy|Romance"/>
    <x v="3132"/>
    <s v="http://www.imdb.com/title/tt1099212/?ref_=fn_tt_tt_1"/>
    <s v="English"/>
    <s v="USA"/>
    <n v="37000000"/>
    <n v="2008"/>
    <n v="5.2"/>
    <s v="Drama"/>
    <s v="Fantasy"/>
    <s v="Romance"/>
    <m/>
    <n v="0.5704932537450611"/>
    <n v="191449475"/>
    <n v="154449475"/>
    <n v="37000000"/>
  </r>
  <r>
    <s v="Rawson Marshall Thurber"/>
    <n v="118"/>
    <n v="150368971"/>
    <s v="Comedy|Crime"/>
    <x v="3133"/>
    <s v="http://www.imdb.com/title/tt1723121/?ref_=fn_tt_tt_1"/>
    <s v="English"/>
    <s v="USA"/>
    <n v="37000000"/>
    <n v="2013"/>
    <n v="7"/>
    <s v="Comedy"/>
    <s v="Crime"/>
    <m/>
    <m/>
    <n v="0.57176053828000606"/>
    <n v="150368971"/>
    <n v="113368971"/>
    <n v="37000000"/>
  </r>
  <r>
    <s v="Cameron Crowe"/>
    <n v="105"/>
    <n v="20991497"/>
    <s v="Comedy|Drama|Romance"/>
    <x v="3134"/>
    <s v="http://www.imdb.com/title/tt1243974/?ref_=fn_tt_tt_1"/>
    <s v="English"/>
    <s v="USA"/>
    <n v="37000000"/>
    <n v="2015"/>
    <n v="5.4"/>
    <s v="Comedy"/>
    <s v="Drama"/>
    <s v="Romance"/>
    <m/>
    <n v="0.57251815361872804"/>
    <n v="20991497"/>
    <n v="-16008503"/>
    <n v="37000000"/>
  </r>
  <r>
    <s v="Mikael HÃ¥fstrÃ¶m"/>
    <n v="114"/>
    <n v="33037754"/>
    <s v="Drama|Horror|Mystery|Thriller"/>
    <x v="3135"/>
    <s v="http://www.imdb.com/title/tt1161864/?ref_=fn_tt_tt_1"/>
    <s v="English"/>
    <s v="USA"/>
    <n v="37000000"/>
    <n v="2011"/>
    <n v="6"/>
    <s v="Drama"/>
    <s v="Horror"/>
    <s v="Mystery"/>
    <s v="Thriller"/>
    <n v="0.57226510985859247"/>
    <n v="33037754"/>
    <n v="-3962246"/>
    <n v="37000000"/>
  </r>
  <r>
    <s v="Kirk De Micco"/>
    <n v="81"/>
    <n v="30105968"/>
    <s v="Adventure|Animation|Comedy|Family|Sci-Fi"/>
    <x v="3136"/>
    <s v="http://www.imdb.com/title/tt0482603/?ref_=fn_tt_tt_1"/>
    <s v="English"/>
    <s v="USA"/>
    <n v="37000000"/>
    <n v="2008"/>
    <n v="4.5"/>
    <s v="Adventure"/>
    <s v="Animation"/>
    <s v="Comedy"/>
    <s v="Family"/>
    <n v="0.57206689578514336"/>
    <n v="30105968"/>
    <n v="-6894032"/>
    <n v="37000000"/>
  </r>
  <r>
    <s v="Garry Marshall"/>
    <n v="111"/>
    <n v="108244774"/>
    <s v="Comedy|Family|Romance"/>
    <x v="3137"/>
    <s v="http://www.imdb.com/title/tt0247638/?ref_=fn_tt_tt_1"/>
    <s v="English"/>
    <s v="USA"/>
    <n v="37000000"/>
    <n v="2001"/>
    <n v="6.2"/>
    <s v="Comedy"/>
    <s v="Family"/>
    <s v="Romance"/>
    <m/>
    <n v="0.57185390567414118"/>
    <n v="108244774"/>
    <n v="71244774"/>
    <n v="37000000"/>
  </r>
  <r>
    <s v="Gary Winick"/>
    <n v="98"/>
    <n v="56044241"/>
    <s v="Comedy|Fantasy|Romance"/>
    <x v="3138"/>
    <s v="http://www.imdb.com/title/tt0337563/?ref_=fn_tt_tt_1"/>
    <s v="English"/>
    <s v="USA"/>
    <n v="37000000"/>
    <n v="2004"/>
    <n v="6.1"/>
    <s v="Comedy"/>
    <s v="Fantasy"/>
    <s v="Romance"/>
    <m/>
    <n v="0.57218291385777098"/>
    <n v="56044241"/>
    <n v="19044241"/>
    <n v="37000000"/>
  </r>
  <r>
    <s v="Keenen Ivory Wayans"/>
    <n v="109"/>
    <n v="69148997"/>
    <s v="Comedy|Crime"/>
    <x v="3139"/>
    <s v="http://www.imdb.com/title/tt0381707/?ref_=fn_tt_tt_1"/>
    <s v="English"/>
    <s v="USA"/>
    <n v="37000000"/>
    <n v="2004"/>
    <n v="5.4"/>
    <s v="Comedy"/>
    <s v="Crime"/>
    <m/>
    <m/>
    <n v="0.57211257294997553"/>
    <n v="69148997"/>
    <n v="32148997"/>
    <n v="37000000"/>
  </r>
  <r>
    <s v="Rob Cohen"/>
    <n v="106"/>
    <n v="144512310"/>
    <s v="Action|Crime|Thriller"/>
    <x v="3140"/>
    <s v="http://www.imdb.com/title/tt0232500/?ref_=fn_tt_tt_1"/>
    <s v="English"/>
    <s v="USA"/>
    <n v="38000000"/>
    <n v="2001"/>
    <n v="6.7"/>
    <s v="Action"/>
    <s v="Crime"/>
    <s v="Thriller"/>
    <m/>
    <n v="0.57212858955575763"/>
    <n v="144512310"/>
    <n v="106512310"/>
    <n v="38000000"/>
  </r>
  <r>
    <s v="Robert Rodriguez"/>
    <n v="84"/>
    <n v="111760631"/>
    <s v="Action|Adventure|Comedy|Family|Sci-Fi"/>
    <x v="3141"/>
    <s v="http://www.imdb.com/title/tt0338459/?ref_=fn_tt_tt_1"/>
    <s v="English"/>
    <s v="USA"/>
    <n v="38000000"/>
    <n v="2003"/>
    <n v="4.0999999999999996"/>
    <s v="Action"/>
    <s v="Adventure"/>
    <s v="Comedy"/>
    <s v="Family"/>
    <n v="0.57280730897699295"/>
    <n v="111760631"/>
    <n v="73760631"/>
    <n v="38000000"/>
  </r>
  <r>
    <s v="Oliver Stone"/>
    <n v="140"/>
    <n v="35183792"/>
    <s v="Biography|Drama|Music|Musical"/>
    <x v="3142"/>
    <s v="http://www.imdb.com/title/tt0101761/?ref_=fn_tt_tt_1"/>
    <s v="English"/>
    <s v="USA"/>
    <n v="38000000"/>
    <n v="1991"/>
    <n v="7.2"/>
    <s v="Biography"/>
    <s v="Drama"/>
    <s v="Music"/>
    <s v="Musical"/>
    <n v="0.57315887026977885"/>
    <n v="35183792"/>
    <n v="-2816208"/>
    <n v="38000000"/>
  </r>
  <r>
    <s v="Andy Tennant"/>
    <n v="108"/>
    <n v="127214072"/>
    <s v="Comedy|Romance"/>
    <x v="3143"/>
    <s v="http://www.imdb.com/title/tt0256415/?ref_=fn_tt_tt_1"/>
    <s v="English"/>
    <s v="USA"/>
    <n v="38000000"/>
    <n v="2002"/>
    <n v="6.1"/>
    <s v="Comedy"/>
    <s v="Romance"/>
    <m/>
    <m/>
    <n v="0.5729724728801856"/>
    <n v="127214072"/>
    <n v="89214072"/>
    <n v="38000000"/>
  </r>
  <r>
    <s v="Robert Luketic"/>
    <n v="96"/>
    <n v="88915214"/>
    <s v="Comedy|Romance"/>
    <x v="3144"/>
    <s v="http://www.imdb.com/title/tt1142988/?ref_=fn_tt_tt_1"/>
    <s v="English"/>
    <s v="USA"/>
    <n v="38000000"/>
    <n v="2009"/>
    <n v="6.5"/>
    <s v="Comedy"/>
    <s v="Romance"/>
    <m/>
    <m/>
    <n v="0.57347314493209334"/>
    <n v="88915214"/>
    <n v="50915214"/>
    <n v="38000000"/>
  </r>
  <r>
    <s v="Robert Rodriguez"/>
    <n v="100"/>
    <n v="85570368"/>
    <s v="Action|Adventure|Comedy|Family|Sci-Fi"/>
    <x v="3145"/>
    <s v="http://www.imdb.com/title/tt0287717/?ref_=fn_tt_tt_1"/>
    <s v="English"/>
    <s v="USA"/>
    <n v="38000000"/>
    <n v="2002"/>
    <n v="5.0999999999999996"/>
    <s v="Action"/>
    <s v="Adventure"/>
    <s v="Comedy"/>
    <s v="Family"/>
    <n v="0.57363172972177767"/>
    <n v="85570368"/>
    <n v="47570368"/>
    <n v="38000000"/>
  </r>
  <r>
    <s v="Francis Lawrence"/>
    <n v="120"/>
    <n v="58700247"/>
    <s v="Drama|Romance"/>
    <x v="3146"/>
    <s v="http://www.imdb.com/title/tt1067583/?ref_=fn_tt_tt_1"/>
    <s v="English"/>
    <s v="USA"/>
    <n v="38000000"/>
    <n v="2011"/>
    <n v="6.9"/>
    <s v="Drama"/>
    <s v="Romance"/>
    <m/>
    <m/>
    <n v="0.57376457652036139"/>
    <n v="58700247"/>
    <n v="20700247"/>
    <n v="38000000"/>
  </r>
  <r>
    <s v="Norman Jewison"/>
    <n v="146"/>
    <n v="50668906"/>
    <s v="Biography|Drama|Sport"/>
    <x v="3147"/>
    <s v="http://www.imdb.com/title/tt0174856/?ref_=fn_tt_tt_1"/>
    <s v="English"/>
    <s v="USA"/>
    <n v="38000000"/>
    <n v="1999"/>
    <n v="7.6"/>
    <s v="Biography"/>
    <s v="Drama"/>
    <s v="Sport"/>
    <m/>
    <n v="0.57370976219016301"/>
    <n v="50668906"/>
    <n v="12668906"/>
    <n v="38000000"/>
  </r>
  <r>
    <s v="Michael Apted"/>
    <n v="115"/>
    <n v="39177215"/>
    <s v="Crime|Drama|Thriller"/>
    <x v="3148"/>
    <s v="http://www.imdb.com/title/tt0278435/?ref_=fn_tt_tt_1"/>
    <s v="English"/>
    <s v="USA"/>
    <n v="38000000"/>
    <n v="2002"/>
    <n v="5.6"/>
    <s v="Crime"/>
    <s v="Drama"/>
    <s v="Thriller"/>
    <m/>
    <n v="0.5736063335420859"/>
    <n v="39177215"/>
    <n v="1177215"/>
    <n v="38000000"/>
  </r>
  <r>
    <s v="Luis Mandoki"/>
    <n v="102"/>
    <n v="24044532"/>
    <s v="Drama|Romance"/>
    <x v="3149"/>
    <s v="http://www.imdb.com/title/tt0225071/?ref_=fn_tt_tt_1"/>
    <s v="English"/>
    <s v="USA"/>
    <n v="38000000"/>
    <n v="2001"/>
    <n v="5.6"/>
    <s v="Drama"/>
    <s v="Romance"/>
    <m/>
    <m/>
    <n v="0.57343934500166516"/>
    <n v="24044532"/>
    <n v="-13955468"/>
    <n v="38000000"/>
  </r>
  <r>
    <s v="John Pasquin"/>
    <n v="98"/>
    <n v="22770864"/>
    <s v="Comedy|Drama"/>
    <x v="3150"/>
    <s v="http://www.imdb.com/title/tt0279889/?ref_=fn_tt_tt_1"/>
    <s v="English"/>
    <s v="USA"/>
    <n v="38000000"/>
    <n v="2001"/>
    <n v="5.5"/>
    <s v="Comedy"/>
    <s v="Drama"/>
    <m/>
    <m/>
    <n v="0.57319953185526307"/>
    <n v="22770864"/>
    <n v="-15229136"/>
    <n v="38000000"/>
  </r>
  <r>
    <s v="Roman Polanski"/>
    <n v="133"/>
    <n v="18653746"/>
    <s v="Mystery|Thriller"/>
    <x v="3151"/>
    <s v="http://www.imdb.com/title/tt0142688/?ref_=fn_tt_tt_1"/>
    <s v="English"/>
    <s v="Spain"/>
    <n v="38000000"/>
    <n v="1999"/>
    <n v="6.7"/>
    <s v="Mystery"/>
    <s v="Thriller"/>
    <m/>
    <m/>
    <n v="0.57295353643354641"/>
    <n v="18653746"/>
    <n v="-19346254"/>
    <n v="38000000"/>
  </r>
  <r>
    <s v="Michael Apted"/>
    <n v="118"/>
    <n v="17305211"/>
    <s v="Crime|Drama|Mystery|Thriller"/>
    <x v="3152"/>
    <s v="http://www.imdb.com/title/tt0116259/?ref_=fn_tt_tt_1"/>
    <s v="English"/>
    <s v="USA"/>
    <n v="38000000"/>
    <n v="1996"/>
    <n v="6.1"/>
    <s v="Crime"/>
    <s v="Drama"/>
    <s v="Mystery"/>
    <s v="Thriller"/>
    <n v="0.57268957136680898"/>
    <n v="17305211"/>
    <n v="-20694789"/>
    <n v="38000000"/>
  </r>
  <r>
    <s v="Ridley Scott"/>
    <n v="129"/>
    <n v="10300000"/>
    <s v="Adventure|Drama"/>
    <x v="3153"/>
    <s v="http://www.imdb.com/title/tt0118158/?ref_=fn_tt_tt_1"/>
    <s v="English"/>
    <s v="USA"/>
    <n v="38000000"/>
    <n v="1996"/>
    <n v="6.6"/>
    <s v="Adventure"/>
    <s v="Drama"/>
    <m/>
    <m/>
    <n v="0.57241938852142704"/>
    <n v="10300000"/>
    <n v="-27700000"/>
    <n v="38000000"/>
  </r>
  <r>
    <s v="David Twohy"/>
    <n v="127"/>
    <n v="41997790"/>
    <s v="Action|Sci-Fi|Thriller"/>
    <x v="3154"/>
    <s v="http://www.imdb.com/title/tt1411250/?ref_=fn_tt_tt_1"/>
    <s v="English"/>
    <s v="USA"/>
    <n v="38000000"/>
    <n v="2013"/>
    <n v="6.4"/>
    <s v="Action"/>
    <s v="Sci-Fi"/>
    <s v="Thriller"/>
    <m/>
    <n v="0.57212157075720538"/>
    <n v="41997790"/>
    <n v="3997790"/>
    <n v="38000000"/>
  </r>
  <r>
    <s v="Steve Miner"/>
    <n v="110"/>
    <n v="623374"/>
    <s v="Action|Adventure|Drama|Thriller|Western"/>
    <x v="3155"/>
    <s v="http://www.imdb.com/title/tt0193560/?ref_=fn_tt_tt_1"/>
    <s v="English"/>
    <s v="USA"/>
    <n v="38000000"/>
    <n v="2001"/>
    <n v="5.2"/>
    <s v="Action"/>
    <s v="Adventure"/>
    <s v="Drama"/>
    <s v="Thriller"/>
    <n v="0.57196628730508925"/>
    <n v="623374"/>
    <n v="-37376626"/>
    <n v="38000000"/>
  </r>
  <r>
    <s v="David Leland"/>
    <n v="97"/>
    <m/>
    <s v="Adventure|Comedy|History|Romance"/>
    <x v="3156"/>
    <s v="http://www.imdb.com/title/tt0437954/?ref_=fn_tt_tt_1"/>
    <s v="English"/>
    <s v="Italy"/>
    <n v="38000000"/>
    <n v="2007"/>
    <n v="4.8"/>
    <s v="Adventure"/>
    <s v="Comedy"/>
    <s v="History"/>
    <s v="Romance"/>
    <n v="0.5716341414043119"/>
    <n v="25035665"/>
    <n v="-12964335"/>
    <n v="38000000"/>
  </r>
  <r>
    <s v="J Blakeson"/>
    <n v="112"/>
    <n v="34912982"/>
    <s v="Action|Adventure|Sci-Fi|Thriller"/>
    <x v="3157"/>
    <s v="http://www.imdb.com/title/tt2304933/?ref_=fn_tt_tt_1"/>
    <s v="English"/>
    <s v="USA"/>
    <n v="38000000"/>
    <n v="2016"/>
    <n v="5.2"/>
    <s v="Action"/>
    <s v="Adventure"/>
    <s v="Sci-Fi"/>
    <s v="Thriller"/>
    <n v="0.5716341414043119"/>
    <n v="34912982"/>
    <n v="-3087018"/>
    <n v="38000000"/>
  </r>
  <r>
    <s v="Ron Howard"/>
    <n v="123"/>
    <n v="26903709"/>
    <s v="Action|Biography|Drama|Sport"/>
    <x v="3158"/>
    <s v="http://www.imdb.com/title/tt1979320/?ref_=fn_tt_tt_1"/>
    <s v="English"/>
    <s v="UK"/>
    <n v="38000000"/>
    <n v="2013"/>
    <n v="8.1"/>
    <s v="Action"/>
    <s v="Biography"/>
    <s v="Drama"/>
    <s v="Sport"/>
    <n v="0.57144078297476597"/>
    <n v="26903709"/>
    <n v="-11096291"/>
    <n v="38000000"/>
  </r>
  <r>
    <s v="Christian Ditter"/>
    <n v="110"/>
    <n v="46813366"/>
    <s v="Comedy|Romance"/>
    <x v="3159"/>
    <s v="http://www.imdb.com/title/tt1292566/?ref_=fn_tt_tt_1"/>
    <s v="English"/>
    <s v="USA"/>
    <n v="38000000"/>
    <n v="2016"/>
    <n v="6.1"/>
    <s v="Comedy"/>
    <s v="Romance"/>
    <m/>
    <m/>
    <n v="0.57120838965909737"/>
    <n v="46813366"/>
    <n v="8813366"/>
    <n v="38000000"/>
  </r>
  <r>
    <s v="Ethan Coen"/>
    <n v="110"/>
    <n v="171031347"/>
    <s v="Adventure|Drama|Western"/>
    <x v="3160"/>
    <s v="http://www.imdb.com/title/tt1403865/?ref_=fn_tt_tt_1"/>
    <s v="English"/>
    <s v="USA"/>
    <n v="38000000"/>
    <n v="2010"/>
    <n v="7.7"/>
    <s v="Adventure"/>
    <s v="Drama"/>
    <s v="Western"/>
    <m/>
    <n v="0.57107788920219971"/>
    <n v="171031347"/>
    <n v="133031347"/>
    <n v="38000000"/>
  </r>
  <r>
    <s v="Brian Helgeland"/>
    <n v="102"/>
    <n v="7659747"/>
    <s v="Action|Mystery|Thriller"/>
    <x v="3161"/>
    <s v="http://www.imdb.com/title/tt0304711/?ref_=fn_tt_tt_1"/>
    <s v="English"/>
    <s v="USA"/>
    <n v="38000000"/>
    <n v="2003"/>
    <n v="5.0999999999999996"/>
    <s v="Action"/>
    <s v="Mystery"/>
    <s v="Thriller"/>
    <m/>
    <n v="0.57208272288636342"/>
    <n v="7659747"/>
    <n v="-30340253"/>
    <n v="38000000"/>
  </r>
  <r>
    <s v="Mike Newell"/>
    <n v="124"/>
    <n v="8406264"/>
    <s v="Comedy|Drama|Romance"/>
    <x v="3162"/>
    <s v="http://www.imdb.com/title/tt0120797/?ref_=fn_tt_tt_1"/>
    <s v="English"/>
    <s v="USA"/>
    <n v="38000000"/>
    <n v="1999"/>
    <n v="6"/>
    <s v="Comedy"/>
    <s v="Drama"/>
    <s v="Romance"/>
    <m/>
    <n v="0.57177128796404908"/>
    <n v="8406264"/>
    <n v="-29593736"/>
    <n v="38000000"/>
  </r>
  <r>
    <s v="Barry Sonnenfeld"/>
    <n v="99"/>
    <n v="113502246"/>
    <s v="Comedy|Fantasy"/>
    <x v="3163"/>
    <s v="http://www.imdb.com/title/tt0101272/?ref_=fn_tt_tt_1"/>
    <s v="English"/>
    <s v="USA"/>
    <n v="38000000"/>
    <n v="1991"/>
    <n v="6.8"/>
    <s v="Comedy"/>
    <s v="Fantasy"/>
    <m/>
    <m/>
    <n v="0.57146157427041255"/>
    <n v="113502246"/>
    <n v="75502246"/>
    <n v="38000000"/>
  </r>
  <r>
    <s v="Marc Forster"/>
    <n v="113"/>
    <n v="40137776"/>
    <s v="Comedy|Drama|Fantasy|Romance"/>
    <x v="3164"/>
    <s v="http://www.imdb.com/title/tt0420223/?ref_=fn_tt_tt_1"/>
    <s v="English"/>
    <s v="USA"/>
    <n v="38000000"/>
    <n v="2006"/>
    <n v="7.6"/>
    <s v="Comedy"/>
    <s v="Drama"/>
    <s v="Fantasy"/>
    <s v="Romance"/>
    <n v="0.57183585700668027"/>
    <n v="40137776"/>
    <n v="2137776"/>
    <n v="38000000"/>
  </r>
  <r>
    <s v="Kar-Wai Wong"/>
    <n v="122"/>
    <n v="6594136"/>
    <s v="Action|Biography|Drama"/>
    <x v="3165"/>
    <s v="http://www.imdb.com/title/tt1462900/?ref_=fn_tt_tt_1"/>
    <s v="Mandarin"/>
    <s v="Hong Kong"/>
    <n v="38600000"/>
    <n v="2013"/>
    <n v="6.5"/>
    <s v="Action"/>
    <s v="Biography"/>
    <s v="Drama"/>
    <m/>
    <n v="0.57166774001454856"/>
    <n v="6594136"/>
    <n v="-32005864"/>
    <n v="38600000"/>
  </r>
  <r>
    <s v="Robert Schwentke"/>
    <n v="107"/>
    <n v="63411478"/>
    <s v="Drama|Fantasy|Romance|Sci-Fi"/>
    <x v="3166"/>
    <s v="http://www.imdb.com/title/tt0452694/?ref_=fn_tt_tt_1"/>
    <s v="English"/>
    <s v="USA"/>
    <n v="39000000"/>
    <n v="2009"/>
    <n v="7.1"/>
    <s v="Drama"/>
    <s v="Fantasy"/>
    <s v="Romance"/>
    <s v="Sci-Fi"/>
    <n v="0.57135439042148195"/>
    <n v="63411478"/>
    <n v="24411478"/>
    <n v="39000000"/>
  </r>
  <r>
    <s v="Tim Burton"/>
    <n v="87"/>
    <n v="35287788"/>
    <s v="Animation|Comedy|Family|Horror|Sci-Fi"/>
    <x v="3167"/>
    <s v="http://www.imdb.com/title/tt1142977/?ref_=fn_tt_tt_1"/>
    <s v="English"/>
    <s v="USA"/>
    <n v="39000000"/>
    <n v="2012"/>
    <n v="7"/>
    <s v="Animation"/>
    <s v="Comedy"/>
    <s v="Family"/>
    <s v="Horror"/>
    <n v="0.57132223342636146"/>
    <n v="35287788"/>
    <n v="-3712212"/>
    <n v="39000000"/>
  </r>
  <r>
    <s v="Charles S. Dutton"/>
    <n v="110"/>
    <n v="5881504"/>
    <s v="Biography|Drama|Romance|Sport"/>
    <x v="3168"/>
    <s v="http://www.imdb.com/title/tt0312329/?ref_=fn_tt_tt_1"/>
    <s v="English"/>
    <s v="USA"/>
    <n v="39000000"/>
    <n v="2004"/>
    <n v="5.3"/>
    <s v="Biography"/>
    <s v="Drama"/>
    <s v="Romance"/>
    <s v="Sport"/>
    <n v="0.57112929780872534"/>
    <n v="5881504"/>
    <n v="-33118496"/>
    <n v="39000000"/>
  </r>
  <r>
    <s v="Richard Lester"/>
    <n v="125"/>
    <n v="60000000"/>
    <s v="Action|Comedy|Sci-Fi"/>
    <x v="3169"/>
    <s v="http://www.imdb.com/title/tt0086393/?ref_=fn_tt_tt_1"/>
    <s v="English"/>
    <s v="UK"/>
    <n v="39000000"/>
    <n v="1983"/>
    <n v="4.9000000000000004"/>
    <s v="Action"/>
    <s v="Comedy"/>
    <s v="Sci-Fi"/>
    <m/>
    <n v="0.57081443859191905"/>
    <n v="60000000"/>
    <n v="21000000"/>
    <n v="39000000"/>
  </r>
  <r>
    <s v="Jonathan Lynn"/>
    <n v="93"/>
    <n v="30400000"/>
    <s v="Comedy"/>
    <x v="3170"/>
    <s v="http://www.imdb.com/title/tt0117608/?ref_=fn_tt_tt_1"/>
    <s v="English"/>
    <s v="USA"/>
    <n v="39000000"/>
    <n v="1996"/>
    <n v="5.7"/>
    <s v="Comedy"/>
    <m/>
    <m/>
    <m/>
    <n v="0.5707595963452905"/>
    <n v="30400000"/>
    <n v="-8600000"/>
    <n v="39000000"/>
  </r>
  <r>
    <s v="Joon-ho Bong"/>
    <n v="126"/>
    <n v="4563029"/>
    <s v="Action|Drama|Sci-Fi|Thriller"/>
    <x v="3171"/>
    <s v="http://www.imdb.com/title/tt1706620/?ref_=fn_tt_tt_1"/>
    <s v="English"/>
    <s v="South Korea"/>
    <n v="39200000"/>
    <n v="2013"/>
    <n v="7"/>
    <s v="Action"/>
    <s v="Drama"/>
    <s v="Sci-Fi"/>
    <s v="Thriller"/>
    <n v="0.57054155381482319"/>
    <n v="4563029"/>
    <n v="-34636971"/>
    <n v="39200000"/>
  </r>
  <r>
    <s v="Jacques Perrin"/>
    <n v="104"/>
    <n v="19406406"/>
    <s v="Documentary|Drama"/>
    <x v="3172"/>
    <s v="http://www.imdb.com/title/tt0765128/?ref_=fn_tt_tt_1"/>
    <s v="French"/>
    <s v="France"/>
    <n v="40000000"/>
    <n v="2009"/>
    <n v="7.8"/>
    <s v="Documentary"/>
    <s v="Drama"/>
    <m/>
    <m/>
    <n v="0.57022167816080771"/>
    <n v="19406406"/>
    <n v="-20593594"/>
    <n v="40000000"/>
  </r>
  <r>
    <s v="Peter Hyams"/>
    <n v="110"/>
    <n v="33927476"/>
    <s v="Horror|Mystery|Sci-Fi|Thriller"/>
    <x v="3173"/>
    <s v="http://www.imdb.com/title/tt0120004/?ref_=fn_tt_tt_1"/>
    <s v="English"/>
    <s v="UK"/>
    <n v="40000000"/>
    <n v="1997"/>
    <n v="5.7"/>
    <s v="Horror"/>
    <s v="Mystery"/>
    <s v="Sci-Fi"/>
    <s v="Thriller"/>
    <n v="0.56995923122798564"/>
    <n v="33927476"/>
    <n v="-6072524"/>
    <n v="40000000"/>
  </r>
  <r>
    <s v="Kathryn Bigelow"/>
    <n v="157"/>
    <n v="95720716"/>
    <s v="Drama|History|Thriller"/>
    <x v="3174"/>
    <s v="http://www.imdb.com/title/tt1790885/?ref_=fn_tt_tt_1"/>
    <s v="English"/>
    <s v="USA"/>
    <n v="40000000"/>
    <n v="2012"/>
    <n v="7.4"/>
    <s v="Drama"/>
    <s v="History"/>
    <s v="Thriller"/>
    <m/>
    <n v="0.56975868123072704"/>
    <n v="95720716"/>
    <n v="55720716"/>
    <n v="40000000"/>
  </r>
  <r>
    <s v="Beeban Kidron"/>
    <n v="108"/>
    <n v="40203020"/>
    <s v="Comedy|Drama|Romance"/>
    <x v="3175"/>
    <s v="http://www.imdb.com/title/tt0317198/?ref_=fn_tt_tt_1"/>
    <s v="English"/>
    <s v="UK"/>
    <n v="40000000"/>
    <n v="2004"/>
    <n v="5.9"/>
    <s v="Comedy"/>
    <s v="Drama"/>
    <s v="Romance"/>
    <m/>
    <n v="0.56995547440966776"/>
    <n v="40203020"/>
    <n v="203020"/>
    <n v="40000000"/>
  </r>
  <r>
    <s v="James McTeigue"/>
    <n v="99"/>
    <n v="38105077"/>
    <s v="Action|Crime|Thriller"/>
    <x v="3176"/>
    <s v="http://www.imdb.com/title/tt1186367/?ref_=fn_tt_tt_1"/>
    <s v="English"/>
    <s v="USA"/>
    <n v="40000000"/>
    <n v="2009"/>
    <n v="6.4"/>
    <s v="Action"/>
    <s v="Crime"/>
    <s v="Thriller"/>
    <m/>
    <n v="0.5697851759747169"/>
    <n v="38105077"/>
    <n v="-1894923"/>
    <n v="40000000"/>
  </r>
  <r>
    <s v="Andrew Bergman"/>
    <n v="117"/>
    <n v="32800000"/>
    <s v="Comedy|Crime|Drama|Thriller"/>
    <x v="3177"/>
    <s v="http://www.imdb.com/title/tt0117765/?ref_=fn_tt_tt_1"/>
    <s v="English"/>
    <s v="USA"/>
    <n v="40000000"/>
    <n v="1996"/>
    <n v="4.3"/>
    <s v="Comedy"/>
    <s v="Crime"/>
    <s v="Drama"/>
    <s v="Thriller"/>
    <n v="0.56960390420810836"/>
    <n v="32800000"/>
    <n v="-7200000"/>
    <n v="40000000"/>
  </r>
  <r>
    <s v="Andrew Niccol"/>
    <n v="125"/>
    <n v="26616999"/>
    <s v="Action|Adventure|Romance|Sci-Fi|Thriller"/>
    <x v="3178"/>
    <s v="http://www.imdb.com/title/tt1517260/?ref_=fn_tt_tt_1"/>
    <s v="English"/>
    <s v="USA"/>
    <n v="40000000"/>
    <n v="2013"/>
    <n v="5.9"/>
    <s v="Action"/>
    <s v="Adventure"/>
    <s v="Romance"/>
    <s v="Sci-Fi"/>
    <n v="0.56939653602569107"/>
    <n v="26616999"/>
    <n v="-13383001"/>
    <n v="40000000"/>
  </r>
  <r>
    <s v="Stephen Herek"/>
    <n v="100"/>
    <n v="19118247"/>
    <s v="Action|Comedy"/>
    <x v="3179"/>
    <s v="http://www.imdb.com/title/tt0331933/?ref_=fn_tt_tt_1"/>
    <s v="English"/>
    <s v="USA"/>
    <n v="40000000"/>
    <n v="2005"/>
    <n v="5.4"/>
    <s v="Action"/>
    <s v="Comedy"/>
    <m/>
    <m/>
    <n v="0.56916066148886335"/>
    <n v="19118247"/>
    <n v="-20881753"/>
    <n v="40000000"/>
  </r>
  <r>
    <s v="Renny Harlin"/>
    <n v="104"/>
    <n v="21413502"/>
    <s v="Action|Adventure|Comedy|Crime|Music|Mystery"/>
    <x v="3180"/>
    <s v="http://www.imdb.com/title/tt0098987/?ref_=fn_tt_tt_1"/>
    <s v="English"/>
    <s v="USA"/>
    <n v="40000000"/>
    <n v="1990"/>
    <n v="6.3"/>
    <s v="Action"/>
    <s v="Adventure"/>
    <s v="Comedy"/>
    <s v="Crime"/>
    <n v="0.56889301492343103"/>
    <n v="21413502"/>
    <n v="-18586498"/>
    <n v="40000000"/>
  </r>
  <r>
    <s v="Garry Marshall"/>
    <n v="113"/>
    <n v="95149435"/>
    <s v="Comedy|Family|Romance"/>
    <x v="3181"/>
    <s v="http://www.imdb.com/title/tt0368933/?ref_=fn_tt_tt_1"/>
    <s v="English"/>
    <s v="USA"/>
    <n v="40000000"/>
    <n v="2004"/>
    <n v="5.7"/>
    <s v="Comedy"/>
    <s v="Family"/>
    <s v="Romance"/>
    <m/>
    <n v="0.56863381656895273"/>
    <n v="95149435"/>
    <n v="55149435"/>
    <n v="40000000"/>
  </r>
  <r>
    <s v="Frank Coraci"/>
    <n v="117"/>
    <n v="46280507"/>
    <s v="Comedy|Romance"/>
    <x v="3182"/>
    <s v="http://www.imdb.com/title/tt1086772/?ref_=fn_tt_tt_1"/>
    <s v="English"/>
    <s v="USA"/>
    <n v="40000000"/>
    <n v="2014"/>
    <n v="6.5"/>
    <s v="Comedy"/>
    <s v="Romance"/>
    <m/>
    <m/>
    <n v="0.56882609459532185"/>
    <n v="46280507"/>
    <n v="6280507"/>
    <n v="40000000"/>
  </r>
  <r>
    <s v="David Lynch"/>
    <n v="177"/>
    <n v="27400000"/>
    <s v="Action|Adventure|Sci-Fi"/>
    <x v="3183"/>
    <s v="http://www.imdb.com/title/tt0087182/?ref_=fn_tt_tt_1"/>
    <s v="English"/>
    <s v="USA"/>
    <n v="40000000"/>
    <n v="1984"/>
    <n v="6.6"/>
    <s v="Action"/>
    <s v="Adventure"/>
    <s v="Sci-Fi"/>
    <m/>
    <n v="0.56868501269461802"/>
    <n v="27400000"/>
    <n v="-12600000"/>
    <n v="40000000"/>
  </r>
  <r>
    <s v="Danny Pang"/>
    <n v="99"/>
    <n v="15279680"/>
    <s v="Action|Crime|Thriller"/>
    <x v="3184"/>
    <s v="http://www.imdb.com/title/tt0814022/?ref_=fn_tt_tt_1"/>
    <s v="English"/>
    <s v="USA"/>
    <n v="40000000"/>
    <n v="2008"/>
    <n v="5.4"/>
    <s v="Action"/>
    <s v="Crime"/>
    <s v="Thriller"/>
    <m/>
    <n v="0.56844996767468536"/>
    <n v="15279680"/>
    <n v="-24720320"/>
    <n v="40000000"/>
  </r>
  <r>
    <s v="Barry Sonnenfeld"/>
    <n v="74"/>
    <n v="7262288"/>
    <s v="Comedy|Crime|Thriller"/>
    <x v="3185"/>
    <s v="http://www.imdb.com/title/tt0246464/?ref_=fn_tt_tt_1"/>
    <s v="English"/>
    <s v="USA"/>
    <n v="40000000"/>
    <n v="2002"/>
    <n v="6.5"/>
    <s v="Comedy"/>
    <s v="Crime"/>
    <s v="Thriller"/>
    <m/>
    <n v="0.56816450571053478"/>
    <n v="7262288"/>
    <n v="-32737712"/>
    <n v="40000000"/>
  </r>
  <r>
    <s v="Andy Tennant"/>
    <n v="110"/>
    <n v="67061228"/>
    <s v="Action|Comedy|Romance"/>
    <x v="3186"/>
    <s v="http://www.imdb.com/title/tt1038919/?ref_=fn_tt_tt_1"/>
    <s v="English"/>
    <s v="USA"/>
    <n v="40000000"/>
    <n v="2010"/>
    <n v="5.5"/>
    <s v="Action"/>
    <s v="Comedy"/>
    <s v="Romance"/>
    <m/>
    <n v="0.56784969795970908"/>
    <n v="67061228"/>
    <n v="27061228"/>
    <n v="40000000"/>
  </r>
  <r>
    <s v="Paul McGuigan"/>
    <n v="110"/>
    <n v="5773519"/>
    <s v="Drama|Horror|Sci-Fi|Thriller"/>
    <x v="3187"/>
    <s v="http://www.imdb.com/title/tt1976009/?ref_=fn_tt_tt_1"/>
    <s v="English"/>
    <s v="USA"/>
    <n v="40000000"/>
    <n v="2015"/>
    <n v="6"/>
    <s v="Drama"/>
    <s v="Horror"/>
    <s v="Sci-Fi"/>
    <s v="Thriller"/>
    <n v="0.56783299699164269"/>
    <n v="5773519"/>
    <n v="-34226481"/>
    <n v="40000000"/>
  </r>
  <r>
    <s v="Simon West"/>
    <n v="93"/>
    <n v="29113588"/>
    <s v="Action|Crime|Thriller"/>
    <x v="3188"/>
    <s v="http://www.imdb.com/title/tt0472399/?ref_=fn_tt_tt_1"/>
    <s v="English"/>
    <s v="USA"/>
    <n v="40000000"/>
    <n v="2011"/>
    <n v="6.6"/>
    <s v="Action"/>
    <s v="Crime"/>
    <s v="Thriller"/>
    <m/>
    <n v="0.56751180290777437"/>
    <n v="29113588"/>
    <n v="-10886412"/>
    <n v="40000000"/>
  </r>
  <r>
    <s v="Reginald Hudlin"/>
    <n v="117"/>
    <n v="70100000"/>
    <s v="Comedy|Drama|Romance"/>
    <x v="3189"/>
    <s v="http://www.imdb.com/title/tt0103859/?ref_=fn_tt_tt_1"/>
    <s v="English"/>
    <s v="USA"/>
    <n v="40000000"/>
    <n v="1992"/>
    <n v="5.4"/>
    <s v="Comedy"/>
    <s v="Drama"/>
    <s v="Romance"/>
    <m/>
    <n v="0.56728115491170794"/>
    <n v="70100000"/>
    <n v="30100000"/>
    <n v="40000000"/>
  </r>
  <r>
    <s v="Julie Anne Robinson"/>
    <n v="91"/>
    <n v="26404753"/>
    <s v="Action|Comedy|Crime|Romance|Thriller"/>
    <x v="3190"/>
    <s v="http://www.imdb.com/title/tt1598828/?ref_=fn_tt_tt_1"/>
    <s v="English"/>
    <s v="USA"/>
    <n v="40000000"/>
    <n v="2012"/>
    <n v="5.3"/>
    <s v="Action"/>
    <s v="Comedy"/>
    <s v="Crime"/>
    <s v="Romance"/>
    <n v="0.56728423046523047"/>
    <n v="26404753"/>
    <n v="-13595247"/>
    <n v="40000000"/>
  </r>
  <r>
    <s v="M. Night Shyamalan"/>
    <n v="107"/>
    <n v="293501675"/>
    <s v="Drama|Mystery|Thriller"/>
    <x v="3191"/>
    <s v="http://www.imdb.com/title/tt0167404/?ref_=fn_tt_tt_1"/>
    <s v="English"/>
    <s v="USA"/>
    <n v="40000000"/>
    <n v="1999"/>
    <n v="8.1"/>
    <s v="Drama"/>
    <s v="Mystery"/>
    <s v="Thriller"/>
    <m/>
    <n v="0.56704044458246217"/>
    <n v="293501675"/>
    <n v="253501675"/>
    <n v="40000000"/>
  </r>
  <r>
    <s v="David O. Russell"/>
    <n v="138"/>
    <n v="150117807"/>
    <s v="Crime|Drama"/>
    <x v="3192"/>
    <s v="http://www.imdb.com/title/tt1800241/?ref_=fn_tt_tt_1"/>
    <s v="English"/>
    <s v="USA"/>
    <n v="40000000"/>
    <n v="2013"/>
    <n v="7.3"/>
    <s v="Crime"/>
    <s v="Drama"/>
    <m/>
    <m/>
    <n v="0.56997304080761046"/>
    <n v="150117807"/>
    <n v="110117807"/>
    <n v="40000000"/>
  </r>
  <r>
    <s v="Anne Fletcher"/>
    <n v="108"/>
    <n v="163947053"/>
    <s v="Comedy|Drama|Romance"/>
    <x v="3193"/>
    <s v="http://www.imdb.com/title/tt1041829/?ref_=fn_tt_tt_1"/>
    <s v="English"/>
    <s v="USA"/>
    <n v="40000000"/>
    <n v="2009"/>
    <n v="6.7"/>
    <s v="Comedy"/>
    <s v="Drama"/>
    <s v="Romance"/>
    <m/>
    <n v="0.57070944526586853"/>
    <n v="163947053"/>
    <n v="123947053"/>
    <n v="40000000"/>
  </r>
  <r>
    <s v="Robert Zemeckis"/>
    <n v="108"/>
    <n v="118500000"/>
    <s v="Adventure|Comedy|Sci-Fi"/>
    <x v="3194"/>
    <s v="http://www.imdb.com/title/tt0096874/?ref_=fn_tt_tt_1"/>
    <s v="English"/>
    <s v="USA"/>
    <n v="40000000"/>
    <n v="1989"/>
    <n v="7.8"/>
    <s v="Adventure"/>
    <s v="Comedy"/>
    <s v="Sci-Fi"/>
    <m/>
    <n v="0.57161098496041973"/>
    <n v="118500000"/>
    <n v="78500000"/>
    <n v="40000000"/>
  </r>
  <r>
    <s v="Luc Besson"/>
    <n v="89"/>
    <n v="126546825"/>
    <s v="Action|Sci-Fi|Thriller"/>
    <x v="3195"/>
    <s v="http://www.imdb.com/title/tt2872732/?ref_=fn_tt_tt_1"/>
    <s v="English"/>
    <s v="France"/>
    <n v="40000000"/>
    <n v="2014"/>
    <n v="6.4"/>
    <s v="Action"/>
    <s v="Sci-Fi"/>
    <s v="Thriller"/>
    <m/>
    <n v="0.57201842399031055"/>
    <n v="126546825"/>
    <n v="86546825"/>
    <n v="40000000"/>
  </r>
  <r>
    <s v="Sam Taylor-Johnson"/>
    <n v="129"/>
    <n v="166147885"/>
    <s v="Drama|Romance"/>
    <x v="3196"/>
    <s v="http://www.imdb.com/title/tt2322441/?ref_=fn_tt_tt_1"/>
    <s v="English"/>
    <s v="USA"/>
    <n v="40000000"/>
    <n v="2015"/>
    <n v="4.0999999999999996"/>
    <s v="Drama"/>
    <s v="Romance"/>
    <m/>
    <m/>
    <n v="0.57250643467657891"/>
    <n v="166147885"/>
    <n v="126147885"/>
    <n v="40000000"/>
  </r>
  <r>
    <s v="Joel Schumacher"/>
    <n v="149"/>
    <n v="108706165"/>
    <s v="Crime|Drama|Thriller"/>
    <x v="3197"/>
    <s v="http://www.imdb.com/title/tt0117913/?ref_=fn_tt_tt_1"/>
    <s v="English"/>
    <s v="USA"/>
    <n v="40000000"/>
    <n v="1996"/>
    <n v="7.4"/>
    <s v="Crime"/>
    <s v="Drama"/>
    <s v="Thriller"/>
    <m/>
    <n v="0.57344099620110667"/>
    <n v="108706165"/>
    <n v="68706165"/>
    <n v="40000000"/>
  </r>
  <r>
    <s v="Shawn Levy"/>
    <n v="94"/>
    <n v="138614544"/>
    <s v="Comedy|Family"/>
    <x v="3198"/>
    <s v="http://www.imdb.com/title/tt0349205/?ref_=fn_tt_tt_1"/>
    <s v="English"/>
    <s v="USA"/>
    <n v="40000000"/>
    <n v="2003"/>
    <n v="5.8"/>
    <s v="Comedy"/>
    <s v="Family"/>
    <m/>
    <m/>
    <n v="0.5737601238336516"/>
    <n v="138614544"/>
    <n v="98614544"/>
    <n v="40000000"/>
  </r>
  <r>
    <s v="Peter Berg"/>
    <n v="121"/>
    <n v="125069696"/>
    <s v="Action|Biography|Drama|Thriller|War"/>
    <x v="3199"/>
    <s v="http://www.imdb.com/title/tt1091191/?ref_=fn_tt_tt_1"/>
    <s v="English"/>
    <s v="USA"/>
    <n v="40000000"/>
    <n v="2013"/>
    <n v="7.6"/>
    <s v="Action"/>
    <s v="Biography"/>
    <s v="Drama"/>
    <s v="Thriller"/>
    <n v="0.57437890065646269"/>
    <n v="125069696"/>
    <n v="85069696"/>
    <n v="40000000"/>
  </r>
  <r>
    <s v="Penny Marshall"/>
    <n v="128"/>
    <n v="107458785"/>
    <s v="Comedy|Drama|Sport"/>
    <x v="3200"/>
    <s v="http://www.imdb.com/title/tt0104694/?ref_=fn_tt_tt_1"/>
    <s v="English"/>
    <s v="USA"/>
    <n v="40000000"/>
    <n v="1992"/>
    <n v="7.2"/>
    <s v="Comedy"/>
    <s v="Drama"/>
    <s v="Sport"/>
    <m/>
    <n v="0.57485747192930969"/>
    <n v="107458785"/>
    <n v="67458785"/>
    <n v="40000000"/>
  </r>
  <r>
    <s v="James Wan"/>
    <n v="134"/>
    <n v="102310175"/>
    <s v="Horror|Mystery|Thriller"/>
    <x v="3201"/>
    <s v="http://www.imdb.com/title/tt3065204/?ref_=fn_tt_tt_1"/>
    <s v="English"/>
    <s v="USA"/>
    <n v="40000000"/>
    <n v="2016"/>
    <n v="7.8"/>
    <s v="Horror"/>
    <s v="Mystery"/>
    <s v="Thriller"/>
    <m/>
    <n v="0.57516822353420838"/>
    <n v="102310175"/>
    <n v="62310175"/>
    <n v="40000000"/>
  </r>
  <r>
    <s v="David Fincher"/>
    <n v="120"/>
    <n v="96917897"/>
    <s v="Biography|Drama"/>
    <x v="3202"/>
    <s v="http://www.imdb.com/title/tt1285016/?ref_=fn_tt_tt_1"/>
    <s v="English"/>
    <s v="USA"/>
    <n v="40000000"/>
    <n v="2010"/>
    <n v="7.7"/>
    <s v="Biography"/>
    <s v="Drama"/>
    <m/>
    <m/>
    <n v="0.57543363291515126"/>
    <n v="96917897"/>
    <n v="56917897"/>
    <n v="40000000"/>
  </r>
  <r>
    <s v="Ken Kwapis"/>
    <n v="129"/>
    <n v="93952276"/>
    <s v="Comedy|Drama|Romance"/>
    <x v="3203"/>
    <s v="http://www.imdb.com/title/tt1001508/?ref_=fn_tt_tt_1"/>
    <s v="English"/>
    <s v="USA"/>
    <n v="40000000"/>
    <n v="2009"/>
    <n v="6.4"/>
    <s v="Comedy"/>
    <s v="Drama"/>
    <s v="Romance"/>
    <m/>
    <n v="0.57565296546901012"/>
    <n v="93952276"/>
    <n v="53952276"/>
    <n v="40000000"/>
  </r>
  <r>
    <s v="Wes Craven"/>
    <n v="116"/>
    <n v="89138076"/>
    <s v="Horror|Mystery"/>
    <x v="3204"/>
    <s v="http://www.imdb.com/title/tt0134084/?ref_=fn_tt_tt_1"/>
    <s v="English"/>
    <s v="USA"/>
    <n v="40000000"/>
    <n v="2000"/>
    <n v="5.5"/>
    <s v="Horror"/>
    <s v="Mystery"/>
    <m/>
    <m/>
    <n v="0.57584783883534729"/>
    <n v="89138076"/>
    <n v="49138076"/>
    <n v="40000000"/>
  </r>
  <r>
    <s v="Robert Zemeckis"/>
    <n v="118"/>
    <n v="87666629"/>
    <s v="Adventure|Comedy|Sci-Fi|Western"/>
    <x v="3205"/>
    <s v="http://www.imdb.com/title/tt0099088/?ref_=fn_tt_tt_1"/>
    <s v="English"/>
    <s v="USA"/>
    <n v="40000000"/>
    <n v="1990"/>
    <n v="7.4"/>
    <s v="Adventure"/>
    <s v="Comedy"/>
    <s v="Sci-Fi"/>
    <s v="Western"/>
    <n v="0.57600359466988593"/>
    <n v="87666629"/>
    <n v="47666629"/>
    <n v="40000000"/>
  </r>
  <r>
    <s v="Etan Cohen"/>
    <n v="107"/>
    <n v="90353764"/>
    <s v="Comedy|Crime"/>
    <x v="3206"/>
    <s v="http://www.imdb.com/title/tt2561572/?ref_=fn_tt_tt_1"/>
    <s v="English"/>
    <s v="USA"/>
    <n v="40000000"/>
    <n v="2015"/>
    <n v="6"/>
    <s v="Comedy"/>
    <s v="Crime"/>
    <m/>
    <m/>
    <n v="0.57614792422205841"/>
    <n v="90353764"/>
    <n v="50353764"/>
    <n v="40000000"/>
  </r>
  <r>
    <s v="Francis Ford Coppola"/>
    <n v="155"/>
    <n v="82522790"/>
    <s v="Fantasy|Horror|Romance"/>
    <x v="3207"/>
    <s v="http://www.imdb.com/title/tt0103874/?ref_=fn_tt_tt_1"/>
    <s v="English"/>
    <s v="USA"/>
    <n v="40000000"/>
    <n v="1992"/>
    <n v="7.5"/>
    <s v="Fantasy"/>
    <s v="Horror"/>
    <s v="Romance"/>
    <m/>
    <n v="0.57631447267819658"/>
    <n v="82522790"/>
    <n v="42522790"/>
    <n v="40000000"/>
  </r>
  <r>
    <s v="Nora Ephron"/>
    <n v="123"/>
    <n v="94125426"/>
    <s v="Biography|Drama|Romance"/>
    <x v="3208"/>
    <s v="http://www.imdb.com/title/tt1135503/?ref_=fn_tt_tt_1"/>
    <s v="English"/>
    <s v="USA"/>
    <n v="40000000"/>
    <n v="2009"/>
    <n v="7"/>
    <s v="Biography"/>
    <s v="Drama"/>
    <s v="Romance"/>
    <m/>
    <n v="0.5764190336667776"/>
    <n v="94125426"/>
    <n v="54125426"/>
    <n v="40000000"/>
  </r>
  <r>
    <s v="Brian Helgeland"/>
    <n v="128"/>
    <n v="95001343"/>
    <s v="Biography|Drama|Sport"/>
    <x v="3209"/>
    <s v="http://www.imdb.com/title/tt0453562/?ref_=fn_tt_tt_1"/>
    <s v="English"/>
    <s v="USA"/>
    <n v="40000000"/>
    <n v="2013"/>
    <n v="7.5"/>
    <s v="Biography"/>
    <s v="Drama"/>
    <s v="Sport"/>
    <m/>
    <n v="0.57661781760071495"/>
    <n v="95001343"/>
    <n v="55001343"/>
    <n v="40000000"/>
  </r>
  <r>
    <s v="Anthony Minghella"/>
    <n v="139"/>
    <n v="81292135"/>
    <s v="Crime|Drama|Thriller"/>
    <x v="3210"/>
    <s v="http://www.imdb.com/title/tt0134119/?ref_=fn_tt_tt_1"/>
    <s v="English"/>
    <s v="USA"/>
    <n v="40000000"/>
    <n v="1999"/>
    <n v="7.3"/>
    <s v="Crime"/>
    <s v="Drama"/>
    <s v="Thriller"/>
    <m/>
    <n v="0.57682456195061094"/>
    <n v="81292135"/>
    <n v="41292135"/>
    <n v="40000000"/>
  </r>
  <r>
    <s v="Frank Marshall"/>
    <n v="120"/>
    <n v="81593527"/>
    <s v="Adventure|Drama|Family"/>
    <x v="3211"/>
    <s v="http://www.imdb.com/title/tt0397313/?ref_=fn_tt_tt_1"/>
    <s v="English"/>
    <s v="USA"/>
    <n v="40000000"/>
    <n v="2006"/>
    <n v="7.3"/>
    <s v="Adventure"/>
    <s v="Drama"/>
    <s v="Family"/>
    <m/>
    <n v="0.57692079745174552"/>
    <n v="81593527"/>
    <n v="41593527"/>
    <n v="40000000"/>
  </r>
  <r>
    <s v="Tim Story"/>
    <n v="102"/>
    <n v="90835030"/>
    <s v="Action|Comedy"/>
    <x v="3212"/>
    <s v="http://www.imdb.com/title/tt2869728/?ref_=fn_tt_tt_1"/>
    <s v="English"/>
    <s v="USA"/>
    <n v="40000000"/>
    <n v="2016"/>
    <n v="5.9"/>
    <s v="Action"/>
    <s v="Comedy"/>
    <m/>
    <m/>
    <n v="0.57701966960681328"/>
    <n v="90835030"/>
    <n v="50835030"/>
    <n v="40000000"/>
  </r>
  <r>
    <s v="Michael Mann"/>
    <n v="117"/>
    <n v="72455275"/>
    <s v="Action|Adventure|Drama|Romance|War"/>
    <x v="3213"/>
    <s v="http://www.imdb.com/title/tt0104691/?ref_=fn_tt_tt_1"/>
    <s v="English"/>
    <s v="USA"/>
    <n v="40000000"/>
    <n v="1992"/>
    <n v="7.8"/>
    <s v="Action"/>
    <s v="Adventure"/>
    <s v="Drama"/>
    <s v="Romance"/>
    <n v="0.5771928966410369"/>
    <n v="72455275"/>
    <n v="32455275"/>
    <n v="40000000"/>
  </r>
  <r>
    <s v="Taylor Hackford"/>
    <n v="178"/>
    <n v="75305995"/>
    <s v="Biography|Drama|Music"/>
    <x v="3214"/>
    <s v="http://www.imdb.com/title/tt0350258/?ref_=fn_tt_tt_1"/>
    <s v="English"/>
    <s v="USA"/>
    <n v="40000000"/>
    <n v="2004"/>
    <n v="7.7"/>
    <s v="Biography"/>
    <s v="Drama"/>
    <s v="Music"/>
    <m/>
    <n v="0.57722396145479182"/>
    <n v="75305995"/>
    <n v="35305995"/>
    <n v="40000000"/>
  </r>
  <r>
    <s v="Frank Miller"/>
    <n v="147"/>
    <n v="74098862"/>
    <s v="Crime|Thriller"/>
    <x v="3215"/>
    <s v="http://www.imdb.com/title/tt0401792/?ref_=fn_tt_tt_1"/>
    <s v="English"/>
    <s v="USA"/>
    <n v="40000000"/>
    <n v="2005"/>
    <n v="8.1"/>
    <s v="Crime"/>
    <s v="Thriller"/>
    <m/>
    <m/>
    <n v="0.57727606456667491"/>
    <n v="74098862"/>
    <n v="34098862"/>
    <n v="40000000"/>
  </r>
  <r>
    <s v="Pete Travis"/>
    <n v="90"/>
    <n v="72266306"/>
    <s v="Crime|Drama|Mystery|Thriller"/>
    <x v="3216"/>
    <s v="http://www.imdb.com/title/tt0443274/?ref_=fn_tt_tt_1"/>
    <s v="English"/>
    <s v="USA"/>
    <n v="40000000"/>
    <n v="2008"/>
    <n v="6.6"/>
    <s v="Crime"/>
    <s v="Drama"/>
    <s v="Mystery"/>
    <s v="Thriller"/>
    <n v="0.57731945190534562"/>
    <n v="72266306"/>
    <n v="32266306"/>
    <n v="40000000"/>
  </r>
  <r>
    <s v="John Hamburg"/>
    <n v="105"/>
    <n v="71347010"/>
    <s v="Comedy|Romance"/>
    <x v="3217"/>
    <s v="http://www.imdb.com/title/tt1155056/?ref_=fn_tt_tt_1"/>
    <s v="English"/>
    <s v="USA"/>
    <n v="40000000"/>
    <n v="2009"/>
    <n v="7.1"/>
    <s v="Comedy"/>
    <s v="Romance"/>
    <m/>
    <m/>
    <n v="0.57734962433364445"/>
    <n v="71347010"/>
    <n v="31347010"/>
    <n v="40000000"/>
  </r>
  <r>
    <s v="Bobby Farrelly"/>
    <n v="114"/>
    <n v="70836296"/>
    <s v="Comedy|Drama|Fantasy|Romance"/>
    <x v="3218"/>
    <s v="http://www.imdb.com/title/tt0256380/?ref_=fn_tt_tt_1"/>
    <s v="English"/>
    <s v="USA"/>
    <n v="40000000"/>
    <n v="2001"/>
    <n v="5.9"/>
    <s v="Comedy"/>
    <s v="Drama"/>
    <s v="Fantasy"/>
    <s v="Romance"/>
    <n v="0.57737328603670879"/>
    <n v="70836296"/>
    <n v="30836296"/>
    <n v="40000000"/>
  </r>
  <r>
    <s v="Oliver Stone"/>
    <n v="206"/>
    <n v="70405498"/>
    <s v="Drama|History|Thriller"/>
    <x v="3219"/>
    <s v="http://www.imdb.com/title/tt0102138/?ref_=fn_tt_tt_1"/>
    <s v="English"/>
    <s v="France"/>
    <n v="40000000"/>
    <n v="1991"/>
    <n v="8"/>
    <s v="Drama"/>
    <s v="History"/>
    <s v="Thriller"/>
    <m/>
    <n v="0.57739339439169923"/>
    <n v="70405498"/>
    <n v="30405498"/>
    <n v="40000000"/>
  </r>
  <r>
    <s v="John Whitesell"/>
    <n v="99"/>
    <n v="70163652"/>
    <s v="Comedy|Crime"/>
    <x v="3220"/>
    <s v="http://www.imdb.com/title/tt0421729/?ref_=fn_tt_tt_1"/>
    <s v="English"/>
    <s v="USA"/>
    <n v="40000000"/>
    <n v="2006"/>
    <n v="4.5999999999999996"/>
    <s v="Comedy"/>
    <s v="Crime"/>
    <m/>
    <m/>
    <n v="0.57741052409959281"/>
    <n v="70163652"/>
    <n v="30163652"/>
    <n v="40000000"/>
  </r>
  <r>
    <s v="Nick Cassavetes"/>
    <n v="109"/>
    <n v="83906114"/>
    <s v="Comedy|Romance"/>
    <x v="3221"/>
    <s v="http://www.imdb.com/title/tt2203939/?ref_=fn_tt_tt_1"/>
    <s v="English"/>
    <s v="USA"/>
    <n v="40000000"/>
    <n v="2014"/>
    <n v="6"/>
    <s v="Comedy"/>
    <s v="Romance"/>
    <m/>
    <m/>
    <n v="0.57742602877066318"/>
    <n v="83906114"/>
    <n v="43906114"/>
    <n v="40000000"/>
  </r>
  <r>
    <s v="David R. Ellis"/>
    <n v="82"/>
    <n v="66466372"/>
    <s v="Horror"/>
    <x v="3222"/>
    <s v="http://www.imdb.com/title/tt1144884/?ref_=fn_tt_tt_1"/>
    <s v="English"/>
    <s v="USA"/>
    <n v="40000000"/>
    <n v="2009"/>
    <n v="5.2"/>
    <s v="Horror"/>
    <m/>
    <m/>
    <m/>
    <n v="0.57754573111758267"/>
    <n v="66466372"/>
    <n v="26466372"/>
    <n v="40000000"/>
  </r>
  <r>
    <s v="Steven Spielberg"/>
    <n v="142"/>
    <n v="72306065"/>
    <s v="Drama|History|Thriller"/>
    <x v="3223"/>
    <s v="http://www.imdb.com/title/tt3682448/?ref_=fn_tt_tt_1"/>
    <s v="English"/>
    <s v="USA"/>
    <n v="40000000"/>
    <n v="2015"/>
    <n v="7.6"/>
    <s v="Drama"/>
    <s v="History"/>
    <s v="Thriller"/>
    <m/>
    <n v="0.57753537759893492"/>
    <n v="72306065"/>
    <n v="32306065"/>
    <n v="40000000"/>
  </r>
  <r>
    <s v="John Moore"/>
    <n v="106"/>
    <n v="59068786"/>
    <s v="Action|Drama|Thriller|War"/>
    <x v="3224"/>
    <s v="http://www.imdb.com/title/tt0159273/?ref_=fn_tt_tt_1"/>
    <s v="English"/>
    <s v="USA"/>
    <n v="40000000"/>
    <n v="2001"/>
    <n v="6.4"/>
    <s v="Action"/>
    <s v="Drama"/>
    <s v="Thriller"/>
    <s v="War"/>
    <n v="0.57756686332346097"/>
    <n v="59068786"/>
    <n v="19068786"/>
    <n v="40000000"/>
  </r>
  <r>
    <s v="Joe Dante"/>
    <n v="108"/>
    <n v="53955614"/>
    <s v="Action|Adventure|Comedy|Family|Sci-Fi"/>
    <x v="3225"/>
    <s v="http://www.imdb.com/title/tt0122718/?ref_=fn_tt_tt_1"/>
    <s v="English"/>
    <s v="USA"/>
    <n v="40000000"/>
    <n v="1998"/>
    <n v="6.1"/>
    <s v="Action"/>
    <s v="Adventure"/>
    <s v="Comedy"/>
    <s v="Family"/>
    <n v="0.57750641264440428"/>
    <n v="53955614"/>
    <n v="13955614"/>
    <n v="40000000"/>
  </r>
  <r>
    <s v="Mark A.Z. DippÃ©"/>
    <n v="98"/>
    <n v="54967359"/>
    <s v="Action|Horror"/>
    <x v="3226"/>
    <s v="http://www.imdb.com/title/tt0120177/?ref_=fn_tt_tt_1"/>
    <s v="English"/>
    <s v="USA"/>
    <n v="40000000"/>
    <n v="1997"/>
    <n v="5.2"/>
    <s v="Action"/>
    <s v="Horror"/>
    <m/>
    <m/>
    <n v="0.57741291757439617"/>
    <n v="54967359"/>
    <n v="14967359"/>
    <n v="40000000"/>
  </r>
  <r>
    <s v="Brad Furman"/>
    <n v="118"/>
    <n v="57981889"/>
    <s v="Crime|Drama|Thriller"/>
    <x v="3227"/>
    <s v="http://www.imdb.com/title/tt1189340/?ref_=fn_tt_tt_1"/>
    <s v="English"/>
    <s v="USA"/>
    <n v="40000000"/>
    <n v="2011"/>
    <n v="7.3"/>
    <s v="Crime"/>
    <s v="Drama"/>
    <s v="Thriller"/>
    <m/>
    <n v="0.57732563898495315"/>
    <n v="57981889"/>
    <n v="17981889"/>
    <n v="40000000"/>
  </r>
  <r>
    <s v="Christopher Nolan"/>
    <n v="130"/>
    <n v="53082743"/>
    <s v="Drama|Mystery|Sci-Fi|Thriller"/>
    <x v="3228"/>
    <s v="http://www.imdb.com/title/tt0482571/?ref_=fn_tt_tt_1"/>
    <s v="English"/>
    <s v="USA"/>
    <n v="40000000"/>
    <n v="2006"/>
    <n v="8.5"/>
    <s v="Drama"/>
    <s v="Mystery"/>
    <s v="Sci-Fi"/>
    <s v="Thriller"/>
    <n v="0.57725765864427725"/>
    <n v="53082743"/>
    <n v="13082743"/>
    <n v="40000000"/>
  </r>
  <r>
    <s v="Cal Brunker"/>
    <n v="89"/>
    <n v="57011847"/>
    <s v="Adventure|Animation|Comedy|Family|Sci-Fi"/>
    <x v="3229"/>
    <s v="http://www.imdb.com/title/tt0765446/?ref_=fn_tt_tt_1"/>
    <s v="English"/>
    <s v="USA"/>
    <n v="40000000"/>
    <n v="2013"/>
    <n v="5.9"/>
    <s v="Adventure"/>
    <s v="Animation"/>
    <s v="Comedy"/>
    <s v="Family"/>
    <n v="0.57715812742040151"/>
    <n v="57011847"/>
    <n v="17011847"/>
    <n v="40000000"/>
  </r>
  <r>
    <s v="Mel Gibson"/>
    <n v="139"/>
    <n v="50859889"/>
    <s v="Action|Adventure|Drama|Thriller"/>
    <x v="3230"/>
    <s v="http://www.imdb.com/title/tt0472043/?ref_=fn_tt_tt_1"/>
    <s v="Maya"/>
    <s v="USA"/>
    <n v="40000000"/>
    <n v="2006"/>
    <n v="7.8"/>
    <s v="Action"/>
    <s v="Adventure"/>
    <s v="Drama"/>
    <s v="Thriller"/>
    <n v="0.57708352069760849"/>
    <n v="50859889"/>
    <n v="10859889"/>
    <n v="40000000"/>
  </r>
  <r>
    <s v="NimrÃ³d Antal"/>
    <n v="107"/>
    <n v="52000688"/>
    <s v="Action|Adventure|Sci-Fi|Thriller"/>
    <x v="3231"/>
    <s v="http://www.imdb.com/title/tt1424381/?ref_=fn_tt_tt_1"/>
    <s v="English"/>
    <s v="USA"/>
    <n v="40000000"/>
    <n v="2010"/>
    <n v="6.4"/>
    <s v="Action"/>
    <s v="Adventure"/>
    <s v="Sci-Fi"/>
    <s v="Thriller"/>
    <n v="0.57696974967638337"/>
    <n v="52000688"/>
    <n v="12000688"/>
    <n v="40000000"/>
  </r>
  <r>
    <s v="Ivan Reitman"/>
    <n v="116"/>
    <n v="49851591"/>
    <s v="Comedy|Crime|Romance"/>
    <x v="3232"/>
    <s v="http://www.imdb.com/title/tt0091396/?ref_=fn_tt_tt_1"/>
    <s v="English"/>
    <s v="USA"/>
    <n v="40000000"/>
    <n v="1986"/>
    <n v="5.9"/>
    <s v="Comedy"/>
    <s v="Crime"/>
    <s v="Romance"/>
    <m/>
    <n v="0.57686280825927028"/>
    <n v="49851591"/>
    <n v="9851591"/>
    <n v="40000000"/>
  </r>
  <r>
    <s v="David Koepp"/>
    <n v="96"/>
    <n v="47781388"/>
    <s v="Mystery|Thriller"/>
    <x v="3233"/>
    <s v="http://www.imdb.com/title/tt0363988/?ref_=fn_tt_tt_1"/>
    <s v="English"/>
    <s v="USA"/>
    <n v="40000000"/>
    <n v="2004"/>
    <n v="6.6"/>
    <s v="Mystery"/>
    <s v="Thriller"/>
    <m/>
    <m/>
    <n v="0.5767423269481351"/>
    <n v="47781388"/>
    <n v="7781388"/>
    <n v="40000000"/>
  </r>
  <r>
    <s v="Alejandro Agresti"/>
    <n v="99"/>
    <n v="52320979"/>
    <s v="Drama|Fantasy|Romance"/>
    <x v="3234"/>
    <s v="http://www.imdb.com/title/tt0410297/?ref_=fn_tt_tt_1"/>
    <s v="English"/>
    <s v="USA"/>
    <n v="40000000"/>
    <n v="2006"/>
    <n v="6.8"/>
    <s v="Drama"/>
    <s v="Fantasy"/>
    <s v="Romance"/>
    <m/>
    <n v="0.57660898160864615"/>
    <n v="52320979"/>
    <n v="12320979"/>
    <n v="40000000"/>
  </r>
  <r>
    <s v="Paul Weiland"/>
    <n v="101"/>
    <n v="46012734"/>
    <s v="Comedy|Romance"/>
    <x v="3235"/>
    <s v="http://www.imdb.com/title/tt0866439/?ref_=fn_tt_tt_1"/>
    <s v="English"/>
    <s v="USA"/>
    <n v="40000000"/>
    <n v="2008"/>
    <n v="5.8"/>
    <s v="Comedy"/>
    <s v="Romance"/>
    <m/>
    <m/>
    <n v="0.57650328538895546"/>
    <n v="46012734"/>
    <n v="6012734"/>
    <n v="40000000"/>
  </r>
  <r>
    <s v="Clint Eastwood"/>
    <n v="134"/>
    <n v="47034272"/>
    <s v="Biography|Drama|Music|Musical"/>
    <x v="3236"/>
    <s v="http://www.imdb.com/title/tt1742044/?ref_=fn_tt_tt_1"/>
    <s v="English"/>
    <s v="USA"/>
    <n v="40000000"/>
    <n v="2014"/>
    <n v="6.9"/>
    <s v="Biography"/>
    <s v="Drama"/>
    <s v="Music"/>
    <s v="Musical"/>
    <n v="0.57635875449621532"/>
    <n v="47034272"/>
    <n v="7034272"/>
    <n v="40000000"/>
  </r>
  <r>
    <s v="Francis Ford Coppola"/>
    <n v="135"/>
    <n v="45856732"/>
    <s v="Crime|Drama|Thriller"/>
    <x v="3237"/>
    <s v="http://www.imdb.com/title/tt0119978/?ref_=fn_tt_tt_1"/>
    <s v="English"/>
    <s v="USA"/>
    <n v="40000000"/>
    <n v="1997"/>
    <n v="7.1"/>
    <s v="Crime"/>
    <s v="Drama"/>
    <s v="Thriller"/>
    <m/>
    <n v="0.57621997844789163"/>
    <n v="45856732"/>
    <n v="5856732"/>
    <n v="40000000"/>
  </r>
  <r>
    <s v="Mathieu Kassovitz"/>
    <n v="98"/>
    <n v="59588068"/>
    <s v="Horror|Mystery|Thriller"/>
    <x v="3238"/>
    <s v="http://www.imdb.com/title/tt0348836/?ref_=fn_tt_tt_1"/>
    <s v="English"/>
    <s v="USA"/>
    <n v="40000000"/>
    <n v="2003"/>
    <n v="5.8"/>
    <s v="Horror"/>
    <s v="Mystery"/>
    <s v="Thriller"/>
    <m/>
    <n v="0.57607382203270352"/>
    <n v="59588068"/>
    <n v="19588068"/>
    <n v="40000000"/>
  </r>
  <r>
    <s v="John McTiernan"/>
    <n v="106"/>
    <n v="45500797"/>
    <s v="Adventure|Drama|Romance"/>
    <x v="3239"/>
    <s v="http://www.imdb.com/title/tt0104839/?ref_=fn_tt_tt_1"/>
    <s v="English"/>
    <s v="USA"/>
    <n v="40000000"/>
    <n v="1992"/>
    <n v="6"/>
    <s v="Adventure"/>
    <s v="Drama"/>
    <s v="Romance"/>
    <m/>
    <n v="0.57601451418699501"/>
    <n v="45500797"/>
    <n v="5500797"/>
    <n v="40000000"/>
  </r>
  <r>
    <s v="Colin Strause"/>
    <n v="102"/>
    <n v="41797066"/>
    <s v="Action|Horror|Sci-Fi|Thriller"/>
    <x v="3240"/>
    <s v="http://www.imdb.com/title/tt0758730/?ref_=fn_tt_tt_1"/>
    <s v="English"/>
    <s v="USA"/>
    <n v="40000000"/>
    <n v="2007"/>
    <n v="4.7"/>
    <s v="Action"/>
    <s v="Horror"/>
    <s v="Sci-Fi"/>
    <s v="Thriller"/>
    <n v="0.57586565173649373"/>
    <n v="41797066"/>
    <n v="1797066"/>
    <n v="40000000"/>
  </r>
  <r>
    <s v="Donald Petrie"/>
    <n v="95"/>
    <n v="38087756"/>
    <s v="Comedy|Family"/>
    <x v="3241"/>
    <s v="http://www.imdb.com/title/tt0110989/?ref_=fn_tt_tt_1"/>
    <s v="English"/>
    <s v="USA"/>
    <n v="40000000"/>
    <n v="1994"/>
    <n v="5.2"/>
    <s v="Comedy"/>
    <s v="Family"/>
    <m/>
    <m/>
    <n v="0.57569474196466752"/>
    <n v="38087756"/>
    <n v="-1912244"/>
    <n v="40000000"/>
  </r>
  <r>
    <s v="Joan Chen"/>
    <n v="103"/>
    <n v="37752931"/>
    <s v="Drama|Romance"/>
    <x v="3242"/>
    <s v="http://www.imdb.com/title/tt0174480/?ref_=fn_tt_tt_1"/>
    <s v="English"/>
    <s v="USA"/>
    <n v="40000000"/>
    <n v="2000"/>
    <n v="5.5"/>
    <s v="Drama"/>
    <s v="Romance"/>
    <m/>
    <m/>
    <n v="0.57550242580717914"/>
    <n v="37752931"/>
    <n v="-2247069"/>
    <n v="40000000"/>
  </r>
  <r>
    <s v="Greg Mottola"/>
    <n v="109"/>
    <n v="37371385"/>
    <s v="Adventure|Comedy|Sci-Fi"/>
    <x v="3243"/>
    <s v="http://www.imdb.com/title/tt1092026/?ref_=fn_tt_tt_1"/>
    <s v="English"/>
    <s v="USA"/>
    <n v="40000000"/>
    <n v="2011"/>
    <n v="7"/>
    <s v="Adventure"/>
    <s v="Comedy"/>
    <s v="Sci-Fi"/>
    <m/>
    <n v="0.57530773773071509"/>
    <n v="37371385"/>
    <n v="-2628615"/>
    <n v="40000000"/>
  </r>
  <r>
    <s v="Anne Fletcher"/>
    <n v="95"/>
    <n v="37101011"/>
    <s v="Comedy|Drama"/>
    <x v="3244"/>
    <s v="http://www.imdb.com/title/tt1694020/?ref_=fn_tt_tt_1"/>
    <s v="English"/>
    <s v="USA"/>
    <n v="40000000"/>
    <n v="2012"/>
    <n v="5.8"/>
    <s v="Comedy"/>
    <s v="Drama"/>
    <m/>
    <m/>
    <n v="0.57511041400473906"/>
    <n v="37101011"/>
    <n v="-2898989"/>
    <n v="40000000"/>
  </r>
  <r>
    <s v="Wes Craven"/>
    <n v="111"/>
    <n v="38176892"/>
    <s v="Horror|Mystery"/>
    <x v="3245"/>
    <s v="http://www.imdb.com/title/tt1262416/?ref_=fn_tt_tt_1"/>
    <s v="English"/>
    <s v="USA"/>
    <n v="40000000"/>
    <n v="2011"/>
    <n v="6.2"/>
    <s v="Horror"/>
    <s v="Mystery"/>
    <m/>
    <m/>
    <n v="0.57491106284254379"/>
    <n v="38176892"/>
    <n v="-1823108"/>
    <n v="40000000"/>
  </r>
  <r>
    <s v="Joel Schumacher"/>
    <n v="123"/>
    <n v="36283504"/>
    <s v="Mystery|Thriller"/>
    <x v="3246"/>
    <s v="http://www.imdb.com/title/tt0134273/?ref_=fn_tt_tt_1"/>
    <s v="English"/>
    <s v="Germany"/>
    <n v="40000000"/>
    <n v="1999"/>
    <n v="6.5"/>
    <s v="Mystery"/>
    <s v="Thriller"/>
    <m/>
    <m/>
    <n v="0.57471715323642369"/>
    <n v="36283504"/>
    <n v="-3716496"/>
    <n v="40000000"/>
  </r>
  <r>
    <s v="Jake Kasdan"/>
    <n v="94"/>
    <n v="38543473"/>
    <s v="Comedy"/>
    <x v="3247"/>
    <s v="http://www.imdb.com/title/tt1956620/?ref_=fn_tt_tt_1"/>
    <s v="English"/>
    <s v="USA"/>
    <n v="40000000"/>
    <n v="2014"/>
    <n v="5.0999999999999996"/>
    <s v="Comedy"/>
    <m/>
    <m/>
    <m/>
    <n v="0.57451222005485103"/>
    <n v="38543473"/>
    <n v="-1456527"/>
    <n v="40000000"/>
  </r>
  <r>
    <s v="Steven Quale"/>
    <n v="92"/>
    <n v="42575718"/>
    <s v="Horror"/>
    <x v="3248"/>
    <s v="http://www.imdb.com/title/tt1622979/?ref_=fn_tt_tt_1"/>
    <s v="English"/>
    <s v="USA"/>
    <n v="40000000"/>
    <n v="2011"/>
    <n v="5.9"/>
    <s v="Horror"/>
    <m/>
    <m/>
    <m/>
    <n v="0.57431930716143498"/>
    <n v="42575718"/>
    <n v="2575718"/>
    <n v="40000000"/>
  </r>
  <r>
    <s v="Kelly Makin"/>
    <n v="102"/>
    <n v="33864342"/>
    <s v="Comedy|Crime|Romance"/>
    <x v="3249"/>
    <s v="http://www.imdb.com/title/tt0130121/?ref_=fn_tt_tt_1"/>
    <s v="English"/>
    <s v="UK"/>
    <n v="40000000"/>
    <n v="1999"/>
    <n v="5.8"/>
    <s v="Comedy"/>
    <s v="Crime"/>
    <s v="Romance"/>
    <m/>
    <n v="0.57414908610906579"/>
    <n v="33864342"/>
    <n v="-6135658"/>
    <n v="40000000"/>
  </r>
  <r>
    <s v="Mimi Leder"/>
    <n v="123"/>
    <n v="33508922"/>
    <s v="Drama"/>
    <x v="3250"/>
    <s v="http://www.imdb.com/title/tt0223897/?ref_=fn_tt_tt_1"/>
    <s v="English"/>
    <s v="USA"/>
    <n v="40000000"/>
    <n v="2000"/>
    <n v="7.2"/>
    <s v="Drama"/>
    <m/>
    <m/>
    <m/>
    <n v="0.57392935439951298"/>
    <n v="33508922"/>
    <n v="-6491078"/>
    <n v="40000000"/>
  </r>
  <r>
    <s v="Steven Brill"/>
    <n v="102"/>
    <n v="32853640"/>
    <s v="Comedy|Drama"/>
    <x v="3251"/>
    <s v="http://www.imdb.com/title/tt0817538/?ref_=fn_tt_tt_1"/>
    <s v="English"/>
    <s v="USA"/>
    <n v="40000000"/>
    <n v="2008"/>
    <n v="5.7"/>
    <s v="Comedy"/>
    <s v="Drama"/>
    <m/>
    <m/>
    <n v="0.5737070926550919"/>
    <n v="32853640"/>
    <n v="-7146360"/>
    <n v="40000000"/>
  </r>
  <r>
    <s v="Seth MacFarlane"/>
    <n v="136"/>
    <n v="42615685"/>
    <s v="Comedy|Western"/>
    <x v="3252"/>
    <s v="http://www.imdb.com/title/tt2557490/?ref_=fn_tt_tt_1"/>
    <s v="English"/>
    <s v="USA"/>
    <n v="40000000"/>
    <n v="2014"/>
    <n v="6.1"/>
    <s v="Comedy"/>
    <s v="Western"/>
    <m/>
    <m/>
    <n v="0.57348068875517144"/>
    <n v="42615685"/>
    <n v="2615685"/>
    <n v="40000000"/>
  </r>
  <r>
    <s v="Stephen Daldry"/>
    <n v="129"/>
    <n v="31836745"/>
    <s v="Adventure|Drama|Mystery"/>
    <x v="3253"/>
    <s v="http://www.imdb.com/title/tt0477302/?ref_=fn_tt_tt_1"/>
    <s v="English"/>
    <s v="USA"/>
    <n v="40000000"/>
    <n v="2011"/>
    <n v="6.9"/>
    <s v="Adventure"/>
    <s v="Drama"/>
    <s v="Mystery"/>
    <m/>
    <n v="0.57330865560131627"/>
    <n v="31836745"/>
    <n v="-8163255"/>
    <n v="40000000"/>
  </r>
  <r>
    <s v="Roger Michell"/>
    <n v="107"/>
    <n v="30993544"/>
    <s v="Comedy|Drama|Romance"/>
    <x v="3254"/>
    <s v="http://www.imdb.com/title/tt1126618/?ref_=fn_tt_tt_1"/>
    <s v="English"/>
    <s v="USA"/>
    <n v="40000000"/>
    <n v="2010"/>
    <n v="6.5"/>
    <s v="Comedy"/>
    <s v="Drama"/>
    <s v="Romance"/>
    <m/>
    <n v="0.57307563519519178"/>
    <n v="30993544"/>
    <n v="-9006456"/>
    <n v="40000000"/>
  </r>
  <r>
    <s v="Jim Sheridan"/>
    <n v="117"/>
    <n v="30981850"/>
    <s v="Biography|Crime|Drama|Music"/>
    <x v="3255"/>
    <s v="http://www.imdb.com/title/tt0430308/?ref_=fn_tt_tt_1"/>
    <s v="English"/>
    <s v="USA"/>
    <n v="40000000"/>
    <n v="2005"/>
    <n v="5"/>
    <s v="Biography"/>
    <s v="Crime"/>
    <s v="Drama"/>
    <s v="Music"/>
    <n v="0.5728374819234866"/>
    <n v="30981850"/>
    <n v="-9018150"/>
    <n v="40000000"/>
  </r>
  <r>
    <s v="Christian Duguay"/>
    <n v="116"/>
    <n v="30199105"/>
    <s v="Action|Adventure|Crime|Thriller"/>
    <x v="3256"/>
    <s v="http://www.imdb.com/title/tt0160009/?ref_=fn_tt_tt_1"/>
    <s v="English"/>
    <s v="USA"/>
    <n v="40000000"/>
    <n v="2000"/>
    <n v="5.7"/>
    <s v="Action"/>
    <s v="Adventure"/>
    <s v="Crime"/>
    <s v="Thriller"/>
    <n v="0.57259857928849789"/>
    <n v="30199105"/>
    <n v="-9800895"/>
    <n v="40000000"/>
  </r>
  <r>
    <s v="Chris Columbus"/>
    <n v="135"/>
    <n v="29077547"/>
    <s v="Drama|Musical|Romance"/>
    <x v="3257"/>
    <s v="http://www.imdb.com/title/tt0294870/?ref_=fn_tt_tt_1"/>
    <s v="English"/>
    <s v="USA"/>
    <n v="40000000"/>
    <n v="2005"/>
    <n v="7"/>
    <s v="Drama"/>
    <s v="Musical"/>
    <s v="Romance"/>
    <m/>
    <n v="0.57235486151849757"/>
    <n v="29077547"/>
    <n v="-10922453"/>
    <n v="40000000"/>
  </r>
  <r>
    <s v="Chuck Russell"/>
    <n v="107"/>
    <n v="29374178"/>
    <s v="Crime|Drama|Horror|Thriller"/>
    <x v="3258"/>
    <s v="http://www.imdb.com/title/tt0163983/?ref_=fn_tt_tt_1"/>
    <s v="English"/>
    <s v="USA"/>
    <n v="40000000"/>
    <n v="2000"/>
    <n v="5.0999999999999996"/>
    <s v="Crime"/>
    <s v="Drama"/>
    <s v="Horror"/>
    <s v="Thriller"/>
    <n v="0.57210457374085055"/>
    <n v="29374178"/>
    <n v="-10625822"/>
    <n v="40000000"/>
  </r>
  <r>
    <s v="Sam Weisman"/>
    <n v="90"/>
    <n v="28535768"/>
    <s v="Comedy"/>
    <x v="3259"/>
    <s v="http://www.imdb.com/title/tt0129280/?ref_=fn_tt_tt_1"/>
    <s v="English"/>
    <s v="USA"/>
    <n v="40000000"/>
    <n v="1999"/>
    <n v="5.3"/>
    <s v="Comedy"/>
    <m/>
    <m/>
    <m/>
    <n v="0.57185509591408756"/>
    <n v="28535768"/>
    <n v="-11464232"/>
    <n v="40000000"/>
  </r>
  <r>
    <s v="John Frankenheimer"/>
    <n v="99"/>
    <n v="27663982"/>
    <s v="Horror|Sci-Fi|Thriller"/>
    <x v="3260"/>
    <s v="http://www.imdb.com/title/tt0116654/?ref_=fn_tt_tt_1"/>
    <s v="English"/>
    <s v="USA"/>
    <n v="40000000"/>
    <n v="1996"/>
    <n v="4.4000000000000004"/>
    <s v="Horror"/>
    <s v="Sci-Fi"/>
    <s v="Thriller"/>
    <m/>
    <n v="0.57160051963187775"/>
    <n v="27663982"/>
    <n v="-12336018"/>
    <n v="40000000"/>
  </r>
  <r>
    <s v="Peter Hyams"/>
    <n v="104"/>
    <n v="27053815"/>
    <s v="Action|Adventure|Romance"/>
    <x v="3261"/>
    <s v="http://www.imdb.com/title/tt0246544/?ref_=fn_tt_tt_1"/>
    <s v="English"/>
    <s v="Germany"/>
    <n v="40000000"/>
    <n v="2001"/>
    <n v="4.7"/>
    <s v="Action"/>
    <s v="Adventure"/>
    <s v="Romance"/>
    <m/>
    <n v="0.57134068400705418"/>
    <n v="27053815"/>
    <n v="-12946185"/>
    <n v="40000000"/>
  </r>
  <r>
    <s v="Pat O'Connor"/>
    <n v="119"/>
    <n v="25178165"/>
    <s v="Drama|Romance"/>
    <x v="3262"/>
    <s v="http://www.imdb.com/title/tt0230838/?ref_=fn_tt_tt_1"/>
    <s v="English"/>
    <s v="USA"/>
    <n v="40000000"/>
    <n v="2001"/>
    <n v="6.7"/>
    <s v="Drama"/>
    <s v="Romance"/>
    <m/>
    <m/>
    <n v="0.57107693914098534"/>
    <n v="25178165"/>
    <n v="-14821835"/>
    <n v="40000000"/>
  </r>
  <r>
    <s v="Stephen Hopkins"/>
    <n v="99"/>
    <n v="25117498"/>
    <s v="Horror|Thriller"/>
    <x v="3263"/>
    <s v="http://www.imdb.com/title/tt0444682/?ref_=fn_tt_tt_1"/>
    <s v="English"/>
    <s v="USA"/>
    <n v="40000000"/>
    <n v="2007"/>
    <n v="5.7"/>
    <s v="Horror"/>
    <s v="Thriller"/>
    <m/>
    <m/>
    <n v="0.57080288220408071"/>
    <n v="25117498"/>
    <n v="-14882502"/>
    <n v="40000000"/>
  </r>
  <r>
    <s v="Penny Marshall"/>
    <n v="128"/>
    <n v="24332324"/>
    <s v="Comedy|Drama"/>
    <x v="3264"/>
    <s v="http://www.imdb.com/title/tt0110971/?ref_=fn_tt_tt_1"/>
    <s v="English"/>
    <s v="USA"/>
    <n v="40000000"/>
    <n v="1994"/>
    <n v="6.1"/>
    <s v="Comedy"/>
    <s v="Drama"/>
    <m/>
    <m/>
    <n v="0.57052768596034154"/>
    <n v="24332324"/>
    <n v="-15667676"/>
    <n v="40000000"/>
  </r>
  <r>
    <s v="Olivier Megaton"/>
    <n v="112"/>
    <n v="36665854"/>
    <s v="Action|Crime|Drama|Thriller"/>
    <x v="3265"/>
    <s v="http://www.imdb.com/title/tt1657507/?ref_=fn_tt_tt_1"/>
    <s v="English"/>
    <s v="France"/>
    <n v="40000000"/>
    <n v="2011"/>
    <n v="6.4"/>
    <s v="Action"/>
    <s v="Crime"/>
    <s v="Drama"/>
    <s v="Thriller"/>
    <n v="0.57024771088351733"/>
    <n v="36665854"/>
    <n v="-3334146"/>
    <n v="40000000"/>
  </r>
  <r>
    <s v="Frederik Du Chau"/>
    <n v="86"/>
    <n v="22717758"/>
    <s v="Adventure|Animation|Comedy|Drama|Family|Fantasy|Musical"/>
    <x v="3266"/>
    <s v="http://www.imdb.com/title/tt0120800/?ref_=fn_tt_tt_1"/>
    <s v="English"/>
    <s v="USA"/>
    <n v="40000000"/>
    <n v="1998"/>
    <n v="6.2"/>
    <s v="Adventure"/>
    <s v="Animation"/>
    <s v="Comedy"/>
    <s v="Drama"/>
    <n v="0.57003294778621028"/>
    <n v="22717758"/>
    <n v="-17282242"/>
    <n v="40000000"/>
  </r>
  <r>
    <s v="Joseph Kahn"/>
    <n v="84"/>
    <n v="21176322"/>
    <s v="Action|Comedy|Crime"/>
    <x v="3267"/>
    <s v="http://www.imdb.com/title/tt0329691/?ref_=fn_tt_tt_1"/>
    <s v="English"/>
    <s v="USA"/>
    <n v="40000000"/>
    <n v="2004"/>
    <n v="4"/>
    <s v="Action"/>
    <s v="Comedy"/>
    <s v="Crime"/>
    <m/>
    <n v="0.5697433549499995"/>
    <n v="21176322"/>
    <n v="-18823678"/>
    <n v="40000000"/>
  </r>
  <r>
    <s v="Harold Becker"/>
    <n v="111"/>
    <n v="20300000"/>
    <s v="Drama|Thriller"/>
    <x v="3268"/>
    <s v="http://www.imdb.com/title/tt0115907/?ref_=fn_tt_tt_1"/>
    <s v="English"/>
    <s v="USA"/>
    <n v="40000000"/>
    <n v="1996"/>
    <n v="6.2"/>
    <s v="Drama"/>
    <s v="Thriller"/>
    <m/>
    <m/>
    <n v="0.56944532201864106"/>
    <n v="20300000"/>
    <n v="-19700000"/>
    <n v="40000000"/>
  </r>
  <r>
    <s v="Sofia Coppola"/>
    <n v="123"/>
    <n v="15962471"/>
    <s v="Biography|Drama|History|Romance"/>
    <x v="3269"/>
    <s v="http://www.imdb.com/title/tt0422720/?ref_=fn_tt_tt_1"/>
    <s v="English"/>
    <s v="USA"/>
    <n v="40000000"/>
    <n v="2006"/>
    <n v="6.4"/>
    <s v="Biography"/>
    <s v="Drama"/>
    <s v="History"/>
    <s v="Romance"/>
    <n v="0.56914211622266841"/>
    <n v="15962471"/>
    <n v="-24037529"/>
    <n v="40000000"/>
  </r>
  <r>
    <s v="Barbet Schroeder"/>
    <n v="101"/>
    <n v="14942422"/>
    <s v="Action|Crime|Thriller"/>
    <x v="3270"/>
    <s v="http://www.imdb.com/title/tt0113552/?ref_=fn_tt_tt_1"/>
    <s v="English"/>
    <s v="USA"/>
    <n v="40000000"/>
    <n v="1995"/>
    <n v="5.9"/>
    <s v="Action"/>
    <s v="Crime"/>
    <s v="Thriller"/>
    <m/>
    <n v="0.56881758654081138"/>
    <n v="14942422"/>
    <n v="-25057578"/>
    <n v="40000000"/>
  </r>
  <r>
    <s v="Stephen Kay"/>
    <n v="102"/>
    <n v="14967182"/>
    <s v="Action|Crime|Drama|Thriller"/>
    <x v="3271"/>
    <s v="http://www.imdb.com/title/tt0208988/?ref_=fn_tt_tt_1"/>
    <s v="English"/>
    <s v="USA"/>
    <n v="40000000"/>
    <n v="2000"/>
    <n v="5.0999999999999996"/>
    <s v="Action"/>
    <s v="Crime"/>
    <s v="Drama"/>
    <s v="Thriller"/>
    <n v="0.56848735536947881"/>
    <n v="14967182"/>
    <n v="-25032818"/>
    <n v="40000000"/>
  </r>
  <r>
    <s v="Wes Anderson"/>
    <n v="87"/>
    <n v="20999103"/>
    <s v="Adventure|Animation|Comedy|Crime|Family"/>
    <x v="3272"/>
    <s v="http://www.imdb.com/title/tt0432283/?ref_=fn_tt_tt_1"/>
    <s v="English"/>
    <s v="USA"/>
    <n v="40000000"/>
    <n v="2009"/>
    <n v="7.8"/>
    <s v="Adventure"/>
    <s v="Animation"/>
    <s v="Comedy"/>
    <s v="Crime"/>
    <n v="0.56815615185968682"/>
    <n v="20999103"/>
    <n v="-19000897"/>
    <n v="40000000"/>
  </r>
  <r>
    <s v="Stephen Herek"/>
    <n v="103"/>
    <n v="14448589"/>
    <s v="Comedy|Romance"/>
    <x v="3273"/>
    <s v="http://www.imdb.com/title/tt0282687/?ref_=fn_tt_tt_1"/>
    <s v="English"/>
    <s v="USA"/>
    <n v="40000000"/>
    <n v="2002"/>
    <n v="5.8"/>
    <s v="Comedy"/>
    <s v="Romance"/>
    <m/>
    <m/>
    <n v="0.56785231768668087"/>
    <n v="14448589"/>
    <n v="-25551411"/>
    <n v="40000000"/>
  </r>
  <r>
    <s v="John Carpenter"/>
    <n v="99"/>
    <n v="14358033"/>
    <s v="Comedy|Romance|Sci-Fi|Thriller"/>
    <x v="3274"/>
    <s v="http://www.imdb.com/title/tt0104850/?ref_=fn_tt_tt_1"/>
    <s v="English"/>
    <s v="USA"/>
    <n v="40000000"/>
    <n v="1992"/>
    <n v="5.9"/>
    <s v="Comedy"/>
    <s v="Romance"/>
    <s v="Sci-Fi"/>
    <s v="Thriller"/>
    <n v="0.56751663907967009"/>
    <n v="14358033"/>
    <n v="-25641967"/>
    <n v="40000000"/>
  </r>
  <r>
    <s v="Ken Kwapis"/>
    <n v="107"/>
    <n v="20113965"/>
    <s v="Biography|Drama|Romance"/>
    <x v="3275"/>
    <s v="http://www.imdb.com/title/tt1430615/?ref_=fn_tt_tt_1"/>
    <s v="English"/>
    <s v="USA"/>
    <n v="40000000"/>
    <n v="2012"/>
    <n v="6.5"/>
    <s v="Biography"/>
    <s v="Drama"/>
    <s v="Romance"/>
    <m/>
    <n v="0.56717943863347664"/>
    <n v="20113965"/>
    <n v="-19886035"/>
    <n v="40000000"/>
  </r>
  <r>
    <s v="Ulu Grosbard"/>
    <n v="106"/>
    <n v="13376506"/>
    <s v="Drama"/>
    <x v="3276"/>
    <s v="http://www.imdb.com/title/tt0120646/?ref_=fn_tt_tt_1"/>
    <s v="English"/>
    <s v="USA"/>
    <n v="40000000"/>
    <n v="1999"/>
    <n v="6.3"/>
    <s v="Drama"/>
    <m/>
    <m/>
    <m/>
    <n v="0.56686821709796387"/>
    <n v="13376506"/>
    <n v="-26623494"/>
    <n v="40000000"/>
  </r>
  <r>
    <s v="Paul Weitz"/>
    <n v="109"/>
    <n v="13838130"/>
    <s v="Action|Adventure|Fantasy|Thriller"/>
    <x v="3277"/>
    <s v="http://www.imdb.com/title/tt0450405/?ref_=fn_tt_tt_1"/>
    <s v="English"/>
    <s v="USA"/>
    <n v="40000000"/>
    <n v="2009"/>
    <n v="5.9"/>
    <s v="Action"/>
    <s v="Adventure"/>
    <s v="Fantasy"/>
    <s v="Thriller"/>
    <n v="0.56652439337928318"/>
    <n v="13838130"/>
    <n v="-26161870"/>
    <n v="40000000"/>
  </r>
  <r>
    <s v="Danny DeVito"/>
    <n v="89"/>
    <n v="9652000"/>
    <s v="Comedy"/>
    <x v="3278"/>
    <s v="http://www.imdb.com/title/tt0266489/?ref_=fn_tt_tt_1"/>
    <s v="English"/>
    <s v="USA"/>
    <n v="40000000"/>
    <n v="2003"/>
    <n v="5.8"/>
    <s v="Comedy"/>
    <m/>
    <m/>
    <m/>
    <n v="0.56618150649277665"/>
    <n v="9652000"/>
    <n v="-30348000"/>
    <n v="40000000"/>
  </r>
  <r>
    <s v="Gary Fleder"/>
    <n v="102"/>
    <n v="6114237"/>
    <s v="Drama|Mystery|Sci-Fi|Thriller"/>
    <x v="3279"/>
    <s v="http://www.imdb.com/title/tt0160399/?ref_=fn_tt_tt_1"/>
    <s v="English"/>
    <s v="USA"/>
    <n v="40000000"/>
    <n v="2001"/>
    <n v="6.2"/>
    <s v="Drama"/>
    <s v="Mystery"/>
    <s v="Sci-Fi"/>
    <s v="Thriller"/>
    <n v="0.56581894035659341"/>
    <n v="6114237"/>
    <n v="-33885763"/>
    <n v="40000000"/>
  </r>
  <r>
    <s v="Christian Duguay"/>
    <n v="93"/>
    <n v="4835968"/>
    <s v="Action|Adventure|Thriller"/>
    <x v="3280"/>
    <s v="http://www.imdb.com/title/tt0283160/?ref_=fn_tt_tt_1"/>
    <s v="English"/>
    <s v="UK"/>
    <n v="40000000"/>
    <n v="2002"/>
    <n v="4.5"/>
    <s v="Action"/>
    <s v="Adventure"/>
    <s v="Thriller"/>
    <m/>
    <n v="0.56544020964043695"/>
    <n v="4835968"/>
    <n v="-35164032"/>
    <n v="40000000"/>
  </r>
  <r>
    <s v="Jean-Marie PoirÃ©"/>
    <n v="84"/>
    <n v="4777007"/>
    <s v="Comedy|Fantasy|Sci-Fi"/>
    <x v="3281"/>
    <s v="http://www.imdb.com/title/tt0189192/?ref_=fn_tt_tt_1"/>
    <s v="English"/>
    <s v="France"/>
    <n v="40000000"/>
    <n v="2001"/>
    <n v="5.8"/>
    <s v="Comedy"/>
    <s v="Fantasy"/>
    <s v="Sci-Fi"/>
    <m/>
    <n v="0.56505492269054303"/>
    <n v="4777007"/>
    <n v="-35222993"/>
    <n v="40000000"/>
  </r>
  <r>
    <s v="Brian Robbins"/>
    <n v="91"/>
    <n v="18438149"/>
    <s v="Comedy|Drama"/>
    <x v="3282"/>
    <s v="http://www.imdb.com/title/tt0763831/?ref_=fn_tt_tt_1"/>
    <s v="English"/>
    <s v="USA"/>
    <n v="40000000"/>
    <n v="2012"/>
    <n v="5.9"/>
    <s v="Comedy"/>
    <s v="Drama"/>
    <m/>
    <m/>
    <n v="0.5646680345713101"/>
    <n v="18438149"/>
    <n v="-21561851"/>
    <n v="40000000"/>
  </r>
  <r>
    <s v="Marc F. Adler"/>
    <n v="94"/>
    <n v="511920"/>
    <s v="Adventure|Animation|Comedy|Fantasy|Romance"/>
    <x v="3283"/>
    <s v="http://www.imdb.com/title/tt0361500/?ref_=fn_tt_tt_1"/>
    <s v="English"/>
    <s v="USA"/>
    <n v="40000000"/>
    <n v="2008"/>
    <n v="4.4000000000000004"/>
    <s v="Adventure"/>
    <s v="Animation"/>
    <s v="Comedy"/>
    <s v="Fantasy"/>
    <n v="0.56434074410406943"/>
    <n v="511920"/>
    <n v="-39488080"/>
    <n v="40000000"/>
  </r>
  <r>
    <s v="Pierre Morel"/>
    <n v="115"/>
    <n v="10640645"/>
    <s v="Action|Crime|Drama|Mystery|Thriller"/>
    <x v="3284"/>
    <s v="http://www.imdb.com/title/tt2515034/?ref_=fn_tt_tt_1"/>
    <s v="English"/>
    <s v="USA"/>
    <n v="40000000"/>
    <n v="2015"/>
    <n v="5.8"/>
    <s v="Action"/>
    <s v="Crime"/>
    <s v="Drama"/>
    <s v="Mystery"/>
    <n v="0.56393436000465802"/>
    <n v="10640645"/>
    <n v="-29359355"/>
    <n v="40000000"/>
  </r>
  <r>
    <s v="Geoffrey Sax"/>
    <n v="93"/>
    <n v="652526"/>
    <s v="Action|Adventure|Family|Thriller"/>
    <x v="3285"/>
    <s v="http://www.imdb.com/title/tt0457495/?ref_=fn_tt_tt_1"/>
    <s v="English"/>
    <s v="Germany"/>
    <n v="40000000"/>
    <n v="2006"/>
    <n v="5.0999999999999996"/>
    <s v="Action"/>
    <s v="Adventure"/>
    <s v="Family"/>
    <s v="Thriller"/>
    <n v="0.56356843633843134"/>
    <n v="652526"/>
    <n v="-39347474"/>
    <n v="40000000"/>
  </r>
  <r>
    <s v="Peter Ho-Sun Chan"/>
    <n v="113"/>
    <n v="128978"/>
    <s v="Action|Drama|History|Romance|War"/>
    <x v="3286"/>
    <s v="http://www.imdb.com/title/tt0913968/?ref_=fn_tt_tt_1"/>
    <s v="Mandarin"/>
    <s v="Hong Kong"/>
    <n v="40000000"/>
    <n v="2007"/>
    <n v="7.1"/>
    <s v="Action"/>
    <s v="Drama"/>
    <s v="History"/>
    <s v="Romance"/>
    <n v="0.56315974478000874"/>
    <n v="128978"/>
    <n v="-39871022"/>
    <n v="40000000"/>
  </r>
  <r>
    <s v="Joss Whedon"/>
    <n v="119"/>
    <n v="25335935"/>
    <s v="Action|Adventure|Sci-Fi|Thriller"/>
    <x v="3287"/>
    <s v="http://www.imdb.com/title/tt0379786/?ref_=fn_tt_tt_1"/>
    <s v="English"/>
    <s v="USA"/>
    <n v="40000000"/>
    <n v="2005"/>
    <n v="8"/>
    <s v="Action"/>
    <s v="Adventure"/>
    <s v="Sci-Fi"/>
    <s v="Thriller"/>
    <n v="0.56274753976774916"/>
    <n v="25335935"/>
    <n v="-14664065"/>
    <n v="40000000"/>
  </r>
  <r>
    <s v="Peter Segal"/>
    <n v="113"/>
    <n v="29802761"/>
    <s v="Comedy|Sport"/>
    <x v="3288"/>
    <s v="http://www.imdb.com/title/tt1661382/?ref_=fn_tt_tt_1"/>
    <s v="English"/>
    <s v="USA"/>
    <n v="40000000"/>
    <n v="2013"/>
    <n v="6.4"/>
    <s v="Comedy"/>
    <s v="Sport"/>
    <m/>
    <m/>
    <n v="0.56244934006148117"/>
    <n v="29802761"/>
    <n v="-10197239"/>
    <n v="40000000"/>
  </r>
  <r>
    <s v="Yuefeng Song"/>
    <n v="88"/>
    <m/>
    <s v="Adventure|Animation|Family|Fantasy"/>
    <x v="3289"/>
    <s v="http://www.imdb.com/title/tt2911342/?ref_=fn_tt_tt_1"/>
    <s v="English"/>
    <s v="China"/>
    <n v="40000000"/>
    <n v="2014"/>
    <n v="6.4"/>
    <s v="Adventure"/>
    <s v="Animation"/>
    <s v="Family"/>
    <s v="Fantasy"/>
    <n v="0.56217450414065362"/>
    <n v="25035665"/>
    <n v="-14964335"/>
    <n v="40000000"/>
  </r>
  <r>
    <s v="Gary Fleder"/>
    <n v="130"/>
    <n v="9589875"/>
    <s v="Biography|Drama|Sport"/>
    <x v="3290"/>
    <s v="http://www.imdb.com/title/tt0469903/?ref_=fn_tt_tt_1"/>
    <s v="English"/>
    <s v="USA"/>
    <n v="40000000"/>
    <n v="2008"/>
    <n v="7.3"/>
    <s v="Biography"/>
    <s v="Drama"/>
    <s v="Sport"/>
    <m/>
    <n v="0.56217450414065362"/>
    <n v="9589875"/>
    <n v="-30410125"/>
    <n v="40000000"/>
  </r>
  <r>
    <s v="Kirk Jones"/>
    <n v="110"/>
    <n v="41102171"/>
    <s v="Comedy|Drama|Romance"/>
    <x v="3291"/>
    <s v="http://www.imdb.com/title/tt1586265/?ref_=fn_tt_tt_1"/>
    <s v="English"/>
    <s v="USA"/>
    <n v="40000000"/>
    <n v="2012"/>
    <n v="5.7"/>
    <s v="Comedy"/>
    <s v="Drama"/>
    <s v="Romance"/>
    <m/>
    <n v="0.56179768042460243"/>
    <n v="41102171"/>
    <n v="1102171"/>
    <n v="40000000"/>
  </r>
  <r>
    <s v="Andrew Niccol"/>
    <n v="109"/>
    <n v="37553932"/>
    <s v="Action|Sci-Fi|Thriller"/>
    <x v="3292"/>
    <s v="http://www.imdb.com/title/tt1637688/?ref_=fn_tt_tt_1"/>
    <s v="English"/>
    <s v="USA"/>
    <n v="40000000"/>
    <n v="2011"/>
    <n v="6.7"/>
    <s v="Action"/>
    <s v="Sci-Fi"/>
    <s v="Thriller"/>
    <m/>
    <n v="0.56158775825809681"/>
    <n v="37553932"/>
    <n v="-2446068"/>
    <n v="40000000"/>
  </r>
  <r>
    <s v="Rob Reiner"/>
    <n v="138"/>
    <n v="141340178"/>
    <s v="Drama|Thriller"/>
    <x v="3293"/>
    <s v="http://www.imdb.com/title/tt0104257/?ref_=fn_tt_tt_1"/>
    <s v="English"/>
    <s v="USA"/>
    <n v="40000000"/>
    <n v="1992"/>
    <n v="7.6"/>
    <s v="Drama"/>
    <s v="Thriller"/>
    <m/>
    <m/>
    <n v="0.56135542584410103"/>
    <n v="141340178"/>
    <n v="101340178"/>
    <n v="40000000"/>
  </r>
  <r>
    <s v="Tim Burton"/>
    <n v="77"/>
    <n v="53337608"/>
    <s v="Animation|Drama|Family|Fantasy|Musical|Romance"/>
    <x v="3294"/>
    <s v="http://www.imdb.com/title/tt0121164/?ref_=fn_tt_tt_1"/>
    <s v="English"/>
    <s v="USA"/>
    <n v="40000000"/>
    <n v="2005"/>
    <n v="7.4"/>
    <s v="Animation"/>
    <s v="Drama"/>
    <s v="Family"/>
    <s v="Fantasy"/>
    <n v="0.56205926296955278"/>
    <n v="53337608"/>
    <n v="13337608"/>
    <n v="40000000"/>
  </r>
  <r>
    <s v="Howard Deutch"/>
    <n v="98"/>
    <n v="16323969"/>
    <s v="Comedy|Crime|Thriller"/>
    <x v="3295"/>
    <s v="http://www.imdb.com/title/tt0327247/?ref_=fn_tt_tt_1"/>
    <s v="English"/>
    <s v="USA"/>
    <n v="40000000"/>
    <n v="2004"/>
    <n v="5.5"/>
    <s v="Comedy"/>
    <s v="Crime"/>
    <s v="Thriller"/>
    <m/>
    <n v="0.56192971938203273"/>
    <n v="16323969"/>
    <n v="-23676031"/>
    <n v="40000000"/>
  </r>
  <r>
    <s v="Terry Gilliam"/>
    <n v="123"/>
    <n v="7689458"/>
    <s v="Adventure|Fantasy|Mystery"/>
    <x v="3296"/>
    <s v="http://www.imdb.com/title/tt1054606/?ref_=fn_tt_tt_1"/>
    <s v="English"/>
    <s v="UK"/>
    <n v="40000000"/>
    <n v="2009"/>
    <n v="6.8"/>
    <s v="Adventure"/>
    <s v="Fantasy"/>
    <s v="Mystery"/>
    <m/>
    <n v="0.56158052783391188"/>
    <n v="7689458"/>
    <n v="-32310542"/>
    <n v="40000000"/>
  </r>
  <r>
    <s v="Robert Rodriguez"/>
    <n v="89"/>
    <n v="20916309"/>
    <s v="Comedy|Family|Fantasy"/>
    <x v="3297"/>
    <s v="http://www.imdb.com/title/tt1100119/?ref_=fn_tt_tt_1"/>
    <s v="English"/>
    <s v="USA"/>
    <n v="40000000"/>
    <n v="2009"/>
    <n v="4.9000000000000004"/>
    <s v="Comedy"/>
    <s v="Family"/>
    <s v="Fantasy"/>
    <m/>
    <n v="0.56119016481249118"/>
    <n v="20916309"/>
    <n v="-19083691"/>
    <n v="40000000"/>
  </r>
  <r>
    <s v="Howard Deutch"/>
    <n v="112"/>
    <n v="19151864"/>
    <s v="Comedy|Romance"/>
    <x v="3298"/>
    <s v="http://www.imdb.com/title/tt1046163/?ref_=fn_tt_tt_1"/>
    <s v="English"/>
    <s v="USA"/>
    <n v="40000000"/>
    <n v="2008"/>
    <n v="5.9"/>
    <s v="Comedy"/>
    <s v="Romance"/>
    <m/>
    <m/>
    <n v="0.56086155993995734"/>
    <n v="19151864"/>
    <n v="-20848136"/>
    <n v="40000000"/>
  </r>
  <r>
    <s v="Barry Levinson"/>
    <n v="99"/>
    <n v="12181484"/>
    <s v="Comedy"/>
    <x v="3299"/>
    <s v="http://www.imdb.com/title/tt0326856/?ref_=fn_tt_tt_1"/>
    <s v="English"/>
    <s v="USA"/>
    <n v="40000000"/>
    <n v="2004"/>
    <n v="4.8"/>
    <s v="Comedy"/>
    <m/>
    <m/>
    <m/>
    <n v="0.56052284429830912"/>
    <n v="12181484"/>
    <n v="-27818516"/>
    <n v="40000000"/>
  </r>
  <r>
    <s v="Roger Spottiswoode"/>
    <n v="125"/>
    <n v="1027749"/>
    <s v="Drama|War"/>
    <x v="3300"/>
    <s v="http://www.imdb.com/title/tt0889588/?ref_=fn_tt_tt_1"/>
    <s v="English"/>
    <s v="Australia"/>
    <n v="40000000"/>
    <n v="2008"/>
    <n v="7.1"/>
    <s v="Drama"/>
    <s v="War"/>
    <m/>
    <m/>
    <n v="0.5601490047811829"/>
    <n v="1027749"/>
    <n v="-38972251"/>
    <n v="40000000"/>
  </r>
  <r>
    <s v="Curtis Hanson"/>
    <n v="110"/>
    <n v="116724075"/>
    <s v="Drama|Music"/>
    <x v="3301"/>
    <s v="http://www.imdb.com/title/tt0298203/?ref_=fn_tt_tt_1"/>
    <s v="English"/>
    <s v="USA"/>
    <n v="41000000"/>
    <n v="2002"/>
    <n v="7"/>
    <s v="Drama"/>
    <s v="Music"/>
    <m/>
    <m/>
    <n v="0.55972512665519714"/>
    <n v="116724075"/>
    <n v="75724075"/>
    <n v="41000000"/>
  </r>
  <r>
    <s v="Gordon Chan"/>
    <n v="108"/>
    <n v="22108977"/>
    <s v="Action|Comedy|Fantasy"/>
    <x v="3302"/>
    <s v="http://www.imdb.com/title/tt0288045/?ref_=fn_tt_tt_1"/>
    <s v="English"/>
    <s v="Hong Kong"/>
    <n v="41000000"/>
    <n v="2003"/>
    <n v="5.2"/>
    <s v="Action"/>
    <s v="Comedy"/>
    <s v="Fantasy"/>
    <m/>
    <n v="0.56013855118959799"/>
    <n v="22108977"/>
    <n v="-18891023"/>
    <n v="41000000"/>
  </r>
  <r>
    <s v="David Frankel"/>
    <n v="100"/>
    <n v="7204138"/>
    <s v="Comedy"/>
    <x v="3303"/>
    <s v="http://www.imdb.com/title/tt1053810/?ref_=fn_tt_tt_1"/>
    <s v="English"/>
    <s v="USA"/>
    <n v="41000000"/>
    <n v="2011"/>
    <n v="6.2"/>
    <s v="Comedy"/>
    <m/>
    <m/>
    <m/>
    <n v="0.55981680636245135"/>
    <n v="7204138"/>
    <n v="-33795862"/>
    <n v="41000000"/>
  </r>
  <r>
    <s v="Demian Lichtenstein"/>
    <n v="125"/>
    <n v="15738632"/>
    <s v="Action|Comedy|Crime|Thriller"/>
    <x v="3304"/>
    <s v="http://www.imdb.com/title/tt0233142/?ref_=fn_tt_tt_1"/>
    <s v="English"/>
    <s v="USA"/>
    <n v="42000000"/>
    <n v="2001"/>
    <n v="5.9"/>
    <s v="Action"/>
    <s v="Comedy"/>
    <s v="Crime"/>
    <s v="Thriller"/>
    <n v="0.55942462283955874"/>
    <n v="15738632"/>
    <n v="-26261368"/>
    <n v="42000000"/>
  </r>
  <r>
    <s v="Sydney Pollack"/>
    <n v="154"/>
    <n v="158348400"/>
    <s v="Drama|Mystery|Thriller"/>
    <x v="3305"/>
    <s v="http://www.imdb.com/title/tt0106918/?ref_=fn_tt_tt_1"/>
    <s v="English"/>
    <s v="USA"/>
    <n v="42000000"/>
    <n v="1993"/>
    <n v="6.8"/>
    <s v="Drama"/>
    <s v="Mystery"/>
    <s v="Thriller"/>
    <m/>
    <n v="0.55907619442055678"/>
    <n v="158348400"/>
    <n v="116348400"/>
    <n v="42000000"/>
  </r>
  <r>
    <s v="Phil Lord"/>
    <n v="109"/>
    <n v="138447667"/>
    <s v="Action|Comedy|Crime"/>
    <x v="3306"/>
    <s v="http://www.imdb.com/title/tt1232829/?ref_=fn_tt_tt_1"/>
    <s v="English"/>
    <s v="USA"/>
    <n v="42000000"/>
    <n v="2012"/>
    <n v="7.2"/>
    <s v="Action"/>
    <s v="Comedy"/>
    <s v="Crime"/>
    <m/>
    <n v="0.55995612852318732"/>
    <n v="138447667"/>
    <n v="96447667"/>
    <n v="42000000"/>
  </r>
  <r>
    <s v="Roger Michell"/>
    <n v="124"/>
    <n v="116006080"/>
    <s v="Comedy|Drama|Romance"/>
    <x v="3307"/>
    <s v="http://www.imdb.com/title/tt0125439/?ref_=fn_tt_tt_1"/>
    <s v="English"/>
    <s v="UK"/>
    <n v="42000000"/>
    <n v="1999"/>
    <n v="7"/>
    <s v="Comedy"/>
    <s v="Drama"/>
    <s v="Romance"/>
    <m/>
    <n v="0.56059656489902809"/>
    <n v="116006080"/>
    <n v="74006080"/>
    <n v="42000000"/>
  </r>
  <r>
    <s v="John Hamburg"/>
    <n v="90"/>
    <n v="87856565"/>
    <s v="Comedy|Romance"/>
    <x v="3308"/>
    <s v="http://www.imdb.com/title/tt0343135/?ref_=fn_tt_tt_1"/>
    <s v="English"/>
    <s v="USA"/>
    <n v="42000000"/>
    <n v="2004"/>
    <n v="5.9"/>
    <s v="Comedy"/>
    <s v="Romance"/>
    <m/>
    <m/>
    <n v="0.56099279228777288"/>
    <n v="87856565"/>
    <n v="45856565"/>
    <n v="42000000"/>
  </r>
  <r>
    <s v="Frank Coraci"/>
    <n v="105"/>
    <n v="45290318"/>
    <s v="Action|Comedy|Sport"/>
    <x v="3309"/>
    <s v="http://www.imdb.com/title/tt1648179/?ref_=fn_tt_tt_1"/>
    <s v="English"/>
    <s v="USA"/>
    <n v="42000000"/>
    <n v="2012"/>
    <n v="6.5"/>
    <s v="Action"/>
    <s v="Comedy"/>
    <s v="Sport"/>
    <m/>
    <n v="0.5611221843495533"/>
    <n v="45290318"/>
    <n v="3290318"/>
    <n v="42000000"/>
  </r>
  <r>
    <s v="Carl Franklin"/>
    <n v="115"/>
    <n v="41543207"/>
    <s v="Crime|Drama|Mystery|Thriller"/>
    <x v="3310"/>
    <s v="http://www.imdb.com/title/tt0257756/?ref_=fn_tt_tt_1"/>
    <s v="English"/>
    <s v="USA"/>
    <n v="42000000"/>
    <n v="2002"/>
    <n v="6.3"/>
    <s v="Crime"/>
    <s v="Drama"/>
    <s v="Mystery"/>
    <s v="Thriller"/>
    <n v="0.56093298104020228"/>
    <n v="41543207"/>
    <n v="-456793"/>
    <n v="42000000"/>
  </r>
  <r>
    <s v="Barbra Streisand"/>
    <n v="122"/>
    <n v="41252428"/>
    <s v="Comedy|Drama|Romance"/>
    <x v="3311"/>
    <s v="http://www.imdb.com/title/tt0117057/?ref_=fn_tt_tt_1"/>
    <s v="English"/>
    <s v="USA"/>
    <n v="42000000"/>
    <n v="1996"/>
    <n v="6.5"/>
    <s v="Comedy"/>
    <s v="Drama"/>
    <s v="Romance"/>
    <m/>
    <n v="0.56072012583104125"/>
    <n v="41252428"/>
    <n v="-747572"/>
    <n v="42000000"/>
  </r>
  <r>
    <s v="Larry Charles"/>
    <n v="81"/>
    <n v="59992760"/>
    <s v="Comedy"/>
    <x v="3312"/>
    <s v="http://www.imdb.com/title/tt0889583/?ref_=fn_tt_tt_1"/>
    <s v="English"/>
    <s v="USA"/>
    <n v="42000000"/>
    <n v="2009"/>
    <n v="5.8"/>
    <s v="Comedy"/>
    <m/>
    <m/>
    <m/>
    <n v="0.5605048981381161"/>
    <n v="59992760"/>
    <n v="17992760"/>
    <n v="42000000"/>
  </r>
  <r>
    <s v="Catherine Hardwicke"/>
    <n v="100"/>
    <n v="37652565"/>
    <s v="Fantasy|Horror|Mystery|Thriller"/>
    <x v="3313"/>
    <s v="http://www.imdb.com/title/tt1486185/?ref_=fn_tt_tt_1"/>
    <s v="English"/>
    <s v="USA"/>
    <n v="42000000"/>
    <n v="2011"/>
    <n v="5.4"/>
    <s v="Fantasy"/>
    <s v="Horror"/>
    <s v="Mystery"/>
    <s v="Thriller"/>
    <n v="0.56041293988851337"/>
    <n v="37652565"/>
    <n v="-4347435"/>
    <n v="42000000"/>
  </r>
  <r>
    <s v="John Herzfeld"/>
    <n v="120"/>
    <n v="24375436"/>
    <s v="Action|Crime|Drama|Thriller"/>
    <x v="3314"/>
    <s v="http://www.imdb.com/title/tt0179626/?ref_=fn_tt_tt_1"/>
    <s v="English"/>
    <s v="USA"/>
    <n v="42000000"/>
    <n v="2001"/>
    <n v="6.1"/>
    <s v="Action"/>
    <s v="Crime"/>
    <s v="Drama"/>
    <s v="Thriller"/>
    <n v="0.56017516559759895"/>
    <n v="24375436"/>
    <n v="-17624564"/>
    <n v="42000000"/>
  </r>
  <r>
    <s v="Annabel Jankel"/>
    <n v="104"/>
    <n v="20915465"/>
    <s v="Adventure|Comedy|Family|Fantasy|Sci-Fi"/>
    <x v="3315"/>
    <s v="http://www.imdb.com/title/tt0108255/?ref_=fn_tt_tt_1"/>
    <s v="English"/>
    <s v="UK"/>
    <n v="42000000"/>
    <n v="1993"/>
    <n v="4"/>
    <s v="Adventure"/>
    <s v="Comedy"/>
    <s v="Family"/>
    <s v="Fantasy"/>
    <n v="0.55986360098286136"/>
    <n v="20915465"/>
    <n v="-21084535"/>
    <n v="42000000"/>
  </r>
  <r>
    <s v="Asger Leth"/>
    <n v="102"/>
    <n v="18600911"/>
    <s v="Action|Crime|Thriller"/>
    <x v="3316"/>
    <s v="http://www.imdb.com/title/tt1568338/?ref_=fn_tt_tt_1"/>
    <s v="English"/>
    <s v="USA"/>
    <n v="42000000"/>
    <n v="2012"/>
    <n v="6.6"/>
    <s v="Action"/>
    <s v="Crime"/>
    <s v="Thriller"/>
    <m/>
    <n v="0.55953360403171448"/>
    <n v="18600911"/>
    <n v="-23399089"/>
    <n v="42000000"/>
  </r>
  <r>
    <s v="Sean Anders"/>
    <n v="116"/>
    <n v="54414716"/>
    <s v="Comedy|Crime"/>
    <x v="3317"/>
    <s v="http://www.imdb.com/title/tt2170439/?ref_=fn_tt_tt_1"/>
    <s v="English"/>
    <s v="USA"/>
    <n v="42000000"/>
    <n v="2014"/>
    <n v="6.3"/>
    <s v="Comedy"/>
    <s v="Crime"/>
    <m/>
    <m/>
    <n v="0.5591912144884108"/>
    <n v="54414716"/>
    <n v="12414716"/>
    <n v="42000000"/>
  </r>
  <r>
    <s v="William Malone"/>
    <n v="101"/>
    <n v="13208023"/>
    <s v="Crime|Horror|Thriller"/>
    <x v="3318"/>
    <s v="http://www.imdb.com/title/tt0295254/?ref_=fn_tt_tt_1"/>
    <s v="English"/>
    <s v="UK"/>
    <n v="42000000"/>
    <n v="2002"/>
    <n v="3.3"/>
    <s v="Crime"/>
    <s v="Horror"/>
    <s v="Thriller"/>
    <m/>
    <n v="0.55905738016478868"/>
    <n v="13208023"/>
    <n v="-28791977"/>
    <n v="42000000"/>
  </r>
  <r>
    <s v="Peter Lepeniotis"/>
    <n v="85"/>
    <n v="64238770"/>
    <s v="Adventure|Animation|Comedy|Family"/>
    <x v="3319"/>
    <s v="http://www.imdb.com/title/tt1821658/?ref_=fn_tt_tt_1"/>
    <s v="English"/>
    <s v="Canada"/>
    <n v="42000000"/>
    <n v="2014"/>
    <n v="5.8"/>
    <s v="Adventure"/>
    <s v="Animation"/>
    <s v="Comedy"/>
    <s v="Family"/>
    <n v="0.55868784462905163"/>
    <n v="64238770"/>
    <n v="22238770"/>
    <n v="42000000"/>
  </r>
  <r>
    <s v="Michael Cristofer"/>
    <n v="118"/>
    <n v="16252765"/>
    <s v="Drama|Mystery|Romance|Thriller"/>
    <x v="3320"/>
    <s v="http://www.imdb.com/title/tt0218922/?ref_=fn_tt_tt_1"/>
    <s v="English"/>
    <s v="France"/>
    <n v="42000000"/>
    <n v="2001"/>
    <n v="6"/>
    <s v="Drama"/>
    <s v="Mystery"/>
    <s v="Romance"/>
    <s v="Thriller"/>
    <n v="0.55862353526896613"/>
    <n v="16252765"/>
    <n v="-25747235"/>
    <n v="42000000"/>
  </r>
  <r>
    <s v="Rob Bowman"/>
    <n v="100"/>
    <n v="24407944"/>
    <s v="Action|Crime|Fantasy|Thriller"/>
    <x v="3321"/>
    <s v="http://www.imdb.com/title/tt0357277/?ref_=fn_tt_tt_1"/>
    <s v="English"/>
    <s v="Canada"/>
    <n v="43000000"/>
    <n v="2005"/>
    <n v="4.8"/>
    <s v="Action"/>
    <s v="Crime"/>
    <s v="Fantasy"/>
    <s v="Thriller"/>
    <n v="0.5582661242465532"/>
    <n v="24407944"/>
    <n v="-18592056"/>
    <n v="43000000"/>
  </r>
  <r>
    <s v="Gus Van Sant"/>
    <n v="136"/>
    <n v="51768623"/>
    <s v="Drama"/>
    <x v="3322"/>
    <s v="http://www.imdb.com/title/tt0181536/?ref_=fn_tt_tt_1"/>
    <s v="English"/>
    <s v="USA"/>
    <n v="43000000"/>
    <n v="2000"/>
    <n v="7.3"/>
    <s v="Drama"/>
    <m/>
    <m/>
    <m/>
    <n v="0.55795334647330008"/>
    <n v="51768623"/>
    <n v="8768623"/>
    <n v="43000000"/>
  </r>
  <r>
    <s v="Betty Thomas"/>
    <n v="103"/>
    <n v="37035515"/>
    <s v="Comedy|Drama"/>
    <x v="3323"/>
    <s v="http://www.imdb.com/title/tt0191754/?ref_=fn_tt_tt_1"/>
    <s v="English"/>
    <s v="USA"/>
    <n v="43000000"/>
    <n v="2000"/>
    <n v="6"/>
    <s v="Comedy"/>
    <s v="Drama"/>
    <m/>
    <m/>
    <n v="0.55779806467556459"/>
    <n v="37035515"/>
    <n v="-5964485"/>
    <n v="43000000"/>
  </r>
  <r>
    <s v="Roger Kumble"/>
    <n v="90"/>
    <n v="24430272"/>
    <s v="Comedy|Romance"/>
    <x v="3324"/>
    <s v="http://www.imdb.com/title/tt0253867/?ref_=fn_tt_tt_1"/>
    <s v="English"/>
    <s v="USA"/>
    <n v="43000000"/>
    <n v="2002"/>
    <n v="5.0999999999999996"/>
    <s v="Comedy"/>
    <s v="Romance"/>
    <m/>
    <m/>
    <n v="0.55755149630332856"/>
    <n v="24430272"/>
    <n v="-18569728"/>
    <n v="43000000"/>
  </r>
  <r>
    <s v="Paul Feig"/>
    <n v="123"/>
    <n v="159578352"/>
    <s v="Action|Comedy|Crime"/>
    <x v="3325"/>
    <s v="http://www.imdb.com/title/tt2404463/?ref_=fn_tt_tt_1"/>
    <s v="English"/>
    <s v="USA"/>
    <n v="43000000"/>
    <n v="2013"/>
    <n v="6.6"/>
    <s v="Action"/>
    <s v="Comedy"/>
    <s v="Crime"/>
    <m/>
    <n v="0.55723621155182734"/>
    <n v="159578352"/>
    <n v="116578352"/>
    <n v="43000000"/>
  </r>
  <r>
    <s v="Iain Softley"/>
    <n v="104"/>
    <n v="47806295"/>
    <s v="Horror|Mystery|Thriller"/>
    <x v="3326"/>
    <s v="http://www.imdb.com/title/tt0397101/?ref_=fn_tt_tt_1"/>
    <s v="English"/>
    <s v="USA"/>
    <n v="43000000"/>
    <n v="2005"/>
    <n v="6.5"/>
    <s v="Horror"/>
    <s v="Mystery"/>
    <s v="Thriller"/>
    <m/>
    <n v="0.55812757825778458"/>
    <n v="47806295"/>
    <n v="4806295"/>
    <n v="43000000"/>
  </r>
  <r>
    <s v="Roger Christian"/>
    <n v="119"/>
    <n v="21471685"/>
    <s v="Action|Adventure|Sci-Fi"/>
    <x v="3327"/>
    <s v="http://www.imdb.com/title/tt0185183/?ref_=fn_tt_tt_1"/>
    <s v="English"/>
    <s v="USA"/>
    <n v="44000000"/>
    <n v="2000"/>
    <n v="2.4"/>
    <s v="Action"/>
    <s v="Adventure"/>
    <s v="Sci-Fi"/>
    <m/>
    <n v="0.5579456046619643"/>
    <n v="21471685"/>
    <n v="-22528315"/>
    <n v="44000000"/>
  </r>
  <r>
    <s v="Quentin Tarantino"/>
    <n v="187"/>
    <n v="54116191"/>
    <s v="Crime|Drama|Mystery|Thriller|Western"/>
    <x v="3328"/>
    <s v="http://www.imdb.com/title/tt3460252/?ref_=fn_tt_tt_1"/>
    <s v="English"/>
    <s v="USA"/>
    <n v="44000000"/>
    <n v="2015"/>
    <n v="7.9"/>
    <s v="Crime"/>
    <s v="Drama"/>
    <s v="Mystery"/>
    <s v="Thriller"/>
    <n v="0.55762052613529201"/>
    <n v="54116191"/>
    <n v="10116191"/>
    <n v="44000000"/>
  </r>
  <r>
    <s v="Andrew Davis"/>
    <n v="130"/>
    <n v="183875760"/>
    <s v="Action|Adventure|Crime|Drama|Mystery|Thriller"/>
    <x v="3329"/>
    <s v="http://www.imdb.com/title/tt0106977/?ref_=fn_tt_tt_1"/>
    <s v="English"/>
    <s v="USA"/>
    <n v="44000000"/>
    <n v="1993"/>
    <n v="7.8"/>
    <s v="Action"/>
    <s v="Adventure"/>
    <s v="Crime"/>
    <s v="Drama"/>
    <n v="0.55747820911219248"/>
    <n v="183875760"/>
    <n v="139875760"/>
    <n v="44000000"/>
  </r>
  <r>
    <s v="Barry Levinson"/>
    <n v="147"/>
    <n v="53300852"/>
    <s v="Crime|Drama|Thriller"/>
    <x v="3330"/>
    <s v="http://www.imdb.com/title/tt0117665/?ref_=fn_tt_tt_1"/>
    <s v="English"/>
    <s v="USA"/>
    <n v="44000000"/>
    <n v="1996"/>
    <n v="7.5"/>
    <s v="Crime"/>
    <s v="Drama"/>
    <s v="Thriller"/>
    <m/>
    <n v="0.55867662987388511"/>
    <n v="53300852"/>
    <n v="9300852"/>
    <n v="44000000"/>
  </r>
  <r>
    <s v="George P. Cosmatos"/>
    <n v="96"/>
    <n v="150415432"/>
    <s v="Action|Adventure|Thriller|War"/>
    <x v="3331"/>
    <s v="http://www.imdb.com/title/tt0089880/?ref_=fn_tt_tt_1"/>
    <s v="English"/>
    <s v="USA"/>
    <n v="44000000"/>
    <n v="1985"/>
    <n v="6.4"/>
    <s v="Action"/>
    <s v="Adventure"/>
    <s v="Thriller"/>
    <s v="War"/>
    <n v="0.55852965635207041"/>
    <n v="150415432"/>
    <n v="106415432"/>
    <n v="44000000"/>
  </r>
  <r>
    <s v="Brian Gibson"/>
    <n v="118"/>
    <n v="44834712"/>
    <s v="Drama|Thriller"/>
    <x v="3332"/>
    <s v="http://www.imdb.com/title/tt0116731/?ref_=fn_tt_tt_1"/>
    <s v="English"/>
    <s v="USA"/>
    <n v="44000000"/>
    <n v="1996"/>
    <n v="5.6"/>
    <s v="Drama"/>
    <s v="Thriller"/>
    <m/>
    <m/>
    <n v="0.55929265641977166"/>
    <n v="44834712"/>
    <n v="834712"/>
    <n v="44000000"/>
  </r>
  <r>
    <s v="Michael Cimino"/>
    <n v="325"/>
    <n v="1500000"/>
    <s v="Adventure|Drama|Western"/>
    <x v="3333"/>
    <s v="http://www.imdb.com/title/tt0080855/?ref_=fn_tt_tt_1"/>
    <s v="English"/>
    <s v="USA"/>
    <n v="44000000"/>
    <n v="1980"/>
    <n v="6.8"/>
    <s v="Adventure"/>
    <s v="Drama"/>
    <s v="Western"/>
    <m/>
    <n v="0.5590924343901521"/>
    <n v="1500000"/>
    <n v="-42500000"/>
    <n v="44000000"/>
  </r>
  <r>
    <s v="Burr Steers"/>
    <n v="99"/>
    <n v="31136950"/>
    <s v="Drama|Fantasy|Romance"/>
    <x v="3334"/>
    <s v="http://www.imdb.com/title/tt1438254/?ref_=fn_tt_tt_1"/>
    <s v="English"/>
    <s v="USA"/>
    <n v="44000000"/>
    <n v="2010"/>
    <n v="6.5"/>
    <s v="Drama"/>
    <s v="Fantasy"/>
    <s v="Romance"/>
    <m/>
    <n v="0.5586820446410331"/>
    <n v="31136950"/>
    <n v="-12863050"/>
    <n v="44000000"/>
  </r>
  <r>
    <s v="Evan Goldberg"/>
    <n v="112"/>
    <n v="6105175"/>
    <s v="Comedy"/>
    <x v="3335"/>
    <s v="http://www.imdb.com/title/tt2788710/?ref_=fn_tt_tt_1"/>
    <s v="English"/>
    <s v="USA"/>
    <n v="44000000"/>
    <n v="2014"/>
    <n v="6.6"/>
    <s v="Comedy"/>
    <m/>
    <m/>
    <m/>
    <n v="0.55840202321753285"/>
    <n v="6105175"/>
    <n v="-37894825"/>
    <n v="44000000"/>
  </r>
  <r>
    <s v="Ben Affleck"/>
    <n v="130"/>
    <n v="136019448"/>
    <s v="Biography|Drama|History|Thriller"/>
    <x v="3336"/>
    <s v="http://www.imdb.com/title/tt1024648/?ref_=fn_tt_tt_1"/>
    <s v="English"/>
    <s v="USA"/>
    <n v="44500000"/>
    <n v="2012"/>
    <n v="7.7"/>
    <s v="Biography"/>
    <s v="Drama"/>
    <s v="History"/>
    <s v="Thriller"/>
    <n v="0.558006094180997"/>
    <n v="136019448"/>
    <n v="91519448"/>
    <n v="44500000"/>
  </r>
  <r>
    <s v="Roger Allers"/>
    <n v="73"/>
    <n v="422783777"/>
    <s v="Adventure|Animation|Drama|Family|Musical"/>
    <x v="3337"/>
    <s v="http://www.imdb.com/title/tt0110357/?ref_=fn_tt_tt_1"/>
    <s v="English"/>
    <s v="USA"/>
    <n v="45000000"/>
    <n v="1994"/>
    <n v="8.5"/>
    <s v="Adventure"/>
    <s v="Animation"/>
    <s v="Drama"/>
    <s v="Family"/>
    <n v="0.55859342552445013"/>
    <n v="422783777"/>
    <n v="377783777"/>
    <n v="45000000"/>
  </r>
  <r>
    <s v="John Moore"/>
    <n v="113"/>
    <n v="21009180"/>
    <s v="Action|Adventure|Drama|Thriller"/>
    <x v="3338"/>
    <s v="http://www.imdb.com/title/tt0377062/?ref_=fn_tt_tt_1"/>
    <s v="English"/>
    <s v="USA"/>
    <n v="45000000"/>
    <n v="2004"/>
    <n v="6.1"/>
    <s v="Action"/>
    <s v="Adventure"/>
    <s v="Drama"/>
    <s v="Thriller"/>
    <n v="0.56482339395511572"/>
    <n v="21009180"/>
    <n v="-23990820"/>
    <n v="45000000"/>
  </r>
  <r>
    <s v="Paul W.S. Anderson"/>
    <n v="111"/>
    <n v="36064910"/>
    <s v="Action|Sci-Fi|Thriller"/>
    <x v="3339"/>
    <s v="http://www.imdb.com/title/tt0452608/?ref_=fn_tt_tt_1"/>
    <s v="English"/>
    <s v="USA"/>
    <n v="45000000"/>
    <n v="2008"/>
    <n v="6.4"/>
    <s v="Action"/>
    <s v="Sci-Fi"/>
    <s v="Thriller"/>
    <m/>
    <n v="0.56450066590524806"/>
    <n v="36064910"/>
    <n v="-8935090"/>
    <n v="45000000"/>
  </r>
  <r>
    <s v="John Pasquin"/>
    <n v="115"/>
    <n v="48472213"/>
    <s v="Action|Comedy|Crime"/>
    <x v="3340"/>
    <s v="http://www.imdb.com/title/tt0385307/?ref_=fn_tt_tt_1"/>
    <s v="English"/>
    <s v="USA"/>
    <n v="45000000"/>
    <n v="2005"/>
    <n v="5"/>
    <s v="Action"/>
    <s v="Comedy"/>
    <s v="Crime"/>
    <m/>
    <n v="0.56425175284681095"/>
    <n v="48472213"/>
    <n v="3472213"/>
    <n v="45000000"/>
  </r>
  <r>
    <s v="Spike Lee"/>
    <n v="129"/>
    <n v="88504640"/>
    <s v="Crime|Drama|Mystery|Thriller"/>
    <x v="3341"/>
    <s v="http://www.imdb.com/title/tt0454848/?ref_=fn_tt_tt_1"/>
    <s v="English"/>
    <s v="USA"/>
    <n v="45000000"/>
    <n v="2006"/>
    <n v="7.6"/>
    <s v="Crime"/>
    <s v="Drama"/>
    <s v="Mystery"/>
    <s v="Thriller"/>
    <n v="0.56407405174294711"/>
    <n v="88504640"/>
    <n v="43504640"/>
    <n v="45000000"/>
  </r>
  <r>
    <s v="Alexander Witt"/>
    <n v="98"/>
    <n v="50740078"/>
    <s v="Action|Horror|Sci-Fi|Thriller"/>
    <x v="3342"/>
    <s v="http://www.imdb.com/title/tt0318627/?ref_=fn_tt_tt_1"/>
    <s v="English"/>
    <s v="Germany"/>
    <n v="45000000"/>
    <n v="2004"/>
    <n v="6.2"/>
    <s v="Action"/>
    <s v="Horror"/>
    <s v="Sci-Fi"/>
    <s v="Thriller"/>
    <n v="0.56419083331200215"/>
    <n v="50740078"/>
    <n v="5740078"/>
    <n v="45000000"/>
  </r>
  <r>
    <s v="Jonathan Frakes"/>
    <n v="111"/>
    <n v="92001027"/>
    <s v="Action|Adventure|Drama|Sci-Fi|Thriller"/>
    <x v="3343"/>
    <s v="http://www.imdb.com/title/tt0117731/?ref_=fn_tt_tt_1"/>
    <s v="English"/>
    <s v="USA"/>
    <n v="45000000"/>
    <n v="1996"/>
    <n v="7.6"/>
    <s v="Action"/>
    <s v="Adventure"/>
    <s v="Drama"/>
    <s v="Sci-Fi"/>
    <n v="0.56402678650885174"/>
    <n v="92001027"/>
    <n v="47001027"/>
    <n v="45000000"/>
  </r>
  <r>
    <s v="Tom Shadyac"/>
    <n v="86"/>
    <n v="181395380"/>
    <s v="Comedy|Fantasy|Romance"/>
    <x v="3344"/>
    <s v="http://www.imdb.com/title/tt0119528/?ref_=fn_tt_tt_1"/>
    <s v="English"/>
    <s v="USA"/>
    <n v="45000000"/>
    <n v="1997"/>
    <n v="6.8"/>
    <s v="Comedy"/>
    <s v="Fantasy"/>
    <s v="Romance"/>
    <m/>
    <n v="0.56417431323750322"/>
    <n v="181395380"/>
    <n v="136395380"/>
    <n v="45000000"/>
  </r>
  <r>
    <s v="Brian Levant"/>
    <n v="91"/>
    <n v="130512915"/>
    <s v="Comedy|Family|Fantasy"/>
    <x v="3345"/>
    <s v="http://www.imdb.com/title/tt0109813/?ref_=fn_tt_tt_1"/>
    <s v="English"/>
    <s v="USA"/>
    <n v="45000000"/>
    <n v="1994"/>
    <n v="4.8"/>
    <s v="Comedy"/>
    <s v="Family"/>
    <s v="Fantasy"/>
    <m/>
    <n v="0.56534691887392052"/>
    <n v="130512915"/>
    <n v="85512915"/>
    <n v="45000000"/>
  </r>
  <r>
    <s v="Olivier Megaton"/>
    <n v="98"/>
    <n v="139852971"/>
    <s v="Action|Crime|Thriller"/>
    <x v="3346"/>
    <s v="http://www.imdb.com/title/tt1397280/?ref_=fn_tt_tt_1"/>
    <s v="English"/>
    <s v="France"/>
    <n v="45000000"/>
    <n v="2012"/>
    <n v="6.3"/>
    <s v="Action"/>
    <s v="Crime"/>
    <s v="Thriller"/>
    <m/>
    <n v="0.56588040504903914"/>
    <n v="139852971"/>
    <n v="94852971"/>
    <n v="45000000"/>
  </r>
  <r>
    <s v="Donald Petrie"/>
    <n v="109"/>
    <n v="106807667"/>
    <s v="Action|Comedy|Crime|Romance"/>
    <x v="3347"/>
    <s v="http://www.imdb.com/title/tt0212346/?ref_=fn_tt_tt_1"/>
    <s v="English"/>
    <s v="USA"/>
    <n v="45000000"/>
    <n v="2000"/>
    <n v="6.2"/>
    <s v="Action"/>
    <s v="Comedy"/>
    <s v="Crime"/>
    <s v="Romance"/>
    <n v="0.56652204445707866"/>
    <n v="106807667"/>
    <n v="61807667"/>
    <n v="45000000"/>
  </r>
  <r>
    <s v="Eric Brevig"/>
    <n v="93"/>
    <n v="101702060"/>
    <s v="Action|Adventure|Family|Fantasy|Sci-Fi"/>
    <x v="3348"/>
    <s v="http://www.imdb.com/title/tt0373051/?ref_=fn_tt_tt_1"/>
    <s v="English"/>
    <s v="USA"/>
    <n v="45000000"/>
    <n v="2008"/>
    <n v="5.8"/>
    <s v="Action"/>
    <s v="Adventure"/>
    <s v="Family"/>
    <s v="Fantasy"/>
    <n v="0.56681131933333939"/>
    <n v="101702060"/>
    <n v="56702060"/>
    <n v="45000000"/>
  </r>
  <r>
    <s v="Alan J. Pakula"/>
    <n v="141"/>
    <n v="100768056"/>
    <s v="Crime|Drama|Mystery|Thriller"/>
    <x v="3349"/>
    <s v="http://www.imdb.com/title/tt0107798/?ref_=fn_tt_tt_1"/>
    <s v="English"/>
    <s v="USA"/>
    <n v="45000000"/>
    <n v="1993"/>
    <n v="6.5"/>
    <s v="Crime"/>
    <s v="Drama"/>
    <s v="Mystery"/>
    <s v="Thriller"/>
    <n v="0.56705250159878562"/>
    <n v="100768056"/>
    <n v="55768056"/>
    <n v="45000000"/>
  </r>
  <r>
    <s v="Joel Schumacher"/>
    <n v="119"/>
    <n v="92115211"/>
    <s v="Crime|Drama|Mystery|Thriller"/>
    <x v="3350"/>
    <s v="http://www.imdb.com/title/tt0109446/?ref_=fn_tt_tt_1"/>
    <s v="English"/>
    <s v="USA"/>
    <n v="45000000"/>
    <n v="1994"/>
    <n v="6.7"/>
    <s v="Crime"/>
    <s v="Drama"/>
    <s v="Mystery"/>
    <s v="Thriller"/>
    <n v="0.56728563530162079"/>
    <n v="92115211"/>
    <n v="47115211"/>
    <n v="45000000"/>
  </r>
  <r>
    <s v="Rob Reiner"/>
    <n v="97"/>
    <n v="93452056"/>
    <s v="Adventure|Comedy|Drama"/>
    <x v="3351"/>
    <s v="http://www.imdb.com/title/tt0825232/?ref_=fn_tt_tt_1"/>
    <s v="English"/>
    <s v="USA"/>
    <n v="45000000"/>
    <n v="2007"/>
    <n v="7.4"/>
    <s v="Adventure"/>
    <s v="Comedy"/>
    <s v="Drama"/>
    <m/>
    <n v="0.56744032479968554"/>
    <n v="93452056"/>
    <n v="48452056"/>
    <n v="45000000"/>
  </r>
  <r>
    <s v="Phillip Noyce"/>
    <n v="117"/>
    <n v="83287363"/>
    <s v="Action|Thriller"/>
    <x v="3352"/>
    <s v="http://www.imdb.com/title/tt0105112/?ref_=fn_tt_tt_1"/>
    <s v="English"/>
    <s v="USA"/>
    <n v="45000000"/>
    <n v="1992"/>
    <n v="6.9"/>
    <s v="Action"/>
    <s v="Thriller"/>
    <m/>
    <m/>
    <n v="0.56760749227665186"/>
    <n v="83287363"/>
    <n v="38287363"/>
    <n v="45000000"/>
  </r>
  <r>
    <s v="Antoine Fuqua"/>
    <n v="122"/>
    <n v="76261036"/>
    <s v="Crime|Drama|Thriller"/>
    <x v="3353"/>
    <s v="http://www.imdb.com/title/tt0139654/?ref_=fn_tt_tt_1"/>
    <s v="English"/>
    <s v="USA"/>
    <n v="45000000"/>
    <n v="2001"/>
    <n v="7.7"/>
    <s v="Crime"/>
    <s v="Drama"/>
    <s v="Thriller"/>
    <m/>
    <n v="0.56768686583828409"/>
    <n v="76261036"/>
    <n v="31261036"/>
    <n v="45000000"/>
  </r>
  <r>
    <s v="Dean Parisot"/>
    <n v="102"/>
    <n v="71423726"/>
    <s v="Adventure|Comedy|Sci-Fi"/>
    <x v="3354"/>
    <s v="http://www.imdb.com/title/tt0177789/?ref_=fn_tt_tt_1"/>
    <s v="English"/>
    <s v="USA"/>
    <n v="45000000"/>
    <n v="1999"/>
    <n v="7.3"/>
    <s v="Adventure"/>
    <s v="Comedy"/>
    <s v="Sci-Fi"/>
    <m/>
    <n v="0.56770901234127447"/>
    <n v="71423726"/>
    <n v="26423726"/>
    <n v="45000000"/>
  </r>
  <r>
    <s v="Keenen Ivory Wayans"/>
    <n v="83"/>
    <n v="71277420"/>
    <s v="Comedy"/>
    <x v="3355"/>
    <s v="http://www.imdb.com/title/tt0257106/?ref_=fn_tt_tt_1"/>
    <s v="English"/>
    <s v="USA"/>
    <n v="45000000"/>
    <n v="2001"/>
    <n v="5.2"/>
    <s v="Comedy"/>
    <m/>
    <m/>
    <m/>
    <n v="0.56769335515032826"/>
    <n v="71277420"/>
    <n v="26277420"/>
    <n v="45000000"/>
  </r>
  <r>
    <s v="James Bobin"/>
    <n v="103"/>
    <n v="88625922"/>
    <s v="Adventure|Comedy|Family|Musical"/>
    <x v="3356"/>
    <s v="http://www.imdb.com/title/tt1204342/?ref_=fn_tt_tt_1"/>
    <s v="English"/>
    <s v="USA"/>
    <n v="45000000"/>
    <n v="2011"/>
    <n v="7.1"/>
    <s v="Adventure"/>
    <s v="Comedy"/>
    <s v="Family"/>
    <s v="Musical"/>
    <n v="0.56767660821120569"/>
    <n v="88625922"/>
    <n v="43625922"/>
    <n v="45000000"/>
  </r>
  <r>
    <s v="Stephen Norrington"/>
    <n v="110"/>
    <n v="70001065"/>
    <s v="Action|Horror"/>
    <x v="3357"/>
    <s v="http://www.imdb.com/title/tt0120611/?ref_=fn_tt_tt_1"/>
    <s v="English"/>
    <s v="USA"/>
    <n v="45000000"/>
    <n v="1998"/>
    <n v="7.1"/>
    <s v="Action"/>
    <s v="Horror"/>
    <m/>
    <m/>
    <n v="0.56780276232951499"/>
    <n v="70001065"/>
    <n v="25001065"/>
    <n v="45000000"/>
  </r>
  <r>
    <s v="Roger Michell"/>
    <n v="91"/>
    <n v="66790248"/>
    <s v="Drama|Thriller"/>
    <x v="3358"/>
    <s v="http://www.imdb.com/title/tt0264472/?ref_=fn_tt_tt_1"/>
    <s v="English"/>
    <s v="USA"/>
    <n v="45000000"/>
    <n v="2002"/>
    <n v="6.5"/>
    <s v="Drama"/>
    <s v="Thriller"/>
    <m/>
    <m/>
    <n v="0.56777647506442919"/>
    <n v="66790248"/>
    <n v="21790248"/>
    <n v="45000000"/>
  </r>
  <r>
    <s v="Luis Llosa"/>
    <n v="89"/>
    <n v="65557989"/>
    <s v="Action|Adventure|Horror|Thriller"/>
    <x v="3359"/>
    <s v="http://www.imdb.com/title/tt0118615/?ref_=fn_tt_tt_1"/>
    <s v="English"/>
    <s v="USA"/>
    <n v="45000000"/>
    <n v="1997"/>
    <n v="4.5999999999999996"/>
    <s v="Action"/>
    <s v="Adventure"/>
    <s v="Horror"/>
    <s v="Thriller"/>
    <n v="0.56772589837907572"/>
    <n v="65557989"/>
    <n v="20557989"/>
    <n v="45000000"/>
  </r>
  <r>
    <s v="David McNally"/>
    <n v="107"/>
    <n v="60786269"/>
    <s v="Comedy|Drama|Music|Romance"/>
    <x v="3360"/>
    <s v="http://www.imdb.com/title/tt0200550/?ref_=fn_tt_tt_1"/>
    <s v="English"/>
    <s v="USA"/>
    <n v="45000000"/>
    <n v="2000"/>
    <n v="5.6"/>
    <s v="Comedy"/>
    <s v="Drama"/>
    <s v="Music"/>
    <s v="Romance"/>
    <n v="0.56766607854228235"/>
    <n v="60786269"/>
    <n v="15786269"/>
    <n v="45000000"/>
  </r>
  <r>
    <s v="Richard Curtis"/>
    <n v="129"/>
    <n v="59365105"/>
    <s v="Comedy|Drama|Romance"/>
    <x v="3361"/>
    <s v="http://www.imdb.com/title/tt0314331/?ref_=fn_tt_tt_1"/>
    <s v="English"/>
    <s v="UK"/>
    <n v="45000000"/>
    <n v="2003"/>
    <n v="7.7"/>
    <s v="Comedy"/>
    <s v="Drama"/>
    <s v="Romance"/>
    <m/>
    <n v="0.56757143436191437"/>
    <n v="59365105"/>
    <n v="14365105"/>
    <n v="45000000"/>
  </r>
  <r>
    <s v="Luis Llosa"/>
    <n v="110"/>
    <n v="57362581"/>
    <s v="Action|Crime|Drama|Romance|Thriller"/>
    <x v="3362"/>
    <s v="http://www.imdb.com/title/tt0111255/?ref_=fn_tt_tt_1"/>
    <s v="English"/>
    <s v="Peru"/>
    <n v="45000000"/>
    <n v="1994"/>
    <n v="5.4"/>
    <s v="Action"/>
    <s v="Crime"/>
    <s v="Drama"/>
    <s v="Romance"/>
    <n v="0.56746648483597206"/>
    <n v="57362581"/>
    <n v="12362581"/>
    <n v="45000000"/>
  </r>
  <r>
    <s v="Ron Shelton"/>
    <n v="135"/>
    <n v="53854588"/>
    <s v="Comedy|Drama|Romance|Sport"/>
    <x v="3363"/>
    <s v="http://www.imdb.com/title/tt0117918/?ref_=fn_tt_tt_1"/>
    <s v="English"/>
    <s v="USA"/>
    <n v="45000000"/>
    <n v="1996"/>
    <n v="6.3"/>
    <s v="Comedy"/>
    <s v="Drama"/>
    <s v="Romance"/>
    <s v="Sport"/>
    <n v="0.56734724746944276"/>
    <n v="53854588"/>
    <n v="8854588"/>
    <n v="45000000"/>
  </r>
  <r>
    <s v="Jesse Dylan"/>
    <n v="95"/>
    <n v="52580895"/>
    <s v="Comedy|Family|Romance|Sport"/>
    <x v="3364"/>
    <s v="http://www.imdb.com/title/tt0384642/?ref_=fn_tt_tt_1"/>
    <s v="English"/>
    <s v="USA"/>
    <n v="45000000"/>
    <n v="2005"/>
    <n v="5.6"/>
    <s v="Comedy"/>
    <s v="Family"/>
    <s v="Romance"/>
    <s v="Sport"/>
    <n v="0.56720365293267183"/>
    <n v="52580895"/>
    <n v="7580895"/>
    <n v="45000000"/>
  </r>
  <r>
    <s v="Russell Mulcahy"/>
    <n v="94"/>
    <n v="50648679"/>
    <s v="Action|Horror|Sci-Fi|Thriller"/>
    <x v="3365"/>
    <s v="http://www.imdb.com/title/tt0432021/?ref_=fn_tt_tt_1"/>
    <s v="English"/>
    <s v="France"/>
    <n v="45000000"/>
    <n v="2007"/>
    <n v="6.3"/>
    <s v="Action"/>
    <s v="Horror"/>
    <s v="Sci-Fi"/>
    <s v="Thriller"/>
    <n v="0.56705111229683169"/>
    <n v="50648679"/>
    <n v="5648679"/>
    <n v="45000000"/>
  </r>
  <r>
    <s v="Wayne Wang"/>
    <n v="112"/>
    <n v="38360195"/>
    <s v="Adventure|Comedy|Drama"/>
    <x v="3366"/>
    <s v="http://www.imdb.com/title/tt0408985/?ref_=fn_tt_tt_1"/>
    <s v="English"/>
    <s v="USA"/>
    <n v="45000000"/>
    <n v="2006"/>
    <n v="6.4"/>
    <s v="Adventure"/>
    <s v="Comedy"/>
    <s v="Drama"/>
    <m/>
    <n v="0.56688532514153178"/>
    <n v="38360195"/>
    <n v="-6639805"/>
    <n v="45000000"/>
  </r>
  <r>
    <s v="Curtis Hanson"/>
    <n v="111"/>
    <n v="46815748"/>
    <s v="Action|Adventure|Crime|Thriller"/>
    <x v="3367"/>
    <s v="http://www.imdb.com/title/tt0110997/?ref_=fn_tt_tt_1"/>
    <s v="English"/>
    <s v="USA"/>
    <n v="45000000"/>
    <n v="1994"/>
    <n v="6.3"/>
    <s v="Action"/>
    <s v="Adventure"/>
    <s v="Crime"/>
    <s v="Thriller"/>
    <n v="0.56664251114010611"/>
    <n v="46815748"/>
    <n v="1815748"/>
    <n v="45000000"/>
  </r>
  <r>
    <s v="Frank Oz"/>
    <n v="96"/>
    <n v="35617599"/>
    <s v="Drama|Family|Fantasy"/>
    <x v="3368"/>
    <s v="http://www.imdb.com/title/tt0113419/?ref_=fn_tt_tt_1"/>
    <s v="English"/>
    <s v="USA"/>
    <n v="45000000"/>
    <n v="1995"/>
    <n v="5.9"/>
    <s v="Drama"/>
    <s v="Family"/>
    <s v="Fantasy"/>
    <m/>
    <n v="0.56645076623566348"/>
    <n v="35617599"/>
    <n v="-9382401"/>
    <n v="45000000"/>
  </r>
  <r>
    <s v="Oliver Stone"/>
    <n v="141"/>
    <n v="47307550"/>
    <s v="Crime|Drama|Thriller"/>
    <x v="3369"/>
    <s v="http://www.imdb.com/title/tt1615065/?ref_=fn_tt_tt_1"/>
    <s v="English"/>
    <s v="USA"/>
    <n v="45000000"/>
    <n v="2012"/>
    <n v="6.5"/>
    <s v="Crime"/>
    <s v="Drama"/>
    <s v="Thriller"/>
    <m/>
    <n v="0.56619062821990696"/>
    <n v="47307550"/>
    <n v="2307550"/>
    <n v="45000000"/>
  </r>
  <r>
    <s v="Julie Taymor"/>
    <n v="133"/>
    <n v="24343673"/>
    <s v="Drama|Fantasy|Musical|Romance"/>
    <x v="3370"/>
    <s v="http://www.imdb.com/title/tt0445922/?ref_=fn_tt_tt_1"/>
    <s v="English"/>
    <s v="USA"/>
    <n v="45000000"/>
    <n v="2007"/>
    <n v="7.4"/>
    <s v="Drama"/>
    <s v="Fantasy"/>
    <s v="Musical"/>
    <s v="Romance"/>
    <n v="0.56600080162016619"/>
    <n v="24343673"/>
    <n v="-20656327"/>
    <n v="45000000"/>
  </r>
  <r>
    <s v="John Gray"/>
    <n v="91"/>
    <n v="20400913"/>
    <s v="Action|Comedy|Crime|Drama|Thriller"/>
    <x v="3371"/>
    <s v="http://www.imdb.com/title/tt0116421/?ref_=fn_tt_tt_1"/>
    <s v="English"/>
    <s v="USA"/>
    <n v="45000000"/>
    <n v="1996"/>
    <n v="5.3"/>
    <s v="Action"/>
    <s v="Comedy"/>
    <s v="Crime"/>
    <s v="Drama"/>
    <n v="0.56567816482000521"/>
    <n v="20400913"/>
    <n v="-24599087"/>
    <n v="45000000"/>
  </r>
  <r>
    <s v="Harold Ramis"/>
    <n v="117"/>
    <n v="20101861"/>
    <s v="Comedy|Romance|Sci-Fi"/>
    <x v="3372"/>
    <s v="http://www.imdb.com/title/tt0117108/?ref_=fn_tt_tt_1"/>
    <s v="English"/>
    <s v="USA"/>
    <n v="45000000"/>
    <n v="1996"/>
    <n v="6"/>
    <s v="Comedy"/>
    <s v="Romance"/>
    <s v="Sci-Fi"/>
    <m/>
    <n v="0.56533484476180096"/>
    <n v="20101861"/>
    <n v="-24898139"/>
    <n v="45000000"/>
  </r>
  <r>
    <s v="John Schultz"/>
    <n v="86"/>
    <n v="25200412"/>
    <s v="Adventure|Comedy|Family|Fantasy|Sci-Fi"/>
    <x v="3373"/>
    <s v="http://www.imdb.com/title/tt0775552/?ref_=fn_tt_tt_1"/>
    <s v="English"/>
    <s v="USA"/>
    <n v="45000000"/>
    <n v="2009"/>
    <n v="5.4"/>
    <s v="Adventure"/>
    <s v="Comedy"/>
    <s v="Family"/>
    <s v="Fantasy"/>
    <n v="0.56498887146105026"/>
    <n v="25200412"/>
    <n v="-19799588"/>
    <n v="45000000"/>
  </r>
  <r>
    <s v="Sean Penn"/>
    <n v="124"/>
    <n v="19719930"/>
    <s v="Crime|Drama|Mystery|Thriller"/>
    <x v="3374"/>
    <s v="http://www.imdb.com/title/tt0237572/?ref_=fn_tt_tt_1"/>
    <s v="English"/>
    <s v="USA"/>
    <n v="45000000"/>
    <n v="2001"/>
    <n v="6.8"/>
    <s v="Crime"/>
    <s v="Drama"/>
    <s v="Mystery"/>
    <s v="Thriller"/>
    <n v="0.56466721122832386"/>
    <n v="19719930"/>
    <n v="-25280070"/>
    <n v="45000000"/>
  </r>
  <r>
    <s v="Susan Stroman"/>
    <n v="134"/>
    <n v="19377727"/>
    <s v="Comedy|Musical"/>
    <x v="3375"/>
    <s v="http://www.imdb.com/title/tt0395251/?ref_=fn_tt_tt_1"/>
    <s v="English"/>
    <s v="USA"/>
    <n v="45000000"/>
    <n v="2005"/>
    <n v="6.4"/>
    <s v="Comedy"/>
    <s v="Musical"/>
    <m/>
    <m/>
    <n v="0.56431700691127318"/>
    <n v="19377727"/>
    <n v="-25622273"/>
    <n v="45000000"/>
  </r>
  <r>
    <s v="Simon Wincer"/>
    <n v="100"/>
    <n v="17300889"/>
    <s v="Action|Adventure|Comedy|Fantasy"/>
    <x v="3376"/>
    <s v="http://www.imdb.com/title/tt0117331/?ref_=fn_tt_tt_1"/>
    <s v="English"/>
    <s v="Australia"/>
    <n v="45000000"/>
    <n v="1996"/>
    <n v="4.9000000000000004"/>
    <s v="Action"/>
    <s v="Adventure"/>
    <s v="Comedy"/>
    <s v="Fantasy"/>
    <n v="0.56396390655796991"/>
    <n v="17300889"/>
    <n v="-27699111"/>
    <n v="45000000"/>
  </r>
  <r>
    <s v="Roman Polanski"/>
    <n v="128"/>
    <n v="15523168"/>
    <s v="Mystery|Thriller"/>
    <x v="3377"/>
    <s v="http://www.imdb.com/title/tt1139328/?ref_=fn_tt_tt_1"/>
    <s v="English"/>
    <s v="France"/>
    <n v="45000000"/>
    <n v="2010"/>
    <n v="7.2"/>
    <s v="Mystery"/>
    <s v="Thriller"/>
    <m/>
    <m/>
    <n v="0.56359961510594347"/>
    <n v="15523168"/>
    <n v="-29476832"/>
    <n v="45000000"/>
  </r>
  <r>
    <s v="Stephen Sommers"/>
    <n v="106"/>
    <n v="11146409"/>
    <s v="Action|Adventure|Horror|Sci-Fi"/>
    <x v="3378"/>
    <s v="http://www.imdb.com/title/tt0118956/?ref_=fn_tt_tt_1"/>
    <s v="English"/>
    <s v="USA"/>
    <n v="45000000"/>
    <n v="1998"/>
    <n v="6"/>
    <s v="Action"/>
    <s v="Adventure"/>
    <s v="Horror"/>
    <s v="Sci-Fi"/>
    <n v="0.56322569015526225"/>
    <n v="11146409"/>
    <n v="-33853591"/>
    <n v="45000000"/>
  </r>
  <r>
    <s v="Spike Lee"/>
    <n v="160"/>
    <n v="7916887"/>
    <s v="Action|Crime|Drama|Thriller|War"/>
    <x v="3379"/>
    <s v="http://www.imdb.com/title/tt1046997/?ref_=fn_tt_tt_1"/>
    <s v="English"/>
    <s v="USA"/>
    <n v="45000000"/>
    <n v="2008"/>
    <n v="6"/>
    <s v="Action"/>
    <s v="Crime"/>
    <s v="Drama"/>
    <s v="Thriller"/>
    <n v="0.56283066621738465"/>
    <n v="7916887"/>
    <n v="-37083113"/>
    <n v="45000000"/>
  </r>
  <r>
    <s v="Yimou Zhang"/>
    <n v="114"/>
    <n v="6565495"/>
    <s v="Drama|Romance"/>
    <x v="3380"/>
    <s v="http://www.imdb.com/title/tt0473444/?ref_=fn_tt_tt_1"/>
    <s v="Mandarin"/>
    <s v="China"/>
    <n v="45000000"/>
    <n v="2006"/>
    <n v="7"/>
    <s v="Drama"/>
    <s v="Romance"/>
    <m/>
    <m/>
    <n v="0.56242030015767552"/>
    <n v="6565495"/>
    <n v="-38434505"/>
    <n v="45000000"/>
  </r>
  <r>
    <s v="Mike Newell"/>
    <n v="139"/>
    <n v="4584886"/>
    <s v="Drama|Romance"/>
    <x v="3381"/>
    <s v="http://www.imdb.com/title/tt0484740/?ref_=fn_tt_tt_1"/>
    <s v="English"/>
    <s v="USA"/>
    <n v="45000000"/>
    <n v="2007"/>
    <n v="6.4"/>
    <s v="Drama"/>
    <s v="Romance"/>
    <m/>
    <m/>
    <n v="0.56200273941002332"/>
    <n v="4584886"/>
    <n v="-40415114"/>
    <n v="45000000"/>
  </r>
  <r>
    <s v="George P. Cosmatos"/>
    <n v="103"/>
    <n v="2154540"/>
    <s v="Action|Thriller"/>
    <x v="3382"/>
    <s v="http://www.imdb.com/title/tt0120107/?ref_=fn_tt_tt_1"/>
    <s v="English"/>
    <s v="USA"/>
    <n v="45000000"/>
    <n v="1997"/>
    <n v="4.9000000000000004"/>
    <s v="Action"/>
    <s v="Thriller"/>
    <m/>
    <m/>
    <n v="0.56157549352540803"/>
    <n v="2154540"/>
    <n v="-42845460"/>
    <n v="45000000"/>
  </r>
  <r>
    <s v="Oliver Parker"/>
    <n v="101"/>
    <n v="8129455"/>
    <s v="Action|Adventure|Comedy|Crime"/>
    <x v="3383"/>
    <s v="http://www.imdb.com/title/tt1634122/?ref_=fn_tt_tt_1"/>
    <s v="English"/>
    <s v="USA"/>
    <n v="45000000"/>
    <n v="2011"/>
    <n v="6.3"/>
    <s v="Action"/>
    <s v="Adventure"/>
    <s v="Comedy"/>
    <s v="Crime"/>
    <n v="0.56113696268570812"/>
    <n v="8129455"/>
    <n v="-36870545"/>
    <n v="45000000"/>
  </r>
  <r>
    <s v="Louis Leterrier"/>
    <n v="103"/>
    <n v="24520892"/>
    <s v="Action|Crime|Drama|Thriller"/>
    <x v="3384"/>
    <s v="http://www.imdb.com/title/tt0342258/?ref_=fn_tt_tt_1"/>
    <s v="English"/>
    <s v="France"/>
    <n v="45000000"/>
    <n v="2005"/>
    <n v="7"/>
    <s v="Action"/>
    <s v="Crime"/>
    <s v="Drama"/>
    <s v="Thriller"/>
    <n v="0.56072107429717066"/>
    <n v="24520892"/>
    <n v="-20479108"/>
    <n v="45000000"/>
  </r>
  <r>
    <s v="Peter Lord"/>
    <n v="84"/>
    <n v="106793915"/>
    <s v="Adventure|Animation|Comedy|Drama|Family"/>
    <x v="3385"/>
    <s v="http://www.imdb.com/title/tt0120630/?ref_=fn_tt_tt_1"/>
    <s v="English"/>
    <s v="UK"/>
    <n v="45000000"/>
    <n v="2000"/>
    <n v="7"/>
    <s v="Adventure"/>
    <s v="Animation"/>
    <s v="Comedy"/>
    <s v="Drama"/>
    <n v="0.56038165412139151"/>
    <n v="106793915"/>
    <n v="61793915"/>
    <n v="45000000"/>
  </r>
  <r>
    <s v="Sngmoo Lee"/>
    <n v="100"/>
    <n v="5664251"/>
    <s v="Action|Fantasy|Western"/>
    <x v="3386"/>
    <s v="http://www.imdb.com/title/tt1032751/?ref_=fn_tt_tt_1"/>
    <s v="English"/>
    <s v="New Zealand"/>
    <n v="45000000"/>
    <n v="2010"/>
    <n v="6.3"/>
    <s v="Action"/>
    <s v="Fantasy"/>
    <s v="Western"/>
    <m/>
    <n v="0.56067744376313311"/>
    <n v="5664251"/>
    <n v="-39335749"/>
    <n v="45000000"/>
  </r>
  <r>
    <s v="David Zucker"/>
    <n v="89"/>
    <n v="90703745"/>
    <s v="Comedy"/>
    <x v="3387"/>
    <s v="http://www.imdb.com/title/tt0362120/?ref_=fn_tt_tt_1"/>
    <s v="English"/>
    <s v="USA"/>
    <n v="45000000"/>
    <n v="2006"/>
    <n v="5.0999999999999996"/>
    <s v="Comedy"/>
    <m/>
    <m/>
    <m/>
    <n v="0.56024784062360578"/>
    <n v="90703745"/>
    <n v="45703745"/>
    <n v="45000000"/>
  </r>
  <r>
    <s v="Paul Verhoeven"/>
    <n v="131"/>
    <n v="20302961"/>
    <s v="Drama"/>
    <x v="3388"/>
    <s v="http://www.imdb.com/title/tt0114436/?ref_=fn_tt_tt_1"/>
    <s v="English"/>
    <s v="France"/>
    <n v="45000000"/>
    <n v="1995"/>
    <n v="4.5999999999999996"/>
    <s v="Drama"/>
    <m/>
    <m/>
    <m/>
    <n v="0.56038738254086284"/>
    <n v="20302961"/>
    <n v="-24697039"/>
    <n v="45000000"/>
  </r>
  <r>
    <s v="J.A. Bayona"/>
    <n v="114"/>
    <n v="18996755"/>
    <s v="Drama|Thriller"/>
    <x v="3389"/>
    <s v="http://www.imdb.com/title/tt1649419/?ref_=fn_tt_tt_1"/>
    <s v="English"/>
    <s v="Spain"/>
    <n v="45000000"/>
    <n v="2012"/>
    <n v="7.6"/>
    <s v="Drama"/>
    <s v="Thriller"/>
    <m/>
    <m/>
    <n v="0.56002303026389511"/>
    <n v="18996755"/>
    <n v="-26003245"/>
    <n v="45000000"/>
  </r>
  <r>
    <s v="Rob Marshall"/>
    <n v="113"/>
    <n v="170684505"/>
    <s v="Comedy|Crime|Musical"/>
    <x v="3390"/>
    <s v="http://www.imdb.com/title/tt0299658/?ref_=fn_tt_tt_1"/>
    <s v="English"/>
    <s v="USA"/>
    <n v="45000000"/>
    <n v="2002"/>
    <n v="7.2"/>
    <s v="Comedy"/>
    <s v="Crime"/>
    <s v="Musical"/>
    <m/>
    <n v="0.55965079919476612"/>
    <n v="170684505"/>
    <n v="125684505"/>
    <n v="45000000"/>
  </r>
  <r>
    <s v="John Singleton"/>
    <n v="109"/>
    <n v="74484168"/>
    <s v="Action|Crime|Drama|Mystery|Thriller"/>
    <x v="3391"/>
    <s v="http://www.imdb.com/title/tt0430105/?ref_=fn_tt_tt_1"/>
    <s v="English"/>
    <s v="USA"/>
    <n v="45000000"/>
    <n v="2005"/>
    <n v="6.9"/>
    <s v="Action"/>
    <s v="Crime"/>
    <s v="Drama"/>
    <s v="Mystery"/>
    <n v="0.56072697564730323"/>
    <n v="74484168"/>
    <n v="29484168"/>
    <n v="45000000"/>
  </r>
  <r>
    <s v="Sam Weisman"/>
    <n v="94"/>
    <n v="32095318"/>
    <s v="Comedy|Crime"/>
    <x v="3392"/>
    <s v="http://www.imdb.com/title/tt0161083/?ref_=fn_tt_tt_1"/>
    <s v="English"/>
    <s v="USA"/>
    <n v="45000000"/>
    <n v="2001"/>
    <n v="5.5"/>
    <s v="Comedy"/>
    <s v="Crime"/>
    <m/>
    <m/>
    <n v="0.56072458328282737"/>
    <n v="32095318"/>
    <n v="-12904682"/>
    <n v="45000000"/>
  </r>
  <r>
    <s v="James Wong"/>
    <n v="100"/>
    <n v="9353573"/>
    <s v="Action|Adventure|Fantasy|Sci-Fi|Thriller"/>
    <x v="3393"/>
    <s v="http://www.imdb.com/title/tt1098327/?ref_=fn_tt_tt_1"/>
    <s v="English"/>
    <s v="USA"/>
    <n v="45000000"/>
    <n v="2009"/>
    <n v="2.7"/>
    <s v="Action"/>
    <s v="Adventure"/>
    <s v="Fantasy"/>
    <s v="Sci-Fi"/>
    <n v="0.56042196458926952"/>
    <n v="9353573"/>
    <n v="-35646427"/>
    <n v="45000000"/>
  </r>
  <r>
    <s v="Jee-woon Kim"/>
    <n v="107"/>
    <n v="12026670"/>
    <s v="Action|Crime|Thriller"/>
    <x v="3394"/>
    <s v="http://www.imdb.com/title/tt1549920/?ref_=fn_tt_tt_1"/>
    <s v="English"/>
    <s v="USA"/>
    <n v="45000000"/>
    <n v="2013"/>
    <n v="6.4"/>
    <s v="Action"/>
    <s v="Crime"/>
    <s v="Thriller"/>
    <m/>
    <n v="0.56000149923865294"/>
    <n v="12026670"/>
    <n v="-32973330"/>
    <n v="45000000"/>
  </r>
  <r>
    <s v="Charles Herman-Wurmfeld"/>
    <n v="95"/>
    <n v="89808372"/>
    <s v="Comedy"/>
    <x v="3395"/>
    <s v="http://www.imdb.com/title/tt0333780/?ref_=fn_tt_tt_1"/>
    <s v="English"/>
    <s v="USA"/>
    <n v="45000000"/>
    <n v="2003"/>
    <n v="4.5999999999999996"/>
    <s v="Comedy"/>
    <m/>
    <m/>
    <m/>
    <n v="0.5595915587915935"/>
    <n v="89808372"/>
    <n v="44808372"/>
    <n v="45000000"/>
  </r>
  <r>
    <s v="Ole Christian Madsen"/>
    <n v="45"/>
    <n v="145109"/>
    <s v="Drama|History|Thriller|War"/>
    <x v="3396"/>
    <s v="http://www.imdb.com/title/tt0920458/?ref_=fn_tt_tt_1"/>
    <s v="Danish"/>
    <s v="Denmark"/>
    <n v="45000000"/>
    <n v="2008"/>
    <n v="7.3"/>
    <s v="Drama"/>
    <s v="History"/>
    <s v="Thriller"/>
    <s v="War"/>
    <n v="0.55972314189843031"/>
    <n v="145109"/>
    <n v="-44854891"/>
    <n v="45000000"/>
  </r>
  <r>
    <s v="John Singleton"/>
    <n v="99"/>
    <n v="70327868"/>
    <s v="Action|Crime|Thriller"/>
    <x v="3397"/>
    <s v="http://www.imdb.com/title/tt0162650/?ref_=fn_tt_tt_1"/>
    <s v="English"/>
    <s v="Germany"/>
    <n v="46000000"/>
    <n v="2000"/>
    <n v="5.9"/>
    <s v="Action"/>
    <s v="Crime"/>
    <s v="Thriller"/>
    <m/>
    <n v="0.559260099144398"/>
    <n v="70327868"/>
    <n v="24327868"/>
    <n v="46000000"/>
  </r>
  <r>
    <s v="P.J. Hogan"/>
    <n v="105"/>
    <n v="126805112"/>
    <s v="Comedy|Romance"/>
    <x v="3398"/>
    <s v="http://www.imdb.com/title/tt0119738/?ref_=fn_tt_tt_1"/>
    <s v="English"/>
    <s v="USA"/>
    <n v="46000000"/>
    <n v="1997"/>
    <n v="6.3"/>
    <s v="Comedy"/>
    <s v="Romance"/>
    <m/>
    <m/>
    <n v="0.55921657875181663"/>
    <n v="126805112"/>
    <n v="80805112"/>
    <n v="46000000"/>
  </r>
  <r>
    <s v="Christopher Nolan"/>
    <n v="118"/>
    <n v="67263182"/>
    <s v="Drama|Mystery|Thriller"/>
    <x v="3399"/>
    <s v="http://www.imdb.com/title/tt0278504/?ref_=fn_tt_tt_1"/>
    <s v="English"/>
    <s v="USA"/>
    <n v="46000000"/>
    <n v="2002"/>
    <n v="7.2"/>
    <s v="Drama"/>
    <s v="Mystery"/>
    <s v="Thriller"/>
    <m/>
    <n v="0.55971929578199209"/>
    <n v="67263182"/>
    <n v="21263182"/>
    <n v="46000000"/>
  </r>
  <r>
    <s v="Edward Zwick"/>
    <n v="116"/>
    <n v="58918501"/>
    <s v="Action|Drama|Mystery|Thriller|War"/>
    <x v="3400"/>
    <s v="http://www.imdb.com/title/tt0115956/?ref_=fn_tt_tt_1"/>
    <s v="English"/>
    <s v="USA"/>
    <n v="46000000"/>
    <n v="1996"/>
    <n v="6.6"/>
    <s v="Action"/>
    <s v="Drama"/>
    <s v="Mystery"/>
    <s v="Thriller"/>
    <n v="0.55965224933722491"/>
    <n v="58918501"/>
    <n v="12918501"/>
    <n v="46000000"/>
  </r>
  <r>
    <s v="Denis Villeneuve"/>
    <n v="153"/>
    <n v="60962878"/>
    <s v="Crime|Drama|Mystery|Thriller"/>
    <x v="3401"/>
    <s v="http://www.imdb.com/title/tt1392214/?ref_=fn_tt_tt_1"/>
    <s v="English"/>
    <s v="USA"/>
    <n v="46000000"/>
    <n v="2013"/>
    <n v="8.1"/>
    <s v="Crime"/>
    <s v="Drama"/>
    <s v="Mystery"/>
    <s v="Thriller"/>
    <n v="0.55952200628151239"/>
    <n v="60962878"/>
    <n v="14962878"/>
    <n v="46000000"/>
  </r>
  <r>
    <s v="Jean-Pierre Jeunet"/>
    <n v="133"/>
    <n v="6167817"/>
    <s v="Drama|Mystery|Romance|War"/>
    <x v="3402"/>
    <s v="http://www.imdb.com/title/tt0344510/?ref_=fn_tt_tt_1"/>
    <s v="French"/>
    <s v="France"/>
    <n v="47000000"/>
    <n v="2004"/>
    <n v="7.7"/>
    <s v="Drama"/>
    <s v="Mystery"/>
    <s v="Romance"/>
    <s v="War"/>
    <n v="0.5594065206854939"/>
    <n v="6167817"/>
    <n v="-40832183"/>
    <n v="47000000"/>
  </r>
  <r>
    <s v="Ben Stiller"/>
    <n v="96"/>
    <n v="60154431"/>
    <s v="Comedy|Drama|Thriller"/>
    <x v="3403"/>
    <s v="http://www.imdb.com/title/tt0115798/?ref_=fn_tt_tt_1"/>
    <s v="English"/>
    <s v="USA"/>
    <n v="47000000"/>
    <n v="1996"/>
    <n v="6"/>
    <s v="Comedy"/>
    <s v="Drama"/>
    <s v="Thriller"/>
    <m/>
    <n v="0.55898313356245877"/>
    <n v="60154431"/>
    <n v="13154431"/>
    <n v="47000000"/>
  </r>
  <r>
    <s v="Paul Bolger"/>
    <n v="75"/>
    <n v="15519841"/>
    <s v="Adventure|Animation|Comedy|Family|Fantasy"/>
    <x v="3404"/>
    <s v="http://www.imdb.com/title/tt0308353/?ref_=fn_tt_tt_1"/>
    <s v="English"/>
    <s v="USA"/>
    <n v="47000000"/>
    <n v="2006"/>
    <n v="4.5"/>
    <s v="Adventure"/>
    <s v="Animation"/>
    <s v="Comedy"/>
    <s v="Family"/>
    <n v="0.55885867191104366"/>
    <n v="15519841"/>
    <n v="-31480159"/>
    <n v="47000000"/>
  </r>
  <r>
    <s v="Stephen Frears"/>
    <n v="108"/>
    <n v="5600000"/>
    <s v="Drama|Horror|Romance|Thriller"/>
    <x v="3405"/>
    <s v="http://www.imdb.com/title/tt0117002/?ref_=fn_tt_tt_1"/>
    <s v="English"/>
    <s v="USA"/>
    <n v="47000000"/>
    <n v="1996"/>
    <n v="5.8"/>
    <s v="Drama"/>
    <s v="Horror"/>
    <s v="Romance"/>
    <s v="Thriller"/>
    <n v="0.55847222296162902"/>
    <n v="5600000"/>
    <n v="-41400000"/>
    <n v="47000000"/>
  </r>
  <r>
    <s v="Jimmy Hayward"/>
    <n v="81"/>
    <n v="10539414"/>
    <s v="Action|Drama|Fantasy|Thriller|Western"/>
    <x v="3406"/>
    <s v="http://www.imdb.com/title/tt1075747/?ref_=fn_tt_tt_1"/>
    <s v="English"/>
    <s v="USA"/>
    <n v="47000000"/>
    <n v="2010"/>
    <n v="4.7"/>
    <s v="Action"/>
    <s v="Drama"/>
    <s v="Fantasy"/>
    <s v="Thriller"/>
    <n v="0.55804239364802022"/>
    <n v="10539414"/>
    <n v="-36460586"/>
    <n v="47000000"/>
  </r>
  <r>
    <s v="M. Night Shyamalan"/>
    <n v="91"/>
    <n v="64505912"/>
    <s v="Sci-Fi|Thriller"/>
    <x v="3407"/>
    <s v="http://www.imdb.com/title/tt0949731/?ref_=fn_tt_tt_1"/>
    <s v="English"/>
    <s v="USA"/>
    <n v="48000000"/>
    <n v="2008"/>
    <n v="5"/>
    <s v="Sci-Fi"/>
    <s v="Thriller"/>
    <m/>
    <m/>
    <n v="0.55763107498901809"/>
    <n v="64505912"/>
    <n v="16505912"/>
    <n v="48000000"/>
  </r>
  <r>
    <s v="Griffin Dunne"/>
    <n v="104"/>
    <n v="46611204"/>
    <s v="Comedy|Drama|Fantasy|Romance"/>
    <x v="3408"/>
    <s v="http://www.imdb.com/title/tt0120791/?ref_=fn_tt_tt_1"/>
    <s v="English"/>
    <s v="USA"/>
    <n v="48000000"/>
    <n v="1998"/>
    <n v="6.1"/>
    <s v="Comedy"/>
    <s v="Drama"/>
    <s v="Fantasy"/>
    <s v="Romance"/>
    <n v="0.55753320594340028"/>
    <n v="46611204"/>
    <n v="-1388796"/>
    <n v="48000000"/>
  </r>
  <r>
    <s v="Kevin Reynolds"/>
    <n v="155"/>
    <n v="165500000"/>
    <s v="Action|Adventure|Drama|Romance"/>
    <x v="3409"/>
    <s v="http://www.imdb.com/title/tt0102798/?ref_=fn_tt_tt_1"/>
    <s v="English"/>
    <s v="USA"/>
    <n v="48000000"/>
    <n v="1991"/>
    <n v="6.9"/>
    <s v="Action"/>
    <s v="Adventure"/>
    <s v="Drama"/>
    <s v="Romance"/>
    <n v="0.557314178937239"/>
    <n v="165500000"/>
    <n v="117500000"/>
    <n v="48000000"/>
  </r>
  <r>
    <s v="Steven Soderbergh"/>
    <n v="190"/>
    <n v="124107476"/>
    <s v="Crime|Drama|Thriller"/>
    <x v="3410"/>
    <s v="http://www.imdb.com/title/tt0181865/?ref_=fn_tt_tt_1"/>
    <s v="English"/>
    <s v="USA"/>
    <n v="48000000"/>
    <n v="2000"/>
    <n v="7.6"/>
    <s v="Crime"/>
    <s v="Drama"/>
    <s v="Thriller"/>
    <m/>
    <n v="0.55826237450044391"/>
    <n v="124107476"/>
    <n v="76107476"/>
    <n v="48000000"/>
  </r>
  <r>
    <s v="Steven Spielberg"/>
    <n v="127"/>
    <n v="197171806"/>
    <s v="Action|Adventure|Fantasy"/>
    <x v="3411"/>
    <s v="http://www.imdb.com/title/tt0097576/?ref_=fn_tt_tt_1"/>
    <s v="English"/>
    <s v="USA"/>
    <n v="48000000"/>
    <n v="1989"/>
    <n v="8.3000000000000007"/>
    <s v="Action"/>
    <s v="Adventure"/>
    <s v="Fantasy"/>
    <m/>
    <n v="0.55870898485529352"/>
    <n v="197171806"/>
    <n v="149171806"/>
    <n v="48000000"/>
  </r>
  <r>
    <s v="Phillip Noyce"/>
    <n v="118"/>
    <n v="66488090"/>
    <s v="Crime|Drama|Mystery|Thriller"/>
    <x v="3412"/>
    <s v="http://www.imdb.com/title/tt0145681/?ref_=fn_tt_tt_1"/>
    <s v="English"/>
    <s v="USA"/>
    <n v="48000000"/>
    <n v="1999"/>
    <n v="6.7"/>
    <s v="Crime"/>
    <s v="Drama"/>
    <s v="Mystery"/>
    <s v="Thriller"/>
    <n v="0.56011965703315381"/>
    <n v="66488090"/>
    <n v="18488090"/>
    <n v="48000000"/>
  </r>
  <r>
    <s v="David Fincher"/>
    <n v="112"/>
    <n v="95308367"/>
    <s v="Crime|Drama|Thriller"/>
    <x v="3413"/>
    <s v="http://www.imdb.com/title/tt0258000/?ref_=fn_tt_tt_1"/>
    <s v="English"/>
    <s v="USA"/>
    <n v="48000000"/>
    <n v="2002"/>
    <n v="6.8"/>
    <s v="Crime"/>
    <s v="Drama"/>
    <s v="Thriller"/>
    <m/>
    <n v="0.56003875896045208"/>
    <n v="95308367"/>
    <n v="47308367"/>
    <n v="48000000"/>
  </r>
  <r>
    <s v="David O. Russell"/>
    <n v="114"/>
    <n v="60652036"/>
    <s v="Action|Adventure|Comedy|Drama|War"/>
    <x v="3414"/>
    <s v="http://www.imdb.com/title/tt0120188/?ref_=fn_tt_tt_1"/>
    <s v="English"/>
    <s v="USA"/>
    <n v="48000000"/>
    <n v="1999"/>
    <n v="7.1"/>
    <s v="Action"/>
    <s v="Adventure"/>
    <s v="Comedy"/>
    <s v="Drama"/>
    <n v="0.56019871355372386"/>
    <n v="60652036"/>
    <n v="12652036"/>
    <n v="48000000"/>
  </r>
  <r>
    <s v="Jerry Zucker"/>
    <n v="112"/>
    <n v="56607223"/>
    <s v="Adventure|Comedy"/>
    <x v="3415"/>
    <s v="http://www.imdb.com/title/tt0250687/?ref_=fn_tt_tt_1"/>
    <s v="English"/>
    <s v="Canada"/>
    <n v="48000000"/>
    <n v="2001"/>
    <n v="6.4"/>
    <s v="Adventure"/>
    <s v="Comedy"/>
    <m/>
    <m/>
    <n v="0.56007510133480309"/>
    <n v="56607223"/>
    <n v="8607223"/>
    <n v="48000000"/>
  </r>
  <r>
    <s v="Iain Softley"/>
    <n v="120"/>
    <n v="50173190"/>
    <s v="Drama|Mystery|Sci-Fi"/>
    <x v="3416"/>
    <s v="http://www.imdb.com/title/tt0272152/?ref_=fn_tt_tt_1"/>
    <s v="English"/>
    <s v="USA"/>
    <n v="48000000"/>
    <n v="2001"/>
    <n v="7.4"/>
    <s v="Drama"/>
    <s v="Mystery"/>
    <s v="Sci-Fi"/>
    <m/>
    <n v="0.55992271948817374"/>
    <n v="50173190"/>
    <n v="2173190"/>
    <n v="48000000"/>
  </r>
  <r>
    <s v="James Mangold"/>
    <n v="123"/>
    <n v="47095453"/>
    <s v="Comedy|Fantasy|Romance"/>
    <x v="3417"/>
    <s v="http://www.imdb.com/title/tt0035423/?ref_=fn_tt_tt_1"/>
    <s v="English"/>
    <s v="USA"/>
    <n v="48000000"/>
    <n v="2001"/>
    <n v="6.4"/>
    <s v="Comedy"/>
    <s v="Fantasy"/>
    <s v="Romance"/>
    <m/>
    <n v="0.5597266273745598"/>
    <n v="47095453"/>
    <n v="-904547"/>
    <n v="48000000"/>
  </r>
  <r>
    <s v="Harold Ramis"/>
    <n v="93"/>
    <n v="37879996"/>
    <s v="Comedy|Fantasy|Romance"/>
    <x v="3418"/>
    <s v="http://www.imdb.com/title/tt0230030/?ref_=fn_tt_tt_1"/>
    <s v="English"/>
    <s v="USA"/>
    <n v="48000000"/>
    <n v="2000"/>
    <n v="6"/>
    <s v="Comedy"/>
    <s v="Fantasy"/>
    <s v="Romance"/>
    <m/>
    <n v="0.55951009475929048"/>
    <n v="37879996"/>
    <n v="-10120004"/>
    <n v="48000000"/>
  </r>
  <r>
    <s v="Olivier Megaton"/>
    <n v="115"/>
    <n v="89253340"/>
    <s v="Action|Thriller"/>
    <x v="3419"/>
    <s v="http://www.imdb.com/title/tt2446042/?ref_=fn_tt_tt_1"/>
    <s v="English"/>
    <s v="France"/>
    <n v="48000000"/>
    <n v="2014"/>
    <n v="6"/>
    <s v="Action"/>
    <s v="Thriller"/>
    <m/>
    <m/>
    <n v="0.55923676904366093"/>
    <n v="89253340"/>
    <n v="41253340"/>
    <n v="48000000"/>
  </r>
  <r>
    <s v="Steven Soderbergh"/>
    <n v="123"/>
    <n v="37339525"/>
    <s v="Crime|Drama|Romance|Thriller"/>
    <x v="3420"/>
    <s v="http://www.imdb.com/title/tt0120780/?ref_=fn_tt_tt_1"/>
    <s v="English"/>
    <s v="USA"/>
    <n v="48000000"/>
    <n v="1998"/>
    <n v="7"/>
    <s v="Crime"/>
    <s v="Drama"/>
    <s v="Romance"/>
    <s v="Thriller"/>
    <n v="0.55934193516990216"/>
    <n v="37339525"/>
    <n v="-10660475"/>
    <n v="48000000"/>
  </r>
  <r>
    <s v="John McTiernan"/>
    <n v="113"/>
    <n v="69304264"/>
    <s v="Crime|Romance|Thriller"/>
    <x v="3421"/>
    <s v="http://www.imdb.com/title/tt0155267/?ref_=fn_tt_tt_1"/>
    <s v="English"/>
    <s v="USA"/>
    <n v="48000000"/>
    <n v="1999"/>
    <n v="6.8"/>
    <s v="Crime"/>
    <s v="Romance"/>
    <s v="Thriller"/>
    <m/>
    <n v="0.55906431094530595"/>
    <n v="69304264"/>
    <n v="21304264"/>
    <n v="48000000"/>
  </r>
  <r>
    <s v="Penny Marshall"/>
    <n v="132"/>
    <n v="29781453"/>
    <s v="Biography|Comedy|Drama"/>
    <x v="3422"/>
    <s v="http://www.imdb.com/title/tt0200027/?ref_=fn_tt_tt_1"/>
    <s v="English"/>
    <s v="USA"/>
    <n v="48000000"/>
    <n v="2001"/>
    <n v="6.4"/>
    <s v="Biography"/>
    <s v="Comedy"/>
    <s v="Drama"/>
    <m/>
    <n v="0.55900273255863342"/>
    <n v="29781453"/>
    <n v="-18218547"/>
    <n v="48000000"/>
  </r>
  <r>
    <s v="Joe Roth"/>
    <n v="102"/>
    <n v="93607673"/>
    <s v="Comedy|Romance"/>
    <x v="3423"/>
    <s v="http://www.imdb.com/title/tt0265029/?ref_=fn_tt_tt_1"/>
    <s v="English"/>
    <s v="USA"/>
    <n v="48000000"/>
    <n v="2001"/>
    <n v="5.7"/>
    <s v="Comedy"/>
    <s v="Romance"/>
    <m/>
    <m/>
    <n v="0.55868135475223923"/>
    <n v="93607673"/>
    <n v="45607673"/>
    <n v="48000000"/>
  </r>
  <r>
    <s v="Terence Young"/>
    <n v="140"/>
    <m/>
    <s v="Drama|History|War"/>
    <x v="3424"/>
    <s v="http://www.imdb.com/title/tt0084132/?ref_=fn_tt_tt_1"/>
    <s v="English"/>
    <s v="South Korea"/>
    <n v="48000000"/>
    <n v="1981"/>
    <n v="2.7"/>
    <s v="Drama"/>
    <s v="History"/>
    <s v="War"/>
    <m/>
    <n v="0.55882623221489391"/>
    <n v="25035665"/>
    <n v="-22964335"/>
    <n v="48000000"/>
  </r>
  <r>
    <s v="David Zucker"/>
    <n v="84"/>
    <n v="110000082"/>
    <s v="Comedy"/>
    <x v="3425"/>
    <s v="http://www.imdb.com/title/tt0306047/?ref_=fn_tt_tt_1"/>
    <s v="English"/>
    <s v="USA"/>
    <n v="48000000"/>
    <n v="2003"/>
    <n v="5.5"/>
    <s v="Comedy"/>
    <m/>
    <m/>
    <m/>
    <n v="0.55882623221489391"/>
    <n v="110000082"/>
    <n v="62000082"/>
    <n v="48000000"/>
  </r>
  <r>
    <s v="James Wong"/>
    <n v="85"/>
    <n v="43905746"/>
    <s v="Action|Sci-Fi|Thriller"/>
    <x v="3426"/>
    <s v="http://www.imdb.com/title/tt0267804/?ref_=fn_tt_tt_1"/>
    <s v="English"/>
    <s v="USA"/>
    <n v="49000000"/>
    <n v="2001"/>
    <n v="5.9"/>
    <s v="Action"/>
    <s v="Sci-Fi"/>
    <s v="Thriller"/>
    <m/>
    <n v="0.55913191231764681"/>
    <n v="43905746"/>
    <n v="-5094254"/>
    <n v="49000000"/>
  </r>
  <r>
    <s v="Neill Blomkamp"/>
    <n v="120"/>
    <n v="31569268"/>
    <s v="Action|Crime|Drama|Sci-Fi|Thriller"/>
    <x v="3427"/>
    <s v="http://www.imdb.com/title/tt1823672/?ref_=fn_tt_tt_1"/>
    <s v="English"/>
    <s v="USA"/>
    <n v="49000000"/>
    <n v="2015"/>
    <n v="6.9"/>
    <s v="Action"/>
    <s v="Crime"/>
    <s v="Drama"/>
    <s v="Sci-Fi"/>
    <n v="0.55889382786625874"/>
    <n v="31569268"/>
    <n v="-17430732"/>
    <n v="49000000"/>
  </r>
  <r>
    <s v="David Gordon Green"/>
    <n v="102"/>
    <n v="21557240"/>
    <s v="Adventure|Comedy|Fantasy"/>
    <x v="3428"/>
    <s v="http://www.imdb.com/title/tt1240982/?ref_=fn_tt_tt_1"/>
    <s v="English"/>
    <s v="USA"/>
    <n v="49900000"/>
    <n v="2011"/>
    <n v="5.6"/>
    <s v="Adventure"/>
    <s v="Comedy"/>
    <s v="Fantasy"/>
    <m/>
    <n v="0.55858496428591764"/>
    <n v="21557240"/>
    <n v="-28342760"/>
    <n v="49900000"/>
  </r>
  <r>
    <s v="Renny Harlin"/>
    <n v="125"/>
    <n v="41814863"/>
    <s v="Horror|Mystery|Thriller"/>
    <x v="3429"/>
    <s v="http://www.imdb.com/title/tt0204313/?ref_=fn_tt_tt_1"/>
    <s v="English"/>
    <s v="USA"/>
    <n v="50000000"/>
    <n v="2004"/>
    <n v="5.0999999999999996"/>
    <s v="Horror"/>
    <s v="Mystery"/>
    <s v="Thriller"/>
    <m/>
    <n v="0.55823184439690032"/>
    <n v="41814863"/>
    <n v="-8185137"/>
    <n v="50000000"/>
  </r>
  <r>
    <s v="Mikael HÃ¥fstrÃ¶m"/>
    <n v="115"/>
    <n v="25121291"/>
    <s v="Action|Crime|Mystery|Sci-Fi|Thriller"/>
    <x v="3430"/>
    <s v="http://www.imdb.com/title/tt1211956/?ref_=fn_tt_tt_1"/>
    <s v="English"/>
    <s v="USA"/>
    <n v="50000000"/>
    <n v="2013"/>
    <n v="6.7"/>
    <s v="Action"/>
    <s v="Crime"/>
    <s v="Mystery"/>
    <s v="Sci-Fi"/>
    <n v="0.55798163776401843"/>
    <n v="25121291"/>
    <n v="-24878709"/>
    <n v="50000000"/>
  </r>
  <r>
    <s v="John Woo"/>
    <n v="108"/>
    <n v="70450000"/>
    <s v="Action|Crime|Thriller"/>
    <x v="3431"/>
    <s v="http://www.imdb.com/title/tt0115759/?ref_=fn_tt_tt_1"/>
    <s v="English"/>
    <s v="USA"/>
    <n v="50000000"/>
    <n v="1996"/>
    <n v="6"/>
    <s v="Action"/>
    <s v="Crime"/>
    <s v="Thriller"/>
    <m/>
    <n v="0.55764340603916596"/>
    <n v="70450000"/>
    <n v="20450000"/>
    <n v="50000000"/>
  </r>
  <r>
    <s v="Roman Polanski"/>
    <n v="130"/>
    <n v="1987287"/>
    <s v="Crime|Drama"/>
    <x v="3432"/>
    <s v="http://www.imdb.com/title/tt0380599/?ref_=fn_tt_tt_1"/>
    <s v="English"/>
    <s v="UK"/>
    <n v="50000000"/>
    <n v="2005"/>
    <n v="6.9"/>
    <s v="Crime"/>
    <s v="Drama"/>
    <m/>
    <m/>
    <n v="0.55758085614748387"/>
    <n v="1987287"/>
    <n v="-48012713"/>
    <n v="50000000"/>
  </r>
  <r>
    <s v="Tom Tykwer"/>
    <n v="147"/>
    <n v="2208939"/>
    <s v="Crime|Drama|Fantasy"/>
    <x v="3433"/>
    <s v="http://www.imdb.com/title/tt0396171/?ref_=fn_tt_tt_1"/>
    <s v="English"/>
    <s v="Germany"/>
    <n v="50000000"/>
    <n v="2006"/>
    <n v="7.5"/>
    <s v="Crime"/>
    <s v="Drama"/>
    <s v="Fantasy"/>
    <m/>
    <n v="0.55714738252286444"/>
    <n v="2208939"/>
    <n v="-47791061"/>
    <n v="50000000"/>
  </r>
  <r>
    <s v="Brian Robbins"/>
    <n v="98"/>
    <n v="61112916"/>
    <s v="Comedy|Family|Fantasy"/>
    <x v="3434"/>
    <s v="http://www.imdb.com/title/tt0393735/?ref_=fn_tt_tt_1"/>
    <s v="English"/>
    <s v="USA"/>
    <n v="50000000"/>
    <n v="2006"/>
    <n v="4.4000000000000004"/>
    <s v="Comedy"/>
    <s v="Family"/>
    <s v="Fantasy"/>
    <m/>
    <n v="0.55671291167064885"/>
    <n v="61112916"/>
    <n v="11112916"/>
    <n v="50000000"/>
  </r>
  <r>
    <s v="Brian De Palma"/>
    <n v="121"/>
    <n v="22518325"/>
    <s v="Crime|Drama|Mystery|Thriller"/>
    <x v="3435"/>
    <s v="http://www.imdb.com/title/tt0387877/?ref_=fn_tt_tt_1"/>
    <s v="English"/>
    <s v="Germany"/>
    <n v="50000000"/>
    <n v="2006"/>
    <n v="5.6"/>
    <s v="Crime"/>
    <s v="Drama"/>
    <s v="Mystery"/>
    <s v="Thriller"/>
    <n v="0.55658072623554589"/>
    <n v="22518325"/>
    <n v="-27481675"/>
    <n v="50000000"/>
  </r>
  <r>
    <s v="Brad Silberling"/>
    <n v="100"/>
    <n v="100328194"/>
    <s v="Comedy|Family|Fantasy"/>
    <x v="3436"/>
    <s v="http://www.imdb.com/title/tt0112642/?ref_=fn_tt_tt_1"/>
    <s v="English"/>
    <s v="USA"/>
    <n v="50000000"/>
    <n v="1995"/>
    <n v="6"/>
    <s v="Comedy"/>
    <s v="Family"/>
    <s v="Fantasy"/>
    <m/>
    <n v="0.55622462120847993"/>
    <n v="100328194"/>
    <n v="50328194"/>
    <n v="50000000"/>
  </r>
  <r>
    <s v="David Fincher"/>
    <n v="145"/>
    <n v="55473600"/>
    <s v="Action|Horror|Sci-Fi"/>
    <x v="3437"/>
    <s v="http://www.imdb.com/title/tt0103644/?ref_=fn_tt_tt_1"/>
    <s v="English"/>
    <s v="USA"/>
    <n v="50000000"/>
    <n v="1992"/>
    <n v="6.4"/>
    <s v="Action"/>
    <s v="Horror"/>
    <s v="Sci-Fi"/>
    <m/>
    <n v="0.55641186422693445"/>
    <n v="55473600"/>
    <n v="5473600"/>
    <n v="50000000"/>
  </r>
  <r>
    <s v="Andrew Davis"/>
    <n v="107"/>
    <n v="20550712"/>
    <s v="Action|Drama|Sci-Fi|Thriller"/>
    <x v="3438"/>
    <s v="http://www.imdb.com/title/tt0115857/?ref_=fn_tt_tt_1"/>
    <s v="English"/>
    <s v="USA"/>
    <n v="50000000"/>
    <n v="1996"/>
    <n v="5.6"/>
    <s v="Action"/>
    <s v="Drama"/>
    <s v="Sci-Fi"/>
    <s v="Thriller"/>
    <n v="0.55624015257809389"/>
    <n v="20550712"/>
    <n v="-29449288"/>
    <n v="50000000"/>
  </r>
  <r>
    <s v="James Bobin"/>
    <n v="119"/>
    <n v="51178893"/>
    <s v="Adventure|Comedy|Crime|Family|Musical"/>
    <x v="3439"/>
    <s v="http://www.imdb.com/title/tt2281587/?ref_=fn_tt_tt_1"/>
    <s v="English"/>
    <s v="USA"/>
    <n v="50000000"/>
    <n v="2014"/>
    <n v="6.4"/>
    <s v="Adventure"/>
    <s v="Comedy"/>
    <s v="Crime"/>
    <s v="Family"/>
    <n v="0.55587245582961331"/>
    <n v="51178893"/>
    <n v="1178893"/>
    <n v="50000000"/>
  </r>
  <r>
    <s v="Don Bluth"/>
    <n v="94"/>
    <n v="58297830"/>
    <s v="Adventure|Animation|Drama|Family|Fantasy|Musical|Mystery|Romance"/>
    <x v="3440"/>
    <s v="http://www.imdb.com/title/tt0118617/?ref_=fn_tt_tt_1"/>
    <s v="English"/>
    <s v="USA"/>
    <n v="50000000"/>
    <n v="1997"/>
    <n v="7.1"/>
    <s v="Adventure"/>
    <s v="Animation"/>
    <s v="Drama"/>
    <s v="Family"/>
    <n v="0.55567120974493078"/>
    <n v="58297830"/>
    <n v="8297830"/>
    <n v="50000000"/>
  </r>
  <r>
    <s v="F. Gary Gray"/>
    <n v="118"/>
    <n v="73343413"/>
    <s v="Crime|Drama|Thriller"/>
    <x v="3441"/>
    <s v="http://www.imdb.com/title/tt1197624/?ref_=fn_tt_tt_1"/>
    <s v="English"/>
    <s v="USA"/>
    <n v="50000000"/>
    <n v="2009"/>
    <n v="7.4"/>
    <s v="Crime"/>
    <s v="Drama"/>
    <s v="Thriller"/>
    <m/>
    <n v="0.55551663744389834"/>
    <n v="73343413"/>
    <n v="23343413"/>
    <n v="50000000"/>
  </r>
  <r>
    <s v="Jay Chandrasekhar"/>
    <n v="107"/>
    <n v="80270227"/>
    <s v="Action|Adventure|Comedy"/>
    <x v="3442"/>
    <s v="http://www.imdb.com/title/tt0377818/?ref_=fn_tt_tt_1"/>
    <s v="English"/>
    <s v="USA"/>
    <n v="50000000"/>
    <n v="2005"/>
    <n v="5.0999999999999996"/>
    <s v="Action"/>
    <s v="Adventure"/>
    <s v="Comedy"/>
    <m/>
    <n v="0.55547191634653781"/>
    <n v="80270227"/>
    <n v="30270227"/>
    <n v="50000000"/>
  </r>
  <r>
    <s v="Chris Weitz"/>
    <n v="130"/>
    <n v="296623634"/>
    <s v="Adventure|Drama|Fantasy|Romance"/>
    <x v="3443"/>
    <s v="http://www.imdb.com/title/tt1259571/?ref_=fn_tt_tt_1"/>
    <s v="English"/>
    <s v="USA"/>
    <n v="50000000"/>
    <n v="2009"/>
    <n v="4.5999999999999996"/>
    <s v="Adventure"/>
    <s v="Drama"/>
    <s v="Fantasy"/>
    <s v="Romance"/>
    <n v="0.55548264081435972"/>
    <n v="296623634"/>
    <n v="246623634"/>
    <n v="50000000"/>
  </r>
  <r>
    <s v="Cameron Crowe"/>
    <n v="139"/>
    <n v="153620822"/>
    <s v="Comedy|Drama|Romance|Sport"/>
    <x v="3444"/>
    <s v="http://www.imdb.com/title/tt0116695/?ref_=fn_tt_tt_1"/>
    <s v="English"/>
    <s v="USA"/>
    <n v="50000000"/>
    <n v="1996"/>
    <n v="7.3"/>
    <s v="Comedy"/>
    <s v="Drama"/>
    <s v="Romance"/>
    <s v="Sport"/>
    <n v="0.55871122536194384"/>
    <n v="153620822"/>
    <n v="103620822"/>
    <n v="50000000"/>
  </r>
  <r>
    <s v="Seth MacFarlane"/>
    <n v="112"/>
    <n v="218628680"/>
    <s v="Comedy|Fantasy"/>
    <x v="3445"/>
    <s v="http://www.imdb.com/title/tt1637725/?ref_=fn_tt_tt_1"/>
    <s v="English"/>
    <s v="USA"/>
    <n v="50000000"/>
    <n v="2012"/>
    <n v="7"/>
    <s v="Comedy"/>
    <s v="Fantasy"/>
    <m/>
    <m/>
    <n v="0.55949739655972697"/>
    <n v="218628680"/>
    <n v="168628680"/>
    <n v="50000000"/>
  </r>
  <r>
    <s v="James L. Brooks"/>
    <n v="139"/>
    <n v="147637474"/>
    <s v="Comedy|Drama|Romance"/>
    <x v="3446"/>
    <s v="http://www.imdb.com/title/tt0119822/?ref_=fn_tt_tt_1"/>
    <s v="English"/>
    <s v="USA"/>
    <n v="50000000"/>
    <n v="1997"/>
    <n v="7.7"/>
    <s v="Comedy"/>
    <s v="Drama"/>
    <s v="Romance"/>
    <m/>
    <n v="0.56125060585376085"/>
    <n v="147637474"/>
    <n v="97637474"/>
    <n v="50000000"/>
  </r>
  <r>
    <s v="Tom Shadyac"/>
    <n v="115"/>
    <n v="135014968"/>
    <s v="Biography|Comedy|Drama|Romance"/>
    <x v="3447"/>
    <s v="http://www.imdb.com/title/tt0129290/?ref_=fn_tt_tt_1"/>
    <s v="English"/>
    <s v="USA"/>
    <n v="50000000"/>
    <n v="1998"/>
    <n v="6.7"/>
    <s v="Biography"/>
    <s v="Comedy"/>
    <s v="Drama"/>
    <s v="Romance"/>
    <n v="0.56196783194552657"/>
    <n v="135014968"/>
    <n v="85014968"/>
    <n v="50000000"/>
  </r>
  <r>
    <s v="Adam McKay"/>
    <n v="143"/>
    <n v="2175312"/>
    <s v="Comedy"/>
    <x v="3448"/>
    <s v="http://www.imdb.com/title/tt1229340/?ref_=fn_tt_tt_1"/>
    <s v="English"/>
    <s v="USA"/>
    <n v="50000000"/>
    <n v="2013"/>
    <n v="6.3"/>
    <s v="Comedy"/>
    <m/>
    <m/>
    <m/>
    <n v="0.56253444613263148"/>
    <n v="2175312"/>
    <n v="-47824688"/>
    <n v="50000000"/>
  </r>
  <r>
    <s v="Steven Brill"/>
    <n v="96"/>
    <n v="126203320"/>
    <s v="Comedy|Romance"/>
    <x v="3449"/>
    <s v="http://www.imdb.com/title/tt0280590/?ref_=fn_tt_tt_1"/>
    <s v="English"/>
    <s v="USA"/>
    <n v="50000000"/>
    <n v="2002"/>
    <n v="5.8"/>
    <s v="Comedy"/>
    <s v="Romance"/>
    <m/>
    <m/>
    <n v="0.56209182210354203"/>
    <n v="126203320"/>
    <n v="76203320"/>
    <n v="50000000"/>
  </r>
  <r>
    <s v="J.J. Abrams"/>
    <n v="112"/>
    <n v="126975169"/>
    <s v="Mystery|Sci-Fi|Thriller"/>
    <x v="3450"/>
    <s v="http://www.imdb.com/title/tt1650062/?ref_=fn_tt_tt_1"/>
    <s v="English"/>
    <s v="USA"/>
    <n v="50000000"/>
    <n v="2011"/>
    <n v="7.1"/>
    <s v="Mystery"/>
    <s v="Sci-Fi"/>
    <s v="Thriller"/>
    <m/>
    <n v="0.56255898179152464"/>
    <n v="126975169"/>
    <n v="76975169"/>
    <n v="50000000"/>
  </r>
  <r>
    <s v="Donald Petrie"/>
    <n v="116"/>
    <n v="105807520"/>
    <s v="Comedy|Romance"/>
    <x v="3451"/>
    <s v="http://www.imdb.com/title/tt0251127/?ref_=fn_tt_tt_1"/>
    <s v="English"/>
    <s v="USA"/>
    <n v="50000000"/>
    <n v="2003"/>
    <n v="6.4"/>
    <s v="Comedy"/>
    <s v="Romance"/>
    <m/>
    <m/>
    <n v="0.56303632374590251"/>
    <n v="105807520"/>
    <n v="55807520"/>
    <n v="50000000"/>
  </r>
  <r>
    <s v="Phil Lord"/>
    <n v="112"/>
    <n v="191616238"/>
    <s v="Action|Comedy|Crime"/>
    <x v="3452"/>
    <s v="http://www.imdb.com/title/tt2294449/?ref_=fn_tt_tt_1"/>
    <s v="English"/>
    <s v="USA"/>
    <n v="50000000"/>
    <n v="2014"/>
    <n v="7.1"/>
    <s v="Action"/>
    <s v="Comedy"/>
    <s v="Crime"/>
    <m/>
    <n v="0.56329020381801131"/>
    <n v="191616238"/>
    <n v="141616238"/>
    <n v="50000000"/>
  </r>
  <r>
    <s v="Rawson Marshall Thurber"/>
    <n v="107"/>
    <n v="126088877"/>
    <s v="Action|Comedy|Crime"/>
    <x v="3453"/>
    <s v="http://www.imdb.com/title/tt1489889/?ref_=fn_tt_tt_1"/>
    <s v="English"/>
    <s v="USA"/>
    <n v="50000000"/>
    <n v="2016"/>
    <n v="6.6"/>
    <s v="Action"/>
    <s v="Comedy"/>
    <s v="Crime"/>
    <m/>
    <n v="0.56463173435986802"/>
    <n v="126088877"/>
    <n v="76088877"/>
    <n v="50000000"/>
  </r>
  <r>
    <s v="Chris Columbus"/>
    <n v="124"/>
    <n v="91030827"/>
    <s v="Comedy|Drama"/>
    <x v="3454"/>
    <s v="http://www.imdb.com/title/tt0120686/?ref_=fn_tt_tt_1"/>
    <s v="English"/>
    <s v="USA"/>
    <n v="50000000"/>
    <n v="1998"/>
    <n v="6.7"/>
    <s v="Comedy"/>
    <s v="Drama"/>
    <m/>
    <m/>
    <n v="0.56510458081373338"/>
    <n v="91030827"/>
    <n v="41030827"/>
    <n v="50000000"/>
  </r>
  <r>
    <s v="Sean Anders"/>
    <n v="96"/>
    <n v="150315155"/>
    <s v="Comedy|Family"/>
    <x v="3455"/>
    <s v="http://www.imdb.com/title/tt1528854/?ref_=fn_tt_tt_1"/>
    <s v="English"/>
    <s v="USA"/>
    <n v="50000000"/>
    <n v="2015"/>
    <n v="6.1"/>
    <s v="Comedy"/>
    <s v="Family"/>
    <m/>
    <m/>
    <n v="0.56522145440616522"/>
    <n v="150315155"/>
    <n v="100315155"/>
    <n v="50000000"/>
  </r>
  <r>
    <s v="Rob Marshall"/>
    <n v="125"/>
    <n v="127997349"/>
    <s v="Adventure|Comedy|Drama|Fantasy|Musical"/>
    <x v="3456"/>
    <s v="http://www.imdb.com/title/tt2180411/?ref_=fn_tt_tt_1"/>
    <s v="English"/>
    <s v="USA"/>
    <n v="50000000"/>
    <n v="2014"/>
    <n v="6"/>
    <s v="Adventure"/>
    <s v="Comedy"/>
    <s v="Drama"/>
    <s v="Fantasy"/>
    <n v="0.56598919730633412"/>
    <n v="127997349"/>
    <n v="77997349"/>
    <n v="50000000"/>
  </r>
  <r>
    <s v="Brian Helgeland"/>
    <n v="90"/>
    <n v="81517441"/>
    <s v="Action|Crime|Drama|Thriller"/>
    <x v="3457"/>
    <s v="http://www.imdb.com/title/tt0120784/?ref_=fn_tt_tt_1"/>
    <s v="English"/>
    <s v="USA"/>
    <n v="50000000"/>
    <n v="1999"/>
    <n v="7.1"/>
    <s v="Action"/>
    <s v="Crime"/>
    <s v="Drama"/>
    <s v="Thriller"/>
    <n v="0.56648825441213191"/>
    <n v="81517441"/>
    <n v="31517441"/>
    <n v="50000000"/>
  </r>
  <r>
    <s v="Frank Marshall"/>
    <n v="109"/>
    <n v="81022333"/>
    <s v="Action|Adventure|Mystery|Sci-Fi"/>
    <x v="3458"/>
    <s v="http://www.imdb.com/title/tt0112715/?ref_=fn_tt_tt_1"/>
    <s v="English"/>
    <s v="USA"/>
    <n v="50000000"/>
    <n v="1995"/>
    <n v="5"/>
    <s v="Action"/>
    <s v="Adventure"/>
    <s v="Mystery"/>
    <s v="Sci-Fi"/>
    <n v="0.56652371227226883"/>
    <n v="81022333"/>
    <n v="31022333"/>
    <n v="50000000"/>
  </r>
  <r>
    <s v="Alex Proyas"/>
    <n v="121"/>
    <n v="79948113"/>
    <s v="Drama|Mystery|Sci-Fi|Thriller"/>
    <x v="3459"/>
    <s v="http://www.imdb.com/title/tt0448011/?ref_=fn_tt_tt_1"/>
    <s v="English"/>
    <s v="USA"/>
    <n v="50000000"/>
    <n v="2009"/>
    <n v="6.2"/>
    <s v="Drama"/>
    <s v="Mystery"/>
    <s v="Sci-Fi"/>
    <s v="Thriller"/>
    <n v="0.56655514835010479"/>
    <n v="79948113"/>
    <n v="29948113"/>
    <n v="50000000"/>
  </r>
  <r>
    <s v="Tom Dey"/>
    <n v="95"/>
    <n v="88658172"/>
    <s v="Comedy|Romance"/>
    <x v="3460"/>
    <s v="http://www.imdb.com/title/tt0427229/?ref_=fn_tt_tt_1"/>
    <s v="English"/>
    <s v="USA"/>
    <n v="50000000"/>
    <n v="2006"/>
    <n v="5.6"/>
    <s v="Comedy"/>
    <s v="Romance"/>
    <m/>
    <m/>
    <n v="0.56657763830206398"/>
    <n v="88658172"/>
    <n v="38658172"/>
    <n v="50000000"/>
  </r>
  <r>
    <s v="Glenn Ficarra"/>
    <n v="118"/>
    <n v="84244877"/>
    <s v="Comedy|Drama|Romance"/>
    <x v="3461"/>
    <s v="http://www.imdb.com/title/tt1570728/?ref_=fn_tt_tt_1"/>
    <s v="English"/>
    <s v="USA"/>
    <n v="50000000"/>
    <n v="2011"/>
    <n v="7.4"/>
    <s v="Comedy"/>
    <s v="Drama"/>
    <s v="Romance"/>
    <m/>
    <n v="0.56667665235430109"/>
    <n v="84244877"/>
    <n v="34244877"/>
    <n v="50000000"/>
  </r>
  <r>
    <s v="Bennett Miller"/>
    <n v="133"/>
    <n v="75605492"/>
    <s v="Biography|Drama|Sport"/>
    <x v="3462"/>
    <s v="http://www.imdb.com/title/tt1210166/?ref_=fn_tt_tt_1"/>
    <s v="English"/>
    <s v="USA"/>
    <n v="50000000"/>
    <n v="2011"/>
    <n v="7.6"/>
    <s v="Biography"/>
    <s v="Drama"/>
    <s v="Sport"/>
    <m/>
    <n v="0.56673673516012146"/>
    <n v="75605492"/>
    <n v="25605492"/>
    <n v="50000000"/>
  </r>
  <r>
    <s v="Wolfgang Petersen"/>
    <n v="127"/>
    <n v="67823573"/>
    <s v="Action|Drama|Thriller"/>
    <x v="3463"/>
    <s v="http://www.imdb.com/title/tt0114069/?ref_=fn_tt_tt_1"/>
    <s v="English"/>
    <s v="USA"/>
    <n v="50000000"/>
    <n v="1995"/>
    <n v="6.6"/>
    <s v="Action"/>
    <s v="Drama"/>
    <s v="Thriller"/>
    <m/>
    <n v="0.56672351007255584"/>
    <n v="67823573"/>
    <n v="17823573"/>
    <n v="50000000"/>
  </r>
  <r>
    <s v="Jaume Collet-Serra"/>
    <n v="106"/>
    <n v="91439400"/>
    <s v="Action|Mystery|Thriller"/>
    <x v="3464"/>
    <s v="http://www.imdb.com/title/tt2024469/?ref_=fn_tt_tt_1"/>
    <s v="English"/>
    <s v="UK"/>
    <n v="50000000"/>
    <n v="2014"/>
    <n v="7"/>
    <s v="Action"/>
    <s v="Mystery"/>
    <s v="Thriller"/>
    <m/>
    <n v="0.56664794957903231"/>
    <n v="91439400"/>
    <n v="41439400"/>
    <n v="50000000"/>
  </r>
  <r>
    <s v="David Dobkin"/>
    <n v="114"/>
    <n v="60470220"/>
    <s v="Action|Adventure|Comedy"/>
    <x v="3465"/>
    <s v="http://www.imdb.com/title/tt0300471/?ref_=fn_tt_tt_1"/>
    <s v="English"/>
    <s v="USA"/>
    <n v="50000000"/>
    <n v="2003"/>
    <n v="6.2"/>
    <s v="Action"/>
    <s v="Adventure"/>
    <s v="Comedy"/>
    <m/>
    <n v="0.56677362968313028"/>
    <n v="60470220"/>
    <n v="10470220"/>
    <n v="50000000"/>
  </r>
  <r>
    <s v="Matthew O'Callaghan"/>
    <n v="78"/>
    <n v="58336565"/>
    <s v="Adventure|Animation|Comedy|Family"/>
    <x v="3466"/>
    <s v="http://www.imdb.com/title/tt0381971/?ref_=fn_tt_tt_1"/>
    <s v="English"/>
    <s v="USA"/>
    <n v="50000000"/>
    <n v="2006"/>
    <n v="6.6"/>
    <s v="Adventure"/>
    <s v="Animation"/>
    <s v="Comedy"/>
    <s v="Family"/>
    <n v="0.56664241457157771"/>
    <n v="58336565"/>
    <n v="8336565"/>
    <n v="50000000"/>
  </r>
  <r>
    <s v="Angela Robinson"/>
    <n v="101"/>
    <n v="66002004"/>
    <s v="Adventure|Comedy|Family|Fantasy|Romance|Sport"/>
    <x v="3467"/>
    <s v="http://www.imdb.com/title/tt0400497/?ref_=fn_tt_tt_1"/>
    <s v="English"/>
    <s v="USA"/>
    <n v="50000000"/>
    <n v="2005"/>
    <n v="4.7"/>
    <s v="Adventure"/>
    <s v="Comedy"/>
    <s v="Family"/>
    <s v="Fantasy"/>
    <n v="0.56649529784906272"/>
    <n v="66002004"/>
    <n v="16002004"/>
    <n v="50000000"/>
  </r>
  <r>
    <s v="Gary Fleder"/>
    <n v="113"/>
    <n v="54997476"/>
    <s v="Crime|Drama|Mystery|Thriller"/>
    <x v="3468"/>
    <s v="http://www.imdb.com/title/tt0260866/?ref_=fn_tt_tt_1"/>
    <s v="English"/>
    <s v="USA"/>
    <n v="50000000"/>
    <n v="2001"/>
    <n v="6.3"/>
    <s v="Crime"/>
    <s v="Drama"/>
    <s v="Mystery"/>
    <s v="Thriller"/>
    <n v="0.56640505090809679"/>
    <n v="54997476"/>
    <n v="4997476"/>
    <n v="50000000"/>
  </r>
  <r>
    <s v="Tommy Wirkola"/>
    <n v="98"/>
    <n v="55682070"/>
    <s v="Action|Fantasy|Horror"/>
    <x v="3469"/>
    <s v="http://www.imdb.com/title/tt1428538/?ref_=fn_tt_tt_1"/>
    <s v="English"/>
    <s v="Germany"/>
    <n v="50000000"/>
    <n v="2013"/>
    <n v="6.1"/>
    <s v="Action"/>
    <s v="Fantasy"/>
    <s v="Horror"/>
    <m/>
    <n v="0.56623335968766886"/>
    <n v="55682070"/>
    <n v="5682070"/>
    <n v="50000000"/>
  </r>
  <r>
    <s v="Adrian Lyne"/>
    <n v="124"/>
    <n v="52752475"/>
    <s v="Drama|Thriller"/>
    <x v="3470"/>
    <s v="http://www.imdb.com/title/tt0250797/?ref_=fn_tt_tt_1"/>
    <s v="English"/>
    <s v="USA"/>
    <n v="50000000"/>
    <n v="2002"/>
    <n v="6.7"/>
    <s v="Drama"/>
    <s v="Thriller"/>
    <m/>
    <m/>
    <n v="0.56606599932487334"/>
    <n v="52752475"/>
    <n v="2752475"/>
    <n v="50000000"/>
  </r>
  <r>
    <s v="Stephen Gaghan"/>
    <n v="128"/>
    <n v="50815288"/>
    <s v="Drama|Thriller"/>
    <x v="3471"/>
    <s v="http://www.imdb.com/title/tt0365737/?ref_=fn_tt_tt_1"/>
    <s v="English"/>
    <s v="USA"/>
    <n v="50000000"/>
    <n v="2005"/>
    <n v="7"/>
    <s v="Drama"/>
    <s v="Thriller"/>
    <m/>
    <m/>
    <n v="0.56587759260277315"/>
    <n v="50815288"/>
    <n v="815288"/>
    <n v="50000000"/>
  </r>
  <r>
    <s v="Michael Bay"/>
    <n v="144"/>
    <n v="52822418"/>
    <s v="Action|Drama|Thriller|War"/>
    <x v="3472"/>
    <s v="http://www.imdb.com/title/tt4172430/?ref_=fn_tt_tt_1"/>
    <s v="English"/>
    <s v="USA"/>
    <n v="50000000"/>
    <n v="2016"/>
    <n v="7.4"/>
    <s v="Action"/>
    <s v="Drama"/>
    <s v="Thriller"/>
    <s v="War"/>
    <n v="0.5656752873487727"/>
    <n v="52822418"/>
    <n v="2822418"/>
    <n v="50000000"/>
  </r>
  <r>
    <s v="Jorge R. GutiÃ©rrez"/>
    <n v="95"/>
    <n v="50150619"/>
    <s v="Adventure|Animation|Comedy|Family|Fantasy|Romance"/>
    <x v="3473"/>
    <s v="http://www.imdb.com/title/tt2262227/?ref_=fn_tt_tt_1"/>
    <s v="English"/>
    <s v="USA"/>
    <n v="50000000"/>
    <n v="2014"/>
    <n v="7.3"/>
    <s v="Adventure"/>
    <s v="Animation"/>
    <s v="Comedy"/>
    <s v="Family"/>
    <n v="0.56548618257221661"/>
    <n v="50150619"/>
    <n v="150619"/>
    <n v="50000000"/>
  </r>
  <r>
    <s v="Richard Loncraine"/>
    <n v="105"/>
    <n v="48745150"/>
    <s v="Crime|Thriller"/>
    <x v="3474"/>
    <s v="http://www.imdb.com/title/tt0408345/?ref_=fn_tt_tt_1"/>
    <s v="English"/>
    <s v="USA"/>
    <n v="50000000"/>
    <n v="2006"/>
    <n v="5.8"/>
    <s v="Crime"/>
    <s v="Thriller"/>
    <m/>
    <m/>
    <n v="0.56527809958953157"/>
    <n v="48745150"/>
    <n v="-1254850"/>
    <n v="50000000"/>
  </r>
  <r>
    <s v="Clint Eastwood"/>
    <n v="121"/>
    <n v="50007168"/>
    <s v="Action|Crime|Drama|Thriller"/>
    <x v="3475"/>
    <s v="http://www.imdb.com/title/tt0118548/?ref_=fn_tt_tt_1"/>
    <s v="English"/>
    <s v="USA"/>
    <n v="50000000"/>
    <n v="1997"/>
    <n v="6.7"/>
    <s v="Action"/>
    <s v="Crime"/>
    <s v="Drama"/>
    <s v="Thriller"/>
    <n v="0.56505984058564096"/>
    <n v="50007168"/>
    <n v="7168"/>
    <n v="50000000"/>
  </r>
  <r>
    <s v="Ridley Scott"/>
    <n v="125"/>
    <n v="48154732"/>
    <s v="Action|Drama|War"/>
    <x v="3476"/>
    <s v="http://www.imdb.com/title/tt0119173/?ref_=fn_tt_tt_1"/>
    <s v="English"/>
    <s v="USA"/>
    <n v="50000000"/>
    <n v="1997"/>
    <n v="5.8"/>
    <s v="Action"/>
    <s v="Drama"/>
    <s v="War"/>
    <m/>
    <n v="0.56484943859768599"/>
    <n v="48154732"/>
    <n v="-1845268"/>
    <n v="50000000"/>
  </r>
  <r>
    <s v="David Fincher"/>
    <n v="129"/>
    <n v="48265581"/>
    <s v="Drama|Mystery|Thriller"/>
    <x v="3477"/>
    <s v="http://www.imdb.com/title/tt0119174/?ref_=fn_tt_tt_1"/>
    <s v="English"/>
    <s v="USA"/>
    <n v="50000000"/>
    <n v="1997"/>
    <n v="7.8"/>
    <s v="Drama"/>
    <s v="Mystery"/>
    <s v="Thriller"/>
    <m/>
    <n v="0.56462581381363308"/>
    <n v="48265581"/>
    <n v="-1734419"/>
    <n v="50000000"/>
  </r>
  <r>
    <s v="Christophe Gans"/>
    <n v="132"/>
    <n v="46982632"/>
    <s v="Adventure|Horror|Mystery"/>
    <x v="3478"/>
    <s v="http://www.imdb.com/title/tt0384537/?ref_=fn_tt_tt_1"/>
    <s v="English"/>
    <s v="Canada"/>
    <n v="50000000"/>
    <n v="2006"/>
    <n v="6.6"/>
    <s v="Adventure"/>
    <s v="Horror"/>
    <s v="Mystery"/>
    <m/>
    <n v="0.56440221106934474"/>
    <n v="46982632"/>
    <n v="-3017368"/>
    <n v="50000000"/>
  </r>
  <r>
    <s v="Howard Deutch"/>
    <n v="118"/>
    <n v="44737059"/>
    <s v="Comedy|Sport"/>
    <x v="3479"/>
    <s v="http://www.imdb.com/title/tt0191397/?ref_=fn_tt_tt_1"/>
    <s v="English"/>
    <s v="USA"/>
    <n v="50000000"/>
    <n v="2000"/>
    <n v="6.5"/>
    <s v="Comedy"/>
    <s v="Sport"/>
    <m/>
    <m/>
    <n v="0.5641692696242756"/>
    <n v="44737059"/>
    <n v="-5262941"/>
    <n v="50000000"/>
  </r>
  <r>
    <s v="Jon Hurwitz"/>
    <n v="113"/>
    <n v="56724080"/>
    <s v="Comedy"/>
    <x v="3480"/>
    <s v="http://www.imdb.com/title/tt1605630/?ref_=fn_tt_tt_1"/>
    <s v="English"/>
    <s v="USA"/>
    <n v="50000000"/>
    <n v="2012"/>
    <n v="6.7"/>
    <s v="Comedy"/>
    <m/>
    <m/>
    <m/>
    <n v="0.5639207028269061"/>
    <n v="56724080"/>
    <n v="6724080"/>
    <n v="50000000"/>
  </r>
  <r>
    <s v="F. Gary Gray"/>
    <n v="140"/>
    <n v="44484065"/>
    <s v="Action|Crime|Drama|Mystery|Thriller"/>
    <x v="3481"/>
    <s v="http://www.imdb.com/title/tt0120768/?ref_=fn_tt_tt_1"/>
    <s v="English"/>
    <s v="Germany"/>
    <n v="50000000"/>
    <n v="1998"/>
    <n v="7.3"/>
    <s v="Action"/>
    <s v="Crime"/>
    <s v="Drama"/>
    <s v="Mystery"/>
    <n v="0.56375446157139997"/>
    <n v="44484065"/>
    <n v="-5515935"/>
    <n v="50000000"/>
  </r>
  <r>
    <s v="Steven Quale"/>
    <n v="89"/>
    <n v="47553512"/>
    <s v="Action|Thriller"/>
    <x v="3482"/>
    <s v="http://www.imdb.com/title/tt2106361/?ref_=fn_tt_tt_1"/>
    <s v="English"/>
    <s v="USA"/>
    <n v="50000000"/>
    <n v="2014"/>
    <n v="5.8"/>
    <s v="Action"/>
    <s v="Thriller"/>
    <m/>
    <m/>
    <n v="0.56350273428885422"/>
    <n v="47553512"/>
    <n v="-2446488"/>
    <n v="50000000"/>
  </r>
  <r>
    <s v="Joe Dante"/>
    <n v="106"/>
    <n v="41482207"/>
    <s v="Comedy|Fantasy|Horror"/>
    <x v="3483"/>
    <s v="http://www.imdb.com/title/tt0099700/?ref_=fn_tt_tt_1"/>
    <s v="English"/>
    <s v="USA"/>
    <n v="50000000"/>
    <n v="1990"/>
    <n v="6.3"/>
    <s v="Comedy"/>
    <s v="Fantasy"/>
    <s v="Horror"/>
    <m/>
    <n v="0.5632706335556239"/>
    <n v="41482207"/>
    <n v="-8517793"/>
    <n v="50000000"/>
  </r>
  <r>
    <s v="David Dobkin"/>
    <n v="141"/>
    <n v="47105085"/>
    <s v="Crime|Drama"/>
    <x v="3484"/>
    <s v="http://www.imdb.com/title/tt1872194/?ref_=fn_tt_tt_1"/>
    <s v="English"/>
    <s v="USA"/>
    <n v="50000000"/>
    <n v="2014"/>
    <n v="7.4"/>
    <s v="Crime"/>
    <s v="Drama"/>
    <m/>
    <m/>
    <n v="0.56299775299876209"/>
    <n v="47105085"/>
    <n v="-2894915"/>
    <n v="50000000"/>
  </r>
  <r>
    <s v="Mimi Leder"/>
    <n v="124"/>
    <n v="41256277"/>
    <s v="Action|Thriller"/>
    <x v="3485"/>
    <s v="http://www.imdb.com/title/tt0119874/?ref_=fn_tt_tt_1"/>
    <s v="English"/>
    <s v="USA"/>
    <n v="50000000"/>
    <n v="1997"/>
    <n v="5.9"/>
    <s v="Action"/>
    <s v="Thriller"/>
    <m/>
    <m/>
    <n v="0.56276099091806642"/>
    <n v="41256277"/>
    <n v="-8743723"/>
    <n v="50000000"/>
  </r>
  <r>
    <s v="Carl Franklin"/>
    <n v="114"/>
    <n v="40905277"/>
    <s v="Crime|Drama|Romance|Thriller"/>
    <x v="3486"/>
    <s v="http://www.imdb.com/title/tt0313443/?ref_=fn_tt_tt_1"/>
    <s v="English"/>
    <s v="USA"/>
    <n v="50000000"/>
    <n v="2003"/>
    <n v="6.5"/>
    <s v="Crime"/>
    <s v="Drama"/>
    <s v="Romance"/>
    <s v="Thriller"/>
    <n v="0.56248484726291503"/>
    <n v="40905277"/>
    <n v="-9094723"/>
    <n v="50000000"/>
  </r>
  <r>
    <s v="Steven Seagal"/>
    <n v="101"/>
    <n v="38590500"/>
    <s v="Action|Adventure|Thriller"/>
    <x v="3487"/>
    <s v="http://www.imdb.com/title/tt0110725/?ref_=fn_tt_tt_1"/>
    <s v="English"/>
    <s v="USA"/>
    <n v="50000000"/>
    <n v="1994"/>
    <n v="4.4000000000000004"/>
    <s v="Action"/>
    <s v="Adventure"/>
    <s v="Thriller"/>
    <m/>
    <n v="0.56220548955622751"/>
    <n v="38590500"/>
    <n v="-11409500"/>
    <n v="50000000"/>
  </r>
  <r>
    <s v="Robert Rodriguez"/>
    <n v="93"/>
    <n v="39177541"/>
    <s v="Action|Adventure|Family|Fantasy"/>
    <x v="3488"/>
    <s v="http://www.imdb.com/title/tt0424774/?ref_=fn_tt_tt_1"/>
    <s v="English"/>
    <s v="USA"/>
    <n v="50000000"/>
    <n v="2005"/>
    <n v="3.5"/>
    <s v="Action"/>
    <s v="Adventure"/>
    <s v="Family"/>
    <s v="Fantasy"/>
    <n v="0.56191045583904731"/>
    <n v="39177541"/>
    <n v="-10822459"/>
    <n v="50000000"/>
  </r>
  <r>
    <s v="Danny Boyle"/>
    <n v="119"/>
    <n v="39778599"/>
    <s v="Adventure|Drama|Thriller"/>
    <x v="3489"/>
    <s v="http://www.imdb.com/title/tt0163978/?ref_=fn_tt_tt_1"/>
    <s v="English"/>
    <s v="USA"/>
    <n v="50000000"/>
    <n v="2000"/>
    <n v="6.6"/>
    <s v="Adventure"/>
    <s v="Drama"/>
    <s v="Thriller"/>
    <m/>
    <n v="0.56161807683951126"/>
    <n v="39778599"/>
    <n v="-10221401"/>
    <n v="50000000"/>
  </r>
  <r>
    <s v="Garry Marshall"/>
    <n v="119"/>
    <n v="37486138"/>
    <s v="Comedy|Drama|Romance"/>
    <x v="3490"/>
    <s v="http://www.imdb.com/title/tt0350028/?ref_=fn_tt_tt_1"/>
    <s v="English"/>
    <s v="USA"/>
    <n v="50000000"/>
    <n v="2004"/>
    <n v="6"/>
    <s v="Comedy"/>
    <s v="Drama"/>
    <s v="Romance"/>
    <m/>
    <n v="0.56132848416800341"/>
    <n v="37486138"/>
    <n v="-12513862"/>
    <n v="50000000"/>
  </r>
  <r>
    <s v="Sam Raimi"/>
    <n v="137"/>
    <n v="35168395"/>
    <s v="Drama|Romance|Sport"/>
    <x v="3491"/>
    <s v="http://www.imdb.com/title/tt0126916/?ref_=fn_tt_tt_1"/>
    <s v="English"/>
    <s v="USA"/>
    <n v="50000000"/>
    <n v="1999"/>
    <n v="6.5"/>
    <s v="Drama"/>
    <s v="Romance"/>
    <s v="Sport"/>
    <m/>
    <n v="0.56102336574677181"/>
    <n v="35168395"/>
    <n v="-14831605"/>
    <n v="50000000"/>
  </r>
  <r>
    <s v="Tom Dey"/>
    <n v="87"/>
    <n v="33643461"/>
    <s v="Comedy|Family"/>
    <x v="3492"/>
    <s v="http://www.imdb.com/title/tt1392197/?ref_=fn_tt_tt_1"/>
    <s v="English"/>
    <s v="USA"/>
    <n v="50000000"/>
    <n v="2010"/>
    <n v="4.2"/>
    <s v="Comedy"/>
    <s v="Family"/>
    <m/>
    <m/>
    <n v="0.5607027877684253"/>
    <n v="33643461"/>
    <n v="-16356539"/>
    <n v="50000000"/>
  </r>
  <r>
    <s v="Clint Eastwood"/>
    <n v="129"/>
    <n v="32741596"/>
    <s v="Drama|Fantasy"/>
    <x v="3493"/>
    <s v="http://www.imdb.com/title/tt1212419/?ref_=fn_tt_tt_1"/>
    <s v="English"/>
    <s v="USA"/>
    <n v="50000000"/>
    <n v="2010"/>
    <n v="6.5"/>
    <s v="Drama"/>
    <s v="Fantasy"/>
    <m/>
    <m/>
    <n v="0.5603717470047147"/>
    <n v="32741596"/>
    <n v="-17258404"/>
    <n v="50000000"/>
  </r>
  <r>
    <s v="Barbet Schroeder"/>
    <n v="115"/>
    <n v="31874869"/>
    <s v="Crime|Mystery|Thriller"/>
    <x v="3494"/>
    <s v="http://www.imdb.com/title/tt0264935/?ref_=fn_tt_tt_1"/>
    <s v="English"/>
    <s v="USA"/>
    <n v="50000000"/>
    <n v="2002"/>
    <n v="6.1"/>
    <s v="Crime"/>
    <s v="Mystery"/>
    <s v="Thriller"/>
    <m/>
    <n v="0.56003404025108527"/>
    <n v="31874869"/>
    <n v="-18125131"/>
    <n v="50000000"/>
  </r>
  <r>
    <s v="Richard Donner"/>
    <n v="132"/>
    <n v="30306268"/>
    <s v="Action|Crime|Thriller"/>
    <x v="3495"/>
    <s v="http://www.imdb.com/title/tt0112401/?ref_=fn_tt_tt_1"/>
    <s v="English"/>
    <s v="France"/>
    <n v="50000000"/>
    <n v="1995"/>
    <n v="6.3"/>
    <s v="Action"/>
    <s v="Crime"/>
    <s v="Thriller"/>
    <m/>
    <n v="0.55968987998807895"/>
    <n v="30306268"/>
    <n v="-19693732"/>
    <n v="50000000"/>
  </r>
  <r>
    <s v="Peter Webber"/>
    <n v="131"/>
    <n v="27667947"/>
    <s v="Crime|Drama|Thriller"/>
    <x v="3496"/>
    <s v="http://www.imdb.com/title/tt0367959/?ref_=fn_tt_tt_1"/>
    <s v="English"/>
    <s v="UK"/>
    <n v="50000000"/>
    <n v="2007"/>
    <n v="6.2"/>
    <s v="Crime"/>
    <s v="Drama"/>
    <s v="Thriller"/>
    <m/>
    <n v="0.55933512532361673"/>
    <n v="27667947"/>
    <n v="-22332053"/>
    <n v="50000000"/>
  </r>
  <r>
    <s v="Rob Reiner"/>
    <n v="95"/>
    <n v="27067160"/>
    <s v="Comedy|Drama|Romance"/>
    <x v="3497"/>
    <s v="http://www.imdb.com/title/tt0160916/?ref_=fn_tt_tt_1"/>
    <s v="English"/>
    <s v="USA"/>
    <n v="50000000"/>
    <n v="1999"/>
    <n v="5.9"/>
    <s v="Comedy"/>
    <s v="Drama"/>
    <s v="Romance"/>
    <m/>
    <n v="0.55896368798606721"/>
    <n v="27067160"/>
    <n v="-22932840"/>
    <n v="50000000"/>
  </r>
  <r>
    <s v="John McTiernan"/>
    <n v="98"/>
    <n v="26536120"/>
    <s v="Action|Crime|Drama|Mystery|Thriller"/>
    <x v="3498"/>
    <s v="http://www.imdb.com/title/tt0264395/?ref_=fn_tt_tt_1"/>
    <s v="English"/>
    <s v="Germany"/>
    <n v="50000000"/>
    <n v="2003"/>
    <n v="6.5"/>
    <s v="Action"/>
    <s v="Crime"/>
    <s v="Drama"/>
    <s v="Mystery"/>
    <n v="0.55858737054197494"/>
    <n v="26536120"/>
    <n v="-23463880"/>
    <n v="50000000"/>
  </r>
  <r>
    <s v="Clint Eastwood"/>
    <n v="110"/>
    <n v="26199517"/>
    <s v="Action|Crime|Drama|Mystery|Thriller"/>
    <x v="3499"/>
    <s v="http://www.imdb.com/title/tt0309377/?ref_=fn_tt_tt_1"/>
    <s v="English"/>
    <s v="USA"/>
    <n v="50000000"/>
    <n v="2002"/>
    <n v="6.4"/>
    <s v="Action"/>
    <s v="Crime"/>
    <s v="Drama"/>
    <s v="Mystery"/>
    <n v="0.55820655596434221"/>
    <n v="26199517"/>
    <n v="-23800483"/>
    <n v="50000000"/>
  </r>
  <r>
    <s v="Tom Tykwer"/>
    <n v="118"/>
    <n v="25450527"/>
    <s v="Action|Crime|Drama|Mystery|Thriller"/>
    <x v="3500"/>
    <s v="http://www.imdb.com/title/tt0963178/?ref_=fn_tt_tt_1"/>
    <s v="English"/>
    <s v="USA"/>
    <n v="50000000"/>
    <n v="2009"/>
    <n v="6.5"/>
    <s v="Action"/>
    <s v="Crime"/>
    <s v="Drama"/>
    <s v="Mystery"/>
    <n v="0.55782233225804378"/>
    <n v="25450527"/>
    <n v="-24549473"/>
    <n v="50000000"/>
  </r>
  <r>
    <s v="John Carpenter"/>
    <n v="101"/>
    <n v="25407250"/>
    <s v="Action|Adventure|Sci-Fi|Thriller"/>
    <x v="3501"/>
    <s v="http://www.imdb.com/title/tt0116225/?ref_=fn_tt_tt_1"/>
    <s v="English"/>
    <s v="USA"/>
    <n v="50000000"/>
    <n v="1996"/>
    <n v="5.7"/>
    <s v="Action"/>
    <s v="Adventure"/>
    <s v="Sci-Fi"/>
    <s v="Thriller"/>
    <n v="0.55743234641585737"/>
    <n v="25407250"/>
    <n v="-24592750"/>
    <n v="50000000"/>
  </r>
  <r>
    <s v="Wes Anderson"/>
    <n v="119"/>
    <n v="24006726"/>
    <s v="Adventure|Comedy|Drama"/>
    <x v="3502"/>
    <s v="http://www.imdb.com/title/tt0362270/?ref_=fn_tt_tt_1"/>
    <s v="English"/>
    <s v="USA"/>
    <n v="50000000"/>
    <n v="2004"/>
    <n v="7.3"/>
    <s v="Adventure"/>
    <s v="Comedy"/>
    <s v="Drama"/>
    <m/>
    <n v="0.55704057075092472"/>
    <n v="24006726"/>
    <n v="-25993274"/>
    <n v="50000000"/>
  </r>
  <r>
    <s v="Gary Ross"/>
    <n v="139"/>
    <n v="20389967"/>
    <s v="Action|Biography|Drama|History|War"/>
    <x v="3503"/>
    <s v="http://www.imdb.com/title/tt1124037/?ref_=fn_tt_tt_1"/>
    <s v="English"/>
    <s v="USA"/>
    <n v="50000000"/>
    <n v="2016"/>
    <n v="6.7"/>
    <s v="Action"/>
    <s v="Biography"/>
    <s v="Drama"/>
    <s v="History"/>
    <n v="0.55663934750213673"/>
    <n v="20389967"/>
    <n v="-29610033"/>
    <n v="50000000"/>
  </r>
  <r>
    <s v="Alan Parker"/>
    <n v="130"/>
    <n v="19593740"/>
    <s v="Crime|Drama|Thriller"/>
    <x v="3504"/>
    <s v="http://www.imdb.com/title/tt0289992/?ref_=fn_tt_tt_1"/>
    <s v="English"/>
    <s v="USA"/>
    <n v="50000000"/>
    <n v="2003"/>
    <n v="7.5"/>
    <s v="Crime"/>
    <s v="Drama"/>
    <s v="Thriller"/>
    <m/>
    <n v="0.55621664673897664"/>
    <n v="19593740"/>
    <n v="-30406260"/>
    <n v="50000000"/>
  </r>
  <r>
    <s v="Jaume Collet-Serra"/>
    <n v="114"/>
    <n v="26442251"/>
    <s v="Action|Crime|Drama|Thriller"/>
    <x v="3505"/>
    <s v="http://www.imdb.com/title/tt2199571/?ref_=fn_tt_tt_1"/>
    <s v="English"/>
    <s v="USA"/>
    <n v="50000000"/>
    <n v="2015"/>
    <n v="6.6"/>
    <s v="Action"/>
    <s v="Crime"/>
    <s v="Drama"/>
    <s v="Thriller"/>
    <n v="0.55578793678922234"/>
    <n v="26442251"/>
    <n v="-23557749"/>
    <n v="50000000"/>
  </r>
  <r>
    <s v="John Stockwell"/>
    <n v="110"/>
    <n v="18472363"/>
    <s v="Action|Adventure|Crime|Thriller"/>
    <x v="3506"/>
    <s v="http://www.imdb.com/title/tt0378109/?ref_=fn_tt_tt_1"/>
    <s v="English"/>
    <s v="USA"/>
    <n v="50000000"/>
    <n v="2005"/>
    <n v="5.8"/>
    <s v="Action"/>
    <s v="Adventure"/>
    <s v="Crime"/>
    <s v="Thriller"/>
    <n v="0.55539564986959633"/>
    <n v="18472363"/>
    <n v="-31527637"/>
    <n v="50000000"/>
  </r>
  <r>
    <s v="Costa-Gavras"/>
    <n v="115"/>
    <n v="10556196"/>
    <s v="Crime|Drama|Thriller"/>
    <x v="3507"/>
    <s v="http://www.imdb.com/title/tt0119592/?ref_=fn_tt_tt_1"/>
    <s v="English"/>
    <s v="USA"/>
    <n v="50000000"/>
    <n v="1997"/>
    <n v="6.2"/>
    <s v="Crime"/>
    <s v="Drama"/>
    <s v="Thriller"/>
    <m/>
    <n v="0.55495750978817049"/>
    <n v="10556196"/>
    <n v="-39443804"/>
    <n v="50000000"/>
  </r>
  <r>
    <s v="Patrick Read Johnson"/>
    <n v="99"/>
    <n v="16671505"/>
    <s v="Adventure|Comedy|Crime|Drama|Family"/>
    <x v="3508"/>
    <s v="http://www.imdb.com/title/tt0109190/?ref_=fn_tt_tt_1"/>
    <s v="English"/>
    <s v="USA"/>
    <n v="50000000"/>
    <n v="1994"/>
    <n v="5.9"/>
    <s v="Adventure"/>
    <s v="Comedy"/>
    <s v="Crime"/>
    <s v="Drama"/>
    <n v="0.55447737319905854"/>
    <n v="16671505"/>
    <n v="-33328495"/>
    <n v="50000000"/>
  </r>
  <r>
    <s v="Roland JoffÃ©"/>
    <n v="135"/>
    <n v="10400000"/>
    <s v="Drama|Romance"/>
    <x v="3509"/>
    <s v="http://www.imdb.com/title/tt0114345/?ref_=fn_tt_tt_1"/>
    <s v="English"/>
    <s v="USA"/>
    <n v="50000000"/>
    <n v="1995"/>
    <n v="5.0999999999999996"/>
    <s v="Drama"/>
    <s v="Romance"/>
    <m/>
    <m/>
    <n v="0.55402592943009332"/>
    <n v="10400000"/>
    <n v="-39600000"/>
    <n v="50000000"/>
  </r>
  <r>
    <s v="Tony Scott"/>
    <n v="127"/>
    <n v="10137232"/>
    <s v="Action|Biography|Crime|Drama|Thriller"/>
    <x v="3510"/>
    <s v="http://www.imdb.com/title/tt0421054/?ref_=fn_tt_tt_1"/>
    <s v="English"/>
    <s v="France"/>
    <n v="50000000"/>
    <n v="2005"/>
    <n v="6"/>
    <s v="Action"/>
    <s v="Biography"/>
    <s v="Crime"/>
    <s v="Drama"/>
    <n v="0.55354093849869579"/>
    <n v="10137232"/>
    <n v="-39862768"/>
    <n v="50000000"/>
  </r>
  <r>
    <s v="William Friedkin"/>
    <n v="107"/>
    <n v="9795017"/>
    <s v="Crime|Drama|Thriller"/>
    <x v="3511"/>
    <s v="http://www.imdb.com/title/tt0113451/?ref_=fn_tt_tt_1"/>
    <s v="English"/>
    <s v="USA"/>
    <n v="50000000"/>
    <n v="1995"/>
    <n v="5.0999999999999996"/>
    <s v="Crime"/>
    <s v="Drama"/>
    <s v="Thriller"/>
    <m/>
    <n v="0.55305254971908091"/>
    <n v="9795017"/>
    <n v="-40204983"/>
    <n v="50000000"/>
  </r>
  <r>
    <s v="Mark Neveldine"/>
    <n v="95"/>
    <n v="20488579"/>
    <s v="Action|Sci-Fi|Thriller"/>
    <x v="3512"/>
    <s v="http://www.imdb.com/title/tt1034032/?ref_=fn_tt_tt_1"/>
    <s v="English"/>
    <s v="USA"/>
    <n v="50000000"/>
    <n v="2009"/>
    <n v="5.8"/>
    <s v="Action"/>
    <s v="Sci-Fi"/>
    <s v="Thriller"/>
    <m/>
    <n v="0.55256035594732533"/>
    <n v="20488579"/>
    <n v="-29511421"/>
    <n v="50000000"/>
  </r>
  <r>
    <s v="Ben Stiller"/>
    <n v="102"/>
    <n v="28837115"/>
    <s v="Comedy"/>
    <x v="3513"/>
    <s v="http://www.imdb.com/title/tt1608290/?ref_=fn_tt_tt_1"/>
    <s v="English"/>
    <s v="USA"/>
    <n v="50000000"/>
    <n v="2016"/>
    <n v="4.8"/>
    <s v="Comedy"/>
    <m/>
    <m/>
    <m/>
    <n v="0.55212153768820604"/>
    <n v="28837115"/>
    <n v="-21162885"/>
    <n v="50000000"/>
  </r>
  <r>
    <s v="George Armitage"/>
    <n v="88"/>
    <n v="6471394"/>
    <s v="Comedy|Crime"/>
    <x v="3514"/>
    <s v="http://www.imdb.com/title/tt0315824/?ref_=fn_tt_tt_1"/>
    <s v="English"/>
    <s v="USA"/>
    <n v="50000000"/>
    <n v="2004"/>
    <n v="4.9000000000000004"/>
    <s v="Comedy"/>
    <s v="Crime"/>
    <m/>
    <m/>
    <n v="0.55172938842031827"/>
    <n v="6471394"/>
    <n v="-43528606"/>
    <n v="50000000"/>
  </r>
  <r>
    <s v="Mike Nichols"/>
    <n v="87"/>
    <n v="6291602"/>
    <s v="Comedy|Sci-Fi"/>
    <x v="3515"/>
    <s v="http://www.imdb.com/title/tt0181151/?ref_=fn_tt_tt_1"/>
    <s v="English"/>
    <s v="USA"/>
    <n v="50000000"/>
    <n v="2000"/>
    <n v="5.6"/>
    <s v="Comedy"/>
    <s v="Sci-Fi"/>
    <m/>
    <m/>
    <n v="0.55121522276354173"/>
    <n v="6291602"/>
    <n v="-43708398"/>
    <n v="50000000"/>
  </r>
  <r>
    <s v="Patrick Lussier"/>
    <n v="104"/>
    <n v="10706786"/>
    <s v="Action|Fantasy|Thriller"/>
    <x v="3516"/>
    <s v="http://www.imdb.com/title/tt1502404/?ref_=fn_tt_tt_1"/>
    <s v="English"/>
    <s v="USA"/>
    <n v="50000000"/>
    <n v="2011"/>
    <n v="5.5"/>
    <s v="Action"/>
    <s v="Fantasy"/>
    <s v="Thriller"/>
    <m/>
    <n v="0.55069789453199192"/>
    <n v="10706786"/>
    <n v="-39293214"/>
    <n v="50000000"/>
  </r>
  <r>
    <s v="Daniel Espinosa"/>
    <n v="137"/>
    <n v="1206135"/>
    <s v="Crime|Drama|Thriller"/>
    <x v="3517"/>
    <s v="http://www.imdb.com/title/tt1014763/?ref_=fn_tt_tt_1"/>
    <s v="English"/>
    <s v="Czech Republic"/>
    <n v="50000000"/>
    <n v="2015"/>
    <n v="6.4"/>
    <s v="Crime"/>
    <s v="Drama"/>
    <s v="Thriller"/>
    <m/>
    <n v="0.55019960558643199"/>
    <n v="1206135"/>
    <n v="-48793865"/>
    <n v="50000000"/>
  </r>
  <r>
    <s v="Garth Jennings"/>
    <n v="109"/>
    <n v="51019112"/>
    <s v="Adventure|Comedy|Sci-Fi"/>
    <x v="3518"/>
    <s v="http://www.imdb.com/title/tt0371724/?ref_=fn_tt_tt_1"/>
    <s v="English"/>
    <s v="USA"/>
    <n v="50000000"/>
    <n v="2005"/>
    <n v="6.8"/>
    <s v="Adventure"/>
    <s v="Comedy"/>
    <s v="Sci-Fi"/>
    <m/>
    <n v="0.54965446453854849"/>
    <n v="51019112"/>
    <n v="1019112"/>
    <n v="50000000"/>
  </r>
  <r>
    <s v="John A. Davis"/>
    <n v="88"/>
    <n v="28133159"/>
    <s v="Adventure|Animation|Comedy|Family|Fantasy"/>
    <x v="3519"/>
    <s v="http://www.imdb.com/title/tt0429589/?ref_=fn_tt_tt_1"/>
    <s v="English"/>
    <s v="USA"/>
    <n v="50000000"/>
    <n v="2006"/>
    <n v="5.9"/>
    <s v="Adventure"/>
    <s v="Animation"/>
    <s v="Comedy"/>
    <s v="Family"/>
    <n v="0.54940488176377678"/>
    <n v="28133159"/>
    <n v="-21866841"/>
    <n v="50000000"/>
  </r>
  <r>
    <s v="Oliver Stone"/>
    <n v="212"/>
    <n v="13560960"/>
    <s v="Biography|Drama|History"/>
    <x v="3520"/>
    <s v="http://www.imdb.com/title/tt0113987/?ref_=fn_tt_tt_1"/>
    <s v="English"/>
    <s v="USA"/>
    <n v="50000000"/>
    <n v="1995"/>
    <n v="7.1"/>
    <s v="Biography"/>
    <s v="Drama"/>
    <s v="History"/>
    <m/>
    <n v="0.54899769296230105"/>
    <n v="13560960"/>
    <n v="-36439040"/>
    <n v="50000000"/>
  </r>
  <r>
    <s v="Len Wiseman"/>
    <n v="102"/>
    <n v="62318875"/>
    <s v="Action|Adventure|Fantasy|Sci-Fi|Thriller"/>
    <x v="3521"/>
    <s v="http://www.imdb.com/title/tt0401855/?ref_=fn_tt_tt_1"/>
    <s v="English"/>
    <s v="USA"/>
    <n v="50000000"/>
    <n v="2006"/>
    <n v="6.8"/>
    <s v="Action"/>
    <s v="Adventure"/>
    <s v="Fantasy"/>
    <s v="Sci-Fi"/>
    <n v="0.54850597247126198"/>
    <n v="62318875"/>
    <n v="12318875"/>
    <n v="50000000"/>
  </r>
  <r>
    <s v="Andrew Niccol"/>
    <n v="122"/>
    <n v="24127895"/>
    <s v="Crime|Drama|Thriller"/>
    <x v="3522"/>
    <s v="http://www.imdb.com/title/tt0399295/?ref_=fn_tt_tt_1"/>
    <s v="English"/>
    <s v="USA"/>
    <n v="50000000"/>
    <n v="2005"/>
    <n v="7.6"/>
    <s v="Crime"/>
    <s v="Drama"/>
    <s v="Thriller"/>
    <m/>
    <n v="0.54834269705037986"/>
    <n v="24127895"/>
    <n v="-25872105"/>
    <n v="50000000"/>
  </r>
  <r>
    <s v="Peter Chelsom"/>
    <n v="106"/>
    <n v="57887882"/>
    <s v="Comedy|Drama|Romance"/>
    <x v="3523"/>
    <s v="http://www.imdb.com/title/tt0358135/?ref_=fn_tt_tt_1"/>
    <s v="English"/>
    <s v="USA"/>
    <n v="50000000"/>
    <n v="2004"/>
    <n v="6.1"/>
    <s v="Comedy"/>
    <s v="Drama"/>
    <s v="Romance"/>
    <m/>
    <n v="0.54790661126975349"/>
    <n v="57887882"/>
    <n v="7887882"/>
    <n v="50000000"/>
  </r>
  <r>
    <s v="Gil Junger"/>
    <n v="95"/>
    <n v="33422806"/>
    <s v="Adventure|Comedy|Fantasy"/>
    <x v="3524"/>
    <s v="http://www.imdb.com/title/tt0265087/?ref_=fn_tt_tt_1"/>
    <s v="English"/>
    <s v="USA"/>
    <n v="50000000"/>
    <n v="2001"/>
    <n v="4.8"/>
    <s v="Adventure"/>
    <s v="Comedy"/>
    <s v="Fantasy"/>
    <m/>
    <n v="0.54770531556205948"/>
    <n v="33422806"/>
    <n v="-16577194"/>
    <n v="50000000"/>
  </r>
  <r>
    <s v="Thomas Vinterberg"/>
    <n v="102"/>
    <n v="23106"/>
    <s v="Comedy|Crime|Drama|Romance"/>
    <x v="3525"/>
    <s v="http://www.imdb.com/title/tt0342272/?ref_=fn_tt_tt_1"/>
    <s v="English"/>
    <s v="Italy"/>
    <n v="50000000"/>
    <n v="2004"/>
    <n v="6.6"/>
    <s v="Comedy"/>
    <s v="Crime"/>
    <s v="Drama"/>
    <s v="Romance"/>
    <n v="0.54732431986544283"/>
    <n v="23106"/>
    <n v="-49976894"/>
    <n v="50000000"/>
  </r>
  <r>
    <s v="Claude Miller"/>
    <n v="103"/>
    <n v="206400"/>
    <s v="Comedy|Crime|Drama|Romance|Thriller"/>
    <x v="3526"/>
    <s v="http://www.imdb.com/title/tt0269329/?ref_=fn_tt_tt_1"/>
    <s v="French"/>
    <s v="France"/>
    <n v="50000000"/>
    <n v="2001"/>
    <n v="6.9"/>
    <s v="Comedy"/>
    <s v="Crime"/>
    <s v="Drama"/>
    <s v="Romance"/>
    <n v="0.5467576141446383"/>
    <n v="206400"/>
    <n v="-49793600"/>
    <n v="50000000"/>
  </r>
  <r>
    <s v="Jean-Marie PoirÃ©"/>
    <n v="107"/>
    <n v="700000"/>
    <s v="Comedy|Fantasy|Sci-Fi"/>
    <x v="3527"/>
    <s v="http://www.imdb.com/title/tt0108500/?ref_=fn_tt_tt_1"/>
    <s v="French"/>
    <s v="France"/>
    <n v="50000000"/>
    <n v="1993"/>
    <n v="7"/>
    <s v="Comedy"/>
    <s v="Fantasy"/>
    <s v="Sci-Fi"/>
    <m/>
    <n v="0.54618903328643387"/>
    <n v="700000"/>
    <n v="-49300000"/>
    <n v="50000000"/>
  </r>
  <r>
    <s v="Glenn Ficarra"/>
    <n v="105"/>
    <n v="53846915"/>
    <s v="Comedy|Crime|Drama|Romance"/>
    <x v="3528"/>
    <s v="http://www.imdb.com/title/tt2381941/?ref_=fn_tt_tt_1"/>
    <s v="English"/>
    <s v="USA"/>
    <n v="50100000"/>
    <n v="2015"/>
    <n v="6.6"/>
    <s v="Comedy"/>
    <s v="Crime"/>
    <s v="Drama"/>
    <s v="Romance"/>
    <n v="0.54561997515615046"/>
    <n v="53846915"/>
    <n v="3746915"/>
    <n v="50100000"/>
  </r>
  <r>
    <s v="George Nolfi"/>
    <n v="106"/>
    <n v="62453315"/>
    <s v="Romance|Sci-Fi|Thriller"/>
    <x v="3529"/>
    <s v="http://www.imdb.com/title/tt1385826/?ref_=fn_tt_tt_1"/>
    <s v="English"/>
    <s v="USA"/>
    <n v="50200000"/>
    <n v="2011"/>
    <n v="7.1"/>
    <s v="Romance"/>
    <s v="Sci-Fi"/>
    <s v="Thriller"/>
    <m/>
    <n v="0.54537949812304731"/>
    <n v="62453315"/>
    <n v="12253315"/>
    <n v="50200000"/>
  </r>
  <r>
    <s v="Bobby Farrelly"/>
    <n v="116"/>
    <n v="90567722"/>
    <s v="Comedy"/>
    <x v="3530"/>
    <s v="http://www.imdb.com/title/tt0183505/?ref_=fn_tt_tt_1"/>
    <s v="English"/>
    <s v="USA"/>
    <n v="51000000"/>
    <n v="2000"/>
    <n v="6.5"/>
    <s v="Comedy"/>
    <m/>
    <m/>
    <m/>
    <n v="0.54520838054359022"/>
    <n v="90567722"/>
    <n v="39567722"/>
    <n v="51000000"/>
  </r>
  <r>
    <s v="Steve Oedekerk"/>
    <n v="90"/>
    <n v="72601713"/>
    <s v="Animation|Comedy|Family"/>
    <x v="3531"/>
    <s v="http://www.imdb.com/title/tt0414853/?ref_=fn_tt_tt_1"/>
    <s v="English"/>
    <s v="Germany"/>
    <n v="51000000"/>
    <n v="2006"/>
    <n v="5.6"/>
    <s v="Animation"/>
    <s v="Comedy"/>
    <s v="Family"/>
    <m/>
    <n v="0.54529223049813658"/>
    <n v="72601713"/>
    <n v="21601713"/>
    <n v="51000000"/>
  </r>
  <r>
    <s v="Elaine May"/>
    <n v="107"/>
    <n v="14375181"/>
    <s v="Action|Adventure|Comedy|Music|Thriller"/>
    <x v="3532"/>
    <s v="http://www.imdb.com/title/tt0093278/?ref_=fn_tt_tt_1"/>
    <s v="English"/>
    <s v="USA"/>
    <n v="51000000"/>
    <n v="1987"/>
    <n v="4.2"/>
    <s v="Action"/>
    <s v="Adventure"/>
    <s v="Comedy"/>
    <s v="Music"/>
    <n v="0.54520653851292333"/>
    <n v="14375181"/>
    <n v="-36624819"/>
    <n v="51000000"/>
  </r>
  <r>
    <s v="Peter Hyams"/>
    <n v="102"/>
    <n v="1891821"/>
    <s v="Action|Adventure|Horror|Sci-Fi|Thriller"/>
    <x v="3533"/>
    <s v="http://www.imdb.com/title/tt0318081/?ref_=fn_tt_tt_1"/>
    <s v="English"/>
    <s v="UK"/>
    <n v="52000000"/>
    <n v="2005"/>
    <n v="4.2"/>
    <s v="Action"/>
    <s v="Adventure"/>
    <s v="Horror"/>
    <s v="Sci-Fi"/>
    <n v="0.54470857474609902"/>
    <n v="1891821"/>
    <n v="-50108179"/>
    <n v="52000000"/>
  </r>
  <r>
    <s v="Florent-Emilio Siri"/>
    <n v="113"/>
    <n v="34636443"/>
    <s v="Action|Crime|Drama|Mystery|Thriller"/>
    <x v="3534"/>
    <s v="http://www.imdb.com/title/tt0340163/?ref_=fn_tt_tt_1"/>
    <s v="English"/>
    <s v="USA"/>
    <n v="52000000"/>
    <n v="2005"/>
    <n v="6.6"/>
    <s v="Action"/>
    <s v="Crime"/>
    <s v="Drama"/>
    <s v="Mystery"/>
    <n v="0.54416158458837904"/>
    <n v="34636443"/>
    <n v="-17363557"/>
    <n v="52000000"/>
  </r>
  <r>
    <s v="Steven Spielberg"/>
    <n v="141"/>
    <n v="164435221"/>
    <s v="Biography|Crime|Drama"/>
    <x v="3535"/>
    <s v="http://www.imdb.com/title/tt0264464/?ref_=fn_tt_tt_1"/>
    <s v="English"/>
    <s v="USA"/>
    <n v="52000000"/>
    <n v="2002"/>
    <n v="8"/>
    <s v="Biography"/>
    <s v="Crime"/>
    <s v="Drama"/>
    <m/>
    <n v="0.54378472586131976"/>
    <n v="164435221"/>
    <n v="112435221"/>
    <n v="52000000"/>
  </r>
  <r>
    <s v="Peyton Reed"/>
    <n v="106"/>
    <n v="118683135"/>
    <s v="Comedy|Drama|Romance"/>
    <x v="3536"/>
    <s v="http://www.imdb.com/title/tt0452594/?ref_=fn_tt_tt_1"/>
    <s v="English"/>
    <s v="USA"/>
    <n v="52000000"/>
    <n v="2006"/>
    <n v="5.8"/>
    <s v="Comedy"/>
    <s v="Drama"/>
    <s v="Romance"/>
    <m/>
    <n v="0.5447587408385185"/>
    <n v="118683135"/>
    <n v="66683135"/>
    <n v="52000000"/>
  </r>
  <r>
    <s v="Phyllida Lloyd"/>
    <n v="108"/>
    <n v="143704210"/>
    <s v="Comedy|Family|Musical|Romance"/>
    <x v="3537"/>
    <s v="http://www.imdb.com/title/tt0795421/?ref_=fn_tt_tt_1"/>
    <s v="English"/>
    <s v="USA"/>
    <n v="52000000"/>
    <n v="2008"/>
    <n v="6.3"/>
    <s v="Comedy"/>
    <s v="Family"/>
    <s v="Musical"/>
    <s v="Romance"/>
    <n v="0.5451369657906997"/>
    <n v="143704210"/>
    <n v="91704210"/>
    <n v="52000000"/>
  </r>
  <r>
    <s v="Garry Marshall"/>
    <n v="125"/>
    <n v="110476776"/>
    <s v="Comedy|Romance"/>
    <x v="3538"/>
    <s v="http://www.imdb.com/title/tt0817230/?ref_=fn_tt_tt_1"/>
    <s v="English"/>
    <s v="USA"/>
    <n v="52000000"/>
    <n v="2010"/>
    <n v="5.7"/>
    <s v="Comedy"/>
    <s v="Romance"/>
    <m/>
    <m/>
    <n v="0.54582847784873889"/>
    <n v="110476776"/>
    <n v="58476776"/>
    <n v="52000000"/>
  </r>
  <r>
    <s v="Terrence Malick"/>
    <n v="215"/>
    <n v="36385763"/>
    <s v="Drama|War"/>
    <x v="3539"/>
    <s v="http://www.imdb.com/title/tt0120863/?ref_=fn_tt_tt_1"/>
    <s v="English"/>
    <s v="USA"/>
    <n v="52000000"/>
    <n v="1998"/>
    <n v="7.6"/>
    <s v="Drama"/>
    <s v="War"/>
    <m/>
    <m/>
    <n v="0.54611623693020017"/>
    <n v="36385763"/>
    <n v="-15614237"/>
    <n v="52000000"/>
  </r>
  <r>
    <s v="David Dobkin"/>
    <n v="118"/>
    <n v="37035845"/>
    <s v="Comedy|Fantasy"/>
    <x v="3540"/>
    <s v="http://www.imdb.com/title/tt1488555/?ref_=fn_tt_tt_1"/>
    <s v="English"/>
    <s v="USA"/>
    <n v="52000000"/>
    <n v="2011"/>
    <n v="6.4"/>
    <s v="Comedy"/>
    <s v="Fantasy"/>
    <m/>
    <m/>
    <n v="0.54574995685940964"/>
    <n v="37035845"/>
    <n v="-14964155"/>
    <n v="52000000"/>
  </r>
  <r>
    <s v="Milos Forman"/>
    <n v="118"/>
    <n v="34580635"/>
    <s v="Biography|Comedy|Drama"/>
    <x v="3541"/>
    <s v="http://www.imdb.com/title/tt0125664/?ref_=fn_tt_tt_1"/>
    <s v="English"/>
    <s v="UK"/>
    <n v="52000000"/>
    <n v="1999"/>
    <n v="7.4"/>
    <s v="Biography"/>
    <s v="Comedy"/>
    <s v="Drama"/>
    <m/>
    <n v="0.54538648156203751"/>
    <n v="34580635"/>
    <n v="-17419365"/>
    <n v="52000000"/>
  </r>
  <r>
    <s v="Martin Scorsese"/>
    <n v="178"/>
    <n v="42438300"/>
    <s v="Biography|Crime|Drama"/>
    <x v="3542"/>
    <s v="http://www.imdb.com/title/tt0112641/?ref_=fn_tt_tt_1"/>
    <s v="English"/>
    <s v="USA"/>
    <n v="52000000"/>
    <n v="1995"/>
    <n v="8.1999999999999993"/>
    <s v="Biography"/>
    <s v="Crime"/>
    <s v="Drama"/>
    <m/>
    <n v="0.54500563504476585"/>
    <n v="42438300"/>
    <n v="-9561700"/>
    <n v="52000000"/>
  </r>
  <r>
    <s v="Pierre Morel"/>
    <n v="92"/>
    <n v="23324666"/>
    <s v="Action|Thriller"/>
    <x v="3543"/>
    <s v="http://www.imdb.com/title/tt1179034/?ref_=fn_tt_tt_1"/>
    <s v="English"/>
    <s v="France"/>
    <n v="52000000"/>
    <n v="2010"/>
    <n v="6.5"/>
    <s v="Action"/>
    <s v="Thriller"/>
    <m/>
    <m/>
    <n v="0.54467577101608211"/>
    <n v="23324666"/>
    <n v="-28675334"/>
    <n v="52000000"/>
  </r>
  <r>
    <s v="Paul Hunter"/>
    <n v="104"/>
    <n v="23020488"/>
    <s v="Action|Comedy|Fantasy"/>
    <x v="3544"/>
    <s v="http://www.imdb.com/title/tt0245803/?ref_=fn_tt_tt_1"/>
    <s v="English"/>
    <s v="USA"/>
    <n v="52000000"/>
    <n v="2003"/>
    <n v="5.5"/>
    <s v="Action"/>
    <s v="Comedy"/>
    <s v="Fantasy"/>
    <m/>
    <n v="0.5442234132640783"/>
    <n v="23020488"/>
    <n v="-28979512"/>
    <n v="52000000"/>
  </r>
  <r>
    <s v="Steven Soderbergh"/>
    <n v="131"/>
    <n v="125548685"/>
    <s v="Biography|Drama"/>
    <x v="3545"/>
    <s v="http://www.imdb.com/title/tt0195685/?ref_=fn_tt_tt_1"/>
    <s v="English"/>
    <s v="USA"/>
    <n v="52000000"/>
    <n v="2000"/>
    <n v="7.3"/>
    <s v="Biography"/>
    <s v="Drama"/>
    <m/>
    <m/>
    <n v="0.54376737155893118"/>
    <n v="125548685"/>
    <n v="73548685"/>
    <n v="52000000"/>
  </r>
  <r>
    <s v="Richard Donner"/>
    <n v="102"/>
    <n v="36883539"/>
    <s v="Action|Crime|Drama|Thriller"/>
    <x v="3546"/>
    <s v="http://www.imdb.com/title/tt0450232/?ref_=fn_tt_tt_1"/>
    <s v="English"/>
    <s v="Germany"/>
    <n v="52000000"/>
    <n v="2006"/>
    <n v="6.6"/>
    <s v="Action"/>
    <s v="Crime"/>
    <s v="Drama"/>
    <s v="Thriller"/>
    <n v="0.54423232432952073"/>
    <n v="36883539"/>
    <n v="-15116461"/>
    <n v="52000000"/>
  </r>
  <r>
    <s v="Baz Luhrmann"/>
    <n v="127"/>
    <n v="57386369"/>
    <s v="Drama|Musical|Romance"/>
    <x v="3547"/>
    <s v="http://www.imdb.com/title/tt0203009/?ref_=fn_tt_tt_1"/>
    <s v="English"/>
    <s v="USA"/>
    <n v="52500000"/>
    <n v="2001"/>
    <n v="7.6"/>
    <s v="Drama"/>
    <s v="Musical"/>
    <s v="Romance"/>
    <m/>
    <n v="0.54386026053718728"/>
    <n v="57386369"/>
    <n v="4886369"/>
    <n v="52500000"/>
  </r>
  <r>
    <s v="F. Gary Gray"/>
    <n v="118"/>
    <n v="55808744"/>
    <s v="Comedy|Crime|Music"/>
    <x v="3548"/>
    <s v="http://www.imdb.com/title/tt0377471/?ref_=fn_tt_tt_1"/>
    <s v="English"/>
    <s v="USA"/>
    <n v="53000000"/>
    <n v="2005"/>
    <n v="5.7"/>
    <s v="Comedy"/>
    <s v="Crime"/>
    <s v="Music"/>
    <m/>
    <n v="0.54363690317131708"/>
    <n v="55808744"/>
    <n v="2808744"/>
    <n v="53000000"/>
  </r>
  <r>
    <s v="Tony Scott"/>
    <n v="123"/>
    <n v="91400000"/>
    <s v="Action|Drama|Thriller|War"/>
    <x v="3549"/>
    <s v="http://www.imdb.com/title/tt0112740/?ref_=fn_tt_tt_1"/>
    <s v="English"/>
    <s v="USA"/>
    <n v="53000000"/>
    <n v="1995"/>
    <n v="7.3"/>
    <s v="Action"/>
    <s v="Drama"/>
    <s v="Thriller"/>
    <s v="War"/>
    <n v="0.54340093058899852"/>
    <n v="91400000"/>
    <n v="38400000"/>
    <n v="53000000"/>
  </r>
  <r>
    <s v="Harold Becker"/>
    <n v="89"/>
    <n v="45207112"/>
    <s v="Crime|Mystery|Thriller"/>
    <x v="3550"/>
    <s v="http://www.imdb.com/title/tt0249478/?ref_=fn_tt_tt_1"/>
    <s v="English"/>
    <s v="USA"/>
    <n v="53000000"/>
    <n v="2001"/>
    <n v="5.5"/>
    <s v="Crime"/>
    <s v="Mystery"/>
    <s v="Thriller"/>
    <m/>
    <n v="0.54347659251025904"/>
    <n v="45207112"/>
    <n v="-7792888"/>
    <n v="53000000"/>
  </r>
  <r>
    <s v="Scott Cooper"/>
    <n v="123"/>
    <n v="62563543"/>
    <s v="Biography|Crime|Drama"/>
    <x v="3551"/>
    <s v="http://www.imdb.com/title/tt1355683/?ref_=fn_tt_tt_1"/>
    <s v="English"/>
    <s v="USA"/>
    <n v="53000000"/>
    <n v="2015"/>
    <n v="7"/>
    <s v="Biography"/>
    <s v="Crime"/>
    <s v="Drama"/>
    <m/>
    <n v="0.54316187272939043"/>
    <n v="62563543"/>
    <n v="9563543"/>
    <n v="53000000"/>
  </r>
  <r>
    <s v="Robert Rodriguez"/>
    <n v="189"/>
    <n v="25031037"/>
    <s v="Action|Horror|Thriller"/>
    <x v="3552"/>
    <s v="http://www.imdb.com/title/tt0462322/?ref_=fn_tt_tt_1"/>
    <s v="English"/>
    <s v="USA"/>
    <n v="53000000"/>
    <n v="2007"/>
    <n v="7.6"/>
    <s v="Action"/>
    <s v="Horror"/>
    <s v="Thriller"/>
    <m/>
    <n v="0.54297723003244203"/>
    <n v="25031037"/>
    <n v="-27968963"/>
    <n v="53000000"/>
  </r>
  <r>
    <s v="Tom Shadyac"/>
    <n v="95"/>
    <n v="128769345"/>
    <s v="Comedy|Romance|Sci-Fi"/>
    <x v="3553"/>
    <s v="http://www.imdb.com/title/tt0117218/?ref_=fn_tt_tt_1"/>
    <s v="English"/>
    <s v="USA"/>
    <n v="54000000"/>
    <n v="1996"/>
    <n v="5.6"/>
    <s v="Comedy"/>
    <s v="Romance"/>
    <s v="Sci-Fi"/>
    <m/>
    <n v="0.54253150803488126"/>
    <n v="128769345"/>
    <n v="74769345"/>
    <n v="54000000"/>
  </r>
  <r>
    <s v="Guillermo del Toro"/>
    <n v="117"/>
    <n v="81645152"/>
    <s v="Action|Horror|Sci-Fi|Thriller"/>
    <x v="3554"/>
    <s v="http://www.imdb.com/title/tt0187738/?ref_=fn_tt_tt_1"/>
    <s v="English"/>
    <s v="USA"/>
    <n v="54000000"/>
    <n v="2002"/>
    <n v="6.7"/>
    <s v="Action"/>
    <s v="Horror"/>
    <s v="Sci-Fi"/>
    <s v="Thriller"/>
    <n v="0.54300635945047215"/>
    <n v="81645152"/>
    <n v="27645152"/>
    <n v="54000000"/>
  </r>
  <r>
    <s v="Francis Ford Coppola"/>
    <n v="170"/>
    <n v="66676062"/>
    <s v="Crime|Drama"/>
    <x v="3555"/>
    <s v="http://www.imdb.com/title/tt0099674/?ref_=fn_tt_tt_1"/>
    <s v="English"/>
    <s v="USA"/>
    <n v="54000000"/>
    <n v="1990"/>
    <n v="7.6"/>
    <s v="Crime"/>
    <s v="Drama"/>
    <m/>
    <m/>
    <n v="0.54298239541313431"/>
    <n v="66676062"/>
    <n v="12676062"/>
    <n v="54000000"/>
  </r>
  <r>
    <s v="Anthony Russo"/>
    <n v="110"/>
    <n v="75604320"/>
    <s v="Comedy|Romance"/>
    <x v="3556"/>
    <s v="http://www.imdb.com/title/tt0463034/?ref_=fn_tt_tt_1"/>
    <s v="English"/>
    <s v="USA"/>
    <n v="54000000"/>
    <n v="2006"/>
    <n v="5.6"/>
    <s v="Comedy"/>
    <s v="Romance"/>
    <m/>
    <m/>
    <n v="0.54282873397021292"/>
    <n v="75604320"/>
    <n v="21604320"/>
    <n v="54000000"/>
  </r>
  <r>
    <s v="Richard Lester"/>
    <n v="116"/>
    <n v="108200000"/>
    <s v="Action|Adventure|Romance|Sci-Fi"/>
    <x v="3557"/>
    <s v="http://www.imdb.com/title/tt0081573/?ref_=fn_tt_tt_1"/>
    <s v="English"/>
    <s v="USA"/>
    <n v="54000000"/>
    <n v="1980"/>
    <n v="6.8"/>
    <s v="Action"/>
    <s v="Adventure"/>
    <s v="Romance"/>
    <s v="Sci-Fi"/>
    <n v="0.54275042437534904"/>
    <n v="108200000"/>
    <n v="54200000"/>
    <n v="54000000"/>
  </r>
  <r>
    <s v="Martin Brest"/>
    <n v="121"/>
    <n v="5660084"/>
    <s v="Comedy|Crime|Romance"/>
    <x v="3558"/>
    <s v="http://www.imdb.com/title/tt0299930/?ref_=fn_tt_tt_1"/>
    <s v="English"/>
    <s v="USA"/>
    <n v="54000000"/>
    <n v="2003"/>
    <n v="2.4"/>
    <s v="Comedy"/>
    <s v="Crime"/>
    <s v="Romance"/>
    <m/>
    <n v="0.54299226627293828"/>
    <n v="5660084"/>
    <n v="-48339916"/>
    <n v="54000000"/>
  </r>
  <r>
    <s v="James McTeigue"/>
    <n v="132"/>
    <n v="70496802"/>
    <s v="Action|Drama|Thriller"/>
    <x v="3559"/>
    <s v="http://www.imdb.com/title/tt0434409/?ref_=fn_tt_tt_1"/>
    <s v="English"/>
    <s v="USA"/>
    <n v="54000000"/>
    <n v="2005"/>
    <n v="8.1999999999999993"/>
    <s v="Action"/>
    <s v="Drama"/>
    <s v="Thriller"/>
    <m/>
    <n v="0.54245334534616096"/>
    <n v="70496802"/>
    <n v="16496802"/>
    <n v="54000000"/>
  </r>
  <r>
    <s v="Jerry Zucker"/>
    <n v="134"/>
    <n v="37600435"/>
    <s v="Action|Adventure|Romance|Thriller"/>
    <x v="3560"/>
    <s v="http://www.imdb.com/title/tt0113071/?ref_=fn_tt_tt_1"/>
    <s v="English"/>
    <s v="USA"/>
    <n v="55000000"/>
    <n v="1995"/>
    <n v="5.9"/>
    <s v="Action"/>
    <s v="Adventure"/>
    <s v="Romance"/>
    <s v="Thriller"/>
    <n v="0.54232964702395581"/>
    <n v="37600435"/>
    <n v="-17399565"/>
    <n v="55000000"/>
  </r>
  <r>
    <s v="Baltasar KormÃ¡kur"/>
    <n v="121"/>
    <n v="43247140"/>
    <s v="Adventure|Biography|Drama|History|Sport|Thriller"/>
    <x v="3561"/>
    <s v="http://www.imdb.com/title/tt2719848/?ref_=fn_tt_tt_1"/>
    <s v="English"/>
    <s v="UK"/>
    <n v="55000000"/>
    <n v="2015"/>
    <n v="7.1"/>
    <s v="Adventure"/>
    <s v="Biography"/>
    <s v="Drama"/>
    <s v="History"/>
    <n v="0.54196568915222298"/>
    <n v="43247140"/>
    <n v="-11752860"/>
    <n v="55000000"/>
  </r>
  <r>
    <s v="Oliver Stone"/>
    <n v="156"/>
    <n v="75530832"/>
    <s v="Drama|Sport"/>
    <x v="3562"/>
    <s v="http://www.imdb.com/title/tt0146838/?ref_=fn_tt_tt_1"/>
    <s v="English"/>
    <s v="USA"/>
    <n v="55000000"/>
    <n v="1999"/>
    <n v="6.8"/>
    <s v="Drama"/>
    <s v="Sport"/>
    <m/>
    <m/>
    <n v="0.5416362824077029"/>
    <n v="75530832"/>
    <n v="20530832"/>
    <n v="55000000"/>
  </r>
  <r>
    <s v="Jay Russell"/>
    <n v="115"/>
    <n v="74540762"/>
    <s v="Action|Drama|Thriller"/>
    <x v="3563"/>
    <s v="http://www.imdb.com/title/tt0349710/?ref_=fn_tt_tt_1"/>
    <s v="English"/>
    <s v="USA"/>
    <n v="55000000"/>
    <n v="2004"/>
    <n v="6.5"/>
    <s v="Action"/>
    <s v="Drama"/>
    <s v="Thriller"/>
    <m/>
    <n v="0.5415508065017387"/>
    <n v="74540762"/>
    <n v="19540762"/>
    <n v="55000000"/>
  </r>
  <r>
    <s v="Ron Howard"/>
    <n v="122"/>
    <n v="22362500"/>
    <s v="Comedy|Drama"/>
    <x v="3564"/>
    <s v="http://www.imdb.com/title/tt0131369/?ref_=fn_tt_tt_1"/>
    <s v="English"/>
    <s v="USA"/>
    <n v="55000000"/>
    <n v="1999"/>
    <n v="6.1"/>
    <s v="Comedy"/>
    <s v="Drama"/>
    <m/>
    <m/>
    <n v="0.54145661164095116"/>
    <n v="22362500"/>
    <n v="-32637500"/>
    <n v="55000000"/>
  </r>
  <r>
    <s v="Robert Zemeckis"/>
    <n v="142"/>
    <n v="329691196"/>
    <s v="Comedy|Drama"/>
    <x v="3565"/>
    <s v="http://www.imdb.com/title/tt0109830/?ref_=fn_tt_tt_1"/>
    <s v="English"/>
    <s v="USA"/>
    <n v="55000000"/>
    <n v="1994"/>
    <n v="8.8000000000000007"/>
    <s v="Comedy"/>
    <s v="Drama"/>
    <m/>
    <m/>
    <n v="0.54100041325864656"/>
    <n v="329691196"/>
    <n v="274691196"/>
    <n v="55000000"/>
  </r>
  <r>
    <s v="Jay Roach"/>
    <n v="108"/>
    <n v="166225040"/>
    <s v="Comedy"/>
    <x v="3566"/>
    <s v="http://www.imdb.com/title/tt0212338/?ref_=fn_tt_tt_1"/>
    <s v="English"/>
    <s v="USA"/>
    <n v="55000000"/>
    <n v="2000"/>
    <n v="7"/>
    <s v="Comedy"/>
    <m/>
    <m/>
    <m/>
    <n v="0.54518476114303416"/>
    <n v="166225040"/>
    <n v="111225040"/>
    <n v="55000000"/>
  </r>
  <r>
    <s v="Mike Gabriel"/>
    <n v="84"/>
    <n v="141600000"/>
    <s v="Adventure|Animation|Drama|Family|History|Musical|Romance"/>
    <x v="3567"/>
    <s v="http://www.imdb.com/title/tt0114148/?ref_=fn_tt_tt_1"/>
    <s v="English"/>
    <s v="USA"/>
    <n v="55000000"/>
    <n v="1995"/>
    <n v="6.6"/>
    <s v="Adventure"/>
    <s v="Animation"/>
    <s v="Drama"/>
    <s v="Family"/>
    <n v="0.54615644556975562"/>
    <n v="141600000"/>
    <n v="86600000"/>
    <n v="55000000"/>
  </r>
  <r>
    <s v="Richard Donner"/>
    <n v="188"/>
    <n v="134218018"/>
    <s v="Action|Adventure|Drama|Romance|Sci-Fi"/>
    <x v="3568"/>
    <s v="http://www.imdb.com/title/tt0078346/?ref_=fn_tt_tt_1"/>
    <s v="English"/>
    <s v="USA"/>
    <n v="55000000"/>
    <n v="1978"/>
    <n v="7.3"/>
    <s v="Action"/>
    <s v="Adventure"/>
    <s v="Drama"/>
    <s v="Romance"/>
    <n v="0.54679220584105892"/>
    <n v="134218018"/>
    <n v="79218018"/>
    <n v="55000000"/>
  </r>
  <r>
    <s v="Sam Weisman"/>
    <n v="92"/>
    <n v="105263257"/>
    <s v="Action|Adventure|Comedy|Family|Romance"/>
    <x v="3569"/>
    <s v="http://www.imdb.com/title/tt0119190/?ref_=fn_tt_tt_1"/>
    <s v="English"/>
    <s v="USA"/>
    <n v="55000000"/>
    <n v="1997"/>
    <n v="5.4"/>
    <s v="Action"/>
    <s v="Adventure"/>
    <s v="Comedy"/>
    <s v="Family"/>
    <n v="0.54733598008058548"/>
    <n v="105263257"/>
    <n v="50263257"/>
    <n v="55000000"/>
  </r>
  <r>
    <s v="Jesse Dylan"/>
    <n v="74"/>
    <n v="104354205"/>
    <s v="Comedy|Romance"/>
    <x v="3570"/>
    <s v="http://www.imdb.com/title/tt0328828/?ref_=fn_tt_tt_1"/>
    <s v="English"/>
    <s v="USA"/>
    <n v="55000000"/>
    <n v="2003"/>
    <n v="6.3"/>
    <s v="Comedy"/>
    <s v="Romance"/>
    <m/>
    <m/>
    <n v="0.54754524072862987"/>
    <n v="104354205"/>
    <n v="49354205"/>
    <n v="55000000"/>
  </r>
  <r>
    <s v="Paul Greengrass"/>
    <n v="134"/>
    <n v="107100855"/>
    <s v="Biography|Drama|Thriller"/>
    <x v="3571"/>
    <s v="http://www.imdb.com/title/tt1535109/?ref_=fn_tt_tt_1"/>
    <s v="English"/>
    <s v="USA"/>
    <n v="55000000"/>
    <n v="2013"/>
    <n v="7.9"/>
    <s v="Biography"/>
    <s v="Drama"/>
    <s v="Thriller"/>
    <m/>
    <n v="0.54774566148942849"/>
    <n v="107100855"/>
    <n v="52100855"/>
    <n v="55000000"/>
  </r>
  <r>
    <s v="Shawn Levy"/>
    <n v="101"/>
    <n v="98711404"/>
    <s v="Comedy|Crime|Romance|Thriller"/>
    <x v="3572"/>
    <s v="http://www.imdb.com/title/tt1279935/?ref_=fn_tt_tt_1"/>
    <s v="English"/>
    <s v="USA"/>
    <n v="55000000"/>
    <n v="2010"/>
    <n v="6.3"/>
    <s v="Comedy"/>
    <s v="Crime"/>
    <s v="Romance"/>
    <s v="Thriller"/>
    <n v="0.54797644682870128"/>
    <n v="98711404"/>
    <n v="43711404"/>
    <n v="55000000"/>
  </r>
  <r>
    <s v="Antoine Fuqua"/>
    <n v="132"/>
    <n v="101530738"/>
    <s v="Action|Crime|Thriller"/>
    <x v="3573"/>
    <s v="http://www.imdb.com/title/tt0455944/?ref_=fn_tt_tt_1"/>
    <s v="English"/>
    <s v="USA"/>
    <n v="55000000"/>
    <n v="2014"/>
    <n v="7.2"/>
    <s v="Action"/>
    <s v="Crime"/>
    <s v="Thriller"/>
    <m/>
    <n v="0.5481193559235612"/>
    <n v="101530738"/>
    <n v="46530738"/>
    <n v="55000000"/>
  </r>
  <r>
    <s v="Wayne Wang"/>
    <n v="105"/>
    <n v="93815117"/>
    <s v="Comedy|Drama|Romance"/>
    <x v="3574"/>
    <s v="http://www.imdb.com/title/tt0252076/?ref_=fn_tt_tt_1"/>
    <s v="English"/>
    <s v="USA"/>
    <n v="55000000"/>
    <n v="2002"/>
    <n v="5.0999999999999996"/>
    <s v="Comedy"/>
    <s v="Drama"/>
    <s v="Romance"/>
    <m/>
    <n v="0.54829229509946831"/>
    <n v="93815117"/>
    <n v="38815117"/>
    <n v="55000000"/>
  </r>
  <r>
    <s v="Gabriele Muccino"/>
    <n v="117"/>
    <n v="162586036"/>
    <s v="Biography|Drama"/>
    <x v="3575"/>
    <s v="http://www.imdb.com/title/tt0454921/?ref_=fn_tt_tt_1"/>
    <s v="English"/>
    <s v="USA"/>
    <n v="55000000"/>
    <n v="2006"/>
    <n v="8"/>
    <s v="Biography"/>
    <s v="Drama"/>
    <m/>
    <m/>
    <n v="0.54838663530923148"/>
    <n v="162586036"/>
    <n v="107586036"/>
    <n v="55000000"/>
  </r>
  <r>
    <s v="Robert Schwentke"/>
    <n v="98"/>
    <n v="89706988"/>
    <s v="Drama|Mystery|Thriller"/>
    <x v="3576"/>
    <s v="http://www.imdb.com/title/tt0408790/?ref_=fn_tt_tt_1"/>
    <s v="English"/>
    <s v="USA"/>
    <n v="55000000"/>
    <n v="2005"/>
    <n v="6.2"/>
    <s v="Drama"/>
    <s v="Mystery"/>
    <s v="Thriller"/>
    <m/>
    <n v="0.54932623921533219"/>
    <n v="89706988"/>
    <n v="34706988"/>
    <n v="55000000"/>
  </r>
  <r>
    <s v="Barry Levinson"/>
    <n v="128"/>
    <n v="83000000"/>
    <s v="Drama|Thriller"/>
    <x v="3577"/>
    <s v="http://www.imdb.com/title/tt0109635/?ref_=fn_tt_tt_1"/>
    <s v="English"/>
    <s v="USA"/>
    <n v="55000000"/>
    <n v="1994"/>
    <n v="6"/>
    <s v="Drama"/>
    <s v="Thriller"/>
    <m/>
    <m/>
    <n v="0.54938195666958067"/>
    <n v="83000000"/>
    <n v="28000000"/>
    <n v="55000000"/>
  </r>
  <r>
    <s v="Brad Silberling"/>
    <n v="114"/>
    <n v="78745923"/>
    <s v="Drama|Fantasy|Romance"/>
    <x v="3578"/>
    <s v="http://www.imdb.com/title/tt0120632/?ref_=fn_tt_tt_1"/>
    <s v="English"/>
    <s v="Germany"/>
    <n v="55000000"/>
    <n v="1998"/>
    <n v="6.7"/>
    <s v="Drama"/>
    <s v="Fantasy"/>
    <s v="Romance"/>
    <m/>
    <n v="0.54937357746244797"/>
    <n v="78745923"/>
    <n v="23745923"/>
    <n v="55000000"/>
  </r>
  <r>
    <s v="Frank Oz"/>
    <n v="85"/>
    <n v="66365290"/>
    <s v="Comedy"/>
    <x v="3579"/>
    <s v="http://www.imdb.com/title/tt0131325/?ref_=fn_tt_tt_1"/>
    <s v="English"/>
    <s v="USA"/>
    <n v="55000000"/>
    <n v="1999"/>
    <n v="6.4"/>
    <s v="Comedy"/>
    <m/>
    <m/>
    <m/>
    <n v="0.54932587056878224"/>
    <n v="66365290"/>
    <n v="11365290"/>
    <n v="55000000"/>
  </r>
  <r>
    <s v="Andrey Konchalovskiy"/>
    <n v="97"/>
    <n v="63408614"/>
    <s v="Action|Comedy|Crime|Thriller"/>
    <x v="3580"/>
    <s v="http://www.imdb.com/title/tt0098439/?ref_=fn_tt_tt_1"/>
    <s v="English"/>
    <s v="USA"/>
    <n v="55000000"/>
    <n v="1989"/>
    <n v="6.3"/>
    <s v="Action"/>
    <s v="Comedy"/>
    <s v="Crime"/>
    <s v="Thriller"/>
    <n v="0.54916983437088773"/>
    <n v="63408614"/>
    <n v="8408614"/>
    <n v="55000000"/>
  </r>
  <r>
    <s v="Robert Zemeckis"/>
    <n v="104"/>
    <n v="58422650"/>
    <s v="Comedy|Fantasy|Horror"/>
    <x v="3581"/>
    <s v="http://www.imdb.com/title/tt0104070/?ref_=fn_tt_tt_1"/>
    <s v="English"/>
    <s v="USA"/>
    <n v="55000000"/>
    <n v="1992"/>
    <n v="6.4"/>
    <s v="Comedy"/>
    <s v="Fantasy"/>
    <s v="Horror"/>
    <m/>
    <n v="0.54898887518059725"/>
    <n v="58422650"/>
    <n v="3422650"/>
    <n v="55000000"/>
  </r>
  <r>
    <s v="Tom Dey"/>
    <n v="110"/>
    <n v="56932305"/>
    <s v="Action|Adventure|Comedy|Western"/>
    <x v="3582"/>
    <s v="http://www.imdb.com/title/tt0184894/?ref_=fn_tt_tt_1"/>
    <s v="English"/>
    <s v="USA"/>
    <n v="55000000"/>
    <n v="2000"/>
    <n v="6.6"/>
    <s v="Action"/>
    <s v="Adventure"/>
    <s v="Comedy"/>
    <s v="Western"/>
    <n v="0.54876731005626045"/>
    <n v="56932305"/>
    <n v="1932305"/>
    <n v="55000000"/>
  </r>
  <r>
    <s v="Stuart Baird"/>
    <n v="133"/>
    <n v="68750000"/>
    <s v="Action|Adventure|Thriller"/>
    <x v="3583"/>
    <s v="http://www.imdb.com/title/tt0116253/?ref_=fn_tt_tt_1"/>
    <s v="English"/>
    <s v="USA"/>
    <n v="55000000"/>
    <n v="1996"/>
    <n v="6.4"/>
    <s v="Action"/>
    <s v="Adventure"/>
    <s v="Thriller"/>
    <m/>
    <n v="0.54853329961439223"/>
    <n v="68750000"/>
    <n v="13750000"/>
    <n v="55000000"/>
  </r>
  <r>
    <s v="Mark Waters"/>
    <n v="94"/>
    <n v="68218041"/>
    <s v="Comedy|Family|Fantasy"/>
    <x v="3584"/>
    <s v="http://www.imdb.com/title/tt1396218/?ref_=fn_tt_tt_1"/>
    <s v="English"/>
    <s v="USA"/>
    <n v="55000000"/>
    <n v="2011"/>
    <n v="6"/>
    <s v="Comedy"/>
    <s v="Family"/>
    <s v="Fantasy"/>
    <m/>
    <n v="0.54839520248854723"/>
    <n v="68218041"/>
    <n v="13218041"/>
    <n v="55000000"/>
  </r>
  <r>
    <s v="Rob Minkoff"/>
    <n v="104"/>
    <n v="25040293"/>
    <s v="Action|Adventure|Fantasy"/>
    <x v="3585"/>
    <s v="http://www.imdb.com/title/tt0865556/?ref_=fn_tt_tt_1"/>
    <s v="English"/>
    <s v="USA"/>
    <n v="55000000"/>
    <n v="2008"/>
    <n v="6.6"/>
    <s v="Action"/>
    <s v="Adventure"/>
    <s v="Fantasy"/>
    <m/>
    <n v="0.54825213706965581"/>
    <n v="25040293"/>
    <n v="-29959707"/>
    <n v="55000000"/>
  </r>
  <r>
    <s v="Jimmy Hayward"/>
    <n v="91"/>
    <n v="55747724"/>
    <s v="Adventure|Animation|Comedy|Family"/>
    <x v="3586"/>
    <s v="http://www.imdb.com/title/tt1621039/?ref_=fn_tt_tt_1"/>
    <s v="English"/>
    <s v="USA"/>
    <n v="55000000"/>
    <n v="2013"/>
    <n v="5.9"/>
    <s v="Adventure"/>
    <s v="Animation"/>
    <s v="Comedy"/>
    <s v="Family"/>
    <n v="0.54779907267797601"/>
    <n v="55747724"/>
    <n v="747724"/>
    <n v="55000000"/>
  </r>
  <r>
    <s v="Alan Parker"/>
    <n v="135"/>
    <n v="49994804"/>
    <s v="Biography|Drama|History|Musical"/>
    <x v="3587"/>
    <s v="http://www.imdb.com/title/tt0116250/?ref_=fn_tt_tt_1"/>
    <s v="English"/>
    <s v="USA"/>
    <n v="55000000"/>
    <n v="1996"/>
    <n v="6.3"/>
    <s v="Biography"/>
    <s v="Drama"/>
    <s v="History"/>
    <s v="Musical"/>
    <n v="0.54755229695578544"/>
    <n v="49994804"/>
    <n v="-5005196"/>
    <n v="55000000"/>
  </r>
  <r>
    <s v="John Frankenheimer"/>
    <n v="122"/>
    <n v="41609593"/>
    <s v="Action|Adventure|Crime|Thriller"/>
    <x v="3588"/>
    <s v="http://www.imdb.com/title/tt0122690/?ref_=fn_tt_tt_1"/>
    <s v="English"/>
    <s v="UK"/>
    <n v="55000000"/>
    <n v="1998"/>
    <n v="7.3"/>
    <s v="Action"/>
    <s v="Adventure"/>
    <s v="Crime"/>
    <s v="Thriller"/>
    <n v="0.54726084288723154"/>
    <n v="41609593"/>
    <n v="-13390407"/>
    <n v="55000000"/>
  </r>
  <r>
    <s v="Stephen Hopkins"/>
    <n v="110"/>
    <n v="38553833"/>
    <s v="Adventure|Drama|Horror|Thriller"/>
    <x v="3589"/>
    <s v="http://www.imdb.com/title/tt0116409/?ref_=fn_tt_tt_1"/>
    <s v="English"/>
    <s v="USA"/>
    <n v="55000000"/>
    <n v="1996"/>
    <n v="6.8"/>
    <s v="Adventure"/>
    <s v="Drama"/>
    <s v="Horror"/>
    <s v="Thriller"/>
    <n v="0.54690815355888245"/>
    <n v="38553833"/>
    <n v="-16446167"/>
    <n v="55000000"/>
  </r>
  <r>
    <s v="Paul King"/>
    <n v="95"/>
    <n v="76137505"/>
    <s v="Animation|Comedy|Family|Fantasy"/>
    <x v="3590"/>
    <s v="http://www.imdb.com/title/tt1109624/?ref_=fn_tt_tt_1"/>
    <s v="English"/>
    <s v="UK"/>
    <n v="55000000"/>
    <n v="2014"/>
    <n v="7.2"/>
    <s v="Animation"/>
    <s v="Comedy"/>
    <s v="Family"/>
    <s v="Fantasy"/>
    <n v="0.54653320774828873"/>
    <n v="76137505"/>
    <n v="21137505"/>
    <n v="55000000"/>
  </r>
  <r>
    <s v="William Friedkin"/>
    <n v="94"/>
    <n v="34238611"/>
    <s v="Action|Crime|Drama|Thriller"/>
    <x v="3591"/>
    <s v="http://www.imdb.com/title/tt0269347/?ref_=fn_tt_tt_1"/>
    <s v="English"/>
    <s v="USA"/>
    <n v="55000000"/>
    <n v="2003"/>
    <n v="6"/>
    <s v="Action"/>
    <s v="Crime"/>
    <s v="Drama"/>
    <s v="Thriller"/>
    <n v="0.54645577694156644"/>
    <n v="34238611"/>
    <n v="-20761389"/>
    <n v="55000000"/>
  </r>
  <r>
    <s v="Jon Turteltaub"/>
    <n v="126"/>
    <n v="34098563"/>
    <s v="Drama|Thriller"/>
    <x v="3592"/>
    <s v="http://www.imdb.com/title/tt0128278/?ref_=fn_tt_tt_1"/>
    <s v="English"/>
    <s v="USA"/>
    <n v="55000000"/>
    <n v="1999"/>
    <n v="6.5"/>
    <s v="Drama"/>
    <s v="Thriller"/>
    <m/>
    <m/>
    <n v="0.54604988433241985"/>
    <n v="34098563"/>
    <n v="-20901437"/>
    <n v="55000000"/>
  </r>
  <r>
    <s v="Bobby Farrelly"/>
    <n v="118"/>
    <n v="33828318"/>
    <s v="Comedy"/>
    <x v="3593"/>
    <s v="http://www.imdb.com/title/tt0338466/?ref_=fn_tt_tt_1"/>
    <s v="English"/>
    <s v="USA"/>
    <n v="55000000"/>
    <n v="2003"/>
    <n v="5.8"/>
    <s v="Comedy"/>
    <m/>
    <m/>
    <m/>
    <n v="0.54564136034868005"/>
    <n v="33828318"/>
    <n v="-21171682"/>
    <n v="55000000"/>
  </r>
  <r>
    <s v="Kent Alterman"/>
    <n v="99"/>
    <n v="33472850"/>
    <s v="Comedy|Sport"/>
    <x v="3594"/>
    <s v="http://www.imdb.com/title/tt0839980/?ref_=fn_tt_tt_1"/>
    <s v="English"/>
    <s v="USA"/>
    <n v="55000000"/>
    <n v="2008"/>
    <n v="5.8"/>
    <s v="Comedy"/>
    <s v="Sport"/>
    <m/>
    <m/>
    <n v="0.54522934222034858"/>
    <n v="33472850"/>
    <n v="-21527150"/>
    <n v="55000000"/>
  </r>
  <r>
    <s v="Peter Lord"/>
    <n v="88"/>
    <n v="31051126"/>
    <s v="Adventure|Animation|Comedy|Family"/>
    <x v="3595"/>
    <s v="http://www.imdb.com/title/tt1430626/?ref_=fn_tt_tt_1"/>
    <s v="English"/>
    <s v="UK"/>
    <n v="55000000"/>
    <n v="2012"/>
    <n v="6.7"/>
    <s v="Adventure"/>
    <s v="Animation"/>
    <s v="Comedy"/>
    <s v="Family"/>
    <n v="0.54481325545623494"/>
    <n v="31051126"/>
    <n v="-23948874"/>
    <n v="55000000"/>
  </r>
  <r>
    <s v="Clint Eastwood"/>
    <n v="141"/>
    <n v="35707327"/>
    <s v="Crime|Drama|Mystery|Thriller"/>
    <x v="3596"/>
    <s v="http://www.imdb.com/title/tt0824747/?ref_=fn_tt_tt_1"/>
    <s v="English"/>
    <s v="USA"/>
    <n v="55000000"/>
    <n v="2008"/>
    <n v="7.8"/>
    <s v="Crime"/>
    <s v="Drama"/>
    <s v="Mystery"/>
    <s v="Thriller"/>
    <n v="0.5443798290145444"/>
    <n v="35707327"/>
    <n v="-19292673"/>
    <n v="55000000"/>
  </r>
  <r>
    <s v="Tony Scott"/>
    <n v="116"/>
    <n v="18573791"/>
    <s v="Action|Drama|Sport|Thriller"/>
    <x v="3597"/>
    <s v="http://www.imdb.com/title/tt0116277/?ref_=fn_tt_tt_1"/>
    <s v="English"/>
    <s v="USA"/>
    <n v="55000000"/>
    <n v="1996"/>
    <n v="5.8"/>
    <s v="Action"/>
    <s v="Drama"/>
    <s v="Sport"/>
    <s v="Thriller"/>
    <n v="0.54397484649003913"/>
    <n v="18573791"/>
    <n v="-36426209"/>
    <n v="55000000"/>
  </r>
  <r>
    <s v="Shekhar Kapur"/>
    <n v="114"/>
    <n v="16264475"/>
    <s v="Biography|Drama|History|War"/>
    <x v="3598"/>
    <s v="http://www.imdb.com/title/tt0414055/?ref_=fn_tt_tt_1"/>
    <s v="English"/>
    <s v="UK"/>
    <n v="55000000"/>
    <n v="2007"/>
    <n v="6.9"/>
    <s v="Biography"/>
    <s v="Drama"/>
    <s v="History"/>
    <s v="War"/>
    <n v="0.5434631335912421"/>
    <n v="16264475"/>
    <n v="-38735525"/>
    <n v="55000000"/>
  </r>
  <r>
    <s v="Karey Kirkpatrick"/>
    <n v="107"/>
    <n v="16088610"/>
    <s v="Comedy|Drama|Family|Fantasy"/>
    <x v="3599"/>
    <s v="http://www.imdb.com/title/tt0780567/?ref_=fn_tt_tt_1"/>
    <s v="English"/>
    <s v="USA"/>
    <n v="55000000"/>
    <n v="2009"/>
    <n v="5.6"/>
    <s v="Comedy"/>
    <s v="Drama"/>
    <s v="Family"/>
    <s v="Fantasy"/>
    <n v="0.5429362861801742"/>
    <n v="16088610"/>
    <n v="-38911390"/>
    <n v="55000000"/>
  </r>
  <r>
    <s v="Steve Antin"/>
    <n v="119"/>
    <n v="39440655"/>
    <s v="Drama|Music|Musical|Romance"/>
    <x v="3600"/>
    <s v="http://www.imdb.com/title/tt1126591/?ref_=fn_tt_tt_1"/>
    <s v="English"/>
    <s v="USA"/>
    <n v="55000000"/>
    <n v="2010"/>
    <n v="6.4"/>
    <s v="Drama"/>
    <s v="Music"/>
    <s v="Musical"/>
    <s v="Romance"/>
    <n v="0.54240597881028862"/>
    <n v="39440655"/>
    <n v="-15559345"/>
    <n v="55000000"/>
  </r>
  <r>
    <s v="Jim Gillespie"/>
    <n v="96"/>
    <m/>
    <s v="Crime|Horror|Mystery|Thriller"/>
    <x v="3601"/>
    <s v="http://www.imdb.com/title/tt0160184/?ref_=fn_tt_tt_1"/>
    <s v="English"/>
    <s v="USA"/>
    <n v="55000000"/>
    <n v="2002"/>
    <n v="5.3"/>
    <s v="Crime"/>
    <s v="Horror"/>
    <s v="Mystery"/>
    <s v="Thriller"/>
    <n v="0.54201856545481553"/>
    <n v="25035665"/>
    <n v="-29964335"/>
    <n v="55000000"/>
  </r>
  <r>
    <s v="Gabriele Muccino"/>
    <n v="123"/>
    <n v="69951824"/>
    <s v="Drama|Romance"/>
    <x v="3602"/>
    <s v="http://www.imdb.com/title/tt0814314/?ref_=fn_tt_tt_1"/>
    <s v="English"/>
    <s v="USA"/>
    <n v="55000000"/>
    <n v="2008"/>
    <n v="7.7"/>
    <s v="Drama"/>
    <s v="Romance"/>
    <m/>
    <m/>
    <n v="0.54201856545481553"/>
    <n v="69951824"/>
    <n v="14951824"/>
    <n v="55000000"/>
  </r>
  <r>
    <s v="Walter Hill"/>
    <n v="92"/>
    <n v="9483821"/>
    <s v="Action|Thriller"/>
    <x v="3603"/>
    <s v="http://www.imdb.com/title/tt1308729/?ref_=fn_tt_tt_1"/>
    <s v="English"/>
    <s v="USA"/>
    <n v="55000000"/>
    <n v="2012"/>
    <n v="5.7"/>
    <s v="Action"/>
    <s v="Thriller"/>
    <m/>
    <m/>
    <n v="0.54187349690774278"/>
    <n v="9483821"/>
    <n v="-45516179"/>
    <n v="55000000"/>
  </r>
  <r>
    <s v="Steven Zaillian"/>
    <n v="128"/>
    <n v="7221458"/>
    <s v="Drama|Thriller"/>
    <x v="3604"/>
    <s v="http://www.imdb.com/title/tt0405676/?ref_=fn_tt_tt_1"/>
    <s v="English"/>
    <s v="Germany"/>
    <n v="55000000"/>
    <n v="2006"/>
    <n v="6.2"/>
    <s v="Drama"/>
    <s v="Thriller"/>
    <m/>
    <m/>
    <n v="0.54130212501788055"/>
    <n v="7221458"/>
    <n v="-47778542"/>
    <n v="55000000"/>
  </r>
  <r>
    <s v="Jonathan Demme"/>
    <n v="172"/>
    <n v="22843047"/>
    <s v="Drama|History|Horror"/>
    <x v="3605"/>
    <s v="http://www.imdb.com/title/tt0120603/?ref_=fn_tt_tt_1"/>
    <s v="English"/>
    <s v="USA"/>
    <n v="55000000"/>
    <n v="1998"/>
    <n v="5.9"/>
    <s v="Drama"/>
    <s v="History"/>
    <s v="Horror"/>
    <m/>
    <n v="0.54071655767252202"/>
    <n v="22843047"/>
    <n v="-32156953"/>
    <n v="55000000"/>
  </r>
  <r>
    <s v="Curtis Hanson"/>
    <n v="124"/>
    <n v="5755286"/>
    <s v="Drama|Romance|Sport"/>
    <x v="3606"/>
    <s v="http://www.imdb.com/title/tt0338216/?ref_=fn_tt_tt_1"/>
    <s v="English"/>
    <s v="USA"/>
    <n v="55000000"/>
    <n v="2007"/>
    <n v="5.9"/>
    <s v="Drama"/>
    <s v="Romance"/>
    <s v="Sport"/>
    <m/>
    <n v="0.54021363212874252"/>
    <n v="5755286"/>
    <n v="-49244714"/>
    <n v="55000000"/>
  </r>
  <r>
    <s v="John Landis"/>
    <n v="104"/>
    <n v="42610000"/>
    <s v="Action|Comedy|Crime|Thriller"/>
    <x v="3607"/>
    <s v="http://www.imdb.com/title/tt0109254/?ref_=fn_tt_tt_1"/>
    <s v="English"/>
    <s v="USA"/>
    <n v="55000000"/>
    <n v="1994"/>
    <n v="5.5"/>
    <s v="Action"/>
    <s v="Comedy"/>
    <s v="Crime"/>
    <s v="Thriller"/>
    <n v="0.53961522839057441"/>
    <n v="42610000"/>
    <n v="-12390000"/>
    <n v="55000000"/>
  </r>
  <r>
    <s v="Jim Sheridan"/>
    <n v="84"/>
    <n v="21283440"/>
    <s v="Drama|Mystery|Thriller"/>
    <x v="3608"/>
    <s v="http://www.imdb.com/title/tt1462041/?ref_=fn_tt_tt_1"/>
    <s v="English"/>
    <s v="USA"/>
    <n v="55000000"/>
    <n v="2011"/>
    <n v="6"/>
    <s v="Drama"/>
    <s v="Mystery"/>
    <s v="Thriller"/>
    <m/>
    <n v="0.53923908146441679"/>
    <n v="21283440"/>
    <n v="-33716560"/>
    <n v="55000000"/>
  </r>
  <r>
    <s v="Danny DeVito"/>
    <n v="109"/>
    <n v="8355815"/>
    <s v="Comedy|Crime|Drama|Thriller"/>
    <x v="3609"/>
    <s v="http://www.imdb.com/title/tt0266452/?ref_=fn_tt_tt_1"/>
    <s v="English"/>
    <s v="UK"/>
    <n v="55000000"/>
    <n v="2002"/>
    <n v="6.4"/>
    <s v="Comedy"/>
    <s v="Crime"/>
    <s v="Drama"/>
    <s v="Thriller"/>
    <n v="0.53871979272728654"/>
    <n v="8355815"/>
    <n v="-46644185"/>
    <n v="55000000"/>
  </r>
  <r>
    <s v="James Mangold"/>
    <n v="122"/>
    <n v="53574088"/>
    <s v="Adventure|Crime|Drama|Western"/>
    <x v="3610"/>
    <s v="http://www.imdb.com/title/tt0381849/?ref_=fn_tt_tt_1"/>
    <s v="English"/>
    <s v="USA"/>
    <n v="55000000"/>
    <n v="2007"/>
    <n v="7.8"/>
    <s v="Adventure"/>
    <s v="Crime"/>
    <s v="Drama"/>
    <s v="Western"/>
    <n v="0.53812636780536316"/>
    <n v="53574088"/>
    <n v="-1425912"/>
    <n v="55000000"/>
  </r>
  <r>
    <s v="Gil Kenan"/>
    <n v="90"/>
    <n v="7871693"/>
    <s v="Adventure|Family|Fantasy|Sci-Fi"/>
    <x v="3611"/>
    <s v="http://www.imdb.com/title/tt0970411/?ref_=fn_tt_tt_1"/>
    <s v="English"/>
    <s v="USA"/>
    <n v="55000000"/>
    <n v="2008"/>
    <n v="6.5"/>
    <s v="Adventure"/>
    <s v="Family"/>
    <s v="Fantasy"/>
    <s v="Sci-Fi"/>
    <n v="0.53782907943922176"/>
    <n v="7871693"/>
    <n v="-47128307"/>
    <n v="55000000"/>
  </r>
  <r>
    <s v="Curtis Hanson"/>
    <n v="107"/>
    <n v="19389454"/>
    <s v="Comedy|Drama"/>
    <x v="3612"/>
    <s v="http://www.imdb.com/title/tt0185014/?ref_=fn_tt_tt_1"/>
    <s v="English"/>
    <s v="USA"/>
    <n v="55000000"/>
    <n v="2000"/>
    <n v="7.4"/>
    <s v="Comedy"/>
    <s v="Drama"/>
    <m/>
    <m/>
    <n v="0.53722807835793762"/>
    <n v="19389454"/>
    <n v="-35610546"/>
    <n v="55000000"/>
  </r>
  <r>
    <s v="Martin Scorsese"/>
    <n v="121"/>
    <n v="16640210"/>
    <s v="Drama|Thriller"/>
    <x v="3613"/>
    <s v="http://www.imdb.com/title/tt0163988/?ref_=fn_tt_tt_1"/>
    <s v="English"/>
    <s v="USA"/>
    <n v="55000000"/>
    <n v="1999"/>
    <n v="6.8"/>
    <s v="Drama"/>
    <s v="Thriller"/>
    <m/>
    <m/>
    <n v="0.53668770313808511"/>
    <n v="16640210"/>
    <n v="-38359790"/>
    <n v="55000000"/>
  </r>
  <r>
    <s v="Luis Mandoki"/>
    <n v="131"/>
    <n v="52799004"/>
    <s v="Drama|Romance"/>
    <x v="3614"/>
    <s v="http://www.imdb.com/title/tt0139462/?ref_=fn_tt_tt_1"/>
    <s v="English"/>
    <s v="USA"/>
    <n v="55000000"/>
    <n v="1999"/>
    <n v="6.1"/>
    <s v="Drama"/>
    <s v="Romance"/>
    <m/>
    <m/>
    <n v="0.5361286838148358"/>
    <n v="52799004"/>
    <n v="-2200996"/>
    <n v="55000000"/>
  </r>
  <r>
    <s v="Adam Shankman"/>
    <n v="95"/>
    <n v="113006880"/>
    <s v="Action|Comedy|Drama|Family|Thriller"/>
    <x v="3615"/>
    <s v="http://www.imdb.com/title/tt0395699/?ref_=fn_tt_tt_1"/>
    <s v="English"/>
    <s v="Canada"/>
    <n v="56000000"/>
    <n v="2005"/>
    <n v="5.5"/>
    <s v="Action"/>
    <s v="Comedy"/>
    <s v="Drama"/>
    <s v="Family"/>
    <n v="0.53581797906439987"/>
    <n v="113006880"/>
    <n v="57006880"/>
    <n v="56000000"/>
  </r>
  <r>
    <s v="Kevin Bray"/>
    <n v="86"/>
    <n v="45860039"/>
    <s v="Action|Crime"/>
    <x v="3616"/>
    <s v="http://www.imdb.com/title/tt0351977/?ref_=fn_tt_tt_1"/>
    <s v="English"/>
    <s v="USA"/>
    <n v="56000000"/>
    <n v="2004"/>
    <n v="6.2"/>
    <s v="Action"/>
    <s v="Crime"/>
    <m/>
    <m/>
    <n v="0.53610068985438541"/>
    <n v="45860039"/>
    <n v="-10139961"/>
    <n v="56000000"/>
  </r>
  <r>
    <s v="Ron Maxwell"/>
    <n v="280"/>
    <n v="12870569"/>
    <s v="Drama|History|War"/>
    <x v="3617"/>
    <s v="http://www.imdb.com/title/tt0279111/?ref_=fn_tt_tt_1"/>
    <s v="English"/>
    <s v="USA"/>
    <n v="56000000"/>
    <n v="2003"/>
    <n v="6.3"/>
    <s v="Drama"/>
    <s v="History"/>
    <s v="War"/>
    <m/>
    <n v="0.53573808525548694"/>
    <n v="12870569"/>
    <n v="-43129431"/>
    <n v="56000000"/>
  </r>
  <r>
    <s v="Garry Marshall"/>
    <n v="113"/>
    <n v="54540525"/>
    <s v="Comedy|Romance"/>
    <x v="3618"/>
    <s v="http://www.imdb.com/title/tt1598822/?ref_=fn_tt_tt_1"/>
    <s v="English"/>
    <s v="USA"/>
    <n v="56000000"/>
    <n v="2011"/>
    <n v="5.7"/>
    <s v="Comedy"/>
    <s v="Romance"/>
    <m/>
    <m/>
    <n v="0.53516317276508873"/>
    <n v="54540525"/>
    <n v="-1459475"/>
    <n v="56000000"/>
  </r>
  <r>
    <s v="Taylor Hackford"/>
    <n v="136"/>
    <n v="60984028"/>
    <s v="Drama|Mystery|Thriller"/>
    <x v="3619"/>
    <s v="http://www.imdb.com/title/tt0118971/?ref_=fn_tt_tt_1"/>
    <s v="English"/>
    <s v="USA"/>
    <n v="57000000"/>
    <n v="1997"/>
    <n v="7.5"/>
    <s v="Drama"/>
    <s v="Mystery"/>
    <s v="Thriller"/>
    <m/>
    <n v="0.53486430056917011"/>
    <n v="60984028"/>
    <n v="3984028"/>
    <n v="57000000"/>
  </r>
  <r>
    <s v="Rob Cohen"/>
    <n v="103"/>
    <n v="51317350"/>
    <s v="Action|Adventure|Fantasy"/>
    <x v="3620"/>
    <s v="http://www.imdb.com/title/tt0116136/?ref_=fn_tt_tt_1"/>
    <s v="English"/>
    <s v="USA"/>
    <n v="57000000"/>
    <n v="1996"/>
    <n v="6.4"/>
    <s v="Action"/>
    <s v="Adventure"/>
    <s v="Fantasy"/>
    <m/>
    <n v="0.53461832954984101"/>
    <n v="51317350"/>
    <n v="-5682650"/>
    <n v="57000000"/>
  </r>
  <r>
    <s v="Mark Neveldine"/>
    <n v="96"/>
    <n v="51774002"/>
    <s v="Action|Fantasy|Thriller"/>
    <x v="3621"/>
    <s v="http://www.imdb.com/title/tt1071875/?ref_=fn_tt_tt_1"/>
    <s v="English"/>
    <s v="USA"/>
    <n v="57000000"/>
    <n v="2011"/>
    <n v="4.3"/>
    <s v="Action"/>
    <s v="Fantasy"/>
    <s v="Thriller"/>
    <m/>
    <n v="0.5342948104857691"/>
    <n v="51774002"/>
    <n v="-5225998"/>
    <n v="57000000"/>
  </r>
  <r>
    <s v="John Madden"/>
    <n v="131"/>
    <n v="25528495"/>
    <s v="Drama|Music|Romance|War"/>
    <x v="3622"/>
    <s v="http://www.imdb.com/title/tt0238112/?ref_=fn_tt_tt_1"/>
    <s v="English"/>
    <s v="UK"/>
    <n v="57000000"/>
    <n v="2001"/>
    <n v="5.9"/>
    <s v="Drama"/>
    <s v="Music"/>
    <s v="Romance"/>
    <s v="War"/>
    <n v="0.53397349247295134"/>
    <n v="25528495"/>
    <n v="-31471505"/>
    <n v="57000000"/>
  </r>
  <r>
    <s v="Jonathan Frakes"/>
    <n v="95"/>
    <n v="6768055"/>
    <s v="Action|Adventure|Comedy|Family|Sci-Fi"/>
    <x v="3623"/>
    <s v="http://www.imdb.com/title/tt0167456/?ref_=fn_tt_tt_1"/>
    <s v="English"/>
    <s v="UK"/>
    <n v="57000000"/>
    <n v="2004"/>
    <n v="4.2"/>
    <s v="Action"/>
    <s v="Adventure"/>
    <s v="Comedy"/>
    <s v="Family"/>
    <n v="0.53347165094313265"/>
    <n v="6768055"/>
    <n v="-50231945"/>
    <n v="57000000"/>
  </r>
  <r>
    <s v="Cameron Crowe"/>
    <n v="123"/>
    <n v="26838389"/>
    <s v="Comedy|Drama|Romance"/>
    <x v="3624"/>
    <s v="http://www.imdb.com/title/tt0368709/?ref_=fn_tt_tt_1"/>
    <s v="English"/>
    <s v="USA"/>
    <n v="57000000"/>
    <n v="2005"/>
    <n v="6.4"/>
    <s v="Comedy"/>
    <s v="Drama"/>
    <s v="Romance"/>
    <m/>
    <n v="0.5328664489827728"/>
    <n v="26838389"/>
    <n v="-30161611"/>
    <n v="57000000"/>
  </r>
  <r>
    <s v="Billy Bob Thornton"/>
    <n v="220"/>
    <n v="15527125"/>
    <s v="Drama|Romance|Western"/>
    <x v="3625"/>
    <s v="http://www.imdb.com/title/tt0149624/?ref_=fn_tt_tt_1"/>
    <s v="English"/>
    <s v="USA"/>
    <n v="57000000"/>
    <n v="2000"/>
    <n v="5.8"/>
    <s v="Drama"/>
    <s v="Romance"/>
    <s v="Western"/>
    <m/>
    <n v="0.53236746562964887"/>
    <n v="15527125"/>
    <n v="-41472875"/>
    <n v="57000000"/>
  </r>
  <r>
    <s v="Stephen Herek"/>
    <n v="105"/>
    <n v="16991902"/>
    <s v="Drama|Music"/>
    <x v="3626"/>
    <s v="http://www.imdb.com/title/tt0202470/?ref_=fn_tt_tt_1"/>
    <s v="English"/>
    <s v="USA"/>
    <n v="57000000"/>
    <n v="2001"/>
    <n v="6.2"/>
    <s v="Drama"/>
    <s v="Music"/>
    <m/>
    <m/>
    <n v="0.53180109094054373"/>
    <n v="16991902"/>
    <n v="-40008098"/>
    <n v="57000000"/>
  </r>
  <r>
    <s v="Ron Howard"/>
    <n v="135"/>
    <n v="170708996"/>
    <s v="Biography|Drama"/>
    <x v="3627"/>
    <s v="http://www.imdb.com/title/tt0268978/?ref_=fn_tt_tt_1"/>
    <s v="English"/>
    <s v="USA"/>
    <n v="58000000"/>
    <n v="2001"/>
    <n v="8.1999999999999993"/>
    <s v="Biography"/>
    <s v="Drama"/>
    <m/>
    <m/>
    <n v="0.53123990295507462"/>
    <n v="170708996"/>
    <n v="112708996"/>
    <n v="58000000"/>
  </r>
  <r>
    <s v="Jonathan Frakes"/>
    <n v="103"/>
    <n v="70117571"/>
    <s v="Action|Adventure|Sci-Fi|Thriller"/>
    <x v="3628"/>
    <s v="http://www.imdb.com/title/tt0120844/?ref_=fn_tt_tt_1"/>
    <s v="English"/>
    <s v="USA"/>
    <n v="58000000"/>
    <n v="1998"/>
    <n v="6.4"/>
    <s v="Action"/>
    <s v="Adventure"/>
    <s v="Sci-Fi"/>
    <s v="Thriller"/>
    <n v="0.53226617064076798"/>
    <n v="70117571"/>
    <n v="12117571"/>
    <n v="58000000"/>
  </r>
  <r>
    <s v="Martin Campbell"/>
    <n v="130"/>
    <n v="106635996"/>
    <s v="Action|Adventure|Thriller"/>
    <x v="3629"/>
    <s v="http://www.imdb.com/title/tt0113189/?ref_=fn_tt_tt_1"/>
    <s v="English"/>
    <s v="UK"/>
    <n v="58000000"/>
    <n v="1995"/>
    <n v="7.2"/>
    <s v="Action"/>
    <s v="Adventure"/>
    <s v="Thriller"/>
    <m/>
    <n v="0.53208746550672414"/>
    <n v="106635996"/>
    <n v="48635996"/>
    <n v="58000000"/>
  </r>
  <r>
    <s v="Robert Schwentke"/>
    <n v="111"/>
    <n v="90356857"/>
    <s v="Action|Comedy|Crime|Thriller"/>
    <x v="3630"/>
    <s v="http://www.imdb.com/title/tt1245526/?ref_=fn_tt_tt_1"/>
    <s v="English"/>
    <s v="USA"/>
    <n v="58000000"/>
    <n v="2010"/>
    <n v="7.1"/>
    <s v="Action"/>
    <s v="Comedy"/>
    <s v="Crime"/>
    <s v="Thriller"/>
    <n v="0.53227131661159111"/>
    <n v="90356857"/>
    <n v="32356857"/>
    <n v="58000000"/>
  </r>
  <r>
    <s v="Tim Miller"/>
    <n v="108"/>
    <n v="363024263"/>
    <s v="Action|Adventure|Comedy|Romance|Sci-Fi"/>
    <x v="3631"/>
    <s v="http://www.imdb.com/title/tt1431045/?ref_=fn_tt_tt_1"/>
    <s v="English"/>
    <s v="USA"/>
    <n v="58000000"/>
    <n v="2016"/>
    <n v="8.1"/>
    <s v="Action"/>
    <s v="Adventure"/>
    <s v="Comedy"/>
    <s v="Romance"/>
    <n v="0.53228303372413266"/>
    <n v="363024263"/>
    <n v="305024263"/>
    <n v="58000000"/>
  </r>
  <r>
    <s v="Rob Letterman"/>
    <n v="103"/>
    <n v="80021740"/>
    <s v="Adventure|Comedy|Family|Fantasy|Horror"/>
    <x v="3632"/>
    <s v="http://www.imdb.com/title/tt1051904/?ref_=fn_tt_tt_1"/>
    <s v="English"/>
    <s v="USA"/>
    <n v="58000000"/>
    <n v="2015"/>
    <n v="6.4"/>
    <s v="Adventure"/>
    <s v="Comedy"/>
    <s v="Family"/>
    <s v="Fantasy"/>
    <n v="0.53750628800960065"/>
    <n v="80021740"/>
    <n v="22021740"/>
    <n v="58000000"/>
  </r>
  <r>
    <s v="Mark Waters"/>
    <n v="95"/>
    <n v="48291624"/>
    <s v="Comedy|Fantasy|Romance"/>
    <x v="3633"/>
    <s v="http://www.imdb.com/title/tt0425123/?ref_=fn_tt_tt_1"/>
    <s v="English"/>
    <s v="USA"/>
    <n v="58000000"/>
    <n v="2005"/>
    <n v="6.7"/>
    <s v="Comedy"/>
    <s v="Fantasy"/>
    <s v="Romance"/>
    <m/>
    <n v="0.53742254541805146"/>
    <n v="48291624"/>
    <n v="-9708376"/>
    <n v="58000000"/>
  </r>
  <r>
    <s v="George Clooney"/>
    <n v="114"/>
    <n v="31199215"/>
    <s v="Comedy|Drama|Romance|Sport"/>
    <x v="3634"/>
    <s v="http://www.imdb.com/title/tt0379865/?ref_=fn_tt_tt_1"/>
    <s v="English"/>
    <s v="USA"/>
    <n v="58000000"/>
    <n v="2008"/>
    <n v="6"/>
    <s v="Comedy"/>
    <s v="Drama"/>
    <s v="Romance"/>
    <s v="Sport"/>
    <n v="0.53707051501552239"/>
    <n v="31199215"/>
    <n v="-26800785"/>
    <n v="58000000"/>
  </r>
  <r>
    <s v="Marc Lawrence"/>
    <n v="103"/>
    <n v="29580087"/>
    <s v="Comedy|Drama|Romance"/>
    <x v="3635"/>
    <s v="http://www.imdb.com/title/tt1314228/?ref_=fn_tt_tt_1"/>
    <s v="English"/>
    <s v="USA"/>
    <n v="58000000"/>
    <n v="2009"/>
    <n v="4.7"/>
    <s v="Comedy"/>
    <s v="Drama"/>
    <s v="Romance"/>
    <m/>
    <n v="0.53659998094813732"/>
    <n v="29580087"/>
    <n v="-28419913"/>
    <n v="58000000"/>
  </r>
  <r>
    <s v="Shawn Levy"/>
    <n v="125"/>
    <n v="44665963"/>
    <s v="Comedy"/>
    <x v="3636"/>
    <s v="http://www.imdb.com/title/tt2234155/?ref_=fn_tt_tt_1"/>
    <s v="English"/>
    <s v="USA"/>
    <n v="58000000"/>
    <n v="2013"/>
    <n v="6.3"/>
    <s v="Comedy"/>
    <m/>
    <m/>
    <m/>
    <n v="0.5361171723718634"/>
    <n v="44665963"/>
    <n v="-13334037"/>
    <n v="58000000"/>
  </r>
  <r>
    <s v="Anthony Hemingway"/>
    <n v="125"/>
    <n v="49875589"/>
    <s v="Action|Adventure|Drama|History|War"/>
    <x v="3637"/>
    <s v="http://www.imdb.com/title/tt0485985/?ref_=fn_tt_tt_1"/>
    <s v="English"/>
    <s v="USA"/>
    <n v="58000000"/>
    <n v="2012"/>
    <n v="5.9"/>
    <s v="Action"/>
    <s v="Adventure"/>
    <s v="Drama"/>
    <s v="History"/>
    <n v="0.5357334095329731"/>
    <n v="49875589"/>
    <n v="-8124411"/>
    <n v="58000000"/>
  </r>
  <r>
    <s v="Brett Ratner"/>
    <n v="97"/>
    <n v="28328132"/>
    <s v="Action|Comedy|Crime|Drama"/>
    <x v="3638"/>
    <s v="http://www.imdb.com/title/tt0367479/?ref_=fn_tt_tt_1"/>
    <s v="English"/>
    <s v="USA"/>
    <n v="58000000"/>
    <n v="2004"/>
    <n v="6.3"/>
    <s v="Action"/>
    <s v="Comedy"/>
    <s v="Crime"/>
    <s v="Drama"/>
    <n v="0.53538660362490398"/>
    <n v="28328132"/>
    <n v="-29671868"/>
    <n v="58000000"/>
  </r>
  <r>
    <s v="Francis Ford Coppola"/>
    <n v="123"/>
    <n v="25900000"/>
    <s v="Crime|Drama|Music"/>
    <x v="3639"/>
    <s v="http://www.imdb.com/title/tt0087089/?ref_=fn_tt_tt_1"/>
    <s v="English"/>
    <s v="USA"/>
    <n v="58000000"/>
    <n v="1984"/>
    <n v="6.5"/>
    <s v="Crime"/>
    <s v="Drama"/>
    <s v="Music"/>
    <m/>
    <n v="0.53488997315039555"/>
    <n v="25900000"/>
    <n v="-32100000"/>
    <n v="58000000"/>
  </r>
  <r>
    <s v="Clint Eastwood"/>
    <n v="133"/>
    <n v="350123553"/>
    <s v="Action|Biography|Drama|History|Thriller|War"/>
    <x v="3640"/>
    <s v="http://www.imdb.com/title/tt2179136/?ref_=fn_tt_tt_1"/>
    <s v="English"/>
    <s v="USA"/>
    <n v="58800000"/>
    <n v="2014"/>
    <n v="7.3"/>
    <s v="Action"/>
    <s v="Biography"/>
    <s v="Drama"/>
    <s v="History"/>
    <n v="0.53437616832060786"/>
    <n v="350123553"/>
    <n v="291323553"/>
    <n v="58800000"/>
  </r>
  <r>
    <s v="Chris Wedge"/>
    <n v="103"/>
    <n v="176387405"/>
    <s v="Adventure|Animation|Comedy|Family"/>
    <x v="3641"/>
    <s v="http://www.imdb.com/title/tt0268380/?ref_=fn_tt_tt_1"/>
    <s v="English"/>
    <s v="USA"/>
    <n v="59000000"/>
    <n v="2002"/>
    <n v="7.6"/>
    <s v="Adventure"/>
    <s v="Animation"/>
    <s v="Comedy"/>
    <s v="Family"/>
    <n v="0.53927426681259838"/>
    <n v="176387405"/>
    <n v="117387405"/>
    <n v="59000000"/>
  </r>
  <r>
    <s v="Jean-Jacques Annaud"/>
    <n v="109"/>
    <n v="18947630"/>
    <s v="Adventure|Drama|Family"/>
    <x v="3642"/>
    <s v="http://www.imdb.com/title/tt0338512/?ref_=fn_tt_tt_1"/>
    <s v="English"/>
    <s v="France"/>
    <n v="59660000"/>
    <n v="2004"/>
    <n v="7.1"/>
    <s v="Adventure"/>
    <s v="Drama"/>
    <s v="Family"/>
    <m/>
    <n v="0.54040556109406623"/>
    <n v="18947630"/>
    <n v="-40712370"/>
    <n v="59660000"/>
  </r>
  <r>
    <s v="Edgar Wright"/>
    <n v="112"/>
    <n v="31494270"/>
    <s v="Action|Comedy|Fantasy|Romance"/>
    <x v="3643"/>
    <s v="http://www.imdb.com/title/tt0446029/?ref_=fn_tt_tt_1"/>
    <s v="English"/>
    <s v="USA"/>
    <n v="60000000"/>
    <n v="2010"/>
    <n v="7.5"/>
    <s v="Action"/>
    <s v="Comedy"/>
    <s v="Fantasy"/>
    <s v="Romance"/>
    <n v="0.53987517480126423"/>
    <n v="31494270"/>
    <n v="-28505730"/>
    <n v="60000000"/>
  </r>
  <r>
    <s v="Jon Amiel"/>
    <n v="135"/>
    <n v="31111260"/>
    <s v="Action|Adventure|Sci-Fi|Thriller"/>
    <x v="3644"/>
    <s v="http://www.imdb.com/title/tt0298814/?ref_=fn_tt_tt_1"/>
    <s v="English"/>
    <s v="USA"/>
    <n v="60000000"/>
    <n v="2003"/>
    <n v="5.4"/>
    <s v="Action"/>
    <s v="Adventure"/>
    <s v="Sci-Fi"/>
    <s v="Thriller"/>
    <n v="0.53941535861323064"/>
    <n v="31111260"/>
    <n v="-28888740"/>
    <n v="60000000"/>
  </r>
  <r>
    <s v="Steven Spielberg"/>
    <n v="128"/>
    <n v="77032279"/>
    <s v="Comedy|Drama"/>
    <x v="3645"/>
    <s v="http://www.imdb.com/title/tt0362227/?ref_=fn_tt_tt_1"/>
    <s v="English"/>
    <s v="USA"/>
    <n v="60000000"/>
    <n v="2004"/>
    <n v="7.3"/>
    <s v="Comedy"/>
    <s v="Drama"/>
    <m/>
    <m/>
    <n v="0.53895117369501266"/>
    <n v="77032279"/>
    <n v="17032279"/>
    <n v="60000000"/>
  </r>
  <r>
    <s v="M. Night Shyamalan"/>
    <n v="108"/>
    <n v="114195633"/>
    <s v="Drama|Mystery|Romance|Thriller"/>
    <x v="3646"/>
    <s v="http://www.imdb.com/title/tt0368447/?ref_=fn_tt_tt_1"/>
    <s v="English"/>
    <s v="USA"/>
    <n v="60000000"/>
    <n v="2004"/>
    <n v="6.5"/>
    <s v="Drama"/>
    <s v="Mystery"/>
    <s v="Romance"/>
    <s v="Thriller"/>
    <n v="0.53882784183703336"/>
    <n v="114195633"/>
    <n v="54195633"/>
    <n v="60000000"/>
  </r>
  <r>
    <s v="Paul W.S. Anderson"/>
    <n v="109"/>
    <n v="80281096"/>
    <s v="Action|Horror|Sci-Fi|Thriller"/>
    <x v="3647"/>
    <s v="http://www.imdb.com/title/tt0370263/?ref_=fn_tt_tt_1"/>
    <s v="English"/>
    <s v="USA"/>
    <n v="60000000"/>
    <n v="2004"/>
    <n v="5.6"/>
    <s v="Action"/>
    <s v="Horror"/>
    <s v="Sci-Fi"/>
    <s v="Thriller"/>
    <n v="0.53908697174439968"/>
    <n v="80281096"/>
    <n v="20281096"/>
    <n v="60000000"/>
  </r>
  <r>
    <s v="Andrzej Bartkowiak"/>
    <n v="113"/>
    <n v="28031250"/>
    <s v="Action|Adventure|Horror|Sci-Fi"/>
    <x v="3648"/>
    <s v="http://www.imdb.com/title/tt0419706/?ref_=fn_tt_tt_1"/>
    <s v="English"/>
    <s v="UK"/>
    <n v="60000000"/>
    <n v="2005"/>
    <n v="5.2"/>
    <s v="Action"/>
    <s v="Adventure"/>
    <s v="Horror"/>
    <s v="Sci-Fi"/>
    <n v="0.53899342039523934"/>
    <n v="28031250"/>
    <n v="-31968750"/>
    <n v="60000000"/>
  </r>
  <r>
    <s v="Gregory Hoblit"/>
    <n v="125"/>
    <n v="19076815"/>
    <s v="Drama|War"/>
    <x v="3649"/>
    <s v="http://www.imdb.com/title/tt0251114/?ref_=fn_tt_tt_1"/>
    <s v="English"/>
    <s v="USA"/>
    <n v="60000000"/>
    <n v="2002"/>
    <n v="6.3"/>
    <s v="Drama"/>
    <s v="War"/>
    <m/>
    <m/>
    <n v="0.53850602141152026"/>
    <n v="19076815"/>
    <n v="-40923185"/>
    <n v="60000000"/>
  </r>
  <r>
    <s v="Michael Lembeck"/>
    <n v="104"/>
    <n v="139225854"/>
    <s v="Comedy|Family|Fantasy"/>
    <x v="3650"/>
    <s v="http://www.imdb.com/title/tt0304669/?ref_=fn_tt_tt_1"/>
    <s v="English"/>
    <s v="USA"/>
    <n v="60000000"/>
    <n v="2002"/>
    <n v="5.5"/>
    <s v="Comedy"/>
    <s v="Family"/>
    <s v="Fantasy"/>
    <m/>
    <n v="0.53796726206760515"/>
    <n v="139225854"/>
    <n v="79225854"/>
    <n v="60000000"/>
  </r>
  <r>
    <s v="Jon Turteltaub"/>
    <n v="104"/>
    <n v="69688384"/>
    <s v="Comedy|Family|Fantasy"/>
    <x v="3651"/>
    <s v="http://www.imdb.com/title/tt0219854/?ref_=fn_tt_tt_1"/>
    <s v="English"/>
    <s v="USA"/>
    <n v="60000000"/>
    <n v="2000"/>
    <n v="6.1"/>
    <s v="Comedy"/>
    <s v="Family"/>
    <s v="Fantasy"/>
    <m/>
    <n v="0.53853923296950956"/>
    <n v="69688384"/>
    <n v="9688384"/>
    <n v="60000000"/>
  </r>
  <r>
    <s v="David Frankel"/>
    <n v="115"/>
    <n v="143151473"/>
    <s v="Comedy|Drama|Family"/>
    <x v="3652"/>
    <s v="http://www.imdb.com/title/tt0822832/?ref_=fn_tt_tt_1"/>
    <s v="English"/>
    <s v="USA"/>
    <n v="60000000"/>
    <n v="2008"/>
    <n v="7.1"/>
    <s v="Comedy"/>
    <s v="Drama"/>
    <s v="Family"/>
    <m/>
    <n v="0.53834823992447012"/>
    <n v="143151473"/>
    <n v="83151473"/>
    <n v="60000000"/>
  </r>
  <r>
    <s v="Frank Darabont"/>
    <n v="189"/>
    <n v="136801374"/>
    <s v="Crime|Drama|Fantasy|Mystery"/>
    <x v="3653"/>
    <s v="http://www.imdb.com/title/tt0120689/?ref_=fn_tt_tt_1"/>
    <s v="English"/>
    <s v="USA"/>
    <n v="60000000"/>
    <n v="1999"/>
    <n v="8.5"/>
    <s v="Crime"/>
    <s v="Drama"/>
    <s v="Fantasy"/>
    <s v="Mystery"/>
    <n v="0.53897629710185235"/>
    <n v="136801374"/>
    <n v="76801374"/>
    <n v="60000000"/>
  </r>
  <r>
    <s v="Doug Liman"/>
    <n v="119"/>
    <n v="121468960"/>
    <s v="Action|Mystery|Thriller"/>
    <x v="3654"/>
    <s v="http://www.imdb.com/title/tt0258463/?ref_=fn_tt_tt_1"/>
    <s v="English"/>
    <s v="USA"/>
    <n v="60000000"/>
    <n v="2002"/>
    <n v="7.9"/>
    <s v="Action"/>
    <s v="Mystery"/>
    <s v="Thriller"/>
    <m/>
    <n v="0.53952138808932704"/>
    <n v="121468960"/>
    <n v="61468960"/>
    <n v="60000000"/>
  </r>
  <r>
    <s v="Peter Weir"/>
    <n v="103"/>
    <n v="125603360"/>
    <s v="Comedy|Drama|Sci-Fi"/>
    <x v="3655"/>
    <s v="http://www.imdb.com/title/tt0120382/?ref_=fn_tt_tt_1"/>
    <s v="English"/>
    <s v="USA"/>
    <n v="60000000"/>
    <n v="1998"/>
    <n v="8.1"/>
    <s v="Comedy"/>
    <s v="Drama"/>
    <s v="Sci-Fi"/>
    <m/>
    <n v="0.53987318027076314"/>
    <n v="125603360"/>
    <n v="65603360"/>
    <n v="60000000"/>
  </r>
  <r>
    <s v="Steve Carr"/>
    <n v="92"/>
    <n v="104148781"/>
    <s v="Comedy|Family"/>
    <x v="3656"/>
    <s v="http://www.imdb.com/title/tt0317303/?ref_=fn_tt_tt_1"/>
    <s v="English"/>
    <s v="USA"/>
    <n v="60000000"/>
    <n v="2003"/>
    <n v="5.5"/>
    <s v="Comedy"/>
    <s v="Family"/>
    <m/>
    <m/>
    <n v="0.54027770374782425"/>
    <n v="104148781"/>
    <n v="44148781"/>
    <n v="60000000"/>
  </r>
  <r>
    <s v="Lawrence Guterman"/>
    <n v="87"/>
    <n v="93375151"/>
    <s v="Action|Comedy|Family|Fantasy"/>
    <x v="3657"/>
    <s v="http://www.imdb.com/title/tt0239395/?ref_=fn_tt_tt_1"/>
    <s v="English"/>
    <s v="USA"/>
    <n v="60000000"/>
    <n v="2001"/>
    <n v="5.2"/>
    <s v="Action"/>
    <s v="Comedy"/>
    <s v="Family"/>
    <s v="Fantasy"/>
    <n v="0.54043019159505246"/>
    <n v="93375151"/>
    <n v="33375151"/>
    <n v="60000000"/>
  </r>
  <r>
    <s v="F. Gary Gray"/>
    <n v="111"/>
    <n v="106126012"/>
    <s v="Action|Crime|Thriller"/>
    <x v="3658"/>
    <s v="http://www.imdb.com/title/tt0317740/?ref_=fn_tt_tt_1"/>
    <s v="English"/>
    <s v="USA"/>
    <n v="60000000"/>
    <n v="2003"/>
    <n v="7"/>
    <s v="Action"/>
    <s v="Crime"/>
    <s v="Thriller"/>
    <m/>
    <n v="0.54046761967960899"/>
    <n v="106126012"/>
    <n v="46126012"/>
    <n v="60000000"/>
  </r>
  <r>
    <s v="Marc Lawrence"/>
    <n v="101"/>
    <n v="93307796"/>
    <s v="Comedy|Romance"/>
    <x v="3659"/>
    <s v="http://www.imdb.com/title/tt0313737/?ref_=fn_tt_tt_1"/>
    <s v="English"/>
    <s v="USA"/>
    <n v="60000000"/>
    <n v="2002"/>
    <n v="6.1"/>
    <s v="Comedy"/>
    <s v="Romance"/>
    <m/>
    <m/>
    <n v="0.54064353314113822"/>
    <n v="93307796"/>
    <n v="33307796"/>
    <n v="60000000"/>
  </r>
  <r>
    <s v="Peter Billingsley"/>
    <n v="113"/>
    <n v="109176215"/>
    <s v="Comedy"/>
    <x v="3660"/>
    <s v="http://www.imdb.com/title/tt1078940/?ref_=fn_tt_tt_1"/>
    <s v="English"/>
    <s v="USA"/>
    <n v="60000000"/>
    <n v="2009"/>
    <n v="5.5"/>
    <s v="Comedy"/>
    <m/>
    <m/>
    <m/>
    <n v="0.54068112901505616"/>
    <n v="109176215"/>
    <n v="49176215"/>
    <n v="60000000"/>
  </r>
  <r>
    <s v="Tony Scott"/>
    <n v="107"/>
    <n v="82670733"/>
    <s v="Action|Drama|Sport"/>
    <x v="3661"/>
    <s v="http://www.imdb.com/title/tt0099371/?ref_=fn_tt_tt_1"/>
    <s v="English"/>
    <s v="USA"/>
    <n v="60000000"/>
    <n v="1990"/>
    <n v="5.9"/>
    <s v="Action"/>
    <s v="Drama"/>
    <s v="Sport"/>
    <m/>
    <n v="0.54089328626153477"/>
    <n v="82670733"/>
    <n v="22670733"/>
    <n v="60000000"/>
  </r>
  <r>
    <s v="Adam Shankman"/>
    <n v="94"/>
    <n v="82569532"/>
    <s v="Adventure|Comedy|Family"/>
    <x v="3662"/>
    <s v="http://www.imdb.com/title/tt0452598/?ref_=fn_tt_tt_1"/>
    <s v="English"/>
    <s v="USA"/>
    <n v="60000000"/>
    <n v="2005"/>
    <n v="5.4"/>
    <s v="Adventure"/>
    <s v="Comedy"/>
    <s v="Family"/>
    <m/>
    <n v="0.54082440167316548"/>
    <n v="82569532"/>
    <n v="22569532"/>
    <n v="60000000"/>
  </r>
  <r>
    <s v="Ryan Murphy"/>
    <n v="140"/>
    <n v="80574010"/>
    <s v="Drama|Romance"/>
    <x v="3663"/>
    <s v="http://www.imdb.com/title/tt0879870/?ref_=fn_tt_tt_1"/>
    <s v="English"/>
    <s v="USA"/>
    <n v="60000000"/>
    <n v="2010"/>
    <n v="5.7"/>
    <s v="Drama"/>
    <s v="Romance"/>
    <m/>
    <m/>
    <n v="0.54075439647393275"/>
    <n v="80574010"/>
    <n v="20574010"/>
    <n v="60000000"/>
  </r>
  <r>
    <s v="Brett Ratner"/>
    <n v="125"/>
    <n v="75764085"/>
    <s v="Comedy|Drama|Fantasy|Romance"/>
    <x v="3664"/>
    <s v="http://www.imdb.com/title/tt0218967/?ref_=fn_tt_tt_1"/>
    <s v="English"/>
    <s v="USA"/>
    <n v="60000000"/>
    <n v="2000"/>
    <n v="6.7"/>
    <s v="Comedy"/>
    <s v="Drama"/>
    <s v="Fantasy"/>
    <s v="Romance"/>
    <n v="0.54066489053714273"/>
    <n v="75764085"/>
    <n v="15764085"/>
    <n v="60000000"/>
  </r>
  <r>
    <s v="Robert Redford"/>
    <n v="170"/>
    <n v="75370763"/>
    <s v="Drama|Romance|Western"/>
    <x v="3665"/>
    <s v="http://www.imdb.com/title/tt0119314/?ref_=fn_tt_tt_1"/>
    <s v="English"/>
    <s v="USA"/>
    <n v="60000000"/>
    <n v="1998"/>
    <n v="6.5"/>
    <s v="Drama"/>
    <s v="Romance"/>
    <s v="Western"/>
    <m/>
    <n v="0.54052950672839895"/>
    <n v="75370763"/>
    <n v="15370763"/>
    <n v="60000000"/>
  </r>
  <r>
    <s v="Chuck Russell"/>
    <n v="100"/>
    <n v="90341670"/>
    <s v="Action|Adventure|Fantasy|Thriller"/>
    <x v="3666"/>
    <s v="http://www.imdb.com/title/tt0277296/?ref_=fn_tt_tt_1"/>
    <s v="English"/>
    <s v="USA"/>
    <n v="60000000"/>
    <n v="2002"/>
    <n v="5.5"/>
    <s v="Action"/>
    <s v="Adventure"/>
    <s v="Fantasy"/>
    <s v="Thriller"/>
    <n v="0.54039002702353089"/>
    <n v="90341670"/>
    <n v="30341670"/>
    <n v="60000000"/>
  </r>
  <r>
    <s v="Christopher McQuarrie"/>
    <n v="130"/>
    <n v="80033643"/>
    <s v="Action|Crime|Mystery|Thriller"/>
    <x v="3667"/>
    <s v="http://www.imdb.com/title/tt0790724/?ref_=fn_tt_tt_1"/>
    <s v="English"/>
    <s v="USA"/>
    <n v="60000000"/>
    <n v="2012"/>
    <n v="7"/>
    <s v="Action"/>
    <s v="Crime"/>
    <s v="Mystery"/>
    <s v="Thriller"/>
    <n v="0.54039762475244291"/>
    <n v="80033643"/>
    <n v="20033643"/>
    <n v="60000000"/>
  </r>
  <r>
    <s v="Renny Harlin"/>
    <n v="105"/>
    <n v="73648142"/>
    <s v="Action|Sci-Fi|Thriller"/>
    <x v="3668"/>
    <s v="http://www.imdb.com/title/tt0149261/?ref_=fn_tt_tt_1"/>
    <s v="English"/>
    <s v="USA"/>
    <n v="60000000"/>
    <n v="1999"/>
    <n v="5.8"/>
    <s v="Action"/>
    <s v="Sci-Fi"/>
    <s v="Thriller"/>
    <m/>
    <n v="0.54030198260220852"/>
    <n v="73648142"/>
    <n v="13648142"/>
    <n v="60000000"/>
  </r>
  <r>
    <s v="Kenny Ortega"/>
    <n v="111"/>
    <n v="71844424"/>
    <s v="Documentary|Music"/>
    <x v="3669"/>
    <s v="http://www.imdb.com/title/tt1477715/?ref_=fn_tt_tt_1"/>
    <s v="English"/>
    <s v="USA"/>
    <n v="60000000"/>
    <n v="2009"/>
    <n v="7.3"/>
    <s v="Documentary"/>
    <s v="Music"/>
    <m/>
    <m/>
    <n v="0.54014551933539134"/>
    <n v="71844424"/>
    <n v="11844424"/>
    <n v="60000000"/>
  </r>
  <r>
    <s v="Steven Soderbergh"/>
    <n v="106"/>
    <n v="75638743"/>
    <s v="Drama|Thriller"/>
    <x v="3670"/>
    <s v="http://www.imdb.com/title/tt1598778/?ref_=fn_tt_tt_1"/>
    <s v="English"/>
    <s v="USA"/>
    <n v="60000000"/>
    <n v="2011"/>
    <n v="6.6"/>
    <s v="Drama"/>
    <s v="Thriller"/>
    <m/>
    <m/>
    <n v="0.53997189027425652"/>
    <n v="75638743"/>
    <n v="15638743"/>
    <n v="60000000"/>
  </r>
  <r>
    <s v="David McNally"/>
    <n v="89"/>
    <n v="66734992"/>
    <s v="Action|Adventure|Comedy|Crime"/>
    <x v="3671"/>
    <s v="http://www.imdb.com/title/tt0257568/?ref_=fn_tt_tt_1"/>
    <s v="English"/>
    <s v="USA"/>
    <n v="60000000"/>
    <n v="2003"/>
    <n v="4.4000000000000004"/>
    <s v="Action"/>
    <s v="Adventure"/>
    <s v="Comedy"/>
    <s v="Crime"/>
    <n v="0.53983301546122486"/>
    <n v="66734992"/>
    <n v="6734992"/>
    <n v="60000000"/>
  </r>
  <r>
    <s v="Henry Selick"/>
    <n v="100"/>
    <n v="75280058"/>
    <s v="Animation|Family|Fantasy"/>
    <x v="3672"/>
    <s v="http://www.imdb.com/title/tt0327597/?ref_=fn_tt_tt_1"/>
    <s v="English"/>
    <s v="USA"/>
    <n v="60000000"/>
    <n v="2009"/>
    <n v="7.7"/>
    <s v="Animation"/>
    <s v="Family"/>
    <s v="Fantasy"/>
    <m/>
    <n v="0.53961209652456121"/>
    <n v="75280058"/>
    <n v="15280058"/>
    <n v="60000000"/>
  </r>
  <r>
    <s v="Todd Phillips"/>
    <n v="101"/>
    <n v="88200225"/>
    <s v="Comedy|Crime"/>
    <x v="3673"/>
    <s v="http://www.imdb.com/title/tt0335438/?ref_=fn_tt_tt_1"/>
    <s v="English"/>
    <s v="USA"/>
    <n v="60000000"/>
    <n v="2004"/>
    <n v="6.1"/>
    <s v="Comedy"/>
    <s v="Crime"/>
    <m/>
    <m/>
    <n v="0.53946874760968289"/>
    <n v="88200225"/>
    <n v="28200225"/>
    <n v="60000000"/>
  </r>
  <r>
    <s v="Brian Levant"/>
    <n v="94"/>
    <n v="60573641"/>
    <s v="Comedy|Family"/>
    <x v="3674"/>
    <s v="http://www.imdb.com/title/tt0116705/?ref_=fn_tt_tt_1"/>
    <s v="English"/>
    <s v="USA"/>
    <n v="60000000"/>
    <n v="1996"/>
    <n v="5.4"/>
    <s v="Comedy"/>
    <s v="Family"/>
    <m/>
    <m/>
    <n v="0.53945320889501203"/>
    <n v="60573641"/>
    <n v="573641"/>
    <n v="60000000"/>
  </r>
  <r>
    <s v="Steven Zaillian"/>
    <n v="115"/>
    <n v="56702901"/>
    <s v="Drama"/>
    <x v="3675"/>
    <s v="http://www.imdb.com/title/tt0120633/?ref_=fn_tt_tt_1"/>
    <s v="English"/>
    <s v="USA"/>
    <n v="60000000"/>
    <n v="1998"/>
    <n v="6.5"/>
    <s v="Drama"/>
    <m/>
    <m/>
    <m/>
    <n v="0.53917673970752167"/>
    <n v="56702901"/>
    <n v="-3297099"/>
    <n v="60000000"/>
  </r>
  <r>
    <s v="Chris Butler"/>
    <n v="92"/>
    <n v="55994557"/>
    <s v="Adventure|Animation|Comedy|Family|Fantasy"/>
    <x v="3676"/>
    <s v="http://www.imdb.com/title/tt1623288/?ref_=fn_tt_tt_1"/>
    <s v="English"/>
    <s v="USA"/>
    <n v="60000000"/>
    <n v="2012"/>
    <n v="7"/>
    <s v="Adventure"/>
    <s v="Animation"/>
    <s v="Comedy"/>
    <s v="Family"/>
    <n v="0.53886665692748947"/>
    <n v="55994557"/>
    <n v="-4005443"/>
    <n v="60000000"/>
  </r>
  <r>
    <s v="Michael Caton-Jones"/>
    <n v="124"/>
    <n v="54910560"/>
    <s v="Action|Adventure|Crime|Thriller"/>
    <x v="3677"/>
    <s v="http://www.imdb.com/title/tt0119395/?ref_=fn_tt_tt_1"/>
    <s v="English"/>
    <s v="USA"/>
    <n v="60000000"/>
    <n v="1997"/>
    <n v="6.3"/>
    <s v="Action"/>
    <s v="Adventure"/>
    <s v="Crime"/>
    <s v="Thriller"/>
    <n v="0.53854943231134567"/>
    <n v="54910560"/>
    <n v="-5089440"/>
    <n v="60000000"/>
  </r>
  <r>
    <s v="John Woo"/>
    <n v="119"/>
    <n v="53789313"/>
    <s v="Action|Mystery|Sci-Fi|Thriller"/>
    <x v="3678"/>
    <s v="http://www.imdb.com/title/tt0338337/?ref_=fn_tt_tt_1"/>
    <s v="English"/>
    <s v="USA"/>
    <n v="60000000"/>
    <n v="2003"/>
    <n v="6.3"/>
    <s v="Action"/>
    <s v="Mystery"/>
    <s v="Sci-Fi"/>
    <s v="Thriller"/>
    <n v="0.53822196387155141"/>
    <n v="53789313"/>
    <n v="-6210687"/>
    <n v="60000000"/>
  </r>
  <r>
    <s v="Jon Avnet"/>
    <n v="124"/>
    <n v="51045801"/>
    <s v="Drama|Romance"/>
    <x v="3679"/>
    <s v="http://www.imdb.com/title/tt0118055/?ref_=fn_tt_tt_1"/>
    <s v="English"/>
    <s v="USA"/>
    <n v="60000000"/>
    <n v="1996"/>
    <n v="6.1"/>
    <s v="Drama"/>
    <s v="Romance"/>
    <m/>
    <m/>
    <n v="0.53788394714008814"/>
    <n v="51045801"/>
    <n v="-8954199"/>
    <n v="60000000"/>
  </r>
  <r>
    <s v="Sam Fell"/>
    <n v="93"/>
    <n v="50818750"/>
    <s v="Adventure|Animation|Comedy|Family|Fantasy"/>
    <x v="3680"/>
    <s v="http://www.imdb.com/title/tt0420238/?ref_=fn_tt_tt_1"/>
    <s v="English"/>
    <s v="UK"/>
    <n v="60000000"/>
    <n v="2008"/>
    <n v="6.1"/>
    <s v="Adventure"/>
    <s v="Animation"/>
    <s v="Comedy"/>
    <s v="Family"/>
    <n v="0.53752236447933077"/>
    <n v="50818750"/>
    <n v="-9181250"/>
    <n v="60000000"/>
  </r>
  <r>
    <s v="Kevin Donovan"/>
    <n v="98"/>
    <n v="50189179"/>
    <s v="Action|Comedy|Sci-Fi"/>
    <x v="3681"/>
    <s v="http://www.imdb.com/title/tt0290095/?ref_=fn_tt_tt_1"/>
    <s v="English"/>
    <s v="USA"/>
    <n v="60000000"/>
    <n v="2002"/>
    <n v="5.3"/>
    <s v="Action"/>
    <s v="Comedy"/>
    <s v="Sci-Fi"/>
    <m/>
    <n v="0.53715738983433059"/>
    <n v="50189179"/>
    <n v="-9810821"/>
    <n v="60000000"/>
  </r>
  <r>
    <s v="Geoff Murphy"/>
    <n v="92"/>
    <n v="50024083"/>
    <s v="Action|Thriller"/>
    <x v="3682"/>
    <s v="http://www.imdb.com/title/tt0114781/?ref_=fn_tt_tt_1"/>
    <s v="English"/>
    <s v="USA"/>
    <n v="60000000"/>
    <n v="1995"/>
    <n v="5.4"/>
    <s v="Action"/>
    <s v="Thriller"/>
    <m/>
    <m/>
    <n v="0.53678579235644086"/>
    <n v="50024083"/>
    <n v="-9975917"/>
    <n v="60000000"/>
  </r>
  <r>
    <s v="Kenneth Branagh"/>
    <n v="105"/>
    <n v="50549107"/>
    <s v="Action|Drama|Thriller"/>
    <x v="3683"/>
    <s v="http://www.imdb.com/title/tt1205537/?ref_=fn_tt_tt_1"/>
    <s v="English"/>
    <s v="USA"/>
    <n v="60000000"/>
    <n v="2014"/>
    <n v="6.2"/>
    <s v="Action"/>
    <s v="Drama"/>
    <s v="Thriller"/>
    <m/>
    <n v="0.53641123881246244"/>
    <n v="50549107"/>
    <n v="-9450893"/>
    <n v="60000000"/>
  </r>
  <r>
    <s v="David O. Russell"/>
    <n v="124"/>
    <n v="56443482"/>
    <s v="Biography|Comedy|Drama"/>
    <x v="3684"/>
    <s v="http://www.imdb.com/title/tt2446980/?ref_=fn_tt_tt_1"/>
    <s v="English"/>
    <s v="USA"/>
    <n v="60000000"/>
    <n v="2015"/>
    <n v="6.6"/>
    <s v="Biography"/>
    <s v="Comedy"/>
    <s v="Drama"/>
    <m/>
    <n v="0.53603923233315143"/>
    <n v="56443482"/>
    <n v="-3556518"/>
    <n v="60000000"/>
  </r>
  <r>
    <s v="Babak Najafi"/>
    <n v="99"/>
    <n v="62401264"/>
    <s v="Action|Crime|Drama|Thriller"/>
    <x v="3685"/>
    <s v="http://www.imdb.com/title/tt3300542/?ref_=fn_tt_tt_1"/>
    <s v="English"/>
    <s v="UK"/>
    <n v="60000000"/>
    <n v="2016"/>
    <n v="5.9"/>
    <s v="Action"/>
    <s v="Crime"/>
    <s v="Drama"/>
    <s v="Thriller"/>
    <n v="0.53571421788365747"/>
    <n v="62401264"/>
    <n v="2401264"/>
    <n v="60000000"/>
  </r>
  <r>
    <s v="Graham Annable"/>
    <n v="96"/>
    <n v="50807639"/>
    <s v="Adventure|Animation|Comedy|Family|Fantasy"/>
    <x v="3686"/>
    <s v="http://www.imdb.com/title/tt0787474/?ref_=fn_tt_tt_1"/>
    <s v="English"/>
    <s v="USA"/>
    <n v="60000000"/>
    <n v="2014"/>
    <n v="6.8"/>
    <s v="Adventure"/>
    <s v="Animation"/>
    <s v="Comedy"/>
    <s v="Family"/>
    <n v="0.53543952519713922"/>
    <n v="50807639"/>
    <n v="-9192361"/>
    <n v="60000000"/>
  </r>
  <r>
    <s v="Phil Lord"/>
    <n v="100"/>
    <n v="257756197"/>
    <s v="Action|Adventure|Animation|Comedy|Family|Fantasy"/>
    <x v="3687"/>
    <s v="http://www.imdb.com/title/tt1490017/?ref_=fn_tt_tt_1"/>
    <s v="English"/>
    <s v="Australia"/>
    <n v="60000000"/>
    <n v="2014"/>
    <n v="7.8"/>
    <s v="Action"/>
    <s v="Adventure"/>
    <s v="Animation"/>
    <s v="Comedy"/>
    <n v="0.53506506302502299"/>
    <n v="257756197"/>
    <n v="197756197"/>
    <n v="60000000"/>
  </r>
  <r>
    <s v="Rob Bowman"/>
    <n v="101"/>
    <n v="43060566"/>
    <s v="Action|Adventure|Fantasy|Sci-Fi|Thriller"/>
    <x v="3688"/>
    <s v="http://www.imdb.com/title/tt0253556/?ref_=fn_tt_tt_1"/>
    <s v="English"/>
    <s v="USA"/>
    <n v="60000000"/>
    <n v="2002"/>
    <n v="6.2"/>
    <s v="Action"/>
    <s v="Adventure"/>
    <s v="Fantasy"/>
    <s v="Sci-Fi"/>
    <n v="0.5378360956147461"/>
    <n v="43060566"/>
    <n v="-16939434"/>
    <n v="60000000"/>
  </r>
  <r>
    <s v="Ruben Fleischer"/>
    <n v="113"/>
    <n v="45996718"/>
    <s v="Action|Crime|Drama|Thriller"/>
    <x v="3689"/>
    <s v="http://www.imdb.com/title/tt1321870/?ref_=fn_tt_tt_1"/>
    <s v="English"/>
    <s v="USA"/>
    <n v="60000000"/>
    <n v="2013"/>
    <n v="6.7"/>
    <s v="Action"/>
    <s v="Crime"/>
    <s v="Drama"/>
    <s v="Thriller"/>
    <n v="0.53740192724692371"/>
    <n v="45996718"/>
    <n v="-14003282"/>
    <n v="60000000"/>
  </r>
  <r>
    <s v="Harold Ramis"/>
    <n v="100"/>
    <n v="43337279"/>
    <s v="Adventure|Comedy"/>
    <x v="3690"/>
    <s v="http://www.imdb.com/title/tt1045778/?ref_=fn_tt_tt_1"/>
    <s v="English"/>
    <s v="USA"/>
    <n v="60000000"/>
    <n v="2009"/>
    <n v="4.9000000000000004"/>
    <s v="Adventure"/>
    <s v="Comedy"/>
    <m/>
    <m/>
    <n v="0.53698848337045602"/>
    <n v="43337279"/>
    <n v="-16662721"/>
    <n v="60000000"/>
  </r>
  <r>
    <s v="Clint Eastwood"/>
    <n v="134"/>
    <n v="37479778"/>
    <s v="Biography|Drama|History|Sport"/>
    <x v="3691"/>
    <s v="http://www.imdb.com/title/tt1057500/?ref_=fn_tt_tt_1"/>
    <s v="English"/>
    <s v="USA"/>
    <n v="60000000"/>
    <n v="2009"/>
    <n v="7.4"/>
    <s v="Biography"/>
    <s v="Drama"/>
    <s v="History"/>
    <s v="Sport"/>
    <n v="0.53655243380514206"/>
    <n v="37479778"/>
    <n v="-22520222"/>
    <n v="60000000"/>
  </r>
  <r>
    <s v="Tony Gilroy"/>
    <n v="125"/>
    <n v="40559930"/>
    <s v="Comedy|Crime|Romance|Thriller"/>
    <x v="3692"/>
    <s v="http://www.imdb.com/title/tt1135487/?ref_=fn_tt_tt_1"/>
    <s v="English"/>
    <s v="USA"/>
    <n v="60000000"/>
    <n v="2009"/>
    <n v="6.2"/>
    <s v="Comedy"/>
    <s v="Crime"/>
    <s v="Romance"/>
    <s v="Thriller"/>
    <n v="0.53607031221177248"/>
    <n v="40559930"/>
    <n v="-19440070"/>
    <n v="60000000"/>
  </r>
  <r>
    <s v="Clark Johnson"/>
    <n v="107"/>
    <n v="36279230"/>
    <s v="Action|Crime|Thriller"/>
    <x v="3693"/>
    <s v="http://www.imdb.com/title/tt0443632/?ref_=fn_tt_tt_1"/>
    <s v="English"/>
    <s v="USA"/>
    <n v="60000000"/>
    <n v="2006"/>
    <n v="6.1"/>
    <s v="Action"/>
    <s v="Crime"/>
    <s v="Thriller"/>
    <m/>
    <n v="0.53560877603158552"/>
    <n v="36279230"/>
    <n v="-23720770"/>
    <n v="60000000"/>
  </r>
  <r>
    <s v="Stuart Baird"/>
    <n v="116"/>
    <n v="43119879"/>
    <s v="Action|Adventure|Sci-Fi|Thriller"/>
    <x v="3694"/>
    <s v="http://www.imdb.com/title/tt0253754/?ref_=fn_tt_tt_1"/>
    <s v="English"/>
    <s v="USA"/>
    <n v="60000000"/>
    <n v="2002"/>
    <n v="6.4"/>
    <s v="Action"/>
    <s v="Adventure"/>
    <s v="Sci-Fi"/>
    <s v="Thriller"/>
    <n v="0.53511322747641399"/>
    <n v="43119879"/>
    <n v="-16880121"/>
    <n v="60000000"/>
  </r>
  <r>
    <s v="Joel Coen"/>
    <n v="100"/>
    <n v="35096190"/>
    <s v="Comedy|Crime|Romance"/>
    <x v="3695"/>
    <s v="http://www.imdb.com/title/tt0138524/?ref_=fn_tt_tt_1"/>
    <s v="English"/>
    <s v="USA"/>
    <n v="60000000"/>
    <n v="2003"/>
    <n v="6.3"/>
    <s v="Comedy"/>
    <s v="Crime"/>
    <s v="Romance"/>
    <m/>
    <n v="0.53466682388859665"/>
    <n v="35096190"/>
    <n v="-24903810"/>
    <n v="60000000"/>
  </r>
  <r>
    <s v="Harold Ramis"/>
    <n v="96"/>
    <n v="32122249"/>
    <s v="Comedy|Crime"/>
    <x v="3696"/>
    <s v="http://www.imdb.com/title/tt0289848/?ref_=fn_tt_tt_1"/>
    <s v="English"/>
    <s v="USA"/>
    <n v="60000000"/>
    <n v="2002"/>
    <n v="5.9"/>
    <s v="Comedy"/>
    <s v="Crime"/>
    <m/>
    <m/>
    <n v="0.53415792116041816"/>
    <n v="32122249"/>
    <n v="-27877751"/>
    <n v="60000000"/>
  </r>
  <r>
    <s v="Jon Avnet"/>
    <n v="101"/>
    <n v="40076438"/>
    <s v="Action|Crime|Drama|Mystery|Thriller"/>
    <x v="3697"/>
    <s v="http://www.imdb.com/title/tt1034331/?ref_=fn_tt_tt_1"/>
    <s v="English"/>
    <s v="USA"/>
    <n v="60000000"/>
    <n v="2008"/>
    <n v="6"/>
    <s v="Action"/>
    <s v="Crime"/>
    <s v="Drama"/>
    <s v="Mystery"/>
    <n v="0.53362515086073226"/>
    <n v="40076438"/>
    <n v="-19923562"/>
    <n v="60000000"/>
  </r>
  <r>
    <s v="Harold Becker"/>
    <n v="111"/>
    <n v="32940507"/>
    <s v="Action|Crime|Drama|Thriller"/>
    <x v="3698"/>
    <s v="http://www.imdb.com/title/tt0120749/?ref_=fn_tt_tt_1"/>
    <s v="English"/>
    <s v="USA"/>
    <n v="60000000"/>
    <n v="1998"/>
    <n v="6.1"/>
    <s v="Action"/>
    <s v="Crime"/>
    <s v="Drama"/>
    <s v="Thriller"/>
    <n v="0.53314829214389881"/>
    <n v="32940507"/>
    <n v="-27059493"/>
    <n v="60000000"/>
  </r>
  <r>
    <s v="Joe Wright"/>
    <n v="117"/>
    <n v="31670931"/>
    <s v="Biography|Drama|Music"/>
    <x v="3699"/>
    <s v="http://www.imdb.com/title/tt0821642/?ref_=fn_tt_tt_1"/>
    <s v="English"/>
    <s v="UK"/>
    <n v="60000000"/>
    <n v="2009"/>
    <n v="6.7"/>
    <s v="Biography"/>
    <s v="Drama"/>
    <s v="Music"/>
    <m/>
    <n v="0.53261614564749105"/>
    <n v="31670931"/>
    <n v="-28329069"/>
    <n v="60000000"/>
  </r>
  <r>
    <s v="Robert Redford"/>
    <n v="126"/>
    <n v="30695227"/>
    <s v="Drama|Fantasy|Sport"/>
    <x v="3700"/>
    <s v="http://www.imdb.com/title/tt0146984/?ref_=fn_tt_tt_1"/>
    <s v="English"/>
    <s v="USA"/>
    <n v="60000000"/>
    <n v="2000"/>
    <n v="6.7"/>
    <s v="Drama"/>
    <s v="Fantasy"/>
    <s v="Sport"/>
    <m/>
    <n v="0.53207220705781222"/>
    <n v="30695227"/>
    <n v="-29304773"/>
    <n v="60000000"/>
  </r>
  <r>
    <s v="Cameron Crowe"/>
    <n v="152"/>
    <n v="32522352"/>
    <s v="Adventure|Comedy|Drama|Music"/>
    <x v="3701"/>
    <s v="http://www.imdb.com/title/tt0181875/?ref_=fn_tt_tt_1"/>
    <s v="English"/>
    <s v="USA"/>
    <n v="60000000"/>
    <n v="2000"/>
    <n v="7.9"/>
    <s v="Adventure"/>
    <s v="Comedy"/>
    <s v="Drama"/>
    <s v="Music"/>
    <n v="0.5315185446818711"/>
    <n v="32522352"/>
    <n v="-27477648"/>
    <n v="60000000"/>
  </r>
  <r>
    <s v="Scott Stewart"/>
    <n v="87"/>
    <n v="29136626"/>
    <s v="Action|Fantasy|Horror|Sci-Fi|Thriller"/>
    <x v="3702"/>
    <s v="http://www.imdb.com/title/tt0822847/?ref_=fn_tt_tt_1"/>
    <s v="English"/>
    <s v="USA"/>
    <n v="60000000"/>
    <n v="2011"/>
    <n v="5.7"/>
    <s v="Action"/>
    <s v="Fantasy"/>
    <s v="Horror"/>
    <s v="Sci-Fi"/>
    <n v="0.53097511088416371"/>
    <n v="29136626"/>
    <n v="-30863374"/>
    <n v="60000000"/>
  </r>
  <r>
    <s v="Patrick Gilmore"/>
    <n v="85"/>
    <n v="26288320"/>
    <s v="Adventure|Animation|Comedy|Drama|Family|Fantasy|Romance"/>
    <x v="3703"/>
    <s v="http://www.imdb.com/title/tt0165982/?ref_=fn_tt_tt_1"/>
    <s v="English"/>
    <s v="USA"/>
    <n v="60000000"/>
    <n v="2003"/>
    <n v="6.7"/>
    <s v="Adventure"/>
    <s v="Animation"/>
    <s v="Comedy"/>
    <s v="Drama"/>
    <n v="0.53040472922696225"/>
    <n v="26288320"/>
    <n v="-33711680"/>
    <n v="60000000"/>
  </r>
  <r>
    <s v="Paul W.S. Anderson"/>
    <n v="130"/>
    <n v="26616590"/>
    <s v="Horror|Sci-Fi|Thriller"/>
    <x v="3704"/>
    <s v="http://www.imdb.com/title/tt0119081/?ref_=fn_tt_tt_1"/>
    <s v="English"/>
    <s v="UK"/>
    <n v="60000000"/>
    <n v="1997"/>
    <n v="6.7"/>
    <s v="Horror"/>
    <s v="Sci-Fi"/>
    <s v="Thriller"/>
    <m/>
    <n v="0.52981157031150483"/>
    <n v="26616590"/>
    <n v="-33383410"/>
    <n v="60000000"/>
  </r>
  <r>
    <s v="Tom Shadyac"/>
    <n v="104"/>
    <n v="30063805"/>
    <s v="Drama|Fantasy|Mystery|Romance|Thriller"/>
    <x v="3705"/>
    <s v="http://www.imdb.com/title/tt0259288/?ref_=fn_tt_tt_1"/>
    <s v="English"/>
    <s v="USA"/>
    <n v="60000000"/>
    <n v="2002"/>
    <n v="6.1"/>
    <s v="Drama"/>
    <s v="Fantasy"/>
    <s v="Mystery"/>
    <s v="Romance"/>
    <n v="0.52921751310811904"/>
    <n v="30063805"/>
    <n v="-29936195"/>
    <n v="60000000"/>
  </r>
  <r>
    <s v="Tony Bill"/>
    <n v="140"/>
    <n v="13082288"/>
    <s v="Action|Adventure|Drama|History|Romance|War"/>
    <x v="3706"/>
    <s v="http://www.imdb.com/title/tt0454824/?ref_=fn_tt_tt_1"/>
    <s v="English"/>
    <s v="UK"/>
    <n v="60000000"/>
    <n v="2006"/>
    <n v="6.6"/>
    <s v="Action"/>
    <s v="Adventure"/>
    <s v="Drama"/>
    <s v="History"/>
    <n v="0.52864457178321123"/>
    <n v="13082288"/>
    <n v="-46917712"/>
    <n v="60000000"/>
  </r>
  <r>
    <s v="Rod Lurie"/>
    <n v="131"/>
    <n v="18208078"/>
    <s v="Action|Drama|Thriller"/>
    <x v="3707"/>
    <s v="http://www.imdb.com/title/tt0272020/?ref_=fn_tt_tt_1"/>
    <s v="English"/>
    <s v="USA"/>
    <n v="60000000"/>
    <n v="2001"/>
    <n v="6.9"/>
    <s v="Action"/>
    <s v="Drama"/>
    <s v="Thriller"/>
    <m/>
    <n v="0.52795642710031399"/>
    <n v="18208078"/>
    <n v="-41791922"/>
    <n v="60000000"/>
  </r>
  <r>
    <s v="Akiva Goldsman"/>
    <n v="118"/>
    <n v="22451"/>
    <s v="Drama|Fantasy|Mystery|Romance"/>
    <x v="3708"/>
    <s v="http://www.imdb.com/title/tt1837709/?ref_=fn_tt_tt_1"/>
    <s v="English"/>
    <s v="USA"/>
    <n v="60000000"/>
    <n v="2014"/>
    <n v="6.2"/>
    <s v="Drama"/>
    <s v="Fantasy"/>
    <s v="Mystery"/>
    <s v="Romance"/>
    <n v="0.52729625738597641"/>
    <n v="22451"/>
    <n v="-59977549"/>
    <n v="60000000"/>
  </r>
  <r>
    <s v="Harald Zwart"/>
    <n v="130"/>
    <n v="31165421"/>
    <s v="Fantasy|Horror|Mystery|Romance"/>
    <x v="3709"/>
    <s v="http://www.imdb.com/title/tt1538403/?ref_=fn_tt_tt_1"/>
    <s v="English"/>
    <s v="USA"/>
    <n v="60000000"/>
    <n v="2013"/>
    <n v="6"/>
    <s v="Fantasy"/>
    <s v="Horror"/>
    <s v="Mystery"/>
    <s v="Romance"/>
    <n v="0.52652681179768113"/>
    <n v="31165421"/>
    <n v="-28834579"/>
    <n v="60000000"/>
  </r>
  <r>
    <s v="Brian Robbins"/>
    <n v="90"/>
    <n v="11802056"/>
    <s v="Adventure|Comedy|Family|Romance|Sci-Fi"/>
    <x v="3710"/>
    <s v="http://www.imdb.com/title/tt0765476/?ref_=fn_tt_tt_1"/>
    <s v="English"/>
    <s v="USA"/>
    <n v="60000000"/>
    <n v="2008"/>
    <n v="4.9000000000000004"/>
    <s v="Adventure"/>
    <s v="Comedy"/>
    <s v="Family"/>
    <s v="Romance"/>
    <n v="0.52594813602065238"/>
    <n v="11802056"/>
    <n v="-48197944"/>
    <n v="60000000"/>
  </r>
  <r>
    <s v="Iain Softley"/>
    <n v="106"/>
    <n v="17281832"/>
    <s v="Adventure|Family|Fantasy"/>
    <x v="3711"/>
    <s v="http://www.imdb.com/title/tt0494238/?ref_=fn_tt_tt_1"/>
    <s v="English"/>
    <s v="Germany"/>
    <n v="60000000"/>
    <n v="2008"/>
    <n v="6.1"/>
    <s v="Adventure"/>
    <s v="Family"/>
    <s v="Fantasy"/>
    <m/>
    <n v="0.52523650243913667"/>
    <n v="17281832"/>
    <n v="-42718168"/>
    <n v="60000000"/>
  </r>
  <r>
    <s v="Frank Miller"/>
    <n v="103"/>
    <n v="19781879"/>
    <s v="Action|Crime|Fantasy|Thriller"/>
    <x v="3712"/>
    <s v="http://www.imdb.com/title/tt0831887/?ref_=fn_tt_tt_1"/>
    <s v="English"/>
    <s v="USA"/>
    <n v="60000000"/>
    <n v="2008"/>
    <n v="4.8"/>
    <s v="Action"/>
    <s v="Crime"/>
    <s v="Fantasy"/>
    <s v="Thriller"/>
    <n v="0.52455502053572634"/>
    <n v="19781879"/>
    <n v="-40218121"/>
    <n v="60000000"/>
  </r>
  <r>
    <s v="David Koepp"/>
    <n v="107"/>
    <n v="7605668"/>
    <s v="Action|Comedy|Mystery|Romance"/>
    <x v="3713"/>
    <s v="http://www.imdb.com/title/tt3045616/?ref_=fn_tt_tt_1"/>
    <s v="English"/>
    <s v="UK"/>
    <n v="60000000"/>
    <n v="2015"/>
    <n v="5.5"/>
    <s v="Action"/>
    <s v="Comedy"/>
    <s v="Mystery"/>
    <s v="Romance"/>
    <n v="0.52388606016936579"/>
    <n v="7605668"/>
    <n v="-52394332"/>
    <n v="60000000"/>
  </r>
  <r>
    <s v="Uwe Boll"/>
    <n v="156"/>
    <n v="4535117"/>
    <s v="Action|Adventure|Fantasy|Thriller"/>
    <x v="3714"/>
    <s v="http://www.imdb.com/title/tt0460780/?ref_=fn_tt_tt_1"/>
    <s v="English"/>
    <s v="Germany"/>
    <n v="60000000"/>
    <n v="2007"/>
    <n v="3.8"/>
    <s v="Action"/>
    <s v="Adventure"/>
    <s v="Fantasy"/>
    <s v="Thriller"/>
    <n v="0.52313713997152378"/>
    <n v="4535117"/>
    <n v="-55464883"/>
    <n v="60000000"/>
  </r>
  <r>
    <s v="Stephen Herek"/>
    <n v="114"/>
    <n v="12065985"/>
    <s v="Comedy|Drama"/>
    <x v="3715"/>
    <s v="http://www.imdb.com/title/tt0120701/?ref_=fn_tt_tt_1"/>
    <s v="English"/>
    <s v="USA"/>
    <n v="60000000"/>
    <n v="1998"/>
    <n v="4.9000000000000004"/>
    <s v="Comedy"/>
    <s v="Drama"/>
    <m/>
    <m/>
    <n v="0.52236604098183337"/>
    <n v="12065985"/>
    <n v="-47934015"/>
    <n v="60000000"/>
  </r>
  <r>
    <s v="Brian Levant"/>
    <n v="90"/>
    <n v="35231365"/>
    <s v="Comedy|Family|Romance|Sci-Fi"/>
    <x v="3716"/>
    <s v="http://www.imdb.com/title/tt0158622/?ref_=fn_tt_tt_1"/>
    <s v="English"/>
    <s v="USA"/>
    <n v="60000000"/>
    <n v="2000"/>
    <n v="3.6"/>
    <s v="Comedy"/>
    <s v="Family"/>
    <s v="Romance"/>
    <s v="Sci-Fi"/>
    <n v="0.52163498799117136"/>
    <n v="35231365"/>
    <n v="-24768635"/>
    <n v="60000000"/>
  </r>
  <r>
    <s v="Paul W.S. Anderson"/>
    <n v="97"/>
    <n v="60128566"/>
    <s v="Action|Adventure|Horror|Sci-Fi"/>
    <x v="3717"/>
    <s v="http://www.imdb.com/title/tt1220634/?ref_=fn_tt_tt_1"/>
    <s v="English"/>
    <s v="Germany"/>
    <n v="60000000"/>
    <n v="2010"/>
    <n v="5.9"/>
    <s v="Action"/>
    <s v="Adventure"/>
    <s v="Horror"/>
    <s v="Sci-Fi"/>
    <n v="0.521062366401991"/>
    <n v="60128566"/>
    <n v="128566"/>
    <n v="60000000"/>
  </r>
  <r>
    <s v="Tim Hill"/>
    <n v="92"/>
    <n v="217326336"/>
    <s v="Animation|Comedy|Family|Fantasy|Music"/>
    <x v="3718"/>
    <s v="http://www.imdb.com/title/tt0952640/?ref_=fn_tt_tt_1"/>
    <s v="English"/>
    <s v="USA"/>
    <n v="60000000"/>
    <n v="2007"/>
    <n v="5.2"/>
    <s v="Animation"/>
    <s v="Comedy"/>
    <s v="Family"/>
    <s v="Fantasy"/>
    <n v="0.52070346906226128"/>
    <n v="217326336"/>
    <n v="157326336"/>
    <n v="60000000"/>
  </r>
  <r>
    <s v="Andrew Adamson"/>
    <n v="90"/>
    <n v="267652016"/>
    <s v="Adventure|Animation|Comedy|Family|Fantasy"/>
    <x v="3719"/>
    <s v="http://www.imdb.com/title/tt0126029/?ref_=fn_tt_tt_1"/>
    <s v="English"/>
    <s v="USA"/>
    <n v="60000000"/>
    <n v="2001"/>
    <n v="7.9"/>
    <s v="Adventure"/>
    <s v="Animation"/>
    <s v="Comedy"/>
    <s v="Family"/>
    <n v="0.52270109881304705"/>
    <n v="267652016"/>
    <n v="207652016"/>
    <n v="60000000"/>
  </r>
  <r>
    <s v="Neil Jordan"/>
    <n v="123"/>
    <n v="105264608"/>
    <s v="Drama|Fantasy|Horror"/>
    <x v="3720"/>
    <s v="http://www.imdb.com/title/tt0110148/?ref_=fn_tt_tt_1"/>
    <s v="English"/>
    <s v="USA"/>
    <n v="60000000"/>
    <n v="1994"/>
    <n v="7.6"/>
    <s v="Drama"/>
    <s v="Fantasy"/>
    <s v="Horror"/>
    <m/>
    <n v="0.52583154614739169"/>
    <n v="105264608"/>
    <n v="45264608"/>
    <n v="60000000"/>
  </r>
  <r>
    <s v="Joe Roth"/>
    <n v="99"/>
    <n v="73701902"/>
    <s v="Comedy|Family"/>
    <x v="3721"/>
    <s v="http://www.imdb.com/title/tt0388419/?ref_=fn_tt_tt_1"/>
    <s v="English"/>
    <s v="USA"/>
    <n v="60000000"/>
    <n v="2004"/>
    <n v="5.2"/>
    <s v="Comedy"/>
    <s v="Family"/>
    <m/>
    <m/>
    <n v="0.52598379828128572"/>
    <n v="73701902"/>
    <n v="13701902"/>
    <n v="60000000"/>
  </r>
  <r>
    <s v="D.J. Caruso"/>
    <n v="109"/>
    <n v="55092830"/>
    <s v="Action|Adventure|Sci-Fi|Thriller"/>
    <x v="3722"/>
    <s v="http://www.imdb.com/title/tt1464540/?ref_=fn_tt_tt_1"/>
    <s v="English"/>
    <s v="USA"/>
    <n v="60000000"/>
    <n v="2011"/>
    <n v="6.1"/>
    <s v="Action"/>
    <s v="Adventure"/>
    <s v="Sci-Fi"/>
    <s v="Thriller"/>
    <n v="0.52576731060143866"/>
    <n v="55092830"/>
    <n v="-4907170"/>
    <n v="60000000"/>
  </r>
  <r>
    <s v="Richard LaGravenese"/>
    <n v="124"/>
    <n v="19445217"/>
    <s v="Drama|Fantasy|Romance"/>
    <x v="3723"/>
    <s v="http://www.imdb.com/title/tt1559547/?ref_=fn_tt_tt_1"/>
    <s v="English"/>
    <s v="USA"/>
    <n v="60000000"/>
    <n v="2013"/>
    <n v="6.2"/>
    <s v="Drama"/>
    <s v="Fantasy"/>
    <s v="Romance"/>
    <m/>
    <n v="0.52536403083666317"/>
    <n v="19445217"/>
    <n v="-40554783"/>
    <n v="60000000"/>
  </r>
  <r>
    <s v="Robert Luketic"/>
    <n v="101"/>
    <n v="82931301"/>
    <s v="Comedy|Romance"/>
    <x v="3724"/>
    <s v="http://www.imdb.com/title/tt0369735/?ref_=fn_tt_tt_1"/>
    <s v="English"/>
    <s v="Germany"/>
    <n v="60000000"/>
    <n v="2005"/>
    <n v="5.5"/>
    <s v="Comedy"/>
    <s v="Romance"/>
    <m/>
    <m/>
    <n v="0.52466893387656011"/>
    <n v="82931301"/>
    <n v="22931301"/>
    <n v="60000000"/>
  </r>
  <r>
    <s v="Diane Keaton"/>
    <n v="94"/>
    <n v="36037909"/>
    <s v="Comedy|Drama"/>
    <x v="3725"/>
    <s v="http://www.imdb.com/title/tt0162983/?ref_=fn_tt_tt_1"/>
    <s v="English"/>
    <s v="Germany"/>
    <n v="60000000"/>
    <n v="2000"/>
    <n v="4.7"/>
    <s v="Comedy"/>
    <s v="Drama"/>
    <m/>
    <m/>
    <n v="0.52454957123832191"/>
    <n v="36037909"/>
    <n v="-23962091"/>
    <n v="60000000"/>
  </r>
  <r>
    <s v="Michael Caton-Jones"/>
    <n v="108"/>
    <n v="22433915"/>
    <s v="Crime|Drama|Mystery|Thriller"/>
    <x v="3726"/>
    <s v="http://www.imdb.com/title/tt0269095/?ref_=fn_tt_tt_1"/>
    <s v="English"/>
    <s v="USA"/>
    <n v="60000000"/>
    <n v="2002"/>
    <n v="6.2"/>
    <s v="Crime"/>
    <s v="Drama"/>
    <s v="Mystery"/>
    <s v="Thriller"/>
    <n v="0.52397320430443139"/>
    <n v="22433915"/>
    <n v="-37566085"/>
    <n v="60000000"/>
  </r>
  <r>
    <s v="Irwin Winkler"/>
    <n v="128"/>
    <n v="22326247"/>
    <s v="Drama|Romance"/>
    <x v="3727"/>
    <s v="http://www.imdb.com/title/tt0132512/?ref_=fn_tt_tt_1"/>
    <s v="English"/>
    <s v="USA"/>
    <n v="60000000"/>
    <n v="1999"/>
    <n v="5.9"/>
    <s v="Drama"/>
    <s v="Romance"/>
    <m/>
    <m/>
    <n v="0.52328951666130241"/>
    <n v="22326247"/>
    <n v="-37673753"/>
    <n v="60000000"/>
  </r>
  <r>
    <s v="Charles Shyer"/>
    <n v="103"/>
    <n v="13395939"/>
    <s v="Comedy|Drama|Romance"/>
    <x v="3728"/>
    <s v="http://www.imdb.com/title/tt0375173/?ref_=fn_tt_tt_1"/>
    <s v="English"/>
    <s v="UK"/>
    <n v="60000000"/>
    <n v="2004"/>
    <n v="6.2"/>
    <s v="Comedy"/>
    <s v="Drama"/>
    <s v="Romance"/>
    <m/>
    <n v="0.52260111216527583"/>
    <n v="13395939"/>
    <n v="-46604061"/>
    <n v="60000000"/>
  </r>
  <r>
    <s v="Kaige Chen"/>
    <n v="103"/>
    <n v="668171"/>
    <s v="Action|Drama|Fantasy"/>
    <x v="3729"/>
    <s v="http://www.imdb.com/title/tt0417976/?ref_=fn_tt_tt_1"/>
    <s v="Mandarin"/>
    <s v="China"/>
    <n v="60000000"/>
    <n v="2005"/>
    <n v="5.6"/>
    <s v="Action"/>
    <s v="Drama"/>
    <s v="Fantasy"/>
    <m/>
    <n v="0.52184683020361455"/>
    <n v="668171"/>
    <n v="-59331829"/>
    <n v="60000000"/>
  </r>
  <r>
    <s v="Lee Tamahori"/>
    <n v="104"/>
    <n v="74058698"/>
    <s v="Crime|Drama|Thriller"/>
    <x v="3730"/>
    <s v="http://www.imdb.com/title/tt0164334/?ref_=fn_tt_tt_1"/>
    <s v="English"/>
    <s v="USA"/>
    <n v="60000000"/>
    <n v="2001"/>
    <n v="6.3"/>
    <s v="Crime"/>
    <s v="Drama"/>
    <s v="Thriller"/>
    <m/>
    <n v="0.52100897761709475"/>
    <n v="74058698"/>
    <n v="14058698"/>
    <n v="60000000"/>
  </r>
  <r>
    <s v="Claude Chabrol"/>
    <n v="101"/>
    <n v="231417"/>
    <s v="Comedy|Crime|Thriller"/>
    <x v="3731"/>
    <s v="http://www.imdb.com/title/tt0120018/?ref_=fn_tt_tt_1"/>
    <s v="French"/>
    <s v="France"/>
    <n v="60000000"/>
    <n v="1997"/>
    <n v="6.6"/>
    <s v="Comedy"/>
    <s v="Crime"/>
    <s v="Thriller"/>
    <m/>
    <n v="0.52077869793089138"/>
    <n v="231417"/>
    <n v="-59768583"/>
    <n v="60000000"/>
  </r>
  <r>
    <s v="Nils Gaup"/>
    <n v="92"/>
    <m/>
    <s v="Adventure|Family"/>
    <x v="3732"/>
    <s v="http://www.imdb.com/title/tt0099816/?ref_=fn_tt_tt_1"/>
    <s v="English"/>
    <s v="Norway"/>
    <n v="60000000"/>
    <n v="1990"/>
    <n v="6.7"/>
    <s v="Adventure"/>
    <s v="Family"/>
    <m/>
    <m/>
    <n v="0.51992979705973397"/>
    <n v="25035665"/>
    <n v="-34964335"/>
    <n v="60000000"/>
  </r>
  <r>
    <s v="Tom Hooper"/>
    <n v="158"/>
    <n v="148775460"/>
    <s v="Drama|Musical|Romance"/>
    <x v="3733"/>
    <s v="http://www.imdb.com/title/tt1707386/?ref_=fn_tt_tt_1"/>
    <s v="English"/>
    <s v="USA"/>
    <n v="61000000"/>
    <n v="2012"/>
    <n v="7.6"/>
    <s v="Drama"/>
    <s v="Musical"/>
    <s v="Romance"/>
    <m/>
    <n v="0.51992979705973397"/>
    <n v="148775460"/>
    <n v="87775460"/>
    <n v="61000000"/>
  </r>
  <r>
    <s v="Josh Gordon"/>
    <n v="93"/>
    <n v="118153533"/>
    <s v="Comedy|Sport"/>
    <x v="3734"/>
    <s v="http://www.imdb.com/title/tt0445934/?ref_=fn_tt_tt_1"/>
    <s v="English"/>
    <s v="USA"/>
    <n v="61000000"/>
    <n v="2007"/>
    <n v="6.3"/>
    <s v="Comedy"/>
    <s v="Sport"/>
    <m/>
    <m/>
    <n v="0.52068614577919392"/>
    <n v="118153533"/>
    <n v="57153533"/>
    <n v="61000000"/>
  </r>
  <r>
    <s v="David Fincher"/>
    <n v="149"/>
    <n v="167735396"/>
    <s v="Crime|Drama|Mystery|Thriller"/>
    <x v="3735"/>
    <s v="http://www.imdb.com/title/tt2267998/?ref_=fn_tt_tt_1"/>
    <s v="English"/>
    <s v="USA"/>
    <n v="61000000"/>
    <n v="2014"/>
    <n v="8.1"/>
    <s v="Crime"/>
    <s v="Drama"/>
    <s v="Mystery"/>
    <s v="Thriller"/>
    <n v="0.52099125860073803"/>
    <n v="167735396"/>
    <n v="106735396"/>
    <n v="61000000"/>
  </r>
  <r>
    <s v="Baltasar KormÃ¡kur"/>
    <n v="109"/>
    <n v="75573300"/>
    <s v="Action|Comedy|Crime|Drama|Thriller"/>
    <x v="3736"/>
    <s v="http://www.imdb.com/title/tt1272878/?ref_=fn_tt_tt_1"/>
    <s v="English"/>
    <s v="USA"/>
    <n v="61000000"/>
    <n v="2013"/>
    <n v="6.7"/>
    <s v="Action"/>
    <s v="Comedy"/>
    <s v="Crime"/>
    <s v="Drama"/>
    <n v="0.52206908151928511"/>
    <n v="75573300"/>
    <n v="14573300"/>
    <n v="61000000"/>
  </r>
  <r>
    <s v="Wes Ball"/>
    <n v="132"/>
    <n v="81687587"/>
    <s v="Action|Sci-Fi|Thriller"/>
    <x v="3737"/>
    <s v="http://www.imdb.com/title/tt4046784/?ref_=fn_tt_tt_1"/>
    <s v="English"/>
    <s v="USA"/>
    <n v="61000000"/>
    <n v="2015"/>
    <n v="6.4"/>
    <s v="Action"/>
    <s v="Sci-Fi"/>
    <s v="Thriller"/>
    <m/>
    <n v="0.52185288513242289"/>
    <n v="81687587"/>
    <n v="20687587"/>
    <n v="61000000"/>
  </r>
  <r>
    <s v="Antoine Fuqua"/>
    <n v="124"/>
    <n v="46975183"/>
    <s v="Action|Crime|Drama|Mystery|Thriller"/>
    <x v="3738"/>
    <s v="http://www.imdb.com/title/tt0822854/?ref_=fn_tt_tt_1"/>
    <s v="English"/>
    <s v="USA"/>
    <n v="61000000"/>
    <n v="2007"/>
    <n v="7.2"/>
    <s v="Action"/>
    <s v="Crime"/>
    <s v="Drama"/>
    <s v="Mystery"/>
    <n v="0.52170377342836394"/>
    <n v="46975183"/>
    <n v="-14024817"/>
    <n v="61000000"/>
  </r>
  <r>
    <s v="Ron Howard"/>
    <n v="140"/>
    <n v="172071312"/>
    <s v="Adventure|Drama|History"/>
    <x v="3739"/>
    <s v="http://www.imdb.com/title/tt0112384/?ref_=fn_tt_tt_1"/>
    <s v="English"/>
    <s v="USA"/>
    <n v="62000000"/>
    <n v="1995"/>
    <n v="7.6"/>
    <s v="Adventure"/>
    <s v="Drama"/>
    <s v="History"/>
    <m/>
    <n v="0.52120228674886659"/>
    <n v="172071312"/>
    <n v="110071312"/>
    <n v="62000000"/>
  </r>
  <r>
    <s v="Phillip Noyce"/>
    <n v="141"/>
    <n v="122012710"/>
    <s v="Action|Crime|Drama|Thriller"/>
    <x v="3740"/>
    <s v="http://www.imdb.com/title/tt0109444/?ref_=fn_tt_tt_1"/>
    <s v="English"/>
    <s v="USA"/>
    <n v="62000000"/>
    <n v="1994"/>
    <n v="6.9"/>
    <s v="Action"/>
    <s v="Crime"/>
    <s v="Drama"/>
    <s v="Thriller"/>
    <n v="0.52233555910850493"/>
    <n v="122012710"/>
    <n v="60012710"/>
    <n v="62000000"/>
  </r>
  <r>
    <s v="Jonathan Mostow"/>
    <n v="116"/>
    <n v="77086030"/>
    <s v="Action|War"/>
    <x v="3741"/>
    <s v="http://www.imdb.com/title/tt0141926/?ref_=fn_tt_tt_1"/>
    <s v="English"/>
    <s v="France"/>
    <n v="62000000"/>
    <n v="2000"/>
    <n v="6.6"/>
    <s v="Action"/>
    <s v="War"/>
    <m/>
    <m/>
    <n v="0.52268799221670625"/>
    <n v="77086030"/>
    <n v="15086030"/>
    <n v="62000000"/>
  </r>
  <r>
    <s v="Rob Reiner"/>
    <n v="114"/>
    <n v="65000000"/>
    <s v="Comedy|Drama|Romance"/>
    <x v="3742"/>
    <s v="http://www.imdb.com/title/tt0112346/?ref_=fn_tt_tt_1"/>
    <s v="English"/>
    <s v="USA"/>
    <n v="62000000"/>
    <n v="1995"/>
    <n v="6.8"/>
    <s v="Comedy"/>
    <s v="Drama"/>
    <s v="Romance"/>
    <m/>
    <n v="0.52248534534719426"/>
    <n v="65000000"/>
    <n v="3000000"/>
    <n v="62000000"/>
  </r>
  <r>
    <s v="Marco Schnabel"/>
    <n v="87"/>
    <n v="32178777"/>
    <s v="Comedy|Romance|Sport"/>
    <x v="3743"/>
    <s v="http://www.imdb.com/title/tt0811138/?ref_=fn_tt_tt_1"/>
    <s v="English"/>
    <s v="USA"/>
    <n v="62000000"/>
    <n v="2008"/>
    <n v="3.8"/>
    <s v="Comedy"/>
    <s v="Romance"/>
    <s v="Sport"/>
    <m/>
    <n v="0.52215596157363831"/>
    <n v="32178777"/>
    <n v="-29821223"/>
    <n v="62000000"/>
  </r>
  <r>
    <s v="Karyn Kusama"/>
    <n v="93"/>
    <n v="25857987"/>
    <s v="Action|Sci-Fi"/>
    <x v="3744"/>
    <s v="http://www.imdb.com/title/tt0402022/?ref_=fn_tt_tt_1"/>
    <s v="English"/>
    <s v="USA"/>
    <n v="62000000"/>
    <n v="2005"/>
    <n v="5.5"/>
    <s v="Action"/>
    <s v="Sci-Fi"/>
    <m/>
    <m/>
    <n v="0.52153379807043843"/>
    <n v="25857987"/>
    <n v="-36142013"/>
    <n v="62000000"/>
  </r>
  <r>
    <s v="Lana Wachowski"/>
    <n v="136"/>
    <n v="171383253"/>
    <s v="Action|Sci-Fi"/>
    <x v="3745"/>
    <s v="http://www.imdb.com/title/tt0133093/?ref_=fn_tt_tt_1"/>
    <s v="English"/>
    <s v="USA"/>
    <n v="63000000"/>
    <n v="1999"/>
    <n v="8.6999999999999993"/>
    <s v="Action"/>
    <s v="Sci-Fi"/>
    <m/>
    <m/>
    <n v="0.52086055711409707"/>
    <n v="171383253"/>
    <n v="108383253"/>
    <n v="63000000"/>
  </r>
  <r>
    <s v="Oliver Stone"/>
    <n v="129"/>
    <n v="70236496"/>
    <s v="Drama|History|Thriller"/>
    <x v="3746"/>
    <s v="http://www.imdb.com/title/tt0469641/?ref_=fn_tt_tt_1"/>
    <s v="English"/>
    <s v="USA"/>
    <n v="63000000"/>
    <n v="2006"/>
    <n v="6"/>
    <s v="Drama"/>
    <s v="History"/>
    <s v="Thriller"/>
    <m/>
    <n v="0.52196499504927951"/>
    <n v="70236496"/>
    <n v="7236496"/>
    <n v="63000000"/>
  </r>
  <r>
    <s v="David Fincher"/>
    <n v="151"/>
    <n v="37023395"/>
    <s v="Drama"/>
    <x v="3747"/>
    <s v="http://www.imdb.com/title/tt0137523/?ref_=fn_tt_tt_1"/>
    <s v="English"/>
    <s v="USA"/>
    <n v="63000000"/>
    <n v="1999"/>
    <n v="8.8000000000000007"/>
    <s v="Drama"/>
    <m/>
    <m/>
    <m/>
    <n v="0.52168442974882889"/>
    <n v="37023395"/>
    <n v="-25976605"/>
    <n v="63000000"/>
  </r>
  <r>
    <s v="Jay Roach"/>
    <n v="94"/>
    <n v="213079163"/>
    <s v="Action|Comedy|Crime"/>
    <x v="3748"/>
    <s v="http://www.imdb.com/title/tt0295178/?ref_=fn_tt_tt_1"/>
    <s v="English"/>
    <s v="USA"/>
    <n v="63000000"/>
    <n v="2002"/>
    <n v="6.2"/>
    <s v="Action"/>
    <s v="Comedy"/>
    <s v="Crime"/>
    <m/>
    <n v="0.52110235778327663"/>
    <n v="213079163"/>
    <n v="150079163"/>
    <n v="63000000"/>
  </r>
  <r>
    <s v="Steven Spielberg"/>
    <n v="127"/>
    <n v="356784000"/>
    <s v="Adventure|Sci-Fi|Thriller"/>
    <x v="3749"/>
    <s v="http://www.imdb.com/title/tt0107290/?ref_=fn_tt_tt_1"/>
    <s v="English"/>
    <s v="USA"/>
    <n v="63000000"/>
    <n v="1993"/>
    <n v="8.1"/>
    <s v="Adventure"/>
    <s v="Sci-Fi"/>
    <s v="Thriller"/>
    <m/>
    <n v="0.52300088318434479"/>
    <n v="356784000"/>
    <n v="293784000"/>
    <n v="63000000"/>
  </r>
  <r>
    <s v="Lawrence Kasdan"/>
    <n v="212"/>
    <n v="25052000"/>
    <s v="Adventure|Biography|Crime|Drama|Western"/>
    <x v="3750"/>
    <s v="http://www.imdb.com/title/tt0111756/?ref_=fn_tt_tt_1"/>
    <s v="English"/>
    <s v="USA"/>
    <n v="63000000"/>
    <n v="1994"/>
    <n v="6.6"/>
    <s v="Adventure"/>
    <s v="Biography"/>
    <s v="Crime"/>
    <s v="Drama"/>
    <n v="0.52859307486082641"/>
    <n v="25052000"/>
    <n v="-37948000"/>
    <n v="63000000"/>
  </r>
  <r>
    <s v="Tim Hill"/>
    <n v="95"/>
    <n v="108012170"/>
    <s v="Adventure|Animation|Comedy|Family|Fantasy"/>
    <x v="3751"/>
    <s v="http://www.imdb.com/title/tt1411704/?ref_=fn_tt_tt_1"/>
    <s v="English"/>
    <s v="USA"/>
    <n v="63000000"/>
    <n v="2011"/>
    <n v="5.5"/>
    <s v="Adventure"/>
    <s v="Animation"/>
    <s v="Comedy"/>
    <s v="Family"/>
    <n v="0.52792643251997251"/>
    <n v="108012170"/>
    <n v="45012170"/>
    <n v="63000000"/>
  </r>
  <r>
    <s v="Peter MacDonald"/>
    <n v="87"/>
    <n v="53715611"/>
    <s v="Action|Adventure|Thriller|War"/>
    <x v="3752"/>
    <s v="http://www.imdb.com/title/tt0095956/?ref_=fn_tt_tt_1"/>
    <s v="English"/>
    <s v="USA"/>
    <n v="63000000"/>
    <n v="1988"/>
    <n v="5.7"/>
    <s v="Action"/>
    <s v="Adventure"/>
    <s v="Thriller"/>
    <s v="War"/>
    <n v="0.5280914297737076"/>
    <n v="53715611"/>
    <n v="-9284389"/>
    <n v="63000000"/>
  </r>
  <r>
    <s v="Sydney Pollack"/>
    <n v="133"/>
    <n v="31054924"/>
    <s v="Drama|Mystery|Romance"/>
    <x v="3753"/>
    <s v="http://www.imdb.com/title/tt0156934/?ref_=fn_tt_tt_1"/>
    <s v="English"/>
    <s v="USA"/>
    <n v="64000000"/>
    <n v="1999"/>
    <n v="5.0999999999999996"/>
    <s v="Drama"/>
    <s v="Mystery"/>
    <s v="Romance"/>
    <m/>
    <n v="0.5276530066552767"/>
    <n v="31054924"/>
    <n v="-32945076"/>
    <n v="64000000"/>
  </r>
  <r>
    <s v="Keenen Ivory Wayans"/>
    <n v="98"/>
    <n v="58255287"/>
    <s v="Comedy|Crime"/>
    <x v="3754"/>
    <s v="http://www.imdb.com/title/tt0430304/?ref_=fn_tt_tt_1"/>
    <s v="English"/>
    <s v="USA"/>
    <n v="64000000"/>
    <n v="2006"/>
    <n v="4.3"/>
    <s v="Comedy"/>
    <s v="Crime"/>
    <m/>
    <m/>
    <n v="0.52703424173606206"/>
    <n v="58255287"/>
    <n v="-5744713"/>
    <n v="64000000"/>
  </r>
  <r>
    <s v="Paul Verhoeven"/>
    <n v="113"/>
    <n v="119412921"/>
    <s v="Action|Sci-Fi"/>
    <x v="3755"/>
    <s v="http://www.imdb.com/title/tt0100802/?ref_=fn_tt_tt_1"/>
    <s v="English"/>
    <s v="USA"/>
    <n v="65000000"/>
    <n v="1990"/>
    <n v="7.5"/>
    <s v="Action"/>
    <s v="Sci-Fi"/>
    <m/>
    <m/>
    <n v="0.52663714049213195"/>
    <n v="119412921"/>
    <n v="54412921"/>
    <n v="65000000"/>
  </r>
  <r>
    <s v="Peter Jackson"/>
    <n v="135"/>
    <n v="43982842"/>
    <s v="Drama|Fantasy|Thriller"/>
    <x v="3756"/>
    <s v="http://www.imdb.com/title/tt0380510/?ref_=fn_tt_tt_1"/>
    <s v="English"/>
    <s v="USA"/>
    <n v="65000000"/>
    <n v="2009"/>
    <n v="6.7"/>
    <s v="Drama"/>
    <s v="Fantasy"/>
    <s v="Thriller"/>
    <m/>
    <n v="0.52692593726960069"/>
    <n v="43982842"/>
    <n v="-21017158"/>
    <n v="65000000"/>
  </r>
  <r>
    <s v="Peter Segal"/>
    <n v="109"/>
    <n v="123307945"/>
    <s v="Comedy|Romance|Sci-Fi"/>
    <x v="3757"/>
    <s v="http://www.imdb.com/title/tt0144528/?ref_=fn_tt_tt_1"/>
    <s v="English"/>
    <s v="USA"/>
    <n v="65000000"/>
    <n v="2000"/>
    <n v="4.3"/>
    <s v="Comedy"/>
    <s v="Romance"/>
    <s v="Sci-Fi"/>
    <m/>
    <n v="0.52640959858668734"/>
    <n v="123307945"/>
    <n v="58307945"/>
    <n v="65000000"/>
  </r>
  <r>
    <s v="David Fincher"/>
    <n v="162"/>
    <n v="33048353"/>
    <s v="Crime|Drama|History|Mystery|Thriller"/>
    <x v="3758"/>
    <s v="http://www.imdb.com/title/tt0443706/?ref_=fn_tt_tt_1"/>
    <s v="English"/>
    <s v="USA"/>
    <n v="65000000"/>
    <n v="2007"/>
    <n v="7.7"/>
    <s v="Crime"/>
    <s v="Drama"/>
    <s v="History"/>
    <s v="Mystery"/>
    <n v="0.52675223455147613"/>
    <n v="33048353"/>
    <n v="-31951647"/>
    <n v="65000000"/>
  </r>
  <r>
    <s v="Shawn Levy"/>
    <n v="93"/>
    <n v="82226474"/>
    <s v="Adventure|Comedy|Crime|Family|Mystery"/>
    <x v="3759"/>
    <s v="http://www.imdb.com/title/tt0383216/?ref_=fn_tt_tt_1"/>
    <s v="English"/>
    <s v="USA"/>
    <n v="65000000"/>
    <n v="2006"/>
    <n v="5.6"/>
    <s v="Adventure"/>
    <s v="Comedy"/>
    <s v="Crime"/>
    <s v="Family"/>
    <n v="0.52614919453922837"/>
    <n v="82226474"/>
    <n v="17226474"/>
    <n v="65000000"/>
  </r>
  <r>
    <s v="Kinka Usher"/>
    <n v="121"/>
    <n v="29655590"/>
    <s v="Action|Comedy|Fantasy|Sci-Fi"/>
    <x v="3760"/>
    <s v="http://www.imdb.com/title/tt0132347/?ref_=fn_tt_tt_1"/>
    <s v="English"/>
    <s v="USA"/>
    <n v="65000000"/>
    <n v="1999"/>
    <n v="6"/>
    <s v="Action"/>
    <s v="Comedy"/>
    <s v="Fantasy"/>
    <s v="Sci-Fi"/>
    <n v="0.52598759031471598"/>
    <n v="29655590"/>
    <n v="-35344410"/>
    <n v="65000000"/>
  </r>
  <r>
    <s v="Steven Spielberg"/>
    <n v="150"/>
    <n v="182204440"/>
    <s v="Biography|Drama|History|War"/>
    <x v="3761"/>
    <s v="http://www.imdb.com/title/tt0443272/?ref_=fn_tt_tt_1"/>
    <s v="English"/>
    <s v="USA"/>
    <n v="65000000"/>
    <n v="2012"/>
    <n v="7.4"/>
    <s v="Biography"/>
    <s v="Drama"/>
    <s v="History"/>
    <s v="War"/>
    <n v="0.52535486513572549"/>
    <n v="182204440"/>
    <n v="117204440"/>
    <n v="65000000"/>
  </r>
  <r>
    <s v="Nora Ephron"/>
    <n v="119"/>
    <n v="115731542"/>
    <s v="Comedy|Drama|Romance"/>
    <x v="3762"/>
    <s v="http://www.imdb.com/title/tt0128853/?ref_=fn_tt_tt_1"/>
    <s v="English"/>
    <s v="USA"/>
    <n v="65000000"/>
    <n v="1998"/>
    <n v="6.5"/>
    <s v="Comedy"/>
    <s v="Drama"/>
    <s v="Romance"/>
    <m/>
    <n v="0.52663878252898544"/>
    <n v="115731542"/>
    <n v="50731542"/>
    <n v="65000000"/>
  </r>
  <r>
    <s v="Adam McKay"/>
    <n v="106"/>
    <n v="100468793"/>
    <s v="Comedy"/>
    <x v="3763"/>
    <s v="http://www.imdb.com/title/tt0838283/?ref_=fn_tt_tt_1"/>
    <s v="English"/>
    <s v="USA"/>
    <n v="65000000"/>
    <n v="2008"/>
    <n v="6.9"/>
    <s v="Comedy"/>
    <m/>
    <m/>
    <m/>
    <n v="0.52688274791423251"/>
    <n v="100468793"/>
    <n v="35468793"/>
    <n v="65000000"/>
  </r>
  <r>
    <s v="Martin Campbell"/>
    <n v="136"/>
    <n v="93771072"/>
    <s v="Action|Adventure|Comedy|Romance|Thriller|Western"/>
    <x v="3764"/>
    <s v="http://www.imdb.com/title/tt0120746/?ref_=fn_tt_tt_1"/>
    <s v="English"/>
    <s v="USA"/>
    <n v="65000000"/>
    <n v="1998"/>
    <n v="6.7"/>
    <s v="Action"/>
    <s v="Adventure"/>
    <s v="Comedy"/>
    <s v="Romance"/>
    <n v="0.52693260099412242"/>
    <n v="93771072"/>
    <n v="28771072"/>
    <n v="65000000"/>
  </r>
  <r>
    <s v="Todd Phillips"/>
    <n v="95"/>
    <n v="100448498"/>
    <s v="Comedy|Drama"/>
    <x v="3765"/>
    <s v="http://www.imdb.com/title/tt1231583/?ref_=fn_tt_tt_1"/>
    <s v="English"/>
    <s v="USA"/>
    <n v="65000000"/>
    <n v="2010"/>
    <n v="6.6"/>
    <s v="Comedy"/>
    <s v="Drama"/>
    <m/>
    <m/>
    <n v="0.52690227591049321"/>
    <n v="100448498"/>
    <n v="35448498"/>
    <n v="65000000"/>
  </r>
  <r>
    <s v="Angelina Jolie Pitt"/>
    <n v="137"/>
    <n v="115603980"/>
    <s v="Biography|Drama|Sport|War"/>
    <x v="3766"/>
    <s v="http://www.imdb.com/title/tt1809398/?ref_=fn_tt_tt_1"/>
    <s v="English"/>
    <s v="USA"/>
    <n v="65000000"/>
    <n v="2014"/>
    <n v="7.2"/>
    <s v="Biography"/>
    <s v="Drama"/>
    <s v="Sport"/>
    <s v="War"/>
    <n v="0.52695262852843672"/>
    <n v="115603980"/>
    <n v="50603980"/>
    <n v="65000000"/>
  </r>
  <r>
    <s v="Clint Eastwood"/>
    <n v="130"/>
    <n v="90454043"/>
    <s v="Action|Adventure|Thriller"/>
    <x v="3767"/>
    <s v="http://www.imdb.com/title/tt0186566/?ref_=fn_tt_tt_1"/>
    <s v="English"/>
    <s v="USA"/>
    <n v="65000000"/>
    <n v="2000"/>
    <n v="6.4"/>
    <s v="Action"/>
    <s v="Adventure"/>
    <s v="Thriller"/>
    <m/>
    <n v="0.52719880002205211"/>
    <n v="90454043"/>
    <n v="25454043"/>
    <n v="65000000"/>
  </r>
  <r>
    <s v="Mike Newell"/>
    <n v="117"/>
    <n v="63695760"/>
    <s v="Drama"/>
    <x v="3768"/>
    <s v="http://www.imdb.com/title/tt0304415/?ref_=fn_tt_tt_1"/>
    <s v="English"/>
    <s v="USA"/>
    <n v="65000000"/>
    <n v="2003"/>
    <n v="6.4"/>
    <s v="Drama"/>
    <m/>
    <m/>
    <m/>
    <n v="0.52713054369705226"/>
    <n v="63695760"/>
    <n v="-1304240"/>
    <n v="65000000"/>
  </r>
  <r>
    <s v="Larry Charles"/>
    <n v="99"/>
    <n v="59617068"/>
    <s v="Comedy|Romance"/>
    <x v="3769"/>
    <s v="http://www.imdb.com/title/tt1645170/?ref_=fn_tt_tt_1"/>
    <s v="English"/>
    <s v="USA"/>
    <n v="65000000"/>
    <n v="2012"/>
    <n v="6.4"/>
    <s v="Comedy"/>
    <s v="Romance"/>
    <m/>
    <m/>
    <n v="0.52677568930937357"/>
    <n v="59617068"/>
    <n v="-5382932"/>
    <n v="65000000"/>
  </r>
  <r>
    <s v="Stanley Kubrick"/>
    <n v="159"/>
    <n v="55637680"/>
    <s v="Drama|Mystery|Thriller"/>
    <x v="3770"/>
    <s v="http://www.imdb.com/title/tt0120663/?ref_=fn_tt_tt_1"/>
    <s v="English"/>
    <s v="UK"/>
    <n v="65000000"/>
    <n v="1999"/>
    <n v="7.3"/>
    <s v="Drama"/>
    <s v="Mystery"/>
    <s v="Thriller"/>
    <m/>
    <n v="0.52637991716529953"/>
    <n v="55637680"/>
    <n v="-9362320"/>
    <n v="65000000"/>
  </r>
  <r>
    <s v="Will Gluck"/>
    <n v="118"/>
    <n v="85911262"/>
    <s v="Comedy|Drama|Family|Musical"/>
    <x v="3771"/>
    <s v="http://www.imdb.com/title/tt1823664/?ref_=fn_tt_tt_1"/>
    <s v="English"/>
    <s v="USA"/>
    <n v="65000000"/>
    <n v="2014"/>
    <n v="5.2"/>
    <s v="Comedy"/>
    <s v="Drama"/>
    <s v="Family"/>
    <s v="Musical"/>
    <n v="0.52594496570433713"/>
    <n v="85911262"/>
    <n v="20911262"/>
    <n v="65000000"/>
  </r>
  <r>
    <s v="McG"/>
    <n v="103"/>
    <n v="54758461"/>
    <s v="Action|Comedy|Romance"/>
    <x v="3772"/>
    <s v="http://www.imdb.com/title/tt1596350/?ref_=fn_tt_tt_1"/>
    <s v="English"/>
    <s v="USA"/>
    <n v="65000000"/>
    <n v="2012"/>
    <n v="6.3"/>
    <s v="Action"/>
    <s v="Comedy"/>
    <s v="Romance"/>
    <m/>
    <n v="0.52582087814517708"/>
    <n v="54758461"/>
    <n v="-10241539"/>
    <n v="65000000"/>
  </r>
  <r>
    <s v="David S. Goyer"/>
    <n v="122"/>
    <n v="52397389"/>
    <s v="Action|Adventure|Fantasy|Horror|Sci-Fi|Thriller"/>
    <x v="3773"/>
    <s v="http://www.imdb.com/title/tt0359013/?ref_=fn_tt_tt_1"/>
    <s v="English"/>
    <s v="USA"/>
    <n v="65000000"/>
    <n v="2004"/>
    <n v="5.9"/>
    <s v="Action"/>
    <s v="Adventure"/>
    <s v="Fantasy"/>
    <s v="Horror"/>
    <n v="0.52537432157022967"/>
    <n v="52397389"/>
    <n v="-12602611"/>
    <n v="65000000"/>
  </r>
  <r>
    <s v="Mike Nichols"/>
    <n v="143"/>
    <n v="38966057"/>
    <s v="Comedy|Drama"/>
    <x v="3774"/>
    <s v="http://www.imdb.com/title/tt0119942/?ref_=fn_tt_tt_1"/>
    <s v="English"/>
    <s v="France"/>
    <n v="65000000"/>
    <n v="1998"/>
    <n v="6.7"/>
    <s v="Comedy"/>
    <s v="Drama"/>
    <m/>
    <m/>
    <n v="0.52490387006478112"/>
    <n v="38966057"/>
    <n v="-26033943"/>
    <n v="65000000"/>
  </r>
  <r>
    <s v="Paul W.S. Anderson"/>
    <n v="96"/>
    <n v="42345531"/>
    <s v="Action|Horror|Sci-Fi|Thriller"/>
    <x v="3775"/>
    <s v="http://www.imdb.com/title/tt1855325/?ref_=fn_tt_tt_1"/>
    <s v="English"/>
    <s v="Germany"/>
    <n v="65000000"/>
    <n v="2012"/>
    <n v="5.4"/>
    <s v="Action"/>
    <s v="Horror"/>
    <s v="Sci-Fi"/>
    <s v="Thriller"/>
    <n v="0.52431523700720184"/>
    <n v="42345531"/>
    <n v="-22654469"/>
    <n v="65000000"/>
  </r>
  <r>
    <s v="Renny Harlin"/>
    <n v="121"/>
    <n v="33328051"/>
    <s v="Action|Crime|Drama|Mystery|Thriller"/>
    <x v="3776"/>
    <s v="http://www.imdb.com/title/tt0116908/?ref_=fn_tt_tt_1"/>
    <s v="English"/>
    <s v="USA"/>
    <n v="65000000"/>
    <n v="1996"/>
    <n v="6.7"/>
    <s v="Action"/>
    <s v="Crime"/>
    <s v="Drama"/>
    <s v="Mystery"/>
    <n v="0.52375130247743384"/>
    <n v="33328051"/>
    <n v="-31671949"/>
    <n v="65000000"/>
  </r>
  <r>
    <s v="Taylor Hackford"/>
    <n v="135"/>
    <n v="32598931"/>
    <s v="Action|Drama|Thriller"/>
    <x v="3777"/>
    <s v="http://www.imdb.com/title/tt0228750/?ref_=fn_tt_tt_1"/>
    <s v="English"/>
    <s v="USA"/>
    <n v="65000000"/>
    <n v="2000"/>
    <n v="6.2"/>
    <s v="Action"/>
    <s v="Drama"/>
    <s v="Thriller"/>
    <m/>
    <n v="0.52311109002906164"/>
    <n v="32598931"/>
    <n v="-32401069"/>
    <n v="65000000"/>
  </r>
  <r>
    <s v="Jon Favreau"/>
    <n v="101"/>
    <n v="28045540"/>
    <s v="Action|Adventure|Comedy|Family|Fantasy|Sci-Fi"/>
    <x v="3778"/>
    <s v="http://www.imdb.com/title/tt0406375/?ref_=fn_tt_tt_1"/>
    <s v="English"/>
    <s v="USA"/>
    <n v="65000000"/>
    <n v="2005"/>
    <n v="6.1"/>
    <s v="Action"/>
    <s v="Adventure"/>
    <s v="Comedy"/>
    <s v="Family"/>
    <n v="0.52246147569082224"/>
    <n v="28045540"/>
    <n v="-36954460"/>
    <n v="65000000"/>
  </r>
  <r>
    <s v="McG"/>
    <n v="131"/>
    <n v="43532294"/>
    <s v="Drama|Sport"/>
    <x v="3779"/>
    <s v="http://www.imdb.com/title/tt0758794/?ref_=fn_tt_tt_1"/>
    <s v="English"/>
    <s v="USA"/>
    <n v="65000000"/>
    <n v="2006"/>
    <n v="7.1"/>
    <s v="Drama"/>
    <s v="Sport"/>
    <m/>
    <m/>
    <n v="0.52177329933025052"/>
    <n v="43532294"/>
    <n v="-21467706"/>
    <n v="65000000"/>
  </r>
  <r>
    <s v="Nora Ephron"/>
    <n v="105"/>
    <n v="10014234"/>
    <s v="Comedy|Crime"/>
    <x v="3780"/>
    <s v="http://www.imdb.com/title/tt0219952/?ref_=fn_tt_tt_1"/>
    <s v="English"/>
    <s v="France"/>
    <n v="65000000"/>
    <n v="2000"/>
    <n v="5"/>
    <s v="Comedy"/>
    <s v="Crime"/>
    <m/>
    <m/>
    <n v="0.52120585399857844"/>
    <n v="10014234"/>
    <n v="-54985766"/>
    <n v="65000000"/>
  </r>
  <r>
    <s v="Stuart Beattie"/>
    <n v="92"/>
    <n v="19059018"/>
    <s v="Action|Fantasy|Sci-Fi|Thriller"/>
    <x v="3781"/>
    <s v="http://www.imdb.com/title/tt1418377/?ref_=fn_tt_tt_1"/>
    <s v="English"/>
    <s v="Australia"/>
    <n v="65000000"/>
    <n v="2014"/>
    <n v="5.0999999999999996"/>
    <s v="Action"/>
    <s v="Fantasy"/>
    <s v="Sci-Fi"/>
    <s v="Thriller"/>
    <n v="0.52038578322717954"/>
    <n v="19059018"/>
    <n v="-45940982"/>
    <n v="65000000"/>
  </r>
  <r>
    <s v="Frank Miller"/>
    <n v="102"/>
    <n v="13750556"/>
    <s v="Action|Crime|Thriller"/>
    <x v="3782"/>
    <s v="http://www.imdb.com/title/tt0458481/?ref_=fn_tt_tt_1"/>
    <s v="English"/>
    <s v="USA"/>
    <n v="65000000"/>
    <n v="2014"/>
    <n v="6.5"/>
    <s v="Action"/>
    <s v="Crime"/>
    <s v="Thriller"/>
    <m/>
    <n v="0.51961993114265859"/>
    <n v="13750556"/>
    <n v="-51249444"/>
    <n v="65000000"/>
  </r>
  <r>
    <s v="David Bowers"/>
    <n v="94"/>
    <n v="19548064"/>
    <s v="Action|Animation|Comedy|Family|Sci-Fi"/>
    <x v="3783"/>
    <s v="http://www.imdb.com/title/tt0375568/?ref_=fn_tt_tt_1"/>
    <s v="English"/>
    <s v="Hong Kong"/>
    <n v="65000000"/>
    <n v="2009"/>
    <n v="6.3"/>
    <s v="Action"/>
    <s v="Animation"/>
    <s v="Comedy"/>
    <s v="Family"/>
    <n v="0.51881335639504378"/>
    <n v="19548064"/>
    <n v="-45451936"/>
    <n v="65000000"/>
  </r>
  <r>
    <s v="Daniel Lee"/>
    <n v="103"/>
    <n v="72413"/>
    <s v="Action|Adventure|Drama|History"/>
    <x v="3784"/>
    <s v="http://www.imdb.com/title/tt3672840/?ref_=fn_tt_tt_1"/>
    <s v="Mandarin"/>
    <s v="China"/>
    <n v="65000000"/>
    <n v="2015"/>
    <n v="6.1"/>
    <s v="Action"/>
    <s v="Adventure"/>
    <s v="Drama"/>
    <s v="History"/>
    <n v="0.51804101670486502"/>
    <n v="72413"/>
    <n v="-64927587"/>
    <n v="65000000"/>
  </r>
  <r>
    <s v="Zack Snyder"/>
    <n v="117"/>
    <n v="210592590"/>
    <s v="Action|Drama|Fantasy|War"/>
    <x v="3785"/>
    <s v="http://www.imdb.com/title/tt0416449/?ref_=fn_tt_tt_1"/>
    <s v="English"/>
    <s v="USA"/>
    <n v="65000000"/>
    <n v="2006"/>
    <n v="7.7"/>
    <s v="Action"/>
    <s v="Drama"/>
    <s v="Fantasy"/>
    <s v="War"/>
    <n v="0.51714013758009014"/>
    <n v="210592590"/>
    <n v="145592590"/>
    <n v="65000000"/>
  </r>
  <r>
    <s v="Michael Mann"/>
    <n v="120"/>
    <n v="100003492"/>
    <s v="Crime|Drama|Thriller"/>
    <x v="3786"/>
    <s v="http://www.imdb.com/title/tt0369339/?ref_=fn_tt_tt_1"/>
    <s v="English"/>
    <s v="USA"/>
    <n v="65000000"/>
    <n v="2004"/>
    <n v="7.6"/>
    <s v="Crime"/>
    <s v="Drama"/>
    <s v="Thriller"/>
    <m/>
    <n v="0.51903450405711971"/>
    <n v="100003492"/>
    <n v="35003492"/>
    <n v="65000000"/>
  </r>
  <r>
    <s v="Donald Petrie"/>
    <n v="94"/>
    <n v="36830057"/>
    <s v="Comedy|Family|Sci-Fi"/>
    <x v="3787"/>
    <s v="http://www.imdb.com/title/tt0120764/?ref_=fn_tt_tt_1"/>
    <s v="English"/>
    <s v="USA"/>
    <n v="65000000"/>
    <n v="1999"/>
    <n v="4.9000000000000004"/>
    <s v="Comedy"/>
    <s v="Family"/>
    <s v="Sci-Fi"/>
    <m/>
    <n v="0.51906030177375684"/>
    <n v="36830057"/>
    <n v="-28169943"/>
    <n v="65000000"/>
  </r>
  <r>
    <s v="Walter Hill"/>
    <n v="91"/>
    <n v="14218868"/>
    <s v="Horror|Sci-Fi|Thriller"/>
    <x v="3788"/>
    <s v="http://www.imdb.com/title/tt0134983/?ref_=fn_tt_tt_1"/>
    <s v="English"/>
    <s v="USA"/>
    <n v="65000000"/>
    <n v="2000"/>
    <n v="4.8"/>
    <s v="Horror"/>
    <s v="Sci-Fi"/>
    <s v="Thriller"/>
    <m/>
    <n v="0.51841116231507045"/>
    <n v="14218868"/>
    <n v="-50781132"/>
    <n v="65000000"/>
  </r>
  <r>
    <s v="Andy Fickman"/>
    <n v="98"/>
    <n v="67128202"/>
    <s v="Action|Adventure|Family|Fantasy|Sci-Fi|Thriller"/>
    <x v="3789"/>
    <s v="http://www.imdb.com/title/tt1075417/?ref_=fn_tt_tt_1"/>
    <s v="English"/>
    <s v="USA"/>
    <n v="65000000"/>
    <n v="2009"/>
    <n v="5.7"/>
    <s v="Action"/>
    <s v="Adventure"/>
    <s v="Family"/>
    <s v="Fantasy"/>
    <n v="0.51758625114915513"/>
    <n v="67128202"/>
    <n v="2128202"/>
    <n v="65000000"/>
  </r>
  <r>
    <s v="Lawrence Kasanoff"/>
    <n v="91"/>
    <m/>
    <s v="Action|Animation|Comedy|Family|Fantasy"/>
    <x v="3790"/>
    <s v="http://www.imdb.com/title/tt0249516/?ref_=fn_tt_tt_1"/>
    <s v="English"/>
    <s v="USA"/>
    <n v="65000000"/>
    <n v="2012"/>
    <n v="1.7"/>
    <s v="Action"/>
    <s v="Animation"/>
    <s v="Comedy"/>
    <s v="Family"/>
    <n v="0.51721842972277865"/>
    <n v="25035665"/>
    <n v="-39964335"/>
    <n v="65000000"/>
  </r>
  <r>
    <s v="Brian Helgeland"/>
    <n v="144"/>
    <n v="56083966"/>
    <s v="Action|Adventure|Romance"/>
    <x v="3791"/>
    <s v="http://www.imdb.com/title/tt0183790/?ref_=fn_tt_tt_1"/>
    <s v="English"/>
    <s v="USA"/>
    <n v="65000000"/>
    <n v="2001"/>
    <n v="6.9"/>
    <s v="Action"/>
    <s v="Adventure"/>
    <s v="Romance"/>
    <m/>
    <n v="0.51721842972277865"/>
    <n v="56083966"/>
    <n v="-8916034"/>
    <n v="65000000"/>
  </r>
  <r>
    <s v="Les Mayfield"/>
    <n v="93"/>
    <n v="68208190"/>
    <s v="Action|Comedy|Crime|Thriller"/>
    <x v="3792"/>
    <s v="http://www.imdb.com/title/tt0181316/?ref_=fn_tt_tt_1"/>
    <s v="English"/>
    <s v="USA"/>
    <n v="65000000"/>
    <n v="1999"/>
    <n v="6.3"/>
    <s v="Action"/>
    <s v="Comedy"/>
    <s v="Crime"/>
    <s v="Thriller"/>
    <n v="0.51673506563625227"/>
    <n v="68208190"/>
    <n v="3208190"/>
    <n v="65000000"/>
  </r>
  <r>
    <s v="David Lowery"/>
    <n v="102"/>
    <m/>
    <s v="Adventure|Family|Fantasy"/>
    <x v="3793"/>
    <s v="http://www.imdb.com/title/tt2788732/?ref_=fn_tt_tt_1"/>
    <s v="English"/>
    <s v="USA"/>
    <n v="65000000"/>
    <n v="2016"/>
    <n v="7.3"/>
    <s v="Adventure"/>
    <s v="Family"/>
    <s v="Fantasy"/>
    <m/>
    <n v="0.51637489504249912"/>
    <n v="25035665"/>
    <n v="-39964335"/>
    <n v="65000000"/>
  </r>
  <r>
    <s v="Steven Spielberg"/>
    <n v="146"/>
    <n v="79883359"/>
    <s v="Drama|War"/>
    <x v="3794"/>
    <s v="http://www.imdb.com/title/tt1568911/?ref_=fn_tt_tt_1"/>
    <s v="English"/>
    <s v="USA"/>
    <n v="66000000"/>
    <n v="2011"/>
    <n v="7.2"/>
    <s v="Drama"/>
    <s v="War"/>
    <m/>
    <m/>
    <n v="0.51637489504249912"/>
    <n v="79883359"/>
    <n v="13883359"/>
    <n v="66000000"/>
  </r>
  <r>
    <s v="Jon Amiel"/>
    <n v="113"/>
    <n v="87704396"/>
    <s v="Action|Crime|Romance|Thriller"/>
    <x v="3795"/>
    <s v="http://www.imdb.com/title/tt0137494/?ref_=fn_tt_tt_1"/>
    <s v="English"/>
    <s v="USA"/>
    <n v="66000000"/>
    <n v="1999"/>
    <n v="6.2"/>
    <s v="Action"/>
    <s v="Crime"/>
    <s v="Romance"/>
    <s v="Thriller"/>
    <n v="0.51614249759863007"/>
    <n v="87704396"/>
    <n v="21704396"/>
    <n v="66000000"/>
  </r>
  <r>
    <s v="Rob Bowman"/>
    <n v="121"/>
    <n v="83892374"/>
    <s v="Drama|Mystery|Sci-Fi|Thriller"/>
    <x v="3796"/>
    <s v="http://www.imdb.com/title/tt0120902/?ref_=fn_tt_tt_1"/>
    <s v="English"/>
    <s v="USA"/>
    <n v="66000000"/>
    <n v="1998"/>
    <n v="7"/>
    <s v="Drama"/>
    <s v="Mystery"/>
    <s v="Sci-Fi"/>
    <s v="Thriller"/>
    <n v="0.51600057128913301"/>
    <n v="83892374"/>
    <n v="17892374"/>
    <n v="66000000"/>
  </r>
  <r>
    <s v="Scott Waugh"/>
    <n v="132"/>
    <n v="43568507"/>
    <s v="Action|Crime|Drama|Thriller"/>
    <x v="3797"/>
    <s v="http://www.imdb.com/title/tt2369135/?ref_=fn_tt_tt_1"/>
    <s v="English"/>
    <s v="USA"/>
    <n v="66000000"/>
    <n v="2014"/>
    <n v="6.5"/>
    <s v="Action"/>
    <s v="Crime"/>
    <s v="Drama"/>
    <s v="Thriller"/>
    <n v="0.51581291577622002"/>
    <n v="43568507"/>
    <n v="-22431493"/>
    <n v="66000000"/>
  </r>
  <r>
    <s v="Guillermo del Toro"/>
    <n v="132"/>
    <n v="59035104"/>
    <s v="Action|Fantasy|Horror|Sci-Fi"/>
    <x v="3798"/>
    <s v="http://www.imdb.com/title/tt0167190/?ref_=fn_tt_tt_1"/>
    <s v="English"/>
    <s v="USA"/>
    <n v="66000000"/>
    <n v="2004"/>
    <n v="6.8"/>
    <s v="Action"/>
    <s v="Fantasy"/>
    <s v="Horror"/>
    <s v="Sci-Fi"/>
    <n v="0.51520918047315967"/>
    <n v="59035104"/>
    <n v="-6964896"/>
    <n v="66000000"/>
  </r>
  <r>
    <s v="Phillip Noyce"/>
    <n v="116"/>
    <n v="61355436"/>
    <s v="Action|Adventure|Romance|Sci-Fi|Thriller"/>
    <x v="3799"/>
    <s v="http://www.imdb.com/title/tt0120053/?ref_=fn_tt_tt_1"/>
    <s v="English"/>
    <s v="USA"/>
    <n v="68000000"/>
    <n v="1997"/>
    <n v="6.2"/>
    <s v="Action"/>
    <s v="Adventure"/>
    <s v="Romance"/>
    <s v="Sci-Fi"/>
    <n v="0.51474784976269172"/>
    <n v="61355436"/>
    <n v="-6644564"/>
    <n v="68000000"/>
  </r>
  <r>
    <s v="Jean-Jacques Annaud"/>
    <n v="131"/>
    <n v="51396781"/>
    <s v="Drama|History|War"/>
    <x v="3800"/>
    <s v="http://www.imdb.com/title/tt0215750/?ref_=fn_tt_tt_1"/>
    <s v="English"/>
    <s v="USA"/>
    <n v="68000000"/>
    <n v="2001"/>
    <n v="7.6"/>
    <s v="Drama"/>
    <s v="History"/>
    <s v="War"/>
    <m/>
    <n v="0.51431649499134791"/>
    <n v="51396781"/>
    <n v="-16603219"/>
    <n v="68000000"/>
  </r>
  <r>
    <s v="David Ayer"/>
    <n v="134"/>
    <n v="85707116"/>
    <s v="Action|Drama|War"/>
    <x v="3801"/>
    <s v="http://www.imdb.com/title/tt2713180/?ref_=fn_tt_tt_1"/>
    <s v="English"/>
    <s v="USA"/>
    <n v="68000000"/>
    <n v="2014"/>
    <n v="7.6"/>
    <s v="Action"/>
    <s v="Drama"/>
    <s v="War"/>
    <m/>
    <n v="0.51379110336879286"/>
    <n v="85707116"/>
    <n v="17707116"/>
    <n v="68000000"/>
  </r>
  <r>
    <s v="Cameron Crowe"/>
    <n v="141"/>
    <n v="100614858"/>
    <s v="Fantasy|Mystery|Romance|Sci-Fi|Thriller"/>
    <x v="3802"/>
    <s v="http://www.imdb.com/title/tt0259711/?ref_=fn_tt_tt_1"/>
    <s v="English"/>
    <s v="USA"/>
    <n v="68000000"/>
    <n v="2001"/>
    <n v="6.9"/>
    <s v="Fantasy"/>
    <s v="Mystery"/>
    <s v="Romance"/>
    <s v="Sci-Fi"/>
    <n v="0.5136106717247565"/>
    <n v="100614858"/>
    <n v="32614858"/>
    <n v="68000000"/>
  </r>
  <r>
    <s v="Phil Alden Robinson"/>
    <n v="124"/>
    <n v="118471320"/>
    <s v="Action|Drama|Thriller"/>
    <x v="3803"/>
    <s v="http://www.imdb.com/title/tt0164184/?ref_=fn_tt_tt_1"/>
    <s v="English"/>
    <s v="USA"/>
    <n v="68000000"/>
    <n v="2002"/>
    <n v="6.4"/>
    <s v="Action"/>
    <s v="Drama"/>
    <s v="Thriller"/>
    <m/>
    <n v="0.51360779132823331"/>
    <n v="118471320"/>
    <n v="50471320"/>
    <n v="68000000"/>
  </r>
  <r>
    <s v="David Slade"/>
    <n v="124"/>
    <n v="300523113"/>
    <s v="Adventure|Drama|Fantasy|Romance"/>
    <x v="3804"/>
    <s v="http://www.imdb.com/title/tt1325004/?ref_=fn_tt_tt_1"/>
    <s v="English"/>
    <s v="USA"/>
    <n v="68000000"/>
    <n v="2010"/>
    <n v="4.9000000000000004"/>
    <s v="Adventure"/>
    <s v="Drama"/>
    <s v="Fantasy"/>
    <s v="Romance"/>
    <n v="0.5138404947239763"/>
    <n v="300523113"/>
    <n v="232523113"/>
    <n v="68000000"/>
  </r>
  <r>
    <s v="Frank Oz"/>
    <n v="124"/>
    <n v="71069884"/>
    <s v="Crime|Drama|Thriller"/>
    <x v="3805"/>
    <s v="http://www.imdb.com/title/tt0227445/?ref_=fn_tt_tt_1"/>
    <s v="English"/>
    <s v="USA"/>
    <n v="68000000"/>
    <n v="2001"/>
    <n v="6.8"/>
    <s v="Crime"/>
    <s v="Drama"/>
    <s v="Thriller"/>
    <m/>
    <n v="0.51781475919690101"/>
    <n v="71069884"/>
    <n v="3069884"/>
    <n v="68000000"/>
  </r>
  <r>
    <s v="Joseph Ruben"/>
    <n v="105"/>
    <n v="35324232"/>
    <s v="Action|Comedy|Crime|Drama|Thriller"/>
    <x v="3806"/>
    <s v="http://www.imdb.com/title/tt0113845/?ref_=fn_tt_tt_1"/>
    <s v="English"/>
    <s v="USA"/>
    <n v="68000000"/>
    <n v="1995"/>
    <n v="5.6"/>
    <s v="Action"/>
    <s v="Comedy"/>
    <s v="Crime"/>
    <s v="Drama"/>
    <n v="0.51747888962339084"/>
    <n v="35324232"/>
    <n v="-32675768"/>
    <n v="68000000"/>
  </r>
  <r>
    <s v="Seth MacFarlane"/>
    <n v="125"/>
    <n v="81257500"/>
    <s v="Comedy"/>
    <x v="3807"/>
    <s v="http://www.imdb.com/title/tt2637276/?ref_=fn_tt_tt_1"/>
    <s v="English"/>
    <s v="USA"/>
    <n v="68000000"/>
    <n v="2015"/>
    <n v="6.4"/>
    <s v="Comedy"/>
    <m/>
    <m/>
    <m/>
    <n v="0.5168137002446429"/>
    <n v="81257500"/>
    <n v="13257500"/>
    <n v="68000000"/>
  </r>
  <r>
    <s v="Michael Mann"/>
    <n v="157"/>
    <n v="28965197"/>
    <s v="Biography|Drama|Thriller"/>
    <x v="3808"/>
    <s v="http://www.imdb.com/title/tt0140352/?ref_=fn_tt_tt_1"/>
    <s v="English"/>
    <s v="USA"/>
    <n v="68000000"/>
    <n v="1999"/>
    <n v="7.9"/>
    <s v="Biography"/>
    <s v="Drama"/>
    <s v="Thriller"/>
    <m/>
    <n v="0.51658435810808701"/>
    <n v="28965197"/>
    <n v="-39034803"/>
    <n v="68000000"/>
  </r>
  <r>
    <s v="Lawrence Kasdan"/>
    <n v="136"/>
    <n v="33685268"/>
    <s v="Drama|Horror|Sci-Fi|Thriller"/>
    <x v="3809"/>
    <s v="http://www.imdb.com/title/tt0285531/?ref_=fn_tt_tt_1"/>
    <s v="English"/>
    <s v="USA"/>
    <n v="68000000"/>
    <n v="2003"/>
    <n v="5.5"/>
    <s v="Drama"/>
    <s v="Horror"/>
    <s v="Sci-Fi"/>
    <s v="Thriller"/>
    <n v="0.51586381020316041"/>
    <n v="33685268"/>
    <n v="-34314732"/>
    <n v="68000000"/>
  </r>
  <r>
    <s v="Akiva Schaffer"/>
    <n v="102"/>
    <n v="34350553"/>
    <s v="Action|Comedy|Sci-Fi"/>
    <x v="3810"/>
    <s v="http://www.imdb.com/title/tt1298649/?ref_=fn_tt_tt_1"/>
    <s v="English"/>
    <s v="USA"/>
    <n v="68000000"/>
    <n v="2012"/>
    <n v="5.7"/>
    <s v="Action"/>
    <s v="Comedy"/>
    <s v="Sci-Fi"/>
    <m/>
    <n v="0.51517492062201486"/>
    <n v="34350553"/>
    <n v="-33649447"/>
    <n v="68000000"/>
  </r>
  <r>
    <s v="Pou-Soi Cheang"/>
    <n v="119"/>
    <m/>
    <s v="Action|Adventure|Fantasy"/>
    <x v="3811"/>
    <s v="http://www.imdb.com/title/tt4591310/?ref_=fn_tt_tt_1"/>
    <s v="English"/>
    <s v="China"/>
    <n v="68005000"/>
    <n v="2016"/>
    <n v="6"/>
    <s v="Action"/>
    <s v="Adventure"/>
    <s v="Fantasy"/>
    <m/>
    <n v="0.5144870687659534"/>
    <n v="25035665"/>
    <n v="-42969335"/>
    <n v="68005000"/>
  </r>
  <r>
    <s v="Brian De Palma"/>
    <n v="98"/>
    <n v="55585389"/>
    <s v="Crime|Mystery|Thriller"/>
    <x v="3812"/>
    <s v="http://www.imdb.com/title/tt0120832/?ref_=fn_tt_tt_1"/>
    <s v="English"/>
    <s v="USA"/>
    <n v="69000000"/>
    <n v="1998"/>
    <n v="5.9"/>
    <s v="Crime"/>
    <s v="Mystery"/>
    <s v="Thriller"/>
    <m/>
    <n v="0.5144870687659534"/>
    <n v="55585389"/>
    <n v="-13414611"/>
    <n v="69000000"/>
  </r>
  <r>
    <s v="Pierre Coffin"/>
    <n v="87"/>
    <n v="251501645"/>
    <s v="Animation|Comedy|Family"/>
    <x v="3813"/>
    <s v="http://www.imdb.com/title/tt1323594/?ref_=fn_tt_tt_1"/>
    <s v="English"/>
    <s v="USA"/>
    <n v="69000000"/>
    <n v="2010"/>
    <n v="7.7"/>
    <s v="Animation"/>
    <s v="Comedy"/>
    <s v="Family"/>
    <m/>
    <n v="0.51398734716768879"/>
    <n v="251501645"/>
    <n v="182501645"/>
    <n v="69000000"/>
  </r>
  <r>
    <s v="Timur Bekmambetov"/>
    <n v="105"/>
    <n v="37516013"/>
    <s v="Action|Fantasy|Horror"/>
    <x v="3814"/>
    <s v="http://www.imdb.com/title/tt1611224/?ref_=fn_tt_tt_1"/>
    <s v="English"/>
    <s v="USA"/>
    <n v="69000000"/>
    <n v="2012"/>
    <n v="5.9"/>
    <s v="Action"/>
    <s v="Fantasy"/>
    <s v="Horror"/>
    <m/>
    <n v="0.51670660693767356"/>
    <n v="37516013"/>
    <n v="-31483987"/>
    <n v="69000000"/>
  </r>
  <r>
    <s v="James Cameron"/>
    <n v="171"/>
    <n v="54222000"/>
    <s v="Adventure|Drama|Sci-Fi|Thriller"/>
    <x v="3815"/>
    <s v="http://www.imdb.com/title/tt0096754/?ref_=fn_tt_tt_1"/>
    <s v="English"/>
    <s v="USA"/>
    <n v="69500000"/>
    <n v="1989"/>
    <n v="7.6"/>
    <s v="Adventure"/>
    <s v="Drama"/>
    <s v="Sci-Fi"/>
    <s v="Thriller"/>
    <n v="0.51605273970045307"/>
    <n v="54222000"/>
    <n v="-15278000"/>
    <n v="69500000"/>
  </r>
  <r>
    <s v="John McTiernan"/>
    <n v="130"/>
    <n v="50016394"/>
    <s v="Action|Adventure|Comedy|Fantasy"/>
    <x v="3816"/>
    <s v="http://www.imdb.com/title/tt0107362/?ref_=fn_tt_tt_1"/>
    <s v="English"/>
    <s v="USA"/>
    <n v="70000000"/>
    <n v="1993"/>
    <n v="6.2"/>
    <s v="Action"/>
    <s v="Adventure"/>
    <s v="Comedy"/>
    <s v="Fantasy"/>
    <n v="0.51554166777508748"/>
    <n v="50016394"/>
    <n v="-19983606"/>
    <n v="70000000"/>
  </r>
  <r>
    <s v="Frank Coraci"/>
    <n v="107"/>
    <n v="137340146"/>
    <s v="Comedy|Drama|Fantasy|Romance"/>
    <x v="3817"/>
    <s v="http://www.imdb.com/title/tt0389860/?ref_=fn_tt_tt_1"/>
    <s v="English"/>
    <s v="USA"/>
    <n v="70000000"/>
    <n v="2006"/>
    <n v="6.4"/>
    <s v="Comedy"/>
    <s v="Drama"/>
    <s v="Fantasy"/>
    <s v="Romance"/>
    <n v="0.5149950092742791"/>
    <n v="137340146"/>
    <n v="67340146"/>
    <n v="70000000"/>
  </r>
  <r>
    <s v="Ivan Reitman"/>
    <n v="98"/>
    <n v="74329966"/>
    <s v="Action|Adventure|Comedy|Romance"/>
    <x v="3818"/>
    <s v="http://www.imdb.com/title/tt0120828/?ref_=fn_tt_tt_1"/>
    <s v="English"/>
    <s v="USA"/>
    <n v="70000000"/>
    <n v="1998"/>
    <n v="5.7"/>
    <s v="Action"/>
    <s v="Adventure"/>
    <s v="Comedy"/>
    <s v="Romance"/>
    <n v="0.51547856227901423"/>
    <n v="74329966"/>
    <n v="4329966"/>
    <n v="70000000"/>
  </r>
  <r>
    <s v="Tim Burton"/>
    <n v="106"/>
    <n v="37754208"/>
    <s v="Action|Comedy|Sci-Fi"/>
    <x v="3819"/>
    <s v="http://www.imdb.com/title/tt0116996/?ref_=fn_tt_tt_1"/>
    <s v="English"/>
    <s v="USA"/>
    <n v="70000000"/>
    <n v="1996"/>
    <n v="6.3"/>
    <s v="Action"/>
    <s v="Comedy"/>
    <s v="Sci-Fi"/>
    <m/>
    <n v="0.51516024044280129"/>
    <n v="37754208"/>
    <n v="-32245792"/>
    <n v="70000000"/>
  </r>
  <r>
    <s v="Antony Hoffman"/>
    <n v="106"/>
    <n v="17473245"/>
    <s v="Action|Sci-Fi|Thriller"/>
    <x v="3820"/>
    <s v="http://www.imdb.com/title/tt0199753/?ref_=fn_tt_tt_1"/>
    <s v="English"/>
    <s v="USA"/>
    <n v="70000000"/>
    <n v="2000"/>
    <n v="5.7"/>
    <s v="Action"/>
    <s v="Sci-Fi"/>
    <s v="Thriller"/>
    <m/>
    <n v="0.51450728982372862"/>
    <n v="17473245"/>
    <n v="-52526755"/>
    <n v="70000000"/>
  </r>
  <r>
    <s v="Bill Condon"/>
    <n v="130"/>
    <n v="103338338"/>
    <s v="Drama|Music|Musical"/>
    <x v="3821"/>
    <s v="http://www.imdb.com/title/tt0443489/?ref_=fn_tt_tt_1"/>
    <s v="English"/>
    <s v="USA"/>
    <n v="70000000"/>
    <n v="2006"/>
    <n v="6.5"/>
    <s v="Drama"/>
    <s v="Music"/>
    <s v="Musical"/>
    <m/>
    <n v="0.5137077788398321"/>
    <n v="103338338"/>
    <n v="33338338"/>
    <n v="70000000"/>
  </r>
  <r>
    <s v="Steven Spielberg"/>
    <n v="163"/>
    <n v="47379090"/>
    <s v="Drama|History|Thriller"/>
    <x v="3822"/>
    <s v="http://www.imdb.com/title/tt0408306/?ref_=fn_tt_tt_1"/>
    <s v="English"/>
    <s v="France"/>
    <n v="70000000"/>
    <n v="2005"/>
    <n v="7.6"/>
    <s v="Drama"/>
    <s v="History"/>
    <s v="Thriller"/>
    <m/>
    <n v="0.5137184138820895"/>
    <n v="47379090"/>
    <n v="-22620910"/>
    <n v="70000000"/>
  </r>
  <r>
    <s v="Antoine Fuqua"/>
    <n v="142"/>
    <n v="43426961"/>
    <s v="Action|Drama|Thriller|War"/>
    <x v="3823"/>
    <s v="http://www.imdb.com/title/tt0314353/?ref_=fn_tt_tt_1"/>
    <s v="English"/>
    <s v="USA"/>
    <n v="70000000"/>
    <n v="2003"/>
    <n v="6.6"/>
    <s v="Action"/>
    <s v="Drama"/>
    <s v="Thriller"/>
    <s v="War"/>
    <n v="0.51313407844069658"/>
    <n v="43426961"/>
    <n v="-26573039"/>
    <n v="70000000"/>
  </r>
  <r>
    <s v="Andy Tennant"/>
    <n v="112"/>
    <n v="70224196"/>
    <s v="Action|Adventure|Comedy|Romance|Thriller"/>
    <x v="3824"/>
    <s v="http://www.imdb.com/title/tt0770752/?ref_=fn_tt_tt_1"/>
    <s v="English"/>
    <s v="USA"/>
    <n v="70000000"/>
    <n v="2008"/>
    <n v="5.6"/>
    <s v="Action"/>
    <s v="Adventure"/>
    <s v="Comedy"/>
    <s v="Romance"/>
    <n v="0.51251297205178636"/>
    <n v="70224196"/>
    <n v="224196"/>
    <n v="70000000"/>
  </r>
  <r>
    <s v="Peter Berg"/>
    <n v="110"/>
    <n v="47456450"/>
    <s v="Action|Drama|Thriller"/>
    <x v="3825"/>
    <s v="http://www.imdb.com/title/tt0431197/?ref_=fn_tt_tt_1"/>
    <s v="English"/>
    <s v="USA"/>
    <n v="70000000"/>
    <n v="2007"/>
    <n v="7.1"/>
    <s v="Action"/>
    <s v="Drama"/>
    <s v="Thriller"/>
    <m/>
    <n v="0.51213823989457219"/>
    <n v="47456450"/>
    <n v="-22543550"/>
    <n v="70000000"/>
  </r>
  <r>
    <s v="Sam Mendes"/>
    <n v="125"/>
    <n v="62647540"/>
    <s v="Action|Drama|War"/>
    <x v="3826"/>
    <s v="http://www.imdb.com/title/tt0418763/?ref_=fn_tt_tt_1"/>
    <s v="English"/>
    <s v="Germany"/>
    <n v="70000000"/>
    <n v="2005"/>
    <n v="7.1"/>
    <s v="Action"/>
    <s v="Drama"/>
    <s v="War"/>
    <m/>
    <n v="0.51154500783699974"/>
    <n v="62647540"/>
    <n v="-7352460"/>
    <n v="70000000"/>
  </r>
  <r>
    <s v="Garry Marshall"/>
    <n v="116"/>
    <n v="152149590"/>
    <s v="Comedy|Romance"/>
    <x v="3827"/>
    <s v="http://www.imdb.com/title/tt0163187/?ref_=fn_tt_tt_1"/>
    <s v="English"/>
    <s v="USA"/>
    <n v="70000000"/>
    <n v="1999"/>
    <n v="5.5"/>
    <s v="Comedy"/>
    <s v="Romance"/>
    <m/>
    <m/>
    <n v="0.51108910474091329"/>
    <n v="152149590"/>
    <n v="82149590"/>
    <n v="70000000"/>
  </r>
  <r>
    <s v="Rob Cohen"/>
    <n v="132"/>
    <n v="141204016"/>
    <s v="Action|Adventure|Thriller"/>
    <x v="3828"/>
    <s v="http://www.imdb.com/title/tt0295701/?ref_=fn_tt_tt_1"/>
    <s v="English"/>
    <s v="USA"/>
    <n v="70000000"/>
    <n v="2002"/>
    <n v="5.8"/>
    <s v="Action"/>
    <s v="Adventure"/>
    <s v="Thriller"/>
    <m/>
    <n v="0.51181049008950719"/>
    <n v="141204016"/>
    <n v="71204016"/>
    <n v="70000000"/>
  </r>
  <r>
    <s v="Steven Spielberg"/>
    <n v="142"/>
    <n v="119654900"/>
    <s v="Adventure|Comedy|Family|Fantasy"/>
    <x v="3829"/>
    <s v="http://www.imdb.com/title/tt0102057/?ref_=fn_tt_tt_1"/>
    <s v="English"/>
    <s v="USA"/>
    <n v="70000000"/>
    <n v="1991"/>
    <n v="6.7"/>
    <s v="Adventure"/>
    <s v="Comedy"/>
    <s v="Family"/>
    <s v="Fantasy"/>
    <n v="0.51235908811056985"/>
    <n v="119654900"/>
    <n v="49654900"/>
    <n v="70000000"/>
  </r>
  <r>
    <s v="Renny Harlin"/>
    <n v="124"/>
    <n v="117541000"/>
    <s v="Action|Thriller"/>
    <x v="3830"/>
    <s v="http://www.imdb.com/title/tt0099423/?ref_=fn_tt_tt_1"/>
    <s v="English"/>
    <s v="USA"/>
    <n v="70000000"/>
    <n v="1990"/>
    <n v="7.1"/>
    <s v="Action"/>
    <s v="Thriller"/>
    <m/>
    <m/>
    <n v="0.51258817324943706"/>
    <n v="117541000"/>
    <n v="47541000"/>
    <n v="70000000"/>
  </r>
  <r>
    <s v="M. Night Shyamalan"/>
    <n v="110"/>
    <n v="42272747"/>
    <s v="Drama|Fantasy|Mystery|Thriller"/>
    <x v="3831"/>
    <s v="http://www.imdb.com/title/tt0452637/?ref_=fn_tt_tt_1"/>
    <s v="English"/>
    <s v="USA"/>
    <n v="70000000"/>
    <n v="2006"/>
    <n v="5.6"/>
    <s v="Drama"/>
    <s v="Fantasy"/>
    <s v="Mystery"/>
    <s v="Thriller"/>
    <n v="0.51278884140030734"/>
    <n v="42272747"/>
    <n v="-27727253"/>
    <n v="70000000"/>
  </r>
  <r>
    <s v="Antoine Fuqua"/>
    <n v="119"/>
    <n v="98895417"/>
    <s v="Action|Thriller"/>
    <x v="3832"/>
    <s v="http://www.imdb.com/title/tt2302755/?ref_=fn_tt_tt_1"/>
    <s v="English"/>
    <s v="USA"/>
    <n v="70000000"/>
    <n v="2013"/>
    <n v="6.5"/>
    <s v="Action"/>
    <s v="Thriller"/>
    <m/>
    <m/>
    <n v="0.51214190883150101"/>
    <n v="98895417"/>
    <n v="28895417"/>
    <n v="70000000"/>
  </r>
  <r>
    <s v="Jonathan Liebesman"/>
    <n v="116"/>
    <n v="83552429"/>
    <s v="Action|Sci-Fi"/>
    <x v="3833"/>
    <s v="http://www.imdb.com/title/tt1217613/?ref_=fn_tt_tt_1"/>
    <s v="English"/>
    <s v="USA"/>
    <n v="70000000"/>
    <n v="2011"/>
    <n v="5.8"/>
    <s v="Action"/>
    <s v="Sci-Fi"/>
    <m/>
    <m/>
    <n v="0.51209242022429124"/>
    <n v="83552429"/>
    <n v="13552429"/>
    <n v="70000000"/>
  </r>
  <r>
    <s v="Tim Burton"/>
    <n v="125"/>
    <n v="66257002"/>
    <s v="Adventure|Drama|Fantasy"/>
    <x v="3834"/>
    <s v="http://www.imdb.com/title/tt0319061/?ref_=fn_tt_tt_1"/>
    <s v="English"/>
    <s v="USA"/>
    <n v="70000000"/>
    <n v="2003"/>
    <n v="8"/>
    <s v="Adventure"/>
    <s v="Drama"/>
    <s v="Fantasy"/>
    <m/>
    <n v="0.51185592644206335"/>
    <n v="66257002"/>
    <n v="-3742998"/>
    <n v="70000000"/>
  </r>
  <r>
    <s v="Mike Nichols"/>
    <n v="125"/>
    <n v="65012000"/>
    <s v="Drama|Horror|Romance|Thriller"/>
    <x v="3835"/>
    <s v="http://www.imdb.com/title/tt0111742/?ref_=fn_tt_tt_1"/>
    <s v="English"/>
    <s v="USA"/>
    <n v="70000000"/>
    <n v="1994"/>
    <n v="6.2"/>
    <s v="Drama"/>
    <s v="Horror"/>
    <s v="Romance"/>
    <s v="Thriller"/>
    <n v="0.51142794699285643"/>
    <n v="65012000"/>
    <n v="-4988000"/>
    <n v="70000000"/>
  </r>
  <r>
    <s v="George Clooney"/>
    <n v="118"/>
    <n v="78031620"/>
    <s v="Drama|War"/>
    <x v="3836"/>
    <s v="http://www.imdb.com/title/tt2177771/?ref_=fn_tt_tt_1"/>
    <s v="English"/>
    <s v="USA"/>
    <n v="70000000"/>
    <n v="2014"/>
    <n v="6.1"/>
    <s v="Drama"/>
    <s v="War"/>
    <m/>
    <m/>
    <n v="0.51098479729469248"/>
    <n v="78031620"/>
    <n v="8031620"/>
    <n v="70000000"/>
  </r>
  <r>
    <s v="Oliver Stone"/>
    <n v="136"/>
    <n v="52474616"/>
    <s v="Drama"/>
    <x v="3837"/>
    <s v="http://www.imdb.com/title/tt1027718/?ref_=fn_tt_tt_1"/>
    <s v="English"/>
    <s v="USA"/>
    <n v="70000000"/>
    <n v="2010"/>
    <n v="6.3"/>
    <s v="Drama"/>
    <m/>
    <m/>
    <m/>
    <n v="0.51068027277717054"/>
    <n v="52474616"/>
    <n v="-17525384"/>
    <n v="70000000"/>
  </r>
  <r>
    <s v="Gary Shore"/>
    <n v="92"/>
    <n v="55942830"/>
    <s v="Action|Drama|Fantasy|Horror|War"/>
    <x v="3838"/>
    <s v="http://www.imdb.com/title/tt0829150/?ref_=fn_tt_tt_1"/>
    <s v="English"/>
    <s v="USA"/>
    <n v="70000000"/>
    <n v="2014"/>
    <n v="6.3"/>
    <s v="Action"/>
    <s v="Drama"/>
    <s v="Fantasy"/>
    <s v="Horror"/>
    <n v="0.51010846999818027"/>
    <n v="55942830"/>
    <n v="-14057170"/>
    <n v="70000000"/>
  </r>
  <r>
    <s v="Edward Zwick"/>
    <n v="116"/>
    <n v="40932372"/>
    <s v="Action|Thriller"/>
    <x v="3839"/>
    <s v="http://www.imdb.com/title/tt0133952/?ref_=fn_tt_tt_1"/>
    <s v="English"/>
    <s v="USA"/>
    <n v="70000000"/>
    <n v="1998"/>
    <n v="6.3"/>
    <s v="Action"/>
    <s v="Thriller"/>
    <m/>
    <m/>
    <n v="0.5095666864031243"/>
    <n v="40932372"/>
    <n v="-29067628"/>
    <n v="70000000"/>
  </r>
  <r>
    <s v="Matthew Vaughn"/>
    <n v="127"/>
    <n v="38345403"/>
    <s v="Adventure|Family|Fantasy|Romance"/>
    <x v="3840"/>
    <s v="http://www.imdb.com/title/tt0486655/?ref_=fn_tt_tt_1"/>
    <s v="English"/>
    <s v="UK"/>
    <n v="70000000"/>
    <n v="2007"/>
    <n v="7.7"/>
    <s v="Adventure"/>
    <s v="Family"/>
    <s v="Fantasy"/>
    <s v="Romance"/>
    <n v="0.50888330888380162"/>
    <n v="38345403"/>
    <n v="-31654597"/>
    <n v="70000000"/>
  </r>
  <r>
    <s v="Jean-Jacques Annaud"/>
    <n v="136"/>
    <n v="37901509"/>
    <s v="Adventure|Biography|Drama|History|War"/>
    <x v="3841"/>
    <s v="http://www.imdb.com/title/tt0120102/?ref_=fn_tt_tt_1"/>
    <s v="English"/>
    <s v="USA"/>
    <n v="70000000"/>
    <n v="1997"/>
    <n v="7"/>
    <s v="Adventure"/>
    <s v="Biography"/>
    <s v="Drama"/>
    <s v="History"/>
    <n v="0.50817339383679949"/>
    <n v="37901509"/>
    <n v="-32098491"/>
    <n v="70000000"/>
  </r>
  <r>
    <s v="Ron Howard"/>
    <n v="111"/>
    <n v="48430355"/>
    <s v="Comedy|Drama"/>
    <x v="3842"/>
    <s v="http://www.imdb.com/title/tt1578275/?ref_=fn_tt_tt_1"/>
    <s v="English"/>
    <s v="USA"/>
    <n v="70000000"/>
    <n v="2011"/>
    <n v="5.3"/>
    <s v="Comedy"/>
    <s v="Drama"/>
    <m/>
    <m/>
    <n v="0.50745519005519901"/>
    <n v="48430355"/>
    <n v="-21569645"/>
    <n v="70000000"/>
  </r>
  <r>
    <s v="Joel Schumacher"/>
    <n v="116"/>
    <n v="30157016"/>
    <s v="Action|Adventure|Comedy|Thriller"/>
    <x v="3843"/>
    <s v="http://www.imdb.com/title/tt0280486/?ref_=fn_tt_tt_1"/>
    <s v="English"/>
    <s v="USA"/>
    <n v="70000000"/>
    <n v="2002"/>
    <n v="5.6"/>
    <s v="Action"/>
    <s v="Adventure"/>
    <s v="Comedy"/>
    <s v="Thriller"/>
    <n v="0.50682663178854315"/>
    <n v="30157016"/>
    <n v="-39842984"/>
    <n v="70000000"/>
  </r>
  <r>
    <s v="Betty Thomas"/>
    <n v="97"/>
    <n v="33105600"/>
    <s v="Action|Adventure|Comedy|Thriller"/>
    <x v="3844"/>
    <s v="http://www.imdb.com/title/tt0297181/?ref_=fn_tt_tt_1"/>
    <s v="English"/>
    <s v="USA"/>
    <n v="70000000"/>
    <n v="2002"/>
    <n v="5.4"/>
    <s v="Action"/>
    <s v="Adventure"/>
    <s v="Comedy"/>
    <s v="Thriller"/>
    <n v="0.50603528548017818"/>
    <n v="33105600"/>
    <n v="-36894400"/>
    <n v="70000000"/>
  </r>
  <r>
    <s v="MÃ¥ns MÃ¥rlind"/>
    <n v="88"/>
    <n v="62321039"/>
    <s v="Action|Fantasy|Horror"/>
    <x v="3845"/>
    <s v="http://www.imdb.com/title/tt1496025/?ref_=fn_tt_tt_1"/>
    <s v="English"/>
    <s v="USA"/>
    <n v="70000000"/>
    <n v="2012"/>
    <n v="6.4"/>
    <s v="Action"/>
    <s v="Fantasy"/>
    <s v="Horror"/>
    <m/>
    <n v="0.50526276283563831"/>
    <n v="62321039"/>
    <n v="-7678961"/>
    <n v="70000000"/>
  </r>
  <r>
    <s v="John McTiernan"/>
    <n v="98"/>
    <n v="18990542"/>
    <s v="Action|Sci-Fi|Sport"/>
    <x v="3846"/>
    <s v="http://www.imdb.com/title/tt0246894/?ref_=fn_tt_tt_1"/>
    <s v="English"/>
    <s v="USA"/>
    <n v="70000000"/>
    <n v="2002"/>
    <n v="3"/>
    <s v="Action"/>
    <s v="Sci-Fi"/>
    <s v="Sport"/>
    <m/>
    <n v="0.50475987656044019"/>
    <n v="18990542"/>
    <n v="-51009458"/>
    <n v="70000000"/>
  </r>
  <r>
    <s v="Wych Kaosayananda"/>
    <n v="91"/>
    <n v="14294842"/>
    <s v="Action|Crime|Sci-Fi|Thriller"/>
    <x v="3847"/>
    <s v="http://www.imdb.com/title/tt0308208/?ref_=fn_tt_tt_1"/>
    <s v="English"/>
    <s v="USA"/>
    <n v="70000000"/>
    <n v="2002"/>
    <n v="3.6"/>
    <s v="Action"/>
    <s v="Crime"/>
    <s v="Sci-Fi"/>
    <s v="Thriller"/>
    <n v="0.50386769371325191"/>
    <n v="14294842"/>
    <n v="-55705158"/>
    <n v="70000000"/>
  </r>
  <r>
    <s v="Mikael Salomon"/>
    <n v="97"/>
    <n v="19819494"/>
    <s v="Action|Crime|Drama|Thriller"/>
    <x v="3848"/>
    <s v="http://www.imdb.com/title/tt0120696/?ref_=fn_tt_tt_1"/>
    <s v="English"/>
    <s v="USA"/>
    <n v="70000000"/>
    <n v="1998"/>
    <n v="5.8"/>
    <s v="Action"/>
    <s v="Crime"/>
    <s v="Drama"/>
    <s v="Thriller"/>
    <n v="0.50293549347720556"/>
    <n v="19819494"/>
    <n v="-50180506"/>
    <n v="70000000"/>
  </r>
  <r>
    <s v="Bobby Farrelly"/>
    <n v="95"/>
    <n v="13596911"/>
    <s v="Action|Adventure|Animation|Comedy|Crime|Family|Fantasy"/>
    <x v="3849"/>
    <s v="http://www.imdb.com/title/tt0181739/?ref_=fn_tt_tt_1"/>
    <s v="English"/>
    <s v="USA"/>
    <n v="70000000"/>
    <n v="2001"/>
    <n v="6.2"/>
    <s v="Action"/>
    <s v="Adventure"/>
    <s v="Animation"/>
    <s v="Comedy"/>
    <n v="0.50203657649179778"/>
    <n v="13596911"/>
    <n v="-56403089"/>
    <n v="70000000"/>
  </r>
  <r>
    <s v="Will Finn"/>
    <n v="88"/>
    <n v="8460990"/>
    <s v="Adventure|Animation|Family|Fantasy|Musical"/>
    <x v="3850"/>
    <s v="http://www.imdb.com/title/tt0884726/?ref_=fn_tt_tt_1"/>
    <s v="English"/>
    <s v="USA"/>
    <n v="70000000"/>
    <n v="2013"/>
    <n v="5.6"/>
    <s v="Adventure"/>
    <s v="Animation"/>
    <s v="Family"/>
    <s v="Fantasy"/>
    <n v="0.5010860778220827"/>
    <n v="8460990"/>
    <n v="-61539010"/>
    <n v="70000000"/>
  </r>
  <r>
    <s v="Michael Mann"/>
    <n v="133"/>
    <n v="7097125"/>
    <s v="Action|Crime|Drama|Mystery|Thriller"/>
    <x v="3851"/>
    <s v="http://www.imdb.com/title/tt2717822/?ref_=fn_tt_tt_1"/>
    <s v="English"/>
    <s v="USA"/>
    <n v="70000000"/>
    <n v="2015"/>
    <n v="5.4"/>
    <s v="Action"/>
    <s v="Crime"/>
    <s v="Drama"/>
    <s v="Mystery"/>
    <n v="0.50009326524845588"/>
    <n v="7097125"/>
    <n v="-62902875"/>
    <n v="70000000"/>
  </r>
  <r>
    <s v="Kerry Conran"/>
    <n v="106"/>
    <n v="37760080"/>
    <s v="Action|Adventure|Mystery|Sci-Fi|Thriller"/>
    <x v="3852"/>
    <s v="http://www.imdb.com/title/tt0346156/?ref_=fn_tt_tt_1"/>
    <s v="English"/>
    <s v="USA"/>
    <n v="70000000"/>
    <n v="2004"/>
    <n v="6.1"/>
    <s v="Action"/>
    <s v="Adventure"/>
    <s v="Mystery"/>
    <s v="Sci-Fi"/>
    <n v="0.49908387156930539"/>
    <n v="37760080"/>
    <n v="-32239920"/>
    <n v="70000000"/>
  </r>
  <r>
    <s v="Michael Caton-Jones"/>
    <n v="116"/>
    <n v="5851188"/>
    <s v="Crime|Mystery|Thriller"/>
    <x v="3853"/>
    <s v="http://www.imdb.com/title/tt0430912/?ref_=fn_tt_tt_1"/>
    <s v="English"/>
    <s v="UK"/>
    <n v="70000000"/>
    <n v="2006"/>
    <n v="4.2"/>
    <s v="Crime"/>
    <s v="Mystery"/>
    <s v="Thriller"/>
    <m/>
    <n v="0.49830637469841343"/>
    <n v="5851188"/>
    <n v="-64148812"/>
    <n v="70000000"/>
  </r>
  <r>
    <s v="Renny Harlin"/>
    <n v="99"/>
    <n v="18821279"/>
    <s v="Action|Adventure|Fantasy"/>
    <x v="3854"/>
    <s v="http://www.imdb.com/title/tt1043726/?ref_=fn_tt_tt_1"/>
    <s v="English"/>
    <s v="USA"/>
    <n v="70000000"/>
    <n v="2014"/>
    <n v="4.2"/>
    <s v="Action"/>
    <s v="Adventure"/>
    <s v="Fantasy"/>
    <m/>
    <n v="0.49727455124137071"/>
    <n v="18821279"/>
    <n v="-51178721"/>
    <n v="70000000"/>
  </r>
  <r>
    <s v="Alejandro AmenÃ¡bar"/>
    <n v="141"/>
    <n v="617840"/>
    <s v="Adventure|Drama|History|Romance"/>
    <x v="3855"/>
    <s v="http://www.imdb.com/title/tt1186830/?ref_=fn_tt_tt_1"/>
    <s v="English"/>
    <s v="Spain"/>
    <n v="70000000"/>
    <n v="2009"/>
    <n v="7.2"/>
    <s v="Adventure"/>
    <s v="Drama"/>
    <s v="History"/>
    <s v="Romance"/>
    <n v="0.49632750004921689"/>
    <n v="617840"/>
    <n v="-69382160"/>
    <n v="70000000"/>
  </r>
  <r>
    <s v="Ridley Scott"/>
    <n v="128"/>
    <n v="39380442"/>
    <s v="Action|Drama|Thriller"/>
    <x v="3856"/>
    <s v="http://www.imdb.com/title/tt0758774/?ref_=fn_tt_tt_1"/>
    <s v="English"/>
    <s v="USA"/>
    <n v="70000000"/>
    <n v="2008"/>
    <n v="7.1"/>
    <s v="Action"/>
    <s v="Drama"/>
    <s v="Thriller"/>
    <m/>
    <n v="0.49524618239535662"/>
    <n v="39380442"/>
    <n v="-30619558"/>
    <n v="70000000"/>
  </r>
  <r>
    <s v="Steven Spielberg"/>
    <n v="169"/>
    <n v="216119491"/>
    <s v="Action|Drama|War"/>
    <x v="3857"/>
    <s v="http://www.imdb.com/title/tt0120815/?ref_=fn_tt_tt_1"/>
    <s v="English"/>
    <s v="USA"/>
    <n v="70000000"/>
    <n v="1998"/>
    <n v="8.6"/>
    <s v="Action"/>
    <s v="Drama"/>
    <s v="War"/>
    <m/>
    <n v="0.49445881292125338"/>
    <n v="216119491"/>
    <n v="146119491"/>
    <n v="70000000"/>
  </r>
  <r>
    <s v="Nancy Meyers"/>
    <n v="127"/>
    <n v="182805123"/>
    <s v="Comedy|Fantasy|Romance"/>
    <x v="3858"/>
    <s v="http://www.imdb.com/title/tt0207201/?ref_=fn_tt_tt_1"/>
    <s v="English"/>
    <s v="USA"/>
    <n v="70000000"/>
    <n v="2000"/>
    <n v="6.4"/>
    <s v="Comedy"/>
    <s v="Fantasy"/>
    <s v="Romance"/>
    <m/>
    <n v="0.49647064167859145"/>
    <n v="182805123"/>
    <n v="112805123"/>
    <n v="70000000"/>
  </r>
  <r>
    <s v="Renny Harlin"/>
    <n v="124"/>
    <n v="84049211"/>
    <s v="Action|Adventure|Thriller"/>
    <x v="3859"/>
    <s v="http://www.imdb.com/title/tt0106582/?ref_=fn_tt_tt_1"/>
    <s v="English"/>
    <s v="USA"/>
    <n v="70000000"/>
    <n v="1993"/>
    <n v="6.4"/>
    <s v="Action"/>
    <s v="Adventure"/>
    <s v="Thriller"/>
    <m/>
    <n v="0.49778521274001503"/>
    <n v="84049211"/>
    <n v="14049211"/>
    <n v="70000000"/>
  </r>
  <r>
    <s v="Michael Lehmann"/>
    <n v="100"/>
    <n v="17218080"/>
    <s v="Action|Adventure|Comedy"/>
    <x v="3860"/>
    <s v="http://www.imdb.com/title/tt0102070/?ref_=fn_tt_tt_1"/>
    <s v="English"/>
    <s v="USA"/>
    <n v="70000000"/>
    <n v="1991"/>
    <n v="5.7"/>
    <s v="Action"/>
    <s v="Adventure"/>
    <s v="Comedy"/>
    <m/>
    <n v="0.49748798253342202"/>
    <n v="17218080"/>
    <n v="-52781920"/>
    <n v="70000000"/>
  </r>
  <r>
    <s v="Brenda Chapman"/>
    <n v="99"/>
    <n v="101217900"/>
    <s v="Adventure|Animation|Biography|Drama|Family|Fantasy|Musical"/>
    <x v="3861"/>
    <s v="http://www.imdb.com/title/tt0120794/?ref_=fn_tt_tt_1"/>
    <s v="English"/>
    <s v="USA"/>
    <n v="70000000"/>
    <n v="1998"/>
    <n v="7"/>
    <s v="Adventure"/>
    <s v="Animation"/>
    <s v="Biography"/>
    <s v="Drama"/>
    <n v="0.49650549529177324"/>
    <n v="101217900"/>
    <n v="31217900"/>
    <n v="70000000"/>
  </r>
  <r>
    <s v="Tony Scott"/>
    <n v="146"/>
    <n v="77862546"/>
    <s v="Action|Crime|Drama|Thriller"/>
    <x v="3862"/>
    <s v="http://www.imdb.com/title/tt0328107/?ref_=fn_tt_tt_1"/>
    <s v="English"/>
    <s v="USA"/>
    <n v="70000000"/>
    <n v="2004"/>
    <n v="7.7"/>
    <s v="Action"/>
    <s v="Crime"/>
    <s v="Drama"/>
    <s v="Thriller"/>
    <n v="0.49643297078886511"/>
    <n v="77862546"/>
    <n v="7862546"/>
    <n v="70000000"/>
  </r>
  <r>
    <s v="Jorge Blanco"/>
    <n v="91"/>
    <n v="42194060"/>
    <s v="Adventure|Animation|Comedy|Family|Sci-Fi"/>
    <x v="3863"/>
    <s v="http://www.imdb.com/title/tt0762125/?ref_=fn_tt_tt_1"/>
    <s v="English"/>
    <s v="Spain"/>
    <n v="70000000"/>
    <n v="2009"/>
    <n v="6.1"/>
    <s v="Adventure"/>
    <s v="Animation"/>
    <s v="Comedy"/>
    <s v="Family"/>
    <n v="0.49605132551577114"/>
    <n v="42194060"/>
    <n v="-27805940"/>
    <n v="70000000"/>
  </r>
  <r>
    <s v="Sean Anders"/>
    <n v="116"/>
    <n v="36931089"/>
    <s v="Comedy"/>
    <x v="3864"/>
    <s v="http://www.imdb.com/title/tt1232200/?ref_=fn_tt_tt_1"/>
    <s v="English"/>
    <s v="USA"/>
    <n v="70000000"/>
    <n v="2012"/>
    <n v="5.6"/>
    <s v="Comedy"/>
    <m/>
    <m/>
    <m/>
    <n v="0.49527295272772637"/>
    <n v="36931089"/>
    <n v="-33068911"/>
    <n v="70000000"/>
  </r>
  <r>
    <s v="Andy Tennant"/>
    <n v="118"/>
    <n v="177575142"/>
    <s v="Comedy|Romance"/>
    <x v="3865"/>
    <s v="http://www.imdb.com/title/tt0386588/?ref_=fn_tt_tt_1"/>
    <s v="English"/>
    <s v="USA"/>
    <n v="70000000"/>
    <n v="2005"/>
    <n v="6.6"/>
    <s v="Comedy"/>
    <s v="Romance"/>
    <m/>
    <m/>
    <n v="0.49443894868568344"/>
    <n v="177575142"/>
    <n v="107575142"/>
    <n v="70000000"/>
  </r>
  <r>
    <s v="Joel Schumacher"/>
    <n v="143"/>
    <n v="51225796"/>
    <s v="Drama|Musical|Romance|Thriller"/>
    <x v="3866"/>
    <s v="http://www.imdb.com/title/tt0293508/?ref_=fn_tt_tt_1"/>
    <s v="English"/>
    <s v="UK"/>
    <n v="70000000"/>
    <n v="2004"/>
    <n v="7.4"/>
    <s v="Drama"/>
    <s v="Musical"/>
    <s v="Romance"/>
    <s v="Thriller"/>
    <n v="0.49566613707362384"/>
    <n v="51225796"/>
    <n v="-18774204"/>
    <n v="70000000"/>
  </r>
  <r>
    <s v="Peyton Reed"/>
    <n v="104"/>
    <n v="97680195"/>
    <s v="Comedy|Romance"/>
    <x v="3867"/>
    <s v="http://www.imdb.com/title/tt1068680/?ref_=fn_tt_tt_1"/>
    <s v="English"/>
    <s v="USA"/>
    <n v="70000000"/>
    <n v="2008"/>
    <n v="6.8"/>
    <s v="Comedy"/>
    <s v="Romance"/>
    <m/>
    <m/>
    <n v="0.49496992065256695"/>
    <n v="97680195"/>
    <n v="27680195"/>
    <n v="70000000"/>
  </r>
  <r>
    <s v="Brad Bird"/>
    <n v="90"/>
    <n v="23159305"/>
    <s v="Action|Adventure|Animation|Comedy|Drama|Family|Sci-Fi"/>
    <x v="3868"/>
    <s v="http://www.imdb.com/title/tt0129167/?ref_=fn_tt_tt_1"/>
    <s v="English"/>
    <s v="USA"/>
    <n v="70000000"/>
    <n v="1999"/>
    <n v="8"/>
    <s v="Action"/>
    <s v="Adventure"/>
    <s v="Animation"/>
    <s v="Comedy"/>
    <n v="0.49484168411655804"/>
    <n v="23159305"/>
    <n v="-46840695"/>
    <n v="70000000"/>
  </r>
  <r>
    <s v="Mathieu Kassovitz"/>
    <n v="101"/>
    <n v="22531698"/>
    <s v="Action|Adventure|Sci-Fi|Thriller"/>
    <x v="3869"/>
    <s v="http://www.imdb.com/title/tt0364970/?ref_=fn_tt_tt_1"/>
    <s v="English"/>
    <s v="France"/>
    <n v="70000000"/>
    <n v="2008"/>
    <n v="5.6"/>
    <s v="Action"/>
    <s v="Adventure"/>
    <s v="Sci-Fi"/>
    <s v="Thriller"/>
    <n v="0.49386993661072098"/>
    <n v="22531698"/>
    <n v="-47468302"/>
    <n v="70000000"/>
  </r>
  <r>
    <s v="Bruce Beresford"/>
    <n v="105"/>
    <n v="116735231"/>
    <s v="Crime|Mystery|Thriller"/>
    <x v="3870"/>
    <s v="http://www.imdb.com/title/tt0150377/?ref_=fn_tt_tt_1"/>
    <s v="English"/>
    <s v="USA"/>
    <n v="70000000"/>
    <n v="1999"/>
    <n v="6.4"/>
    <s v="Crime"/>
    <s v="Mystery"/>
    <s v="Thriller"/>
    <m/>
    <n v="0.49288558417837686"/>
    <n v="116735231"/>
    <n v="46735231"/>
    <n v="70000000"/>
  </r>
  <r>
    <s v="Romesh Sharma"/>
    <n v="144"/>
    <n v="129319"/>
    <s v="Romance"/>
    <x v="3871"/>
    <s v="http://www.imdb.com/title/tt0442764/?ref_=fn_tt_tt_1"/>
    <s v="English"/>
    <s v="India"/>
    <n v="70000000"/>
    <n v="2005"/>
    <n v="5.0999999999999996"/>
    <s v="Romance"/>
    <m/>
    <m/>
    <m/>
    <n v="0.49303393719914396"/>
    <n v="129319"/>
    <n v="-69870681"/>
    <n v="70000000"/>
  </r>
  <r>
    <s v="Robert Butler"/>
    <n v="100"/>
    <n v="11466088"/>
    <s v="Action|Thriller"/>
    <x v="3872"/>
    <s v="http://www.imdb.com/title/tt0120390/?ref_=fn_tt_tt_1"/>
    <s v="English"/>
    <s v="USA"/>
    <n v="71000000"/>
    <n v="1997"/>
    <n v="4.7"/>
    <s v="Action"/>
    <s v="Thriller"/>
    <m/>
    <m/>
    <n v="0.49186531374678882"/>
    <n v="11466088"/>
    <n v="-59533912"/>
    <n v="71000000"/>
  </r>
  <r>
    <s v="Betty Thomas"/>
    <n v="85"/>
    <n v="144156464"/>
    <s v="Comedy|Family|Fantasy"/>
    <x v="3873"/>
    <s v="http://www.imdb.com/title/tt0118998/?ref_=fn_tt_tt_1"/>
    <s v="English"/>
    <s v="USA"/>
    <n v="71500000"/>
    <n v="1998"/>
    <n v="5.3"/>
    <s v="Comedy"/>
    <s v="Family"/>
    <s v="Fantasy"/>
    <m/>
    <n v="0.49079606722205932"/>
    <n v="144156464"/>
    <n v="72656464"/>
    <n v="71500000"/>
  </r>
  <r>
    <s v="Steve Carr"/>
    <n v="87"/>
    <n v="112950721"/>
    <s v="Comedy|Family|Fantasy"/>
    <x v="3874"/>
    <s v="http://www.imdb.com/title/tt0240462/?ref_=fn_tt_tt_1"/>
    <s v="English"/>
    <s v="USA"/>
    <n v="72000000"/>
    <n v="2001"/>
    <n v="4.5999999999999996"/>
    <s v="Comedy"/>
    <s v="Family"/>
    <s v="Fantasy"/>
    <m/>
    <n v="0.49136670653569353"/>
    <n v="112950721"/>
    <n v="40950721"/>
    <n v="72000000"/>
  </r>
  <r>
    <s v="Mel Gibson"/>
    <n v="178"/>
    <n v="75600000"/>
    <s v="Biography|Drama|History|War"/>
    <x v="3875"/>
    <s v="http://www.imdb.com/title/tt0112573/?ref_=fn_tt_tt_1"/>
    <s v="English"/>
    <s v="USA"/>
    <n v="72000000"/>
    <n v="1995"/>
    <n v="8.4"/>
    <s v="Biography"/>
    <s v="Drama"/>
    <s v="History"/>
    <s v="War"/>
    <n v="0.49143054248804852"/>
    <n v="75600000"/>
    <n v="3600000"/>
    <n v="72000000"/>
  </r>
  <r>
    <s v="Frank Darabont"/>
    <n v="152"/>
    <n v="27796042"/>
    <s v="Drama|Romance"/>
    <x v="3876"/>
    <s v="http://www.imdb.com/title/tt0268995/?ref_=fn_tt_tt_1"/>
    <s v="English"/>
    <s v="USA"/>
    <n v="72000000"/>
    <n v="2001"/>
    <n v="6.9"/>
    <s v="Drama"/>
    <s v="Romance"/>
    <m/>
    <m/>
    <n v="0.49099207118915694"/>
    <n v="27796042"/>
    <n v="-44203958"/>
    <n v="72000000"/>
  </r>
  <r>
    <s v="Renny Harlin"/>
    <n v="116"/>
    <n v="32616869"/>
    <s v="Action|Drama|Sport"/>
    <x v="3877"/>
    <s v="http://www.imdb.com/title/tt0132245/?ref_=fn_tt_tt_1"/>
    <s v="English"/>
    <s v="USA"/>
    <n v="72000000"/>
    <n v="2001"/>
    <n v="4.5"/>
    <s v="Action"/>
    <s v="Drama"/>
    <s v="Sport"/>
    <m/>
    <n v="0.49005830244649307"/>
    <n v="32616869"/>
    <n v="-39383131"/>
    <n v="72000000"/>
  </r>
  <r>
    <s v="M. Night Shyamalan"/>
    <n v="106"/>
    <n v="227965690"/>
    <s v="Drama|Sci-Fi|Thriller"/>
    <x v="3878"/>
    <s v="http://www.imdb.com/title/tt0286106/?ref_=fn_tt_tt_1"/>
    <s v="English"/>
    <s v="USA"/>
    <n v="72000000"/>
    <n v="2002"/>
    <n v="6.7"/>
    <s v="Drama"/>
    <s v="Sci-Fi"/>
    <s v="Thriller"/>
    <m/>
    <n v="0.48915983096081733"/>
    <n v="227965690"/>
    <n v="155965690"/>
    <n v="72000000"/>
  </r>
  <r>
    <s v="Steven Spielberg"/>
    <n v="129"/>
    <n v="229074524"/>
    <s v="Action|Adventure|Sci-Fi"/>
    <x v="3879"/>
    <s v="http://www.imdb.com/title/tt0119567/?ref_=fn_tt_tt_1"/>
    <s v="English"/>
    <s v="USA"/>
    <n v="73000000"/>
    <n v="1997"/>
    <n v="6.5"/>
    <s v="Action"/>
    <s v="Adventure"/>
    <s v="Sci-Fi"/>
    <m/>
    <n v="0.4914441279127319"/>
    <n v="229074524"/>
    <n v="156074524"/>
    <n v="73000000"/>
  </r>
  <r>
    <s v="Clay Kaytis"/>
    <n v="97"/>
    <n v="107225164"/>
    <s v="Action|Animation|Comedy|Family"/>
    <x v="3880"/>
    <s v="http://www.imdb.com/title/tt1985949/?ref_=fn_tt_tt_1"/>
    <s v="English"/>
    <s v="USA"/>
    <n v="73000000"/>
    <n v="2016"/>
    <n v="6.3"/>
    <s v="Action"/>
    <s v="Animation"/>
    <s v="Comedy"/>
    <s v="Family"/>
    <n v="0.4937182138739214"/>
    <n v="107225164"/>
    <n v="34225164"/>
    <n v="73000000"/>
  </r>
  <r>
    <s v="Adam McKay"/>
    <n v="122"/>
    <n v="148213377"/>
    <s v="Action|Comedy|Sport"/>
    <x v="3881"/>
    <s v="http://www.imdb.com/title/tt0415306/?ref_=fn_tt_tt_1"/>
    <s v="English"/>
    <s v="USA"/>
    <n v="73000000"/>
    <n v="2006"/>
    <n v="6.6"/>
    <s v="Action"/>
    <s v="Comedy"/>
    <s v="Sport"/>
    <m/>
    <n v="0.49369415330101651"/>
    <n v="148213377"/>
    <n v="75213377"/>
    <n v="73000000"/>
  </r>
  <r>
    <s v="Kyle Balda"/>
    <n v="91"/>
    <n v="336029560"/>
    <s v="Action|Animation|Comedy|Family|Sci-Fi"/>
    <x v="3882"/>
    <s v="http://www.imdb.com/title/tt2293640/?ref_=fn_tt_tt_1"/>
    <s v="English"/>
    <s v="USA"/>
    <n v="74000000"/>
    <n v="2015"/>
    <n v="6.4"/>
    <s v="Action"/>
    <s v="Animation"/>
    <s v="Comedy"/>
    <s v="Family"/>
    <n v="0.49432335043505804"/>
    <n v="336029560"/>
    <n v="262029560"/>
    <n v="74000000"/>
  </r>
  <r>
    <s v="Paul Tibbitt"/>
    <n v="92"/>
    <n v="162495848"/>
    <s v="Adventure|Animation|Comedy|Family|Fantasy"/>
    <x v="3883"/>
    <s v="http://www.imdb.com/title/tt2279373/?ref_=fn_tt_tt_1"/>
    <s v="English"/>
    <s v="USA"/>
    <n v="74000000"/>
    <n v="2015"/>
    <n v="6"/>
    <s v="Adventure"/>
    <s v="Animation"/>
    <s v="Comedy"/>
    <s v="Family"/>
    <n v="0.49952569634296573"/>
    <n v="162495848"/>
    <n v="88495848"/>
    <n v="74000000"/>
  </r>
  <r>
    <s v="Bryan Singer"/>
    <n v="121"/>
    <n v="83077470"/>
    <s v="Drama|History|Thriller|War"/>
    <x v="3884"/>
    <s v="http://www.imdb.com/title/tt0985699/?ref_=fn_tt_tt_1"/>
    <s v="English"/>
    <s v="USA"/>
    <n v="75000000"/>
    <n v="2008"/>
    <n v="7.1"/>
    <s v="Drama"/>
    <s v="History"/>
    <s v="Thriller"/>
    <s v="War"/>
    <n v="0.50040528620024904"/>
    <n v="83077470"/>
    <n v="8077470"/>
    <n v="75000000"/>
  </r>
  <r>
    <s v="Paul Greengrass"/>
    <n v="108"/>
    <n v="176049130"/>
    <s v="Action|Mystery|Thriller"/>
    <x v="3885"/>
    <s v="http://www.imdb.com/title/tt0372183/?ref_=fn_tt_tt_1"/>
    <s v="English"/>
    <s v="USA"/>
    <n v="75000000"/>
    <n v="2004"/>
    <n v="7.8"/>
    <s v="Action"/>
    <s v="Mystery"/>
    <s v="Thriller"/>
    <m/>
    <n v="0.50006804474125632"/>
    <n v="176049130"/>
    <n v="101049130"/>
    <n v="75000000"/>
  </r>
  <r>
    <s v="Paul W.S. Anderson"/>
    <n v="110"/>
    <n v="20315324"/>
    <s v="Action|Adventure|Romance"/>
    <x v="3886"/>
    <s v="http://www.imdb.com/title/tt1509767/?ref_=fn_tt_tt_1"/>
    <s v="English"/>
    <s v="Germany"/>
    <n v="75000000"/>
    <n v="2011"/>
    <n v="5.8"/>
    <s v="Action"/>
    <s v="Adventure"/>
    <s v="Romance"/>
    <m/>
    <n v="0.50117919909894693"/>
    <n v="20315324"/>
    <n v="-54684676"/>
    <n v="75000000"/>
  </r>
  <r>
    <s v="Brett Ratner"/>
    <n v="104"/>
    <n v="78009155"/>
    <s v="Action|Comedy|Crime"/>
    <x v="3887"/>
    <s v="http://www.imdb.com/title/tt0471042/?ref_=fn_tt_tt_1"/>
    <s v="English"/>
    <s v="USA"/>
    <n v="75000000"/>
    <n v="2011"/>
    <n v="6.2"/>
    <s v="Action"/>
    <s v="Comedy"/>
    <s v="Crime"/>
    <m/>
    <n v="0.50024049981889396"/>
    <n v="78009155"/>
    <n v="3009155"/>
    <n v="75000000"/>
  </r>
  <r>
    <s v="Mimi Leder"/>
    <n v="120"/>
    <n v="140459099"/>
    <s v="Action|Drama|Romance|Sci-Fi|Thriller"/>
    <x v="3888"/>
    <s v="http://www.imdb.com/title/tt0120647/?ref_=fn_tt_tt_1"/>
    <s v="English"/>
    <s v="USA"/>
    <n v="75000000"/>
    <n v="1998"/>
    <n v="6.1"/>
    <s v="Action"/>
    <s v="Drama"/>
    <s v="Romance"/>
    <s v="Sci-Fi"/>
    <n v="0.49983883742582685"/>
    <n v="140459099"/>
    <n v="65459099"/>
    <n v="75000000"/>
  </r>
  <r>
    <s v="Mike Mitchell"/>
    <n v="87"/>
    <n v="133103929"/>
    <s v="Adventure|Animation|Comedy|Family|Fantasy|Music"/>
    <x v="3889"/>
    <s v="http://www.imdb.com/title/tt1615918/?ref_=fn_tt_tt_1"/>
    <s v="English"/>
    <s v="USA"/>
    <n v="75000000"/>
    <n v="2011"/>
    <n v="4.4000000000000004"/>
    <s v="Adventure"/>
    <s v="Animation"/>
    <s v="Comedy"/>
    <s v="Family"/>
    <n v="0.50031838376815585"/>
    <n v="133103929"/>
    <n v="58103929"/>
    <n v="75000000"/>
  </r>
  <r>
    <s v="Chris Wedge"/>
    <n v="91"/>
    <n v="128200012"/>
    <s v="Adventure|Animation|Comedy|Family|Sci-Fi"/>
    <x v="3890"/>
    <s v="http://www.imdb.com/title/tt0358082/?ref_=fn_tt_tt_1"/>
    <s v="English"/>
    <s v="USA"/>
    <n v="75000000"/>
    <n v="2005"/>
    <n v="6.3"/>
    <s v="Adventure"/>
    <s v="Animation"/>
    <s v="Comedy"/>
    <s v="Family"/>
    <n v="0.5006807391839212"/>
    <n v="128200012"/>
    <n v="53200012"/>
    <n v="75000000"/>
  </r>
  <r>
    <s v="Simon West"/>
    <n v="123"/>
    <n v="101087161"/>
    <s v="Action|Crime|Thriller"/>
    <x v="3891"/>
    <s v="http://www.imdb.com/title/tt0118880/?ref_=fn_tt_tt_1"/>
    <s v="English"/>
    <s v="USA"/>
    <n v="75000000"/>
    <n v="1997"/>
    <n v="6.8"/>
    <s v="Action"/>
    <s v="Crime"/>
    <s v="Thriller"/>
    <m/>
    <n v="0.50096745691903322"/>
    <n v="101087161"/>
    <n v="26087161"/>
    <n v="75000000"/>
  </r>
  <r>
    <s v="Richard Donner"/>
    <n v="135"/>
    <n v="76081498"/>
    <s v="Action|Crime|Mystery|Romance|Thriller"/>
    <x v="3892"/>
    <s v="http://www.imdb.com/title/tt0118883/?ref_=fn_tt_tt_1"/>
    <s v="English"/>
    <s v="USA"/>
    <n v="75000000"/>
    <n v="1997"/>
    <n v="6.7"/>
    <s v="Action"/>
    <s v="Crime"/>
    <s v="Mystery"/>
    <s v="Romance"/>
    <n v="0.50085768050541501"/>
    <n v="76081498"/>
    <n v="1081498"/>
    <n v="75000000"/>
  </r>
  <r>
    <s v="Martin Campbell"/>
    <n v="129"/>
    <n v="45356386"/>
    <s v="Action|Adventure|Western"/>
    <x v="3893"/>
    <s v="http://www.imdb.com/title/tt0386140/?ref_=fn_tt_tt_1"/>
    <s v="Spanish"/>
    <s v="USA"/>
    <n v="75000000"/>
    <n v="2005"/>
    <n v="5.9"/>
    <s v="Action"/>
    <s v="Adventure"/>
    <s v="Western"/>
    <m/>
    <n v="0.50042990062722525"/>
    <n v="45356386"/>
    <n v="-29643614"/>
    <n v="75000000"/>
  </r>
  <r>
    <s v="Yarrow Cheney"/>
    <n v="87"/>
    <n v="323505540"/>
    <s v="Animation|Comedy|Family"/>
    <x v="3894"/>
    <s v="http://www.imdb.com/title/tt2709768/?ref_=fn_tt_tt_1"/>
    <s v="English"/>
    <s v="Japan"/>
    <n v="75000000"/>
    <n v="2016"/>
    <n v="6.8"/>
    <s v="Animation"/>
    <s v="Comedy"/>
    <s v="Family"/>
    <m/>
    <n v="0.49967476487843426"/>
    <n v="323505540"/>
    <n v="248505540"/>
    <n v="75000000"/>
  </r>
  <r>
    <s v="Roland Emmerich"/>
    <n v="154"/>
    <n v="306124059"/>
    <s v="Action|Adventure|Sci-Fi"/>
    <x v="3895"/>
    <s v="http://www.imdb.com/title/tt0116629/?ref_=fn_tt_tt_1"/>
    <s v="English"/>
    <s v="USA"/>
    <n v="75000000"/>
    <n v="1996"/>
    <n v="6.9"/>
    <s v="Action"/>
    <s v="Adventure"/>
    <s v="Sci-Fi"/>
    <m/>
    <n v="0.50456878442580011"/>
    <n v="306124059"/>
    <n v="231124059"/>
    <n v="75000000"/>
  </r>
  <r>
    <s v="Eric Darnell"/>
    <n v="86"/>
    <n v="193136719"/>
    <s v="Adventure|Animation|Comedy|Family"/>
    <x v="3896"/>
    <s v="http://www.imdb.com/title/tt0351283/?ref_=fn_tt_tt_1"/>
    <s v="English"/>
    <s v="USA"/>
    <n v="75000000"/>
    <n v="2005"/>
    <n v="6.9"/>
    <s v="Adventure"/>
    <s v="Animation"/>
    <s v="Comedy"/>
    <s v="Family"/>
    <n v="0.50897907503656048"/>
    <n v="193136719"/>
    <n v="118136719"/>
    <n v="75000000"/>
  </r>
  <r>
    <s v="Bryan Singer"/>
    <n v="104"/>
    <n v="157299717"/>
    <s v="Action|Adventure|Sci-Fi"/>
    <x v="3897"/>
    <s v="http://www.imdb.com/title/tt0120903/?ref_=fn_tt_tt_1"/>
    <s v="English"/>
    <s v="USA"/>
    <n v="75000000"/>
    <n v="2000"/>
    <n v="7.4"/>
    <s v="Action"/>
    <s v="Adventure"/>
    <s v="Sci-Fi"/>
    <m/>
    <n v="0.51050363983385016"/>
    <n v="157299717"/>
    <n v="82299717"/>
    <n v="75000000"/>
  </r>
  <r>
    <s v="Timur Bekmambetov"/>
    <n v="110"/>
    <n v="134568845"/>
    <s v="Action|Crime|Fantasy|Thriller"/>
    <x v="3898"/>
    <s v="http://www.imdb.com/title/tt0493464/?ref_=fn_tt_tt_1"/>
    <s v="English"/>
    <s v="USA"/>
    <n v="75000000"/>
    <n v="2008"/>
    <n v="6.7"/>
    <s v="Action"/>
    <s v="Crime"/>
    <s v="Fantasy"/>
    <s v="Thriller"/>
    <n v="0.51132283506068521"/>
    <n v="134568845"/>
    <n v="59568845"/>
    <n v="75000000"/>
  </r>
  <r>
    <s v="Michael Bay"/>
    <n v="136"/>
    <n v="134006721"/>
    <s v="Action|Adventure|Thriller"/>
    <x v="3899"/>
    <s v="http://www.imdb.com/title/tt0117500/?ref_=fn_tt_tt_1"/>
    <s v="English"/>
    <s v="USA"/>
    <n v="75000000"/>
    <n v="1996"/>
    <n v="7.4"/>
    <s v="Action"/>
    <s v="Adventure"/>
    <s v="Thriller"/>
    <m/>
    <n v="0.51174633829505611"/>
    <n v="134006721"/>
    <n v="59006721"/>
    <n v="75000000"/>
  </r>
  <r>
    <s v="Peter Segal"/>
    <n v="99"/>
    <n v="120776832"/>
    <s v="Comedy|Romance"/>
    <x v="3900"/>
    <s v="http://www.imdb.com/title/tt0343660/?ref_=fn_tt_tt_1"/>
    <s v="English"/>
    <s v="USA"/>
    <n v="75000000"/>
    <n v="2004"/>
    <n v="6.8"/>
    <s v="Comedy"/>
    <s v="Romance"/>
    <m/>
    <m/>
    <n v="0.51216322700109085"/>
    <n v="120776832"/>
    <n v="45776832"/>
    <n v="75000000"/>
  </r>
  <r>
    <s v="Adam Shankman"/>
    <n v="117"/>
    <n v="118823091"/>
    <s v="Comedy|Drama|Family|Music|Musical|Romance"/>
    <x v="3901"/>
    <s v="http://www.imdb.com/title/tt0427327/?ref_=fn_tt_tt_1"/>
    <s v="English"/>
    <s v="USA"/>
    <n v="75000000"/>
    <n v="2007"/>
    <n v="6.7"/>
    <s v="Comedy"/>
    <s v="Drama"/>
    <s v="Family"/>
    <s v="Music"/>
    <n v="0.51236826864810781"/>
    <n v="118823091"/>
    <n v="43823091"/>
    <n v="75000000"/>
  </r>
  <r>
    <s v="David Kellogg"/>
    <n v="110"/>
    <n v="97360069"/>
    <s v="Action|Adventure|Comedy|Family|Sci-Fi"/>
    <x v="3902"/>
    <s v="http://www.imdb.com/title/tt0141369/?ref_=fn_tt_tt_1"/>
    <s v="English"/>
    <s v="USA"/>
    <n v="75000000"/>
    <n v="1999"/>
    <n v="4.0999999999999996"/>
    <s v="Action"/>
    <s v="Adventure"/>
    <s v="Comedy"/>
    <s v="Family"/>
    <n v="0.51254430344049262"/>
    <n v="97360069"/>
    <n v="22360069"/>
    <n v="75000000"/>
  </r>
  <r>
    <s v="Louis Leterrier"/>
    <n v="125"/>
    <n v="117698894"/>
    <s v="Crime|Mystery|Thriller"/>
    <x v="3903"/>
    <s v="http://www.imdb.com/title/tt1670345/?ref_=fn_tt_tt_1"/>
    <s v="English"/>
    <s v="USA"/>
    <n v="75000000"/>
    <n v="2013"/>
    <n v="7.3"/>
    <s v="Crime"/>
    <s v="Mystery"/>
    <s v="Thriller"/>
    <m/>
    <n v="0.51240514830514783"/>
    <n v="117698894"/>
    <n v="42698894"/>
    <n v="75000000"/>
  </r>
  <r>
    <s v="Martin Campbell"/>
    <n v="124"/>
    <n v="68473360"/>
    <s v="Action|Adventure|Drama|Thriller"/>
    <x v="3904"/>
    <s v="http://www.imdb.com/title/tt0190865/?ref_=fn_tt_tt_1"/>
    <s v="English"/>
    <s v="USA"/>
    <n v="75000000"/>
    <n v="2000"/>
    <n v="5.9"/>
    <s v="Action"/>
    <s v="Adventure"/>
    <s v="Drama"/>
    <s v="Thriller"/>
    <n v="0.51256550272125889"/>
    <n v="68473360"/>
    <n v="-6526640"/>
    <n v="75000000"/>
  </r>
  <r>
    <s v="Mike Nichols"/>
    <n v="102"/>
    <n v="66636385"/>
    <s v="Biography|Comedy|Drama|History"/>
    <x v="3905"/>
    <s v="http://www.imdb.com/title/tt0472062/?ref_=fn_tt_tt_1"/>
    <s v="English"/>
    <s v="USA"/>
    <n v="75000000"/>
    <n v="2007"/>
    <n v="7.1"/>
    <s v="Biography"/>
    <s v="Comedy"/>
    <s v="Drama"/>
    <s v="History"/>
    <n v="0.51205634851830806"/>
    <n v="66636385"/>
    <n v="-8363615"/>
    <n v="75000000"/>
  </r>
  <r>
    <s v="Bibo Bergeron"/>
    <n v="90"/>
    <n v="160762022"/>
    <s v="Adventure|Animation|Comedy|Family"/>
    <x v="3906"/>
    <s v="http://www.imdb.com/title/tt0307453/?ref_=fn_tt_tt_1"/>
    <s v="English"/>
    <s v="USA"/>
    <n v="75000000"/>
    <n v="2004"/>
    <n v="6"/>
    <s v="Adventure"/>
    <s v="Animation"/>
    <s v="Comedy"/>
    <s v="Family"/>
    <n v="0.51152274211022786"/>
    <n v="160762022"/>
    <n v="85762022"/>
    <n v="75000000"/>
  </r>
  <r>
    <s v="Robert Luketic"/>
    <n v="100"/>
    <n v="47000485"/>
    <s v="Action|Comedy|Romance|Thriller"/>
    <x v="3907"/>
    <s v="http://www.imdb.com/title/tt1103153/?ref_=fn_tt_tt_1"/>
    <s v="English"/>
    <s v="USA"/>
    <n v="75000000"/>
    <n v="2010"/>
    <n v="5.4"/>
    <s v="Action"/>
    <s v="Comedy"/>
    <s v="Romance"/>
    <s v="Thriller"/>
    <n v="0.51243419142582758"/>
    <n v="47000485"/>
    <n v="-27999515"/>
    <n v="75000000"/>
  </r>
  <r>
    <s v="Guy Ritchie"/>
    <n v="116"/>
    <n v="45434443"/>
    <s v="Action|Adventure|Comedy"/>
    <x v="3908"/>
    <s v="http://www.imdb.com/title/tt1638355/?ref_=fn_tt_tt_1"/>
    <s v="English"/>
    <s v="USA"/>
    <n v="75000000"/>
    <n v="2015"/>
    <n v="7.3"/>
    <s v="Action"/>
    <s v="Adventure"/>
    <s v="Comedy"/>
    <m/>
    <n v="0.51168553119912674"/>
    <n v="45434443"/>
    <n v="-29565557"/>
    <n v="75000000"/>
  </r>
  <r>
    <s v="Gil Kenan"/>
    <n v="91"/>
    <n v="73661010"/>
    <s v="Animation|Comedy|Family|Fantasy|Mystery"/>
    <x v="3909"/>
    <s v="http://www.imdb.com/title/tt0385880/?ref_=fn_tt_tt_1"/>
    <s v="English"/>
    <s v="USA"/>
    <n v="75000000"/>
    <n v="2006"/>
    <n v="6.6"/>
    <s v="Animation"/>
    <s v="Comedy"/>
    <s v="Family"/>
    <s v="Fantasy"/>
    <n v="0.51091593498172772"/>
    <n v="73661010"/>
    <n v="-1338990"/>
    <n v="75000000"/>
  </r>
  <r>
    <s v="Andy Tennant"/>
    <n v="148"/>
    <n v="39251128"/>
    <s v="Drama|History|Romance"/>
    <x v="3910"/>
    <s v="http://www.imdb.com/title/tt0166485/?ref_=fn_tt_tt_1"/>
    <s v="English"/>
    <s v="USA"/>
    <n v="75000000"/>
    <n v="1999"/>
    <n v="6.7"/>
    <s v="Drama"/>
    <s v="History"/>
    <s v="Romance"/>
    <m/>
    <n v="0.51045563579478226"/>
    <n v="39251128"/>
    <n v="-35748872"/>
    <n v="75000000"/>
  </r>
  <r>
    <s v="Tarsem Singh"/>
    <n v="110"/>
    <n v="83503161"/>
    <s v="Action|Drama|Fantasy|Romance"/>
    <x v="3911"/>
    <s v="http://www.imdb.com/title/tt1253864/?ref_=fn_tt_tt_1"/>
    <s v="English"/>
    <s v="USA"/>
    <n v="75000000"/>
    <n v="2011"/>
    <n v="6.1"/>
    <s v="Action"/>
    <s v="Drama"/>
    <s v="Fantasy"/>
    <s v="Romance"/>
    <n v="0.50961583293018853"/>
    <n v="83503161"/>
    <n v="8503161"/>
    <n v="75000000"/>
  </r>
  <r>
    <s v="Don Bluth"/>
    <n v="94"/>
    <n v="22751979"/>
    <s v="Action|Adventure|Animation|Family|Sci-Fi"/>
    <x v="3912"/>
    <s v="http://www.imdb.com/title/tt0120913/?ref_=fn_tt_tt_1"/>
    <s v="English"/>
    <s v="USA"/>
    <n v="75000000"/>
    <n v="2000"/>
    <n v="6.6"/>
    <s v="Action"/>
    <s v="Adventure"/>
    <s v="Animation"/>
    <s v="Family"/>
    <n v="0.5092741729758874"/>
    <n v="22751979"/>
    <n v="-52248021"/>
    <n v="75000000"/>
  </r>
  <r>
    <s v="Ron Shelton"/>
    <n v="116"/>
    <n v="30013346"/>
    <s v="Action|Comedy|Crime|Thriller"/>
    <x v="3913"/>
    <s v="http://www.imdb.com/title/tt0329717/?ref_=fn_tt_tt_1"/>
    <s v="English"/>
    <s v="USA"/>
    <n v="75000000"/>
    <n v="2003"/>
    <n v="5.3"/>
    <s v="Action"/>
    <s v="Comedy"/>
    <s v="Crime"/>
    <s v="Thriller"/>
    <n v="0.50827587520365558"/>
    <n v="30013346"/>
    <n v="-44986654"/>
    <n v="75000000"/>
  </r>
  <r>
    <s v="Paul W.S. Anderson"/>
    <n v="99"/>
    <n v="14567883"/>
    <s v="Action|Drama|Sci-Fi"/>
    <x v="3914"/>
    <s v="http://www.imdb.com/title/tt0120157/?ref_=fn_tt_tt_1"/>
    <s v="English"/>
    <s v="UK"/>
    <n v="75000000"/>
    <n v="1998"/>
    <n v="6"/>
    <s v="Action"/>
    <s v="Drama"/>
    <s v="Sci-Fi"/>
    <m/>
    <n v="0.50733253499129161"/>
    <n v="14567883"/>
    <n v="-60432117"/>
    <n v="75000000"/>
  </r>
  <r>
    <s v="Henry Selick"/>
    <n v="93"/>
    <n v="5409517"/>
    <s v="Animation|Comedy|Fantasy"/>
    <x v="3915"/>
    <s v="http://www.imdb.com/title/tt0166276/?ref_=fn_tt_tt_1"/>
    <s v="English"/>
    <s v="USA"/>
    <n v="75000000"/>
    <n v="2001"/>
    <n v="4.7"/>
    <s v="Animation"/>
    <s v="Comedy"/>
    <s v="Fantasy"/>
    <m/>
    <n v="0.50625233191488128"/>
    <n v="5409517"/>
    <n v="-69590483"/>
    <n v="75000000"/>
  </r>
  <r>
    <s v="M. Night Shyamalan"/>
    <n v="106"/>
    <n v="94999143"/>
    <s v="Drama|Mystery|Sci-Fi|Thriller"/>
    <x v="3916"/>
    <s v="http://www.imdb.com/title/tt0217869/?ref_=fn_tt_tt_1"/>
    <s v="English"/>
    <s v="USA"/>
    <n v="75000000"/>
    <n v="2000"/>
    <n v="7.2"/>
    <s v="Drama"/>
    <s v="Mystery"/>
    <s v="Sci-Fi"/>
    <s v="Thriller"/>
    <n v="0.50509495013885386"/>
    <n v="94999143"/>
    <n v="19999143"/>
    <n v="75000000"/>
  </r>
  <r>
    <s v="Barry Levinson"/>
    <n v="134"/>
    <n v="36976367"/>
    <s v="Drama|Mystery|Sci-Fi|Thriller"/>
    <x v="3917"/>
    <s v="http://www.imdb.com/title/tt0120184/?ref_=fn_tt_tt_1"/>
    <s v="English"/>
    <s v="USA"/>
    <n v="75000000"/>
    <n v="1998"/>
    <n v="6"/>
    <s v="Drama"/>
    <s v="Mystery"/>
    <s v="Sci-Fi"/>
    <s v="Thriller"/>
    <n v="0.50489059000025915"/>
    <n v="36976367"/>
    <n v="-38023633"/>
    <n v="75000000"/>
  </r>
  <r>
    <s v="Judd Apatow"/>
    <n v="153"/>
    <n v="51814190"/>
    <s v="Comedy|Drama"/>
    <x v="3918"/>
    <s v="http://www.imdb.com/title/tt1201167/?ref_=fn_tt_tt_1"/>
    <s v="English"/>
    <s v="USA"/>
    <n v="75000000"/>
    <n v="2009"/>
    <n v="6.4"/>
    <s v="Comedy"/>
    <s v="Drama"/>
    <m/>
    <m/>
    <n v="0.50398456946341286"/>
    <n v="51814190"/>
    <n v="-23185810"/>
    <n v="75000000"/>
  </r>
  <r>
    <s v="David Silverman"/>
    <n v="87"/>
    <n v="183132370"/>
    <s v="Adventure|Animation|Comedy"/>
    <x v="3919"/>
    <s v="http://www.imdb.com/title/tt0462538/?ref_=fn_tt_tt_1"/>
    <s v="English"/>
    <s v="USA"/>
    <n v="75000000"/>
    <n v="2007"/>
    <n v="7.4"/>
    <s v="Adventure"/>
    <s v="Animation"/>
    <s v="Comedy"/>
    <m/>
    <n v="0.50322571747527312"/>
    <n v="183132370"/>
    <n v="108132370"/>
    <n v="75000000"/>
  </r>
  <r>
    <s v="Quentin Tarantino"/>
    <n v="153"/>
    <n v="120523073"/>
    <s v="Adventure|Drama|War"/>
    <x v="3920"/>
    <s v="http://www.imdb.com/title/tt0361748/?ref_=fn_tt_tt_1"/>
    <s v="English"/>
    <s v="USA"/>
    <n v="75000000"/>
    <n v="2009"/>
    <n v="8.3000000000000007"/>
    <s v="Adventure"/>
    <s v="Drama"/>
    <s v="War"/>
    <m/>
    <n v="0.50460889835180245"/>
    <n v="120523073"/>
    <n v="45523073"/>
    <n v="75000000"/>
  </r>
  <r>
    <s v="Betty Thomas"/>
    <n v="88"/>
    <n v="219613391"/>
    <s v="Animation|Comedy|Family|Fantasy|Music"/>
    <x v="3921"/>
    <s v="http://www.imdb.com/title/tt1231580/?ref_=fn_tt_tt_1"/>
    <s v="English"/>
    <s v="USA"/>
    <n v="75000000"/>
    <n v="2009"/>
    <n v="4.5"/>
    <s v="Animation"/>
    <s v="Comedy"/>
    <s v="Family"/>
    <s v="Fantasy"/>
    <n v="0.50479878719512317"/>
    <n v="219613391"/>
    <n v="144613391"/>
    <n v="75000000"/>
  </r>
  <r>
    <s v="Randall Wallace"/>
    <n v="124"/>
    <n v="78120196"/>
    <s v="Action|Drama|History|War"/>
    <x v="3922"/>
    <s v="http://www.imdb.com/title/tt0277434/?ref_=fn_tt_tt_1"/>
    <s v="English"/>
    <s v="USA"/>
    <n v="75000000"/>
    <n v="2002"/>
    <n v="7.1"/>
    <s v="Action"/>
    <s v="Drama"/>
    <s v="History"/>
    <s v="War"/>
    <n v="0.50704650146443575"/>
    <n v="78120196"/>
    <n v="3120196"/>
    <n v="75000000"/>
  </r>
  <r>
    <s v="Adam Shankman"/>
    <n v="136"/>
    <n v="38509342"/>
    <s v="Comedy|Drama|Musical|Romance"/>
    <x v="3923"/>
    <s v="http://www.imdb.com/title/tt1336608/?ref_=fn_tt_tt_1"/>
    <s v="English"/>
    <s v="USA"/>
    <n v="75000000"/>
    <n v="2012"/>
    <n v="5.9"/>
    <s v="Comedy"/>
    <s v="Drama"/>
    <s v="Musical"/>
    <s v="Romance"/>
    <n v="0.50660714899694803"/>
    <n v="38509342"/>
    <n v="-36490658"/>
    <n v="75000000"/>
  </r>
  <r>
    <s v="Jean-Pierre Jeunet"/>
    <n v="116"/>
    <n v="47748610"/>
    <s v="Action|Horror|Sci-Fi"/>
    <x v="3924"/>
    <s v="http://www.imdb.com/title/tt0118583/?ref_=fn_tt_tt_1"/>
    <s v="English"/>
    <s v="USA"/>
    <n v="75000000"/>
    <n v="1997"/>
    <n v="6.3"/>
    <s v="Action"/>
    <s v="Horror"/>
    <s v="Sci-Fi"/>
    <m/>
    <n v="0.50569971125562208"/>
    <n v="47748610"/>
    <n v="-27251390"/>
    <n v="75000000"/>
  </r>
  <r>
    <s v="John Singleton"/>
    <n v="107"/>
    <n v="127083765"/>
    <s v="Action|Crime|Thriller"/>
    <x v="3925"/>
    <s v="http://www.imdb.com/title/tt0322259/?ref_=fn_tt_tt_1"/>
    <s v="English"/>
    <s v="USA"/>
    <n v="76000000"/>
    <n v="2003"/>
    <n v="5.9"/>
    <s v="Action"/>
    <s v="Crime"/>
    <s v="Thriller"/>
    <m/>
    <n v="0.50488292150881375"/>
    <n v="127083765"/>
    <n v="51083765"/>
    <n v="76000000"/>
  </r>
  <r>
    <s v="Des McAnuff"/>
    <n v="92"/>
    <n v="26000610"/>
    <s v="Adventure|Animation|Comedy|Family|Fantasy"/>
    <x v="3926"/>
    <s v="http://www.imdb.com/title/tt0131704/?ref_=fn_tt_tt_1"/>
    <s v="English"/>
    <s v="USA"/>
    <n v="76000000"/>
    <n v="2000"/>
    <n v="4.0999999999999996"/>
    <s v="Adventure"/>
    <s v="Animation"/>
    <s v="Comedy"/>
    <s v="Family"/>
    <n v="0.50517231034588317"/>
    <n v="26000610"/>
    <n v="-49999390"/>
    <n v="76000000"/>
  </r>
  <r>
    <s v="Pierre Coffin"/>
    <n v="98"/>
    <n v="368049635"/>
    <s v="Animation|Comedy|Family|Sci-Fi"/>
    <x v="3927"/>
    <s v="http://www.imdb.com/title/tt1690953/?ref_=fn_tt_tt_1"/>
    <s v="English"/>
    <s v="USA"/>
    <n v="76000000"/>
    <n v="2013"/>
    <n v="7.5"/>
    <s v="Animation"/>
    <s v="Comedy"/>
    <s v="Family"/>
    <s v="Sci-Fi"/>
    <n v="0.50414862758424028"/>
    <n v="368049635"/>
    <n v="292049635"/>
    <n v="76000000"/>
  </r>
  <r>
    <s v="Alfonso CuarÃ³n"/>
    <n v="109"/>
    <n v="35286428"/>
    <s v="Drama|Sci-Fi|Thriller"/>
    <x v="3928"/>
    <s v="http://www.imdb.com/title/tt0206634/?ref_=fn_tt_tt_1"/>
    <s v="English"/>
    <s v="USA"/>
    <n v="76000000"/>
    <n v="2006"/>
    <n v="7.9"/>
    <s v="Drama"/>
    <s v="Sci-Fi"/>
    <s v="Thriller"/>
    <m/>
    <n v="0.5109897653945783"/>
    <n v="35286428"/>
    <n v="-40713572"/>
    <n v="76000000"/>
  </r>
  <r>
    <s v="Jean-Pierre Jeunet"/>
    <n v="122"/>
    <n v="33201661"/>
    <s v="Comedy|Romance"/>
    <x v="3929"/>
    <s v="http://www.imdb.com/title/tt0211915/?ref_=fn_tt_tt_1"/>
    <s v="French"/>
    <s v="France"/>
    <n v="77000000"/>
    <n v="2001"/>
    <n v="8.4"/>
    <s v="Comedy"/>
    <s v="Romance"/>
    <m/>
    <m/>
    <n v="0.51005490585735669"/>
    <n v="33201661"/>
    <n v="-43798339"/>
    <n v="77000000"/>
  </r>
  <r>
    <s v="FrÃ©dÃ©ric Forestier"/>
    <n v="116"/>
    <m/>
    <s v="Adventure|Comedy|Family|Fantasy"/>
    <x v="3930"/>
    <s v="http://www.imdb.com/title/tt0463872/?ref_=fn_tt_tt_1"/>
    <s v="French"/>
    <s v="France"/>
    <n v="78000000"/>
    <n v="2008"/>
    <n v="5.0999999999999996"/>
    <s v="Adventure"/>
    <s v="Comedy"/>
    <s v="Family"/>
    <s v="Fantasy"/>
    <n v="0.50911195011055443"/>
    <n v="25035665"/>
    <n v="-52964335"/>
    <n v="78000000"/>
  </r>
  <r>
    <s v="Gary Ross"/>
    <n v="142"/>
    <n v="407999255"/>
    <s v="Adventure|Drama|Sci-Fi|Thriller"/>
    <x v="3931"/>
    <s v="http://www.imdb.com/title/tt1392170/?ref_=fn_tt_tt_1"/>
    <s v="English"/>
    <s v="USA"/>
    <n v="78000000"/>
    <n v="2012"/>
    <n v="7.3"/>
    <s v="Adventure"/>
    <s v="Drama"/>
    <s v="Sci-Fi"/>
    <s v="Thriller"/>
    <n v="0.50911195011055443"/>
    <n v="407999255"/>
    <n v="329999255"/>
    <n v="78000000"/>
  </r>
  <r>
    <s v="Cody Cameron"/>
    <n v="95"/>
    <n v="119793567"/>
    <s v="Animation|Comedy|Family|Fantasy|Sci-Fi"/>
    <x v="3932"/>
    <s v="http://www.imdb.com/title/tt1985966/?ref_=fn_tt_tt_1"/>
    <s v="English"/>
    <s v="USA"/>
    <n v="78000000"/>
    <n v="2013"/>
    <n v="6.5"/>
    <s v="Animation"/>
    <s v="Comedy"/>
    <s v="Family"/>
    <s v="Fantasy"/>
    <n v="0.51742030912198189"/>
    <n v="119793567"/>
    <n v="41793567"/>
    <n v="78000000"/>
  </r>
  <r>
    <s v="Brett Ratner"/>
    <n v="124"/>
    <n v="92930005"/>
    <s v="Crime|Drama|Thriller"/>
    <x v="3933"/>
    <s v="http://www.imdb.com/title/tt0289765/?ref_=fn_tt_tt_1"/>
    <s v="English"/>
    <s v="Germany"/>
    <n v="78000000"/>
    <n v="2002"/>
    <n v="7.2"/>
    <s v="Crime"/>
    <s v="Drama"/>
    <s v="Thriller"/>
    <m/>
    <n v="0.51758477135179703"/>
    <n v="92930005"/>
    <n v="14930005"/>
    <n v="78000000"/>
  </r>
  <r>
    <s v="Stephen Norrington"/>
    <n v="110"/>
    <n v="66462600"/>
    <s v="Action|Adventure|Fantasy|Sci-Fi"/>
    <x v="3934"/>
    <s v="http://www.imdb.com/title/tt0311429/?ref_=fn_tt_tt_1"/>
    <s v="English"/>
    <s v="USA"/>
    <n v="78000000"/>
    <n v="2003"/>
    <n v="5.8"/>
    <s v="Action"/>
    <s v="Adventure"/>
    <s v="Fantasy"/>
    <s v="Sci-Fi"/>
    <n v="0.51734462523575431"/>
    <n v="66462600"/>
    <n v="-11537400"/>
    <n v="78000000"/>
  </r>
  <r>
    <s v="Anthony Minghella"/>
    <n v="154"/>
    <n v="95632614"/>
    <s v="Adventure|Drama|History|Romance|War"/>
    <x v="3935"/>
    <s v="http://www.imdb.com/title/tt0159365/?ref_=fn_tt_tt_1"/>
    <s v="English"/>
    <s v="USA"/>
    <n v="79000000"/>
    <n v="2003"/>
    <n v="7.2"/>
    <s v="Adventure"/>
    <s v="Drama"/>
    <s v="History"/>
    <s v="Romance"/>
    <n v="0.51676249798177887"/>
    <n v="95632614"/>
    <n v="16632614"/>
    <n v="79000000"/>
  </r>
  <r>
    <s v="Brad Peyton"/>
    <n v="94"/>
    <n v="103812241"/>
    <s v="Action|Adventure|Comedy|Family|Fantasy|Sci-Fi"/>
    <x v="3936"/>
    <s v="http://www.imdb.com/title/tt1397514/?ref_=fn_tt_tt_1"/>
    <s v="English"/>
    <s v="USA"/>
    <n v="79000000"/>
    <n v="2012"/>
    <n v="5.8"/>
    <s v="Action"/>
    <s v="Adventure"/>
    <s v="Comedy"/>
    <s v="Family"/>
    <n v="0.51655243390455263"/>
    <n v="103812241"/>
    <n v="24812241"/>
    <n v="79000000"/>
  </r>
  <r>
    <s v="Dennis Dugan"/>
    <n v="91"/>
    <n v="74158157"/>
    <s v="Comedy"/>
    <x v="3937"/>
    <s v="http://www.imdb.com/title/tt0810913/?ref_=fn_tt_tt_1"/>
    <s v="English"/>
    <s v="USA"/>
    <n v="79000000"/>
    <n v="2011"/>
    <n v="3.4"/>
    <s v="Comedy"/>
    <m/>
    <m/>
    <m/>
    <n v="0.51645832664923141"/>
    <n v="74158157"/>
    <n v="-4841843"/>
    <n v="79000000"/>
  </r>
  <r>
    <s v="Zack Snyder"/>
    <n v="101"/>
    <n v="55673333"/>
    <s v="Action|Adventure|Animation|Family|Fantasy"/>
    <x v="3938"/>
    <s v="http://www.imdb.com/title/tt1219342/?ref_=fn_tt_tt_1"/>
    <s v="English"/>
    <s v="USA"/>
    <n v="80000000"/>
    <n v="2010"/>
    <n v="7"/>
    <s v="Action"/>
    <s v="Adventure"/>
    <s v="Animation"/>
    <s v="Family"/>
    <n v="0.51596586798064614"/>
    <n v="55673333"/>
    <n v="-24326667"/>
    <n v="80000000"/>
  </r>
  <r>
    <s v="Sydney Pollack"/>
    <n v="128"/>
    <n v="72515360"/>
    <s v="Crime|Mystery|Thriller"/>
    <x v="3939"/>
    <s v="http://www.imdb.com/title/tt0373926/?ref_=fn_tt_tt_1"/>
    <s v="Aboriginal"/>
    <s v="UK"/>
    <n v="80000000"/>
    <n v="2005"/>
    <n v="6.4"/>
    <s v="Crime"/>
    <s v="Mystery"/>
    <s v="Thriller"/>
    <m/>
    <n v="0.5152710986854474"/>
    <n v="72515360"/>
    <n v="-7484640"/>
    <n v="80000000"/>
  </r>
  <r>
    <s v="Sylvester Stallone"/>
    <n v="113"/>
    <n v="102981571"/>
    <s v="Action|Adventure|Thriller"/>
    <x v="3940"/>
    <s v="http://www.imdb.com/title/tt1320253/?ref_=fn_tt_tt_1"/>
    <s v="English"/>
    <s v="USA"/>
    <n v="80000000"/>
    <n v="2010"/>
    <n v="6.5"/>
    <s v="Action"/>
    <s v="Adventure"/>
    <s v="Thriller"/>
    <m/>
    <n v="0.51475658267544189"/>
    <n v="102981571"/>
    <n v="22981571"/>
    <n v="80000000"/>
  </r>
  <r>
    <s v="Brian De Palma"/>
    <n v="110"/>
    <n v="180965237"/>
    <s v="Action|Adventure|Thriller"/>
    <x v="3941"/>
    <s v="http://www.imdb.com/title/tt0117060/?ref_=fn_tt_tt_1"/>
    <s v="English"/>
    <s v="USA"/>
    <n v="80000000"/>
    <n v="1996"/>
    <n v="7.1"/>
    <s v="Action"/>
    <s v="Adventure"/>
    <s v="Thriller"/>
    <m/>
    <n v="0.51463695330730785"/>
    <n v="180965237"/>
    <n v="100965237"/>
    <n v="80000000"/>
  </r>
  <r>
    <s v="Todd Phillips"/>
    <n v="102"/>
    <n v="254455986"/>
    <s v="Comedy"/>
    <x v="3942"/>
    <s v="http://www.imdb.com/title/tt1411697/?ref_=fn_tt_tt_1"/>
    <s v="English"/>
    <s v="USA"/>
    <n v="80000000"/>
    <n v="2011"/>
    <n v="6.5"/>
    <s v="Comedy"/>
    <m/>
    <m/>
    <m/>
    <n v="0.51590320438429627"/>
    <n v="254455986"/>
    <n v="174455986"/>
    <n v="80000000"/>
  </r>
  <r>
    <s v="Tim Burton"/>
    <n v="126"/>
    <n v="162831698"/>
    <s v="Action"/>
    <x v="3943"/>
    <s v="http://www.imdb.com/title/tt0103776/?ref_=fn_tt_tt_1"/>
    <s v="English"/>
    <s v="USA"/>
    <n v="80000000"/>
    <n v="1992"/>
    <n v="7"/>
    <s v="Action"/>
    <m/>
    <m/>
    <m/>
    <n v="0.51897179928317039"/>
    <n v="162831698"/>
    <n v="82831698"/>
    <n v="80000000"/>
  </r>
  <r>
    <s v="Tim Johnson"/>
    <n v="83"/>
    <n v="155019340"/>
    <s v="Adventure|Animation|Comedy|Family"/>
    <x v="3944"/>
    <s v="http://www.imdb.com/title/tt0327084/?ref_=fn_tt_tt_1"/>
    <s v="English"/>
    <s v="USA"/>
    <n v="80000000"/>
    <n v="2006"/>
    <n v="6.8"/>
    <s v="Adventure"/>
    <s v="Animation"/>
    <s v="Comedy"/>
    <s v="Family"/>
    <n v="0.51988817162116618"/>
    <n v="155019340"/>
    <n v="75019340"/>
    <n v="80000000"/>
  </r>
  <r>
    <s v="Dean DeBlois"/>
    <n v="85"/>
    <n v="145771527"/>
    <s v="Adventure|Animation|Comedy|Drama|Family|Fantasy|Sci-Fi"/>
    <x v="3945"/>
    <s v="http://www.imdb.com/title/tt0275847/?ref_=fn_tt_tt_1"/>
    <s v="English"/>
    <s v="USA"/>
    <n v="80000000"/>
    <n v="2002"/>
    <n v="7.2"/>
    <s v="Adventure"/>
    <s v="Animation"/>
    <s v="Comedy"/>
    <s v="Drama"/>
    <n v="0.52065846761455259"/>
    <n v="145771527"/>
    <n v="65771527"/>
    <n v="80000000"/>
  </r>
  <r>
    <s v="Dennis Dugan"/>
    <n v="101"/>
    <n v="133668525"/>
    <s v="Comedy"/>
    <x v="3946"/>
    <s v="http://www.imdb.com/title/tt2191701/?ref_=fn_tt_tt_1"/>
    <s v="English"/>
    <s v="USA"/>
    <n v="80000000"/>
    <n v="2013"/>
    <n v="5.4"/>
    <s v="Comedy"/>
    <m/>
    <m/>
    <m/>
    <n v="0.52126020210300372"/>
    <n v="133668525"/>
    <n v="53668525"/>
    <n v="80000000"/>
  </r>
  <r>
    <s v="Peter Segal"/>
    <n v="110"/>
    <n v="130313314"/>
    <s v="Action|Adventure|Comedy"/>
    <x v="3947"/>
    <s v="http://www.imdb.com/title/tt0425061/?ref_=fn_tt_tt_1"/>
    <s v="English"/>
    <s v="USA"/>
    <n v="80000000"/>
    <n v="2008"/>
    <n v="6.5"/>
    <s v="Action"/>
    <s v="Adventure"/>
    <s v="Comedy"/>
    <m/>
    <n v="0.52164935146757441"/>
    <n v="130313314"/>
    <n v="50313314"/>
    <n v="80000000"/>
  </r>
  <r>
    <s v="Nancy Meyers"/>
    <n v="128"/>
    <n v="124590960"/>
    <s v="Comedy|Drama|Romance"/>
    <x v="3948"/>
    <s v="http://www.imdb.com/title/tt0337741/?ref_=fn_tt_tt_1"/>
    <s v="English"/>
    <s v="USA"/>
    <n v="80000000"/>
    <n v="2003"/>
    <n v="6.7"/>
    <s v="Comedy"/>
    <s v="Drama"/>
    <s v="Romance"/>
    <m/>
    <n v="0.52198336118205413"/>
    <n v="124590960"/>
    <n v="44590960"/>
    <n v="80000000"/>
  </r>
  <r>
    <s v="Martin Scorsese"/>
    <n v="138"/>
    <n v="127968405"/>
    <s v="Mystery|Thriller"/>
    <x v="3949"/>
    <s v="http://www.imdb.com/title/tt1130884/?ref_=fn_tt_tt_1"/>
    <s v="English"/>
    <s v="USA"/>
    <n v="80000000"/>
    <n v="2010"/>
    <n v="8.1"/>
    <s v="Mystery"/>
    <s v="Thriller"/>
    <m/>
    <m/>
    <n v="0.52222296346057895"/>
    <n v="127968405"/>
    <n v="47968405"/>
    <n v="80000000"/>
  </r>
  <r>
    <s v="Seth Gordon"/>
    <n v="88"/>
    <n v="120136047"/>
    <s v="Comedy|Drama|Romance"/>
    <x v="3950"/>
    <s v="http://www.imdb.com/title/tt0369436/?ref_=fn_tt_tt_1"/>
    <s v="English"/>
    <s v="Germany"/>
    <n v="80000000"/>
    <n v="2008"/>
    <n v="5.6"/>
    <s v="Comedy"/>
    <s v="Drama"/>
    <s v="Romance"/>
    <m/>
    <n v="0.52252155978373249"/>
    <n v="120136047"/>
    <n v="40136047"/>
    <n v="80000000"/>
  </r>
  <r>
    <s v="John Woo"/>
    <n v="138"/>
    <n v="112225777"/>
    <s v="Action|Crime|Sci-Fi|Thriller"/>
    <x v="3951"/>
    <s v="http://www.imdb.com/title/tt0119094/?ref_=fn_tt_tt_1"/>
    <s v="English"/>
    <s v="USA"/>
    <n v="80000000"/>
    <n v="1997"/>
    <n v="7.3"/>
    <s v="Action"/>
    <s v="Crime"/>
    <s v="Sci-Fi"/>
    <s v="Thriller"/>
    <n v="0.52269131907843891"/>
    <n v="112225777"/>
    <n v="32225777"/>
    <n v="80000000"/>
  </r>
  <r>
    <s v="Adam Shankman"/>
    <n v="99"/>
    <n v="109993847"/>
    <s v="Comedy|Family|Fantasy|Romance"/>
    <x v="3952"/>
    <s v="http://www.imdb.com/title/tt0960731/?ref_=fn_tt_tt_1"/>
    <s v="English"/>
    <s v="USA"/>
    <n v="80000000"/>
    <n v="2008"/>
    <n v="6.1"/>
    <s v="Comedy"/>
    <s v="Family"/>
    <s v="Fantasy"/>
    <s v="Romance"/>
    <n v="0.52273517061835406"/>
    <n v="109993847"/>
    <n v="29993847"/>
    <n v="80000000"/>
  </r>
  <r>
    <s v="Sam Mendes"/>
    <n v="117"/>
    <n v="104054514"/>
    <s v="Crime|Drama|Thriller"/>
    <x v="3953"/>
    <s v="http://www.imdb.com/title/tt0257044/?ref_=fn_tt_tt_1"/>
    <s v="English"/>
    <s v="USA"/>
    <n v="80000000"/>
    <n v="2002"/>
    <n v="7.7"/>
    <s v="Crime"/>
    <s v="Drama"/>
    <s v="Thriller"/>
    <m/>
    <n v="0.52274466470031333"/>
    <n v="104054514"/>
    <n v="24054514"/>
    <n v="80000000"/>
  </r>
  <r>
    <s v="Dennis Dugan"/>
    <n v="117"/>
    <n v="103028109"/>
    <s v="Comedy|Romance"/>
    <x v="3954"/>
    <s v="http://www.imdb.com/title/tt1564367/?ref_=fn_tt_tt_1"/>
    <s v="English"/>
    <s v="USA"/>
    <n v="80000000"/>
    <n v="2011"/>
    <n v="6.4"/>
    <s v="Comedy"/>
    <s v="Romance"/>
    <m/>
    <m/>
    <n v="0.52266311527247344"/>
    <n v="103028109"/>
    <n v="23028109"/>
    <n v="80000000"/>
  </r>
  <r>
    <s v="D.J. Caruso"/>
    <n v="118"/>
    <n v="101111837"/>
    <s v="Action|Mystery|Thriller"/>
    <x v="3955"/>
    <s v="http://www.imdb.com/title/tt1059786/?ref_=fn_tt_tt_1"/>
    <s v="English"/>
    <s v="USA"/>
    <n v="80000000"/>
    <n v="2008"/>
    <n v="6.6"/>
    <s v="Action"/>
    <s v="Mystery"/>
    <s v="Thriller"/>
    <m/>
    <n v="0.52256589682457"/>
    <n v="101111837"/>
    <n v="21111837"/>
    <n v="80000000"/>
  </r>
  <r>
    <s v="Albert Hughes"/>
    <n v="118"/>
    <n v="94822707"/>
    <s v="Action|Adventure|Drama|Thriller"/>
    <x v="3956"/>
    <s v="http://www.imdb.com/title/tt1037705/?ref_=fn_tt_tt_1"/>
    <s v="English"/>
    <s v="USA"/>
    <n v="80000000"/>
    <n v="2010"/>
    <n v="6.9"/>
    <s v="Action"/>
    <s v="Adventure"/>
    <s v="Drama"/>
    <s v="Thriller"/>
    <n v="0.52243955824009947"/>
    <n v="94822707"/>
    <n v="14822707"/>
    <n v="80000000"/>
  </r>
  <r>
    <s v="Les Mayfield"/>
    <n v="90"/>
    <n v="92969824"/>
    <s v="Comedy|Family|Sci-Fi"/>
    <x v="3957"/>
    <s v="http://www.imdb.com/title/tt0119137/?ref_=fn_tt_tt_1"/>
    <s v="English"/>
    <s v="USA"/>
    <n v="80000000"/>
    <n v="1997"/>
    <n v="5.2"/>
    <s v="Comedy"/>
    <s v="Family"/>
    <s v="Sci-Fi"/>
    <m/>
    <n v="0.52221985438430463"/>
    <n v="92969824"/>
    <n v="12969824"/>
    <n v="80000000"/>
  </r>
  <r>
    <s v="Jan de Bont"/>
    <n v="113"/>
    <n v="91188905"/>
    <s v="Fantasy|Horror|Mystery|Thriller"/>
    <x v="3958"/>
    <s v="http://www.imdb.com/title/tt0171363/?ref_=fn_tt_tt_1"/>
    <s v="English"/>
    <s v="USA"/>
    <n v="80000000"/>
    <n v="1999"/>
    <n v="4.9000000000000004"/>
    <s v="Fantasy"/>
    <s v="Horror"/>
    <s v="Mystery"/>
    <s v="Thriller"/>
    <n v="0.52197224235973105"/>
    <n v="91188905"/>
    <n v="11188905"/>
    <n v="80000000"/>
  </r>
  <r>
    <s v="Joe Pytka"/>
    <n v="88"/>
    <n v="90443603"/>
    <s v="Adventure|Animation|Comedy|Family|Fantasy|Sci-Fi|Sport"/>
    <x v="3959"/>
    <s v="http://www.imdb.com/title/tt0117705/?ref_=fn_tt_tt_1"/>
    <s v="English"/>
    <s v="USA"/>
    <n v="80000000"/>
    <n v="1996"/>
    <n v="6.3"/>
    <s v="Adventure"/>
    <s v="Animation"/>
    <s v="Comedy"/>
    <s v="Family"/>
    <n v="0.52169774453944984"/>
    <n v="90443603"/>
    <n v="10443603"/>
    <n v="80000000"/>
  </r>
  <r>
    <s v="Scott Derrickson"/>
    <n v="104"/>
    <n v="79363785"/>
    <s v="Drama|Sci-Fi|Thriller"/>
    <x v="3960"/>
    <s v="http://www.imdb.com/title/tt0970416/?ref_=fn_tt_tt_1"/>
    <s v="English"/>
    <s v="USA"/>
    <n v="80000000"/>
    <n v="2008"/>
    <n v="5.5"/>
    <s v="Drama"/>
    <s v="Sci-Fi"/>
    <s v="Thriller"/>
    <m/>
    <n v="0.52141108429887351"/>
    <n v="79363785"/>
    <n v="-636215"/>
    <n v="80000000"/>
  </r>
  <r>
    <s v="Eric Brevig"/>
    <n v="80"/>
    <n v="100169068"/>
    <s v="Adventure|Animation|Comedy|Family"/>
    <x v="3961"/>
    <s v="http://www.imdb.com/title/tt1302067/?ref_=fn_tt_tt_1"/>
    <s v="English"/>
    <s v="USA"/>
    <n v="80000000"/>
    <n v="2010"/>
    <n v="4.5999999999999996"/>
    <s v="Adventure"/>
    <s v="Animation"/>
    <s v="Comedy"/>
    <s v="Family"/>
    <n v="0.5209693354018673"/>
    <n v="100169068"/>
    <n v="20169068"/>
    <n v="80000000"/>
  </r>
  <r>
    <s v="Kelly Asbury"/>
    <n v="83"/>
    <n v="73215310"/>
    <s v="Adventure|Animation|Family|Western"/>
    <x v="3962"/>
    <s v="http://www.imdb.com/title/tt0166813/?ref_=fn_tt_tt_1"/>
    <s v="English"/>
    <s v="USA"/>
    <n v="80000000"/>
    <n v="2002"/>
    <n v="7"/>
    <s v="Adventure"/>
    <s v="Animation"/>
    <s v="Family"/>
    <s v="Western"/>
    <n v="0.52082299239004048"/>
    <n v="73215310"/>
    <n v="-6784690"/>
    <n v="80000000"/>
  </r>
  <r>
    <s v="Frank Coraci"/>
    <n v="102"/>
    <n v="80360866"/>
    <s v="Comedy|Family|Romance"/>
    <x v="3963"/>
    <s v="http://www.imdb.com/title/tt1222817/?ref_=fn_tt_tt_1"/>
    <s v="English"/>
    <s v="USA"/>
    <n v="80000000"/>
    <n v="2011"/>
    <n v="5.2"/>
    <s v="Comedy"/>
    <s v="Family"/>
    <s v="Romance"/>
    <m/>
    <n v="0.5202954902559499"/>
    <n v="80360866"/>
    <n v="360866"/>
    <n v="80000000"/>
  </r>
  <r>
    <s v="Stephen Hopkins"/>
    <n v="130"/>
    <n v="69102910"/>
    <s v="Action|Adventure|Family|Sci-Fi|Thriller"/>
    <x v="3964"/>
    <s v="http://www.imdb.com/title/tt0120738/?ref_=fn_tt_tt_1"/>
    <s v="English"/>
    <s v="USA"/>
    <n v="80000000"/>
    <n v="1998"/>
    <n v="5.0999999999999996"/>
    <s v="Action"/>
    <s v="Adventure"/>
    <s v="Family"/>
    <s v="Sci-Fi"/>
    <n v="0.51985955233159042"/>
    <n v="69102910"/>
    <n v="-10897090"/>
    <n v="80000000"/>
  </r>
  <r>
    <s v="Jonathan Demme"/>
    <n v="129"/>
    <n v="65948711"/>
    <s v="Drama|Mystery|Sci-Fi|Thriller"/>
    <x v="3965"/>
    <s v="http://www.imdb.com/title/tt0368008/?ref_=fn_tt_tt_1"/>
    <s v="English"/>
    <s v="USA"/>
    <n v="80000000"/>
    <n v="2004"/>
    <n v="6.6"/>
    <s v="Drama"/>
    <s v="Mystery"/>
    <s v="Sci-Fi"/>
    <s v="Thriller"/>
    <n v="0.51927232885930863"/>
    <n v="65948711"/>
    <n v="-14051289"/>
    <n v="80000000"/>
  </r>
  <r>
    <s v="Genndy Tartakovsky"/>
    <n v="89"/>
    <n v="169692572"/>
    <s v="Animation|Comedy|Family|Fantasy"/>
    <x v="3966"/>
    <s v="http://www.imdb.com/title/tt2510894/?ref_=fn_tt_tt_1"/>
    <s v="English"/>
    <s v="USA"/>
    <n v="80000000"/>
    <n v="2015"/>
    <n v="6.7"/>
    <s v="Animation"/>
    <s v="Comedy"/>
    <s v="Family"/>
    <s v="Fantasy"/>
    <n v="0.51864118829666772"/>
    <n v="169692572"/>
    <n v="89692572"/>
    <n v="80000000"/>
  </r>
  <r>
    <s v="James Algar"/>
    <n v="74"/>
    <n v="60507228"/>
    <s v="Animation|Family|Fantasy|Music"/>
    <x v="3967"/>
    <s v="http://www.imdb.com/title/tt0120910/?ref_=fn_tt_tt_1"/>
    <s v="English"/>
    <s v="USA"/>
    <n v="80000000"/>
    <n v="1999"/>
    <n v="7.3"/>
    <s v="Animation"/>
    <s v="Family"/>
    <s v="Fantasy"/>
    <s v="Music"/>
    <n v="0.51977642579547767"/>
    <n v="60507228"/>
    <n v="-19492772"/>
    <n v="80000000"/>
  </r>
  <r>
    <s v="Simon Wells"/>
    <n v="96"/>
    <n v="56684819"/>
    <s v="Action|Adventure|Sci-Fi"/>
    <x v="3968"/>
    <s v="http://www.imdb.com/title/tt0268695/?ref_=fn_tt_tt_1"/>
    <s v="English"/>
    <s v="USA"/>
    <n v="80000000"/>
    <n v="2002"/>
    <n v="5.9"/>
    <s v="Action"/>
    <s v="Adventure"/>
    <s v="Sci-Fi"/>
    <m/>
    <n v="0.51907496240411299"/>
    <n v="56684819"/>
    <n v="-23315181"/>
    <n v="80000000"/>
  </r>
  <r>
    <s v="Dominic Sena"/>
    <n v="99"/>
    <n v="69772969"/>
    <s v="Action|Crime|Thriller"/>
    <x v="3969"/>
    <s v="http://www.imdb.com/title/tt0244244/?ref_=fn_tt_tt_1"/>
    <s v="English"/>
    <s v="USA"/>
    <n v="80000000"/>
    <n v="2001"/>
    <n v="6.5"/>
    <s v="Action"/>
    <s v="Crime"/>
    <s v="Thriller"/>
    <m/>
    <n v="0.51832236046191649"/>
    <n v="69772969"/>
    <n v="-10227031"/>
    <n v="80000000"/>
  </r>
  <r>
    <s v="Steven Brill"/>
    <n v="90"/>
    <n v="39442871"/>
    <s v="Comedy|Fantasy"/>
    <x v="3970"/>
    <s v="http://www.imdb.com/title/tt0185431/?ref_=fn_tt_tt_1"/>
    <s v="English"/>
    <s v="USA"/>
    <n v="80000000"/>
    <n v="2000"/>
    <n v="5.3"/>
    <s v="Comedy"/>
    <s v="Fantasy"/>
    <m/>
    <m/>
    <n v="0.51772731877276479"/>
    <n v="39442871"/>
    <n v="-40557129"/>
    <n v="80000000"/>
  </r>
  <r>
    <s v="Jonathan Mostow"/>
    <n v="89"/>
    <n v="38542418"/>
    <s v="Action|Sci-Fi|Thriller"/>
    <x v="3971"/>
    <s v="http://www.imdb.com/title/tt0986263/?ref_=fn_tt_tt_1"/>
    <s v="English"/>
    <s v="USA"/>
    <n v="80000000"/>
    <n v="2009"/>
    <n v="6.3"/>
    <s v="Action"/>
    <s v="Sci-Fi"/>
    <s v="Thriller"/>
    <m/>
    <n v="0.51677061599790497"/>
    <n v="38542418"/>
    <n v="-41457582"/>
    <n v="80000000"/>
  </r>
  <r>
    <s v="Roger Donaldson"/>
    <n v="145"/>
    <n v="34566746"/>
    <s v="Drama|History|Thriller"/>
    <x v="3972"/>
    <s v="http://www.imdb.com/title/tt0146309/?ref_=fn_tt_tt_1"/>
    <s v="English"/>
    <s v="USA"/>
    <n v="80000000"/>
    <n v="2000"/>
    <n v="7.3"/>
    <s v="Drama"/>
    <s v="History"/>
    <s v="Thriller"/>
    <m/>
    <n v="0.51579644328939844"/>
    <n v="34566746"/>
    <n v="-45433254"/>
    <n v="80000000"/>
  </r>
  <r>
    <s v="Rob Cohen"/>
    <n v="114"/>
    <n v="32885565"/>
    <s v="Action|Adventure|Drama|Thriller"/>
    <x v="3973"/>
    <s v="http://www.imdb.com/title/tt0116040/?ref_=fn_tt_tt_1"/>
    <s v="English"/>
    <s v="USA"/>
    <n v="80000000"/>
    <n v="1996"/>
    <n v="5.8"/>
    <s v="Action"/>
    <s v="Adventure"/>
    <s v="Drama"/>
    <s v="Thriller"/>
    <n v="0.51477293841499938"/>
    <n v="32885565"/>
    <n v="-47114435"/>
    <n v="80000000"/>
  </r>
  <r>
    <s v="Barry Cook"/>
    <n v="87"/>
    <n v="36073232"/>
    <s v="Adventure|Animation|Family"/>
    <x v="3974"/>
    <s v="http://www.imdb.com/title/tt1762399/?ref_=fn_tt_tt_1"/>
    <s v="English"/>
    <s v="USA"/>
    <n v="80000000"/>
    <n v="2013"/>
    <n v="5.2"/>
    <s v="Adventure"/>
    <s v="Animation"/>
    <s v="Family"/>
    <m/>
    <n v="0.5137235035952793"/>
    <n v="36073232"/>
    <n v="-43926768"/>
    <n v="80000000"/>
  </r>
  <r>
    <s v="Joe Dante"/>
    <n v="91"/>
    <n v="20950820"/>
    <s v="Adventure|Animation|Comedy|Family|Fantasy|Sci-Fi"/>
    <x v="3975"/>
    <s v="http://www.imdb.com/title/tt0318155/?ref_=fn_tt_tt_1"/>
    <s v="English"/>
    <s v="Germany"/>
    <n v="80000000"/>
    <n v="2003"/>
    <n v="5.7"/>
    <s v="Adventure"/>
    <s v="Animation"/>
    <s v="Comedy"/>
    <s v="Family"/>
    <n v="0.51269764843547094"/>
    <n v="20950820"/>
    <n v="-59049180"/>
    <n v="80000000"/>
  </r>
  <r>
    <s v="Rob Marshall"/>
    <n v="118"/>
    <n v="19673424"/>
    <s v="Drama|Musical|Romance"/>
    <x v="3976"/>
    <s v="http://www.imdb.com/title/tt0875034/?ref_=fn_tt_tt_1"/>
    <s v="English"/>
    <s v="USA"/>
    <n v="80000000"/>
    <n v="2009"/>
    <n v="5.8"/>
    <s v="Drama"/>
    <s v="Musical"/>
    <s v="Romance"/>
    <m/>
    <n v="0.5115142865622001"/>
    <n v="19673424"/>
    <n v="-60326576"/>
    <n v="80000000"/>
  </r>
  <r>
    <s v="Richard Donner"/>
    <n v="116"/>
    <n v="19480739"/>
    <s v="Action|Adventure|Sci-Fi"/>
    <x v="3977"/>
    <s v="http://www.imdb.com/title/tt0300556/?ref_=fn_tt_tt_1"/>
    <s v="English"/>
    <s v="USA"/>
    <n v="80000000"/>
    <n v="2003"/>
    <n v="5.6"/>
    <s v="Action"/>
    <s v="Adventure"/>
    <s v="Sci-Fi"/>
    <m/>
    <n v="0.51030817043124621"/>
    <n v="19480739"/>
    <n v="-60519261"/>
    <n v="80000000"/>
  </r>
  <r>
    <s v="Kevin Costner"/>
    <n v="177"/>
    <n v="17593391"/>
    <s v="Action|Adventure|Drama|Sci-Fi"/>
    <x v="3978"/>
    <s v="http://www.imdb.com/title/tt0119925/?ref_=fn_tt_tt_1"/>
    <s v="English"/>
    <s v="USA"/>
    <n v="80000000"/>
    <n v="1997"/>
    <n v="6"/>
    <s v="Action"/>
    <s v="Adventure"/>
    <s v="Drama"/>
    <s v="Sci-Fi"/>
    <n v="0.50908892629690594"/>
    <n v="17593391"/>
    <n v="-62406609"/>
    <n v="80000000"/>
  </r>
  <r>
    <s v="George Miller"/>
    <n v="97"/>
    <n v="18318000"/>
    <s v="Adventure|Comedy|Drama|Family|Fantasy"/>
    <x v="3979"/>
    <s v="http://www.imdb.com/title/tt0120595/?ref_=fn_tt_tt_1"/>
    <s v="English"/>
    <s v="Australia"/>
    <n v="80000000"/>
    <n v="1998"/>
    <n v="5.8"/>
    <s v="Adventure"/>
    <s v="Comedy"/>
    <s v="Drama"/>
    <s v="Family"/>
    <n v="0.50784085336601681"/>
    <n v="18318000"/>
    <n v="-61682000"/>
    <n v="80000000"/>
  </r>
  <r>
    <s v="Paul W.S. Anderson"/>
    <n v="105"/>
    <n v="23219748"/>
    <s v="Action|Adventure|Drama|History|Romance"/>
    <x v="3980"/>
    <s v="http://www.imdb.com/title/tt1921064/?ref_=fn_tt_tt_1"/>
    <s v="English"/>
    <s v="Canada"/>
    <n v="80000000"/>
    <n v="2014"/>
    <n v="5.6"/>
    <s v="Action"/>
    <s v="Adventure"/>
    <s v="Drama"/>
    <s v="History"/>
    <n v="0.50658745631891167"/>
    <n v="23219748"/>
    <n v="-56780252"/>
    <n v="80000000"/>
  </r>
  <r>
    <s v="Oliver Hirschbiegel"/>
    <n v="99"/>
    <n v="15071514"/>
    <s v="Sci-Fi|Thriller"/>
    <x v="3981"/>
    <s v="http://www.imdb.com/title/tt0427392/?ref_=fn_tt_tt_1"/>
    <s v="English"/>
    <s v="USA"/>
    <n v="80000000"/>
    <n v="2007"/>
    <n v="5.9"/>
    <s v="Sci-Fi"/>
    <s v="Thriller"/>
    <m/>
    <m/>
    <n v="0.50536853800739112"/>
    <n v="15071514"/>
    <n v="-64928486"/>
    <n v="80000000"/>
  </r>
  <r>
    <s v="Carlos Saldanha"/>
    <n v="115"/>
    <n v="195329763"/>
    <s v="Action|Adventure|Animation|Comedy|Family|Fantasy"/>
    <x v="3982"/>
    <s v="http://www.imdb.com/title/tt0438097/?ref_=fn_tt_tt_1"/>
    <s v="English"/>
    <s v="USA"/>
    <n v="80000000"/>
    <n v="2006"/>
    <n v="6.9"/>
    <s v="Action"/>
    <s v="Adventure"/>
    <s v="Animation"/>
    <s v="Comedy"/>
    <n v="0.50406134067840125"/>
    <n v="195329763"/>
    <n v="115329763"/>
    <n v="80000000"/>
  </r>
  <r>
    <s v="Dennis Dugan"/>
    <n v="102"/>
    <n v="162001186"/>
    <s v="Comedy"/>
    <x v="3983"/>
    <s v="http://www.imdb.com/title/tt1375670/?ref_=fn_tt_tt_1"/>
    <s v="English"/>
    <s v="USA"/>
    <n v="80000000"/>
    <n v="2010"/>
    <n v="6"/>
    <s v="Comedy"/>
    <m/>
    <m/>
    <m/>
    <n v="0.50581064223035932"/>
    <n v="162001186"/>
    <n v="82001186"/>
    <n v="80000000"/>
  </r>
  <r>
    <s v="James L. Brooks"/>
    <n v="131"/>
    <n v="42044321"/>
    <s v="Comedy|Drama|Romance"/>
    <x v="3984"/>
    <s v="http://www.imdb.com/title/tt0371246/?ref_=fn_tt_tt_1"/>
    <s v="English"/>
    <s v="USA"/>
    <n v="80000000"/>
    <n v="2004"/>
    <n v="6.5"/>
    <s v="Comedy"/>
    <s v="Drama"/>
    <s v="Romance"/>
    <m/>
    <n v="0.50678768067175695"/>
    <n v="42044321"/>
    <n v="-37955679"/>
    <n v="80000000"/>
  </r>
  <r>
    <s v="Barry Levinson"/>
    <n v="123"/>
    <n v="41523271"/>
    <s v="Comedy|Crime|Drama|Romance"/>
    <x v="3985"/>
    <s v="http://www.imdb.com/title/tt0219965/?ref_=fn_tt_tt_1"/>
    <s v="English"/>
    <s v="USA"/>
    <n v="80000000"/>
    <n v="2001"/>
    <n v="6.6"/>
    <s v="Comedy"/>
    <s v="Crime"/>
    <s v="Drama"/>
    <s v="Romance"/>
    <n v="0.50574696844876033"/>
    <n v="41523271"/>
    <n v="-38476729"/>
    <n v="80000000"/>
  </r>
  <r>
    <s v="Ron Howard"/>
    <n v="139"/>
    <n v="136448821"/>
    <s v="Crime|Thriller"/>
    <x v="3986"/>
    <s v="http://www.imdb.com/title/tt0117438/?ref_=fn_tt_tt_1"/>
    <s v="English"/>
    <s v="USA"/>
    <n v="80000000"/>
    <n v="1996"/>
    <n v="6.6"/>
    <s v="Crime"/>
    <s v="Thriller"/>
    <m/>
    <m/>
    <n v="0.50469102106009245"/>
    <n v="136448821"/>
    <n v="56448821"/>
    <n v="80000000"/>
  </r>
  <r>
    <s v="Clark Johnson"/>
    <n v="117"/>
    <n v="116643346"/>
    <s v="Action|Adventure|Crime|Thriller"/>
    <x v="3987"/>
    <s v="http://www.imdb.com/title/tt0257076/?ref_=fn_tt_tt_1"/>
    <s v="English"/>
    <s v="USA"/>
    <n v="80000000"/>
    <n v="2003"/>
    <n v="6"/>
    <s v="Action"/>
    <s v="Adventure"/>
    <s v="Crime"/>
    <s v="Thriller"/>
    <n v="0.50513307694662402"/>
    <n v="116643346"/>
    <n v="36643346"/>
    <n v="80000000"/>
  </r>
  <r>
    <s v="Jay Roach"/>
    <n v="106"/>
    <n v="279167575"/>
    <s v="Comedy|Romance"/>
    <x v="3988"/>
    <s v="http://www.imdb.com/title/tt0290002/?ref_=fn_tt_tt_1"/>
    <s v="English"/>
    <s v="USA"/>
    <n v="80000000"/>
    <n v="2004"/>
    <n v="6.3"/>
    <s v="Comedy"/>
    <s v="Romance"/>
    <m/>
    <m/>
    <n v="0.50519766310456959"/>
    <n v="279167575"/>
    <n v="199167575"/>
    <n v="80000000"/>
  </r>
  <r>
    <s v="Martin Campbell"/>
    <n v="117"/>
    <n v="43290977"/>
    <s v="Crime|Drama|Mystery|Thriller"/>
    <x v="3989"/>
    <s v="http://www.imdb.com/title/tt1226273/?ref_=fn_tt_tt_1"/>
    <s v="English"/>
    <s v="UK"/>
    <n v="80000000"/>
    <n v="2010"/>
    <n v="6.6"/>
    <s v="Crime"/>
    <s v="Drama"/>
    <s v="Mystery"/>
    <s v="Thriller"/>
    <n v="0.5094359806576616"/>
    <n v="43290977"/>
    <n v="-36709023"/>
    <n v="80000000"/>
  </r>
  <r>
    <s v="John Dahl"/>
    <n v="132"/>
    <n v="10166502"/>
    <s v="Action|Drama|War"/>
    <x v="3990"/>
    <s v="http://www.imdb.com/title/tt0326905/?ref_=fn_tt_tt_1"/>
    <s v="Filipino"/>
    <s v="USA"/>
    <n v="80000000"/>
    <n v="2005"/>
    <n v="6.7"/>
    <s v="Action"/>
    <s v="Drama"/>
    <s v="War"/>
    <m/>
    <n v="0.50839318938285749"/>
    <n v="10166502"/>
    <n v="-69833498"/>
    <n v="80000000"/>
  </r>
  <r>
    <s v="Raja Gosnell"/>
    <n v="93"/>
    <n v="84185387"/>
    <s v="Adventure|Comedy|Family|Fantasy|Horror|Mystery"/>
    <x v="3991"/>
    <s v="http://www.imdb.com/title/tt0331632/?ref_=fn_tt_tt_1"/>
    <s v="English"/>
    <s v="USA"/>
    <n v="80000000"/>
    <n v="2004"/>
    <n v="4.9000000000000004"/>
    <s v="Adventure"/>
    <s v="Comedy"/>
    <s v="Family"/>
    <s v="Fantasy"/>
    <n v="0.50698927442220554"/>
    <n v="84185387"/>
    <n v="4185387"/>
    <n v="80000000"/>
  </r>
  <r>
    <s v="Tom Shadyac"/>
    <n v="101"/>
    <n v="242589580"/>
    <s v="Comedy|Drama"/>
    <x v="3992"/>
    <s v="http://www.imdb.com/title/tt0315327/?ref_=fn_tt_tt_1"/>
    <s v="English"/>
    <s v="USA"/>
    <n v="81000000"/>
    <n v="2003"/>
    <n v="6.7"/>
    <s v="Comedy"/>
    <s v="Drama"/>
    <m/>
    <m/>
    <n v="0.50649763704415673"/>
    <n v="242589580"/>
    <n v="161589580"/>
    <n v="81000000"/>
  </r>
  <r>
    <s v="Mark Osborne"/>
    <n v="108"/>
    <n v="1339152"/>
    <s v="Adventure|Animation|Drama|Family|Fantasy"/>
    <x v="3993"/>
    <s v="http://www.imdb.com/title/tt1754656/?ref_=fn_tt_tt_1"/>
    <s v="English"/>
    <s v="France"/>
    <n v="81200000"/>
    <n v="2015"/>
    <n v="7.8"/>
    <s v="Adventure"/>
    <s v="Animation"/>
    <s v="Drama"/>
    <s v="Family"/>
    <n v="0.50957443338784514"/>
    <n v="1339152"/>
    <n v="-79860848"/>
    <n v="81200000"/>
  </r>
  <r>
    <s v="Roger Spottiswoode"/>
    <n v="123"/>
    <n v="34543701"/>
    <s v="Action|Mystery|Sci-Fi|Thriller"/>
    <x v="3994"/>
    <s v="http://www.imdb.com/title/tt0216216/?ref_=fn_tt_tt_1"/>
    <s v="English"/>
    <s v="USA"/>
    <n v="82000000"/>
    <n v="2000"/>
    <n v="5.9"/>
    <s v="Action"/>
    <s v="Mystery"/>
    <s v="Sci-Fi"/>
    <s v="Thriller"/>
    <n v="0.50811613299336222"/>
    <n v="34543701"/>
    <n v="-47456299"/>
    <n v="82000000"/>
  </r>
  <r>
    <s v="Peter Segal"/>
    <n v="113"/>
    <n v="158115031"/>
    <s v="Comedy|Crime|Sport"/>
    <x v="3995"/>
    <s v="http://www.imdb.com/title/tt0398165/?ref_=fn_tt_tt_1"/>
    <s v="English"/>
    <s v="USA"/>
    <n v="82000000"/>
    <n v="2005"/>
    <n v="6.4"/>
    <s v="Comedy"/>
    <s v="Crime"/>
    <s v="Sport"/>
    <m/>
    <n v="0.50697788914554875"/>
    <n v="158115031"/>
    <n v="76115031"/>
    <n v="82000000"/>
  </r>
  <r>
    <s v="Zack Snyder"/>
    <n v="128"/>
    <n v="36381716"/>
    <s v="Action|Fantasy"/>
    <x v="3996"/>
    <s v="http://www.imdb.com/title/tt0978764/?ref_=fn_tt_tt_1"/>
    <s v="English"/>
    <s v="USA"/>
    <n v="82000000"/>
    <n v="2011"/>
    <n v="6.1"/>
    <s v="Action"/>
    <s v="Fantasy"/>
    <m/>
    <m/>
    <n v="0.50784830554070104"/>
    <n v="36381716"/>
    <n v="-45618284"/>
    <n v="82000000"/>
  </r>
  <r>
    <s v="Peter Hyams"/>
    <n v="121"/>
    <n v="66862068"/>
    <s v="Action|Fantasy|Horror|Mystery"/>
    <x v="3997"/>
    <s v="http://www.imdb.com/title/tt0146675/?ref_=fn_tt_tt_1"/>
    <s v="English"/>
    <s v="USA"/>
    <n v="83000000"/>
    <n v="1999"/>
    <n v="5.7"/>
    <s v="Action"/>
    <s v="Fantasy"/>
    <s v="Horror"/>
    <s v="Mystery"/>
    <n v="0.50671803430101625"/>
    <n v="66862068"/>
    <n v="-16137932"/>
    <n v="83000000"/>
  </r>
  <r>
    <s v="Lawrence Guterman"/>
    <n v="94"/>
    <n v="17010646"/>
    <s v="Comedy|Family|Fantasy"/>
    <x v="3998"/>
    <s v="http://www.imdb.com/title/tt0362165/?ref_=fn_tt_tt_1"/>
    <s v="English"/>
    <s v="USA"/>
    <n v="84000000"/>
    <n v="2005"/>
    <n v="2.2000000000000002"/>
    <s v="Comedy"/>
    <s v="Family"/>
    <s v="Fantasy"/>
    <m/>
    <n v="0.50596604958940317"/>
    <n v="17010646"/>
    <n v="-66989354"/>
    <n v="84000000"/>
  </r>
  <r>
    <s v="Raja Gosnell"/>
    <n v="86"/>
    <n v="153288182"/>
    <s v="Adventure|Comedy|Mystery"/>
    <x v="3999"/>
    <s v="http://www.imdb.com/title/tt0267913/?ref_=fn_tt_tt_1"/>
    <s v="English"/>
    <s v="USA"/>
    <n v="84000000"/>
    <n v="2002"/>
    <n v="4.9000000000000004"/>
    <s v="Adventure"/>
    <s v="Comedy"/>
    <s v="Mystery"/>
    <m/>
    <n v="0.50468017295097134"/>
    <n v="153288182"/>
    <n v="69288182"/>
    <n v="84000000"/>
  </r>
  <r>
    <s v="Dean Parisot"/>
    <n v="116"/>
    <n v="53215979"/>
    <s v="Action|Comedy|Crime|Thriller"/>
    <x v="4000"/>
    <s v="http://www.imdb.com/title/tt1821694/?ref_=fn_tt_tt_1"/>
    <s v="English"/>
    <s v="USA"/>
    <n v="84000000"/>
    <n v="2013"/>
    <n v="6.7"/>
    <s v="Action"/>
    <s v="Comedy"/>
    <s v="Crime"/>
    <s v="Thriller"/>
    <n v="0.50539072841243515"/>
    <n v="53215979"/>
    <n v="-30784021"/>
    <n v="84000000"/>
  </r>
  <r>
    <s v="JirÃ­ Menzel"/>
    <n v="113"/>
    <n v="617228"/>
    <s v="Comedy|Drama|Romance|War"/>
    <x v="4001"/>
    <s v="http://www.imdb.com/title/tt0284363/?ref_=fn_tt_tt_1"/>
    <s v="Czech"/>
    <s v="Czech Republic"/>
    <n v="84450000"/>
    <n v="2006"/>
    <n v="7.4"/>
    <s v="Comedy"/>
    <s v="Drama"/>
    <s v="Romance"/>
    <s v="War"/>
    <n v="0.50446169657537787"/>
    <n v="617228"/>
    <n v="-83832772"/>
    <n v="84450000"/>
  </r>
  <r>
    <s v="John McTiernan"/>
    <n v="102"/>
    <n v="32694788"/>
    <s v="Action|Adventure|History"/>
    <x v="4002"/>
    <s v="http://www.imdb.com/title/tt0120657/?ref_=fn_tt_tt_1"/>
    <s v="English"/>
    <s v="USA"/>
    <n v="85000000"/>
    <n v="1999"/>
    <n v="6.6"/>
    <s v="Action"/>
    <s v="Adventure"/>
    <s v="History"/>
    <m/>
    <n v="0.50303603928243124"/>
    <n v="32694788"/>
    <n v="-52305212"/>
    <n v="85000000"/>
  </r>
  <r>
    <s v="Wolfgang Petersen"/>
    <n v="124"/>
    <n v="172620724"/>
    <s v="Action|Adventure|Drama|Thriller"/>
    <x v="4003"/>
    <s v="http://www.imdb.com/title/tt0118571/?ref_=fn_tt_tt_1"/>
    <s v="English"/>
    <s v="USA"/>
    <n v="85000000"/>
    <n v="1997"/>
    <n v="6.4"/>
    <s v="Action"/>
    <s v="Adventure"/>
    <s v="Drama"/>
    <s v="Thriller"/>
    <n v="0.50188423120495163"/>
    <n v="172620724"/>
    <n v="87620724"/>
    <n v="85000000"/>
  </r>
  <r>
    <s v="Steven Soderbergh"/>
    <n v="116"/>
    <n v="183405771"/>
    <s v="Crime|Thriller"/>
    <x v="4004"/>
    <s v="http://www.imdb.com/title/tt0240772/?ref_=fn_tt_tt_1"/>
    <s v="English"/>
    <s v="USA"/>
    <n v="85000000"/>
    <n v="2001"/>
    <n v="7.8"/>
    <s v="Crime"/>
    <s v="Thriller"/>
    <m/>
    <m/>
    <n v="0.50298312570574855"/>
    <n v="183405771"/>
    <n v="98405771"/>
    <n v="85000000"/>
  </r>
  <r>
    <s v="Genndy Tartakovsky"/>
    <n v="91"/>
    <n v="148313048"/>
    <s v="Animation|Comedy|Family|Fantasy"/>
    <x v="4005"/>
    <s v="http://www.imdb.com/title/tt0837562/?ref_=fn_tt_tt_1"/>
    <s v="English"/>
    <s v="USA"/>
    <n v="85000000"/>
    <n v="2012"/>
    <n v="7.1"/>
    <s v="Animation"/>
    <s v="Comedy"/>
    <s v="Family"/>
    <s v="Fantasy"/>
    <n v="0.50433919192771781"/>
    <n v="148313048"/>
    <n v="63313048"/>
    <n v="85000000"/>
  </r>
  <r>
    <s v="Kevin Lima"/>
    <n v="107"/>
    <n v="127706877"/>
    <s v="Animation|Comedy|Family|Fantasy|Musical|Romance"/>
    <x v="4006"/>
    <s v="http://www.imdb.com/title/tt0461770/?ref_=fn_tt_tt_1"/>
    <s v="English"/>
    <s v="USA"/>
    <n v="85000000"/>
    <n v="2007"/>
    <n v="7.1"/>
    <s v="Animation"/>
    <s v="Comedy"/>
    <s v="Family"/>
    <s v="Fantasy"/>
    <n v="0.50493200985180209"/>
    <n v="127706877"/>
    <n v="42706877"/>
    <n v="85000000"/>
  </r>
  <r>
    <s v="Daniel Espinosa"/>
    <n v="115"/>
    <n v="126149655"/>
    <s v="Action|Crime|Mystery|Thriller"/>
    <x v="4007"/>
    <s v="http://www.imdb.com/title/tt1599348/?ref_=fn_tt_tt_1"/>
    <s v="English"/>
    <s v="USA"/>
    <n v="85000000"/>
    <n v="2012"/>
    <n v="6.8"/>
    <s v="Action"/>
    <s v="Crime"/>
    <s v="Mystery"/>
    <s v="Thriller"/>
    <n v="0.50512625837315928"/>
    <n v="126149655"/>
    <n v="41149655"/>
    <n v="85000000"/>
  </r>
  <r>
    <s v="Kevin Lima"/>
    <n v="100"/>
    <n v="66941559"/>
    <s v="Adventure|Comedy|Family"/>
    <x v="4008"/>
    <s v="http://www.imdb.com/title/tt0211181/?ref_=fn_tt_tt_1"/>
    <s v="English"/>
    <s v="USA"/>
    <n v="85000000"/>
    <n v="2000"/>
    <n v="4.8"/>
    <s v="Adventure"/>
    <s v="Comedy"/>
    <s v="Family"/>
    <m/>
    <n v="0.50529351870842809"/>
    <n v="66941559"/>
    <n v="-18058441"/>
    <n v="85000000"/>
  </r>
  <r>
    <s v="Nancy Meyers"/>
    <n v="138"/>
    <n v="63224849"/>
    <s v="Comedy|Romance"/>
    <x v="4009"/>
    <s v="http://www.imdb.com/title/tt0457939/?ref_=fn_tt_tt_1"/>
    <s v="English"/>
    <s v="USA"/>
    <n v="85000000"/>
    <n v="2006"/>
    <n v="6.9"/>
    <s v="Comedy"/>
    <s v="Romance"/>
    <m/>
    <m/>
    <n v="0.50451871389418923"/>
    <n v="63224849"/>
    <n v="-21775151"/>
    <n v="85000000"/>
  </r>
  <r>
    <s v="Nancy Meyers"/>
    <n v="120"/>
    <n v="112703470"/>
    <s v="Comedy|Drama|Romance"/>
    <x v="4010"/>
    <s v="http://www.imdb.com/title/tt1230414/?ref_=fn_tt_tt_1"/>
    <s v="English"/>
    <s v="USA"/>
    <n v="85000000"/>
    <n v="2009"/>
    <n v="6.6"/>
    <s v="Comedy"/>
    <s v="Drama"/>
    <s v="Romance"/>
    <m/>
    <n v="0.5036887384906551"/>
    <n v="112703470"/>
    <n v="27703470"/>
    <n v="85000000"/>
  </r>
  <r>
    <s v="Steven Soderbergh"/>
    <n v="122"/>
    <n v="117144465"/>
    <s v="Crime|Thriller"/>
    <x v="4011"/>
    <s v="http://www.imdb.com/title/tt0496806/?ref_=fn_tt_tt_1"/>
    <s v="English"/>
    <s v="USA"/>
    <n v="85000000"/>
    <n v="2007"/>
    <n v="6.9"/>
    <s v="Crime"/>
    <s v="Thriller"/>
    <m/>
    <m/>
    <n v="0.50360908266117166"/>
    <n v="117144465"/>
    <n v="32144465"/>
    <n v="85000000"/>
  </r>
  <r>
    <s v="Roger Allers"/>
    <n v="83"/>
    <n v="84303558"/>
    <s v="Adventure|Animation|Comedy|Family"/>
    <x v="4012"/>
    <s v="http://www.imdb.com/title/tt0400717/?ref_=fn_tt_tt_1"/>
    <s v="English"/>
    <s v="USA"/>
    <n v="85000000"/>
    <n v="2006"/>
    <n v="6.2"/>
    <s v="Adventure"/>
    <s v="Animation"/>
    <s v="Comedy"/>
    <s v="Family"/>
    <n v="0.50360857459471353"/>
    <n v="84303558"/>
    <n v="-696442"/>
    <n v="85000000"/>
  </r>
  <r>
    <s v="Neil Burger"/>
    <n v="139"/>
    <n v="150832203"/>
    <s v="Adventure|Mystery|Sci-Fi"/>
    <x v="4013"/>
    <s v="http://www.imdb.com/title/tt1840309/?ref_=fn_tt_tt_1"/>
    <s v="English"/>
    <s v="USA"/>
    <n v="85000000"/>
    <n v="2014"/>
    <n v="6.7"/>
    <s v="Adventure"/>
    <s v="Mystery"/>
    <s v="Sci-Fi"/>
    <m/>
    <n v="0.50306349466323885"/>
    <n v="150832203"/>
    <n v="65832203"/>
    <n v="85000000"/>
  </r>
  <r>
    <s v="Peter Berg"/>
    <n v="104"/>
    <n v="47592825"/>
    <s v="Action|Adventure|Comedy|Thriller"/>
    <x v="4014"/>
    <s v="http://www.imdb.com/title/tt0327850/?ref_=fn_tt_tt_1"/>
    <s v="English"/>
    <s v="USA"/>
    <n v="85000000"/>
    <n v="2003"/>
    <n v="6.7"/>
    <s v="Action"/>
    <s v="Adventure"/>
    <s v="Comedy"/>
    <s v="Thriller"/>
    <n v="0.50372550101366786"/>
    <n v="47592825"/>
    <n v="-37407175"/>
    <n v="85000000"/>
  </r>
  <r>
    <s v="Rob Marshall"/>
    <n v="145"/>
    <n v="57010853"/>
    <s v="Drama|Romance"/>
    <x v="4015"/>
    <s v="http://www.imdb.com/title/tt0397535/?ref_=fn_tt_tt_1"/>
    <s v="English"/>
    <s v="USA"/>
    <n v="85000000"/>
    <n v="2005"/>
    <n v="7.3"/>
    <s v="Drama"/>
    <s v="Romance"/>
    <m/>
    <m/>
    <n v="0.5026784852431041"/>
    <n v="57010853"/>
    <n v="-27989147"/>
    <n v="85000000"/>
  </r>
  <r>
    <s v="Justin Lin"/>
    <n v="104"/>
    <n v="62494975"/>
    <s v="Action|Crime|Thriller"/>
    <x v="4016"/>
    <s v="http://www.imdb.com/title/tt0463985/?ref_=fn_tt_tt_1"/>
    <s v="English"/>
    <s v="USA"/>
    <n v="85000000"/>
    <n v="2006"/>
    <n v="6"/>
    <s v="Action"/>
    <s v="Crime"/>
    <s v="Thriller"/>
    <m/>
    <n v="0.50173887176209453"/>
    <n v="62494975"/>
    <n v="-22505025"/>
    <n v="85000000"/>
  </r>
  <r>
    <s v="Andrew Davis"/>
    <n v="108"/>
    <n v="40048332"/>
    <s v="Action|Drama|Thriller"/>
    <x v="4017"/>
    <s v="http://www.imdb.com/title/tt0233469/?ref_=fn_tt_tt_1"/>
    <s v="English"/>
    <s v="USA"/>
    <n v="85000000"/>
    <n v="2002"/>
    <n v="5.5"/>
    <s v="Action"/>
    <s v="Drama"/>
    <s v="Thriller"/>
    <m/>
    <n v="0.50086326530969383"/>
    <n v="40048332"/>
    <n v="-44951668"/>
    <n v="85000000"/>
  </r>
  <r>
    <s v="Tarsem Singh"/>
    <n v="106"/>
    <n v="64933670"/>
    <s v="Adventure|Comedy|Drama|Family|Fantasy"/>
    <x v="4018"/>
    <s v="http://www.imdb.com/title/tt1667353/?ref_=fn_tt_tt_1"/>
    <s v="English"/>
    <s v="USA"/>
    <n v="85000000"/>
    <n v="2012"/>
    <n v="5.6"/>
    <s v="Adventure"/>
    <s v="Comedy"/>
    <s v="Drama"/>
    <s v="Family"/>
    <n v="0.4997000205082695"/>
    <n v="64933670"/>
    <n v="-20066330"/>
    <n v="85000000"/>
  </r>
  <r>
    <s v="Brad Peyton"/>
    <n v="82"/>
    <n v="43575716"/>
    <s v="Action|Comedy|Family|Fantasy"/>
    <x v="4019"/>
    <s v="http://www.imdb.com/title/tt1287468/?ref_=fn_tt_tt_1"/>
    <s v="English"/>
    <s v="USA"/>
    <n v="85000000"/>
    <n v="2010"/>
    <n v="4.3"/>
    <s v="Action"/>
    <s v="Comedy"/>
    <s v="Family"/>
    <s v="Fantasy"/>
    <n v="0.49884094942580742"/>
    <n v="43575716"/>
    <n v="-41424284"/>
    <n v="85000000"/>
  </r>
  <r>
    <s v="Doug Liman"/>
    <n v="88"/>
    <n v="80170146"/>
    <s v="Action|Adventure|Sci-Fi|Thriller"/>
    <x v="4020"/>
    <s v="http://www.imdb.com/title/tt0489099/?ref_=fn_tt_tt_1"/>
    <s v="English"/>
    <s v="USA"/>
    <n v="85000000"/>
    <n v="2008"/>
    <n v="6.1"/>
    <s v="Action"/>
    <s v="Adventure"/>
    <s v="Sci-Fi"/>
    <s v="Thriller"/>
    <n v="0.4976988152152671"/>
    <n v="80170146"/>
    <n v="-4829854"/>
    <n v="85000000"/>
  </r>
  <r>
    <s v="Guillermo del Toro"/>
    <n v="120"/>
    <n v="75754670"/>
    <s v="Action|Adventure|Fantasy|Horror|Sci-Fi"/>
    <x v="4021"/>
    <s v="http://www.imdb.com/title/tt0411477/?ref_=fn_tt_tt_1"/>
    <s v="English"/>
    <s v="USA"/>
    <n v="85000000"/>
    <n v="2008"/>
    <n v="7"/>
    <s v="Action"/>
    <s v="Adventure"/>
    <s v="Fantasy"/>
    <s v="Horror"/>
    <n v="0.49704652271532984"/>
    <n v="75754670"/>
    <n v="-9245330"/>
    <n v="85000000"/>
  </r>
  <r>
    <s v="Vincent Ward"/>
    <n v="113"/>
    <n v="55350897"/>
    <s v="Drama|Fantasy|Romance"/>
    <x v="4022"/>
    <s v="http://www.imdb.com/title/tt0120889/?ref_=fn_tt_tt_1"/>
    <s v="English"/>
    <s v="USA"/>
    <n v="85000000"/>
    <n v="1998"/>
    <n v="7"/>
    <s v="Drama"/>
    <s v="Fantasy"/>
    <s v="Romance"/>
    <m/>
    <n v="0.49632190275772631"/>
    <n v="55350897"/>
    <n v="-29649103"/>
    <n v="85000000"/>
  </r>
  <r>
    <s v="Alan J. Pakula"/>
    <n v="111"/>
    <n v="42877165"/>
    <s v="Action|Crime|Drama|Thriller"/>
    <x v="4023"/>
    <s v="http://www.imdb.com/title/tt0118972/?ref_=fn_tt_tt_1"/>
    <s v="English"/>
    <s v="USA"/>
    <n v="86000000"/>
    <n v="1997"/>
    <n v="6.1"/>
    <s v="Action"/>
    <s v="Crime"/>
    <s v="Drama"/>
    <s v="Thriller"/>
    <n v="0.49530216642325164"/>
    <n v="42877165"/>
    <n v="-43122835"/>
    <n v="86000000"/>
  </r>
  <r>
    <s v="Luc Besson"/>
    <n v="94"/>
    <n v="15131330"/>
    <s v="Adventure|Animation|Family|Fantasy"/>
    <x v="4024"/>
    <s v="http://www.imdb.com/title/tt0344854/?ref_=fn_tt_tt_1"/>
    <s v="English"/>
    <s v="France"/>
    <n v="86000000"/>
    <n v="2006"/>
    <n v="6"/>
    <s v="Adventure"/>
    <s v="Animation"/>
    <s v="Family"/>
    <s v="Fantasy"/>
    <n v="0.49413631107871325"/>
    <n v="15131330"/>
    <n v="-70868670"/>
    <n v="86000000"/>
  </r>
  <r>
    <s v="Gary Ross"/>
    <n v="140"/>
    <n v="120147445"/>
    <s v="Drama|History|Sport"/>
    <x v="4025"/>
    <s v="http://www.imdb.com/title/tt0329575/?ref_=fn_tt_tt_1"/>
    <s v="English"/>
    <s v="USA"/>
    <n v="87000000"/>
    <n v="2003"/>
    <n v="7.3"/>
    <s v="Drama"/>
    <s v="History"/>
    <s v="Sport"/>
    <m/>
    <n v="0.49266595924935275"/>
    <n v="120147445"/>
    <n v="33147445"/>
    <n v="87000000"/>
  </r>
  <r>
    <s v="Lee Tamahori"/>
    <n v="101"/>
    <n v="26082914"/>
    <s v="Action|Adventure|Crime|Thriller"/>
    <x v="4026"/>
    <s v="http://www.imdb.com/title/tt0329774/?ref_=fn_tt_tt_1"/>
    <s v="English"/>
    <s v="USA"/>
    <n v="87000000"/>
    <n v="2005"/>
    <n v="4.3"/>
    <s v="Action"/>
    <s v="Adventure"/>
    <s v="Crime"/>
    <s v="Thriller"/>
    <n v="0.49265405147929547"/>
    <n v="26082914"/>
    <n v="-60917086"/>
    <n v="87000000"/>
  </r>
  <r>
    <s v="Chris Columbus"/>
    <n v="106"/>
    <n v="78747585"/>
    <s v="Action|Animation|Comedy|Sci-Fi"/>
    <x v="4027"/>
    <s v="http://www.imdb.com/title/tt2120120/?ref_=fn_tt_tt_1"/>
    <s v="English"/>
    <s v="USA"/>
    <n v="88000000"/>
    <n v="2015"/>
    <n v="5.6"/>
    <s v="Action"/>
    <s v="Animation"/>
    <s v="Comedy"/>
    <s v="Sci-Fi"/>
    <n v="0.49130088353030121"/>
    <n v="78747585"/>
    <n v="-9252415"/>
    <n v="88000000"/>
  </r>
  <r>
    <s v="Ron Howard"/>
    <n v="144"/>
    <n v="61644321"/>
    <s v="Biography|Drama|Sport"/>
    <x v="4028"/>
    <s v="http://www.imdb.com/title/tt0352248/?ref_=fn_tt_tt_1"/>
    <s v="English"/>
    <s v="USA"/>
    <n v="88000000"/>
    <n v="2005"/>
    <n v="8"/>
    <s v="Biography"/>
    <s v="Drama"/>
    <s v="Sport"/>
    <m/>
    <n v="0.49059801804944891"/>
    <n v="61644321"/>
    <n v="-26355679"/>
    <n v="88000000"/>
  </r>
  <r>
    <s v="Terry Gilliam"/>
    <n v="118"/>
    <n v="37899638"/>
    <s v="Action|Adventure|Comedy|Fantasy|Thriller"/>
    <x v="4029"/>
    <s v="http://www.imdb.com/title/tt0355295/?ref_=fn_tt_tt_1"/>
    <s v="English"/>
    <s v="USA"/>
    <n v="88000000"/>
    <n v="2005"/>
    <n v="5.9"/>
    <s v="Action"/>
    <s v="Adventure"/>
    <s v="Comedy"/>
    <s v="Fantasy"/>
    <n v="0.48965527247938045"/>
    <n v="37899638"/>
    <n v="-50100362"/>
    <n v="88000000"/>
  </r>
  <r>
    <s v="Peter Chelsom"/>
    <n v="104"/>
    <n v="6712451"/>
    <s v="Comedy|Romance"/>
    <x v="4030"/>
    <s v="http://www.imdb.com/title/tt0141907/?ref_=fn_tt_tt_1"/>
    <s v="English"/>
    <s v="New Line"/>
    <n v="90000000"/>
    <n v="2001"/>
    <n v="4.4000000000000004"/>
    <s v="Comedy"/>
    <s v="Romance"/>
    <m/>
    <m/>
    <n v="0.48842110346413398"/>
    <n v="6712451"/>
    <n v="-83287549"/>
    <n v="90000000"/>
  </r>
  <r>
    <s v="Dominic Sena"/>
    <n v="127"/>
    <n v="101643008"/>
    <s v="Action|Crime|Thriller"/>
    <x v="4031"/>
    <s v="http://www.imdb.com/title/tt0187078/?ref_=fn_tt_tt_1"/>
    <s v="English"/>
    <s v="USA"/>
    <n v="90000000"/>
    <n v="2000"/>
    <n v="6.5"/>
    <s v="Action"/>
    <s v="Crime"/>
    <s v="Thriller"/>
    <m/>
    <n v="0.48696259428351663"/>
    <n v="101643008"/>
    <n v="11643008"/>
    <n v="90000000"/>
  </r>
  <r>
    <s v="Patrick Hughes"/>
    <n v="131"/>
    <n v="39292022"/>
    <s v="Action|Adventure|Thriller"/>
    <x v="4032"/>
    <s v="http://www.imdb.com/title/tt2333784/?ref_=fn_tt_tt_1"/>
    <s v="English"/>
    <s v="USA"/>
    <n v="90000000"/>
    <n v="2014"/>
    <n v="6.1"/>
    <s v="Action"/>
    <s v="Adventure"/>
    <s v="Thriller"/>
    <m/>
    <n v="0.48658384321421833"/>
    <n v="39292022"/>
    <n v="-50707978"/>
    <n v="90000000"/>
  </r>
  <r>
    <s v="Frank Oz"/>
    <n v="93"/>
    <n v="59475623"/>
    <s v="Comedy|Sci-Fi|Thriller"/>
    <x v="4033"/>
    <s v="http://www.imdb.com/title/tt0327162/?ref_=fn_tt_tt_1"/>
    <s v="English"/>
    <s v="USA"/>
    <n v="90000000"/>
    <n v="2004"/>
    <n v="5.2"/>
    <s v="Comedy"/>
    <s v="Sci-Fi"/>
    <s v="Thriller"/>
    <m/>
    <n v="0.48538621713866426"/>
    <n v="59475623"/>
    <n v="-30524377"/>
    <n v="90000000"/>
  </r>
  <r>
    <s v="Mark Waters"/>
    <n v="107"/>
    <n v="71148699"/>
    <s v="Adventure|Family|Fantasy"/>
    <x v="4034"/>
    <s v="http://www.imdb.com/title/tt0416236/?ref_=fn_tt_tt_1"/>
    <s v="English"/>
    <s v="USA"/>
    <n v="90000000"/>
    <n v="2008"/>
    <n v="6.6"/>
    <s v="Adventure"/>
    <s v="Family"/>
    <s v="Fantasy"/>
    <m/>
    <n v="0.48440408492221443"/>
    <n v="71148699"/>
    <n v="-18851301"/>
    <n v="90000000"/>
  </r>
  <r>
    <s v="Barry Sonnenfeld"/>
    <n v="98"/>
    <n v="250147615"/>
    <s v="Adventure|Comedy|Family|Mystery|Sci-Fi"/>
    <x v="4035"/>
    <s v="http://www.imdb.com/title/tt0119654/?ref_=fn_tt_tt_1"/>
    <s v="English"/>
    <s v="USA"/>
    <n v="90000000"/>
    <n v="1997"/>
    <n v="7.3"/>
    <s v="Adventure"/>
    <s v="Comedy"/>
    <s v="Family"/>
    <s v="Mystery"/>
    <n v="0.48356226578414291"/>
    <n v="250147615"/>
    <n v="160147615"/>
    <n v="90000000"/>
  </r>
  <r>
    <s v="John Lasseter"/>
    <n v="82"/>
    <n v="245823397"/>
    <s v="Adventure|Animation|Comedy|Family|Fantasy"/>
    <x v="4036"/>
    <s v="http://www.imdb.com/title/tt0120363/?ref_=fn_tt_tt_1"/>
    <s v="English"/>
    <s v="USA"/>
    <n v="90000000"/>
    <n v="1999"/>
    <n v="7.9"/>
    <s v="Adventure"/>
    <s v="Animation"/>
    <s v="Comedy"/>
    <s v="Family"/>
    <n v="0.48656399441140386"/>
    <n v="245823397"/>
    <n v="155823397"/>
    <n v="90000000"/>
  </r>
  <r>
    <s v="Brett Ratner"/>
    <n v="90"/>
    <n v="226138454"/>
    <s v="Action|Comedy|Crime|Thriller"/>
    <x v="4037"/>
    <s v="http://www.imdb.com/title/tt0266915/?ref_=fn_tt_tt_1"/>
    <s v="English"/>
    <s v="USA"/>
    <n v="90000000"/>
    <n v="2001"/>
    <n v="6.6"/>
    <s v="Action"/>
    <s v="Comedy"/>
    <s v="Crime"/>
    <s v="Thriller"/>
    <n v="0.48946493463416779"/>
    <n v="226138454"/>
    <n v="136138454"/>
    <n v="90000000"/>
  </r>
  <r>
    <s v="Carlos Saldanha"/>
    <n v="94"/>
    <n v="196573705"/>
    <s v="Action|Adventure|Animation|Comedy|Family"/>
    <x v="4038"/>
    <s v="http://www.imdb.com/title/tt1080016/?ref_=fn_tt_tt_1"/>
    <s v="English"/>
    <s v="USA"/>
    <n v="90000000"/>
    <n v="2009"/>
    <n v="7"/>
    <s v="Action"/>
    <s v="Adventure"/>
    <s v="Animation"/>
    <s v="Comedy"/>
    <n v="0.49182620001358301"/>
    <n v="196573705"/>
    <n v="106573705"/>
    <n v="90000000"/>
  </r>
  <r>
    <s v="Ben Stiller"/>
    <n v="114"/>
    <n v="58229120"/>
    <s v="Adventure|Comedy|Drama|Fantasy|Romance"/>
    <x v="4039"/>
    <s v="http://www.imdb.com/title/tt0359950/?ref_=fn_tt_tt_1"/>
    <s v="English"/>
    <s v="USA"/>
    <n v="90000000"/>
    <n v="2013"/>
    <n v="7.3"/>
    <s v="Adventure"/>
    <s v="Comedy"/>
    <s v="Drama"/>
    <s v="Fantasy"/>
    <n v="0.49342161073163798"/>
    <n v="58229120"/>
    <n v="-31770880"/>
    <n v="90000000"/>
  </r>
  <r>
    <s v="Martin Scorsese"/>
    <n v="151"/>
    <n v="132373442"/>
    <s v="Crime|Drama|Thriller"/>
    <x v="4040"/>
    <s v="http://www.imdb.com/title/tt0407887/?ref_=fn_tt_tt_1"/>
    <s v="English"/>
    <s v="USA"/>
    <n v="90000000"/>
    <n v="2006"/>
    <n v="8.5"/>
    <s v="Crime"/>
    <s v="Drama"/>
    <s v="Thriller"/>
    <m/>
    <n v="0.49242143426961255"/>
    <n v="132373442"/>
    <n v="42373442"/>
    <n v="90000000"/>
  </r>
  <r>
    <s v="Tony Bancroft"/>
    <n v="88"/>
    <n v="120618403"/>
    <s v="Adventure|Animation|Family|Fantasy|Musical|War"/>
    <x v="4041"/>
    <s v="http://www.imdb.com/title/tt0120762/?ref_=fn_tt_tt_1"/>
    <s v="English"/>
    <s v="USA"/>
    <n v="90000000"/>
    <n v="1998"/>
    <n v="7.5"/>
    <s v="Adventure"/>
    <s v="Animation"/>
    <s v="Family"/>
    <s v="Fantasy"/>
    <n v="0.49259429268927463"/>
    <n v="120618403"/>
    <n v="30618403"/>
    <n v="90000000"/>
  </r>
  <r>
    <s v="David Fincher"/>
    <n v="158"/>
    <n v="102515793"/>
    <s v="Crime|Drama|Mystery|Thriller"/>
    <x v="4042"/>
    <s v="http://www.imdb.com/title/tt1568346/?ref_=fn_tt_tt_1"/>
    <s v="English"/>
    <s v="USA"/>
    <n v="90000000"/>
    <n v="2011"/>
    <n v="7.8"/>
    <s v="Crime"/>
    <s v="Drama"/>
    <s v="Mystery"/>
    <s v="Thriller"/>
    <n v="0.49254676777169748"/>
    <n v="102515793"/>
    <n v="12515793"/>
    <n v="90000000"/>
  </r>
  <r>
    <s v="John McTiernan"/>
    <n v="128"/>
    <n v="100012500"/>
    <s v="Action|Adventure|Thriller"/>
    <x v="4043"/>
    <s v="http://www.imdb.com/title/tt0112864/?ref_=fn_tt_tt_1"/>
    <s v="English"/>
    <s v="USA"/>
    <n v="90000000"/>
    <n v="1995"/>
    <n v="7.6"/>
    <s v="Action"/>
    <s v="Adventure"/>
    <s v="Thriller"/>
    <m/>
    <n v="0.49218079137416743"/>
    <n v="100012500"/>
    <n v="10012500"/>
    <n v="90000000"/>
  </r>
  <r>
    <s v="Guy Ritchie"/>
    <n v="128"/>
    <n v="209019489"/>
    <s v="Action|Adventure|Crime|Mystery|Thriller"/>
    <x v="4044"/>
    <s v="http://www.imdb.com/title/tt0988045/?ref_=fn_tt_tt_1"/>
    <s v="English"/>
    <s v="USA"/>
    <n v="90000000"/>
    <n v="2009"/>
    <n v="7.6"/>
    <s v="Action"/>
    <s v="Adventure"/>
    <s v="Crime"/>
    <s v="Mystery"/>
    <n v="0.49177044959877453"/>
    <n v="209019489"/>
    <n v="119019489"/>
    <n v="90000000"/>
  </r>
  <r>
    <s v="Walt Becker"/>
    <n v="92"/>
    <n v="85884815"/>
    <s v="Adventure|Animation|Comedy|Family|Fantasy|Music"/>
    <x v="4045"/>
    <s v="http://www.imdb.com/title/tt2974918/?ref_=fn_tt_tt_1"/>
    <s v="English"/>
    <s v="USA"/>
    <n v="90000000"/>
    <n v="2015"/>
    <n v="5"/>
    <s v="Adventure"/>
    <s v="Animation"/>
    <s v="Comedy"/>
    <s v="Family"/>
    <n v="0.49372919337830123"/>
    <n v="85884815"/>
    <n v="-4115185"/>
    <n v="90000000"/>
  </r>
  <r>
    <s v="Dennis Dugan"/>
    <n v="113"/>
    <n v="100018837"/>
    <s v="Action|Comedy"/>
    <x v="4046"/>
    <s v="http://www.imdb.com/title/tt0960144/?ref_=fn_tt_tt_1"/>
    <s v="English"/>
    <s v="USA"/>
    <n v="90000000"/>
    <n v="2008"/>
    <n v="5.5"/>
    <s v="Action"/>
    <s v="Comedy"/>
    <m/>
    <m/>
    <n v="0.49309376089883733"/>
    <n v="100018837"/>
    <n v="10018837"/>
    <n v="90000000"/>
  </r>
  <r>
    <s v="Rob Minkoff"/>
    <n v="88"/>
    <n v="75817994"/>
    <s v="Comedy|Family|Fantasy|Horror|Mystery"/>
    <x v="4047"/>
    <s v="http://www.imdb.com/title/tt0338094/?ref_=fn_tt_tt_1"/>
    <s v="English"/>
    <s v="USA"/>
    <n v="90000000"/>
    <n v="2003"/>
    <n v="4.9000000000000004"/>
    <s v="Comedy"/>
    <s v="Family"/>
    <s v="Fantasy"/>
    <s v="Horror"/>
    <n v="0.49268197431230759"/>
    <n v="75817994"/>
    <n v="-14182006"/>
    <n v="90000000"/>
  </r>
  <r>
    <s v="Robert Zemeckis"/>
    <n v="150"/>
    <n v="100853835"/>
    <s v="Drama|Mystery|Sci-Fi|Thriller"/>
    <x v="4048"/>
    <s v="http://www.imdb.com/title/tt0118884/?ref_=fn_tt_tt_1"/>
    <s v="English"/>
    <s v="USA"/>
    <n v="90000000"/>
    <n v="1997"/>
    <n v="7.4"/>
    <s v="Drama"/>
    <s v="Mystery"/>
    <s v="Sci-Fi"/>
    <s v="Thriller"/>
    <n v="0.49188494320472859"/>
    <n v="100853835"/>
    <n v="10853835"/>
    <n v="90000000"/>
  </r>
  <r>
    <s v="Thor Freudenthal"/>
    <n v="106"/>
    <n v="68558662"/>
    <s v="Adventure|Family|Fantasy"/>
    <x v="4049"/>
    <s v="http://www.imdb.com/title/tt1854564/?ref_=fn_tt_tt_1"/>
    <s v="English"/>
    <s v="USA"/>
    <n v="90000000"/>
    <n v="2013"/>
    <n v="5.9"/>
    <s v="Adventure"/>
    <s v="Family"/>
    <s v="Fantasy"/>
    <m/>
    <n v="0.49147953250148751"/>
    <n v="68558662"/>
    <n v="-21441338"/>
    <n v="90000000"/>
  </r>
  <r>
    <s v="Jon M. Chu"/>
    <n v="129"/>
    <n v="64685359"/>
    <s v="Action|Adventure|Comedy|Crime|Mystery|Thriller"/>
    <x v="4050"/>
    <s v="http://www.imdb.com/title/tt3110958/?ref_=fn_tt_tt_1"/>
    <s v="English"/>
    <s v="USA"/>
    <n v="90000000"/>
    <n v="2016"/>
    <n v="6.9"/>
    <s v="Action"/>
    <s v="Adventure"/>
    <s v="Comedy"/>
    <s v="Crime"/>
    <n v="0.49056544462932028"/>
    <n v="64685359"/>
    <n v="-25314641"/>
    <n v="90000000"/>
  </r>
  <r>
    <s v="Brian De Palma"/>
    <n v="114"/>
    <n v="60874615"/>
    <s v="Adventure|Sci-Fi|Thriller"/>
    <x v="4051"/>
    <s v="http://www.imdb.com/title/tt0183523/?ref_=fn_tt_tt_1"/>
    <s v="English"/>
    <s v="USA"/>
    <n v="90000000"/>
    <n v="2000"/>
    <n v="5.6"/>
    <s v="Adventure"/>
    <s v="Sci-Fi"/>
    <s v="Thriller"/>
    <m/>
    <n v="0.48958858315165227"/>
    <n v="60874615"/>
    <n v="-29125385"/>
    <n v="90000000"/>
  </r>
  <r>
    <s v="Carlos Saldanha"/>
    <n v="96"/>
    <n v="143618384"/>
    <s v="Adventure|Animation|Comedy|Family|Musical"/>
    <x v="4052"/>
    <s v="http://www.imdb.com/title/tt1436562/?ref_=fn_tt_tt_1"/>
    <s v="English"/>
    <s v="USA"/>
    <n v="90000000"/>
    <n v="2011"/>
    <n v="7"/>
    <s v="Adventure"/>
    <s v="Animation"/>
    <s v="Comedy"/>
    <s v="Family"/>
    <n v="0.4885500720987298"/>
    <n v="143618384"/>
    <n v="53618384"/>
    <n v="90000000"/>
  </r>
  <r>
    <s v="Mick Jackson"/>
    <n v="104"/>
    <n v="47474112"/>
    <s v="Action|Drama|Sci-Fi|Thriller"/>
    <x v="4053"/>
    <s v="http://www.imdb.com/title/tt0120461/?ref_=fn_tt_tt_1"/>
    <s v="English"/>
    <s v="USA"/>
    <n v="90000000"/>
    <n v="1997"/>
    <n v="5.4"/>
    <s v="Action"/>
    <s v="Drama"/>
    <s v="Sci-Fi"/>
    <s v="Thriller"/>
    <n v="0.48895388895597347"/>
    <n v="47474112"/>
    <n v="-42525888"/>
    <n v="90000000"/>
  </r>
  <r>
    <s v="Andrey Konchalovskiy"/>
    <n v="110"/>
    <n v="190562"/>
    <s v="Action|Family|Fantasy|Musical"/>
    <x v="4054"/>
    <s v="http://www.imdb.com/title/tt1041804/?ref_=fn_tt_tt_1"/>
    <s v="English"/>
    <s v="UK"/>
    <n v="90000000"/>
    <n v="2010"/>
    <n v="4.4000000000000004"/>
    <s v="Action"/>
    <s v="Family"/>
    <s v="Fantasy"/>
    <s v="Musical"/>
    <n v="0.48772633606037719"/>
    <n v="190562"/>
    <n v="-89809438"/>
    <n v="90000000"/>
  </r>
  <r>
    <s v="Robert Zemeckis"/>
    <n v="143"/>
    <n v="233630478"/>
    <s v="Adventure|Drama|Romance"/>
    <x v="4055"/>
    <s v="http://www.imdb.com/title/tt0162222/?ref_=fn_tt_tt_1"/>
    <s v="English"/>
    <s v="USA"/>
    <n v="90000000"/>
    <n v="2000"/>
    <n v="7.7"/>
    <s v="Adventure"/>
    <s v="Drama"/>
    <s v="Romance"/>
    <m/>
    <n v="0.48599311271045326"/>
    <n v="233630478"/>
    <n v="143630478"/>
    <n v="90000000"/>
  </r>
  <r>
    <s v="Tony Scott"/>
    <n v="140"/>
    <n v="111544445"/>
    <s v="Action|Crime|Drama|Mystery|Thriller"/>
    <x v="4056"/>
    <s v="http://www.imdb.com/title/tt0120660/?ref_=fn_tt_tt_1"/>
    <s v="English"/>
    <s v="USA"/>
    <n v="90000000"/>
    <n v="1998"/>
    <n v="7.3"/>
    <s v="Action"/>
    <s v="Crime"/>
    <s v="Drama"/>
    <s v="Mystery"/>
    <n v="0.48872124992890537"/>
    <n v="111544445"/>
    <n v="21544445"/>
    <n v="90000000"/>
  </r>
  <r>
    <s v="Martin Brest"/>
    <n v="178"/>
    <n v="44606335"/>
    <s v="Drama|Fantasy|Romance"/>
    <x v="4057"/>
    <s v="http://www.imdb.com/title/tt0119643/?ref_=fn_tt_tt_1"/>
    <s v="English"/>
    <s v="USA"/>
    <n v="90000000"/>
    <n v="1998"/>
    <n v="7.1"/>
    <s v="Drama"/>
    <s v="Fantasy"/>
    <s v="Romance"/>
    <m/>
    <n v="0.48847923233222346"/>
    <n v="44606335"/>
    <n v="-45393665"/>
    <n v="90000000"/>
  </r>
  <r>
    <s v="Ron Underwood"/>
    <n v="114"/>
    <n v="50628009"/>
    <s v="Action|Adventure|Family|Fantasy|Thriller"/>
    <x v="4058"/>
    <s v="http://www.imdb.com/title/tt0120751/?ref_=fn_tt_tt_1"/>
    <s v="English"/>
    <s v="USA"/>
    <n v="90000000"/>
    <n v="1998"/>
    <n v="5.6"/>
    <s v="Action"/>
    <s v="Adventure"/>
    <s v="Family"/>
    <s v="Fantasy"/>
    <n v="0.48718249588744317"/>
    <n v="50628009"/>
    <n v="-39371991"/>
    <n v="90000000"/>
  </r>
  <r>
    <s v="Breck Eisner"/>
    <n v="106"/>
    <n v="27356090"/>
    <s v="Action|Adventure|Fantasy"/>
    <x v="4059"/>
    <s v="http://www.imdb.com/title/tt1618442/?ref_=fn_tt_tt_1"/>
    <s v="English"/>
    <s v="USA"/>
    <n v="90000000"/>
    <n v="2015"/>
    <n v="6"/>
    <s v="Action"/>
    <s v="Adventure"/>
    <s v="Fantasy"/>
    <m/>
    <n v="0.48595026296879001"/>
    <n v="27356090"/>
    <n v="-62643910"/>
    <n v="90000000"/>
  </r>
  <r>
    <s v="Clint Eastwood"/>
    <n v="135"/>
    <n v="33574332"/>
    <s v="Drama|History|War"/>
    <x v="4060"/>
    <s v="http://www.imdb.com/title/tt0418689/?ref_=fn_tt_tt_1"/>
    <s v="English"/>
    <s v="USA"/>
    <n v="90000000"/>
    <n v="2006"/>
    <n v="7.1"/>
    <s v="Drama"/>
    <s v="History"/>
    <s v="War"/>
    <m/>
    <n v="0.48441981584555455"/>
    <n v="33574332"/>
    <n v="-56425668"/>
    <n v="90000000"/>
  </r>
  <r>
    <s v="Simon West"/>
    <n v="103"/>
    <n v="85017401"/>
    <s v="Action|Adventure|Thriller"/>
    <x v="4061"/>
    <s v="http://www.imdb.com/title/tt1764651/?ref_=fn_tt_tt_1"/>
    <s v="English"/>
    <s v="USA"/>
    <n v="92000000"/>
    <n v="2012"/>
    <n v="6.7"/>
    <s v="Action"/>
    <s v="Adventure"/>
    <s v="Thriller"/>
    <m/>
    <n v="0.48294378340116723"/>
    <n v="85017401"/>
    <n v="-6982599"/>
    <n v="92000000"/>
  </r>
  <r>
    <s v="Ridley Scott"/>
    <n v="152"/>
    <n v="108638745"/>
    <s v="Drama|History|War"/>
    <x v="4062"/>
    <s v="http://www.imdb.com/title/tt0265086/?ref_=fn_tt_tt_1"/>
    <s v="English"/>
    <s v="USA"/>
    <n v="92000000"/>
    <n v="2001"/>
    <n v="7.7"/>
    <s v="Drama"/>
    <s v="History"/>
    <s v="War"/>
    <m/>
    <n v="0.48220474491907328"/>
    <n v="108638745"/>
    <n v="16638745"/>
    <n v="92000000"/>
  </r>
  <r>
    <s v="John Moore"/>
    <n v="101"/>
    <n v="67344392"/>
    <s v="Action|Thriller"/>
    <x v="4063"/>
    <s v="http://www.imdb.com/title/tt1606378/?ref_=fn_tt_tt_1"/>
    <s v="English"/>
    <s v="USA"/>
    <n v="92000000"/>
    <n v="2013"/>
    <n v="5.3"/>
    <s v="Action"/>
    <s v="Thriller"/>
    <m/>
    <m/>
    <n v="0.48186045835143265"/>
    <n v="67344392"/>
    <n v="-24655608"/>
    <n v="92000000"/>
  </r>
  <r>
    <s v="Brad Bird"/>
    <n v="115"/>
    <n v="261437578"/>
    <s v="Action|Adventure|Animation|Family"/>
    <x v="4064"/>
    <s v="http://www.imdb.com/title/tt0317705/?ref_=fn_tt_tt_1"/>
    <s v="English"/>
    <s v="USA"/>
    <n v="92000000"/>
    <n v="2004"/>
    <n v="8"/>
    <s v="Action"/>
    <s v="Adventure"/>
    <s v="Animation"/>
    <s v="Family"/>
    <n v="0.48084310016070519"/>
    <n v="261437578"/>
    <n v="169437578"/>
    <n v="92000000"/>
  </r>
  <r>
    <s v="McG"/>
    <n v="94"/>
    <n v="125305545"/>
    <s v="Action|Adventure|Comedy|Crime|Thriller"/>
    <x v="4065"/>
    <s v="http://www.imdb.com/title/tt0160127/?ref_=fn_tt_tt_1"/>
    <s v="English"/>
    <s v="USA"/>
    <n v="92000000"/>
    <n v="2000"/>
    <n v="5.5"/>
    <s v="Action"/>
    <s v="Adventure"/>
    <s v="Comedy"/>
    <s v="Crime"/>
    <n v="0.48437996177051007"/>
    <n v="125305545"/>
    <n v="33305545"/>
    <n v="92000000"/>
  </r>
  <r>
    <s v="Ben Stiller"/>
    <n v="121"/>
    <n v="110416702"/>
    <s v="Action|Comedy"/>
    <x v="4066"/>
    <s v="http://www.imdb.com/title/tt0942385/?ref_=fn_tt_tt_1"/>
    <s v="English"/>
    <s v="USA"/>
    <n v="92000000"/>
    <n v="2008"/>
    <n v="7"/>
    <s v="Action"/>
    <s v="Comedy"/>
    <m/>
    <m/>
    <n v="0.4843570952235639"/>
    <n v="110416702"/>
    <n v="18416702"/>
    <n v="92000000"/>
  </r>
  <r>
    <s v="Tony Scott"/>
    <n v="114"/>
    <n v="26871"/>
    <s v="Action|Crime|Thriller"/>
    <x v="4067"/>
    <s v="http://www.imdb.com/title/tt0266987/?ref_=fn_tt_tt_1"/>
    <s v="English"/>
    <s v="Germany"/>
    <n v="92000000"/>
    <n v="2001"/>
    <n v="7"/>
    <s v="Action"/>
    <s v="Crime"/>
    <s v="Thriller"/>
    <m/>
    <n v="0.48404708884759201"/>
    <n v="26871"/>
    <n v="-91973129"/>
    <n v="92000000"/>
  </r>
  <r>
    <s v="Jan de Bont"/>
    <n v="113"/>
    <n v="241688385"/>
    <s v="Action|Adventure|Drama|Thriller"/>
    <x v="4068"/>
    <s v="http://www.imdb.com/title/tt0117998/?ref_=fn_tt_tt_1"/>
    <s v="English"/>
    <s v="USA"/>
    <n v="92000000"/>
    <n v="1996"/>
    <n v="6.3"/>
    <s v="Action"/>
    <s v="Adventure"/>
    <s v="Drama"/>
    <s v="Thriller"/>
    <n v="0.48224486592950633"/>
    <n v="241688385"/>
    <n v="149688385"/>
    <n v="92000000"/>
  </r>
  <r>
    <s v="Peter Jackson"/>
    <n v="171"/>
    <n v="313837577"/>
    <s v="Action|Adventure|Drama|Fantasy"/>
    <x v="4069"/>
    <s v="http://www.imdb.com/title/tt0120737/?ref_=fn_tt_tt_1"/>
    <s v="English"/>
    <s v="New Zealand"/>
    <n v="93000000"/>
    <n v="2001"/>
    <n v="8.8000000000000007"/>
    <s v="Action"/>
    <s v="Adventure"/>
    <s v="Drama"/>
    <s v="Fantasy"/>
    <n v="0.48520937353292992"/>
    <n v="313837577"/>
    <n v="220837577"/>
    <n v="93000000"/>
  </r>
  <r>
    <s v="Luc Besson"/>
    <n v="126"/>
    <n v="63540020"/>
    <s v="Action|Adventure|Sci-Fi"/>
    <x v="4070"/>
    <s v="http://www.imdb.com/title/tt0119116/?ref_=fn_tt_tt_1"/>
    <s v="English"/>
    <s v="France"/>
    <n v="93000000"/>
    <n v="1997"/>
    <n v="7.7"/>
    <s v="Action"/>
    <s v="Adventure"/>
    <s v="Sci-Fi"/>
    <m/>
    <n v="0.49062651065190915"/>
    <n v="63540020"/>
    <n v="-29459980"/>
    <n v="93000000"/>
  </r>
  <r>
    <s v="Joe Johnston"/>
    <n v="92"/>
    <n v="181166115"/>
    <s v="Action|Adventure|Sci-Fi|Thriller"/>
    <x v="4071"/>
    <s v="http://www.imdb.com/title/tt0163025/?ref_=fn_tt_tt_1"/>
    <s v="English"/>
    <s v="USA"/>
    <n v="93000000"/>
    <n v="2001"/>
    <n v="5.9"/>
    <s v="Action"/>
    <s v="Adventure"/>
    <s v="Sci-Fi"/>
    <s v="Thriller"/>
    <n v="0.4895594518358975"/>
    <n v="181166115"/>
    <n v="88166115"/>
    <n v="93000000"/>
  </r>
  <r>
    <s v="Rupert Wyatt"/>
    <n v="105"/>
    <n v="176740650"/>
    <s v="Action|Drama|Sci-Fi|Thriller"/>
    <x v="4072"/>
    <s v="http://www.imdb.com/title/tt1318514/?ref_=fn_tt_tt_1"/>
    <s v="English"/>
    <s v="USA"/>
    <n v="93000000"/>
    <n v="2011"/>
    <n v="7.6"/>
    <s v="Action"/>
    <s v="Drama"/>
    <s v="Sci-Fi"/>
    <s v="Thriller"/>
    <n v="0.49080932431883539"/>
    <n v="176740650"/>
    <n v="83740650"/>
    <n v="93000000"/>
  </r>
  <r>
    <s v="Yimou Zhang"/>
    <n v="146"/>
    <n v="9213"/>
    <s v="Drama|History|Romance|War"/>
    <x v="4073"/>
    <s v="http://www.imdb.com/title/tt1410063/?ref_=fn_tt_tt_1"/>
    <s v="Mandarin"/>
    <s v="China"/>
    <n v="94000000"/>
    <n v="2011"/>
    <n v="7.6"/>
    <s v="Drama"/>
    <s v="History"/>
    <s v="Romance"/>
    <s v="War"/>
    <n v="0.4919582109066058"/>
    <n v="9213"/>
    <n v="-93990787"/>
    <n v="94000000"/>
  </r>
  <r>
    <s v="Andrew Stanton"/>
    <n v="100"/>
    <n v="380838870"/>
    <s v="Adventure|Animation|Comedy|Family"/>
    <x v="4074"/>
    <s v="http://www.imdb.com/title/tt0266543/?ref_=fn_tt_tt_1"/>
    <s v="English"/>
    <s v="USA"/>
    <n v="94000000"/>
    <n v="2003"/>
    <n v="8.1999999999999993"/>
    <s v="Adventure"/>
    <s v="Animation"/>
    <s v="Comedy"/>
    <s v="Family"/>
    <n v="0.4902216650804147"/>
    <n v="380838870"/>
    <n v="286838870"/>
    <n v="94000000"/>
  </r>
  <r>
    <s v="Peter Jackson"/>
    <n v="192"/>
    <n v="377019252"/>
    <s v="Action|Adventure|Drama|Fantasy"/>
    <x v="4075"/>
    <s v="http://www.imdb.com/title/tt0167260/?ref_=fn_tt_tt_1"/>
    <s v="English"/>
    <s v="USA"/>
    <n v="94000000"/>
    <n v="2003"/>
    <n v="8.9"/>
    <s v="Action"/>
    <s v="Adventure"/>
    <s v="Drama"/>
    <s v="Fantasy"/>
    <n v="0.49849782857567365"/>
    <n v="377019252"/>
    <n v="283019252"/>
    <n v="94000000"/>
  </r>
  <r>
    <s v="Peter Jackson"/>
    <n v="172"/>
    <n v="340478898"/>
    <s v="Action|Adventure|Drama|Fantasy"/>
    <x v="4076"/>
    <s v="http://www.imdb.com/title/tt0167261/?ref_=fn_tt_tt_1"/>
    <s v="English"/>
    <s v="USA"/>
    <n v="94000000"/>
    <n v="2002"/>
    <n v="8.6999999999999993"/>
    <s v="Action"/>
    <s v="Adventure"/>
    <s v="Drama"/>
    <s v="Fantasy"/>
    <n v="0.5067579781640269"/>
    <n v="340478898"/>
    <n v="246478898"/>
    <n v="94000000"/>
  </r>
  <r>
    <s v="Jay Roach"/>
    <n v="85"/>
    <n v="86897182"/>
    <s v="Comedy"/>
    <x v="4077"/>
    <s v="http://www.imdb.com/title/tt1790886/?ref_=fn_tt_tt_1"/>
    <s v="English"/>
    <s v="USA"/>
    <n v="95000000"/>
    <n v="2012"/>
    <n v="6.2"/>
    <s v="Comedy"/>
    <m/>
    <m/>
    <m/>
    <n v="0.51353681415660746"/>
    <n v="86897182"/>
    <n v="-8102818"/>
    <n v="95000000"/>
  </r>
  <r>
    <s v="Bibo Bergeron"/>
    <n v="89"/>
    <n v="50802661"/>
    <s v="Adventure|Animation|Comedy|Family|Romance"/>
    <x v="4078"/>
    <s v="http://www.imdb.com/title/tt0138749/?ref_=fn_tt_tt_1"/>
    <s v="English"/>
    <s v="USA"/>
    <n v="95000000"/>
    <n v="2000"/>
    <n v="6.9"/>
    <s v="Adventure"/>
    <s v="Animation"/>
    <s v="Comedy"/>
    <s v="Family"/>
    <n v="0.51286905265055571"/>
    <n v="50802661"/>
    <n v="-44197339"/>
    <n v="95000000"/>
  </r>
  <r>
    <s v="Steve Martino"/>
    <n v="88"/>
    <n v="161317423"/>
    <s v="Adventure|Animation|Comedy|Family"/>
    <x v="4079"/>
    <s v="http://www.imdb.com/title/tt1667889/?ref_=fn_tt_tt_1"/>
    <s v="English"/>
    <s v="USA"/>
    <n v="95000000"/>
    <n v="2012"/>
    <n v="6.6"/>
    <s v="Adventure"/>
    <s v="Animation"/>
    <s v="Comedy"/>
    <s v="Family"/>
    <n v="0.5116877003258179"/>
    <n v="161317423"/>
    <n v="66317423"/>
    <n v="95000000"/>
  </r>
  <r>
    <s v="Kenneth Branagh"/>
    <n v="105"/>
    <n v="201148159"/>
    <s v="Drama|Family|Fantasy|Romance"/>
    <x v="4080"/>
    <s v="http://www.imdb.com/title/tt1661199/?ref_=fn_tt_tt_1"/>
    <s v="English"/>
    <s v="USA"/>
    <n v="95000000"/>
    <n v="2015"/>
    <n v="7"/>
    <s v="Drama"/>
    <s v="Family"/>
    <s v="Fantasy"/>
    <s v="Romance"/>
    <n v="0.51248946629074643"/>
    <n v="201148159"/>
    <n v="106148159"/>
    <n v="95000000"/>
  </r>
  <r>
    <s v="Sergey Bodrov"/>
    <n v="102"/>
    <n v="17176900"/>
    <s v="Action|Adventure|Fantasy"/>
    <x v="4081"/>
    <s v="http://www.imdb.com/title/tt1121096/?ref_=fn_tt_tt_1"/>
    <s v="English"/>
    <s v="USA"/>
    <n v="95000000"/>
    <n v="2014"/>
    <n v="5.5"/>
    <s v="Action"/>
    <s v="Adventure"/>
    <s v="Fantasy"/>
    <m/>
    <n v="0.51433695177441863"/>
    <n v="17176900"/>
    <n v="-77823100"/>
    <n v="95000000"/>
  </r>
  <r>
    <s v="Chris Columbus"/>
    <n v="118"/>
    <n v="88761720"/>
    <s v="Adventure|Family|Fantasy"/>
    <x v="4082"/>
    <s v="http://www.imdb.com/title/tt0814255/?ref_=fn_tt_tt_1"/>
    <s v="English"/>
    <s v="UK"/>
    <n v="95000000"/>
    <n v="2010"/>
    <n v="5.9"/>
    <s v="Adventure"/>
    <s v="Family"/>
    <s v="Fantasy"/>
    <m/>
    <n v="0.5127837604607216"/>
    <n v="88761720"/>
    <n v="-6238280"/>
    <n v="95000000"/>
  </r>
  <r>
    <s v="Paul Verhoeven"/>
    <n v="119"/>
    <n v="73209340"/>
    <s v="Action|Horror|Sci-Fi|Thriller"/>
    <x v="4083"/>
    <s v="http://www.imdb.com/title/tt0164052/?ref_=fn_tt_tt_1"/>
    <s v="English"/>
    <s v="USA"/>
    <n v="95000000"/>
    <n v="2000"/>
    <n v="5.7"/>
    <s v="Action"/>
    <s v="Horror"/>
    <s v="Sci-Fi"/>
    <s v="Thriller"/>
    <n v="0.51212374842468411"/>
    <n v="73209340"/>
    <n v="-21790660"/>
    <n v="95000000"/>
  </r>
  <r>
    <s v="Jan de Bont"/>
    <n v="117"/>
    <n v="65653758"/>
    <s v="Action|Adventure|Fantasy"/>
    <x v="4084"/>
    <s v="http://www.imdb.com/title/tt0325703/?ref_=fn_tt_tt_1"/>
    <s v="English"/>
    <s v="USA"/>
    <n v="95000000"/>
    <n v="2003"/>
    <n v="5.5"/>
    <s v="Action"/>
    <s v="Adventure"/>
    <s v="Fantasy"/>
    <m/>
    <n v="0.51121226144291232"/>
    <n v="65653758"/>
    <n v="-29346242"/>
    <n v="95000000"/>
  </r>
  <r>
    <s v="Simon West"/>
    <n v="116"/>
    <n v="102678089"/>
    <s v="Drama|Mystery|Thriller"/>
    <x v="4085"/>
    <s v="http://www.imdb.com/title/tt0144214/?ref_=fn_tt_tt_1"/>
    <s v="English"/>
    <s v="USA"/>
    <n v="95000000"/>
    <n v="1999"/>
    <n v="6.3"/>
    <s v="Drama"/>
    <s v="Mystery"/>
    <s v="Thriller"/>
    <m/>
    <n v="0.51018100644693576"/>
    <n v="102678089"/>
    <n v="7678089"/>
    <n v="95000000"/>
  </r>
  <r>
    <s v="Stephen Sommers"/>
    <n v="130"/>
    <n v="202007640"/>
    <s v="Action|Adventure|Fantasy|Thriller"/>
    <x v="4086"/>
    <s v="http://www.imdb.com/title/tt0209163/?ref_=fn_tt_tt_1"/>
    <s v="English"/>
    <s v="USA"/>
    <n v="98000000"/>
    <n v="2001"/>
    <n v="6.3"/>
    <s v="Action"/>
    <s v="Adventure"/>
    <s v="Fantasy"/>
    <s v="Thriller"/>
    <n v="0.50974357895485833"/>
    <n v="202007640"/>
    <n v="104007640"/>
    <n v="98000000"/>
  </r>
  <r>
    <s v="Renny Harlin"/>
    <n v="124"/>
    <n v="11000000"/>
    <s v="Action|Adventure|Comedy"/>
    <x v="4087"/>
    <s v="http://www.imdb.com/title/tt0112760/?ref_=fn_tt_tt_1"/>
    <s v="English"/>
    <s v="USA"/>
    <n v="98000000"/>
    <n v="1995"/>
    <n v="5.6"/>
    <s v="Action"/>
    <s v="Adventure"/>
    <s v="Comedy"/>
    <m/>
    <n v="0.5114864440534328"/>
    <n v="11000000"/>
    <n v="-87000000"/>
    <n v="98000000"/>
  </r>
  <r>
    <s v="Joon-ho Bong"/>
    <n v="110"/>
    <n v="2201412"/>
    <s v="Comedy|Drama|Horror|Sci-Fi"/>
    <x v="3178"/>
    <s v="http://www.imdb.com/title/tt0468492/?ref_=fn_tt_tt_1"/>
    <s v="Korean"/>
    <s v="South Korea"/>
    <n v="11000000"/>
    <n v="2006"/>
    <n v="7"/>
    <s v="Comedy"/>
    <s v="Drama"/>
    <s v="Horror"/>
    <s v="Sci-Fi"/>
    <n v="0.50994298954171458"/>
    <n v="2201412"/>
    <n v="-8798588"/>
    <n v="11000000"/>
  </r>
  <r>
    <s v="Chan-wook Park"/>
    <n v="112"/>
    <n v="211667"/>
    <s v="Crime|Drama"/>
    <x v="4088"/>
    <s v="http://www.imdb.com/title/tt0451094/?ref_=fn_tt_tt_1"/>
    <s v="Korean"/>
    <s v="South Korea"/>
    <n v="4500000"/>
    <n v="2005"/>
    <n v="7.7"/>
    <s v="Crime"/>
    <s v="Drama"/>
    <m/>
    <m/>
    <n v="0.50630832956693272"/>
    <n v="211667"/>
    <n v="-4288333"/>
    <n v="4500000"/>
  </r>
  <r>
    <s v="Lajos Koltai"/>
    <n v="134"/>
    <n v="195888"/>
    <s v="Drama|Romance|War"/>
    <x v="4089"/>
    <s v="http://www.imdb.com/title/tt0367082/?ref_=fn_tt_tt_1"/>
    <s v="Hungarian"/>
    <s v="Hungary"/>
    <n v="12000000"/>
    <n v="2005"/>
    <n v="7.1"/>
    <s v="Drama"/>
    <s v="Romance"/>
    <s v="War"/>
    <m/>
    <n v="0.5025376358578264"/>
    <n v="195888"/>
    <n v="-11804112"/>
    <n v="12000000"/>
  </r>
  <r>
    <s v="Hayao Miyazaki"/>
    <n v="134"/>
    <n v="2298191"/>
    <s v="Adventure|Animation|Fantasy"/>
    <x v="4090"/>
    <s v="http://www.imdb.com/title/tt0119698/?ref_=fn_tt_tt_1"/>
    <s v="Japanese"/>
    <s v="Japan"/>
    <n v="19600000"/>
    <n v="1997"/>
    <n v="8.4"/>
    <s v="Adventure"/>
    <s v="Animation"/>
    <s v="Fantasy"/>
    <m/>
    <n v="0.49861428183696355"/>
    <n v="2298191"/>
    <n v="-17301809"/>
    <n v="19600000"/>
  </r>
  <r>
    <s v="Katsuhiro Ã”tomo"/>
    <n v="103"/>
    <n v="410388"/>
    <s v="Action|Adventure|Animation|Family|Sci-Fi|Thriller"/>
    <x v="4091"/>
    <s v="http://www.imdb.com/title/tt0348121/?ref_=fn_tt_tt_1"/>
    <s v="Japanese"/>
    <s v="Japan"/>
    <n v="26000000"/>
    <n v="2004"/>
    <n v="6.9"/>
    <s v="Action"/>
    <s v="Adventure"/>
    <s v="Animation"/>
    <s v="Family"/>
    <n v="0.49467911903650091"/>
    <n v="410388"/>
    <n v="-25589612"/>
    <n v="26000000"/>
  </r>
  <r>
    <s v="Katsuhiro Ã”tomo"/>
    <n v="124"/>
    <n v="439162"/>
    <s v="Action|Animation|Sci-Fi"/>
    <x v="4092"/>
    <s v="http://www.imdb.com/title/tt0094625/?ref_=fn_tt_tt_1"/>
    <s v="Japanese"/>
    <s v="Japan"/>
    <n v="5700000"/>
    <n v="1988"/>
    <n v="8.1"/>
    <s v="Action"/>
    <s v="Animation"/>
    <s v="Sci-Fi"/>
    <m/>
    <n v="0.49055772419057625"/>
    <n v="439162"/>
    <n v="-5260838"/>
    <n v="5700000"/>
  </r>
  <r>
    <s v="Takao Okawara"/>
    <n v="99"/>
    <n v="10037390"/>
    <s v="Action|Adventure|Drama|Sci-Fi|Thriller"/>
    <x v="4093"/>
    <s v="http://www.imdb.com/title/tt0188640/?ref_=fn_tt_tt_1"/>
    <s v="Japanese"/>
    <s v="Japan"/>
    <n v="8300000"/>
    <n v="1999"/>
    <n v="6"/>
    <s v="Action"/>
    <s v="Adventure"/>
    <s v="Drama"/>
    <s v="Sci-Fi"/>
    <n v="0.48640288880652971"/>
    <n v="10037390"/>
    <n v="1737390"/>
    <n v="8300000"/>
  </r>
  <r>
    <s v="Karan Johar"/>
    <n v="193"/>
    <n v="3275443"/>
    <s v="Drama"/>
    <x v="4094"/>
    <s v="http://www.imdb.com/title/tt0449999/?ref_=fn_tt_tt_1"/>
    <s v="Hindi"/>
    <s v="India"/>
    <n v="11000000"/>
    <n v="2006"/>
    <n v="6"/>
    <s v="Drama"/>
    <m/>
    <m/>
    <m/>
    <n v="0.48272154319672778"/>
    <n v="3275443"/>
    <n v="-7724557"/>
    <n v="11000000"/>
  </r>
  <r>
    <s v="Carlos Saura"/>
    <n v="115"/>
    <n v="1687311"/>
    <s v="Drama|Musical"/>
    <x v="4095"/>
    <s v="http://www.imdb.com/title/tt0120274/?ref_=fn_tt_tt_1"/>
    <s v="Spanish"/>
    <s v="Spain"/>
    <n v="4600000"/>
    <n v="1998"/>
    <n v="7.2"/>
    <s v="Drama"/>
    <s v="Musical"/>
    <m/>
    <m/>
    <n v="0.47849476486848241"/>
    <n v="1687311"/>
    <n v="-2912689"/>
    <n v="4600000"/>
  </r>
  <r>
    <s v="Anurag Basu"/>
    <n v="90"/>
    <n v="1602466"/>
    <s v="Action|Drama|Romance|Thriller"/>
    <x v="4096"/>
    <s v="http://www.imdb.com/title/tt1198101/?ref_=fn_tt_tt_1"/>
    <s v="English"/>
    <s v="India"/>
    <n v="9200000"/>
    <n v="2010"/>
    <n v="6"/>
    <s v="Action"/>
    <s v="Drama"/>
    <s v="Romance"/>
    <s v="Thriller"/>
    <n v="0.47413762563368134"/>
    <n v="1602466"/>
    <n v="-7597534"/>
    <n v="9200000"/>
  </r>
  <r>
    <s v="John Woo"/>
    <n v="150"/>
    <n v="626809"/>
    <s v="Action|Adventure|Drama|History|War"/>
    <x v="4097"/>
    <s v="http://www.imdb.com/title/tt0425637/?ref_=fn_tt_tt_1"/>
    <s v="Mandarin"/>
    <s v="China"/>
    <n v="80000000"/>
    <n v="2008"/>
    <n v="7.4"/>
    <s v="Action"/>
    <s v="Adventure"/>
    <s v="Drama"/>
    <s v="History"/>
    <n v="0.46960408283005051"/>
    <n v="626809"/>
    <n v="-79373191"/>
    <n v="80000000"/>
  </r>
  <r>
    <s v="Chatrichalerm Yukol"/>
    <n v="300"/>
    <n v="454255"/>
    <s v="Action|Adventure|Drama|History|War"/>
    <x v="4098"/>
    <s v="http://www.imdb.com/title/tt0290879/?ref_=fn_tt_tt_1"/>
    <s v="Thai"/>
    <s v="Thailand"/>
    <n v="1100000"/>
    <n v="2001"/>
    <n v="6.6"/>
    <s v="Action"/>
    <s v="Adventure"/>
    <s v="Drama"/>
    <s v="History"/>
    <n v="0.46616544795662523"/>
    <n v="454255"/>
    <n v="-645745"/>
    <n v="1100000"/>
  </r>
  <r>
    <s v="Luc Besson"/>
    <n v="158"/>
    <n v="14131298"/>
    <s v="Adventure|Biography|Drama|History|War"/>
    <x v="4099"/>
    <s v="http://www.imdb.com/title/tt0151137/?ref_=fn_tt_tt_1"/>
    <s v="English"/>
    <s v="France"/>
    <n v="60000000"/>
    <n v="1999"/>
    <n v="6.4"/>
    <s v="Adventure"/>
    <s v="Biography"/>
    <s v="Drama"/>
    <s v="History"/>
    <n v="0.46142481261100171"/>
    <n v="14131298"/>
    <n v="-45868702"/>
    <n v="60000000"/>
  </r>
  <r>
    <s v="Gore Verbinski"/>
    <n v="169"/>
    <n v="309404152"/>
    <s v="Action|Adventure|Fantasy"/>
    <x v="4100"/>
    <s v="http://www.imdb.com/title/tt0449088/?ref_=fn_tt_tt_1"/>
    <s v="English"/>
    <s v="USA"/>
    <n v="300000000"/>
    <n v="2007"/>
    <n v="7.1"/>
    <s v="Action"/>
    <s v="Adventure"/>
    <s v="Fantasy"/>
    <m/>
    <n v="0.45750190452291162"/>
    <n v="309404152"/>
    <n v="9404152"/>
    <n v="300000000"/>
  </r>
  <r>
    <s v="Tony Jaa"/>
    <n v="110"/>
    <n v="102055"/>
    <s v="Action"/>
    <x v="4101"/>
    <s v="http://www.imdb.com/title/tt0785035/?ref_=fn_tt_tt_1"/>
    <s v="Thai"/>
    <s v="Thailand"/>
    <n v="15000000"/>
    <n v="2008"/>
    <n v="6.2"/>
    <s v="Action"/>
    <m/>
    <m/>
    <m/>
    <n v="0.45418040826506345"/>
    <n v="102055"/>
    <n v="-14897945"/>
    <n v="15000000"/>
  </r>
  <r>
    <s v="Andrew Stanton"/>
    <n v="132"/>
    <n v="73058679"/>
    <s v="Action|Adventure|Sci-Fi"/>
    <x v="4102"/>
    <s v="http://www.imdb.com/title/tt0401729/?ref_=fn_tt_tt_1"/>
    <s v="English"/>
    <s v="USA"/>
    <n v="263700000"/>
    <n v="2012"/>
    <n v="6.6"/>
    <s v="Action"/>
    <s v="Adventure"/>
    <s v="Sci-Fi"/>
    <m/>
    <n v="0.44894577400368729"/>
    <n v="73058679"/>
    <n v="-190641321"/>
    <n v="263700000"/>
  </r>
  <r>
    <s v="Nathan Greno"/>
    <n v="100"/>
    <n v="200807262"/>
    <s v="Adventure|Animation|Comedy|Family|Fantasy|Musical|Romance"/>
    <x v="4103"/>
    <s v="http://www.imdb.com/title/tt0398286/?ref_=fn_tt_tt_1"/>
    <s v="English"/>
    <s v="USA"/>
    <n v="260000000"/>
    <n v="2010"/>
    <n v="7.8"/>
    <s v="Adventure"/>
    <s v="Animation"/>
    <s v="Comedy"/>
    <s v="Family"/>
    <n v="0.46296021454086134"/>
    <n v="200807262"/>
    <n v="-59192738"/>
    <n v="260000000"/>
  </r>
  <r>
    <s v="Sam Raimi"/>
    <n v="156"/>
    <n v="336530303"/>
    <s v="Action|Adventure|Romance"/>
    <x v="4104"/>
    <s v="http://www.imdb.com/title/tt0413300/?ref_=fn_tt_tt_1"/>
    <s v="English"/>
    <s v="USA"/>
    <n v="258000000"/>
    <n v="2007"/>
    <n v="6.2"/>
    <s v="Action"/>
    <s v="Adventure"/>
    <s v="Romance"/>
    <m/>
    <n v="0.46645306420956179"/>
    <n v="336530303"/>
    <n v="78530303"/>
    <n v="258000000"/>
  </r>
  <r>
    <s v="Christopher Nolan"/>
    <n v="164"/>
    <n v="448130642"/>
    <s v="Action|Thriller"/>
    <x v="4105"/>
    <s v="http://www.imdb.com/title/tt1345836/?ref_=fn_tt_tt_1"/>
    <s v="English"/>
    <s v="USA"/>
    <n v="250000000"/>
    <n v="2012"/>
    <n v="8.5"/>
    <s v="Action"/>
    <s v="Thriller"/>
    <m/>
    <m/>
    <n v="0.46075034642897195"/>
    <n v="448130642"/>
    <n v="198130642"/>
    <n v="250000000"/>
  </r>
  <r>
    <s v="Joss Whedon"/>
    <n v="141"/>
    <n v="458991599"/>
    <s v="Action|Adventure|Sci-Fi"/>
    <x v="4106"/>
    <s v="http://www.imdb.com/title/tt2395427/?ref_=fn_tt_tt_1"/>
    <s v="English"/>
    <s v="USA"/>
    <n v="250000000"/>
    <n v="2015"/>
    <n v="7.5"/>
    <s v="Action"/>
    <s v="Adventure"/>
    <s v="Sci-Fi"/>
    <m/>
    <n v="0.44924343640995074"/>
    <n v="458991599"/>
    <n v="208991599"/>
    <n v="250000000"/>
  </r>
  <r>
    <s v="David Yates"/>
    <n v="153"/>
    <n v="301956980"/>
    <s v="Adventure|Family|Fantasy|Mystery"/>
    <x v="4107"/>
    <s v="http://www.imdb.com/title/tt0417741/?ref_=fn_tt_tt_1"/>
    <s v="English"/>
    <s v="UK"/>
    <n v="250000000"/>
    <n v="2009"/>
    <n v="7.5"/>
    <s v="Adventure"/>
    <s v="Family"/>
    <s v="Fantasy"/>
    <s v="Mystery"/>
    <n v="0.4366406441339043"/>
    <n v="301956980"/>
    <n v="51956980"/>
    <n v="250000000"/>
  </r>
  <r>
    <s v="Zack Snyder"/>
    <n v="183"/>
    <n v="330249062"/>
    <s v="Action|Adventure|Sci-Fi"/>
    <x v="4108"/>
    <s v="http://www.imdb.com/title/tt2975590/?ref_=fn_tt_tt_1"/>
    <s v="English"/>
    <s v="USA"/>
    <n v="250000000"/>
    <n v="2016"/>
    <n v="6.9"/>
    <s v="Action"/>
    <s v="Adventure"/>
    <s v="Sci-Fi"/>
    <m/>
    <n v="0.43226023176247225"/>
    <n v="330249062"/>
    <n v="80249062"/>
    <n v="250000000"/>
  </r>
  <r>
    <s v="Rob Marshall"/>
    <n v="136"/>
    <n v="241063875"/>
    <s v="Action|Adventure|Fantasy"/>
    <x v="4109"/>
    <s v="http://www.imdb.com/title/tt1298650/?ref_=fn_tt_tt_1"/>
    <s v="English"/>
    <s v="USA"/>
    <n v="250000000"/>
    <n v="2011"/>
    <n v="6.7"/>
    <s v="Action"/>
    <s v="Adventure"/>
    <s v="Fantasy"/>
    <m/>
    <n v="0.42593930217480497"/>
    <n v="241063875"/>
    <n v="-8936125"/>
    <n v="250000000"/>
  </r>
  <r>
    <s v="Peter Jackson"/>
    <n v="164"/>
    <n v="255108370"/>
    <s v="Adventure|Fantasy"/>
    <x v="4110"/>
    <s v="http://www.imdb.com/title/tt2310332/?ref_=fn_tt_tt_1"/>
    <s v="English"/>
    <s v="New Zealand"/>
    <n v="250000000"/>
    <n v="2014"/>
    <n v="7.5"/>
    <s v="Adventure"/>
    <s v="Fantasy"/>
    <m/>
    <m/>
    <n v="0.42557753155507222"/>
    <n v="255108370"/>
    <n v="5108370"/>
    <n v="250000000"/>
  </r>
  <r>
    <s v="Anthony Russo"/>
    <n v="147"/>
    <n v="407197282"/>
    <s v="Action|Adventure|Sci-Fi"/>
    <x v="4111"/>
    <s v="http://www.imdb.com/title/tt3498820/?ref_=fn_tt_tt_1"/>
    <s v="English"/>
    <s v="USA"/>
    <n v="250000000"/>
    <n v="2016"/>
    <n v="8.1999999999999993"/>
    <s v="Action"/>
    <s v="Adventure"/>
    <s v="Sci-Fi"/>
    <m/>
    <n v="0.42423360773838514"/>
    <n v="407197282"/>
    <n v="157197282"/>
    <n v="250000000"/>
  </r>
  <r>
    <s v="Sam Mendes"/>
    <n v="148"/>
    <n v="200074175"/>
    <s v="Action|Adventure|Thriller"/>
    <x v="4112"/>
    <s v="http://www.imdb.com/title/tt2379713/?ref_=fn_tt_tt_1"/>
    <s v="English"/>
    <s v="UK"/>
    <n v="245000000"/>
    <n v="2015"/>
    <n v="6.8"/>
    <s v="Action"/>
    <s v="Adventure"/>
    <s v="Thriller"/>
    <m/>
    <n v="0.41259071834116123"/>
    <n v="200074175"/>
    <n v="-44925825"/>
    <n v="245000000"/>
  </r>
  <r>
    <s v="James Cameron"/>
    <n v="178"/>
    <n v="760505847"/>
    <s v="Action|Adventure|Fantasy|Sci-Fi"/>
    <x v="4113"/>
    <s v="http://www.imdb.com/title/tt0499549/?ref_=fn_tt_tt_1"/>
    <s v="English"/>
    <s v="USA"/>
    <n v="237000000"/>
    <n v="2009"/>
    <n v="7.9"/>
    <s v="Action"/>
    <s v="Adventure"/>
    <s v="Fantasy"/>
    <s v="Sci-Fi"/>
    <n v="0.41504737690940435"/>
    <n v="760505847"/>
    <n v="523505847"/>
    <n v="237000000"/>
  </r>
  <r>
    <s v="Marc Webb"/>
    <n v="153"/>
    <n v="262030663"/>
    <s v="Action|Adventure|Fantasy"/>
    <x v="4114"/>
    <s v="http://www.imdb.com/title/tt0948470/?ref_=fn_tt_tt_1"/>
    <s v="English"/>
    <s v="USA"/>
    <n v="230000000"/>
    <n v="2012"/>
    <n v="7"/>
    <s v="Action"/>
    <s v="Adventure"/>
    <s v="Fantasy"/>
    <m/>
    <n v="0.39108591231584905"/>
    <n v="262030663"/>
    <n v="32030663"/>
    <n v="230000000"/>
  </r>
  <r>
    <s v="Gore Verbinski"/>
    <n v="151"/>
    <n v="423032628"/>
    <s v="Action|Adventure|Fantasy"/>
    <x v="4115"/>
    <s v="http://www.imdb.com/title/tt0383574/?ref_=fn_tt_tt_1"/>
    <s v="English"/>
    <s v="USA"/>
    <n v="225000000"/>
    <n v="2006"/>
    <n v="7.3"/>
    <s v="Action"/>
    <s v="Adventure"/>
    <s v="Fantasy"/>
    <m/>
    <n v="0.38787383880873494"/>
    <n v="423032628"/>
    <n v="198032628"/>
    <n v="225000000"/>
  </r>
  <r>
    <s v="Zack Snyder"/>
    <n v="143"/>
    <n v="291021565"/>
    <s v="Action|Adventure|Fantasy|Sci-Fi"/>
    <x v="4116"/>
    <s v="http://www.imdb.com/title/tt0770828/?ref_=fn_tt_tt_1"/>
    <s v="English"/>
    <s v="USA"/>
    <n v="225000000"/>
    <n v="2013"/>
    <n v="7.2"/>
    <s v="Action"/>
    <s v="Adventure"/>
    <s v="Fantasy"/>
    <s v="Sci-Fi"/>
    <n v="0.3758269693856901"/>
    <n v="291021565"/>
    <n v="66021565"/>
    <n v="225000000"/>
  </r>
  <r>
    <s v="Andrew Adamson"/>
    <n v="150"/>
    <n v="141614023"/>
    <s v="Action|Adventure|Family|Fantasy"/>
    <x v="4117"/>
    <s v="http://www.imdb.com/title/tt0499448/?ref_=fn_tt_tt_1"/>
    <s v="English"/>
    <s v="USA"/>
    <n v="225000000"/>
    <n v="2008"/>
    <n v="6.6"/>
    <s v="Action"/>
    <s v="Adventure"/>
    <s v="Family"/>
    <s v="Fantasy"/>
    <n v="0.37045912559138"/>
    <n v="141614023"/>
    <n v="-83385977"/>
    <n v="225000000"/>
  </r>
  <r>
    <s v="Barry Sonnenfeld"/>
    <n v="106"/>
    <n v="179020854"/>
    <s v="Action|Adventure|Comedy|Family|Fantasy|Sci-Fi"/>
    <x v="4118"/>
    <s v="http://www.imdb.com/title/tt1409024/?ref_=fn_tt_tt_1"/>
    <s v="English"/>
    <s v="USA"/>
    <n v="225000000"/>
    <n v="2012"/>
    <n v="6.8"/>
    <s v="Action"/>
    <s v="Adventure"/>
    <s v="Comedy"/>
    <s v="Family"/>
    <n v="0.37539377943196833"/>
    <n v="179020854"/>
    <n v="-45979146"/>
    <n v="225000000"/>
  </r>
  <r>
    <s v="Peter Jackson"/>
    <n v="186"/>
    <n v="258355354"/>
    <s v="Adventure|Fantasy"/>
    <x v="4119"/>
    <s v="http://www.imdb.com/title/tt1170358/?ref_=fn_tt_tt_1"/>
    <s v="English"/>
    <s v="USA"/>
    <n v="225000000"/>
    <n v="2013"/>
    <n v="7.9"/>
    <s v="Adventure"/>
    <s v="Fantasy"/>
    <m/>
    <m/>
    <n v="0.37764098853452382"/>
    <n v="258355354"/>
    <n v="33355354"/>
    <n v="225000000"/>
  </r>
  <r>
    <s v="Joss Whedon"/>
    <n v="173"/>
    <n v="623279547"/>
    <s v="Action|Adventure|Sci-Fi"/>
    <x v="4120"/>
    <s v="http://www.imdb.com/title/tt0848228/?ref_=fn_tt_tt_1"/>
    <s v="English"/>
    <s v="USA"/>
    <n v="220000000"/>
    <n v="2012"/>
    <n v="8.1"/>
    <s v="Action"/>
    <s v="Adventure"/>
    <s v="Sci-Fi"/>
    <m/>
    <n v="0.37430459329088533"/>
    <n v="623279547"/>
    <n v="403279547"/>
    <n v="220000000"/>
  </r>
  <r>
    <s v="Gore Verbinski"/>
    <n v="150"/>
    <n v="89289910"/>
    <s v="Action|Adventure|Western"/>
    <x v="4121"/>
    <s v="http://www.imdb.com/title/tt1210819/?ref_=fn_tt_tt_1"/>
    <s v="English"/>
    <s v="USA"/>
    <n v="215000000"/>
    <n v="2013"/>
    <n v="6.5"/>
    <s v="Action"/>
    <s v="Adventure"/>
    <s v="Western"/>
    <m/>
    <n v="0.35395062745453665"/>
    <n v="89289910"/>
    <n v="-125710090"/>
    <n v="215000000"/>
  </r>
  <r>
    <s v="Sam Raimi"/>
    <n v="130"/>
    <n v="234903076"/>
    <s v="Adventure|Family|Fantasy"/>
    <x v="4122"/>
    <s v="http://www.imdb.com/title/tt1623205/?ref_=fn_tt_tt_1"/>
    <s v="English"/>
    <s v="USA"/>
    <n v="215000000"/>
    <n v="2013"/>
    <n v="6.4"/>
    <s v="Adventure"/>
    <s v="Family"/>
    <s v="Fantasy"/>
    <m/>
    <n v="0.36208258179438613"/>
    <n v="234903076"/>
    <n v="19903076"/>
    <n v="215000000"/>
  </r>
  <r>
    <s v="Brett Ratner"/>
    <n v="104"/>
    <n v="234360014"/>
    <s v="Action|Adventure|Fantasy|Sci-Fi|Thriller"/>
    <x v="4123"/>
    <s v="http://www.imdb.com/title/tt0376994/?ref_=fn_tt_tt_1"/>
    <s v="English"/>
    <s v="Canada"/>
    <n v="210000000"/>
    <n v="2006"/>
    <n v="6.8"/>
    <s v="Action"/>
    <s v="Adventure"/>
    <s v="Fantasy"/>
    <s v="Sci-Fi"/>
    <n v="0.35977827241501342"/>
    <n v="234360014"/>
    <n v="24360014"/>
    <n v="210000000"/>
  </r>
  <r>
    <s v="Michael Bay"/>
    <n v="165"/>
    <n v="245428137"/>
    <s v="Action|Adventure|Sci-Fi"/>
    <x v="4124"/>
    <s v="http://www.imdb.com/title/tt2109248/?ref_=fn_tt_tt_1"/>
    <s v="English"/>
    <s v="USA"/>
    <n v="210000000"/>
    <n v="2014"/>
    <n v="5.7"/>
    <s v="Action"/>
    <s v="Adventure"/>
    <s v="Sci-Fi"/>
    <m/>
    <n v="0.35743700456491645"/>
    <n v="245428137"/>
    <n v="35428137"/>
    <n v="210000000"/>
  </r>
  <r>
    <s v="Bryan Singer"/>
    <n v="169"/>
    <n v="200069408"/>
    <s v="Action|Adventure|Sci-Fi"/>
    <x v="4125"/>
    <s v="http://www.imdb.com/title/tt0348150/?ref_=fn_tt_tt_1"/>
    <s v="English"/>
    <s v="USA"/>
    <n v="209000000"/>
    <n v="2006"/>
    <n v="6.1"/>
    <s v="Action"/>
    <s v="Adventure"/>
    <s v="Sci-Fi"/>
    <m/>
    <n v="0.35436946398550162"/>
    <n v="200069408"/>
    <n v="-8930592"/>
    <n v="209000000"/>
  </r>
  <r>
    <s v="Peter Berg"/>
    <n v="131"/>
    <n v="65173160"/>
    <s v="Action|Adventure|Sci-Fi|Thriller"/>
    <x v="4126"/>
    <s v="http://www.imdb.com/title/tt1440129/?ref_=fn_tt_tt_1"/>
    <s v="English"/>
    <s v="USA"/>
    <n v="209000000"/>
    <n v="2012"/>
    <n v="5.9"/>
    <s v="Action"/>
    <s v="Adventure"/>
    <s v="Sci-Fi"/>
    <s v="Thriller"/>
    <n v="0.35413648102841322"/>
    <n v="65173160"/>
    <n v="-143826840"/>
    <n v="209000000"/>
  </r>
  <r>
    <s v="Peter Jackson"/>
    <n v="201"/>
    <n v="218051260"/>
    <s v="Action|Adventure|Drama|Romance"/>
    <x v="4127"/>
    <s v="http://www.imdb.com/title/tt0360717/?ref_=fn_tt_tt_1"/>
    <s v="English"/>
    <s v="New Zealand"/>
    <n v="207000000"/>
    <n v="2005"/>
    <n v="7.2"/>
    <s v="Action"/>
    <s v="Adventure"/>
    <s v="Drama"/>
    <s v="Romance"/>
    <n v="0.3639061120000629"/>
    <n v="218051260"/>
    <n v="11051260"/>
    <n v="207000000"/>
  </r>
  <r>
    <s v="Marc Forster"/>
    <n v="106"/>
    <n v="168368427"/>
    <s v="Action|Adventure"/>
    <x v="4128"/>
    <s v="http://www.imdb.com/title/tt0830515/?ref_=fn_tt_tt_1"/>
    <s v="English"/>
    <s v="UK"/>
    <n v="200000000"/>
    <n v="2008"/>
    <n v="6.7"/>
    <s v="Action"/>
    <s v="Adventure"/>
    <m/>
    <m/>
    <n v="0.36258407054696623"/>
    <n v="168368427"/>
    <n v="-31631573"/>
    <n v="200000000"/>
  </r>
  <r>
    <s v="Ridley Scott"/>
    <n v="156"/>
    <n v="105219735"/>
    <s v="Action|Adventure|Drama|History"/>
    <x v="4129"/>
    <s v="http://www.imdb.com/title/tt0955308/?ref_=fn_tt_tt_1"/>
    <s v="English"/>
    <s v="USA"/>
    <n v="200000000"/>
    <n v="2010"/>
    <n v="6.7"/>
    <s v="Action"/>
    <s v="Adventure"/>
    <s v="Drama"/>
    <s v="History"/>
    <n v="0.36409890045028709"/>
    <n v="105219735"/>
    <n v="-94780265"/>
    <n v="200000000"/>
  </r>
  <r>
    <s v="James Cameron"/>
    <n v="194"/>
    <n v="658672302"/>
    <s v="Drama|Romance"/>
    <x v="4130"/>
    <s v="http://www.imdb.com/title/tt0120338/?ref_=fn_tt_tt_1"/>
    <s v="English"/>
    <s v="USA"/>
    <n v="200000000"/>
    <n v="1997"/>
    <n v="7.7"/>
    <s v="Drama"/>
    <s v="Romance"/>
    <m/>
    <m/>
    <n v="0.36986828309846614"/>
    <n v="658672302"/>
    <n v="458672302"/>
    <n v="200000000"/>
  </r>
  <r>
    <s v="Sam Mendes"/>
    <n v="143"/>
    <n v="304360277"/>
    <s v="Action|Adventure|Thriller"/>
    <x v="4131"/>
    <s v="http://www.imdb.com/title/tt1074638/?ref_=fn_tt_tt_1"/>
    <s v="English"/>
    <s v="UK"/>
    <n v="200000000"/>
    <n v="2012"/>
    <n v="7.8"/>
    <s v="Action"/>
    <s v="Adventure"/>
    <s v="Thriller"/>
    <m/>
    <n v="0.35308621936112838"/>
    <n v="304360277"/>
    <n v="104360277"/>
    <n v="200000000"/>
  </r>
  <r>
    <s v="Sam Raimi"/>
    <n v="135"/>
    <n v="373377893"/>
    <s v="Action|Adventure|Fantasy|Romance"/>
    <x v="4132"/>
    <s v="http://www.imdb.com/title/tt0316654/?ref_=fn_tt_tt_1"/>
    <s v="English"/>
    <s v="USA"/>
    <n v="200000000"/>
    <n v="2004"/>
    <n v="7.3"/>
    <s v="Action"/>
    <s v="Adventure"/>
    <s v="Fantasy"/>
    <s v="Romance"/>
    <n v="0.34643507800023793"/>
    <n v="373377893"/>
    <n v="173377893"/>
    <n v="200000000"/>
  </r>
  <r>
    <s v="Shane Black"/>
    <n v="195"/>
    <n v="408992272"/>
    <s v="Action|Adventure|Sci-Fi"/>
    <x v="4133"/>
    <s v="http://www.imdb.com/title/tt1300854/?ref_=fn_tt_tt_1"/>
    <s v="English"/>
    <s v="USA"/>
    <n v="200000000"/>
    <n v="2013"/>
    <n v="7.2"/>
    <s v="Action"/>
    <s v="Adventure"/>
    <s v="Sci-Fi"/>
    <m/>
    <n v="0.33617729270755997"/>
    <n v="408992272"/>
    <n v="208992272"/>
    <n v="200000000"/>
  </r>
  <r>
    <s v="Tim Burton"/>
    <n v="108"/>
    <n v="334185206"/>
    <s v="Adventure|Family|Fantasy"/>
    <x v="4134"/>
    <s v="http://www.imdb.com/title/tt1014759/?ref_=fn_tt_tt_1"/>
    <s v="English"/>
    <s v="USA"/>
    <n v="200000000"/>
    <n v="2010"/>
    <n v="6.5"/>
    <s v="Adventure"/>
    <s v="Family"/>
    <s v="Fantasy"/>
    <m/>
    <n v="0.3238939607581211"/>
    <n v="334185206"/>
    <n v="134185206"/>
    <n v="200000000"/>
  </r>
  <r>
    <s v="Dan Scanlon"/>
    <n v="104"/>
    <n v="268488329"/>
    <s v="Adventure|Animation|Comedy|Family|Fantasy"/>
    <x v="4135"/>
    <s v="http://www.imdb.com/title/tt1453405/?ref_=fn_tt_tt_1"/>
    <s v="English"/>
    <s v="USA"/>
    <n v="200000000"/>
    <n v="2013"/>
    <n v="7.3"/>
    <s v="Adventure"/>
    <s v="Animation"/>
    <s v="Comedy"/>
    <s v="Family"/>
    <n v="0.31476311119522432"/>
    <n v="268488329"/>
    <n v="68488329"/>
    <n v="200000000"/>
  </r>
  <r>
    <s v="Michael Bay"/>
    <n v="150"/>
    <n v="402076689"/>
    <s v="Action|Adventure|Sci-Fi"/>
    <x v="4136"/>
    <s v="http://www.imdb.com/title/tt1055369/?ref_=fn_tt_tt_1"/>
    <s v="English"/>
    <s v="USA"/>
    <n v="200000000"/>
    <n v="2009"/>
    <n v="6"/>
    <s v="Action"/>
    <s v="Adventure"/>
    <s v="Sci-Fi"/>
    <m/>
    <n v="0.30914544703703045"/>
    <n v="402076689"/>
    <n v="202076689"/>
    <n v="200000000"/>
  </r>
  <r>
    <s v="Marc Webb"/>
    <n v="142"/>
    <n v="202853933"/>
    <s v="Action|Adventure|Fantasy|Sci-Fi"/>
    <x v="4137"/>
    <s v="http://www.imdb.com/title/tt1872181/?ref_=fn_tt_tt_1"/>
    <s v="English"/>
    <s v="USA"/>
    <n v="200000000"/>
    <n v="2014"/>
    <n v="6.7"/>
    <s v="Action"/>
    <s v="Adventure"/>
    <s v="Fantasy"/>
    <s v="Sci-Fi"/>
    <n v="0.29586724383046098"/>
    <n v="202853933"/>
    <n v="2853933"/>
    <n v="200000000"/>
  </r>
  <r>
    <s v="John Lasseter"/>
    <n v="106"/>
    <n v="191450875"/>
    <s v="Adventure|Animation|Comedy|Family|Sport"/>
    <x v="4138"/>
    <s v="http://www.imdb.com/title/tt1216475/?ref_=fn_tt_tt_1"/>
    <s v="English"/>
    <s v="USA"/>
    <n v="200000000"/>
    <n v="2011"/>
    <n v="6.3"/>
    <s v="Adventure"/>
    <s v="Animation"/>
    <s v="Comedy"/>
    <s v="Family"/>
    <n v="0.29422726209893224"/>
    <n v="191450875"/>
    <n v="-8549125"/>
    <n v="200000000"/>
  </r>
  <r>
    <s v="Martin Campbell"/>
    <n v="123"/>
    <n v="116593191"/>
    <s v="Action|Adventure|Sci-Fi"/>
    <x v="4139"/>
    <s v="http://www.imdb.com/title/tt1133985/?ref_=fn_tt_tt_1"/>
    <s v="English"/>
    <s v="USA"/>
    <n v="200000000"/>
    <n v="2011"/>
    <n v="5.6"/>
    <s v="Action"/>
    <s v="Adventure"/>
    <s v="Sci-Fi"/>
    <m/>
    <n v="0.29339492757433533"/>
    <n v="116593191"/>
    <n v="-83406809"/>
    <n v="200000000"/>
  </r>
  <r>
    <s v="Lee Unkrich"/>
    <n v="103"/>
    <n v="414984497"/>
    <s v="Adventure|Animation|Comedy|Family|Fantasy"/>
    <x v="4140"/>
    <s v="http://www.imdb.com/title/tt0435761/?ref_=fn_tt_tt_1"/>
    <s v="English"/>
    <s v="USA"/>
    <n v="200000000"/>
    <n v="2010"/>
    <n v="8.3000000000000007"/>
    <s v="Adventure"/>
    <s v="Animation"/>
    <s v="Comedy"/>
    <s v="Family"/>
    <n v="0.29841655677680667"/>
    <n v="414984497"/>
    <n v="214984497"/>
    <n v="200000000"/>
  </r>
  <r>
    <s v="McG"/>
    <n v="118"/>
    <n v="125320003"/>
    <s v="Action|Adventure|Sci-Fi"/>
    <x v="4141"/>
    <s v="http://www.imdb.com/title/tt0438488/?ref_=fn_tt_tt_1"/>
    <s v="English"/>
    <s v="USA"/>
    <n v="200000000"/>
    <n v="2009"/>
    <n v="6.6"/>
    <s v="Action"/>
    <s v="Adventure"/>
    <s v="Sci-Fi"/>
    <m/>
    <n v="0.28328831163085622"/>
    <n v="125320003"/>
    <n v="-74679997"/>
    <n v="200000000"/>
  </r>
  <r>
    <s v="Bryan Singer"/>
    <n v="149"/>
    <n v="233914986"/>
    <s v="Action|Adventure|Fantasy|Sci-Fi|Thriller"/>
    <x v="4142"/>
    <s v="http://www.imdb.com/title/tt1877832/?ref_=fn_tt_tt_1"/>
    <s v="English"/>
    <s v="USA"/>
    <n v="200000000"/>
    <n v="2014"/>
    <n v="8"/>
    <s v="Action"/>
    <s v="Adventure"/>
    <s v="Fantasy"/>
    <s v="Sci-Fi"/>
    <n v="0.28763281565417476"/>
    <n v="233914986"/>
    <n v="33914986"/>
    <n v="200000000"/>
  </r>
  <r>
    <s v="Mike Newell"/>
    <n v="116"/>
    <n v="90755643"/>
    <s v="Action|Adventure|Fantasy|Romance"/>
    <x v="4143"/>
    <s v="http://www.imdb.com/title/tt0473075/?ref_=fn_tt_tt_1"/>
    <s v="English"/>
    <s v="USA"/>
    <n v="200000000"/>
    <n v="2010"/>
    <n v="6.6"/>
    <s v="Action"/>
    <s v="Adventure"/>
    <s v="Fantasy"/>
    <s v="Romance"/>
    <n v="0.2834662166495921"/>
    <n v="90755643"/>
    <n v="-109244357"/>
    <n v="200000000"/>
  </r>
  <r>
    <s v="Roland Emmerich"/>
    <n v="158"/>
    <n v="166112167"/>
    <s v="Action|Adventure|Sci-Fi"/>
    <x v="4144"/>
    <s v="http://www.imdb.com/title/tt1190080/?ref_=fn_tt_tt_1"/>
    <s v="English"/>
    <s v="USA"/>
    <n v="200000000"/>
    <n v="2009"/>
    <n v="5.8"/>
    <s v="Action"/>
    <s v="Adventure"/>
    <s v="Sci-Fi"/>
    <m/>
    <n v="0.29103184711777663"/>
    <n v="166112167"/>
    <n v="-33887833"/>
    <n v="200000000"/>
  </r>
  <r>
    <s v="Robert Zemeckis"/>
    <n v="96"/>
    <n v="137850096"/>
    <s v="Animation|Drama|Family|Fantasy"/>
    <x v="4145"/>
    <s v="http://www.imdb.com/title/tt1067106/?ref_=fn_tt_tt_1"/>
    <s v="English"/>
    <s v="USA"/>
    <n v="200000000"/>
    <n v="2009"/>
    <n v="6.8"/>
    <s v="Animation"/>
    <s v="Drama"/>
    <s v="Family"/>
    <s v="Fantasy"/>
    <n v="0.29225036187590703"/>
    <n v="137850096"/>
    <n v="-62149904"/>
    <n v="200000000"/>
  </r>
  <r>
    <s v="Jon Favreau"/>
    <n v="124"/>
    <n v="312057433"/>
    <s v="Action|Adventure|Sci-Fi"/>
    <x v="4146"/>
    <s v="http://www.imdb.com/title/tt1228705/?ref_=fn_tt_tt_1"/>
    <s v="English"/>
    <s v="USA"/>
    <n v="200000000"/>
    <n v="2010"/>
    <n v="7"/>
    <s v="Action"/>
    <s v="Adventure"/>
    <s v="Sci-Fi"/>
    <m/>
    <n v="0.29596450283439069"/>
    <n v="312057433"/>
    <n v="112057433"/>
    <n v="200000000"/>
  </r>
  <r>
    <s v="Jonathan Mostow"/>
    <n v="109"/>
    <n v="150350192"/>
    <s v="Action|Sci-Fi"/>
    <x v="4147"/>
    <s v="http://www.imdb.com/title/tt0181852/?ref_=fn_tt_tt_1"/>
    <s v="English"/>
    <s v="USA"/>
    <n v="200000000"/>
    <n v="2003"/>
    <n v="6.4"/>
    <s v="Action"/>
    <s v="Sci-Fi"/>
    <m/>
    <m/>
    <n v="0.28592929426923092"/>
    <n v="150350192"/>
    <n v="-49649808"/>
    <n v="200000000"/>
  </r>
  <r>
    <s v="Prachya Pinkaew"/>
    <n v="111"/>
    <n v="11905519"/>
    <s v="Action|Crime|Drama|Thriller"/>
    <x v="4148"/>
    <s v="http://www.imdb.com/title/tt0427954/?ref_=fn_tt_tt_1"/>
    <s v="Thai"/>
    <s v="Thailand"/>
    <n v="200000000"/>
    <n v="2005"/>
    <n v="7.1"/>
    <s v="Action"/>
    <s v="Crime"/>
    <s v="Drama"/>
    <s v="Thriller"/>
    <n v="0.28860100879958478"/>
    <n v="11905519"/>
    <n v="-188094481"/>
    <n v="200000000"/>
  </r>
  <r>
    <s v="Bryan Singer"/>
    <n v="114"/>
    <n v="65171860"/>
    <s v="Adventure|Fantasy"/>
    <x v="4149"/>
    <s v="http://www.imdb.com/title/tt1351685/?ref_=fn_tt_tt_1"/>
    <s v="English"/>
    <s v="USA"/>
    <n v="195000000"/>
    <n v="2013"/>
    <n v="6.3"/>
    <s v="Adventure"/>
    <s v="Fantasy"/>
    <m/>
    <m/>
    <n v="0.30497659758448875"/>
    <n v="65171860"/>
    <n v="-129828140"/>
    <n v="195000000"/>
  </r>
  <r>
    <s v="Michael Bay"/>
    <n v="154"/>
    <n v="352358779"/>
    <s v="Action|Adventure|Sci-Fi"/>
    <x v="4150"/>
    <s v="http://www.imdb.com/title/tt1399103/?ref_=fn_tt_tt_1"/>
    <s v="English"/>
    <s v="USA"/>
    <n v="195000000"/>
    <n v="2011"/>
    <n v="6.3"/>
    <s v="Action"/>
    <s v="Adventure"/>
    <s v="Sci-Fi"/>
    <m/>
    <n v="0.31526134067440043"/>
    <n v="352358779"/>
    <n v="157358779"/>
    <n v="195000000"/>
  </r>
  <r>
    <s v="James Wan"/>
    <n v="140"/>
    <n v="350034110"/>
    <s v="Action|Crime|Thriller"/>
    <x v="4151"/>
    <s v="http://www.imdb.com/title/tt2820852/?ref_=fn_tt_tt_1"/>
    <s v="English"/>
    <s v="USA"/>
    <n v="190000000"/>
    <n v="2015"/>
    <n v="7.2"/>
    <s v="Action"/>
    <s v="Crime"/>
    <s v="Thriller"/>
    <m/>
    <n v="0.30294116280102806"/>
    <n v="350034110"/>
    <n v="160034110"/>
    <n v="190000000"/>
  </r>
  <r>
    <s v="Marc Forster"/>
    <n v="123"/>
    <n v="202351611"/>
    <s v="Action|Adventure|Horror|Sci-Fi|Thriller"/>
    <x v="4152"/>
    <s v="http://www.imdb.com/title/tt0816711/?ref_=fn_tt_tt_1"/>
    <s v="English"/>
    <s v="USA"/>
    <n v="190000000"/>
    <n v="2013"/>
    <n v="7"/>
    <s v="Action"/>
    <s v="Adventure"/>
    <s v="Horror"/>
    <s v="Sci-Fi"/>
    <n v="0.29123524991622229"/>
    <n v="202351611"/>
    <n v="12351611"/>
    <n v="190000000"/>
  </r>
  <r>
    <s v="J.J. Abrams"/>
    <n v="132"/>
    <n v="228756232"/>
    <s v="Action|Adventure|Sci-Fi"/>
    <x v="4153"/>
    <s v="http://www.imdb.com/title/tt1408101/?ref_=fn_tt_tt_1"/>
    <s v="English"/>
    <s v="USA"/>
    <n v="190000000"/>
    <n v="2013"/>
    <n v="7.8"/>
    <s v="Action"/>
    <s v="Adventure"/>
    <s v="Sci-Fi"/>
    <m/>
    <n v="0.28924415914204843"/>
    <n v="228756232"/>
    <n v="38756232"/>
    <n v="190000000"/>
  </r>
  <r>
    <s v="Guillermo del Toro"/>
    <n v="131"/>
    <n v="101785482"/>
    <s v="Action|Adventure|Sci-Fi"/>
    <x v="4154"/>
    <s v="http://www.imdb.com/title/tt1663662/?ref_=fn_tt_tt_1"/>
    <s v="English"/>
    <s v="USA"/>
    <n v="190000000"/>
    <n v="2013"/>
    <n v="7"/>
    <s v="Action"/>
    <s v="Adventure"/>
    <s v="Sci-Fi"/>
    <m/>
    <n v="0.28519926526987771"/>
    <n v="101785482"/>
    <n v="-88214518"/>
    <n v="190000000"/>
  </r>
  <r>
    <s v="Brad Bird"/>
    <n v="130"/>
    <n v="93417865"/>
    <s v="Action|Adventure|Family|Mystery|Sci-Fi"/>
    <x v="4155"/>
    <s v="http://www.imdb.com/title/tt1964418/?ref_=fn_tt_tt_1"/>
    <s v="English"/>
    <s v="USA"/>
    <n v="190000000"/>
    <n v="2015"/>
    <n v="6.5"/>
    <s v="Action"/>
    <s v="Adventure"/>
    <s v="Family"/>
    <s v="Mystery"/>
    <n v="0.29162068744766972"/>
    <n v="93417865"/>
    <n v="-96582135"/>
    <n v="190000000"/>
  </r>
  <r>
    <s v="Steven Spielberg"/>
    <n v="122"/>
    <n v="317011114"/>
    <s v="Action|Adventure|Fantasy"/>
    <x v="4156"/>
    <s v="http://www.imdb.com/title/tt0367882/?ref_=fn_tt_tt_1"/>
    <s v="English"/>
    <s v="USA"/>
    <n v="185000000"/>
    <n v="2008"/>
    <n v="6.2"/>
    <s v="Action"/>
    <s v="Adventure"/>
    <s v="Fantasy"/>
    <m/>
    <n v="0.29901402379896913"/>
    <n v="317011114"/>
    <n v="132011114"/>
    <n v="185000000"/>
  </r>
  <r>
    <s v="Mark Andrews"/>
    <n v="93"/>
    <n v="237282182"/>
    <s v="Adventure|Animation|Comedy|Family|Fantasy"/>
    <x v="4157"/>
    <s v="http://www.imdb.com/title/tt1217209/?ref_=fn_tt_tt_1"/>
    <s v="English"/>
    <s v="USA"/>
    <n v="185000000"/>
    <n v="2012"/>
    <n v="7.2"/>
    <s v="Adventure"/>
    <s v="Animation"/>
    <s v="Comedy"/>
    <s v="Family"/>
    <n v="0.28933157781838814"/>
    <n v="237282182"/>
    <n v="52282182"/>
    <n v="185000000"/>
  </r>
  <r>
    <s v="Justin Lin"/>
    <n v="122"/>
    <n v="130468626"/>
    <s v="Action|Adventure|Sci-Fi|Thriller"/>
    <x v="4158"/>
    <s v="http://www.imdb.com/title/tt2660888/?ref_=fn_tt_tt_1"/>
    <s v="English"/>
    <s v="USA"/>
    <n v="185000000"/>
    <n v="2016"/>
    <n v="7.5"/>
    <s v="Action"/>
    <s v="Adventure"/>
    <s v="Sci-Fi"/>
    <s v="Thriller"/>
    <n v="0.28465692730686343"/>
    <n v="130468626"/>
    <n v="-54531374"/>
    <n v="185000000"/>
  </r>
  <r>
    <s v="Christopher Nolan"/>
    <n v="152"/>
    <n v="533316061"/>
    <s v="Action|Crime|Drama|Thriller"/>
    <x v="4159"/>
    <s v="http://www.imdb.com/title/tt0468569/?ref_=fn_tt_tt_1"/>
    <s v="English"/>
    <s v="USA"/>
    <n v="185000000"/>
    <n v="2008"/>
    <n v="9"/>
    <s v="Action"/>
    <s v="Crime"/>
    <s v="Drama"/>
    <s v="Thriller"/>
    <n v="0.2882318082663054"/>
    <n v="533316061"/>
    <n v="348316061"/>
    <n v="185000000"/>
  </r>
  <r>
    <s v="Chris Weitz"/>
    <n v="113"/>
    <n v="70083519"/>
    <s v="Adventure|Family|Fantasy"/>
    <x v="4160"/>
    <s v="http://www.imdb.com/title/tt0385752/?ref_=fn_tt_tt_1"/>
    <s v="English"/>
    <s v="USA"/>
    <n v="180000000"/>
    <n v="2007"/>
    <n v="6.1"/>
    <s v="Adventure"/>
    <s v="Family"/>
    <s v="Fantasy"/>
    <m/>
    <n v="0.26613737361846468"/>
    <n v="70083519"/>
    <n v="-109916481"/>
    <n v="180000000"/>
  </r>
  <r>
    <s v="Andrew Stanton"/>
    <n v="98"/>
    <n v="223806889"/>
    <s v="Adventure|Animation|Family|Sci-Fi"/>
    <x v="4161"/>
    <s v="http://www.imdb.com/title/tt0910970/?ref_=fn_tt_tt_1"/>
    <s v="English"/>
    <s v="USA"/>
    <n v="180000000"/>
    <n v="2008"/>
    <n v="8.4"/>
    <s v="Adventure"/>
    <s v="Animation"/>
    <s v="Family"/>
    <s v="Sci-Fi"/>
    <n v="0.27414175764942511"/>
    <n v="223806889"/>
    <n v="43806889"/>
    <n v="180000000"/>
  </r>
  <r>
    <s v="David Yates"/>
    <n v="110"/>
    <n v="124051759"/>
    <s v="Action|Adventure|Drama|Romance"/>
    <x v="4162"/>
    <s v="http://www.imdb.com/title/tt0918940/?ref_=fn_tt_tt_1"/>
    <s v="English"/>
    <s v="USA"/>
    <n v="180000000"/>
    <n v="2016"/>
    <n v="6.6"/>
    <s v="Action"/>
    <s v="Adventure"/>
    <s v="Drama"/>
    <s v="Romance"/>
    <n v="0.27009380943141048"/>
    <n v="124051759"/>
    <n v="-55948241"/>
    <n v="180000000"/>
  </r>
  <r>
    <s v="Andrew Adamson"/>
    <n v="150"/>
    <n v="291709845"/>
    <s v="Adventure|Family|Fantasy"/>
    <x v="4163"/>
    <s v="http://www.imdb.com/title/tt0363771/?ref_=fn_tt_tt_1"/>
    <s v="English"/>
    <s v="USA"/>
    <n v="180000000"/>
    <n v="2005"/>
    <n v="6.9"/>
    <s v="Adventure"/>
    <s v="Family"/>
    <s v="Fantasy"/>
    <m/>
    <n v="0.27370685778141435"/>
    <n v="291709845"/>
    <n v="111709845"/>
    <n v="180000000"/>
  </r>
  <r>
    <s v="Robert Stromberg"/>
    <n v="97"/>
    <n v="241407328"/>
    <s v="Action|Adventure|Family|Fantasy|Romance"/>
    <x v="4164"/>
    <s v="http://www.imdb.com/title/tt1587310/?ref_=fn_tt_tt_1"/>
    <s v="English"/>
    <s v="USA"/>
    <n v="180000000"/>
    <n v="2014"/>
    <n v="7"/>
    <s v="Action"/>
    <s v="Adventure"/>
    <s v="Family"/>
    <s v="Fantasy"/>
    <n v="0.26485085528702518"/>
    <n v="241407328"/>
    <n v="61407328"/>
    <n v="180000000"/>
  </r>
  <r>
    <s v="Peter Jackson"/>
    <n v="182"/>
    <n v="303001229"/>
    <s v="Adventure|Fantasy"/>
    <x v="4165"/>
    <s v="http://www.imdb.com/title/tt0903624/?ref_=fn_tt_tt_1"/>
    <s v="English"/>
    <s v="USA"/>
    <n v="180000000"/>
    <n v="2012"/>
    <n v="7.9"/>
    <s v="Adventure"/>
    <s v="Fantasy"/>
    <m/>
    <m/>
    <n v="0.25923521463907545"/>
    <n v="303001229"/>
    <n v="123001229"/>
    <n v="180000000"/>
  </r>
  <r>
    <s v="Bryan Singer"/>
    <n v="144"/>
    <n v="154985087"/>
    <s v="Action|Adventure|Sci-Fi"/>
    <x v="4166"/>
    <s v="http://www.imdb.com/title/tt3385516/?ref_=fn_tt_tt_1"/>
    <s v="English"/>
    <s v="USA"/>
    <n v="178000000"/>
    <n v="2016"/>
    <n v="7.3"/>
    <s v="Action"/>
    <s v="Adventure"/>
    <s v="Sci-Fi"/>
    <m/>
    <n v="0.24908272358426872"/>
    <n v="154985087"/>
    <n v="-23014913"/>
    <n v="178000000"/>
  </r>
  <r>
    <s v="Doug Liman"/>
    <n v="113"/>
    <n v="100189501"/>
    <s v="Action|Adventure|Sci-Fi"/>
    <x v="4167"/>
    <s v="http://www.imdb.com/title/tt1631867/?ref_=fn_tt_tt_1"/>
    <s v="English"/>
    <s v="USA"/>
    <n v="178000000"/>
    <n v="2014"/>
    <n v="7.9"/>
    <s v="Action"/>
    <s v="Adventure"/>
    <s v="Sci-Fi"/>
    <m/>
    <n v="0.24989107284438744"/>
    <n v="100189501"/>
    <n v="-77810499"/>
    <n v="178000000"/>
  </r>
  <r>
    <s v="Lana Wachowski"/>
    <n v="127"/>
    <n v="47375327"/>
    <s v="Action|Adventure|Sci-Fi"/>
    <x v="4168"/>
    <s v="http://www.imdb.com/title/tt1617661/?ref_=fn_tt_tt_1"/>
    <s v="English"/>
    <s v="USA"/>
    <n v="176000000"/>
    <n v="2015"/>
    <n v="5.4"/>
    <s v="Action"/>
    <s v="Adventure"/>
    <s v="Sci-Fi"/>
    <m/>
    <n v="0.25540747953363369"/>
    <n v="47375327"/>
    <n v="-128624673"/>
    <n v="176000000"/>
  </r>
  <r>
    <s v="Pete Docter"/>
    <n v="96"/>
    <n v="292979556"/>
    <s v="Adventure|Animation|Comedy|Family"/>
    <x v="4169"/>
    <s v="http://www.imdb.com/title/tt1049413/?ref_=fn_tt_tt_1"/>
    <s v="English"/>
    <s v="USA"/>
    <n v="175000000"/>
    <n v="2009"/>
    <n v="8.3000000000000007"/>
    <s v="Adventure"/>
    <s v="Animation"/>
    <s v="Comedy"/>
    <s v="Family"/>
    <n v="0.2654538832227657"/>
    <n v="292979556"/>
    <n v="117979556"/>
    <n v="175000000"/>
  </r>
  <r>
    <s v="Rob Letterman"/>
    <n v="94"/>
    <n v="198332128"/>
    <s v="Action|Adventure|Animation|Comedy|Family|Sci-Fi"/>
    <x v="4170"/>
    <s v="http://www.imdb.com/title/tt0892782/?ref_=fn_tt_tt_1"/>
    <s v="English"/>
    <s v="USA"/>
    <n v="175000000"/>
    <n v="2009"/>
    <n v="6.5"/>
    <s v="Action"/>
    <s v="Adventure"/>
    <s v="Animation"/>
    <s v="Comedy"/>
    <n v="0.25647494839508256"/>
    <n v="198332128"/>
    <n v="23332128"/>
    <n v="175000000"/>
  </r>
  <r>
    <s v="David Ayer"/>
    <n v="123"/>
    <n v="161087183"/>
    <s v="Action|Adventure|Comedy|Sci-Fi"/>
    <x v="4171"/>
    <s v="http://www.imdb.com/title/tt1386697/?ref_=fn_tt_tt_1"/>
    <s v="English"/>
    <s v="USA"/>
    <n v="175000000"/>
    <n v="2016"/>
    <n v="6.9"/>
    <s v="Action"/>
    <s v="Adventure"/>
    <s v="Comedy"/>
    <s v="Sci-Fi"/>
    <n v="0.2538923663134286"/>
    <n v="161087183"/>
    <n v="-13912817"/>
    <n v="175000000"/>
  </r>
  <r>
    <s v="Tom Shadyac"/>
    <n v="96"/>
    <n v="100289690"/>
    <s v="Comedy|Family|Fantasy"/>
    <x v="4172"/>
    <s v="http://www.imdb.com/title/tt0413099/?ref_=fn_tt_tt_1"/>
    <s v="English"/>
    <s v="USA"/>
    <n v="175000000"/>
    <n v="2007"/>
    <n v="5.4"/>
    <s v="Comedy"/>
    <s v="Family"/>
    <s v="Fantasy"/>
    <m/>
    <n v="0.25418936354686678"/>
    <n v="100289690"/>
    <n v="-74710310"/>
    <n v="175000000"/>
  </r>
  <r>
    <s v="Kevin Reynolds"/>
    <n v="176"/>
    <n v="88246220"/>
    <s v="Action|Adventure|Sci-Fi|Thriller"/>
    <x v="4173"/>
    <s v="http://www.imdb.com/title/tt0114898/?ref_=fn_tt_tt_1"/>
    <s v="English"/>
    <s v="USA"/>
    <n v="175000000"/>
    <n v="1995"/>
    <n v="6.1"/>
    <s v="Action"/>
    <s v="Adventure"/>
    <s v="Sci-Fi"/>
    <s v="Thriller"/>
    <n v="0.25968235167814591"/>
    <n v="88246220"/>
    <n v="-86753780"/>
    <n v="175000000"/>
  </r>
  <r>
    <s v="Stephen Sommers"/>
    <n v="118"/>
    <n v="150167630"/>
    <s v="Action|Adventure|Sci-Fi|Thriller"/>
    <x v="4174"/>
    <s v="http://www.imdb.com/title/tt1046173/?ref_=fn_tt_tt_1"/>
    <s v="English"/>
    <s v="USA"/>
    <n v="175000000"/>
    <n v="2009"/>
    <n v="5.8"/>
    <s v="Action"/>
    <s v="Adventure"/>
    <s v="Sci-Fi"/>
    <s v="Thriller"/>
    <n v="0.26641876201575526"/>
    <n v="150167630"/>
    <n v="-24832370"/>
    <n v="175000000"/>
  </r>
  <r>
    <s v="Pete Docter"/>
    <n v="95"/>
    <n v="356454367"/>
    <s v="Adventure|Animation|Comedy|Drama|Family|Fantasy"/>
    <x v="4175"/>
    <s v="http://www.imdb.com/title/tt2096673/?ref_=fn_tt_tt_1"/>
    <s v="English"/>
    <s v="USA"/>
    <n v="175000000"/>
    <n v="2015"/>
    <n v="8.3000000000000007"/>
    <s v="Adventure"/>
    <s v="Animation"/>
    <s v="Comedy"/>
    <s v="Drama"/>
    <n v="0.26785443737857639"/>
    <n v="356454367"/>
    <n v="181454367"/>
    <n v="175000000"/>
  </r>
  <r>
    <s v="Jon Favreau"/>
    <n v="106"/>
    <n v="362645141"/>
    <s v="Adventure|Drama|Family|Fantasy"/>
    <x v="4176"/>
    <s v="http://www.imdb.com/title/tt3040964/?ref_=fn_tt_tt_1"/>
    <s v="English"/>
    <s v="UK"/>
    <n v="175000000"/>
    <n v="2016"/>
    <n v="7.8"/>
    <s v="Adventure"/>
    <s v="Drama"/>
    <s v="Family"/>
    <s v="Fantasy"/>
    <n v="0.25391882020327344"/>
    <n v="362645141"/>
    <n v="187645141"/>
    <n v="175000000"/>
  </r>
  <r>
    <s v="Carl Rinsch"/>
    <n v="128"/>
    <n v="38297305"/>
    <s v="Action|Adventure|Drama|Fantasy"/>
    <x v="4177"/>
    <s v="http://www.imdb.com/title/tt1335975/?ref_=fn_tt_tt_1"/>
    <s v="English"/>
    <s v="USA"/>
    <n v="175000000"/>
    <n v="2013"/>
    <n v="6.3"/>
    <s v="Action"/>
    <s v="Adventure"/>
    <s v="Drama"/>
    <s v="Fantasy"/>
    <n v="0.23891170379201773"/>
    <n v="38297305"/>
    <n v="-136702695"/>
    <n v="175000000"/>
  </r>
  <r>
    <s v="Wolfgang Petersen"/>
    <n v="196"/>
    <n v="133228348"/>
    <s v="Adventure"/>
    <x v="4178"/>
    <s v="http://www.imdb.com/title/tt0332452/?ref_=fn_tt_tt_1"/>
    <s v="English"/>
    <s v="USA"/>
    <n v="175000000"/>
    <n v="2004"/>
    <n v="7.2"/>
    <s v="Adventure"/>
    <m/>
    <m/>
    <m/>
    <n v="0.25086771972472244"/>
    <n v="133228348"/>
    <n v="-41771652"/>
    <n v="175000000"/>
  </r>
  <r>
    <s v="Joseph Kosinski"/>
    <n v="125"/>
    <n v="172051787"/>
    <s v="Action|Adventure|Sci-Fi"/>
    <x v="4179"/>
    <s v="http://www.imdb.com/title/tt1104001/?ref_=fn_tt_tt_1"/>
    <s v="English"/>
    <s v="USA"/>
    <n v="170000000"/>
    <n v="2010"/>
    <n v="6.8"/>
    <s v="Action"/>
    <s v="Adventure"/>
    <s v="Sci-Fi"/>
    <m/>
    <n v="0.25378143434618922"/>
    <n v="172051787"/>
    <n v="2051787"/>
    <n v="170000000"/>
  </r>
  <r>
    <s v="Martin Scorsese"/>
    <n v="126"/>
    <n v="73820094"/>
    <s v="Adventure|Drama|Family|Mystery"/>
    <x v="4180"/>
    <s v="http://www.imdb.com/title/tt0970179/?ref_=fn_tt_tt_1"/>
    <s v="English"/>
    <s v="USA"/>
    <n v="170000000"/>
    <n v="2011"/>
    <n v="7.5"/>
    <s v="Adventure"/>
    <s v="Drama"/>
    <s v="Family"/>
    <s v="Mystery"/>
    <n v="0.25303362110054584"/>
    <n v="73820094"/>
    <n v="-96179906"/>
    <n v="170000000"/>
  </r>
  <r>
    <s v="Barry Sonnenfeld"/>
    <n v="106"/>
    <n v="113745408"/>
    <s v="Action|Comedy|Sci-Fi|Western"/>
    <x v="4181"/>
    <s v="http://www.imdb.com/title/tt0120891/?ref_=fn_tt_tt_1"/>
    <s v="English"/>
    <s v="USA"/>
    <n v="170000000"/>
    <n v="1999"/>
    <n v="4.8"/>
    <s v="Action"/>
    <s v="Comedy"/>
    <s v="Sci-Fi"/>
    <s v="Western"/>
    <n v="0.26083075777898396"/>
    <n v="113745408"/>
    <n v="-56254592"/>
    <n v="170000000"/>
  </r>
  <r>
    <s v="Rupert Sanders"/>
    <n v="132"/>
    <n v="155111815"/>
    <s v="Action|Adventure|Drama|Fantasy"/>
    <x v="4182"/>
    <s v="http://www.imdb.com/title/tt1735898/?ref_=fn_tt_tt_1"/>
    <s v="English"/>
    <s v="USA"/>
    <n v="170000000"/>
    <n v="2012"/>
    <n v="6.1"/>
    <s v="Action"/>
    <s v="Adventure"/>
    <s v="Drama"/>
    <s v="Fantasy"/>
    <n v="0.26518064745200431"/>
    <n v="155111815"/>
    <n v="-14888185"/>
    <n v="170000000"/>
  </r>
  <r>
    <s v="Matt Reeves"/>
    <n v="130"/>
    <n v="208543795"/>
    <s v="Action|Adventure|Drama|Sci-Fi"/>
    <x v="4183"/>
    <s v="http://www.imdb.com/title/tt2103281/?ref_=fn_tt_tt_1"/>
    <s v="English"/>
    <s v="USA"/>
    <n v="170000000"/>
    <n v="2014"/>
    <n v="7.6"/>
    <s v="Action"/>
    <s v="Adventure"/>
    <s v="Drama"/>
    <s v="Sci-Fi"/>
    <n v="0.26602033954029208"/>
    <n v="208543795"/>
    <n v="38543795"/>
    <n v="170000000"/>
  </r>
  <r>
    <s v="Anthony Russo"/>
    <n v="136"/>
    <n v="259746958"/>
    <s v="Action|Adventure|Sci-Fi"/>
    <x v="4184"/>
    <s v="http://www.imdb.com/title/tt1843866/?ref_=fn_tt_tt_1"/>
    <s v="English"/>
    <s v="USA"/>
    <n v="170000000"/>
    <n v="2014"/>
    <n v="7.8"/>
    <s v="Action"/>
    <s v="Adventure"/>
    <s v="Sci-Fi"/>
    <m/>
    <n v="0.2624481554162601"/>
    <n v="259746958"/>
    <n v="89746958"/>
    <n v="170000000"/>
  </r>
  <r>
    <s v="James Gunn"/>
    <n v="121"/>
    <n v="333130696"/>
    <s v="Action|Adventure|Sci-Fi"/>
    <x v="4185"/>
    <s v="http://www.imdb.com/title/tt2015381/?ref_=fn_tt_tt_1"/>
    <s v="English"/>
    <s v="USA"/>
    <n v="170000000"/>
    <n v="2014"/>
    <n v="8.1"/>
    <s v="Action"/>
    <s v="Adventure"/>
    <s v="Sci-Fi"/>
    <m/>
    <n v="0.2547651342012977"/>
    <n v="333130696"/>
    <n v="163130696"/>
    <n v="170000000"/>
  </r>
  <r>
    <s v="James Bobin"/>
    <n v="113"/>
    <n v="76846624"/>
    <s v="Adventure|Family|Fantasy"/>
    <x v="4186"/>
    <s v="http://www.imdb.com/title/tt2567026/?ref_=fn_tt_tt_1"/>
    <s v="English"/>
    <s v="USA"/>
    <n v="170000000"/>
    <n v="2016"/>
    <n v="6.4"/>
    <s v="Adventure"/>
    <s v="Family"/>
    <s v="Fantasy"/>
    <m/>
    <n v="0.24142539395767601"/>
    <n v="76846624"/>
    <n v="-93153376"/>
    <n v="170000000"/>
  </r>
  <r>
    <s v="Alan Taylor"/>
    <n v="112"/>
    <n v="206360018"/>
    <s v="Action|Adventure|Fantasy"/>
    <x v="4187"/>
    <s v="http://www.imdb.com/title/tt1981115/?ref_=fn_tt_tt_1"/>
    <s v="English"/>
    <s v="USA"/>
    <n v="170000000"/>
    <n v="2013"/>
    <n v="7.1"/>
    <s v="Action"/>
    <s v="Adventure"/>
    <s v="Fantasy"/>
    <m/>
    <n v="0.24953257612628765"/>
    <n v="206360018"/>
    <n v="36360018"/>
    <n v="170000000"/>
  </r>
  <r>
    <s v="Mike Mitchell"/>
    <n v="93"/>
    <n v="238371987"/>
    <s v="Adventure|Animation|Comedy|Family|Fantasy"/>
    <x v="4188"/>
    <s v="http://www.imdb.com/title/tt0892791/?ref_=fn_tt_tt_1"/>
    <s v="English"/>
    <s v="USA"/>
    <n v="165000000"/>
    <n v="2010"/>
    <n v="6.4"/>
    <s v="Adventure"/>
    <s v="Animation"/>
    <s v="Comedy"/>
    <s v="Family"/>
    <n v="0.24569497137181698"/>
    <n v="238371987"/>
    <n v="73371987"/>
    <n v="165000000"/>
  </r>
  <r>
    <s v="Don Hall"/>
    <n v="102"/>
    <n v="222487711"/>
    <s v="Action|Adventure|Animation|Comedy|Drama|Family|Sci-Fi"/>
    <x v="4189"/>
    <s v="http://www.imdb.com/title/tt2245084/?ref_=fn_tt_tt_1"/>
    <s v="English"/>
    <s v="USA"/>
    <n v="165000000"/>
    <n v="2014"/>
    <n v="7.9"/>
    <s v="Action"/>
    <s v="Adventure"/>
    <s v="Animation"/>
    <s v="Comedy"/>
    <n v="0.23959556294058307"/>
    <n v="222487711"/>
    <n v="57487711"/>
    <n v="165000000"/>
  </r>
  <r>
    <s v="Rich Moore"/>
    <n v="101"/>
    <n v="189412677"/>
    <s v="Adventure|Animation|Comedy|Family|Sci-Fi"/>
    <x v="4190"/>
    <s v="http://www.imdb.com/title/tt1772341/?ref_=fn_tt_tt_1"/>
    <s v="English"/>
    <s v="USA"/>
    <n v="165000000"/>
    <n v="2012"/>
    <n v="7.8"/>
    <s v="Adventure"/>
    <s v="Animation"/>
    <s v="Comedy"/>
    <s v="Family"/>
    <n v="0.23453094088993451"/>
    <n v="189412677"/>
    <n v="24412677"/>
    <n v="165000000"/>
  </r>
  <r>
    <s v="Robert Zemeckis"/>
    <n v="100"/>
    <n v="665426"/>
    <s v="Adventure|Animation|Family|Fantasy"/>
    <x v="4191"/>
    <s v="http://www.imdb.com/title/tt0338348/?ref_=fn_tt_tt_1"/>
    <s v="English"/>
    <s v="USA"/>
    <n v="165000000"/>
    <n v="2004"/>
    <n v="6.6"/>
    <s v="Adventure"/>
    <s v="Animation"/>
    <s v="Family"/>
    <s v="Fantasy"/>
    <n v="0.23197055177964346"/>
    <n v="665426"/>
    <n v="-164334574"/>
    <n v="165000000"/>
  </r>
  <r>
    <s v="Roland Emmerich"/>
    <n v="120"/>
    <n v="102315545"/>
    <s v="Action|Adventure|Sci-Fi"/>
    <x v="4192"/>
    <s v="http://www.imdb.com/title/tt1628841/?ref_=fn_tt_tt_1"/>
    <s v="English"/>
    <s v="USA"/>
    <n v="165000000"/>
    <n v="2016"/>
    <n v="5.5"/>
    <s v="Action"/>
    <s v="Adventure"/>
    <s v="Sci-Fi"/>
    <m/>
    <n v="0.24696410311713182"/>
    <n v="102315545"/>
    <n v="-62684455"/>
    <n v="165000000"/>
  </r>
  <r>
    <s v="Dean DeBlois"/>
    <n v="98"/>
    <n v="217387997"/>
    <s v="Adventure|Animation|Family|Fantasy"/>
    <x v="4193"/>
    <s v="http://www.imdb.com/title/tt0892769/?ref_=fn_tt_tt_1"/>
    <s v="English"/>
    <s v="USA"/>
    <n v="165000000"/>
    <n v="2010"/>
    <n v="8.1999999999999993"/>
    <s v="Adventure"/>
    <s v="Animation"/>
    <s v="Family"/>
    <s v="Fantasy"/>
    <n v="0.25224256638148451"/>
    <n v="217387997"/>
    <n v="52387997"/>
    <n v="165000000"/>
  </r>
  <r>
    <s v="Christopher Nolan"/>
    <n v="169"/>
    <n v="187991439"/>
    <s v="Adventure|Drama|Sci-Fi"/>
    <x v="4194"/>
    <s v="http://www.imdb.com/title/tt0816692/?ref_=fn_tt_tt_1"/>
    <s v="English"/>
    <s v="USA"/>
    <n v="165000000"/>
    <n v="2014"/>
    <n v="8.6"/>
    <s v="Adventure"/>
    <s v="Drama"/>
    <s v="Sci-Fi"/>
    <m/>
    <n v="0.24750589468463055"/>
    <n v="187991439"/>
    <n v="22991439"/>
    <n v="165000000"/>
  </r>
  <r>
    <s v="Christopher Nolan"/>
    <n v="148"/>
    <n v="292568851"/>
    <s v="Action|Adventure|Sci-Fi|Thriller"/>
    <x v="4195"/>
    <s v="http://www.imdb.com/title/tt1375666/?ref_=fn_tt_tt_1"/>
    <s v="English"/>
    <s v="USA"/>
    <n v="160000000"/>
    <n v="2010"/>
    <n v="8.8000000000000007"/>
    <s v="Action"/>
    <s v="Adventure"/>
    <s v="Sci-Fi"/>
    <s v="Thriller"/>
    <n v="0.24513425638410569"/>
    <n v="292568851"/>
    <n v="132568851"/>
    <n v="160000000"/>
  </r>
  <r>
    <s v="Matthew Vaughn"/>
    <n v="132"/>
    <n v="146405371"/>
    <s v="Action|Adventure|Sci-Fi"/>
    <x v="4196"/>
    <s v="http://www.imdb.com/title/tt1270798/?ref_=fn_tt_tt_1"/>
    <s v="English"/>
    <s v="USA"/>
    <n v="160000000"/>
    <n v="2011"/>
    <n v="7.8"/>
    <s v="Action"/>
    <s v="Adventure"/>
    <s v="Sci-Fi"/>
    <m/>
    <n v="0.23547719585989207"/>
    <n v="146405371"/>
    <n v="-13594629"/>
    <n v="160000000"/>
  </r>
  <r>
    <s v="Francis Lawrence"/>
    <n v="137"/>
    <n v="281666058"/>
    <s v="Adventure|Sci-Fi"/>
    <x v="4197"/>
    <s v="http://www.imdb.com/title/tt1951266/?ref_=fn_tt_tt_1"/>
    <s v="English"/>
    <s v="USA"/>
    <n v="160000000"/>
    <n v="2015"/>
    <n v="6.6"/>
    <s v="Adventure"/>
    <s v="Sci-Fi"/>
    <m/>
    <m/>
    <n v="0.23629127245926712"/>
    <n v="281666058"/>
    <n v="121666058"/>
    <n v="160000000"/>
  </r>
  <r>
    <s v="Wolfgang Petersen"/>
    <n v="98"/>
    <n v="60655503"/>
    <s v="Action|Adventure|Drama|Thriller"/>
    <x v="4198"/>
    <s v="http://www.imdb.com/title/tt0409182/?ref_=fn_tt_tt_1"/>
    <s v="English"/>
    <s v="USA"/>
    <n v="160000000"/>
    <n v="2006"/>
    <n v="5.6"/>
    <s v="Action"/>
    <s v="Adventure"/>
    <s v="Drama"/>
    <s v="Thriller"/>
    <n v="0.22692957171859124"/>
    <n v="60655503"/>
    <n v="-99344497"/>
    <n v="160000000"/>
  </r>
  <r>
    <s v="Chris Miller"/>
    <n v="93"/>
    <n v="320706665"/>
    <s v="Adventure|Animation|Comedy|Family|Fantasy"/>
    <x v="4199"/>
    <s v="http://www.imdb.com/title/tt0413267/?ref_=fn_tt_tt_1"/>
    <s v="English"/>
    <s v="USA"/>
    <n v="160000000"/>
    <n v="2007"/>
    <n v="6.1"/>
    <s v="Adventure"/>
    <s v="Animation"/>
    <s v="Comedy"/>
    <s v="Family"/>
    <n v="0.2353295906385125"/>
    <n v="320706665"/>
    <n v="160706665"/>
    <n v="160000000"/>
  </r>
  <r>
    <s v="Duncan Jones"/>
    <n v="123"/>
    <n v="46978995"/>
    <s v="Action|Adventure|Fantasy"/>
    <x v="4200"/>
    <s v="http://www.imdb.com/title/tt0803096/?ref_=fn_tt_tt_1"/>
    <s v="English"/>
    <s v="USA"/>
    <n v="160000000"/>
    <n v="2016"/>
    <n v="7.3"/>
    <s v="Action"/>
    <s v="Adventure"/>
    <s v="Fantasy"/>
    <m/>
    <n v="0.22297277888870071"/>
    <n v="46978995"/>
    <n v="-113021005"/>
    <n v="160000000"/>
  </r>
  <r>
    <s v="Jan de Bont"/>
    <n v="121"/>
    <n v="48068396"/>
    <s v="Action|Crime|Romance|Thriller"/>
    <x v="4201"/>
    <s v="http://www.imdb.com/title/tt0120179/?ref_=fn_tt_tt_1"/>
    <s v="English"/>
    <s v="USA"/>
    <n v="160000000"/>
    <n v="1997"/>
    <n v="3.7"/>
    <s v="Action"/>
    <s v="Crime"/>
    <s v="Romance"/>
    <s v="Thriller"/>
    <n v="0.23294145992617588"/>
    <n v="48068396"/>
    <n v="-111931604"/>
    <n v="160000000"/>
  </r>
  <r>
    <s v="Jacques Perrin"/>
    <n v="81"/>
    <n v="10762178"/>
    <s v="Documentary"/>
    <x v="4202"/>
    <s v="http://www.imdb.com/title/tt0301727/?ref_=fn_tt_tt_1"/>
    <s v="English"/>
    <s v="France"/>
    <n v="160000000"/>
    <n v="2001"/>
    <n v="8"/>
    <s v="Documentary"/>
    <m/>
    <m/>
    <m/>
    <n v="0.24309520821760525"/>
    <n v="10762178"/>
    <n v="-149237822"/>
    <n v="160000000"/>
  </r>
  <r>
    <s v="Alan Taylor"/>
    <n v="126"/>
    <n v="89732035"/>
    <s v="Action|Adventure|Sci-Fi"/>
    <x v="4203"/>
    <s v="http://www.imdb.com/title/tt1340138/?ref_=fn_tt_tt_1"/>
    <s v="English"/>
    <s v="USA"/>
    <n v="155000000"/>
    <n v="2015"/>
    <n v="6.6"/>
    <s v="Action"/>
    <s v="Adventure"/>
    <s v="Sci-Fi"/>
    <m/>
    <n v="0.25747747759813139"/>
    <n v="89732035"/>
    <n v="-65267965"/>
    <n v="155000000"/>
  </r>
  <r>
    <s v="Michael Apted"/>
    <n v="113"/>
    <n v="104383624"/>
    <s v="Adventure|Family|Fantasy"/>
    <x v="4204"/>
    <s v="http://www.imdb.com/title/tt0980970/?ref_=fn_tt_tt_1"/>
    <s v="English"/>
    <s v="USA"/>
    <n v="155000000"/>
    <n v="2010"/>
    <n v="6.3"/>
    <s v="Adventure"/>
    <s v="Family"/>
    <s v="Fantasy"/>
    <m/>
    <n v="0.26291819047979642"/>
    <n v="104383624"/>
    <n v="-50616376"/>
    <n v="155000000"/>
  </r>
  <r>
    <s v="Oliver Stone"/>
    <n v="206"/>
    <n v="34293771"/>
    <s v="Action|Adventure|Biography|Drama|History|Romance|War"/>
    <x v="4205"/>
    <s v="http://www.imdb.com/title/tt0346491/?ref_=fn_tt_tt_1"/>
    <s v="English"/>
    <s v="Germany"/>
    <n v="155000000"/>
    <n v="2004"/>
    <n v="5.5"/>
    <s v="Action"/>
    <s v="Adventure"/>
    <s v="Biography"/>
    <s v="Drama"/>
    <n v="0.26723248574430719"/>
    <n v="34293771"/>
    <n v="-120706229"/>
    <n v="155000000"/>
  </r>
  <r>
    <s v="Colin Trevorrow"/>
    <n v="124"/>
    <n v="652177271"/>
    <s v="Action|Adventure|Sci-Fi|Thriller"/>
    <x v="4206"/>
    <s v="http://www.imdb.com/title/tt0369610/?ref_=fn_tt_tt_1"/>
    <s v="English"/>
    <s v="USA"/>
    <n v="150000000"/>
    <n v="2015"/>
    <n v="7"/>
    <s v="Action"/>
    <s v="Adventure"/>
    <s v="Sci-Fi"/>
    <s v="Thriller"/>
    <n v="0.27802995947474063"/>
    <n v="652177271"/>
    <n v="502177271"/>
    <n v="150000000"/>
  </r>
  <r>
    <s v="David Fincher"/>
    <n v="166"/>
    <n v="127490802"/>
    <s v="Drama|Fantasy|Romance"/>
    <x v="4207"/>
    <s v="http://www.imdb.com/title/tt0421715/?ref_=fn_tt_tt_1"/>
    <s v="English"/>
    <s v="USA"/>
    <n v="150000000"/>
    <n v="2008"/>
    <n v="7.8"/>
    <s v="Drama"/>
    <s v="Fantasy"/>
    <s v="Romance"/>
    <m/>
    <n v="0.26218985181253479"/>
    <n v="127490802"/>
    <n v="-22509198"/>
    <n v="150000000"/>
  </r>
  <r>
    <s v="Jon Turteltaub"/>
    <n v="109"/>
    <n v="63143812"/>
    <s v="Action|Adventure|Family|Fantasy"/>
    <x v="4208"/>
    <s v="http://www.imdb.com/title/tt0963966/?ref_=fn_tt_tt_1"/>
    <s v="English"/>
    <s v="USA"/>
    <n v="150000000"/>
    <n v="2010"/>
    <n v="6.1"/>
    <s v="Action"/>
    <s v="Adventure"/>
    <s v="Family"/>
    <s v="Fantasy"/>
    <n v="0.26398334797745726"/>
    <n v="63143812"/>
    <n v="-86856188"/>
    <n v="150000000"/>
  </r>
  <r>
    <s v="Michael Bay"/>
    <n v="144"/>
    <n v="318759914"/>
    <s v="Action|Adventure|Sci-Fi"/>
    <x v="4209"/>
    <s v="http://www.imdb.com/title/tt0418279/?ref_=fn_tt_tt_1"/>
    <s v="English"/>
    <s v="USA"/>
    <n v="150000000"/>
    <n v="2007"/>
    <n v="7.1"/>
    <s v="Action"/>
    <s v="Adventure"/>
    <s v="Sci-Fi"/>
    <m/>
    <n v="0.27111044249777311"/>
    <n v="318759914"/>
    <n v="168759914"/>
    <n v="150000000"/>
  </r>
  <r>
    <s v="David Yates"/>
    <n v="138"/>
    <n v="292000866"/>
    <s v="Adventure|Family|Fantasy|Mystery"/>
    <x v="4210"/>
    <s v="http://www.imdb.com/title/tt0373889/?ref_=fn_tt_tt_1"/>
    <s v="English"/>
    <s v="UK"/>
    <n v="150000000"/>
    <n v="2007"/>
    <n v="7.5"/>
    <s v="Adventure"/>
    <s v="Family"/>
    <s v="Fantasy"/>
    <s v="Mystery"/>
    <n v="0.26099280778980727"/>
    <n v="292000866"/>
    <n v="142000866"/>
    <n v="150000000"/>
  </r>
  <r>
    <s v="Mike Newell"/>
    <n v="157"/>
    <n v="289994397"/>
    <s v="Adventure|Family|Fantasy|Mystery"/>
    <x v="4211"/>
    <s v="http://www.imdb.com/title/tt0330373/?ref_=fn_tt_tt_1"/>
    <s v="English"/>
    <s v="UK"/>
    <n v="150000000"/>
    <n v="2005"/>
    <n v="7.6"/>
    <s v="Adventure"/>
    <s v="Family"/>
    <s v="Fantasy"/>
    <s v="Mystery"/>
    <n v="0.2518733343481051"/>
    <n v="289994397"/>
    <n v="139994397"/>
    <n v="150000000"/>
  </r>
  <r>
    <s v="Peter Berg"/>
    <n v="102"/>
    <n v="227946274"/>
    <s v="Action|Drama"/>
    <x v="4212"/>
    <s v="http://www.imdb.com/title/tt0448157/?ref_=fn_tt_tt_1"/>
    <s v="English"/>
    <s v="USA"/>
    <n v="150000000"/>
    <n v="2008"/>
    <n v="6.4"/>
    <s v="Action"/>
    <s v="Drama"/>
    <m/>
    <m/>
    <n v="0.24254626206429986"/>
    <n v="227946274"/>
    <n v="77946274"/>
    <n v="150000000"/>
  </r>
  <r>
    <s v="Francis Lawrence"/>
    <n v="104"/>
    <n v="256386216"/>
    <s v="Drama|Horror|Sci-Fi"/>
    <x v="4213"/>
    <s v="http://www.imdb.com/title/tt0480249/?ref_=fn_tt_tt_1"/>
    <s v="English"/>
    <s v="USA"/>
    <n v="150000000"/>
    <n v="2007"/>
    <n v="7.2"/>
    <s v="Drama"/>
    <s v="Horror"/>
    <s v="Sci-Fi"/>
    <m/>
    <n v="0.23677734061223607"/>
    <n v="256386216"/>
    <n v="106386216"/>
    <n v="150000000"/>
  </r>
  <r>
    <s v="Tim Burton"/>
    <n v="115"/>
    <n v="206456431"/>
    <s v="Adventure|Comedy|Family|Fantasy"/>
    <x v="4214"/>
    <s v="http://www.imdb.com/title/tt0367594/?ref_=fn_tt_tt_1"/>
    <s v="English"/>
    <s v="USA"/>
    <n v="150000000"/>
    <n v="2005"/>
    <n v="6.7"/>
    <s v="Adventure"/>
    <s v="Comedy"/>
    <s v="Family"/>
    <s v="Fantasy"/>
    <n v="0.22897424240045694"/>
    <n v="206456431"/>
    <n v="56456431"/>
    <n v="150000000"/>
  </r>
  <r>
    <s v="Brad Bird"/>
    <n v="111"/>
    <n v="206435493"/>
    <s v="Animation|Comedy|Family|Fantasy"/>
    <x v="4215"/>
    <s v="http://www.imdb.com/title/tt0382932/?ref_=fn_tt_tt_1"/>
    <s v="English"/>
    <s v="USA"/>
    <n v="150000000"/>
    <n v="2007"/>
    <n v="8"/>
    <s v="Animation"/>
    <s v="Comedy"/>
    <s v="Family"/>
    <s v="Fantasy"/>
    <n v="0.2243974863128218"/>
    <n v="206435493"/>
    <n v="56435493"/>
    <n v="150000000"/>
  </r>
  <r>
    <s v="Christopher Nolan"/>
    <n v="128"/>
    <n v="205343774"/>
    <s v="Action|Adventure"/>
    <x v="4216"/>
    <s v="http://www.imdb.com/title/tt0372784/?ref_=fn_tt_tt_1"/>
    <s v="English"/>
    <s v="USA"/>
    <n v="150000000"/>
    <n v="2005"/>
    <n v="8.3000000000000007"/>
    <s v="Action"/>
    <s v="Adventure"/>
    <m/>
    <m/>
    <n v="0.21971481527974482"/>
    <n v="205343774"/>
    <n v="55343774"/>
    <n v="150000000"/>
  </r>
  <r>
    <s v="Eric Darnell"/>
    <n v="89"/>
    <n v="179982968"/>
    <s v="Action|Adventure|Animation|Comedy|Family"/>
    <x v="4217"/>
    <s v="http://www.imdb.com/title/tt0479952/?ref_=fn_tt_tt_1"/>
    <s v="English"/>
    <s v="USA"/>
    <n v="150000000"/>
    <n v="2008"/>
    <n v="6.7"/>
    <s v="Action"/>
    <s v="Adventure"/>
    <s v="Animation"/>
    <s v="Comedy"/>
    <n v="0.21500273608691009"/>
    <n v="179982968"/>
    <n v="29982968"/>
    <n v="150000000"/>
  </r>
  <r>
    <s v="Shawn Levy"/>
    <n v="105"/>
    <n v="177243721"/>
    <s v="Adventure|Comedy|Family|Fantasy"/>
    <x v="4218"/>
    <s v="http://www.imdb.com/title/tt1078912/?ref_=fn_tt_tt_1"/>
    <s v="English"/>
    <s v="USA"/>
    <n v="150000000"/>
    <n v="2009"/>
    <n v="5.9"/>
    <s v="Adventure"/>
    <s v="Comedy"/>
    <s v="Family"/>
    <s v="Fantasy"/>
    <n v="0.21215742331389797"/>
    <n v="177243721"/>
    <n v="27243721"/>
    <n v="150000000"/>
  </r>
  <r>
    <s v="Gavin Hood"/>
    <n v="119"/>
    <n v="179883016"/>
    <s v="Action|Adventure|Fantasy|Sci-Fi|Thriller"/>
    <x v="4219"/>
    <s v="http://www.imdb.com/title/tt0458525/?ref_=fn_tt_tt_1"/>
    <s v="English"/>
    <s v="USA"/>
    <n v="150000000"/>
    <n v="2009"/>
    <n v="6.7"/>
    <s v="Action"/>
    <s v="Adventure"/>
    <s v="Fantasy"/>
    <s v="Sci-Fi"/>
    <n v="0.20947400005570763"/>
    <n v="179883016"/>
    <n v="29883016"/>
    <n v="150000000"/>
  </r>
  <r>
    <s v="Lana Wachowski"/>
    <n v="129"/>
    <n v="139259759"/>
    <s v="Action|Sci-Fi"/>
    <x v="4220"/>
    <s v="http://www.imdb.com/title/tt0242653/?ref_=fn_tt_tt_1"/>
    <s v="English"/>
    <s v="Australia"/>
    <n v="150000000"/>
    <n v="2003"/>
    <n v="6.7"/>
    <s v="Action"/>
    <s v="Sci-Fi"/>
    <m/>
    <m/>
    <n v="0.20651796414881635"/>
    <n v="139259759"/>
    <n v="-10740241"/>
    <n v="150000000"/>
  </r>
  <r>
    <s v="Chris Buck"/>
    <n v="102"/>
    <n v="400736600"/>
    <s v="Adventure|Animation|Comedy|Family|Fantasy|Musical"/>
    <x v="4221"/>
    <s v="http://www.imdb.com/title/tt2294629/?ref_=fn_tt_tt_1"/>
    <s v="English"/>
    <s v="USA"/>
    <n v="150000000"/>
    <n v="2013"/>
    <n v="7.6"/>
    <s v="Adventure"/>
    <s v="Animation"/>
    <s v="Comedy"/>
    <s v="Family"/>
    <n v="0.20697372794835278"/>
    <n v="400736600"/>
    <n v="250736600"/>
    <n v="150000000"/>
  </r>
  <r>
    <s v="Lana Wachowski"/>
    <n v="138"/>
    <n v="281492479"/>
    <s v="Action|Sci-Fi"/>
    <x v="4222"/>
    <s v="http://www.imdb.com/title/tt0234215/?ref_=fn_tt_tt_1"/>
    <s v="English"/>
    <s v="USA"/>
    <n v="150000000"/>
    <n v="2003"/>
    <n v="7.2"/>
    <s v="Action"/>
    <s v="Sci-Fi"/>
    <m/>
    <m/>
    <n v="0.18831607582509369"/>
    <n v="281492479"/>
    <n v="131492479"/>
    <n v="150000000"/>
  </r>
  <r>
    <s v="George Miller"/>
    <n v="120"/>
    <n v="153629485"/>
    <s v="Action|Adventure|Sci-Fi|Thriller"/>
    <x v="4223"/>
    <s v="http://www.imdb.com/title/tt1392190/?ref_=fn_tt_tt_1"/>
    <s v="English"/>
    <s v="Australia"/>
    <n v="150000000"/>
    <n v="2015"/>
    <n v="8.1"/>
    <s v="Action"/>
    <s v="Adventure"/>
    <s v="Sci-Fi"/>
    <s v="Thriller"/>
    <n v="0.17661768842288708"/>
    <n v="153629485"/>
    <n v="3629485"/>
    <n v="150000000"/>
  </r>
  <r>
    <s v="Ron Howard"/>
    <n v="146"/>
    <n v="133375846"/>
    <s v="Mystery|Thriller"/>
    <x v="4224"/>
    <s v="http://www.imdb.com/title/tt0808151/?ref_=fn_tt_tt_1"/>
    <s v="English"/>
    <s v="USA"/>
    <n v="150000000"/>
    <n v="2009"/>
    <n v="6.7"/>
    <s v="Mystery"/>
    <s v="Thriller"/>
    <m/>
    <m/>
    <n v="0.1753698399044791"/>
    <n v="133375846"/>
    <n v="-16624154"/>
    <n v="150000000"/>
  </r>
  <r>
    <s v="Kenneth Branagh"/>
    <n v="115"/>
    <n v="181015141"/>
    <s v="Action|Adventure|Fantasy"/>
    <x v="4225"/>
    <s v="http://www.imdb.com/title/tt0800369/?ref_=fn_tt_tt_1"/>
    <s v="English"/>
    <s v="USA"/>
    <n v="150000000"/>
    <n v="2011"/>
    <n v="7"/>
    <s v="Action"/>
    <s v="Adventure"/>
    <s v="Fantasy"/>
    <m/>
    <n v="0.17602000724323111"/>
    <n v="181015141"/>
    <n v="31015141"/>
    <n v="150000000"/>
  </r>
  <r>
    <s v="Byron Howard"/>
    <n v="96"/>
    <n v="114053579"/>
    <s v="Adventure|Animation|Comedy|Drama|Family"/>
    <x v="4226"/>
    <s v="http://www.imdb.com/title/tt0397892/?ref_=fn_tt_tt_1"/>
    <s v="English"/>
    <s v="USA"/>
    <n v="150000000"/>
    <n v="2008"/>
    <n v="6.9"/>
    <s v="Adventure"/>
    <s v="Animation"/>
    <s v="Comedy"/>
    <s v="Drama"/>
    <n v="0.1721990065595464"/>
    <n v="114053579"/>
    <n v="-35946421"/>
    <n v="150000000"/>
  </r>
  <r>
    <s v="Hoyt Yeatman"/>
    <n v="88"/>
    <n v="119420252"/>
    <s v="Action|Adventure|Animation|Comedy|Family|Fantasy|Sci-Fi"/>
    <x v="4227"/>
    <s v="http://www.imdb.com/title/tt0436339/?ref_=fn_tt_tt_1"/>
    <s v="English"/>
    <s v="USA"/>
    <n v="150000000"/>
    <n v="2009"/>
    <n v="5.0999999999999996"/>
    <s v="Action"/>
    <s v="Adventure"/>
    <s v="Animation"/>
    <s v="Comedy"/>
    <n v="0.17476651559887069"/>
    <n v="119420252"/>
    <n v="-30579748"/>
    <n v="150000000"/>
  </r>
  <r>
    <s v="Jonathan Liebesman"/>
    <n v="99"/>
    <n v="83640426"/>
    <s v="Action|Adventure|Fantasy"/>
    <x v="4228"/>
    <s v="http://www.imdb.com/title/tt1646987/?ref_=fn_tt_tt_1"/>
    <s v="English"/>
    <s v="USA"/>
    <n v="150000000"/>
    <n v="2012"/>
    <n v="5.8"/>
    <s v="Action"/>
    <s v="Adventure"/>
    <s v="Fantasy"/>
    <m/>
    <n v="0.17686024563342162"/>
    <n v="83640426"/>
    <n v="-66359574"/>
    <n v="150000000"/>
  </r>
  <r>
    <s v="Christopher McQuarrie"/>
    <n v="131"/>
    <n v="195000874"/>
    <s v="Action|Adventure|Thriller"/>
    <x v="4229"/>
    <s v="http://www.imdb.com/title/tt2381249/?ref_=fn_tt_tt_1"/>
    <s v="English"/>
    <s v="China"/>
    <n v="150000000"/>
    <n v="2015"/>
    <n v="7.4"/>
    <s v="Action"/>
    <s v="Adventure"/>
    <s v="Thriller"/>
    <m/>
    <n v="0.18276932663105369"/>
    <n v="195000874"/>
    <n v="45000874"/>
    <n v="150000000"/>
  </r>
  <r>
    <s v="Joe Johnston"/>
    <n v="119"/>
    <n v="61937495"/>
    <s v="Drama|Fantasy|Horror|Thriller"/>
    <x v="4230"/>
    <s v="http://www.imdb.com/title/tt0780653/?ref_=fn_tt_tt_1"/>
    <s v="English"/>
    <s v="USA"/>
    <n v="150000000"/>
    <n v="2010"/>
    <n v="5.8"/>
    <s v="Drama"/>
    <s v="Fantasy"/>
    <s v="Horror"/>
    <s v="Thriller"/>
    <n v="0.17752892723277189"/>
    <n v="61937495"/>
    <n v="-88062505"/>
    <n v="150000000"/>
  </r>
  <r>
    <s v="Steve Hickner"/>
    <n v="91"/>
    <n v="126597121"/>
    <s v="Adventure|Animation|Comedy|Family"/>
    <x v="4231"/>
    <s v="http://www.imdb.com/title/tt0389790/?ref_=fn_tt_tt_1"/>
    <s v="English"/>
    <s v="USA"/>
    <n v="150000000"/>
    <n v="2007"/>
    <n v="6.2"/>
    <s v="Adventure"/>
    <s v="Animation"/>
    <s v="Comedy"/>
    <s v="Family"/>
    <n v="0.18604741578821907"/>
    <n v="126597121"/>
    <n v="-23402879"/>
    <n v="150000000"/>
  </r>
  <r>
    <s v="Jennifer Yuh Nelson"/>
    <n v="90"/>
    <n v="165230261"/>
    <s v="Action|Adventure|Animation|Comedy|Family"/>
    <x v="4232"/>
    <s v="http://www.imdb.com/title/tt1302011/?ref_=fn_tt_tt_1"/>
    <s v="English"/>
    <s v="USA"/>
    <n v="150000000"/>
    <n v="2011"/>
    <n v="7.3"/>
    <s v="Action"/>
    <s v="Adventure"/>
    <s v="Animation"/>
    <s v="Comedy"/>
    <n v="0.18767493093430967"/>
    <n v="165230261"/>
    <n v="15230261"/>
    <n v="150000000"/>
  </r>
  <r>
    <s v="M. Night Shyamalan"/>
    <n v="103"/>
    <n v="131564731"/>
    <s v="Action|Adventure|Family|Fantasy"/>
    <x v="4233"/>
    <s v="http://www.imdb.com/title/tt0938283/?ref_=fn_tt_tt_1"/>
    <s v="English"/>
    <s v="USA"/>
    <n v="150000000"/>
    <n v="2010"/>
    <n v="4.2"/>
    <s v="Action"/>
    <s v="Adventure"/>
    <s v="Family"/>
    <s v="Fantasy"/>
    <n v="0.18529951423204472"/>
    <n v="131564731"/>
    <n v="-18435269"/>
    <n v="150000000"/>
  </r>
  <r>
    <s v="J.J. Abrams"/>
    <n v="124"/>
    <n v="133382309"/>
    <s v="Action|Adventure|Thriller"/>
    <x v="4234"/>
    <s v="http://www.imdb.com/title/tt0317919/?ref_=fn_tt_tt_1"/>
    <s v="English"/>
    <s v="USA"/>
    <n v="150000000"/>
    <n v="2006"/>
    <n v="6.9"/>
    <s v="Action"/>
    <s v="Adventure"/>
    <s v="Thriller"/>
    <m/>
    <n v="0.18644599492631991"/>
    <n v="133382309"/>
    <n v="-16617691"/>
    <n v="150000000"/>
  </r>
  <r>
    <s v="Roland Emmerich"/>
    <n v="131"/>
    <n v="73103784"/>
    <s v="Action|Drama|Thriller"/>
    <x v="4235"/>
    <s v="http://www.imdb.com/title/tt2334879/?ref_=fn_tt_tt_1"/>
    <s v="English"/>
    <s v="USA"/>
    <n v="150000000"/>
    <n v="2013"/>
    <n v="6.4"/>
    <s v="Action"/>
    <s v="Drama"/>
    <s v="Thriller"/>
    <m/>
    <n v="0.18743841744051093"/>
    <n v="73103784"/>
    <n v="-76896216"/>
    <n v="150000000"/>
  </r>
  <r>
    <s v="Simon Wells"/>
    <n v="88"/>
    <n v="21379315"/>
    <s v="Action|Adventure|Animation|Comedy|Family|Sci-Fi"/>
    <x v="4236"/>
    <s v="http://www.imdb.com/title/tt1305591/?ref_=fn_tt_tt_1"/>
    <s v="English"/>
    <s v="USA"/>
    <n v="150000000"/>
    <n v="2011"/>
    <n v="5.4"/>
    <s v="Action"/>
    <s v="Adventure"/>
    <s v="Animation"/>
    <s v="Comedy"/>
    <n v="0.19542488769966962"/>
    <n v="21379315"/>
    <n v="-128620685"/>
    <n v="150000000"/>
  </r>
  <r>
    <s v="Joe Wright"/>
    <n v="111"/>
    <n v="34964818"/>
    <s v="Adventure|Family|Fantasy"/>
    <x v="4237"/>
    <s v="http://www.imdb.com/title/tt3332064/?ref_=fn_tt_tt_1"/>
    <s v="English"/>
    <s v="USA"/>
    <n v="150000000"/>
    <n v="2015"/>
    <n v="5.8"/>
    <s v="Adventure"/>
    <s v="Family"/>
    <s v="Fantasy"/>
    <m/>
    <n v="0.21017627405681036"/>
    <n v="34964818"/>
    <n v="-115035182"/>
    <n v="150000000"/>
  </r>
  <r>
    <s v="Robert Zemeckis"/>
    <n v="115"/>
    <n v="82161969"/>
    <s v="Action|Adventure|Animation|Fantasy"/>
    <x v="4238"/>
    <s v="http://www.imdb.com/title/tt0442933/?ref_=fn_tt_tt_1"/>
    <s v="English"/>
    <s v="USA"/>
    <n v="150000000"/>
    <n v="2007"/>
    <n v="6.3"/>
    <s v="Action"/>
    <s v="Adventure"/>
    <s v="Animation"/>
    <s v="Fantasy"/>
    <n v="0.22369287058753567"/>
    <n v="82161969"/>
    <n v="-67838031"/>
    <n v="150000000"/>
  </r>
  <r>
    <s v="J.J. Abrams"/>
    <n v="127"/>
    <n v="257704099"/>
    <s v="Action|Adventure|Sci-Fi"/>
    <x v="4239"/>
    <s v="http://www.imdb.com/title/tt0796366/?ref_=fn_tt_tt_1"/>
    <s v="English"/>
    <s v="USA"/>
    <n v="150000000"/>
    <n v="2009"/>
    <n v="8"/>
    <s v="Action"/>
    <s v="Adventure"/>
    <s v="Sci-Fi"/>
    <m/>
    <n v="0.23157704850813932"/>
    <n v="257704099"/>
    <n v="107704099"/>
    <n v="150000000"/>
  </r>
  <r>
    <s v="Peter Weir"/>
    <n v="138"/>
    <n v="93926386"/>
    <s v="Action|Adventure|Drama|History|War"/>
    <x v="4240"/>
    <s v="http://www.imdb.com/title/tt0311113/?ref_=fn_tt_tt_1"/>
    <s v="English"/>
    <s v="USA"/>
    <n v="150000000"/>
    <n v="2003"/>
    <n v="7.4"/>
    <s v="Action"/>
    <s v="Adventure"/>
    <s v="Drama"/>
    <s v="History"/>
    <n v="0.21979730836828001"/>
    <n v="93926386"/>
    <n v="-56073614"/>
    <n v="150000000"/>
  </r>
  <r>
    <s v="Louis Leterrier"/>
    <n v="135"/>
    <n v="134518390"/>
    <s v="Action|Adventure|Sci-Fi"/>
    <x v="4241"/>
    <s v="http://www.imdb.com/title/tt0800080/?ref_=fn_tt_tt_1"/>
    <s v="English"/>
    <s v="USA"/>
    <n v="150000000"/>
    <n v="2008"/>
    <n v="6.8"/>
    <s v="Action"/>
    <s v="Adventure"/>
    <s v="Sci-Fi"/>
    <m/>
    <n v="0.22641398968505211"/>
    <n v="134518390"/>
    <n v="-15481610"/>
    <n v="150000000"/>
  </r>
  <r>
    <s v="Martin Campbell"/>
    <n v="144"/>
    <n v="167007184"/>
    <s v="Action|Adventure|Thriller"/>
    <x v="4242"/>
    <s v="http://www.imdb.com/title/tt0381061/?ref_=fn_tt_tt_1"/>
    <s v="English"/>
    <s v="UK"/>
    <n v="150000000"/>
    <n v="2006"/>
    <n v="8"/>
    <s v="Action"/>
    <s v="Adventure"/>
    <s v="Thriller"/>
    <m/>
    <n v="0.22811886669303838"/>
    <n v="167007184"/>
    <n v="17007184"/>
    <n v="150000000"/>
  </r>
  <r>
    <s v="Andrew Adamson"/>
    <n v="93"/>
    <n v="436471036"/>
    <s v="Adventure|Animation|Comedy|Family|Fantasy|Romance"/>
    <x v="4243"/>
    <s v="http://www.imdb.com/title/tt0298148/?ref_=fn_tt_tt_1"/>
    <s v="English"/>
    <s v="USA"/>
    <n v="150000000"/>
    <n v="2004"/>
    <n v="7.2"/>
    <s v="Adventure"/>
    <s v="Animation"/>
    <s v="Comedy"/>
    <s v="Family"/>
    <n v="0.22591157078066604"/>
    <n v="436471036"/>
    <n v="286471036"/>
    <n v="150000000"/>
  </r>
  <r>
    <s v="Mark Dindal"/>
    <n v="81"/>
    <n v="135381507"/>
    <s v="Adventure|Animation|Comedy|Family|Sci-Fi"/>
    <x v="4244"/>
    <s v="http://www.imdb.com/title/tt0371606/?ref_=fn_tt_tt_1"/>
    <s v="English"/>
    <s v="USA"/>
    <n v="150000000"/>
    <n v="2005"/>
    <n v="5.8"/>
    <s v="Adventure"/>
    <s v="Animation"/>
    <s v="Comedy"/>
    <s v="Family"/>
    <n v="0.1956481267004534"/>
    <n v="135381507"/>
    <n v="-14618493"/>
    <n v="150000000"/>
  </r>
  <r>
    <s v="R. Balki"/>
    <n v="133"/>
    <n v="199228"/>
    <s v="Comedy|Drama"/>
    <x v="4245"/>
    <s v="http://www.imdb.com/title/tt1532957/?ref_=fn_tt_tt_1"/>
    <s v="Hindi"/>
    <s v="India"/>
    <n v="150000000"/>
    <n v="2009"/>
    <n v="7.2"/>
    <s v="Comedy"/>
    <s v="Drama"/>
    <m/>
    <m/>
    <n v="0.19680649244494303"/>
    <n v="199228"/>
    <n v="-149800772"/>
    <n v="150000000"/>
  </r>
  <r>
    <s v="Vijay Chandar"/>
    <n v="155"/>
    <m/>
    <s v="Comedy|Romance"/>
    <x v="4246"/>
    <s v="http://www.imdb.com/title/tt3566698/?ref_=fn_tt_tt_1"/>
    <s v="Tamil"/>
    <s v="India"/>
    <n v="150000000"/>
    <n v="2015"/>
    <n v="5.0999999999999996"/>
    <s v="Comedy"/>
    <s v="Romance"/>
    <m/>
    <m/>
    <n v="0.21806125180235741"/>
    <n v="25035665"/>
    <n v="-124964335"/>
    <n v="150000000"/>
  </r>
  <r>
    <s v="David Bowers"/>
    <n v="85"/>
    <n v="64459316"/>
    <s v="Adventure|Animation|Comedy|Family"/>
    <x v="4247"/>
    <s v="http://www.imdb.com/title/tt0424095/?ref_=fn_tt_tt_1"/>
    <s v="English"/>
    <s v="UK"/>
    <n v="149000000"/>
    <n v="2006"/>
    <n v="6.7"/>
    <s v="Adventure"/>
    <s v="Animation"/>
    <s v="Comedy"/>
    <s v="Family"/>
    <n v="0.21806125180235741"/>
    <n v="64459316"/>
    <n v="-84540684"/>
    <n v="149000000"/>
  </r>
  <r>
    <s v="Rob Cohen"/>
    <n v="112"/>
    <n v="102176165"/>
    <s v="Action|Adventure|Fantasy|Horror|Thriller"/>
    <x v="4248"/>
    <s v="http://www.imdb.com/title/tt0859163/?ref_=fn_tt_tt_1"/>
    <s v="English"/>
    <s v="USA"/>
    <n v="145000000"/>
    <n v="2008"/>
    <n v="5.2"/>
    <s v="Action"/>
    <s v="Adventure"/>
    <s v="Fantasy"/>
    <s v="Horror"/>
    <n v="0.22965066322090283"/>
    <n v="102176165"/>
    <n v="-42823835"/>
    <n v="145000000"/>
  </r>
  <r>
    <s v="Rob Minkoff"/>
    <n v="92"/>
    <n v="111505642"/>
    <s v="Adventure|Animation|Comedy|Family|Sci-Fi"/>
    <x v="4249"/>
    <s v="http://www.imdb.com/title/tt0864835/?ref_=fn_tt_tt_1"/>
    <s v="English"/>
    <s v="USA"/>
    <n v="145000000"/>
    <n v="2014"/>
    <n v="6.9"/>
    <s v="Adventure"/>
    <s v="Animation"/>
    <s v="Comedy"/>
    <s v="Family"/>
    <n v="0.23497382810360237"/>
    <n v="111505642"/>
    <n v="-33494358"/>
    <n v="145000000"/>
  </r>
  <r>
    <s v="Eric Darnell"/>
    <n v="93"/>
    <n v="216366733"/>
    <s v="Adventure|Animation|Comedy|Family"/>
    <x v="4250"/>
    <s v="http://www.imdb.com/title/tt1277953/?ref_=fn_tt_tt_1"/>
    <s v="English"/>
    <s v="USA"/>
    <n v="145000000"/>
    <n v="2012"/>
    <n v="6.9"/>
    <s v="Adventure"/>
    <s v="Animation"/>
    <s v="Comedy"/>
    <s v="Family"/>
    <n v="0.23929283597985673"/>
    <n v="216366733"/>
    <n v="71366733"/>
    <n v="145000000"/>
  </r>
  <r>
    <s v="Alessandro Carloni"/>
    <n v="95"/>
    <n v="143523463"/>
    <s v="Action|Adventure|Animation|Comedy|Family"/>
    <x v="4251"/>
    <s v="http://www.imdb.com/title/tt2267968/?ref_=fn_tt_tt_1"/>
    <s v="English"/>
    <s v="USA"/>
    <n v="145000000"/>
    <n v="2016"/>
    <n v="7.2"/>
    <s v="Action"/>
    <s v="Adventure"/>
    <s v="Animation"/>
    <s v="Comedy"/>
    <n v="0.23131037089830656"/>
    <n v="143523463"/>
    <n v="-1476537"/>
    <n v="145000000"/>
  </r>
  <r>
    <s v="Brad Bird"/>
    <n v="133"/>
    <n v="209364921"/>
    <s v="Action|Adventure|Thriller"/>
    <x v="4252"/>
    <s v="http://www.imdb.com/title/tt1229238/?ref_=fn_tt_tt_1"/>
    <s v="English"/>
    <s v="USA"/>
    <n v="145000000"/>
    <n v="2011"/>
    <n v="7.4"/>
    <s v="Action"/>
    <s v="Adventure"/>
    <s v="Thriller"/>
    <m/>
    <n v="0.23166466690939799"/>
    <n v="209364921"/>
    <n v="64364921"/>
    <n v="145000000"/>
  </r>
  <r>
    <s v="Peter Ramsey"/>
    <n v="97"/>
    <n v="103400692"/>
    <s v="Adventure|Animation|Family|Fantasy"/>
    <x v="4253"/>
    <s v="http://www.imdb.com/title/tt1446192/?ref_=fn_tt_tt_1"/>
    <s v="English"/>
    <s v="USA"/>
    <n v="145000000"/>
    <n v="2012"/>
    <n v="7.3"/>
    <s v="Adventure"/>
    <s v="Animation"/>
    <s v="Family"/>
    <s v="Fantasy"/>
    <n v="0.2240797703322015"/>
    <n v="103400692"/>
    <n v="-41599308"/>
    <n v="145000000"/>
  </r>
  <r>
    <s v="Dean DeBlois"/>
    <n v="102"/>
    <n v="176997107"/>
    <s v="Action|Adventure|Animation|Comedy|Family|Fantasy"/>
    <x v="4254"/>
    <s v="http://www.imdb.com/title/tt1646971/?ref_=fn_tt_tt_1"/>
    <s v="English"/>
    <s v="USA"/>
    <n v="145000000"/>
    <n v="2014"/>
    <n v="7.9"/>
    <s v="Action"/>
    <s v="Adventure"/>
    <s v="Animation"/>
    <s v="Comedy"/>
    <n v="0.22970517451060304"/>
    <n v="176997107"/>
    <n v="31997107"/>
    <n v="145000000"/>
  </r>
  <r>
    <s v="Paul Feig"/>
    <n v="116"/>
    <n v="118099659"/>
    <s v="Action|Comedy|Fantasy|Sci-Fi"/>
    <x v="4255"/>
    <s v="http://www.imdb.com/title/tt1289401/?ref_=fn_tt_tt_1"/>
    <s v="English"/>
    <s v="USA"/>
    <n v="144000000"/>
    <n v="2016"/>
    <n v="5.5"/>
    <s v="Action"/>
    <s v="Comedy"/>
    <s v="Fantasy"/>
    <s v="Sci-Fi"/>
    <n v="0.22581415431246221"/>
    <n v="118099659"/>
    <n v="-25900341"/>
    <n v="144000000"/>
  </r>
  <r>
    <s v="Lee Tamahori"/>
    <n v="133"/>
    <n v="160201106"/>
    <s v="Action|Adventure|Thriller"/>
    <x v="4256"/>
    <s v="http://www.imdb.com/title/tt0246460/?ref_=fn_tt_tt_1"/>
    <s v="English"/>
    <s v="UK"/>
    <n v="142000000"/>
    <n v="2002"/>
    <n v="6.1"/>
    <s v="Action"/>
    <s v="Adventure"/>
    <s v="Thriller"/>
    <m/>
    <n v="0.22943654416741804"/>
    <n v="160201106"/>
    <n v="18201106"/>
    <n v="142000000"/>
  </r>
  <r>
    <s v="Brett Ratner"/>
    <n v="91"/>
    <n v="140080850"/>
    <s v="Action|Comedy|Crime|Thriller"/>
    <x v="4257"/>
    <s v="http://www.imdb.com/title/tt0293564/?ref_=fn_tt_tt_1"/>
    <s v="English"/>
    <s v="USA"/>
    <n v="140000000"/>
    <n v="2007"/>
    <n v="6.2"/>
    <s v="Action"/>
    <s v="Comedy"/>
    <s v="Crime"/>
    <s v="Thriller"/>
    <n v="0.22760802486150913"/>
    <n v="140080850"/>
    <n v="80850"/>
    <n v="140000000"/>
  </r>
  <r>
    <s v="Jon Favreau"/>
    <n v="126"/>
    <n v="318298180"/>
    <s v="Action|Adventure|Sci-Fi"/>
    <x v="4258"/>
    <s v="http://www.imdb.com/title/tt0371746/?ref_=fn_tt_tt_1"/>
    <s v="English"/>
    <s v="USA"/>
    <n v="140000000"/>
    <n v="2008"/>
    <n v="7.9"/>
    <s v="Action"/>
    <s v="Adventure"/>
    <s v="Sci-Fi"/>
    <m/>
    <n v="0.22799224250311573"/>
    <n v="318298180"/>
    <n v="178298180"/>
    <n v="140000000"/>
  </r>
  <r>
    <s v="Michael Bay"/>
    <n v="184"/>
    <n v="198539855"/>
    <s v="Action|Drama|History|Romance|War"/>
    <x v="4259"/>
    <s v="http://www.imdb.com/title/tt0213149/?ref_=fn_tt_tt_1"/>
    <s v="English"/>
    <s v="USA"/>
    <n v="140000000"/>
    <n v="2001"/>
    <n v="6.1"/>
    <s v="Action"/>
    <s v="Drama"/>
    <s v="History"/>
    <s v="Romance"/>
    <n v="0.21042567056722078"/>
    <n v="198539855"/>
    <n v="58539855"/>
    <n v="140000000"/>
  </r>
  <r>
    <s v="Michael Bay"/>
    <n v="153"/>
    <n v="201573391"/>
    <s v="Action|Adventure|Sci-Fi|Thriller"/>
    <x v="4260"/>
    <s v="http://www.imdb.com/title/tt0120591/?ref_=fn_tt_tt_1"/>
    <s v="English"/>
    <s v="USA"/>
    <n v="140000000"/>
    <n v="1998"/>
    <n v="6.6"/>
    <s v="Action"/>
    <s v="Adventure"/>
    <s v="Sci-Fi"/>
    <s v="Thriller"/>
    <n v="0.20386507742935539"/>
    <n v="201573391"/>
    <n v="61573391"/>
    <n v="140000000"/>
  </r>
  <r>
    <s v="Barry Sonnenfeld"/>
    <n v="88"/>
    <n v="190418803"/>
    <s v="Action|Adventure|Comedy|Family|Fantasy|Mystery|Sci-Fi"/>
    <x v="4261"/>
    <s v="http://www.imdb.com/title/tt0120912/?ref_=fn_tt_tt_1"/>
    <s v="English"/>
    <s v="USA"/>
    <n v="140000000"/>
    <n v="2002"/>
    <n v="6.1"/>
    <s v="Action"/>
    <s v="Adventure"/>
    <s v="Comedy"/>
    <s v="Family"/>
    <n v="0.19674543455726765"/>
    <n v="190418803"/>
    <n v="50418803"/>
    <n v="140000000"/>
  </r>
  <r>
    <s v="Edward Zwick"/>
    <n v="154"/>
    <n v="111110575"/>
    <s v="Action|Drama|History|War"/>
    <x v="4262"/>
    <s v="http://www.imdb.com/title/tt0325710/?ref_=fn_tt_tt_1"/>
    <s v="English"/>
    <s v="USA"/>
    <n v="140000000"/>
    <n v="2003"/>
    <n v="7.7"/>
    <s v="Action"/>
    <s v="Drama"/>
    <s v="History"/>
    <s v="War"/>
    <n v="0.1906628974720794"/>
    <n v="111110575"/>
    <n v="-28889425"/>
    <n v="140000000"/>
  </r>
  <r>
    <s v="Ridley Scott"/>
    <n v="150"/>
    <n v="65007045"/>
    <s v="Action|Adventure|Drama"/>
    <x v="4263"/>
    <s v="http://www.imdb.com/title/tt1528100/?ref_=fn_tt_tt_1"/>
    <s v="English"/>
    <s v="UK"/>
    <n v="140000000"/>
    <n v="2014"/>
    <n v="6.1"/>
    <s v="Action"/>
    <s v="Adventure"/>
    <s v="Drama"/>
    <m/>
    <n v="0.19423808228506376"/>
    <n v="65007045"/>
    <n v="-74992955"/>
    <n v="140000000"/>
  </r>
  <r>
    <s v="Alex Proyas"/>
    <n v="126"/>
    <n v="31141074"/>
    <s v="Action|Adventure|Fantasy"/>
    <x v="4264"/>
    <s v="http://www.imdb.com/title/tt2404233/?ref_=fn_tt_tt_1"/>
    <s v="English"/>
    <s v="USA"/>
    <n v="140000000"/>
    <n v="2016"/>
    <n v="5.5"/>
    <s v="Action"/>
    <s v="Adventure"/>
    <s v="Fantasy"/>
    <m/>
    <n v="0.2042516115371546"/>
    <n v="31141074"/>
    <n v="-108858926"/>
    <n v="140000000"/>
  </r>
  <r>
    <s v="Richard Donner"/>
    <n v="127"/>
    <n v="129734803"/>
    <s v="Action|Crime|Thriller"/>
    <x v="4265"/>
    <s v="http://www.imdb.com/title/tt0122151/?ref_=fn_tt_tt_1"/>
    <s v="English"/>
    <s v="USA"/>
    <n v="140000000"/>
    <n v="1998"/>
    <n v="6.6"/>
    <s v="Action"/>
    <s v="Crime"/>
    <s v="Thriller"/>
    <m/>
    <n v="0.21962927875604604"/>
    <n v="129734803"/>
    <n v="-10265197"/>
    <n v="140000000"/>
  </r>
  <r>
    <s v="Joe Johnston"/>
    <n v="124"/>
    <n v="176636816"/>
    <s v="Action|Adventure|Sci-Fi"/>
    <x v="4266"/>
    <s v="http://www.imdb.com/title/tt0458339/?ref_=fn_tt_tt_1"/>
    <s v="English"/>
    <s v="USA"/>
    <n v="140000000"/>
    <n v="2011"/>
    <n v="6.9"/>
    <s v="Action"/>
    <s v="Adventure"/>
    <s v="Sci-Fi"/>
    <m/>
    <n v="0.22140475209607427"/>
    <n v="176636816"/>
    <n v="36636816"/>
    <n v="140000000"/>
  </r>
  <r>
    <s v="Steven Spielberg"/>
    <n v="117"/>
    <n v="52792307"/>
    <s v="Adventure|Family|Fantasy"/>
    <x v="4267"/>
    <s v="http://www.imdb.com/title/tt3691740/?ref_=fn_tt_tt_1"/>
    <s v="English"/>
    <s v="UK"/>
    <n v="140000000"/>
    <n v="2016"/>
    <n v="6.8"/>
    <s v="Adventure"/>
    <s v="Family"/>
    <s v="Fantasy"/>
    <m/>
    <n v="0.21703686686075394"/>
    <n v="52792307"/>
    <n v="-87207693"/>
    <n v="140000000"/>
  </r>
  <r>
    <s v="Gore Verbinski"/>
    <n v="143"/>
    <n v="305388685"/>
    <s v="Action|Adventure|Fantasy"/>
    <x v="4268"/>
    <s v="http://www.imdb.com/title/tt0325980/?ref_=fn_tt_tt_1"/>
    <s v="English"/>
    <s v="USA"/>
    <n v="140000000"/>
    <n v="2003"/>
    <n v="8.1"/>
    <s v="Action"/>
    <s v="Adventure"/>
    <s v="Fantasy"/>
    <m/>
    <n v="0.23020763525108756"/>
    <n v="305388685"/>
    <n v="165388685"/>
    <n v="140000000"/>
  </r>
  <r>
    <s v="Wolfgang Petersen"/>
    <n v="130"/>
    <n v="182618434"/>
    <s v="Action|Adventure|Drama|Thriller"/>
    <x v="4269"/>
    <s v="http://www.imdb.com/title/tt0177971/?ref_=fn_tt_tt_1"/>
    <s v="English"/>
    <s v="USA"/>
    <n v="140000000"/>
    <n v="2000"/>
    <n v="6.4"/>
    <s v="Action"/>
    <s v="Adventure"/>
    <s v="Drama"/>
    <s v="Thriller"/>
    <n v="0.21005608693802458"/>
    <n v="182618434"/>
    <n v="42618434"/>
    <n v="140000000"/>
  </r>
  <r>
    <s v="Ron Clements"/>
    <n v="95"/>
    <n v="38120554"/>
    <s v="Adventure|Animation|Family|Sci-Fi"/>
    <x v="4270"/>
    <s v="http://www.imdb.com/title/tt0133240/?ref_=fn_tt_tt_1"/>
    <s v="English"/>
    <s v="USA"/>
    <n v="140000000"/>
    <n v="2002"/>
    <n v="7.1"/>
    <s v="Adventure"/>
    <s v="Animation"/>
    <s v="Family"/>
    <s v="Sci-Fi"/>
    <n v="0.20433104584376105"/>
    <n v="38120554"/>
    <n v="-101879446"/>
    <n v="140000000"/>
  </r>
  <r>
    <s v="Jean-Marie PoirÃ©"/>
    <n v="118"/>
    <n v="146072"/>
    <s v="Comedy|Family|Fantasy|Sci-Fi"/>
    <x v="4271"/>
    <s v="http://www.imdb.com/title/tt0120882/?ref_=fn_tt_tt_1"/>
    <s v="French"/>
    <s v="France"/>
    <n v="140000000"/>
    <n v="1998"/>
    <n v="6"/>
    <s v="Comedy"/>
    <s v="Family"/>
    <s v="Fantasy"/>
    <s v="Sci-Fi"/>
    <n v="0.22067770213000618"/>
    <n v="146072"/>
    <n v="-139853928"/>
    <n v="140000000"/>
  </r>
  <r>
    <s v="Sam Raimi"/>
    <n v="121"/>
    <n v="403706375"/>
    <s v="Action|Adventure|Fantasy|Romance"/>
    <x v="4272"/>
    <s v="http://www.imdb.com/title/tt0145487/?ref_=fn_tt_tt_1"/>
    <s v="English"/>
    <s v="USA"/>
    <n v="139000000"/>
    <n v="2002"/>
    <n v="7.3"/>
    <s v="Action"/>
    <s v="Adventure"/>
    <s v="Fantasy"/>
    <s v="Romance"/>
    <n v="0.24457685258867762"/>
    <n v="403706375"/>
    <n v="264706375"/>
    <n v="139000000"/>
  </r>
  <r>
    <s v="Ang Lee"/>
    <n v="138"/>
    <n v="132122995"/>
    <s v="Action|Sci-Fi"/>
    <x v="4273"/>
    <s v="http://www.imdb.com/title/tt0286716/?ref_=fn_tt_tt_1"/>
    <s v="English"/>
    <s v="USA"/>
    <n v="137000000"/>
    <n v="2003"/>
    <n v="5.7"/>
    <s v="Action"/>
    <s v="Sci-Fi"/>
    <m/>
    <m/>
    <n v="0.21268445949483419"/>
    <n v="132122995"/>
    <n v="-4877005"/>
    <n v="137000000"/>
  </r>
  <r>
    <s v="Hironobu Sakaguchi"/>
    <n v="106"/>
    <n v="32131830"/>
    <s v="Action|Adventure|Animation|Fantasy|Romance|Sci-Fi"/>
    <x v="4274"/>
    <s v="http://www.imdb.com/title/tt0173840/?ref_=fn_tt_tt_1"/>
    <s v="English"/>
    <s v="USA"/>
    <n v="137000000"/>
    <n v="2001"/>
    <n v="6.4"/>
    <s v="Action"/>
    <s v="Adventure"/>
    <s v="Animation"/>
    <s v="Fantasy"/>
    <n v="0.2138269029181874"/>
    <n v="32131830"/>
    <n v="-104868170"/>
    <n v="137000000"/>
  </r>
  <r>
    <s v="Rob Cohen"/>
    <n v="121"/>
    <n v="31704416"/>
    <s v="Action|Adventure|Sci-Fi|Thriller"/>
    <x v="4275"/>
    <s v="http://www.imdb.com/title/tt0382992/?ref_=fn_tt_tt_1"/>
    <s v="English"/>
    <s v="USA"/>
    <n v="135000000"/>
    <n v="2005"/>
    <n v="5"/>
    <s v="Action"/>
    <s v="Adventure"/>
    <s v="Sci-Fi"/>
    <s v="Thriller"/>
    <n v="0.23107738578827636"/>
    <n v="31704416"/>
    <n v="-103295584"/>
    <n v="135000000"/>
  </r>
  <r>
    <s v="Michael Apted"/>
    <n v="128"/>
    <n v="126930660"/>
    <s v="Action|Adventure|Thriller"/>
    <x v="4276"/>
    <s v="http://www.imdb.com/title/tt0143145/?ref_=fn_tt_tt_1"/>
    <s v="English"/>
    <s v="UK"/>
    <n v="135000000"/>
    <n v="1999"/>
    <n v="6.4"/>
    <s v="Action"/>
    <s v="Adventure"/>
    <s v="Thriller"/>
    <m/>
    <n v="0.24749238664775702"/>
    <n v="126930660"/>
    <n v="-8069340"/>
    <n v="135000000"/>
  </r>
  <r>
    <s v="George Miller"/>
    <n v="100"/>
    <n v="63992328"/>
    <s v="Animation|Comedy|Family|Musical"/>
    <x v="4277"/>
    <s v="http://www.imdb.com/title/tt1402488/?ref_=fn_tt_tt_1"/>
    <s v="English"/>
    <s v="Australia"/>
    <n v="135000000"/>
    <n v="2011"/>
    <n v="5.9"/>
    <s v="Animation"/>
    <s v="Comedy"/>
    <s v="Family"/>
    <s v="Musical"/>
    <n v="0.24977223776646473"/>
    <n v="63992328"/>
    <n v="-71007672"/>
    <n v="135000000"/>
  </r>
  <r>
    <s v="Alejandro G. IÃ±Ã¡rritu"/>
    <n v="156"/>
    <n v="183635922"/>
    <s v="Adventure|Drama|Thriller|Western"/>
    <x v="4278"/>
    <s v="http://www.imdb.com/title/tt1663202/?ref_=fn_tt_tt_1"/>
    <s v="English"/>
    <s v="USA"/>
    <n v="135000000"/>
    <n v="2015"/>
    <n v="8.1"/>
    <s v="Adventure"/>
    <s v="Drama"/>
    <s v="Thriller"/>
    <s v="Western"/>
    <n v="0.26186751575246747"/>
    <n v="183635922"/>
    <n v="48635922"/>
    <n v="135000000"/>
  </r>
  <r>
    <s v="David Soren"/>
    <n v="96"/>
    <n v="83024900"/>
    <s v="Adventure|Animation|Comedy|Family|Sport"/>
    <x v="4279"/>
    <s v="http://www.imdb.com/title/tt1860353/?ref_=fn_tt_tt_1"/>
    <s v="English"/>
    <s v="USA"/>
    <n v="135000000"/>
    <n v="2013"/>
    <n v="6.5"/>
    <s v="Adventure"/>
    <s v="Animation"/>
    <s v="Comedy"/>
    <s v="Family"/>
    <n v="0.25649042792290788"/>
    <n v="83024900"/>
    <n v="-51975100"/>
    <n v="135000000"/>
  </r>
  <r>
    <s v="Gore Verbinski"/>
    <n v="107"/>
    <n v="123207194"/>
    <s v="Adventure|Animation|Comedy|Family|Western"/>
    <x v="4280"/>
    <s v="http://www.imdb.com/title/tt1192628/?ref_=fn_tt_tt_1"/>
    <s v="English"/>
    <s v="USA"/>
    <n v="135000000"/>
    <n v="2011"/>
    <n v="7.2"/>
    <s v="Adventure"/>
    <s v="Animation"/>
    <s v="Comedy"/>
    <s v="Family"/>
    <n v="0.26608109039020844"/>
    <n v="123207194"/>
    <n v="-11792806"/>
    <n v="135000000"/>
  </r>
  <r>
    <s v="Tim Johnson"/>
    <n v="94"/>
    <n v="177343675"/>
    <s v="Adventure|Animation|Comedy|Family|Fantasy|Sci-Fi"/>
    <x v="4281"/>
    <s v="http://www.imdb.com/title/tt2224026/?ref_=fn_tt_tt_1"/>
    <s v="English"/>
    <s v="USA"/>
    <n v="135000000"/>
    <n v="2015"/>
    <n v="6.7"/>
    <s v="Adventure"/>
    <s v="Animation"/>
    <s v="Comedy"/>
    <s v="Family"/>
    <n v="0.26958943796178103"/>
    <n v="177343675"/>
    <n v="42343675"/>
    <n v="135000000"/>
  </r>
  <r>
    <s v="Steven Spielberg"/>
    <n v="107"/>
    <n v="77564037"/>
    <s v="Action|Adventure|Family|Mystery"/>
    <x v="4282"/>
    <s v="http://www.imdb.com/title/tt0983193/?ref_=fn_tt_tt_1"/>
    <s v="English"/>
    <s v="USA"/>
    <n v="135000000"/>
    <n v="2011"/>
    <n v="7.4"/>
    <s v="Action"/>
    <s v="Adventure"/>
    <s v="Family"/>
    <s v="Mystery"/>
    <n v="0.26503924410053414"/>
    <n v="77564037"/>
    <n v="-57435963"/>
    <n v="135000000"/>
  </r>
  <r>
    <s v="Kirk De Micco"/>
    <n v="98"/>
    <n v="187165546"/>
    <s v="Adventure|Animation|Comedy|Family|Fantasy"/>
    <x v="4283"/>
    <s v="http://www.imdb.com/title/tt0481499/?ref_=fn_tt_tt_1"/>
    <s v="English"/>
    <s v="USA"/>
    <n v="135000000"/>
    <n v="2013"/>
    <n v="7.3"/>
    <s v="Adventure"/>
    <s v="Animation"/>
    <s v="Comedy"/>
    <s v="Family"/>
    <n v="0.27645756587976283"/>
    <n v="187165546"/>
    <n v="52165546"/>
    <n v="135000000"/>
  </r>
  <r>
    <s v="Dave Green"/>
    <n v="112"/>
    <n v="81638674"/>
    <s v="Action|Adventure|Comedy|Sci-Fi"/>
    <x v="4284"/>
    <s v="http://www.imdb.com/title/tt3949660/?ref_=fn_tt_tt_1"/>
    <s v="English"/>
    <s v="USA"/>
    <n v="135000000"/>
    <n v="2016"/>
    <n v="6.3"/>
    <s v="Action"/>
    <s v="Adventure"/>
    <s v="Comedy"/>
    <s v="Sci-Fi"/>
    <n v="0.270450124840594"/>
    <n v="81638674"/>
    <n v="-53361326"/>
    <n v="135000000"/>
  </r>
  <r>
    <s v="Rob Minkoff"/>
    <n v="84"/>
    <n v="140015224"/>
    <s v="Adventure|Comedy|Family|Fantasy"/>
    <x v="4285"/>
    <s v="http://www.imdb.com/title/tt0164912/?ref_=fn_tt_tt_1"/>
    <s v="English"/>
    <s v="Germany"/>
    <n v="133000000"/>
    <n v="1999"/>
    <n v="5.9"/>
    <s v="Adventure"/>
    <s v="Comedy"/>
    <s v="Family"/>
    <s v="Fantasy"/>
    <n v="0.28184159391351105"/>
    <n v="140015224"/>
    <n v="7015224"/>
    <n v="133000000"/>
  </r>
  <r>
    <s v="Eric Darnell"/>
    <n v="92"/>
    <n v="83348920"/>
    <s v="Adventure|Animation|Comedy|Family"/>
    <x v="4286"/>
    <s v="http://www.imdb.com/title/tt1911658/?ref_=fn_tt_tt_1"/>
    <s v="English"/>
    <s v="USA"/>
    <n v="132000000"/>
    <n v="2014"/>
    <n v="6.7"/>
    <s v="Adventure"/>
    <s v="Animation"/>
    <s v="Comedy"/>
    <s v="Family"/>
    <n v="0.28296026253991946"/>
    <n v="83348920"/>
    <n v="-48651080"/>
    <n v="132000000"/>
  </r>
  <r>
    <s v="Steven Spielberg"/>
    <n v="116"/>
    <n v="234277056"/>
    <s v="Adventure|Sci-Fi|Thriller"/>
    <x v="4287"/>
    <s v="http://www.imdb.com/title/tt0407304/?ref_=fn_tt_tt_1"/>
    <s v="English"/>
    <s v="USA"/>
    <n v="132000000"/>
    <n v="2005"/>
    <n v="6.5"/>
    <s v="Adventure"/>
    <s v="Sci-Fi"/>
    <s v="Thriller"/>
    <m/>
    <n v="0.29284920293950395"/>
    <n v="234277056"/>
    <n v="102277056"/>
    <n v="132000000"/>
  </r>
  <r>
    <s v="Zack Snyder"/>
    <n v="215"/>
    <n v="107503316"/>
    <s v="Action|Drama|Mystery|Sci-Fi"/>
    <x v="4288"/>
    <s v="http://www.imdb.com/title/tt0409459/?ref_=fn_tt_tt_1"/>
    <s v="English"/>
    <s v="USA"/>
    <n v="130000000"/>
    <n v="2009"/>
    <n v="7.7"/>
    <s v="Action"/>
    <s v="Drama"/>
    <s v="Mystery"/>
    <s v="Sci-Fi"/>
    <n v="0.28098197586396423"/>
    <n v="107503316"/>
    <n v="-22496684"/>
    <n v="130000000"/>
  </r>
  <r>
    <s v="Jon M. Chu"/>
    <n v="122"/>
    <n v="122512052"/>
    <s v="Action|Adventure|Sci-Fi|Thriller"/>
    <x v="4289"/>
    <s v="http://www.imdb.com/title/tt1583421/?ref_=fn_tt_tt_1"/>
    <s v="English"/>
    <s v="USA"/>
    <n v="130000000"/>
    <n v="2013"/>
    <n v="5.8"/>
    <s v="Action"/>
    <s v="Adventure"/>
    <s v="Sci-Fi"/>
    <s v="Thriller"/>
    <n v="0.28630165767836174"/>
    <n v="122512052"/>
    <n v="-7487948"/>
    <n v="130000000"/>
  </r>
  <r>
    <s v="Breck Eisner"/>
    <n v="124"/>
    <n v="68642452"/>
    <s v="Action|Adventure|Comedy|Thriller"/>
    <x v="4290"/>
    <s v="http://www.imdb.com/title/tt0318649/?ref_=fn_tt_tt_1"/>
    <s v="English"/>
    <s v="UK"/>
    <n v="130000000"/>
    <n v="2005"/>
    <n v="6"/>
    <s v="Action"/>
    <s v="Adventure"/>
    <s v="Comedy"/>
    <s v="Thriller"/>
    <n v="0.28959565904894491"/>
    <n v="68642452"/>
    <n v="-61357548"/>
    <n v="130000000"/>
  </r>
  <r>
    <s v="Mark Osborne"/>
    <n v="92"/>
    <n v="215395021"/>
    <s v="Action|Adventure|Animation|Comedy|Family"/>
    <x v="4291"/>
    <s v="http://www.imdb.com/title/tt0441773/?ref_=fn_tt_tt_1"/>
    <s v="English"/>
    <s v="USA"/>
    <n v="130000000"/>
    <n v="2008"/>
    <n v="7.6"/>
    <s v="Action"/>
    <s v="Adventure"/>
    <s v="Animation"/>
    <s v="Comedy"/>
    <n v="0.30157954327512126"/>
    <n v="215395021"/>
    <n v="85395021"/>
    <n v="130000000"/>
  </r>
  <r>
    <s v="Peyton Reed"/>
    <n v="117"/>
    <n v="180191634"/>
    <s v="Action|Adventure|Comedy|Sci-Fi"/>
    <x v="4292"/>
    <s v="http://www.imdb.com/title/tt0478970/?ref_=fn_tt_tt_1"/>
    <s v="English"/>
    <s v="USA"/>
    <n v="130000000"/>
    <n v="2015"/>
    <n v="7.4"/>
    <s v="Action"/>
    <s v="Adventure"/>
    <s v="Comedy"/>
    <s v="Sci-Fi"/>
    <n v="0.29238617442380727"/>
    <n v="180191634"/>
    <n v="50191634"/>
    <n v="130000000"/>
  </r>
  <r>
    <s v="Francis Lawrence"/>
    <n v="146"/>
    <n v="424645577"/>
    <s v="Adventure|Sci-Fi|Thriller"/>
    <x v="4293"/>
    <s v="http://www.imdb.com/title/tt1951264/?ref_=fn_tt_tt_1"/>
    <s v="English"/>
    <s v="USA"/>
    <n v="130000000"/>
    <n v="2013"/>
    <n v="7.6"/>
    <s v="Adventure"/>
    <s v="Sci-Fi"/>
    <s v="Thriller"/>
    <m/>
    <n v="0.28753290963775446"/>
    <n v="424645577"/>
    <n v="294645577"/>
    <n v="130000000"/>
  </r>
  <r>
    <s v="Michael Bay"/>
    <n v="147"/>
    <n v="138396624"/>
    <s v="Action|Comedy|Crime|Thriller"/>
    <x v="4294"/>
    <s v="http://www.imdb.com/title/tt0172156/?ref_=fn_tt_tt_1"/>
    <s v="English"/>
    <s v="USA"/>
    <n v="130000000"/>
    <n v="2003"/>
    <n v="6.6"/>
    <s v="Action"/>
    <s v="Comedy"/>
    <s v="Crime"/>
    <s v="Thriller"/>
    <n v="0.25514868456118395"/>
    <n v="138396624"/>
    <n v="8396624"/>
    <n v="130000000"/>
  </r>
  <r>
    <s v="Chris Miller"/>
    <n v="90"/>
    <n v="149234747"/>
    <s v="Action|Adventure|Animation|Comedy|Family|Fantasy"/>
    <x v="4295"/>
    <s v="http://www.imdb.com/title/tt0448694/?ref_=fn_tt_tt_1"/>
    <s v="English"/>
    <s v="USA"/>
    <n v="130000000"/>
    <n v="2011"/>
    <n v="6.7"/>
    <s v="Action"/>
    <s v="Adventure"/>
    <s v="Animation"/>
    <s v="Comedy"/>
    <n v="0.25555157740534556"/>
    <n v="149234747"/>
    <n v="19234747"/>
    <n v="130000000"/>
  </r>
  <r>
    <s v="Alfonso CuarÃ³n"/>
    <n v="142"/>
    <n v="249358727"/>
    <s v="Adventure|Family|Fantasy|Mystery"/>
    <x v="4296"/>
    <s v="http://www.imdb.com/title/tt0304141/?ref_=fn_tt_tt_1"/>
    <s v="English"/>
    <s v="UK"/>
    <n v="130000000"/>
    <n v="2004"/>
    <n v="7.8"/>
    <s v="Adventure"/>
    <s v="Family"/>
    <s v="Fantasy"/>
    <s v="Mystery"/>
    <n v="0.25419110585263355"/>
    <n v="249358727"/>
    <n v="119358727"/>
    <n v="130000000"/>
  </r>
  <r>
    <s v="Baz Luhrmann"/>
    <n v="165"/>
    <n v="49551662"/>
    <s v="Adventure|Drama|Romance|War"/>
    <x v="4297"/>
    <s v="http://www.imdb.com/title/tt0455824/?ref_=fn_tt_tt_1"/>
    <s v="English"/>
    <s v="Australia"/>
    <n v="130000000"/>
    <n v="2008"/>
    <n v="6.6"/>
    <s v="Adventure"/>
    <s v="Drama"/>
    <s v="Romance"/>
    <s v="War"/>
    <n v="0.23704243572413394"/>
    <n v="49551662"/>
    <n v="-80448338"/>
    <n v="130000000"/>
  </r>
  <r>
    <s v="M. Night Shyamalan"/>
    <n v="100"/>
    <n v="60522097"/>
    <s v="Action|Adventure|Sci-Fi"/>
    <x v="4298"/>
    <s v="http://www.imdb.com/title/tt1815862/?ref_=fn_tt_tt_1"/>
    <s v="English"/>
    <s v="USA"/>
    <n v="130000000"/>
    <n v="2013"/>
    <n v="4.9000000000000004"/>
    <s v="Action"/>
    <s v="Adventure"/>
    <s v="Sci-Fi"/>
    <m/>
    <n v="0.25422344133013047"/>
    <n v="60522097"/>
    <n v="-69477903"/>
    <n v="130000000"/>
  </r>
  <r>
    <s v="Tom McGrath"/>
    <n v="95"/>
    <n v="148337537"/>
    <s v="Action|Animation|Comedy|Family|Sci-Fi"/>
    <x v="4299"/>
    <s v="http://www.imdb.com/title/tt1001526/?ref_=fn_tt_tt_1"/>
    <s v="English"/>
    <s v="USA"/>
    <n v="130000000"/>
    <n v="2010"/>
    <n v="7.3"/>
    <s v="Action"/>
    <s v="Animation"/>
    <s v="Comedy"/>
    <s v="Family"/>
    <n v="0.2700268381901425"/>
    <n v="148337537"/>
    <n v="18337537"/>
    <n v="130000000"/>
  </r>
  <r>
    <s v="Robert Schwentke"/>
    <n v="96"/>
    <n v="33592415"/>
    <s v="Action|Comedy|Fantasy"/>
    <x v="4300"/>
    <s v="http://www.imdb.com/title/tt0790736/?ref_=fn_tt_tt_1"/>
    <s v="English"/>
    <s v="USA"/>
    <n v="130000000"/>
    <n v="2013"/>
    <n v="5.6"/>
    <s v="Action"/>
    <s v="Comedy"/>
    <s v="Fantasy"/>
    <m/>
    <n v="0.26916811313980349"/>
    <n v="33592415"/>
    <n v="-96407585"/>
    <n v="130000000"/>
  </r>
  <r>
    <s v="Tim Story"/>
    <n v="92"/>
    <n v="131920333"/>
    <s v="Action|Adventure|Sci-Fi|Thriller"/>
    <x v="4301"/>
    <s v="http://www.imdb.com/title/tt0486576/?ref_=fn_tt_tt_1"/>
    <s v="English"/>
    <s v="USA"/>
    <n v="130000000"/>
    <n v="2007"/>
    <n v="5.6"/>
    <s v="Action"/>
    <s v="Adventure"/>
    <s v="Sci-Fi"/>
    <s v="Thriller"/>
    <n v="0.29233739767808531"/>
    <n v="131920333"/>
    <n v="1920333"/>
    <n v="130000000"/>
  </r>
  <r>
    <s v="Ridley Scott"/>
    <n v="124"/>
    <n v="126464904"/>
    <s v="Adventure|Mystery|Sci-Fi"/>
    <x v="4302"/>
    <s v="http://www.imdb.com/title/tt1446714/?ref_=fn_tt_tt_1"/>
    <s v="English"/>
    <s v="USA"/>
    <n v="130000000"/>
    <n v="2012"/>
    <n v="7"/>
    <s v="Adventure"/>
    <s v="Mystery"/>
    <s v="Sci-Fi"/>
    <m/>
    <n v="0.29538381155916993"/>
    <n v="126464904"/>
    <n v="-3535096"/>
    <n v="130000000"/>
  </r>
  <r>
    <s v="Ridley Scott"/>
    <n v="194"/>
    <n v="47396698"/>
    <s v="Action|Adventure|Drama|History|War"/>
    <x v="4303"/>
    <s v="http://www.imdb.com/title/tt0320661/?ref_=fn_tt_tt_1"/>
    <s v="English"/>
    <s v="USA"/>
    <n v="130000000"/>
    <n v="2005"/>
    <n v="7.2"/>
    <s v="Action"/>
    <s v="Adventure"/>
    <s v="Drama"/>
    <s v="History"/>
    <n v="0.29982181885690806"/>
    <n v="47396698"/>
    <n v="-82603302"/>
    <n v="130000000"/>
  </r>
  <r>
    <s v="Eric Leighton"/>
    <n v="82"/>
    <n v="137748063"/>
    <s v="Adventure|Animation|Family|Thriller"/>
    <x v="4304"/>
    <s v="http://www.imdb.com/title/tt0130623/?ref_=fn_tt_tt_1"/>
    <s v="English"/>
    <s v="USA"/>
    <n v="127500000"/>
    <n v="2000"/>
    <n v="6.5"/>
    <s v="Adventure"/>
    <s v="Animation"/>
    <s v="Family"/>
    <s v="Thriller"/>
    <n v="0.32274582609653224"/>
    <n v="137748063"/>
    <n v="10248063"/>
    <n v="127500000"/>
  </r>
  <r>
    <s v="Shawn Levy"/>
    <n v="98"/>
    <n v="113733726"/>
    <s v="Adventure|Comedy|Family|Fantasy"/>
    <x v="4305"/>
    <s v="http://www.imdb.com/title/tt2692250/?ref_=fn_tt_tt_1"/>
    <s v="English"/>
    <s v="USA"/>
    <n v="127000000"/>
    <n v="2014"/>
    <n v="6.2"/>
    <s v="Adventure"/>
    <s v="Comedy"/>
    <s v="Family"/>
    <s v="Fantasy"/>
    <n v="0.32485945849932824"/>
    <n v="113733726"/>
    <n v="-13266274"/>
    <n v="127000000"/>
  </r>
  <r>
    <s v="Michael Bay"/>
    <n v="136"/>
    <n v="35799026"/>
    <s v="Action|Adventure|Romance|Sci-Fi|Thriller"/>
    <x v="4306"/>
    <s v="http://www.imdb.com/title/tt0399201/?ref_=fn_tt_tt_1"/>
    <s v="English"/>
    <s v="USA"/>
    <n v="126000000"/>
    <n v="2005"/>
    <n v="6.9"/>
    <s v="Action"/>
    <s v="Adventure"/>
    <s v="Romance"/>
    <s v="Sci-Fi"/>
    <n v="0.33159080916600142"/>
    <n v="35799026"/>
    <n v="-90200974"/>
    <n v="126000000"/>
  </r>
  <r>
    <s v="Darren Aronofsky"/>
    <n v="138"/>
    <n v="101160529"/>
    <s v="Action|Adventure|Drama"/>
    <x v="4307"/>
    <s v="http://www.imdb.com/title/tt1959490/?ref_=fn_tt_tt_1"/>
    <s v="English"/>
    <s v="USA"/>
    <n v="125000000"/>
    <n v="2014"/>
    <n v="5.8"/>
    <s v="Action"/>
    <s v="Adventure"/>
    <s v="Drama"/>
    <m/>
    <n v="0.35423960570809726"/>
    <n v="101160529"/>
    <n v="-23839471"/>
    <n v="125000000"/>
  </r>
  <r>
    <s v="Chris Columbus"/>
    <n v="159"/>
    <n v="317557891"/>
    <s v="Adventure|Family|Fantasy"/>
    <x v="4308"/>
    <s v="http://www.imdb.com/title/tt0241527/?ref_=fn_tt_tt_1"/>
    <s v="English"/>
    <s v="UK"/>
    <n v="125000000"/>
    <n v="2001"/>
    <n v="7.5"/>
    <s v="Adventure"/>
    <s v="Family"/>
    <s v="Fantasy"/>
    <m/>
    <n v="0.36308753134981131"/>
    <n v="317557891"/>
    <n v="192557891"/>
    <n v="125000000"/>
  </r>
  <r>
    <s v="Francis Lawrence"/>
    <n v="123"/>
    <n v="337103873"/>
    <s v="Adventure|Sci-Fi|Thriller"/>
    <x v="4309"/>
    <s v="http://www.imdb.com/title/tt1951265/?ref_=fn_tt_tt_1"/>
    <s v="English"/>
    <s v="USA"/>
    <n v="125000000"/>
    <n v="2014"/>
    <n v="6.7"/>
    <s v="Adventure"/>
    <s v="Sci-Fi"/>
    <s v="Thriller"/>
    <m/>
    <n v="0.33988943283819706"/>
    <n v="337103873"/>
    <n v="212103873"/>
    <n v="125000000"/>
  </r>
  <r>
    <s v="Ron Howard"/>
    <n v="174"/>
    <n v="217536138"/>
    <s v="Mystery|Thriller"/>
    <x v="4310"/>
    <s v="http://www.imdb.com/title/tt0382625/?ref_=fn_tt_tt_1"/>
    <s v="English"/>
    <s v="USA"/>
    <n v="125000000"/>
    <n v="2006"/>
    <n v="6.6"/>
    <s v="Mystery"/>
    <s v="Thriller"/>
    <m/>
    <m/>
    <n v="0.31220577399951388"/>
    <n v="217536138"/>
    <n v="92536138"/>
    <n v="125000000"/>
  </r>
  <r>
    <s v="Justin Lin"/>
    <n v="132"/>
    <n v="209805005"/>
    <s v="Action|Crime|Thriller"/>
    <x v="4311"/>
    <s v="http://www.imdb.com/title/tt1596343/?ref_=fn_tt_tt_1"/>
    <s v="English"/>
    <s v="USA"/>
    <n v="125000000"/>
    <n v="2011"/>
    <n v="7.3"/>
    <s v="Action"/>
    <s v="Crime"/>
    <s v="Thriller"/>
    <m/>
    <n v="0.29886074316556144"/>
    <n v="209805005"/>
    <n v="84805005"/>
    <n v="125000000"/>
  </r>
  <r>
    <s v="Guy Ritchie"/>
    <n v="129"/>
    <n v="186830669"/>
    <s v="Action|Adventure|Crime|Mystery|Thriller"/>
    <x v="4312"/>
    <s v="http://www.imdb.com/title/tt1515091/?ref_=fn_tt_tt_1"/>
    <s v="English"/>
    <s v="USA"/>
    <n v="125000000"/>
    <n v="2011"/>
    <n v="7.5"/>
    <s v="Action"/>
    <s v="Adventure"/>
    <s v="Crime"/>
    <s v="Mystery"/>
    <n v="0.28605354818399564"/>
    <n v="186830669"/>
    <n v="61830669"/>
    <n v="125000000"/>
  </r>
  <r>
    <s v="Louis Leterrier"/>
    <n v="106"/>
    <n v="163192114"/>
    <s v="Action|Adventure|Fantasy"/>
    <x v="4313"/>
    <s v="http://www.imdb.com/title/tt0800320/?ref_=fn_tt_tt_1"/>
    <s v="English"/>
    <s v="USA"/>
    <n v="125000000"/>
    <n v="2010"/>
    <n v="5.8"/>
    <s v="Action"/>
    <s v="Adventure"/>
    <s v="Fantasy"/>
    <m/>
    <n v="0.27681336239595611"/>
    <n v="163192114"/>
    <n v="38192114"/>
    <n v="125000000"/>
  </r>
  <r>
    <s v="Tony Gilroy"/>
    <n v="135"/>
    <n v="113165635"/>
    <s v="Action|Adventure|Thriller"/>
    <x v="4314"/>
    <s v="http://www.imdb.com/title/tt1194173/?ref_=fn_tt_tt_1"/>
    <s v="English"/>
    <s v="USA"/>
    <n v="125000000"/>
    <n v="2012"/>
    <n v="6.7"/>
    <s v="Action"/>
    <s v="Adventure"/>
    <s v="Thriller"/>
    <m/>
    <n v="0.2719046708739869"/>
    <n v="113165635"/>
    <n v="-11834365"/>
    <n v="125000000"/>
  </r>
  <r>
    <s v="Joel Schumacher"/>
    <n v="125"/>
    <n v="107285004"/>
    <s v="Action"/>
    <x v="4315"/>
    <s v="http://www.imdb.com/title/tt0118688/?ref_=fn_tt_tt_1"/>
    <s v="English"/>
    <s v="USA"/>
    <n v="125000000"/>
    <n v="1997"/>
    <n v="3.7"/>
    <s v="Action"/>
    <m/>
    <m/>
    <m/>
    <n v="0.27801200515965774"/>
    <n v="107285004"/>
    <n v="-17714996"/>
    <n v="125000000"/>
  </r>
  <r>
    <s v="Roland Emmerich"/>
    <n v="124"/>
    <n v="186739919"/>
    <s v="Action|Adventure|Sci-Fi|Thriller"/>
    <x v="4316"/>
    <s v="http://www.imdb.com/title/tt0319262/?ref_=fn_tt_tt_1"/>
    <s v="English"/>
    <s v="USA"/>
    <n v="125000000"/>
    <n v="2004"/>
    <n v="6.4"/>
    <s v="Action"/>
    <s v="Adventure"/>
    <s v="Sci-Fi"/>
    <s v="Thriller"/>
    <n v="0.28600967943748901"/>
    <n v="186739919"/>
    <n v="61739919"/>
    <n v="125000000"/>
  </r>
  <r>
    <s v="John Woo"/>
    <n v="123"/>
    <n v="215397307"/>
    <s v="Action|Adventure|Thriller"/>
    <x v="4317"/>
    <s v="http://www.imdb.com/title/tt0120755/?ref_=fn_tt_tt_1"/>
    <s v="English"/>
    <s v="USA"/>
    <n v="125000000"/>
    <n v="2000"/>
    <n v="6.1"/>
    <s v="Action"/>
    <s v="Adventure"/>
    <s v="Thriller"/>
    <m/>
    <n v="0.27595416247671606"/>
    <n v="215397307"/>
    <n v="90397307"/>
    <n v="125000000"/>
  </r>
  <r>
    <s v="Jonathan Liebesman"/>
    <n v="101"/>
    <n v="190871240"/>
    <s v="Action|Adventure|Comedy|Sci-Fi"/>
    <x v="4318"/>
    <s v="http://www.imdb.com/title/tt1291150/?ref_=fn_tt_tt_1"/>
    <s v="English"/>
    <s v="USA"/>
    <n v="125000000"/>
    <n v="2014"/>
    <n v="5.9"/>
    <s v="Action"/>
    <s v="Adventure"/>
    <s v="Comedy"/>
    <s v="Sci-Fi"/>
    <n v="0.25882035476097293"/>
    <n v="190871240"/>
    <n v="65871240"/>
    <n v="125000000"/>
  </r>
  <r>
    <s v="Ron Howard"/>
    <n v="110"/>
    <n v="260031035"/>
    <s v="Comedy|Family|Fantasy"/>
    <x v="4319"/>
    <s v="http://www.imdb.com/title/tt0170016/?ref_=fn_tt_tt_1"/>
    <s v="English"/>
    <s v="USA"/>
    <n v="123000000"/>
    <n v="2000"/>
    <n v="6"/>
    <s v="Comedy"/>
    <s v="Family"/>
    <s v="Fantasy"/>
    <m/>
    <n v="0.24615926060240462"/>
    <n v="260031035"/>
    <n v="137031035"/>
    <n v="123000000"/>
  </r>
  <r>
    <s v="Bill Condon"/>
    <n v="115"/>
    <n v="292298923"/>
    <s v="Adventure|Drama|Fantasy|Romance"/>
    <x v="4320"/>
    <s v="http://www.imdb.com/title/tt1673434/?ref_=fn_tt_tt_1"/>
    <s v="English"/>
    <s v="USA"/>
    <n v="120000000"/>
    <n v="2012"/>
    <n v="5.5"/>
    <s v="Adventure"/>
    <s v="Drama"/>
    <s v="Fantasy"/>
    <s v="Romance"/>
    <n v="0.21910240557518124"/>
    <n v="292298923"/>
    <n v="172298923"/>
    <n v="120000000"/>
  </r>
  <r>
    <s v="Ang Lee"/>
    <n v="127"/>
    <n v="124976634"/>
    <s v="Adventure|Drama|Fantasy"/>
    <x v="4321"/>
    <s v="http://www.imdb.com/title/tt0454876/?ref_=fn_tt_tt_1"/>
    <s v="English"/>
    <s v="USA"/>
    <n v="120000000"/>
    <n v="2012"/>
    <n v="8"/>
    <s v="Adventure"/>
    <s v="Drama"/>
    <s v="Fantasy"/>
    <m/>
    <n v="0.18986298147569169"/>
    <n v="124976634"/>
    <n v="4976634"/>
    <n v="120000000"/>
  </r>
  <r>
    <s v="Paul Greengrass"/>
    <n v="123"/>
    <n v="108521835"/>
    <s v="Action|Thriller"/>
    <x v="4322"/>
    <s v="http://www.imdb.com/title/tt4196776/?ref_=fn_tt_tt_1"/>
    <s v="English"/>
    <s v="UK"/>
    <n v="120000000"/>
    <n v="2016"/>
    <n v="7.1"/>
    <s v="Action"/>
    <s v="Thriller"/>
    <m/>
    <m/>
    <n v="0.18989796808544146"/>
    <n v="108521835"/>
    <n v="-11478165"/>
    <n v="120000000"/>
  </r>
  <r>
    <s v="McG"/>
    <n v="107"/>
    <n v="100685880"/>
    <s v="Action|Adventure|Comedy|Crime"/>
    <x v="4323"/>
    <s v="http://www.imdb.com/title/tt0305357/?ref_=fn_tt_tt_1"/>
    <s v="English"/>
    <s v="USA"/>
    <n v="120000000"/>
    <n v="2003"/>
    <n v="4.8"/>
    <s v="Action"/>
    <s v="Adventure"/>
    <s v="Comedy"/>
    <s v="Crime"/>
    <n v="0.19360788850826985"/>
    <n v="100685880"/>
    <n v="-19314120"/>
    <n v="120000000"/>
  </r>
  <r>
    <s v="Rob Minkoff"/>
    <n v="77"/>
    <n v="64736114"/>
    <s v="Adventure|Animation|Comedy|Family|Fantasy"/>
    <x v="4324"/>
    <s v="http://www.imdb.com/title/tt0243585/?ref_=fn_tt_tt_1"/>
    <s v="English"/>
    <s v="USA"/>
    <n v="120000000"/>
    <n v="2002"/>
    <n v="5.4"/>
    <s v="Adventure"/>
    <s v="Animation"/>
    <s v="Comedy"/>
    <s v="Family"/>
    <n v="0.19936648869702722"/>
    <n v="64736114"/>
    <n v="-55263886"/>
    <n v="120000000"/>
  </r>
  <r>
    <s v="Lana Wachowski"/>
    <n v="135"/>
    <n v="43929341"/>
    <s v="Action|Family|Sport"/>
    <x v="4325"/>
    <s v="http://www.imdb.com/title/tt0811080/?ref_=fn_tt_tt_1"/>
    <s v="English"/>
    <s v="USA"/>
    <n v="120000000"/>
    <n v="2008"/>
    <n v="6.1"/>
    <s v="Action"/>
    <s v="Family"/>
    <s v="Sport"/>
    <m/>
    <n v="0.21425819067424956"/>
    <n v="43929341"/>
    <n v="-76070659"/>
    <n v="120000000"/>
  </r>
  <r>
    <s v="James L. Brooks"/>
    <n v="121"/>
    <n v="30212620"/>
    <s v="Comedy|Drama|Romance"/>
    <x v="4326"/>
    <s v="http://www.imdb.com/title/tt1341188/?ref_=fn_tt_tt_1"/>
    <s v="English"/>
    <s v="USA"/>
    <n v="120000000"/>
    <n v="2010"/>
    <n v="5.3"/>
    <s v="Comedy"/>
    <s v="Drama"/>
    <s v="Romance"/>
    <m/>
    <n v="0.23557134641804528"/>
    <n v="30212620"/>
    <n v="-89787380"/>
    <n v="120000000"/>
  </r>
  <r>
    <s v="Joseph Kosinski"/>
    <n v="124"/>
    <n v="89021735"/>
    <s v="Action|Adventure|Mystery|Sci-Fi"/>
    <x v="4327"/>
    <s v="http://www.imdb.com/title/tt1483013/?ref_=fn_tt_tt_1"/>
    <s v="English"/>
    <s v="USA"/>
    <n v="120000000"/>
    <n v="2013"/>
    <n v="7"/>
    <s v="Action"/>
    <s v="Adventure"/>
    <s v="Mystery"/>
    <s v="Sci-Fi"/>
    <n v="0.26222354257886621"/>
    <n v="89021735"/>
    <n v="-30978265"/>
    <n v="120000000"/>
  </r>
  <r>
    <s v="James Mangold"/>
    <n v="138"/>
    <n v="132550960"/>
    <s v="Action|Adventure|Sci-Fi|Thriller"/>
    <x v="4328"/>
    <s v="http://www.imdb.com/title/tt1430132/?ref_=fn_tt_tt_1"/>
    <s v="English"/>
    <s v="USA"/>
    <n v="120000000"/>
    <n v="2013"/>
    <n v="6.7"/>
    <s v="Action"/>
    <s v="Adventure"/>
    <s v="Sci-Fi"/>
    <s v="Thriller"/>
    <n v="0.27423202433261762"/>
    <n v="132550960"/>
    <n v="12550960"/>
    <n v="120000000"/>
  </r>
  <r>
    <s v="Josh Trank"/>
    <n v="100"/>
    <n v="56114221"/>
    <s v="Action|Adventure|Sci-Fi"/>
    <x v="4329"/>
    <s v="http://www.imdb.com/title/tt1502712/?ref_=fn_tt_tt_1"/>
    <s v="English"/>
    <s v="USA"/>
    <n v="120000000"/>
    <n v="2015"/>
    <n v="4.3"/>
    <s v="Action"/>
    <s v="Adventure"/>
    <s v="Sci-Fi"/>
    <m/>
    <n v="0.27547335069532963"/>
    <n v="56114221"/>
    <n v="-63885779"/>
    <n v="120000000"/>
  </r>
  <r>
    <s v="Doug Liman"/>
    <n v="126"/>
    <n v="186336103"/>
    <s v="Action|Comedy|Crime|Romance|Thriller"/>
    <x v="4330"/>
    <s v="http://www.imdb.com/title/tt0356910/?ref_=fn_tt_tt_1"/>
    <s v="English"/>
    <s v="USA"/>
    <n v="120000000"/>
    <n v="2005"/>
    <n v="6.5"/>
    <s v="Action"/>
    <s v="Comedy"/>
    <s v="Crime"/>
    <s v="Romance"/>
    <n v="0.29874800251162942"/>
    <n v="186336103"/>
    <n v="66336103"/>
    <n v="120000000"/>
  </r>
  <r>
    <s v="Michel Gondry"/>
    <n v="119"/>
    <n v="98780042"/>
    <s v="Action|Comedy|Crime|Sci-Fi|Thriller"/>
    <x v="4331"/>
    <s v="http://www.imdb.com/title/tt0990407/?ref_=fn_tt_tt_1"/>
    <s v="English"/>
    <s v="USA"/>
    <n v="120000000"/>
    <n v="2011"/>
    <n v="5.8"/>
    <s v="Action"/>
    <s v="Comedy"/>
    <s v="Crime"/>
    <s v="Sci-Fi"/>
    <n v="0.28693866329811168"/>
    <n v="98780042"/>
    <n v="-21219958"/>
    <n v="120000000"/>
  </r>
  <r>
    <s v="Alex Proyas"/>
    <n v="115"/>
    <n v="144795350"/>
    <s v="Action|Mystery|Sci-Fi|Thriller"/>
    <x v="4332"/>
    <s v="http://www.imdb.com/title/tt0343818/?ref_=fn_tt_tt_1"/>
    <s v="English"/>
    <s v="USA"/>
    <n v="120000000"/>
    <n v="2004"/>
    <n v="7.1"/>
    <s v="Action"/>
    <s v="Mystery"/>
    <s v="Sci-Fi"/>
    <s v="Thriller"/>
    <n v="0.29933907469928728"/>
    <n v="144795350"/>
    <n v="24795350"/>
    <n v="120000000"/>
  </r>
  <r>
    <s v="Gary Trousdale"/>
    <n v="95"/>
    <n v="84037039"/>
    <s v="Action|Adventure|Animation|Family|Fantasy|Sci-Fi"/>
    <x v="4333"/>
    <s v="http://www.imdb.com/title/tt0230011/?ref_=fn_tt_tt_1"/>
    <s v="English"/>
    <s v="USA"/>
    <n v="120000000"/>
    <n v="2001"/>
    <n v="6.8"/>
    <s v="Action"/>
    <s v="Adventure"/>
    <s v="Animation"/>
    <s v="Family"/>
    <n v="0.29884659286507959"/>
    <n v="84037039"/>
    <n v="-35962961"/>
    <n v="120000000"/>
  </r>
  <r>
    <s v="John Lasseter"/>
    <n v="117"/>
    <n v="244052771"/>
    <s v="Adventure|Animation|Comedy|Family|Sport"/>
    <x v="4334"/>
    <s v="http://www.imdb.com/title/tt0317219/?ref_=fn_tt_tt_1"/>
    <s v="English"/>
    <s v="USA"/>
    <n v="120000000"/>
    <n v="2006"/>
    <n v="7.2"/>
    <s v="Adventure"/>
    <s v="Animation"/>
    <s v="Comedy"/>
    <s v="Family"/>
    <n v="0.31830578340383392"/>
    <n v="244052771"/>
    <n v="124052771"/>
    <n v="120000000"/>
  </r>
  <r>
    <s v="John Lasseter"/>
    <n v="95"/>
    <n v="162792677"/>
    <s v="Adventure|Animation|Comedy|Family|Fantasy"/>
    <x v="4335"/>
    <s v="http://www.imdb.com/title/tt0120623/?ref_=fn_tt_tt_1"/>
    <s v="English"/>
    <s v="USA"/>
    <n v="120000000"/>
    <n v="1998"/>
    <n v="7.2"/>
    <s v="Adventure"/>
    <s v="Animation"/>
    <s v="Comedy"/>
    <s v="Family"/>
    <n v="0.28923770837688811"/>
    <n v="162792677"/>
    <n v="42792677"/>
    <n v="120000000"/>
  </r>
  <r>
    <s v="Rajkumar Hirani"/>
    <n v="144"/>
    <m/>
    <s v="Comedy|Drama|Romance"/>
    <x v="4336"/>
    <s v="http://www.imdb.com/title/tt0456144/?ref_=fn_tt_tt_1"/>
    <s v="Hindi"/>
    <s v="India"/>
    <n v="120000000"/>
    <n v="2006"/>
    <n v="8.1999999999999993"/>
    <s v="Comedy"/>
    <s v="Drama"/>
    <s v="Romance"/>
    <m/>
    <n v="0.28286319139711658"/>
    <n v="25035665"/>
    <n v="-94964335"/>
    <n v="120000000"/>
  </r>
  <r>
    <s v="James Mangold"/>
    <n v="117"/>
    <n v="76418654"/>
    <s v="Action|Comedy|Romance"/>
    <x v="4337"/>
    <s v="http://www.imdb.com/title/tt1013743/?ref_=fn_tt_tt_1"/>
    <s v="English"/>
    <s v="USA"/>
    <n v="117000000"/>
    <n v="2010"/>
    <n v="6.3"/>
    <s v="Action"/>
    <s v="Comedy"/>
    <s v="Romance"/>
    <m/>
    <n v="0.28286319139711658"/>
    <n v="76418654"/>
    <n v="-40581346"/>
    <n v="117000000"/>
  </r>
  <r>
    <s v="Roger Donaldson"/>
    <n v="108"/>
    <n v="67155742"/>
    <s v="Action|Adventure|Thriller"/>
    <x v="4338"/>
    <s v="http://www.imdb.com/title/tt0118928/?ref_=fn_tt_tt_1"/>
    <s v="English"/>
    <s v="USA"/>
    <n v="116000000"/>
    <n v="1997"/>
    <n v="5.8"/>
    <s v="Action"/>
    <s v="Adventure"/>
    <s v="Thriller"/>
    <m/>
    <n v="0.30160860785376037"/>
    <n v="67155742"/>
    <n v="-48844258"/>
    <n v="116000000"/>
  </r>
  <r>
    <s v="Neill Blomkamp"/>
    <n v="109"/>
    <n v="93050117"/>
    <s v="Action|Drama|Sci-Fi|Thriller"/>
    <x v="4339"/>
    <s v="http://www.imdb.com/title/tt1535108/?ref_=fn_tt_tt_1"/>
    <s v="English"/>
    <s v="USA"/>
    <n v="115000000"/>
    <n v="2013"/>
    <n v="6.6"/>
    <s v="Action"/>
    <s v="Drama"/>
    <s v="Sci-Fi"/>
    <s v="Thriller"/>
    <n v="0.32261469719689245"/>
    <n v="93050117"/>
    <n v="-21949883"/>
    <n v="115000000"/>
  </r>
  <r>
    <s v="George Lucas"/>
    <n v="142"/>
    <n v="310675583"/>
    <s v="Action|Adventure|Fantasy|Sci-Fi"/>
    <x v="4340"/>
    <s v="http://www.imdb.com/title/tt0121765/?ref_=fn_tt_tt_1"/>
    <s v="English"/>
    <s v="USA"/>
    <n v="115000000"/>
    <n v="2002"/>
    <n v="6.7"/>
    <s v="Action"/>
    <s v="Adventure"/>
    <s v="Fantasy"/>
    <s v="Sci-Fi"/>
    <n v="0.33519796969883808"/>
    <n v="310675583"/>
    <n v="195675583"/>
    <n v="115000000"/>
  </r>
  <r>
    <s v="Pete Docter"/>
    <n v="92"/>
    <n v="289907418"/>
    <s v="Adventure|Animation|Comedy|Family|Fantasy"/>
    <x v="4341"/>
    <s v="http://www.imdb.com/title/tt0198781/?ref_=fn_tt_tt_1"/>
    <s v="English"/>
    <s v="USA"/>
    <n v="115000000"/>
    <n v="2001"/>
    <n v="8.1"/>
    <s v="Adventure"/>
    <s v="Animation"/>
    <s v="Comedy"/>
    <s v="Family"/>
    <n v="0.29714236430714208"/>
    <n v="289907418"/>
    <n v="174907418"/>
    <n v="115000000"/>
  </r>
  <r>
    <s v="George Lucas"/>
    <n v="136"/>
    <n v="474544677"/>
    <s v="Action|Adventure|Fantasy|Sci-Fi"/>
    <x v="4342"/>
    <s v="http://www.imdb.com/title/tt0120915/?ref_=fn_tt_tt_1"/>
    <s v="English"/>
    <s v="USA"/>
    <n v="115000000"/>
    <n v="1999"/>
    <n v="6.5"/>
    <s v="Action"/>
    <s v="Adventure"/>
    <s v="Fantasy"/>
    <s v="Sci-Fi"/>
    <n v="0.25793538204472533"/>
    <n v="474544677"/>
    <n v="359544677"/>
    <n v="115000000"/>
  </r>
  <r>
    <s v="John Woo"/>
    <n v="153"/>
    <n v="40911830"/>
    <s v="Action|Drama|War"/>
    <x v="4343"/>
    <s v="http://www.imdb.com/title/tt0245562/?ref_=fn_tt_tt_1"/>
    <s v="English"/>
    <s v="USA"/>
    <n v="115000000"/>
    <n v="2002"/>
    <n v="6"/>
    <s v="Action"/>
    <s v="Drama"/>
    <s v="War"/>
    <m/>
    <n v="0.16947979120353621"/>
    <n v="40911830"/>
    <n v="-74088170"/>
    <n v="115000000"/>
  </r>
  <r>
    <s v="Cedric Nicolas-Troyan"/>
    <n v="120"/>
    <n v="47952020"/>
    <s v="Action|Adventure|Drama|Fantasy"/>
    <x v="4344"/>
    <s v="http://www.imdb.com/title/tt2381991/?ref_=fn_tt_tt_1"/>
    <s v="English"/>
    <s v="USA"/>
    <n v="115000000"/>
    <n v="2016"/>
    <n v="6.1"/>
    <s v="Action"/>
    <s v="Adventure"/>
    <s v="Drama"/>
    <s v="Fantasy"/>
    <n v="0.20034578645716269"/>
    <n v="47952020"/>
    <n v="-67047980"/>
    <n v="115000000"/>
  </r>
  <r>
    <s v="James Cameron"/>
    <n v="141"/>
    <n v="146282411"/>
    <s v="Action|Comedy|Thriller"/>
    <x v="4345"/>
    <s v="http://www.imdb.com/title/tt0111503/?ref_=fn_tt_tt_1"/>
    <s v="English"/>
    <s v="USA"/>
    <n v="115000000"/>
    <n v="1994"/>
    <n v="7.2"/>
    <s v="Action"/>
    <s v="Comedy"/>
    <s v="Thriller"/>
    <m/>
    <n v="0.2312535971988216"/>
    <n v="146282411"/>
    <n v="31282411"/>
    <n v="115000000"/>
  </r>
  <r>
    <s v="Simon West"/>
    <n v="100"/>
    <n v="131144183"/>
    <s v="Action|Adventure|Fantasy|Thriller"/>
    <x v="4346"/>
    <s v="http://www.imdb.com/title/tt0146316/?ref_=fn_tt_tt_1"/>
    <s v="English"/>
    <s v="USA"/>
    <n v="115000000"/>
    <n v="2001"/>
    <n v="5.7"/>
    <s v="Action"/>
    <s v="Adventure"/>
    <s v="Fantasy"/>
    <s v="Thriller"/>
    <n v="0.22252047117217913"/>
    <n v="131144183"/>
    <n v="16144183"/>
    <n v="115000000"/>
  </r>
  <r>
    <s v="George Lucas"/>
    <n v="140"/>
    <n v="380262555"/>
    <s v="Action|Adventure|Fantasy|Sci-Fi"/>
    <x v="4347"/>
    <s v="http://www.imdb.com/title/tt0121766/?ref_=fn_tt_tt_1"/>
    <s v="English"/>
    <s v="USA"/>
    <n v="113000000"/>
    <n v="2005"/>
    <n v="7.6"/>
    <s v="Action"/>
    <s v="Adventure"/>
    <s v="Fantasy"/>
    <s v="Sci-Fi"/>
    <n v="0.21973679854605768"/>
    <n v="380262555"/>
    <n v="267262555"/>
    <n v="113000000"/>
  </r>
  <r>
    <s v="Rob Letterman"/>
    <n v="85"/>
    <n v="42776259"/>
    <s v="Adventure|Comedy|Family|Fantasy"/>
    <x v="4348"/>
    <s v="http://www.imdb.com/title/tt1320261/?ref_=fn_tt_tt_1"/>
    <s v="English"/>
    <s v="USA"/>
    <n v="112000000"/>
    <n v="2010"/>
    <n v="4.9000000000000004"/>
    <s v="Adventure"/>
    <s v="Comedy"/>
    <s v="Family"/>
    <s v="Fantasy"/>
    <n v="0.13226038895806352"/>
    <n v="42776259"/>
    <n v="-69223741"/>
    <n v="112000000"/>
  </r>
  <r>
    <s v="Paul Greengrass"/>
    <n v="115"/>
    <n v="227137090"/>
    <s v="Action|Mystery|Thriller"/>
    <x v="4349"/>
    <s v="http://www.imdb.com/title/tt0440963/?ref_=fn_tt_tt_1"/>
    <s v="English"/>
    <s v="USA"/>
    <n v="110000000"/>
    <n v="2007"/>
    <n v="8.1"/>
    <s v="Action"/>
    <s v="Mystery"/>
    <s v="Thriller"/>
    <m/>
    <n v="0.16040695559593018"/>
    <n v="227137090"/>
    <n v="117137090"/>
    <n v="110000000"/>
  </r>
  <r>
    <s v="Phillip Noyce"/>
    <n v="101"/>
    <n v="118311368"/>
    <s v="Action|Crime|Mystery|Thriller"/>
    <x v="4350"/>
    <s v="http://www.imdb.com/title/tt0944835/?ref_=fn_tt_tt_1"/>
    <s v="English"/>
    <s v="USA"/>
    <n v="110000000"/>
    <n v="2010"/>
    <n v="6.4"/>
    <s v="Action"/>
    <s v="Crime"/>
    <s v="Mystery"/>
    <s v="Thriller"/>
    <n v="0.12595528579222276"/>
    <n v="118311368"/>
    <n v="8311368"/>
    <n v="110000000"/>
  </r>
  <r>
    <s v="Bryan Singer"/>
    <n v="134"/>
    <n v="214948780"/>
    <s v="Action|Adventure|Fantasy|Sci-Fi|Thriller"/>
    <x v="4351"/>
    <s v="http://www.imdb.com/title/tt0290334/?ref_=fn_tt_tt_1"/>
    <s v="English"/>
    <s v="Canada"/>
    <n v="110000000"/>
    <n v="2003"/>
    <n v="7.5"/>
    <s v="Action"/>
    <s v="Adventure"/>
    <s v="Fantasy"/>
    <s v="Sci-Fi"/>
    <n v="0.1222259470911594"/>
    <n v="214948780"/>
    <n v="104948780"/>
    <n v="110000000"/>
  </r>
  <r>
    <s v="Mark Steven Johnson"/>
    <n v="123"/>
    <n v="115802596"/>
    <s v="Action|Fantasy|Thriller"/>
    <x v="4352"/>
    <s v="http://www.imdb.com/title/tt0259324/?ref_=fn_tt_tt_1"/>
    <s v="English"/>
    <s v="USA"/>
    <n v="110000000"/>
    <n v="2007"/>
    <n v="5.2"/>
    <s v="Action"/>
    <s v="Fantasy"/>
    <s v="Thriller"/>
    <m/>
    <n v="8.6200734281708172E-2"/>
    <n v="115802596"/>
    <n v="5802596"/>
    <n v="110000000"/>
  </r>
  <r>
    <s v="Shawn Levy"/>
    <n v="108"/>
    <n v="250863268"/>
    <s v="Action|Adventure|Comedy|Family|Fantasy"/>
    <x v="4353"/>
    <s v="http://www.imdb.com/title/tt0477347/?ref_=fn_tt_tt_1"/>
    <s v="English"/>
    <s v="USA"/>
    <n v="110000000"/>
    <n v="2006"/>
    <n v="6.4"/>
    <s v="Action"/>
    <s v="Adventure"/>
    <s v="Comedy"/>
    <s v="Family"/>
    <n v="8.175704947942429E-2"/>
    <n v="250863268"/>
    <n v="140863268"/>
    <n v="110000000"/>
  </r>
  <r>
    <s v="Brad Peyton"/>
    <n v="114"/>
    <n v="155181732"/>
    <s v="Action|Adventure|Drama|Thriller"/>
    <x v="4354"/>
    <s v="http://www.imdb.com/title/tt2126355/?ref_=fn_tt_tt_1"/>
    <s v="English"/>
    <s v="USA"/>
    <n v="110000000"/>
    <n v="2015"/>
    <n v="6.1"/>
    <s v="Action"/>
    <s v="Adventure"/>
    <s v="Drama"/>
    <s v="Thriller"/>
    <n v="2.6247955045329438E-2"/>
    <n v="155181732"/>
    <n v="45181732"/>
    <n v="110000000"/>
  </r>
  <r>
    <s v="Roger Spottiswoode"/>
    <n v="119"/>
    <n v="125332007"/>
    <s v="Action|Adventure|Thriller"/>
    <x v="4355"/>
    <s v="http://www.imdb.com/title/tt0120347/?ref_=fn_tt_tt_1"/>
    <s v="English"/>
    <s v="UK"/>
    <n v="110000000"/>
    <n v="1997"/>
    <n v="6.5"/>
    <s v="Action"/>
    <s v="Adventure"/>
    <s v="Thriller"/>
    <m/>
    <n v="2.7414455327095838E-3"/>
    <n v="125332007"/>
    <n v="15332007"/>
    <n v="110000000"/>
  </r>
  <r>
    <s v="Roland Emmerich"/>
    <n v="142"/>
    <n v="113330342"/>
    <s v="Action|Drama|History|War"/>
    <x v="4356"/>
    <s v="http://www.imdb.com/title/tt0187393/?ref_=fn_tt_tt_1"/>
    <s v="English"/>
    <s v="USA"/>
    <n v="110000000"/>
    <n v="2000"/>
    <n v="7.1"/>
    <s v="Action"/>
    <s v="Drama"/>
    <s v="History"/>
    <s v="War"/>
    <n v="-9.7591092785667861E-3"/>
    <n v="113330342"/>
    <n v="3330342"/>
    <n v="110000000"/>
  </r>
  <r>
    <s v="Steven Soderbergh"/>
    <n v="125"/>
    <n v="125531634"/>
    <s v="Crime|Thriller"/>
    <x v="4357"/>
    <s v="http://www.imdb.com/title/tt0349903/?ref_=fn_tt_tt_1"/>
    <s v="English"/>
    <s v="USA"/>
    <n v="110000000"/>
    <n v="2004"/>
    <n v="6.4"/>
    <s v="Crime"/>
    <s v="Thriller"/>
    <m/>
    <m/>
    <n v="-1.7836200508031058E-2"/>
    <n v="125531634"/>
    <n v="15531634"/>
    <n v="110000000"/>
  </r>
  <r>
    <s v="Robert Schwentke"/>
    <n v="119"/>
    <n v="129995817"/>
    <s v="Adventure|Sci-Fi|Thriller"/>
    <x v="4358"/>
    <s v="http://www.imdb.com/title/tt2908446/?ref_=fn_tt_tt_1"/>
    <s v="English"/>
    <s v="USA"/>
    <n v="110000000"/>
    <n v="2015"/>
    <n v="6.3"/>
    <s v="Adventure"/>
    <s v="Sci-Fi"/>
    <s v="Thriller"/>
    <m/>
    <n v="-3.2371854309945429E-2"/>
    <n v="129995817"/>
    <n v="19995817"/>
    <n v="110000000"/>
  </r>
  <r>
    <s v="Martin Scorsese"/>
    <n v="170"/>
    <n v="102608827"/>
    <s v="Biography|Drama"/>
    <x v="4359"/>
    <s v="http://www.imdb.com/title/tt0338751/?ref_=fn_tt_tt_1"/>
    <s v="English"/>
    <s v="USA"/>
    <n v="110000000"/>
    <n v="2004"/>
    <n v="7.5"/>
    <s v="Biography"/>
    <s v="Drama"/>
    <m/>
    <m/>
    <n v="-5.0480707431489837E-2"/>
    <n v="102608827"/>
    <n v="-7391173"/>
    <n v="110000000"/>
  </r>
  <r>
    <s v="Noam Murro"/>
    <n v="102"/>
    <n v="106369117"/>
    <s v="Action|Drama|Fantasy|War"/>
    <x v="4360"/>
    <s v="http://www.imdb.com/title/tt1253863/?ref_=fn_tt_tt_1"/>
    <s v="English"/>
    <s v="USA"/>
    <n v="110000000"/>
    <n v="2014"/>
    <n v="6.2"/>
    <s v="Action"/>
    <s v="Drama"/>
    <s v="Fantasy"/>
    <s v="War"/>
    <n v="-5.6119107077778951E-2"/>
    <n v="106369117"/>
    <n v="-3630883"/>
    <n v="110000000"/>
  </r>
  <r>
    <s v="Raja Gosnell"/>
    <n v="103"/>
    <n v="142614158"/>
    <s v="Adventure|Animation|Comedy|Family|Fantasy"/>
    <x v="4361"/>
    <s v="http://www.imdb.com/title/tt0472181/?ref_=fn_tt_tt_1"/>
    <s v="English"/>
    <s v="USA"/>
    <n v="110000000"/>
    <n v="2011"/>
    <n v="5.5"/>
    <s v="Adventure"/>
    <s v="Animation"/>
    <s v="Comedy"/>
    <s v="Family"/>
    <n v="-6.4435268151159075E-2"/>
    <n v="142614158"/>
    <n v="32614158"/>
    <n v="110000000"/>
  </r>
  <r>
    <s v="Will Finn"/>
    <n v="76"/>
    <n v="50026353"/>
    <s v="Animation|Comedy|Family|Music|Western"/>
    <x v="4362"/>
    <s v="http://www.imdb.com/title/tt0299172/?ref_=fn_tt_tt_1"/>
    <s v="English"/>
    <s v="USA"/>
    <n v="110000000"/>
    <n v="2004"/>
    <n v="5.4"/>
    <s v="Animation"/>
    <s v="Comedy"/>
    <s v="Family"/>
    <s v="Music"/>
    <n v="-9.4890148068793478E-2"/>
    <n v="50026353"/>
    <n v="-59973647"/>
    <n v="110000000"/>
  </r>
  <r>
    <s v="Robert Schwentke"/>
    <n v="120"/>
    <n v="66002193"/>
    <s v="Action|Adventure|Mystery|Sci-Fi|Thriller"/>
    <x v="4363"/>
    <s v="http://www.imdb.com/title/tt3410834/?ref_=fn_tt_tt_1"/>
    <s v="English"/>
    <s v="USA"/>
    <n v="110000000"/>
    <n v="2016"/>
    <n v="5.8"/>
    <s v="Action"/>
    <s v="Adventure"/>
    <s v="Mystery"/>
    <s v="Sci-Fi"/>
    <n v="-7.2689808134087028E-2"/>
    <n v="66002193"/>
    <n v="-43997807"/>
    <n v="110000000"/>
  </r>
  <r>
    <s v="Shawn Levy"/>
    <n v="127"/>
    <n v="85463309"/>
    <s v="Action|Drama|Sci-Fi|Sport"/>
    <x v="4364"/>
    <s v="http://www.imdb.com/title/tt0433035/?ref_=fn_tt_tt_1"/>
    <s v="English"/>
    <s v="USA"/>
    <n v="110000000"/>
    <n v="2011"/>
    <n v="7.1"/>
    <s v="Action"/>
    <s v="Drama"/>
    <s v="Sci-Fi"/>
    <s v="Sport"/>
    <n v="-5.7855453880930545E-2"/>
    <n v="85463309"/>
    <n v="-24536691"/>
    <n v="110000000"/>
  </r>
  <r>
    <s v="Gavin Hood"/>
    <n v="114"/>
    <n v="61656849"/>
    <s v="Action|Sci-Fi"/>
    <x v="4365"/>
    <s v="http://www.imdb.com/title/tt1731141/?ref_=fn_tt_tt_1"/>
    <s v="English"/>
    <s v="USA"/>
    <n v="110000000"/>
    <n v="2013"/>
    <n v="6.7"/>
    <s v="Action"/>
    <s v="Sci-Fi"/>
    <m/>
    <m/>
    <n v="-5.4553551788634809E-2"/>
    <n v="61656849"/>
    <n v="-48343151"/>
    <n v="110000000"/>
  </r>
  <r>
    <s v="Len Wiseman"/>
    <n v="129"/>
    <n v="134520804"/>
    <s v="Action|Adventure|Thriller"/>
    <x v="4366"/>
    <s v="http://www.imdb.com/title/tt0337978/?ref_=fn_tt_tt_1"/>
    <s v="English"/>
    <s v="USA"/>
    <n v="110000000"/>
    <n v="2007"/>
    <n v="7.2"/>
    <s v="Action"/>
    <s v="Adventure"/>
    <s v="Thriller"/>
    <m/>
    <n v="-3.2901092003619764E-2"/>
    <n v="134520804"/>
    <n v="24520804"/>
    <n v="110000000"/>
  </r>
  <r>
    <s v="Frank Coraci"/>
    <n v="120"/>
    <n v="24004159"/>
    <s v="Action|Adventure|Comedy"/>
    <x v="4367"/>
    <s v="http://www.imdb.com/title/tt0327437/?ref_=fn_tt_tt_1"/>
    <s v="English"/>
    <s v="USA"/>
    <n v="110000000"/>
    <n v="2004"/>
    <n v="5.8"/>
    <s v="Action"/>
    <s v="Adventure"/>
    <s v="Comedy"/>
    <m/>
    <n v="-6.8304869132828488E-2"/>
    <n v="24004159"/>
    <n v="-85995841"/>
    <n v="110000000"/>
  </r>
  <r>
    <s v="Bo Welch"/>
    <n v="82"/>
    <n v="100446895"/>
    <s v="Adventure|Comedy|Family|Fantasy"/>
    <x v="4368"/>
    <s v="http://www.imdb.com/title/tt0312528/?ref_=fn_tt_tt_1"/>
    <s v="English"/>
    <s v="USA"/>
    <n v="109000000"/>
    <n v="2003"/>
    <n v="3.8"/>
    <s v="Adventure"/>
    <s v="Comedy"/>
    <s v="Family"/>
    <s v="Fantasy"/>
    <n v="-8.6677082830476579E-3"/>
    <n v="100446895"/>
    <n v="-8553105"/>
    <n v="109000000"/>
  </r>
  <r>
    <s v="Ridley Scott"/>
    <n v="151"/>
    <n v="228430993"/>
    <s v="Adventure|Drama|Sci-Fi"/>
    <x v="4369"/>
    <s v="http://www.imdb.com/title/tt3659388/?ref_=fn_tt_tt_1"/>
    <s v="English"/>
    <s v="USA"/>
    <n v="108000000"/>
    <n v="2015"/>
    <n v="8.1"/>
    <s v="Adventure"/>
    <s v="Drama"/>
    <s v="Sci-Fi"/>
    <m/>
    <n v="-1.3544980538835358E-2"/>
    <n v="228430993"/>
    <n v="120430993"/>
    <n v="108000000"/>
  </r>
  <r>
    <s v="Michael Mann"/>
    <n v="165"/>
    <n v="58183966"/>
    <s v="Biography|Drama|Sport"/>
    <x v="4370"/>
    <s v="http://www.imdb.com/title/tt0248667/?ref_=fn_tt_tt_1"/>
    <s v="English"/>
    <s v="USA"/>
    <n v="107000000"/>
    <n v="2001"/>
    <n v="6.8"/>
    <s v="Biography"/>
    <s v="Drama"/>
    <s v="Sport"/>
    <m/>
    <n v="-0.14014114507655906"/>
    <n v="58183966"/>
    <n v="-48816034"/>
    <n v="107000000"/>
  </r>
  <r>
    <s v="John Lee Hancock"/>
    <n v="137"/>
    <n v="22406362"/>
    <s v="Drama|History|War|Western"/>
    <x v="4371"/>
    <s v="http://www.imdb.com/title/tt0318974/?ref_=fn_tt_tt_1"/>
    <s v="English"/>
    <s v="USA"/>
    <n v="107000000"/>
    <n v="2004"/>
    <n v="6"/>
    <s v="Drama"/>
    <s v="History"/>
    <s v="War"/>
    <s v="Western"/>
    <n v="-0.12027769785034063"/>
    <n v="22406362"/>
    <n v="-84593638"/>
    <n v="107000000"/>
  </r>
  <r>
    <s v="Baz Luhrmann"/>
    <n v="143"/>
    <n v="144812796"/>
    <s v="Drama|Romance"/>
    <x v="4372"/>
    <s v="http://www.imdb.com/title/tt1343092/?ref_=fn_tt_tt_1"/>
    <s v="English"/>
    <s v="Australia"/>
    <n v="105000000"/>
    <n v="2013"/>
    <n v="7.3"/>
    <s v="Drama"/>
    <s v="Romance"/>
    <m/>
    <m/>
    <n v="-6.132748978072286E-2"/>
    <n v="144812796"/>
    <n v="39812796"/>
    <n v="105000000"/>
  </r>
  <r>
    <s v="David Twohy"/>
    <n v="134"/>
    <n v="57637485"/>
    <s v="Action|Adventure|Sci-Fi|Thriller"/>
    <x v="4373"/>
    <s v="http://www.imdb.com/title/tt0296572/?ref_=fn_tt_tt_1"/>
    <s v="English"/>
    <s v="USA"/>
    <n v="105000000"/>
    <n v="2004"/>
    <n v="6.7"/>
    <s v="Action"/>
    <s v="Adventure"/>
    <s v="Sci-Fi"/>
    <s v="Thriller"/>
    <n v="-0.10126472513895929"/>
    <n v="57637485"/>
    <n v="-47362515"/>
    <n v="105000000"/>
  </r>
  <r>
    <s v="Raja Gosnell"/>
    <n v="105"/>
    <n v="71017784"/>
    <s v="Adventure|Animation|Comedy|Family|Fantasy"/>
    <x v="4374"/>
    <s v="http://www.imdb.com/title/tt2017020/?ref_=fn_tt_tt_1"/>
    <s v="English"/>
    <s v="USA"/>
    <n v="105000000"/>
    <n v="2013"/>
    <n v="5.4"/>
    <s v="Adventure"/>
    <s v="Animation"/>
    <s v="Comedy"/>
    <s v="Family"/>
    <n v="-7.8292954422934741E-2"/>
    <n v="71017784"/>
    <n v="-33982216"/>
    <n v="105000000"/>
  </r>
  <r>
    <s v="Ron Clements"/>
    <n v="97"/>
    <n v="104374107"/>
    <s v="Animation|Family|Fantasy|Musical|Romance"/>
    <x v="4375"/>
    <s v="http://www.imdb.com/title/tt0780521/?ref_=fn_tt_tt_1"/>
    <s v="English"/>
    <s v="USA"/>
    <n v="105000000"/>
    <n v="2009"/>
    <n v="7.1"/>
    <s v="Animation"/>
    <s v="Family"/>
    <s v="Fantasy"/>
    <s v="Musical"/>
    <n v="-6.2862440327713973E-2"/>
    <n v="104374107"/>
    <n v="-625893"/>
    <n v="105000000"/>
  </r>
  <r>
    <s v="Paul Verhoeven"/>
    <n v="129"/>
    <n v="54700065"/>
    <s v="Action|Sci-Fi|War"/>
    <x v="4376"/>
    <s v="http://www.imdb.com/title/tt0120201/?ref_=fn_tt_tt_1"/>
    <s v="English"/>
    <s v="USA"/>
    <n v="105000000"/>
    <n v="1997"/>
    <n v="7.2"/>
    <s v="Action"/>
    <s v="Sci-Fi"/>
    <s v="War"/>
    <m/>
    <n v="-7.7023772679941982E-2"/>
    <n v="54700065"/>
    <n v="-50299935"/>
    <n v="105000000"/>
  </r>
  <r>
    <s v="Ericson Core"/>
    <n v="114"/>
    <n v="28772222"/>
    <s v="Action|Crime|Sport|Thriller"/>
    <x v="4377"/>
    <s v="http://www.imdb.com/title/tt2058673/?ref_=fn_tt_tt_1"/>
    <s v="English"/>
    <s v="USA"/>
    <n v="105000000"/>
    <n v="2015"/>
    <n v="5.3"/>
    <s v="Action"/>
    <s v="Crime"/>
    <s v="Sport"/>
    <s v="Thriller"/>
    <n v="-4.0545845662781306E-2"/>
    <n v="28772222"/>
    <n v="-76227778"/>
    <n v="105000000"/>
  </r>
  <r>
    <s v="Eric Darnell"/>
    <n v="83"/>
    <n v="90646554"/>
    <s v="Adventure|Animation|Comedy|Family"/>
    <x v="4378"/>
    <s v="http://www.imdb.com/title/tt0120587/?ref_=fn_tt_tt_1"/>
    <s v="English"/>
    <s v="USA"/>
    <n v="105000000"/>
    <n v="1998"/>
    <n v="6.6"/>
    <s v="Adventure"/>
    <s v="Animation"/>
    <s v="Comedy"/>
    <s v="Family"/>
    <n v="4.3721828103465803E-2"/>
    <n v="90646554"/>
    <n v="-14353446"/>
    <n v="105000000"/>
  </r>
  <r>
    <s v="Carlos Saldanha"/>
    <n v="101"/>
    <n v="131536019"/>
    <s v="Adventure|Animation|Comedy|Family|Musical"/>
    <x v="4379"/>
    <s v="http://www.imdb.com/title/tt2357291/?ref_=fn_tt_tt_1"/>
    <s v="English"/>
    <s v="USA"/>
    <n v="103000000"/>
    <n v="2014"/>
    <n v="6.4"/>
    <s v="Adventure"/>
    <s v="Animation"/>
    <s v="Comedy"/>
    <s v="Family"/>
    <n v="6.7995145768547038E-2"/>
    <n v="131536019"/>
    <n v="28536019"/>
    <n v="103000000"/>
  </r>
  <r>
    <s v="Ridley Scott"/>
    <n v="171"/>
    <n v="187670866"/>
    <s v="Action|Drama|Romance"/>
    <x v="4380"/>
    <s v="http://www.imdb.com/title/tt0172495/?ref_=fn_tt_tt_1"/>
    <s v="English"/>
    <s v="USA"/>
    <n v="103000000"/>
    <n v="2000"/>
    <n v="8.5"/>
    <s v="Action"/>
    <s v="Drama"/>
    <s v="Romance"/>
    <m/>
    <n v="3.7834835227168163E-2"/>
    <n v="187670866"/>
    <n v="84670866"/>
    <n v="103000000"/>
  </r>
  <r>
    <s v="Costa-Gavras"/>
    <n v="132"/>
    <n v="274299"/>
    <s v="Biography|Crime|Drama|War"/>
    <x v="4381"/>
    <s v="http://www.imdb.com/title/tt0280653/?ref_=fn_tt_tt_1"/>
    <s v="English"/>
    <s v="France"/>
    <n v="103000000"/>
    <n v="2002"/>
    <n v="7.3"/>
    <s v="Biography"/>
    <s v="Crime"/>
    <s v="Drama"/>
    <s v="War"/>
    <n v="-8.2779221271723102E-2"/>
    <n v="274299"/>
    <n v="-102725701"/>
    <n v="103000000"/>
  </r>
  <r>
    <s v="Steven Spielberg"/>
    <n v="145"/>
    <n v="132014112"/>
    <s v="Action|Mystery|Sci-Fi|Thriller"/>
    <x v="4382"/>
    <s v="http://www.imdb.com/title/tt0181689/?ref_=fn_tt_tt_1"/>
    <s v="English"/>
    <s v="USA"/>
    <n v="102000000"/>
    <n v="2002"/>
    <n v="7.7"/>
    <s v="Action"/>
    <s v="Mystery"/>
    <s v="Sci-Fi"/>
    <s v="Thriller"/>
    <n v="7.2805956312428213E-2"/>
    <n v="132014112"/>
    <n v="30014112"/>
    <n v="102000000"/>
  </r>
  <r>
    <s v="James Cameron"/>
    <n v="153"/>
    <n v="204843350"/>
    <s v="Action|Sci-Fi"/>
    <x v="4383"/>
    <s v="http://www.imdb.com/title/tt0103064/?ref_=fn_tt_tt_1"/>
    <s v="English"/>
    <s v="USA"/>
    <n v="102000000"/>
    <n v="1991"/>
    <n v="8.5"/>
    <s v="Action"/>
    <s v="Sci-Fi"/>
    <m/>
    <m/>
    <n v="3.423506942504409E-2"/>
    <n v="204843350"/>
    <n v="102843350"/>
    <n v="102000000"/>
  </r>
  <r>
    <s v="Tom Tykwer"/>
    <n v="172"/>
    <n v="27098580"/>
    <s v="Drama|Sci-Fi"/>
    <x v="4384"/>
    <s v="http://www.imdb.com/title/tt1371111/?ref_=fn_tt_tt_1"/>
    <s v="English"/>
    <s v="Germany"/>
    <n v="102000000"/>
    <n v="2012"/>
    <n v="7.5"/>
    <s v="Drama"/>
    <s v="Sci-Fi"/>
    <m/>
    <m/>
    <n v="-0.18477428078316099"/>
    <n v="27098580"/>
    <n v="-74901420"/>
    <n v="102000000"/>
  </r>
  <r>
    <s v="Tim Burton"/>
    <n v="113"/>
    <n v="79711678"/>
    <s v="Comedy|Fantasy|Horror"/>
    <x v="4385"/>
    <s v="http://www.imdb.com/title/tt1077368/?ref_=fn_tt_tt_1"/>
    <s v="English"/>
    <s v="USA"/>
    <n v="100000000"/>
    <n v="2012"/>
    <n v="6.2"/>
    <s v="Comedy"/>
    <s v="Fantasy"/>
    <s v="Horror"/>
    <m/>
    <n v="-8.4951120368856492E-2"/>
    <n v="79711678"/>
    <n v="-20288322"/>
    <n v="100000000"/>
  </r>
  <r>
    <s v="Dean Parisot"/>
    <n v="90"/>
    <n v="110332737"/>
    <s v="Comedy|Crime"/>
    <x v="4386"/>
    <s v="http://www.imdb.com/title/tt0369441/?ref_=fn_tt_tt_1"/>
    <s v="English"/>
    <s v="USA"/>
    <n v="100000000"/>
    <n v="2005"/>
    <n v="6.1"/>
    <s v="Comedy"/>
    <s v="Crime"/>
    <m/>
    <m/>
    <n v="-8.4146898967377426E-2"/>
    <n v="110332737"/>
    <n v="10332737"/>
    <n v="100000000"/>
  </r>
  <r>
    <s v="JosÃ© Padilha"/>
    <n v="117"/>
    <n v="58607007"/>
    <s v="Action|Crime|Sci-Fi|Thriller"/>
    <x v="4387"/>
    <s v="http://www.imdb.com/title/tt1234721/?ref_=fn_tt_tt_1"/>
    <s v="English"/>
    <s v="USA"/>
    <n v="100000000"/>
    <n v="2014"/>
    <n v="6.2"/>
    <s v="Action"/>
    <s v="Crime"/>
    <s v="Sci-Fi"/>
    <s v="Thriller"/>
    <n v="-8.50136194936819E-2"/>
    <n v="58607007"/>
    <n v="-41392993"/>
    <n v="100000000"/>
  </r>
  <r>
    <s v="Alfonso CuarÃ³n"/>
    <n v="91"/>
    <n v="274084951"/>
    <s v="Adventure|Drama|Sci-Fi|Thriller"/>
    <x v="4388"/>
    <s v="http://www.imdb.com/title/tt1454468/?ref_=fn_tt_tt_1"/>
    <s v="English"/>
    <s v="UK"/>
    <n v="100000000"/>
    <n v="2013"/>
    <n v="7.8"/>
    <s v="Adventure"/>
    <s v="Drama"/>
    <s v="Sci-Fi"/>
    <s v="Thriller"/>
    <n v="-8.3237163321908489E-2"/>
    <n v="274084951"/>
    <n v="174084951"/>
    <n v="100000000"/>
  </r>
  <r>
    <s v="Chris Columbus"/>
    <n v="174"/>
    <n v="261970615"/>
    <s v="Adventure|Family|Fantasy|Mystery"/>
    <x v="4389"/>
    <s v="http://www.imdb.com/title/tt0295297/?ref_=fn_tt_tt_1"/>
    <s v="English"/>
    <s v="UK"/>
    <n v="100000000"/>
    <n v="2002"/>
    <n v="7.4"/>
    <s v="Adventure"/>
    <s v="Family"/>
    <s v="Fantasy"/>
    <s v="Mystery"/>
    <n v="-0.1045908106420789"/>
    <n v="261970615"/>
    <n v="161970615"/>
    <n v="100000000"/>
  </r>
  <r>
    <s v="Tim Burton"/>
    <n v="119"/>
    <n v="180011740"/>
    <s v="Action|Adventure|Sci-Fi|Thriller"/>
    <x v="4390"/>
    <s v="http://www.imdb.com/title/tt0133152/?ref_=fn_tt_tt_1"/>
    <s v="English"/>
    <s v="USA"/>
    <n v="100000000"/>
    <n v="2001"/>
    <n v="5.7"/>
    <s v="Action"/>
    <s v="Adventure"/>
    <s v="Sci-Fi"/>
    <s v="Thriller"/>
    <n v="-0.13168110556708126"/>
    <n v="180011740"/>
    <n v="80011740"/>
    <n v="100000000"/>
  </r>
  <r>
    <s v="Michael Mann"/>
    <n v="140"/>
    <n v="97030725"/>
    <s v="Biography|Crime|Drama|History|Romance"/>
    <x v="4391"/>
    <s v="http://www.imdb.com/title/tt1152836/?ref_=fn_tt_tt_1"/>
    <s v="English"/>
    <s v="USA"/>
    <n v="100000000"/>
    <n v="2009"/>
    <n v="7"/>
    <s v="Biography"/>
    <s v="Crime"/>
    <s v="Drama"/>
    <s v="History"/>
    <n v="-0.14514680930558255"/>
    <n v="97030725"/>
    <n v="-2969275"/>
    <n v="100000000"/>
  </r>
  <r>
    <s v="Ridley Scott"/>
    <n v="176"/>
    <n v="130127620"/>
    <s v="Biography|Crime|Drama"/>
    <x v="4392"/>
    <s v="http://www.imdb.com/title/tt0765429/?ref_=fn_tt_tt_1"/>
    <s v="English"/>
    <s v="USA"/>
    <n v="100000000"/>
    <n v="2007"/>
    <n v="7.8"/>
    <s v="Biography"/>
    <s v="Crime"/>
    <s v="Drama"/>
    <m/>
    <n v="-0.14620603025887294"/>
    <n v="130127620"/>
    <n v="30127620"/>
    <n v="100000000"/>
  </r>
  <r>
    <s v="Tony Scott"/>
    <n v="106"/>
    <n v="65452312"/>
    <s v="Action|Crime|Thriller"/>
    <x v="4393"/>
    <s v="http://www.imdb.com/title/tt1111422/?ref_=fn_tt_tt_1"/>
    <s v="English"/>
    <s v="USA"/>
    <n v="100000000"/>
    <n v="2009"/>
    <n v="6.4"/>
    <s v="Action"/>
    <s v="Crime"/>
    <s v="Thriller"/>
    <m/>
    <n v="-0.15172838043627998"/>
    <n v="65452312"/>
    <n v="-34547688"/>
    <n v="100000000"/>
  </r>
  <r>
    <s v="Paul Weitz"/>
    <n v="98"/>
    <n v="148383780"/>
    <s v="Comedy|Romance"/>
    <x v="4394"/>
    <s v="http://www.imdb.com/title/tt0970866/?ref_=fn_tt_tt_1"/>
    <s v="English"/>
    <s v="USA"/>
    <n v="100000000"/>
    <n v="2010"/>
    <n v="5.5"/>
    <s v="Comedy"/>
    <s v="Romance"/>
    <m/>
    <m/>
    <n v="-0.15035424836133351"/>
    <n v="148383780"/>
    <n v="48383780"/>
    <n v="100000000"/>
  </r>
  <r>
    <s v="Adam McKay"/>
    <n v="116"/>
    <n v="119219978"/>
    <s v="Action|Comedy|Crime"/>
    <x v="4395"/>
    <s v="http://www.imdb.com/title/tt1386588/?ref_=fn_tt_tt_1"/>
    <s v="English"/>
    <s v="USA"/>
    <n v="100000000"/>
    <n v="2010"/>
    <n v="6.7"/>
    <s v="Action"/>
    <s v="Comedy"/>
    <s v="Crime"/>
    <m/>
    <n v="-0.15989525877361765"/>
    <n v="119219978"/>
    <n v="19219978"/>
    <n v="100000000"/>
  </r>
  <r>
    <s v="Chuck Russell"/>
    <n v="115"/>
    <n v="101228120"/>
    <s v="Action|Drama|Mystery|Thriller"/>
    <x v="4396"/>
    <s v="http://www.imdb.com/title/tt0116213/?ref_=fn_tt_tt_1"/>
    <s v="English"/>
    <s v="USA"/>
    <n v="100000000"/>
    <n v="1996"/>
    <n v="6.1"/>
    <s v="Action"/>
    <s v="Drama"/>
    <s v="Mystery"/>
    <s v="Thriller"/>
    <n v="-0.16469540123177959"/>
    <n v="101228120"/>
    <n v="1228120"/>
    <n v="100000000"/>
  </r>
  <r>
    <s v="Quentin Tarantino"/>
    <n v="165"/>
    <n v="162804648"/>
    <s v="Drama|Western"/>
    <x v="4397"/>
    <s v="http://www.imdb.com/title/tt1853728/?ref_=fn_tt_tt_1"/>
    <s v="English"/>
    <s v="USA"/>
    <n v="100000000"/>
    <n v="2012"/>
    <n v="8.5"/>
    <s v="Drama"/>
    <s v="Western"/>
    <m/>
    <m/>
    <n v="-0.16702097303257352"/>
    <n v="162804648"/>
    <n v="62804648"/>
    <n v="100000000"/>
  </r>
  <r>
    <s v="Gary Trousdale"/>
    <n v="91"/>
    <n v="100117603"/>
    <s v="Animation|Drama|Family|Musical|Romance"/>
    <x v="4398"/>
    <s v="http://www.imdb.com/title/tt0116583/?ref_=fn_tt_tt_1"/>
    <s v="English"/>
    <s v="USA"/>
    <n v="100000000"/>
    <n v="1996"/>
    <n v="6.9"/>
    <s v="Animation"/>
    <s v="Drama"/>
    <s v="Family"/>
    <s v="Musical"/>
    <n v="-0.18290330319766673"/>
    <n v="100117603"/>
    <n v="117603"/>
    <n v="100000000"/>
  </r>
  <r>
    <s v="Mark Dindal"/>
    <n v="78"/>
    <n v="89296573"/>
    <s v="Adventure|Animation|Comedy|Family|Fantasy"/>
    <x v="4399"/>
    <s v="http://www.imdb.com/title/tt0120917/?ref_=fn_tt_tt_1"/>
    <s v="English"/>
    <s v="USA"/>
    <n v="100000000"/>
    <n v="2000"/>
    <n v="7.3"/>
    <s v="Adventure"/>
    <s v="Animation"/>
    <s v="Comedy"/>
    <s v="Family"/>
    <n v="-0.18583551587634767"/>
    <n v="89296573"/>
    <n v="-10703427"/>
    <n v="100000000"/>
  </r>
  <r>
    <s v="Jon Turteltaub"/>
    <n v="131"/>
    <n v="173005002"/>
    <s v="Action|Adventure|Comedy|Family|Mystery"/>
    <x v="4400"/>
    <s v="http://www.imdb.com/title/tt0368891/?ref_=fn_tt_tt_1"/>
    <s v="English"/>
    <s v="USA"/>
    <n v="100000000"/>
    <n v="2004"/>
    <n v="6.9"/>
    <s v="Action"/>
    <s v="Adventure"/>
    <s v="Comedy"/>
    <s v="Family"/>
    <n v="-0.18728756787769674"/>
    <n v="173005002"/>
    <n v="73005002"/>
    <n v="100000000"/>
  </r>
  <r>
    <s v="Stefen Fangmeier"/>
    <n v="104"/>
    <n v="75030163"/>
    <s v="Action|Adventure|Family|Fantasy"/>
    <x v="4401"/>
    <s v="http://www.imdb.com/title/tt0449010/?ref_=fn_tt_tt_1"/>
    <s v="English"/>
    <s v="USA"/>
    <n v="100000000"/>
    <n v="2006"/>
    <n v="5.0999999999999996"/>
    <s v="Action"/>
    <s v="Adventure"/>
    <s v="Family"/>
    <s v="Fantasy"/>
    <n v="-0.21161880806708758"/>
    <n v="75030163"/>
    <n v="-24969837"/>
    <n v="100000000"/>
  </r>
  <r>
    <s v="Spike Jonze"/>
    <n v="101"/>
    <n v="77222184"/>
    <s v="Adventure|Drama|Family|Fantasy"/>
    <x v="4402"/>
    <s v="http://www.imdb.com/title/tt0386117/?ref_=fn_tt_tt_1"/>
    <s v="English"/>
    <s v="Germany"/>
    <n v="100000000"/>
    <n v="2009"/>
    <n v="6.8"/>
    <s v="Adventure"/>
    <s v="Drama"/>
    <s v="Family"/>
    <s v="Fantasy"/>
    <n v="-0.21170113326355292"/>
    <n v="77222184"/>
    <n v="-22777816"/>
    <n v="100000000"/>
  </r>
  <r>
    <s v="Chris Wedge"/>
    <n v="102"/>
    <n v="107515297"/>
    <s v="Adventure|Animation|Family|Fantasy"/>
    <x v="4403"/>
    <s v="http://www.imdb.com/title/tt0848537/?ref_=fn_tt_tt_1"/>
    <s v="English"/>
    <s v="USA"/>
    <n v="100000000"/>
    <n v="2013"/>
    <n v="6.7"/>
    <s v="Adventure"/>
    <s v="Animation"/>
    <s v="Family"/>
    <s v="Fantasy"/>
    <n v="-0.21209737595737752"/>
    <n v="107515297"/>
    <n v="7515297"/>
    <n v="100000000"/>
  </r>
  <r>
    <s v="Florian Henckel von Donnersmarck"/>
    <n v="103"/>
    <n v="67631157"/>
    <s v="Action|Romance|Thriller"/>
    <x v="4404"/>
    <s v="http://www.imdb.com/title/tt1243957/?ref_=fn_tt_tt_1"/>
    <s v="English"/>
    <s v="USA"/>
    <n v="100000000"/>
    <n v="2010"/>
    <n v="6"/>
    <s v="Action"/>
    <s v="Romance"/>
    <s v="Thriller"/>
    <m/>
    <n v="-0.21855834132730806"/>
    <n v="67631157"/>
    <n v="-32368843"/>
    <n v="100000000"/>
  </r>
  <r>
    <s v="Edward Zwick"/>
    <n v="143"/>
    <n v="57366262"/>
    <s v="Adventure|Drama|Thriller"/>
    <x v="4405"/>
    <s v="http://www.imdb.com/title/tt0450259/?ref_=fn_tt_tt_1"/>
    <s v="English"/>
    <s v="Germany"/>
    <n v="100000000"/>
    <n v="2006"/>
    <n v="8"/>
    <s v="Adventure"/>
    <s v="Drama"/>
    <s v="Thriller"/>
    <m/>
    <n v="-0.21781739906509356"/>
    <n v="57366262"/>
    <n v="-42633738"/>
    <n v="100000000"/>
  </r>
  <r>
    <s v="Martin Scorsese"/>
    <n v="240"/>
    <n v="116866727"/>
    <s v="Biography|Comedy|Crime|Drama"/>
    <x v="4406"/>
    <s v="http://www.imdb.com/title/tt0993846/?ref_=fn_tt_tt_1"/>
    <s v="English"/>
    <s v="USA"/>
    <n v="100000000"/>
    <n v="2013"/>
    <n v="8.1999999999999993"/>
    <s v="Biography"/>
    <s v="Comedy"/>
    <s v="Crime"/>
    <s v="Drama"/>
    <n v="-0.21581209766314602"/>
    <n v="116866727"/>
    <n v="16866727"/>
    <n v="100000000"/>
  </r>
  <r>
    <s v="Joel Schumacher"/>
    <n v="121"/>
    <n v="184031112"/>
    <s v="Action|Adventure|Fantasy"/>
    <x v="4407"/>
    <s v="http://www.imdb.com/title/tt0112462/?ref_=fn_tt_tt_1"/>
    <s v="English"/>
    <s v="USA"/>
    <n v="100000000"/>
    <n v="1995"/>
    <n v="5.4"/>
    <s v="Action"/>
    <s v="Adventure"/>
    <s v="Fantasy"/>
    <m/>
    <n v="-0.22587508784487917"/>
    <n v="184031112"/>
    <n v="84031112"/>
    <n v="100000000"/>
  </r>
  <r>
    <s v="Pitof"/>
    <n v="87"/>
    <n v="40198710"/>
    <s v="Action|Crime|Fantasy|Romance|Thriller"/>
    <x v="4408"/>
    <s v="http://www.imdb.com/title/tt0327554/?ref_=fn_tt_tt_1"/>
    <s v="English"/>
    <s v="USA"/>
    <n v="100000000"/>
    <n v="2004"/>
    <n v="3.3"/>
    <s v="Action"/>
    <s v="Crime"/>
    <s v="Fantasy"/>
    <s v="Romance"/>
    <n v="-0.27304441387982881"/>
    <n v="40198710"/>
    <n v="-59801290"/>
    <n v="100000000"/>
  </r>
  <r>
    <s v="Brett Ratner"/>
    <n v="101"/>
    <n v="72660029"/>
    <s v="Action|Adventure"/>
    <x v="4409"/>
    <s v="http://www.imdb.com/title/tt1267297/?ref_=fn_tt_tt_1"/>
    <s v="English"/>
    <s v="USA"/>
    <n v="100000000"/>
    <n v="2014"/>
    <n v="6"/>
    <s v="Action"/>
    <s v="Adventure"/>
    <m/>
    <m/>
    <n v="-0.26975287520717872"/>
    <n v="72660029"/>
    <n v="-27339971"/>
    <n v="100000000"/>
  </r>
  <r>
    <s v="Brad Silberling"/>
    <n v="102"/>
    <n v="49392095"/>
    <s v="Adventure|Comedy|Sci-Fi"/>
    <x v="4410"/>
    <s v="http://www.imdb.com/title/tt0457400/?ref_=fn_tt_tt_1"/>
    <s v="English"/>
    <s v="USA"/>
    <n v="100000000"/>
    <n v="2009"/>
    <n v="5.4"/>
    <s v="Adventure"/>
    <s v="Comedy"/>
    <s v="Sci-Fi"/>
    <m/>
    <n v="-0.27069743959430626"/>
    <n v="49392095"/>
    <n v="-50607905"/>
    <n v="100000000"/>
  </r>
  <r>
    <s v="Ron Howard"/>
    <n v="122"/>
    <n v="24985612"/>
    <s v="Action|Adventure|Biography|Drama|History|Thriller"/>
    <x v="4411"/>
    <s v="http://www.imdb.com/title/tt1390411/?ref_=fn_tt_tt_1"/>
    <s v="English"/>
    <s v="USA"/>
    <n v="100000000"/>
    <n v="2015"/>
    <n v="7"/>
    <s v="Action"/>
    <s v="Adventure"/>
    <s v="Biography"/>
    <s v="Drama"/>
    <n v="-0.26760423134852857"/>
    <n v="24985612"/>
    <n v="-75014388"/>
    <n v="100000000"/>
  </r>
  <r>
    <s v="Ron Underwood"/>
    <n v="95"/>
    <n v="4411102"/>
    <s v="Action|Comedy|Sci-Fi"/>
    <x v="4412"/>
    <s v="http://www.imdb.com/title/tt0180052/?ref_=fn_tt_tt_1"/>
    <s v="English"/>
    <s v="USA"/>
    <n v="100000000"/>
    <n v="2002"/>
    <n v="3.8"/>
    <s v="Action"/>
    <s v="Comedy"/>
    <s v="Sci-Fi"/>
    <m/>
    <n v="-0.26275208143063272"/>
    <n v="4411102"/>
    <n v="-95588898"/>
    <n v="100000000"/>
  </r>
  <r>
    <s v="Paul Greengrass"/>
    <n v="115"/>
    <n v="35024475"/>
    <s v="Action|Drama|Thriller|War"/>
    <x v="4413"/>
    <s v="http://www.imdb.com/title/tt0947810/?ref_=fn_tt_tt_1"/>
    <s v="English"/>
    <s v="France"/>
    <n v="100000000"/>
    <n v="2010"/>
    <n v="6.9"/>
    <s v="Action"/>
    <s v="Drama"/>
    <s v="Thriller"/>
    <s v="War"/>
    <n v="-0.25882816903648742"/>
    <n v="35024475"/>
    <n v="-64975525"/>
    <n v="100000000"/>
  </r>
  <r>
    <s v="Martin Scorsese"/>
    <n v="216"/>
    <n v="77679638"/>
    <s v="Crime|Drama"/>
    <x v="4414"/>
    <s v="http://www.imdb.com/title/tt0217505/?ref_=fn_tt_tt_1"/>
    <s v="English"/>
    <s v="USA"/>
    <n v="100000000"/>
    <n v="2002"/>
    <n v="7.5"/>
    <s v="Crime"/>
    <s v="Drama"/>
    <m/>
    <m/>
    <n v="-0.25257358122334006"/>
    <n v="77679638"/>
    <n v="-22320362"/>
    <n v="100000000"/>
  </r>
  <r>
    <s v="Ash Brannon"/>
    <n v="85"/>
    <n v="58867694"/>
    <s v="Animation|Comedy|Family|Sport"/>
    <x v="4415"/>
    <s v="http://www.imdb.com/title/tt0423294/?ref_=fn_tt_tt_1"/>
    <s v="English"/>
    <s v="USA"/>
    <n v="100000000"/>
    <n v="2007"/>
    <n v="6.8"/>
    <s v="Animation"/>
    <s v="Comedy"/>
    <s v="Family"/>
    <s v="Sport"/>
    <n v="-0.2525667528095098"/>
    <n v="58867694"/>
    <n v="-41132306"/>
    <n v="100000000"/>
  </r>
  <r>
    <s v="Michael Patrick King"/>
    <n v="146"/>
    <n v="95328937"/>
    <s v="Comedy|Drama|Romance"/>
    <x v="4416"/>
    <s v="http://www.imdb.com/title/tt1261945/?ref_=fn_tt_tt_1"/>
    <s v="English"/>
    <s v="USA"/>
    <n v="100000000"/>
    <n v="2010"/>
    <n v="4.3"/>
    <s v="Comedy"/>
    <s v="Drama"/>
    <s v="Romance"/>
    <m/>
    <n v="-0.24759428424416319"/>
    <n v="95328937"/>
    <n v="-4671063"/>
    <n v="100000000"/>
  </r>
  <r>
    <s v="Wally Pfister"/>
    <n v="119"/>
    <n v="23014504"/>
    <s v="Drama|Mystery|Romance|Sci-Fi|Thriller"/>
    <x v="4417"/>
    <s v="http://www.imdb.com/title/tt2209764/?ref_=fn_tt_tt_1"/>
    <s v="English"/>
    <s v="UK"/>
    <n v="100000000"/>
    <n v="2014"/>
    <n v="6.3"/>
    <s v="Drama"/>
    <s v="Mystery"/>
    <s v="Romance"/>
    <s v="Sci-Fi"/>
    <n v="-0.25412357320916779"/>
    <n v="23014504"/>
    <n v="-76985496"/>
    <n v="100000000"/>
  </r>
  <r>
    <s v="Tony Scott"/>
    <n v="98"/>
    <n v="81557479"/>
    <s v="Action|Thriller"/>
    <x v="4418"/>
    <s v="http://www.imdb.com/title/tt0477080/?ref_=fn_tt_tt_1"/>
    <s v="English"/>
    <s v="USA"/>
    <n v="100000000"/>
    <n v="2010"/>
    <n v="6.8"/>
    <s v="Action"/>
    <s v="Thriller"/>
    <m/>
    <m/>
    <n v="-0.24296217007849644"/>
    <n v="81557479"/>
    <n v="-18442521"/>
    <n v="100000000"/>
  </r>
  <r>
    <s v="Robert Zemeckis"/>
    <n v="130"/>
    <n v="155370362"/>
    <s v="Drama|Fantasy|Horror|Mystery|Thriller"/>
    <x v="4419"/>
    <s v="http://www.imdb.com/title/tt0161081/?ref_=fn_tt_tt_1"/>
    <s v="English"/>
    <s v="USA"/>
    <n v="100000000"/>
    <n v="2000"/>
    <n v="6.6"/>
    <s v="Drama"/>
    <s v="Fantasy"/>
    <s v="Horror"/>
    <s v="Mystery"/>
    <n v="-0.2427026809924204"/>
    <n v="155370362"/>
    <n v="55370362"/>
    <n v="100000000"/>
  </r>
  <r>
    <s v="Phil Lord"/>
    <n v="90"/>
    <n v="124870275"/>
    <s v="Animation|Comedy|Family|Sci-Fi"/>
    <x v="4420"/>
    <s v="http://www.imdb.com/title/tt0844471/?ref_=fn_tt_tt_1"/>
    <s v="English"/>
    <s v="USA"/>
    <n v="100000000"/>
    <n v="2009"/>
    <n v="7"/>
    <s v="Animation"/>
    <s v="Comedy"/>
    <s v="Family"/>
    <s v="Sci-Fi"/>
    <n v="-0.3000750492912902"/>
    <n v="124870275"/>
    <n v="24870275"/>
    <n v="100000000"/>
  </r>
  <r>
    <s v="Steven Spielberg"/>
    <n v="146"/>
    <n v="78616689"/>
    <s v="Adventure|Drama|Sci-Fi"/>
    <x v="4421"/>
    <s v="http://www.imdb.com/title/tt0212720/?ref_=fn_tt_tt_1"/>
    <s v="English"/>
    <s v="USA"/>
    <n v="100000000"/>
    <n v="2001"/>
    <n v="7.1"/>
    <s v="Adventure"/>
    <s v="Drama"/>
    <s v="Sci-Fi"/>
    <m/>
    <n v="-0.34132905917117823"/>
    <n v="78616689"/>
    <n v="-21383311"/>
    <n v="100000000"/>
  </r>
  <r>
    <s v="Chris Columbus"/>
    <n v="132"/>
    <n v="58220776"/>
    <s v="Comedy|Drama|Sci-Fi"/>
    <x v="4422"/>
    <s v="http://www.imdb.com/title/tt0182789/?ref_=fn_tt_tt_1"/>
    <s v="English"/>
    <s v="USA"/>
    <n v="100000000"/>
    <n v="1999"/>
    <n v="6.8"/>
    <s v="Comedy"/>
    <s v="Drama"/>
    <s v="Sci-Fi"/>
    <m/>
    <n v="-0.34728411906505319"/>
    <n v="58220776"/>
    <n v="-41779224"/>
    <n v="100000000"/>
  </r>
  <r>
    <s v="Kathryn Bigelow"/>
    <n v="138"/>
    <n v="35168677"/>
    <s v="Drama|History|Thriller|War"/>
    <x v="4423"/>
    <s v="http://www.imdb.com/title/tt0267626/?ref_=fn_tt_tt_1"/>
    <s v="English"/>
    <s v="UK"/>
    <n v="100000000"/>
    <n v="2002"/>
    <n v="6.7"/>
    <s v="Drama"/>
    <s v="History"/>
    <s v="Thriller"/>
    <s v="War"/>
    <n v="-0.34040727220700656"/>
    <n v="35168677"/>
    <n v="-64831323"/>
    <n v="100000000"/>
  </r>
  <r>
    <s v="George Miller"/>
    <n v="108"/>
    <n v="197992827"/>
    <s v="Animation|Comedy|Family|Music|Romance"/>
    <x v="4424"/>
    <s v="http://www.imdb.com/title/tt0366548/?ref_=fn_tt_tt_1"/>
    <s v="English"/>
    <s v="USA"/>
    <n v="100000000"/>
    <n v="2006"/>
    <n v="6.5"/>
    <s v="Animation"/>
    <s v="Comedy"/>
    <s v="Family"/>
    <s v="Music"/>
    <n v="-0.31867006632534961"/>
    <n v="197992827"/>
    <n v="97992827"/>
    <n v="100000000"/>
  </r>
  <r>
    <s v="Sarah Smith"/>
    <n v="97"/>
    <n v="46440491"/>
    <s v="Adventure|Animation|Comedy|Family|Fantasy"/>
    <x v="4425"/>
    <s v="http://www.imdb.com/title/tt1430607/?ref_=fn_tt_tt_1"/>
    <s v="English"/>
    <s v="UK"/>
    <n v="100000000"/>
    <n v="2011"/>
    <n v="7.1"/>
    <s v="Adventure"/>
    <s v="Animation"/>
    <s v="Comedy"/>
    <s v="Family"/>
    <n v="-0.67895879672292792"/>
    <n v="46440491"/>
    <n v="-53559509"/>
    <n v="100000000"/>
  </r>
  <r>
    <s v="Joe Johnston"/>
    <n v="136"/>
    <n v="67286731"/>
    <s v="Action|Adventure|Western"/>
    <x v="4426"/>
    <s v="http://www.imdb.com/title/tt0317648/?ref_=fn_tt_tt_1"/>
    <s v="English"/>
    <s v="USA"/>
    <n v="100000000"/>
    <n v="2004"/>
    <n v="6.7"/>
    <s v="Action"/>
    <s v="Adventure"/>
    <s v="Western"/>
    <m/>
    <n v="-0.67160103928851822"/>
    <n v="67286731"/>
    <n v="-32713269"/>
    <n v="100000000"/>
  </r>
  <r>
    <s v="Warren Beatty"/>
    <n v="105"/>
    <n v="103738726"/>
    <s v="Action|Comedy|Crime|Music|Romance|Thriller"/>
    <x v="4427"/>
    <s v="http://www.imdb.com/title/tt0099422/?ref_=fn_tt_tt_1"/>
    <s v="English"/>
    <s v="USA"/>
    <n v="100000000"/>
    <n v="1990"/>
    <n v="6.1"/>
    <s v="Action"/>
    <s v="Comedy"/>
    <s v="Crime"/>
    <s v="Music"/>
    <n v="-0.70517835558052655"/>
    <n v="103738726"/>
    <n v="3738726"/>
    <n v="100000000"/>
  </r>
  <r>
    <s v="Patrice Leconte"/>
    <n v="112"/>
    <n v="3058380"/>
    <s v="Drama|Romance"/>
    <x v="4428"/>
    <s v="http://www.imdb.com/title/tt0191636/?ref_=fn_tt_tt_1"/>
    <s v="French"/>
    <s v="France"/>
    <n v="100000000"/>
    <n v="2000"/>
    <n v="7.3"/>
    <s v="Drama"/>
    <s v="Romance"/>
    <m/>
    <m/>
    <n v="-0.99842736324132841"/>
    <n v="3058380"/>
    <n v="-96941620"/>
    <n v="100000000"/>
  </r>
  <r>
    <s v="Yimou Zhang"/>
    <n v="119"/>
    <n v="11041228"/>
    <s v="Action|Adventure|Drama|Romance"/>
    <x v="4429"/>
    <s v="http://www.imdb.com/title/tt0385004/?ref_=fn_tt_tt_1"/>
    <s v="Mandarin"/>
    <s v="China"/>
    <n v="100000000"/>
    <n v="2004"/>
    <n v="7.6"/>
    <s v="Action"/>
    <s v="Adventure"/>
    <s v="Drama"/>
    <s v="Romance"/>
    <n v="-1"/>
    <n v="11041228"/>
    <n v="-88958772"/>
    <n v="100000000"/>
  </r>
  <r>
    <s v="Timur Bekmambetov"/>
    <n v="141"/>
    <m/>
    <s v="Adventure|Drama|History"/>
    <x v="4430"/>
    <s v="http://www.imdb.com/title/tt2638144/?ref_=fn_tt_tt_1"/>
    <s v="English"/>
    <s v="USA"/>
    <n v="100000000"/>
    <n v="2016"/>
    <n v="6"/>
    <s v="Adventure"/>
    <s v="Drama"/>
    <s v="History"/>
    <m/>
    <e v="#DIV/0!"/>
    <n v="25035665"/>
    <n v="-74964335"/>
    <n v="100000000"/>
  </r>
  <r>
    <s v="Steve Martino"/>
    <n v="88"/>
    <n v="130174897"/>
    <s v="Adventure|Animation|Comedy|Family"/>
    <x v="4431"/>
    <s v="http://www.imdb.com/title/tt2452042/?ref_=fn_tt_tt_1"/>
    <s v="English"/>
    <s v="USA"/>
    <n v="99000000"/>
    <n v="2015"/>
    <n v="7.2"/>
    <s v="Adventure"/>
    <s v="Animation"/>
    <s v="Comedy"/>
    <s v="Family"/>
    <e v="#DIV/0!"/>
    <n v="130174897"/>
    <n v="31174897"/>
    <n v="99000000"/>
  </r>
  <r>
    <s v="Peter Sohn"/>
    <n v="93"/>
    <n v="123070338"/>
    <s v="Adventure|Animation|Comedy|Family|Fantasy"/>
    <x v="4432"/>
    <s v="http://www.imdb.com/title/tt1979388/?ref_=fn_tt_tt_1"/>
    <s v="English"/>
    <s v="USA"/>
    <m/>
    <n v="2015"/>
    <n v="6.8"/>
    <s v="Adventure"/>
    <s v="Animation"/>
    <s v="Comedy"/>
    <s v="Family"/>
    <e v="#DIV/0!"/>
    <n v="123070338"/>
    <n v="104070338"/>
    <n v="19000000"/>
  </r>
  <r>
    <s v="Roland JoffÃ©"/>
    <n v="109"/>
    <m/>
    <s v="Action|Adventure|Romance|Sci-Fi"/>
    <x v="4433"/>
    <s v="http://www.imdb.com/title/tt1321869/?ref_=fn_tt_tt_1"/>
    <s v="English"/>
    <s v="Belgium"/>
    <m/>
    <n v="2015"/>
    <n v="4.5"/>
    <s v="Action"/>
    <s v="Adventure"/>
    <s v="Romance"/>
    <s v="Sci-Fi"/>
    <e v="#DIV/0!"/>
    <n v="25035665"/>
    <n v="6035665"/>
    <n v="19000000"/>
  </r>
  <r>
    <s v="Hideaki Anno"/>
    <n v="120"/>
    <m/>
    <s v="Action|Adventure|Drama|Horror|Sci-Fi"/>
    <x v="4434"/>
    <s v="http://www.imdb.com/title/tt4262980/?ref_=fn_tt_tt_1"/>
    <s v="Japanese"/>
    <s v="Japan"/>
    <m/>
    <n v="2016"/>
    <n v="8.1999999999999993"/>
    <s v="Action"/>
    <s v="Adventure"/>
    <s v="Drama"/>
    <s v="Horror"/>
    <e v="#DIV/0!"/>
    <n v="25035665"/>
    <n v="6035665"/>
    <n v="19000000"/>
  </r>
  <r>
    <s v="Matt Birch"/>
    <n v="146"/>
    <m/>
    <s v="Action|Fantasy"/>
    <x v="4435"/>
    <s v="http://www.imdb.com/title/tt1680310/?ref_=fn_tt_tt_1"/>
    <s v="English"/>
    <s v="UK"/>
    <m/>
    <n v="2011"/>
    <n v="7.5"/>
    <s v="Action"/>
    <s v="Fantasy"/>
    <m/>
    <m/>
    <e v="#DIV/0!"/>
    <n v="25035665"/>
    <n v="6035665"/>
    <n v="19000000"/>
  </r>
  <r>
    <s v="Matt Birch"/>
    <n v="130"/>
    <m/>
    <s v="Fantasy"/>
    <x v="4436"/>
    <s v="http://www.imdb.com/title/tt1571403/?ref_=fn_tt_tt_1"/>
    <s v="English"/>
    <s v="UK"/>
    <m/>
    <n v="2010"/>
    <n v="6.4"/>
    <s v="Fantasy"/>
    <m/>
    <m/>
    <m/>
    <e v="#DIV/0!"/>
    <n v="25035665"/>
    <n v="6035665"/>
    <n v="19000000"/>
  </r>
  <r>
    <s v="Frank Lupo"/>
    <n v="60"/>
    <m/>
    <s v="Action|Adventure|Crime"/>
    <x v="4437"/>
    <s v="http://www.imdb.com/title/tt0084967/?ref_=fn_tt_tt_1"/>
    <s v="English"/>
    <s v="USA"/>
    <m/>
    <m/>
    <n v="7.6"/>
    <s v="Action"/>
    <s v="Adventure"/>
    <s v="Crime"/>
    <m/>
    <e v="#DIV/0!"/>
    <n v="25035665"/>
    <n v="6035665"/>
    <n v="19000000"/>
  </r>
  <r>
    <s v="Timur Bekmambetov"/>
    <n v="141"/>
    <m/>
    <s v="Adventure|Drama|History"/>
    <x v="4430"/>
    <s v="http://www.imdb.com/title/tt2638144/?ref_=fn_tt_tt_1"/>
    <s v="English"/>
    <s v="USA"/>
    <m/>
    <n v="2016"/>
    <n v="6.1"/>
    <s v="Adventure"/>
    <s v="Drama"/>
    <s v="History"/>
    <m/>
    <e v="#DIV/0!"/>
    <n v="25035665"/>
    <n v="6035665"/>
    <n v="19000000"/>
  </r>
  <r>
    <s v="Bryan Fuller"/>
    <n v="44"/>
    <m/>
    <s v="Crime|Drama|Horror|Mystery|Thriller"/>
    <x v="4438"/>
    <s v="http://www.imdb.com/title/tt2243973/?ref_=fn_tt_tt_1"/>
    <s v="English"/>
    <s v="USA"/>
    <m/>
    <m/>
    <n v="8.6"/>
    <s v="Crime"/>
    <s v="Drama"/>
    <s v="Horror"/>
    <s v="Mystery"/>
    <e v="#DIV/0!"/>
    <n v="25035665"/>
    <n v="6035665"/>
    <n v="19000000"/>
  </r>
  <r>
    <s v="Bob Fosse"/>
    <n v="123"/>
    <m/>
    <s v="Comedy|Drama|Music|Musical"/>
    <x v="4439"/>
    <s v="http://www.imdb.com/title/tt0078754/?ref_=fn_tt_tt_1"/>
    <s v="English"/>
    <s v="USA"/>
    <m/>
    <n v="1979"/>
    <n v="7.8"/>
    <s v="Comedy"/>
    <s v="Drama"/>
    <s v="Music"/>
    <s v="Musical"/>
    <e v="#DIV/0!"/>
    <n v="25035665"/>
    <n v="6035665"/>
    <n v="19000000"/>
  </r>
  <r>
    <s v="Gary Winick"/>
    <n v="97"/>
    <n v="82506325"/>
    <s v="Comedy|Family|Fantasy"/>
    <x v="4440"/>
    <s v="http://www.imdb.com/title/tt0413895/?ref_=fn_tt_tt_1"/>
    <s v="English"/>
    <s v="USA"/>
    <m/>
    <n v="2006"/>
    <n v="6.4"/>
    <s v="Comedy"/>
    <s v="Family"/>
    <s v="Fantasy"/>
    <m/>
    <e v="#DIV/0!"/>
    <n v="82506325"/>
    <n v="63506325"/>
    <n v="19000000"/>
  </r>
  <r>
    <s v="Drew Goddard"/>
    <n v="54"/>
    <m/>
    <s v="Action|Adventure|Crime|Drama|Sci-Fi|Thriller"/>
    <x v="4441"/>
    <s v="http://www.imdb.com/title/tt3322312/?ref_=fn_tt_tt_1"/>
    <s v="English"/>
    <s v="USA"/>
    <m/>
    <m/>
    <n v="8.8000000000000007"/>
    <s v="Action"/>
    <s v="Adventure"/>
    <s v="Crime"/>
    <s v="Drama"/>
    <e v="#DIV/0!"/>
    <n v="25035665"/>
    <n v="6035665"/>
    <n v="19000000"/>
  </r>
  <r>
    <s v="Henry Jaglom"/>
    <n v="117"/>
    <n v="821997"/>
    <s v="Drama|Romance"/>
    <x v="4442"/>
    <s v="http://www.imdb.com/title/tt0119033/?ref_=fn_tt_tt_1"/>
    <s v="English"/>
    <s v="USA"/>
    <m/>
    <n v="1997"/>
    <n v="7"/>
    <s v="Drama"/>
    <s v="Romance"/>
    <m/>
    <m/>
    <e v="#DIV/0!"/>
    <n v="821997"/>
    <n v="-18178003"/>
    <n v="19000000"/>
  </r>
  <r>
    <s v="Sol Saks"/>
    <n v="25"/>
    <m/>
    <s v="Comedy|Family|Fantasy"/>
    <x v="4443"/>
    <s v="http://www.imdb.com/title/tt0057733/?ref_=fn_tt_tt_1"/>
    <s v="English"/>
    <s v="USA"/>
    <m/>
    <m/>
    <n v="7.6"/>
    <s v="Comedy"/>
    <s v="Family"/>
    <s v="Fantasy"/>
    <m/>
    <e v="#DIV/0!"/>
    <n v="25035665"/>
    <n v="6035665"/>
    <n v="19000000"/>
  </r>
  <r>
    <s v="Lucile Hadzihalilovic"/>
    <n v="81"/>
    <m/>
    <s v="Drama|Horror|Mystery|Sci-Fi"/>
    <x v="4444"/>
    <s v="http://www.imdb.com/title/tt4291590/?ref_=fn_tt_tt_1"/>
    <s v="French"/>
    <s v="France"/>
    <m/>
    <n v="2015"/>
    <n v="6.4"/>
    <s v="Drama"/>
    <s v="Horror"/>
    <s v="Mystery"/>
    <s v="Sci-Fi"/>
    <e v="#DIV/0!"/>
    <n v="25035665"/>
    <n v="6035665"/>
    <n v="19000000"/>
  </r>
  <r>
    <s v="Lee Tamahori"/>
    <n v="117"/>
    <n v="27779888"/>
    <s v="Action|Adventure|Drama|Thriller"/>
    <x v="4445"/>
    <s v="http://www.imdb.com/title/tt0119051/?ref_=fn_tt_tt_1"/>
    <s v="English"/>
    <s v="USA"/>
    <m/>
    <n v="1997"/>
    <n v="6.9"/>
    <s v="Action"/>
    <s v="Adventure"/>
    <s v="Drama"/>
    <s v="Thriller"/>
    <e v="#DIV/0!"/>
    <n v="27779888"/>
    <n v="8779888"/>
    <n v="19000000"/>
  </r>
  <r>
    <s v="Daniel Cerone"/>
    <n v="43"/>
    <m/>
    <s v="Drama|Fantasy|Horror|Thriller"/>
    <x v="4446"/>
    <s v="http://www.imdb.com/title/tt3489184/?ref_=fn_tt_tt_1"/>
    <s v="English"/>
    <s v="USA"/>
    <m/>
    <m/>
    <n v="7.5"/>
    <s v="Drama"/>
    <s v="Fantasy"/>
    <s v="Horror"/>
    <s v="Thriller"/>
    <e v="#DIV/0!"/>
    <n v="25035665"/>
    <n v="6035665"/>
    <n v="19000000"/>
  </r>
  <r>
    <s v="Rand Ravich"/>
    <n v="45"/>
    <m/>
    <s v="Crime|Drama|Mystery"/>
    <x v="4447"/>
    <s v="http://www.imdb.com/title/tt0874936/?ref_=fn_tt_tt_1"/>
    <s v="English"/>
    <s v="USA"/>
    <m/>
    <m/>
    <n v="8.3000000000000007"/>
    <s v="Crime"/>
    <s v="Drama"/>
    <s v="Mystery"/>
    <m/>
    <e v="#DIV/0!"/>
    <n v="25035665"/>
    <n v="6035665"/>
    <n v="19000000"/>
  </r>
  <r>
    <s v="Alex Kurtzman"/>
    <n v="84"/>
    <n v="90820"/>
    <s v="Drama|Horror|Sci-Fi|Thriller"/>
    <x v="4448"/>
    <s v="http://www.imdb.com/title/tt0806203/?ref_=fn_tt_tt_1"/>
    <s v="English"/>
    <s v="USA"/>
    <m/>
    <n v="2009"/>
    <n v="6"/>
    <s v="Drama"/>
    <s v="Horror"/>
    <s v="Sci-Fi"/>
    <s v="Thriller"/>
    <e v="#DIV/0!"/>
    <n v="90820"/>
    <n v="-18909180"/>
    <n v="19000000"/>
  </r>
  <r>
    <s v="Alex Kurtzman"/>
    <n v="45"/>
    <m/>
    <s v="Adventure|Drama|Fantasy|Mystery|Thriller"/>
    <x v="4449"/>
    <s v="http://www.imdb.com/title/tt2647544/?ref_=fn_tt_tt_1"/>
    <s v="English"/>
    <s v="USA"/>
    <m/>
    <m/>
    <n v="7.5"/>
    <s v="Adventure"/>
    <s v="Drama"/>
    <s v="Fantasy"/>
    <s v="Mystery"/>
    <e v="#DIV/0!"/>
    <n v="25035665"/>
    <n v="6035665"/>
    <n v="19000000"/>
  </r>
  <r>
    <s v="Harry Williams"/>
    <n v="117"/>
    <n v="27550735"/>
    <s v="Action|Drama|History|Thriller"/>
    <x v="4450"/>
    <s v="http://www.imdb.com/title/tt2025690/?ref_=fn_tt_tt_1"/>
    <s v="English"/>
    <s v="USA"/>
    <m/>
    <n v="2016"/>
    <n v="6.8"/>
    <s v="Action"/>
    <s v="Drama"/>
    <s v="History"/>
    <s v="Thriller"/>
    <e v="#DIV/0!"/>
    <n v="27550735"/>
    <n v="8550735"/>
    <n v="19000000"/>
  </r>
  <r>
    <s v="Jay Roach"/>
    <n v="114"/>
    <n v="72980108"/>
    <s v="Comedy"/>
    <x v="4451"/>
    <s v="http://www.imdb.com/title/tt0427152/?ref_=fn_tt_tt_1"/>
    <s v="English"/>
    <s v="USA"/>
    <m/>
    <n v="2010"/>
    <n v="5.9"/>
    <s v="Comedy"/>
    <m/>
    <m/>
    <m/>
    <e v="#DIV/0!"/>
    <n v="72980108"/>
    <n v="53980108"/>
    <n v="19000000"/>
  </r>
  <r>
    <s v="Jack Burditt"/>
    <n v="30"/>
    <m/>
    <s v="Comedy"/>
    <x v="4452"/>
    <s v="http://www.imdb.com/title/tt1828327/?ref_=fn_tt_tt_1"/>
    <s v="English"/>
    <s v="USA"/>
    <m/>
    <m/>
    <n v="7.4"/>
    <s v="Comedy"/>
    <m/>
    <m/>
    <m/>
    <e v="#DIV/0!"/>
    <n v="25035665"/>
    <n v="6035665"/>
    <n v="19000000"/>
  </r>
  <r>
    <s v="Harry Williams"/>
    <n v="60"/>
    <m/>
    <s v="Crime|Drama|Mystery"/>
    <x v="4453"/>
    <s v="http://www.imdb.com/title/tt3877200/?ref_=fn_tt_tt_1"/>
    <s v="English"/>
    <s v="UK"/>
    <m/>
    <m/>
    <n v="8.1"/>
    <s v="Crime"/>
    <s v="Drama"/>
    <s v="Mystery"/>
    <m/>
    <e v="#DIV/0!"/>
    <n v="25035665"/>
    <n v="6035665"/>
    <n v="19000000"/>
  </r>
  <r>
    <s v="Walt Becker"/>
    <n v="100"/>
    <n v="168213584"/>
    <s v="Action|Adventure|Comedy"/>
    <x v="4454"/>
    <s v="http://www.imdb.com/title/tt0486946/?ref_=fn_tt_tt_1"/>
    <s v="English"/>
    <s v="USA"/>
    <m/>
    <n v="2007"/>
    <n v="5.9"/>
    <s v="Action"/>
    <s v="Adventure"/>
    <s v="Comedy"/>
    <m/>
    <e v="#DIV/0!"/>
    <n v="168213584"/>
    <n v="149213584"/>
    <n v="19000000"/>
  </r>
  <r>
    <s v="Tom Hertz"/>
    <n v="22"/>
    <m/>
    <s v="Comedy|Romance"/>
    <x v="4455"/>
    <s v="http://www.imdb.com/title/tt0790772/?ref_=fn_tt_tt_1"/>
    <s v="English"/>
    <s v="USA"/>
    <m/>
    <m/>
    <n v="7.3"/>
    <s v="Comedy"/>
    <s v="Romance"/>
    <m/>
    <m/>
    <e v="#DIV/0!"/>
    <n v="25035665"/>
    <n v="6035665"/>
    <n v="19000000"/>
  </r>
  <r>
    <s v="Kevin Macdonald"/>
    <n v="127"/>
    <n v="36965395"/>
    <s v="Crime|Drama|Mystery|Thriller"/>
    <x v="4456"/>
    <s v="http://www.imdb.com/title/tt0473705/?ref_=fn_tt_tt_1"/>
    <s v="English"/>
    <s v="USA"/>
    <m/>
    <n v="2009"/>
    <n v="7.1"/>
    <s v="Crime"/>
    <s v="Drama"/>
    <s v="Mystery"/>
    <s v="Thriller"/>
    <e v="#DIV/0!"/>
    <n v="36965395"/>
    <n v="17965395"/>
    <n v="19000000"/>
  </r>
  <r>
    <s v="Robert Lorenz"/>
    <n v="111"/>
    <n v="35754555"/>
    <s v="Drama|Sport"/>
    <x v="4457"/>
    <s v="http://www.imdb.com/title/tt2083383/?ref_=fn_tt_tt_1"/>
    <s v="English"/>
    <s v="USA"/>
    <m/>
    <n v="2012"/>
    <n v="6.8"/>
    <s v="Drama"/>
    <s v="Sport"/>
    <m/>
    <m/>
    <e v="#DIV/0!"/>
    <n v="35754555"/>
    <n v="16754555"/>
    <n v="19000000"/>
  </r>
  <r>
    <s v="Tim Hill"/>
    <n v="86"/>
    <n v="28424210"/>
    <s v="Animation|Comedy|Family|Fantasy"/>
    <x v="4458"/>
    <s v="http://www.imdb.com/title/tt0455499/?ref_=fn_tt_tt_1"/>
    <s v="English"/>
    <s v="UK"/>
    <m/>
    <n v="2006"/>
    <n v="5"/>
    <s v="Animation"/>
    <s v="Comedy"/>
    <s v="Family"/>
    <s v="Fantasy"/>
    <e v="#DIV/0!"/>
    <n v="28424210"/>
    <n v="9424210"/>
    <n v="19000000"/>
  </r>
  <r>
    <s v="Frank Coraci"/>
    <n v="119"/>
    <m/>
    <s v="Comedy|Western"/>
    <x v="4459"/>
    <s v="http://www.imdb.com/title/tt2479478/?ref_=fn_tt_tt_1"/>
    <s v="English"/>
    <s v="USA"/>
    <m/>
    <n v="2015"/>
    <n v="4.9000000000000004"/>
    <s v="Comedy"/>
    <s v="Western"/>
    <m/>
    <m/>
    <e v="#DIV/0!"/>
    <n v="25035665"/>
    <n v="6035665"/>
    <n v="19000000"/>
  </r>
  <r>
    <s v="Darren Star"/>
    <n v="30"/>
    <m/>
    <s v="Comedy|Romance"/>
    <x v="4460"/>
    <s v="http://www.imdb.com/title/tt0159206/?ref_=fn_tt_tt_1"/>
    <s v="English"/>
    <s v="USA"/>
    <m/>
    <m/>
    <n v="7"/>
    <s v="Comedy"/>
    <s v="Romance"/>
    <m/>
    <m/>
    <e v="#DIV/0!"/>
    <n v="25035665"/>
    <n v="6035665"/>
    <n v="19000000"/>
  </r>
  <r>
    <s v="Bruce Helford"/>
    <n v="22"/>
    <m/>
    <s v="Comedy|Romance"/>
    <x v="4461"/>
    <s v="http://www.imdb.com/title/tt1986770/?ref_=fn_tt_tt_1"/>
    <s v="English"/>
    <s v="USA"/>
    <m/>
    <m/>
    <n v="6.7"/>
    <s v="Comedy"/>
    <s v="Romance"/>
    <m/>
    <m/>
    <e v="#DIV/0!"/>
    <n v="25035665"/>
    <n v="6035665"/>
    <n v="19000000"/>
  </r>
  <r>
    <s v="John Whitesell"/>
    <n v="93"/>
    <n v="35092918"/>
    <s v="Comedy|Family"/>
    <x v="4462"/>
    <s v="http://www.imdb.com/title/tt0790604/?ref_=fn_tt_tt_1"/>
    <s v="English"/>
    <s v="USA"/>
    <m/>
    <n v="2006"/>
    <n v="4.9000000000000004"/>
    <s v="Comedy"/>
    <s v="Family"/>
    <m/>
    <m/>
    <e v="#DIV/0!"/>
    <n v="35092918"/>
    <n v="16092918"/>
    <n v="19000000"/>
  </r>
  <r>
    <s v="Cameron Crowe"/>
    <n v="124"/>
    <n v="75621915"/>
    <s v="Comedy|Drama|Family"/>
    <x v="4463"/>
    <s v="http://www.imdb.com/title/tt1389137/?ref_=fn_tt_tt_1"/>
    <s v="English"/>
    <s v="USA"/>
    <m/>
    <n v="2011"/>
    <n v="7.1"/>
    <s v="Comedy"/>
    <s v="Drama"/>
    <s v="Family"/>
    <m/>
    <e v="#DIV/0!"/>
    <n v="75621915"/>
    <n v="56621915"/>
    <n v="19000000"/>
  </r>
  <r>
    <s v="Hideo Nakata"/>
    <n v="128"/>
    <n v="75888270"/>
    <s v="Horror|Mystery"/>
    <x v="4464"/>
    <s v="http://www.imdb.com/title/tt0377109/?ref_=fn_tt_tt_1"/>
    <s v="English"/>
    <s v="USA"/>
    <m/>
    <n v="2005"/>
    <n v="5.4"/>
    <s v="Horror"/>
    <s v="Mystery"/>
    <m/>
    <m/>
    <e v="#DIV/0!"/>
    <n v="75888270"/>
    <n v="56888270"/>
    <n v="19000000"/>
  </r>
  <r>
    <s v="Chris Lang"/>
    <n v="45"/>
    <m/>
    <s v="Crime|Drama"/>
    <x v="4465"/>
    <s v="http://www.imdb.com/title/tt4192812/?ref_=fn_tt_tt_1"/>
    <s v="English"/>
    <s v="UK"/>
    <m/>
    <m/>
    <n v="7.9"/>
    <s v="Crime"/>
    <s v="Drama"/>
    <m/>
    <m/>
    <e v="#DIV/0!"/>
    <n v="25035665"/>
    <n v="6035665"/>
    <n v="19000000"/>
  </r>
  <r>
    <s v="R. D. Wingfield"/>
    <n v="105"/>
    <m/>
    <s v="Crime|Drama|Mystery"/>
    <x v="4466"/>
    <s v="http://www.imdb.com/title/tt0108967/?ref_=fn_tt_tt_1"/>
    <s v="English"/>
    <s v="UK"/>
    <m/>
    <m/>
    <n v="7.8"/>
    <s v="Crime"/>
    <s v="Drama"/>
    <s v="Mystery"/>
    <m/>
    <e v="#DIV/0!"/>
    <n v="25035665"/>
    <n v="6035665"/>
    <n v="19000000"/>
  </r>
  <r>
    <s v="Adam Milch"/>
    <n v="60"/>
    <m/>
    <s v="Drama|Mystery|Thriller"/>
    <x v="4467"/>
    <s v="http://www.imdb.com/title/tt2355844/?ref_=fn_tt_tt_1"/>
    <s v="English"/>
    <s v="USA"/>
    <m/>
    <m/>
    <n v="7.5"/>
    <s v="Drama"/>
    <s v="Mystery"/>
    <s v="Thriller"/>
    <m/>
    <e v="#DIV/0!"/>
    <n v="25035665"/>
    <n v="6035665"/>
    <n v="19000000"/>
  </r>
  <r>
    <s v="_x000a_Rockne S. O'Bannon"/>
    <n v="43"/>
    <m/>
    <s v="Action|Drama|Sci-Fi"/>
    <x v="4468"/>
    <s v="http://www.imdb.com/title/tt2189221/?ref_=fn_tt_tt_1"/>
    <s v="English"/>
    <s v="USA"/>
    <m/>
    <m/>
    <n v="7"/>
    <s v="Action"/>
    <s v="Drama"/>
    <s v="Sci-Fi"/>
    <m/>
    <e v="#DIV/0!"/>
    <n v="25035665"/>
    <n v="6035665"/>
    <n v="19000000"/>
  </r>
  <r>
    <s v="Ronald D. Moore"/>
    <n v="64"/>
    <m/>
    <s v="Drama|Romance|Sci-Fi"/>
    <x v="4469"/>
    <s v="http://www.imdb.com/title/tt3006802/?ref_=fn_tt_tt_1"/>
    <s v="English"/>
    <s v="USA"/>
    <m/>
    <m/>
    <n v="8.5"/>
    <s v="Drama"/>
    <s v="Romance"/>
    <s v="Sci-Fi"/>
    <m/>
    <e v="#DIV/0!"/>
    <n v="25035665"/>
    <n v="6035665"/>
    <n v="19000000"/>
  </r>
  <r>
    <s v="Richard Curtis"/>
    <n v="135"/>
    <n v="7994115"/>
    <s v="Comedy|Drama|Music"/>
    <x v="4470"/>
    <s v="http://www.imdb.com/title/tt1131729/?ref_=fn_tt_tt_1"/>
    <s v="English"/>
    <s v="UK"/>
    <m/>
    <n v="2009"/>
    <n v="7.4"/>
    <s v="Comedy"/>
    <s v="Drama"/>
    <s v="Music"/>
    <m/>
    <e v="#DIV/0!"/>
    <n v="7994115"/>
    <n v="-11005885"/>
    <n v="19000000"/>
  </r>
  <r>
    <s v="Joe Wright"/>
    <n v="129"/>
    <n v="12802907"/>
    <s v="Drama|Romance"/>
    <x v="4471"/>
    <s v="http://www.imdb.com/title/tt1781769/?ref_=fn_tt_tt_1"/>
    <s v="English"/>
    <s v="UK"/>
    <m/>
    <n v="2012"/>
    <n v="6.6"/>
    <s v="Drama"/>
    <s v="Romance"/>
    <m/>
    <m/>
    <e v="#DIV/0!"/>
    <n v="12802907"/>
    <n v="-6197093"/>
    <n v="19000000"/>
  </r>
  <r>
    <s v="Deepa Mehta"/>
    <n v="110"/>
    <n v="528972"/>
    <s v="Drama|Romance|War"/>
    <x v="4472"/>
    <s v="http://www.imdb.com/title/tt0150433/?ref_=fn_tt_tt_1"/>
    <s v="Hindi"/>
    <s v="India"/>
    <m/>
    <n v="1998"/>
    <n v="7.8"/>
    <s v="Drama"/>
    <s v="Romance"/>
    <s v="War"/>
    <m/>
    <e v="#DIV/0!"/>
    <n v="528972"/>
    <n v="-18471028"/>
    <n v="19000000"/>
  </r>
  <r>
    <s v="Fabrice Gobert"/>
    <n v="52"/>
    <m/>
    <s v="Drama|Fantasy|Horror|Mystery"/>
    <x v="4473"/>
    <s v="http://www.imdb.com/title/tt2521668/?ref_=fn_tt_tt_1"/>
    <s v="French"/>
    <s v="France"/>
    <m/>
    <m/>
    <n v="8.3000000000000007"/>
    <s v="Drama"/>
    <s v="Fantasy"/>
    <s v="Horror"/>
    <s v="Mystery"/>
    <e v="#DIV/0!"/>
    <n v="25035665"/>
    <n v="6035665"/>
    <n v="19000000"/>
  </r>
  <r>
    <s v="Edward Montagne"/>
    <n v="30"/>
    <m/>
    <s v="Comedy|War"/>
    <x v="4474"/>
    <s v="http://www.imdb.com/title/tt0055689/?ref_=fn_tt_tt_1"/>
    <s v="English"/>
    <s v="USA"/>
    <m/>
    <m/>
    <n v="7.5"/>
    <s v="Comedy"/>
    <s v="War"/>
    <m/>
    <m/>
    <e v="#DIV/0!"/>
    <n v="25035665"/>
    <n v="6035665"/>
    <n v="19000000"/>
  </r>
  <r>
    <s v="Jamel Debbouze"/>
    <n v="101"/>
    <m/>
    <s v="Adventure|Animation|Comedy|Family"/>
    <x v="4475"/>
    <s v="http://www.imdb.com/title/tt1220911/?ref_=fn_tt_tt_1"/>
    <s v="French"/>
    <s v="France"/>
    <m/>
    <n v="2015"/>
    <n v="4.9000000000000004"/>
    <s v="Adventure"/>
    <s v="Animation"/>
    <s v="Comedy"/>
    <s v="Family"/>
    <e v="#DIV/0!"/>
    <n v="25035665"/>
    <n v="6035665"/>
    <n v="19000000"/>
  </r>
  <r>
    <s v="Nicholas Stoller"/>
    <n v="114"/>
    <n v="60923325"/>
    <s v="Comedy|Music"/>
    <x v="4476"/>
    <s v="http://www.imdb.com/title/tt1226229/?ref_=fn_tt_tt_1"/>
    <s v="English"/>
    <s v="USA"/>
    <m/>
    <n v="2010"/>
    <n v="6.4"/>
    <s v="Comedy"/>
    <s v="Music"/>
    <m/>
    <m/>
    <e v="#DIV/0!"/>
    <n v="60923325"/>
    <n v="41923325"/>
    <n v="19000000"/>
  </r>
  <r>
    <s v="Marc Lawrence"/>
    <n v="95"/>
    <n v="50562555"/>
    <s v="Comedy|Music|Romance"/>
    <x v="4477"/>
    <s v="http://www.imdb.com/title/tt0758766/?ref_=fn_tt_tt_1"/>
    <s v="English"/>
    <s v="USA"/>
    <m/>
    <n v="2007"/>
    <n v="6.5"/>
    <s v="Comedy"/>
    <s v="Music"/>
    <s v="Romance"/>
    <m/>
    <e v="#DIV/0!"/>
    <n v="50562555"/>
    <n v="31562555"/>
    <n v="19000000"/>
  </r>
  <r>
    <s v="Greg Bailey"/>
    <n v="30"/>
    <m/>
    <s v="Animation|Comedy|Family"/>
    <x v="4478"/>
    <s v="http://www.imdb.com/title/tt0169414/?ref_=fn_tt_tt_1"/>
    <s v="English"/>
    <s v="Canada"/>
    <m/>
    <m/>
    <n v="7.4"/>
    <s v="Animation"/>
    <s v="Comedy"/>
    <s v="Family"/>
    <m/>
    <e v="#DIV/0!"/>
    <n v="25035665"/>
    <n v="6035665"/>
    <n v="19000000"/>
  </r>
  <r>
    <s v="Malcolm D. Lee"/>
    <n v="100"/>
    <n v="12081447"/>
    <s v="Comedy|Drama|Music"/>
    <x v="4479"/>
    <s v="http://www.imdb.com/title/tt1111948/?ref_=fn_tt_tt_1"/>
    <s v="English"/>
    <s v="USA"/>
    <m/>
    <n v="2008"/>
    <n v="6.5"/>
    <s v="Comedy"/>
    <s v="Drama"/>
    <s v="Music"/>
    <m/>
    <e v="#DIV/0!"/>
    <n v="12081447"/>
    <n v="-6918553"/>
    <n v="19000000"/>
  </r>
  <r>
    <s v="Jeff Nathanson"/>
    <n v="93"/>
    <n v="463730"/>
    <s v="Comedy"/>
    <x v="4480"/>
    <s v="http://www.imdb.com/title/tt0357054/?ref_=fn_tt_tt_1"/>
    <s v="English"/>
    <s v="USA"/>
    <m/>
    <n v="2004"/>
    <n v="5.7"/>
    <s v="Comedy"/>
    <m/>
    <m/>
    <m/>
    <e v="#DIV/0!"/>
    <n v="463730"/>
    <n v="-18536270"/>
    <n v="19000000"/>
  </r>
  <r>
    <s v="Michael Lehmann"/>
    <n v="102"/>
    <n v="42640890"/>
    <s v="Comedy|Romance"/>
    <x v="4481"/>
    <s v="http://www.imdb.com/title/tt0490084/?ref_=fn_tt_tt_1"/>
    <s v="English"/>
    <s v="USA"/>
    <m/>
    <n v="2007"/>
    <n v="5.6"/>
    <s v="Comedy"/>
    <s v="Romance"/>
    <m/>
    <m/>
    <e v="#DIV/0!"/>
    <n v="42640890"/>
    <n v="23640890"/>
    <n v="19000000"/>
  </r>
  <r>
    <s v="Bonnie Turner"/>
    <n v="60"/>
    <m/>
    <s v="Comedy|Family|Sci-Fi"/>
    <x v="4482"/>
    <s v="http://www.imdb.com/title/tt0115082/?ref_=fn_tt_tt_1"/>
    <s v="English"/>
    <s v="USA"/>
    <m/>
    <m/>
    <n v="7.8"/>
    <s v="Comedy"/>
    <s v="Family"/>
    <s v="Sci-Fi"/>
    <m/>
    <e v="#DIV/0!"/>
    <n v="25035665"/>
    <n v="6035665"/>
    <n v="19000000"/>
  </r>
  <r>
    <s v="Bill Lawrence"/>
    <n v="43"/>
    <m/>
    <s v="Action|Comedy|Crime"/>
    <x v="4483"/>
    <s v="http://www.imdb.com/title/tt4085584/?ref_=fn_tt_tt_1"/>
    <s v="English"/>
    <s v="USA"/>
    <m/>
    <m/>
    <n v="5.8"/>
    <s v="Action"/>
    <s v="Comedy"/>
    <s v="Crime"/>
    <m/>
    <e v="#DIV/0!"/>
    <n v="25035665"/>
    <n v="6035665"/>
    <n v="19000000"/>
  </r>
  <r>
    <s v="James LaRosa"/>
    <n v="60"/>
    <m/>
    <s v="Drama|Romance"/>
    <x v="4484"/>
    <s v="http://www.imdb.com/title/tt2368645/?ref_=fn_tt_tt_1"/>
    <s v="English"/>
    <s v="USA"/>
    <m/>
    <m/>
    <n v="7"/>
    <s v="Drama"/>
    <s v="Romance"/>
    <m/>
    <m/>
    <e v="#DIV/0!"/>
    <n v="25035665"/>
    <n v="6035665"/>
    <n v="19000000"/>
  </r>
  <r>
    <s v="Michael Ritchie"/>
    <n v="102"/>
    <m/>
    <s v="Comedy|Drama|Family|Sport"/>
    <x v="4485"/>
    <s v="http://www.imdb.com/title/tt0074174/?ref_=fn_tt_tt_1"/>
    <s v="English"/>
    <s v="USA"/>
    <m/>
    <n v="1976"/>
    <n v="7.3"/>
    <s v="Comedy"/>
    <s v="Drama"/>
    <s v="Family"/>
    <s v="Sport"/>
    <e v="#DIV/0!"/>
    <n v="25035665"/>
    <n v="6035665"/>
    <n v="19000000"/>
  </r>
  <r>
    <s v="Neil Cross"/>
    <n v="60"/>
    <m/>
    <s v="Crime|Drama|Mystery|Thriller"/>
    <x v="4486"/>
    <s v="http://www.imdb.com/title/tt1474684/?ref_=fn_tt_tt_1"/>
    <s v="English"/>
    <s v="UK"/>
    <m/>
    <m/>
    <n v="8.6"/>
    <s v="Crime"/>
    <s v="Drama"/>
    <s v="Mystery"/>
    <s v="Thriller"/>
    <e v="#DIV/0!"/>
    <n v="25035665"/>
    <n v="6035665"/>
    <n v="19000000"/>
  </r>
  <r>
    <s v="Jean-Paul Rappeneau"/>
    <n v="135"/>
    <n v="1877179"/>
    <s v="Adventure|Drama|Romance|War"/>
    <x v="4487"/>
    <s v="http://www.imdb.com/title/tt0113362/?ref_=fn_tt_tt_1"/>
    <s v="French"/>
    <s v="France"/>
    <m/>
    <n v="1995"/>
    <n v="7.1"/>
    <s v="Adventure"/>
    <s v="Drama"/>
    <s v="Romance"/>
    <s v="War"/>
    <e v="#DIV/0!"/>
    <n v="1877179"/>
    <n v="-17122821"/>
    <n v="19000000"/>
  </r>
  <r>
    <s v="Alejandro G. IÃ±Ã¡rritu"/>
    <n v="148"/>
    <n v="5100937"/>
    <s v="Drama"/>
    <x v="4488"/>
    <s v="http://www.imdb.com/title/tt1164999/?ref_=fn_tt_tt_1"/>
    <s v="Spanish"/>
    <s v="Mexico"/>
    <m/>
    <n v="2010"/>
    <n v="7.5"/>
    <s v="Drama"/>
    <m/>
    <m/>
    <m/>
    <e v="#DIV/0!"/>
    <n v="5100937"/>
    <n v="-13899063"/>
    <n v="19000000"/>
  </r>
  <r>
    <s v="David Wain"/>
    <n v="98"/>
    <n v="17225675"/>
    <s v="Comedy"/>
    <x v="4489"/>
    <s v="http://www.imdb.com/title/tt1655460/?ref_=fn_tt_tt_1"/>
    <s v="English"/>
    <s v="USA"/>
    <m/>
    <n v="2012"/>
    <n v="5.6"/>
    <s v="Comedy"/>
    <m/>
    <m/>
    <m/>
    <e v="#DIV/0!"/>
    <n v="17225675"/>
    <n v="-1774325"/>
    <n v="19000000"/>
  </r>
  <r>
    <s v="Peter Berg"/>
    <n v="44"/>
    <m/>
    <s v="Drama|Sport"/>
    <x v="4490"/>
    <s v="http://www.imdb.com/title/tt0758745/?ref_=fn_tt_tt_1"/>
    <s v="English"/>
    <s v="USA"/>
    <m/>
    <m/>
    <n v="8.6999999999999993"/>
    <s v="Drama"/>
    <s v="Sport"/>
    <m/>
    <m/>
    <e v="#DIV/0!"/>
    <n v="25035665"/>
    <n v="6035665"/>
    <n v="19000000"/>
  </r>
  <r>
    <s v="Frederik Du Chau"/>
    <n v="102"/>
    <n v="49186871"/>
    <s v="Adventure|Comedy|Drama|Family|Sport"/>
    <x v="4491"/>
    <s v="http://www.imdb.com/title/tt0376105/?ref_=fn_tt_tt_1"/>
    <s v="English"/>
    <s v="USA"/>
    <m/>
    <n v="2005"/>
    <n v="5.2"/>
    <s v="Adventure"/>
    <s v="Comedy"/>
    <s v="Drama"/>
    <s v="Family"/>
    <e v="#DIV/0!"/>
    <n v="49186871"/>
    <n v="30186871"/>
    <n v="19000000"/>
  </r>
  <r>
    <s v="Bobby Farrelly"/>
    <n v="92"/>
    <n v="44328238"/>
    <s v="Comedy"/>
    <x v="4492"/>
    <s v="http://www.imdb.com/title/tt0383010/?ref_=fn_tt_tt_1"/>
    <s v="English"/>
    <s v="USA"/>
    <m/>
    <n v="2012"/>
    <n v="5.0999999999999996"/>
    <s v="Comedy"/>
    <m/>
    <m/>
    <m/>
    <e v="#DIV/0!"/>
    <n v="44328238"/>
    <n v="25328238"/>
    <n v="19000000"/>
  </r>
  <r>
    <s v="James Gartner"/>
    <n v="118"/>
    <n v="42643187"/>
    <s v="Biography|Drama|Sport"/>
    <x v="4493"/>
    <s v="http://www.imdb.com/title/tt0385726/?ref_=fn_tt_tt_1"/>
    <s v="English"/>
    <s v="USA"/>
    <m/>
    <n v="2006"/>
    <n v="7.2"/>
    <s v="Biography"/>
    <s v="Drama"/>
    <s v="Sport"/>
    <m/>
    <e v="#DIV/0!"/>
    <n v="42643187"/>
    <n v="23643187"/>
    <n v="19000000"/>
  </r>
  <r>
    <s v="Jenna Bans"/>
    <n v="60"/>
    <m/>
    <s v="Drama|Mystery"/>
    <x v="4494"/>
    <s v="http://www.imdb.com/title/tt4428038/?ref_=fn_tt_tt_1"/>
    <s v="English"/>
    <s v="USA"/>
    <m/>
    <m/>
    <n v="7.5"/>
    <s v="Drama"/>
    <s v="Mystery"/>
    <m/>
    <m/>
    <e v="#DIV/0!"/>
    <n v="25035665"/>
    <n v="6035665"/>
    <n v="19000000"/>
  </r>
  <r>
    <s v="Doug Ellin"/>
    <n v="28"/>
    <m/>
    <s v="Comedy|Drama"/>
    <x v="4495"/>
    <s v="http://www.imdb.com/title/tt0387199/?ref_=fn_tt_tt_1"/>
    <s v="English"/>
    <s v="USA"/>
    <m/>
    <m/>
    <n v="8.5"/>
    <s v="Comedy"/>
    <s v="Drama"/>
    <m/>
    <m/>
    <e v="#DIV/0!"/>
    <n v="25035665"/>
    <n v="6035665"/>
    <n v="19000000"/>
  </r>
  <r>
    <s v="Martha Coolidge"/>
    <n v="111"/>
    <n v="28165882"/>
    <s v="Comedy|Family|Romance"/>
    <x v="4496"/>
    <s v="http://www.imdb.com/title/tt0337697/?ref_=fn_tt_tt_1"/>
    <s v="English"/>
    <s v="USA"/>
    <m/>
    <n v="2004"/>
    <n v="5.9"/>
    <s v="Comedy"/>
    <s v="Family"/>
    <s v="Romance"/>
    <m/>
    <e v="#DIV/0!"/>
    <n v="28165882"/>
    <n v="9165882"/>
    <n v="19000000"/>
  </r>
  <r>
    <s v="Richard J. Lewis"/>
    <n v="134"/>
    <n v="7501404"/>
    <s v="Comedy|Drama"/>
    <x v="4497"/>
    <s v="http://www.imdb.com/title/tt1423894/?ref_=fn_tt_tt_1"/>
    <s v="English"/>
    <s v="Canada"/>
    <m/>
    <n v="2010"/>
    <n v="7.3"/>
    <s v="Comedy"/>
    <s v="Drama"/>
    <m/>
    <m/>
    <e v="#DIV/0!"/>
    <n v="7501404"/>
    <n v="-11498596"/>
    <n v="19000000"/>
  </r>
  <r>
    <s v="Baltasar Kormákur"/>
    <n v="103"/>
    <m/>
    <s v="Crime|Drama|Thriller"/>
    <x v="4498"/>
    <s v="http://www.imdb.com/title/tt3561180/?ref_=fn_tt_tt_1"/>
    <s v="Icelandic"/>
    <s v="Iceland"/>
    <m/>
    <m/>
    <n v="8.1999999999999993"/>
    <s v="Crime"/>
    <s v="Drama"/>
    <s v="Thriller"/>
    <m/>
    <e v="#DIV/0!"/>
    <n v="25035665"/>
    <n v="6035665"/>
    <n v="19000000"/>
  </r>
  <r>
    <s v="Steve Boyum"/>
    <n v="80"/>
    <n v="3101301"/>
    <s v="Action|Drama|Romance|Sport"/>
    <x v="4499"/>
    <s v="http://www.imdb.com/title/tt0403016/?ref_=fn_tt_tt_1"/>
    <s v="English"/>
    <s v="USA"/>
    <m/>
    <n v="2005"/>
    <n v="4"/>
    <s v="Action"/>
    <s v="Drama"/>
    <s v="Romance"/>
    <s v="Sport"/>
    <e v="#DIV/0!"/>
    <n v="3101301"/>
    <n v="-15898699"/>
    <n v="19000000"/>
  </r>
  <r>
    <s v="Laurent Tirard"/>
    <n v="91"/>
    <m/>
    <s v="Comedy|Family"/>
    <x v="4500"/>
    <s v="http://www.imdb.com/title/tt1264904/?ref_=fn_tt_tt_1"/>
    <s v="French"/>
    <s v="France"/>
    <m/>
    <n v="2009"/>
    <n v="7.2"/>
    <s v="Comedy"/>
    <s v="Family"/>
    <m/>
    <m/>
    <e v="#DIV/0!"/>
    <n v="25035665"/>
    <n v="6035665"/>
    <n v="19000000"/>
  </r>
  <r>
    <s v="Reinhard Klooss"/>
    <n v="93"/>
    <m/>
    <s v="Animation|Comedy|Family"/>
    <x v="4501"/>
    <s v="http://www.imdb.com/title/tt1620449/?ref_=fn_tt_tt_1"/>
    <s v="German"/>
    <s v="Germany"/>
    <m/>
    <n v="2010"/>
    <n v="4.9000000000000004"/>
    <s v="Animation"/>
    <s v="Comedy"/>
    <s v="Family"/>
    <m/>
    <e v="#DIV/0!"/>
    <n v="25035665"/>
    <n v="6035665"/>
    <n v="19000000"/>
  </r>
  <r>
    <s v="Travis Fickett"/>
    <n v="42"/>
    <m/>
    <s v="Adventure|Drama|Mystery|Sci-Fi|Thriller"/>
    <x v="4502"/>
    <s v="http://www.imdb.com/title/tt3148266/?ref_=fn_tt_tt_1"/>
    <s v="English"/>
    <s v="USA"/>
    <m/>
    <m/>
    <n v="7.6"/>
    <s v="Adventure"/>
    <s v="Drama"/>
    <s v="Mystery"/>
    <s v="Sci-Fi"/>
    <e v="#DIV/0!"/>
    <n v="25035665"/>
    <n v="6035665"/>
    <n v="19000000"/>
  </r>
  <r>
    <s v="Craig Sweeny"/>
    <n v="42"/>
    <m/>
    <s v="Crime|Drama|Sci-Fi|Thriller"/>
    <x v="4503"/>
    <s v="http://www.imdb.com/title/tt4422836/?ref_=fn_tt_tt_1"/>
    <s v="English"/>
    <s v="USA"/>
    <m/>
    <m/>
    <n v="7.9"/>
    <s v="Crime"/>
    <s v="Drama"/>
    <s v="Sci-Fi"/>
    <s v="Thriller"/>
    <e v="#DIV/0!"/>
    <n v="25035665"/>
    <n v="6035665"/>
    <n v="19000000"/>
  </r>
  <r>
    <s v="Sanaa Hamri"/>
    <n v="119"/>
    <n v="44087387"/>
    <s v="Comedy|Drama|Family|Romance"/>
    <x v="4504"/>
    <s v="http://www.imdb.com/title/tt1018785/?ref_=fn_tt_tt_1"/>
    <s v="English"/>
    <s v="USA"/>
    <m/>
    <n v="2008"/>
    <n v="6.2"/>
    <s v="Comedy"/>
    <s v="Drama"/>
    <s v="Family"/>
    <s v="Romance"/>
    <e v="#DIV/0!"/>
    <n v="44087387"/>
    <n v="25087387"/>
    <n v="19000000"/>
  </r>
  <r>
    <s v="Jackie Gleason"/>
    <n v="30"/>
    <m/>
    <s v="Comedy|Family"/>
    <x v="4505"/>
    <s v="http://www.imdb.com/title/tt0042114/?ref_=fn_tt_tt_1"/>
    <s v="English"/>
    <s v="USA"/>
    <m/>
    <m/>
    <n v="8.6999999999999993"/>
    <s v="Comedy"/>
    <s v="Family"/>
    <m/>
    <m/>
    <e v="#DIV/0!"/>
    <n v="25035665"/>
    <n v="6035665"/>
    <n v="19000000"/>
  </r>
  <r>
    <s v="Rob McElhenney"/>
    <n v="22"/>
    <m/>
    <s v="Comedy"/>
    <x v="4506"/>
    <s v="http://www.imdb.com/title/tt0472954/?ref_=fn_tt_tt_1"/>
    <s v="English"/>
    <s v="USA"/>
    <m/>
    <m/>
    <n v="8.8000000000000007"/>
    <s v="Comedy"/>
    <m/>
    <m/>
    <m/>
    <e v="#DIV/0!"/>
    <n v="25035665"/>
    <n v="6035665"/>
    <n v="19000000"/>
  </r>
  <r>
    <s v="Michael Winterbottom"/>
    <n v="101"/>
    <m/>
    <s v="Drama"/>
    <x v="4507"/>
    <s v="http://www.imdb.com/title/tt2967008/?ref_=fn_tt_tt_1"/>
    <s v="English"/>
    <s v="UK"/>
    <m/>
    <n v="2014"/>
    <n v="4.7"/>
    <s v="Drama"/>
    <m/>
    <m/>
    <m/>
    <e v="#DIV/0!"/>
    <n v="25035665"/>
    <n v="6035665"/>
    <n v="19000000"/>
  </r>
  <r>
    <s v="Bille Woodruff"/>
    <n v="105"/>
    <n v="36310118"/>
    <s v="Comedy"/>
    <x v="4508"/>
    <s v="http://www.imdb.com/title/tt0388500/?ref_=fn_tt_tt_1"/>
    <s v="English"/>
    <s v="USA"/>
    <m/>
    <n v="2005"/>
    <n v="5.5"/>
    <s v="Comedy"/>
    <m/>
    <m/>
    <m/>
    <e v="#DIV/0!"/>
    <n v="36310118"/>
    <n v="17310118"/>
    <n v="19000000"/>
  </r>
  <r>
    <s v="David Gordon Green"/>
    <n v="87"/>
    <n v="30538669"/>
    <s v="Comedy"/>
    <x v="4509"/>
    <s v="http://www.imdb.com/title/tt1366344/?ref_=fn_tt_tt_1"/>
    <s v="English"/>
    <s v="USA"/>
    <m/>
    <n v="2011"/>
    <n v="5.7"/>
    <s v="Comedy"/>
    <m/>
    <m/>
    <m/>
    <e v="#DIV/0!"/>
    <n v="30538669"/>
    <n v="11538669"/>
    <n v="19000000"/>
  </r>
  <r>
    <s v="Tim Fywell"/>
    <n v="98"/>
    <n v="24381334"/>
    <s v="Comedy|Drama|Family|Sport"/>
    <x v="4510"/>
    <s v="http://www.imdb.com/title/tt0396652/?ref_=fn_tt_tt_1"/>
    <s v="English"/>
    <s v="USA"/>
    <m/>
    <n v="2005"/>
    <n v="6"/>
    <s v="Comedy"/>
    <s v="Drama"/>
    <s v="Family"/>
    <s v="Sport"/>
    <e v="#DIV/0!"/>
    <n v="24381334"/>
    <n v="5381334"/>
    <n v="19000000"/>
  </r>
  <r>
    <s v="Nick Park"/>
    <n v="7"/>
    <m/>
    <s v="Animation|Comedy|Family"/>
    <x v="4511"/>
    <s v="http://www.imdb.com/title/tt0983983/?ref_=fn_tt_tt_1"/>
    <s v="English"/>
    <s v="UK"/>
    <m/>
    <m/>
    <n v="8.3000000000000007"/>
    <s v="Animation"/>
    <s v="Comedy"/>
    <s v="Family"/>
    <m/>
    <e v="#DIV/0!"/>
    <n v="25035665"/>
    <n v="6035665"/>
    <n v="19000000"/>
  </r>
  <r>
    <s v="Bill Paxton"/>
    <n v="120"/>
    <n v="15331289"/>
    <s v="Drama|History|Sport"/>
    <x v="4512"/>
    <s v="http://www.imdb.com/title/tt0388980/?ref_=fn_tt_tt_1"/>
    <s v="English"/>
    <s v="USA"/>
    <m/>
    <n v="2005"/>
    <n v="7.5"/>
    <s v="Drama"/>
    <s v="History"/>
    <s v="Sport"/>
    <m/>
    <e v="#DIV/0!"/>
    <n v="15331289"/>
    <n v="-3668711"/>
    <n v="19000000"/>
  </r>
  <r>
    <s v="Akiva Schaffer"/>
    <n v="88"/>
    <n v="13920741"/>
    <s v="Comedy"/>
    <x v="4513"/>
    <s v="http://www.imdb.com/title/tt0787475/?ref_=fn_tt_tt_1"/>
    <s v="English"/>
    <s v="USA"/>
    <m/>
    <n v="2007"/>
    <n v="6.7"/>
    <s v="Comedy"/>
    <m/>
    <m/>
    <m/>
    <e v="#DIV/0!"/>
    <n v="13920741"/>
    <n v="-5079259"/>
    <n v="19000000"/>
  </r>
  <r>
    <s v="Craig McCracken"/>
    <n v="30"/>
    <m/>
    <s v="Action|Animation|Comedy|Family|Fantasy|Sci-Fi"/>
    <x v="4514"/>
    <s v="http://www.imdb.com/title/tt0175058/?ref_=fn_tt_tt_1"/>
    <s v="English"/>
    <s v="USA"/>
    <m/>
    <m/>
    <n v="7.2"/>
    <s v="Action"/>
    <s v="Animation"/>
    <s v="Comedy"/>
    <s v="Family"/>
    <e v="#DIV/0!"/>
    <n v="25035665"/>
    <n v="6035665"/>
    <n v="19000000"/>
  </r>
  <r>
    <s v="Andrew Adamson"/>
    <n v="91"/>
    <n v="12495865"/>
    <s v="Fantasy"/>
    <x v="4515"/>
    <s v="http://www.imdb.com/title/tt1792647/?ref_=fn_tt_tt_1"/>
    <s v="English"/>
    <s v="USA"/>
    <m/>
    <n v="2012"/>
    <n v="6.8"/>
    <s v="Fantasy"/>
    <m/>
    <m/>
    <m/>
    <e v="#DIV/0!"/>
    <n v="12495865"/>
    <n v="-6504135"/>
    <n v="19000000"/>
  </r>
  <r>
    <s v="Ben Stassen"/>
    <n v="88"/>
    <m/>
    <s v="Adventure|Animation|Family"/>
    <x v="4516"/>
    <s v="http://www.imdb.com/title/tt1230204/?ref_=fn_tt_tt_1"/>
    <s v="English"/>
    <s v="France"/>
    <m/>
    <n v="2010"/>
    <n v="6.1"/>
    <s v="Adventure"/>
    <s v="Animation"/>
    <s v="Family"/>
    <m/>
    <e v="#DIV/0!"/>
    <n v="25035665"/>
    <n v="6035665"/>
    <n v="19000000"/>
  </r>
  <r>
    <s v="Paul Haggis"/>
    <n v="121"/>
    <n v="6777589"/>
    <s v="Crime|Drama|Mystery|Thriller"/>
    <x v="4517"/>
    <s v="http://www.imdb.com/title/tt0478134/?ref_=fn_tt_tt_1"/>
    <s v="English"/>
    <s v="USA"/>
    <m/>
    <n v="2007"/>
    <n v="7.2"/>
    <s v="Crime"/>
    <s v="Drama"/>
    <s v="Mystery"/>
    <s v="Thriller"/>
    <e v="#DIV/0!"/>
    <n v="6777589"/>
    <n v="-12222411"/>
    <n v="19000000"/>
  </r>
  <r>
    <s v="Matthew Parkhill"/>
    <n v="50"/>
    <m/>
    <s v="Action|Crime|Drama|Thriller"/>
    <x v="4518"/>
    <s v="http://www.imdb.com/title/tt2397255/?ref_=fn_tt_tt_1"/>
    <s v="English"/>
    <s v="USA"/>
    <m/>
    <m/>
    <n v="6.8"/>
    <s v="Action"/>
    <s v="Crime"/>
    <s v="Drama"/>
    <s v="Thriller"/>
    <e v="#DIV/0!"/>
    <n v="25035665"/>
    <n v="6035665"/>
    <n v="19000000"/>
  </r>
  <r>
    <s v="Susanna White"/>
    <n v="108"/>
    <n v="3108216"/>
    <s v="Thriller"/>
    <x v="4519"/>
    <s v="http://www.imdb.com/title/tt1995390/?ref_=fn_tt_tt_1"/>
    <s v="English"/>
    <s v="UK"/>
    <m/>
    <n v="2016"/>
    <n v="6.4"/>
    <s v="Thriller"/>
    <m/>
    <m/>
    <m/>
    <e v="#DIV/0!"/>
    <n v="3108216"/>
    <n v="-15891784"/>
    <n v="19000000"/>
  </r>
  <r>
    <s v="Laurence Dunmore"/>
    <n v="114"/>
    <n v="4829497"/>
    <s v="Drama|Romance"/>
    <x v="4520"/>
    <s v="http://www.imdb.com/title/tt0375920/?ref_=fn_tt_tt_1"/>
    <s v="English"/>
    <s v="UK"/>
    <m/>
    <n v="2004"/>
    <n v="6.4"/>
    <s v="Drama"/>
    <s v="Romance"/>
    <m/>
    <m/>
    <e v="#DIV/0!"/>
    <n v="4829497"/>
    <n v="-14170503"/>
    <n v="19000000"/>
  </r>
  <r>
    <s v="Tyler Perry"/>
    <n v="133"/>
    <n v="37721949"/>
    <s v="Drama"/>
    <x v="4521"/>
    <s v="http://www.imdb.com/title/tt1405500/?ref_=fn_tt_tt_1"/>
    <s v="English"/>
    <s v="USA"/>
    <m/>
    <n v="2010"/>
    <n v="6"/>
    <s v="Drama"/>
    <m/>
    <m/>
    <m/>
    <e v="#DIV/0!"/>
    <n v="37721949"/>
    <n v="18721949"/>
    <n v="19000000"/>
  </r>
  <r>
    <s v="Jaume Collet-Serra"/>
    <n v="123"/>
    <n v="41573740"/>
    <s v="Horror|Mystery|Thriller"/>
    <x v="4522"/>
    <s v="http://www.imdb.com/title/tt1148204/?ref_=fn_tt_tt_1"/>
    <s v="English"/>
    <s v="USA"/>
    <m/>
    <n v="2009"/>
    <n v="7"/>
    <s v="Horror"/>
    <s v="Mystery"/>
    <s v="Thriller"/>
    <m/>
    <e v="#DIV/0!"/>
    <n v="41573740"/>
    <n v="22573740"/>
    <n v="19000000"/>
  </r>
  <r>
    <s v="Tyler Perry"/>
    <n v="30"/>
    <m/>
    <s v="Comedy"/>
    <x v="4523"/>
    <s v="http://www.imdb.com/title/tt1319598/?ref_=fn_tt_tt_1"/>
    <s v="English"/>
    <s v="USA"/>
    <m/>
    <m/>
    <n v="3.5"/>
    <s v="Comedy"/>
    <m/>
    <m/>
    <m/>
    <e v="#DIV/0!"/>
    <n v="25035665"/>
    <n v="6035665"/>
    <n v="19000000"/>
  </r>
  <r>
    <s v="Nelson McCormick"/>
    <n v="101"/>
    <n v="29062561"/>
    <s v="Crime|Thriller"/>
    <x v="4524"/>
    <s v="http://www.imdb.com/title/tt0814335/?ref_=fn_tt_tt_1"/>
    <s v="English"/>
    <s v="USA"/>
    <m/>
    <n v="2009"/>
    <n v="5.6"/>
    <s v="Crime"/>
    <s v="Thriller"/>
    <m/>
    <m/>
    <e v="#DIV/0!"/>
    <n v="29062561"/>
    <n v="10062561"/>
    <n v="19000000"/>
  </r>
  <r>
    <s v="Jessica Bendinger"/>
    <n v="103"/>
    <n v="26870825"/>
    <s v="Comedy|Drama|Sport"/>
    <x v="4525"/>
    <s v="http://www.imdb.com/title/tt0430634/?ref_=fn_tt_tt_1"/>
    <s v="English"/>
    <s v="Germany"/>
    <m/>
    <n v="2006"/>
    <n v="6.4"/>
    <s v="Comedy"/>
    <s v="Drama"/>
    <s v="Sport"/>
    <m/>
    <e v="#DIV/0!"/>
    <n v="26870825"/>
    <n v="7870825"/>
    <n v="19000000"/>
  </r>
  <r>
    <s v="Ed Harris"/>
    <n v="115"/>
    <n v="20207003"/>
    <s v="Crime|Drama|Western"/>
    <x v="4526"/>
    <s v="http://www.imdb.com/title/tt0800308/?ref_=fn_tt_tt_1"/>
    <s v="English"/>
    <s v="USA"/>
    <m/>
    <n v="2008"/>
    <n v="6.8"/>
    <s v="Crime"/>
    <s v="Drama"/>
    <s v="Western"/>
    <m/>
    <e v="#DIV/0!"/>
    <n v="20207003"/>
    <n v="1207003"/>
    <n v="19000000"/>
  </r>
  <r>
    <s v="Arleen Sorkin"/>
    <n v="30"/>
    <m/>
    <s v="Comedy"/>
    <x v="4527"/>
    <s v="http://www.imdb.com/title/tt0118315/?ref_=fn_tt_tt_1"/>
    <s v="English"/>
    <s v="USA"/>
    <m/>
    <m/>
    <n v="6.7"/>
    <s v="Comedy"/>
    <m/>
    <m/>
    <m/>
    <e v="#DIV/0!"/>
    <n v="25035665"/>
    <n v="6035665"/>
    <n v="19000000"/>
  </r>
  <r>
    <s v="Michael Moore"/>
    <n v="105"/>
    <n v="14359793"/>
    <s v="Crime|Documentary|News"/>
    <x v="4528"/>
    <s v="http://www.imdb.com/title/tt1232207/?ref_=fn_tt_tt_1"/>
    <s v="English"/>
    <s v="USA"/>
    <m/>
    <n v="2009"/>
    <n v="7.4"/>
    <s v="Crime"/>
    <s v="Documentary"/>
    <s v="News"/>
    <m/>
    <e v="#DIV/0!"/>
    <n v="14359793"/>
    <n v="-4640207"/>
    <n v="19000000"/>
  </r>
  <r>
    <s v="Kenneth Biller"/>
    <n v="42"/>
    <m/>
    <s v="Crime|Drama|Mystery|Thriller"/>
    <x v="4529"/>
    <s v="http://www.imdb.com/title/tt1714204/?ref_=fn_tt_tt_1"/>
    <s v="English"/>
    <s v="USA"/>
    <m/>
    <m/>
    <n v="7.5"/>
    <s v="Crime"/>
    <s v="Drama"/>
    <s v="Mystery"/>
    <s v="Thriller"/>
    <e v="#DIV/0!"/>
    <n v="25035665"/>
    <n v="6035665"/>
    <n v="19000000"/>
  </r>
  <r>
    <s v="Andrew Jarecki"/>
    <n v="101"/>
    <n v="578382"/>
    <s v="Crime|Drama|Mystery|Romance|Thriller"/>
    <x v="4530"/>
    <s v="http://www.imdb.com/title/tt1175709/?ref_=fn_tt_tt_1"/>
    <s v="English"/>
    <s v="USA"/>
    <m/>
    <n v="2010"/>
    <n v="6.3"/>
    <s v="Crime"/>
    <s v="Drama"/>
    <s v="Mystery"/>
    <s v="Romance"/>
    <e v="#DIV/0!"/>
    <n v="578382"/>
    <n v="-18421618"/>
    <n v="19000000"/>
  </r>
  <r>
    <s v="Stephen Chow"/>
    <n v="86"/>
    <n v="206678"/>
    <s v="Comedy|Family|Sci-Fi"/>
    <x v="4531"/>
    <s v="http://www.imdb.com/title/tt0940709/?ref_=fn_tt_tt_1"/>
    <s v="Cantonese"/>
    <s v="Hong Kong"/>
    <m/>
    <n v="2008"/>
    <n v="6.5"/>
    <s v="Comedy"/>
    <s v="Family"/>
    <s v="Sci-Fi"/>
    <m/>
    <e v="#DIV/0!"/>
    <n v="206678"/>
    <n v="-18793322"/>
    <n v="19000000"/>
  </r>
  <r>
    <s v="Alejandro AmenÃ¡bar"/>
    <n v="106"/>
    <n v="54734"/>
    <s v="Crime|Drama|Mystery|Thriller"/>
    <x v="4532"/>
    <s v="http://www.imdb.com/title/tt3319920/?ref_=fn_tt_tt_1"/>
    <s v="English"/>
    <s v="Spain"/>
    <m/>
    <n v="2015"/>
    <n v="5.7"/>
    <s v="Crime"/>
    <s v="Drama"/>
    <s v="Mystery"/>
    <s v="Thriller"/>
    <e v="#DIV/0!"/>
    <n v="54734"/>
    <n v="-18945266"/>
    <n v="19000000"/>
  </r>
  <r>
    <s v="Gnana Rajasekaran"/>
    <n v="153"/>
    <m/>
    <s v="Biography|Drama|History"/>
    <x v="4533"/>
    <s v="http://www.imdb.com/title/tt3037162/?ref_=fn_tt_tt_1"/>
    <s v="English"/>
    <s v="India"/>
    <m/>
    <n v="2014"/>
    <n v="7"/>
    <s v="Biography"/>
    <s v="Drama"/>
    <s v="History"/>
    <m/>
    <e v="#DIV/0!"/>
    <n v="25035665"/>
    <n v="6035665"/>
    <n v="19000000"/>
  </r>
  <r>
    <s v="SallyAnn Salsano"/>
    <n v="43"/>
    <m/>
    <s v="Comedy|Drama|Reality-TV|Romance"/>
    <x v="4534"/>
    <s v="https://www.imdb.com/title/tt1563069/?ref_=tt_ov_sr"/>
    <s v="English"/>
    <m/>
    <m/>
    <m/>
    <n v="6.6"/>
    <s v="Comedy"/>
    <s v="Drama"/>
    <s v="Reality-TV"/>
    <s v="Romance"/>
    <e v="#DIV/0!"/>
    <n v="25035665"/>
    <n v="6035665"/>
    <n v="19000000"/>
  </r>
  <r>
    <s v="Alan Yuen"/>
    <n v="118"/>
    <m/>
    <s v="Action|Crime|Thriller"/>
    <x v="4535"/>
    <s v="http://www.imdb.com/title/tt3341072/?ref_=fn_tt_tt_1"/>
    <s v="Mandarin"/>
    <s v="China"/>
    <m/>
    <n v="2013"/>
    <n v="6.2"/>
    <s v="Action"/>
    <s v="Crime"/>
    <s v="Thriller"/>
    <m/>
    <e v="#DIV/0!"/>
    <n v="25035665"/>
    <n v="6035665"/>
    <n v="19000000"/>
  </r>
  <r>
    <s v="Daniel Barnz"/>
    <n v="121"/>
    <n v="5308553"/>
    <s v="Drama"/>
    <x v="4536"/>
    <s v="http://www.imdb.com/title/tt1870529/?ref_=fn_tt_tt_1"/>
    <s v="English"/>
    <s v="USA"/>
    <m/>
    <n v="2012"/>
    <n v="6.4"/>
    <s v="Drama"/>
    <m/>
    <m/>
    <m/>
    <e v="#DIV/0!"/>
    <n v="5308553"/>
    <n v="-13691447"/>
    <n v="19000000"/>
  </r>
  <r>
    <s v="James Schamus"/>
    <n v="110"/>
    <n v="560512"/>
    <s v="Drama"/>
    <x v="4537"/>
    <s v="http://www.imdb.com/title/tt4193394/?ref_=fn_tt_tt_1"/>
    <s v="Hebrew"/>
    <s v="USA"/>
    <m/>
    <n v="2016"/>
    <n v="7.8"/>
    <s v="Drama"/>
    <m/>
    <m/>
    <m/>
    <e v="#DIV/0!"/>
    <n v="560512"/>
    <n v="-18439488"/>
    <n v="19000000"/>
  </r>
  <r>
    <s v="Danny Pang"/>
    <n v="107"/>
    <m/>
    <s v="Action"/>
    <x v="4538"/>
    <s v="http://www.imdb.com/title/tt2957680/?ref_=fn_tt_tt_1"/>
    <s v="Chinese"/>
    <s v="China"/>
    <m/>
    <n v="2013"/>
    <n v="5.7"/>
    <s v="Action"/>
    <m/>
    <m/>
    <m/>
    <e v="#DIV/0!"/>
    <n v="25035665"/>
    <n v="6035665"/>
    <n v="19000000"/>
  </r>
  <r>
    <s v="Josh Schwartz"/>
    <n v="44"/>
    <m/>
    <s v="Comedy|Drama|Romance"/>
    <x v="4539"/>
    <s v="http://www.imdb.com/title/tt0362359/?ref_=fn_tt_tt_1"/>
    <s v="English"/>
    <s v="USA"/>
    <m/>
    <m/>
    <n v="7.5"/>
    <s v="Comedy"/>
    <s v="Drama"/>
    <s v="Romance"/>
    <m/>
    <e v="#DIV/0!"/>
    <n v="25035665"/>
    <n v="6035665"/>
    <n v="19000000"/>
  </r>
  <r>
    <s v="Bruce Beresford"/>
    <n v="117"/>
    <n v="4806750"/>
    <s v="Biography|Drama|Music|Romance"/>
    <x v="4540"/>
    <s v="http://www.imdb.com/title/tt1071812/?ref_=fn_tt_tt_1"/>
    <s v="English"/>
    <s v="Australia"/>
    <m/>
    <n v="2009"/>
    <n v="7.4"/>
    <s v="Biography"/>
    <s v="Drama"/>
    <s v="Music"/>
    <s v="Romance"/>
    <e v="#DIV/0!"/>
    <n v="4806750"/>
    <n v="-14193250"/>
    <n v="19000000"/>
  </r>
  <r>
    <s v="John Bellucci"/>
    <n v="60"/>
    <m/>
    <s v="Drama|Mystery"/>
    <x v="4541"/>
    <s v="http://www.imdb.com/title/tt1842530/?ref_=fn_tt_tt_1"/>
    <s v="English"/>
    <s v="USA"/>
    <m/>
    <m/>
    <n v="6.7"/>
    <s v="Drama"/>
    <s v="Mystery"/>
    <m/>
    <m/>
    <e v="#DIV/0!"/>
    <n v="25035665"/>
    <n v="6035665"/>
    <n v="19000000"/>
  </r>
  <r>
    <s v="Zack Ward"/>
    <n v="92"/>
    <m/>
    <s v="Horror"/>
    <x v="4542"/>
    <s v="http://www.imdb.com/title/tt4517738/?ref_=fn_tt_tt_1"/>
    <s v="English"/>
    <s v="USA"/>
    <m/>
    <n v="2016"/>
    <n v="4"/>
    <s v="Horror"/>
    <m/>
    <m/>
    <m/>
    <e v="#DIV/0!"/>
    <n v="25035665"/>
    <n v="6035665"/>
    <n v="19000000"/>
  </r>
  <r>
    <s v="NimrÃ³d Antal"/>
    <n v="93"/>
    <n v="3419967"/>
    <s v="Music"/>
    <x v="4543"/>
    <s v="http://www.imdb.com/title/tt2172935/?ref_=fn_tt_tt_1"/>
    <s v="English"/>
    <s v="USA"/>
    <m/>
    <n v="2013"/>
    <n v="7.2"/>
    <s v="Music"/>
    <m/>
    <m/>
    <m/>
    <e v="#DIV/0!"/>
    <n v="3419967"/>
    <n v="-15580033"/>
    <n v="19000000"/>
  </r>
  <r>
    <s v="Olivier Assayas"/>
    <n v="334"/>
    <n v="145118"/>
    <s v="Biography|Crime|Drama|Thriller"/>
    <x v="4544"/>
    <s v="http://www.imdb.com/title/tt1321865/?ref_=fn_tt_tt_1"/>
    <s v="English"/>
    <s v="France"/>
    <m/>
    <m/>
    <n v="7.7"/>
    <s v="Biography"/>
    <s v="Crime"/>
    <s v="Drama"/>
    <s v="Thriller"/>
    <e v="#DIV/0!"/>
    <n v="145118"/>
    <n v="-18854882"/>
    <n v="19000000"/>
  </r>
  <r>
    <s v="Tyler Perry"/>
    <n v="103"/>
    <n v="90485233"/>
    <s v="Comedy|Crime|Drama"/>
    <x v="4545"/>
    <s v="http://www.imdb.com/title/tt1142800/?ref_=fn_tt_tt_1"/>
    <s v="English"/>
    <s v="USA"/>
    <m/>
    <n v="2009"/>
    <n v="4.0999999999999996"/>
    <s v="Comedy"/>
    <s v="Crime"/>
    <s v="Drama"/>
    <m/>
    <e v="#DIV/0!"/>
    <n v="90485233"/>
    <n v="71485233"/>
    <n v="19000000"/>
  </r>
  <r>
    <s v="Erik White"/>
    <n v="99"/>
    <n v="24708699"/>
    <s v="Comedy"/>
    <x v="4546"/>
    <s v="http://www.imdb.com/title/tt0979434/?ref_=fn_tt_tt_1"/>
    <s v="English"/>
    <s v="USA"/>
    <m/>
    <n v="2010"/>
    <n v="4.9000000000000004"/>
    <s v="Comedy"/>
    <m/>
    <m/>
    <m/>
    <e v="#DIV/0!"/>
    <n v="24708699"/>
    <n v="5708699"/>
    <n v="19000000"/>
  </r>
  <r>
    <s v="Chris Robinson"/>
    <n v="105"/>
    <n v="21160089"/>
    <s v="Comedy|Crime|Drama|Music|Romance"/>
    <x v="4547"/>
    <s v="http://www.imdb.com/title/tt0466856/?ref_=fn_tt_tt_1"/>
    <s v="English"/>
    <s v="USA"/>
    <m/>
    <n v="2006"/>
    <n v="6"/>
    <s v="Comedy"/>
    <s v="Crime"/>
    <s v="Drama"/>
    <s v="Music"/>
    <e v="#DIV/0!"/>
    <n v="21160089"/>
    <n v="2160089"/>
    <n v="19000000"/>
  </r>
  <r>
    <s v="Ian Iqbal Rashid"/>
    <n v="94"/>
    <n v="7070459"/>
    <s v="Drama"/>
    <x v="4548"/>
    <s v="http://www.imdb.com/title/tt0770810/?ref_=fn_tt_tt_1"/>
    <s v="English"/>
    <s v="Canada"/>
    <m/>
    <n v="2007"/>
    <n v="3.3"/>
    <s v="Drama"/>
    <m/>
    <m/>
    <m/>
    <e v="#DIV/0!"/>
    <n v="7070459"/>
    <n v="-11929541"/>
    <n v="19000000"/>
  </r>
  <r>
    <s v="Rowdy Herrington"/>
    <n v="128"/>
    <n v="2694071"/>
    <s v="Biography|Drama|Romance|Sport"/>
    <x v="4549"/>
    <s v="http://www.imdb.com/title/tt0375104/?ref_=fn_tt_tt_1"/>
    <s v="English"/>
    <s v="USA"/>
    <m/>
    <n v="2004"/>
    <n v="6.7"/>
    <s v="Biography"/>
    <s v="Drama"/>
    <s v="Romance"/>
    <s v="Sport"/>
    <e v="#DIV/0!"/>
    <n v="2694071"/>
    <n v="-16305929"/>
    <n v="19000000"/>
  </r>
  <r>
    <s v="Eoghan O'Donnell"/>
    <n v="60"/>
    <m/>
    <s v="Drama|Fantasy|Mystery|Thriller"/>
    <x v="4550"/>
    <s v="http://www.imdb.com/title/tt3513704/?ref_=fn_tt_tt_1"/>
    <s v="English"/>
    <s v="USA"/>
    <m/>
    <m/>
    <n v="6.6"/>
    <s v="Drama"/>
    <s v="Fantasy"/>
    <s v="Mystery"/>
    <s v="Thriller"/>
    <e v="#DIV/0!"/>
    <n v="25035665"/>
    <n v="6035665"/>
    <n v="19000000"/>
  </r>
  <r>
    <s v="Lance Rivera"/>
    <n v="97"/>
    <n v="11540112"/>
    <s v="Comedy"/>
    <x v="4551"/>
    <s v="http://www.imdb.com/title/tt0380277/?ref_=fn_tt_tt_1"/>
    <s v="English"/>
    <s v="USA"/>
    <m/>
    <n v="2004"/>
    <n v="3.6"/>
    <s v="Comedy"/>
    <m/>
    <m/>
    <m/>
    <e v="#DIV/0!"/>
    <n v="11540112"/>
    <n v="-7459888"/>
    <n v="19000000"/>
  </r>
  <r>
    <s v="Atom Egoyan"/>
    <n v="115"/>
    <n v="1554566"/>
    <s v="Drama|War"/>
    <x v="4552"/>
    <s v="http://www.imdb.com/title/tt0273435/?ref_=fn_tt_tt_1"/>
    <s v="English"/>
    <s v="Canada"/>
    <m/>
    <n v="2002"/>
    <n v="6.6"/>
    <s v="Drama"/>
    <s v="War"/>
    <m/>
    <m/>
    <e v="#DIV/0!"/>
    <n v="1554566"/>
    <n v="-17445434"/>
    <n v="19000000"/>
  </r>
  <r>
    <s v="William Bindley"/>
    <n v="94"/>
    <n v="508867"/>
    <s v="Drama|Sport"/>
    <x v="4553"/>
    <s v="http://www.imdb.com/title/tt0206113/?ref_=fn_tt_tt_1"/>
    <s v="English"/>
    <s v="USA"/>
    <m/>
    <n v="2001"/>
    <n v="6.5"/>
    <s v="Drama"/>
    <s v="Sport"/>
    <m/>
    <m/>
    <e v="#DIV/0!"/>
    <n v="508867"/>
    <n v="-18491133"/>
    <n v="19000000"/>
  </r>
  <r>
    <s v="Jill Blotevogel"/>
    <n v="45"/>
    <m/>
    <s v="Crime|Drama|Horror|Mystery|Thriller"/>
    <x v="4554"/>
    <s v="http://www.imdb.com/title/tt3921180/?ref_=fn_tt_tt_1"/>
    <s v="English"/>
    <s v="USA"/>
    <m/>
    <m/>
    <n v="7.3"/>
    <s v="Crime"/>
    <s v="Drama"/>
    <s v="Horror"/>
    <s v="Mystery"/>
    <e v="#DIV/0!"/>
    <n v="25035665"/>
    <n v="6035665"/>
    <n v="19000000"/>
  </r>
  <r>
    <s v="JK Youn"/>
    <n v="103"/>
    <m/>
    <s v="Action|Comedy|Drama|Thriller"/>
    <x v="4555"/>
    <s v="http://www.imdb.com/title/tt1153040/?ref_=fn_tt_tt_1"/>
    <s v="Korean"/>
    <s v="South Korea"/>
    <m/>
    <n v="2009"/>
    <n v="5.7"/>
    <s v="Action"/>
    <s v="Comedy"/>
    <s v="Drama"/>
    <s v="Thriller"/>
    <e v="#DIV/0!"/>
    <n v="25035665"/>
    <n v="6035665"/>
    <n v="19000000"/>
  </r>
  <r>
    <s v="Michael Apted"/>
    <n v="124"/>
    <n v="79900000"/>
    <s v="Biography|Drama|Music|Musical"/>
    <x v="4556"/>
    <s v="http://www.imdb.com/title/tt0080549/?ref_=fn_tt_tt_1"/>
    <s v="English"/>
    <s v="USA"/>
    <m/>
    <n v="1980"/>
    <n v="7.5"/>
    <s v="Biography"/>
    <s v="Drama"/>
    <s v="Music"/>
    <s v="Musical"/>
    <e v="#DIV/0!"/>
    <n v="79900000"/>
    <n v="60900000"/>
    <n v="19000000"/>
  </r>
  <r>
    <s v="Brian Gibson"/>
    <n v="118"/>
    <n v="39100956"/>
    <s v="Biography|Drama|Music"/>
    <x v="4557"/>
    <s v="http://www.imdb.com/title/tt0108551/?ref_=fn_tt_tt_1"/>
    <s v="English"/>
    <s v="USA"/>
    <m/>
    <n v="1993"/>
    <n v="7.2"/>
    <s v="Biography"/>
    <s v="Drama"/>
    <s v="Music"/>
    <m/>
    <e v="#DIV/0!"/>
    <n v="39100956"/>
    <n v="20100956"/>
    <n v="19000000"/>
  </r>
  <r>
    <s v="Catherine Owens"/>
    <n v="85"/>
    <n v="10353690"/>
    <s v="Documentary|Music"/>
    <x v="4558"/>
    <s v="http://www.imdb.com/title/tt0892375/?ref_=fn_tt_tt_1"/>
    <s v="English"/>
    <s v="USA"/>
    <m/>
    <n v="2007"/>
    <n v="8.4"/>
    <s v="Documentary"/>
    <s v="Music"/>
    <m/>
    <m/>
    <e v="#DIV/0!"/>
    <n v="10353690"/>
    <n v="-8646310"/>
    <n v="19000000"/>
  </r>
  <r>
    <s v="Brian Koppelman"/>
    <n v="92"/>
    <n v="11632420"/>
    <s v="Crime|Drama|Thriller"/>
    <x v="4559"/>
    <s v="http://www.imdb.com/title/tt0211465/?ref_=fn_tt_tt_1"/>
    <s v="English"/>
    <s v="USA"/>
    <m/>
    <n v="2001"/>
    <n v="6.1"/>
    <s v="Crime"/>
    <s v="Drama"/>
    <s v="Thriller"/>
    <m/>
    <e v="#DIV/0!"/>
    <n v="11632420"/>
    <n v="-7367580"/>
    <n v="19000000"/>
  </r>
  <r>
    <s v="Michael Piller"/>
    <n v="60"/>
    <m/>
    <s v="Drama|Fantasy|Mystery|Sci-Fi"/>
    <x v="4560"/>
    <s v="http://www.imdb.com/title/tt0281432/?ref_=fn_tt_tt_1"/>
    <s v="English"/>
    <s v="Canada"/>
    <m/>
    <m/>
    <n v="7.5"/>
    <s v="Drama"/>
    <s v="Fantasy"/>
    <s v="Mystery"/>
    <s v="Sci-Fi"/>
    <e v="#DIV/0!"/>
    <n v="25035665"/>
    <n v="6035665"/>
    <n v="19000000"/>
  </r>
  <r>
    <s v="Dan Curtis"/>
    <n v="99"/>
    <m/>
    <s v="Fantasy|Romance"/>
    <x v="4561"/>
    <s v="http://www.imdb.com/title/tt0140340/?ref_=fn_tt_tt_1"/>
    <s v="English"/>
    <s v="USA"/>
    <m/>
    <n v="1998"/>
    <n v="7.4"/>
    <s v="Fantasy"/>
    <s v="Romance"/>
    <m/>
    <m/>
    <e v="#DIV/0!"/>
    <n v="25035665"/>
    <n v="6035665"/>
    <n v="19000000"/>
  </r>
  <r>
    <s v="Katja von Garnier"/>
    <n v="98"/>
    <n v="3525161"/>
    <s v="Drama|Fantasy|Horror|Romance"/>
    <x v="4562"/>
    <s v="http://www.imdb.com/title/tt0397044/?ref_=fn_tt_tt_1"/>
    <s v="English"/>
    <s v="USA"/>
    <m/>
    <n v="2007"/>
    <n v="5.5"/>
    <s v="Drama"/>
    <s v="Fantasy"/>
    <s v="Horror"/>
    <s v="Romance"/>
    <e v="#DIV/0!"/>
    <n v="3525161"/>
    <n v="-15474839"/>
    <n v="19000000"/>
  </r>
  <r>
    <s v="Robert Littell"/>
    <n v="286"/>
    <m/>
    <s v="Drama|History|Thriller"/>
    <x v="4563"/>
    <s v="http://www.imdb.com/title/tt0488352/?ref_=fn_tt_tt_1"/>
    <s v="English"/>
    <s v="USA"/>
    <m/>
    <m/>
    <n v="7.9"/>
    <s v="Drama"/>
    <s v="History"/>
    <s v="Thriller"/>
    <m/>
    <e v="#DIV/0!"/>
    <n v="25035665"/>
    <n v="6035665"/>
    <n v="19000000"/>
  </r>
  <r>
    <s v="Khalil Sullins"/>
    <n v="100"/>
    <m/>
    <s v="Drama|Sci-Fi|Thriller"/>
    <x v="4564"/>
    <s v="http://www.imdb.com/title/tt3153582/?ref_=fn_tt_tt_1"/>
    <s v="English"/>
    <s v="Cambodia"/>
    <m/>
    <n v="2014"/>
    <n v="5.6"/>
    <s v="Drama"/>
    <s v="Sci-Fi"/>
    <s v="Thriller"/>
    <m/>
    <e v="#DIV/0!"/>
    <n v="25035665"/>
    <n v="6035665"/>
    <n v="19000000"/>
  </r>
  <r>
    <s v="Atom Egoyan"/>
    <n v="116"/>
    <n v="819852"/>
    <s v="Drama|Thriller"/>
    <x v="4565"/>
    <s v="http://www.imdb.com/title/tt0165773/?ref_=fn_tt_tt_1"/>
    <s v="English"/>
    <s v="Canada"/>
    <m/>
    <n v="1999"/>
    <n v="7"/>
    <s v="Drama"/>
    <s v="Thriller"/>
    <m/>
    <m/>
    <e v="#DIV/0!"/>
    <n v="819852"/>
    <n v="-18180148"/>
    <n v="19000000"/>
  </r>
  <r>
    <s v="Andrey Zvyagintsev"/>
    <n v="99"/>
    <n v="502028"/>
    <s v="Drama|Mystery|Thriller"/>
    <x v="4566"/>
    <s v="http://www.imdb.com/title/tt0376968/?ref_=fn_tt_tt_1"/>
    <s v="Russian"/>
    <s v="Russia"/>
    <m/>
    <n v="2003"/>
    <n v="8"/>
    <s v="Drama"/>
    <s v="Mystery"/>
    <s v="Thriller"/>
    <m/>
    <e v="#DIV/0!"/>
    <n v="502028"/>
    <n v="-18497972"/>
    <n v="19000000"/>
  </r>
  <r>
    <s v="Neil Marshall"/>
    <n v="97"/>
    <n v="122288"/>
    <s v="Action|Adventure|Drama|History|Thriller|War"/>
    <x v="4567"/>
    <s v="http://www.imdb.com/title/tt1020558/?ref_=fn_tt_tt_1"/>
    <s v="English"/>
    <s v="UK"/>
    <m/>
    <n v="2010"/>
    <n v="6.4"/>
    <s v="Action"/>
    <s v="Adventure"/>
    <s v="Drama"/>
    <s v="History"/>
    <e v="#DIV/0!"/>
    <n v="122288"/>
    <n v="-18877712"/>
    <n v="19000000"/>
  </r>
  <r>
    <s v="Juraj Jakubisko"/>
    <n v="141"/>
    <m/>
    <s v="Biography|Drama|Fantasy|History"/>
    <x v="4568"/>
    <s v="http://www.imdb.com/title/tt0469640/?ref_=fn_tt_tt_1"/>
    <s v="English"/>
    <s v="Slovakia"/>
    <m/>
    <n v="2008"/>
    <n v="6"/>
    <s v="Biography"/>
    <s v="Drama"/>
    <s v="Fantasy"/>
    <s v="History"/>
    <e v="#DIV/0!"/>
    <n v="25035665"/>
    <n v="6035665"/>
    <n v="19000000"/>
  </r>
  <r>
    <s v="John Blanchard"/>
    <n v="65"/>
    <m/>
    <s v="Comedy"/>
    <x v="4569"/>
    <s v="http://www.imdb.com/title/tt0691996/?ref_=fn_tt_tt_1"/>
    <s v="English"/>
    <s v="Canada"/>
    <m/>
    <m/>
    <n v="9.5"/>
    <s v="Comedy"/>
    <m/>
    <m/>
    <m/>
    <e v="#DIV/0!"/>
    <n v="25035665"/>
    <n v="6035665"/>
    <n v="19000000"/>
  </r>
  <r>
    <s v="Craig Piligian"/>
    <n v="60"/>
    <m/>
    <s v="Documentary"/>
    <x v="4570"/>
    <s v="http://www.imdb.com/title/tt0426697/?ref_=fn_tt_tt_1"/>
    <s v="English"/>
    <s v="USA"/>
    <m/>
    <m/>
    <n v="6.6"/>
    <s v="Documentary"/>
    <m/>
    <m/>
    <m/>
    <e v="#DIV/0!"/>
    <n v="25035665"/>
    <n v="6035665"/>
    <n v="19000000"/>
  </r>
  <r>
    <s v="Tyler Perry"/>
    <n v="110"/>
    <n v="35010192"/>
    <s v="Comedy|Drama|Romance"/>
    <x v="4571"/>
    <s v="http://www.imdb.com/title/tt1885265/?ref_=fn_tt_tt_1"/>
    <s v="English"/>
    <s v="USA"/>
    <m/>
    <n v="2012"/>
    <n v="5.4"/>
    <s v="Comedy"/>
    <s v="Drama"/>
    <s v="Romance"/>
    <m/>
    <e v="#DIV/0!"/>
    <n v="35010192"/>
    <n v="16010192"/>
    <n v="19000000"/>
  </r>
  <r>
    <s v="Chris Rock"/>
    <n v="94"/>
    <n v="12550242"/>
    <s v="Comedy|Drama|Romance"/>
    <x v="4572"/>
    <s v="http://www.imdb.com/title/tt0770772/?ref_=fn_tt_tt_1"/>
    <s v="English"/>
    <s v="USA"/>
    <m/>
    <n v="2007"/>
    <n v="5.5"/>
    <s v="Comedy"/>
    <s v="Drama"/>
    <s v="Romance"/>
    <m/>
    <e v="#DIV/0!"/>
    <n v="12550242"/>
    <n v="-6449758"/>
    <n v="19000000"/>
  </r>
  <r>
    <s v="Julian Schnabel"/>
    <n v="112"/>
    <n v="5990075"/>
    <s v="Biography|Drama"/>
    <x v="4573"/>
    <s v="http://www.imdb.com/title/tt0401383/?ref_=fn_tt_tt_1"/>
    <s v="French"/>
    <s v="France"/>
    <m/>
    <n v="2007"/>
    <n v="8"/>
    <s v="Biography"/>
    <s v="Drama"/>
    <m/>
    <m/>
    <e v="#DIV/0!"/>
    <n v="5990075"/>
    <n v="-13009925"/>
    <n v="19000000"/>
  </r>
  <r>
    <s v="Stephan Elliott"/>
    <n v="97"/>
    <n v="2656324"/>
    <s v="Comedy|Romance"/>
    <x v="4574"/>
    <s v="http://www.imdb.com/title/tt0808244/?ref_=fn_tt_tt_1"/>
    <s v="English"/>
    <s v="UK"/>
    <m/>
    <n v="2008"/>
    <n v="6.7"/>
    <s v="Comedy"/>
    <s v="Romance"/>
    <m/>
    <m/>
    <e v="#DIV/0!"/>
    <n v="2656324"/>
    <n v="-16343676"/>
    <n v="19000000"/>
  </r>
  <r>
    <s v="Alain Resnais"/>
    <n v="104"/>
    <n v="403649"/>
    <s v="Drama|Romance"/>
    <x v="4575"/>
    <s v="http://www.imdb.com/title/tt1156143/?ref_=fn_tt_tt_1"/>
    <s v="French"/>
    <s v="France"/>
    <m/>
    <n v="2009"/>
    <n v="6.3"/>
    <s v="Drama"/>
    <s v="Romance"/>
    <m/>
    <m/>
    <e v="#DIV/0!"/>
    <n v="403649"/>
    <n v="-18596351"/>
    <n v="19000000"/>
  </r>
  <r>
    <s v="Bo Zenga"/>
    <n v="90"/>
    <m/>
    <s v="Comedy|Horror"/>
    <x v="4576"/>
    <s v="http://www.imdb.com/title/tt1185266/?ref_=fn_tt_tt_1"/>
    <s v="English"/>
    <s v="Canada"/>
    <m/>
    <n v="2009"/>
    <n v="3.6"/>
    <s v="Comedy"/>
    <s v="Horror"/>
    <m/>
    <m/>
    <e v="#DIV/0!"/>
    <n v="25035665"/>
    <n v="6035665"/>
    <n v="19000000"/>
  </r>
  <r>
    <s v="Krzysztof Kieślowski"/>
    <n v="55"/>
    <n v="447093"/>
    <s v="Drama"/>
    <x v="4577"/>
    <s v="http://www.imdb.com/title/tt0092337/?ref_=fn_tt_tt_1"/>
    <s v="Polish"/>
    <s v="Poland"/>
    <m/>
    <m/>
    <n v="9.1"/>
    <s v="Drama"/>
    <m/>
    <m/>
    <m/>
    <e v="#DIV/0!"/>
    <n v="447093"/>
    <n v="-18552907"/>
    <n v="19000000"/>
  </r>
  <r>
    <s v="Kasi Lemmons"/>
    <n v="105"/>
    <n v="687081"/>
    <s v="Crime|Drama|Music|Mystery|Thriller"/>
    <x v="4578"/>
    <s v="http://www.imdb.com/title/tt0182000/?ref_=fn_tt_tt_1"/>
    <s v="English"/>
    <s v="USA"/>
    <m/>
    <n v="2001"/>
    <n v="6"/>
    <s v="Crime"/>
    <s v="Drama"/>
    <s v="Music"/>
    <s v="Mystery"/>
    <e v="#DIV/0!"/>
    <n v="687081"/>
    <n v="-18312919"/>
    <n v="19000000"/>
  </r>
  <r>
    <s v="Wiktor Piątkowski"/>
    <n v="41"/>
    <m/>
    <s v="Action|Crime|Drama|Thriller"/>
    <x v="4579"/>
    <s v="http://www.imdb.com/title/tt4048942/?ref_=fn_tt_tt_1"/>
    <s v="Polish"/>
    <s v="Poland"/>
    <m/>
    <m/>
    <n v="7.4"/>
    <s v="Action"/>
    <s v="Crime"/>
    <s v="Drama"/>
    <s v="Thriller"/>
    <e v="#DIV/0!"/>
    <n v="25035665"/>
    <n v="6035665"/>
    <n v="19000000"/>
  </r>
  <r>
    <s v="Jonathan Glazer"/>
    <n v="108"/>
    <n v="2605039"/>
    <s v="Drama|Horror|Sci-Fi|Thriller"/>
    <x v="4580"/>
    <s v="http://www.imdb.com/title/tt1441395/?ref_=fn_tt_tt_1"/>
    <s v="English"/>
    <s v="UK"/>
    <m/>
    <n v="2013"/>
    <n v="6.3"/>
    <s v="Drama"/>
    <s v="Horror"/>
    <s v="Sci-Fi"/>
    <s v="Thriller"/>
    <e v="#DIV/0!"/>
    <n v="2605039"/>
    <n v="-16394961"/>
    <n v="19000000"/>
  </r>
  <r>
    <s v="Niels Arden Oplev"/>
    <n v="88"/>
    <m/>
    <s v="Action|Crime|Mystery|Thriller"/>
    <x v="4581"/>
    <s v="http://www.imdb.com/title/tt1639008/?ref_=fn_tt_tt_1"/>
    <s v="Swedish"/>
    <s v="Sweden"/>
    <m/>
    <m/>
    <n v="8.1"/>
    <s v="Action"/>
    <s v="Crime"/>
    <s v="Mystery"/>
    <s v="Thriller"/>
    <e v="#DIV/0!"/>
    <n v="25035665"/>
    <n v="6035665"/>
    <n v="19000000"/>
  </r>
  <r>
    <s v="John Cromwell"/>
    <n v="101"/>
    <m/>
    <s v="Adventure|Drama|Romance"/>
    <x v="4582"/>
    <s v="http://www.imdb.com/title/tt0029442/?ref_=fn_tt_tt_1"/>
    <s v="English"/>
    <s v="USA"/>
    <m/>
    <n v="1937"/>
    <n v="7.8"/>
    <s v="Adventure"/>
    <s v="Drama"/>
    <s v="Romance"/>
    <m/>
    <e v="#DIV/0!"/>
    <n v="25035665"/>
    <n v="6035665"/>
    <n v="19000000"/>
  </r>
  <r>
    <s v="Steven S. DeKnight"/>
    <n v="55"/>
    <m/>
    <s v="Action|Adventure|Biography|Drama|History"/>
    <x v="4583"/>
    <s v="http://www.imdb.com/title/tt1442449/?ref_=fn_tt_tt_1"/>
    <s v="English"/>
    <s v="USA"/>
    <m/>
    <m/>
    <n v="8.6"/>
    <s v="Action"/>
    <s v="Adventure"/>
    <s v="Biography"/>
    <s v="Drama"/>
    <e v="#DIV/0!"/>
    <n v="25035665"/>
    <n v="6035665"/>
    <n v="19000000"/>
  </r>
  <r>
    <s v="Cheryl Dunye"/>
    <n v="86"/>
    <n v="17321573"/>
    <s v="Comedy"/>
    <x v="4584"/>
    <s v="http://www.imdb.com/title/tt0332712/?ref_=fn_tt_tt_1"/>
    <s v="English"/>
    <s v="USA"/>
    <m/>
    <n v="2004"/>
    <n v="4.5"/>
    <s v="Comedy"/>
    <m/>
    <m/>
    <m/>
    <e v="#DIV/0!"/>
    <n v="17321573"/>
    <n v="-1678427"/>
    <n v="19000000"/>
  </r>
  <r>
    <s v="Lionel C. Martin"/>
    <n v="93"/>
    <n v="13960203"/>
    <s v="Comedy"/>
    <x v="4585"/>
    <s v="http://www.imdb.com/title/tt0119326/?ref_=fn_tt_tt_1"/>
    <s v="English"/>
    <s v="USA"/>
    <m/>
    <n v="1997"/>
    <n v="5.3"/>
    <s v="Comedy"/>
    <m/>
    <m/>
    <m/>
    <e v="#DIV/0!"/>
    <n v="13960203"/>
    <n v="-5039797"/>
    <n v="19000000"/>
  </r>
  <r>
    <s v="Sanaa Hamri"/>
    <n v="100"/>
    <n v="21520719"/>
    <s v="Comedy|Romance|Sport"/>
    <x v="4586"/>
    <s v="http://www.imdb.com/title/tt1407061/?ref_=fn_tt_tt_1"/>
    <s v="English"/>
    <s v="USA"/>
    <m/>
    <n v="2010"/>
    <n v="5.8"/>
    <s v="Comedy"/>
    <s v="Romance"/>
    <s v="Sport"/>
    <m/>
    <e v="#DIV/0!"/>
    <n v="21520719"/>
    <n v="2520719"/>
    <n v="19000000"/>
  </r>
  <r>
    <s v="Jonathan Demme"/>
    <n v="113"/>
    <n v="12796277"/>
    <s v="Drama|Romance"/>
    <x v="4587"/>
    <s v="http://www.imdb.com/title/tt1084950/?ref_=fn_tt_tt_1"/>
    <s v="English"/>
    <s v="USA"/>
    <m/>
    <n v="2008"/>
    <n v="6.7"/>
    <s v="Drama"/>
    <s v="Romance"/>
    <m/>
    <m/>
    <e v="#DIV/0!"/>
    <n v="12796277"/>
    <n v="-6203723"/>
    <n v="19000000"/>
  </r>
  <r>
    <s v="Peter Webber"/>
    <n v="100"/>
    <n v="11634362"/>
    <s v="Biography|Drama|Romance"/>
    <x v="4588"/>
    <s v="http://www.imdb.com/title/tt0335119/?ref_=fn_tt_tt_1"/>
    <s v="English"/>
    <s v="UK"/>
    <m/>
    <n v="2003"/>
    <n v="7"/>
    <s v="Biography"/>
    <s v="Drama"/>
    <s v="Romance"/>
    <m/>
    <e v="#DIV/0!"/>
    <n v="11634362"/>
    <n v="-7365638"/>
    <n v="19000000"/>
  </r>
  <r>
    <s v="Lawrence Kasdan"/>
    <n v="103"/>
    <n v="793352"/>
    <s v="Comedy|Drama|Romance"/>
    <x v="4589"/>
    <s v="http://www.imdb.com/title/tt1730687/?ref_=fn_tt_tt_1"/>
    <s v="English"/>
    <s v="USA"/>
    <m/>
    <n v="2012"/>
    <n v="5.0999999999999996"/>
    <s v="Comedy"/>
    <s v="Drama"/>
    <s v="Romance"/>
    <m/>
    <e v="#DIV/0!"/>
    <n v="793352"/>
    <n v="-18206648"/>
    <n v="19000000"/>
  </r>
  <r>
    <s v="Yimou Zhang"/>
    <n v="95"/>
    <n v="190666"/>
    <s v="Comedy|Drama"/>
    <x v="4590"/>
    <s v="http://www.imdb.com/title/tt1428556/?ref_=fn_tt_tt_1"/>
    <s v="Mandarin"/>
    <s v="China"/>
    <m/>
    <n v="2009"/>
    <n v="5.7"/>
    <s v="Comedy"/>
    <s v="Drama"/>
    <m/>
    <m/>
    <e v="#DIV/0!"/>
    <n v="190666"/>
    <n v="-18809334"/>
    <n v="19000000"/>
  </r>
  <r>
    <s v="Lijun Sun"/>
    <n v="89"/>
    <m/>
    <s v="Action|Adventure|Animation|Comedy|Family"/>
    <x v="4591"/>
    <s v="http://www.imdb.com/title/tt1876517/?ref_=fn_tt_tt_1"/>
    <s v="Mandarin"/>
    <s v="China"/>
    <m/>
    <n v="2011"/>
    <n v="3.2"/>
    <s v="Action"/>
    <s v="Adventure"/>
    <s v="Animation"/>
    <s v="Comedy"/>
    <e v="#DIV/0!"/>
    <n v="25035665"/>
    <n v="6035665"/>
    <n v="19000000"/>
  </r>
  <r>
    <s v="Stephen Daldry"/>
    <n v="114"/>
    <n v="10230"/>
    <s v="Adventure|Crime|Drama|Mystery|Thriller"/>
    <x v="4592"/>
    <s v="http://www.imdb.com/title/tt1921149/?ref_=fn_tt_tt_1"/>
    <s v="Portuguese"/>
    <s v="UK"/>
    <m/>
    <n v="2014"/>
    <n v="7.2"/>
    <s v="Adventure"/>
    <s v="Crime"/>
    <s v="Drama"/>
    <s v="Mystery"/>
    <e v="#DIV/0!"/>
    <n v="10230"/>
    <n v="-18989770"/>
    <n v="19000000"/>
  </r>
  <r>
    <s v="Jeff Tremaine"/>
    <n v="92"/>
    <n v="72755517"/>
    <s v="Action|Comedy|Documentary"/>
    <x v="4593"/>
    <s v="http://www.imdb.com/title/tt0493430/?ref_=fn_tt_tt_1"/>
    <s v="English"/>
    <s v="USA"/>
    <m/>
    <n v="2006"/>
    <n v="7.1"/>
    <s v="Action"/>
    <s v="Comedy"/>
    <s v="Documentary"/>
    <m/>
    <e v="#DIV/0!"/>
    <n v="72755517"/>
    <n v="53755517"/>
    <n v="19000000"/>
  </r>
  <r>
    <s v="John Turturro"/>
    <n v="105"/>
    <n v="540085"/>
    <s v="Comedy|Musical|Romance"/>
    <x v="4594"/>
    <s v="http://www.imdb.com/title/tt0368222/?ref_=fn_tt_tt_1"/>
    <s v="English"/>
    <s v="USA"/>
    <m/>
    <n v="2005"/>
    <n v="6.3"/>
    <s v="Comedy"/>
    <s v="Musical"/>
    <s v="Romance"/>
    <m/>
    <e v="#DIV/0!"/>
    <n v="540085"/>
    <n v="-18459915"/>
    <n v="19000000"/>
  </r>
  <r>
    <s v="Giuliano Montaldo"/>
    <n v="96"/>
    <m/>
    <s v="Crime|Drama|Thriller"/>
    <x v="4595"/>
    <s v="http://www.imdb.com/title/tt0065895/?ref_=fn_tt_tt_1"/>
    <s v="English"/>
    <s v="Italy"/>
    <m/>
    <n v="1969"/>
    <n v="6.2"/>
    <s v="Crime"/>
    <s v="Drama"/>
    <s v="Thriller"/>
    <m/>
    <e v="#DIV/0!"/>
    <n v="25035665"/>
    <n v="6035665"/>
    <n v="19000000"/>
  </r>
  <r>
    <s v="Tom Edge"/>
    <n v="24"/>
    <m/>
    <s v="Comedy"/>
    <x v="4596"/>
    <s v="http://www.imdb.com/title/tt4051832/?ref_=fn_tt_tt_1"/>
    <s v="English"/>
    <s v="UK"/>
    <m/>
    <m/>
    <n v="7.9"/>
    <s v="Comedy"/>
    <m/>
    <m/>
    <m/>
    <e v="#DIV/0!"/>
    <n v="25035665"/>
    <n v="6035665"/>
    <n v="19000000"/>
  </r>
  <r>
    <s v="Sajid Khan"/>
    <n v="144"/>
    <n v="1165104"/>
    <s v="Comedy"/>
    <x v="4597"/>
    <s v="http://www.imdb.com/title/tt1573072/?ref_=fn_tt_tt_1"/>
    <s v="Hindi"/>
    <s v="India"/>
    <m/>
    <n v="2010"/>
    <n v="5.3"/>
    <s v="Comedy"/>
    <m/>
    <m/>
    <m/>
    <e v="#DIV/0!"/>
    <n v="1165104"/>
    <n v="-17834896"/>
    <n v="19000000"/>
  </r>
  <r>
    <s v="Malcolm D. Lee"/>
    <n v="112"/>
    <n v="17378977"/>
    <s v="Comedy|Drama|Music|Romance"/>
    <x v="4598"/>
    <s v="http://www.imdb.com/title/tt0403455/?ref_=fn_tt_tt_1"/>
    <s v="English"/>
    <s v="USA"/>
    <m/>
    <n v="2005"/>
    <n v="6"/>
    <s v="Comedy"/>
    <s v="Drama"/>
    <s v="Music"/>
    <s v="Romance"/>
    <e v="#DIV/0!"/>
    <n v="17378977"/>
    <n v="-1621023"/>
    <n v="19000000"/>
  </r>
  <r>
    <s v="Neal Brennan"/>
    <n v="89"/>
    <n v="15102127"/>
    <s v="Comedy"/>
    <x v="4599"/>
    <s v="http://www.imdb.com/title/tt1092633/?ref_=fn_tt_tt_1"/>
    <s v="English"/>
    <s v="USA"/>
    <m/>
    <n v="2009"/>
    <n v="5.8"/>
    <s v="Comedy"/>
    <m/>
    <m/>
    <m/>
    <e v="#DIV/0!"/>
    <n v="15102127"/>
    <n v="-3897873"/>
    <n v="19000000"/>
  </r>
  <r>
    <s v="Miguel Arteta"/>
    <n v="87"/>
    <n v="6857503"/>
    <s v="Comedy"/>
    <x v="4600"/>
    <s v="http://www.imdb.com/title/tt1477837/?ref_=fn_tt_tt_1"/>
    <s v="English"/>
    <s v="USA"/>
    <m/>
    <n v="2011"/>
    <n v="6.3"/>
    <s v="Comedy"/>
    <m/>
    <m/>
    <m/>
    <e v="#DIV/0!"/>
    <n v="6857503"/>
    <n v="-12142497"/>
    <n v="19000000"/>
  </r>
  <r>
    <s v="Hart Hanson"/>
    <n v="40"/>
    <m/>
    <s v="Comedy|Crime|Drama|Mystery|Romance"/>
    <x v="4601"/>
    <s v="http://www.imdb.com/title/tt0460627/?ref_=fn_tt_tt_1"/>
    <s v="English"/>
    <s v="USA"/>
    <m/>
    <m/>
    <n v="7.9"/>
    <s v="Comedy"/>
    <s v="Crime"/>
    <s v="Drama"/>
    <s v="Mystery"/>
    <e v="#DIV/0!"/>
    <n v="25035665"/>
    <n v="6035665"/>
    <n v="19000000"/>
  </r>
  <r>
    <s v="David Schwimmer"/>
    <n v="100"/>
    <n v="5998971"/>
    <s v="Comedy|Romance|Sport"/>
    <x v="4602"/>
    <s v="http://www.imdb.com/title/tt0425413/?ref_=fn_tt_tt_1"/>
    <s v="English"/>
    <s v="UK"/>
    <m/>
    <n v="2007"/>
    <n v="6.6"/>
    <s v="Comedy"/>
    <s v="Romance"/>
    <s v="Sport"/>
    <m/>
    <e v="#DIV/0!"/>
    <n v="5998971"/>
    <n v="-13001029"/>
    <n v="19000000"/>
  </r>
  <r>
    <s v="John Turturro"/>
    <n v="119"/>
    <n v="836641"/>
    <s v="Drama"/>
    <x v="4603"/>
    <s v="http://www.imdb.com/title/tt0120709/?ref_=fn_tt_tt_1"/>
    <s v="English"/>
    <s v="Spain"/>
    <m/>
    <n v="1998"/>
    <n v="6.2"/>
    <s v="Drama"/>
    <m/>
    <m/>
    <m/>
    <e v="#DIV/0!"/>
    <n v="836641"/>
    <n v="-18163359"/>
    <n v="19000000"/>
  </r>
  <r>
    <s v="Bigas Luna"/>
    <n v="101"/>
    <n v="244465"/>
    <s v="Drama|Romance"/>
    <x v="4604"/>
    <s v="http://www.imdb.com/title/tt0129923/?ref_=fn_tt_tt_1"/>
    <s v="French"/>
    <s v="France"/>
    <m/>
    <n v="1997"/>
    <n v="6.8"/>
    <s v="Drama"/>
    <s v="Romance"/>
    <m/>
    <m/>
    <e v="#DIV/0!"/>
    <n v="244465"/>
    <n v="-18755535"/>
    <n v="19000000"/>
  </r>
  <r>
    <s v="Ralph Fiennes"/>
    <n v="123"/>
    <n v="756452"/>
    <s v="Drama|Thriller|War"/>
    <x v="4605"/>
    <s v="http://www.imdb.com/title/tt1372686/?ref_=fn_tt_tt_1"/>
    <s v="English"/>
    <s v="UK"/>
    <m/>
    <n v="2011"/>
    <n v="6.2"/>
    <s v="Drama"/>
    <s v="Thriller"/>
    <s v="War"/>
    <m/>
    <e v="#DIV/0!"/>
    <n v="756452"/>
    <n v="-18243548"/>
    <n v="19000000"/>
  </r>
  <r>
    <s v="Bobcat Goldthwait"/>
    <n v="99"/>
    <n v="221210"/>
    <s v="Comedy|Drama"/>
    <x v="4606"/>
    <s v="http://www.imdb.com/title/tt1262981/?ref_=fn_tt_tt_1"/>
    <s v="English"/>
    <s v="USA"/>
    <m/>
    <n v="2009"/>
    <n v="6.9"/>
    <s v="Comedy"/>
    <s v="Drama"/>
    <m/>
    <m/>
    <e v="#DIV/0!"/>
    <n v="221210"/>
    <n v="-18778790"/>
    <n v="19000000"/>
  </r>
  <r>
    <s v="Jake Scott"/>
    <n v="110"/>
    <n v="152857"/>
    <s v="Drama"/>
    <x v="4607"/>
    <s v="http://www.imdb.com/title/tt1183923/?ref_=fn_tt_tt_1"/>
    <s v="English"/>
    <s v="UK"/>
    <m/>
    <n v="2010"/>
    <n v="7"/>
    <s v="Drama"/>
    <m/>
    <m/>
    <m/>
    <e v="#DIV/0!"/>
    <n v="152857"/>
    <n v="-18847143"/>
    <n v="19000000"/>
  </r>
  <r>
    <s v="Jeb Stuart"/>
    <n v="128"/>
    <n v="82739"/>
    <s v="Drama"/>
    <x v="4608"/>
    <s v="http://www.imdb.com/title/tt1210039/?ref_=fn_tt_tt_1"/>
    <s v="English"/>
    <s v="USA"/>
    <m/>
    <n v="2010"/>
    <n v="6.7"/>
    <s v="Drama"/>
    <m/>
    <m/>
    <m/>
    <e v="#DIV/0!"/>
    <n v="82739"/>
    <n v="-18917261"/>
    <n v="19000000"/>
  </r>
  <r>
    <s v="William Dear"/>
    <n v="94"/>
    <n v="140987"/>
    <s v="Drama"/>
    <x v="4609"/>
    <s v="http://www.imdb.com/title/tt1128071/?ref_=fn_tt_tt_1"/>
    <s v="English"/>
    <s v="Canada"/>
    <m/>
    <n v="2008"/>
    <n v="4.2"/>
    <s v="Drama"/>
    <m/>
    <m/>
    <m/>
    <e v="#DIV/0!"/>
    <n v="140987"/>
    <n v="-18859013"/>
    <n v="19000000"/>
  </r>
  <r>
    <s v="Marcus Raboy"/>
    <n v="85"/>
    <m/>
    <s v="Comedy|Crime|Music"/>
    <x v="4610"/>
    <s v="http://www.imdb.com/title/tt1210071/?ref_=fn_tt_tt_1"/>
    <s v="English"/>
    <s v="USA"/>
    <m/>
    <n v="2009"/>
    <n v="5.2"/>
    <s v="Comedy"/>
    <s v="Crime"/>
    <s v="Music"/>
    <m/>
    <e v="#DIV/0!"/>
    <n v="25035665"/>
    <n v="6035665"/>
    <n v="19000000"/>
  </r>
  <r>
    <s v="Andrew Traucki"/>
    <n v="94"/>
    <m/>
    <s v="Horror|Thriller"/>
    <x v="4611"/>
    <s v="http://www.imdb.com/title/tt1320291/?ref_=fn_tt_tt_1"/>
    <s v="English"/>
    <s v="Australia"/>
    <m/>
    <n v="2010"/>
    <n v="5.8"/>
    <s v="Horror"/>
    <s v="Thriller"/>
    <m/>
    <m/>
    <e v="#DIV/0!"/>
    <n v="25035665"/>
    <n v="6035665"/>
    <n v="19000000"/>
  </r>
  <r>
    <s v="Greg Mottola"/>
    <n v="107"/>
    <n v="16025394"/>
    <s v="Comedy|Drama|Romance"/>
    <x v="4612"/>
    <s v="http://www.imdb.com/title/tt1091722/?ref_=fn_tt_tt_1"/>
    <s v="English"/>
    <s v="USA"/>
    <m/>
    <n v="2009"/>
    <n v="6.8"/>
    <s v="Comedy"/>
    <s v="Drama"/>
    <s v="Romance"/>
    <m/>
    <e v="#DIV/0!"/>
    <n v="16025394"/>
    <n v="-2974606"/>
    <n v="19000000"/>
  </r>
  <r>
    <s v="Pedro AlmodÃ³var"/>
    <n v="121"/>
    <n v="12899702"/>
    <s v="Comedy|Crime|Drama|Mystery"/>
    <x v="4613"/>
    <s v="http://www.imdb.com/title/tt0441909/?ref_=fn_tt_tt_1"/>
    <s v="Spanish"/>
    <s v="Spain"/>
    <m/>
    <n v="2006"/>
    <n v="7.6"/>
    <s v="Comedy"/>
    <s v="Crime"/>
    <s v="Drama"/>
    <s v="Mystery"/>
    <e v="#DIV/0!"/>
    <n v="12899702"/>
    <n v="-6100298"/>
    <n v="19000000"/>
  </r>
  <r>
    <s v="Jared Hess"/>
    <n v="89"/>
    <n v="113155"/>
    <s v="Adventure|Comedy|Sci-Fi"/>
    <x v="4614"/>
    <s v="http://www.imdb.com/title/tt1161418/?ref_=fn_tt_tt_1"/>
    <s v="English"/>
    <s v="USA"/>
    <m/>
    <n v="2009"/>
    <n v="6.1"/>
    <s v="Adventure"/>
    <s v="Comedy"/>
    <s v="Sci-Fi"/>
    <m/>
    <e v="#DIV/0!"/>
    <n v="113155"/>
    <n v="-18886845"/>
    <n v="19000000"/>
  </r>
  <r>
    <s v="Ferzan Ozpetek"/>
    <n v="110"/>
    <m/>
    <s v="Comedy|Drama|Romance"/>
    <x v="4615"/>
    <s v="http://www.imdb.com/title/tt1405810/?ref_=fn_tt_tt_1"/>
    <s v="Italian"/>
    <s v="Italy"/>
    <m/>
    <n v="2010"/>
    <n v="7.3"/>
    <s v="Comedy"/>
    <s v="Drama"/>
    <s v="Romance"/>
    <m/>
    <e v="#DIV/0!"/>
    <n v="25035665"/>
    <n v="6035665"/>
    <n v="19000000"/>
  </r>
  <r>
    <s v="John Landis"/>
    <n v="116"/>
    <n v="90400000"/>
    <s v="Comedy"/>
    <x v="4616"/>
    <s v="http://www.imdb.com/title/tt0086465/?ref_=fn_tt_tt_1"/>
    <s v="English"/>
    <s v="USA"/>
    <m/>
    <n v="1983"/>
    <n v="7.5"/>
    <s v="Comedy"/>
    <m/>
    <m/>
    <m/>
    <e v="#DIV/0!"/>
    <n v="90400000"/>
    <n v="71400000"/>
    <n v="19000000"/>
  </r>
  <r>
    <s v="Daniel Taplitz"/>
    <n v="85"/>
    <n v="11827301"/>
    <s v="Comedy|Romance"/>
    <x v="4617"/>
    <s v="http://www.imdb.com/title/tt0349169/?ref_=fn_tt_tt_1"/>
    <s v="English"/>
    <s v="USA"/>
    <m/>
    <n v="2004"/>
    <n v="5.5"/>
    <s v="Comedy"/>
    <s v="Romance"/>
    <m/>
    <m/>
    <e v="#DIV/0!"/>
    <n v="11827301"/>
    <n v="-7172699"/>
    <n v="19000000"/>
  </r>
  <r>
    <s v="Tamara Jenkins"/>
    <n v="114"/>
    <n v="6610326"/>
    <s v="Comedy|Drama"/>
    <x v="4618"/>
    <s v="http://www.imdb.com/title/tt0775529/?ref_=fn_tt_tt_1"/>
    <s v="English"/>
    <s v="USA"/>
    <m/>
    <n v="2007"/>
    <n v="7.2"/>
    <s v="Comedy"/>
    <s v="Drama"/>
    <m/>
    <m/>
    <e v="#DIV/0!"/>
    <n v="6610326"/>
    <n v="-12389674"/>
    <n v="19000000"/>
  </r>
  <r>
    <s v="Linda Mendoza"/>
    <n v="76"/>
    <n v="6126237"/>
    <s v="Comedy|Romance"/>
    <x v="4619"/>
    <s v="http://www.imdb.com/title/tt0323572/?ref_=fn_tt_tt_1"/>
    <s v="English"/>
    <s v="USA"/>
    <m/>
    <n v="2003"/>
    <n v="4.8"/>
    <s v="Comedy"/>
    <s v="Romance"/>
    <m/>
    <m/>
    <e v="#DIV/0!"/>
    <n v="6126237"/>
    <n v="-12873763"/>
    <n v="19000000"/>
  </r>
  <r>
    <s v="Michael O. Sajbel"/>
    <n v="114"/>
    <n v="3420871"/>
    <s v="Drama|Family|Romance"/>
    <x v="4620"/>
    <s v="http://www.imdb.com/title/tt0482629/?ref_=fn_tt_tt_1"/>
    <s v="English"/>
    <s v="USA"/>
    <m/>
    <n v="2006"/>
    <n v="7.4"/>
    <s v="Drama"/>
    <s v="Family"/>
    <s v="Romance"/>
    <m/>
    <e v="#DIV/0!"/>
    <n v="3420871"/>
    <n v="-15579129"/>
    <n v="19000000"/>
  </r>
  <r>
    <s v="William J. Bell"/>
    <n v="30"/>
    <m/>
    <s v="Drama|Romance"/>
    <x v="4621"/>
    <s v="http://www.imdb.com/title/tt0092325/?ref_=fn_tt_tt_1"/>
    <s v="English"/>
    <s v="USA"/>
    <m/>
    <m/>
    <n v="3.5"/>
    <s v="Drama"/>
    <s v="Romance"/>
    <m/>
    <m/>
    <e v="#DIV/0!"/>
    <n v="25035665"/>
    <n v="6035665"/>
    <n v="19000000"/>
  </r>
  <r>
    <s v="Todd Haynes"/>
    <n v="124"/>
    <n v="1043487"/>
    <s v="Drama|Music"/>
    <x v="4622"/>
    <s v="http://www.imdb.com/title/tt0120879/?ref_=fn_tt_tt_1"/>
    <s v="English"/>
    <s v="UK"/>
    <m/>
    <n v="1998"/>
    <n v="7"/>
    <s v="Drama"/>
    <s v="Music"/>
    <m/>
    <m/>
    <e v="#DIV/0!"/>
    <n v="1043487"/>
    <n v="-17956513"/>
    <n v="19000000"/>
  </r>
  <r>
    <s v="Hong-jin Na"/>
    <n v="156"/>
    <n v="770629"/>
    <s v="Fantasy|Horror|Mystery|Thriller"/>
    <x v="4623"/>
    <s v="http://www.imdb.com/title/tt5215952/?ref_=fn_tt_tt_1"/>
    <s v="Korean"/>
    <s v="South Korea"/>
    <m/>
    <n v="2016"/>
    <n v="7.7"/>
    <s v="Fantasy"/>
    <s v="Horror"/>
    <s v="Mystery"/>
    <s v="Thriller"/>
    <e v="#DIV/0!"/>
    <n v="770629"/>
    <n v="-18229371"/>
    <n v="19000000"/>
  </r>
  <r>
    <s v="Eric Lavaine"/>
    <n v="98"/>
    <m/>
    <s v="Comedy"/>
    <x v="4624"/>
    <s v="http://www.imdb.com/title/tt3202120/?ref_=fn_tt_tt_1"/>
    <s v="French"/>
    <s v="France"/>
    <m/>
    <n v="2014"/>
    <n v="6.1"/>
    <s v="Comedy"/>
    <m/>
    <m/>
    <m/>
    <e v="#DIV/0!"/>
    <n v="25035665"/>
    <n v="6035665"/>
    <n v="19000000"/>
  </r>
  <r>
    <s v="Julian Jarrold"/>
    <n v="102"/>
    <m/>
    <s v="Crime|Drama|Mystery|Thriller"/>
    <x v="4625"/>
    <s v="http://www.imdb.com/title/tt1259574/?ref_=fn_tt_tt_1"/>
    <s v="English"/>
    <s v="UK"/>
    <m/>
    <n v="2009"/>
    <n v="7.1"/>
    <s v="Crime"/>
    <s v="Drama"/>
    <s v="Mystery"/>
    <s v="Thriller"/>
    <e v="#DIV/0!"/>
    <n v="25035665"/>
    <n v="6035665"/>
    <n v="19000000"/>
  </r>
  <r>
    <s v="AndrÃ© TÃ©chinÃ©"/>
    <n v="105"/>
    <n v="2874"/>
    <s v="Drama"/>
    <x v="4626"/>
    <s v="http://www.imdb.com/title/tt1183672/?ref_=fn_tt_tt_1"/>
    <s v="French"/>
    <s v="France"/>
    <m/>
    <n v="2009"/>
    <n v="6"/>
    <s v="Drama"/>
    <m/>
    <m/>
    <m/>
    <e v="#DIV/0!"/>
    <n v="2874"/>
    <n v="-18997126"/>
    <n v="19000000"/>
  </r>
  <r>
    <s v="Martyn Pick"/>
    <n v="76"/>
    <m/>
    <s v="Action|Animation|Fantasy|Horror|Mystery|Sci-Fi|Thriller"/>
    <x v="4627"/>
    <s v="http://www.imdb.com/title/tt1679332/?ref_=fn_tt_tt_1"/>
    <s v="English"/>
    <s v="UK"/>
    <m/>
    <n v="2010"/>
    <n v="5.7"/>
    <s v="Action"/>
    <s v="Animation"/>
    <s v="Fantasy"/>
    <s v="Horror"/>
    <e v="#DIV/0!"/>
    <n v="25035665"/>
    <n v="6035665"/>
    <n v="19000000"/>
  </r>
  <r>
    <s v="MaÃ¯wenn"/>
    <n v="127"/>
    <n v="171320"/>
    <s v="Crime|Drama"/>
    <x v="4628"/>
    <s v="http://www.imdb.com/title/tt1661420/?ref_=fn_tt_tt_1"/>
    <s v="French"/>
    <s v="France"/>
    <m/>
    <n v="2011"/>
    <n v="7.3"/>
    <s v="Crime"/>
    <s v="Drama"/>
    <m/>
    <m/>
    <e v="#DIV/0!"/>
    <n v="171320"/>
    <n v="-18828680"/>
    <n v="19000000"/>
  </r>
  <r>
    <s v="George Lucas"/>
    <n v="23"/>
    <m/>
    <s v="Action|Adventure|Animation|Drama|Fantasy|Sci-Fi"/>
    <x v="4629"/>
    <s v="http://www.imdb.com/title/tt0458290/?ref_=fn_tt_tt_1"/>
    <s v="English"/>
    <s v="USA"/>
    <m/>
    <m/>
    <n v="7.9"/>
    <s v="Action"/>
    <s v="Adventure"/>
    <s v="Animation"/>
    <s v="Drama"/>
    <e v="#DIV/0!"/>
    <n v="25035665"/>
    <n v="6035665"/>
    <n v="19000000"/>
  </r>
  <r>
    <s v="Joel Schumacher"/>
    <n v="97"/>
    <n v="32222567"/>
    <s v="Comedy|Fantasy|Horror"/>
    <x v="4630"/>
    <s v="http://www.imdb.com/title/tt0093437/?ref_=fn_tt_tt_1"/>
    <s v="English"/>
    <s v="USA"/>
    <m/>
    <n v="1987"/>
    <n v="7.2"/>
    <s v="Comedy"/>
    <s v="Fantasy"/>
    <s v="Horror"/>
    <m/>
    <e v="#DIV/0!"/>
    <n v="32222567"/>
    <n v="13222567"/>
    <n v="19000000"/>
  </r>
  <r>
    <s v="Mira Nair"/>
    <n v="122"/>
    <n v="13569248"/>
    <s v="Drama"/>
    <x v="4631"/>
    <s v="http://www.imdb.com/title/tt0433416/?ref_=fn_tt_tt_1"/>
    <s v="English"/>
    <s v="USA"/>
    <m/>
    <n v="2006"/>
    <n v="7.6"/>
    <s v="Drama"/>
    <m/>
    <m/>
    <m/>
    <e v="#DIV/0!"/>
    <n v="13569248"/>
    <n v="-5430752"/>
    <n v="19000000"/>
  </r>
  <r>
    <s v="Vipul Amrutlal Shah"/>
    <n v="128"/>
    <n v="1207007"/>
    <s v="Comedy|Drama|Romance"/>
    <x v="4632"/>
    <s v="http://www.imdb.com/title/tt0795434/?ref_=fn_tt_tt_1"/>
    <s v="Hindi"/>
    <s v="India"/>
    <m/>
    <n v="2007"/>
    <n v="7.3"/>
    <s v="Comedy"/>
    <s v="Drama"/>
    <s v="Romance"/>
    <m/>
    <e v="#DIV/0!"/>
    <n v="1207007"/>
    <n v="-17792993"/>
    <n v="19000000"/>
  </r>
  <r>
    <s v="Ken Loach"/>
    <n v="127"/>
    <n v="1829142"/>
    <s v="Drama|War"/>
    <x v="4633"/>
    <s v="http://www.imdb.com/title/tt0460989/?ref_=fn_tt_tt_1"/>
    <s v="English"/>
    <s v="Ireland"/>
    <m/>
    <n v="2006"/>
    <n v="7.5"/>
    <s v="Drama"/>
    <s v="War"/>
    <m/>
    <m/>
    <e v="#DIV/0!"/>
    <n v="1829142"/>
    <n v="-17170858"/>
    <n v="19000000"/>
  </r>
  <r>
    <s v="Ayan Mukerji"/>
    <n v="160"/>
    <n v="3827466"/>
    <s v="Comedy|Drama|Musical|Romance"/>
    <x v="4634"/>
    <s v="http://www.imdb.com/title/tt2178470/?ref_=fn_tt_tt_1"/>
    <s v="Hindi"/>
    <s v="India"/>
    <m/>
    <n v="2013"/>
    <n v="6.9"/>
    <s v="Comedy"/>
    <s v="Drama"/>
    <s v="Musical"/>
    <s v="Romance"/>
    <e v="#DIV/0!"/>
    <n v="3827466"/>
    <n v="-15172534"/>
    <n v="19000000"/>
  </r>
  <r>
    <s v="James Frawley"/>
    <n v="95"/>
    <n v="76657000"/>
    <s v="Adventure|Comedy|Family|Musical"/>
    <x v="4635"/>
    <s v="http://www.imdb.com/title/tt0079588/?ref_=fn_tt_tt_1"/>
    <s v="English"/>
    <s v="UK"/>
    <m/>
    <n v="1979"/>
    <n v="7.7"/>
    <s v="Adventure"/>
    <s v="Comedy"/>
    <s v="Family"/>
    <s v="Musical"/>
    <e v="#DIV/0!"/>
    <n v="76657000"/>
    <n v="57657000"/>
    <n v="19000000"/>
  </r>
  <r>
    <s v="Justin Tipping"/>
    <n v="80"/>
    <m/>
    <s v="Adventure"/>
    <x v="4636"/>
    <s v="http://www.imdb.com/title/tt4254584/?ref_=fn_tt_tt_1"/>
    <s v="English"/>
    <s v="USA"/>
    <m/>
    <n v="2016"/>
    <n v="7.8"/>
    <s v="Adventure"/>
    <m/>
    <m/>
    <m/>
    <e v="#DIV/0!"/>
    <n v="25035665"/>
    <n v="6035665"/>
    <n v="19000000"/>
  </r>
  <r>
    <s v="John Rogers"/>
    <n v="60"/>
    <m/>
    <s v="Action|Crime|Drama|Thriller"/>
    <x v="4637"/>
    <s v="http://www.imdb.com/title/tt4474310/?ref_=fn_tt_tt_1"/>
    <s v="English"/>
    <s v="USA"/>
    <m/>
    <m/>
    <n v="7.1"/>
    <s v="Action"/>
    <s v="Crime"/>
    <s v="Drama"/>
    <s v="Thriller"/>
    <e v="#DIV/0!"/>
    <n v="25035665"/>
    <n v="6035665"/>
    <n v="19000000"/>
  </r>
  <r>
    <s v="Doug Atchison"/>
    <n v="112"/>
    <n v="18811135"/>
    <s v="Drama"/>
    <x v="4638"/>
    <s v="http://www.imdb.com/title/tt0437800/?ref_=fn_tt_tt_1"/>
    <s v="English"/>
    <s v="USA"/>
    <m/>
    <n v="2006"/>
    <n v="7.5"/>
    <s v="Drama"/>
    <m/>
    <m/>
    <m/>
    <e v="#DIV/0!"/>
    <n v="18811135"/>
    <n v="-188865"/>
    <n v="19000000"/>
  </r>
  <r>
    <s v="Matty Rich"/>
    <n v="110"/>
    <n v="8880705"/>
    <s v="Comedy|Drama|Romance"/>
    <x v="4639"/>
    <s v="http://www.imdb.com/title/tt0110137/?ref_=fn_tt_tt_1"/>
    <s v="English"/>
    <s v="USA"/>
    <m/>
    <n v="1994"/>
    <n v="6.5"/>
    <s v="Comedy"/>
    <s v="Drama"/>
    <s v="Romance"/>
    <m/>
    <e v="#DIV/0!"/>
    <n v="8880705"/>
    <n v="-10119295"/>
    <n v="19000000"/>
  </r>
  <r>
    <s v="James Ivory"/>
    <n v="140"/>
    <n v="25967000"/>
    <s v="Drama|Romance"/>
    <x v="4640"/>
    <s v="http://www.imdb.com/title/tt0104454/?ref_=fn_tt_tt_1"/>
    <s v="English"/>
    <s v="UK"/>
    <m/>
    <n v="1992"/>
    <n v="7.5"/>
    <s v="Drama"/>
    <s v="Romance"/>
    <m/>
    <m/>
    <e v="#DIV/0!"/>
    <n v="25967000"/>
    <n v="6967000"/>
    <n v="19000000"/>
  </r>
  <r>
    <s v="Sam Catlin"/>
    <n v="60"/>
    <m/>
    <s v="Adventure|Drama|Fantasy|Mystery"/>
    <x v="4641"/>
    <s v="http://www.imdb.com/title/tt5016504/?ref_=fn_tt_tt_1"/>
    <s v="English"/>
    <m/>
    <m/>
    <m/>
    <n v="8.3000000000000007"/>
    <s v="Adventure"/>
    <s v="Drama"/>
    <s v="Fantasy"/>
    <s v="Mystery"/>
    <e v="#DIV/0!"/>
    <n v="25035665"/>
    <n v="6035665"/>
    <n v="19000000"/>
  </r>
  <r>
    <s v="Edward Hall"/>
    <n v="180"/>
    <m/>
    <s v="Drama|Romance"/>
    <x v="4642"/>
    <s v="http://www.imdb.com/title/tt2241676/?ref_=fn_tt_tt_1"/>
    <s v="English"/>
    <s v="UK"/>
    <m/>
    <n v="2012"/>
    <n v="7.2"/>
    <s v="Drama"/>
    <s v="Romance"/>
    <m/>
    <m/>
    <e v="#DIV/0!"/>
    <n v="25035665"/>
    <n v="6035665"/>
    <n v="19000000"/>
  </r>
  <r>
    <s v="David Leland"/>
    <n v="111"/>
    <n v="146083"/>
    <s v="Drama|Romance|War"/>
    <x v="4643"/>
    <s v="http://www.imdb.com/title/tt0119494/?ref_=fn_tt_tt_1"/>
    <s v="English"/>
    <s v="UK"/>
    <m/>
    <n v="1998"/>
    <n v="6.3"/>
    <s v="Drama"/>
    <s v="Romance"/>
    <s v="War"/>
    <m/>
    <e v="#DIV/0!"/>
    <n v="146083"/>
    <n v="-18853917"/>
    <n v="19000000"/>
  </r>
  <r>
    <s v="Coky Giedroyc"/>
    <n v="142"/>
    <m/>
    <s v="Drama|Romance"/>
    <x v="4644"/>
    <s v="http://www.imdb.com/title/tt1238834/?ref_=fn_tt_tt_1"/>
    <s v="English"/>
    <s v="UK"/>
    <m/>
    <m/>
    <n v="7.7"/>
    <s v="Drama"/>
    <s v="Romance"/>
    <m/>
    <m/>
    <e v="#DIV/0!"/>
    <n v="25035665"/>
    <n v="6035665"/>
    <n v="19000000"/>
  </r>
  <r>
    <s v="Dennie Gordon"/>
    <n v="114"/>
    <n v="50000"/>
    <s v="Action|Adventure|Comedy|Romance"/>
    <x v="4645"/>
    <s v="http://www.imdb.com/title/tt2102502/?ref_=fn_tt_tt_1"/>
    <s v="Chinese"/>
    <s v="China"/>
    <m/>
    <n v="2013"/>
    <n v="5.0999999999999996"/>
    <s v="Action"/>
    <s v="Adventure"/>
    <s v="Comedy"/>
    <s v="Romance"/>
    <e v="#DIV/0!"/>
    <n v="50000"/>
    <n v="-18950000"/>
    <n v="19000000"/>
  </r>
  <r>
    <s v="FranÃ§ois Ozon"/>
    <n v="102"/>
    <n v="10105505"/>
    <s v="Crime|Drama|Mystery|Thriller"/>
    <x v="4646"/>
    <s v="http://www.imdb.com/title/tt0324133/?ref_=fn_tt_tt_1"/>
    <s v="English"/>
    <s v="France"/>
    <m/>
    <n v="2003"/>
    <n v="6.8"/>
    <s v="Crime"/>
    <s v="Drama"/>
    <s v="Mystery"/>
    <s v="Thriller"/>
    <e v="#DIV/0!"/>
    <n v="10105505"/>
    <n v="-8894495"/>
    <n v="19000000"/>
  </r>
  <r>
    <s v="James Nunn"/>
    <n v="93"/>
    <m/>
    <s v="Action|Drama"/>
    <x v="4647"/>
    <s v="http://www.imdb.com/title/tt2628316/?ref_=fn_tt_tt_1"/>
    <s v="English"/>
    <s v="UK"/>
    <m/>
    <n v="2013"/>
    <n v="5.4"/>
    <s v="Action"/>
    <s v="Drama"/>
    <m/>
    <m/>
    <e v="#DIV/0!"/>
    <n v="25035665"/>
    <n v="6035665"/>
    <n v="19000000"/>
  </r>
  <r>
    <s v="Anand Tucker"/>
    <n v="106"/>
    <n v="10281585"/>
    <s v="Drama|Romance"/>
    <x v="4648"/>
    <s v="http://www.imdb.com/title/tt0338427/?ref_=fn_tt_tt_1"/>
    <s v="English"/>
    <s v="USA"/>
    <m/>
    <n v="2005"/>
    <n v="6.4"/>
    <s v="Drama"/>
    <s v="Romance"/>
    <m/>
    <m/>
    <e v="#DIV/0!"/>
    <n v="10281585"/>
    <n v="-8718415"/>
    <n v="19000000"/>
  </r>
  <r>
    <s v="Larry Charles"/>
    <n v="112"/>
    <n v="533344"/>
    <s v="Comedy|Drama|Music"/>
    <x v="4649"/>
    <s v="http://www.imdb.com/title/tt0319829/?ref_=fn_tt_tt_1"/>
    <s v="English"/>
    <s v="USA"/>
    <m/>
    <n v="2003"/>
    <n v="5.5"/>
    <s v="Comedy"/>
    <s v="Drama"/>
    <s v="Music"/>
    <m/>
    <e v="#DIV/0!"/>
    <n v="533344"/>
    <n v="-18466656"/>
    <n v="19000000"/>
  </r>
  <r>
    <s v="Adam Brooks"/>
    <n v="112"/>
    <n v="31973840"/>
    <s v="Comedy|Drama|Romance"/>
    <x v="4650"/>
    <s v="http://www.imdb.com/title/tt0832266/?ref_=fn_tt_tt_1"/>
    <s v="English"/>
    <s v="Germany"/>
    <m/>
    <n v="2008"/>
    <n v="7.2"/>
    <s v="Comedy"/>
    <s v="Drama"/>
    <s v="Romance"/>
    <m/>
    <e v="#DIV/0!"/>
    <n v="31973840"/>
    <n v="12973840"/>
    <n v="19000000"/>
  </r>
  <r>
    <s v="Noah Hawley"/>
    <n v="53"/>
    <m/>
    <s v="Crime|Drama|Thriller"/>
    <x v="4651"/>
    <s v="http://www.imdb.com/title/tt2802850/?ref_=fn_tt_tt_1"/>
    <s v="English"/>
    <s v="USA"/>
    <m/>
    <m/>
    <n v="9"/>
    <s v="Crime"/>
    <s v="Drama"/>
    <s v="Thriller"/>
    <m/>
    <e v="#DIV/0!"/>
    <n v="25035665"/>
    <n v="6035665"/>
    <n v="19000000"/>
  </r>
  <r>
    <s v="Don Kempf"/>
    <n v="46"/>
    <n v="18642318"/>
    <s v="Documentary|Sport"/>
    <x v="4652"/>
    <s v="http://www.imdb.com/title/tt0245280/?ref_=fn_tt_tt_1"/>
    <s v="English"/>
    <s v="USA"/>
    <m/>
    <n v="2000"/>
    <n v="7.5"/>
    <s v="Documentary"/>
    <s v="Sport"/>
    <m/>
    <m/>
    <e v="#DIV/0!"/>
    <n v="18642318"/>
    <n v="-357682"/>
    <n v="19000000"/>
  </r>
  <r>
    <s v="Joel Surnow"/>
    <n v="60"/>
    <m/>
    <s v="Action|Crime|Drama|Thriller"/>
    <x v="4653"/>
    <s v="http://www.imdb.com/title/tt1592154/?ref_=fn_tt_tt_1"/>
    <s v="English"/>
    <s v="USA"/>
    <m/>
    <m/>
    <n v="7.7"/>
    <s v="Action"/>
    <s v="Crime"/>
    <s v="Drama"/>
    <s v="Thriller"/>
    <e v="#DIV/0!"/>
    <n v="25035665"/>
    <n v="6035665"/>
    <n v="19000000"/>
  </r>
  <r>
    <s v="James Cameron"/>
    <n v="60"/>
    <m/>
    <s v="Action|Drama|Mystery|Sci-Fi"/>
    <x v="4654"/>
    <s v="http://www.imdb.com/title/tt0204993/?ref_=fn_tt_tt_1"/>
    <s v="English"/>
    <s v="USA"/>
    <m/>
    <m/>
    <n v="7.4"/>
    <s v="Action"/>
    <s v="Drama"/>
    <s v="Mystery"/>
    <s v="Sci-Fi"/>
    <e v="#DIV/0!"/>
    <n v="25035665"/>
    <n v="6035665"/>
    <n v="19000000"/>
  </r>
  <r>
    <s v="John Stephenson"/>
    <n v="100"/>
    <n v="2209479"/>
    <s v="Drama|Family"/>
    <x v="4655"/>
    <s v="http://www.imdb.com/title/tt2739338/?ref_=fn_tt_tt_1"/>
    <s v="English"/>
    <s v="UK"/>
    <m/>
    <n v="2013"/>
    <n v="5.8"/>
    <s v="Drama"/>
    <s v="Family"/>
    <m/>
    <m/>
    <e v="#DIV/0!"/>
    <n v="2209479"/>
    <n v="-16790521"/>
    <n v="19000000"/>
  </r>
  <r>
    <s v="Bob Gosse"/>
    <n v="105"/>
    <n v="1425993"/>
    <s v="Comedy"/>
    <x v="4656"/>
    <s v="http://www.imdb.com/title/tt1220628/?ref_=fn_tt_tt_1"/>
    <s v="English"/>
    <s v="USA"/>
    <m/>
    <n v="2009"/>
    <n v="5.3"/>
    <s v="Comedy"/>
    <m/>
    <m/>
    <m/>
    <e v="#DIV/0!"/>
    <n v="1425993"/>
    <n v="-17574007"/>
    <n v="19000000"/>
  </r>
  <r>
    <s v="Richard Shepard"/>
    <n v="93"/>
    <n v="518134"/>
    <s v="Comedy|Crime|Drama"/>
    <x v="4657"/>
    <s v="http://www.imdb.com/title/tt2402105/?ref_=fn_tt_tt_1"/>
    <s v="English"/>
    <s v="UK"/>
    <m/>
    <n v="2013"/>
    <n v="6.2"/>
    <s v="Comedy"/>
    <s v="Crime"/>
    <s v="Drama"/>
    <m/>
    <e v="#DIV/0!"/>
    <n v="518134"/>
    <n v="-18481866"/>
    <n v="19000000"/>
  </r>
  <r>
    <s v="Robert C. Cooper"/>
    <n v="97"/>
    <m/>
    <s v="Action|Adventure|Drama|Fantasy|Sci-Fi"/>
    <x v="4658"/>
    <s v="http://www.imdb.com/title/tt0942903/?ref_=fn_tt_tt_1"/>
    <s v="English"/>
    <s v="USA"/>
    <m/>
    <n v="2008"/>
    <n v="7.4"/>
    <s v="Action"/>
    <s v="Adventure"/>
    <s v="Drama"/>
    <s v="Fantasy"/>
    <e v="#DIV/0!"/>
    <n v="25035665"/>
    <n v="6035665"/>
    <n v="19000000"/>
  </r>
  <r>
    <s v="Ian Fitzgibbon"/>
    <n v="88"/>
    <n v="828"/>
    <s v="Action|Comedy|Crime|Drama|Romance|Thriller"/>
    <x v="4659"/>
    <s v="http://www.imdb.com/title/tt1003034/?ref_=fn_tt_tt_1"/>
    <s v="English"/>
    <s v="Ireland"/>
    <m/>
    <n v="2009"/>
    <n v="6.4"/>
    <s v="Action"/>
    <s v="Comedy"/>
    <s v="Crime"/>
    <s v="Drama"/>
    <e v="#DIV/0!"/>
    <n v="828"/>
    <n v="-18999172"/>
    <n v="19000000"/>
  </r>
  <r>
    <s v="Alan Alda"/>
    <n v="107"/>
    <m/>
    <s v="Comedy|Drama"/>
    <x v="4660"/>
    <s v="http://www.imdb.com/title/tt0082405/?ref_=fn_tt_tt_1"/>
    <s v="English"/>
    <s v="USA"/>
    <m/>
    <n v="1981"/>
    <n v="7.2"/>
    <s v="Comedy"/>
    <s v="Drama"/>
    <m/>
    <m/>
    <e v="#DIV/0!"/>
    <n v="25035665"/>
    <n v="6035665"/>
    <n v="19000000"/>
  </r>
  <r>
    <s v="Roberto Saviano"/>
    <n v="55"/>
    <m/>
    <s v="Crime|Drama|Thriller"/>
    <x v="4661"/>
    <s v="http://www.imdb.com/title/tt2049116/?ref_=fn_tt_tt_1"/>
    <s v="Italian"/>
    <s v="Italy"/>
    <m/>
    <m/>
    <n v="8.6999999999999993"/>
    <s v="Crime"/>
    <s v="Drama"/>
    <s v="Thriller"/>
    <m/>
    <e v="#DIV/0!"/>
    <n v="25035665"/>
    <n v="6035665"/>
    <n v="19000000"/>
  </r>
  <r>
    <s v="Sammo Kam-Bo Hung"/>
    <n v="86"/>
    <n v="12674183"/>
    <s v="Action|Comedy|Crime"/>
    <x v="4662"/>
    <s v="http://www.imdb.com/title/tt0117786/?ref_=fn_tt_tt_1"/>
    <s v="English"/>
    <s v="Hong Kong"/>
    <m/>
    <n v="1997"/>
    <n v="6.2"/>
    <s v="Action"/>
    <s v="Comedy"/>
    <s v="Crime"/>
    <m/>
    <e v="#DIV/0!"/>
    <n v="12674183"/>
    <n v="-6325817"/>
    <n v="19000000"/>
  </r>
  <r>
    <s v="Christopher Guest"/>
    <n v="91"/>
    <n v="17508936"/>
    <s v="Comedy|Music"/>
    <x v="4663"/>
    <s v="http://www.imdb.com/title/tt0310281/?ref_=fn_tt_tt_1"/>
    <s v="English"/>
    <s v="USA"/>
    <m/>
    <n v="2003"/>
    <n v="7.3"/>
    <s v="Comedy"/>
    <s v="Music"/>
    <m/>
    <m/>
    <e v="#DIV/0!"/>
    <n v="17508936"/>
    <n v="-1491064"/>
    <n v="19000000"/>
  </r>
  <r>
    <s v="Tom Harper"/>
    <n v="63"/>
    <m/>
    <s v="Drama|History|Romance|War"/>
    <x v="4664"/>
    <s v="http://www.imdb.com/title/tt3910804/?ref_=fn_tt_tt_1"/>
    <s v="English"/>
    <s v="UK"/>
    <m/>
    <m/>
    <n v="8.1999999999999993"/>
    <s v="Drama"/>
    <s v="History"/>
    <s v="Romance"/>
    <s v="War"/>
    <e v="#DIV/0!"/>
    <n v="25035665"/>
    <n v="6035665"/>
    <n v="19000000"/>
  </r>
  <r>
    <s v="Mark Herman"/>
    <n v="97"/>
    <n v="4595000"/>
    <s v="Comedy|Drama|Music|Romance"/>
    <x v="4665"/>
    <s v="http://www.imdb.com/title/tt0147004/?ref_=fn_tt_tt_1"/>
    <s v="English"/>
    <s v="UK"/>
    <m/>
    <n v="1998"/>
    <n v="7"/>
    <s v="Comedy"/>
    <s v="Drama"/>
    <s v="Music"/>
    <s v="Romance"/>
    <e v="#DIV/0!"/>
    <n v="4595000"/>
    <n v="-14405000"/>
    <n v="19000000"/>
  </r>
  <r>
    <s v="Rob Thomas"/>
    <n v="44"/>
    <m/>
    <s v="Crime|Drama|Mystery"/>
    <x v="4666"/>
    <s v="http://www.imdb.com/title/tt0412253/?ref_=fn_tt_tt_1"/>
    <s v="English"/>
    <s v="USA"/>
    <m/>
    <m/>
    <n v="8.4"/>
    <s v="Crime"/>
    <s v="Drama"/>
    <s v="Mystery"/>
    <m/>
    <e v="#DIV/0!"/>
    <n v="25035665"/>
    <n v="6035665"/>
    <n v="19000000"/>
  </r>
  <r>
    <s v="Jon Knautz"/>
    <n v="93"/>
    <m/>
    <s v="Drama|Horror|Mystery|Thriller"/>
    <x v="4667"/>
    <s v="http://www.imdb.com/title/tt3432552/?ref_=fn_tt_tt_1"/>
    <s v="English"/>
    <s v="USA"/>
    <m/>
    <n v="2015"/>
    <n v="5.4"/>
    <s v="Drama"/>
    <s v="Horror"/>
    <s v="Mystery"/>
    <s v="Thriller"/>
    <e v="#DIV/0!"/>
    <n v="25035665"/>
    <n v="6035665"/>
    <n v="19000000"/>
  </r>
  <r>
    <s v="Patrick Stettner"/>
    <n v="84"/>
    <n v="1028337"/>
    <s v="Drama|Thriller"/>
    <x v="4668"/>
    <s v="http://www.imdb.com/title/tt0270259/?ref_=fn_tt_tt_1"/>
    <s v="English"/>
    <s v="USA"/>
    <m/>
    <n v="2001"/>
    <n v="6.4"/>
    <s v="Drama"/>
    <s v="Thriller"/>
    <m/>
    <m/>
    <e v="#DIV/0!"/>
    <n v="1028337"/>
    <n v="-17971663"/>
    <n v="19000000"/>
  </r>
  <r>
    <s v="Lynne Ramsay"/>
    <n v="97"/>
    <n v="267194"/>
    <s v="Drama"/>
    <x v="4669"/>
    <s v="http://www.imdb.com/title/tt0300214/?ref_=fn_tt_tt_1"/>
    <s v="English"/>
    <s v="UK"/>
    <m/>
    <n v="2002"/>
    <n v="6.7"/>
    <s v="Drama"/>
    <m/>
    <m/>
    <m/>
    <e v="#DIV/0!"/>
    <n v="267194"/>
    <n v="-18732806"/>
    <n v="19000000"/>
  </r>
  <r>
    <s v="Claude Chabrol"/>
    <n v="104"/>
    <n v="181798"/>
    <s v="Drama"/>
    <x v="4670"/>
    <s v="http://www.imdb.com/title/tt0322289/?ref_=fn_tt_tt_1"/>
    <s v="French"/>
    <s v="France"/>
    <m/>
    <n v="2003"/>
    <n v="6.6"/>
    <s v="Drama"/>
    <m/>
    <m/>
    <m/>
    <e v="#DIV/0!"/>
    <n v="181798"/>
    <n v="-18818202"/>
    <n v="19000000"/>
  </r>
  <r>
    <s v="Tony Kaye"/>
    <n v="152"/>
    <n v="23807"/>
    <s v="Documentary"/>
    <x v="4671"/>
    <s v="http://www.imdb.com/title/tt0841119/?ref_=fn_tt_tt_1"/>
    <s v="English"/>
    <s v="USA"/>
    <m/>
    <n v="2006"/>
    <n v="8.3000000000000007"/>
    <s v="Documentary"/>
    <m/>
    <m/>
    <m/>
    <e v="#DIV/0!"/>
    <n v="23807"/>
    <n v="-18976193"/>
    <n v="19000000"/>
  </r>
  <r>
    <s v="Jake Goldberger"/>
    <n v="87"/>
    <m/>
    <s v="Drama|Mystery|Thriller"/>
    <x v="4672"/>
    <s v="http://www.imdb.com/title/tt1281374/?ref_=fn_tt_tt_1"/>
    <s v="English"/>
    <s v="USA"/>
    <m/>
    <n v="2009"/>
    <n v="5.9"/>
    <s v="Drama"/>
    <s v="Mystery"/>
    <s v="Thriller"/>
    <m/>
    <e v="#DIV/0!"/>
    <n v="25035665"/>
    <n v="6035665"/>
    <n v="19000000"/>
  </r>
  <r>
    <s v=" Jim O'Hanlon"/>
    <n v="240"/>
    <m/>
    <s v="Comedy|Drama|Romance"/>
    <x v="4673"/>
    <s v="http://www.imdb.com/title/tt1366312/?ref_=fn_tt_tt_1"/>
    <s v="English"/>
    <s v="UK"/>
    <m/>
    <m/>
    <n v="8.1999999999999993"/>
    <s v="Comedy"/>
    <s v="Drama"/>
    <s v="Romance"/>
    <m/>
    <e v="#DIV/0!"/>
    <n v="25035665"/>
    <n v="6035665"/>
    <n v="19000000"/>
  </r>
  <r>
    <s v="Christopher M. Bessette"/>
    <n v="88"/>
    <n v="15059"/>
    <s v="Drama|Thriller"/>
    <x v="4674"/>
    <s v="http://www.imdb.com/title/tt1772408/?ref_=fn_tt_tt_1"/>
    <s v="English"/>
    <s v="USA"/>
    <m/>
    <n v="2012"/>
    <n v="5.4"/>
    <s v="Drama"/>
    <s v="Thriller"/>
    <m/>
    <m/>
    <e v="#DIV/0!"/>
    <n v="15059"/>
    <n v="-18984941"/>
    <n v="19000000"/>
  </r>
  <r>
    <s v="Gary Sinyor"/>
    <n v="94"/>
    <n v="69582"/>
    <s v="Comedy"/>
    <x v="4675"/>
    <s v="http://www.imdb.com/title/tt0120210/?ref_=fn_tt_tt_1"/>
    <s v="English"/>
    <s v="UK"/>
    <m/>
    <n v="1998"/>
    <n v="6.4"/>
    <s v="Comedy"/>
    <m/>
    <m/>
    <m/>
    <e v="#DIV/0!"/>
    <n v="69582"/>
    <n v="-18930418"/>
    <n v="19000000"/>
  </r>
  <r>
    <s v="Gordon Anderson "/>
    <n v="25"/>
    <m/>
    <s v="Comedy|Romance"/>
    <x v="4676"/>
    <s v="http://www.imdb.com/title/tt1220617/?ref_=fn_tt_tt_1"/>
    <s v="English"/>
    <s v="UK"/>
    <m/>
    <m/>
    <n v="8.4"/>
    <s v="Comedy"/>
    <s v="Romance"/>
    <m/>
    <m/>
    <e v="#DIV/0!"/>
    <n v="25035665"/>
    <n v="6035665"/>
    <n v="19000000"/>
  </r>
  <r>
    <s v="Ashish R. Mohan"/>
    <n v="141"/>
    <n v="352684"/>
    <s v="Action|Comedy"/>
    <x v="4677"/>
    <s v="http://www.imdb.com/title/tt2166214/?ref_=fn_tt_tt_1"/>
    <s v="Hindi"/>
    <s v="India"/>
    <m/>
    <n v="2012"/>
    <n v="4.3"/>
    <s v="Action"/>
    <s v="Comedy"/>
    <m/>
    <m/>
    <e v="#DIV/0!"/>
    <n v="352684"/>
    <n v="-18647316"/>
    <n v="19000000"/>
  </r>
  <r>
    <s v="Stewart Raffill"/>
    <n v="105"/>
    <n v="531806"/>
    <s v="Musical"/>
    <x v="4678"/>
    <s v="http://www.imdb.com/title/tt1303803/?ref_=fn_tt_tt_1"/>
    <s v="English"/>
    <s v="USA"/>
    <m/>
    <n v="2010"/>
    <n v="3.4"/>
    <s v="Musical"/>
    <m/>
    <m/>
    <m/>
    <e v="#DIV/0!"/>
    <n v="531806"/>
    <n v="-18468194"/>
    <n v="19000000"/>
  </r>
  <r>
    <s v="William Sachs"/>
    <n v="95"/>
    <m/>
    <s v="Comedy|Sci-Fi"/>
    <x v="4679"/>
    <s v="http://www.imdb.com/title/tt0080771/?ref_=fn_tt_tt_1"/>
    <s v="English"/>
    <s v="USA"/>
    <m/>
    <n v="1980"/>
    <n v="3.4"/>
    <s v="Comedy"/>
    <s v="Sci-Fi"/>
    <m/>
    <m/>
    <e v="#DIV/0!"/>
    <n v="25035665"/>
    <n v="6035665"/>
    <n v="19000000"/>
  </r>
  <r>
    <s v="Gaspar NoÃ©"/>
    <n v="99"/>
    <n v="753501"/>
    <s v="Crime|Drama|Mystery|Thriller"/>
    <x v="4680"/>
    <s v="http://www.imdb.com/title/tt0290673/?ref_=fn_tt_tt_1"/>
    <s v="French"/>
    <s v="France"/>
    <m/>
    <n v="2002"/>
    <n v="7.4"/>
    <s v="Crime"/>
    <s v="Drama"/>
    <s v="Mystery"/>
    <s v="Thriller"/>
    <e v="#DIV/0!"/>
    <n v="753501"/>
    <n v="-18246499"/>
    <n v="19000000"/>
  </r>
  <r>
    <s v="Rakeysh Omprakash Mehra"/>
    <n v="157"/>
    <n v="2197331"/>
    <s v="Comedy|Drama|History|Romance"/>
    <x v="4681"/>
    <s v="http://www.imdb.com/title/tt0405508/?ref_=fn_tt_tt_1"/>
    <s v="Hindi"/>
    <s v="India"/>
    <m/>
    <n v="2006"/>
    <n v="8.4"/>
    <s v="Comedy"/>
    <s v="Drama"/>
    <s v="History"/>
    <s v="Romance"/>
    <e v="#DIV/0!"/>
    <n v="2197331"/>
    <n v="-16802669"/>
    <n v="19000000"/>
  </r>
  <r>
    <s v="Collin Schiffli"/>
    <n v="90"/>
    <m/>
    <s v="Drama"/>
    <x v="4682"/>
    <s v="http://www.imdb.com/title/tt3297554/?ref_=fn_tt_tt_1"/>
    <s v="English"/>
    <s v="USA"/>
    <m/>
    <n v="2014"/>
    <n v="6.2"/>
    <s v="Drama"/>
    <m/>
    <m/>
    <m/>
    <e v="#DIV/0!"/>
    <n v="25035665"/>
    <n v="6035665"/>
    <n v="19000000"/>
  </r>
  <r>
    <s v="Shane Meadows"/>
    <n v="90"/>
    <n v="18434"/>
    <s v="Comedy|Drama"/>
    <x v="4683"/>
    <s v="http://www.imdb.com/title/tt0202559/?ref_=fn_tt_tt_1"/>
    <s v="English"/>
    <s v="UK"/>
    <m/>
    <n v="1999"/>
    <n v="7.7"/>
    <s v="Comedy"/>
    <s v="Drama"/>
    <m/>
    <m/>
    <e v="#DIV/0!"/>
    <n v="18434"/>
    <n v="-18981566"/>
    <n v="19000000"/>
  </r>
  <r>
    <s v="Rohan Sippy"/>
    <n v="128"/>
    <n v="563699"/>
    <s v="Action|Crime|Drama|Thriller"/>
    <x v="4684"/>
    <s v="http://www.imdb.com/title/tt1618430/?ref_=fn_tt_tt_1"/>
    <s v="Hindi"/>
    <s v="India"/>
    <m/>
    <n v="2011"/>
    <n v="6.2"/>
    <s v="Action"/>
    <s v="Crime"/>
    <s v="Drama"/>
    <s v="Thriller"/>
    <e v="#DIV/0!"/>
    <n v="563699"/>
    <n v="-18436301"/>
    <n v="19000000"/>
  </r>
  <r>
    <s v="Stephen Hopkins"/>
    <n v="134"/>
    <n v="19097994"/>
    <s v="Biography|Drama|Sport"/>
    <x v="4685"/>
    <s v="http://www.imdb.com/title/tt3499096/?ref_=fn_tt_tt_1"/>
    <s v="English"/>
    <s v="Canada"/>
    <m/>
    <n v="2016"/>
    <n v="7.1"/>
    <s v="Biography"/>
    <s v="Drama"/>
    <s v="Sport"/>
    <m/>
    <e v="#DIV/0!"/>
    <n v="19097994"/>
    <n v="97994"/>
    <n v="19000000"/>
  </r>
  <r>
    <s v="Nicholaus Goossen"/>
    <n v="90"/>
    <n v="6088249"/>
    <s v="Comedy"/>
    <x v="4686"/>
    <s v="http://www.imdb.com/title/tt0456554/?ref_=fn_tt_tt_1"/>
    <s v="English"/>
    <s v="USA"/>
    <m/>
    <n v="2006"/>
    <n v="7"/>
    <s v="Comedy"/>
    <m/>
    <m/>
    <m/>
    <e v="#DIV/0!"/>
    <n v="6088249"/>
    <n v="-12911751"/>
    <n v="19000000"/>
  </r>
  <r>
    <s v="Scott Marshall"/>
    <n v="90"/>
    <n v="4328294"/>
    <s v="Comedy"/>
    <x v="4687"/>
    <s v="http://www.imdb.com/title/tt0415949/?ref_=fn_tt_tt_1"/>
    <s v="English"/>
    <s v="USA"/>
    <m/>
    <n v="2006"/>
    <n v="5.4"/>
    <s v="Comedy"/>
    <m/>
    <m/>
    <m/>
    <e v="#DIV/0!"/>
    <n v="4328294"/>
    <n v="-14671706"/>
    <n v="19000000"/>
  </r>
  <r>
    <s v="Feroz Abbas Khan"/>
    <n v="136"/>
    <n v="240425"/>
    <s v="Biography|Drama|History"/>
    <x v="4688"/>
    <s v="http://www.imdb.com/title/tt0459293/?ref_=fn_tt_tt_1"/>
    <s v="Hindi"/>
    <s v="India"/>
    <m/>
    <n v="2007"/>
    <n v="7.4"/>
    <s v="Biography"/>
    <s v="Drama"/>
    <s v="History"/>
    <m/>
    <e v="#DIV/0!"/>
    <n v="240425"/>
    <n v="-18759575"/>
    <n v="19000000"/>
  </r>
  <r>
    <s v="Errol Morris"/>
    <n v="118"/>
    <n v="228830"/>
    <s v="Crime|Documentary|War"/>
    <x v="4689"/>
    <s v="http://www.imdb.com/title/tt0896866/?ref_=fn_tt_tt_1"/>
    <s v="English"/>
    <s v="USA"/>
    <m/>
    <n v="2008"/>
    <n v="7.5"/>
    <s v="Crime"/>
    <s v="Documentary"/>
    <s v="War"/>
    <m/>
    <e v="#DIV/0!"/>
    <n v="228830"/>
    <n v="-18771170"/>
    <n v="19000000"/>
  </r>
  <r>
    <s v="Eli Craig"/>
    <n v="89"/>
    <n v="223615"/>
    <s v="Comedy|Horror"/>
    <x v="4690"/>
    <s v="http://www.imdb.com/title/tt1465522/?ref_=fn_tt_tt_1"/>
    <s v="English"/>
    <s v="Canada"/>
    <m/>
    <n v="2010"/>
    <n v="7.6"/>
    <s v="Comedy"/>
    <s v="Horror"/>
    <m/>
    <m/>
    <e v="#DIV/0!"/>
    <n v="223615"/>
    <n v="-18776385"/>
    <n v="19000000"/>
  </r>
  <r>
    <s v="Nancy Miller"/>
    <n v="60"/>
    <m/>
    <s v="Drama|Fantasy"/>
    <x v="4691"/>
    <s v="http://www.imdb.com/title/tt0830900/?ref_=fn_tt_tt_1"/>
    <s v="English"/>
    <s v="USA"/>
    <m/>
    <m/>
    <n v="7.5"/>
    <s v="Drama"/>
    <s v="Fantasy"/>
    <m/>
    <m/>
    <e v="#DIV/0!"/>
    <n v="25035665"/>
    <n v="6035665"/>
    <n v="19000000"/>
  </r>
  <r>
    <s v="Bob Saget"/>
    <n v="80"/>
    <m/>
    <s v="Animation|Comedy"/>
    <x v="4692"/>
    <s v="http://www.imdb.com/title/tt0488539/?ref_=fn_tt_tt_1"/>
    <s v="English"/>
    <s v="USA"/>
    <m/>
    <n v="2006"/>
    <n v="4.2"/>
    <s v="Animation"/>
    <s v="Comedy"/>
    <m/>
    <m/>
    <e v="#DIV/0!"/>
    <n v="25035665"/>
    <n v="6035665"/>
    <n v="19000000"/>
  </r>
  <r>
    <s v="Jim Amatulli"/>
    <n v="90"/>
    <m/>
    <s v="Drama|Family|Music"/>
    <x v="4693"/>
    <s v="http://www.imdb.com/title/tt1131732/?ref_=fn_tt_tt_1"/>
    <s v="English"/>
    <s v="USA"/>
    <m/>
    <n v="2009"/>
    <n v="4.5"/>
    <s v="Drama"/>
    <s v="Family"/>
    <s v="Music"/>
    <m/>
    <e v="#DIV/0!"/>
    <n v="25035665"/>
    <n v="6035665"/>
    <n v="19000000"/>
  </r>
  <r>
    <s v="Steve Franks"/>
    <n v="44"/>
    <m/>
    <s v="Comedy|Crime|Mystery"/>
    <x v="4694"/>
    <s v="http://www.imdb.com/title/tt0491738/?ref_=fn_tt_tt_1"/>
    <s v="English"/>
    <s v="USA"/>
    <m/>
    <m/>
    <n v="8.4"/>
    <s v="Comedy"/>
    <s v="Crime"/>
    <s v="Mystery"/>
    <m/>
    <e v="#DIV/0!"/>
    <n v="25035665"/>
    <n v="6035665"/>
    <n v="19000000"/>
  </r>
  <r>
    <s v="Mitch Davis"/>
    <n v="95"/>
    <m/>
    <s v="Comedy"/>
    <x v="4695"/>
    <s v="http://www.imdb.com/title/tt3703148/?ref_=fn_tt_tt_1"/>
    <s v="English"/>
    <s v="USA"/>
    <m/>
    <n v="2015"/>
    <n v="5.0999999999999996"/>
    <s v="Comedy"/>
    <m/>
    <m/>
    <m/>
    <e v="#DIV/0!"/>
    <n v="25035665"/>
    <n v="6035665"/>
    <n v="19000000"/>
  </r>
  <r>
    <s v="Stanton Barrett"/>
    <n v="97"/>
    <m/>
    <s v="Action|Horror"/>
    <x v="4696"/>
    <s v="http://www.imdb.com/title/tt4511566/?ref_=fn_tt_tt_1"/>
    <s v="English"/>
    <s v="USA"/>
    <m/>
    <n v="2015"/>
    <n v="3.4"/>
    <s v="Action"/>
    <s v="Horror"/>
    <m/>
    <m/>
    <e v="#DIV/0!"/>
    <n v="25035665"/>
    <n v="6035665"/>
    <n v="19000000"/>
  </r>
  <r>
    <s v="Jeremy Brock"/>
    <n v="98"/>
    <n v="238774"/>
    <s v="Comedy|Drama"/>
    <x v="4697"/>
    <s v="http://www.imdb.com/title/tt0446687/?ref_=fn_tt_tt_1"/>
    <s v="English"/>
    <s v="UK"/>
    <m/>
    <n v="2006"/>
    <n v="6.8"/>
    <s v="Comedy"/>
    <s v="Drama"/>
    <m/>
    <m/>
    <e v="#DIV/0!"/>
    <n v="238774"/>
    <n v="-18761226"/>
    <n v="19000000"/>
  </r>
  <r>
    <s v="Christophe Ali"/>
    <n v="79"/>
    <m/>
    <s v="Drama"/>
    <x v="4698"/>
    <s v="http://www.imdb.com/title/tt0451673/?ref_=fn_tt_tt_1"/>
    <s v="French"/>
    <s v="France"/>
    <m/>
    <n v="2005"/>
    <n v="5.4"/>
    <s v="Drama"/>
    <m/>
    <m/>
    <m/>
    <e v="#DIV/0!"/>
    <n v="25035665"/>
    <n v="6035665"/>
    <n v="19000000"/>
  </r>
  <r>
    <s v="Shekar"/>
    <n v="105"/>
    <m/>
    <s v="Comedy|Romance"/>
    <x v="4699"/>
    <s v="http://www.imdb.com/title/tt3099638/?ref_=fn_tt_tt_1"/>
    <s v="Kannada"/>
    <s v="India"/>
    <m/>
    <n v="2013"/>
    <n v="7.1"/>
    <s v="Comedy"/>
    <s v="Romance"/>
    <m/>
    <m/>
    <e v="#DIV/0!"/>
    <n v="25035665"/>
    <n v="6035665"/>
    <n v="19000000"/>
  </r>
  <r>
    <s v="Shona Auerbach"/>
    <n v="105"/>
    <n v="1340891"/>
    <s v="Drama|Romance"/>
    <x v="4700"/>
    <s v="http://www.imdb.com/title/tt0377752/?ref_=fn_tt_tt_1"/>
    <s v="English"/>
    <s v="UK"/>
    <m/>
    <n v="2004"/>
    <n v="7.8"/>
    <s v="Drama"/>
    <s v="Romance"/>
    <m/>
    <m/>
    <e v="#DIV/0!"/>
    <n v="1340891"/>
    <n v="-17659109"/>
    <n v="19000000"/>
  </r>
  <r>
    <s v="Robert Sarkies"/>
    <n v="100"/>
    <n v="728"/>
    <s v="Crime|Drama"/>
    <x v="617"/>
    <s v="http://www.imdb.com/title/tt0839938/?ref_=fn_tt_tt_1"/>
    <s v="English"/>
    <s v="New Zealand"/>
    <m/>
    <n v="2006"/>
    <n v="7.3"/>
    <s v="Crime"/>
    <s v="Drama"/>
    <m/>
    <m/>
    <e v="#DIV/0!"/>
    <n v="728"/>
    <n v="-18999272"/>
    <n v="19000000"/>
  </r>
  <r>
    <s v="Barbie Kligman"/>
    <n v="43"/>
    <m/>
    <s v="Crime|Drama"/>
    <x v="4701"/>
    <s v="http://www.imdb.com/title/tt3516878/?ref_=fn_tt_tt_1"/>
    <s v="English"/>
    <s v="USA"/>
    <m/>
    <m/>
    <n v="7.7"/>
    <s v="Crime"/>
    <s v="Drama"/>
    <m/>
    <m/>
    <e v="#DIV/0!"/>
    <n v="25035665"/>
    <n v="6035665"/>
    <n v="19000000"/>
  </r>
  <r>
    <s v="Walter Lang"/>
    <n v="100"/>
    <m/>
    <s v="Musical|Romance"/>
    <x v="4702"/>
    <s v="http://www.imdb.com/title/tt0038116/?ref_=fn_tt_tt_1"/>
    <s v="English"/>
    <s v="USA"/>
    <m/>
    <n v="1945"/>
    <n v="7.1"/>
    <s v="Musical"/>
    <s v="Romance"/>
    <m/>
    <m/>
    <e v="#DIV/0!"/>
    <n v="25035665"/>
    <n v="6035665"/>
    <n v="19000000"/>
  </r>
  <r>
    <s v="Beto GÃ³mez"/>
    <n v="105"/>
    <n v="1391770"/>
    <s v="Adventure|Comedy|Western"/>
    <x v="4703"/>
    <s v="http://www.imdb.com/title/tt0461336/?ref_=fn_tt_tt_1"/>
    <s v="Spanish"/>
    <s v="Mexico"/>
    <m/>
    <n v="2011"/>
    <n v="6"/>
    <s v="Adventure"/>
    <s v="Comedy"/>
    <s v="Western"/>
    <m/>
    <e v="#DIV/0!"/>
    <n v="1391770"/>
    <n v="-17608230"/>
    <n v="19000000"/>
  </r>
  <r>
    <s v="Todd Solondz"/>
    <n v="98"/>
    <n v="278821"/>
    <s v="Comedy|Drama"/>
    <x v="4704"/>
    <s v="http://www.imdb.com/title/tt0808526/?ref_=fn_tt_tt_1"/>
    <s v="English"/>
    <s v="USA"/>
    <m/>
    <n v="2009"/>
    <n v="6.5"/>
    <s v="Comedy"/>
    <s v="Drama"/>
    <m/>
    <m/>
    <e v="#DIV/0!"/>
    <n v="278821"/>
    <n v="-18721179"/>
    <n v="19000000"/>
  </r>
  <r>
    <s v="RenÃ© FÃ©ret"/>
    <n v="120"/>
    <n v="706622"/>
    <s v="Biography|Drama|Music|Romance"/>
    <x v="4705"/>
    <s v="http://www.imdb.com/title/tt1653911/?ref_=fn_tt_tt_1"/>
    <s v="French"/>
    <s v="France"/>
    <m/>
    <n v="2010"/>
    <n v="6.4"/>
    <s v="Biography"/>
    <s v="Drama"/>
    <s v="Music"/>
    <s v="Romance"/>
    <e v="#DIV/0!"/>
    <n v="706622"/>
    <n v="-18293378"/>
    <n v="19000000"/>
  </r>
  <r>
    <s v="Mateo Gil"/>
    <n v="102"/>
    <n v="199652"/>
    <s v="Action|Adventure|Western"/>
    <x v="4706"/>
    <s v="http://www.imdb.com/title/tt1629705/?ref_=fn_tt_tt_1"/>
    <s v="English"/>
    <s v="Spain"/>
    <m/>
    <n v="2011"/>
    <n v="6.6"/>
    <s v="Action"/>
    <s v="Adventure"/>
    <s v="Western"/>
    <m/>
    <e v="#DIV/0!"/>
    <n v="199652"/>
    <n v="-18800348"/>
    <n v="19000000"/>
  </r>
  <r>
    <s v="Lukas Moodysson"/>
    <n v="109"/>
    <n v="181655"/>
    <s v="Crime|Drama"/>
    <x v="4707"/>
    <s v="http://www.imdb.com/title/tt0300140/?ref_=fn_tt_tt_1"/>
    <s v="Russian"/>
    <s v="Sweden"/>
    <m/>
    <n v="2002"/>
    <n v="7.9"/>
    <s v="Crime"/>
    <s v="Drama"/>
    <m/>
    <m/>
    <e v="#DIV/0!"/>
    <n v="181655"/>
    <n v="-18818345"/>
    <n v="19000000"/>
  </r>
  <r>
    <s v="Kabir Sadanand"/>
    <n v="134"/>
    <m/>
    <s v="Drama|Thriller"/>
    <x v="4708"/>
    <s v="http://www.imdb.com/title/tt3683702/?ref_=fn_tt_tt_1"/>
    <s v="Hindi"/>
    <s v="India"/>
    <m/>
    <n v="2014"/>
    <n v="4.7"/>
    <s v="Drama"/>
    <s v="Thriller"/>
    <m/>
    <m/>
    <e v="#DIV/0!"/>
    <n v="25035665"/>
    <n v="6035665"/>
    <n v="19000000"/>
  </r>
  <r>
    <s v="Kevin Sullivan"/>
    <n v="199"/>
    <m/>
    <s v="Drama|Family"/>
    <x v="4709"/>
    <s v="http://www.imdb.com/title/tt0088727/?ref_=fn_tt_tt_1"/>
    <s v="English"/>
    <s v="Canada"/>
    <m/>
    <m/>
    <n v="8.4"/>
    <s v="Drama"/>
    <s v="Family"/>
    <m/>
    <m/>
    <e v="#DIV/0!"/>
    <n v="25035665"/>
    <n v="6035665"/>
    <n v="19000000"/>
  </r>
  <r>
    <s v="Jonathan Glazer"/>
    <n v="89"/>
    <n v="6940281"/>
    <s v="Crime|Thriller"/>
    <x v="4710"/>
    <s v="http://www.imdb.com/title/tt0203119/?ref_=fn_tt_tt_1"/>
    <s v="English"/>
    <s v="UK"/>
    <m/>
    <n v="2000"/>
    <n v="7.3"/>
    <s v="Crime"/>
    <s v="Thriller"/>
    <m/>
    <m/>
    <e v="#DIV/0!"/>
    <n v="6940281"/>
    <n v="-12059719"/>
    <n v="19000000"/>
  </r>
  <r>
    <s v="Daniel Espinosa"/>
    <n v="124"/>
    <n v="188870"/>
    <s v="Action|Crime|Drama|Thriller"/>
    <x v="4711"/>
    <s v="http://www.imdb.com/title/tt1291652/?ref_=fn_tt_tt_1"/>
    <s v="Swedish"/>
    <s v="Sweden"/>
    <m/>
    <n v="2010"/>
    <n v="6.7"/>
    <s v="Action"/>
    <s v="Crime"/>
    <s v="Drama"/>
    <s v="Thriller"/>
    <e v="#DIV/0!"/>
    <n v="188870"/>
    <n v="-18811130"/>
    <n v="19000000"/>
  </r>
  <r>
    <s v="Jonathan Lisco"/>
    <n v="60"/>
    <m/>
    <s v="Crime|Drama"/>
    <x v="4712"/>
    <s v="http://www.imdb.com/title/tt5574490/?ref_=fn_tt_tt_1"/>
    <s v="English"/>
    <s v="USA"/>
    <m/>
    <m/>
    <n v="8.1"/>
    <s v="Crime"/>
    <s v="Drama"/>
    <m/>
    <m/>
    <e v="#DIV/0!"/>
    <n v="25035665"/>
    <n v="6035665"/>
    <n v="19000000"/>
  </r>
  <r>
    <s v="Richard Kwietniowski"/>
    <n v="93"/>
    <n v="2542264"/>
    <s v="Comedy|Drama"/>
    <x v="4713"/>
    <s v="http://www.imdb.com/title/tt0119574/?ref_=fn_tt_tt_1"/>
    <s v="English"/>
    <s v="UK"/>
    <m/>
    <n v="1997"/>
    <n v="7.1"/>
    <s v="Comedy"/>
    <s v="Drama"/>
    <m/>
    <m/>
    <e v="#DIV/0!"/>
    <n v="2542264"/>
    <n v="-16457736"/>
    <n v="19000000"/>
  </r>
  <r>
    <s v="William Arntz"/>
    <n v="109"/>
    <n v="10941801"/>
    <s v="Comedy|Documentary|Drama|Fantasy|Mystery|Sci-Fi"/>
    <x v="4714"/>
    <s v="http://www.imdb.com/title/tt0399877/?ref_=fn_tt_tt_1"/>
    <s v="English"/>
    <s v="USA"/>
    <m/>
    <n v="2004"/>
    <n v="5.4"/>
    <s v="Comedy"/>
    <s v="Documentary"/>
    <s v="Drama"/>
    <s v="Fantasy"/>
    <e v="#DIV/0!"/>
    <n v="10941801"/>
    <n v="-8058199"/>
    <n v="19000000"/>
  </r>
  <r>
    <s v="James Melkonian"/>
    <n v="82"/>
    <n v="7557877"/>
    <s v="Comedy|Crime"/>
    <x v="4715"/>
    <s v="http://www.imdb.com/title/tt0110189/?ref_=fn_tt_tt_1"/>
    <s v="English"/>
    <s v="USA"/>
    <m/>
    <n v="1995"/>
    <n v="4.5999999999999996"/>
    <s v="Comedy"/>
    <s v="Crime"/>
    <m/>
    <m/>
    <e v="#DIV/0!"/>
    <n v="7557877"/>
    <n v="-11442123"/>
    <n v="19000000"/>
  </r>
  <r>
    <s v="Bob Odenkirk"/>
    <n v="90"/>
    <n v="4613815"/>
    <s v="Comedy|Crime"/>
    <x v="4716"/>
    <s v="http://www.imdb.com/title/tt0454987/?ref_=fn_tt_tt_1"/>
    <s v="English"/>
    <s v="USA"/>
    <m/>
    <n v="2006"/>
    <n v="6"/>
    <s v="Comedy"/>
    <s v="Crime"/>
    <m/>
    <m/>
    <e v="#DIV/0!"/>
    <n v="4613815"/>
    <n v="-14386185"/>
    <n v="19000000"/>
  </r>
  <r>
    <s v="Gavin Wiesen"/>
    <n v="83"/>
    <n v="1429260"/>
    <s v="Drama|Romance"/>
    <x v="4717"/>
    <s v="http://www.imdb.com/title/tt1645080/?ref_=fn_tt_tt_1"/>
    <s v="English"/>
    <s v="USA"/>
    <m/>
    <n v="2011"/>
    <n v="6.6"/>
    <s v="Drama"/>
    <s v="Romance"/>
    <m/>
    <m/>
    <e v="#DIV/0!"/>
    <n v="1429260"/>
    <n v="-17570740"/>
    <n v="19000000"/>
  </r>
  <r>
    <s v="Leos Carax"/>
    <n v="115"/>
    <m/>
    <s v="Drama|Fantasy"/>
    <x v="4718"/>
    <s v="http://www.imdb.com/title/tt2076220/?ref_=fn_tt_tt_1"/>
    <s v="French"/>
    <s v="France"/>
    <m/>
    <n v="2012"/>
    <n v="7.1"/>
    <s v="Drama"/>
    <s v="Fantasy"/>
    <m/>
    <m/>
    <e v="#DIV/0!"/>
    <n v="25035665"/>
    <n v="6035665"/>
    <n v="19000000"/>
  </r>
  <r>
    <s v="Steve Marmel"/>
    <n v="23"/>
    <m/>
    <s v="Comedy|Family|Romance"/>
    <x v="4719"/>
    <s v="http://www.imdb.com/title/tt1252374/?ref_=fn_tt_tt_1"/>
    <s v="English"/>
    <s v="USA"/>
    <m/>
    <m/>
    <n v="6.1"/>
    <s v="Comedy"/>
    <s v="Family"/>
    <s v="Romance"/>
    <m/>
    <e v="#DIV/0!"/>
    <n v="25035665"/>
    <n v="6035665"/>
    <n v="19000000"/>
  </r>
  <r>
    <s v="Vincenzo Natali"/>
    <n v="90"/>
    <m/>
    <s v="Comedy|Fantasy"/>
    <x v="4720"/>
    <s v="http://www.imdb.com/title/tt0298482/?ref_=fn_tt_tt_1"/>
    <s v="English"/>
    <s v="Canada"/>
    <m/>
    <n v="2003"/>
    <n v="6.3"/>
    <s v="Comedy"/>
    <s v="Fantasy"/>
    <m/>
    <m/>
    <e v="#DIV/0!"/>
    <n v="25035665"/>
    <n v="6035665"/>
    <n v="19000000"/>
  </r>
  <r>
    <s v="Sean Byrne"/>
    <n v="84"/>
    <m/>
    <s v="Horror|Thriller"/>
    <x v="4721"/>
    <s v="http://www.imdb.com/title/tt1316536/?ref_=fn_tt_tt_1"/>
    <s v="English"/>
    <s v="Australia"/>
    <m/>
    <n v="2009"/>
    <n v="6.7"/>
    <s v="Horror"/>
    <s v="Thriller"/>
    <m/>
    <m/>
    <e v="#DIV/0!"/>
    <n v="25035665"/>
    <n v="6035665"/>
    <n v="19000000"/>
  </r>
  <r>
    <s v="Alan Jacobs"/>
    <n v="92"/>
    <m/>
    <s v="Drama"/>
    <x v="4722"/>
    <s v="http://www.imdb.com/title/tt1056477/?ref_=fn_tt_tt_1"/>
    <s v="English"/>
    <s v="USA"/>
    <m/>
    <n v="2009"/>
    <n v="7.3"/>
    <s v="Drama"/>
    <m/>
    <m/>
    <m/>
    <e v="#DIV/0!"/>
    <n v="25035665"/>
    <n v="6035665"/>
    <n v="19000000"/>
  </r>
  <r>
    <s v="Christopher Morris"/>
    <n v="97"/>
    <n v="304137"/>
    <s v="Comedy|Crime|Drama"/>
    <x v="4723"/>
    <s v="http://www.imdb.com/title/tt1341167/?ref_=fn_tt_tt_1"/>
    <s v="English"/>
    <s v="UK"/>
    <m/>
    <n v="2010"/>
    <n v="7.3"/>
    <s v="Comedy"/>
    <s v="Crime"/>
    <s v="Drama"/>
    <m/>
    <e v="#DIV/0!"/>
    <n v="304137"/>
    <n v="-18695863"/>
    <n v="19000000"/>
  </r>
  <r>
    <s v="Larry Gelbart"/>
    <n v="25"/>
    <m/>
    <s v="Comedy|Drama|War"/>
    <x v="4724"/>
    <s v="http://www.imdb.com/title/tt0068098/?ref_=fn_tt_tt_1"/>
    <s v="English"/>
    <s v="USA"/>
    <m/>
    <m/>
    <n v="8.4"/>
    <s v="Comedy"/>
    <s v="Drama"/>
    <s v="War"/>
    <m/>
    <e v="#DIV/0!"/>
    <n v="25035665"/>
    <n v="6035665"/>
    <n v="19000000"/>
  </r>
  <r>
    <s v="Lee Daniels"/>
    <n v="42"/>
    <m/>
    <s v="Drama|Music"/>
    <x v="4725"/>
    <s v="http://www.imdb.com/title/tt3228904/?ref_=fn_tt_tt_1"/>
    <s v="English"/>
    <s v="USA"/>
    <m/>
    <m/>
    <n v="7.8"/>
    <s v="Drama"/>
    <s v="Music"/>
    <m/>
    <m/>
    <e v="#DIV/0!"/>
    <n v="25035665"/>
    <n v="6035665"/>
    <n v="19000000"/>
  </r>
  <r>
    <s v="Gideon Raff"/>
    <n v="94"/>
    <m/>
    <s v="Horror|Thriller"/>
    <x v="4726"/>
    <s v="http://www.imdb.com/title/tt1015474/?ref_=fn_tt_tt_1"/>
    <s v="English"/>
    <s v="USA"/>
    <m/>
    <n v="2008"/>
    <n v="4.8"/>
    <s v="Horror"/>
    <s v="Thriller"/>
    <m/>
    <m/>
    <e v="#DIV/0!"/>
    <n v="25035665"/>
    <n v="6035665"/>
    <n v="19000000"/>
  </r>
  <r>
    <s v="Nick Murphy"/>
    <n v="45"/>
    <m/>
    <s v="Drama|Thriller"/>
    <x v="4727"/>
    <s v="http://www.imdb.com/title/tt5116280/?ref_=fn_tt_tt_1"/>
    <s v="English"/>
    <s v="UK"/>
    <m/>
    <m/>
    <n v="7.3"/>
    <s v="Drama"/>
    <s v="Thriller"/>
    <m/>
    <m/>
    <e v="#DIV/0!"/>
    <n v="25035665"/>
    <n v="6035665"/>
    <n v="19000000"/>
  </r>
  <r>
    <s v="Eldar Rapaport"/>
    <n v="99"/>
    <m/>
    <s v="Drama|Romance"/>
    <x v="4728"/>
    <s v="http://www.imdb.com/title/tt1753460/?ref_=fn_tt_tt_1"/>
    <s v="English"/>
    <s v="USA"/>
    <m/>
    <n v="2011"/>
    <n v="6.1"/>
    <s v="Drama"/>
    <s v="Romance"/>
    <m/>
    <m/>
    <e v="#DIV/0!"/>
    <n v="25035665"/>
    <n v="6035665"/>
    <n v="19000000"/>
  </r>
  <r>
    <s v="Karen Moncrieff"/>
    <n v="93"/>
    <n v="17311"/>
    <s v="Crime|Drama|Mystery"/>
    <x v="4729"/>
    <s v="http://www.imdb.com/title/tt0783238/?ref_=fn_tt_tt_1"/>
    <s v="English"/>
    <s v="USA"/>
    <m/>
    <n v="2006"/>
    <n v="6.7"/>
    <s v="Crime"/>
    <s v="Drama"/>
    <s v="Mystery"/>
    <m/>
    <e v="#DIV/0!"/>
    <n v="17311"/>
    <n v="-18982689"/>
    <n v="19000000"/>
  </r>
  <r>
    <s v="Laurent Cantet"/>
    <n v="128"/>
    <n v="3766595"/>
    <s v="Drama"/>
    <x v="4730"/>
    <s v="http://www.imdb.com/title/tt1068646/?ref_=fn_tt_tt_1"/>
    <s v="French"/>
    <s v="France"/>
    <m/>
    <n v="2008"/>
    <n v="7.5"/>
    <s v="Drama"/>
    <m/>
    <m/>
    <m/>
    <e v="#DIV/0!"/>
    <n v="3766595"/>
    <n v="-15233405"/>
    <n v="19000000"/>
  </r>
  <r>
    <s v="Max Mayer"/>
    <n v="99"/>
    <n v="2277396"/>
    <s v="Drama|Romance"/>
    <x v="4731"/>
    <s v="http://www.imdb.com/title/tt1185836/?ref_=fn_tt_tt_1"/>
    <s v="English"/>
    <s v="USA"/>
    <m/>
    <n v="2009"/>
    <n v="7.2"/>
    <s v="Drama"/>
    <s v="Romance"/>
    <m/>
    <m/>
    <e v="#DIV/0!"/>
    <n v="2277396"/>
    <n v="-16722604"/>
    <n v="19000000"/>
  </r>
  <r>
    <s v="Yimou Zhang"/>
    <n v="109"/>
    <n v="377420"/>
    <s v="Drama"/>
    <x v="4732"/>
    <s v="http://www.imdb.com/title/tt3125472/?ref_=fn_tt_tt_1"/>
    <s v="Mandarin"/>
    <s v="China"/>
    <m/>
    <n v="2014"/>
    <n v="7.3"/>
    <s v="Drama"/>
    <m/>
    <m/>
    <m/>
    <e v="#DIV/0!"/>
    <n v="377420"/>
    <n v="-18622580"/>
    <n v="19000000"/>
  </r>
  <r>
    <s v="John Maclean"/>
    <n v="84"/>
    <n v="229094"/>
    <s v="Western"/>
    <x v="4733"/>
    <s v="http://www.imdb.com/title/tt3205376/?ref_=fn_tt_tt_1"/>
    <s v="English"/>
    <s v="UK"/>
    <m/>
    <n v="2015"/>
    <n v="6.9"/>
    <s v="Western"/>
    <m/>
    <m/>
    <m/>
    <e v="#DIV/0!"/>
    <n v="229094"/>
    <n v="-18770906"/>
    <n v="19000000"/>
  </r>
  <r>
    <s v="David Raynr"/>
    <n v="94"/>
    <n v="9016377"/>
    <s v="Comedy"/>
    <x v="4734"/>
    <s v="http://www.imdb.com/title/tt0160298/?ref_=fn_tt_tt_1"/>
    <s v="English"/>
    <s v="USA"/>
    <m/>
    <n v="1999"/>
    <n v="5.2"/>
    <s v="Comedy"/>
    <m/>
    <m/>
    <m/>
    <e v="#DIV/0!"/>
    <n v="9016377"/>
    <n v="-9983623"/>
    <n v="19000000"/>
  </r>
  <r>
    <s v="Seth Green"/>
    <n v="11"/>
    <m/>
    <s v="Animation|Comedy"/>
    <x v="4735"/>
    <s v="http://www.imdb.com/title/tt0437745/?ref_=fn_tt_tt_1"/>
    <s v="English"/>
    <s v="USA"/>
    <m/>
    <m/>
    <n v="7.8"/>
    <s v="Animation"/>
    <s v="Comedy"/>
    <m/>
    <m/>
    <e v="#DIV/0!"/>
    <n v="25035665"/>
    <n v="6035665"/>
    <n v="19000000"/>
  </r>
  <r>
    <s v="Michael Schultz"/>
    <n v="94"/>
    <n v="6879730"/>
    <s v="Drama"/>
    <x v="4736"/>
    <s v="http://www.imdb.com/title/tt0399901/?ref_=fn_tt_tt_1"/>
    <s v="English"/>
    <s v="USA"/>
    <m/>
    <n v="2004"/>
    <n v="6.9"/>
    <s v="Drama"/>
    <m/>
    <m/>
    <m/>
    <e v="#DIV/0!"/>
    <n v="6879730"/>
    <n v="-12120270"/>
    <n v="19000000"/>
  </r>
  <r>
    <s v="Deepa Mehta"/>
    <n v="117"/>
    <n v="3222857"/>
    <s v="Drama|Romance"/>
    <x v="4737"/>
    <s v="http://www.imdb.com/title/tt0240200/?ref_=fn_tt_tt_1"/>
    <s v="Hindi"/>
    <s v="Canada"/>
    <m/>
    <n v="2005"/>
    <n v="7.8"/>
    <s v="Drama"/>
    <s v="Romance"/>
    <m/>
    <m/>
    <e v="#DIV/0!"/>
    <n v="3222857"/>
    <n v="-15777143"/>
    <n v="19000000"/>
  </r>
  <r>
    <s v="Nicole Holofcener"/>
    <n v="90"/>
    <n v="4033268"/>
    <s v="Comedy|Drama"/>
    <x v="4738"/>
    <s v="http://www.imdb.com/title/tt0878835/?ref_=fn_tt_tt_1"/>
    <s v="English"/>
    <s v="USA"/>
    <m/>
    <n v="2010"/>
    <n v="6.6"/>
    <s v="Comedy"/>
    <s v="Drama"/>
    <m/>
    <m/>
    <e v="#DIV/0!"/>
    <n v="4033268"/>
    <n v="-14966732"/>
    <n v="19000000"/>
  </r>
  <r>
    <s v="Noah Baumbach"/>
    <n v="86"/>
    <n v="4063238"/>
    <s v="Comedy|Drama|Romance"/>
    <x v="4739"/>
    <s v="http://www.imdb.com/title/tt2347569/?ref_=fn_tt_tt_1"/>
    <s v="English"/>
    <s v="USA"/>
    <m/>
    <n v="2012"/>
    <n v="7.4"/>
    <s v="Comedy"/>
    <s v="Drama"/>
    <s v="Romance"/>
    <m/>
    <e v="#DIV/0!"/>
    <n v="4063238"/>
    <n v="-14936762"/>
    <n v="19000000"/>
  </r>
  <r>
    <s v="Andrea Arnold"/>
    <n v="123"/>
    <n v="373060"/>
    <s v="Drama"/>
    <x v="4740"/>
    <s v="http://www.imdb.com/title/tt1232776/?ref_=fn_tt_tt_1"/>
    <s v="English"/>
    <s v="UK"/>
    <m/>
    <n v="2009"/>
    <n v="7.3"/>
    <s v="Drama"/>
    <m/>
    <m/>
    <m/>
    <e v="#DIV/0!"/>
    <n v="373060"/>
    <n v="-18626940"/>
    <n v="19000000"/>
  </r>
  <r>
    <s v="Whit Stillman"/>
    <n v="99"/>
    <n v="1007535"/>
    <s v="Comedy|Drama|Romance"/>
    <x v="4741"/>
    <s v="http://www.imdb.com/title/tt1667307/?ref_=fn_tt_tt_1"/>
    <s v="English"/>
    <s v="USA"/>
    <m/>
    <n v="2011"/>
    <n v="5.7"/>
    <s v="Comedy"/>
    <s v="Drama"/>
    <s v="Romance"/>
    <m/>
    <e v="#DIV/0!"/>
    <n v="1007535"/>
    <n v="-17992465"/>
    <n v="19000000"/>
  </r>
  <r>
    <s v="Stuart Gillard"/>
    <n v="173"/>
    <m/>
    <s v="Horror|Sci-Fi|Thriller"/>
    <x v="4742"/>
    <s v="http://www.imdb.com/title/tt0156205/?ref_=fn_tt_tt_1"/>
    <s v="English"/>
    <s v="USA"/>
    <m/>
    <m/>
    <n v="5"/>
    <s v="Horror"/>
    <s v="Sci-Fi"/>
    <s v="Thriller"/>
    <m/>
    <e v="#DIV/0!"/>
    <n v="25035665"/>
    <n v="6035665"/>
    <n v="19000000"/>
  </r>
  <r>
    <s v="Robert King"/>
    <n v="44"/>
    <m/>
    <s v="Comedy|Drama|Horror|Sci-Fi|Thriller"/>
    <x v="4743"/>
    <s v="http://www.imdb.com/title/tt4877736/?ref_=fn_tt_tt_1"/>
    <s v="English"/>
    <s v="USA"/>
    <m/>
    <m/>
    <n v="7.9"/>
    <s v="Comedy"/>
    <s v="Drama"/>
    <s v="Horror"/>
    <s v="Sci-Fi"/>
    <e v="#DIV/0!"/>
    <n v="25035665"/>
    <n v="6035665"/>
    <n v="19000000"/>
  </r>
  <r>
    <s v="Bobby Roth"/>
    <n v="120"/>
    <m/>
    <s v="Drama|Family|Music"/>
    <x v="4744"/>
    <s v="http://www.imdb.com/title/tt0403118/?ref_=fn_tt_tt_1"/>
    <s v="English"/>
    <s v="USA"/>
    <m/>
    <n v="2004"/>
    <n v="5"/>
    <s v="Drama"/>
    <s v="Family"/>
    <s v="Music"/>
    <m/>
    <e v="#DIV/0!"/>
    <n v="25035665"/>
    <n v="6035665"/>
    <n v="19000000"/>
  </r>
  <r>
    <s v="Russell T Davies"/>
    <n v="60"/>
    <m/>
    <s v="Drama"/>
    <x v="4745"/>
    <s v="http://www.imdb.com/title/tt0118327/?ref_=fn_tt_tt_1"/>
    <s v="English"/>
    <s v="UK"/>
    <m/>
    <m/>
    <n v="7.6"/>
    <s v="Drama"/>
    <m/>
    <m/>
    <m/>
    <e v="#DIV/0!"/>
    <n v="25035665"/>
    <n v="6035665"/>
    <n v="19000000"/>
  </r>
  <r>
    <s v="Conor McPherson"/>
    <n v="86"/>
    <n v="128937"/>
    <s v="Drama|Horror|Romance"/>
    <x v="4746"/>
    <s v="http://www.imdb.com/title/tt1346961/?ref_=fn_tt_tt_1"/>
    <s v="English"/>
    <s v="Ireland"/>
    <m/>
    <n v="2009"/>
    <n v="6.2"/>
    <s v="Drama"/>
    <s v="Horror"/>
    <s v="Romance"/>
    <m/>
    <e v="#DIV/0!"/>
    <n v="128937"/>
    <n v="-18871063"/>
    <n v="19000000"/>
  </r>
  <r>
    <s v="David Wain"/>
    <n v="83"/>
    <m/>
    <s v="Comedy"/>
    <x v="4747"/>
    <s v="http://www.imdb.com/title/tt2398249/?ref_=fn_tt_tt_1"/>
    <s v="English"/>
    <s v="USA"/>
    <m/>
    <n v="2014"/>
    <n v="5.5"/>
    <s v="Comedy"/>
    <m/>
    <m/>
    <m/>
    <e v="#DIV/0!"/>
    <n v="25035665"/>
    <n v="6035665"/>
    <n v="19000000"/>
  </r>
  <r>
    <s v="Chris D'Arienzo"/>
    <n v="95"/>
    <m/>
    <s v="Comedy|Drama|Romance"/>
    <x v="4748"/>
    <s v="http://www.imdb.com/title/tt0482461/?ref_=fn_tt_tt_1"/>
    <s v="English"/>
    <s v="USA"/>
    <m/>
    <n v="2010"/>
    <n v="5.9"/>
    <s v="Comedy"/>
    <s v="Drama"/>
    <s v="Romance"/>
    <m/>
    <e v="#DIV/0!"/>
    <n v="25035665"/>
    <n v="6035665"/>
    <n v="19000000"/>
  </r>
  <r>
    <s v="Leon Ford"/>
    <n v="90"/>
    <m/>
    <s v="Comedy|Drama|Romance|Sci-Fi"/>
    <x v="4749"/>
    <s v="http://www.imdb.com/title/tt1509803/?ref_=fn_tt_tt_1"/>
    <s v="English"/>
    <s v="Australia"/>
    <m/>
    <n v="2010"/>
    <n v="6.1"/>
    <s v="Comedy"/>
    <s v="Drama"/>
    <s v="Romance"/>
    <s v="Sci-Fi"/>
    <e v="#DIV/0!"/>
    <n v="25035665"/>
    <n v="6035665"/>
    <n v="19000000"/>
  </r>
  <r>
    <s v="ThorbjÃ¸rn Christoffersen"/>
    <n v="90"/>
    <m/>
    <s v="Action|Adventure|Animation|Comedy|Sci-Fi"/>
    <x v="4750"/>
    <s v="http://www.imdb.com/title/tt1095423/?ref_=fn_tt_tt_1"/>
    <s v="Danish"/>
    <s v="Denmark"/>
    <m/>
    <n v="2008"/>
    <n v="5.7"/>
    <s v="Action"/>
    <s v="Adventure"/>
    <s v="Animation"/>
    <s v="Comedy"/>
    <e v="#DIV/0!"/>
    <n v="25035665"/>
    <n v="6035665"/>
    <n v="19000000"/>
  </r>
  <r>
    <s v="Pawel Pawlikowski"/>
    <n v="82"/>
    <n v="3826455"/>
    <s v="Drama"/>
    <x v="4751"/>
    <s v="http://www.imdb.com/title/tt2718492/?ref_=fn_tt_tt_1"/>
    <s v="Polish"/>
    <s v="Poland"/>
    <m/>
    <n v="2013"/>
    <n v="7.4"/>
    <s v="Drama"/>
    <m/>
    <m/>
    <m/>
    <e v="#DIV/0!"/>
    <n v="3826455"/>
    <n v="-15173545"/>
    <n v="19000000"/>
  </r>
  <r>
    <s v="Stacy Peralta"/>
    <n v="105"/>
    <n v="2276368"/>
    <s v="Documentary|History|Sport"/>
    <x v="4752"/>
    <s v="http://www.imdb.com/title/tt0389326/?ref_=fn_tt_tt_1"/>
    <s v="English"/>
    <s v="USA"/>
    <m/>
    <n v="2004"/>
    <n v="7.9"/>
    <s v="Documentary"/>
    <s v="History"/>
    <s v="Sport"/>
    <m/>
    <e v="#DIV/0!"/>
    <n v="2276368"/>
    <n v="-16723632"/>
    <n v="19000000"/>
  </r>
  <r>
    <s v="Alice Wu"/>
    <n v="96"/>
    <n v="1186323"/>
    <s v="Comedy|Drama|Romance"/>
    <x v="4753"/>
    <s v="http://www.imdb.com/title/tt0384504/?ref_=fn_tt_tt_1"/>
    <s v="English"/>
    <s v="USA"/>
    <m/>
    <n v="2004"/>
    <n v="7.6"/>
    <s v="Comedy"/>
    <s v="Drama"/>
    <s v="Romance"/>
    <m/>
    <e v="#DIV/0!"/>
    <n v="1186323"/>
    <n v="-17813677"/>
    <n v="19000000"/>
  </r>
  <r>
    <s v="Sarah Gavron"/>
    <n v="101"/>
    <n v="1094998"/>
    <s v="Drama"/>
    <x v="4754"/>
    <s v="http://www.imdb.com/title/tt0940585/?ref_=fn_tt_tt_1"/>
    <s v="English"/>
    <s v="UK"/>
    <m/>
    <n v="2007"/>
    <n v="6.7"/>
    <s v="Drama"/>
    <m/>
    <m/>
    <m/>
    <e v="#DIV/0!"/>
    <n v="1094998"/>
    <n v="-17905002"/>
    <n v="19000000"/>
  </r>
  <r>
    <s v="Mike Judge"/>
    <n v="84"/>
    <n v="438653"/>
    <s v="Adventure|Comedy|Sci-Fi"/>
    <x v="4755"/>
    <s v="http://www.imdb.com/title/tt0387808/?ref_=fn_tt_tt_1"/>
    <s v="English"/>
    <s v="USA"/>
    <m/>
    <n v="2006"/>
    <n v="6.6"/>
    <s v="Adventure"/>
    <s v="Comedy"/>
    <s v="Sci-Fi"/>
    <m/>
    <e v="#DIV/0!"/>
    <n v="438653"/>
    <n v="-18561347"/>
    <n v="19000000"/>
  </r>
  <r>
    <s v="Tim McCanlies"/>
    <n v="97"/>
    <n v="565592"/>
    <s v="Comedy|Drama|Family"/>
    <x v="4756"/>
    <s v="http://www.imdb.com/title/tt0118925/?ref_=fn_tt_tt_1"/>
    <s v="English"/>
    <s v="USA"/>
    <m/>
    <n v="1998"/>
    <n v="6.8"/>
    <s v="Comedy"/>
    <s v="Drama"/>
    <s v="Family"/>
    <m/>
    <e v="#DIV/0!"/>
    <n v="565592"/>
    <n v="-18434408"/>
    <n v="19000000"/>
  </r>
  <r>
    <s v="Mario Van Peebles"/>
    <n v="95"/>
    <n v="27012"/>
    <s v="Drama"/>
    <x v="4757"/>
    <s v="http://www.imdb.com/title/tt1470020/?ref_=fn_tt_tt_1"/>
    <s v="English"/>
    <s v="USA"/>
    <m/>
    <n v="2010"/>
    <n v="5.9"/>
    <s v="Drama"/>
    <m/>
    <m/>
    <m/>
    <e v="#DIV/0!"/>
    <n v="27012"/>
    <n v="-18972988"/>
    <n v="19000000"/>
  </r>
  <r>
    <s v="Jason Stone"/>
    <n v="108"/>
    <m/>
    <s v="Thriller"/>
    <x v="4758"/>
    <s v="http://www.imdb.com/title/tt1666335/?ref_=fn_tt_tt_1"/>
    <s v="English"/>
    <s v="USA"/>
    <m/>
    <n v="2014"/>
    <n v="5.8"/>
    <s v="Thriller"/>
    <m/>
    <m/>
    <m/>
    <e v="#DIV/0!"/>
    <n v="25035665"/>
    <n v="6035665"/>
    <n v="19000000"/>
  </r>
  <r>
    <s v="Shyam Madiraju"/>
    <n v="90"/>
    <m/>
    <s v="Drama|Thriller"/>
    <x v="4759"/>
    <s v="http://www.imdb.com/title/tt3032282/?ref_=fn_tt_tt_1"/>
    <s v="English"/>
    <s v="Spain"/>
    <m/>
    <n v="2015"/>
    <n v="4.8"/>
    <s v="Drama"/>
    <s v="Thriller"/>
    <m/>
    <m/>
    <e v="#DIV/0!"/>
    <n v="25035665"/>
    <n v="6035665"/>
    <n v="19000000"/>
  </r>
  <r>
    <s v="Larry Clark"/>
    <n v="115"/>
    <n v="510092"/>
    <s v="Biography|Crime|Drama"/>
    <x v="4760"/>
    <s v="http://www.imdb.com/title/tt0242193/?ref_=fn_tt_tt_1"/>
    <s v="English"/>
    <s v="USA"/>
    <m/>
    <n v="2001"/>
    <n v="7"/>
    <s v="Biography"/>
    <s v="Crime"/>
    <s v="Drama"/>
    <m/>
    <e v="#DIV/0!"/>
    <n v="510092"/>
    <n v="-18489908"/>
    <n v="19000000"/>
  </r>
  <r>
    <s v="Neil Mcenery-West"/>
    <n v="77"/>
    <m/>
    <s v="Horror|Sci-Fi|Thriller"/>
    <x v="4761"/>
    <s v="http://www.imdb.com/title/tt3561236/?ref_=fn_tt_tt_1"/>
    <s v="English"/>
    <s v="UK"/>
    <m/>
    <n v="2015"/>
    <n v="4.8"/>
    <s v="Horror"/>
    <s v="Sci-Fi"/>
    <s v="Thriller"/>
    <m/>
    <e v="#DIV/0!"/>
    <n v="25035665"/>
    <n v="6035665"/>
    <n v="19000000"/>
  </r>
  <r>
    <s v="James Lee Barrett"/>
    <n v="60"/>
    <m/>
    <s v="Crime|Drama|Mystery"/>
    <x v="4762"/>
    <s v="http://www.imdb.com/title/tt0094484/?ref_=fn_tt_tt_1"/>
    <s v="English"/>
    <s v="USA"/>
    <m/>
    <m/>
    <n v="7.4"/>
    <s v="Crime"/>
    <s v="Drama"/>
    <s v="Mystery"/>
    <m/>
    <e v="#DIV/0!"/>
    <n v="25035665"/>
    <n v="6035665"/>
    <n v="19000000"/>
  </r>
  <r>
    <s v="Shari Springer Berman"/>
    <n v="101"/>
    <n v="6003587"/>
    <s v="Biography|Comedy|Drama"/>
    <x v="4763"/>
    <s v="http://www.imdb.com/title/tt0305206/?ref_=fn_tt_tt_1"/>
    <s v="English"/>
    <s v="USA"/>
    <m/>
    <n v="2003"/>
    <n v="7.5"/>
    <s v="Biography"/>
    <s v="Comedy"/>
    <s v="Drama"/>
    <m/>
    <e v="#DIV/0!"/>
    <n v="6003587"/>
    <n v="-12996413"/>
    <n v="19000000"/>
  </r>
  <r>
    <s v="Kevin Macdonald"/>
    <n v="106"/>
    <n v="4581222"/>
    <s v="Adventure|Documentary|Drama|Sport"/>
    <x v="4764"/>
    <s v="http://www.imdb.com/title/tt0379557/?ref_=fn_tt_tt_1"/>
    <s v="English"/>
    <s v="UK"/>
    <m/>
    <n v="2003"/>
    <n v="8.1"/>
    <s v="Adventure"/>
    <s v="Documentary"/>
    <s v="Drama"/>
    <s v="Sport"/>
    <e v="#DIV/0!"/>
    <n v="4581222"/>
    <n v="-14418778"/>
    <n v="19000000"/>
  </r>
  <r>
    <s v="Charles Ferguson"/>
    <n v="105"/>
    <n v="4311834"/>
    <s v="Crime|Documentary"/>
    <x v="4765"/>
    <s v="http://www.imdb.com/title/tt1645089/?ref_=fn_tt_tt_1"/>
    <s v="English"/>
    <s v="USA"/>
    <m/>
    <n v="2010"/>
    <n v="8.3000000000000007"/>
    <s v="Crime"/>
    <s v="Documentary"/>
    <m/>
    <m/>
    <e v="#DIV/0!"/>
    <n v="4311834"/>
    <n v="-14688166"/>
    <n v="19000000"/>
  </r>
  <r>
    <s v="Jim Jarmusch"/>
    <n v="116"/>
    <n v="3300230"/>
    <s v="Action|Crime|Drama|Thriller"/>
    <x v="4766"/>
    <s v="http://www.imdb.com/title/tt0165798/?ref_=fn_tt_tt_1"/>
    <s v="English"/>
    <s v="France"/>
    <m/>
    <n v="1999"/>
    <n v="7.5"/>
    <s v="Action"/>
    <s v="Crime"/>
    <s v="Drama"/>
    <s v="Thriller"/>
    <e v="#DIV/0!"/>
    <n v="3300230"/>
    <n v="-15699770"/>
    <n v="19000000"/>
  </r>
  <r>
    <s v="Stephen Colbert"/>
    <n v="22"/>
    <m/>
    <s v="Comedy"/>
    <x v="4767"/>
    <s v="http://www.imdb.com/title/tt0194624/?ref_=fn_tt_tt_1"/>
    <s v="English"/>
    <s v="USA"/>
    <m/>
    <m/>
    <n v="8.1"/>
    <s v="Comedy"/>
    <m/>
    <m/>
    <m/>
    <e v="#DIV/0!"/>
    <n v="25035665"/>
    <n v="6035665"/>
    <n v="19000000"/>
  </r>
  <r>
    <s v="Clyde Phillips"/>
    <n v="60"/>
    <m/>
    <s v="Comedy|Drama|Romance"/>
    <x v="4768"/>
    <s v="http://www.imdb.com/title/tt0212662/?ref_=fn_tt_tt_1"/>
    <s v="English"/>
    <s v="USA"/>
    <m/>
    <m/>
    <n v="7.3"/>
    <s v="Comedy"/>
    <s v="Drama"/>
    <s v="Romance"/>
    <m/>
    <e v="#DIV/0!"/>
    <n v="25035665"/>
    <n v="6035665"/>
    <n v="19000000"/>
  </r>
  <r>
    <s v="Kelly Reichardt"/>
    <n v="104"/>
    <n v="977600"/>
    <s v="Drama|Western"/>
    <x v="4769"/>
    <s v="http://www.imdb.com/title/tt1518812/?ref_=fn_tt_tt_1"/>
    <s v="English"/>
    <s v="USA"/>
    <m/>
    <n v="2010"/>
    <n v="6.5"/>
    <s v="Drama"/>
    <s v="Western"/>
    <m/>
    <m/>
    <e v="#DIV/0!"/>
    <n v="977600"/>
    <n v="-18022400"/>
    <n v="19000000"/>
  </r>
  <r>
    <s v="Bob Giraldi"/>
    <n v="99"/>
    <n v="110000"/>
    <s v="Crime|Drama|Romance"/>
    <x v="4770"/>
    <s v="http://www.imdb.com/title/tt0229340/?ref_=fn_tt_tt_1"/>
    <s v="English"/>
    <s v="USA"/>
    <m/>
    <n v="2000"/>
    <n v="7.3"/>
    <s v="Crime"/>
    <s v="Drama"/>
    <s v="Romance"/>
    <m/>
    <e v="#DIV/0!"/>
    <n v="110000"/>
    <n v="-18890000"/>
    <n v="19000000"/>
  </r>
  <r>
    <s v="Jill Sprecher"/>
    <n v="96"/>
    <n v="444354"/>
    <s v="Comedy|Drama"/>
    <x v="4771"/>
    <s v="http://www.imdb.com/title/tt0118866/?ref_=fn_tt_tt_1"/>
    <s v="English"/>
    <s v="UK"/>
    <m/>
    <n v="1997"/>
    <n v="6.4"/>
    <s v="Comedy"/>
    <s v="Drama"/>
    <m/>
    <m/>
    <e v="#DIV/0!"/>
    <n v="444354"/>
    <n v="-18555646"/>
    <n v="19000000"/>
  </r>
  <r>
    <s v="Mitchell Lichtenstein"/>
    <n v="94"/>
    <n v="347578"/>
    <s v="Comedy|Fantasy|Horror|Thriller"/>
    <x v="4772"/>
    <s v="http://www.imdb.com/title/tt0780622/?ref_=fn_tt_tt_1"/>
    <s v="English"/>
    <s v="USA"/>
    <m/>
    <n v="2007"/>
    <n v="5.4"/>
    <s v="Comedy"/>
    <s v="Fantasy"/>
    <s v="Horror"/>
    <s v="Thriller"/>
    <e v="#DIV/0!"/>
    <n v="347578"/>
    <n v="-18652422"/>
    <n v="19000000"/>
  </r>
  <r>
    <s v="Kundan Shah"/>
    <n v="153"/>
    <m/>
    <s v="Action|Comedy|Romance|Thriller"/>
    <x v="4773"/>
    <s v="http://www.imdb.com/title/tt0249588/?ref_=fn_tt_tt_1"/>
    <s v="Hindi"/>
    <s v="India"/>
    <m/>
    <n v="2000"/>
    <n v="2.8"/>
    <s v="Action"/>
    <s v="Comedy"/>
    <s v="Romance"/>
    <s v="Thriller"/>
    <e v="#DIV/0!"/>
    <n v="25035665"/>
    <n v="6035665"/>
    <n v="19000000"/>
  </r>
  <r>
    <s v="Michael Dowse"/>
    <n v="90"/>
    <n v="120620"/>
    <s v="Biography|Comedy|Drama|Music"/>
    <x v="4774"/>
    <s v="http://www.imdb.com/title/tt0388139/?ref_=fn_tt_tt_1"/>
    <s v="English"/>
    <s v="UK"/>
    <m/>
    <n v="2004"/>
    <n v="7.4"/>
    <s v="Biography"/>
    <s v="Comedy"/>
    <s v="Drama"/>
    <s v="Music"/>
    <e v="#DIV/0!"/>
    <n v="120620"/>
    <n v="-18879380"/>
    <n v="19000000"/>
  </r>
  <r>
    <s v="Shane Meadows"/>
    <n v="96"/>
    <m/>
    <s v="Comedy|Drama|Romance|Sport"/>
    <x v="4775"/>
    <s v="http://www.imdb.com/title/tt0120391/?ref_=fn_tt_tt_1"/>
    <s v="English"/>
    <s v="UK"/>
    <m/>
    <n v="1997"/>
    <n v="7.1"/>
    <s v="Comedy"/>
    <s v="Drama"/>
    <s v="Romance"/>
    <s v="Sport"/>
    <e v="#DIV/0!"/>
    <n v="25035665"/>
    <n v="6035665"/>
    <n v="19000000"/>
  </r>
  <r>
    <s v="Andrew Cosby"/>
    <n v="60"/>
    <m/>
    <s v="Comedy|Drama|Sci-Fi"/>
    <x v="4776"/>
    <s v="http://www.imdb.com/title/tt0796264/?ref_=fn_tt_tt_1"/>
    <s v="English"/>
    <s v="USA"/>
    <m/>
    <m/>
    <n v="7.9"/>
    <s v="Comedy"/>
    <s v="Drama"/>
    <s v="Sci-Fi"/>
    <m/>
    <e v="#DIV/0!"/>
    <n v="25035665"/>
    <n v="6035665"/>
    <n v="19000000"/>
  </r>
  <r>
    <s v="Jugal Hansraj"/>
    <n v="93"/>
    <n v="55202"/>
    <s v="Animation|Comedy|Family|Romance"/>
    <x v="4777"/>
    <s v="http://www.imdb.com/title/tt1050739/?ref_=fn_tt_tt_1"/>
    <s v="Hindi"/>
    <s v="India"/>
    <m/>
    <n v="2008"/>
    <n v="5.3"/>
    <s v="Animation"/>
    <s v="Comedy"/>
    <s v="Family"/>
    <s v="Romance"/>
    <e v="#DIV/0!"/>
    <n v="55202"/>
    <n v="-18944798"/>
    <n v="19000000"/>
  </r>
  <r>
    <s v="Danny Provenzano"/>
    <n v="100"/>
    <m/>
    <s v="Crime|Drama"/>
    <x v="4778"/>
    <s v="http://www.imdb.com/title/tt0338497/?ref_=fn_tt_tt_1"/>
    <s v="English"/>
    <s v="USA"/>
    <m/>
    <n v="2003"/>
    <n v="5.4"/>
    <s v="Crime"/>
    <s v="Drama"/>
    <m/>
    <m/>
    <e v="#DIV/0!"/>
    <n v="25035665"/>
    <n v="6035665"/>
    <n v="19000000"/>
  </r>
  <r>
    <s v="Bill Muir"/>
    <n v="97"/>
    <n v="549632"/>
    <s v="Adventure|Family|Fantasy"/>
    <x v="4779"/>
    <s v="http://www.imdb.com/title/tt1390539/?ref_=fn_tt_tt_1"/>
    <s v="English"/>
    <s v="Thailand"/>
    <m/>
    <n v="2013"/>
    <n v="4.8"/>
    <s v="Adventure"/>
    <s v="Family"/>
    <s v="Fantasy"/>
    <m/>
    <e v="#DIV/0!"/>
    <n v="549632"/>
    <n v="-18450368"/>
    <n v="19000000"/>
  </r>
  <r>
    <s v="Richard LaGravenese"/>
    <n v="94"/>
    <n v="137945"/>
    <s v="Comedy|Drama|Musical|Romance"/>
    <x v="4780"/>
    <s v="http://www.imdb.com/title/tt2474024/?ref_=fn_tt_tt_1"/>
    <s v="English"/>
    <s v="USA"/>
    <m/>
    <n v="2014"/>
    <n v="5.9"/>
    <s v="Comedy"/>
    <s v="Drama"/>
    <s v="Musical"/>
    <s v="Romance"/>
    <e v="#DIV/0!"/>
    <n v="137945"/>
    <n v="-18862055"/>
    <n v="19000000"/>
  </r>
  <r>
    <s v="Aaron Hann"/>
    <n v="87"/>
    <m/>
    <s v="Drama|Horror|Mystery|Sci-Fi|Thriller"/>
    <x v="4781"/>
    <s v="http://www.imdb.com/title/tt3118452/?ref_=fn_tt_tt_1"/>
    <s v="English"/>
    <s v="USA"/>
    <m/>
    <n v="2015"/>
    <n v="6"/>
    <s v="Drama"/>
    <s v="Horror"/>
    <s v="Mystery"/>
    <s v="Sci-Fi"/>
    <e v="#DIV/0!"/>
    <n v="25035665"/>
    <n v="6035665"/>
    <n v="19000000"/>
  </r>
  <r>
    <s v="James Watkins"/>
    <n v="91"/>
    <n v="5824"/>
    <s v="Horror|Thriller"/>
    <x v="4782"/>
    <s v="http://www.imdb.com/title/tt1020530/?ref_=fn_tt_tt_1"/>
    <s v="English"/>
    <s v="UK"/>
    <m/>
    <n v="2008"/>
    <n v="6.8"/>
    <s v="Horror"/>
    <s v="Thriller"/>
    <m/>
    <m/>
    <e v="#DIV/0!"/>
    <n v="5824"/>
    <n v="-18994176"/>
    <n v="19000000"/>
  </r>
  <r>
    <s v="Catherine Hardwicke"/>
    <n v="99"/>
    <n v="2843"/>
    <s v="Thriller"/>
    <x v="4783"/>
    <s v="http://www.imdb.com/title/tt2226519/?ref_=fn_tt_tt_1"/>
    <s v="English"/>
    <s v="USA"/>
    <m/>
    <n v="2013"/>
    <n v="5.4"/>
    <s v="Thriller"/>
    <m/>
    <m/>
    <m/>
    <e v="#DIV/0!"/>
    <n v="2843"/>
    <n v="-18997157"/>
    <n v="19000000"/>
  </r>
  <r>
    <s v="Phil Claydon"/>
    <n v="88"/>
    <m/>
    <s v="Action|Comedy|Fantasy|Horror"/>
    <x v="4784"/>
    <s v="http://www.imdb.com/title/tt1020885/?ref_=fn_tt_tt_1"/>
    <s v="English"/>
    <s v="UK"/>
    <m/>
    <n v="2009"/>
    <n v="5.2"/>
    <s v="Action"/>
    <s v="Comedy"/>
    <s v="Fantasy"/>
    <s v="Horror"/>
    <e v="#DIV/0!"/>
    <n v="25035665"/>
    <n v="6035665"/>
    <n v="19000000"/>
  </r>
  <r>
    <s v="Conor McMahon"/>
    <n v="86"/>
    <m/>
    <s v="Comedy|Horror"/>
    <x v="4785"/>
    <s v="http://www.imdb.com/title/tt2126362/?ref_=fn_tt_tt_1"/>
    <s v="English"/>
    <s v="Ireland"/>
    <m/>
    <n v="2012"/>
    <n v="5.7"/>
    <s v="Comedy"/>
    <s v="Horror"/>
    <m/>
    <m/>
    <e v="#DIV/0!"/>
    <n v="25035665"/>
    <n v="6035665"/>
    <n v="19000000"/>
  </r>
  <r>
    <s v="Simon Yin"/>
    <n v="102"/>
    <n v="13220"/>
    <s v="Thriller"/>
    <x v="4786"/>
    <s v="http://www.imdb.com/title/tt1734586/?ref_=fn_tt_tt_1"/>
    <s v="English"/>
    <s v="USA"/>
    <m/>
    <n v="2012"/>
    <n v="3.9"/>
    <s v="Thriller"/>
    <m/>
    <m/>
    <m/>
    <e v="#DIV/0!"/>
    <n v="13220"/>
    <n v="-18986780"/>
    <n v="19000000"/>
  </r>
  <r>
    <s v="David Angell"/>
    <n v="30"/>
    <m/>
    <s v="Comedy|Drama"/>
    <x v="4787"/>
    <s v="http://www.imdb.com/title/tt0098948/?ref_=fn_tt_tt_1"/>
    <s v="English"/>
    <s v="USA"/>
    <m/>
    <m/>
    <n v="7.3"/>
    <s v="Comedy"/>
    <s v="Drama"/>
    <m/>
    <m/>
    <e v="#DIV/0!"/>
    <n v="25035665"/>
    <n v="6035665"/>
    <n v="19000000"/>
  </r>
  <r>
    <s v="Phil Morrison"/>
    <n v="107"/>
    <n v="4556"/>
    <s v="Comedy|Drama"/>
    <x v="4788"/>
    <s v="http://www.imdb.com/title/tt1462901/?ref_=fn_tt_tt_1"/>
    <s v="English"/>
    <s v="USA"/>
    <m/>
    <n v="2013"/>
    <n v="5.6"/>
    <s v="Comedy"/>
    <s v="Drama"/>
    <m/>
    <m/>
    <e v="#DIV/0!"/>
    <n v="4556"/>
    <n v="-18995444"/>
    <n v="19000000"/>
  </r>
  <r>
    <s v="Harald Reinl"/>
    <n v="80"/>
    <m/>
    <s v="Horror|Mystery"/>
    <x v="4789"/>
    <s v="http://www.imdb.com/title/tt0062235/?ref_=fn_tt_tt_1"/>
    <s v="German"/>
    <s v="West Germany"/>
    <m/>
    <n v="1967"/>
    <n v="6"/>
    <s v="Horror"/>
    <s v="Mystery"/>
    <m/>
    <m/>
    <e v="#DIV/0!"/>
    <n v="25035665"/>
    <n v="6035665"/>
    <n v="19000000"/>
  </r>
  <r>
    <s v="Richard Ayoade"/>
    <n v="97"/>
    <n v="466702"/>
    <s v="Comedy|Drama|Romance"/>
    <x v="4790"/>
    <s v="http://www.imdb.com/title/tt1440292/?ref_=fn_tt_tt_1"/>
    <s v="English"/>
    <s v="UK"/>
    <m/>
    <n v="2010"/>
    <n v="7.3"/>
    <s v="Comedy"/>
    <s v="Drama"/>
    <s v="Romance"/>
    <m/>
    <e v="#DIV/0!"/>
    <n v="466702"/>
    <n v="-18533298"/>
    <n v="19000000"/>
  </r>
  <r>
    <s v="Remo"/>
    <n v="160"/>
    <n v="95236"/>
    <s v="Drama|Musical"/>
    <x v="4791"/>
    <s v="http://www.imdb.com/title/tt2321163/?ref_=fn_tt_tt_1"/>
    <s v="Hindi"/>
    <s v="India"/>
    <m/>
    <n v="2013"/>
    <n v="6.4"/>
    <s v="Drama"/>
    <s v="Musical"/>
    <m/>
    <m/>
    <e v="#DIV/0!"/>
    <n v="95236"/>
    <n v="-18904764"/>
    <n v="19000000"/>
  </r>
  <r>
    <s v="John Laing"/>
    <n v="86"/>
    <m/>
    <s v="Drama"/>
    <x v="4792"/>
    <s v="http://www.imdb.com/title/tt4519006/?ref_=fn_tt_tt_1"/>
    <s v="English"/>
    <s v="New Zealand"/>
    <m/>
    <n v="2015"/>
    <n v="6.3"/>
    <s v="Drama"/>
    <m/>
    <m/>
    <m/>
    <e v="#DIV/0!"/>
    <n v="25035665"/>
    <n v="6035665"/>
    <n v="19000000"/>
  </r>
  <r>
    <s v="Sam Taylor-Johnson"/>
    <n v="98"/>
    <n v="1445366"/>
    <s v="Biography|Drama|Music"/>
    <x v="4793"/>
    <s v="http://www.imdb.com/title/tt1266029/?ref_=fn_tt_tt_1"/>
    <s v="English"/>
    <s v="UK"/>
    <m/>
    <n v="2009"/>
    <n v="7.2"/>
    <s v="Biography"/>
    <s v="Drama"/>
    <s v="Music"/>
    <m/>
    <e v="#DIV/0!"/>
    <n v="1445366"/>
    <n v="-17554634"/>
    <n v="19000000"/>
  </r>
  <r>
    <s v="Vera Farmiga"/>
    <n v="109"/>
    <n v="841206"/>
    <s v="Drama"/>
    <x v="4794"/>
    <s v="http://www.imdb.com/title/tt1562568/?ref_=fn_tt_tt_1"/>
    <s v="English"/>
    <s v="USA"/>
    <m/>
    <n v="2011"/>
    <n v="6.3"/>
    <s v="Drama"/>
    <m/>
    <m/>
    <m/>
    <e v="#DIV/0!"/>
    <n v="841206"/>
    <n v="-18158794"/>
    <n v="19000000"/>
  </r>
  <r>
    <s v="Richard Brooks"/>
    <n v="87"/>
    <m/>
    <s v="Crime|Drama|Film-Noir"/>
    <x v="4795"/>
    <s v="http://www.imdb.com/title/tt0044533/?ref_=fn_tt_tt_1"/>
    <s v="English"/>
    <s v="USA"/>
    <m/>
    <n v="1952"/>
    <n v="7.2"/>
    <s v="Crime"/>
    <s v="Drama"/>
    <s v="Film-Noir"/>
    <m/>
    <e v="#DIV/0!"/>
    <n v="25035665"/>
    <n v="6035665"/>
    <n v="19000000"/>
  </r>
  <r>
    <s v="Mitchell Altieri"/>
    <n v="87"/>
    <m/>
    <s v="Comedy|Horror|Thriller"/>
    <x v="4796"/>
    <s v="http://www.imdb.com/title/tt4058122/?ref_=fn_tt_tt_1"/>
    <s v="English"/>
    <s v="USA"/>
    <m/>
    <n v="2016"/>
    <n v="8.6999999999999993"/>
    <s v="Comedy"/>
    <s v="Horror"/>
    <s v="Thriller"/>
    <m/>
    <e v="#DIV/0!"/>
    <n v="25035665"/>
    <n v="6035665"/>
    <n v="19000000"/>
  </r>
  <r>
    <s v="Patricia Riggen"/>
    <n v="106"/>
    <n v="12589108"/>
    <s v="Adventure|Drama"/>
    <x v="4797"/>
    <s v="http://www.imdb.com/title/tt0796307/?ref_=fn_tt_tt_1"/>
    <s v="Spanish"/>
    <s v="Mexico"/>
    <m/>
    <n v="2007"/>
    <n v="7.4"/>
    <s v="Adventure"/>
    <s v="Drama"/>
    <m/>
    <m/>
    <e v="#DIV/0!"/>
    <n v="12589108"/>
    <n v="-6410892"/>
    <n v="19000000"/>
  </r>
  <r>
    <s v="Brad J. Silverman"/>
    <n v="102"/>
    <n v="2507106"/>
    <s v="Drama|Music"/>
    <x v="4798"/>
    <s v="http://www.imdb.com/title/tt2349460/?ref_=fn_tt_tt_1"/>
    <s v="English"/>
    <s v="USA"/>
    <m/>
    <n v="2013"/>
    <n v="6.1"/>
    <s v="Drama"/>
    <s v="Music"/>
    <m/>
    <m/>
    <e v="#DIV/0!"/>
    <n v="2507106"/>
    <n v="-16492894"/>
    <n v="19000000"/>
  </r>
  <r>
    <s v="David M. Matthews"/>
    <n v="116"/>
    <n v="2592808"/>
    <s v="Crime|Drama|Thriller"/>
    <x v="4799"/>
    <s v="http://www.imdb.com/title/tt1289419/?ref_=fn_tt_tt_1"/>
    <s v="English"/>
    <s v="USA"/>
    <m/>
    <n v="2010"/>
    <n v="3.5"/>
    <s v="Crime"/>
    <s v="Drama"/>
    <s v="Thriller"/>
    <m/>
    <e v="#DIV/0!"/>
    <n v="2592808"/>
    <n v="-16407192"/>
    <n v="19000000"/>
  </r>
  <r>
    <s v="LluÃ­s QuÃ­lez"/>
    <n v="92"/>
    <m/>
    <s v="Horror|Thriller"/>
    <x v="4800"/>
    <s v="http://www.imdb.com/title/tt2872724/?ref_=fn_tt_tt_1"/>
    <s v="English"/>
    <s v="USA"/>
    <m/>
    <n v="2014"/>
    <n v="4.7"/>
    <s v="Horror"/>
    <s v="Thriller"/>
    <m/>
    <m/>
    <e v="#DIV/0!"/>
    <n v="25035665"/>
    <n v="6035665"/>
    <n v="19000000"/>
  </r>
  <r>
    <s v="Travis Zariwny"/>
    <n v="99"/>
    <m/>
    <s v="Horror"/>
    <x v="4801"/>
    <s v="http://www.imdb.com/title/tt3832096/?ref_=fn_tt_tt_1"/>
    <s v="English"/>
    <s v="USA"/>
    <m/>
    <n v="2016"/>
    <n v="3.7"/>
    <s v="Horror"/>
    <m/>
    <m/>
    <m/>
    <e v="#DIV/0!"/>
    <n v="25035665"/>
    <n v="6035665"/>
    <n v="19000000"/>
  </r>
  <r>
    <s v="Dror Moreh"/>
    <n v="101"/>
    <n v="2408553"/>
    <s v="Documentary|War"/>
    <x v="4802"/>
    <s v="http://www.imdb.com/title/tt2309788/?ref_=fn_tt_tt_1"/>
    <s v="Hebrew"/>
    <s v="Israel"/>
    <m/>
    <n v="2012"/>
    <n v="7.6"/>
    <s v="Documentary"/>
    <s v="War"/>
    <m/>
    <m/>
    <e v="#DIV/0!"/>
    <n v="2408553"/>
    <n v="-16591447"/>
    <n v="19000000"/>
  </r>
  <r>
    <s v="David Gordon Green"/>
    <n v="107"/>
    <n v="402820"/>
    <s v="Drama|Romance"/>
    <x v="4803"/>
    <s v="http://www.imdb.com/title/tt0453548/?ref_=fn_tt_tt_1"/>
    <s v="English"/>
    <s v="USA"/>
    <m/>
    <n v="2007"/>
    <n v="6.9"/>
    <s v="Drama"/>
    <s v="Romance"/>
    <m/>
    <m/>
    <e v="#DIV/0!"/>
    <n v="402820"/>
    <n v="-18597180"/>
    <n v="19000000"/>
  </r>
  <r>
    <s v="Qasim Basir"/>
    <n v="94"/>
    <m/>
    <s v="Drama|Family"/>
    <x v="4804"/>
    <s v="http://www.imdb.com/title/tt1450328/?ref_=fn_tt_tt_1"/>
    <s v="English"/>
    <s v="USA"/>
    <m/>
    <n v="2010"/>
    <n v="6.7"/>
    <s v="Drama"/>
    <s v="Family"/>
    <m/>
    <m/>
    <e v="#DIV/0!"/>
    <n v="25035665"/>
    <n v="6035665"/>
    <n v="19000000"/>
  </r>
  <r>
    <s v="Mathieu Amalric"/>
    <n v="76"/>
    <n v="231186"/>
    <s v="Crime|Romance|Thriller"/>
    <x v="4805"/>
    <s v="http://www.imdb.com/title/tt3230082/?ref_=fn_tt_tt_1"/>
    <s v="French"/>
    <s v="France"/>
    <m/>
    <n v="2014"/>
    <n v="6.3"/>
    <s v="Crime"/>
    <s v="Romance"/>
    <s v="Thriller"/>
    <m/>
    <e v="#DIV/0!"/>
    <n v="231186"/>
    <n v="-18768814"/>
    <n v="19000000"/>
  </r>
  <r>
    <s v="William Hale"/>
    <n v="120"/>
    <m/>
    <s v="Action|Crime|Drama|Mystery"/>
    <x v="4806"/>
    <s v="http://www.imdb.com/title/tt0068135/?ref_=fn_tt_tt_1"/>
    <s v="English"/>
    <s v="USA"/>
    <m/>
    <m/>
    <n v="7.3"/>
    <s v="Action"/>
    <s v="Crime"/>
    <s v="Drama"/>
    <s v="Mystery"/>
    <e v="#DIV/0!"/>
    <n v="25035665"/>
    <n v="6035665"/>
    <n v="19000000"/>
  </r>
  <r>
    <s v="Lodge Kerrigan"/>
    <n v="27"/>
    <m/>
    <s v="Drama"/>
    <x v="4807"/>
    <s v="http://www.imdb.com/title/tt3846642/?ref_=fn_tt_tt_1"/>
    <s v="English"/>
    <s v="USA"/>
    <m/>
    <m/>
    <n v="7.3"/>
    <s v="Drama"/>
    <m/>
    <m/>
    <m/>
    <e v="#DIV/0!"/>
    <n v="25035665"/>
    <n v="6035665"/>
    <n v="19000000"/>
  </r>
  <r>
    <s v="Walter Lang"/>
    <n v="83"/>
    <m/>
    <s v="Drama|Family|Fantasy"/>
    <x v="4808"/>
    <s v="http://www.imdb.com/title/tt0032264/?ref_=fn_tt_tt_1"/>
    <s v="English"/>
    <s v="USA"/>
    <m/>
    <n v="1940"/>
    <n v="6.5"/>
    <s v="Drama"/>
    <s v="Family"/>
    <s v="Fantasy"/>
    <m/>
    <e v="#DIV/0!"/>
    <n v="25035665"/>
    <n v="6035665"/>
    <n v="19000000"/>
  </r>
  <r>
    <s v="David Caffrey"/>
    <n v="88"/>
    <m/>
    <s v="Adventure|Comedy|Drama"/>
    <x v="4809"/>
    <s v="http://www.imdb.com/title/tt0338075/?ref_=fn_tt_tt_1"/>
    <s v="English"/>
    <s v="USA"/>
    <m/>
    <n v="2003"/>
    <n v="6.1"/>
    <s v="Adventure"/>
    <s v="Comedy"/>
    <s v="Drama"/>
    <m/>
    <e v="#DIV/0!"/>
    <n v="25035665"/>
    <n v="6035665"/>
    <n v="19000000"/>
  </r>
  <r>
    <s v="Adam Jay Epstein"/>
    <n v="76"/>
    <m/>
    <s v="Comedy"/>
    <x v="4810"/>
    <s v="http://www.imdb.com/title/tt0806147/?ref_=fn_tt_tt_1"/>
    <s v="English"/>
    <s v="USA"/>
    <m/>
    <n v="2008"/>
    <n v="3.8"/>
    <s v="Comedy"/>
    <m/>
    <m/>
    <m/>
    <e v="#DIV/0!"/>
    <n v="25035665"/>
    <n v="6035665"/>
    <n v="19000000"/>
  </r>
  <r>
    <s v="Greg McLean"/>
    <n v="45"/>
    <m/>
    <s v="Drama|Horror|Thriller"/>
    <x v="4811"/>
    <s v="http://www.imdb.com/title/tt4460878/?ref_=fn_tt_tt_1"/>
    <s v="English"/>
    <s v="Australia"/>
    <m/>
    <m/>
    <n v="7.1"/>
    <s v="Drama"/>
    <s v="Horror"/>
    <s v="Thriller"/>
    <m/>
    <e v="#DIV/0!"/>
    <n v="25035665"/>
    <n v="6035665"/>
    <n v="19000000"/>
  </r>
  <r>
    <s v="Harry Gantz"/>
    <n v="105"/>
    <n v="247740"/>
    <s v="Documentary|Drama"/>
    <x v="4812"/>
    <s v="http://www.imdb.com/title/tt0304692/?ref_=fn_tt_tt_1"/>
    <s v="English"/>
    <s v="USA"/>
    <m/>
    <n v="2002"/>
    <n v="4.7"/>
    <s v="Documentary"/>
    <s v="Drama"/>
    <m/>
    <m/>
    <e v="#DIV/0!"/>
    <n v="247740"/>
    <n v="-18752260"/>
    <n v="19000000"/>
  </r>
  <r>
    <s v="Shimit Amin"/>
    <n v="150"/>
    <m/>
    <s v="Comedy|Drama"/>
    <x v="4813"/>
    <s v="http://www.imdb.com/title/tt1434447/?ref_=fn_tt_tt_1"/>
    <s v="Hindi"/>
    <s v="India"/>
    <m/>
    <n v="2009"/>
    <n v="7.5"/>
    <s v="Comedy"/>
    <s v="Drama"/>
    <m/>
    <m/>
    <e v="#DIV/0!"/>
    <n v="25035665"/>
    <n v="6035665"/>
    <n v="19000000"/>
  </r>
  <r>
    <s v="Davis Guggenheim"/>
    <n v="96"/>
    <n v="23808111"/>
    <s v="Documentary"/>
    <x v="4814"/>
    <s v="http://www.imdb.com/title/tt0497116/?ref_=fn_tt_tt_1"/>
    <s v="English"/>
    <s v="USA"/>
    <m/>
    <n v="2006"/>
    <n v="7.5"/>
    <s v="Documentary"/>
    <m/>
    <m/>
    <m/>
    <e v="#DIV/0!"/>
    <n v="23808111"/>
    <n v="4808111"/>
    <n v="19000000"/>
  </r>
  <r>
    <s v="Martin Scorsese"/>
    <n v="122"/>
    <n v="5355376"/>
    <s v="Biography|Documentary|Music"/>
    <x v="4815"/>
    <s v="http://www.imdb.com/title/tt0893382/?ref_=fn_tt_tt_1"/>
    <s v="English"/>
    <s v="USA"/>
    <m/>
    <n v="2008"/>
    <n v="7.2"/>
    <s v="Biography"/>
    <s v="Documentary"/>
    <s v="Music"/>
    <m/>
    <e v="#DIV/0!"/>
    <n v="5355376"/>
    <n v="-13644624"/>
    <n v="19000000"/>
  </r>
  <r>
    <s v="Robert Kenner"/>
    <n v="94"/>
    <n v="4417124"/>
    <s v="Documentary"/>
    <x v="4816"/>
    <s v="http://www.imdb.com/title/tt1286537/?ref_=fn_tt_tt_1"/>
    <s v="English"/>
    <s v="USA"/>
    <m/>
    <n v="2008"/>
    <n v="7.9"/>
    <s v="Documentary"/>
    <m/>
    <m/>
    <m/>
    <e v="#DIV/0!"/>
    <n v="4417124"/>
    <n v="-14582876"/>
    <n v="19000000"/>
  </r>
  <r>
    <s v="Andrew Erwin"/>
    <n v="107"/>
    <n v="5355847"/>
    <s v="Drama"/>
    <x v="4817"/>
    <s v="http://www.imdb.com/title/tt1720182/?ref_=fn_tt_tt_1"/>
    <s v="English"/>
    <s v="USA"/>
    <m/>
    <n v="2011"/>
    <n v="6.8"/>
    <s v="Drama"/>
    <m/>
    <m/>
    <m/>
    <e v="#DIV/0!"/>
    <n v="5355847"/>
    <n v="-13644153"/>
    <n v="19000000"/>
  </r>
  <r>
    <s v="Craig Johnson"/>
    <n v="93"/>
    <n v="5283379"/>
    <s v="Comedy|Drama"/>
    <x v="4818"/>
    <s v="http://www.imdb.com/title/tt1571249/?ref_=fn_tt_tt_1"/>
    <s v="English"/>
    <s v="USA"/>
    <m/>
    <n v="2014"/>
    <n v="6.8"/>
    <s v="Comedy"/>
    <s v="Drama"/>
    <m/>
    <m/>
    <e v="#DIV/0!"/>
    <n v="5283379"/>
    <n v="-13716621"/>
    <n v="19000000"/>
  </r>
  <r>
    <s v="Sean Durkin"/>
    <n v="102"/>
    <n v="2981638"/>
    <s v="Drama|Mystery|Thriller"/>
    <x v="4819"/>
    <s v="http://www.imdb.com/title/tt1441326/?ref_=fn_tt_tt_1"/>
    <s v="English"/>
    <s v="USA"/>
    <m/>
    <n v="2011"/>
    <n v="6.9"/>
    <s v="Drama"/>
    <s v="Mystery"/>
    <s v="Thriller"/>
    <m/>
    <e v="#DIV/0!"/>
    <n v="2981638"/>
    <n v="-16018362"/>
    <n v="19000000"/>
  </r>
  <r>
    <s v="Gillian Robespierre"/>
    <n v="84"/>
    <n v="3122616"/>
    <s v="Comedy|Drama"/>
    <x v="4820"/>
    <s v="http://www.imdb.com/title/tt2910274/?ref_=fn_tt_tt_1"/>
    <s v="English"/>
    <s v="USA"/>
    <m/>
    <n v="2014"/>
    <n v="6.8"/>
    <s v="Comedy"/>
    <s v="Drama"/>
    <m/>
    <m/>
    <e v="#DIV/0!"/>
    <n v="3122616"/>
    <n v="-15877384"/>
    <n v="19000000"/>
  </r>
  <r>
    <s v="Gia Coppola"/>
    <n v="100"/>
    <n v="750100"/>
    <s v="Drama"/>
    <x v="4821"/>
    <s v="http://www.imdb.com/title/tt2479800/?ref_=fn_tt_tt_1"/>
    <s v="English"/>
    <s v="USA"/>
    <m/>
    <n v="2013"/>
    <n v="6.3"/>
    <s v="Drama"/>
    <m/>
    <m/>
    <m/>
    <e v="#DIV/0!"/>
    <n v="750100"/>
    <n v="-18249900"/>
    <n v="19000000"/>
  </r>
  <r>
    <s v="Scandar Copti"/>
    <n v="124"/>
    <n v="621240"/>
    <s v="Crime|Drama"/>
    <x v="4822"/>
    <s v="http://www.imdb.com/title/tt1077262/?ref_=fn_tt_tt_1"/>
    <s v="Arabic"/>
    <s v="Germany"/>
    <m/>
    <n v="2009"/>
    <n v="7.4"/>
    <s v="Crime"/>
    <s v="Drama"/>
    <m/>
    <m/>
    <e v="#DIV/0!"/>
    <n v="621240"/>
    <n v="-18378760"/>
    <n v="19000000"/>
  </r>
  <r>
    <s v="Mike Cahill"/>
    <n v="106"/>
    <n v="334658"/>
    <s v="Drama|Romance|Sci-Fi"/>
    <x v="4823"/>
    <s v="http://www.imdb.com/title/tt2884206/?ref_=fn_tt_tt_1"/>
    <s v="English"/>
    <s v="USA"/>
    <m/>
    <n v="2014"/>
    <n v="7.3"/>
    <s v="Drama"/>
    <s v="Romance"/>
    <s v="Sci-Fi"/>
    <m/>
    <e v="#DIV/0!"/>
    <n v="334658"/>
    <n v="-18665342"/>
    <n v="19000000"/>
  </r>
  <r>
    <s v="Rohit Jagessar"/>
    <n v="120"/>
    <n v="227241"/>
    <s v="Drama"/>
    <x v="4824"/>
    <s v="http://www.imdb.com/title/tt0428609/?ref_=fn_tt_tt_1"/>
    <s v="English"/>
    <s v="USA"/>
    <m/>
    <n v="2004"/>
    <n v="7.4"/>
    <s v="Drama"/>
    <m/>
    <m/>
    <m/>
    <e v="#DIV/0!"/>
    <n v="227241"/>
    <n v="-18772759"/>
    <n v="19000000"/>
  </r>
  <r>
    <s v="Griffin Dunne"/>
    <n v="90"/>
    <n v="112521"/>
    <s v="Comedy|Drama"/>
    <x v="4825"/>
    <s v="http://www.imdb.com/title/tt0233699/?ref_=fn_tt_tt_1"/>
    <s v="English"/>
    <s v="USA"/>
    <m/>
    <n v="2000"/>
    <n v="5.7"/>
    <s v="Comedy"/>
    <s v="Drama"/>
    <m/>
    <m/>
    <e v="#DIV/0!"/>
    <n v="112521"/>
    <n v="-18887479"/>
    <n v="19000000"/>
  </r>
  <r>
    <s v="Dan Zukovic"/>
    <n v="98"/>
    <n v="22434"/>
    <s v="Comedy|Drama"/>
    <x v="4826"/>
    <s v="http://www.imdb.com/title/tt0161743/?ref_=fn_tt_tt_1"/>
    <s v="English"/>
    <s v="USA"/>
    <m/>
    <n v="1996"/>
    <n v="6.9"/>
    <s v="Comedy"/>
    <s v="Drama"/>
    <m/>
    <m/>
    <e v="#DIV/0!"/>
    <n v="22434"/>
    <n v="-18977566"/>
    <n v="19000000"/>
  </r>
  <r>
    <s v="Darren Stein"/>
    <n v="90"/>
    <n v="5494"/>
    <s v="Comedy|Drama"/>
    <x v="4827"/>
    <s v="http://www.imdb.com/title/tt0124137/?ref_=fn_tt_tt_1"/>
    <s v="English"/>
    <s v="USA"/>
    <m/>
    <n v="1997"/>
    <n v="5.6"/>
    <s v="Comedy"/>
    <s v="Drama"/>
    <m/>
    <m/>
    <e v="#DIV/0!"/>
    <n v="5494"/>
    <n v="-18994506"/>
    <n v="19000000"/>
  </r>
  <r>
    <s v="Guy Hamilton"/>
    <n v="94"/>
    <m/>
    <s v="Drama"/>
    <x v="4828"/>
    <s v="http://www.imdb.com/title/tt0060816/?ref_=fn_tt_tt_1"/>
    <s v="English"/>
    <s v="UK"/>
    <m/>
    <n v="1965"/>
    <n v="7.3"/>
    <s v="Drama"/>
    <m/>
    <m/>
    <m/>
    <e v="#DIV/0!"/>
    <n v="25035665"/>
    <n v="6035665"/>
    <n v="19000000"/>
  </r>
  <r>
    <s v="Lori Petty"/>
    <n v="93"/>
    <m/>
    <s v="Drama"/>
    <x v="4829"/>
    <s v="http://www.imdb.com/title/tt1014806/?ref_=fn_tt_tt_1"/>
    <s v="English"/>
    <s v="USA"/>
    <m/>
    <n v="2008"/>
    <n v="6.5"/>
    <s v="Drama"/>
    <m/>
    <m/>
    <m/>
    <e v="#DIV/0!"/>
    <n v="25035665"/>
    <n v="6035665"/>
    <n v="19000000"/>
  </r>
  <r>
    <s v="Mikel Rueda"/>
    <n v="96"/>
    <m/>
    <s v="Drama|Romance"/>
    <x v="4830"/>
    <s v="http://www.imdb.com/title/tt3289362/?ref_=fn_tt_tt_1"/>
    <s v="Spanish"/>
    <s v="Spain"/>
    <m/>
    <n v="2014"/>
    <n v="7.2"/>
    <s v="Drama"/>
    <s v="Romance"/>
    <m/>
    <m/>
    <e v="#DIV/0!"/>
    <n v="25035665"/>
    <n v="6035665"/>
    <n v="19000000"/>
  </r>
  <r>
    <s v="Katie Aselton"/>
    <n v="83"/>
    <m/>
    <s v="Horror|Thriller"/>
    <x v="4831"/>
    <s v="http://www.imdb.com/title/tt1930294/?ref_=fn_tt_tt_1"/>
    <s v="English"/>
    <s v="USA"/>
    <m/>
    <n v="2012"/>
    <n v="4.7"/>
    <s v="Horror"/>
    <s v="Thriller"/>
    <m/>
    <m/>
    <e v="#DIV/0!"/>
    <n v="25035665"/>
    <n v="6035665"/>
    <n v="19000000"/>
  </r>
  <r>
    <s v="Ralph Nelson"/>
    <n v="103"/>
    <m/>
    <s v="Drama|Romance|Sci-Fi"/>
    <x v="4832"/>
    <s v="http://www.imdb.com/title/tt0062794/?ref_=fn_tt_tt_1"/>
    <s v="English"/>
    <s v="USA"/>
    <m/>
    <n v="1968"/>
    <n v="7.1"/>
    <s v="Drama"/>
    <s v="Romance"/>
    <s v="Sci-Fi"/>
    <m/>
    <e v="#DIV/0!"/>
    <n v="25035665"/>
    <n v="6035665"/>
    <n v="19000000"/>
  </r>
  <r>
    <s v="Ira Ungerleider"/>
    <n v="30"/>
    <m/>
    <s v="Comedy"/>
    <x v="4833"/>
    <s v="http://www.imdb.com/title/tt0156196/?ref_=fn_tt_tt_1"/>
    <s v="English"/>
    <s v="USA"/>
    <m/>
    <m/>
    <n v="5.9"/>
    <s v="Comedy"/>
    <m/>
    <m/>
    <m/>
    <e v="#DIV/0!"/>
    <n v="25035665"/>
    <n v="6035665"/>
    <n v="19000000"/>
  </r>
  <r>
    <s v="Maryam Keshavarz"/>
    <n v="107"/>
    <n v="439958"/>
    <s v="Drama"/>
    <x v="4834"/>
    <s v="http://www.imdb.com/title/tt1684628/?ref_=fn_tt_tt_1"/>
    <s v="Persian"/>
    <s v="France"/>
    <m/>
    <n v="2011"/>
    <n v="5.9"/>
    <s v="Drama"/>
    <m/>
    <m/>
    <m/>
    <e v="#DIV/0!"/>
    <n v="439958"/>
    <n v="-18560042"/>
    <n v="19000000"/>
  </r>
  <r>
    <s v="James Algar"/>
    <n v="70"/>
    <n v="102797150"/>
    <s v="Animation|Drama|Family"/>
    <x v="4835"/>
    <s v="http://www.imdb.com/title/tt0034492/?ref_=fn_tt_tt_1"/>
    <s v="English"/>
    <s v="USA"/>
    <m/>
    <n v="1942"/>
    <n v="7.4"/>
    <s v="Animation"/>
    <s v="Drama"/>
    <s v="Family"/>
    <m/>
    <e v="#DIV/0!"/>
    <n v="102797150"/>
    <n v="83797150"/>
    <n v="19000000"/>
  </r>
  <r>
    <s v="Lee Toland Krieger"/>
    <n v="92"/>
    <n v="3094687"/>
    <s v="Comedy|Drama|Romance"/>
    <x v="4836"/>
    <s v="http://www.imdb.com/title/tt1405365/?ref_=fn_tt_tt_1"/>
    <s v="English"/>
    <s v="USA"/>
    <m/>
    <n v="2012"/>
    <n v="6.7"/>
    <s v="Comedy"/>
    <s v="Drama"/>
    <s v="Romance"/>
    <m/>
    <e v="#DIV/0!"/>
    <n v="3094687"/>
    <n v="-15905313"/>
    <n v="19000000"/>
  </r>
  <r>
    <s v="Justin Molotnikov"/>
    <n v="93"/>
    <m/>
    <s v="Thriller"/>
    <x v="4837"/>
    <s v="http://www.imdb.com/title/tt1349478/?ref_=fn_tt_tt_1"/>
    <s v="English"/>
    <s v="UK"/>
    <m/>
    <n v="2009"/>
    <n v="6.9"/>
    <s v="Thriller"/>
    <m/>
    <m/>
    <m/>
    <e v="#DIV/0!"/>
    <n v="25035665"/>
    <n v="6035665"/>
    <n v="19000000"/>
  </r>
  <r>
    <s v="Georg Wilhelm Pabst"/>
    <n v="110"/>
    <n v="9950"/>
    <s v="Crime|Drama|Romance"/>
    <x v="4838"/>
    <s v="http://www.imdb.com/title/tt0018737/?ref_=fn_tt_tt_1"/>
    <s v="German"/>
    <s v="Germany"/>
    <m/>
    <n v="1929"/>
    <n v="8"/>
    <s v="Crime"/>
    <s v="Drama"/>
    <s v="Romance"/>
    <m/>
    <e v="#DIV/0!"/>
    <n v="9950"/>
    <n v="-18990050"/>
    <n v="19000000"/>
  </r>
  <r>
    <s v="Catherine Jelski"/>
    <n v="87"/>
    <n v="58163"/>
    <s v="Drama"/>
    <x v="4839"/>
    <s v="http://www.imdb.com/title/tt0186719/?ref_=fn_tt_tt_1"/>
    <s v="English"/>
    <s v="USA"/>
    <m/>
    <n v="2000"/>
    <n v="4.2"/>
    <s v="Drama"/>
    <m/>
    <m/>
    <m/>
    <e v="#DIV/0!"/>
    <n v="58163"/>
    <n v="-18941837"/>
    <n v="19000000"/>
  </r>
  <r>
    <s v="Clark Baker"/>
    <n v="14"/>
    <m/>
    <s v="Horror|Sci-Fi|Short|Thriller"/>
    <x v="4840"/>
    <s v="http://www.imdb.com/title/tt2164708/?ref_=fn_tt_tt_1"/>
    <s v="English"/>
    <s v="USA"/>
    <m/>
    <n v="2012"/>
    <n v="6.2"/>
    <s v="Horror"/>
    <s v="Sci-Fi"/>
    <s v="Short"/>
    <s v="Thriller"/>
    <e v="#DIV/0!"/>
    <n v="25035665"/>
    <n v="6035665"/>
    <n v="19000000"/>
  </r>
  <r>
    <s v="Leslie Small"/>
    <n v="89"/>
    <n v="7705974"/>
    <s v="Comedy|Documentary"/>
    <x v="4841"/>
    <s v="http://www.imdb.com/title/tt1999192/?ref_=fn_tt_tt_1"/>
    <s v="English"/>
    <s v="USA"/>
    <m/>
    <n v="2011"/>
    <n v="7.5"/>
    <s v="Comedy"/>
    <s v="Documentary"/>
    <m/>
    <m/>
    <e v="#DIV/0!"/>
    <n v="7705974"/>
    <n v="-11294026"/>
    <n v="19000000"/>
  </r>
  <r>
    <s v="David LaChapelle"/>
    <n v="86"/>
    <n v="3278611"/>
    <s v="Documentary|Music"/>
    <x v="4842"/>
    <s v="http://www.imdb.com/title/tt0436724/?ref_=fn_tt_tt_1"/>
    <s v="English"/>
    <s v="USA"/>
    <m/>
    <n v="2005"/>
    <n v="7.1"/>
    <s v="Documentary"/>
    <s v="Music"/>
    <m/>
    <m/>
    <e v="#DIV/0!"/>
    <n v="3278611"/>
    <n v="-15721389"/>
    <n v="19000000"/>
  </r>
  <r>
    <s v="Joseph Kosinski"/>
    <m/>
    <m/>
    <s v="Action|Adventure|Fantasy|Sci-Fi"/>
    <x v="4843"/>
    <s v="http://www.imdb.com/title/tt2983582/?ref_=fn_tt_tt_1"/>
    <s v="English"/>
    <s v="USA"/>
    <m/>
    <n v="2014"/>
    <n v="8.1"/>
    <s v="Action"/>
    <s v="Adventure"/>
    <s v="Fantasy"/>
    <s v="Sci-Fi"/>
    <e v="#DIV/0!"/>
    <n v="25035665"/>
    <n v="6035665"/>
    <n v="19000000"/>
  </r>
  <r>
    <s v="Emily Dell"/>
    <n v="88"/>
    <m/>
    <s v="Drama|Music|Romance"/>
    <x v="4844"/>
    <s v="http://www.imdb.com/title/tt0964179/?ref_=fn_tt_tt_1"/>
    <s v="English"/>
    <s v="USA"/>
    <m/>
    <n v="2009"/>
    <n v="4"/>
    <s v="Drama"/>
    <s v="Music"/>
    <s v="Romance"/>
    <m/>
    <e v="#DIV/0!"/>
    <n v="25035665"/>
    <n v="6035665"/>
    <n v="19000000"/>
  </r>
  <r>
    <s v="Randy Moore"/>
    <n v="90"/>
    <n v="169719"/>
    <s v="Fantasy|Horror"/>
    <x v="4845"/>
    <s v="http://www.imdb.com/title/tt2187884/?ref_=fn_tt_tt_1"/>
    <s v="English"/>
    <s v="USA"/>
    <m/>
    <n v="2013"/>
    <n v="5.2"/>
    <s v="Fantasy"/>
    <s v="Horror"/>
    <m/>
    <m/>
    <e v="#DIV/0!"/>
    <n v="169719"/>
    <n v="-18830281"/>
    <n v="19000000"/>
  </r>
  <r>
    <s v="Richard Montoya"/>
    <n v="88"/>
    <n v="79043"/>
    <s v="Crime|Drama"/>
    <x v="4846"/>
    <s v="http://www.imdb.com/title/tt2052015/?ref_=fn_tt_tt_1"/>
    <s v="English"/>
    <s v="USA"/>
    <m/>
    <n v="2013"/>
    <n v="6.3"/>
    <s v="Crime"/>
    <s v="Drama"/>
    <m/>
    <m/>
    <e v="#DIV/0!"/>
    <n v="79043"/>
    <n v="-18920957"/>
    <n v="19000000"/>
  </r>
  <r>
    <s v="Thomas Lilti"/>
    <n v="102"/>
    <m/>
    <s v="Comedy|Drama"/>
    <x v="4847"/>
    <s v="http://www.imdb.com/title/tt5078326/?ref_=fn_tt_tt_1"/>
    <s v="French"/>
    <s v="France"/>
    <m/>
    <n v="2016"/>
    <n v="7.2"/>
    <s v="Comedy"/>
    <s v="Drama"/>
    <m/>
    <m/>
    <e v="#DIV/0!"/>
    <n v="25035665"/>
    <n v="6035665"/>
    <n v="19000000"/>
  </r>
  <r>
    <s v="Matt Walsh"/>
    <n v="87"/>
    <m/>
    <s v="Comedy"/>
    <x v="4848"/>
    <s v="http://www.imdb.com/title/tt1692084/?ref_=fn_tt_tt_1"/>
    <s v="English"/>
    <s v="USA"/>
    <m/>
    <n v="2011"/>
    <n v="5.4"/>
    <s v="Comedy"/>
    <m/>
    <m/>
    <m/>
    <e v="#DIV/0!"/>
    <n v="25035665"/>
    <n v="6035665"/>
    <n v="19000000"/>
  </r>
  <r>
    <s v="Marilyn Agrelo"/>
    <n v="105"/>
    <n v="8044906"/>
    <s v="Documentary|Family|Music"/>
    <x v="4849"/>
    <s v="http://www.imdb.com/title/tt0438205/?ref_=fn_tt_tt_1"/>
    <s v="English"/>
    <s v="USA"/>
    <m/>
    <n v="2005"/>
    <n v="7.5"/>
    <s v="Documentary"/>
    <s v="Family"/>
    <s v="Music"/>
    <m/>
    <e v="#DIV/0!"/>
    <n v="8044906"/>
    <n v="-10955094"/>
    <n v="19000000"/>
  </r>
  <r>
    <s v="Patrick Creadon"/>
    <n v="94"/>
    <n v="3117666"/>
    <s v="Documentary"/>
    <x v="4850"/>
    <s v="http://www.imdb.com/title/tt0492506/?ref_=fn_tt_tt_1"/>
    <s v="English"/>
    <s v="USA"/>
    <m/>
    <n v="2006"/>
    <n v="7.4"/>
    <s v="Documentary"/>
    <m/>
    <m/>
    <m/>
    <e v="#DIV/0!"/>
    <n v="3117666"/>
    <n v="-15882334"/>
    <n v="19000000"/>
  </r>
  <r>
    <s v="Joe Swanberg"/>
    <n v="90"/>
    <n v="342936"/>
    <s v="Comedy|Drama|Romance"/>
    <x v="4851"/>
    <s v="http://www.imdb.com/title/tt2265398/?ref_=fn_tt_tt_1"/>
    <s v="English"/>
    <s v="USA"/>
    <m/>
    <n v="2013"/>
    <n v="6.1"/>
    <s v="Comedy"/>
    <s v="Drama"/>
    <s v="Romance"/>
    <m/>
    <e v="#DIV/0!"/>
    <n v="342936"/>
    <n v="-18657064"/>
    <n v="19000000"/>
  </r>
  <r>
    <s v="Jonathan Parker"/>
    <n v="87"/>
    <m/>
    <s v="Drama"/>
    <x v="4852"/>
    <s v="http://www.imdb.com/title/tt0377043/?ref_=fn_tt_tt_1"/>
    <s v="English"/>
    <s v="USA"/>
    <m/>
    <n v="2005"/>
    <n v="5"/>
    <s v="Drama"/>
    <m/>
    <m/>
    <m/>
    <e v="#DIV/0!"/>
    <n v="25035665"/>
    <n v="6035665"/>
    <n v="19000000"/>
  </r>
  <r>
    <s v="Andrew Niccol"/>
    <n v="102"/>
    <n v="316842"/>
    <s v="Drama|Thriller"/>
    <x v="4853"/>
    <s v="http://www.imdb.com/title/tt3297330/?ref_=fn_tt_tt_1"/>
    <s v="English"/>
    <s v="USA"/>
    <m/>
    <n v="2014"/>
    <n v="6.4"/>
    <s v="Drama"/>
    <s v="Thriller"/>
    <m/>
    <m/>
    <e v="#DIV/0!"/>
    <n v="316842"/>
    <n v="-18683158"/>
    <n v="19000000"/>
  </r>
  <r>
    <s v="Ol Parker"/>
    <n v="103"/>
    <m/>
    <s v="Drama|Romance"/>
    <x v="4854"/>
    <s v="http://www.imdb.com/title/tt1937264/?ref_=fn_tt_tt_1"/>
    <s v="English"/>
    <s v="UK"/>
    <m/>
    <n v="2012"/>
    <n v="7.2"/>
    <s v="Drama"/>
    <s v="Romance"/>
    <m/>
    <m/>
    <e v="#DIV/0!"/>
    <n v="25035665"/>
    <n v="6035665"/>
    <n v="19000000"/>
  </r>
  <r>
    <s v="Patrick Gilles"/>
    <n v="90"/>
    <m/>
    <s v="History"/>
    <x v="4855"/>
    <s v="http://www.imdb.com/title/tt3417110/?ref_=fn_tt_tt_1"/>
    <s v="English"/>
    <s v="USA"/>
    <m/>
    <n v="2015"/>
    <n v="7.5"/>
    <s v="History"/>
    <m/>
    <m/>
    <m/>
    <e v="#DIV/0!"/>
    <n v="25035665"/>
    <n v="6035665"/>
    <n v="19000000"/>
  </r>
  <r>
    <s v="Georgia Hilton"/>
    <n v="122"/>
    <m/>
    <s v="Action|Mystery|Thriller"/>
    <x v="4856"/>
    <s v="http://www.imdb.com/title/tt2909932/?ref_=fn_tt_tt_1"/>
    <s v="English"/>
    <s v="USA"/>
    <m/>
    <n v="2015"/>
    <n v="2.2000000000000002"/>
    <s v="Action"/>
    <s v="Mystery"/>
    <s v="Thriller"/>
    <m/>
    <e v="#DIV/0!"/>
    <n v="25035665"/>
    <n v="6035665"/>
    <n v="19000000"/>
  </r>
  <r>
    <s v="Justin Paul Miller"/>
    <n v="90"/>
    <m/>
    <s v="Comedy|Mystery|Thriller"/>
    <x v="4857"/>
    <s v="http://www.imdb.com/title/tt2190180/?ref_=fn_tt_tt_1"/>
    <s v="English"/>
    <s v="USA"/>
    <m/>
    <n v="2014"/>
    <n v="8.3000000000000007"/>
    <s v="Comedy"/>
    <s v="Mystery"/>
    <s v="Thriller"/>
    <m/>
    <e v="#DIV/0!"/>
    <n v="25035665"/>
    <n v="6035665"/>
    <n v="19000000"/>
  </r>
  <r>
    <s v="Eric England"/>
    <n v="81"/>
    <m/>
    <s v="Drama|Horror|Mystery|Thriller"/>
    <x v="4858"/>
    <s v="http://www.imdb.com/title/tt1958007/?ref_=fn_tt_tt_1"/>
    <s v="English"/>
    <s v="USA"/>
    <m/>
    <n v="2013"/>
    <n v="4.0999999999999996"/>
    <s v="Drama"/>
    <s v="Horror"/>
    <s v="Mystery"/>
    <s v="Thriller"/>
    <e v="#DIV/0!"/>
    <n v="25035665"/>
    <n v="6035665"/>
    <n v="19000000"/>
  </r>
  <r>
    <s v="Stacy Peralta"/>
    <n v="91"/>
    <n v="1293295"/>
    <s v="Documentary|Sport"/>
    <x v="4859"/>
    <s v="http://www.imdb.com/title/tt0275309/?ref_=fn_tt_tt_1"/>
    <s v="English"/>
    <s v="USA"/>
    <m/>
    <n v="2001"/>
    <n v="7.7"/>
    <s v="Documentary"/>
    <s v="Sport"/>
    <m/>
    <m/>
    <e v="#DIV/0!"/>
    <n v="1293295"/>
    <n v="-17706705"/>
    <n v="19000000"/>
  </r>
  <r>
    <s v="Tim Kring"/>
    <n v="60"/>
    <m/>
    <s v="Drama|Fantasy|Sci-Fi|Thriller"/>
    <x v="4860"/>
    <s v="http://www.imdb.com/title/tt0813715/?ref_=fn_tt_tt_1"/>
    <s v="English"/>
    <s v="USA"/>
    <m/>
    <m/>
    <n v="7.7"/>
    <s v="Drama"/>
    <s v="Fantasy"/>
    <s v="Sci-Fi"/>
    <s v="Thriller"/>
    <e v="#DIV/0!"/>
    <n v="25035665"/>
    <n v="6035665"/>
    <n v="19000000"/>
  </r>
  <r>
    <s v="Brendon Small"/>
    <n v="22"/>
    <m/>
    <s v="Animation|Comedy|Drama"/>
    <x v="4861"/>
    <s v="http://www.imdb.com/title/tt0197159/?ref_=fn_tt_tt_1"/>
    <s v="English"/>
    <s v="USA"/>
    <m/>
    <m/>
    <n v="8.1999999999999993"/>
    <s v="Animation"/>
    <s v="Comedy"/>
    <s v="Drama"/>
    <m/>
    <e v="#DIV/0!"/>
    <n v="25035665"/>
    <n v="6035665"/>
    <n v="19000000"/>
  </r>
  <r>
    <s v="Ari Kirschenbaum"/>
    <n v="84"/>
    <n v="25918"/>
    <s v="Drama|Horror|Mystery|Thriller"/>
    <x v="4862"/>
    <s v="http://www.imdb.com/title/tt0299863/?ref_=fn_tt_tt_1"/>
    <s v="English"/>
    <s v="USA"/>
    <m/>
    <n v="2002"/>
    <n v="5.8"/>
    <s v="Drama"/>
    <s v="Horror"/>
    <s v="Mystery"/>
    <s v="Thriller"/>
    <e v="#DIV/0!"/>
    <n v="25918"/>
    <n v="-18974082"/>
    <n v="19000000"/>
  </r>
  <r>
    <s v="Doug Block"/>
    <n v="90"/>
    <n v="84689"/>
    <s v="Documentary"/>
    <x v="4863"/>
    <s v="http://www.imdb.com/title/tt0468442/?ref_=fn_tt_tt_1"/>
    <s v="English"/>
    <s v="Germany"/>
    <m/>
    <n v="2005"/>
    <n v="7.5"/>
    <s v="Documentary"/>
    <m/>
    <m/>
    <m/>
    <e v="#DIV/0!"/>
    <n v="84689"/>
    <n v="-18915311"/>
    <n v="19000000"/>
  </r>
  <r>
    <s v="Eric Kripke"/>
    <n v="43"/>
    <m/>
    <s v="Action|Adventure|Drama|Sci-Fi"/>
    <x v="4864"/>
    <s v="http://www.imdb.com/title/tt2070791/?ref_=fn_tt_tt_1"/>
    <s v="English"/>
    <s v="USA"/>
    <m/>
    <m/>
    <n v="6.7"/>
    <s v="Action"/>
    <s v="Adventure"/>
    <s v="Drama"/>
    <s v="Sci-Fi"/>
    <e v="#DIV/0!"/>
    <n v="25035665"/>
    <n v="6035665"/>
    <n v="19000000"/>
  </r>
  <r>
    <s v="Paul Fierlinger"/>
    <n v="83"/>
    <n v="246574"/>
    <s v="Animation|Drama"/>
    <x v="4865"/>
    <s v="http://www.imdb.com/title/tt0843358/?ref_=fn_tt_tt_1"/>
    <s v="English"/>
    <s v="USA"/>
    <m/>
    <n v="2009"/>
    <n v="6.9"/>
    <s v="Animation"/>
    <s v="Drama"/>
    <m/>
    <m/>
    <e v="#DIV/0!"/>
    <n v="246574"/>
    <n v="-18753426"/>
    <n v="19000000"/>
  </r>
  <r>
    <s v="Yorgos Lanthimos"/>
    <n v="94"/>
    <n v="110197"/>
    <s v="Drama|Thriller"/>
    <x v="4866"/>
    <s v="http://www.imdb.com/title/tt1379182/?ref_=fn_tt_tt_1"/>
    <s v="Greek"/>
    <s v="Greece"/>
    <m/>
    <n v="2009"/>
    <n v="7.3"/>
    <s v="Drama"/>
    <s v="Thriller"/>
    <m/>
    <m/>
    <e v="#DIV/0!"/>
    <n v="110197"/>
    <n v="-18889803"/>
    <n v="19000000"/>
  </r>
  <r>
    <s v="Lauren Lazin"/>
    <n v="112"/>
    <n v="7707563"/>
    <s v="Biography|Documentary|Music"/>
    <x v="4867"/>
    <s v="http://www.imdb.com/title/tt0343121/?ref_=fn_tt_tt_1"/>
    <s v="English"/>
    <s v="USA"/>
    <m/>
    <n v="2003"/>
    <n v="8"/>
    <s v="Biography"/>
    <s v="Documentary"/>
    <s v="Music"/>
    <m/>
    <e v="#DIV/0!"/>
    <n v="7707563"/>
    <n v="-11292437"/>
    <n v="19000000"/>
  </r>
  <r>
    <s v="Niall Johnson"/>
    <n v="114"/>
    <m/>
    <s v="Drama"/>
    <x v="4868"/>
    <s v="http://www.imdb.com/title/tt0118717/?ref_=fn_tt_tt_1"/>
    <s v="English"/>
    <s v="UK"/>
    <m/>
    <n v="1998"/>
    <n v="5.6"/>
    <s v="Drama"/>
    <m/>
    <m/>
    <m/>
    <e v="#DIV/0!"/>
    <n v="25035665"/>
    <n v="6035665"/>
    <n v="19000000"/>
  </r>
  <r>
    <s v="Florence Ayisi"/>
    <n v="104"/>
    <n v="32631"/>
    <s v="Documentary"/>
    <x v="4869"/>
    <s v="http://www.imdb.com/title/tt0474361/?ref_=fn_tt_tt_1"/>
    <s v="English"/>
    <s v="Cameroon"/>
    <m/>
    <n v="2005"/>
    <n v="7.5"/>
    <s v="Documentary"/>
    <m/>
    <m/>
    <m/>
    <e v="#DIV/0!"/>
    <n v="32631"/>
    <n v="-18967369"/>
    <n v="19000000"/>
  </r>
  <r>
    <s v="John D. Hancock"/>
    <n v="110"/>
    <n v="1711"/>
    <s v="Drama|Music"/>
    <x v="4870"/>
    <s v="http://www.imdb.com/title/tt2912776/?ref_=fn_tt_tt_1"/>
    <s v="English"/>
    <s v="USA"/>
    <m/>
    <n v="2015"/>
    <n v="6.6"/>
    <s v="Drama"/>
    <s v="Music"/>
    <m/>
    <m/>
    <e v="#DIV/0!"/>
    <n v="1711"/>
    <n v="-18998289"/>
    <n v="19000000"/>
  </r>
  <r>
    <s v="Pece Dingo"/>
    <n v="94"/>
    <m/>
    <s v="Horror"/>
    <x v="4871"/>
    <s v="http://www.imdb.com/title/tt0100146/?ref_=fn_tt_tt_1"/>
    <s v="English"/>
    <s v="USA"/>
    <m/>
    <n v="1990"/>
    <n v="4.5"/>
    <s v="Horror"/>
    <m/>
    <m/>
    <m/>
    <e v="#DIV/0!"/>
    <n v="25035665"/>
    <n v="6035665"/>
    <n v="19000000"/>
  </r>
  <r>
    <s v="Michael Kang"/>
    <n v="75"/>
    <n v="47111"/>
    <s v="Comedy|Drama"/>
    <x v="4872"/>
    <s v="http://www.imdb.com/title/tt0436607/?ref_=fn_tt_tt_1"/>
    <s v="Cantonese"/>
    <s v="USA"/>
    <m/>
    <n v="2005"/>
    <n v="6.8"/>
    <s v="Comedy"/>
    <s v="Drama"/>
    <m/>
    <m/>
    <e v="#DIV/0!"/>
    <n v="47111"/>
    <n v="-18952889"/>
    <n v="19000000"/>
  </r>
  <r>
    <s v="Sally Wainwright"/>
    <n v="58"/>
    <m/>
    <s v="Crime|Drama"/>
    <x v="4873"/>
    <s v="http://www.imdb.com/title/tt3428912/?ref_=fn_tt_tt_1"/>
    <s v="English"/>
    <s v="UK"/>
    <m/>
    <m/>
    <n v="8.5"/>
    <s v="Crime"/>
    <s v="Drama"/>
    <m/>
    <m/>
    <e v="#DIV/0!"/>
    <n v="25035665"/>
    <n v="6035665"/>
    <n v="19000000"/>
  </r>
  <r>
    <s v="Lori Silverbush"/>
    <n v="86"/>
    <m/>
    <s v="Drama"/>
    <x v="4874"/>
    <s v="http://www.imdb.com/title/tt0389235/?ref_=fn_tt_tt_1"/>
    <s v="English"/>
    <s v="USA"/>
    <m/>
    <n v="2004"/>
    <n v="6.9"/>
    <s v="Drama"/>
    <m/>
    <m/>
    <m/>
    <e v="#DIV/0!"/>
    <n v="25035665"/>
    <n v="6035665"/>
    <n v="19000000"/>
  </r>
  <r>
    <s v="Jeff Nichols"/>
    <n v="92"/>
    <n v="45661"/>
    <s v="Drama|Thriller"/>
    <x v="4875"/>
    <s v="http://www.imdb.com/title/tt0952682/?ref_=fn_tt_tt_1"/>
    <s v="English"/>
    <s v="USA"/>
    <m/>
    <n v="2007"/>
    <n v="7.3"/>
    <s v="Drama"/>
    <s v="Thriller"/>
    <m/>
    <m/>
    <e v="#DIV/0!"/>
    <n v="45661"/>
    <n v="-18954339"/>
    <n v="19000000"/>
  </r>
  <r>
    <s v="Stuart Hazeldine"/>
    <n v="101"/>
    <m/>
    <s v="Mystery|Thriller"/>
    <x v="4876"/>
    <s v="http://www.imdb.com/title/tt1258197/?ref_=fn_tt_tt_1"/>
    <s v="English"/>
    <s v="UK"/>
    <m/>
    <n v="2009"/>
    <n v="6.9"/>
    <s v="Mystery"/>
    <s v="Thriller"/>
    <m/>
    <m/>
    <e v="#DIV/0!"/>
    <n v="25035665"/>
    <n v="6035665"/>
    <n v="19000000"/>
  </r>
  <r>
    <s v="Rachel Goldenberg"/>
    <n v="93"/>
    <m/>
    <s v="Drama|Musical"/>
    <x v="4877"/>
    <s v="http://www.imdb.com/title/tt1270792/?ref_=fn_tt_tt_1"/>
    <s v="English"/>
    <s v="USA"/>
    <m/>
    <n v="2008"/>
    <n v="2.5"/>
    <s v="Drama"/>
    <s v="Musical"/>
    <m/>
    <m/>
    <e v="#DIV/0!"/>
    <n v="25035665"/>
    <n v="6035665"/>
    <n v="19000000"/>
  </r>
  <r>
    <s v="Jamin Winans"/>
    <n v="107"/>
    <m/>
    <s v="Action|Drama|Fantasy|Sci-Fi"/>
    <x v="4878"/>
    <s v="http://www.imdb.com/title/tt1071804/?ref_=fn_tt_tt_1"/>
    <s v="English"/>
    <s v="USA"/>
    <m/>
    <n v="2009"/>
    <n v="7"/>
    <s v="Action"/>
    <s v="Drama"/>
    <s v="Fantasy"/>
    <s v="Sci-Fi"/>
    <e v="#DIV/0!"/>
    <n v="25035665"/>
    <n v="6035665"/>
    <n v="19000000"/>
  </r>
  <r>
    <s v="Jason Naumann"/>
    <n v="35"/>
    <m/>
    <s v="Comedy|Short"/>
    <x v="4879"/>
    <s v="http://www.imdb.com/title/tt1003002/?ref_=fn_tt_tt_1"/>
    <s v="English"/>
    <s v="USA"/>
    <m/>
    <n v="2007"/>
    <n v="6.9"/>
    <s v="Comedy"/>
    <s v="Short"/>
    <m/>
    <m/>
    <e v="#DIV/0!"/>
    <n v="25035665"/>
    <n v="6035665"/>
    <n v="19000000"/>
  </r>
  <r>
    <s v="Matt Cimber"/>
    <n v="108"/>
    <m/>
    <s v="Crime|Drama"/>
    <x v="4880"/>
    <s v="http://www.imdb.com/title/tt0082122/?ref_=fn_tt_tt_1"/>
    <s v="English"/>
    <s v="USA"/>
    <m/>
    <n v="1982"/>
    <n v="4.5"/>
    <s v="Crime"/>
    <s v="Drama"/>
    <m/>
    <m/>
    <e v="#DIV/0!"/>
    <n v="25035665"/>
    <n v="6035665"/>
    <n v="19000000"/>
  </r>
  <r>
    <s v="Nicolas Winding Refn"/>
    <n v="92"/>
    <n v="104792"/>
    <s v="Action|Biography|Crime|Drama"/>
    <x v="4881"/>
    <s v="http://www.imdb.com/title/tt1172570/?ref_=fn_tt_tt_1"/>
    <s v="English"/>
    <s v="UK"/>
    <m/>
    <n v="2008"/>
    <n v="7.1"/>
    <s v="Action"/>
    <s v="Biography"/>
    <s v="Crime"/>
    <s v="Drama"/>
    <e v="#DIV/0!"/>
    <n v="104792"/>
    <n v="-18895208"/>
    <n v="19000000"/>
  </r>
  <r>
    <s v="Tom Tykwer"/>
    <n v="119"/>
    <n v="59774"/>
    <s v="Comedy|Drama|Romance"/>
    <x v="4882"/>
    <s v="http://www.imdb.com/title/tt1517177/?ref_=fn_tt_tt_1"/>
    <s v="German"/>
    <s v="Germany"/>
    <m/>
    <n v="2010"/>
    <n v="6.8"/>
    <s v="Comedy"/>
    <s v="Drama"/>
    <s v="Romance"/>
    <m/>
    <e v="#DIV/0!"/>
    <n v="59774"/>
    <n v="-18940226"/>
    <n v="19000000"/>
  </r>
  <r>
    <s v="Jay Duplass"/>
    <n v="84"/>
    <n v="140016"/>
    <s v="Comedy|Drama|Horror|Romance"/>
    <x v="4883"/>
    <s v="http://www.imdb.com/title/tt0923600/?ref_=fn_tt_tt_1"/>
    <s v="English"/>
    <s v="USA"/>
    <m/>
    <n v="2008"/>
    <n v="6"/>
    <s v="Comedy"/>
    <s v="Drama"/>
    <s v="Horror"/>
    <s v="Romance"/>
    <e v="#DIV/0!"/>
    <n v="140016"/>
    <n v="-18859984"/>
    <n v="19000000"/>
  </r>
  <r>
    <s v="Livingston Oden"/>
    <n v="89"/>
    <m/>
    <s v="Comedy|Horror|Mystery|Thriller"/>
    <x v="4884"/>
    <s v="http://www.imdb.com/title/tt3565836/?ref_=fn_tt_tt_1"/>
    <s v="English"/>
    <s v="USA"/>
    <m/>
    <n v="2014"/>
    <n v="6.8"/>
    <s v="Comedy"/>
    <s v="Horror"/>
    <s v="Mystery"/>
    <s v="Thriller"/>
    <e v="#DIV/0!"/>
    <n v="25035665"/>
    <n v="6035665"/>
    <n v="19000000"/>
  </r>
  <r>
    <s v="Carl Theodor Dreyer"/>
    <n v="126"/>
    <m/>
    <s v="Drama|Fantasy"/>
    <x v="4885"/>
    <s v="http://www.imdb.com/title/tt0048452/?ref_=fn_tt_tt_1"/>
    <s v="Danish"/>
    <s v="Denmark"/>
    <m/>
    <n v="1955"/>
    <n v="8.1"/>
    <s v="Drama"/>
    <s v="Fantasy"/>
    <m/>
    <m/>
    <e v="#DIV/0!"/>
    <n v="25035665"/>
    <n v="6035665"/>
    <n v="19000000"/>
  </r>
  <r>
    <s v="Marianna Palka"/>
    <n v="86"/>
    <n v="15542"/>
    <s v="Comedy|Drama|Romance"/>
    <x v="4886"/>
    <s v="http://www.imdb.com/title/tt0944101/?ref_=fn_tt_tt_1"/>
    <s v="English"/>
    <s v="USA"/>
    <m/>
    <n v="2008"/>
    <n v="6.5"/>
    <s v="Comedy"/>
    <s v="Drama"/>
    <s v="Romance"/>
    <m/>
    <e v="#DIV/0!"/>
    <n v="15542"/>
    <n v="-18984458"/>
    <n v="19000000"/>
  </r>
  <r>
    <s v="Rania Attieh"/>
    <n v="93"/>
    <m/>
    <s v="Drama|Sci-Fi|Thriller"/>
    <x v="4887"/>
    <s v="http://www.imdb.com/title/tt3666210/?ref_=fn_tt_tt_1"/>
    <s v="English"/>
    <s v="USA"/>
    <m/>
    <n v="2014"/>
    <n v="6.3"/>
    <s v="Drama"/>
    <s v="Sci-Fi"/>
    <s v="Thriller"/>
    <m/>
    <e v="#DIV/0!"/>
    <n v="25035665"/>
    <n v="6035665"/>
    <n v="19000000"/>
  </r>
  <r>
    <s v="Pat Holden"/>
    <n v="86"/>
    <m/>
    <s v="Horror"/>
    <x v="4888"/>
    <s v="http://www.imdb.com/title/tt1743993/?ref_=fn_tt_tt_1"/>
    <s v="English"/>
    <s v="UK"/>
    <m/>
    <n v="2012"/>
    <n v="5.4"/>
    <s v="Horror"/>
    <m/>
    <m/>
    <m/>
    <e v="#DIV/0!"/>
    <n v="25035665"/>
    <n v="6035665"/>
    <n v="19000000"/>
  </r>
  <r>
    <s v="Eric Bugbee"/>
    <n v="98"/>
    <m/>
    <s v="Action|Drama|Sport"/>
    <x v="4889"/>
    <s v="http://www.imdb.com/title/tt1934172/?ref_=fn_tt_tt_1"/>
    <s v="English"/>
    <s v="USA"/>
    <m/>
    <n v="2015"/>
    <n v="7.1"/>
    <s v="Action"/>
    <s v="Drama"/>
    <s v="Sport"/>
    <m/>
    <e v="#DIV/0!"/>
    <n v="25035665"/>
    <n v="6035665"/>
    <n v="19000000"/>
  </r>
  <r>
    <s v="Zal Batmanglij"/>
    <n v="85"/>
    <n v="405614"/>
    <s v="Drama|Mystery|Sci-Fi|Thriller"/>
    <x v="4890"/>
    <s v="http://www.imdb.com/title/tt1748207/?ref_=fn_tt_tt_1"/>
    <s v="English"/>
    <s v="USA"/>
    <m/>
    <n v="2011"/>
    <n v="6.7"/>
    <s v="Drama"/>
    <s v="Mystery"/>
    <s v="Sci-Fi"/>
    <s v="Thriller"/>
    <e v="#DIV/0!"/>
    <n v="405614"/>
    <n v="-18594386"/>
    <n v="19000000"/>
  </r>
  <r>
    <s v="Peter Chelsom"/>
    <n v="100"/>
    <n v="2643689"/>
    <s v="Comedy|Drama"/>
    <x v="4891"/>
    <s v="http://www.imdb.com/title/tt0119670/?ref_=fn_tt_tt_1"/>
    <s v="English"/>
    <s v="USA"/>
    <m/>
    <n v="1998"/>
    <n v="7.3"/>
    <s v="Comedy"/>
    <s v="Drama"/>
    <m/>
    <m/>
    <e v="#DIV/0!"/>
    <n v="2643689"/>
    <n v="-16356311"/>
    <n v="19000000"/>
  </r>
  <r>
    <s v="John Reinhardt"/>
    <n v="68"/>
    <m/>
    <s v="Crime|Drama"/>
    <x v="4892"/>
    <s v="http://www.imdb.com/title/tt0040671/?ref_=fn_tt_tt_1"/>
    <s v="English"/>
    <s v="USA"/>
    <m/>
    <n v="1948"/>
    <n v="7.1"/>
    <s v="Crime"/>
    <s v="Drama"/>
    <m/>
    <m/>
    <e v="#DIV/0!"/>
    <n v="25035665"/>
    <n v="6035665"/>
    <n v="19000000"/>
  </r>
  <r>
    <s v="Laslo Benedek"/>
    <n v="106"/>
    <m/>
    <s v="Crime|Horror|Thriller"/>
    <x v="4893"/>
    <s v="http://www.imdb.com/title/tt0066141/?ref_=fn_tt_tt_1"/>
    <s v="English"/>
    <s v="USA"/>
    <m/>
    <n v="1971"/>
    <n v="6.8"/>
    <s v="Crime"/>
    <s v="Horror"/>
    <s v="Thriller"/>
    <m/>
    <e v="#DIV/0!"/>
    <n v="25035665"/>
    <n v="6035665"/>
    <n v="19000000"/>
  </r>
  <r>
    <s v="Julie Davis"/>
    <n v="86"/>
    <n v="33598"/>
    <s v="Comedy|Romance"/>
    <x v="4894"/>
    <s v="http://www.imdb.com/title/tt0130019/?ref_=fn_tt_tt_1"/>
    <s v="English"/>
    <s v="USA"/>
    <m/>
    <n v="1997"/>
    <n v="5.4"/>
    <s v="Comedy"/>
    <s v="Romance"/>
    <m/>
    <m/>
    <e v="#DIV/0!"/>
    <n v="33598"/>
    <n v="-18966402"/>
    <n v="19000000"/>
  </r>
  <r>
    <s v="Daniel Schechter"/>
    <n v="87"/>
    <m/>
    <s v="Comedy"/>
    <x v="4895"/>
    <s v="http://www.imdb.com/title/tt1874789/?ref_=fn_tt_tt_1"/>
    <s v="English"/>
    <s v="USA"/>
    <m/>
    <n v="2012"/>
    <n v="6.3"/>
    <s v="Comedy"/>
    <m/>
    <m/>
    <m/>
    <e v="#DIV/0!"/>
    <n v="25035665"/>
    <n v="6035665"/>
    <n v="19000000"/>
  </r>
  <r>
    <s v="Matt Johnson"/>
    <n v="83"/>
    <m/>
    <s v="Crime|Drama|Thriller"/>
    <x v="4896"/>
    <s v="http://www.imdb.com/title/tt2334896/?ref_=fn_tt_tt_1"/>
    <s v="English"/>
    <s v="Canada"/>
    <m/>
    <n v="2013"/>
    <n v="6.7"/>
    <s v="Crime"/>
    <s v="Drama"/>
    <s v="Thriller"/>
    <m/>
    <e v="#DIV/0!"/>
    <n v="25035665"/>
    <n v="6035665"/>
    <n v="19000000"/>
  </r>
  <r>
    <s v="Bruno Barreto"/>
    <n v="99"/>
    <m/>
    <s v="Comedy|Drama|Romance"/>
    <x v="4897"/>
    <s v="http://www.imdb.com/title/tt0085575/?ref_=fn_tt_tt_1"/>
    <s v="Portuguese"/>
    <s v="Brazil"/>
    <m/>
    <n v="1983"/>
    <n v="6.4"/>
    <s v="Comedy"/>
    <s v="Drama"/>
    <s v="Romance"/>
    <m/>
    <e v="#DIV/0!"/>
    <n v="25035665"/>
    <n v="6035665"/>
    <n v="19000000"/>
  </r>
  <r>
    <s v="Daniel Mellitz"/>
    <n v="90"/>
    <m/>
    <s v="Comedy|Drama"/>
    <x v="4898"/>
    <s v="http://www.imdb.com/title/tt0381053/?ref_=fn_tt_tt_1"/>
    <s v="English"/>
    <s v="USA"/>
    <m/>
    <n v="2006"/>
    <n v="4.7"/>
    <s v="Comedy"/>
    <s v="Drama"/>
    <m/>
    <m/>
    <e v="#DIV/0!"/>
    <n v="25035665"/>
    <n v="6035665"/>
    <n v="19000000"/>
  </r>
  <r>
    <s v="Martin Scorsese"/>
    <n v="117"/>
    <n v="321952"/>
    <s v="Documentary|Music"/>
    <x v="4899"/>
    <s v="http://www.imdb.com/title/tt0077838/?ref_=fn_tt_tt_1"/>
    <s v="English"/>
    <s v="USA"/>
    <m/>
    <n v="1978"/>
    <n v="8.1999999999999993"/>
    <s v="Documentary"/>
    <s v="Music"/>
    <m/>
    <m/>
    <e v="#DIV/0!"/>
    <n v="321952"/>
    <n v="-18678048"/>
    <n v="19000000"/>
  </r>
  <r>
    <s v="Bradley Rust Gray"/>
    <n v="79"/>
    <n v="24705"/>
    <s v="Drama"/>
    <x v="4900"/>
    <s v="http://www.imdb.com/title/tt1294161/?ref_=fn_tt_tt_1"/>
    <s v="English"/>
    <s v="USA"/>
    <m/>
    <n v="2009"/>
    <n v="6.3"/>
    <s v="Drama"/>
    <m/>
    <m/>
    <m/>
    <e v="#DIV/0!"/>
    <n v="24705"/>
    <n v="-18975295"/>
    <n v="19000000"/>
  </r>
  <r>
    <s v="Andrew Bujalski"/>
    <n v="109"/>
    <m/>
    <s v="Comedy"/>
    <x v="4901"/>
    <s v="http://www.imdb.com/title/tt0446747/?ref_=fn_tt_tt_1"/>
    <s v="English"/>
    <s v="USA"/>
    <m/>
    <n v="2005"/>
    <n v="6.9"/>
    <s v="Comedy"/>
    <m/>
    <m/>
    <m/>
    <e v="#DIV/0!"/>
    <n v="25035665"/>
    <n v="6035665"/>
    <n v="19000000"/>
  </r>
  <r>
    <s v="Ben Wheatley"/>
    <n v="93"/>
    <n v="9609"/>
    <s v="Comedy|Crime|Drama"/>
    <x v="4902"/>
    <s v="http://www.imdb.com/title/tt1489167/?ref_=fn_tt_tt_1"/>
    <s v="English"/>
    <s v="UK"/>
    <m/>
    <n v="2009"/>
    <n v="6.5"/>
    <s v="Comedy"/>
    <s v="Crime"/>
    <s v="Drama"/>
    <m/>
    <e v="#DIV/0!"/>
    <n v="9609"/>
    <n v="-18990391"/>
    <n v="19000000"/>
  </r>
  <r>
    <s v="Andrew Bujalski"/>
    <n v="85"/>
    <m/>
    <s v="Comedy|Drama"/>
    <x v="4903"/>
    <s v="http://www.imdb.com/title/tt0327753/?ref_=fn_tt_tt_1"/>
    <s v="English"/>
    <s v="USA"/>
    <m/>
    <n v="2002"/>
    <n v="6.4"/>
    <s v="Comedy"/>
    <s v="Drama"/>
    <m/>
    <m/>
    <e v="#DIV/0!"/>
    <n v="25035665"/>
    <n v="6035665"/>
    <n v="19000000"/>
  </r>
  <r>
    <s v="Uwe Boll"/>
    <n v="80"/>
    <m/>
    <s v="Action|Crime|Thriller"/>
    <x v="4904"/>
    <s v="http://www.imdb.com/title/tt1337057/?ref_=fn_tt_tt_1"/>
    <s v="English"/>
    <s v="Canada"/>
    <m/>
    <n v="2009"/>
    <n v="6.3"/>
    <s v="Action"/>
    <s v="Crime"/>
    <s v="Thriller"/>
    <m/>
    <e v="#DIV/0!"/>
    <n v="25035665"/>
    <n v="6035665"/>
    <n v="19000000"/>
  </r>
  <r>
    <s v="Marcus Nispel"/>
    <n v="91"/>
    <m/>
    <s v="Horror|Mystery|Thriller"/>
    <x v="4905"/>
    <s v="http://www.imdb.com/title/tt1945044/?ref_=fn_tt_tt_1"/>
    <s v="English"/>
    <s v="USA"/>
    <m/>
    <n v="2015"/>
    <n v="4.5999999999999996"/>
    <s v="Horror"/>
    <s v="Mystery"/>
    <s v="Thriller"/>
    <m/>
    <e v="#DIV/0!"/>
    <n v="25035665"/>
    <n v="6035665"/>
    <n v="19000000"/>
  </r>
  <r>
    <s v="Tadeo Garcia"/>
    <n v="84"/>
    <m/>
    <s v="Drama"/>
    <x v="4906"/>
    <s v="http://www.imdb.com/title/tt0390323/?ref_=fn_tt_tt_1"/>
    <s v="English"/>
    <s v="USA"/>
    <m/>
    <n v="2004"/>
    <n v="6.1"/>
    <s v="Drama"/>
    <m/>
    <m/>
    <m/>
    <e v="#DIV/0!"/>
    <n v="25035665"/>
    <n v="6035665"/>
    <n v="19000000"/>
  </r>
  <r>
    <s v="Ash Baron-Cohen"/>
    <n v="98"/>
    <m/>
    <s v="Crime|Drama"/>
    <x v="4907"/>
    <s v="http://www.imdb.com/title/tt0109266/?ref_=fn_tt_tt_1"/>
    <s v="English"/>
    <s v="USA"/>
    <m/>
    <n v="1995"/>
    <n v="6.4"/>
    <s v="Crime"/>
    <s v="Drama"/>
    <m/>
    <m/>
    <e v="#DIV/0!"/>
    <n v="25035665"/>
    <n v="6035665"/>
    <n v="19000000"/>
  </r>
  <r>
    <s v="Scott Smith"/>
    <n v="87"/>
    <m/>
    <s v="Comedy|Drama"/>
    <x v="4908"/>
    <s v="http://www.imdb.com/title/tt3000844/?ref_=fn_tt_tt_1"/>
    <s v="English"/>
    <s v="Canada"/>
    <m/>
    <n v="2013"/>
    <n v="7.7"/>
    <s v="Comedy"/>
    <s v="Drama"/>
    <m/>
    <m/>
    <e v="#DIV/0!"/>
    <n v="25035665"/>
    <n v="6035665"/>
    <n v="19000000"/>
  </r>
  <r>
    <s v="Kevin Williamson"/>
    <n v="43"/>
    <m/>
    <s v="Crime|Drama|Mystery|Thriller"/>
    <x v="4909"/>
    <s v="http://www.imdb.com/title/tt2071645/?ref_=fn_tt_tt_1"/>
    <s v="English"/>
    <s v="USA"/>
    <m/>
    <m/>
    <n v="7.5"/>
    <s v="Crime"/>
    <s v="Drama"/>
    <s v="Mystery"/>
    <s v="Thriller"/>
    <e v="#DIV/0!"/>
    <n v="25035665"/>
    <n v="6035665"/>
    <n v="19000000"/>
  </r>
  <r>
    <s v="Daniel Hsia"/>
    <n v="100"/>
    <n v="10443"/>
    <s v="Comedy|Drama|Romance"/>
    <x v="4910"/>
    <s v="http://www.imdb.com/title/tt2070597/?ref_=fn_tt_tt_1"/>
    <s v="English"/>
    <s v="USA"/>
    <m/>
    <n v="2012"/>
    <n v="6.3"/>
    <s v="Comedy"/>
    <s v="Drama"/>
    <s v="Romance"/>
    <m/>
    <e v="#DIV/0!"/>
    <n v="10443"/>
    <n v="-18989557"/>
    <n v="19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Movie Name">
  <location ref="A3:C19" firstHeaderRow="0" firstDataRow="1" firstDataCol="1"/>
  <pivotFields count="19">
    <pivotField showAll="0"/>
    <pivotField showAll="0"/>
    <pivotField showAll="0"/>
    <pivotField showAll="0"/>
    <pivotField axis="axisRow" showAll="0" measureFilter="1" sortType="descending">
      <items count="4912">
        <item x="492"/>
        <item x="1080"/>
        <item x="457"/>
        <item x="1990"/>
        <item x="1709"/>
        <item x="2043"/>
        <item x="4008"/>
        <item x="1334"/>
        <item x="1137"/>
        <item x="171"/>
        <item x="4502"/>
        <item x="2442"/>
        <item x="2241"/>
        <item x="2146"/>
        <item x="3138"/>
        <item x="3472"/>
        <item x="2637"/>
        <item x="3314"/>
        <item x="3546"/>
        <item x="364"/>
        <item x="2217"/>
        <item x="903"/>
        <item x="2118"/>
        <item x="3091"/>
        <item x="388"/>
        <item x="3925"/>
        <item x="3736"/>
        <item x="820"/>
        <item x="46"/>
        <item x="340"/>
        <item x="979"/>
        <item x="1115"/>
        <item x="1717"/>
        <item x="4144"/>
        <item x="645"/>
        <item x="1698"/>
        <item x="1772"/>
        <item x="2301"/>
        <item x="3306"/>
        <item x="3017"/>
        <item x="3452"/>
        <item x="4775"/>
        <item x="1991"/>
        <item x="2815"/>
        <item x="1295"/>
        <item x="3323"/>
        <item x="1908"/>
        <item x="155"/>
        <item x="2750"/>
        <item x="1579"/>
        <item x="2315"/>
        <item x="1146"/>
        <item x="4882"/>
        <item x="3610"/>
        <item x="2957"/>
        <item x="2744"/>
        <item x="759"/>
        <item x="3785"/>
        <item x="4360"/>
        <item x="3304"/>
        <item x="4482"/>
        <item x="247"/>
        <item x="2079"/>
        <item x="3209"/>
        <item x="186"/>
        <item x="4177"/>
        <item x="2381"/>
        <item x="3900"/>
        <item x="1300"/>
        <item x="1268"/>
        <item x="4863"/>
        <item x="1769"/>
        <item x="1382"/>
        <item x="667"/>
        <item x="738"/>
        <item x="3301"/>
        <item x="1319"/>
        <item x="660"/>
        <item x="2869"/>
        <item x="3246"/>
        <item x="2853"/>
        <item x="1027"/>
        <item x="2071"/>
        <item x="3627"/>
        <item x="4796"/>
        <item x="1519"/>
        <item x="2666"/>
        <item x="4335"/>
        <item x="87"/>
        <item x="4145"/>
        <item x="911"/>
        <item x="2362"/>
        <item x="3675"/>
        <item x="1862"/>
        <item x="1221"/>
        <item x="78"/>
        <item x="282"/>
        <item x="3293"/>
        <item x="387"/>
        <item x="103"/>
        <item x="594"/>
        <item x="4063"/>
        <item x="3076"/>
        <item x="679"/>
        <item x="2303"/>
        <item x="245"/>
        <item x="877"/>
        <item x="644"/>
        <item x="2948"/>
        <item x="1171"/>
        <item x="3791"/>
        <item x="3200"/>
        <item x="359"/>
        <item x="901"/>
        <item x="2908"/>
        <item x="1468"/>
        <item x="2552"/>
        <item x="3118"/>
        <item x="544"/>
        <item x="2042"/>
        <item x="4663"/>
        <item x="3252"/>
        <item x="2520"/>
        <item x="2339"/>
        <item x="1931"/>
        <item x="2080"/>
        <item x="619"/>
        <item x="926"/>
        <item x="1190"/>
        <item x="1342"/>
        <item x="516"/>
        <item x="2004"/>
        <item x="1826"/>
        <item x="2060"/>
        <item x="2"/>
        <item x="1475"/>
        <item x="4683"/>
        <item x="712"/>
        <item x="1375"/>
        <item x="198"/>
        <item x="1208"/>
        <item x="1138"/>
        <item x="2085"/>
        <item x="2755"/>
        <item x="1211"/>
        <item x="3533"/>
        <item x="520"/>
        <item x="1712"/>
        <item x="1299"/>
        <item x="3282"/>
        <item x="3197"/>
        <item x="4466"/>
        <item x="37"/>
        <item x="4516"/>
        <item x="2190"/>
        <item x="3402"/>
        <item x="2832"/>
        <item x="2763"/>
        <item x="1834"/>
        <item x="1591"/>
        <item x="2890"/>
        <item x="4590"/>
        <item x="4421"/>
        <item x="3744"/>
        <item x="2606"/>
        <item x="4792"/>
        <item x="4791"/>
        <item x="3053"/>
        <item x="1172"/>
        <item x="2900"/>
        <item x="1725"/>
        <item x="2820"/>
        <item x="1681"/>
        <item x="3814"/>
        <item x="55"/>
        <item x="3475"/>
        <item x="2682"/>
        <item x="1644"/>
        <item x="2810"/>
        <item x="3370"/>
        <item x="1647"/>
        <item x="1201"/>
        <item x="1544"/>
        <item x="4731"/>
        <item x="2206"/>
        <item x="993"/>
        <item x="1775"/>
        <item x="2047"/>
        <item x="278"/>
        <item x="4612"/>
        <item x="4298"/>
        <item x="3638"/>
        <item x="260"/>
        <item x="939"/>
        <item x="3168"/>
        <item x="599"/>
        <item x="2676"/>
        <item x="2688"/>
        <item x="3855"/>
        <item x="1989"/>
        <item x="718"/>
        <item x="4003"/>
        <item x="678"/>
        <item x="922"/>
        <item x="803"/>
        <item x="4822"/>
        <item x="4638"/>
        <item x="4092"/>
        <item x="2730"/>
        <item x="1341"/>
        <item x="1038"/>
        <item x="2872"/>
        <item x="3048"/>
        <item x="3285"/>
        <item x="2746"/>
        <item x="4205"/>
        <item x="567"/>
        <item x="3728"/>
        <item x="4370"/>
        <item x="3526"/>
        <item x="4134"/>
        <item x="4186"/>
        <item x="3437"/>
        <item x="666"/>
        <item x="167"/>
        <item x="1622"/>
        <item x="3924"/>
        <item x="3373"/>
        <item x="3240"/>
        <item x="2182"/>
        <item x="2945"/>
        <item x="1912"/>
        <item x="1822"/>
        <item x="4530"/>
        <item x="1057"/>
        <item x="4788"/>
        <item x="1415"/>
        <item x="1407"/>
        <item x="22"/>
        <item x="4439"/>
        <item x="275"/>
        <item x="3604"/>
        <item x="3625"/>
        <item x="2647"/>
        <item x="670"/>
        <item x="4363"/>
        <item x="233"/>
        <item x="3701"/>
        <item x="1335"/>
        <item x="3134"/>
        <item x="2336"/>
        <item x="365"/>
        <item x="3730"/>
        <item x="3308"/>
        <item x="146"/>
        <item x="1239"/>
        <item x="2285"/>
        <item x="3718"/>
        <item x="3889"/>
        <item x="4045"/>
        <item x="3921"/>
        <item x="636"/>
        <item x="3929"/>
        <item x="2132"/>
        <item x="4381"/>
        <item x="4855"/>
        <item x="1878"/>
        <item x="133"/>
        <item x="2207"/>
        <item x="4392"/>
        <item x="280"/>
        <item x="1553"/>
        <item x="316"/>
        <item x="1253"/>
        <item x="3192"/>
        <item x="169"/>
        <item x="3067"/>
        <item x="2804"/>
        <item x="1582"/>
        <item x="1194"/>
        <item x="3480"/>
        <item x="3640"/>
        <item x="4763"/>
        <item x="3570"/>
        <item x="3423"/>
        <item x="163"/>
        <item x="512"/>
        <item x="3111"/>
        <item x="768"/>
        <item x="641"/>
        <item x="564"/>
        <item x="1379"/>
        <item x="1536"/>
        <item x="1634"/>
        <item x="113"/>
        <item x="1824"/>
        <item x="80"/>
        <item x="924"/>
        <item x="1847"/>
        <item x="1845"/>
        <item x="4814"/>
        <item x="2879"/>
        <item x="3359"/>
        <item x="2572"/>
        <item x="3696"/>
        <item x="2814"/>
        <item x="3440"/>
        <item x="1358"/>
        <item x="3448"/>
        <item x="2687"/>
        <item x="2158"/>
        <item x="315"/>
        <item x="161"/>
        <item x="3149"/>
        <item x="2597"/>
        <item x="4224"/>
        <item x="4461"/>
        <item x="707"/>
        <item x="4712"/>
        <item x="4475"/>
        <item x="4501"/>
        <item x="4682"/>
        <item x="3910"/>
        <item x="4471"/>
        <item x="1159"/>
        <item x="4709"/>
        <item x="840"/>
        <item x="864"/>
        <item x="3771"/>
        <item x="1318"/>
        <item x="2901"/>
        <item x="64"/>
        <item x="900"/>
        <item x="1558"/>
        <item x="88"/>
        <item x="358"/>
        <item x="830"/>
        <item x="2881"/>
        <item x="782"/>
        <item x="4292"/>
        <item x="1727"/>
        <item x="4378"/>
        <item x="3562"/>
        <item x="2167"/>
        <item x="2466"/>
        <item x="2930"/>
        <item x="3230"/>
        <item x="3739"/>
        <item x="1007"/>
        <item x="4526"/>
        <item x="1004"/>
        <item x="270"/>
        <item x="1672"/>
        <item x="2924"/>
        <item x="4552"/>
        <item x="1682"/>
        <item x="115"/>
        <item x="2958"/>
        <item x="1044"/>
        <item x="3336"/>
        <item x="2405"/>
        <item x="4260"/>
        <item x="2721"/>
        <item x="1789"/>
        <item x="2646"/>
        <item x="251"/>
        <item x="4367"/>
        <item x="89"/>
        <item x="4024"/>
        <item x="4425"/>
        <item x="4478"/>
        <item x="992"/>
        <item x="3446"/>
        <item x="2651"/>
        <item x="311"/>
        <item x="3495"/>
        <item x="2223"/>
        <item x="3930"/>
        <item x="3783"/>
        <item x="3727"/>
        <item x="4547"/>
        <item x="4333"/>
        <item x="1511"/>
        <item x="1037"/>
        <item x="2835"/>
        <item x="1780"/>
        <item x="2907"/>
        <item x="4728"/>
        <item x="2580"/>
        <item x="3748"/>
        <item x="2068"/>
        <item x="2962"/>
        <item x="4297"/>
        <item x="1222"/>
        <item x="1189"/>
        <item x="3242"/>
        <item x="4113"/>
        <item x="4106"/>
        <item x="3647"/>
        <item x="1373"/>
        <item x="2064"/>
        <item x="764"/>
        <item x="157"/>
        <item x="2179"/>
        <item x="2823"/>
        <item x="3979"/>
        <item x="2641"/>
        <item x="2017"/>
        <item x="2176"/>
        <item x="2826"/>
        <item x="3869"/>
        <item x="3508"/>
        <item x="749"/>
        <item x="3194"/>
        <item x="3205"/>
        <item x="2194"/>
        <item x="4294"/>
        <item x="2188"/>
        <item x="3843"/>
        <item x="1884"/>
        <item x="2226"/>
        <item x="2247"/>
        <item x="2130"/>
        <item x="2361"/>
        <item x="1505"/>
        <item x="1365"/>
        <item x="4883"/>
        <item x="2796"/>
        <item x="3847"/>
        <item x="4835"/>
        <item x="1516"/>
        <item x="587"/>
        <item x="2936"/>
        <item x="3985"/>
        <item x="2337"/>
        <item x="384"/>
        <item x="4907"/>
        <item x="3184"/>
        <item x="310"/>
        <item x="1413"/>
        <item x="4624"/>
        <item x="2129"/>
        <item x="1643"/>
        <item x="4699"/>
        <item x="1941"/>
        <item x="4497"/>
        <item x="3531"/>
        <item x="1599"/>
        <item x="4748"/>
        <item x="3853"/>
        <item x="3498"/>
        <item x="790"/>
        <item x="633"/>
        <item x="4568"/>
        <item x="4315"/>
        <item x="4216"/>
        <item x="4407"/>
        <item x="3943"/>
        <item x="4108"/>
        <item x="3009"/>
        <item x="821"/>
        <item x="442"/>
        <item x="1167"/>
        <item x="524"/>
        <item x="3833"/>
        <item x="2331"/>
        <item x="3327"/>
        <item x="4126"/>
        <item x="3548"/>
        <item x="2316"/>
        <item x="2081"/>
        <item x="1130"/>
        <item x="523"/>
        <item x="3723"/>
        <item x="4508"/>
        <item x="1649"/>
        <item x="4481"/>
        <item x="1810"/>
        <item x="2052"/>
        <item x="3418"/>
        <item x="3952"/>
        <item x="4231"/>
        <item x="692"/>
        <item x="2112"/>
        <item x="1885"/>
        <item x="2436"/>
        <item x="730"/>
        <item x="652"/>
        <item x="686"/>
        <item x="1326"/>
        <item x="780"/>
        <item x="3224"/>
        <item x="1760"/>
        <item x="2160"/>
        <item x="788"/>
        <item x="3605"/>
        <item x="418"/>
        <item x="833"/>
        <item x="41"/>
        <item x="1411"/>
        <item x="717"/>
        <item x="4430"/>
        <item x="202"/>
        <item x="4238"/>
        <item x="968"/>
        <item x="1107"/>
        <item x="130"/>
        <item x="2235"/>
        <item x="2767"/>
        <item x="3607"/>
        <item x="1808"/>
        <item x="4443"/>
        <item x="2996"/>
        <item x="395"/>
        <item x="1210"/>
        <item x="206"/>
        <item x="2459"/>
        <item x="298"/>
        <item x="4844"/>
        <item x="4422"/>
        <item x="2991"/>
        <item x="1492"/>
        <item x="1889"/>
        <item x="3834"/>
        <item x="4189"/>
        <item x="3275"/>
        <item x="3220"/>
        <item x="2798"/>
        <item x="2943"/>
        <item x="2602"/>
        <item x="3185"/>
        <item x="2126"/>
        <item x="2259"/>
        <item x="1456"/>
        <item x="985"/>
        <item x="2135"/>
        <item x="2338"/>
        <item x="1771"/>
        <item x="4488"/>
        <item x="241"/>
        <item x="2388"/>
        <item x="1398"/>
        <item x="4062"/>
        <item x="3524"/>
        <item x="3551"/>
        <item x="2110"/>
        <item x="1264"/>
        <item x="1387"/>
        <item x="2837"/>
        <item x="4831"/>
        <item x="1948"/>
        <item x="1746"/>
        <item x="2454"/>
        <item x="3851"/>
        <item x="4706"/>
        <item x="3554"/>
        <item x="2748"/>
        <item x="3357"/>
        <item x="3773"/>
        <item x="3734"/>
        <item x="3046"/>
        <item x="674"/>
        <item x="276"/>
        <item x="422"/>
        <item x="3182"/>
        <item x="3258"/>
        <item x="2617"/>
        <item x="1539"/>
        <item x="4562"/>
        <item x="2408"/>
        <item x="4405"/>
        <item x="4608"/>
        <item x="3078"/>
        <item x="2653"/>
        <item x="3499"/>
        <item x="2618"/>
        <item x="393"/>
        <item x="610"/>
        <item x="2155"/>
        <item x="2829"/>
        <item x="351"/>
        <item x="2843"/>
        <item x="2136"/>
        <item x="412"/>
        <item x="392"/>
        <item x="3792"/>
        <item x="832"/>
        <item x="2376"/>
        <item x="4549"/>
        <item x="1831"/>
        <item x="1495"/>
        <item x="3856"/>
        <item x="2476"/>
        <item x="2802"/>
        <item x="1286"/>
        <item x="4226"/>
        <item x="1309"/>
        <item x="2345"/>
        <item x="4601"/>
        <item x="2252"/>
        <item x="1917"/>
        <item x="1913"/>
        <item x="503"/>
        <item x="3189"/>
        <item x="2127"/>
        <item x="1050"/>
        <item x="1814"/>
        <item x="235"/>
        <item x="1244"/>
        <item x="1024"/>
        <item x="934"/>
        <item x="3579"/>
        <item x="912"/>
        <item x="872"/>
        <item x="455"/>
        <item x="2019"/>
        <item x="558"/>
        <item x="1092"/>
        <item x="3312"/>
        <item x="4743"/>
        <item x="3207"/>
        <item x="1160"/>
        <item x="4744"/>
        <item x="4157"/>
        <item x="3875"/>
        <item x="1945"/>
        <item x="3114"/>
        <item x="1705"/>
        <item x="4617"/>
        <item x="17"/>
        <item x="4754"/>
        <item x="2761"/>
        <item x="1214"/>
        <item x="2574"/>
        <item x="2828"/>
        <item x="2960"/>
        <item x="3223"/>
        <item x="2058"/>
        <item x="3175"/>
        <item x="2686"/>
        <item x="347"/>
        <item x="2589"/>
        <item x="1367"/>
        <item x="1716"/>
        <item x="1447"/>
        <item x="2976"/>
        <item x="3613"/>
        <item x="1841"/>
        <item x="2607"/>
        <item x="3431"/>
        <item x="3056"/>
        <item x="1980"/>
        <item x="252"/>
        <item x="4881"/>
        <item x="1328"/>
        <item x="1598"/>
        <item x="2088"/>
        <item x="1442"/>
        <item x="536"/>
        <item x="2675"/>
        <item x="1298"/>
        <item x="3992"/>
        <item x="345"/>
        <item x="1770"/>
        <item x="1515"/>
        <item x="895"/>
        <item x="467"/>
        <item x="1970"/>
        <item x="626"/>
        <item x="3603"/>
        <item x="3544"/>
        <item x="2310"/>
        <item x="4760"/>
        <item x="2856"/>
        <item x="772"/>
        <item x="3600"/>
        <item x="3127"/>
        <item x="121"/>
        <item x="2321"/>
        <item x="408"/>
        <item x="1097"/>
        <item x="97"/>
        <item x="4880"/>
        <item x="1436"/>
        <item x="428"/>
        <item x="1233"/>
        <item x="4801"/>
        <item x="1101"/>
        <item x="1684"/>
        <item x="109"/>
        <item x="4698"/>
        <item x="1469"/>
        <item x="2346"/>
        <item x="3016"/>
        <item x="4528"/>
        <item x="1199"/>
        <item x="1051"/>
        <item x="2486"/>
        <item x="4111"/>
        <item x="4266"/>
        <item x="4184"/>
        <item x="3622"/>
        <item x="3571"/>
        <item x="571"/>
        <item x="433"/>
        <item x="1838"/>
        <item x="941"/>
        <item x="4544"/>
        <item x="2619"/>
        <item x="2850"/>
        <item x="4448"/>
        <item x="4138"/>
        <item x="4334"/>
        <item x="1117"/>
        <item x="309"/>
        <item x="2711"/>
        <item x="1987"/>
        <item x="4242"/>
        <item x="3542"/>
        <item x="3436"/>
        <item x="4055"/>
        <item x="716"/>
        <item x="2178"/>
        <item x="1835"/>
        <item x="3535"/>
        <item x="2149"/>
        <item x="2139"/>
        <item x="3657"/>
        <item x="4019"/>
        <item x="2952"/>
        <item x="4408"/>
        <item x="6"/>
        <item x="1524"/>
        <item x="4600"/>
        <item x="1686"/>
        <item x="4836"/>
        <item x="2515"/>
        <item x="191"/>
        <item x="2148"/>
        <item x="3453"/>
        <item x="694"/>
        <item x="4567"/>
        <item x="415"/>
        <item x="2474"/>
        <item x="1061"/>
        <item x="1060"/>
        <item x="3438"/>
        <item x="1561"/>
        <item x="3596"/>
        <item x="3358"/>
        <item x="3427"/>
        <item x="938"/>
        <item x="1069"/>
        <item x="4214"/>
        <item x="1695"/>
        <item x="3334"/>
        <item x="3905"/>
        <item x="4065"/>
        <item x="4323"/>
        <item x="4440"/>
        <item x="4832"/>
        <item x="128"/>
        <item x="2455"/>
        <item x="2335"/>
        <item x="4619"/>
        <item x="117"/>
        <item x="3662"/>
        <item x="3198"/>
        <item x="491"/>
        <item x="330"/>
        <item x="1976"/>
        <item x="766"/>
        <item x="3390"/>
        <item x="4244"/>
        <item x="3385"/>
        <item x="402"/>
        <item x="3517"/>
        <item x="377"/>
        <item x="96"/>
        <item x="3928"/>
        <item x="1759"/>
        <item x="1393"/>
        <item x="2982"/>
        <item x="1581"/>
        <item x="2544"/>
        <item x="496"/>
        <item x="705"/>
        <item x="4695"/>
        <item x="663"/>
        <item x="3721"/>
        <item x="1652"/>
        <item x="132"/>
        <item x="1534"/>
        <item x="4028"/>
        <item x="4080"/>
        <item x="4781"/>
        <item x="4834"/>
        <item x="3277"/>
        <item x="4515"/>
        <item x="3726"/>
        <item x="3268"/>
        <item x="1118"/>
        <item x="3578"/>
        <item x="3611"/>
        <item x="2111"/>
        <item x="787"/>
        <item x="1706"/>
        <item x="215"/>
        <item x="4531"/>
        <item x="4313"/>
        <item x="918"/>
        <item x="1321"/>
        <item x="4"/>
        <item x="3740"/>
        <item x="2929"/>
        <item x="984"/>
        <item x="124"/>
        <item x="3817"/>
        <item x="3859"/>
        <item x="2673"/>
        <item x="4771"/>
        <item x="2210"/>
        <item x="767"/>
        <item x="1062"/>
        <item x="2697"/>
        <item x="532"/>
        <item x="4384"/>
        <item x="3932"/>
        <item x="4420"/>
        <item x="2539"/>
        <item x="1372"/>
        <item x="1640"/>
        <item x="2784"/>
        <item x="4556"/>
        <item x="2211"/>
        <item x="1262"/>
        <item x="2326"/>
        <item x="1339"/>
        <item x="591"/>
        <item x="3935"/>
        <item x="4017"/>
        <item x="3786"/>
        <item x="1177"/>
        <item x="3265"/>
        <item x="1134"/>
        <item x="4732"/>
        <item x="1459"/>
        <item x="746"/>
        <item x="149"/>
        <item x="3891"/>
        <item x="2216"/>
        <item x="2141"/>
        <item x="3052"/>
        <item x="2773"/>
        <item x="1906"/>
        <item x="1938"/>
        <item x="3458"/>
        <item x="2327"/>
        <item x="508"/>
        <item x="3892"/>
        <item x="4446"/>
        <item x="4048"/>
        <item x="3670"/>
        <item x="4761"/>
        <item x="2558"/>
        <item x="925"/>
        <item x="188"/>
        <item x="1981"/>
        <item x="1438"/>
        <item x="3130"/>
        <item x="2266"/>
        <item x="1615"/>
        <item x="3672"/>
        <item x="4605"/>
        <item x="1596"/>
        <item x="3294"/>
        <item x="420"/>
        <item x="39"/>
        <item x="1923"/>
        <item x="3660"/>
        <item x="3400"/>
        <item x="2347"/>
        <item x="561"/>
        <item x="3360"/>
        <item x="2906"/>
        <item x="2953"/>
        <item x="1677"/>
        <item x="2309"/>
        <item x="1155"/>
        <item x="1192"/>
        <item x="1967"/>
        <item x="775"/>
        <item x="3461"/>
        <item x="1843"/>
        <item x="366"/>
        <item x="4742"/>
        <item x="3007"/>
        <item x="806"/>
        <item x="1275"/>
        <item x="184"/>
        <item x="1241"/>
        <item x="2931"/>
        <item x="3549"/>
        <item x="1703"/>
        <item x="2003"/>
        <item x="2403"/>
        <item x="1377"/>
        <item x="1830"/>
        <item x="279"/>
        <item x="1079"/>
        <item x="1654"/>
        <item x="1877"/>
        <item x="419"/>
        <item x="1567"/>
        <item x="2776"/>
        <item x="332"/>
        <item x="4837"/>
        <item x="173"/>
        <item x="3466"/>
        <item x="3380"/>
        <item x="3057"/>
        <item x="4087"/>
        <item x="1252"/>
        <item x="1220"/>
        <item x="817"/>
        <item x="450"/>
        <item x="4442"/>
        <item x="1109"/>
        <item x="3656"/>
        <item x="3455"/>
        <item x="982"/>
        <item x="2098"/>
        <item x="4741"/>
        <item x="2577"/>
        <item x="1737"/>
        <item x="4756"/>
        <item x="2445"/>
        <item x="1711"/>
        <item x="1805"/>
        <item x="1508"/>
        <item x="4338"/>
        <item x="4441"/>
        <item x="4654"/>
        <item x="1949"/>
        <item x="2709"/>
        <item x="4385"/>
        <item x="2781"/>
        <item x="1623"/>
        <item x="1571"/>
        <item x="4589"/>
        <item x="2638"/>
        <item x="1844"/>
        <item x="2248"/>
        <item x="3572"/>
        <item x="723"/>
        <item x="57"/>
        <item x="2659"/>
        <item x="4183"/>
        <item x="825"/>
        <item x="796"/>
        <item x="793"/>
        <item x="2281"/>
        <item x="3973"/>
        <item x="739"/>
        <item x="3661"/>
        <item x="1185"/>
        <item x="1046"/>
        <item x="2883"/>
        <item x="1828"/>
        <item x="1592"/>
        <item x="263"/>
        <item x="2049"/>
        <item x="290"/>
        <item x="1722"/>
        <item x="4795"/>
        <item x="1992"/>
        <item x="3631"/>
        <item x="4700"/>
        <item x="2583"/>
        <item x="3525"/>
        <item x="1380"/>
        <item x="3581"/>
        <item x="150"/>
        <item x="159"/>
        <item x="3339"/>
        <item x="2324"/>
        <item x="3609"/>
        <item x="217"/>
        <item x="4462"/>
        <item x="2319"/>
        <item x="1040"/>
        <item x="3668"/>
        <item x="3888"/>
        <item x="3378"/>
        <item x="514"/>
        <item x="801"/>
        <item x="4468"/>
        <item x="4650"/>
        <item x="4577"/>
        <item x="4581"/>
        <item x="3283"/>
        <item x="2861"/>
        <item x="2691"/>
        <item x="2375"/>
        <item x="754"/>
        <item x="401"/>
        <item x="2420"/>
        <item x="542"/>
        <item x="910"/>
        <item x="1200"/>
        <item x="3927"/>
        <item x="3813"/>
        <item x="4843"/>
        <item x="226"/>
        <item x="1557"/>
        <item x="288"/>
        <item x="1874"/>
        <item x="2422"/>
        <item x="2066"/>
        <item x="1504"/>
        <item x="1461"/>
        <item x="1202"/>
        <item x="237"/>
        <item x="1247"/>
        <item x="1070"/>
        <item x="1882"/>
        <item x="2424"/>
        <item x="2402"/>
        <item x="549"/>
        <item x="4427"/>
        <item x="1767"/>
        <item x="2082"/>
        <item x="3635"/>
        <item x="4256"/>
        <item x="3830"/>
        <item x="4043"/>
        <item x="2733"/>
        <item x="1012"/>
        <item x="3871"/>
        <item x="1005"/>
        <item x="4451"/>
        <item x="4770"/>
        <item x="4304"/>
        <item x="1629"/>
        <item x="1497"/>
        <item x="1765"/>
        <item x="2642"/>
        <item x="3577"/>
        <item x="2811"/>
        <item x="1637"/>
        <item x="2218"/>
        <item x="1924"/>
        <item x="4013"/>
        <item x="2702"/>
        <item x="4397"/>
        <item x="1178"/>
        <item x="630"/>
        <item x="2384"/>
        <item x="381"/>
        <item x="3873"/>
        <item x="1586"/>
        <item x="2222"/>
        <item x="1465"/>
        <item x="4866"/>
        <item x="4859"/>
        <item x="3117"/>
        <item x="3131"/>
        <item x="1113"/>
        <item x="4657"/>
        <item x="3550"/>
        <item x="3510"/>
        <item x="700"/>
        <item x="2582"/>
        <item x="4672"/>
        <item x="304"/>
        <item x="3034"/>
        <item x="937"/>
        <item x="681"/>
        <item x="2585"/>
        <item x="3468"/>
        <item x="2330"/>
        <item x="3648"/>
        <item x="2801"/>
        <item x="1205"/>
        <item x="1872"/>
        <item x="3870"/>
        <item x="2497"/>
        <item x="2265"/>
        <item x="988"/>
        <item x="413"/>
        <item x="4722"/>
        <item x="1327"/>
        <item x="4902"/>
        <item x="2822"/>
        <item x="1396"/>
        <item x="1799"/>
        <item x="3874"/>
        <item x="400"/>
        <item x="521"/>
        <item x="2745"/>
        <item x="3838"/>
        <item x="502"/>
        <item x="2598"/>
        <item x="2840"/>
        <item x="3784"/>
        <item x="1577"/>
        <item x="3289"/>
        <item x="3092"/>
        <item x="3393"/>
        <item x="3705"/>
        <item x="3620"/>
        <item x="2161"/>
        <item x="3608"/>
        <item x="350"/>
        <item x="3809"/>
        <item x="2947"/>
        <item x="3821"/>
        <item x="548"/>
        <item x="2992"/>
        <item x="1162"/>
        <item x="3251"/>
        <item x="4851"/>
        <item x="3516"/>
        <item x="1713"/>
        <item x="1306"/>
        <item x="1905"/>
        <item x="3877"/>
        <item x="4697"/>
        <item x="1254"/>
        <item x="1491"/>
        <item x="2022"/>
        <item x="2242"/>
        <item x="23"/>
        <item x="1750"/>
        <item x="20"/>
        <item x="2433"/>
        <item x="3765"/>
        <item x="1343"/>
        <item x="1873"/>
        <item x="4684"/>
        <item x="1700"/>
        <item x="2009"/>
        <item x="3001"/>
        <item x="2186"/>
        <item x="3183"/>
        <item x="1975"/>
        <item x="3278"/>
        <item x="3692"/>
        <item x="28"/>
        <item x="2357"/>
        <item x="1049"/>
        <item x="2353"/>
        <item x="531"/>
        <item x="742"/>
        <item x="1568"/>
        <item x="3955"/>
        <item x="1761"/>
        <item x="4472"/>
        <item x="533"/>
        <item x="2513"/>
        <item x="1312"/>
        <item x="4711"/>
        <item x="4574"/>
        <item x="3663"/>
        <item x="71"/>
        <item x="526"/>
        <item x="2162"/>
        <item x="2458"/>
        <item x="493"/>
        <item x="4782"/>
        <item x="4759"/>
        <item x="3989"/>
        <item x="4167"/>
        <item x="1533"/>
        <item x="3564"/>
        <item x="2244"/>
        <item x="3211"/>
        <item x="2867"/>
        <item x="522"/>
        <item x="7"/>
        <item x="1288"/>
        <item x="3321"/>
        <item x="2972"/>
        <item x="852"/>
        <item x="2573"/>
        <item x="3598"/>
        <item x="3624"/>
        <item x="3051"/>
        <item x="2000"/>
        <item x="726"/>
        <item x="1535"/>
        <item x="4339"/>
        <item x="303"/>
        <item x="4673"/>
        <item x="4725"/>
        <item x="1719"/>
        <item x="4006"/>
        <item x="3997"/>
        <item x="1489"/>
        <item x="1187"/>
        <item x="4365"/>
        <item x="2290"/>
        <item x="3800"/>
        <item x="4056"/>
        <item x="1311"/>
        <item x="3148"/>
        <item x="231"/>
        <item x="283"/>
        <item x="1742"/>
        <item x="4495"/>
        <item x="3795"/>
        <item x="3299"/>
        <item x="2255"/>
        <item x="4403"/>
        <item x="2349"/>
        <item x="4401"/>
        <item x="4396"/>
        <item x="19"/>
        <item x="3545"/>
        <item x="1429"/>
        <item x="1297"/>
        <item x="3501"/>
        <item x="1108"/>
        <item x="3229"/>
        <item x="647"/>
        <item x="4845"/>
        <item x="3430"/>
        <item x="2096"/>
        <item x="2276"/>
        <item x="1156"/>
        <item x="4776"/>
        <item x="2588"/>
        <item x="4172"/>
        <item x="3704"/>
        <item x="2664"/>
        <item x="3561"/>
        <item x="2400"/>
        <item x="2323"/>
        <item x="1028"/>
        <item x="61"/>
        <item x="554"/>
        <item x="1143"/>
        <item x="836"/>
        <item x="2089"/>
        <item x="3587"/>
        <item x="4444"/>
        <item x="1985"/>
        <item x="4876"/>
        <item x="697"/>
        <item x="3583"/>
        <item x="4905"/>
        <item x="3107"/>
        <item x="2928"/>
        <item x="2967"/>
        <item x="4263"/>
        <item x="1823"/>
        <item x="3429"/>
        <item x="603"/>
        <item x="1340"/>
        <item x="2927"/>
        <item x="3152"/>
        <item x="4810"/>
        <item x="3280"/>
        <item x="3253"/>
        <item x="2274"/>
        <item x="1927"/>
        <item x="659"/>
        <item x="3601"/>
        <item x="3770"/>
        <item x="1597"/>
        <item x="4862"/>
        <item x="3951"/>
        <item x="65"/>
        <item x="1223"/>
        <item x="1096"/>
        <item x="3460"/>
        <item x="2406"/>
        <item x="244"/>
        <item x="1564"/>
        <item x="1776"/>
        <item x="940"/>
        <item x="2145"/>
        <item x="923"/>
        <item x="3967"/>
        <item x="624"/>
        <item x="4301"/>
        <item x="4329"/>
        <item x="3272"/>
        <item x="1797"/>
        <item x="1272"/>
        <item x="4692"/>
        <item x="4651"/>
        <item x="1043"/>
        <item x="4311"/>
        <item x="932"/>
        <item x="2508"/>
        <item x="2655"/>
        <item x="643"/>
        <item x="1812"/>
        <item x="4089"/>
        <item x="2180"/>
        <item x="385"/>
        <item x="3318"/>
        <item x="781"/>
        <item x="4565"/>
        <item x="3080"/>
        <item x="488"/>
        <item x="2787"/>
        <item x="1389"/>
        <item x="1330"/>
        <item x="1087"/>
        <item x="1010"/>
        <item x="3196"/>
        <item x="3747"/>
        <item x="83"/>
        <item x="2722"/>
        <item x="100"/>
        <item x="185"/>
        <item x="2668"/>
        <item x="2549"/>
        <item x="3248"/>
        <item x="2461"/>
        <item x="4274"/>
        <item x="1777"/>
        <item x="3322"/>
        <item x="4074"/>
        <item x="2551"/>
        <item x="220"/>
        <item x="4527"/>
        <item x="2389"/>
        <item x="201"/>
        <item x="1929"/>
        <item x="4535"/>
        <item x="3474"/>
        <item x="1803"/>
        <item x="3560"/>
        <item x="158"/>
        <item x="4740"/>
        <item x="348"/>
        <item x="4060"/>
        <item x="3396"/>
        <item x="2220"/>
        <item x="2341"/>
        <item x="851"/>
        <item x="2665"/>
        <item x="1858"/>
        <item x="2527"/>
        <item x="1919"/>
        <item x="3064"/>
        <item x="3338"/>
        <item x="2922"/>
        <item x="3576"/>
        <item x="1840"/>
        <item x="2654"/>
        <item x="1203"/>
        <item x="2778"/>
        <item x="3957"/>
        <item x="4247"/>
        <item x="3706"/>
        <item x="4693"/>
        <item x="21"/>
        <item x="3528"/>
        <item x="307"/>
        <item x="4816"/>
        <item x="3790"/>
        <item x="601"/>
        <item x="3824"/>
        <item x="1352"/>
        <item x="295"/>
        <item x="4521"/>
        <item x="1574"/>
        <item x="3491"/>
        <item x="1685"/>
        <item x="2738"/>
        <item x="1016"/>
        <item x="438"/>
        <item x="2825"/>
        <item x="2762"/>
        <item x="3565"/>
        <item x="1575"/>
        <item x="751"/>
        <item x="1282"/>
        <item x="484"/>
        <item x="3391"/>
        <item x="3950"/>
        <item x="4723"/>
        <item x="880"/>
        <item x="762"/>
        <item x="931"/>
        <item x="1604"/>
        <item x="4739"/>
        <item x="3167"/>
        <item x="375"/>
        <item x="769"/>
        <item x="1141"/>
        <item x="2661"/>
        <item x="1932"/>
        <item x="2903"/>
        <item x="1370"/>
        <item x="3586"/>
        <item x="3503"/>
        <item x="4609"/>
        <item x="2393"/>
        <item x="1853"/>
        <item x="1230"/>
        <item x="747"/>
        <item x="584"/>
        <item x="546"/>
        <item x="2925"/>
        <item x="1663"/>
        <item x="2382"/>
        <item x="4490"/>
        <item x="426"/>
        <item x="913"/>
        <item x="689"/>
        <item x="997"/>
        <item x="621"/>
        <item x="518"/>
        <item x="804"/>
        <item x="3027"/>
        <item x="1165"/>
        <item x="2874"/>
        <item x="394"/>
        <item x="2191"/>
        <item x="2998"/>
        <item x="505"/>
        <item x="1688"/>
        <item x="3543"/>
        <item x="551"/>
        <item x="3098"/>
        <item x="339"/>
        <item x="4221"/>
        <item x="301"/>
        <item x="657"/>
        <item x="4708"/>
        <item x="572"/>
        <item x="1833"/>
        <item x="4386"/>
        <item x="1968"/>
        <item x="4903"/>
        <item x="3918"/>
        <item x="2055"/>
        <item x="4151"/>
        <item x="3062"/>
        <item x="3801"/>
        <item x="899"/>
        <item x="3476"/>
        <item x="4289"/>
        <item x="4174"/>
        <item x="4897"/>
        <item x="4679"/>
        <item x="3354"/>
        <item x="3512"/>
        <item x="2414"/>
        <item x="4688"/>
        <item x="4414"/>
        <item x="3689"/>
        <item x="583"/>
        <item x="651"/>
        <item x="4458"/>
        <item x="2997"/>
        <item x="3121"/>
        <item x="565"/>
        <item x="4614"/>
        <item x="2955"/>
        <item x="3569"/>
        <item x="36"/>
        <item x="2291"/>
        <item x="798"/>
        <item x="3271"/>
        <item x="3206"/>
        <item x="4476"/>
        <item x="1270"/>
        <item x="634"/>
        <item x="2857"/>
        <item x="2448"/>
        <item x="4768"/>
        <item x="3255"/>
        <item x="2917"/>
        <item x="3947"/>
        <item x="2156"/>
        <item x="2604"/>
        <item x="4227"/>
        <item x="4766"/>
        <item x="4570"/>
        <item x="4352"/>
        <item x="3621"/>
        <item x="3104"/>
        <item x="2313"/>
        <item x="1243"/>
        <item x="2410"/>
        <item x="4255"/>
        <item x="2756"/>
        <item x="3119"/>
        <item x="3558"/>
        <item x="1689"/>
        <item x="776"/>
        <item x="4588"/>
        <item x="2498"/>
        <item x="230"/>
        <item x="145"/>
        <item x="4380"/>
        <item x="1405"/>
        <item x="1729"/>
        <item x="2449"/>
        <item x="4493"/>
        <item x="2116"/>
        <item x="637"/>
        <item x="1164"/>
        <item x="1434"/>
        <item x="4667"/>
        <item x="3617"/>
        <item x="813"/>
        <item x="1064"/>
        <item x="4264"/>
        <item x="2528"/>
        <item x="4093"/>
        <item x="4434"/>
        <item x="2956"/>
        <item x="3629"/>
        <item x="708"/>
        <item x="4661"/>
        <item x="3735"/>
        <item x="4031"/>
        <item x="848"/>
        <item x="4534"/>
        <item x="2076"/>
        <item x="952"/>
        <item x="4571"/>
        <item x="4886"/>
        <item x="1549"/>
        <item x="4853"/>
        <item x="2569"/>
        <item x="1744"/>
        <item x="1269"/>
        <item x="1444"/>
        <item x="1875"/>
        <item x="2554"/>
        <item x="3632"/>
        <item x="62"/>
        <item x="2214"/>
        <item x="2512"/>
        <item x="3238"/>
        <item x="856"/>
        <item x="2889"/>
        <item x="4798"/>
        <item x="1402"/>
        <item x="127"/>
        <item x="2975"/>
        <item x="4809"/>
        <item x="4686"/>
        <item x="59"/>
        <item x="4388"/>
        <item x="1094"/>
        <item x="4139"/>
        <item x="1035"/>
        <item x="4647"/>
        <item x="4413"/>
        <item x="3483"/>
        <item x="1584"/>
        <item x="2852"/>
        <item x="4749"/>
        <item x="3552"/>
        <item x="209"/>
        <item x="1911"/>
        <item x="1854"/>
        <item x="605"/>
        <item x="3946"/>
        <item x="3983"/>
        <item x="3288"/>
        <item x="4185"/>
        <item x="3019"/>
        <item x="4824"/>
        <item x="4348"/>
        <item x="1520"/>
        <item x="1552"/>
        <item x="4887"/>
        <item x="2036"/>
        <item x="2219"/>
        <item x="2427"/>
        <item x="3901"/>
        <item x="1307"/>
        <item x="266"/>
        <item x="1739"/>
        <item x="3110"/>
        <item x="1003"/>
        <item x="699"/>
        <item x="1899"/>
        <item x="646"/>
        <item x="151"/>
        <item x="1903"/>
        <item x="1000"/>
        <item x="1404"/>
        <item x="2165"/>
        <item x="4212"/>
        <item x="2358"/>
        <item x="528"/>
        <item x="3725"/>
        <item x="2847"/>
        <item x="2816"/>
        <item x="3496"/>
        <item x="4438"/>
        <item x="942"/>
        <item x="3469"/>
        <item x="3404"/>
        <item x="741"/>
        <item x="54"/>
        <item x="4277"/>
        <item x="4424"/>
        <item x="1718"/>
        <item x="4873"/>
        <item x="510"/>
        <item x="312"/>
        <item x="3848"/>
        <item x="1232"/>
        <item x="2391"/>
        <item x="360"/>
        <item x="2473"/>
        <item x="2894"/>
        <item x="1651"/>
        <item x="1397"/>
        <item x="809"/>
        <item x="1758"/>
        <item x="296"/>
        <item x="1250"/>
        <item x="4389"/>
        <item x="4436"/>
        <item x="4435"/>
        <item x="4211"/>
        <item x="4107"/>
        <item x="4210"/>
        <item x="4296"/>
        <item x="4308"/>
        <item x="570"/>
        <item x="3649"/>
        <item x="1075"/>
        <item x="478"/>
        <item x="258"/>
        <item x="48"/>
        <item x="2468"/>
        <item x="2581"/>
        <item x="3109"/>
        <item x="1832"/>
        <item x="2918"/>
        <item x="1506"/>
        <item x="3006"/>
        <item x="2923"/>
        <item x="1710"/>
        <item x="1026"/>
        <item x="3333"/>
        <item x="1422"/>
        <item x="1124"/>
        <item x="2184"/>
        <item x="1316"/>
        <item x="370"/>
        <item x="4021"/>
        <item x="3798"/>
        <item x="331"/>
        <item x="847"/>
        <item x="1563"/>
        <item x="1399"/>
        <item x="49"/>
        <item x="2464"/>
        <item x="3467"/>
        <item x="4409"/>
        <item x="3309"/>
        <item x="1944"/>
        <item x="3493"/>
        <item x="2919"/>
        <item x="4889"/>
        <item x="4860"/>
        <item x="3203"/>
        <item x="1228"/>
        <item x="698"/>
        <item x="4426"/>
        <item x="4830"/>
        <item x="2905"/>
        <item x="792"/>
        <item x="3310"/>
        <item x="2273"/>
        <item x="1532"/>
        <item x="277"/>
        <item x="1072"/>
        <item x="4848"/>
        <item x="1240"/>
        <item x="1587"/>
        <item x="916"/>
        <item x="620"/>
        <item x="4794"/>
        <item x="2029"/>
        <item x="1934"/>
        <item x="2679"/>
        <item x="1849"/>
        <item x="1594"/>
        <item x="539"/>
        <item x="4484"/>
        <item x="3865"/>
        <item x="2511"/>
        <item x="373"/>
        <item x="745"/>
        <item x="2742"/>
        <item x="3050"/>
        <item x="2239"/>
        <item x="4083"/>
        <item x="2028"/>
        <item x="3913"/>
        <item x="68"/>
        <item x="3715"/>
        <item x="4718"/>
        <item x="2121"/>
        <item x="2175"/>
        <item x="2298"/>
        <item x="1943"/>
        <item x="4861"/>
        <item x="4362"/>
        <item x="409"/>
        <item x="4281"/>
        <item x="2429"/>
        <item x="2645"/>
        <item x="2878"/>
        <item x="2108"/>
        <item x="3829"/>
        <item x="264"/>
        <item x="1952"/>
        <item x="3751"/>
        <item x="2827"/>
        <item x="2824"/>
        <item x="3317"/>
        <item x="3012"/>
        <item x="144"/>
        <item x="3534"/>
        <item x="953"/>
        <item x="1560"/>
        <item x="1279"/>
        <item x="3059"/>
        <item x="4513"/>
        <item x="1842"/>
        <item x="3116"/>
        <item x="2993"/>
        <item x="2109"/>
        <item x="3966"/>
        <item x="4005"/>
        <item x="447"/>
        <item x="1186"/>
        <item x="1207"/>
        <item x="1148"/>
        <item x="4429"/>
        <item x="1870"/>
        <item x="1348"/>
        <item x="2793"/>
        <item x="2195"/>
        <item x="987"/>
        <item x="168"/>
        <item x="4597"/>
        <item x="4326"/>
        <item x="430"/>
        <item x="1661"/>
        <item x="4548"/>
        <item x="2258"/>
        <item x="4319"/>
        <item x="4585"/>
        <item x="3159"/>
        <item x="2025"/>
        <item x="908"/>
        <item x="3451"/>
        <item x="2701"/>
        <item x="4254"/>
        <item x="4193"/>
        <item x="3097"/>
        <item x="4640"/>
        <item x="2509"/>
        <item x="648"/>
        <item x="3860"/>
        <item x="4180"/>
        <item x="4273"/>
        <item x="4773"/>
        <item x="618"/>
        <item x="213"/>
        <item x="1350"/>
        <item x="4213"/>
        <item x="1510"/>
        <item x="3722"/>
        <item x="2417"/>
        <item x="2172"/>
        <item x="1740"/>
        <item x="2171"/>
        <item x="2504"/>
        <item x="2986"/>
        <item x="811"/>
        <item x="2431"/>
        <item x="4656"/>
        <item x="2074"/>
        <item x="1784"/>
        <item x="2151"/>
        <item x="4894"/>
        <item x="3217"/>
        <item x="506"/>
        <item x="135"/>
        <item x="4823"/>
        <item x="4001"/>
        <item x="600"/>
        <item x="3844"/>
        <item x="2493"/>
        <item x="4572"/>
        <item x="477"/>
        <item x="182"/>
        <item x="3781"/>
        <item x="4332"/>
        <item x="3641"/>
        <item x="4079"/>
        <item x="4038"/>
        <item x="3982"/>
        <item x="4510"/>
        <item x="4751"/>
        <item x="3015"/>
        <item x="2895"/>
        <item x="4755"/>
        <item x="2377"/>
        <item x="1935"/>
        <item x="1589"/>
        <item x="1400"/>
        <item x="765"/>
        <item x="4603"/>
        <item x="2342"/>
        <item x="850"/>
        <item x="1274"/>
        <item x="3599"/>
        <item x="3911"/>
        <item x="623"/>
        <item x="3279"/>
        <item x="3022"/>
        <item x="1953"/>
        <item x="807"/>
        <item x="2877"/>
        <item x="2672"/>
        <item x="369"/>
        <item x="509"/>
        <item x="27"/>
        <item x="1690"/>
        <item x="4411"/>
        <item x="4762"/>
        <item x="1781"/>
        <item x="1443"/>
        <item x="3714"/>
        <item x="823"/>
        <item x="578"/>
        <item x="4517"/>
        <item x="3292"/>
        <item x="1206"/>
        <item x="1183"/>
        <item x="4195"/>
        <item x="3424"/>
        <item x="446"/>
        <item x="3895"/>
        <item x="4192"/>
        <item x="530"/>
        <item x="4156"/>
        <item x="3411"/>
        <item x="2732"/>
        <item x="70"/>
        <item x="4537"/>
        <item x="904"/>
        <item x="1779"/>
        <item x="3920"/>
        <item x="2329"/>
        <item x="4878"/>
        <item x="3711"/>
        <item x="579"/>
        <item x="4765"/>
        <item x="1612"/>
        <item x="3341"/>
        <item x="4175"/>
        <item x="468"/>
        <item x="971"/>
        <item x="1462"/>
        <item x="228"/>
        <item x="3399"/>
        <item x="3902"/>
        <item x="3592"/>
        <item x="975"/>
        <item x="4358"/>
        <item x="4194"/>
        <item x="274"/>
        <item x="3720"/>
        <item x="3506"/>
        <item x="1555"/>
        <item x="3482"/>
        <item x="1861"/>
        <item x="3456"/>
        <item x="3695"/>
        <item x="177"/>
        <item x="1715"/>
        <item x="1477"/>
        <item x="3691"/>
        <item x="3123"/>
        <item x="815"/>
        <item x="269"/>
        <item x="1073"/>
        <item x="4146"/>
        <item x="4133"/>
        <item x="4258"/>
        <item x="2628"/>
        <item x="4847"/>
        <item x="4680"/>
        <item x="3532"/>
        <item x="3122"/>
        <item x="553"/>
        <item x="166"/>
        <item x="1423"/>
        <item x="1546"/>
        <item x="777"/>
        <item x="4774"/>
        <item x="4506"/>
        <item x="4010"/>
        <item x="1322"/>
        <item x="3041"/>
        <item x="1248"/>
        <item x="3937"/>
        <item x="668"/>
        <item x="3667"/>
        <item x="3683"/>
        <item x="4149"/>
        <item x="2233"/>
        <item x="4593"/>
        <item x="972"/>
        <item x="1650"/>
        <item x="3511"/>
        <item x="1961"/>
        <item x="2634"/>
        <item x="3826"/>
        <item x="4322"/>
        <item x="642"/>
        <item x="719"/>
        <item x="1580"/>
        <item x="828"/>
        <item x="2234"/>
        <item x="1281"/>
        <item x="2469"/>
        <item x="2426"/>
        <item x="2059"/>
        <item x="1455"/>
        <item x="1509"/>
        <item x="1837"/>
        <item x="1025"/>
        <item x="2021"/>
        <item x="3444"/>
        <item x="3236"/>
        <item x="3047"/>
        <item x="4833"/>
        <item x="4879"/>
        <item x="653"/>
        <item x="3219"/>
        <item x="374"/>
        <item x="2904"/>
        <item x="1988"/>
        <item x="3674"/>
        <item x="2113"/>
        <item x="3150"/>
        <item x="893"/>
        <item x="4102"/>
        <item x="3113"/>
        <item x="3383"/>
        <item x="2999"/>
        <item x="219"/>
        <item x="1660"/>
        <item x="3406"/>
        <item x="1820"/>
        <item x="2428"/>
        <item x="3936"/>
        <item x="498"/>
        <item x="4750"/>
        <item x="3348"/>
        <item x="2465"/>
        <item x="3684"/>
        <item x="2434"/>
        <item x="2530"/>
        <item x="727"/>
        <item x="1273"/>
        <item x="3208"/>
        <item x="200"/>
        <item x="4020"/>
        <item x="1179"/>
        <item x="1543"/>
        <item x="1266"/>
        <item x="4168"/>
        <item x="4071"/>
        <item x="3749"/>
        <item x="4206"/>
        <item x="3954"/>
        <item x="3633"/>
        <item x="752"/>
        <item x="2123"/>
        <item x="2752"/>
        <item x="3281"/>
        <item x="4586"/>
        <item x="1745"/>
        <item x="2002"/>
        <item x="4423"/>
        <item x="4094"/>
        <item x="735"/>
        <item x="3671"/>
        <item x="2204"/>
        <item x="371"/>
        <item x="3417"/>
        <item x="1664"/>
        <item x="1922"/>
        <item x="2892"/>
        <item x="4687"/>
        <item x="4841"/>
        <item x="649"/>
        <item x="4677"/>
        <item x="2378"/>
        <item x="2760"/>
        <item x="2896"/>
        <item x="2107"/>
        <item x="3364"/>
        <item x="4636"/>
        <item x="465"/>
        <item x="2782"/>
        <item x="2783"/>
        <item x="199"/>
        <item x="1032"/>
        <item x="2994"/>
        <item x="1621"/>
        <item x="3907"/>
        <item x="1930"/>
        <item x="473"/>
        <item x="2663"/>
        <item x="4127"/>
        <item x="4303"/>
        <item x="204"/>
        <item x="2719"/>
        <item x="1860"/>
        <item x="1606"/>
        <item x="1962"/>
        <item x="3270"/>
        <item x="2565"/>
        <item x="222"/>
        <item x="2703"/>
        <item x="324"/>
        <item x="1480"/>
        <item x="4096"/>
        <item x="4337"/>
        <item x="3070"/>
        <item x="4559"/>
        <item x="2897"/>
        <item x="3459"/>
        <item x="3416"/>
        <item x="1893"/>
        <item x="1523"/>
        <item x="2698"/>
        <item x="724"/>
        <item x="2759"/>
        <item x="2299"/>
        <item x="2630"/>
        <item x="4232"/>
        <item x="4251"/>
        <item x="4291"/>
        <item x="1482"/>
        <item x="308"/>
        <item x="3020"/>
        <item x="265"/>
        <item x="1161"/>
        <item x="1618"/>
        <item x="814"/>
        <item x="2163"/>
        <item x="3563"/>
        <item x="3831"/>
        <item x="948"/>
        <item x="4088"/>
        <item x="2293"/>
        <item x="4336"/>
        <item x="449"/>
        <item x="4671"/>
        <item x="2705"/>
        <item x="2440"/>
        <item x="1865"/>
        <item x="4410"/>
        <item x="4084"/>
        <item x="4346"/>
        <item x="2849"/>
        <item x="849"/>
        <item x="1641"/>
        <item x="3816"/>
        <item x="3366"/>
        <item x="4452"/>
        <item x="1692"/>
        <item x="2737"/>
        <item x="294"/>
        <item x="1067"/>
        <item x="3441"/>
        <item x="1898"/>
        <item x="2727"/>
        <item x="853"/>
        <item x="846"/>
        <item x="2201"/>
        <item x="3634"/>
        <item x="834"/>
        <item x="2809"/>
        <item x="2007"/>
        <item x="3232"/>
        <item x="3395"/>
        <item x="2128"/>
        <item x="4591"/>
        <item x="3938"/>
        <item x="2909"/>
        <item x="3850"/>
        <item x="2819"/>
        <item x="2670"/>
        <item x="4271"/>
        <item x="3733"/>
        <item x="3527"/>
        <item x="2314"/>
        <item x="3010"/>
        <item x="4265"/>
        <item x="2075"/>
        <item x="4716"/>
        <item x="1056"/>
        <item x="2208"/>
        <item x="829"/>
        <item x="2836"/>
        <item x="3344"/>
        <item x="2933"/>
        <item x="3033"/>
        <item x="613"/>
        <item x="2150"/>
        <item x="4704"/>
        <item x="4321"/>
        <item x="3273"/>
        <item x="4447"/>
        <item x="2599"/>
        <item x="253"/>
        <item x="1768"/>
        <item x="1031"/>
        <item x="956"/>
        <item x="136"/>
        <item x="2830"/>
        <item x="3945"/>
        <item x="4707"/>
        <item x="2990"/>
        <item x="1290"/>
        <item x="4503"/>
        <item x="3761"/>
        <item x="3081"/>
        <item x="3063"/>
        <item x="4825"/>
        <item x="4564"/>
        <item x="125"/>
        <item x="3094"/>
        <item x="2334"/>
        <item x="2693"/>
        <item x="4394"/>
        <item x="1293"/>
        <item x="4500"/>
        <item x="3970"/>
        <item x="2526"/>
        <item x="4665"/>
        <item x="2623"/>
        <item x="1887"/>
        <item x="3754"/>
        <item x="1198"/>
        <item x="4366"/>
        <item x="287"/>
        <item x="513"/>
        <item x="1678"/>
        <item x="1354"/>
        <item x="313"/>
        <item x="160"/>
        <item x="2308"/>
        <item x="1416"/>
        <item x="1616"/>
        <item x="538"/>
        <item x="3685"/>
        <item x="197"/>
        <item x="13"/>
        <item x="1002"/>
        <item x="3199"/>
        <item x="1006"/>
        <item x="216"/>
        <item x="3975"/>
        <item x="2821"/>
        <item x="4615"/>
        <item x="3522"/>
        <item x="2601"/>
        <item x="795"/>
        <item x="2304"/>
        <item x="1226"/>
        <item x="3964"/>
        <item x="863"/>
        <item x="2751"/>
        <item x="4546"/>
        <item x="1910"/>
        <item x="2868"/>
        <item x="3361"/>
        <item x="4713"/>
        <item x="134"/>
        <item x="2143"/>
        <item x="3381"/>
        <item x="239"/>
        <item x="1488"/>
        <item x="243"/>
        <item x="335"/>
        <item x="2624"/>
        <item x="884"/>
        <item x="2070"/>
        <item x="129"/>
        <item x="1039"/>
        <item x="748"/>
        <item x="4596"/>
        <item x="372"/>
        <item x="1135"/>
        <item x="2706"/>
        <item x="3780"/>
        <item x="3606"/>
        <item x="3195"/>
        <item x="352"/>
        <item x="4486"/>
        <item x="4724"/>
        <item x="1496"/>
        <item x="2332"/>
        <item x="1566"/>
        <item x="4595"/>
        <item x="2887"/>
        <item x="3507"/>
        <item x="4849"/>
        <item x="556"/>
        <item x="1723"/>
        <item x="101"/>
        <item x="4223"/>
        <item x="2435"/>
        <item x="1631"/>
        <item x="4250"/>
        <item x="3896"/>
        <item x="4217"/>
        <item x="1246"/>
        <item x="3235"/>
        <item x="1020"/>
        <item x="4545"/>
        <item x="1085"/>
        <item x="2246"/>
        <item x="4553"/>
        <item x="1371"/>
        <item x="1855"/>
        <item x="1197"/>
        <item x="3129"/>
        <item x="3574"/>
        <item x="842"/>
        <item x="1590"/>
        <item x="2964"/>
        <item x="4164"/>
        <item x="110"/>
        <item x="2040"/>
        <item x="1093"/>
        <item x="1513"/>
        <item x="2373"/>
        <item x="969"/>
        <item x="3537"/>
        <item x="4116"/>
        <item x="3179"/>
        <item x="2260"/>
        <item x="3316"/>
        <item x="3862"/>
        <item x="3541"/>
        <item x="321"/>
        <item x="3087"/>
        <item x="1850"/>
        <item x="1150"/>
        <item x="25"/>
        <item x="4540"/>
        <item x="1349"/>
        <item x="1417"/>
        <item x="2348"/>
        <item x="1839"/>
        <item x="826"/>
        <item x="706"/>
        <item x="3269"/>
        <item x="31"/>
        <item x="3652"/>
        <item x="3492"/>
        <item x="1699"/>
        <item x="3819"/>
        <item x="4236"/>
        <item x="4819"/>
        <item x="2713"/>
        <item x="715"/>
        <item x="2470"/>
        <item x="1098"/>
        <item x="3405"/>
        <item x="4649"/>
        <item x="4240"/>
        <item x="1915"/>
        <item x="675"/>
        <item x="1675"/>
        <item x="3036"/>
        <item x="2254"/>
        <item x="2594"/>
        <item x="194"/>
        <item x="2083"/>
        <item x="4474"/>
        <item x="2622"/>
        <item x="568"/>
        <item x="2245"/>
        <item x="486"/>
        <item x="3530"/>
        <item x="212"/>
        <item x="2069"/>
        <item x="640"/>
        <item x="193"/>
        <item x="3239"/>
        <item x="4769"/>
        <item x="3710"/>
        <item x="4057"/>
        <item x="4523"/>
        <item x="2506"/>
        <item x="3988"/>
        <item x="3566"/>
        <item x="2845"/>
        <item x="2368"/>
        <item x="4299"/>
        <item x="2432"/>
        <item x="1251"/>
        <item x="1420"/>
        <item x="4015"/>
        <item x="3274"/>
        <item x="4118"/>
        <item x="4261"/>
        <item x="4035"/>
        <item x="2942"/>
        <item x="1374"/>
        <item x="1259"/>
        <item x="805"/>
        <item x="3698"/>
        <item x="250"/>
        <item x="3614"/>
        <item x="4543"/>
        <item x="2027"/>
        <item x="1082"/>
        <item x="120"/>
        <item x="612"/>
        <item x="452"/>
        <item x="2640"/>
        <item x="2765"/>
        <item x="4652"/>
        <item x="3249"/>
        <item x="2695"/>
        <item x="107"/>
        <item x="4871"/>
        <item x="835"/>
        <item x="2057"/>
        <item x="2794"/>
        <item x="2846"/>
        <item x="2166"/>
        <item x="4058"/>
        <item x="2269"/>
        <item x="2567"/>
        <item x="2813"/>
        <item x="2716"/>
        <item x="3882"/>
        <item x="4382"/>
        <item x="3379"/>
        <item x="2736"/>
        <item x="1749"/>
        <item x="4018"/>
        <item x="888"/>
        <item x="3042"/>
        <item x="1619"/>
        <item x="3340"/>
        <item x="3347"/>
        <item x="1077"/>
        <item x="1121"/>
        <item x="2884"/>
        <item x="4051"/>
        <item x="4252"/>
        <item x="4229"/>
        <item x="4317"/>
        <item x="4234"/>
        <item x="3941"/>
        <item x="501"/>
        <item x="1481"/>
        <item x="933"/>
        <item x="1303"/>
        <item x="479"/>
        <item x="2006"/>
        <item x="2398"/>
        <item x="990"/>
        <item x="1058"/>
        <item x="3768"/>
        <item x="897"/>
        <item x="2715"/>
        <item x="2559"/>
        <item x="3806"/>
        <item x="3462"/>
        <item x="2367"/>
        <item x="3915"/>
        <item x="1245"/>
        <item x="3909"/>
        <item x="927"/>
        <item x="3724"/>
        <item x="866"/>
        <item x="4135"/>
        <item x="4170"/>
        <item x="224"/>
        <item x="4341"/>
        <item x="2283"/>
        <item x="123"/>
        <item x="1021"/>
        <item x="2397"/>
        <item x="2988"/>
        <item x="2014"/>
        <item x="4804"/>
        <item x="3254"/>
        <item x="2122"/>
        <item x="2848"/>
        <item x="3713"/>
        <item x="4669"/>
        <item x="955"/>
        <item x="963"/>
        <item x="3547"/>
        <item x="1086"/>
        <item x="4705"/>
        <item x="2864"/>
        <item x="4330"/>
        <item x="2571"/>
        <item x="1338"/>
        <item x="3449"/>
        <item x="1154"/>
        <item x="4662"/>
        <item x="4249"/>
        <item x="3584"/>
        <item x="464"/>
        <item x="1353"/>
        <item x="2317"/>
        <item x="2534"/>
        <item x="2608"/>
        <item x="1304"/>
        <item x="1484"/>
        <item x="4041"/>
        <item x="1963"/>
        <item x="3372"/>
        <item x="2729"/>
        <item x="3822"/>
        <item x="2500"/>
        <item x="3439"/>
        <item x="3494"/>
        <item x="515"/>
        <item x="4477"/>
        <item x="2791"/>
        <item x="490"/>
        <item x="4901"/>
        <item x="189"/>
        <item x="4584"/>
        <item x="262"/>
        <item x="3298"/>
        <item x="3398"/>
        <item x="2131"/>
        <item x="998"/>
        <item x="755"/>
        <item x="1982"/>
        <item x="1527"/>
        <item x="1825"/>
        <item x="1588"/>
        <item x="1"/>
        <item x="966"/>
        <item x="4865"/>
        <item x="2073"/>
        <item x="3787"/>
        <item x="2404"/>
        <item x="2050"/>
        <item x="379"/>
        <item x="2090"/>
        <item x="550"/>
        <item x="4645"/>
        <item x="481"/>
        <item x="1720"/>
        <item x="650"/>
        <item x="2898"/>
        <item x="2592"/>
        <item x="2371"/>
        <item x="511"/>
        <item x="2860"/>
        <item x="1153"/>
        <item x="3760"/>
        <item x="2753"/>
        <item x="1110"/>
        <item x="2523"/>
        <item x="2940"/>
        <item x="2831"/>
        <item x="4632"/>
        <item x="2280"/>
        <item x="3049"/>
        <item x="2555"/>
        <item x="180"/>
        <item x="1258"/>
        <item x="1883"/>
        <item x="4400"/>
        <item x="267"/>
        <item x="4696"/>
        <item x="494"/>
        <item x="1674"/>
        <item x="3797"/>
        <item x="3028"/>
        <item x="2124"/>
        <item x="2288"/>
        <item x="841"/>
        <item x="214"/>
        <item x="760"/>
        <item x="2229"/>
        <item x="1964"/>
        <item x="3115"/>
        <item x="1308"/>
        <item x="1305"/>
        <item x="3618"/>
        <item x="2788"/>
        <item x="1940"/>
        <item x="1829"/>
        <item x="8"/>
        <item x="725"/>
        <item x="1424"/>
        <item x="338"/>
        <item x="429"/>
        <item x="1521"/>
        <item x="1385"/>
        <item x="4353"/>
        <item x="4218"/>
        <item x="4305"/>
        <item x="75"/>
        <item x="917"/>
        <item x="1369"/>
        <item x="996"/>
        <item x="4653"/>
        <item x="3128"/>
        <item x="585"/>
        <item x="470"/>
        <item x="3976"/>
        <item x="3176"/>
        <item x="3520"/>
        <item x="2542"/>
        <item x="576"/>
        <item x="1008"/>
        <item x="1792"/>
        <item x="589"/>
        <item x="2743"/>
        <item x="2546"/>
        <item x="907"/>
        <item x="4307"/>
        <item x="2519"/>
        <item x="3464"/>
        <item x="3096"/>
        <item x="535"/>
        <item x="2039"/>
        <item x="248"/>
        <item x="1346"/>
        <item x="1857"/>
        <item x="91"/>
        <item x="2557"/>
        <item x="4720"/>
        <item x="3307"/>
        <item x="84"/>
        <item x="1127"/>
        <item x="4854"/>
        <item x="4050"/>
        <item x="3903"/>
        <item x="4793"/>
        <item x="1242"/>
        <item x="1918"/>
        <item x="4799"/>
        <item x="1551"/>
        <item x="2496"/>
        <item x="3757"/>
        <item x="2669"/>
        <item x="958"/>
        <item x="2780"/>
        <item x="4327"/>
        <item x="2140"/>
        <item x="4820"/>
        <item x="4004"/>
        <item x="4011"/>
        <item x="4357"/>
        <item x="3172"/>
        <item x="4817"/>
        <item x="2724"/>
        <item x="983"/>
        <item x="859"/>
        <item x="1545"/>
        <item x="1490"/>
        <item x="3031"/>
        <item x="154"/>
        <item x="2491"/>
        <item x="744"/>
        <item x="3432"/>
        <item x="1457"/>
        <item x="3832"/>
        <item x="3487"/>
        <item x="1193"/>
        <item x="4906"/>
        <item x="2046"/>
        <item x="4874"/>
        <item x="2632"/>
        <item x="306"/>
        <item x="357"/>
        <item x="2882"/>
        <item x="2779"/>
        <item x="489"/>
        <item x="1019"/>
        <item x="98"/>
        <item x="1701"/>
        <item x="1936"/>
        <item x="1486"/>
        <item x="919"/>
        <item x="3190"/>
        <item x="1657"/>
        <item x="1624"/>
        <item x="2720"/>
        <item x="2311"/>
        <item x="444"/>
        <item x="2858"/>
        <item x="4101"/>
        <item x="954"/>
        <item x="1125"/>
        <item x="1625"/>
        <item x="2407"/>
        <item x="758"/>
        <item x="4012"/>
        <item x="4892"/>
        <item x="203"/>
        <item x="1736"/>
        <item x="4885"/>
        <item x="1099"/>
        <item x="349"/>
        <item x="3320"/>
        <item x="4522"/>
        <item x="38"/>
        <item x="2045"/>
        <item x="3849"/>
        <item x="974"/>
        <item x="2757"/>
        <item x="1827"/>
        <item x="991"/>
        <item x="4519"/>
        <item x="1600"/>
        <item x="2921"/>
        <item x="4538"/>
        <item x="3420"/>
        <item x="617"/>
        <item x="4800"/>
        <item x="2438"/>
        <item x="3486"/>
        <item x="3463"/>
        <item x="4469"/>
        <item x="1263"/>
        <item x="1213"/>
        <item x="1498"/>
        <item x="3944"/>
        <item x="67"/>
        <item x="1525"/>
        <item x="4122"/>
        <item x="2834"/>
        <item x="4245"/>
        <item x="4154"/>
        <item x="3590"/>
        <item x="2671"/>
        <item x="2268"/>
        <item x="1184"/>
        <item x="4821"/>
        <item x="4237"/>
        <item x="1978"/>
        <item x="4838"/>
        <item x="2961"/>
        <item x="3413"/>
        <item x="1796"/>
        <item x="2302"/>
        <item x="1673"/>
        <item x="710"/>
        <item x="973"/>
        <item x="976"/>
        <item x="14"/>
        <item x="980"/>
        <item x="3676"/>
        <item x="2545"/>
        <item x="1773"/>
        <item x="3061"/>
        <item x="1548"/>
        <item x="1034"/>
        <item x="2340"/>
        <item x="947"/>
        <item x="3447"/>
        <item x="1333"/>
        <item x="3352"/>
        <item x="1656"/>
        <item x="2790"/>
        <item x="2660"/>
        <item x="3243"/>
        <item x="3250"/>
        <item x="3457"/>
        <item x="3678"/>
        <item x="1287"/>
        <item x="53"/>
        <item x="1514"/>
        <item x="4259"/>
        <item x="1954"/>
        <item x="2134"/>
        <item x="4286"/>
        <item x="69"/>
        <item x="2444"/>
        <item x="4529"/>
        <item x="4082"/>
        <item x="4049"/>
        <item x="116"/>
        <item x="3433"/>
        <item x="4659"/>
        <item x="1249"/>
        <item x="1627"/>
        <item x="3793"/>
        <item x="732"/>
        <item x="729"/>
        <item x="2938"/>
        <item x="2692"/>
        <item x="1670"/>
        <item x="1788"/>
        <item x="45"/>
        <item x="153"/>
        <item x="156"/>
        <item x="2718"/>
        <item x="9"/>
        <item x="29"/>
        <item x="414"/>
        <item x="673"/>
        <item x="2505"/>
        <item x="4470"/>
        <item x="4100"/>
        <item x="4115"/>
        <item x="4109"/>
        <item x="4268"/>
        <item x="2462"/>
        <item x="2771"/>
        <item x="2084"/>
        <item x="4027"/>
        <item x="3863"/>
        <item x="4390"/>
        <item x="1554"/>
        <item x="1095"/>
        <item x="2503"/>
        <item x="3086"/>
        <item x="4738"/>
        <item x="4783"/>
        <item x="3567"/>
        <item x="695"/>
        <item x="1821"/>
        <item x="761"/>
        <item x="4377"/>
        <item x="2048"/>
        <item x="929"/>
        <item x="1151"/>
        <item x="4628"/>
        <item x="1114"/>
        <item x="1570"/>
        <item x="1572"/>
        <item x="3980"/>
        <item x="485"/>
        <item x="2983"/>
        <item x="2297"/>
        <item x="891"/>
        <item x="704"/>
        <item x="861"/>
        <item x="4198"/>
        <item x="1956"/>
        <item x="238"/>
        <item x="1267"/>
        <item x="3408"/>
        <item x="4641"/>
        <item x="1433"/>
        <item x="3044"/>
        <item x="1866"/>
        <item x="3231"/>
        <item x="1324"/>
        <item x="3058"/>
        <item x="2253"/>
        <item x="1813"/>
        <item x="2747"/>
        <item x="2870"/>
        <item x="2758"/>
        <item x="3702"/>
        <item x="3774"/>
        <item x="5"/>
        <item x="4143"/>
        <item x="1408"/>
        <item x="4090"/>
        <item x="432"/>
        <item x="3401"/>
        <item x="1437"/>
        <item x="1683"/>
        <item x="1655"/>
        <item x="2366"/>
        <item x="1314"/>
        <item x="4302"/>
        <item x="1957"/>
        <item x="3777"/>
        <item x="1668"/>
        <item x="376"/>
        <item x="4694"/>
        <item x="454"/>
        <item x="291"/>
        <item x="4391"/>
        <item x="1291"/>
        <item x="2231"/>
        <item x="2587"/>
        <item x="3072"/>
        <item x="905"/>
        <item x="3162"/>
        <item x="4295"/>
        <item x="495"/>
        <item x="4128"/>
        <item x="1658"/>
        <item x="1602"/>
        <item x="56"/>
        <item x="3043"/>
        <item x="448"/>
        <item x="1726"/>
        <item x="2284"/>
        <item x="1798"/>
        <item x="181"/>
        <item x="1271"/>
        <item x="4300"/>
        <item x="920"/>
        <item x="1076"/>
        <item x="1033"/>
        <item x="1091"/>
        <item x="3789"/>
        <item x="4685"/>
        <item x="4587"/>
        <item x="4491"/>
        <item x="2023"/>
        <item x="3077"/>
        <item x="3026"/>
        <item x="2142"/>
        <item x="2120"/>
        <item x="2535"/>
        <item x="3112"/>
        <item x="1946"/>
        <item x="1714"/>
        <item x="3490"/>
        <item x="286"/>
        <item x="4533"/>
        <item x="3752"/>
        <item x="3331"/>
        <item x="1916"/>
        <item x="4904"/>
        <item x="3753"/>
        <item x="4681"/>
        <item x="4280"/>
        <item x="3986"/>
        <item x="2352"/>
        <item x="3415"/>
        <item x="4215"/>
        <item x="1694"/>
        <item x="3214"/>
        <item x="34"/>
        <item x="2502"/>
        <item x="4364"/>
        <item x="733"/>
        <item x="431"/>
        <item x="2480"/>
        <item x="4000"/>
        <item x="4097"/>
        <item x="2056"/>
        <item x="1362"/>
        <item x="3933"/>
        <item x="2667"/>
        <item x="1807"/>
        <item x="3820"/>
        <item x="3313"/>
        <item x="4625"/>
        <item x="728"/>
        <item x="2631"/>
        <item x="2114"/>
        <item x="887"/>
        <item x="3637"/>
        <item x="3630"/>
        <item x="1042"/>
        <item x="1219"/>
        <item x="4757"/>
        <item x="3088"/>
        <item x="4532"/>
        <item x="1639"/>
        <item x="3688"/>
        <item x="2294"/>
        <item x="2979"/>
        <item x="1426"/>
        <item x="656"/>
        <item x="2024"/>
        <item x="967"/>
        <item x="2807"/>
        <item x="3264"/>
        <item x="1806"/>
        <item x="2725"/>
        <item x="1485"/>
        <item x="3257"/>
        <item x="469"/>
        <item x="2951"/>
        <item x="1368"/>
        <item x="935"/>
        <item x="1507"/>
        <item x="410"/>
        <item x="2966"/>
        <item x="3717"/>
        <item x="3342"/>
        <item x="3365"/>
        <item x="3775"/>
        <item x="4642"/>
        <item x="4542"/>
        <item x="1774"/>
        <item x="581"/>
        <item x="2494"/>
        <item x="2249"/>
        <item x="2531"/>
        <item x="1613"/>
        <item x="4864"/>
        <item x="3000"/>
        <item x="3241"/>
        <item x="1088"/>
        <item x="3154"/>
        <item x="3212"/>
        <item x="2543"/>
        <item x="3082"/>
        <item x="4752"/>
        <item x="3422"/>
        <item x="3697"/>
        <item x="4379"/>
        <item x="4052"/>
        <item x="2891"/>
        <item x="190"/>
        <item x="4253"/>
        <item x="4072"/>
        <item x="2270"/>
        <item x="534"/>
        <item x="4842"/>
        <item x="483"/>
        <item x="2104"/>
        <item x="3953"/>
        <item x="2001"/>
        <item x="4777"/>
        <item x="4858"/>
        <item x="2094"/>
        <item x="2749"/>
        <item x="1014"/>
        <item x="4129"/>
        <item x="3409"/>
        <item x="2481"/>
        <item x="4387"/>
        <item x="654"/>
        <item x="4735"/>
        <item x="3890"/>
        <item x="3923"/>
        <item x="3626"/>
        <item x="588"/>
        <item x="4813"/>
        <item x="2164"/>
        <item x="2487"/>
        <item x="314"/>
        <item x="234"/>
        <item x="93"/>
        <item x="4518"/>
        <item x="2734"/>
        <item x="4598"/>
        <item x="3846"/>
        <item x="4594"/>
        <item x="82"/>
        <item x="1852"/>
        <item x="1630"/>
        <item x="2548"/>
        <item x="3588"/>
        <item x="1764"/>
        <item x="628"/>
        <item x="961"/>
        <item x="170"/>
        <item x="1666"/>
        <item x="172"/>
        <item x="221"/>
        <item x="285"/>
        <item x="1047"/>
        <item x="2562"/>
        <item x="2817"/>
        <item x="4455"/>
        <item x="1256"/>
        <item x="3505"/>
        <item x="831"/>
        <item x="4602"/>
        <item x="43"/>
        <item x="3827"/>
        <item x="2880"/>
        <item x="1053"/>
        <item x="2092"/>
        <item x="1687"/>
        <item x="4037"/>
        <item x="4257"/>
        <item x="4483"/>
        <item x="3158"/>
        <item x="1386"/>
        <item x="140"/>
        <item x="3987"/>
        <item x="3071"/>
        <item x="696"/>
        <item x="2741"/>
        <item x="4007"/>
        <item x="361"/>
        <item x="2800"/>
        <item x="271"/>
        <item x="4290"/>
        <item x="845"/>
        <item x="1142"/>
        <item x="281"/>
        <item x="4350"/>
        <item x="936"/>
        <item x="1419"/>
        <item x="889"/>
        <item x="4354"/>
        <item x="118"/>
        <item x="2862"/>
        <item x="336"/>
        <item x="1439"/>
        <item x="771"/>
        <item x="2187"/>
        <item x="946"/>
        <item x="3369"/>
        <item x="1748"/>
        <item x="1013"/>
        <item x="4753"/>
        <item x="4691"/>
        <item x="3029"/>
        <item x="4703"/>
        <item x="3857"/>
        <item x="2423"/>
        <item x="2370"/>
        <item x="857"/>
        <item x="1445"/>
        <item x="1450"/>
        <item x="1573"/>
        <item x="1593"/>
        <item x="404"/>
        <item x="2614"/>
        <item x="2556"/>
        <item x="3355"/>
        <item x="3425"/>
        <item x="3387"/>
        <item x="2267"/>
        <item x="2409"/>
        <item x="1176"/>
        <item x="2295"/>
        <item x="3103"/>
        <item x="3991"/>
        <item x="3999"/>
        <item x="873"/>
        <item x="3643"/>
        <item x="227"/>
        <item x="2488"/>
        <item x="3204"/>
        <item x="3245"/>
        <item x="1863"/>
        <item x="4554"/>
        <item x="1441"/>
        <item x="2939"/>
        <item x="2974"/>
        <item x="2192"/>
        <item x="1022"/>
        <item x="4025"/>
        <item x="2841"/>
        <item x="2212"/>
        <item x="3233"/>
        <item x="3025"/>
        <item x="881"/>
        <item x="4701"/>
        <item x="3106"/>
        <item x="1632"/>
        <item x="1499"/>
        <item x="2263"/>
        <item x="2683"/>
        <item x="2250"/>
        <item x="3594"/>
        <item x="2051"/>
        <item x="1617"/>
        <item x="2739"/>
        <item x="3287"/>
        <item x="1766"/>
        <item x="2774"/>
        <item x="476"/>
        <item x="1391"/>
        <item x="3602"/>
        <item x="1984"/>
        <item x="609"/>
        <item x="3841"/>
        <item x="4081"/>
        <item x="962"/>
        <item x="4416"/>
        <item x="4460"/>
        <item x="2200"/>
        <item x="3247"/>
        <item x="4812"/>
        <item x="403"/>
        <item x="4710"/>
        <item x="3170"/>
        <item x="1182"/>
        <item x="3382"/>
        <item x="1313"/>
        <item x="2421"/>
        <item x="3397"/>
        <item x="2533"/>
        <item x="451"/>
        <item x="3523"/>
        <item x="3218"/>
        <item x="1168"/>
        <item x="4910"/>
        <item x="3465"/>
        <item x="3582"/>
        <item x="2093"/>
        <item x="1530"/>
        <item x="598"/>
        <item x="2596"/>
        <item x="3906"/>
        <item x="319"/>
        <item x="614"/>
        <item x="1126"/>
        <item x="2355"/>
        <item x="858"/>
        <item x="4511"/>
        <item x="104"/>
        <item x="499"/>
        <item x="2612"/>
        <item x="4044"/>
        <item x="4312"/>
        <item x="582"/>
        <item x="1449"/>
        <item x="95"/>
        <item x="2282"/>
        <item x="2225"/>
        <item x="812"/>
        <item x="4815"/>
        <item x="1071"/>
        <item x="1977"/>
        <item x="3732"/>
        <item x="208"/>
        <item x="3738"/>
        <item x="703"/>
        <item x="148"/>
        <item x="4648"/>
        <item x="105"/>
        <item x="574"/>
        <item x="3297"/>
        <item x="4875"/>
        <item x="1052"/>
        <item x="625"/>
        <item x="305"/>
        <item x="1320"/>
        <item x="3388"/>
        <item x="4243"/>
        <item x="4188"/>
        <item x="4199"/>
        <item x="3719"/>
        <item x="3949"/>
        <item x="1301"/>
        <item x="2838"/>
        <item x="1394"/>
        <item x="2854"/>
        <item x="1636"/>
        <item x="4908"/>
        <item x="3878"/>
        <item x="3478"/>
        <item x="2296"/>
        <item x="559"/>
        <item x="921"/>
        <item x="326"/>
        <item x="1383"/>
        <item x="1289"/>
        <item x="2392"/>
        <item x="1993"/>
        <item x="2674"/>
        <item x="2913"/>
        <item x="1123"/>
        <item x="3215"/>
        <item x="3782"/>
        <item x="3703"/>
        <item x="672"/>
        <item x="1472"/>
        <item x="714"/>
        <item x="4869"/>
        <item x="3818"/>
        <item x="580"/>
        <item x="1412"/>
        <item x="3852"/>
        <item x="3021"/>
        <item x="4131"/>
        <item x="1478"/>
        <item x="595"/>
        <item x="24"/>
        <item x="1607"/>
        <item x="346"/>
        <item x="661"/>
        <item x="1045"/>
        <item x="552"/>
        <item x="3330"/>
        <item x="1494"/>
        <item x="4449"/>
        <item x="1418"/>
        <item x="297"/>
        <item x="1998"/>
        <item x="1997"/>
        <item x="4733"/>
        <item x="1979"/>
        <item x="1018"/>
        <item x="590"/>
        <item x="3225"/>
        <item x="2147"/>
        <item x="33"/>
        <item x="3079"/>
        <item x="563"/>
        <item x="2078"/>
        <item x="3812"/>
        <item x="2969"/>
        <item x="1084"/>
        <item x="1892"/>
        <item x="4803"/>
        <item x="1755"/>
        <item x="3089"/>
        <item x="3120"/>
        <item x="1133"/>
        <item x="1238"/>
        <item x="4182"/>
        <item x="607"/>
        <item x="378"/>
        <item x="2680"/>
        <item x="3171"/>
        <item x="317"/>
        <item x="3914"/>
        <item x="1986"/>
        <item x="4884"/>
        <item x="1009"/>
        <item x="162"/>
        <item x="693"/>
        <item x="2463"/>
        <item x="3038"/>
        <item x="763"/>
        <item x="3948"/>
        <item x="1065"/>
        <item x="1227"/>
        <item x="2418"/>
        <item x="3998"/>
        <item x="1140"/>
        <item x="525"/>
        <item x="4719"/>
        <item x="1633"/>
        <item x="1680"/>
        <item x="2044"/>
        <item x="1255"/>
        <item x="860"/>
        <item x="4479"/>
        <item x="2034"/>
        <item x="2138"/>
        <item x="1836"/>
        <item x="4890"/>
        <item x="2944"/>
        <item x="2390"/>
        <item x="2097"/>
        <item x="2839"/>
        <item x="1707"/>
        <item x="3136"/>
        <item x="3767"/>
        <item x="2626"/>
        <item x="3959"/>
        <item x="1063"/>
        <item x="2452"/>
        <item x="721"/>
        <item x="3984"/>
        <item x="2105"/>
        <item x="4827"/>
        <item x="4583"/>
        <item x="3226"/>
        <item x="367"/>
        <item x="3023"/>
        <item x="4112"/>
        <item x="4201"/>
        <item x="4325"/>
        <item x="2522"/>
        <item x="362"/>
        <item x="507"/>
        <item x="3917"/>
        <item x="1846"/>
        <item x="2576"/>
        <item x="1284"/>
        <item x="4132"/>
        <item x="4104"/>
        <item x="4272"/>
        <item x="3962"/>
        <item x="2198"/>
        <item x="1292"/>
        <item x="2658"/>
        <item x="1216"/>
        <item x="2256"/>
        <item x="999"/>
        <item x="543"/>
        <item x="4067"/>
        <item x="2137"/>
        <item x="3145"/>
        <item x="3141"/>
        <item x="3011"/>
        <item x="2714"/>
        <item x="1800"/>
        <item x="1752"/>
        <item x="257"/>
        <item x="4576"/>
        <item x="1294"/>
        <item x="4689"/>
        <item x="4678"/>
        <item x="4158"/>
        <item x="1583"/>
        <item x="2065"/>
        <item x="4153"/>
        <item x="2633"/>
        <item x="2726"/>
        <item x="2899"/>
        <item x="4239"/>
        <item x="3343"/>
        <item x="3005"/>
        <item x="3628"/>
        <item x="3694"/>
        <item x="3014"/>
        <item x="4342"/>
        <item x="4340"/>
        <item x="4347"/>
        <item x="1585"/>
        <item x="2119"/>
        <item x="2959"/>
        <item x="4629"/>
        <item x="3840"/>
        <item x="443"/>
        <item x="4658"/>
        <item x="4376"/>
        <item x="3673"/>
        <item x="178"/>
        <item x="4702"/>
        <item x="4456"/>
        <item x="1381"/>
        <item x="2595"/>
        <item x="4275"/>
        <item x="4091"/>
        <item x="2031"/>
        <item x="3763"/>
        <item x="2479"/>
        <item x="2842"/>
        <item x="2968"/>
        <item x="1648"/>
        <item x="3454"/>
        <item x="380"/>
        <item x="2915"/>
        <item x="4525"/>
        <item x="4675"/>
        <item x="2769"/>
        <item x="994"/>
        <item x="1669"/>
        <item x="4785"/>
        <item x="1697"/>
        <item x="480"/>
        <item x="3085"/>
        <item x="1815"/>
        <item x="2061"/>
        <item x="2437"/>
        <item x="1801"/>
        <item x="2605"/>
        <item x="16"/>
        <item x="593"/>
        <item x="187"/>
        <item x="2731"/>
        <item x="2333"/>
        <item x="3164"/>
        <item x="1538"/>
        <item x="4767"/>
        <item x="2609"/>
        <item x="3039"/>
        <item x="2115"/>
        <item x="2278"/>
        <item x="1446"/>
        <item x="3177"/>
        <item x="4324"/>
        <item x="4285"/>
        <item x="3593"/>
        <item x="664"/>
        <item x="4856"/>
        <item x="529"/>
        <item x="4790"/>
        <item x="2106"/>
        <item x="3996"/>
        <item x="1476"/>
        <item x="137"/>
        <item x="4171"/>
        <item x="2989"/>
        <item x="2425"/>
        <item x="683"/>
        <item x="4877"/>
        <item x="1344"/>
        <item x="1078"/>
        <item x="2656"/>
        <item x="3450"/>
        <item x="1791"/>
        <item x="3315"/>
        <item x="51"/>
        <item x="405"/>
        <item x="662"/>
        <item x="2325"/>
        <item x="2369"/>
        <item x="4786"/>
        <item x="4499"/>
        <item x="3055"/>
        <item x="3557"/>
        <item x="3169"/>
        <item x="2091"/>
        <item x="4125"/>
        <item x="3568"/>
        <item x="3788"/>
        <item x="1819"/>
        <item x="4895"/>
        <item x="783"/>
        <item x="1136"/>
        <item x="4415"/>
        <item x="3971"/>
        <item x="862"/>
        <item x="2359"/>
        <item x="2712"/>
        <item x="2328"/>
        <item x="3143"/>
        <item x="3262"/>
        <item x="242"/>
        <item x="1337"/>
        <item x="1528"/>
        <item x="1361"/>
        <item x="4646"/>
        <item x="2396"/>
        <item x="102"/>
        <item x="3125"/>
        <item x="3969"/>
        <item x="2053"/>
        <item x="2401"/>
        <item x="3471"/>
        <item x="1089"/>
        <item x="86"/>
        <item x="1738"/>
        <item x="2478"/>
        <item x="1055"/>
        <item x="2851"/>
        <item x="3346"/>
        <item x="3419"/>
        <item x="2536"/>
        <item x="2221"/>
        <item x="2893"/>
        <item x="1787"/>
        <item x="1111"/>
        <item x="882"/>
        <item x="3881"/>
        <item x="2237"/>
        <item x="4103"/>
        <item x="3580"/>
        <item x="4095"/>
        <item x="2616"/>
        <item x="757"/>
        <item x="0"/>
        <item x="441"/>
        <item x="356"/>
        <item x="320"/>
        <item x="1638"/>
        <item x="1501"/>
        <item x="2912"/>
        <item x="3823"/>
        <item x="3807"/>
        <item x="3445"/>
        <item x="731"/>
        <item x="2540"/>
        <item x="2063"/>
        <item x="4318"/>
        <item x="4284"/>
        <item x="164"/>
        <item x="4772"/>
        <item x="4383"/>
        <item x="4147"/>
        <item x="4203"/>
        <item x="4141"/>
        <item x="1576"/>
        <item x="3155"/>
        <item x="1158"/>
        <item x="1302"/>
        <item x="2694"/>
        <item x="3864"/>
        <item x="4002"/>
        <item x="2690"/>
        <item x="2662"/>
        <item x="437"/>
        <item x="1131"/>
        <item x="3157"/>
        <item x="3994"/>
        <item x="3815"/>
        <item x="355"/>
        <item x="3163"/>
        <item x="3529"/>
        <item x="2636"/>
        <item x="2087"/>
        <item x="3180"/>
        <item x="1163"/>
        <item x="2590"/>
        <item x="4412"/>
        <item x="3926"/>
        <item x="3488"/>
        <item x="4282"/>
        <item x="2525"/>
        <item x="2797"/>
        <item x="4371"/>
        <item x="439"/>
        <item x="440"/>
        <item x="4137"/>
        <item x="4114"/>
        <item x="3742"/>
        <item x="2262"/>
        <item x="2205"/>
        <item x="1166"/>
        <item x="3880"/>
        <item x="2413"/>
        <item x="3519"/>
        <item x="722"/>
        <item x="989"/>
        <item x="2099"/>
        <item x="4717"/>
        <item x="3256"/>
        <item x="1871"/>
        <item x="1969"/>
        <item x="2885"/>
        <item x="1762"/>
        <item x="2985"/>
        <item x="4437"/>
        <item x="4120"/>
        <item x="4359"/>
        <item x="701"/>
        <item x="2360"/>
        <item x="3037"/>
        <item x="4485"/>
        <item x="839"/>
        <item x="425"/>
        <item x="471"/>
        <item x="1466"/>
        <item x="2275"/>
        <item x="1144"/>
        <item x="890"/>
        <item x="436"/>
        <item x="354"/>
        <item x="3489"/>
        <item x="119"/>
        <item x="1345"/>
        <item x="2399"/>
        <item x="474"/>
        <item x="2965"/>
        <item x="1458"/>
        <item x="3102"/>
        <item x="2077"/>
        <item x="1392"/>
        <item x="2684"/>
        <item x="1795"/>
        <item x="611"/>
        <item x="819"/>
        <item x="183"/>
        <item x="4267"/>
        <item x="3514"/>
        <item x="1757"/>
        <item x="1947"/>
        <item x="126"/>
        <item x="2735"/>
        <item x="4868"/>
        <item x="894"/>
        <item x="3090"/>
        <item x="3303"/>
        <item x="1565"/>
        <item x="3435"/>
        <item x="2261"/>
        <item x="685"/>
        <item x="44"/>
        <item x="2768"/>
        <item x="1559"/>
        <item x="77"/>
        <item x="4808"/>
        <item x="1734"/>
        <item x="930"/>
        <item x="4805"/>
        <item x="2704"/>
        <item x="2537"/>
        <item x="4621"/>
        <item x="3412"/>
        <item x="3956"/>
        <item x="3473"/>
        <item x="575"/>
        <item x="2199"/>
        <item x="1310"/>
        <item x="1235"/>
        <item x="4579"/>
        <item x="2772"/>
        <item x="2775"/>
        <item x="3186"/>
        <item x="2644"/>
        <item x="3654"/>
        <item x="4314"/>
        <item x="3885"/>
        <item x="4349"/>
        <item x="2005"/>
        <item x="3686"/>
        <item x="1730"/>
        <item x="868"/>
        <item x="1460"/>
        <item x="1671"/>
        <item x="50"/>
        <item x="302"/>
        <item x="629"/>
        <item x="3536"/>
        <item x="2507"/>
        <item x="720"/>
        <item x="3101"/>
        <item x="176"/>
        <item x="344"/>
        <item x="2344"/>
        <item x="4029"/>
        <item x="26"/>
        <item x="1526"/>
        <item x="1102"/>
        <item x="1531"/>
        <item x="463"/>
        <item x="3351"/>
        <item x="108"/>
        <item x="4668"/>
        <item x="1754"/>
        <item x="2844"/>
        <item x="3403"/>
        <item x="4852"/>
        <item x="40"/>
        <item x="1782"/>
        <item x="4758"/>
        <item x="4077"/>
        <item x="138"/>
        <item x="85"/>
        <item x="4368"/>
        <item x="2871"/>
        <item x="4578"/>
        <item x="434"/>
        <item x="2963"/>
        <item x="4604"/>
        <item x="3540"/>
        <item x="417"/>
        <item x="3300"/>
        <item x="1074"/>
        <item x="141"/>
        <item x="4655"/>
        <item x="4117"/>
        <item x="4163"/>
        <item x="4204"/>
        <item x="4373"/>
        <item x="1181"/>
        <item x="10"/>
        <item x="1357"/>
        <item x="2380"/>
        <item x="1966"/>
        <item x="4730"/>
        <item x="3350"/>
        <item x="2343"/>
        <item x="1500"/>
        <item x="2888"/>
        <item x="1802"/>
        <item x="1881"/>
        <item x="4563"/>
        <item x="273"/>
        <item x="3201"/>
        <item x="2236"/>
        <item x="2600"/>
        <item x="1859"/>
        <item x="2383"/>
        <item x="500"/>
        <item x="4551"/>
        <item x="778"/>
        <item x="3644"/>
        <item x="2916"/>
        <item x="639"/>
        <item x="3639"/>
        <item x="2627"/>
        <item x="3003"/>
        <item x="3105"/>
        <item x="2286"/>
        <item x="1914"/>
        <item x="2364"/>
        <item x="2467"/>
        <item x="1783"/>
        <item x="4283"/>
        <item x="2453"/>
        <item x="1628"/>
        <item x="627"/>
        <item x="391"/>
        <item x="4207"/>
        <item x="597"/>
        <item x="2681"/>
        <item x="2833"/>
        <item x="4310"/>
        <item x="1562"/>
        <item x="1696"/>
        <item x="240"/>
        <item x="4105"/>
        <item x="4159"/>
        <item x="2799"/>
        <item x="4316"/>
        <item x="3960"/>
        <item x="4729"/>
        <item x="397"/>
        <item x="1471"/>
        <item x="4560"/>
        <item x="2450"/>
        <item x="2272"/>
        <item x="3276"/>
        <item x="1890"/>
        <item x="4040"/>
        <item x="756"/>
        <item x="2238"/>
        <item x="797"/>
        <item x="334"/>
        <item x="3013"/>
        <item x="3619"/>
        <item x="1864"/>
        <item x="4023"/>
        <item x="1204"/>
        <item x="1547"/>
        <item x="577"/>
        <item x="3769"/>
        <item x="3842"/>
        <item x="4896"/>
        <item x="753"/>
        <item x="4573"/>
        <item x="608"/>
        <item x="3142"/>
        <item x="680"/>
        <item x="1794"/>
        <item x="1366"/>
        <item x="3442"/>
        <item x="1170"/>
        <item x="4746"/>
        <item x="4445"/>
        <item x="995"/>
        <item x="981"/>
        <item x="1728"/>
        <item x="4399"/>
        <item x="2472"/>
        <item x="2696"/>
        <item x="3573"/>
        <item x="175"/>
        <item x="2365"/>
        <item x="1280"/>
        <item x="4061"/>
        <item x="4032"/>
        <item x="3940"/>
        <item x="4900"/>
        <item x="3290"/>
        <item x="1231"/>
        <item x="1659"/>
        <item x="4507"/>
        <item x="1894"/>
        <item x="2202"/>
        <item x="3664"/>
        <item x="2067"/>
        <item x="4494"/>
        <item x="3597"/>
        <item x="3140"/>
        <item x="4016"/>
        <item x="1665"/>
        <item x="4070"/>
        <item x="2764"/>
        <item x="2649"/>
        <item x="3222"/>
        <item x="4450"/>
        <item x="3305"/>
        <item x="2657"/>
        <item x="2492"/>
        <item x="2863"/>
        <item x="3716"/>
        <item x="3345"/>
        <item x="4670"/>
        <item x="4073"/>
        <item x="318"/>
        <item x="4909"/>
        <item x="3585"/>
        <item x="1517"/>
        <item x="1015"/>
        <item x="3084"/>
        <item x="3060"/>
        <item x="4660"/>
        <item x="1474"/>
        <item x="47"/>
        <item x="517"/>
        <item x="867"/>
        <item x="2723"/>
        <item x="143"/>
        <item x="3329"/>
        <item x="802"/>
        <item x="1731"/>
        <item x="66"/>
        <item x="2579"/>
        <item x="2351"/>
        <item x="2412"/>
        <item x="3477"/>
        <item x="4802"/>
        <item x="4085"/>
        <item x="902"/>
        <item x="592"/>
        <item x="3589"/>
        <item x="3377"/>
        <item x="959"/>
        <item x="2593"/>
        <item x="4626"/>
        <item x="4042"/>
        <item x="4807"/>
        <item x="2568"/>
        <item x="2910"/>
        <item x="3371"/>
        <item x="1090"/>
        <item x="1747"/>
        <item x="3555"/>
        <item x="2648"/>
        <item x="4160"/>
        <item x="4432"/>
        <item x="2954"/>
        <item x="964"/>
        <item x="1285"/>
        <item x="843"/>
        <item x="1974"/>
        <item x="2529"/>
        <item x="411"/>
        <item x="1550"/>
        <item x="4599"/>
        <item x="106"/>
        <item x="2521"/>
        <item x="4745"/>
        <item x="3165"/>
        <item x="1421"/>
        <item x="1904"/>
        <item x="871"/>
        <item x="4372"/>
        <item x="3990"/>
        <item x="1129"/>
        <item x="4512"/>
        <item x="462"/>
        <item x="865"/>
        <item x="2305"/>
        <item x="1132"/>
        <item x="4331"/>
        <item x="1149"/>
        <item x="3653"/>
        <item x="2553"/>
        <item x="2257"/>
        <item x="1454"/>
        <item x="1119"/>
        <item x="3244"/>
        <item x="3284"/>
        <item x="1610"/>
        <item x="259"/>
        <item x="293"/>
        <item x="3942"/>
        <item x="3008"/>
        <item x="3407"/>
        <item x="246"/>
        <item x="3328"/>
        <item x="4047"/>
        <item x="1414"/>
        <item x="1001"/>
        <item x="3958"/>
        <item x="1229"/>
        <item x="3325"/>
        <item x="325"/>
        <item x="368"/>
        <item x="2538"/>
        <item x="1920"/>
        <item x="1868"/>
        <item x="545"/>
        <item x="1139"/>
        <item x="3518"/>
        <item x="2610"/>
        <item x="4165"/>
        <item x="4110"/>
        <item x="4119"/>
        <item x="1721"/>
        <item x="4009"/>
        <item x="445"/>
        <item x="2038"/>
        <item x="4505"/>
        <item x="774"/>
        <item x="92"/>
        <item x="3665"/>
        <item x="4487"/>
        <item x="3178"/>
        <item x="1257"/>
        <item x="2570"/>
        <item x="2566"/>
        <item x="1512"/>
        <item x="299"/>
        <item x="329"/>
        <item x="2789"/>
        <item x="4398"/>
        <item x="2415"/>
        <item x="3931"/>
        <item x="4293"/>
        <item x="4309"/>
        <item x="4197"/>
        <item x="2808"/>
        <item x="844"/>
        <item x="3591"/>
        <item x="2518"/>
        <item x="4344"/>
        <item x="3147"/>
        <item x="1928"/>
        <item x="562"/>
        <item x="1378"/>
        <item x="1401"/>
        <item x="2157"/>
        <item x="1522"/>
        <item x="1724"/>
        <item x="2008"/>
        <item x="42"/>
        <item x="3296"/>
        <item x="1809"/>
        <item x="2032"/>
        <item x="1951"/>
        <item x="3389"/>
        <item x="1959"/>
        <item x="4676"/>
        <item x="2803"/>
        <item x="4241"/>
        <item x="4064"/>
        <item x="131"/>
        <item x="3368"/>
        <item x="2514"/>
        <item x="2387"/>
        <item x="2170"/>
        <item x="4639"/>
        <item x="272"/>
        <item x="3808"/>
        <item x="3002"/>
        <item x="3500"/>
        <item x="3636"/>
        <item x="3939"/>
        <item x="3335"/>
        <item x="3981"/>
        <item x="2181"/>
        <item x="3868"/>
        <item x="1743"/>
        <item x="3260"/>
        <item x="4306"/>
        <item x="3658"/>
        <item x="3677"/>
        <item x="2777"/>
        <item x="4610"/>
        <item x="4715"/>
        <item x="497"/>
        <item x="960"/>
        <item x="3484"/>
        <item x="2251"/>
        <item x="4176"/>
        <item x="3332"/>
        <item x="1277"/>
        <item x="261"/>
        <item x="3651"/>
        <item x="800"/>
        <item x="1786"/>
        <item x="232"/>
        <item x="3825"/>
        <item x="1879"/>
        <item x="2300"/>
        <item x="416"/>
        <item x="1601"/>
        <item x="632"/>
        <item x="3035"/>
        <item x="3234"/>
        <item x="1732"/>
        <item x="4643"/>
        <item x="4233"/>
        <item x="4826"/>
        <item x="3707"/>
        <item x="1191"/>
        <item x="1463"/>
        <item x="2457"/>
        <item x="1059"/>
        <item x="519"/>
        <item x="4780"/>
        <item x="1793"/>
        <item x="1901"/>
        <item x="1112"/>
        <item x="2995"/>
        <item x="3213"/>
        <item x="4262"/>
        <item x="4480"/>
        <item x="622"/>
        <item x="2240"/>
        <item x="3394"/>
        <item x="1741"/>
        <item x="1212"/>
        <item x="898"/>
        <item x="4899"/>
        <item x="4059"/>
        <item x="1464"/>
        <item x="785"/>
        <item x="3934"/>
        <item x="3700"/>
        <item x="557"/>
        <item x="30"/>
        <item x="596"/>
        <item x="3854"/>
        <item x="4098"/>
        <item x="4162"/>
        <item x="2153"/>
        <item x="3893"/>
        <item x="3687"/>
        <item x="4520"/>
        <item x="3502"/>
        <item x="1283"/>
        <item x="3504"/>
        <item x="1388"/>
        <item x="3227"/>
        <item x="3337"/>
        <item x="1994"/>
        <item x="236"/>
        <item x="3993"/>
        <item x="2430"/>
        <item x="560"/>
        <item x="2786"/>
        <item x="225"/>
        <item x="2101"/>
        <item x="4121"/>
        <item x="3776"/>
        <item x="1483"/>
        <item x="1452"/>
        <item x="2984"/>
        <item x="3995"/>
        <item x="2471"/>
        <item x="4870"/>
        <item x="4069"/>
        <item x="4075"/>
        <item x="4076"/>
        <item x="669"/>
        <item x="2584"/>
        <item x="892"/>
        <item x="4630"/>
        <item x="1430"/>
        <item x="4779"/>
        <item x="32"/>
        <item x="427"/>
        <item x="3879"/>
        <item x="3743"/>
        <item x="4561"/>
        <item x="4721"/>
        <item x="3756"/>
        <item x="4433"/>
        <item x="2550"/>
        <item x="1983"/>
        <item x="322"/>
        <item x="1030"/>
        <item x="2717"/>
        <item x="3266"/>
        <item x="254"/>
        <item x="3876"/>
        <item x="111"/>
        <item x="799"/>
        <item x="3908"/>
        <item x="3024"/>
        <item x="2306"/>
        <item x="779"/>
        <item x="1790"/>
        <item x="1942"/>
        <item x="2977"/>
        <item x="3965"/>
        <item x="537"/>
        <item x="2374"/>
        <item x="4369"/>
        <item x="3764"/>
        <item x="2125"/>
        <item x="818"/>
        <item x="2016"/>
        <item x="2934"/>
        <item x="1487"/>
        <item x="4222"/>
        <item x="4220"/>
        <item x="3745"/>
        <item x="2981"/>
        <item x="3188"/>
        <item x="3302"/>
        <item x="2635"/>
        <item x="2117"/>
        <item x="1173"/>
        <item x="4099"/>
        <item x="4550"/>
        <item x="2978"/>
        <item x="1971"/>
        <item x="1453"/>
        <item x="1225"/>
        <item x="4891"/>
        <item x="3311"/>
        <item x="875"/>
        <item x="460"/>
        <item x="4453"/>
        <item x="2177"/>
        <item x="1614"/>
        <item x="3"/>
        <item x="3836"/>
        <item x="3709"/>
        <item x="4872"/>
        <item x="2932"/>
        <item x="289"/>
        <item x="4086"/>
        <item x="4248"/>
        <item x="1662"/>
        <item x="4635"/>
        <item x="3356"/>
        <item x="1939"/>
        <item x="3261"/>
        <item x="4898"/>
        <item x="2460"/>
        <item x="945"/>
        <item x="4631"/>
        <item x="2792"/>
        <item x="3481"/>
        <item x="1195"/>
        <item x="2416"/>
        <item x="2708"/>
        <item x="1753"/>
        <item x="2875"/>
        <item x="2710"/>
        <item x="2591"/>
        <item x="3095"/>
        <item x="876"/>
        <item x="4893"/>
        <item x="3151"/>
        <item x="2770"/>
        <item x="1926"/>
        <item x="2946"/>
        <item x="808"/>
        <item x="3319"/>
        <item x="4054"/>
        <item x="2203"/>
        <item x="3553"/>
        <item x="4539"/>
        <item x="1907"/>
        <item x="2516"/>
        <item x="1036"/>
        <item x="1265"/>
        <item x="687"/>
        <item x="3426"/>
        <item x="2350"/>
        <item x="1537"/>
        <item x="789"/>
        <item x="3161"/>
        <item x="709"/>
        <item x="791"/>
        <item x="3004"/>
        <item x="218"/>
        <item x="1848"/>
        <item x="4395"/>
        <item x="1217"/>
        <item x="3221"/>
        <item x="2072"/>
        <item x="3259"/>
        <item x="229"/>
        <item x="1470"/>
        <item x="1540"/>
        <item x="3615"/>
        <item x="2209"/>
        <item x="1315"/>
        <item x="4828"/>
        <item x="2902"/>
        <item x="72"/>
        <item x="4356"/>
        <item x="3485"/>
        <item x="4431"/>
        <item x="3349"/>
        <item x="1611"/>
        <item x="1733"/>
        <item x="195"/>
        <item x="2650"/>
        <item x="1011"/>
        <item x="4269"/>
        <item x="909"/>
        <item x="1778"/>
        <item x="383"/>
        <item x="3866"/>
        <item x="3376"/>
        <item x="3040"/>
        <item x="1196"/>
        <item x="3759"/>
        <item x="838"/>
        <item x="1933"/>
        <item x="3595"/>
        <item x="1925"/>
        <item x="4637"/>
        <item x="928"/>
        <item x="3374"/>
        <item x="4829"/>
        <item x="4191"/>
        <item x="1804"/>
        <item x="1679"/>
        <item x="3978"/>
        <item x="4514"/>
        <item x="3228"/>
        <item x="4496"/>
        <item x="3861"/>
        <item x="2818"/>
        <item x="2174"/>
        <item x="2766"/>
        <item x="4375"/>
        <item x="2041"/>
        <item x="3181"/>
        <item x="3137"/>
        <item x="4582"/>
        <item x="3375"/>
        <item x="3729"/>
        <item x="1351"/>
        <item x="3193"/>
        <item x="540"/>
        <item x="4148"/>
        <item x="15"/>
        <item x="2971"/>
        <item x="713"/>
        <item x="1395"/>
        <item x="1448"/>
        <item x="1693"/>
        <item x="3575"/>
        <item x="1431"/>
        <item x="2950"/>
        <item x="2914"/>
        <item x="300"/>
        <item x="210"/>
        <item x="2395"/>
        <item x="396"/>
        <item x="2168"/>
        <item x="3237"/>
        <item x="2677"/>
        <item x="2937"/>
        <item x="1347"/>
        <item x="3263"/>
        <item x="1502"/>
        <item x="4611"/>
        <item x="3173"/>
        <item x="1626"/>
        <item x="2866"/>
        <item x="3479"/>
        <item x="854"/>
        <item x="978"/>
        <item x="4566"/>
        <item x="4473"/>
        <item x="4278"/>
        <item x="18"/>
        <item x="4459"/>
        <item x="2707"/>
        <item x="4464"/>
        <item x="665"/>
        <item x="3135"/>
        <item x="3367"/>
        <item x="4078"/>
        <item x="2611"/>
        <item x="977"/>
        <item x="3899"/>
        <item x="1955"/>
        <item x="1336"/>
        <item x="2228"/>
        <item x="2018"/>
        <item x="1364"/>
        <item x="2385"/>
        <item x="2485"/>
        <item x="1278"/>
        <item x="878"/>
        <item x="1556"/>
        <item x="4014"/>
        <item x="2699"/>
        <item x="3799"/>
        <item x="482"/>
        <item x="2169"/>
        <item x="3650"/>
        <item x="2411"/>
        <item x="4618"/>
        <item x="3509"/>
        <item x="3737"/>
        <item x="3805"/>
        <item x="3666"/>
        <item x="1440"/>
        <item x="1479"/>
        <item x="914"/>
        <item x="547"/>
        <item x="1595"/>
        <item x="3894"/>
        <item x="4039"/>
        <item x="1157"/>
        <item x="4727"/>
        <item x="3693"/>
        <item x="337"/>
        <item x="2517"/>
        <item x="3434"/>
        <item x="2102"/>
        <item x="2578"/>
        <item x="2193"/>
        <item x="3066"/>
        <item x="3839"/>
        <item x="915"/>
        <item x="2189"/>
        <item x="3919"/>
        <item x="1329"/>
        <item x="207"/>
        <item x="389"/>
        <item x="4504"/>
        <item x="2564"/>
        <item x="4509"/>
        <item x="3191"/>
        <item x="3326"/>
        <item x="4818"/>
        <item x="1895"/>
        <item x="223"/>
        <item x="399"/>
        <item x="4374"/>
        <item x="4361"/>
        <item x="3202"/>
        <item x="3699"/>
        <item x="1973"/>
        <item x="4208"/>
        <item x="4857"/>
        <item x="1355"/>
        <item x="1432"/>
        <item x="3362"/>
        <item x="363"/>
        <item x="655"/>
        <item x="4034"/>
        <item x="3712"/>
        <item x="3883"/>
        <item x="2812"/>
        <item x="2754"/>
        <item x="1816"/>
        <item x="461"/>
        <item x="466"/>
        <item x="2456"/>
        <item x="205"/>
        <item x="4524"/>
        <item x="4033"/>
        <item x="63"/>
        <item x="139"/>
        <item x="1068"/>
        <item x="3497"/>
        <item x="1503"/>
        <item x="4806"/>
        <item x="3803"/>
        <item x="702"/>
        <item x="1023"/>
        <item x="3324"/>
        <item x="3731"/>
        <item x="2196"/>
        <item x="2154"/>
        <item x="4393"/>
        <item x="3680"/>
        <item x="3210"/>
        <item x="2354"/>
        <item x="1066"/>
        <item x="3645"/>
        <item x="1175"/>
        <item x="58"/>
        <item x="949"/>
        <item x="2015"/>
        <item x="1896"/>
        <item x="3539"/>
        <item x="1856"/>
        <item x="2026"/>
        <item x="3421"/>
        <item x="3886"/>
        <item x="4492"/>
        <item x="2911"/>
        <item x="615"/>
        <item x="3968"/>
        <item x="3166"/>
        <item x="472"/>
        <item x="453"/>
        <item x="4789"/>
        <item x="12"/>
        <item x="4404"/>
        <item x="3126"/>
        <item x="631"/>
        <item x="192"/>
        <item x="1180"/>
        <item x="2639"/>
        <item x="2394"/>
        <item x="2935"/>
        <item x="112"/>
        <item x="1428"/>
        <item x="407"/>
        <item x="2625"/>
        <item x="3655"/>
        <item x="3681"/>
        <item x="4320"/>
        <item x="3804"/>
        <item x="3443"/>
        <item x="3144"/>
        <item x="4620"/>
        <item x="2013"/>
        <item x="2541"/>
        <item x="1384"/>
        <item x="1104"/>
        <item x="616"/>
        <item x="398"/>
        <item x="1359"/>
        <item x="906"/>
        <item x="896"/>
        <item x="2011"/>
        <item x="3646"/>
        <item x="1120"/>
        <item x="794"/>
        <item x="1041"/>
        <item x="2103"/>
        <item x="2806"/>
        <item x="1128"/>
        <item x="4623"/>
        <item x="3074"/>
        <item x="424"/>
        <item x="3286"/>
        <item x="3386"/>
        <item x="874"/>
        <item x="3810"/>
        <item x="2970"/>
        <item x="2451"/>
        <item x="2227"/>
        <item x="965"/>
        <item x="1363"/>
        <item x="986"/>
        <item x="2441"/>
        <item x="1902"/>
        <item x="3099"/>
        <item x="1331"/>
        <item x="2033"/>
        <item x="1635"/>
        <item x="2490"/>
        <item x="3295"/>
        <item x="1325"/>
        <item x="421"/>
        <item x="4428"/>
        <item x="1152"/>
        <item x="2561"/>
        <item x="4633"/>
        <item x="810"/>
        <item x="2501"/>
        <item x="690"/>
        <item x="4406"/>
        <item x="4230"/>
        <item x="4328"/>
        <item x="423"/>
        <item x="2100"/>
        <item x="2054"/>
        <item x="1103"/>
        <item x="1116"/>
        <item x="1169"/>
        <item x="1261"/>
        <item x="74"/>
        <item x="94"/>
        <item x="4276"/>
        <item x="2279"/>
        <item x="2615"/>
        <item x="682"/>
        <item x="1106"/>
        <item x="3796"/>
        <item x="2795"/>
        <item x="2510"/>
        <item x="1999"/>
        <item x="2973"/>
        <item x="2183"/>
        <item x="4839"/>
        <item x="3068"/>
        <item x="3124"/>
        <item x="1569"/>
        <item x="2560"/>
        <item x="2477"/>
        <item x="114"/>
        <item x="4747"/>
        <item x="870"/>
        <item x="179"/>
        <item x="2086"/>
        <item x="1188"/>
        <item x="2030"/>
        <item x="2489"/>
        <item x="1642"/>
        <item x="1360"/>
        <item x="2363"/>
        <item x="944"/>
        <item x="3972"/>
        <item x="458"/>
        <item x="1756"/>
        <item x="3030"/>
        <item x="456"/>
        <item x="3669"/>
        <item x="35"/>
        <item x="2941"/>
        <item x="2213"/>
        <item x="3772"/>
        <item x="4778"/>
        <item x="2197"/>
        <item x="4225"/>
        <item x="4187"/>
        <item x="635"/>
        <item x="1960"/>
        <item x="2643"/>
        <item x="3414"/>
        <item x="2320"/>
        <item x="886"/>
        <item x="2987"/>
        <item x="1390"/>
        <item x="3623"/>
        <item x="4555"/>
        <item x="73"/>
        <item x="750"/>
        <item x="677"/>
        <item x="957"/>
        <item x="292"/>
        <item x="822"/>
        <item x="2700"/>
        <item x="676"/>
        <item x="3977"/>
        <item x="11"/>
        <item x="3363"/>
        <item x="2230"/>
        <item x="52"/>
        <item x="3912"/>
        <item x="4130"/>
        <item x="2980"/>
        <item x="586"/>
        <item x="2287"/>
        <item x="555"/>
        <item x="2062"/>
        <item x="390"/>
        <item x="327"/>
        <item x="2547"/>
        <item x="1603"/>
        <item x="4355"/>
        <item x="4155"/>
        <item x="2446"/>
        <item x="1276"/>
        <item x="1667"/>
        <item x="1876"/>
        <item x="255"/>
        <item x="90"/>
        <item x="879"/>
        <item x="1435"/>
        <item x="2575"/>
        <item x="1147"/>
        <item x="3267"/>
        <item x="3755"/>
        <item x="4764"/>
        <item x="3887"/>
        <item x="4569"/>
        <item x="4030"/>
        <item x="4036"/>
        <item x="4140"/>
        <item x="2805"/>
        <item x="1174"/>
        <item x="4674"/>
        <item x="1704"/>
        <item x="4616"/>
        <item x="3410"/>
        <item x="4726"/>
        <item x="3353"/>
        <item x="827"/>
        <item x="3018"/>
        <item x="2372"/>
        <item x="333"/>
        <item x="4417"/>
        <item x="4209"/>
        <item x="4124"/>
        <item x="4150"/>
        <item x="4136"/>
        <item x="2949"/>
        <item x="1965"/>
        <item x="869"/>
        <item x="4498"/>
        <item x="4592"/>
        <item x="527"/>
        <item x="256"/>
        <item x="951"/>
        <item x="4270"/>
        <item x="435"/>
        <item x="174"/>
        <item x="1620"/>
        <item x="1708"/>
        <item x="2318"/>
        <item x="4734"/>
        <item x="688"/>
        <item x="2215"/>
        <item x="4179"/>
        <item x="2159"/>
        <item x="4066"/>
        <item x="4457"/>
        <item x="4178"/>
        <item x="604"/>
        <item x="3160"/>
        <item x="4345"/>
        <item x="1785"/>
        <item x="1403"/>
        <item x="1427"/>
        <item x="382"/>
        <item x="740"/>
        <item x="1921"/>
        <item x="4690"/>
        <item x="165"/>
        <item x="4867"/>
        <item x="4279"/>
        <item x="3872"/>
        <item x="743"/>
        <item x="1467"/>
        <item x="3132"/>
        <item x="211"/>
        <item x="1880"/>
        <item x="4467"/>
        <item x="4068"/>
        <item x="1237"/>
        <item x="3642"/>
        <item x="1083"/>
        <item x="1406"/>
        <item x="341"/>
        <item x="1376"/>
        <item x="1691"/>
        <item x="3659"/>
        <item x="784"/>
        <item x="4558"/>
        <item x="3741"/>
        <item x="1017"/>
        <item x="684"/>
        <item x="4627"/>
        <item x="2865"/>
        <item x="2689"/>
        <item x="3916"/>
        <item x="3766"/>
        <item x="3682"/>
        <item x="2292"/>
        <item x="4797"/>
        <item x="4580"/>
        <item x="2133"/>
        <item x="2613"/>
        <item x="2563"/>
        <item x="2439"/>
        <item x="2419"/>
        <item x="3845"/>
        <item x="3521"/>
        <item x="3032"/>
        <item x="1409"/>
        <item x="2312"/>
        <item x="142"/>
        <item x="79"/>
        <item x="3470"/>
        <item x="3083"/>
        <item x="4541"/>
        <item x="1851"/>
        <item x="4465"/>
        <item x="328"/>
        <item x="1867"/>
        <item x="2484"/>
        <item x="2483"/>
        <item x="2785"/>
        <item x="3384"/>
        <item x="770"/>
        <item x="4418"/>
        <item x="475"/>
        <item x="3045"/>
        <item x="3679"/>
        <item x="2524"/>
        <item x="4169"/>
        <item x="1817"/>
        <item x="1811"/>
        <item x="122"/>
        <item x="3559"/>
        <item x="4246"/>
        <item x="2926"/>
        <item x="1473"/>
        <item x="3538"/>
        <item x="3054"/>
        <item x="3884"/>
        <item x="658"/>
        <item x="1356"/>
        <item x="2379"/>
        <item x="4784"/>
        <item x="2264"/>
        <item x="2289"/>
        <item x="2035"/>
        <item x="1105"/>
        <item x="3802"/>
        <item x="2475"/>
        <item x="3216"/>
        <item x="2012"/>
        <item x="1218"/>
        <item x="4622"/>
        <item x="1609"/>
        <item x="2095"/>
        <item x="4666"/>
        <item x="1410"/>
        <item x="3904"/>
        <item x="1493"/>
        <item x="4840"/>
        <item x="1996"/>
        <item x="3187"/>
        <item x="1081"/>
        <item x="3156"/>
        <item x="2859"/>
        <item x="2685"/>
        <item x="4053"/>
        <item x="4613"/>
        <item x="2652"/>
        <item x="1891"/>
        <item x="1234"/>
        <item x="883"/>
        <item x="773"/>
        <item x="602"/>
        <item x="711"/>
        <item x="3065"/>
        <item x="2728"/>
        <item x="342"/>
        <item x="3616"/>
        <item x="3974"/>
        <item x="1869"/>
        <item x="3837"/>
        <item x="4161"/>
        <item x="487"/>
        <item x="268"/>
        <item x="459"/>
        <item x="4489"/>
        <item x="3898"/>
        <item x="4664"/>
        <item x="3794"/>
        <item x="4287"/>
        <item x="2586"/>
        <item x="1529"/>
        <item x="4200"/>
        <item x="1645"/>
        <item x="1209"/>
        <item x="737"/>
        <item x="3093"/>
        <item x="2603"/>
        <item x="3075"/>
        <item x="1995"/>
        <item x="4288"/>
        <item x="4846"/>
        <item x="3146"/>
        <item x="4737"/>
        <item x="2629"/>
        <item x="4173"/>
        <item x="2232"/>
        <item x="3779"/>
        <item x="569"/>
        <item x="4463"/>
        <item x="1048"/>
        <item x="1224"/>
        <item x="2386"/>
        <item x="3922"/>
        <item x="76"/>
        <item x="3100"/>
        <item x="1702"/>
        <item x="2678"/>
        <item x="284"/>
        <item x="4607"/>
        <item x="1578"/>
        <item x="99"/>
        <item x="2322"/>
        <item x="3133"/>
        <item x="1100"/>
        <item x="147"/>
        <item x="1145"/>
        <item x="2224"/>
        <item x="4022"/>
        <item x="3108"/>
        <item x="2532"/>
        <item x="4419"/>
        <item x="3515"/>
        <item x="4714"/>
        <item x="3291"/>
        <item x="3858"/>
        <item x="1950"/>
        <item x="1958"/>
        <item x="1608"/>
        <item x="4557"/>
        <item x="3392"/>
        <item x="2307"/>
        <item x="1888"/>
        <item x="1323"/>
        <item x="2010"/>
        <item x="152"/>
        <item x="1909"/>
        <item x="4888"/>
        <item x="1897"/>
        <item x="2620"/>
        <item x="4402"/>
        <item x="1518"/>
        <item x="1937"/>
        <item x="786"/>
        <item x="734"/>
        <item x="3139"/>
        <item x="1818"/>
        <item x="4235"/>
        <item x="1541"/>
        <item x="1451"/>
        <item x="2020"/>
        <item x="3153"/>
        <item x="3069"/>
        <item x="343"/>
        <item x="1215"/>
        <item x="2243"/>
        <item x="1886"/>
        <item x="824"/>
        <item x="2873"/>
        <item x="2886"/>
        <item x="4575"/>
        <item x="4454"/>
        <item x="1332"/>
        <item x="2271"/>
        <item x="4181"/>
        <item x="1900"/>
        <item x="2443"/>
        <item x="736"/>
        <item x="2920"/>
        <item x="2499"/>
        <item x="606"/>
        <item x="60"/>
        <item x="4343"/>
        <item x="2876"/>
        <item x="4202"/>
        <item x="4787"/>
        <item x="1972"/>
        <item x="2855"/>
        <item x="855"/>
        <item x="816"/>
        <item x="566"/>
        <item x="3708"/>
        <item x="1122"/>
        <item x="573"/>
        <item x="2185"/>
        <item x="2621"/>
        <item x="950"/>
        <item x="1260"/>
        <item x="1646"/>
        <item x="4811"/>
        <item x="3835"/>
        <item x="2173"/>
        <item x="1605"/>
        <item x="1317"/>
        <item x="4736"/>
        <item x="837"/>
        <item x="3612"/>
        <item x="970"/>
        <item x="4536"/>
        <item x="1763"/>
        <item x="249"/>
        <item x="4850"/>
        <item x="3746"/>
        <item x="4152"/>
        <item x="4606"/>
        <item x="4228"/>
        <item x="4190"/>
        <item x="353"/>
        <item x="1735"/>
        <item x="4644"/>
        <item x="3750"/>
        <item x="3811"/>
        <item x="4351"/>
        <item x="4219"/>
        <item x="3897"/>
        <item x="4166"/>
        <item x="4142"/>
        <item x="4196"/>
        <item x="4123"/>
        <item x="3828"/>
        <item x="4026"/>
        <item x="541"/>
        <item x="3690"/>
        <item x="4634"/>
        <item x="1653"/>
        <item x="3867"/>
        <item x="323"/>
        <item x="671"/>
        <item x="1054"/>
        <item x="3961"/>
        <item x="2277"/>
        <item x="406"/>
        <item x="504"/>
        <item x="4046"/>
        <item x="1296"/>
        <item x="1542"/>
        <item x="885"/>
        <item x="1425"/>
        <item x="2447"/>
        <item x="3556"/>
        <item x="1676"/>
        <item x="691"/>
        <item x="1751"/>
        <item x="2144"/>
        <item x="3428"/>
        <item x="81"/>
        <item x="638"/>
        <item x="2152"/>
        <item x="3762"/>
        <item x="1236"/>
        <item x="2495"/>
        <item x="2356"/>
        <item x="3778"/>
        <item x="3174"/>
        <item x="1029"/>
        <item x="943"/>
        <item x="196"/>
        <item x="3758"/>
        <item x="386"/>
        <item x="2482"/>
        <item x="3963"/>
        <item x="3513"/>
        <item x="2740"/>
        <item x="3073"/>
        <item x="20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4"/>
  </rowFields>
  <rowItems count="16">
    <i>
      <x v="396"/>
    </i>
    <i>
      <x v="1987"/>
    </i>
    <i>
      <x v="4522"/>
    </i>
    <i>
      <x v="3327"/>
    </i>
    <i>
      <x v="1154"/>
    </i>
    <i>
      <x v="3533"/>
    </i>
    <i>
      <x v="4019"/>
    </i>
    <i>
      <x v="3324"/>
    </i>
    <i>
      <x v="3703"/>
    </i>
    <i>
      <x v="3901"/>
    </i>
    <i>
      <x v="976"/>
    </i>
    <i>
      <x v="3902"/>
    </i>
    <i>
      <x v="1986"/>
    </i>
    <i>
      <x v="1010"/>
    </i>
    <i>
      <x v="281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_Margin" fld="17" baseField="4" baseItem="281"/>
    <dataField name="IMDB_Rating" fld="10" baseField="4" baseItem="281"/>
  </dataFields>
  <chartFormats count="2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S4915" totalsRowShown="0">
  <autoFilter ref="A1:S4915"/>
  <tableColumns count="19">
    <tableColumn id="2" name="director_name"/>
    <tableColumn id="4" name="duration"/>
    <tableColumn id="9" name="gross"/>
    <tableColumn id="10" name="genres"/>
    <tableColumn id="12" name="movie_title"/>
    <tableColumn id="18" name="movie_imdb_link"/>
    <tableColumn id="20" name="language"/>
    <tableColumn id="21" name="country"/>
    <tableColumn id="23" name="budget"/>
    <tableColumn id="24" name="title_year"/>
    <tableColumn id="26" name="imdb_score"/>
    <tableColumn id="3" name="genres1"/>
    <tableColumn id="5" name="genres2"/>
    <tableColumn id="6" name="genres3"/>
    <tableColumn id="7" name="genres4"/>
    <tableColumn id="19" name="Corelation" dataDxfId="11">
      <calculatedColumnFormula>CORREL(C2:C4915,I2:I4915)</calculatedColumnFormula>
    </tableColumn>
    <tableColumn id="22" name="New_Gross" dataDxfId="10">
      <calculatedColumnFormula>IF(ISBLANK(C2),MEDIAN($C$2:$C$4915), C2)</calculatedColumnFormula>
    </tableColumn>
    <tableColumn id="1" name="Profit" dataDxfId="9">
      <calculatedColumnFormula>Q2-S2</calculatedColumnFormula>
    </tableColumn>
    <tableColumn id="11" name="New_Budget" dataDxfId="8">
      <calculatedColumnFormula>IF(ISBLANK(I2),MEDIAN($I$2:$I$4915), I2)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U37:V42" totalsRowShown="0">
  <autoFilter ref="U37:V42"/>
  <tableColumns count="2">
    <tableColumn id="1" name="Descriptive Stats"/>
    <tableColumn id="2" name="Values." dataDxfId="7">
      <calculatedColumnFormula>AVERAGE(B2:B4915)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U101:Y2566" totalsRowShown="0">
  <autoFilter ref="U101:Y2566">
    <filterColumn colId="3">
      <top10 val="20" filterVal="0.99099999999999999"/>
    </filterColumn>
  </autoFilter>
  <sortState ref="U102:Y2566">
    <sortCondition descending="1" ref="X101:X2566"/>
  </sortState>
  <tableColumns count="5">
    <tableColumn id="1" name="Name of Director" dataDxfId="6"/>
    <tableColumn id="2" name="No. Of Movies">
      <calculatedColumnFormula>COUNTIF($A$2:$A$4915, U102)</calculatedColumnFormula>
    </tableColumn>
    <tableColumn id="3" name="Director's Avg. IMDB Score" dataDxfId="5">
      <calculatedColumnFormula>IF(V102=1, VLOOKUP(U102, [1]IMDB_Movies!A:O, 11, FALSE), AVERAGEIF($A$2:$A$4915, U102, $K$2:$K$4915))</calculatedColumnFormula>
    </tableColumn>
    <tableColumn id="4" name="Percetile IMDB">
      <calculatedColumnFormula>_xlfn.PERCENTRANK.EXC($W$102:$W$2566,W102)</calculatedColumnFormula>
    </tableColumn>
    <tableColumn id="5" name="Avg. IMDB score" dataDxfId="4">
      <calculatedColumnFormula>AVERAGE(K2:K4915)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U6:AB26" totalsRowShown="0">
  <autoFilter ref="U6:AB26"/>
  <tableColumns count="8">
    <tableColumn id="1" name="Genre"/>
    <tableColumn id="2" name="No. Of Movies"/>
    <tableColumn id="3" name="Mean IMDB" dataDxfId="3">
      <calculatedColumnFormula>AVERAGEIF(L:O,U7,K:K)</calculatedColumnFormula>
    </tableColumn>
    <tableColumn id="4" name="Median IMDB">
      <calculatedColumnFormula array="1">MEDIAN(IF(ISNUMBER(SEARCH(U7, $D$2:$D$4915)), $K$2:$K$4915))</calculatedColumnFormula>
    </tableColumn>
    <tableColumn id="5" name="Mode IMDB">
      <calculatedColumnFormula array="1">_xlfn.MODE.SNGL(IF(ISNUMBER(SEARCH(U7, $D$2:$D$4915)), $K$2:$K$4915))</calculatedColumnFormula>
    </tableColumn>
    <tableColumn id="6" name="Max IMDB">
      <calculatedColumnFormula array="1">MAX(IF(ISNUMBER(SEARCH(U7, $D$2:$D$4915)), $K$2:$K$4915))</calculatedColumnFormula>
    </tableColumn>
    <tableColumn id="7" name="Min IMDB">
      <calculatedColumnFormula array="1">MIN(IF(ISNUMBER(SEARCH(U7, $D$2:$D$4915)), $K$2:$K$4915))</calculatedColumnFormula>
    </tableColumn>
    <tableColumn id="8" name="STD. DEV IMDB" dataDxfId="2">
      <calculatedColumnFormula array="1">STDEV(IF(ISNUMBER(SEARCH(U7, $D$2:$D$4915)), $K$2:$K$4915))</calculatedColumnFormula>
    </tableColumn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id="6" name="Table6" displayName="Table6" ref="U56:AB94" totalsRowShown="0">
  <autoFilter ref="U56:AB94"/>
  <tableColumns count="8">
    <tableColumn id="1" name="Language"/>
    <tableColumn id="2" name="No. of Movies">
      <calculatedColumnFormula>COUNTIF($G$2:$G$4915,U57)</calculatedColumnFormula>
    </tableColumn>
    <tableColumn id="3" name="Mean IMDB" dataDxfId="1">
      <calculatedColumnFormula>AVERAGEIF($G$2:$G$4915,U57, $K$2:$K$4915)</calculatedColumnFormula>
    </tableColumn>
    <tableColumn id="5" name="Max IMDB">
      <calculatedColumnFormula array="1">MAX(IF(ISNUMBER(SEARCH(U57, $G$2:$G$4915)), $K$2:$K$4915))</calculatedColumnFormula>
    </tableColumn>
    <tableColumn id="6" name="Min IMDB">
      <calculatedColumnFormula array="1">MIN(IF(ISNUMBER(SEARCH(U57, $G$2:$G$4915)), $K$2:$K$4915))</calculatedColumnFormula>
    </tableColumn>
    <tableColumn id="10" name="Mean/Max/Min"/>
    <tableColumn id="9" name="Median IMDB">
      <calculatedColumnFormula array="1">MEDIAN(IF(ISNUMBER(SEARCH(U57, $G$2:$G$4915)), $K$2:$K$4915))</calculatedColumnFormula>
    </tableColumn>
    <tableColumn id="7" name="STD.DEV IMDB" dataDxfId="0">
      <calculatedColumnFormula array="1">STDEV(IF(ISNUMBER(SEARCH(U57, $G$2:$G$4915)), $K$2:$K$4915))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imdb.com/title/tt0830900/?ref_=fn_tt_tt_1" TargetMode="External"/><Relationship Id="rId21" Type="http://schemas.openxmlformats.org/officeDocument/2006/relationships/hyperlink" Target="http://www.imdb.com/title/tt1252374/?ref_=fn_tt_tt_1" TargetMode="External"/><Relationship Id="rId42" Type="http://schemas.openxmlformats.org/officeDocument/2006/relationships/hyperlink" Target="http://www.imdb.com/title/tt4048942/?ref_=fn_tt_tt_1" TargetMode="External"/><Relationship Id="rId47" Type="http://schemas.openxmlformats.org/officeDocument/2006/relationships/hyperlink" Target="http://www.imdb.com/title/tt3921180/?ref_=fn_tt_tt_1" TargetMode="External"/><Relationship Id="rId63" Type="http://schemas.openxmlformats.org/officeDocument/2006/relationships/hyperlink" Target="http://www.imdb.com/title/tt3561180/?ref_=fn_tt_tt_1" TargetMode="External"/><Relationship Id="rId68" Type="http://schemas.openxmlformats.org/officeDocument/2006/relationships/hyperlink" Target="http://www.imdb.com/title/tt2368645/?ref_=fn_tt_tt_1" TargetMode="External"/><Relationship Id="rId84" Type="http://schemas.openxmlformats.org/officeDocument/2006/relationships/hyperlink" Target="http://www.imdb.com/title/tt2647544/?ref_=fn_tt_tt_1" TargetMode="External"/><Relationship Id="rId89" Type="http://schemas.openxmlformats.org/officeDocument/2006/relationships/hyperlink" Target="http://www.imdb.com/title/tt2243973/?ref_=fn_tt_tt_1" TargetMode="External"/><Relationship Id="rId16" Type="http://schemas.openxmlformats.org/officeDocument/2006/relationships/hyperlink" Target="http://www.imdb.com/title/tt0156205/?ref_=fn_tt_tt_1" TargetMode="External"/><Relationship Id="rId107" Type="http://schemas.openxmlformats.org/officeDocument/2006/relationships/table" Target="../tables/table2.xml"/><Relationship Id="rId11" Type="http://schemas.openxmlformats.org/officeDocument/2006/relationships/hyperlink" Target="http://www.imdb.com/title/tt0212662/?ref_=fn_tt_tt_1" TargetMode="External"/><Relationship Id="rId32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0458290/?ref_=fn_tt_tt_1" TargetMode="External"/><Relationship Id="rId53" Type="http://schemas.openxmlformats.org/officeDocument/2006/relationships/hyperlink" Target="http://www.imdb.com/title/tt1714204/?ref_=fn_tt_tt_1" TargetMode="External"/><Relationship Id="rId58" Type="http://schemas.openxmlformats.org/officeDocument/2006/relationships/hyperlink" Target="http://www.imdb.com/title/tt0983983/?ref_=fn_tt_tt_1" TargetMode="External"/><Relationship Id="rId74" Type="http://schemas.openxmlformats.org/officeDocument/2006/relationships/hyperlink" Target="http://www.imdb.com/title/tt2189221/?ref_=fn_tt_tt_1" TargetMode="External"/><Relationship Id="rId79" Type="http://schemas.openxmlformats.org/officeDocument/2006/relationships/hyperlink" Target="http://www.imdb.com/title/tt1986770/?ref_=fn_tt_tt_1" TargetMode="External"/><Relationship Id="rId102" Type="http://schemas.openxmlformats.org/officeDocument/2006/relationships/hyperlink" Target="http://www.imdb.com/title/tt3910804/?ref_=fn_tt_tt_1" TargetMode="External"/><Relationship Id="rId5" Type="http://schemas.openxmlformats.org/officeDocument/2006/relationships/hyperlink" Target="http://www.imdb.com/title/tt0813715/?ref_=fn_tt_tt_1" TargetMode="External"/><Relationship Id="rId90" Type="http://schemas.openxmlformats.org/officeDocument/2006/relationships/hyperlink" Target="http://www.imdb.com/title/tt0084967/?ref_=fn_tt_tt_1" TargetMode="External"/><Relationship Id="rId95" Type="http://schemas.openxmlformats.org/officeDocument/2006/relationships/hyperlink" Target="http://www.imdb.com/title/tt0118276/?ref_=fn_tt_tt_1" TargetMode="External"/><Relationship Id="rId22" Type="http://schemas.openxmlformats.org/officeDocument/2006/relationships/hyperlink" Target="http://www.imdb.com/title/tt5574490/?ref_=fn_tt_tt_1" TargetMode="External"/><Relationship Id="rId27" Type="http://schemas.openxmlformats.org/officeDocument/2006/relationships/hyperlink" Target="http://www.imdb.com/title/tt1220617/?ref_=fn_tt_tt_1" TargetMode="External"/><Relationship Id="rId43" Type="http://schemas.openxmlformats.org/officeDocument/2006/relationships/hyperlink" Target="http://www.imdb.com/title/tt0092337/?ref_=fn_tt_tt_1" TargetMode="External"/><Relationship Id="rId48" Type="http://schemas.openxmlformats.org/officeDocument/2006/relationships/hyperlink" Target="http://www.imdb.com/title/tt3513704/?ref_=fn_tt_tt_1" TargetMode="External"/><Relationship Id="rId64" Type="http://schemas.openxmlformats.org/officeDocument/2006/relationships/hyperlink" Target="http://www.imdb.com/title/tt0387199/?ref_=fn_tt_tt_1" TargetMode="External"/><Relationship Id="rId69" Type="http://schemas.openxmlformats.org/officeDocument/2006/relationships/hyperlink" Target="http://www.imdb.com/title/tt4085584/?ref_=fn_tt_tt_1" TargetMode="External"/><Relationship Id="rId80" Type="http://schemas.openxmlformats.org/officeDocument/2006/relationships/hyperlink" Target="http://www.imdb.com/title/tt0159206/?ref_=fn_tt_tt_1" TargetMode="External"/><Relationship Id="rId85" Type="http://schemas.openxmlformats.org/officeDocument/2006/relationships/hyperlink" Target="http://www.imdb.com/title/tt0874936/?ref_=fn_tt_tt_1" TargetMode="External"/><Relationship Id="rId12" Type="http://schemas.openxmlformats.org/officeDocument/2006/relationships/hyperlink" Target="http://www.imdb.com/title/tt0194624/?ref_=fn_tt_tt_1" TargetMode="External"/><Relationship Id="rId17" Type="http://schemas.openxmlformats.org/officeDocument/2006/relationships/hyperlink" Target="http://www.imdb.com/title/tt0437745/?ref_=fn_tt_tt_1" TargetMode="External"/><Relationship Id="rId33" Type="http://schemas.openxmlformats.org/officeDocument/2006/relationships/hyperlink" Target="http://www.imdb.com/title/tt2802850/?ref_=fn_tt_tt_1" TargetMode="External"/><Relationship Id="rId38" Type="http://schemas.openxmlformats.org/officeDocument/2006/relationships/hyperlink" Target="http://www.imdb.com/title/tt0092325/?ref_=fn_tt_tt_1" TargetMode="External"/><Relationship Id="rId59" Type="http://schemas.openxmlformats.org/officeDocument/2006/relationships/hyperlink" Target="http://www.imdb.com/title/tt0472954/?ref_=fn_tt_tt_1" TargetMode="External"/><Relationship Id="rId103" Type="http://schemas.openxmlformats.org/officeDocument/2006/relationships/hyperlink" Target="http://www.imdb.com/title/tt0348121/?ref_=fn_tt_tt_1" TargetMode="External"/><Relationship Id="rId108" Type="http://schemas.openxmlformats.org/officeDocument/2006/relationships/table" Target="../tables/table3.xml"/><Relationship Id="rId54" Type="http://schemas.openxmlformats.org/officeDocument/2006/relationships/hyperlink" Target="http://www.imdb.com/title/tt0118315/?ref_=fn_tt_tt_1" TargetMode="External"/><Relationship Id="rId70" Type="http://schemas.openxmlformats.org/officeDocument/2006/relationships/hyperlink" Target="http://www.imdb.com/title/tt0115082/?ref_=fn_tt_tt_1" TargetMode="External"/><Relationship Id="rId75" Type="http://schemas.openxmlformats.org/officeDocument/2006/relationships/hyperlink" Target="http://www.imdb.com/title/tt3006802/?ref_=fn_tt_tt_1" TargetMode="External"/><Relationship Id="rId91" Type="http://schemas.openxmlformats.org/officeDocument/2006/relationships/hyperlink" Target="http://www.imdb.com/title/tt1958961/?ref_=fn_tt_tt_1" TargetMode="External"/><Relationship Id="rId96" Type="http://schemas.openxmlformats.org/officeDocument/2006/relationships/hyperlink" Target="http://www.imdb.com/title/tt0118480/?ref_=fn_tt_tt_1" TargetMode="External"/><Relationship Id="rId1" Type="http://schemas.openxmlformats.org/officeDocument/2006/relationships/hyperlink" Target="http://www.imdb.com/title/tt2071645/?ref_=fn_tt_tt_1" TargetMode="External"/><Relationship Id="rId6" Type="http://schemas.openxmlformats.org/officeDocument/2006/relationships/hyperlink" Target="http://www.imdb.com/title/tt0156196/?ref_=fn_tt_tt_1" TargetMode="External"/><Relationship Id="rId15" Type="http://schemas.openxmlformats.org/officeDocument/2006/relationships/hyperlink" Target="http://www.imdb.com/title/tt4877736/?ref_=fn_tt_tt_1" TargetMode="External"/><Relationship Id="rId23" Type="http://schemas.openxmlformats.org/officeDocument/2006/relationships/hyperlink" Target="http://www.imdb.com/title/tt0088727/?ref_=fn_tt_tt_1" TargetMode="External"/><Relationship Id="rId28" Type="http://schemas.openxmlformats.org/officeDocument/2006/relationships/hyperlink" Target="http://www.imdb.com/title/tt1366312/?ref_=fn_tt_tt_1" TargetMode="External"/><Relationship Id="rId36" Type="http://schemas.openxmlformats.org/officeDocument/2006/relationships/hyperlink" Target="http://www.imdb.com/title/tt4474310/?ref_=fn_tt_tt_1" TargetMode="External"/><Relationship Id="rId49" Type="http://schemas.openxmlformats.org/officeDocument/2006/relationships/hyperlink" Target="http://www.imdb.com/title/tt1321865/?ref_=fn_tt_tt_1" TargetMode="External"/><Relationship Id="rId57" Type="http://schemas.openxmlformats.org/officeDocument/2006/relationships/hyperlink" Target="http://www.imdb.com/title/tt0175058/?ref_=fn_tt_tt_1" TargetMode="External"/><Relationship Id="rId106" Type="http://schemas.openxmlformats.org/officeDocument/2006/relationships/table" Target="../tables/table1.xml"/><Relationship Id="rId10" Type="http://schemas.openxmlformats.org/officeDocument/2006/relationships/hyperlink" Target="http://www.imdb.com/title/tt0796264/?ref_=fn_tt_tt_1" TargetMode="External"/><Relationship Id="rId31" Type="http://schemas.openxmlformats.org/officeDocument/2006/relationships/hyperlink" Target="http://www.imdb.com/title/tt0204993/?ref_=fn_tt_tt_1" TargetMode="External"/><Relationship Id="rId44" Type="http://schemas.openxmlformats.org/officeDocument/2006/relationships/hyperlink" Target="http://www.imdb.com/title/tt0426697/?ref_=fn_tt_tt_1" TargetMode="External"/><Relationship Id="rId52" Type="http://schemas.openxmlformats.org/officeDocument/2006/relationships/hyperlink" Target="https://www.imdb.com/title/tt1563069/?ref_=tt_ov_sr" TargetMode="External"/><Relationship Id="rId60" Type="http://schemas.openxmlformats.org/officeDocument/2006/relationships/hyperlink" Target="http://www.imdb.com/title/tt0042114/?ref_=fn_tt_tt_1" TargetMode="External"/><Relationship Id="rId65" Type="http://schemas.openxmlformats.org/officeDocument/2006/relationships/hyperlink" Target="http://www.imdb.com/title/tt4428038/?ref_=fn_tt_tt_1" TargetMode="External"/><Relationship Id="rId73" Type="http://schemas.openxmlformats.org/officeDocument/2006/relationships/hyperlink" Target="http://www.imdb.com/title/tt2521668/?ref_=fn_tt_tt_1" TargetMode="External"/><Relationship Id="rId78" Type="http://schemas.openxmlformats.org/officeDocument/2006/relationships/hyperlink" Target="http://www.imdb.com/title/tt4192812/?ref_=fn_tt_tt_1" TargetMode="External"/><Relationship Id="rId81" Type="http://schemas.openxmlformats.org/officeDocument/2006/relationships/hyperlink" Target="http://www.imdb.com/title/tt0790772/?ref_=fn_tt_tt_1" TargetMode="External"/><Relationship Id="rId86" Type="http://schemas.openxmlformats.org/officeDocument/2006/relationships/hyperlink" Target="http://www.imdb.com/title/tt3489184/?ref_=fn_tt_tt_1" TargetMode="External"/><Relationship Id="rId94" Type="http://schemas.openxmlformats.org/officeDocument/2006/relationships/hyperlink" Target="http://www.imdb.com/title/tt0115341/?ref_=fn_tt_tt_1" TargetMode="External"/><Relationship Id="rId99" Type="http://schemas.openxmlformats.org/officeDocument/2006/relationships/hyperlink" Target="http://www.imdb.com/title/tt2983582/?ref_=fn_tt_tt_1" TargetMode="External"/><Relationship Id="rId101" Type="http://schemas.openxmlformats.org/officeDocument/2006/relationships/hyperlink" Target="http://www.imdb.com/title/tt3099638/?ref_=fn_tt_tt_1" TargetMode="External"/><Relationship Id="rId4" Type="http://schemas.openxmlformats.org/officeDocument/2006/relationships/hyperlink" Target="http://www.imdb.com/title/tt0197159/?ref_=fn_tt_tt_1" TargetMode="External"/><Relationship Id="rId9" Type="http://schemas.openxmlformats.org/officeDocument/2006/relationships/hyperlink" Target="http://www.imdb.com/title/tt0098948/?ref_=fn_tt_tt_1" TargetMode="External"/><Relationship Id="rId13" Type="http://schemas.openxmlformats.org/officeDocument/2006/relationships/hyperlink" Target="http://www.imdb.com/title/tt0094484/?ref_=fn_tt_tt_1" TargetMode="External"/><Relationship Id="rId18" Type="http://schemas.openxmlformats.org/officeDocument/2006/relationships/hyperlink" Target="http://www.imdb.com/title/tt5116280/?ref_=fn_tt_tt_1" TargetMode="External"/><Relationship Id="rId39" Type="http://schemas.openxmlformats.org/officeDocument/2006/relationships/hyperlink" Target="http://www.imdb.com/title/tt0460627/?ref_=fn_tt_tt_1" TargetMode="External"/><Relationship Id="rId109" Type="http://schemas.openxmlformats.org/officeDocument/2006/relationships/table" Target="../tables/table4.xml"/><Relationship Id="rId34" Type="http://schemas.openxmlformats.org/officeDocument/2006/relationships/hyperlink" Target="http://www.imdb.com/title/tt1238834/?ref_=fn_tt_tt_1" TargetMode="External"/><Relationship Id="rId50" Type="http://schemas.openxmlformats.org/officeDocument/2006/relationships/hyperlink" Target="http://www.imdb.com/title/tt1842530/?ref_=fn_tt_tt_1" TargetMode="External"/><Relationship Id="rId55" Type="http://schemas.openxmlformats.org/officeDocument/2006/relationships/hyperlink" Target="http://www.imdb.com/title/tt1319598/?ref_=fn_tt_tt_1" TargetMode="External"/><Relationship Id="rId76" Type="http://schemas.openxmlformats.org/officeDocument/2006/relationships/hyperlink" Target="http://www.imdb.com/title/tt2355844/?ref_=fn_tt_tt_1" TargetMode="External"/><Relationship Id="rId97" Type="http://schemas.openxmlformats.org/officeDocument/2006/relationships/hyperlink" Target="http://www.imdb.com/title/tt0086759/?ref_=fn_tt_tt_1" TargetMode="External"/><Relationship Id="rId104" Type="http://schemas.openxmlformats.org/officeDocument/2006/relationships/printerSettings" Target="../printerSettings/printerSettings1.bin"/><Relationship Id="rId7" Type="http://schemas.openxmlformats.org/officeDocument/2006/relationships/hyperlink" Target="http://www.imdb.com/title/tt3846642/?ref_=fn_tt_tt_1" TargetMode="External"/><Relationship Id="rId71" Type="http://schemas.openxmlformats.org/officeDocument/2006/relationships/hyperlink" Target="http://www.imdb.com/title/tt0169414/?ref_=fn_tt_tt_1" TargetMode="External"/><Relationship Id="rId92" Type="http://schemas.openxmlformats.org/officeDocument/2006/relationships/hyperlink" Target="http://www.imdb.com/title/tt3458030/?ref_=fn_tt_tt_1" TargetMode="External"/><Relationship Id="rId2" Type="http://schemas.openxmlformats.org/officeDocument/2006/relationships/hyperlink" Target="http://www.imdb.com/title/tt2070791/?ref_=fn_tt_tt_1" TargetMode="External"/><Relationship Id="rId29" Type="http://schemas.openxmlformats.org/officeDocument/2006/relationships/hyperlink" Target="http://www.imdb.com/title/tt0412253/?ref_=fn_tt_tt_1" TargetMode="External"/><Relationship Id="rId24" Type="http://schemas.openxmlformats.org/officeDocument/2006/relationships/hyperlink" Target="http://www.imdb.com/title/tt3516878/?ref_=fn_tt_tt_1" TargetMode="External"/><Relationship Id="rId40" Type="http://schemas.openxmlformats.org/officeDocument/2006/relationships/hyperlink" Target="http://www.imdb.com/title/tt4051832/?ref_=fn_tt_tt_1" TargetMode="External"/><Relationship Id="rId45" Type="http://schemas.openxmlformats.org/officeDocument/2006/relationships/hyperlink" Target="http://www.imdb.com/title/tt0488352/?ref_=fn_tt_tt_1" TargetMode="External"/><Relationship Id="rId66" Type="http://schemas.openxmlformats.org/officeDocument/2006/relationships/hyperlink" Target="http://www.imdb.com/title/tt0758745/?ref_=fn_tt_tt_1" TargetMode="External"/><Relationship Id="rId87" Type="http://schemas.openxmlformats.org/officeDocument/2006/relationships/hyperlink" Target="http://www.imdb.com/title/tt0057733/?ref_=fn_tt_tt_1" TargetMode="External"/><Relationship Id="rId110" Type="http://schemas.openxmlformats.org/officeDocument/2006/relationships/table" Target="../tables/table5.xml"/><Relationship Id="rId61" Type="http://schemas.openxmlformats.org/officeDocument/2006/relationships/hyperlink" Target="http://www.imdb.com/title/tt4422836/?ref_=fn_tt_tt_1" TargetMode="External"/><Relationship Id="rId82" Type="http://schemas.openxmlformats.org/officeDocument/2006/relationships/hyperlink" Target="http://www.imdb.com/title/tt3877200/?ref_=fn_tt_tt_1" TargetMode="External"/><Relationship Id="rId19" Type="http://schemas.openxmlformats.org/officeDocument/2006/relationships/hyperlink" Target="http://www.imdb.com/title/tt3228904/?ref_=fn_tt_tt_1" TargetMode="External"/><Relationship Id="rId14" Type="http://schemas.openxmlformats.org/officeDocument/2006/relationships/hyperlink" Target="http://www.imdb.com/title/tt0118327/?ref_=fn_tt_tt_1" TargetMode="External"/><Relationship Id="rId30" Type="http://schemas.openxmlformats.org/officeDocument/2006/relationships/hyperlink" Target="http://www.imdb.com/title/tt2049116/?ref_=fn_tt_tt_1" TargetMode="External"/><Relationship Id="rId35" Type="http://schemas.openxmlformats.org/officeDocument/2006/relationships/hyperlink" Target="http://www.imdb.com/title/tt5016504/?ref_=fn_tt_tt_1" TargetMode="External"/><Relationship Id="rId56" Type="http://schemas.openxmlformats.org/officeDocument/2006/relationships/hyperlink" Target="http://www.imdb.com/title/tt2397255/?ref_=fn_tt_tt_1" TargetMode="External"/><Relationship Id="rId77" Type="http://schemas.openxmlformats.org/officeDocument/2006/relationships/hyperlink" Target="http://www.imdb.com/title/tt0108967/?ref_=fn_tt_tt_1" TargetMode="External"/><Relationship Id="rId100" Type="http://schemas.openxmlformats.org/officeDocument/2006/relationships/hyperlink" Target="http://www.imdb.com/title/tt4460878/?ref_=fn_tt_tt_1" TargetMode="External"/><Relationship Id="rId105" Type="http://schemas.openxmlformats.org/officeDocument/2006/relationships/drawing" Target="../drawings/drawing1.xml"/><Relationship Id="rId8" Type="http://schemas.openxmlformats.org/officeDocument/2006/relationships/hyperlink" Target="http://www.imdb.com/title/tt0068135/?ref_=fn_tt_tt_1" TargetMode="External"/><Relationship Id="rId51" Type="http://schemas.openxmlformats.org/officeDocument/2006/relationships/hyperlink" Target="http://www.imdb.com/title/tt0362359/?ref_=fn_tt_tt_1" TargetMode="External"/><Relationship Id="rId72" Type="http://schemas.openxmlformats.org/officeDocument/2006/relationships/hyperlink" Target="http://www.imdb.com/title/tt0055689/?ref_=fn_tt_tt_1" TargetMode="External"/><Relationship Id="rId93" Type="http://schemas.openxmlformats.org/officeDocument/2006/relationships/hyperlink" Target="http://www.imdb.com/title/tt0112173/?ref_=fn_tt_tt_1" TargetMode="External"/><Relationship Id="rId98" Type="http://schemas.openxmlformats.org/officeDocument/2006/relationships/hyperlink" Target="http://www.imdb.com/title/tt0381053/?ref_=fn_tt_tt_1" TargetMode="External"/><Relationship Id="rId3" Type="http://schemas.openxmlformats.org/officeDocument/2006/relationships/hyperlink" Target="http://www.imdb.com/title/tt3428912/?ref_=fn_tt_tt_1" TargetMode="External"/><Relationship Id="rId25" Type="http://schemas.openxmlformats.org/officeDocument/2006/relationships/hyperlink" Target="http://www.imdb.com/title/tt0491738/?ref_=fn_tt_tt_1" TargetMode="External"/><Relationship Id="rId46" Type="http://schemas.openxmlformats.org/officeDocument/2006/relationships/hyperlink" Target="http://www.imdb.com/title/tt0281432/?ref_=fn_tt_tt_1" TargetMode="External"/><Relationship Id="rId67" Type="http://schemas.openxmlformats.org/officeDocument/2006/relationships/hyperlink" Target="http://www.imdb.com/title/tt1474684/?ref_=fn_tt_tt_1" TargetMode="External"/><Relationship Id="rId20" Type="http://schemas.openxmlformats.org/officeDocument/2006/relationships/hyperlink" Target="http://www.imdb.com/title/tt0068098/?ref_=fn_tt_tt_1" TargetMode="External"/><Relationship Id="rId41" Type="http://schemas.openxmlformats.org/officeDocument/2006/relationships/hyperlink" Target="http://www.imdb.com/title/tt1442449/?ref_=fn_tt_tt_1" TargetMode="External"/><Relationship Id="rId62" Type="http://schemas.openxmlformats.org/officeDocument/2006/relationships/hyperlink" Target="http://www.imdb.com/title/tt3148266/?ref_=fn_tt_tt_1" TargetMode="External"/><Relationship Id="rId83" Type="http://schemas.openxmlformats.org/officeDocument/2006/relationships/hyperlink" Target="http://www.imdb.com/title/tt1828327/?ref_=fn_tt_tt_1" TargetMode="External"/><Relationship Id="rId88" Type="http://schemas.openxmlformats.org/officeDocument/2006/relationships/hyperlink" Target="http://www.imdb.com/title/tt3322312/?ref_=fn_tt_tt_1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7492"/>
  <sheetViews>
    <sheetView tabSelected="1" topLeftCell="P1" zoomScale="72" zoomScaleNormal="100" workbookViewId="0">
      <selection activeCell="W2568" sqref="W2568"/>
    </sheetView>
  </sheetViews>
  <sheetFormatPr defaultRowHeight="14.4" x14ac:dyDescent="0.3"/>
  <cols>
    <col min="1" max="1" width="15.21875" customWidth="1"/>
    <col min="2" max="2" width="10.109375" customWidth="1"/>
    <col min="3" max="3" width="12.109375" style="4" customWidth="1"/>
    <col min="4" max="4" width="16.44140625" customWidth="1"/>
    <col min="5" max="5" width="18.33203125" customWidth="1"/>
    <col min="6" max="6" width="17.44140625" customWidth="1"/>
    <col min="7" max="7" width="10.5546875" customWidth="1"/>
    <col min="8" max="8" width="9.44140625" customWidth="1"/>
    <col min="9" max="9" width="15.44140625" style="4" customWidth="1"/>
    <col min="10" max="10" width="10.77734375" customWidth="1"/>
    <col min="11" max="11" width="12.6640625" customWidth="1"/>
    <col min="12" max="12" width="15.33203125" style="5" customWidth="1"/>
    <col min="13" max="13" width="12.77734375" customWidth="1"/>
    <col min="14" max="14" width="12.33203125" bestFit="1" customWidth="1"/>
    <col min="15" max="15" width="10.109375" bestFit="1" customWidth="1"/>
    <col min="17" max="17" width="13.21875" bestFit="1" customWidth="1"/>
    <col min="18" max="18" width="13.5546875" bestFit="1" customWidth="1"/>
    <col min="19" max="19" width="15.44140625" customWidth="1"/>
    <col min="20" max="20" width="10" bestFit="1" customWidth="1"/>
    <col min="21" max="21" width="26.88671875" customWidth="1"/>
    <col min="22" max="22" width="15.77734375" bestFit="1" customWidth="1"/>
    <col min="23" max="23" width="20.5546875" customWidth="1"/>
    <col min="24" max="24" width="16.6640625" bestFit="1" customWidth="1"/>
    <col min="25" max="25" width="17.88671875" bestFit="1" customWidth="1"/>
    <col min="26" max="26" width="16.33203125" customWidth="1"/>
    <col min="27" max="27" width="15.21875" customWidth="1"/>
    <col min="28" max="28" width="16.88671875" bestFit="1" customWidth="1"/>
  </cols>
  <sheetData>
    <row r="1" spans="1:28" x14ac:dyDescent="0.3">
      <c r="A1" t="s">
        <v>0</v>
      </c>
      <c r="B1" t="s">
        <v>1</v>
      </c>
      <c r="C1" s="4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4" t="s">
        <v>8</v>
      </c>
      <c r="J1" t="s">
        <v>9</v>
      </c>
      <c r="K1" t="s">
        <v>10</v>
      </c>
      <c r="L1" s="5" t="s">
        <v>8424</v>
      </c>
      <c r="M1" s="5" t="s">
        <v>8421</v>
      </c>
      <c r="N1" t="s">
        <v>8422</v>
      </c>
      <c r="O1" s="2" t="s">
        <v>8423</v>
      </c>
      <c r="P1" s="2" t="s">
        <v>8451</v>
      </c>
      <c r="Q1" s="2" t="s">
        <v>8449</v>
      </c>
      <c r="R1" s="2" t="s">
        <v>8450</v>
      </c>
      <c r="S1" s="2" t="s">
        <v>13364</v>
      </c>
      <c r="X1" s="5"/>
    </row>
    <row r="2" spans="1:28" x14ac:dyDescent="0.3">
      <c r="A2" t="s">
        <v>7920</v>
      </c>
      <c r="B2">
        <v>88</v>
      </c>
      <c r="C2">
        <v>592014</v>
      </c>
      <c r="D2" t="s">
        <v>7921</v>
      </c>
      <c r="E2" t="s">
        <v>8453</v>
      </c>
      <c r="F2" t="s">
        <v>7922</v>
      </c>
      <c r="G2" t="s">
        <v>14</v>
      </c>
      <c r="H2" t="s">
        <v>15</v>
      </c>
      <c r="I2">
        <v>218</v>
      </c>
      <c r="J2">
        <v>2003</v>
      </c>
      <c r="K2">
        <v>7.2</v>
      </c>
      <c r="L2" s="5" t="s">
        <v>4651</v>
      </c>
      <c r="M2" s="5" t="s">
        <v>27</v>
      </c>
      <c r="P2" s="5">
        <f t="shared" ref="P2:P65" si="0">CORREL(C2:C4915,I2:I4915)</f>
        <v>0.64576900544546278</v>
      </c>
      <c r="Q2" s="5">
        <f>IF(ISBLANK(C2),MEDIAN($C$2:$C$4915), C2)</f>
        <v>592014</v>
      </c>
      <c r="R2" s="1">
        <f t="shared" ref="R2:R65" si="1">Q2-S2</f>
        <v>591796</v>
      </c>
      <c r="S2" s="1">
        <f t="shared" ref="S2:S65" si="2">IF(ISBLANK(I2),MEDIAN($I$2:$I$4915), I2)</f>
        <v>218</v>
      </c>
      <c r="X2" s="5"/>
    </row>
    <row r="3" spans="1:28" x14ac:dyDescent="0.3">
      <c r="A3" t="s">
        <v>6961</v>
      </c>
      <c r="B3">
        <v>90</v>
      </c>
      <c r="C3">
        <v>85222</v>
      </c>
      <c r="D3" t="s">
        <v>27</v>
      </c>
      <c r="E3" t="s">
        <v>8454</v>
      </c>
      <c r="F3" t="s">
        <v>8331</v>
      </c>
      <c r="G3" t="s">
        <v>14</v>
      </c>
      <c r="H3" t="s">
        <v>15</v>
      </c>
      <c r="I3">
        <v>1100</v>
      </c>
      <c r="J3">
        <v>2004</v>
      </c>
      <c r="K3">
        <v>6.6</v>
      </c>
      <c r="L3" s="5" t="s">
        <v>27</v>
      </c>
      <c r="M3" s="5"/>
      <c r="P3" s="5">
        <f t="shared" si="0"/>
        <v>0.64571159285594326</v>
      </c>
      <c r="Q3" s="5">
        <f t="shared" ref="Q3:Q65" si="3">IF(ISBLANK(C3),MEDIAN($C$2:$C$4915), C3)</f>
        <v>85222</v>
      </c>
      <c r="R3" s="1">
        <f t="shared" si="1"/>
        <v>84122</v>
      </c>
      <c r="S3" s="1">
        <f t="shared" si="2"/>
        <v>1100</v>
      </c>
      <c r="X3" s="5"/>
    </row>
    <row r="4" spans="1:28" ht="21" x14ac:dyDescent="0.4">
      <c r="A4" t="s">
        <v>8327</v>
      </c>
      <c r="B4">
        <v>76</v>
      </c>
      <c r="C4"/>
      <c r="D4" t="s">
        <v>1564</v>
      </c>
      <c r="E4" t="s">
        <v>8455</v>
      </c>
      <c r="F4" t="s">
        <v>8328</v>
      </c>
      <c r="G4" t="s">
        <v>14</v>
      </c>
      <c r="H4" t="s">
        <v>15</v>
      </c>
      <c r="I4">
        <v>1400</v>
      </c>
      <c r="J4">
        <v>2013</v>
      </c>
      <c r="K4">
        <v>6.3</v>
      </c>
      <c r="L4" s="5" t="s">
        <v>1221</v>
      </c>
      <c r="M4" s="5" t="s">
        <v>2267</v>
      </c>
      <c r="N4" t="s">
        <v>3629</v>
      </c>
      <c r="P4" s="5">
        <f t="shared" si="0"/>
        <v>0.64565332312274337</v>
      </c>
      <c r="Q4" s="5">
        <f t="shared" si="3"/>
        <v>25035665</v>
      </c>
      <c r="R4" s="1">
        <f t="shared" si="1"/>
        <v>25034265</v>
      </c>
      <c r="S4" s="1">
        <f t="shared" si="2"/>
        <v>1400</v>
      </c>
      <c r="U4" s="16" t="s">
        <v>8425</v>
      </c>
      <c r="V4" s="17"/>
      <c r="W4" s="17"/>
      <c r="X4" s="5"/>
    </row>
    <row r="5" spans="1:28" x14ac:dyDescent="0.3">
      <c r="A5" t="s">
        <v>8321</v>
      </c>
      <c r="B5">
        <v>84</v>
      </c>
      <c r="C5"/>
      <c r="D5" t="s">
        <v>703</v>
      </c>
      <c r="E5" t="s">
        <v>8456</v>
      </c>
      <c r="F5" t="s">
        <v>8322</v>
      </c>
      <c r="G5" t="s">
        <v>14</v>
      </c>
      <c r="H5" t="s">
        <v>15</v>
      </c>
      <c r="I5">
        <v>3250</v>
      </c>
      <c r="J5">
        <v>2005</v>
      </c>
      <c r="K5">
        <v>7.8</v>
      </c>
      <c r="L5" s="5" t="s">
        <v>8413</v>
      </c>
      <c r="M5" s="5" t="s">
        <v>1221</v>
      </c>
      <c r="P5" s="5">
        <f t="shared" si="0"/>
        <v>0.64565332312274337</v>
      </c>
      <c r="Q5" s="5">
        <f t="shared" si="3"/>
        <v>25035665</v>
      </c>
      <c r="R5" s="1">
        <f t="shared" si="1"/>
        <v>25032415</v>
      </c>
      <c r="S5" s="1">
        <f t="shared" si="2"/>
        <v>3250</v>
      </c>
      <c r="X5" s="5"/>
    </row>
    <row r="6" spans="1:28" x14ac:dyDescent="0.3">
      <c r="A6" t="s">
        <v>4830</v>
      </c>
      <c r="B6">
        <v>110</v>
      </c>
      <c r="C6">
        <v>136007</v>
      </c>
      <c r="D6" t="s">
        <v>2748</v>
      </c>
      <c r="E6" t="s">
        <v>8457</v>
      </c>
      <c r="F6" t="s">
        <v>8302</v>
      </c>
      <c r="G6" t="s">
        <v>524</v>
      </c>
      <c r="H6" t="s">
        <v>525</v>
      </c>
      <c r="I6">
        <v>4500</v>
      </c>
      <c r="J6">
        <v>2004</v>
      </c>
      <c r="K6">
        <v>6.9</v>
      </c>
      <c r="L6" s="5" t="s">
        <v>1221</v>
      </c>
      <c r="M6" s="5" t="s">
        <v>4183</v>
      </c>
      <c r="N6" t="s">
        <v>6851</v>
      </c>
      <c r="P6" s="5">
        <f t="shared" si="0"/>
        <v>0.64565332312274337</v>
      </c>
      <c r="Q6" s="5">
        <f t="shared" si="3"/>
        <v>136007</v>
      </c>
      <c r="R6" s="1">
        <f t="shared" si="1"/>
        <v>131507</v>
      </c>
      <c r="S6" s="1">
        <f t="shared" si="2"/>
        <v>4500</v>
      </c>
      <c r="U6" t="s">
        <v>8426</v>
      </c>
      <c r="V6" t="s">
        <v>8427</v>
      </c>
      <c r="W6" t="s">
        <v>8428</v>
      </c>
      <c r="X6" s="5" t="s">
        <v>8433</v>
      </c>
      <c r="Y6" t="s">
        <v>8429</v>
      </c>
      <c r="Z6" t="s">
        <v>8430</v>
      </c>
      <c r="AA6" t="s">
        <v>8431</v>
      </c>
      <c r="AB6" s="14" t="s">
        <v>8432</v>
      </c>
    </row>
    <row r="7" spans="1:28" x14ac:dyDescent="0.3">
      <c r="A7" t="s">
        <v>8315</v>
      </c>
      <c r="B7">
        <v>77</v>
      </c>
      <c r="C7">
        <v>424760</v>
      </c>
      <c r="D7" t="s">
        <v>965</v>
      </c>
      <c r="E7" t="s">
        <v>8458</v>
      </c>
      <c r="F7" t="s">
        <v>8316</v>
      </c>
      <c r="G7" t="s">
        <v>14</v>
      </c>
      <c r="H7" t="s">
        <v>15</v>
      </c>
      <c r="I7">
        <v>7000</v>
      </c>
      <c r="J7">
        <v>2004</v>
      </c>
      <c r="K7">
        <v>7</v>
      </c>
      <c r="L7" s="5" t="s">
        <v>1221</v>
      </c>
      <c r="M7" s="5" t="s">
        <v>4289</v>
      </c>
      <c r="N7" t="s">
        <v>3629</v>
      </c>
      <c r="P7" s="5">
        <f t="shared" si="0"/>
        <v>0.64559508713956348</v>
      </c>
      <c r="Q7" s="5">
        <f t="shared" si="3"/>
        <v>424760</v>
      </c>
      <c r="R7" s="1">
        <f t="shared" si="1"/>
        <v>417760</v>
      </c>
      <c r="S7" s="1">
        <f t="shared" si="2"/>
        <v>7000</v>
      </c>
      <c r="U7" t="s">
        <v>476</v>
      </c>
      <c r="V7">
        <f>COUNTIF(L:O,"Action")</f>
        <v>1112</v>
      </c>
      <c r="W7" s="14">
        <f ca="1">AVERAGEIF(L:O,"Action",K:K)</f>
        <v>6.2309352517985657</v>
      </c>
      <c r="X7">
        <f t="array" ref="X7">MEDIAN(IF(ISNUMBER(SEARCH(U7, $D$2:$D$4915)), $K$2:$K$4915))</f>
        <v>6.3</v>
      </c>
      <c r="Y7">
        <f t="array" ref="Y7">_xlfn.MODE.SNGL(IF(ISNUMBER(SEARCH(U7, $D$2:$D$4915)), $K$2:$K$4915))</f>
        <v>6.6</v>
      </c>
      <c r="Z7">
        <f t="array" ref="Z7">MAX(IF(ISNUMBER(SEARCH(U7, $D$2:$D$4915)), $K$2:$K$4915))</f>
        <v>9.1</v>
      </c>
      <c r="AA7">
        <f t="array" ref="AA7">MIN(IF(ISNUMBER(SEARCH(U7, $D$2:$D$4915)), $K$2:$K$4915))</f>
        <v>1.7</v>
      </c>
      <c r="AB7" s="21">
        <f t="array" ref="AB7">STDEV(IF(ISNUMBER(SEARCH(U7, $D$2:$D$4915)), $K$2:$K$4915))</f>
        <v>1.1194925506502234</v>
      </c>
    </row>
    <row r="8" spans="1:28" x14ac:dyDescent="0.3">
      <c r="A8" t="s">
        <v>8317</v>
      </c>
      <c r="B8">
        <v>80</v>
      </c>
      <c r="C8">
        <v>70071</v>
      </c>
      <c r="D8" t="s">
        <v>3629</v>
      </c>
      <c r="E8" t="s">
        <v>8459</v>
      </c>
      <c r="F8" t="s">
        <v>8318</v>
      </c>
      <c r="G8" t="s">
        <v>14</v>
      </c>
      <c r="H8" t="s">
        <v>8319</v>
      </c>
      <c r="I8">
        <v>7000</v>
      </c>
      <c r="J8">
        <v>2005</v>
      </c>
      <c r="K8">
        <v>6.3</v>
      </c>
      <c r="L8" s="5" t="s">
        <v>3629</v>
      </c>
      <c r="M8" s="5"/>
      <c r="P8" s="5">
        <f t="shared" si="0"/>
        <v>0.64553726390680199</v>
      </c>
      <c r="Q8" s="5">
        <f t="shared" si="3"/>
        <v>70071</v>
      </c>
      <c r="R8" s="1">
        <f t="shared" si="1"/>
        <v>63071</v>
      </c>
      <c r="S8" s="1">
        <f t="shared" si="2"/>
        <v>7000</v>
      </c>
      <c r="U8" t="s">
        <v>340</v>
      </c>
      <c r="V8" s="5">
        <f>COUNTIF(L:O,"Adventure")</f>
        <v>888</v>
      </c>
      <c r="W8" s="14">
        <f ca="1">AVERAGEIF(L:O,"Adventure",K:K)</f>
        <v>6.5288636363636359</v>
      </c>
      <c r="X8" s="5">
        <f t="array" ref="X8">MEDIAN(IF(ISNUMBER(SEARCH(U8, $D$2:$D$4915)), $K$2:$K$4915))</f>
        <v>6.6</v>
      </c>
      <c r="Y8" s="5">
        <f t="array" ref="Y8">_xlfn.MODE.SNGL(IF(ISNUMBER(SEARCH(U8, $D$2:$D$4915)), $K$2:$K$4915))</f>
        <v>6.7</v>
      </c>
      <c r="Z8" s="5">
        <f t="array" ref="Z8">MAX(IF(ISNUMBER(SEARCH(U8, $D$2:$D$4915)), $K$2:$K$4915))</f>
        <v>8.9</v>
      </c>
      <c r="AA8" s="5">
        <f t="array" ref="AA8">MIN(IF(ISNUMBER(SEARCH(U8, $D$2:$D$4915)), $K$2:$K$4915))</f>
        <v>1.9</v>
      </c>
      <c r="AB8" s="21">
        <f t="array" ref="AB8">STDEV(IF(ISNUMBER(SEARCH(U8, $D$2:$D$4915)), $K$2:$K$4915))</f>
        <v>1.137327215939187</v>
      </c>
    </row>
    <row r="9" spans="1:28" x14ac:dyDescent="0.3">
      <c r="A9" t="s">
        <v>1739</v>
      </c>
      <c r="B9">
        <v>81</v>
      </c>
      <c r="C9">
        <v>2040920</v>
      </c>
      <c r="D9" t="s">
        <v>2059</v>
      </c>
      <c r="E9" t="s">
        <v>8460</v>
      </c>
      <c r="F9" t="s">
        <v>8320</v>
      </c>
      <c r="G9" t="s">
        <v>997</v>
      </c>
      <c r="H9" t="s">
        <v>15</v>
      </c>
      <c r="I9">
        <v>7000</v>
      </c>
      <c r="J9">
        <v>1992</v>
      </c>
      <c r="K9">
        <v>6.9</v>
      </c>
      <c r="L9" s="5" t="s">
        <v>476</v>
      </c>
      <c r="M9" s="5" t="s">
        <v>8413</v>
      </c>
      <c r="N9" t="s">
        <v>1221</v>
      </c>
      <c r="O9" t="s">
        <v>6851</v>
      </c>
      <c r="P9" s="5">
        <f t="shared" si="0"/>
        <v>0.64547882528811495</v>
      </c>
      <c r="Q9" s="5">
        <f t="shared" si="3"/>
        <v>2040920</v>
      </c>
      <c r="R9" s="1">
        <f t="shared" si="1"/>
        <v>2033920</v>
      </c>
      <c r="S9" s="1">
        <f t="shared" si="2"/>
        <v>7000</v>
      </c>
      <c r="U9" t="s">
        <v>4017</v>
      </c>
      <c r="V9" s="5">
        <f>COUNTIF(L:O,"Animation")</f>
        <v>239</v>
      </c>
      <c r="W9" s="14">
        <f ca="1">AVERAGEIF(L:O,"Animation",K:K)</f>
        <v>6.6311475409836058</v>
      </c>
      <c r="X9" s="5">
        <f t="array" ref="X9">MEDIAN(IF(ISNUMBER(SEARCH(U9, $D$2:$D$4915)), $K$2:$K$4915))</f>
        <v>6.7</v>
      </c>
      <c r="Y9" s="5">
        <f t="array" ref="Y9">_xlfn.MODE.SNGL(IF(ISNUMBER(SEARCH(U9, $D$2:$D$4915)), $K$2:$K$4915))</f>
        <v>6.7</v>
      </c>
      <c r="Z9" s="5">
        <f t="array" ref="Z9">MAX(IF(ISNUMBER(SEARCH(U9, $D$2:$D$4915)), $K$2:$K$4915))</f>
        <v>8.6</v>
      </c>
      <c r="AA9" s="5">
        <f t="array" ref="AA9">MIN(IF(ISNUMBER(SEARCH(U9, $D$2:$D$4915)), $K$2:$K$4915))</f>
        <v>1.7</v>
      </c>
      <c r="AB9" s="21">
        <f t="array" ref="AB9">STDEV(IF(ISNUMBER(SEARCH(U9, $D$2:$D$4915)), $K$2:$K$4915))</f>
        <v>1.1463655012175185</v>
      </c>
    </row>
    <row r="10" spans="1:28" x14ac:dyDescent="0.3">
      <c r="A10" t="s">
        <v>6525</v>
      </c>
      <c r="B10">
        <v>95</v>
      </c>
      <c r="C10">
        <v>4584</v>
      </c>
      <c r="D10" t="s">
        <v>910</v>
      </c>
      <c r="E10" t="s">
        <v>8461</v>
      </c>
      <c r="F10" t="s">
        <v>8323</v>
      </c>
      <c r="G10" t="s">
        <v>14</v>
      </c>
      <c r="H10" t="s">
        <v>15</v>
      </c>
      <c r="I10">
        <v>9000</v>
      </c>
      <c r="J10">
        <v>2011</v>
      </c>
      <c r="K10">
        <v>6.4</v>
      </c>
      <c r="L10" s="5" t="s">
        <v>599</v>
      </c>
      <c r="M10" s="5" t="s">
        <v>1221</v>
      </c>
      <c r="P10" s="5">
        <f t="shared" si="0"/>
        <v>0.64542353820923803</v>
      </c>
      <c r="Q10" s="5">
        <f t="shared" si="3"/>
        <v>4584</v>
      </c>
      <c r="R10" s="1">
        <f t="shared" si="1"/>
        <v>-4416</v>
      </c>
      <c r="S10" s="1">
        <f t="shared" si="2"/>
        <v>9000</v>
      </c>
      <c r="U10" t="s">
        <v>4651</v>
      </c>
      <c r="V10" s="5">
        <f>COUNTIF(L:O,"Biography")</f>
        <v>291</v>
      </c>
      <c r="W10" s="14">
        <f ca="1">AVERAGEIF(L:O,"Biography",K:K)</f>
        <v>7.1576000000000066</v>
      </c>
      <c r="X10" s="5">
        <f t="array" ref="X10">MEDIAN(IF(ISNUMBER(SEARCH(U10, $D$2:$D$4915)), $K$2:$K$4915))</f>
        <v>7.2</v>
      </c>
      <c r="Y10" s="5">
        <f t="array" ref="Y10">_xlfn.MODE.SNGL(IF(ISNUMBER(SEARCH(U10, $D$2:$D$4915)), $K$2:$K$4915))</f>
        <v>7</v>
      </c>
      <c r="Z10" s="5">
        <f t="array" ref="Z10">MAX(IF(ISNUMBER(SEARCH(U10, $D$2:$D$4915)), $K$2:$K$4915))</f>
        <v>8.9</v>
      </c>
      <c r="AA10" s="5">
        <f t="array" ref="AA10">MIN(IF(ISNUMBER(SEARCH(U10, $D$2:$D$4915)), $K$2:$K$4915))</f>
        <v>4.5</v>
      </c>
      <c r="AB10" s="21">
        <f t="array" ref="AB10">STDEV(IF(ISNUMBER(SEARCH(U10, $D$2:$D$4915)), $K$2:$K$4915))</f>
        <v>0.72470464623064923</v>
      </c>
    </row>
    <row r="11" spans="1:28" x14ac:dyDescent="0.3">
      <c r="A11" t="s">
        <v>4816</v>
      </c>
      <c r="B11">
        <v>108</v>
      </c>
      <c r="C11">
        <v>180483</v>
      </c>
      <c r="D11" t="s">
        <v>8300</v>
      </c>
      <c r="E11" t="s">
        <v>8462</v>
      </c>
      <c r="F11" t="s">
        <v>8301</v>
      </c>
      <c r="G11" t="s">
        <v>14</v>
      </c>
      <c r="H11" t="s">
        <v>15</v>
      </c>
      <c r="I11">
        <v>10000</v>
      </c>
      <c r="J11">
        <v>1972</v>
      </c>
      <c r="K11">
        <v>6.1</v>
      </c>
      <c r="L11" s="5" t="s">
        <v>599</v>
      </c>
      <c r="M11" s="5" t="s">
        <v>8413</v>
      </c>
      <c r="N11" t="s">
        <v>2267</v>
      </c>
      <c r="P11" s="5">
        <f t="shared" si="0"/>
        <v>0.64536489828537569</v>
      </c>
      <c r="Q11" s="5">
        <f t="shared" si="3"/>
        <v>180483</v>
      </c>
      <c r="R11" s="1">
        <f t="shared" si="1"/>
        <v>170483</v>
      </c>
      <c r="S11" s="1">
        <f t="shared" si="2"/>
        <v>10000</v>
      </c>
      <c r="U11" t="s">
        <v>599</v>
      </c>
      <c r="V11" s="5">
        <f>COUNTIF(L:O,"Comedy")</f>
        <v>1847</v>
      </c>
      <c r="W11" s="14">
        <f t="shared" ref="W11:W26" ca="1" si="4">AVERAGEIF(L:O,U11,K:K)</f>
        <v>6.1939832444782885</v>
      </c>
      <c r="X11" s="5">
        <f t="array" ref="X11">MEDIAN(IF(ISNUMBER(SEARCH(U11, $D$2:$D$4915)), $K$2:$K$4915))</f>
        <v>6.3</v>
      </c>
      <c r="Y11" s="5">
        <f t="array" ref="Y11">_xlfn.MODE.SNGL(IF(ISNUMBER(SEARCH(U11, $D$2:$D$4915)), $K$2:$K$4915))</f>
        <v>6.7</v>
      </c>
      <c r="Z11" s="5">
        <f t="array" ref="Z11">MAX(IF(ISNUMBER(SEARCH(U11, $D$2:$D$4915)), $K$2:$K$4915))</f>
        <v>9.5</v>
      </c>
      <c r="AA11" s="5">
        <f t="array" ref="AA11">MIN(IF(ISNUMBER(SEARCH(U11, $D$2:$D$4915)), $K$2:$K$4915))</f>
        <v>1.7</v>
      </c>
      <c r="AB11" s="21">
        <f t="array" ref="AB11">STDEV(IF(ISNUMBER(SEARCH(U11, $D$2:$D$4915)), $K$2:$K$4915))</f>
        <v>1.0913157713864041</v>
      </c>
    </row>
    <row r="12" spans="1:28" x14ac:dyDescent="0.3">
      <c r="A12" t="s">
        <v>8303</v>
      </c>
      <c r="B12">
        <v>90</v>
      </c>
      <c r="C12">
        <v>673780</v>
      </c>
      <c r="D12" t="s">
        <v>1221</v>
      </c>
      <c r="E12" t="s">
        <v>8463</v>
      </c>
      <c r="F12" t="s">
        <v>8304</v>
      </c>
      <c r="G12" t="s">
        <v>7653</v>
      </c>
      <c r="H12" t="s">
        <v>4733</v>
      </c>
      <c r="I12">
        <v>10000</v>
      </c>
      <c r="J12">
        <v>2000</v>
      </c>
      <c r="K12">
        <v>7.5</v>
      </c>
      <c r="L12" s="5" t="s">
        <v>1221</v>
      </c>
      <c r="M12" s="5"/>
      <c r="P12" s="5">
        <f t="shared" si="0"/>
        <v>0.64530648855740336</v>
      </c>
      <c r="Q12" s="5">
        <f t="shared" si="3"/>
        <v>673780</v>
      </c>
      <c r="R12" s="1">
        <f t="shared" si="1"/>
        <v>663780</v>
      </c>
      <c r="S12" s="1">
        <f t="shared" si="2"/>
        <v>10000</v>
      </c>
      <c r="U12" t="s">
        <v>8413</v>
      </c>
      <c r="V12" s="5">
        <f>COUNTIF(L:O,"Crime")</f>
        <v>868</v>
      </c>
      <c r="W12" s="14">
        <f t="shared" ca="1" si="4"/>
        <v>6.9041055718475048</v>
      </c>
      <c r="X12" s="5">
        <f t="array" ref="X12">MEDIAN(IF(ISNUMBER(SEARCH(U12, $D$2:$D$4915)), $K$2:$K$4915))</f>
        <v>6.6</v>
      </c>
      <c r="Y12" s="5">
        <f t="array" ref="Y12">_xlfn.MODE.SNGL(IF(ISNUMBER(SEARCH(U12, $D$2:$D$4915)), $K$2:$K$4915))</f>
        <v>6.3</v>
      </c>
      <c r="Z12" s="5">
        <f t="array" ref="Z12">MAX(IF(ISNUMBER(SEARCH(U12, $D$2:$D$4915)), $K$2:$K$4915))</f>
        <v>9.3000000000000007</v>
      </c>
      <c r="AA12" s="5">
        <f t="array" ref="AA12">MIN(IF(ISNUMBER(SEARCH(U12, $D$2:$D$4915)), $K$2:$K$4915))</f>
        <v>2.4</v>
      </c>
      <c r="AB12" s="21">
        <f t="array" ref="AB12">STDEV(IF(ISNUMBER(SEARCH(U12, $D$2:$D$4915)), $K$2:$K$4915))</f>
        <v>1.0290953130427674</v>
      </c>
    </row>
    <row r="13" spans="1:28" x14ac:dyDescent="0.3">
      <c r="A13" t="s">
        <v>8305</v>
      </c>
      <c r="B13">
        <v>83</v>
      </c>
      <c r="C13"/>
      <c r="D13" t="s">
        <v>2267</v>
      </c>
      <c r="E13" t="s">
        <v>8464</v>
      </c>
      <c r="F13" t="s">
        <v>8306</v>
      </c>
      <c r="G13" t="s">
        <v>14</v>
      </c>
      <c r="H13" t="s">
        <v>2801</v>
      </c>
      <c r="I13">
        <v>10000</v>
      </c>
      <c r="J13">
        <v>2007</v>
      </c>
      <c r="K13">
        <v>6.7</v>
      </c>
      <c r="L13" s="5" t="s">
        <v>2267</v>
      </c>
      <c r="M13" s="5"/>
      <c r="P13" s="5">
        <f t="shared" si="0"/>
        <v>0.64524881983497973</v>
      </c>
      <c r="Q13" s="5">
        <f t="shared" si="3"/>
        <v>25035665</v>
      </c>
      <c r="R13" s="1">
        <f t="shared" si="1"/>
        <v>25025665</v>
      </c>
      <c r="S13" s="1">
        <f t="shared" si="2"/>
        <v>10000</v>
      </c>
      <c r="U13" t="s">
        <v>27</v>
      </c>
      <c r="V13" s="5">
        <f>COUNTIF(L:O,"Documentary")</f>
        <v>119</v>
      </c>
      <c r="W13" s="14">
        <f t="shared" ca="1" si="4"/>
        <v>7.1560975609756117</v>
      </c>
      <c r="X13" s="5">
        <f t="array" ref="X13">MEDIAN(IF(ISNUMBER(SEARCH(U13, $D$2:$D$4915)), $K$2:$K$4915))</f>
        <v>7.4</v>
      </c>
      <c r="Y13" s="5">
        <f t="array" ref="Y13">_xlfn.MODE.SNGL(IF(ISNUMBER(SEARCH(U13, $D$2:$D$4915)), $K$2:$K$4915))</f>
        <v>7.5</v>
      </c>
      <c r="Z13" s="5">
        <f t="array" ref="Z13">MAX(IF(ISNUMBER(SEARCH(U13, $D$2:$D$4915)), $K$2:$K$4915))</f>
        <v>8.6999999999999993</v>
      </c>
      <c r="AA13" s="5">
        <f t="array" ref="AA13">MIN(IF(ISNUMBER(SEARCH(U13, $D$2:$D$4915)), $K$2:$K$4915))</f>
        <v>1.6</v>
      </c>
      <c r="AB13" s="21">
        <f t="array" ref="AB13">STDEV(IF(ISNUMBER(SEARCH(U13, $D$2:$D$4915)), $K$2:$K$4915))</f>
        <v>1.0612532062396256</v>
      </c>
    </row>
    <row r="14" spans="1:28" x14ac:dyDescent="0.3">
      <c r="A14" t="s">
        <v>4005</v>
      </c>
      <c r="B14">
        <v>7</v>
      </c>
      <c r="C14"/>
      <c r="D14" t="s">
        <v>4006</v>
      </c>
      <c r="E14" t="s">
        <v>8465</v>
      </c>
      <c r="F14" t="s">
        <v>4007</v>
      </c>
      <c r="G14" t="s">
        <v>14</v>
      </c>
      <c r="H14" t="s">
        <v>15</v>
      </c>
      <c r="I14">
        <v>13000</v>
      </c>
      <c r="J14">
        <v>2007</v>
      </c>
      <c r="K14">
        <v>5.2</v>
      </c>
      <c r="L14" s="5" t="s">
        <v>6851</v>
      </c>
      <c r="M14" s="5" t="s">
        <v>8416</v>
      </c>
      <c r="P14" s="5">
        <f t="shared" si="0"/>
        <v>0.64524881983497973</v>
      </c>
      <c r="Q14" s="5">
        <f t="shared" si="3"/>
        <v>25035665</v>
      </c>
      <c r="R14" s="1">
        <f t="shared" si="1"/>
        <v>25022665</v>
      </c>
      <c r="S14" s="1">
        <f t="shared" si="2"/>
        <v>13000</v>
      </c>
      <c r="U14" t="s">
        <v>1221</v>
      </c>
      <c r="V14" s="5">
        <f>COUNTIF(L:O,"Drama")</f>
        <v>2532</v>
      </c>
      <c r="W14" s="14">
        <f t="shared" ca="1" si="4"/>
        <v>6.766702014846242</v>
      </c>
      <c r="X14" s="5">
        <f t="array" ref="X14">MEDIAN(IF(ISNUMBER(SEARCH(U14, $D$2:$D$4915)), $K$2:$K$4915))</f>
        <v>6.9</v>
      </c>
      <c r="Y14" s="5">
        <f t="array" ref="Y14">_xlfn.MODE.SNGL(IF(ISNUMBER(SEARCH(U14, $D$2:$D$4915)), $K$2:$K$4915))</f>
        <v>6.7</v>
      </c>
      <c r="Z14" s="5">
        <f t="array" ref="Z14">MAX(IF(ISNUMBER(SEARCH(U14, $D$2:$D$4915)), $K$2:$K$4915))</f>
        <v>9.3000000000000007</v>
      </c>
      <c r="AA14" s="5">
        <f t="array" ref="AA14">MIN(IF(ISNUMBER(SEARCH(U14, $D$2:$D$4915)), $K$2:$K$4915))</f>
        <v>2</v>
      </c>
      <c r="AB14" s="21">
        <f t="array" ref="AB14">STDEV(IF(ISNUMBER(SEARCH(U14, $D$2:$D$4915)), $K$2:$K$4915))</f>
        <v>0.95378143543040395</v>
      </c>
    </row>
    <row r="15" spans="1:28" x14ac:dyDescent="0.3">
      <c r="A15" t="s">
        <v>7098</v>
      </c>
      <c r="B15">
        <v>92</v>
      </c>
      <c r="C15">
        <v>12667</v>
      </c>
      <c r="D15" t="s">
        <v>79</v>
      </c>
      <c r="E15" t="s">
        <v>8466</v>
      </c>
      <c r="F15" t="s">
        <v>7099</v>
      </c>
      <c r="G15" t="s">
        <v>14</v>
      </c>
      <c r="H15" t="s">
        <v>22</v>
      </c>
      <c r="I15">
        <v>14000</v>
      </c>
      <c r="J15">
        <v>2005</v>
      </c>
      <c r="K15">
        <v>6.6</v>
      </c>
      <c r="L15" s="5" t="s">
        <v>1221</v>
      </c>
      <c r="M15" s="5" t="s">
        <v>6851</v>
      </c>
      <c r="P15" s="5">
        <f t="shared" si="0"/>
        <v>0.64524881983497973</v>
      </c>
      <c r="Q15" s="5">
        <f t="shared" si="3"/>
        <v>12667</v>
      </c>
      <c r="R15" s="1">
        <f t="shared" si="1"/>
        <v>-1333</v>
      </c>
      <c r="S15" s="1">
        <f t="shared" si="2"/>
        <v>14000</v>
      </c>
      <c r="U15" t="s">
        <v>6299</v>
      </c>
      <c r="V15" s="5">
        <f>COUNTIF(L:O,"Family")</f>
        <v>496</v>
      </c>
      <c r="W15" s="14">
        <f t="shared" ca="1" si="4"/>
        <v>5.709090909090909</v>
      </c>
      <c r="X15" s="5">
        <f t="array" ref="X15">MEDIAN(IF(ISNUMBER(SEARCH(U15, $D$2:$D$4915)), $K$2:$K$4915))</f>
        <v>6.4</v>
      </c>
      <c r="Y15" s="5">
        <f t="array" ref="Y15">_xlfn.MODE.SNGL(IF(ISNUMBER(SEARCH(U15, $D$2:$D$4915)), $K$2:$K$4915))</f>
        <v>6.7</v>
      </c>
      <c r="Z15" s="5">
        <f t="array" ref="Z15">MAX(IF(ISNUMBER(SEARCH(U15, $D$2:$D$4915)), $K$2:$K$4915))</f>
        <v>8.6999999999999993</v>
      </c>
      <c r="AA15" s="5">
        <f t="array" ref="AA15">MIN(IF(ISNUMBER(SEARCH(U15, $D$2:$D$4915)), $K$2:$K$4915))</f>
        <v>1.7</v>
      </c>
      <c r="AB15" s="21">
        <f t="array" ref="AB15">STDEV(IF(ISNUMBER(SEARCH(U15, $D$2:$D$4915)), $K$2:$K$4915))</f>
        <v>1.2092642720238924</v>
      </c>
    </row>
    <row r="16" spans="1:28" x14ac:dyDescent="0.3">
      <c r="A16" t="s">
        <v>6273</v>
      </c>
      <c r="B16">
        <v>84</v>
      </c>
      <c r="C16">
        <v>107917283</v>
      </c>
      <c r="D16" t="s">
        <v>2267</v>
      </c>
      <c r="E16" t="s">
        <v>8467</v>
      </c>
      <c r="F16" t="s">
        <v>7911</v>
      </c>
      <c r="G16" t="s">
        <v>14</v>
      </c>
      <c r="H16" t="s">
        <v>15</v>
      </c>
      <c r="I16">
        <v>15000</v>
      </c>
      <c r="J16">
        <v>2007</v>
      </c>
      <c r="K16">
        <v>6.3</v>
      </c>
      <c r="L16" s="5" t="s">
        <v>2267</v>
      </c>
      <c r="M16" s="5"/>
      <c r="P16" s="5">
        <f t="shared" si="0"/>
        <v>0.64519004612320752</v>
      </c>
      <c r="Q16" s="5">
        <f t="shared" si="3"/>
        <v>107917283</v>
      </c>
      <c r="R16" s="1">
        <f t="shared" si="1"/>
        <v>107902283</v>
      </c>
      <c r="S16" s="1">
        <f t="shared" si="2"/>
        <v>15000</v>
      </c>
      <c r="U16" t="s">
        <v>455</v>
      </c>
      <c r="V16" s="5">
        <f>COUNTIF(L:O,"Fantasy")</f>
        <v>507</v>
      </c>
      <c r="W16" s="14">
        <f t="shared" ca="1" si="4"/>
        <v>6.3812499999999979</v>
      </c>
      <c r="X16" s="5">
        <f t="array" ref="X16">MEDIAN(IF(ISNUMBER(SEARCH(U16, $D$2:$D$4915)), $K$2:$K$4915))</f>
        <v>6.4</v>
      </c>
      <c r="Y16" s="5">
        <f t="array" ref="Y16">_xlfn.MODE.SNGL(IF(ISNUMBER(SEARCH(U16, $D$2:$D$4915)), $K$2:$K$4915))</f>
        <v>6.7</v>
      </c>
      <c r="Z16" s="5">
        <f t="array" ref="Z16">MAX(IF(ISNUMBER(SEARCH(U16, $D$2:$D$4915)), $K$2:$K$4915))</f>
        <v>8.9</v>
      </c>
      <c r="AA16" s="5">
        <f t="array" ref="AA16">MIN(IF(ISNUMBER(SEARCH(U16, $D$2:$D$4915)), $K$2:$K$4915))</f>
        <v>1.7</v>
      </c>
      <c r="AB16" s="21">
        <f t="array" ref="AB16">STDEV(IF(ISNUMBER(SEARCH(U16, $D$2:$D$4915)), $K$2:$K$4915))</f>
        <v>1.1677159017826497</v>
      </c>
    </row>
    <row r="17" spans="1:28" x14ac:dyDescent="0.3">
      <c r="A17" t="s">
        <v>5304</v>
      </c>
      <c r="B17">
        <v>85</v>
      </c>
      <c r="C17">
        <v>192467</v>
      </c>
      <c r="D17" t="s">
        <v>507</v>
      </c>
      <c r="E17" t="s">
        <v>8468</v>
      </c>
      <c r="F17" t="s">
        <v>8291</v>
      </c>
      <c r="G17" t="s">
        <v>14</v>
      </c>
      <c r="H17" t="s">
        <v>15</v>
      </c>
      <c r="I17">
        <v>15000</v>
      </c>
      <c r="J17">
        <v>2005</v>
      </c>
      <c r="K17">
        <v>6.6</v>
      </c>
      <c r="L17" s="5" t="s">
        <v>599</v>
      </c>
      <c r="M17" s="5" t="s">
        <v>1221</v>
      </c>
      <c r="N17" t="s">
        <v>6851</v>
      </c>
      <c r="P17" s="5">
        <f t="shared" si="0"/>
        <v>0.64551317497229832</v>
      </c>
      <c r="Q17" s="5">
        <f t="shared" si="3"/>
        <v>192467</v>
      </c>
      <c r="R17" s="1">
        <f t="shared" si="1"/>
        <v>177467</v>
      </c>
      <c r="S17" s="1">
        <f t="shared" si="2"/>
        <v>15000</v>
      </c>
      <c r="U17" t="s">
        <v>8414</v>
      </c>
      <c r="V17" s="5">
        <f>COUNTIF(L:O,"Film-Noir")</f>
        <v>6</v>
      </c>
      <c r="W17" s="14">
        <f t="shared" ca="1" si="4"/>
        <v>7.6</v>
      </c>
      <c r="X17" s="5">
        <f t="array" ref="X17">MEDIAN(IF(ISNUMBER(SEARCH(U17, $D$2:$D$4915)), $K$2:$K$4915))</f>
        <v>7.65</v>
      </c>
      <c r="Y17" s="5" t="e">
        <f t="array" ref="Y17">_xlfn.MODE.SNGL(IF(ISNUMBER(SEARCH(U17, $D$2:$D$4915)), $K$2:$K$4915))</f>
        <v>#N/A</v>
      </c>
      <c r="Z17" s="5">
        <f t="array" ref="Z17">MAX(IF(ISNUMBER(SEARCH(U17, $D$2:$D$4915)), $K$2:$K$4915))</f>
        <v>8.1999999999999993</v>
      </c>
      <c r="AA17" s="5">
        <f t="array" ref="AA17">MIN(IF(ISNUMBER(SEARCH(U17, $D$2:$D$4915)), $K$2:$K$4915))</f>
        <v>7.1</v>
      </c>
      <c r="AB17" s="21">
        <f t="array" ref="AB17">STDEV(IF(ISNUMBER(SEARCH(U17, $D$2:$D$4915)), $K$2:$K$4915))</f>
        <v>0.43204937989385728</v>
      </c>
    </row>
    <row r="18" spans="1:28" x14ac:dyDescent="0.3">
      <c r="A18" t="s">
        <v>8292</v>
      </c>
      <c r="B18">
        <v>60</v>
      </c>
      <c r="C18"/>
      <c r="D18" t="s">
        <v>1221</v>
      </c>
      <c r="E18" t="s">
        <v>8469</v>
      </c>
      <c r="F18" t="s">
        <v>8293</v>
      </c>
      <c r="G18" t="s">
        <v>8294</v>
      </c>
      <c r="H18" t="s">
        <v>8295</v>
      </c>
      <c r="I18">
        <v>15000</v>
      </c>
      <c r="J18">
        <v>2014</v>
      </c>
      <c r="K18">
        <v>7.4</v>
      </c>
      <c r="L18" s="5" t="s">
        <v>1221</v>
      </c>
      <c r="M18" s="5"/>
      <c r="P18" s="5">
        <f t="shared" si="0"/>
        <v>0.64545469753667206</v>
      </c>
      <c r="Q18" s="5">
        <f t="shared" si="3"/>
        <v>25035665</v>
      </c>
      <c r="R18" s="1">
        <f t="shared" si="1"/>
        <v>25020665</v>
      </c>
      <c r="S18" s="1">
        <f t="shared" si="2"/>
        <v>15000</v>
      </c>
      <c r="U18" t="s">
        <v>7865</v>
      </c>
      <c r="V18" s="5">
        <f>COUNTIF(L:O,"History")</f>
        <v>198</v>
      </c>
      <c r="W18" s="14">
        <f t="shared" ca="1" si="4"/>
        <v>7.5</v>
      </c>
      <c r="X18" s="5">
        <f t="array" ref="X18">MEDIAN(IF(ISNUMBER(SEARCH(U18, $D$2:$D$4915)), $K$2:$K$4915))</f>
        <v>7.2</v>
      </c>
      <c r="Y18" s="5">
        <f t="array" ref="Y18">_xlfn.MODE.SNGL(IF(ISNUMBER(SEARCH(U18, $D$2:$D$4915)), $K$2:$K$4915))</f>
        <v>7.5</v>
      </c>
      <c r="Z18" s="5">
        <f t="array" ref="Z18">MAX(IF(ISNUMBER(SEARCH(U18, $D$2:$D$4915)), $K$2:$K$4915))</f>
        <v>8.9</v>
      </c>
      <c r="AA18" s="5">
        <f t="array" ref="AA18">MIN(IF(ISNUMBER(SEARCH(U18, $D$2:$D$4915)), $K$2:$K$4915))</f>
        <v>2</v>
      </c>
      <c r="AB18" s="21">
        <f t="array" ref="AB18">STDEV(IF(ISNUMBER(SEARCH(U18, $D$2:$D$4915)), $K$2:$K$4915))</f>
        <v>0.88700344197868419</v>
      </c>
    </row>
    <row r="19" spans="1:28" x14ac:dyDescent="0.3">
      <c r="A19" t="s">
        <v>8296</v>
      </c>
      <c r="B19">
        <v>88</v>
      </c>
      <c r="C19">
        <v>76382</v>
      </c>
      <c r="D19" t="s">
        <v>6851</v>
      </c>
      <c r="E19" t="s">
        <v>8470</v>
      </c>
      <c r="F19" t="s">
        <v>8297</v>
      </c>
      <c r="G19" t="s">
        <v>14</v>
      </c>
      <c r="H19" t="s">
        <v>15</v>
      </c>
      <c r="I19">
        <v>15000</v>
      </c>
      <c r="J19">
        <v>2009</v>
      </c>
      <c r="K19">
        <v>6.2</v>
      </c>
      <c r="L19" s="5" t="s">
        <v>6851</v>
      </c>
      <c r="M19" s="5"/>
      <c r="P19" s="5">
        <f t="shared" si="0"/>
        <v>0.64545469753667206</v>
      </c>
      <c r="Q19" s="5">
        <f t="shared" si="3"/>
        <v>76382</v>
      </c>
      <c r="R19" s="1">
        <f t="shared" si="1"/>
        <v>61382</v>
      </c>
      <c r="S19" s="1">
        <f t="shared" si="2"/>
        <v>15000</v>
      </c>
      <c r="U19" t="s">
        <v>2267</v>
      </c>
      <c r="V19" s="5">
        <f>COUNTIF(L:O,"Horror")</f>
        <v>537</v>
      </c>
      <c r="W19" s="14">
        <f t="shared" ca="1" si="4"/>
        <v>5.6310810810810814</v>
      </c>
      <c r="X19" s="5">
        <f t="array" ref="X19">MEDIAN(IF(ISNUMBER(SEARCH(U19, $D$2:$D$4915)), $K$2:$K$4915))</f>
        <v>5.9</v>
      </c>
      <c r="Y19" s="5">
        <f t="array" ref="Y19">_xlfn.MODE.SNGL(IF(ISNUMBER(SEARCH(U19, $D$2:$D$4915)), $K$2:$K$4915))</f>
        <v>6.2</v>
      </c>
      <c r="Z19" s="5">
        <f t="array" ref="Z19">MAX(IF(ISNUMBER(SEARCH(U19, $D$2:$D$4915)), $K$2:$K$4915))</f>
        <v>8.6999999999999993</v>
      </c>
      <c r="AA19" s="5">
        <f t="array" ref="AA19">MIN(IF(ISNUMBER(SEARCH(U19, $D$2:$D$4915)), $K$2:$K$4915))</f>
        <v>2.2000000000000002</v>
      </c>
      <c r="AB19" s="21">
        <f t="array" ref="AB19">STDEV(IF(ISNUMBER(SEARCH(U19, $D$2:$D$4915)), $K$2:$K$4915))</f>
        <v>1.1203948630787468</v>
      </c>
    </row>
    <row r="20" spans="1:28" x14ac:dyDescent="0.3">
      <c r="A20" t="s">
        <v>8289</v>
      </c>
      <c r="B20">
        <v>143</v>
      </c>
      <c r="C20"/>
      <c r="D20" t="s">
        <v>1564</v>
      </c>
      <c r="E20" t="s">
        <v>8471</v>
      </c>
      <c r="F20" t="s">
        <v>8290</v>
      </c>
      <c r="G20" t="s">
        <v>14</v>
      </c>
      <c r="H20" t="s">
        <v>15</v>
      </c>
      <c r="I20">
        <v>17350</v>
      </c>
      <c r="J20">
        <v>2011</v>
      </c>
      <c r="K20">
        <v>3</v>
      </c>
      <c r="L20" s="5" t="s">
        <v>1221</v>
      </c>
      <c r="M20" s="5" t="s">
        <v>2267</v>
      </c>
      <c r="N20" t="s">
        <v>3629</v>
      </c>
      <c r="P20" s="5">
        <f t="shared" si="0"/>
        <v>0.64539598407000576</v>
      </c>
      <c r="Q20" s="5">
        <f t="shared" si="3"/>
        <v>25035665</v>
      </c>
      <c r="R20" s="1">
        <f t="shared" si="1"/>
        <v>25018315</v>
      </c>
      <c r="S20" s="1">
        <f t="shared" si="2"/>
        <v>17350</v>
      </c>
      <c r="U20" t="s">
        <v>4183</v>
      </c>
      <c r="V20" s="5">
        <f>COUNTIF(L:O,"Music")</f>
        <v>201</v>
      </c>
      <c r="W20" s="14">
        <f t="shared" ca="1" si="4"/>
        <v>7.2</v>
      </c>
      <c r="X20" s="5">
        <f t="array" ref="X20">MEDIAN(IF(ISNUMBER(SEARCH(U20, $D$2:$D$4915)), $K$2:$K$4915))</f>
        <v>6.7</v>
      </c>
      <c r="Y20" s="5">
        <f t="array" ref="Y20">_xlfn.MODE.SNGL(IF(ISNUMBER(SEARCH(U20, $D$2:$D$4915)), $K$2:$K$4915))</f>
        <v>7.1</v>
      </c>
      <c r="Z20" s="5">
        <f t="array" ref="Z20">MAX(IF(ISNUMBER(SEARCH(U20, $D$2:$D$4915)), $K$2:$K$4915))</f>
        <v>8.5</v>
      </c>
      <c r="AA20" s="5">
        <f t="array" ref="AA20">MIN(IF(ISNUMBER(SEARCH(U20, $D$2:$D$4915)), $K$2:$K$4915))</f>
        <v>1.6</v>
      </c>
      <c r="AB20" s="21">
        <f t="array" ref="AB20">STDEV(IF(ISNUMBER(SEARCH(U20, $D$2:$D$4915)), $K$2:$K$4915))</f>
        <v>1.2020495736486707</v>
      </c>
    </row>
    <row r="21" spans="1:28" x14ac:dyDescent="0.3">
      <c r="A21" t="s">
        <v>2085</v>
      </c>
      <c r="B21">
        <v>89</v>
      </c>
      <c r="C21"/>
      <c r="D21" t="s">
        <v>5203</v>
      </c>
      <c r="E21" t="s">
        <v>8472</v>
      </c>
      <c r="F21" t="s">
        <v>8184</v>
      </c>
      <c r="G21" t="s">
        <v>14</v>
      </c>
      <c r="H21" t="s">
        <v>15</v>
      </c>
      <c r="I21">
        <v>20000</v>
      </c>
      <c r="J21">
        <v>1977</v>
      </c>
      <c r="K21">
        <v>7.4</v>
      </c>
      <c r="L21" s="5" t="s">
        <v>455</v>
      </c>
      <c r="M21" s="5" t="s">
        <v>2267</v>
      </c>
      <c r="N21" t="s">
        <v>4289</v>
      </c>
      <c r="P21" s="5">
        <f t="shared" si="0"/>
        <v>0.64539598407000576</v>
      </c>
      <c r="Q21" s="5">
        <f t="shared" si="3"/>
        <v>25035665</v>
      </c>
      <c r="R21" s="1">
        <f t="shared" si="1"/>
        <v>25015665</v>
      </c>
      <c r="S21" s="1">
        <f t="shared" si="2"/>
        <v>20000</v>
      </c>
      <c r="U21" t="s">
        <v>6055</v>
      </c>
      <c r="V21" s="5">
        <f>COUNTIF(L:O,"Musical")</f>
        <v>99</v>
      </c>
      <c r="W21" s="14">
        <f t="shared" ca="1" si="4"/>
        <v>6</v>
      </c>
      <c r="X21" s="5">
        <f t="array" ref="X21">MEDIAN(IF(ISNUMBER(SEARCH(U21, $D$2:$D$4915)), $K$2:$K$4915))</f>
        <v>6.7</v>
      </c>
      <c r="Y21" s="5">
        <f t="array" ref="Y21">_xlfn.MODE.SNGL(IF(ISNUMBER(SEARCH(U21, $D$2:$D$4915)), $K$2:$K$4915))</f>
        <v>7</v>
      </c>
      <c r="Z21" s="5">
        <f t="array" ref="Z21">MAX(IF(ISNUMBER(SEARCH(U21, $D$2:$D$4915)), $K$2:$K$4915))</f>
        <v>8.5</v>
      </c>
      <c r="AA21" s="5">
        <f t="array" ref="AA21">MIN(IF(ISNUMBER(SEARCH(U21, $D$2:$D$4915)), $K$2:$K$4915))</f>
        <v>2.1</v>
      </c>
      <c r="AB21" s="21">
        <f t="array" ref="AB21">STDEV(IF(ISNUMBER(SEARCH(U21, $D$2:$D$4915)), $K$2:$K$4915))</f>
        <v>1.2279123110263945</v>
      </c>
    </row>
    <row r="22" spans="1:28" x14ac:dyDescent="0.3">
      <c r="A22" t="s">
        <v>8193</v>
      </c>
      <c r="B22">
        <v>82</v>
      </c>
      <c r="C22"/>
      <c r="D22" t="s">
        <v>6299</v>
      </c>
      <c r="E22" t="s">
        <v>8473</v>
      </c>
      <c r="F22" t="s">
        <v>8194</v>
      </c>
      <c r="G22" t="s">
        <v>14</v>
      </c>
      <c r="H22" t="s">
        <v>15</v>
      </c>
      <c r="I22">
        <v>20000</v>
      </c>
      <c r="J22">
        <v>2014</v>
      </c>
      <c r="K22">
        <v>3.2</v>
      </c>
      <c r="L22" s="5" t="s">
        <v>6299</v>
      </c>
      <c r="M22" s="5"/>
      <c r="P22" s="5">
        <f t="shared" si="0"/>
        <v>0.64539598407000576</v>
      </c>
      <c r="Q22" s="5">
        <f t="shared" si="3"/>
        <v>25035665</v>
      </c>
      <c r="R22" s="1">
        <f t="shared" si="1"/>
        <v>25015665</v>
      </c>
      <c r="S22" s="1">
        <f t="shared" si="2"/>
        <v>20000</v>
      </c>
      <c r="U22" t="s">
        <v>8415</v>
      </c>
      <c r="V22" s="5">
        <f>COUNTIF(L:O,"Mystery")</f>
        <v>466</v>
      </c>
      <c r="W22" s="14">
        <f t="shared" ca="1" si="4"/>
        <v>6.5343749999999989</v>
      </c>
      <c r="X22" s="5">
        <f t="array" ref="X22">MEDIAN(IF(ISNUMBER(SEARCH(U22, $D$2:$D$4915)), $K$2:$K$4915))</f>
        <v>6.6</v>
      </c>
      <c r="Y22" s="5">
        <f t="array" ref="Y22">_xlfn.MODE.SNGL(IF(ISNUMBER(SEARCH(U22, $D$2:$D$4915)), $K$2:$K$4915))</f>
        <v>6.6</v>
      </c>
      <c r="Z22" s="5">
        <f t="array" ref="Z22">MAX(IF(ISNUMBER(SEARCH(U22, $D$2:$D$4915)), $K$2:$K$4915))</f>
        <v>8.6</v>
      </c>
      <c r="AA22" s="5">
        <f t="array" ref="AA22">MIN(IF(ISNUMBER(SEARCH(U22, $D$2:$D$4915)), $K$2:$K$4915))</f>
        <v>2.2000000000000002</v>
      </c>
      <c r="AB22" s="21">
        <f t="array" ref="AB22">STDEV(IF(ISNUMBER(SEARCH(U22, $D$2:$D$4915)), $K$2:$K$4915))</f>
        <v>1.0835686341526682</v>
      </c>
    </row>
    <row r="23" spans="1:28" x14ac:dyDescent="0.3">
      <c r="A23" t="s">
        <v>6362</v>
      </c>
      <c r="B23">
        <v>120</v>
      </c>
      <c r="C23"/>
      <c r="D23" t="s">
        <v>1221</v>
      </c>
      <c r="E23" t="s">
        <v>8474</v>
      </c>
      <c r="F23" t="s">
        <v>8286</v>
      </c>
      <c r="G23" t="s">
        <v>14</v>
      </c>
      <c r="H23" t="s">
        <v>15</v>
      </c>
      <c r="I23">
        <v>20000</v>
      </c>
      <c r="J23">
        <v>2003</v>
      </c>
      <c r="K23">
        <v>6.9</v>
      </c>
      <c r="L23" s="5" t="s">
        <v>1221</v>
      </c>
      <c r="M23" s="5"/>
      <c r="P23" s="5">
        <f t="shared" si="0"/>
        <v>0.64539598407000576</v>
      </c>
      <c r="Q23" s="5">
        <f t="shared" si="3"/>
        <v>25035665</v>
      </c>
      <c r="R23" s="1">
        <f t="shared" si="1"/>
        <v>25015665</v>
      </c>
      <c r="S23" s="1">
        <f t="shared" si="2"/>
        <v>20000</v>
      </c>
      <c r="U23" t="s">
        <v>6851</v>
      </c>
      <c r="V23" s="5">
        <f>COUNTIF(L:O,"Romance")</f>
        <v>1022</v>
      </c>
      <c r="W23" s="14">
        <f t="shared" ca="1" si="4"/>
        <v>5.8833333333333337</v>
      </c>
      <c r="X23" s="5">
        <f t="array" ref="X23">MEDIAN(IF(ISNUMBER(SEARCH(U23, $D$2:$D$4915)), $K$2:$K$4915))</f>
        <v>6.5</v>
      </c>
      <c r="Y23" s="5">
        <f t="array" ref="Y23">_xlfn.MODE.SNGL(IF(ISNUMBER(SEARCH(U23, $D$2:$D$4915)), $K$2:$K$4915))</f>
        <v>6.5</v>
      </c>
      <c r="Z23" s="5">
        <f t="array" ref="Z23">MAX(IF(ISNUMBER(SEARCH(U23, $D$2:$D$4915)), $K$2:$K$4915))</f>
        <v>8.6</v>
      </c>
      <c r="AA23" s="5">
        <f t="array" ref="AA23">MIN(IF(ISNUMBER(SEARCH(U23, $D$2:$D$4915)), $K$2:$K$4915))</f>
        <v>2.1</v>
      </c>
      <c r="AB23" s="21">
        <f t="array" ref="AB23">STDEV(IF(ISNUMBER(SEARCH(U23, $D$2:$D$4915)), $K$2:$K$4915))</f>
        <v>0.99294530868346953</v>
      </c>
    </row>
    <row r="24" spans="1:28" x14ac:dyDescent="0.3">
      <c r="A24" t="s">
        <v>8298</v>
      </c>
      <c r="B24">
        <v>78</v>
      </c>
      <c r="C24"/>
      <c r="D24" t="s">
        <v>1060</v>
      </c>
      <c r="E24" t="s">
        <v>8475</v>
      </c>
      <c r="F24" t="s">
        <v>8299</v>
      </c>
      <c r="G24" t="s">
        <v>14</v>
      </c>
      <c r="H24" t="s">
        <v>15</v>
      </c>
      <c r="I24">
        <v>20000</v>
      </c>
      <c r="J24">
        <v>2011</v>
      </c>
      <c r="K24">
        <v>4</v>
      </c>
      <c r="L24" s="5" t="s">
        <v>4289</v>
      </c>
      <c r="M24" s="5" t="s">
        <v>3629</v>
      </c>
      <c r="P24" s="5">
        <f t="shared" si="0"/>
        <v>0.64539598407000576</v>
      </c>
      <c r="Q24" s="5">
        <f t="shared" si="3"/>
        <v>25035665</v>
      </c>
      <c r="R24" s="1">
        <f t="shared" si="1"/>
        <v>25015665</v>
      </c>
      <c r="S24" s="1">
        <f t="shared" si="2"/>
        <v>20000</v>
      </c>
      <c r="U24" t="s">
        <v>4289</v>
      </c>
      <c r="V24" s="5">
        <f>COUNTIF(L:O,"Sci-Fi")</f>
        <v>514</v>
      </c>
      <c r="W24" s="14">
        <f t="shared" ca="1" si="4"/>
        <v>6.0000000000000009</v>
      </c>
      <c r="X24" s="5">
        <f t="array" ref="X24">MEDIAN(IF(ISNUMBER(SEARCH(U24, $D$2:$D$4915)), $K$2:$K$4915))</f>
        <v>6.4</v>
      </c>
      <c r="Y24" s="5">
        <f t="array" ref="Y24">_xlfn.MODE.SNGL(IF(ISNUMBER(SEARCH(U24, $D$2:$D$4915)), $K$2:$K$4915))</f>
        <v>6.7</v>
      </c>
      <c r="Z24" s="5">
        <f t="array" ref="Z24">MAX(IF(ISNUMBER(SEARCH(U24, $D$2:$D$4915)), $K$2:$K$4915))</f>
        <v>8.8000000000000007</v>
      </c>
      <c r="AA24" s="5">
        <f t="array" ref="AA24">MIN(IF(ISNUMBER(SEARCH(U24, $D$2:$D$4915)), $K$2:$K$4915))</f>
        <v>1.9</v>
      </c>
      <c r="AB24" s="21">
        <f t="array" ref="AB24">STDEV(IF(ISNUMBER(SEARCH(U24, $D$2:$D$4915)), $K$2:$K$4915))</f>
        <v>1.2167033225371102</v>
      </c>
    </row>
    <row r="25" spans="1:28" x14ac:dyDescent="0.3">
      <c r="A25" t="s">
        <v>8260</v>
      </c>
      <c r="B25">
        <v>90</v>
      </c>
      <c r="C25"/>
      <c r="D25" t="s">
        <v>604</v>
      </c>
      <c r="E25" t="s">
        <v>8476</v>
      </c>
      <c r="F25" t="s">
        <v>8285</v>
      </c>
      <c r="G25" t="s">
        <v>14</v>
      </c>
      <c r="H25" t="s">
        <v>15</v>
      </c>
      <c r="I25">
        <v>22000</v>
      </c>
      <c r="J25">
        <v>2013</v>
      </c>
      <c r="K25">
        <v>3.3</v>
      </c>
      <c r="L25" s="5" t="s">
        <v>599</v>
      </c>
      <c r="M25" s="5" t="s">
        <v>6851</v>
      </c>
      <c r="P25" s="5">
        <f t="shared" si="0"/>
        <v>0.64539598407000576</v>
      </c>
      <c r="Q25" s="5">
        <f t="shared" si="3"/>
        <v>25035665</v>
      </c>
      <c r="R25" s="1">
        <f t="shared" si="1"/>
        <v>25013665</v>
      </c>
      <c r="S25" s="1">
        <f t="shared" si="2"/>
        <v>22000</v>
      </c>
      <c r="U25" t="s">
        <v>3629</v>
      </c>
      <c r="V25" s="5">
        <f>COUNTIF(L:O,"Thriller")</f>
        <v>1206</v>
      </c>
      <c r="W25" s="14">
        <f t="shared" ca="1" si="4"/>
        <v>5.5809523809523824</v>
      </c>
      <c r="X25" s="5">
        <f t="array" ref="X25">MEDIAN(IF(ISNUMBER(SEARCH(U25, $D$2:$D$4915)), $K$2:$K$4915))</f>
        <v>6.4</v>
      </c>
      <c r="Y25" s="5">
        <f t="array" ref="Y25">_xlfn.MODE.SNGL(IF(ISNUMBER(SEARCH(U25, $D$2:$D$4915)), $K$2:$K$4915))</f>
        <v>6.4</v>
      </c>
      <c r="Z25" s="5">
        <f t="array" ref="Z25">MAX(IF(ISNUMBER(SEARCH(U25, $D$2:$D$4915)), $K$2:$K$4915))</f>
        <v>9</v>
      </c>
      <c r="AA25" s="5">
        <f t="array" ref="AA25">MIN(IF(ISNUMBER(SEARCH(U25, $D$2:$D$4915)), $K$2:$K$4915))</f>
        <v>2.2000000000000002</v>
      </c>
      <c r="AB25" s="21">
        <f t="array" ref="AB25">STDEV(IF(ISNUMBER(SEARCH(U25, $D$2:$D$4915)), $K$2:$K$4915))</f>
        <v>1.056222946284527</v>
      </c>
    </row>
    <row r="26" spans="1:28" x14ac:dyDescent="0.3">
      <c r="A26" t="s">
        <v>3210</v>
      </c>
      <c r="B26">
        <v>100</v>
      </c>
      <c r="C26">
        <v>1227508</v>
      </c>
      <c r="D26" t="s">
        <v>910</v>
      </c>
      <c r="E26" t="s">
        <v>8477</v>
      </c>
      <c r="F26" t="s">
        <v>8282</v>
      </c>
      <c r="G26" t="s">
        <v>14</v>
      </c>
      <c r="H26" t="s">
        <v>15</v>
      </c>
      <c r="I26">
        <v>23000</v>
      </c>
      <c r="J26">
        <v>1991</v>
      </c>
      <c r="K26">
        <v>7.1</v>
      </c>
      <c r="L26" s="5" t="s">
        <v>599</v>
      </c>
      <c r="M26" s="5" t="s">
        <v>1221</v>
      </c>
      <c r="P26" s="5">
        <f t="shared" si="0"/>
        <v>0.64539598407000576</v>
      </c>
      <c r="Q26" s="5">
        <f t="shared" si="3"/>
        <v>1227508</v>
      </c>
      <c r="R26" s="1">
        <f t="shared" si="1"/>
        <v>1204508</v>
      </c>
      <c r="S26" s="1">
        <f t="shared" si="2"/>
        <v>23000</v>
      </c>
      <c r="U26" t="s">
        <v>5239</v>
      </c>
      <c r="V26" s="5">
        <f>COUNTIF(L:O,"Western")</f>
        <v>74</v>
      </c>
      <c r="W26" s="14">
        <f t="shared" ca="1" si="4"/>
        <v>6.583333333333333</v>
      </c>
      <c r="X26" s="5">
        <f t="array" ref="X26">MEDIAN(IF(ISNUMBER(SEARCH(U26, $D$2:$D$4915)), $K$2:$K$4915))</f>
        <v>6.8</v>
      </c>
      <c r="Y26" s="5">
        <f t="array" ref="Y26">_xlfn.MODE.SNGL(IF(ISNUMBER(SEARCH(U26, $D$2:$D$4915)), $K$2:$K$4915))</f>
        <v>6.8</v>
      </c>
      <c r="Z26" s="5">
        <f t="array" ref="Z26">MAX(IF(ISNUMBER(SEARCH(U26, $D$2:$D$4915)), $K$2:$K$4915))</f>
        <v>8.9</v>
      </c>
      <c r="AA26" s="5">
        <f t="array" ref="AA26">MIN(IF(ISNUMBER(SEARCH(U26, $D$2:$D$4915)), $K$2:$K$4915))</f>
        <v>3.8</v>
      </c>
      <c r="AB26" s="21">
        <f t="array" ref="AB26">STDEV(IF(ISNUMBER(SEARCH(U26, $D$2:$D$4915)), $K$2:$K$4915))</f>
        <v>1.0557015837372041</v>
      </c>
    </row>
    <row r="27" spans="1:28" x14ac:dyDescent="0.3">
      <c r="A27" t="s">
        <v>8279</v>
      </c>
      <c r="B27">
        <v>79</v>
      </c>
      <c r="C27"/>
      <c r="D27" t="s">
        <v>2520</v>
      </c>
      <c r="E27" t="s">
        <v>8478</v>
      </c>
      <c r="F27" t="s">
        <v>8280</v>
      </c>
      <c r="G27" t="s">
        <v>14</v>
      </c>
      <c r="H27" t="s">
        <v>15</v>
      </c>
      <c r="I27">
        <v>24000</v>
      </c>
      <c r="J27">
        <v>2002</v>
      </c>
      <c r="K27">
        <v>7</v>
      </c>
      <c r="L27" s="5" t="s">
        <v>1221</v>
      </c>
      <c r="M27" s="5" t="s">
        <v>6299</v>
      </c>
      <c r="P27" s="5">
        <f t="shared" si="0"/>
        <v>0.64533908800322215</v>
      </c>
      <c r="Q27" s="5">
        <f t="shared" si="3"/>
        <v>25035665</v>
      </c>
      <c r="R27" s="1">
        <f t="shared" si="1"/>
        <v>25011665</v>
      </c>
      <c r="S27" s="1">
        <f t="shared" si="2"/>
        <v>24000</v>
      </c>
      <c r="X27" s="5"/>
    </row>
    <row r="28" spans="1:28" x14ac:dyDescent="0.3">
      <c r="A28" t="s">
        <v>6525</v>
      </c>
      <c r="B28">
        <v>98</v>
      </c>
      <c r="C28">
        <v>10246600</v>
      </c>
      <c r="D28" t="s">
        <v>507</v>
      </c>
      <c r="E28" t="s">
        <v>8479</v>
      </c>
      <c r="F28" t="s">
        <v>8231</v>
      </c>
      <c r="G28" t="s">
        <v>14</v>
      </c>
      <c r="H28" t="s">
        <v>15</v>
      </c>
      <c r="I28">
        <v>25000</v>
      </c>
      <c r="J28">
        <v>1995</v>
      </c>
      <c r="K28">
        <v>6.6</v>
      </c>
      <c r="L28" s="5" t="s">
        <v>599</v>
      </c>
      <c r="M28" s="5" t="s">
        <v>1221</v>
      </c>
      <c r="N28" t="s">
        <v>6851</v>
      </c>
      <c r="P28" s="5">
        <f t="shared" si="0"/>
        <v>0.64533908800322215</v>
      </c>
      <c r="Q28" s="5">
        <f t="shared" si="3"/>
        <v>10246600</v>
      </c>
      <c r="R28" s="1">
        <f t="shared" si="1"/>
        <v>10221600</v>
      </c>
      <c r="S28" s="1">
        <f t="shared" si="2"/>
        <v>25000</v>
      </c>
      <c r="U28" s="22" t="s">
        <v>13369</v>
      </c>
      <c r="V28" s="22"/>
      <c r="W28" s="22"/>
      <c r="X28" s="22"/>
    </row>
    <row r="29" spans="1:28" x14ac:dyDescent="0.3">
      <c r="A29" t="s">
        <v>3536</v>
      </c>
      <c r="B29">
        <v>97</v>
      </c>
      <c r="C29">
        <v>2856622</v>
      </c>
      <c r="D29" t="s">
        <v>910</v>
      </c>
      <c r="E29" t="s">
        <v>8480</v>
      </c>
      <c r="F29" t="s">
        <v>8278</v>
      </c>
      <c r="G29" t="s">
        <v>14</v>
      </c>
      <c r="H29" t="s">
        <v>99</v>
      </c>
      <c r="I29">
        <v>25000</v>
      </c>
      <c r="J29">
        <v>1997</v>
      </c>
      <c r="K29">
        <v>7.3</v>
      </c>
      <c r="L29" s="5" t="s">
        <v>599</v>
      </c>
      <c r="M29" s="5" t="s">
        <v>1221</v>
      </c>
      <c r="P29" s="5">
        <f t="shared" si="0"/>
        <v>0.64529838466142353</v>
      </c>
      <c r="Q29" s="5">
        <f t="shared" si="3"/>
        <v>2856622</v>
      </c>
      <c r="R29" s="1">
        <f t="shared" si="1"/>
        <v>2831622</v>
      </c>
      <c r="S29" s="1">
        <f t="shared" si="2"/>
        <v>25000</v>
      </c>
      <c r="U29" s="22"/>
      <c r="V29" s="22"/>
      <c r="W29" s="22"/>
      <c r="X29" s="22"/>
    </row>
    <row r="30" spans="1:28" x14ac:dyDescent="0.3">
      <c r="A30" t="s">
        <v>8283</v>
      </c>
      <c r="B30">
        <v>90</v>
      </c>
      <c r="C30"/>
      <c r="D30" t="s">
        <v>771</v>
      </c>
      <c r="E30" t="s">
        <v>8481</v>
      </c>
      <c r="F30" t="s">
        <v>8284</v>
      </c>
      <c r="G30" t="s">
        <v>14</v>
      </c>
      <c r="H30" t="s">
        <v>15</v>
      </c>
      <c r="I30">
        <v>25000</v>
      </c>
      <c r="J30">
        <v>2015</v>
      </c>
      <c r="K30">
        <v>4.8</v>
      </c>
      <c r="L30" s="5" t="s">
        <v>8413</v>
      </c>
      <c r="M30" s="5" t="s">
        <v>1221</v>
      </c>
      <c r="N30" t="s">
        <v>3629</v>
      </c>
      <c r="P30" s="5">
        <f t="shared" si="0"/>
        <v>0.64524411862157294</v>
      </c>
      <c r="Q30" s="5">
        <f t="shared" si="3"/>
        <v>25035665</v>
      </c>
      <c r="R30" s="1">
        <f t="shared" si="1"/>
        <v>25010665</v>
      </c>
      <c r="S30" s="1">
        <f t="shared" si="2"/>
        <v>25000</v>
      </c>
      <c r="U30" s="22"/>
      <c r="V30" s="22"/>
      <c r="W30" s="22"/>
      <c r="X30" s="22"/>
    </row>
    <row r="31" spans="1:28" x14ac:dyDescent="0.3">
      <c r="A31" t="s">
        <v>8275</v>
      </c>
      <c r="B31">
        <v>65</v>
      </c>
      <c r="C31">
        <v>8231</v>
      </c>
      <c r="D31" t="s">
        <v>1890</v>
      </c>
      <c r="E31" t="s">
        <v>8482</v>
      </c>
      <c r="F31" t="s">
        <v>8276</v>
      </c>
      <c r="G31" t="s">
        <v>14</v>
      </c>
      <c r="H31" t="s">
        <v>15</v>
      </c>
      <c r="I31">
        <v>27000</v>
      </c>
      <c r="J31">
        <v>1971</v>
      </c>
      <c r="K31">
        <v>6.7</v>
      </c>
      <c r="L31" s="5" t="s">
        <v>1221</v>
      </c>
      <c r="M31" s="5" t="s">
        <v>455</v>
      </c>
      <c r="P31" s="5">
        <f t="shared" si="0"/>
        <v>0.64524411862157294</v>
      </c>
      <c r="Q31" s="5">
        <f t="shared" si="3"/>
        <v>8231</v>
      </c>
      <c r="R31" s="1">
        <f t="shared" si="1"/>
        <v>-18769</v>
      </c>
      <c r="S31" s="1">
        <f t="shared" si="2"/>
        <v>27000</v>
      </c>
      <c r="X31" s="5"/>
    </row>
    <row r="32" spans="1:28" x14ac:dyDescent="0.3">
      <c r="A32" t="s">
        <v>8267</v>
      </c>
      <c r="B32">
        <v>78</v>
      </c>
      <c r="C32">
        <v>243768</v>
      </c>
      <c r="D32" t="s">
        <v>5239</v>
      </c>
      <c r="E32" t="s">
        <v>8483</v>
      </c>
      <c r="F32" t="s">
        <v>8268</v>
      </c>
      <c r="G32" t="s">
        <v>14</v>
      </c>
      <c r="H32" t="s">
        <v>15</v>
      </c>
      <c r="I32">
        <v>30000</v>
      </c>
      <c r="J32">
        <v>2007</v>
      </c>
      <c r="K32">
        <v>4.0999999999999996</v>
      </c>
      <c r="L32" s="5" t="s">
        <v>5239</v>
      </c>
      <c r="M32" s="5"/>
      <c r="P32" s="5">
        <f t="shared" si="0"/>
        <v>0.64518511762084985</v>
      </c>
      <c r="Q32" s="5">
        <f t="shared" si="3"/>
        <v>243768</v>
      </c>
      <c r="R32" s="1">
        <f t="shared" si="1"/>
        <v>213768</v>
      </c>
      <c r="S32" s="1">
        <f t="shared" si="2"/>
        <v>30000</v>
      </c>
      <c r="X32" s="5"/>
    </row>
    <row r="33" spans="1:24" x14ac:dyDescent="0.3">
      <c r="A33" t="s">
        <v>6221</v>
      </c>
      <c r="B33">
        <v>34</v>
      </c>
      <c r="C33">
        <v>333658</v>
      </c>
      <c r="D33" t="s">
        <v>6911</v>
      </c>
      <c r="E33" t="s">
        <v>8484</v>
      </c>
      <c r="F33" t="s">
        <v>6912</v>
      </c>
      <c r="G33" t="s">
        <v>14</v>
      </c>
      <c r="H33" t="s">
        <v>15</v>
      </c>
      <c r="I33">
        <v>34000</v>
      </c>
      <c r="J33">
        <v>1990</v>
      </c>
      <c r="K33">
        <v>7.1</v>
      </c>
      <c r="L33" s="5" t="s">
        <v>599</v>
      </c>
      <c r="M33" s="5" t="s">
        <v>6299</v>
      </c>
      <c r="N33" t="s">
        <v>6055</v>
      </c>
      <c r="O33" t="s">
        <v>6851</v>
      </c>
      <c r="P33" s="5">
        <f t="shared" si="0"/>
        <v>0.64512644529191754</v>
      </c>
      <c r="Q33" s="5">
        <f t="shared" si="3"/>
        <v>333658</v>
      </c>
      <c r="R33" s="1">
        <f t="shared" si="1"/>
        <v>299658</v>
      </c>
      <c r="S33" s="1">
        <f t="shared" si="2"/>
        <v>34000</v>
      </c>
      <c r="X33" s="5"/>
    </row>
    <row r="34" spans="1:24" ht="21" x14ac:dyDescent="0.4">
      <c r="A34" t="s">
        <v>8191</v>
      </c>
      <c r="B34">
        <v>90</v>
      </c>
      <c r="C34">
        <v>110536</v>
      </c>
      <c r="D34" t="s">
        <v>4401</v>
      </c>
      <c r="E34" t="s">
        <v>8485</v>
      </c>
      <c r="F34" t="s">
        <v>8192</v>
      </c>
      <c r="G34" t="s">
        <v>14</v>
      </c>
      <c r="H34" t="s">
        <v>15</v>
      </c>
      <c r="I34">
        <v>40000</v>
      </c>
      <c r="J34">
        <v>2001</v>
      </c>
      <c r="K34">
        <v>7</v>
      </c>
      <c r="L34" s="5" t="s">
        <v>599</v>
      </c>
      <c r="M34" s="5" t="s">
        <v>2267</v>
      </c>
      <c r="N34" t="s">
        <v>4289</v>
      </c>
      <c r="P34" s="5">
        <f t="shared" si="0"/>
        <v>0.64506787045812108</v>
      </c>
      <c r="Q34" s="5">
        <f t="shared" si="3"/>
        <v>110536</v>
      </c>
      <c r="R34" s="1">
        <f t="shared" si="1"/>
        <v>70536</v>
      </c>
      <c r="S34" s="1">
        <f t="shared" si="2"/>
        <v>40000</v>
      </c>
      <c r="U34" s="16" t="s">
        <v>8434</v>
      </c>
      <c r="V34" s="17"/>
      <c r="W34" s="17"/>
      <c r="X34" s="5"/>
    </row>
    <row r="35" spans="1:24" ht="21" x14ac:dyDescent="0.4">
      <c r="A35" t="s">
        <v>8256</v>
      </c>
      <c r="B35">
        <v>90</v>
      </c>
      <c r="C35">
        <v>277233</v>
      </c>
      <c r="D35" t="s">
        <v>604</v>
      </c>
      <c r="E35" t="s">
        <v>8486</v>
      </c>
      <c r="F35" t="s">
        <v>8257</v>
      </c>
      <c r="G35" t="s">
        <v>14</v>
      </c>
      <c r="H35" t="s">
        <v>15</v>
      </c>
      <c r="I35">
        <v>40000</v>
      </c>
      <c r="J35">
        <v>1999</v>
      </c>
      <c r="K35">
        <v>7.6</v>
      </c>
      <c r="L35" s="5" t="s">
        <v>599</v>
      </c>
      <c r="M35" s="5" t="s">
        <v>6851</v>
      </c>
      <c r="P35" s="5">
        <f t="shared" si="0"/>
        <v>0.64500889272455675</v>
      </c>
      <c r="Q35" s="5">
        <f t="shared" si="3"/>
        <v>277233</v>
      </c>
      <c r="R35" s="1">
        <f t="shared" si="1"/>
        <v>237233</v>
      </c>
      <c r="S35" s="1">
        <f t="shared" si="2"/>
        <v>40000</v>
      </c>
      <c r="U35" s="13"/>
      <c r="X35" s="5"/>
    </row>
    <row r="36" spans="1:24" x14ac:dyDescent="0.3">
      <c r="A36" t="s">
        <v>8260</v>
      </c>
      <c r="B36">
        <v>83</v>
      </c>
      <c r="C36"/>
      <c r="D36" t="s">
        <v>2267</v>
      </c>
      <c r="E36" t="s">
        <v>8487</v>
      </c>
      <c r="F36" t="s">
        <v>8261</v>
      </c>
      <c r="G36" t="s">
        <v>14</v>
      </c>
      <c r="H36" t="s">
        <v>15</v>
      </c>
      <c r="I36">
        <v>40000</v>
      </c>
      <c r="J36">
        <v>2011</v>
      </c>
      <c r="K36">
        <v>3.2</v>
      </c>
      <c r="L36" s="5" t="s">
        <v>2267</v>
      </c>
      <c r="M36" s="5"/>
      <c r="P36" s="5">
        <f t="shared" si="0"/>
        <v>0.64495013119636457</v>
      </c>
      <c r="Q36" s="5">
        <f t="shared" si="3"/>
        <v>25035665</v>
      </c>
      <c r="R36" s="1">
        <f t="shared" si="1"/>
        <v>24995665</v>
      </c>
      <c r="S36" s="1">
        <f t="shared" si="2"/>
        <v>40000</v>
      </c>
      <c r="X36" s="5"/>
    </row>
    <row r="37" spans="1:24" x14ac:dyDescent="0.3">
      <c r="A37" t="s">
        <v>8252</v>
      </c>
      <c r="B37">
        <v>83</v>
      </c>
      <c r="C37"/>
      <c r="D37" t="s">
        <v>1221</v>
      </c>
      <c r="E37" t="s">
        <v>8488</v>
      </c>
      <c r="F37" t="s">
        <v>8253</v>
      </c>
      <c r="G37" t="s">
        <v>14</v>
      </c>
      <c r="H37" t="s">
        <v>15</v>
      </c>
      <c r="I37">
        <v>42000</v>
      </c>
      <c r="J37">
        <v>2013</v>
      </c>
      <c r="K37">
        <v>6.6</v>
      </c>
      <c r="L37" s="5" t="s">
        <v>1221</v>
      </c>
      <c r="M37" s="5"/>
      <c r="P37" s="5">
        <f t="shared" si="0"/>
        <v>0.64495013119636457</v>
      </c>
      <c r="Q37" s="5">
        <f t="shared" si="3"/>
        <v>25035665</v>
      </c>
      <c r="R37" s="1">
        <f t="shared" si="1"/>
        <v>24993665</v>
      </c>
      <c r="S37" s="1">
        <f t="shared" si="2"/>
        <v>42000</v>
      </c>
      <c r="U37" s="5" t="s">
        <v>8439</v>
      </c>
      <c r="V37" s="5" t="s">
        <v>8440</v>
      </c>
      <c r="X37" s="5"/>
    </row>
    <row r="38" spans="1:24" x14ac:dyDescent="0.3">
      <c r="A38" t="s">
        <v>1920</v>
      </c>
      <c r="B38">
        <v>90</v>
      </c>
      <c r="C38">
        <v>241816</v>
      </c>
      <c r="D38" t="s">
        <v>1221</v>
      </c>
      <c r="E38" t="s">
        <v>8489</v>
      </c>
      <c r="F38" t="s">
        <v>8255</v>
      </c>
      <c r="G38" t="s">
        <v>14</v>
      </c>
      <c r="H38" t="s">
        <v>15</v>
      </c>
      <c r="I38">
        <v>42000</v>
      </c>
      <c r="J38">
        <v>2000</v>
      </c>
      <c r="K38">
        <v>7.5</v>
      </c>
      <c r="L38" s="5" t="s">
        <v>1221</v>
      </c>
      <c r="M38" s="5"/>
      <c r="P38" s="5">
        <f t="shared" si="0"/>
        <v>0.64495013119636457</v>
      </c>
      <c r="Q38" s="5">
        <f t="shared" si="3"/>
        <v>241816</v>
      </c>
      <c r="R38" s="1">
        <f t="shared" si="1"/>
        <v>199816</v>
      </c>
      <c r="S38" s="1">
        <f t="shared" si="2"/>
        <v>42000</v>
      </c>
      <c r="U38" t="s">
        <v>8435</v>
      </c>
      <c r="V38">
        <f>AVERAGE(B2:B4915)</f>
        <v>107.08855863192183</v>
      </c>
      <c r="X38" s="5"/>
    </row>
    <row r="39" spans="1:24" x14ac:dyDescent="0.3">
      <c r="A39" t="s">
        <v>1597</v>
      </c>
      <c r="B39">
        <v>96</v>
      </c>
      <c r="C39"/>
      <c r="D39" t="s">
        <v>599</v>
      </c>
      <c r="E39" t="s">
        <v>8490</v>
      </c>
      <c r="F39" t="s">
        <v>8254</v>
      </c>
      <c r="G39" t="s">
        <v>14</v>
      </c>
      <c r="H39" t="s">
        <v>15</v>
      </c>
      <c r="I39">
        <v>45000</v>
      </c>
      <c r="J39">
        <v>2013</v>
      </c>
      <c r="K39">
        <v>5.5</v>
      </c>
      <c r="L39" s="5" t="s">
        <v>599</v>
      </c>
      <c r="M39" s="5"/>
      <c r="P39" s="5">
        <f t="shared" si="0"/>
        <v>0.64489126369561556</v>
      </c>
      <c r="Q39" s="5">
        <f t="shared" si="3"/>
        <v>25035665</v>
      </c>
      <c r="R39" s="1">
        <f t="shared" si="1"/>
        <v>24990665</v>
      </c>
      <c r="S39" s="1">
        <f t="shared" si="2"/>
        <v>45000</v>
      </c>
      <c r="U39" t="s">
        <v>8332</v>
      </c>
      <c r="V39">
        <f>MEDIAN(B3:B4916)</f>
        <v>103</v>
      </c>
      <c r="X39" s="5"/>
    </row>
    <row r="40" spans="1:24" x14ac:dyDescent="0.3">
      <c r="A40" t="s">
        <v>7813</v>
      </c>
      <c r="B40">
        <v>83</v>
      </c>
      <c r="C40">
        <v>1127331</v>
      </c>
      <c r="D40" t="s">
        <v>1221</v>
      </c>
      <c r="E40" t="s">
        <v>8491</v>
      </c>
      <c r="F40" t="s">
        <v>7814</v>
      </c>
      <c r="G40" t="s">
        <v>3875</v>
      </c>
      <c r="H40" t="s">
        <v>7815</v>
      </c>
      <c r="I40">
        <v>46000</v>
      </c>
      <c r="J40">
        <v>2003</v>
      </c>
      <c r="K40">
        <v>7.4</v>
      </c>
      <c r="L40" s="5" t="s">
        <v>1221</v>
      </c>
      <c r="M40" s="5"/>
      <c r="P40" s="5">
        <f t="shared" si="0"/>
        <v>0.64489126369561556</v>
      </c>
      <c r="Q40" s="5">
        <f t="shared" si="3"/>
        <v>1127331</v>
      </c>
      <c r="R40" s="1">
        <f t="shared" si="1"/>
        <v>1081331</v>
      </c>
      <c r="S40" s="1">
        <f t="shared" si="2"/>
        <v>46000</v>
      </c>
      <c r="U40" t="s">
        <v>8436</v>
      </c>
      <c r="V40">
        <f>_xlfn.MODE.SNGL(B4:B4917)</f>
        <v>90</v>
      </c>
      <c r="X40" s="5"/>
    </row>
    <row r="41" spans="1:24" x14ac:dyDescent="0.3">
      <c r="A41" t="s">
        <v>8242</v>
      </c>
      <c r="B41">
        <v>111</v>
      </c>
      <c r="C41"/>
      <c r="D41" t="s">
        <v>27</v>
      </c>
      <c r="E41" t="s">
        <v>8492</v>
      </c>
      <c r="F41" t="s">
        <v>8243</v>
      </c>
      <c r="G41" t="s">
        <v>14</v>
      </c>
      <c r="H41" t="s">
        <v>15</v>
      </c>
      <c r="I41">
        <v>50000</v>
      </c>
      <c r="J41">
        <v>2015</v>
      </c>
      <c r="K41">
        <v>6</v>
      </c>
      <c r="L41" s="5" t="s">
        <v>27</v>
      </c>
      <c r="M41" s="5"/>
      <c r="P41" s="5">
        <f t="shared" si="0"/>
        <v>0.64483378673651792</v>
      </c>
      <c r="Q41" s="5">
        <f t="shared" si="3"/>
        <v>25035665</v>
      </c>
      <c r="R41" s="1">
        <f t="shared" si="1"/>
        <v>24985665</v>
      </c>
      <c r="S41" s="1">
        <f t="shared" si="2"/>
        <v>50000</v>
      </c>
      <c r="U41" t="s">
        <v>8437</v>
      </c>
      <c r="V41">
        <f>STDEV(B5:B4918)</f>
        <v>24.552509573259282</v>
      </c>
      <c r="X41" s="5"/>
    </row>
    <row r="42" spans="1:24" x14ac:dyDescent="0.3">
      <c r="A42" t="s">
        <v>8244</v>
      </c>
      <c r="B42">
        <v>47</v>
      </c>
      <c r="C42"/>
      <c r="D42" t="s">
        <v>957</v>
      </c>
      <c r="E42" t="s">
        <v>8493</v>
      </c>
      <c r="F42" t="s">
        <v>8245</v>
      </c>
      <c r="G42" t="s">
        <v>14</v>
      </c>
      <c r="H42" t="s">
        <v>15</v>
      </c>
      <c r="I42">
        <v>50000</v>
      </c>
      <c r="J42">
        <v>2005</v>
      </c>
      <c r="K42">
        <v>7.3</v>
      </c>
      <c r="L42" s="5" t="s">
        <v>455</v>
      </c>
      <c r="M42" s="5" t="s">
        <v>2267</v>
      </c>
      <c r="N42" t="s">
        <v>8415</v>
      </c>
      <c r="O42" t="s">
        <v>3629</v>
      </c>
      <c r="P42" s="5">
        <f t="shared" si="0"/>
        <v>0.64483378673651792</v>
      </c>
      <c r="Q42" s="5">
        <f t="shared" si="3"/>
        <v>25035665</v>
      </c>
      <c r="R42" s="1">
        <f t="shared" si="1"/>
        <v>24985665</v>
      </c>
      <c r="S42" s="1">
        <f t="shared" si="2"/>
        <v>50000</v>
      </c>
      <c r="U42" t="s">
        <v>8438</v>
      </c>
      <c r="V42">
        <f>VAR(B6:B4919)</f>
        <v>602.8397884016789</v>
      </c>
      <c r="X42" s="5"/>
    </row>
    <row r="43" spans="1:24" x14ac:dyDescent="0.3">
      <c r="A43" t="s">
        <v>8246</v>
      </c>
      <c r="B43">
        <v>92</v>
      </c>
      <c r="C43"/>
      <c r="D43" t="s">
        <v>27</v>
      </c>
      <c r="E43" t="s">
        <v>8494</v>
      </c>
      <c r="F43" t="s">
        <v>8247</v>
      </c>
      <c r="G43" t="s">
        <v>14</v>
      </c>
      <c r="H43" t="s">
        <v>15</v>
      </c>
      <c r="I43">
        <v>50000</v>
      </c>
      <c r="J43">
        <v>2013</v>
      </c>
      <c r="K43">
        <v>7.9</v>
      </c>
      <c r="L43" s="5" t="s">
        <v>27</v>
      </c>
      <c r="M43" s="5"/>
      <c r="P43" s="5">
        <f t="shared" si="0"/>
        <v>0.64483378673651792</v>
      </c>
      <c r="Q43" s="5">
        <f t="shared" si="3"/>
        <v>25035665</v>
      </c>
      <c r="R43" s="1">
        <f t="shared" si="1"/>
        <v>24985665</v>
      </c>
      <c r="S43" s="1">
        <f t="shared" si="2"/>
        <v>50000</v>
      </c>
      <c r="X43" s="5"/>
    </row>
    <row r="44" spans="1:24" x14ac:dyDescent="0.3">
      <c r="A44" t="s">
        <v>8250</v>
      </c>
      <c r="B44">
        <v>81</v>
      </c>
      <c r="C44"/>
      <c r="D44" t="s">
        <v>7921</v>
      </c>
      <c r="E44" t="s">
        <v>8495</v>
      </c>
      <c r="F44" t="s">
        <v>8251</v>
      </c>
      <c r="G44" t="s">
        <v>14</v>
      </c>
      <c r="H44" t="s">
        <v>15</v>
      </c>
      <c r="I44">
        <v>50000</v>
      </c>
      <c r="J44">
        <v>2014</v>
      </c>
      <c r="K44">
        <v>7.4</v>
      </c>
      <c r="L44" s="5" t="s">
        <v>4651</v>
      </c>
      <c r="M44" s="5" t="s">
        <v>27</v>
      </c>
      <c r="P44" s="5">
        <f t="shared" si="0"/>
        <v>0.64483378673651792</v>
      </c>
      <c r="Q44" s="5">
        <f t="shared" si="3"/>
        <v>25035665</v>
      </c>
      <c r="R44" s="1">
        <f t="shared" si="1"/>
        <v>24985665</v>
      </c>
      <c r="S44" s="1">
        <f t="shared" si="2"/>
        <v>50000</v>
      </c>
      <c r="X44" s="5"/>
    </row>
    <row r="45" spans="1:24" x14ac:dyDescent="0.3">
      <c r="A45" t="s">
        <v>8263</v>
      </c>
      <c r="B45">
        <v>75</v>
      </c>
      <c r="C45"/>
      <c r="D45" t="s">
        <v>1966</v>
      </c>
      <c r="E45" t="s">
        <v>8496</v>
      </c>
      <c r="F45" t="s">
        <v>8264</v>
      </c>
      <c r="G45" t="s">
        <v>14</v>
      </c>
      <c r="H45" t="s">
        <v>15</v>
      </c>
      <c r="I45">
        <v>50000</v>
      </c>
      <c r="J45">
        <v>2012</v>
      </c>
      <c r="K45">
        <v>3.7</v>
      </c>
      <c r="L45" s="5" t="s">
        <v>2267</v>
      </c>
      <c r="M45" s="5" t="s">
        <v>3629</v>
      </c>
      <c r="P45" s="5">
        <f t="shared" si="0"/>
        <v>0.64483378673651792</v>
      </c>
      <c r="Q45" s="5">
        <f t="shared" si="3"/>
        <v>25035665</v>
      </c>
      <c r="R45" s="1">
        <f t="shared" si="1"/>
        <v>24985665</v>
      </c>
      <c r="S45" s="1">
        <f t="shared" si="2"/>
        <v>50000</v>
      </c>
      <c r="X45" s="5"/>
    </row>
    <row r="46" spans="1:24" x14ac:dyDescent="0.3">
      <c r="A46" t="s">
        <v>7756</v>
      </c>
      <c r="B46">
        <v>81</v>
      </c>
      <c r="C46">
        <v>140530114</v>
      </c>
      <c r="D46" t="s">
        <v>2267</v>
      </c>
      <c r="E46" t="s">
        <v>8497</v>
      </c>
      <c r="F46" t="s">
        <v>7757</v>
      </c>
      <c r="G46" t="s">
        <v>14</v>
      </c>
      <c r="H46" t="s">
        <v>15</v>
      </c>
      <c r="I46">
        <v>60000</v>
      </c>
      <c r="J46">
        <v>1999</v>
      </c>
      <c r="K46">
        <v>6.4</v>
      </c>
      <c r="L46" s="5" t="s">
        <v>2267</v>
      </c>
      <c r="M46" s="5"/>
      <c r="P46" s="5">
        <f t="shared" si="0"/>
        <v>0.64483378673651792</v>
      </c>
      <c r="Q46" s="5">
        <f t="shared" si="3"/>
        <v>140530114</v>
      </c>
      <c r="R46" s="1">
        <f t="shared" si="1"/>
        <v>140470114</v>
      </c>
      <c r="S46" s="1">
        <f t="shared" si="2"/>
        <v>60000</v>
      </c>
      <c r="X46" s="5"/>
    </row>
    <row r="47" spans="1:24" x14ac:dyDescent="0.3">
      <c r="A47" t="s">
        <v>430</v>
      </c>
      <c r="B47">
        <v>84</v>
      </c>
      <c r="C47">
        <v>3216970</v>
      </c>
      <c r="D47" t="s">
        <v>699</v>
      </c>
      <c r="E47" t="s">
        <v>8498</v>
      </c>
      <c r="F47" t="s">
        <v>8212</v>
      </c>
      <c r="G47" t="s">
        <v>14</v>
      </c>
      <c r="H47" t="s">
        <v>15</v>
      </c>
      <c r="I47">
        <v>60000</v>
      </c>
      <c r="J47">
        <v>1998</v>
      </c>
      <c r="K47">
        <v>7.5</v>
      </c>
      <c r="L47" s="5" t="s">
        <v>1221</v>
      </c>
      <c r="M47" s="5" t="s">
        <v>8415</v>
      </c>
      <c r="N47" t="s">
        <v>3629</v>
      </c>
      <c r="P47" s="5">
        <f t="shared" si="0"/>
        <v>0.64535627891042402</v>
      </c>
      <c r="Q47" s="5">
        <f t="shared" si="3"/>
        <v>3216970</v>
      </c>
      <c r="R47" s="1">
        <f t="shared" si="1"/>
        <v>3156970</v>
      </c>
      <c r="S47" s="1">
        <f t="shared" si="2"/>
        <v>60000</v>
      </c>
      <c r="X47" s="5"/>
    </row>
    <row r="48" spans="1:24" x14ac:dyDescent="0.3">
      <c r="A48" t="s">
        <v>8215</v>
      </c>
      <c r="B48">
        <v>87</v>
      </c>
      <c r="C48">
        <v>536767</v>
      </c>
      <c r="D48" t="s">
        <v>2544</v>
      </c>
      <c r="E48" t="s">
        <v>8499</v>
      </c>
      <c r="F48" t="s">
        <v>8216</v>
      </c>
      <c r="G48" t="s">
        <v>14</v>
      </c>
      <c r="H48" t="s">
        <v>15</v>
      </c>
      <c r="I48">
        <v>60000</v>
      </c>
      <c r="J48">
        <v>1998</v>
      </c>
      <c r="K48">
        <v>5.3</v>
      </c>
      <c r="L48" s="5" t="s">
        <v>4651</v>
      </c>
      <c r="M48" s="5" t="s">
        <v>599</v>
      </c>
      <c r="N48" t="s">
        <v>6851</v>
      </c>
      <c r="P48" s="5">
        <f t="shared" si="0"/>
        <v>0.64530236955004516</v>
      </c>
      <c r="Q48" s="5">
        <f t="shared" si="3"/>
        <v>536767</v>
      </c>
      <c r="R48" s="1">
        <f t="shared" si="1"/>
        <v>476767</v>
      </c>
      <c r="S48" s="1">
        <f t="shared" si="2"/>
        <v>60000</v>
      </c>
      <c r="X48" s="5"/>
    </row>
    <row r="49" spans="1:29" x14ac:dyDescent="0.3">
      <c r="A49" t="s">
        <v>8221</v>
      </c>
      <c r="B49">
        <v>82</v>
      </c>
      <c r="C49">
        <v>40557</v>
      </c>
      <c r="D49" t="s">
        <v>599</v>
      </c>
      <c r="E49" t="s">
        <v>8500</v>
      </c>
      <c r="F49" t="s">
        <v>8222</v>
      </c>
      <c r="G49" t="s">
        <v>14</v>
      </c>
      <c r="H49" t="s">
        <v>15</v>
      </c>
      <c r="I49">
        <v>60000</v>
      </c>
      <c r="J49">
        <v>2011</v>
      </c>
      <c r="K49">
        <v>5.6</v>
      </c>
      <c r="L49" s="5" t="s">
        <v>599</v>
      </c>
      <c r="M49" s="5"/>
      <c r="P49" s="5">
        <f t="shared" si="0"/>
        <v>0.64524394408648278</v>
      </c>
      <c r="Q49" s="5">
        <f t="shared" si="3"/>
        <v>40557</v>
      </c>
      <c r="R49" s="1">
        <f t="shared" si="1"/>
        <v>-19443</v>
      </c>
      <c r="S49" s="1">
        <f t="shared" si="2"/>
        <v>60000</v>
      </c>
      <c r="X49" s="5"/>
    </row>
    <row r="50" spans="1:29" x14ac:dyDescent="0.3">
      <c r="A50" t="s">
        <v>8237</v>
      </c>
      <c r="B50">
        <v>93</v>
      </c>
      <c r="C50"/>
      <c r="D50" t="s">
        <v>8238</v>
      </c>
      <c r="E50" t="s">
        <v>8501</v>
      </c>
      <c r="F50" t="s">
        <v>8239</v>
      </c>
      <c r="G50" t="s">
        <v>14</v>
      </c>
      <c r="H50" t="s">
        <v>15</v>
      </c>
      <c r="I50">
        <v>60000</v>
      </c>
      <c r="J50">
        <v>2012</v>
      </c>
      <c r="K50">
        <v>3.4</v>
      </c>
      <c r="L50" s="5" t="s">
        <v>8413</v>
      </c>
      <c r="M50" s="5" t="s">
        <v>1221</v>
      </c>
      <c r="N50" t="s">
        <v>2267</v>
      </c>
      <c r="P50" s="5">
        <f t="shared" si="0"/>
        <v>0.64518466832559795</v>
      </c>
      <c r="Q50" s="5">
        <f t="shared" si="3"/>
        <v>25035665</v>
      </c>
      <c r="R50" s="1">
        <f t="shared" si="1"/>
        <v>24975665</v>
      </c>
      <c r="S50" s="1">
        <f t="shared" si="2"/>
        <v>60000</v>
      </c>
      <c r="X50" s="5"/>
    </row>
    <row r="51" spans="1:29" x14ac:dyDescent="0.3">
      <c r="A51" t="s">
        <v>8271</v>
      </c>
      <c r="B51">
        <v>89</v>
      </c>
      <c r="C51"/>
      <c r="D51" t="s">
        <v>2267</v>
      </c>
      <c r="E51" t="s">
        <v>8502</v>
      </c>
      <c r="F51" t="s">
        <v>8272</v>
      </c>
      <c r="G51" t="s">
        <v>14</v>
      </c>
      <c r="H51" t="s">
        <v>15</v>
      </c>
      <c r="I51">
        <v>60000</v>
      </c>
      <c r="J51">
        <v>2013</v>
      </c>
      <c r="K51">
        <v>5.4</v>
      </c>
      <c r="L51" s="5" t="s">
        <v>2267</v>
      </c>
      <c r="M51" s="5"/>
      <c r="P51" s="5">
        <f t="shared" si="0"/>
        <v>0.64518466832559795</v>
      </c>
      <c r="Q51" s="5">
        <f t="shared" si="3"/>
        <v>25035665</v>
      </c>
      <c r="R51" s="1">
        <f t="shared" si="1"/>
        <v>24975665</v>
      </c>
      <c r="S51" s="1">
        <f t="shared" si="2"/>
        <v>60000</v>
      </c>
      <c r="X51" s="5"/>
    </row>
    <row r="52" spans="1:29" x14ac:dyDescent="0.3">
      <c r="A52" t="s">
        <v>8224</v>
      </c>
      <c r="B52">
        <v>70</v>
      </c>
      <c r="C52"/>
      <c r="D52" t="s">
        <v>3570</v>
      </c>
      <c r="E52" t="s">
        <v>8503</v>
      </c>
      <c r="F52" t="s">
        <v>8225</v>
      </c>
      <c r="G52" t="s">
        <v>14</v>
      </c>
      <c r="H52" t="s">
        <v>15</v>
      </c>
      <c r="I52">
        <v>62000</v>
      </c>
      <c r="J52">
        <v>1962</v>
      </c>
      <c r="K52">
        <v>4.0999999999999996</v>
      </c>
      <c r="L52" s="5" t="s">
        <v>2267</v>
      </c>
      <c r="M52" s="5" t="s">
        <v>4289</v>
      </c>
      <c r="P52" s="5">
        <f t="shared" si="0"/>
        <v>0.64518466832559795</v>
      </c>
      <c r="Q52" s="5">
        <f t="shared" si="3"/>
        <v>25035665</v>
      </c>
      <c r="R52" s="1">
        <f t="shared" si="1"/>
        <v>24973665</v>
      </c>
      <c r="S52" s="1">
        <f t="shared" si="2"/>
        <v>62000</v>
      </c>
      <c r="X52" s="5"/>
    </row>
    <row r="53" spans="1:29" ht="21" x14ac:dyDescent="0.4">
      <c r="A53" t="s">
        <v>5245</v>
      </c>
      <c r="B53">
        <v>100</v>
      </c>
      <c r="C53">
        <v>11529368</v>
      </c>
      <c r="D53" t="s">
        <v>8219</v>
      </c>
      <c r="E53" t="s">
        <v>8504</v>
      </c>
      <c r="F53" t="s">
        <v>8220</v>
      </c>
      <c r="G53" t="s">
        <v>14</v>
      </c>
      <c r="H53" t="s">
        <v>15</v>
      </c>
      <c r="I53">
        <v>65000</v>
      </c>
      <c r="J53">
        <v>2004</v>
      </c>
      <c r="K53">
        <v>7.3</v>
      </c>
      <c r="L53" s="5" t="s">
        <v>599</v>
      </c>
      <c r="M53" s="5" t="s">
        <v>27</v>
      </c>
      <c r="N53" t="s">
        <v>1221</v>
      </c>
      <c r="P53" s="5">
        <f t="shared" si="0"/>
        <v>0.64518466832559795</v>
      </c>
      <c r="Q53" s="5">
        <f t="shared" si="3"/>
        <v>11529368</v>
      </c>
      <c r="R53" s="1">
        <f t="shared" si="1"/>
        <v>11464368</v>
      </c>
      <c r="S53" s="1">
        <f t="shared" si="2"/>
        <v>65000</v>
      </c>
      <c r="U53" s="16" t="s">
        <v>8441</v>
      </c>
      <c r="V53" s="17"/>
      <c r="W53" s="17"/>
      <c r="X53" s="5"/>
    </row>
    <row r="54" spans="1:29" x14ac:dyDescent="0.3">
      <c r="A54" t="s">
        <v>7560</v>
      </c>
      <c r="B54">
        <v>98</v>
      </c>
      <c r="C54">
        <v>389804</v>
      </c>
      <c r="D54" t="s">
        <v>507</v>
      </c>
      <c r="E54" t="s">
        <v>8505</v>
      </c>
      <c r="F54" t="s">
        <v>8236</v>
      </c>
      <c r="G54" t="s">
        <v>14</v>
      </c>
      <c r="H54" t="s">
        <v>15</v>
      </c>
      <c r="I54">
        <v>65000</v>
      </c>
      <c r="J54">
        <v>2010</v>
      </c>
      <c r="K54">
        <v>6.3</v>
      </c>
      <c r="L54" s="5" t="s">
        <v>599</v>
      </c>
      <c r="M54" s="5" t="s">
        <v>1221</v>
      </c>
      <c r="N54" t="s">
        <v>6851</v>
      </c>
      <c r="P54" s="5">
        <f t="shared" si="0"/>
        <v>0.64514615134543885</v>
      </c>
      <c r="Q54" s="5">
        <f t="shared" si="3"/>
        <v>389804</v>
      </c>
      <c r="R54" s="1">
        <f t="shared" si="1"/>
        <v>324804</v>
      </c>
      <c r="S54" s="1">
        <f t="shared" si="2"/>
        <v>65000</v>
      </c>
      <c r="X54" s="5"/>
    </row>
    <row r="55" spans="1:29" x14ac:dyDescent="0.3">
      <c r="A55" t="s">
        <v>8210</v>
      </c>
      <c r="B55">
        <v>80</v>
      </c>
      <c r="C55"/>
      <c r="D55" t="s">
        <v>27</v>
      </c>
      <c r="E55" t="s">
        <v>8506</v>
      </c>
      <c r="F55" t="s">
        <v>8211</v>
      </c>
      <c r="G55" t="s">
        <v>14</v>
      </c>
      <c r="H55" t="s">
        <v>15</v>
      </c>
      <c r="I55">
        <v>70000</v>
      </c>
      <c r="J55">
        <v>2004</v>
      </c>
      <c r="K55">
        <v>8.3000000000000007</v>
      </c>
      <c r="L55" s="5" t="s">
        <v>27</v>
      </c>
      <c r="M55" s="5"/>
      <c r="P55" s="5">
        <f t="shared" si="0"/>
        <v>0.64508735048516341</v>
      </c>
      <c r="Q55" s="5">
        <f t="shared" si="3"/>
        <v>25035665</v>
      </c>
      <c r="R55" s="1">
        <f t="shared" si="1"/>
        <v>24965665</v>
      </c>
      <c r="S55" s="1">
        <f t="shared" si="2"/>
        <v>70000</v>
      </c>
      <c r="X55" s="5"/>
    </row>
    <row r="56" spans="1:29" x14ac:dyDescent="0.3">
      <c r="A56" t="s">
        <v>7830</v>
      </c>
      <c r="B56">
        <v>82</v>
      </c>
      <c r="C56">
        <v>30084</v>
      </c>
      <c r="D56" t="s">
        <v>910</v>
      </c>
      <c r="E56" t="s">
        <v>8507</v>
      </c>
      <c r="F56" t="s">
        <v>8223</v>
      </c>
      <c r="G56" t="s">
        <v>14</v>
      </c>
      <c r="H56" t="s">
        <v>15</v>
      </c>
      <c r="I56">
        <v>70000</v>
      </c>
      <c r="J56">
        <v>2014</v>
      </c>
      <c r="K56">
        <v>5.6</v>
      </c>
      <c r="L56" s="5" t="s">
        <v>599</v>
      </c>
      <c r="M56" s="5" t="s">
        <v>1221</v>
      </c>
      <c r="P56" s="5">
        <f t="shared" si="0"/>
        <v>0.64508735048516341</v>
      </c>
      <c r="Q56" s="5">
        <f t="shared" si="3"/>
        <v>30084</v>
      </c>
      <c r="R56" s="1">
        <f t="shared" si="1"/>
        <v>-39916</v>
      </c>
      <c r="S56" s="1">
        <f t="shared" si="2"/>
        <v>70000</v>
      </c>
      <c r="U56" t="s">
        <v>8442</v>
      </c>
      <c r="V56" t="s">
        <v>8443</v>
      </c>
      <c r="W56" t="s">
        <v>8428</v>
      </c>
      <c r="X56" s="5" t="s">
        <v>8430</v>
      </c>
      <c r="Y56" s="5" t="s">
        <v>8431</v>
      </c>
      <c r="Z56" s="5" t="s">
        <v>13372</v>
      </c>
      <c r="AA56" s="5" t="s">
        <v>8433</v>
      </c>
      <c r="AB56" s="5" t="s">
        <v>13370</v>
      </c>
      <c r="AC56" s="5"/>
    </row>
    <row r="57" spans="1:29" x14ac:dyDescent="0.3">
      <c r="A57" t="s">
        <v>6137</v>
      </c>
      <c r="B57">
        <v>87</v>
      </c>
      <c r="C57"/>
      <c r="D57" t="s">
        <v>6415</v>
      </c>
      <c r="E57" t="s">
        <v>8508</v>
      </c>
      <c r="F57" t="s">
        <v>8230</v>
      </c>
      <c r="G57" t="s">
        <v>14</v>
      </c>
      <c r="H57" t="s">
        <v>15</v>
      </c>
      <c r="I57">
        <v>70000</v>
      </c>
      <c r="J57">
        <v>2011</v>
      </c>
      <c r="K57">
        <v>5.8</v>
      </c>
      <c r="L57" s="5" t="s">
        <v>1221</v>
      </c>
      <c r="M57" s="5" t="s">
        <v>2267</v>
      </c>
      <c r="N57" t="s">
        <v>8415</v>
      </c>
      <c r="P57" s="5">
        <f t="shared" si="0"/>
        <v>0.64502792404873288</v>
      </c>
      <c r="Q57" s="5">
        <f t="shared" si="3"/>
        <v>25035665</v>
      </c>
      <c r="R57" s="1">
        <f t="shared" si="1"/>
        <v>24965665</v>
      </c>
      <c r="S57" s="1">
        <f t="shared" si="2"/>
        <v>70000</v>
      </c>
      <c r="U57" t="s">
        <v>14</v>
      </c>
      <c r="V57">
        <f t="shared" ref="V57:V94" si="5">COUNTIF($G$2:$G$4915,U57)</f>
        <v>4593</v>
      </c>
      <c r="W57" s="14">
        <f t="shared" ref="W57:W94" si="6">AVERAGEIF($G$2:$G$4915,U57, $K$2:$K$4915)</f>
        <v>6.3951883300674854</v>
      </c>
      <c r="X57">
        <f t="array" ref="X57">MAX(IF(ISNUMBER(SEARCH(U57, $G$2:$G$4915)), $K$2:$K$4915))</f>
        <v>9.5</v>
      </c>
      <c r="Y57">
        <f t="array" ref="Y57">MIN(IF(ISNUMBER(SEARCH(U57, $G$2:$G$4915)), $K$2:$K$4915))</f>
        <v>1.6</v>
      </c>
      <c r="Z57" s="5"/>
      <c r="AA57" s="5">
        <f t="array" ref="AA57">MEDIAN(IF(ISNUMBER(SEARCH(U57, $G$2:$G$4915)), $K$2:$K$4915))</f>
        <v>6.5</v>
      </c>
      <c r="AB57" s="21">
        <f t="array" ref="AB57">STDEV(IF(ISNUMBER(SEARCH(U57, $G$2:$G$4915)), $K$2:$K$4915))</f>
        <v>1.124732223463945</v>
      </c>
    </row>
    <row r="58" spans="1:29" x14ac:dyDescent="0.3">
      <c r="A58" t="s">
        <v>8217</v>
      </c>
      <c r="B58">
        <v>80</v>
      </c>
      <c r="C58"/>
      <c r="D58" t="s">
        <v>1011</v>
      </c>
      <c r="E58" t="s">
        <v>8509</v>
      </c>
      <c r="F58" t="s">
        <v>8218</v>
      </c>
      <c r="G58" t="s">
        <v>14</v>
      </c>
      <c r="H58" t="s">
        <v>15</v>
      </c>
      <c r="I58">
        <v>75000</v>
      </c>
      <c r="J58">
        <v>2015</v>
      </c>
      <c r="K58">
        <v>4.5</v>
      </c>
      <c r="L58" s="5" t="s">
        <v>476</v>
      </c>
      <c r="M58" s="5" t="s">
        <v>4289</v>
      </c>
      <c r="N58" t="s">
        <v>3629</v>
      </c>
      <c r="P58" s="5">
        <f t="shared" si="0"/>
        <v>0.64502792404873288</v>
      </c>
      <c r="Q58" s="5">
        <f t="shared" si="3"/>
        <v>25035665</v>
      </c>
      <c r="R58" s="1">
        <f t="shared" si="1"/>
        <v>24960665</v>
      </c>
      <c r="S58" s="1">
        <f t="shared" si="2"/>
        <v>75000</v>
      </c>
      <c r="U58" t="s">
        <v>708</v>
      </c>
      <c r="V58" s="5">
        <f t="shared" si="5"/>
        <v>24</v>
      </c>
      <c r="W58" s="14">
        <f t="shared" si="6"/>
        <v>6.7874999999999979</v>
      </c>
      <c r="X58" s="5">
        <f t="array" ref="X58">MAX(IF(ISNUMBER(SEARCH(U58, $G$2:$G$4915)), $K$2:$K$4915))</f>
        <v>7.9</v>
      </c>
      <c r="Y58" s="5">
        <f t="array" ref="Y58">MIN(IF(ISNUMBER(SEARCH(U58, $G$2:$G$4915)), $K$2:$K$4915))</f>
        <v>3.2</v>
      </c>
      <c r="Z58" s="5"/>
      <c r="AA58" s="5">
        <f t="array" ref="AA58">MEDIAN(IF(ISNUMBER(SEARCH(U58, $G$2:$G$4915)), $K$2:$K$4915))</f>
        <v>7.05</v>
      </c>
      <c r="AB58" s="21">
        <f t="array" ref="AB58">STDEV(IF(ISNUMBER(SEARCH(U58, $G$2:$G$4915)), $K$2:$K$4915))</f>
        <v>1.0368482761841886</v>
      </c>
    </row>
    <row r="59" spans="1:29" x14ac:dyDescent="0.3">
      <c r="A59" t="s">
        <v>8258</v>
      </c>
      <c r="B59">
        <v>95</v>
      </c>
      <c r="C59"/>
      <c r="D59" t="s">
        <v>965</v>
      </c>
      <c r="E59" t="s">
        <v>8510</v>
      </c>
      <c r="F59" t="s">
        <v>8259</v>
      </c>
      <c r="G59" t="s">
        <v>14</v>
      </c>
      <c r="H59" t="s">
        <v>15</v>
      </c>
      <c r="I59">
        <v>75000</v>
      </c>
      <c r="J59">
        <v>2014</v>
      </c>
      <c r="K59">
        <v>5</v>
      </c>
      <c r="L59" s="5" t="s">
        <v>1221</v>
      </c>
      <c r="M59" s="5" t="s">
        <v>4289</v>
      </c>
      <c r="N59" t="s">
        <v>3629</v>
      </c>
      <c r="P59" s="5">
        <f t="shared" si="0"/>
        <v>0.64502792404873288</v>
      </c>
      <c r="Q59" s="5">
        <f t="shared" si="3"/>
        <v>25035665</v>
      </c>
      <c r="R59" s="1">
        <f t="shared" si="1"/>
        <v>24960665</v>
      </c>
      <c r="S59" s="1">
        <f t="shared" si="2"/>
        <v>75000</v>
      </c>
      <c r="U59" t="s">
        <v>806</v>
      </c>
      <c r="V59" s="5">
        <f t="shared" si="5"/>
        <v>2</v>
      </c>
      <c r="W59" s="14">
        <f t="shared" si="6"/>
        <v>6.95</v>
      </c>
      <c r="X59" s="5">
        <f t="array" ref="X59">MAX(IF(ISNUMBER(SEARCH(U59, $G$2:$G$4915)), $K$2:$K$4915))</f>
        <v>7.5</v>
      </c>
      <c r="Y59" s="5">
        <f t="array" ref="Y59">MIN(IF(ISNUMBER(SEARCH(U59, $G$2:$G$4915)), $K$2:$K$4915))</f>
        <v>6.4</v>
      </c>
      <c r="Z59" s="5"/>
      <c r="AA59" s="5">
        <f t="array" ref="AA59">MEDIAN(IF(ISNUMBER(SEARCH(U59, $G$2:$G$4915)), $K$2:$K$4915))</f>
        <v>6.95</v>
      </c>
      <c r="AB59" s="21">
        <f t="array" ref="AB59">STDEV(IF(ISNUMBER(SEARCH(U59, $G$2:$G$4915)), $K$2:$K$4915))</f>
        <v>0.77781745930520207</v>
      </c>
    </row>
    <row r="60" spans="1:29" x14ac:dyDescent="0.3">
      <c r="A60" t="s">
        <v>2603</v>
      </c>
      <c r="B60">
        <v>88</v>
      </c>
      <c r="C60">
        <v>30859000</v>
      </c>
      <c r="D60" t="s">
        <v>1966</v>
      </c>
      <c r="E60" t="s">
        <v>8511</v>
      </c>
      <c r="F60" t="s">
        <v>5453</v>
      </c>
      <c r="G60" t="s">
        <v>14</v>
      </c>
      <c r="H60" t="s">
        <v>15</v>
      </c>
      <c r="I60">
        <v>83532</v>
      </c>
      <c r="J60">
        <v>1974</v>
      </c>
      <c r="K60">
        <v>7.5</v>
      </c>
      <c r="L60" s="5" t="s">
        <v>2267</v>
      </c>
      <c r="M60" s="5" t="s">
        <v>3629</v>
      </c>
      <c r="P60" s="5">
        <f t="shared" si="0"/>
        <v>0.64502792404873288</v>
      </c>
      <c r="Q60" s="5">
        <f t="shared" si="3"/>
        <v>30859000</v>
      </c>
      <c r="R60" s="1">
        <f t="shared" si="1"/>
        <v>30775468</v>
      </c>
      <c r="S60" s="1">
        <f t="shared" si="2"/>
        <v>83532</v>
      </c>
      <c r="U60" t="s">
        <v>997</v>
      </c>
      <c r="V60" s="5">
        <f t="shared" si="5"/>
        <v>40</v>
      </c>
      <c r="W60" s="14">
        <f t="shared" si="6"/>
        <v>6.9374999999999973</v>
      </c>
      <c r="X60" s="5">
        <f t="array" ref="X60">MAX(IF(ISNUMBER(SEARCH(U60, $G$2:$G$4915)), $K$2:$K$4915))</f>
        <v>8.1999999999999993</v>
      </c>
      <c r="Y60" s="5">
        <f t="array" ref="Y60">MIN(IF(ISNUMBER(SEARCH(U60, $G$2:$G$4915)), $K$2:$K$4915))</f>
        <v>4.4000000000000004</v>
      </c>
      <c r="Z60" s="5"/>
      <c r="AA60" s="5">
        <f t="array" ref="AA60">MEDIAN(IF(ISNUMBER(SEARCH(U60, $G$2:$G$4915)), $K$2:$K$4915))</f>
        <v>7.15</v>
      </c>
      <c r="AB60" s="21">
        <f t="array" ref="AB60">STDEV(IF(ISNUMBER(SEARCH(U60, $G$2:$G$4915)), $K$2:$K$4915))</f>
        <v>0.85505660331455258</v>
      </c>
    </row>
    <row r="61" spans="1:29" x14ac:dyDescent="0.3">
      <c r="A61" t="s">
        <v>7113</v>
      </c>
      <c r="B61">
        <v>92</v>
      </c>
      <c r="C61"/>
      <c r="D61" t="s">
        <v>2267</v>
      </c>
      <c r="E61" t="s">
        <v>8512</v>
      </c>
      <c r="F61" t="s">
        <v>7114</v>
      </c>
      <c r="G61" t="s">
        <v>14</v>
      </c>
      <c r="H61" t="s">
        <v>99</v>
      </c>
      <c r="I61">
        <v>100000</v>
      </c>
      <c r="J61">
        <v>2011</v>
      </c>
      <c r="K61">
        <v>6.1</v>
      </c>
      <c r="L61" s="5" t="s">
        <v>2267</v>
      </c>
      <c r="M61" s="5"/>
      <c r="P61" s="5">
        <f t="shared" si="0"/>
        <v>0.64503510937013353</v>
      </c>
      <c r="Q61" s="5">
        <f t="shared" si="3"/>
        <v>25035665</v>
      </c>
      <c r="R61" s="1">
        <f t="shared" si="1"/>
        <v>24935665</v>
      </c>
      <c r="S61" s="1">
        <f t="shared" si="2"/>
        <v>100000</v>
      </c>
      <c r="U61" t="s">
        <v>524</v>
      </c>
      <c r="V61" s="5">
        <f t="shared" si="5"/>
        <v>73</v>
      </c>
      <c r="W61" s="14">
        <f t="shared" si="6"/>
        <v>7.0383561643835622</v>
      </c>
      <c r="X61" s="5">
        <f t="array" ref="X61">MAX(IF(ISNUMBER(SEARCH(U61, $G$2:$G$4915)), $K$2:$K$4915))</f>
        <v>8.4</v>
      </c>
      <c r="Y61" s="5">
        <f t="array" ref="Y61">MIN(IF(ISNUMBER(SEARCH(U61, $G$2:$G$4915)), $K$2:$K$4915))</f>
        <v>4.9000000000000004</v>
      </c>
      <c r="Z61" s="5"/>
      <c r="AA61" s="5">
        <f t="array" ref="AA61">MEDIAN(IF(ISNUMBER(SEARCH(U61, $G$2:$G$4915)), $K$2:$K$4915))</f>
        <v>7.2</v>
      </c>
      <c r="AB61" s="21">
        <f t="array" ref="AB61">STDEV(IF(ISNUMBER(SEARCH(U61, $G$2:$G$4915)), $K$2:$K$4915))</f>
        <v>0.72698581236849147</v>
      </c>
    </row>
    <row r="62" spans="1:29" x14ac:dyDescent="0.3">
      <c r="A62" t="s">
        <v>7676</v>
      </c>
      <c r="B62">
        <v>90</v>
      </c>
      <c r="C62"/>
      <c r="D62" t="s">
        <v>303</v>
      </c>
      <c r="E62" t="s">
        <v>8513</v>
      </c>
      <c r="F62" t="s">
        <v>7677</v>
      </c>
      <c r="G62" t="s">
        <v>14</v>
      </c>
      <c r="H62" t="s">
        <v>15</v>
      </c>
      <c r="I62">
        <v>100000</v>
      </c>
      <c r="J62">
        <v>2015</v>
      </c>
      <c r="K62">
        <v>3.2</v>
      </c>
      <c r="L62" s="5" t="s">
        <v>8415</v>
      </c>
      <c r="M62" s="5" t="s">
        <v>3629</v>
      </c>
      <c r="P62" s="5">
        <f t="shared" si="0"/>
        <v>0.64503510937013353</v>
      </c>
      <c r="Q62" s="5">
        <f t="shared" si="3"/>
        <v>25035665</v>
      </c>
      <c r="R62" s="1">
        <f t="shared" si="1"/>
        <v>24935665</v>
      </c>
      <c r="S62" s="1">
        <f t="shared" si="2"/>
        <v>100000</v>
      </c>
      <c r="U62" t="s">
        <v>1580</v>
      </c>
      <c r="V62" s="5">
        <f t="shared" si="5"/>
        <v>1</v>
      </c>
      <c r="W62" s="14">
        <f t="shared" si="6"/>
        <v>6.7</v>
      </c>
      <c r="X62" s="5">
        <f t="array" ref="X62">MAX(IF(ISNUMBER(SEARCH(U62, $G$2:$G$4915)), $K$2:$K$4915))</f>
        <v>6.7</v>
      </c>
      <c r="Y62" s="5">
        <f t="array" ref="Y62">MIN(IF(ISNUMBER(SEARCH(U62, $G$2:$G$4915)), $K$2:$K$4915))</f>
        <v>6.7</v>
      </c>
      <c r="Z62" s="5"/>
      <c r="AA62" s="5">
        <f t="array" ref="AA62">MEDIAN(IF(ISNUMBER(SEARCH(U62, $G$2:$G$4915)), $K$2:$K$4915))</f>
        <v>6.7</v>
      </c>
      <c r="AB62" s="21" t="e">
        <f t="array" ref="AB62">STDEV(IF(ISNUMBER(SEARCH(U62, $G$2:$G$4915)), $K$2:$K$4915))</f>
        <v>#DIV/0!</v>
      </c>
    </row>
    <row r="63" spans="1:29" x14ac:dyDescent="0.3">
      <c r="A63" t="s">
        <v>47</v>
      </c>
      <c r="B63">
        <v>87</v>
      </c>
      <c r="C63"/>
      <c r="D63" t="s">
        <v>1221</v>
      </c>
      <c r="E63" t="s">
        <v>8514</v>
      </c>
      <c r="F63" t="s">
        <v>7856</v>
      </c>
      <c r="G63" t="s">
        <v>14</v>
      </c>
      <c r="H63" t="s">
        <v>15</v>
      </c>
      <c r="I63">
        <v>100000</v>
      </c>
      <c r="J63">
        <v>2000</v>
      </c>
      <c r="K63">
        <v>6.6</v>
      </c>
      <c r="L63" s="5" t="s">
        <v>1221</v>
      </c>
      <c r="M63" s="5"/>
      <c r="P63" s="5">
        <f t="shared" si="0"/>
        <v>0.64503510937013353</v>
      </c>
      <c r="Q63" s="5">
        <f t="shared" si="3"/>
        <v>25035665</v>
      </c>
      <c r="R63" s="1">
        <f t="shared" si="1"/>
        <v>24935665</v>
      </c>
      <c r="S63" s="1">
        <f t="shared" si="2"/>
        <v>100000</v>
      </c>
      <c r="U63" t="s">
        <v>2288</v>
      </c>
      <c r="V63" s="5">
        <f t="shared" si="5"/>
        <v>1</v>
      </c>
      <c r="W63" s="14">
        <f t="shared" si="6"/>
        <v>7.8</v>
      </c>
      <c r="X63" s="5">
        <f t="array" ref="X63">MAX(IF(ISNUMBER(SEARCH(U63, $G$2:$G$4915)), $K$2:$K$4915))</f>
        <v>7.8</v>
      </c>
      <c r="Y63" s="5">
        <f t="array" ref="Y63">MIN(IF(ISNUMBER(SEARCH(U63, $G$2:$G$4915)), $K$2:$K$4915))</f>
        <v>7.8</v>
      </c>
      <c r="Z63" s="5"/>
      <c r="AA63" s="5">
        <f t="array" ref="AA63">MEDIAN(IF(ISNUMBER(SEARCH(U63, $G$2:$G$4915)), $K$2:$K$4915))</f>
        <v>7.8</v>
      </c>
      <c r="AB63" s="21" t="e">
        <f t="array" ref="AB63">STDEV(IF(ISNUMBER(SEARCH(U63, $G$2:$G$4915)), $K$2:$K$4915))</f>
        <v>#DIV/0!</v>
      </c>
    </row>
    <row r="64" spans="1:29" x14ac:dyDescent="0.3">
      <c r="A64" t="s">
        <v>7915</v>
      </c>
      <c r="B64">
        <v>96</v>
      </c>
      <c r="C64">
        <v>11798</v>
      </c>
      <c r="D64" t="s">
        <v>7916</v>
      </c>
      <c r="E64" t="s">
        <v>8515</v>
      </c>
      <c r="F64" t="s">
        <v>7917</v>
      </c>
      <c r="G64" t="s">
        <v>14</v>
      </c>
      <c r="H64" t="s">
        <v>15</v>
      </c>
      <c r="I64">
        <v>100000</v>
      </c>
      <c r="J64">
        <v>2003</v>
      </c>
      <c r="K64">
        <v>4.7</v>
      </c>
      <c r="L64" s="5" t="s">
        <v>599</v>
      </c>
      <c r="M64" s="5" t="s">
        <v>455</v>
      </c>
      <c r="N64" t="s">
        <v>2267</v>
      </c>
      <c r="O64" t="s">
        <v>6055</v>
      </c>
      <c r="P64" s="5">
        <f t="shared" si="0"/>
        <v>0.64503510937013353</v>
      </c>
      <c r="Q64" s="5">
        <f t="shared" si="3"/>
        <v>11798</v>
      </c>
      <c r="R64" s="1">
        <f t="shared" si="1"/>
        <v>-88202</v>
      </c>
      <c r="S64" s="1">
        <f t="shared" si="2"/>
        <v>100000</v>
      </c>
      <c r="U64" t="s">
        <v>2430</v>
      </c>
      <c r="V64" s="5">
        <f t="shared" si="5"/>
        <v>1</v>
      </c>
      <c r="W64" s="14">
        <f t="shared" si="6"/>
        <v>6</v>
      </c>
      <c r="X64" s="5">
        <f t="array" ref="X64">MAX(IF(ISNUMBER(SEARCH(U64, $G$2:$G$4915)), $K$2:$K$4915))</f>
        <v>6</v>
      </c>
      <c r="Y64" s="5">
        <f t="array" ref="Y64">MIN(IF(ISNUMBER(SEARCH(U64, $G$2:$G$4915)), $K$2:$K$4915))</f>
        <v>6</v>
      </c>
      <c r="Z64" s="5"/>
      <c r="AA64" s="5">
        <f t="array" ref="AA64">MEDIAN(IF(ISNUMBER(SEARCH(U64, $G$2:$G$4915)), $K$2:$K$4915))</f>
        <v>6</v>
      </c>
      <c r="AB64" s="21" t="e">
        <f t="array" ref="AB64">STDEV(IF(ISNUMBER(SEARCH(U64, $G$2:$G$4915)), $K$2:$K$4915))</f>
        <v>#DIV/0!</v>
      </c>
    </row>
    <row r="65" spans="1:28" x14ac:dyDescent="0.3">
      <c r="A65" t="s">
        <v>8085</v>
      </c>
      <c r="B65">
        <v>93</v>
      </c>
      <c r="C65"/>
      <c r="D65" t="s">
        <v>910</v>
      </c>
      <c r="E65" t="s">
        <v>8516</v>
      </c>
      <c r="F65" t="s">
        <v>8086</v>
      </c>
      <c r="G65" t="s">
        <v>14</v>
      </c>
      <c r="H65" t="s">
        <v>15</v>
      </c>
      <c r="I65">
        <v>100000</v>
      </c>
      <c r="J65">
        <v>1969</v>
      </c>
      <c r="K65">
        <v>4</v>
      </c>
      <c r="L65" s="5" t="s">
        <v>599</v>
      </c>
      <c r="M65" s="5" t="s">
        <v>1221</v>
      </c>
      <c r="P65" s="5">
        <f t="shared" si="0"/>
        <v>0.64497561018466809</v>
      </c>
      <c r="Q65" s="5">
        <f t="shared" si="3"/>
        <v>25035665</v>
      </c>
      <c r="R65" s="1">
        <f t="shared" si="1"/>
        <v>24935665</v>
      </c>
      <c r="S65" s="1">
        <f t="shared" si="2"/>
        <v>100000</v>
      </c>
      <c r="U65" t="s">
        <v>2442</v>
      </c>
      <c r="V65" s="5">
        <f t="shared" si="5"/>
        <v>1</v>
      </c>
      <c r="W65" s="14">
        <f t="shared" si="6"/>
        <v>8.4</v>
      </c>
      <c r="X65" s="5">
        <f t="array" ref="X65">MAX(IF(ISNUMBER(SEARCH(U65, $G$2:$G$4915)), $K$2:$K$4915))</f>
        <v>8.4</v>
      </c>
      <c r="Y65" s="5">
        <f t="array" ref="Y65">MIN(IF(ISNUMBER(SEARCH(U65, $G$2:$G$4915)), $K$2:$K$4915))</f>
        <v>8.4</v>
      </c>
      <c r="Z65" s="5"/>
      <c r="AA65" s="5">
        <f t="array" ref="AA65">MEDIAN(IF(ISNUMBER(SEARCH(U65, $G$2:$G$4915)), $K$2:$K$4915))</f>
        <v>8.4</v>
      </c>
      <c r="AB65" s="21" t="e">
        <f t="array" ref="AB65">STDEV(IF(ISNUMBER(SEARCH(U65, $G$2:$G$4915)), $K$2:$K$4915))</f>
        <v>#DIV/0!</v>
      </c>
    </row>
    <row r="66" spans="1:28" x14ac:dyDescent="0.3">
      <c r="A66" t="s">
        <v>7536</v>
      </c>
      <c r="B66">
        <v>92</v>
      </c>
      <c r="C66">
        <v>1316074</v>
      </c>
      <c r="D66" t="s">
        <v>1952</v>
      </c>
      <c r="E66" t="s">
        <v>8517</v>
      </c>
      <c r="F66" t="s">
        <v>8143</v>
      </c>
      <c r="G66" t="s">
        <v>14</v>
      </c>
      <c r="H66" t="s">
        <v>15</v>
      </c>
      <c r="I66">
        <v>100000</v>
      </c>
      <c r="J66">
        <v>2011</v>
      </c>
      <c r="K66">
        <v>7</v>
      </c>
      <c r="L66" s="5" t="s">
        <v>1221</v>
      </c>
      <c r="M66" s="5" t="s">
        <v>6851</v>
      </c>
      <c r="N66" t="s">
        <v>4289</v>
      </c>
      <c r="P66" s="5">
        <f t="shared" ref="P66:P129" si="7">CORREL(C66:C4979,I66:I4979)</f>
        <v>0.64497561018466809</v>
      </c>
      <c r="Q66" s="5">
        <f t="shared" ref="Q66:Q129" si="8">IF(ISBLANK(C66),MEDIAN($C$2:$C$4915), C66)</f>
        <v>1316074</v>
      </c>
      <c r="R66" s="1">
        <f t="shared" ref="R66:R129" si="9">Q66-S66</f>
        <v>1216074</v>
      </c>
      <c r="S66" s="1">
        <f t="shared" ref="S66:S129" si="10">IF(ISBLANK(I66),MEDIAN($I$2:$I$4915), I66)</f>
        <v>100000</v>
      </c>
      <c r="U66" t="s">
        <v>2553</v>
      </c>
      <c r="V66" s="5">
        <f t="shared" si="5"/>
        <v>11</v>
      </c>
      <c r="W66" s="14">
        <f t="shared" si="6"/>
        <v>6.9545454545454533</v>
      </c>
      <c r="X66" s="5">
        <f t="array" ref="X66">MAX(IF(ISNUMBER(SEARCH(U66, $G$2:$G$4915)), $K$2:$K$4915))</f>
        <v>7.8</v>
      </c>
      <c r="Y66" s="5">
        <f t="array" ref="Y66">MIN(IF(ISNUMBER(SEARCH(U66, $G$2:$G$4915)), $K$2:$K$4915))</f>
        <v>5.3</v>
      </c>
      <c r="Z66" s="5"/>
      <c r="AA66" s="5">
        <f t="array" ref="AA66">MEDIAN(IF(ISNUMBER(SEARCH(U66, $G$2:$G$4915)), $K$2:$K$4915))</f>
        <v>7.2</v>
      </c>
      <c r="AB66" s="21">
        <f t="array" ref="AB66">STDEV(IF(ISNUMBER(SEARCH(U66, $G$2:$G$4915)), $K$2:$K$4915))</f>
        <v>0.70478881427507967</v>
      </c>
    </row>
    <row r="67" spans="1:28" x14ac:dyDescent="0.3">
      <c r="A67" t="s">
        <v>6362</v>
      </c>
      <c r="B67">
        <v>111</v>
      </c>
      <c r="C67">
        <v>10174663</v>
      </c>
      <c r="D67" t="s">
        <v>1353</v>
      </c>
      <c r="E67" t="s">
        <v>8518</v>
      </c>
      <c r="F67" t="s">
        <v>8181</v>
      </c>
      <c r="G67" t="s">
        <v>14</v>
      </c>
      <c r="H67" t="s">
        <v>15</v>
      </c>
      <c r="I67">
        <v>100000</v>
      </c>
      <c r="J67">
        <v>2006</v>
      </c>
      <c r="K67">
        <v>6.7</v>
      </c>
      <c r="L67" s="5" t="s">
        <v>1221</v>
      </c>
      <c r="M67" s="5" t="s">
        <v>8417</v>
      </c>
      <c r="P67" s="5">
        <f t="shared" si="7"/>
        <v>0.64491818127515332</v>
      </c>
      <c r="Q67" s="5">
        <f t="shared" si="8"/>
        <v>10174663</v>
      </c>
      <c r="R67" s="1">
        <f t="shared" si="9"/>
        <v>10074663</v>
      </c>
      <c r="S67" s="1">
        <f t="shared" si="10"/>
        <v>100000</v>
      </c>
      <c r="U67" t="s">
        <v>241</v>
      </c>
      <c r="V67" s="5">
        <f t="shared" si="5"/>
        <v>16</v>
      </c>
      <c r="W67" s="14">
        <f t="shared" si="6"/>
        <v>7.3687500000000012</v>
      </c>
      <c r="X67" s="5">
        <f t="array" ref="X67">MAX(IF(ISNUMBER(SEARCH(U67, $G$2:$G$4915)), $K$2:$K$4915))</f>
        <v>8.6999999999999993</v>
      </c>
      <c r="Y67" s="5">
        <f t="array" ref="Y67">MIN(IF(ISNUMBER(SEARCH(U67, $G$2:$G$4915)), $K$2:$K$4915))</f>
        <v>5.6</v>
      </c>
      <c r="Z67" s="5"/>
      <c r="AA67" s="5">
        <f t="array" ref="AA67">MEDIAN(IF(ISNUMBER(SEARCH(U67, $G$2:$G$4915)), $K$2:$K$4915))</f>
        <v>7.6</v>
      </c>
      <c r="AB67" s="21">
        <f t="array" ref="AB67">STDEV(IF(ISNUMBER(SEARCH(U67, $G$2:$G$4915)), $K$2:$K$4915))</f>
        <v>1.0287330395523591</v>
      </c>
    </row>
    <row r="68" spans="1:28" x14ac:dyDescent="0.3">
      <c r="A68" t="s">
        <v>8182</v>
      </c>
      <c r="B68">
        <v>81</v>
      </c>
      <c r="C68">
        <v>22757819</v>
      </c>
      <c r="D68" t="s">
        <v>1966</v>
      </c>
      <c r="E68" t="s">
        <v>8519</v>
      </c>
      <c r="F68" t="s">
        <v>8183</v>
      </c>
      <c r="G68" t="s">
        <v>14</v>
      </c>
      <c r="H68" t="s">
        <v>15</v>
      </c>
      <c r="I68">
        <v>100000</v>
      </c>
      <c r="J68">
        <v>2015</v>
      </c>
      <c r="K68">
        <v>4.2</v>
      </c>
      <c r="L68" s="5" t="s">
        <v>2267</v>
      </c>
      <c r="M68" s="5" t="s">
        <v>3629</v>
      </c>
      <c r="P68" s="5">
        <f t="shared" si="7"/>
        <v>0.64487675588817162</v>
      </c>
      <c r="Q68" s="5">
        <f t="shared" si="8"/>
        <v>22757819</v>
      </c>
      <c r="R68" s="1">
        <f t="shared" si="9"/>
        <v>22657819</v>
      </c>
      <c r="S68" s="1">
        <f t="shared" si="10"/>
        <v>100000</v>
      </c>
      <c r="U68" t="s">
        <v>3281</v>
      </c>
      <c r="V68" s="5">
        <f t="shared" si="5"/>
        <v>1</v>
      </c>
      <c r="W68" s="14">
        <f t="shared" si="6"/>
        <v>7.1</v>
      </c>
      <c r="X68" s="5">
        <f t="array" ref="X68">MAX(IF(ISNUMBER(SEARCH(U68, $G$2:$G$4915)), $K$2:$K$4915))</f>
        <v>7.1</v>
      </c>
      <c r="Y68" s="5">
        <f t="array" ref="Y68">MIN(IF(ISNUMBER(SEARCH(U68, $G$2:$G$4915)), $K$2:$K$4915))</f>
        <v>7.1</v>
      </c>
      <c r="Z68" s="5"/>
      <c r="AA68" s="5">
        <f t="array" ref="AA68">MEDIAN(IF(ISNUMBER(SEARCH(U68, $G$2:$G$4915)), $K$2:$K$4915))</f>
        <v>7.1</v>
      </c>
      <c r="AB68" s="21" t="e">
        <f t="array" ref="AB68">STDEV(IF(ISNUMBER(SEARCH(U68, $G$2:$G$4915)), $K$2:$K$4915))</f>
        <v>#DIV/0!</v>
      </c>
    </row>
    <row r="69" spans="1:28" x14ac:dyDescent="0.3">
      <c r="A69" t="s">
        <v>8185</v>
      </c>
      <c r="B69">
        <v>110</v>
      </c>
      <c r="C69">
        <v>3000000</v>
      </c>
      <c r="D69" t="s">
        <v>703</v>
      </c>
      <c r="E69" t="s">
        <v>8520</v>
      </c>
      <c r="F69" t="s">
        <v>8186</v>
      </c>
      <c r="G69" t="s">
        <v>14</v>
      </c>
      <c r="H69" t="s">
        <v>15</v>
      </c>
      <c r="I69">
        <v>100000</v>
      </c>
      <c r="J69">
        <v>1920</v>
      </c>
      <c r="K69">
        <v>4.8</v>
      </c>
      <c r="L69" s="5" t="s">
        <v>8413</v>
      </c>
      <c r="M69" s="5" t="s">
        <v>1221</v>
      </c>
      <c r="P69" s="5">
        <f t="shared" si="7"/>
        <v>0.64486299937522396</v>
      </c>
      <c r="Q69" s="5">
        <f t="shared" si="8"/>
        <v>3000000</v>
      </c>
      <c r="R69" s="1">
        <f t="shared" si="9"/>
        <v>2900000</v>
      </c>
      <c r="S69" s="1">
        <f t="shared" si="10"/>
        <v>100000</v>
      </c>
      <c r="U69" t="s">
        <v>3425</v>
      </c>
      <c r="V69" s="5">
        <f t="shared" si="5"/>
        <v>11</v>
      </c>
      <c r="W69" s="14">
        <f t="shared" si="6"/>
        <v>7.2272727272727275</v>
      </c>
      <c r="X69" s="5">
        <f t="array" ref="X69">MAX(IF(ISNUMBER(SEARCH(U69, $G$2:$G$4915)), $K$2:$K$4915))</f>
        <v>8.9</v>
      </c>
      <c r="Y69" s="5">
        <f t="array" ref="Y69">MIN(IF(ISNUMBER(SEARCH(U69, $G$2:$G$4915)), $K$2:$K$4915))</f>
        <v>5.0999999999999996</v>
      </c>
      <c r="Z69" s="5"/>
      <c r="AA69" s="5">
        <f t="array" ref="AA69">MEDIAN(IF(ISNUMBER(SEARCH(U69, $G$2:$G$4915)), $K$2:$K$4915))</f>
        <v>7.3</v>
      </c>
      <c r="AB69" s="21">
        <f t="array" ref="AB69">STDEV(IF(ISNUMBER(SEARCH(U69, $G$2:$G$4915)), $K$2:$K$4915))</f>
        <v>1.2442595461485553</v>
      </c>
    </row>
    <row r="70" spans="1:28" x14ac:dyDescent="0.3">
      <c r="A70" t="s">
        <v>6612</v>
      </c>
      <c r="B70">
        <v>81</v>
      </c>
      <c r="C70">
        <v>5228617</v>
      </c>
      <c r="D70" t="s">
        <v>599</v>
      </c>
      <c r="E70" t="s">
        <v>8521</v>
      </c>
      <c r="F70" t="s">
        <v>8187</v>
      </c>
      <c r="G70" t="s">
        <v>14</v>
      </c>
      <c r="H70" t="s">
        <v>15</v>
      </c>
      <c r="I70">
        <v>100000</v>
      </c>
      <c r="J70">
        <v>1987</v>
      </c>
      <c r="K70">
        <v>7</v>
      </c>
      <c r="L70" s="5" t="s">
        <v>599</v>
      </c>
      <c r="M70" s="5"/>
      <c r="P70" s="5">
        <f t="shared" si="7"/>
        <v>0.64480828699302206</v>
      </c>
      <c r="Q70" s="5">
        <f t="shared" si="8"/>
        <v>5228617</v>
      </c>
      <c r="R70" s="1">
        <f t="shared" si="9"/>
        <v>5128617</v>
      </c>
      <c r="S70" s="1">
        <f t="shared" si="10"/>
        <v>100000</v>
      </c>
      <c r="U70" t="s">
        <v>3657</v>
      </c>
      <c r="V70" s="5">
        <f t="shared" si="5"/>
        <v>4</v>
      </c>
      <c r="W70" s="14">
        <f t="shared" si="6"/>
        <v>7.4249999999999998</v>
      </c>
      <c r="X70" s="5">
        <f t="array" ref="X70">MAX(IF(ISNUMBER(SEARCH(U70, $G$2:$G$4915)), $K$2:$K$4915))</f>
        <v>7.8</v>
      </c>
      <c r="Y70" s="5">
        <f t="array" ref="Y70">MIN(IF(ISNUMBER(SEARCH(U70, $G$2:$G$4915)), $K$2:$K$4915))</f>
        <v>7</v>
      </c>
      <c r="Z70" s="5"/>
      <c r="AA70" s="5">
        <f t="array" ref="AA70">MEDIAN(IF(ISNUMBER(SEARCH(U70, $G$2:$G$4915)), $K$2:$K$4915))</f>
        <v>7.4499999999999993</v>
      </c>
      <c r="AB70" s="21">
        <f t="array" ref="AB70">STDEV(IF(ISNUMBER(SEARCH(U70, $G$2:$G$4915)), $K$2:$K$4915))</f>
        <v>0.43493294502332958</v>
      </c>
    </row>
    <row r="71" spans="1:28" x14ac:dyDescent="0.3">
      <c r="A71" t="s">
        <v>8189</v>
      </c>
      <c r="B71">
        <v>99</v>
      </c>
      <c r="C71"/>
      <c r="D71" t="s">
        <v>2956</v>
      </c>
      <c r="E71" t="s">
        <v>8522</v>
      </c>
      <c r="F71" t="s">
        <v>8190</v>
      </c>
      <c r="G71" t="s">
        <v>14</v>
      </c>
      <c r="H71" t="s">
        <v>15</v>
      </c>
      <c r="I71">
        <v>100000</v>
      </c>
      <c r="J71">
        <v>1979</v>
      </c>
      <c r="K71">
        <v>5.8</v>
      </c>
      <c r="L71" s="5" t="s">
        <v>8413</v>
      </c>
      <c r="M71" s="5" t="s">
        <v>1221</v>
      </c>
      <c r="N71" t="s">
        <v>8417</v>
      </c>
      <c r="P71" s="5">
        <f t="shared" si="7"/>
        <v>0.64475744173782579</v>
      </c>
      <c r="Q71" s="5">
        <f t="shared" si="8"/>
        <v>25035665</v>
      </c>
      <c r="R71" s="1">
        <f t="shared" si="9"/>
        <v>24935665</v>
      </c>
      <c r="S71" s="1">
        <f t="shared" si="10"/>
        <v>100000</v>
      </c>
      <c r="U71" t="s">
        <v>3875</v>
      </c>
      <c r="V71" s="5">
        <f t="shared" si="5"/>
        <v>2</v>
      </c>
      <c r="W71" s="14">
        <f t="shared" si="6"/>
        <v>7.5</v>
      </c>
      <c r="X71" s="5">
        <f t="array" ref="X71">MAX(IF(ISNUMBER(SEARCH(U71, $G$2:$G$4915)), $K$2:$K$4915))</f>
        <v>7.9</v>
      </c>
      <c r="Y71" s="5">
        <f t="array" ref="Y71">MIN(IF(ISNUMBER(SEARCH(U71, $G$2:$G$4915)), $K$2:$K$4915))</f>
        <v>3.2</v>
      </c>
      <c r="Z71" s="5"/>
      <c r="AA71" s="5">
        <f t="array" ref="AA71">MEDIAN(IF(ISNUMBER(SEARCH(U71, $G$2:$G$4915)), $K$2:$K$4915))</f>
        <v>7.1</v>
      </c>
      <c r="AB71" s="21">
        <f t="array" ref="AB71">STDEV(IF(ISNUMBER(SEARCH(U71, $G$2:$G$4915)), $K$2:$K$4915))</f>
        <v>1.0135770624567599</v>
      </c>
    </row>
    <row r="72" spans="1:28" x14ac:dyDescent="0.3">
      <c r="A72" t="s">
        <v>8198</v>
      </c>
      <c r="B72">
        <v>103</v>
      </c>
      <c r="C72"/>
      <c r="D72" t="s">
        <v>27</v>
      </c>
      <c r="E72" t="s">
        <v>8523</v>
      </c>
      <c r="F72" t="s">
        <v>8199</v>
      </c>
      <c r="G72" t="s">
        <v>14</v>
      </c>
      <c r="H72" t="s">
        <v>99</v>
      </c>
      <c r="I72">
        <v>100000</v>
      </c>
      <c r="J72">
        <v>2012</v>
      </c>
      <c r="K72">
        <v>7.7</v>
      </c>
      <c r="L72" s="5" t="s">
        <v>27</v>
      </c>
      <c r="M72" s="5"/>
      <c r="P72" s="5">
        <f t="shared" si="7"/>
        <v>0.64475744173782579</v>
      </c>
      <c r="Q72" s="5">
        <f t="shared" si="8"/>
        <v>25035665</v>
      </c>
      <c r="R72" s="1">
        <f t="shared" si="9"/>
        <v>24935665</v>
      </c>
      <c r="S72" s="1">
        <f t="shared" si="10"/>
        <v>100000</v>
      </c>
      <c r="U72" t="s">
        <v>3067</v>
      </c>
      <c r="V72" s="5">
        <f t="shared" si="5"/>
        <v>19</v>
      </c>
      <c r="W72" s="14">
        <f t="shared" si="6"/>
        <v>7.3421052631578965</v>
      </c>
      <c r="X72" s="5">
        <f t="array" ref="X72">MAX(IF(ISNUMBER(SEARCH(U72, $G$2:$G$4915)), $K$2:$K$4915))</f>
        <v>8.5</v>
      </c>
      <c r="Y72" s="5">
        <f t="array" ref="Y72">MIN(IF(ISNUMBER(SEARCH(U72, $G$2:$G$4915)), $K$2:$K$4915))</f>
        <v>4.9000000000000004</v>
      </c>
      <c r="Z72" s="5"/>
      <c r="AA72" s="5">
        <f t="array" ref="AA72">MEDIAN(IF(ISNUMBER(SEARCH(U72, $G$2:$G$4915)), $K$2:$K$4915))</f>
        <v>7.6</v>
      </c>
      <c r="AB72" s="21">
        <f t="array" ref="AB72">STDEV(IF(ISNUMBER(SEARCH(U72, $G$2:$G$4915)), $K$2:$K$4915))</f>
        <v>0.95412309331289546</v>
      </c>
    </row>
    <row r="73" spans="1:28" x14ac:dyDescent="0.3">
      <c r="A73" t="s">
        <v>8204</v>
      </c>
      <c r="B73">
        <v>81</v>
      </c>
      <c r="C73"/>
      <c r="D73" t="s">
        <v>497</v>
      </c>
      <c r="E73" t="s">
        <v>8524</v>
      </c>
      <c r="F73" t="s">
        <v>8205</v>
      </c>
      <c r="G73" t="s">
        <v>14</v>
      </c>
      <c r="H73" t="s">
        <v>15</v>
      </c>
      <c r="I73">
        <v>100000</v>
      </c>
      <c r="J73">
        <v>2013</v>
      </c>
      <c r="K73">
        <v>3.6</v>
      </c>
      <c r="L73" s="5" t="s">
        <v>476</v>
      </c>
      <c r="M73" s="5" t="s">
        <v>1221</v>
      </c>
      <c r="N73" t="s">
        <v>4289</v>
      </c>
      <c r="O73" t="s">
        <v>3629</v>
      </c>
      <c r="P73" s="5">
        <f t="shared" si="7"/>
        <v>0.64475744173782579</v>
      </c>
      <c r="Q73" s="5">
        <f t="shared" si="8"/>
        <v>25035665</v>
      </c>
      <c r="R73" s="1">
        <f t="shared" si="9"/>
        <v>24935665</v>
      </c>
      <c r="S73" s="1">
        <f t="shared" si="10"/>
        <v>100000</v>
      </c>
      <c r="U73" t="s">
        <v>4162</v>
      </c>
      <c r="V73" s="5">
        <f t="shared" si="5"/>
        <v>1</v>
      </c>
      <c r="W73" s="14">
        <f t="shared" si="6"/>
        <v>7.3</v>
      </c>
      <c r="X73" s="5">
        <f t="array" ref="X73">MAX(IF(ISNUMBER(SEARCH(U73, $G$2:$G$4915)), $K$2:$K$4915))</f>
        <v>7.3</v>
      </c>
      <c r="Y73" s="5">
        <f t="array" ref="Y73">MIN(IF(ISNUMBER(SEARCH(U73, $G$2:$G$4915)), $K$2:$K$4915))</f>
        <v>7.3</v>
      </c>
      <c r="Z73" s="5"/>
      <c r="AA73" s="5">
        <f t="array" ref="AA73">MEDIAN(IF(ISNUMBER(SEARCH(U73, $G$2:$G$4915)), $K$2:$K$4915))</f>
        <v>7.3</v>
      </c>
      <c r="AB73" s="21" t="e">
        <f t="array" ref="AB73">STDEV(IF(ISNUMBER(SEARCH(U73, $G$2:$G$4915)), $K$2:$K$4915))</f>
        <v>#DIV/0!</v>
      </c>
    </row>
    <row r="74" spans="1:28" x14ac:dyDescent="0.3">
      <c r="A74" t="s">
        <v>8208</v>
      </c>
      <c r="B74">
        <v>77</v>
      </c>
      <c r="C74"/>
      <c r="D74" t="s">
        <v>7488</v>
      </c>
      <c r="E74" t="s">
        <v>8525</v>
      </c>
      <c r="F74" t="s">
        <v>8209</v>
      </c>
      <c r="G74" t="s">
        <v>14</v>
      </c>
      <c r="H74" t="s">
        <v>15</v>
      </c>
      <c r="I74">
        <v>100000</v>
      </c>
      <c r="J74">
        <v>2014</v>
      </c>
      <c r="K74">
        <v>7.6</v>
      </c>
      <c r="L74" s="5" t="s">
        <v>4651</v>
      </c>
      <c r="M74" s="5" t="s">
        <v>27</v>
      </c>
      <c r="N74" t="s">
        <v>4183</v>
      </c>
      <c r="P74" s="5">
        <f t="shared" si="7"/>
        <v>0.64475744173782579</v>
      </c>
      <c r="Q74" s="5">
        <f t="shared" si="8"/>
        <v>25035665</v>
      </c>
      <c r="R74" s="1">
        <f t="shared" si="9"/>
        <v>24935665</v>
      </c>
      <c r="S74" s="1">
        <f t="shared" si="10"/>
        <v>100000</v>
      </c>
      <c r="U74" t="s">
        <v>4622</v>
      </c>
      <c r="V74" s="5">
        <f t="shared" si="5"/>
        <v>3</v>
      </c>
      <c r="W74" s="14">
        <f t="shared" si="6"/>
        <v>6.6333333333333329</v>
      </c>
      <c r="X74" s="5">
        <f t="array" ref="X74">MAX(IF(ISNUMBER(SEARCH(U74, $G$2:$G$4915)), $K$2:$K$4915))</f>
        <v>7.1</v>
      </c>
      <c r="Y74" s="5">
        <f t="array" ref="Y74">MIN(IF(ISNUMBER(SEARCH(U74, $G$2:$G$4915)), $K$2:$K$4915))</f>
        <v>6.2</v>
      </c>
      <c r="Z74" s="5"/>
      <c r="AA74" s="5">
        <f t="array" ref="AA74">MEDIAN(IF(ISNUMBER(SEARCH(U74, $G$2:$G$4915)), $K$2:$K$4915))</f>
        <v>6.6</v>
      </c>
      <c r="AB74" s="21">
        <f t="array" ref="AB74">STDEV(IF(ISNUMBER(SEARCH(U74, $G$2:$G$4915)), $K$2:$K$4915))</f>
        <v>0.45092497528228914</v>
      </c>
    </row>
    <row r="75" spans="1:28" x14ac:dyDescent="0.3">
      <c r="A75" t="s">
        <v>8226</v>
      </c>
      <c r="B75">
        <v>75</v>
      </c>
      <c r="C75"/>
      <c r="D75" t="s">
        <v>1221</v>
      </c>
      <c r="E75" t="s">
        <v>8526</v>
      </c>
      <c r="F75" t="s">
        <v>8227</v>
      </c>
      <c r="G75" t="s">
        <v>14</v>
      </c>
      <c r="H75" t="s">
        <v>15</v>
      </c>
      <c r="I75">
        <v>100000</v>
      </c>
      <c r="J75">
        <v>2014</v>
      </c>
      <c r="K75">
        <v>6.8</v>
      </c>
      <c r="L75" s="5" t="s">
        <v>1221</v>
      </c>
      <c r="M75" s="5"/>
      <c r="P75" s="5">
        <f t="shared" si="7"/>
        <v>0.64475744173782579</v>
      </c>
      <c r="Q75" s="5">
        <f t="shared" si="8"/>
        <v>25035665</v>
      </c>
      <c r="R75" s="1">
        <f t="shared" si="9"/>
        <v>24935665</v>
      </c>
      <c r="S75" s="1">
        <f t="shared" si="10"/>
        <v>100000</v>
      </c>
      <c r="U75" t="s">
        <v>4849</v>
      </c>
      <c r="V75" s="5">
        <f t="shared" si="5"/>
        <v>1</v>
      </c>
      <c r="W75" s="14">
        <f t="shared" si="6"/>
        <v>4.3</v>
      </c>
      <c r="X75" s="5">
        <f t="array" ref="X75">MAX(IF(ISNUMBER(SEARCH(U75, $G$2:$G$4915)), $K$2:$K$4915))</f>
        <v>4.3</v>
      </c>
      <c r="Y75" s="5">
        <f t="array" ref="Y75">MIN(IF(ISNUMBER(SEARCH(U75, $G$2:$G$4915)), $K$2:$K$4915))</f>
        <v>4.3</v>
      </c>
      <c r="Z75" s="5"/>
      <c r="AA75" s="5">
        <f t="array" ref="AA75">MEDIAN(IF(ISNUMBER(SEARCH(U75, $G$2:$G$4915)), $K$2:$K$4915))</f>
        <v>4.3</v>
      </c>
      <c r="AB75" s="21" t="e">
        <f t="array" ref="AB75">STDEV(IF(ISNUMBER(SEARCH(U75, $G$2:$G$4915)), $K$2:$K$4915))</f>
        <v>#DIV/0!</v>
      </c>
    </row>
    <row r="76" spans="1:28" x14ac:dyDescent="0.3">
      <c r="A76" t="s">
        <v>8179</v>
      </c>
      <c r="B76">
        <v>77</v>
      </c>
      <c r="C76"/>
      <c r="D76" t="s">
        <v>599</v>
      </c>
      <c r="E76" t="s">
        <v>8527</v>
      </c>
      <c r="F76" t="s">
        <v>8180</v>
      </c>
      <c r="G76" t="s">
        <v>14</v>
      </c>
      <c r="H76" t="s">
        <v>15</v>
      </c>
      <c r="I76">
        <v>103000</v>
      </c>
      <c r="J76">
        <v>2003</v>
      </c>
      <c r="K76">
        <v>5.7</v>
      </c>
      <c r="L76" s="5" t="s">
        <v>599</v>
      </c>
      <c r="M76" s="5"/>
      <c r="P76" s="5">
        <f t="shared" si="7"/>
        <v>0.64475744173782579</v>
      </c>
      <c r="Q76" s="5">
        <f t="shared" si="8"/>
        <v>25035665</v>
      </c>
      <c r="R76" s="1">
        <f t="shared" si="9"/>
        <v>24932665</v>
      </c>
      <c r="S76" s="1">
        <f t="shared" si="10"/>
        <v>103000</v>
      </c>
      <c r="U76" t="s">
        <v>4420</v>
      </c>
      <c r="V76" s="5">
        <f t="shared" si="5"/>
        <v>8</v>
      </c>
      <c r="W76" s="14">
        <f t="shared" si="6"/>
        <v>7.3875000000000011</v>
      </c>
      <c r="X76" s="5">
        <f t="array" ref="X76">MAX(IF(ISNUMBER(SEARCH(U76, $G$2:$G$4915)), $K$2:$K$4915))</f>
        <v>8.4</v>
      </c>
      <c r="Y76" s="5">
        <f t="array" ref="Y76">MIN(IF(ISNUMBER(SEARCH(U76, $G$2:$G$4915)), $K$2:$K$4915))</f>
        <v>5.7</v>
      </c>
      <c r="Z76" s="5"/>
      <c r="AA76" s="5">
        <f t="array" ref="AA76">MEDIAN(IF(ISNUMBER(SEARCH(U76, $G$2:$G$4915)), $K$2:$K$4915))</f>
        <v>7.5</v>
      </c>
      <c r="AB76" s="21">
        <f t="array" ref="AB76">STDEV(IF(ISNUMBER(SEARCH(U76, $G$2:$G$4915)), $K$2:$K$4915))</f>
        <v>0.82537870096095489</v>
      </c>
    </row>
    <row r="77" spans="1:28" x14ac:dyDescent="0.3">
      <c r="A77" t="s">
        <v>899</v>
      </c>
      <c r="B77">
        <v>96</v>
      </c>
      <c r="C77"/>
      <c r="D77" t="s">
        <v>6415</v>
      </c>
      <c r="E77" t="s">
        <v>8528</v>
      </c>
      <c r="F77" t="s">
        <v>6416</v>
      </c>
      <c r="G77" t="s">
        <v>14</v>
      </c>
      <c r="H77" t="s">
        <v>15</v>
      </c>
      <c r="I77">
        <v>114000</v>
      </c>
      <c r="J77">
        <v>1968</v>
      </c>
      <c r="K77">
        <v>8</v>
      </c>
      <c r="L77" s="5" t="s">
        <v>1221</v>
      </c>
      <c r="M77" s="5" t="s">
        <v>2267</v>
      </c>
      <c r="N77" t="s">
        <v>8415</v>
      </c>
      <c r="P77" s="5">
        <f t="shared" si="7"/>
        <v>0.64475744173782579</v>
      </c>
      <c r="Q77" s="5">
        <f t="shared" si="8"/>
        <v>25035665</v>
      </c>
      <c r="R77" s="1">
        <f t="shared" si="9"/>
        <v>24921665</v>
      </c>
      <c r="S77" s="1">
        <f t="shared" si="10"/>
        <v>114000</v>
      </c>
      <c r="U77" t="s">
        <v>5028</v>
      </c>
      <c r="V77" s="5">
        <f t="shared" si="5"/>
        <v>1</v>
      </c>
      <c r="W77" s="14">
        <f t="shared" si="6"/>
        <v>7.1</v>
      </c>
      <c r="X77" s="5">
        <f t="array" ref="X77">MAX(IF(ISNUMBER(SEARCH(U77, $G$2:$G$4915)), $K$2:$K$4915))</f>
        <v>7.1</v>
      </c>
      <c r="Y77" s="5">
        <f t="array" ref="Y77">MIN(IF(ISNUMBER(SEARCH(U77, $G$2:$G$4915)), $K$2:$K$4915))</f>
        <v>7.1</v>
      </c>
      <c r="Z77" s="5"/>
      <c r="AA77" s="5">
        <f t="array" ref="AA77">MEDIAN(IF(ISNUMBER(SEARCH(U77, $G$2:$G$4915)), $K$2:$K$4915))</f>
        <v>7.1</v>
      </c>
      <c r="AB77" s="21" t="e">
        <f t="array" ref="AB77">STDEV(IF(ISNUMBER(SEARCH(U77, $G$2:$G$4915)), $K$2:$K$4915))</f>
        <v>#DIV/0!</v>
      </c>
    </row>
    <row r="78" spans="1:28" x14ac:dyDescent="0.3">
      <c r="A78" t="s">
        <v>8136</v>
      </c>
      <c r="B78">
        <v>97</v>
      </c>
      <c r="C78">
        <v>469947</v>
      </c>
      <c r="D78" t="s">
        <v>79</v>
      </c>
      <c r="E78" t="s">
        <v>8529</v>
      </c>
      <c r="F78" t="s">
        <v>8137</v>
      </c>
      <c r="G78" t="s">
        <v>14</v>
      </c>
      <c r="H78" t="s">
        <v>22</v>
      </c>
      <c r="I78">
        <v>120000</v>
      </c>
      <c r="J78">
        <v>2011</v>
      </c>
      <c r="K78">
        <v>7.7</v>
      </c>
      <c r="L78" s="5" t="s">
        <v>1221</v>
      </c>
      <c r="M78" s="5" t="s">
        <v>6851</v>
      </c>
      <c r="P78" s="5">
        <f t="shared" si="7"/>
        <v>0.64475744173782579</v>
      </c>
      <c r="Q78" s="5">
        <f t="shared" si="8"/>
        <v>469947</v>
      </c>
      <c r="R78" s="1">
        <f t="shared" si="9"/>
        <v>349947</v>
      </c>
      <c r="S78" s="1">
        <f t="shared" si="10"/>
        <v>120000</v>
      </c>
      <c r="U78" t="s">
        <v>1989</v>
      </c>
      <c r="V78" s="5">
        <f t="shared" si="5"/>
        <v>28</v>
      </c>
      <c r="W78" s="14">
        <f t="shared" si="6"/>
        <v>6.632142857142858</v>
      </c>
      <c r="X78" s="5">
        <f t="array" ref="X78">MAX(IF(ISNUMBER(SEARCH(U78, $G$2:$G$4915)), $K$2:$K$4915))</f>
        <v>8.5</v>
      </c>
      <c r="Y78" s="5">
        <f t="array" ref="Y78">MIN(IF(ISNUMBER(SEARCH(U78, $G$2:$G$4915)), $K$2:$K$4915))</f>
        <v>2.8</v>
      </c>
      <c r="Z78" s="5"/>
      <c r="AA78" s="5">
        <f t="array" ref="AA78">MEDIAN(IF(ISNUMBER(SEARCH(U78, $G$2:$G$4915)), $K$2:$K$4915))</f>
        <v>6.95</v>
      </c>
      <c r="AB78" s="21">
        <f t="array" ref="AB78">STDEV(IF(ISNUMBER(SEARCH(U78, $G$2:$G$4915)), $K$2:$K$4915))</f>
        <v>1.3989555817025443</v>
      </c>
    </row>
    <row r="79" spans="1:28" x14ac:dyDescent="0.3">
      <c r="A79" t="s">
        <v>8170</v>
      </c>
      <c r="B79">
        <v>90</v>
      </c>
      <c r="C79"/>
      <c r="D79" t="s">
        <v>7052</v>
      </c>
      <c r="E79" t="s">
        <v>8530</v>
      </c>
      <c r="F79" t="s">
        <v>8171</v>
      </c>
      <c r="G79" t="s">
        <v>14</v>
      </c>
      <c r="H79" t="s">
        <v>15</v>
      </c>
      <c r="I79">
        <v>120000</v>
      </c>
      <c r="J79">
        <v>2005</v>
      </c>
      <c r="K79">
        <v>6.6</v>
      </c>
      <c r="L79" s="5" t="s">
        <v>27</v>
      </c>
      <c r="M79" s="5" t="s">
        <v>8418</v>
      </c>
      <c r="P79" s="5">
        <f t="shared" si="7"/>
        <v>0.64469843063303478</v>
      </c>
      <c r="Q79" s="5">
        <f t="shared" si="8"/>
        <v>25035665</v>
      </c>
      <c r="R79" s="1">
        <f t="shared" si="9"/>
        <v>24915665</v>
      </c>
      <c r="S79" s="1">
        <f t="shared" si="10"/>
        <v>120000</v>
      </c>
      <c r="U79" t="s">
        <v>3035</v>
      </c>
      <c r="V79" s="5">
        <f t="shared" si="5"/>
        <v>2</v>
      </c>
      <c r="W79" s="14">
        <f t="shared" si="6"/>
        <v>7.55</v>
      </c>
      <c r="X79" s="5">
        <f t="array" ref="X79">MAX(IF(ISNUMBER(SEARCH(U79, $G$2:$G$4915)), $K$2:$K$4915))</f>
        <v>8.1999999999999993</v>
      </c>
      <c r="Y79" s="5">
        <f t="array" ref="Y79">MIN(IF(ISNUMBER(SEARCH(U79, $G$2:$G$4915)), $K$2:$K$4915))</f>
        <v>6.9</v>
      </c>
      <c r="Z79" s="5"/>
      <c r="AA79" s="5">
        <f t="array" ref="AA79">MEDIAN(IF(ISNUMBER(SEARCH(U79, $G$2:$G$4915)), $K$2:$K$4915))</f>
        <v>7.55</v>
      </c>
      <c r="AB79" s="21">
        <f t="array" ref="AB79">STDEV(IF(ISNUMBER(SEARCH(U79, $G$2:$G$4915)), $K$2:$K$4915))</f>
        <v>0.91923881554251108</v>
      </c>
    </row>
    <row r="80" spans="1:28" x14ac:dyDescent="0.3">
      <c r="A80" t="s">
        <v>3002</v>
      </c>
      <c r="B80">
        <v>88</v>
      </c>
      <c r="C80"/>
      <c r="D80" t="s">
        <v>599</v>
      </c>
      <c r="E80" t="s">
        <v>8531</v>
      </c>
      <c r="F80" t="s">
        <v>8176</v>
      </c>
      <c r="G80" t="s">
        <v>14</v>
      </c>
      <c r="H80" t="s">
        <v>99</v>
      </c>
      <c r="I80">
        <v>120000</v>
      </c>
      <c r="J80">
        <v>2007</v>
      </c>
      <c r="K80">
        <v>7</v>
      </c>
      <c r="L80" s="5" t="s">
        <v>599</v>
      </c>
      <c r="M80" s="5"/>
      <c r="P80" s="5">
        <f t="shared" si="7"/>
        <v>0.64469843063303478</v>
      </c>
      <c r="Q80" s="5">
        <f t="shared" si="8"/>
        <v>25035665</v>
      </c>
      <c r="R80" s="1">
        <f t="shared" si="9"/>
        <v>24915665</v>
      </c>
      <c r="S80" s="1">
        <f t="shared" si="10"/>
        <v>120000</v>
      </c>
      <c r="U80" t="s">
        <v>5509</v>
      </c>
      <c r="V80" s="5">
        <f t="shared" si="5"/>
        <v>5</v>
      </c>
      <c r="W80" s="14">
        <f t="shared" si="6"/>
        <v>7.5</v>
      </c>
      <c r="X80" s="5">
        <f t="array" ref="X80">MAX(IF(ISNUMBER(SEARCH(U80, $G$2:$G$4915)), $K$2:$K$4915))</f>
        <v>8.3000000000000007</v>
      </c>
      <c r="Y80" s="5">
        <f t="array" ref="Y80">MIN(IF(ISNUMBER(SEARCH(U80, $G$2:$G$4915)), $K$2:$K$4915))</f>
        <v>5.7</v>
      </c>
      <c r="Z80" s="5"/>
      <c r="AA80" s="5">
        <f t="array" ref="AA80">MEDIAN(IF(ISNUMBER(SEARCH(U80, $G$2:$G$4915)), $K$2:$K$4915))</f>
        <v>8.1</v>
      </c>
      <c r="AB80" s="21">
        <f t="array" ref="AB80">STDEV(IF(ISNUMBER(SEARCH(U80, $G$2:$G$4915)), $K$2:$K$4915))</f>
        <v>1.0770329614268992</v>
      </c>
    </row>
    <row r="81" spans="1:28" x14ac:dyDescent="0.3">
      <c r="A81" t="s">
        <v>7983</v>
      </c>
      <c r="B81">
        <v>94</v>
      </c>
      <c r="C81"/>
      <c r="D81" t="s">
        <v>1221</v>
      </c>
      <c r="E81" t="s">
        <v>8532</v>
      </c>
      <c r="F81" t="s">
        <v>8177</v>
      </c>
      <c r="G81" t="s">
        <v>524</v>
      </c>
      <c r="H81" t="s">
        <v>525</v>
      </c>
      <c r="I81">
        <v>120000</v>
      </c>
      <c r="J81">
        <v>1964</v>
      </c>
      <c r="K81">
        <v>7.4</v>
      </c>
      <c r="L81" s="5" t="s">
        <v>1221</v>
      </c>
      <c r="M81" s="5"/>
      <c r="P81" s="5">
        <f t="shared" si="7"/>
        <v>0.64469843063303478</v>
      </c>
      <c r="Q81" s="5">
        <f t="shared" si="8"/>
        <v>25035665</v>
      </c>
      <c r="R81" s="1">
        <f t="shared" si="9"/>
        <v>24915665</v>
      </c>
      <c r="S81" s="1">
        <f t="shared" si="10"/>
        <v>120000</v>
      </c>
      <c r="U81" t="s">
        <v>5066</v>
      </c>
      <c r="V81" s="5">
        <f t="shared" si="5"/>
        <v>8</v>
      </c>
      <c r="W81" s="14">
        <f t="shared" si="6"/>
        <v>7.4874999999999998</v>
      </c>
      <c r="X81" s="5">
        <f t="array" ref="X81">MAX(IF(ISNUMBER(SEARCH(U81, $G$2:$G$4915)), $K$2:$K$4915))</f>
        <v>8.6999999999999993</v>
      </c>
      <c r="Y81" s="5">
        <f t="array" ref="Y81">MIN(IF(ISNUMBER(SEARCH(U81, $G$2:$G$4915)), $K$2:$K$4915))</f>
        <v>6.1</v>
      </c>
      <c r="Z81" s="5"/>
      <c r="AA81" s="5">
        <f t="array" ref="AA81">MEDIAN(IF(ISNUMBER(SEARCH(U81, $G$2:$G$4915)), $K$2:$K$4915))</f>
        <v>7.7</v>
      </c>
      <c r="AB81" s="21">
        <f t="array" ref="AB81">STDEV(IF(ISNUMBER(SEARCH(U81, $G$2:$G$4915)), $K$2:$K$4915))</f>
        <v>0.88388347648318899</v>
      </c>
    </row>
    <row r="82" spans="1:28" x14ac:dyDescent="0.3">
      <c r="A82" t="s">
        <v>8167</v>
      </c>
      <c r="B82">
        <v>89</v>
      </c>
      <c r="C82"/>
      <c r="D82" t="s">
        <v>1221</v>
      </c>
      <c r="E82" t="s">
        <v>8533</v>
      </c>
      <c r="F82" t="s">
        <v>8168</v>
      </c>
      <c r="G82" t="s">
        <v>14</v>
      </c>
      <c r="H82" t="s">
        <v>15</v>
      </c>
      <c r="I82">
        <v>125000</v>
      </c>
      <c r="J82">
        <v>2014</v>
      </c>
      <c r="K82">
        <v>7.2</v>
      </c>
      <c r="L82" s="5" t="s">
        <v>1221</v>
      </c>
      <c r="M82" s="5"/>
      <c r="P82" s="5">
        <f t="shared" si="7"/>
        <v>0.64469843063303478</v>
      </c>
      <c r="Q82" s="5">
        <f t="shared" si="8"/>
        <v>25035665</v>
      </c>
      <c r="R82" s="1">
        <f t="shared" si="9"/>
        <v>24910665</v>
      </c>
      <c r="S82" s="1">
        <f t="shared" si="10"/>
        <v>125000</v>
      </c>
      <c r="U82" t="s">
        <v>6095</v>
      </c>
      <c r="V82" s="5">
        <f t="shared" si="5"/>
        <v>4</v>
      </c>
      <c r="W82" s="14">
        <f t="shared" si="6"/>
        <v>7.15</v>
      </c>
      <c r="X82" s="5">
        <f t="array" ref="X82">MAX(IF(ISNUMBER(SEARCH(U82, $G$2:$G$4915)), $K$2:$K$4915))</f>
        <v>7.6</v>
      </c>
      <c r="Y82" s="5">
        <f t="array" ref="Y82">MIN(IF(ISNUMBER(SEARCH(U82, $G$2:$G$4915)), $K$2:$K$4915))</f>
        <v>6.4</v>
      </c>
      <c r="Z82" s="5"/>
      <c r="AA82" s="5">
        <f t="array" ref="AA82">MEDIAN(IF(ISNUMBER(SEARCH(U82, $G$2:$G$4915)), $K$2:$K$4915))</f>
        <v>7.3</v>
      </c>
      <c r="AB82" s="21">
        <f t="array" ref="AB82">STDEV(IF(ISNUMBER(SEARCH(U82, $G$2:$G$4915)), $K$2:$K$4915))</f>
        <v>0.57445626465380251</v>
      </c>
    </row>
    <row r="83" spans="1:28" x14ac:dyDescent="0.3">
      <c r="A83" t="s">
        <v>8172</v>
      </c>
      <c r="B83">
        <v>90</v>
      </c>
      <c r="C83">
        <v>1573712</v>
      </c>
      <c r="D83" t="s">
        <v>910</v>
      </c>
      <c r="E83" t="s">
        <v>8534</v>
      </c>
      <c r="F83" t="s">
        <v>8173</v>
      </c>
      <c r="G83" t="s">
        <v>14</v>
      </c>
      <c r="H83" t="s">
        <v>15</v>
      </c>
      <c r="I83">
        <v>125000</v>
      </c>
      <c r="J83">
        <v>2011</v>
      </c>
      <c r="K83">
        <v>6.7</v>
      </c>
      <c r="L83" s="5" t="s">
        <v>599</v>
      </c>
      <c r="M83" s="5" t="s">
        <v>1221</v>
      </c>
      <c r="P83" s="5">
        <f t="shared" si="7"/>
        <v>0.64469843063303478</v>
      </c>
      <c r="Q83" s="5">
        <f t="shared" si="8"/>
        <v>1573712</v>
      </c>
      <c r="R83" s="1">
        <f t="shared" si="9"/>
        <v>1448712</v>
      </c>
      <c r="S83" s="1">
        <f t="shared" si="10"/>
        <v>125000</v>
      </c>
      <c r="U83" t="s">
        <v>6307</v>
      </c>
      <c r="V83" s="5">
        <f t="shared" si="5"/>
        <v>1</v>
      </c>
      <c r="W83" s="14">
        <f t="shared" si="6"/>
        <v>7.4</v>
      </c>
      <c r="X83" s="5">
        <f t="array" ref="X83">MAX(IF(ISNUMBER(SEARCH(U83, $G$2:$G$4915)), $K$2:$K$4915))</f>
        <v>7.4</v>
      </c>
      <c r="Y83" s="5">
        <f t="array" ref="Y83">MIN(IF(ISNUMBER(SEARCH(U83, $G$2:$G$4915)), $K$2:$K$4915))</f>
        <v>7.4</v>
      </c>
      <c r="Z83" s="5"/>
      <c r="AA83" s="5">
        <f t="array" ref="AA83">MEDIAN(IF(ISNUMBER(SEARCH(U83, $G$2:$G$4915)), $K$2:$K$4915))</f>
        <v>7.4</v>
      </c>
      <c r="AB83" s="21" t="e">
        <f t="array" ref="AB83">STDEV(IF(ISNUMBER(SEARCH(U83, $G$2:$G$4915)), $K$2:$K$4915))</f>
        <v>#DIV/0!</v>
      </c>
    </row>
    <row r="84" spans="1:28" x14ac:dyDescent="0.3">
      <c r="A84" t="s">
        <v>8174</v>
      </c>
      <c r="B84">
        <v>84</v>
      </c>
      <c r="C84"/>
      <c r="D84" t="s">
        <v>6851</v>
      </c>
      <c r="E84" t="s">
        <v>8535</v>
      </c>
      <c r="F84" t="s">
        <v>8175</v>
      </c>
      <c r="G84" t="s">
        <v>14</v>
      </c>
      <c r="H84" t="s">
        <v>15</v>
      </c>
      <c r="I84">
        <v>125000</v>
      </c>
      <c r="J84">
        <v>2015</v>
      </c>
      <c r="K84">
        <v>5.0999999999999996</v>
      </c>
      <c r="L84" s="5" t="s">
        <v>6851</v>
      </c>
      <c r="M84" s="5"/>
      <c r="P84" s="5">
        <f t="shared" si="7"/>
        <v>0.64464118723145603</v>
      </c>
      <c r="Q84" s="5">
        <f t="shared" si="8"/>
        <v>25035665</v>
      </c>
      <c r="R84" s="1">
        <f t="shared" si="9"/>
        <v>24910665</v>
      </c>
      <c r="S84" s="1">
        <f t="shared" si="10"/>
        <v>125000</v>
      </c>
      <c r="U84" t="s">
        <v>2001</v>
      </c>
      <c r="V84" s="5">
        <f t="shared" si="5"/>
        <v>11</v>
      </c>
      <c r="W84" s="14">
        <f t="shared" si="6"/>
        <v>6.3636363636363633</v>
      </c>
      <c r="X84" s="5">
        <f t="array" ref="X84">MAX(IF(ISNUMBER(SEARCH(U84, $G$2:$G$4915)), $K$2:$K$4915))</f>
        <v>8.1</v>
      </c>
      <c r="Y84" s="5">
        <f t="array" ref="Y84">MIN(IF(ISNUMBER(SEARCH(U84, $G$2:$G$4915)), $K$2:$K$4915))</f>
        <v>4.0999999999999996</v>
      </c>
      <c r="Z84" s="5"/>
      <c r="AA84" s="5">
        <f t="array" ref="AA84">MEDIAN(IF(ISNUMBER(SEARCH(U84, $G$2:$G$4915)), $K$2:$K$4915))</f>
        <v>6.5</v>
      </c>
      <c r="AB84" s="21">
        <f t="array" ref="AB84">STDEV(IF(ISNUMBER(SEARCH(U84, $G$2:$G$4915)), $K$2:$K$4915))</f>
        <v>1.3836710066144546</v>
      </c>
    </row>
    <row r="85" spans="1:28" x14ac:dyDescent="0.3">
      <c r="A85" t="s">
        <v>7874</v>
      </c>
      <c r="B85">
        <v>94</v>
      </c>
      <c r="C85"/>
      <c r="D85" t="s">
        <v>7875</v>
      </c>
      <c r="E85" t="s">
        <v>8536</v>
      </c>
      <c r="F85" t="s">
        <v>7876</v>
      </c>
      <c r="G85" t="s">
        <v>14</v>
      </c>
      <c r="H85" t="s">
        <v>15</v>
      </c>
      <c r="I85">
        <v>150000</v>
      </c>
      <c r="J85">
        <v>2016</v>
      </c>
      <c r="K85">
        <v>4</v>
      </c>
      <c r="L85" s="5" t="s">
        <v>476</v>
      </c>
      <c r="M85" s="5" t="s">
        <v>6851</v>
      </c>
      <c r="N85" t="s">
        <v>8417</v>
      </c>
      <c r="P85" s="5">
        <f t="shared" si="7"/>
        <v>0.64464118723145603</v>
      </c>
      <c r="Q85" s="5">
        <f t="shared" si="8"/>
        <v>25035665</v>
      </c>
      <c r="R85" s="1">
        <f t="shared" si="9"/>
        <v>24885665</v>
      </c>
      <c r="S85" s="1">
        <f t="shared" si="10"/>
        <v>150000</v>
      </c>
      <c r="U85" t="s">
        <v>4859</v>
      </c>
      <c r="V85" s="5">
        <f t="shared" si="5"/>
        <v>2</v>
      </c>
      <c r="W85" s="14">
        <f t="shared" si="6"/>
        <v>7.95</v>
      </c>
      <c r="X85" s="5">
        <f t="array" ref="X85">MAX(IF(ISNUMBER(SEARCH(U85, $G$2:$G$4915)), $K$2:$K$4915))</f>
        <v>8.5</v>
      </c>
      <c r="Y85" s="5">
        <f t="array" ref="Y85">MIN(IF(ISNUMBER(SEARCH(U85, $G$2:$G$4915)), $K$2:$K$4915))</f>
        <v>7.4</v>
      </c>
      <c r="Z85" s="5"/>
      <c r="AA85" s="5">
        <f t="array" ref="AA85">MEDIAN(IF(ISNUMBER(SEARCH(U85, $G$2:$G$4915)), $K$2:$K$4915))</f>
        <v>7.95</v>
      </c>
      <c r="AB85" s="21">
        <f t="array" ref="AB85">STDEV(IF(ISNUMBER(SEARCH(U85, $G$2:$G$4915)), $K$2:$K$4915))</f>
        <v>0.77781745930520207</v>
      </c>
    </row>
    <row r="86" spans="1:28" x14ac:dyDescent="0.3">
      <c r="A86" t="s">
        <v>7818</v>
      </c>
      <c r="B86">
        <v>78</v>
      </c>
      <c r="C86">
        <v>191309</v>
      </c>
      <c r="D86" t="s">
        <v>699</v>
      </c>
      <c r="E86" t="s">
        <v>8537</v>
      </c>
      <c r="F86" t="s">
        <v>8035</v>
      </c>
      <c r="G86" t="s">
        <v>14</v>
      </c>
      <c r="H86" t="s">
        <v>15</v>
      </c>
      <c r="I86">
        <v>150000</v>
      </c>
      <c r="J86">
        <v>2004</v>
      </c>
      <c r="K86">
        <v>5.5</v>
      </c>
      <c r="L86" s="5" t="s">
        <v>1221</v>
      </c>
      <c r="M86" s="5" t="s">
        <v>8415</v>
      </c>
      <c r="N86" t="s">
        <v>3629</v>
      </c>
      <c r="P86" s="5">
        <f t="shared" si="7"/>
        <v>0.64464118723145603</v>
      </c>
      <c r="Q86" s="5">
        <f t="shared" si="8"/>
        <v>191309</v>
      </c>
      <c r="R86" s="1">
        <f t="shared" si="9"/>
        <v>41309</v>
      </c>
      <c r="S86" s="1">
        <f t="shared" si="10"/>
        <v>150000</v>
      </c>
      <c r="U86" t="s">
        <v>6753</v>
      </c>
      <c r="V86" s="5">
        <f t="shared" si="5"/>
        <v>2</v>
      </c>
      <c r="W86" s="14">
        <f t="shared" si="6"/>
        <v>7.1</v>
      </c>
      <c r="X86" s="5">
        <f t="array" ref="X86">MAX(IF(ISNUMBER(SEARCH(U86, $G$2:$G$4915)), $K$2:$K$4915))</f>
        <v>7.3</v>
      </c>
      <c r="Y86" s="5">
        <f t="array" ref="Y86">MIN(IF(ISNUMBER(SEARCH(U86, $G$2:$G$4915)), $K$2:$K$4915))</f>
        <v>6.9</v>
      </c>
      <c r="Z86" s="5"/>
      <c r="AA86" s="5">
        <f t="array" ref="AA86">MEDIAN(IF(ISNUMBER(SEARCH(U86, $G$2:$G$4915)), $K$2:$K$4915))</f>
        <v>7.1</v>
      </c>
      <c r="AB86" s="21">
        <f t="array" ref="AB86">STDEV(IF(ISNUMBER(SEARCH(U86, $G$2:$G$4915)), $K$2:$K$4915))</f>
        <v>0.28284271247461862</v>
      </c>
    </row>
    <row r="87" spans="1:28" x14ac:dyDescent="0.3">
      <c r="A87" t="s">
        <v>8114</v>
      </c>
      <c r="B87">
        <v>59</v>
      </c>
      <c r="C87"/>
      <c r="D87" t="s">
        <v>27</v>
      </c>
      <c r="E87" t="s">
        <v>8538</v>
      </c>
      <c r="F87" t="s">
        <v>8115</v>
      </c>
      <c r="G87" t="s">
        <v>524</v>
      </c>
      <c r="H87" t="s">
        <v>525</v>
      </c>
      <c r="I87">
        <v>150000</v>
      </c>
      <c r="J87">
        <v>2004</v>
      </c>
      <c r="K87">
        <v>7.4</v>
      </c>
      <c r="L87" s="5" t="s">
        <v>27</v>
      </c>
      <c r="M87" s="5"/>
      <c r="P87" s="5">
        <f t="shared" si="7"/>
        <v>0.64458165310383042</v>
      </c>
      <c r="Q87" s="5">
        <f t="shared" si="8"/>
        <v>25035665</v>
      </c>
      <c r="R87" s="1">
        <f t="shared" si="9"/>
        <v>24885665</v>
      </c>
      <c r="S87" s="1">
        <f t="shared" si="10"/>
        <v>150000</v>
      </c>
      <c r="U87" t="s">
        <v>4072</v>
      </c>
      <c r="V87" s="5">
        <f t="shared" si="5"/>
        <v>5</v>
      </c>
      <c r="W87" s="14">
        <f t="shared" si="6"/>
        <v>7.58</v>
      </c>
      <c r="X87" s="5">
        <f t="array" ref="X87">MAX(IF(ISNUMBER(SEARCH(U87, $G$2:$G$4915)), $K$2:$K$4915))</f>
        <v>8</v>
      </c>
      <c r="Y87" s="5">
        <f t="array" ref="Y87">MIN(IF(ISNUMBER(SEARCH(U87, $G$2:$G$4915)), $K$2:$K$4915))</f>
        <v>7.2</v>
      </c>
      <c r="Z87" s="5"/>
      <c r="AA87" s="5">
        <f t="array" ref="AA87">MEDIAN(IF(ISNUMBER(SEARCH(U87, $G$2:$G$4915)), $K$2:$K$4915))</f>
        <v>7.6</v>
      </c>
      <c r="AB87" s="21">
        <f t="array" ref="AB87">STDEV(IF(ISNUMBER(SEARCH(U87, $G$2:$G$4915)), $K$2:$K$4915))</f>
        <v>0.33466401061363016</v>
      </c>
    </row>
    <row r="88" spans="1:28" x14ac:dyDescent="0.3">
      <c r="A88" t="s">
        <v>921</v>
      </c>
      <c r="B88">
        <v>78</v>
      </c>
      <c r="C88">
        <v>2882062</v>
      </c>
      <c r="D88" t="s">
        <v>507</v>
      </c>
      <c r="E88" t="s">
        <v>8539</v>
      </c>
      <c r="F88" t="s">
        <v>8148</v>
      </c>
      <c r="G88" t="s">
        <v>14</v>
      </c>
      <c r="H88" t="s">
        <v>15</v>
      </c>
      <c r="I88">
        <v>150000</v>
      </c>
      <c r="J88">
        <v>2000</v>
      </c>
      <c r="K88">
        <v>6.3</v>
      </c>
      <c r="L88" s="5" t="s">
        <v>599</v>
      </c>
      <c r="M88" s="5" t="s">
        <v>1221</v>
      </c>
      <c r="N88" t="s">
        <v>6851</v>
      </c>
      <c r="P88" s="5">
        <f t="shared" si="7"/>
        <v>0.64458165310383042</v>
      </c>
      <c r="Q88" s="5">
        <f t="shared" si="8"/>
        <v>2882062</v>
      </c>
      <c r="R88" s="1">
        <f t="shared" si="9"/>
        <v>2732062</v>
      </c>
      <c r="S88" s="1">
        <f t="shared" si="10"/>
        <v>150000</v>
      </c>
      <c r="U88" t="s">
        <v>7197</v>
      </c>
      <c r="V88" s="5">
        <f t="shared" si="5"/>
        <v>1</v>
      </c>
      <c r="W88" s="14">
        <f t="shared" si="6"/>
        <v>7.5</v>
      </c>
      <c r="X88" s="5">
        <f t="array" ref="X88">MAX(IF(ISNUMBER(SEARCH(U88, $G$2:$G$4915)), $K$2:$K$4915))</f>
        <v>7.5</v>
      </c>
      <c r="Y88" s="5">
        <f t="array" ref="Y88">MIN(IF(ISNUMBER(SEARCH(U88, $G$2:$G$4915)), $K$2:$K$4915))</f>
        <v>7.5</v>
      </c>
      <c r="Z88" s="5"/>
      <c r="AA88" s="5">
        <f t="array" ref="AA88">MEDIAN(IF(ISNUMBER(SEARCH(U88, $G$2:$G$4915)), $K$2:$K$4915))</f>
        <v>7.5</v>
      </c>
      <c r="AB88" s="21" t="e">
        <f t="array" ref="AB88">STDEV(IF(ISNUMBER(SEARCH(U88, $G$2:$G$4915)), $K$2:$K$4915))</f>
        <v>#DIV/0!</v>
      </c>
    </row>
    <row r="89" spans="1:28" x14ac:dyDescent="0.3">
      <c r="A89" t="s">
        <v>696</v>
      </c>
      <c r="B89">
        <v>25</v>
      </c>
      <c r="C89"/>
      <c r="D89" t="s">
        <v>1065</v>
      </c>
      <c r="E89" t="s">
        <v>8540</v>
      </c>
      <c r="F89" t="s">
        <v>8158</v>
      </c>
      <c r="G89" t="s">
        <v>14</v>
      </c>
      <c r="H89" t="s">
        <v>15</v>
      </c>
      <c r="I89">
        <v>150000</v>
      </c>
      <c r="J89">
        <v>1965</v>
      </c>
      <c r="K89">
        <v>8.4</v>
      </c>
      <c r="L89" s="5" t="s">
        <v>4017</v>
      </c>
      <c r="M89" s="5" t="s">
        <v>599</v>
      </c>
      <c r="N89" t="s">
        <v>6299</v>
      </c>
      <c r="P89" s="5">
        <f t="shared" si="7"/>
        <v>0.6445265387668796</v>
      </c>
      <c r="Q89" s="5">
        <f t="shared" si="8"/>
        <v>25035665</v>
      </c>
      <c r="R89" s="1">
        <f t="shared" si="9"/>
        <v>24885665</v>
      </c>
      <c r="S89" s="1">
        <f t="shared" si="10"/>
        <v>150000</v>
      </c>
      <c r="U89" t="s">
        <v>5570</v>
      </c>
      <c r="V89" s="5">
        <f t="shared" si="5"/>
        <v>4</v>
      </c>
      <c r="W89" s="14">
        <f t="shared" si="6"/>
        <v>7.1750000000000007</v>
      </c>
      <c r="X89" s="5">
        <f t="array" ref="X89">MAX(IF(ISNUMBER(SEARCH(U89, $G$2:$G$4915)), $K$2:$K$4915))</f>
        <v>8.1</v>
      </c>
      <c r="Y89" s="5">
        <f t="array" ref="Y89">MIN(IF(ISNUMBER(SEARCH(U89, $G$2:$G$4915)), $K$2:$K$4915))</f>
        <v>6</v>
      </c>
      <c r="Z89" s="5"/>
      <c r="AA89" s="5">
        <f t="array" ref="AA89">MEDIAN(IF(ISNUMBER(SEARCH(U89, $G$2:$G$4915)), $K$2:$K$4915))</f>
        <v>7.3000000000000007</v>
      </c>
      <c r="AB89" s="21">
        <f t="array" ref="AB89">STDEV(IF(ISNUMBER(SEARCH(U89, $G$2:$G$4915)), $K$2:$K$4915))</f>
        <v>0.87321245982863716</v>
      </c>
    </row>
    <row r="90" spans="1:28" x14ac:dyDescent="0.3">
      <c r="A90" t="s">
        <v>8159</v>
      </c>
      <c r="B90">
        <v>72</v>
      </c>
      <c r="C90">
        <v>4914</v>
      </c>
      <c r="D90" t="s">
        <v>8160</v>
      </c>
      <c r="E90" t="s">
        <v>8541</v>
      </c>
      <c r="F90" t="s">
        <v>8161</v>
      </c>
      <c r="G90" t="s">
        <v>14</v>
      </c>
      <c r="H90" t="s">
        <v>15</v>
      </c>
      <c r="I90">
        <v>150000</v>
      </c>
      <c r="J90">
        <v>2015</v>
      </c>
      <c r="K90">
        <v>7</v>
      </c>
      <c r="L90" s="5" t="s">
        <v>340</v>
      </c>
      <c r="M90" s="5" t="s">
        <v>27</v>
      </c>
      <c r="P90" s="5">
        <f t="shared" si="7"/>
        <v>0.6445265387668796</v>
      </c>
      <c r="Q90" s="5">
        <f t="shared" si="8"/>
        <v>4914</v>
      </c>
      <c r="R90" s="1">
        <f t="shared" si="9"/>
        <v>-145086</v>
      </c>
      <c r="S90" s="1">
        <f t="shared" si="10"/>
        <v>150000</v>
      </c>
      <c r="U90" t="s">
        <v>7346</v>
      </c>
      <c r="V90" s="5">
        <f t="shared" si="5"/>
        <v>1</v>
      </c>
      <c r="W90" s="14">
        <f t="shared" si="6"/>
        <v>7.4</v>
      </c>
      <c r="X90" s="5">
        <f t="array" ref="X90">MAX(IF(ISNUMBER(SEARCH(U90, $G$2:$G$4915)), $K$2:$K$4915))</f>
        <v>7.4</v>
      </c>
      <c r="Y90" s="5">
        <f t="array" ref="Y90">MIN(IF(ISNUMBER(SEARCH(U90, $G$2:$G$4915)), $K$2:$K$4915))</f>
        <v>7.4</v>
      </c>
      <c r="Z90" s="5"/>
      <c r="AA90" s="5">
        <f t="array" ref="AA90">MEDIAN(IF(ISNUMBER(SEARCH(U90, $G$2:$G$4915)), $K$2:$K$4915))</f>
        <v>7.4</v>
      </c>
      <c r="AB90" s="21" t="e">
        <f t="array" ref="AB90">STDEV(IF(ISNUMBER(SEARCH(U90, $G$2:$G$4915)), $K$2:$K$4915))</f>
        <v>#DIV/0!</v>
      </c>
    </row>
    <row r="91" spans="1:28" x14ac:dyDescent="0.3">
      <c r="A91" t="s">
        <v>8162</v>
      </c>
      <c r="B91">
        <v>66</v>
      </c>
      <c r="C91"/>
      <c r="D91" t="s">
        <v>27</v>
      </c>
      <c r="E91" t="s">
        <v>8542</v>
      </c>
      <c r="F91" t="s">
        <v>8163</v>
      </c>
      <c r="G91" t="s">
        <v>14</v>
      </c>
      <c r="H91" t="s">
        <v>15</v>
      </c>
      <c r="I91">
        <v>150000</v>
      </c>
      <c r="J91">
        <v>2013</v>
      </c>
      <c r="K91">
        <v>5.3</v>
      </c>
      <c r="L91" s="5" t="s">
        <v>27</v>
      </c>
      <c r="M91" s="5"/>
      <c r="P91" s="5">
        <f t="shared" si="7"/>
        <v>0.64446660271640821</v>
      </c>
      <c r="Q91" s="5">
        <f t="shared" si="8"/>
        <v>25035665</v>
      </c>
      <c r="R91" s="1">
        <f t="shared" si="9"/>
        <v>24885665</v>
      </c>
      <c r="S91" s="1">
        <f t="shared" si="10"/>
        <v>150000</v>
      </c>
      <c r="U91" t="s">
        <v>7445</v>
      </c>
      <c r="V91" s="5">
        <f t="shared" si="5"/>
        <v>2</v>
      </c>
      <c r="W91" s="14">
        <f t="shared" si="6"/>
        <v>7.8999999999999995</v>
      </c>
      <c r="X91" s="5">
        <f t="array" ref="X91">MAX(IF(ISNUMBER(SEARCH(U91, $G$2:$G$4915)), $K$2:$K$4915))</f>
        <v>8.1999999999999993</v>
      </c>
      <c r="Y91" s="5">
        <f t="array" ref="Y91">MIN(IF(ISNUMBER(SEARCH(U91, $G$2:$G$4915)), $K$2:$K$4915))</f>
        <v>7.6</v>
      </c>
      <c r="Z91" s="5"/>
      <c r="AA91" s="5">
        <f t="array" ref="AA91">MEDIAN(IF(ISNUMBER(SEARCH(U91, $G$2:$G$4915)), $K$2:$K$4915))</f>
        <v>7.8999999999999995</v>
      </c>
      <c r="AB91" s="21">
        <f t="array" ref="AB91">STDEV(IF(ISNUMBER(SEARCH(U91, $G$2:$G$4915)), $K$2:$K$4915))</f>
        <v>0.42426406871192829</v>
      </c>
    </row>
    <row r="92" spans="1:28" x14ac:dyDescent="0.3">
      <c r="A92" t="s">
        <v>8164</v>
      </c>
      <c r="B92">
        <v>80</v>
      </c>
      <c r="C92">
        <v>5858</v>
      </c>
      <c r="D92" t="s">
        <v>27</v>
      </c>
      <c r="E92" t="s">
        <v>8543</v>
      </c>
      <c r="F92" t="s">
        <v>8165</v>
      </c>
      <c r="G92" t="s">
        <v>14</v>
      </c>
      <c r="H92" t="s">
        <v>15</v>
      </c>
      <c r="I92">
        <v>150000</v>
      </c>
      <c r="J92">
        <v>2014</v>
      </c>
      <c r="K92">
        <v>7.1</v>
      </c>
      <c r="L92" s="5" t="s">
        <v>27</v>
      </c>
      <c r="M92" s="5"/>
      <c r="P92" s="5">
        <f t="shared" si="7"/>
        <v>0.64446660271640821</v>
      </c>
      <c r="Q92" s="5">
        <f t="shared" si="8"/>
        <v>5858</v>
      </c>
      <c r="R92" s="1">
        <f t="shared" si="9"/>
        <v>-144142</v>
      </c>
      <c r="S92" s="1">
        <f t="shared" si="10"/>
        <v>150000</v>
      </c>
      <c r="U92" t="s">
        <v>7646</v>
      </c>
      <c r="V92" s="5">
        <f t="shared" si="5"/>
        <v>2</v>
      </c>
      <c r="W92" s="14">
        <f t="shared" si="6"/>
        <v>7.2</v>
      </c>
      <c r="X92" s="5">
        <f t="array" ref="X92">MAX(IF(ISNUMBER(SEARCH(U92, $G$2:$G$4915)), $K$2:$K$4915))</f>
        <v>7.9</v>
      </c>
      <c r="Y92" s="5">
        <f t="array" ref="Y92">MIN(IF(ISNUMBER(SEARCH(U92, $G$2:$G$4915)), $K$2:$K$4915))</f>
        <v>6.5</v>
      </c>
      <c r="Z92" s="5"/>
      <c r="AA92" s="5">
        <f t="array" ref="AA92">MEDIAN(IF(ISNUMBER(SEARCH(U92, $G$2:$G$4915)), $K$2:$K$4915))</f>
        <v>7.2</v>
      </c>
      <c r="AB92" s="21">
        <f t="array" ref="AB92">STDEV(IF(ISNUMBER(SEARCH(U92, $G$2:$G$4915)), $K$2:$K$4915))</f>
        <v>0.9899494936611668</v>
      </c>
    </row>
    <row r="93" spans="1:28" x14ac:dyDescent="0.3">
      <c r="A93" t="s">
        <v>7989</v>
      </c>
      <c r="B93">
        <v>95</v>
      </c>
      <c r="C93">
        <v>12438</v>
      </c>
      <c r="D93" t="s">
        <v>79</v>
      </c>
      <c r="E93" t="s">
        <v>8544</v>
      </c>
      <c r="F93" t="s">
        <v>7990</v>
      </c>
      <c r="G93" t="s">
        <v>14</v>
      </c>
      <c r="H93" t="s">
        <v>15</v>
      </c>
      <c r="I93">
        <v>160000</v>
      </c>
      <c r="J93">
        <v>1964</v>
      </c>
      <c r="K93">
        <v>8.1</v>
      </c>
      <c r="L93" s="5" t="s">
        <v>1221</v>
      </c>
      <c r="M93" s="5" t="s">
        <v>6851</v>
      </c>
      <c r="P93" s="5">
        <f t="shared" si="7"/>
        <v>0.64440661561320667</v>
      </c>
      <c r="Q93" s="5">
        <f t="shared" si="8"/>
        <v>12438</v>
      </c>
      <c r="R93" s="1">
        <f t="shared" si="9"/>
        <v>-147562</v>
      </c>
      <c r="S93" s="1">
        <f t="shared" si="10"/>
        <v>160000</v>
      </c>
      <c r="U93" t="s">
        <v>7653</v>
      </c>
      <c r="V93" s="5">
        <f t="shared" si="5"/>
        <v>4</v>
      </c>
      <c r="W93" s="14">
        <f t="shared" si="6"/>
        <v>7.5749999999999993</v>
      </c>
      <c r="X93" s="5">
        <f t="array" ref="X93">MAX(IF(ISNUMBER(SEARCH(U93, $G$2:$G$4915)), $K$2:$K$4915))</f>
        <v>8.5</v>
      </c>
      <c r="Y93" s="5">
        <f t="array" ref="Y93">MIN(IF(ISNUMBER(SEARCH(U93, $G$2:$G$4915)), $K$2:$K$4915))</f>
        <v>5.9</v>
      </c>
      <c r="Z93" s="5"/>
      <c r="AA93" s="5">
        <f t="array" ref="AA93">MEDIAN(IF(ISNUMBER(SEARCH(U93, $G$2:$G$4915)), $K$2:$K$4915))</f>
        <v>7.95</v>
      </c>
      <c r="AB93" s="21">
        <f t="array" ref="AB93">STDEV(IF(ISNUMBER(SEARCH(U93, $G$2:$G$4915)), $K$2:$K$4915))</f>
        <v>1.2038133853162976</v>
      </c>
    </row>
    <row r="94" spans="1:28" x14ac:dyDescent="0.3">
      <c r="A94" t="s">
        <v>8152</v>
      </c>
      <c r="B94">
        <v>93</v>
      </c>
      <c r="C94">
        <v>155984</v>
      </c>
      <c r="D94" t="s">
        <v>27</v>
      </c>
      <c r="E94" t="s">
        <v>8545</v>
      </c>
      <c r="F94" t="s">
        <v>8153</v>
      </c>
      <c r="G94" t="s">
        <v>14</v>
      </c>
      <c r="H94" t="s">
        <v>15</v>
      </c>
      <c r="I94">
        <v>160000</v>
      </c>
      <c r="J94">
        <v>2009</v>
      </c>
      <c r="K94">
        <v>7.4</v>
      </c>
      <c r="L94" s="5" t="s">
        <v>27</v>
      </c>
      <c r="M94" s="5"/>
      <c r="P94" s="5">
        <f t="shared" si="7"/>
        <v>0.64434659677993211</v>
      </c>
      <c r="Q94" s="5">
        <f t="shared" si="8"/>
        <v>155984</v>
      </c>
      <c r="R94" s="1">
        <f t="shared" si="9"/>
        <v>-4016</v>
      </c>
      <c r="S94" s="1">
        <f t="shared" si="10"/>
        <v>160000</v>
      </c>
      <c r="U94" t="s">
        <v>4340</v>
      </c>
      <c r="V94" s="5">
        <f t="shared" si="5"/>
        <v>5</v>
      </c>
      <c r="W94" s="14">
        <f t="shared" si="6"/>
        <v>7.44</v>
      </c>
      <c r="X94" s="5">
        <f t="array" ref="X94">MAX(IF(ISNUMBER(SEARCH(U94, $G$2:$G$4915)), $K$2:$K$4915))</f>
        <v>8.1999999999999993</v>
      </c>
      <c r="Y94" s="5">
        <f t="array" ref="Y94">MIN(IF(ISNUMBER(SEARCH(U94, $G$2:$G$4915)), $K$2:$K$4915))</f>
        <v>6.6</v>
      </c>
      <c r="Z94" s="5"/>
      <c r="AA94" s="5">
        <f t="array" ref="AA94">MEDIAN(IF(ISNUMBER(SEARCH(U94, $G$2:$G$4915)), $K$2:$K$4915))</f>
        <v>7.6</v>
      </c>
      <c r="AB94" s="21">
        <f t="array" ref="AB94">STDEV(IF(ISNUMBER(SEARCH(U94, $G$2:$G$4915)), $K$2:$K$4915))</f>
        <v>0.75696763471102235</v>
      </c>
    </row>
    <row r="95" spans="1:28" x14ac:dyDescent="0.3">
      <c r="A95" t="s">
        <v>1358</v>
      </c>
      <c r="B95">
        <v>91</v>
      </c>
      <c r="C95">
        <v>6706368</v>
      </c>
      <c r="D95" t="s">
        <v>27</v>
      </c>
      <c r="E95" t="s">
        <v>8546</v>
      </c>
      <c r="F95" t="s">
        <v>8166</v>
      </c>
      <c r="G95" t="s">
        <v>14</v>
      </c>
      <c r="H95" t="s">
        <v>15</v>
      </c>
      <c r="I95">
        <v>160000</v>
      </c>
      <c r="J95">
        <v>1989</v>
      </c>
      <c r="K95">
        <v>7.5</v>
      </c>
      <c r="L95" s="5" t="s">
        <v>27</v>
      </c>
      <c r="M95" s="5"/>
      <c r="P95" s="5">
        <f t="shared" si="7"/>
        <v>0.64428675668945057</v>
      </c>
      <c r="Q95" s="5">
        <f t="shared" si="8"/>
        <v>6706368</v>
      </c>
      <c r="R95" s="1">
        <f t="shared" si="9"/>
        <v>6546368</v>
      </c>
      <c r="S95" s="1">
        <f t="shared" si="10"/>
        <v>160000</v>
      </c>
      <c r="X95" s="5"/>
    </row>
    <row r="96" spans="1:28" x14ac:dyDescent="0.3">
      <c r="A96" t="s">
        <v>8141</v>
      </c>
      <c r="B96">
        <v>104</v>
      </c>
      <c r="C96"/>
      <c r="D96" t="s">
        <v>1221</v>
      </c>
      <c r="E96" t="s">
        <v>8547</v>
      </c>
      <c r="F96" t="s">
        <v>8142</v>
      </c>
      <c r="G96" t="s">
        <v>7646</v>
      </c>
      <c r="H96" t="s">
        <v>3101</v>
      </c>
      <c r="I96">
        <v>168000</v>
      </c>
      <c r="J96">
        <v>2015</v>
      </c>
      <c r="K96">
        <v>6.5</v>
      </c>
      <c r="L96" s="5" t="s">
        <v>1221</v>
      </c>
      <c r="M96" s="5"/>
      <c r="P96" s="5">
        <f t="shared" si="7"/>
        <v>0.64423822536623609</v>
      </c>
      <c r="Q96" s="5">
        <f t="shared" si="8"/>
        <v>25035665</v>
      </c>
      <c r="R96" s="1">
        <f t="shared" si="9"/>
        <v>24867665</v>
      </c>
      <c r="S96" s="1">
        <f t="shared" si="10"/>
        <v>168000</v>
      </c>
      <c r="U96" s="23" t="s">
        <v>13371</v>
      </c>
      <c r="V96" s="23"/>
      <c r="W96" s="23"/>
      <c r="X96" s="23"/>
    </row>
    <row r="97" spans="1:25" x14ac:dyDescent="0.3">
      <c r="A97" t="s">
        <v>1802</v>
      </c>
      <c r="B97">
        <v>88</v>
      </c>
      <c r="C97">
        <v>7137502</v>
      </c>
      <c r="D97" t="s">
        <v>604</v>
      </c>
      <c r="E97" t="s">
        <v>8548</v>
      </c>
      <c r="F97" t="s">
        <v>8138</v>
      </c>
      <c r="G97" t="s">
        <v>14</v>
      </c>
      <c r="H97" t="s">
        <v>15</v>
      </c>
      <c r="I97">
        <v>175000</v>
      </c>
      <c r="J97">
        <v>1986</v>
      </c>
      <c r="K97">
        <v>6.5</v>
      </c>
      <c r="L97" s="5" t="s">
        <v>599</v>
      </c>
      <c r="M97" s="5" t="s">
        <v>6851</v>
      </c>
      <c r="P97" s="5">
        <f t="shared" si="7"/>
        <v>0.64423822536623609</v>
      </c>
      <c r="Q97" s="5">
        <f t="shared" si="8"/>
        <v>7137502</v>
      </c>
      <c r="R97" s="1">
        <f t="shared" si="9"/>
        <v>6962502</v>
      </c>
      <c r="S97" s="1">
        <f t="shared" si="10"/>
        <v>175000</v>
      </c>
      <c r="U97" s="23"/>
      <c r="V97" s="23"/>
      <c r="W97" s="23"/>
      <c r="X97" s="23"/>
    </row>
    <row r="98" spans="1:25" x14ac:dyDescent="0.3">
      <c r="A98" t="s">
        <v>8134</v>
      </c>
      <c r="B98">
        <v>89</v>
      </c>
      <c r="C98">
        <v>925402</v>
      </c>
      <c r="D98" t="s">
        <v>2520</v>
      </c>
      <c r="E98" t="s">
        <v>8549</v>
      </c>
      <c r="F98" t="s">
        <v>8135</v>
      </c>
      <c r="G98" t="s">
        <v>7653</v>
      </c>
      <c r="H98" t="s">
        <v>4733</v>
      </c>
      <c r="I98">
        <v>180000</v>
      </c>
      <c r="J98">
        <v>1997</v>
      </c>
      <c r="K98">
        <v>8.5</v>
      </c>
      <c r="L98" s="5" t="s">
        <v>1221</v>
      </c>
      <c r="M98" s="5" t="s">
        <v>6299</v>
      </c>
      <c r="P98" s="5">
        <f t="shared" si="7"/>
        <v>0.64419046265207469</v>
      </c>
      <c r="Q98" s="5">
        <f t="shared" si="8"/>
        <v>925402</v>
      </c>
      <c r="R98" s="1">
        <f t="shared" si="9"/>
        <v>745402</v>
      </c>
      <c r="S98" s="1">
        <f t="shared" si="10"/>
        <v>180000</v>
      </c>
      <c r="X98" s="5"/>
    </row>
    <row r="99" spans="1:25" ht="21" x14ac:dyDescent="0.4">
      <c r="A99" t="s">
        <v>8139</v>
      </c>
      <c r="B99">
        <v>78</v>
      </c>
      <c r="C99"/>
      <c r="D99" t="s">
        <v>27</v>
      </c>
      <c r="E99" t="s">
        <v>8550</v>
      </c>
      <c r="F99" t="s">
        <v>8140</v>
      </c>
      <c r="G99" t="s">
        <v>14</v>
      </c>
      <c r="H99" t="s">
        <v>15</v>
      </c>
      <c r="I99">
        <v>180000</v>
      </c>
      <c r="J99">
        <v>2014</v>
      </c>
      <c r="K99">
        <v>8.6999999999999993</v>
      </c>
      <c r="L99" s="5" t="s">
        <v>27</v>
      </c>
      <c r="M99" s="5"/>
      <c r="P99" s="5">
        <f t="shared" si="7"/>
        <v>0.64413175235155629</v>
      </c>
      <c r="Q99" s="5">
        <f t="shared" si="8"/>
        <v>25035665</v>
      </c>
      <c r="R99" s="1">
        <f t="shared" si="9"/>
        <v>24855665</v>
      </c>
      <c r="S99" s="1">
        <f t="shared" si="10"/>
        <v>180000</v>
      </c>
      <c r="U99" s="16" t="s">
        <v>8444</v>
      </c>
      <c r="V99" s="17"/>
      <c r="W99" s="17"/>
      <c r="X99" s="5"/>
    </row>
    <row r="100" spans="1:25" x14ac:dyDescent="0.3">
      <c r="A100" t="s">
        <v>5654</v>
      </c>
      <c r="B100">
        <v>85</v>
      </c>
      <c r="C100">
        <v>9437933</v>
      </c>
      <c r="D100" t="s">
        <v>2748</v>
      </c>
      <c r="E100" t="s">
        <v>8551</v>
      </c>
      <c r="F100" t="s">
        <v>8149</v>
      </c>
      <c r="G100" t="s">
        <v>14</v>
      </c>
      <c r="H100" t="s">
        <v>2801</v>
      </c>
      <c r="I100">
        <v>180000</v>
      </c>
      <c r="J100">
        <v>2007</v>
      </c>
      <c r="K100">
        <v>7.9</v>
      </c>
      <c r="L100" s="5" t="s">
        <v>1221</v>
      </c>
      <c r="M100" s="5" t="s">
        <v>4183</v>
      </c>
      <c r="N100" t="s">
        <v>6851</v>
      </c>
      <c r="P100" s="5">
        <f t="shared" si="7"/>
        <v>0.64413175235155629</v>
      </c>
      <c r="Q100" s="5">
        <f t="shared" si="8"/>
        <v>9437933</v>
      </c>
      <c r="R100" s="1">
        <f t="shared" si="9"/>
        <v>9257933</v>
      </c>
      <c r="S100" s="1">
        <f t="shared" si="10"/>
        <v>180000</v>
      </c>
      <c r="X100" s="5"/>
    </row>
    <row r="101" spans="1:25" x14ac:dyDescent="0.3">
      <c r="A101" t="s">
        <v>7060</v>
      </c>
      <c r="B101">
        <v>80</v>
      </c>
      <c r="C101">
        <v>856942</v>
      </c>
      <c r="D101" t="s">
        <v>1221</v>
      </c>
      <c r="E101" t="s">
        <v>8552</v>
      </c>
      <c r="F101" t="s">
        <v>7980</v>
      </c>
      <c r="G101" t="s">
        <v>14</v>
      </c>
      <c r="H101" t="s">
        <v>15</v>
      </c>
      <c r="I101">
        <v>200000</v>
      </c>
      <c r="J101">
        <v>2008</v>
      </c>
      <c r="K101">
        <v>7.1</v>
      </c>
      <c r="L101" s="5" t="s">
        <v>1221</v>
      </c>
      <c r="M101" s="5"/>
      <c r="P101" s="5">
        <f t="shared" si="7"/>
        <v>0.64408830474602774</v>
      </c>
      <c r="Q101" s="5">
        <f t="shared" si="8"/>
        <v>856942</v>
      </c>
      <c r="R101" s="1">
        <f t="shared" si="9"/>
        <v>656942</v>
      </c>
      <c r="S101" s="1">
        <f t="shared" si="10"/>
        <v>200000</v>
      </c>
      <c r="U101" t="s">
        <v>8445</v>
      </c>
      <c r="V101" t="s">
        <v>8427</v>
      </c>
      <c r="W101" s="14" t="s">
        <v>8448</v>
      </c>
      <c r="X101" s="5" t="s">
        <v>8446</v>
      </c>
      <c r="Y101" t="s">
        <v>8447</v>
      </c>
    </row>
    <row r="102" spans="1:25" x14ac:dyDescent="0.3">
      <c r="A102" t="s">
        <v>7992</v>
      </c>
      <c r="B102">
        <v>109</v>
      </c>
      <c r="C102">
        <v>5199</v>
      </c>
      <c r="D102" t="s">
        <v>1353</v>
      </c>
      <c r="E102" t="s">
        <v>8553</v>
      </c>
      <c r="F102" t="s">
        <v>7993</v>
      </c>
      <c r="G102" t="s">
        <v>14</v>
      </c>
      <c r="H102" t="s">
        <v>15</v>
      </c>
      <c r="I102">
        <v>200000</v>
      </c>
      <c r="J102">
        <v>2004</v>
      </c>
      <c r="K102">
        <v>6.6</v>
      </c>
      <c r="L102" s="5" t="s">
        <v>1221</v>
      </c>
      <c r="M102" s="5" t="s">
        <v>8417</v>
      </c>
      <c r="P102" s="5">
        <f t="shared" si="7"/>
        <v>0.64402940687220744</v>
      </c>
      <c r="Q102" s="5">
        <f t="shared" si="8"/>
        <v>5199</v>
      </c>
      <c r="R102" s="1">
        <f t="shared" si="9"/>
        <v>-194801</v>
      </c>
      <c r="S102" s="1">
        <f t="shared" si="10"/>
        <v>200000</v>
      </c>
      <c r="U102" s="7" t="s">
        <v>4672</v>
      </c>
      <c r="V102">
        <f t="shared" ref="V102:V165" si="11">COUNTIF($A$2:$A$4915, U102)</f>
        <v>1</v>
      </c>
      <c r="W102" s="14">
        <f>IF(V102=1, VLOOKUP(U102, [1]IMDB_Movies!A:O, 11, FALSE), AVERAGEIF($A$2:$A$4915, U102, $K$2:$K$4915))</f>
        <v>9.5</v>
      </c>
      <c r="X102" s="5">
        <f t="shared" ref="X102:X165" si="12">_xlfn.PERCENTRANK.EXC($W$102:$W$2566,W102)</f>
        <v>0.999</v>
      </c>
      <c r="Y102">
        <f t="shared" ref="Y102:Y165" si="13">AVERAGE(K2:K4915)</f>
        <v>6.4375864875864828</v>
      </c>
    </row>
    <row r="103" spans="1:25" x14ac:dyDescent="0.3">
      <c r="A103" t="s">
        <v>300</v>
      </c>
      <c r="B103">
        <v>93</v>
      </c>
      <c r="C103"/>
      <c r="D103" t="s">
        <v>84</v>
      </c>
      <c r="E103" t="s">
        <v>8554</v>
      </c>
      <c r="F103" t="s">
        <v>8090</v>
      </c>
      <c r="G103" t="s">
        <v>14</v>
      </c>
      <c r="H103" t="s">
        <v>132</v>
      </c>
      <c r="I103">
        <v>200000</v>
      </c>
      <c r="J103">
        <v>1979</v>
      </c>
      <c r="K103">
        <v>7</v>
      </c>
      <c r="L103" s="5" t="s">
        <v>476</v>
      </c>
      <c r="M103" s="5" t="s">
        <v>340</v>
      </c>
      <c r="N103" t="s">
        <v>4289</v>
      </c>
      <c r="O103" t="s">
        <v>3629</v>
      </c>
      <c r="P103" s="5">
        <f t="shared" si="7"/>
        <v>0.64396907187315866</v>
      </c>
      <c r="Q103" s="5">
        <f t="shared" si="8"/>
        <v>25035665</v>
      </c>
      <c r="R103" s="1">
        <f t="shared" si="9"/>
        <v>24835665</v>
      </c>
      <c r="S103" s="1">
        <f t="shared" si="10"/>
        <v>200000</v>
      </c>
      <c r="U103" s="12" t="s">
        <v>8377</v>
      </c>
      <c r="V103" s="5">
        <f t="shared" si="11"/>
        <v>1</v>
      </c>
      <c r="W103" s="14">
        <f>IF(V103=1, VLOOKUP(U103, [1]IMDB_Movies!A:O, 11, FALSE), AVERAGEIF($A$2:$A$4915, U103, $K$2:$K$4915))</f>
        <v>9.1</v>
      </c>
      <c r="X103" s="5">
        <f t="shared" si="12"/>
        <v>0.999</v>
      </c>
      <c r="Y103">
        <f t="shared" si="13"/>
        <v>6.437431304701807</v>
      </c>
    </row>
    <row r="104" spans="1:25" x14ac:dyDescent="0.3">
      <c r="A104" t="s">
        <v>186</v>
      </c>
      <c r="B104">
        <v>96</v>
      </c>
      <c r="C104">
        <v>4505922</v>
      </c>
      <c r="D104" t="s">
        <v>910</v>
      </c>
      <c r="E104" t="s">
        <v>8555</v>
      </c>
      <c r="F104" t="s">
        <v>8091</v>
      </c>
      <c r="G104" t="s">
        <v>14</v>
      </c>
      <c r="H104" t="s">
        <v>15</v>
      </c>
      <c r="I104">
        <v>200000</v>
      </c>
      <c r="J104">
        <v>1996</v>
      </c>
      <c r="K104">
        <v>7.4</v>
      </c>
      <c r="L104" s="5" t="s">
        <v>599</v>
      </c>
      <c r="M104" s="5" t="s">
        <v>1221</v>
      </c>
      <c r="P104" s="5">
        <f t="shared" si="7"/>
        <v>0.64396907187315866</v>
      </c>
      <c r="Q104" s="5">
        <f t="shared" si="8"/>
        <v>4505922</v>
      </c>
      <c r="R104" s="1">
        <f t="shared" si="9"/>
        <v>4305922</v>
      </c>
      <c r="S104" s="1">
        <f t="shared" si="10"/>
        <v>200000</v>
      </c>
      <c r="U104" s="11" t="s">
        <v>3240</v>
      </c>
      <c r="V104" s="5">
        <f t="shared" si="11"/>
        <v>1</v>
      </c>
      <c r="W104" s="14">
        <f>IF(V104=1, VLOOKUP(U104, [1]IMDB_Movies!A:O, 11, FALSE), AVERAGEIF($A$2:$A$4915, U104, $K$2:$K$4915))</f>
        <v>8.8000000000000007</v>
      </c>
      <c r="X104" s="5">
        <f t="shared" si="12"/>
        <v>0.998</v>
      </c>
      <c r="Y104">
        <f t="shared" si="13"/>
        <v>6.4373982084690509</v>
      </c>
    </row>
    <row r="105" spans="1:25" x14ac:dyDescent="0.3">
      <c r="A105" t="s">
        <v>3040</v>
      </c>
      <c r="B105">
        <v>99</v>
      </c>
      <c r="C105">
        <v>3500000</v>
      </c>
      <c r="D105" t="s">
        <v>3525</v>
      </c>
      <c r="E105" t="s">
        <v>8556</v>
      </c>
      <c r="F105" t="s">
        <v>8092</v>
      </c>
      <c r="G105" t="s">
        <v>3425</v>
      </c>
      <c r="H105" t="s">
        <v>2499</v>
      </c>
      <c r="I105">
        <v>200000</v>
      </c>
      <c r="J105">
        <v>1964</v>
      </c>
      <c r="K105">
        <v>8</v>
      </c>
      <c r="L105" s="5" t="s">
        <v>476</v>
      </c>
      <c r="M105" s="5" t="s">
        <v>1221</v>
      </c>
      <c r="N105" t="s">
        <v>5239</v>
      </c>
      <c r="P105" s="5">
        <f t="shared" si="7"/>
        <v>0.64391630801900901</v>
      </c>
      <c r="Q105" s="5">
        <f t="shared" si="8"/>
        <v>3500000</v>
      </c>
      <c r="R105" s="1">
        <f t="shared" si="9"/>
        <v>3300000</v>
      </c>
      <c r="S105" s="1">
        <f t="shared" si="10"/>
        <v>200000</v>
      </c>
      <c r="U105" s="7" t="s">
        <v>8386</v>
      </c>
      <c r="V105" s="5">
        <f t="shared" si="11"/>
        <v>1</v>
      </c>
      <c r="W105" s="14">
        <f>IF(V105=1, VLOOKUP(U105, [1]IMDB_Movies!A:O, 11, FALSE), AVERAGEIF($A$2:$A$4915, U105, $K$2:$K$4915))</f>
        <v>9</v>
      </c>
      <c r="X105" s="5">
        <f t="shared" si="12"/>
        <v>0.998</v>
      </c>
      <c r="Y105">
        <f t="shared" si="13"/>
        <v>6.4374261861128037</v>
      </c>
    </row>
    <row r="106" spans="1:25" x14ac:dyDescent="0.3">
      <c r="A106" t="s">
        <v>8093</v>
      </c>
      <c r="B106">
        <v>66</v>
      </c>
      <c r="C106"/>
      <c r="D106" t="s">
        <v>8094</v>
      </c>
      <c r="E106" t="s">
        <v>8557</v>
      </c>
      <c r="F106" t="s">
        <v>8095</v>
      </c>
      <c r="G106" t="s">
        <v>14</v>
      </c>
      <c r="H106" t="s">
        <v>15</v>
      </c>
      <c r="I106">
        <v>200000</v>
      </c>
      <c r="J106">
        <v>1933</v>
      </c>
      <c r="K106">
        <v>6.5</v>
      </c>
      <c r="L106" s="5" t="s">
        <v>599</v>
      </c>
      <c r="M106" s="5" t="s">
        <v>1221</v>
      </c>
      <c r="N106" t="s">
        <v>7865</v>
      </c>
      <c r="O106" t="s">
        <v>6055</v>
      </c>
      <c r="P106" s="5">
        <f t="shared" si="7"/>
        <v>0.64386173097787369</v>
      </c>
      <c r="Q106" s="5">
        <f t="shared" si="8"/>
        <v>25035665</v>
      </c>
      <c r="R106" s="1">
        <f t="shared" si="9"/>
        <v>24835665</v>
      </c>
      <c r="S106" s="1">
        <f t="shared" si="10"/>
        <v>200000</v>
      </c>
      <c r="U106" s="7" t="s">
        <v>8139</v>
      </c>
      <c r="V106" s="5">
        <f t="shared" si="11"/>
        <v>1</v>
      </c>
      <c r="W106" s="14">
        <f>IF(V106=1, VLOOKUP(U106, [1]IMDB_Movies!A:O, 11, FALSE), AVERAGEIF($A$2:$A$4915, U106, $K$2:$K$4915))</f>
        <v>8.6999999999999993</v>
      </c>
      <c r="X106" s="5">
        <f t="shared" si="12"/>
        <v>0.996</v>
      </c>
      <c r="Y106">
        <f t="shared" si="13"/>
        <v>6.4371486761710743</v>
      </c>
    </row>
    <row r="107" spans="1:25" x14ac:dyDescent="0.3">
      <c r="A107" t="s">
        <v>8096</v>
      </c>
      <c r="B107">
        <v>85</v>
      </c>
      <c r="C107">
        <v>381225</v>
      </c>
      <c r="D107" t="s">
        <v>27</v>
      </c>
      <c r="E107" t="s">
        <v>8558</v>
      </c>
      <c r="F107" t="s">
        <v>8097</v>
      </c>
      <c r="G107" t="s">
        <v>14</v>
      </c>
      <c r="H107" t="s">
        <v>15</v>
      </c>
      <c r="I107">
        <v>200000</v>
      </c>
      <c r="J107">
        <v>2004</v>
      </c>
      <c r="K107">
        <v>7.2</v>
      </c>
      <c r="L107" s="5" t="s">
        <v>27</v>
      </c>
      <c r="M107" s="5"/>
      <c r="P107" s="5">
        <f t="shared" si="7"/>
        <v>0.64386173097787369</v>
      </c>
      <c r="Q107" s="5">
        <f t="shared" si="8"/>
        <v>381225</v>
      </c>
      <c r="R107" s="1">
        <f t="shared" si="9"/>
        <v>181225</v>
      </c>
      <c r="S107" s="1">
        <f t="shared" si="10"/>
        <v>200000</v>
      </c>
      <c r="U107" s="12" t="s">
        <v>3205</v>
      </c>
      <c r="V107" s="5">
        <f t="shared" si="11"/>
        <v>1</v>
      </c>
      <c r="W107" s="14">
        <f>IF(V107=1, VLOOKUP(U107, [1]IMDB_Movies!A:O, 11, FALSE), AVERAGEIF($A$2:$A$4915, U107, $K$2:$K$4915))</f>
        <v>8.6999999999999993</v>
      </c>
      <c r="X107" s="5">
        <f t="shared" si="12"/>
        <v>0.996</v>
      </c>
      <c r="Y107">
        <f t="shared" si="13"/>
        <v>6.4370543898961037</v>
      </c>
    </row>
    <row r="108" spans="1:25" x14ac:dyDescent="0.3">
      <c r="A108" t="s">
        <v>8098</v>
      </c>
      <c r="B108">
        <v>101</v>
      </c>
      <c r="C108">
        <v>2428241</v>
      </c>
      <c r="D108" t="s">
        <v>1221</v>
      </c>
      <c r="E108" t="s">
        <v>8559</v>
      </c>
      <c r="F108" t="s">
        <v>8099</v>
      </c>
      <c r="G108" t="s">
        <v>14</v>
      </c>
      <c r="H108" t="s">
        <v>15</v>
      </c>
      <c r="I108">
        <v>200000</v>
      </c>
      <c r="J108">
        <v>2010</v>
      </c>
      <c r="K108">
        <v>6.4</v>
      </c>
      <c r="L108" s="5" t="s">
        <v>1221</v>
      </c>
      <c r="M108" s="5"/>
      <c r="P108" s="5">
        <f t="shared" si="7"/>
        <v>0.64380185373272447</v>
      </c>
      <c r="Q108" s="5">
        <f t="shared" si="8"/>
        <v>2428241</v>
      </c>
      <c r="R108" s="1">
        <f t="shared" si="9"/>
        <v>2228241</v>
      </c>
      <c r="S108" s="1">
        <f t="shared" si="10"/>
        <v>200000</v>
      </c>
      <c r="U108" s="12" t="s">
        <v>8388</v>
      </c>
      <c r="V108" s="5">
        <f t="shared" si="11"/>
        <v>1</v>
      </c>
      <c r="W108" s="14">
        <f>IF(V108=1, VLOOKUP(U108, [1]IMDB_Movies!A:O, 11, FALSE), AVERAGEIF($A$2:$A$4915, U108, $K$2:$K$4915))</f>
        <v>8.6999999999999993</v>
      </c>
      <c r="X108" s="5">
        <f t="shared" si="12"/>
        <v>0.996</v>
      </c>
      <c r="Y108">
        <f t="shared" si="13"/>
        <v>6.4369396903015437</v>
      </c>
    </row>
    <row r="109" spans="1:25" x14ac:dyDescent="0.3">
      <c r="A109" t="s">
        <v>3751</v>
      </c>
      <c r="B109">
        <v>97</v>
      </c>
      <c r="C109">
        <v>78030</v>
      </c>
      <c r="D109" t="s">
        <v>1221</v>
      </c>
      <c r="E109" t="s">
        <v>8560</v>
      </c>
      <c r="F109" t="s">
        <v>8100</v>
      </c>
      <c r="G109" t="s">
        <v>14</v>
      </c>
      <c r="H109" t="s">
        <v>15</v>
      </c>
      <c r="I109">
        <v>200000</v>
      </c>
      <c r="J109">
        <v>2012</v>
      </c>
      <c r="K109">
        <v>6.5</v>
      </c>
      <c r="L109" s="5" t="s">
        <v>1221</v>
      </c>
      <c r="M109" s="5"/>
      <c r="P109" s="5">
        <f t="shared" si="7"/>
        <v>0.64374533439687309</v>
      </c>
      <c r="Q109" s="5">
        <f t="shared" si="8"/>
        <v>78030</v>
      </c>
      <c r="R109" s="1">
        <f t="shared" si="9"/>
        <v>-121970</v>
      </c>
      <c r="S109" s="1">
        <f t="shared" si="10"/>
        <v>200000</v>
      </c>
      <c r="U109" s="7" t="s">
        <v>7203</v>
      </c>
      <c r="V109" s="5">
        <f t="shared" si="11"/>
        <v>1</v>
      </c>
      <c r="W109" s="14">
        <f>IF(V109=1, VLOOKUP(U109, [1]IMDB_Movies!A:O, 11, FALSE), AVERAGEIF($A$2:$A$4915, U109, $K$2:$K$4915))</f>
        <v>8.6999999999999993</v>
      </c>
      <c r="X109" s="5">
        <f t="shared" si="12"/>
        <v>0.996</v>
      </c>
      <c r="Y109">
        <f t="shared" si="13"/>
        <v>6.4369675973099607</v>
      </c>
    </row>
    <row r="110" spans="1:25" x14ac:dyDescent="0.3">
      <c r="A110" t="s">
        <v>8102</v>
      </c>
      <c r="B110">
        <v>103</v>
      </c>
      <c r="C110">
        <v>174682</v>
      </c>
      <c r="D110" t="s">
        <v>2199</v>
      </c>
      <c r="E110" t="s">
        <v>8561</v>
      </c>
      <c r="F110" t="s">
        <v>8103</v>
      </c>
      <c r="G110" t="s">
        <v>14</v>
      </c>
      <c r="H110" t="s">
        <v>15</v>
      </c>
      <c r="I110">
        <v>200000</v>
      </c>
      <c r="J110">
        <v>2002</v>
      </c>
      <c r="K110">
        <v>6.9</v>
      </c>
      <c r="L110" s="5" t="s">
        <v>1221</v>
      </c>
      <c r="M110" s="5" t="s">
        <v>4183</v>
      </c>
      <c r="P110" s="5">
        <f t="shared" si="7"/>
        <v>0.64368486134945679</v>
      </c>
      <c r="Q110" s="5">
        <f t="shared" si="8"/>
        <v>174682</v>
      </c>
      <c r="R110" s="1">
        <f t="shared" si="9"/>
        <v>-25318</v>
      </c>
      <c r="S110" s="1">
        <f t="shared" si="10"/>
        <v>200000</v>
      </c>
      <c r="U110" s="7" t="s">
        <v>7287</v>
      </c>
      <c r="V110" s="5">
        <f t="shared" si="11"/>
        <v>1</v>
      </c>
      <c r="W110" s="14">
        <f>IF(V110=1, VLOOKUP(U110, [1]IMDB_Movies!A:O, 11, FALSE), AVERAGEIF($A$2:$A$4915, U110, $K$2:$K$4915))</f>
        <v>8.6</v>
      </c>
      <c r="X110" s="5">
        <f t="shared" si="12"/>
        <v>0.995</v>
      </c>
      <c r="Y110">
        <f t="shared" si="13"/>
        <v>6.4368732164696247</v>
      </c>
    </row>
    <row r="111" spans="1:25" x14ac:dyDescent="0.3">
      <c r="A111" t="s">
        <v>8104</v>
      </c>
      <c r="B111">
        <v>86</v>
      </c>
      <c r="C111">
        <v>215185</v>
      </c>
      <c r="D111" t="s">
        <v>7759</v>
      </c>
      <c r="E111" t="s">
        <v>8562</v>
      </c>
      <c r="F111" t="s">
        <v>8105</v>
      </c>
      <c r="G111" t="s">
        <v>14</v>
      </c>
      <c r="H111" t="s">
        <v>15</v>
      </c>
      <c r="I111">
        <v>200000</v>
      </c>
      <c r="J111">
        <v>2008</v>
      </c>
      <c r="K111">
        <v>7.5</v>
      </c>
      <c r="L111" s="5" t="s">
        <v>27</v>
      </c>
      <c r="M111" s="5" t="s">
        <v>7865</v>
      </c>
      <c r="N111" t="s">
        <v>4183</v>
      </c>
      <c r="P111" s="5">
        <f t="shared" si="7"/>
        <v>0.64362449173292613</v>
      </c>
      <c r="Q111" s="5">
        <f t="shared" si="8"/>
        <v>215185</v>
      </c>
      <c r="R111" s="1">
        <f t="shared" si="9"/>
        <v>15185</v>
      </c>
      <c r="S111" s="1">
        <f t="shared" si="10"/>
        <v>200000</v>
      </c>
      <c r="U111" s="7" t="s">
        <v>6298</v>
      </c>
      <c r="V111" s="5">
        <f t="shared" si="11"/>
        <v>1</v>
      </c>
      <c r="W111" s="14">
        <f>IF(V111=1, VLOOKUP(U111, [1]IMDB_Movies!A:O, 11, FALSE), AVERAGEIF($A$2:$A$4915, U111, $K$2:$K$4915))</f>
        <v>8.6</v>
      </c>
      <c r="X111" s="5">
        <f t="shared" si="12"/>
        <v>0.995</v>
      </c>
      <c r="Y111">
        <f t="shared" si="13"/>
        <v>6.4368807339449496</v>
      </c>
    </row>
    <row r="112" spans="1:25" x14ac:dyDescent="0.3">
      <c r="A112" t="s">
        <v>8106</v>
      </c>
      <c r="B112">
        <v>90</v>
      </c>
      <c r="C112"/>
      <c r="D112" t="s">
        <v>1717</v>
      </c>
      <c r="E112" t="s">
        <v>8563</v>
      </c>
      <c r="F112" t="s">
        <v>8107</v>
      </c>
      <c r="G112" t="s">
        <v>14</v>
      </c>
      <c r="H112" t="s">
        <v>15</v>
      </c>
      <c r="I112">
        <v>200000</v>
      </c>
      <c r="J112">
        <v>2003</v>
      </c>
      <c r="K112">
        <v>5.0999999999999996</v>
      </c>
      <c r="L112" s="5" t="s">
        <v>8413</v>
      </c>
      <c r="M112" s="5" t="s">
        <v>2267</v>
      </c>
      <c r="N112" t="s">
        <v>8415</v>
      </c>
      <c r="O112" t="s">
        <v>3629</v>
      </c>
      <c r="P112" s="5">
        <f t="shared" si="7"/>
        <v>0.64356413474674434</v>
      </c>
      <c r="Q112" s="5">
        <f t="shared" si="8"/>
        <v>25035665</v>
      </c>
      <c r="R112" s="1">
        <f t="shared" si="9"/>
        <v>24835665</v>
      </c>
      <c r="S112" s="1">
        <f t="shared" si="10"/>
        <v>200000</v>
      </c>
      <c r="U112" s="11" t="s">
        <v>8359</v>
      </c>
      <c r="V112" s="5">
        <f t="shared" si="11"/>
        <v>1</v>
      </c>
      <c r="W112" s="14">
        <f>IF(V112=1, VLOOKUP(U112, [1]IMDB_Movies!A:O, 11, FALSE), AVERAGEIF($A$2:$A$4915, U112, $K$2:$K$4915))</f>
        <v>8.6</v>
      </c>
      <c r="X112" s="5">
        <f t="shared" si="12"/>
        <v>0.995</v>
      </c>
      <c r="Y112">
        <f t="shared" si="13"/>
        <v>6.436949429037516</v>
      </c>
    </row>
    <row r="113" spans="1:43" x14ac:dyDescent="0.3">
      <c r="A113" t="s">
        <v>7636</v>
      </c>
      <c r="B113">
        <v>87</v>
      </c>
      <c r="C113"/>
      <c r="D113" t="s">
        <v>1952</v>
      </c>
      <c r="E113" t="s">
        <v>8564</v>
      </c>
      <c r="F113" t="s">
        <v>8120</v>
      </c>
      <c r="G113" t="s">
        <v>14</v>
      </c>
      <c r="H113" t="s">
        <v>15</v>
      </c>
      <c r="I113">
        <v>200000</v>
      </c>
      <c r="J113">
        <v>2007</v>
      </c>
      <c r="K113">
        <v>8</v>
      </c>
      <c r="L113" s="5" t="s">
        <v>1221</v>
      </c>
      <c r="M113" s="5" t="s">
        <v>6851</v>
      </c>
      <c r="N113" t="s">
        <v>4289</v>
      </c>
      <c r="P113" s="5">
        <f t="shared" si="7"/>
        <v>0.64356413474674434</v>
      </c>
      <c r="Q113" s="5">
        <f t="shared" si="8"/>
        <v>25035665</v>
      </c>
      <c r="R113" s="1">
        <f t="shared" si="9"/>
        <v>24835665</v>
      </c>
      <c r="S113" s="1">
        <f t="shared" si="10"/>
        <v>200000</v>
      </c>
      <c r="U113" s="12" t="s">
        <v>8379</v>
      </c>
      <c r="V113" s="5">
        <f t="shared" si="11"/>
        <v>1</v>
      </c>
      <c r="W113" s="14">
        <f>IF(V113=1, VLOOKUP(U113, [1]IMDB_Movies!A:O, 11, FALSE), AVERAGEIF($A$2:$A$4915, U113, $K$2:$K$4915))</f>
        <v>8.6</v>
      </c>
      <c r="X113" s="5">
        <f t="shared" si="12"/>
        <v>0.995</v>
      </c>
      <c r="Y113">
        <f t="shared" si="13"/>
        <v>6.4367326126861064</v>
      </c>
    </row>
    <row r="114" spans="1:43" x14ac:dyDescent="0.3">
      <c r="A114" t="s">
        <v>8121</v>
      </c>
      <c r="B114">
        <v>106</v>
      </c>
      <c r="C114">
        <v>1111</v>
      </c>
      <c r="D114" t="s">
        <v>7034</v>
      </c>
      <c r="E114" t="s">
        <v>8565</v>
      </c>
      <c r="F114" t="s">
        <v>8122</v>
      </c>
      <c r="G114" t="s">
        <v>14</v>
      </c>
      <c r="H114" t="s">
        <v>15</v>
      </c>
      <c r="I114">
        <v>200000</v>
      </c>
      <c r="J114">
        <v>2006</v>
      </c>
      <c r="K114">
        <v>7.7</v>
      </c>
      <c r="L114" s="5" t="s">
        <v>8413</v>
      </c>
      <c r="M114" s="5" t="s">
        <v>27</v>
      </c>
      <c r="P114" s="5">
        <f t="shared" si="7"/>
        <v>0.64356413474674434</v>
      </c>
      <c r="Q114" s="5">
        <f t="shared" si="8"/>
        <v>1111</v>
      </c>
      <c r="R114" s="1">
        <f t="shared" si="9"/>
        <v>-198889</v>
      </c>
      <c r="S114" s="1">
        <f t="shared" si="10"/>
        <v>200000</v>
      </c>
      <c r="U114" s="6" t="s">
        <v>8134</v>
      </c>
      <c r="V114" s="5">
        <f t="shared" si="11"/>
        <v>1</v>
      </c>
      <c r="W114" s="14">
        <f>IF(V114=1, VLOOKUP(U114, [1]IMDB_Movies!A:O, 11, FALSE), AVERAGEIF($A$2:$A$4915, U114, $K$2:$K$4915))</f>
        <v>8.5</v>
      </c>
      <c r="X114" s="5">
        <f t="shared" si="12"/>
        <v>0.99199999999999999</v>
      </c>
      <c r="Y114">
        <f t="shared" si="13"/>
        <v>6.4366789065687433</v>
      </c>
    </row>
    <row r="115" spans="1:43" x14ac:dyDescent="0.3">
      <c r="A115" t="s">
        <v>8123</v>
      </c>
      <c r="B115">
        <v>86</v>
      </c>
      <c r="C115"/>
      <c r="D115" t="s">
        <v>2520</v>
      </c>
      <c r="E115" t="s">
        <v>8566</v>
      </c>
      <c r="F115" t="s">
        <v>8124</v>
      </c>
      <c r="G115" t="s">
        <v>14</v>
      </c>
      <c r="H115" t="s">
        <v>15</v>
      </c>
      <c r="I115">
        <v>200000</v>
      </c>
      <c r="J115">
        <v>2004</v>
      </c>
      <c r="K115">
        <v>7.2</v>
      </c>
      <c r="L115" s="5" t="s">
        <v>1221</v>
      </c>
      <c r="M115" s="5" t="s">
        <v>6299</v>
      </c>
      <c r="P115" s="5">
        <f t="shared" si="7"/>
        <v>0.64350337714957684</v>
      </c>
      <c r="Q115" s="5">
        <f t="shared" si="8"/>
        <v>25035665</v>
      </c>
      <c r="R115" s="1">
        <f t="shared" si="9"/>
        <v>24835665</v>
      </c>
      <c r="S115" s="1">
        <f t="shared" si="10"/>
        <v>200000</v>
      </c>
      <c r="U115" s="7" t="s">
        <v>3040</v>
      </c>
      <c r="V115" s="5">
        <f t="shared" si="11"/>
        <v>4</v>
      </c>
      <c r="W115" s="14">
        <f>IF(V115=1, VLOOKUP(U115, [1]IMDB_Movies!A:O, 11, FALSE), AVERAGEIF($A$2:$A$4915, U115, $K$2:$K$4915))</f>
        <v>8.4749999999999996</v>
      </c>
      <c r="X115" s="5">
        <f t="shared" si="12"/>
        <v>0.99199999999999999</v>
      </c>
      <c r="Y115">
        <f t="shared" si="13"/>
        <v>6.436931238522746</v>
      </c>
    </row>
    <row r="116" spans="1:43" x14ac:dyDescent="0.3">
      <c r="A116" t="s">
        <v>8128</v>
      </c>
      <c r="B116">
        <v>105</v>
      </c>
      <c r="C116"/>
      <c r="D116" t="s">
        <v>1957</v>
      </c>
      <c r="E116" t="s">
        <v>8567</v>
      </c>
      <c r="F116" t="s">
        <v>8129</v>
      </c>
      <c r="G116" t="s">
        <v>14</v>
      </c>
      <c r="H116" t="s">
        <v>15</v>
      </c>
      <c r="I116">
        <v>200000</v>
      </c>
      <c r="J116">
        <v>2012</v>
      </c>
      <c r="K116">
        <v>6.7</v>
      </c>
      <c r="L116" s="5" t="s">
        <v>599</v>
      </c>
      <c r="M116" s="5" t="s">
        <v>1221</v>
      </c>
      <c r="N116" t="s">
        <v>4183</v>
      </c>
      <c r="P116" s="5">
        <f t="shared" si="7"/>
        <v>0.64350337714957684</v>
      </c>
      <c r="Q116" s="5">
        <f t="shared" si="8"/>
        <v>25035665</v>
      </c>
      <c r="R116" s="1">
        <f t="shared" si="9"/>
        <v>24835665</v>
      </c>
      <c r="S116" s="1">
        <f t="shared" si="10"/>
        <v>200000</v>
      </c>
      <c r="U116" s="6" t="s">
        <v>6637</v>
      </c>
      <c r="V116" s="5">
        <f t="shared" si="11"/>
        <v>1</v>
      </c>
      <c r="W116" s="14">
        <f>IF(V116=1, VLOOKUP(U116, [1]IMDB_Movies!A:O, 11, FALSE), AVERAGEIF($A$2:$A$4915, U116, $K$2:$K$4915))</f>
        <v>8.5</v>
      </c>
      <c r="X116" s="5">
        <f t="shared" si="12"/>
        <v>0.99199999999999999</v>
      </c>
      <c r="Y116">
        <f t="shared" si="13"/>
        <v>6.4368979591836695</v>
      </c>
    </row>
    <row r="117" spans="1:43" x14ac:dyDescent="0.3">
      <c r="A117" t="s">
        <v>8132</v>
      </c>
      <c r="B117">
        <v>94</v>
      </c>
      <c r="C117"/>
      <c r="D117" t="s">
        <v>1221</v>
      </c>
      <c r="E117" t="s">
        <v>8568</v>
      </c>
      <c r="F117" t="s">
        <v>8133</v>
      </c>
      <c r="G117" t="s">
        <v>14</v>
      </c>
      <c r="H117" t="s">
        <v>15</v>
      </c>
      <c r="I117">
        <v>200000</v>
      </c>
      <c r="J117">
        <v>2012</v>
      </c>
      <c r="K117">
        <v>8.1</v>
      </c>
      <c r="L117" s="5" t="s">
        <v>1221</v>
      </c>
      <c r="M117" s="5"/>
      <c r="P117" s="5">
        <f t="shared" si="7"/>
        <v>0.64350337714957684</v>
      </c>
      <c r="Q117" s="5">
        <f t="shared" si="8"/>
        <v>25035665</v>
      </c>
      <c r="R117" s="1">
        <f t="shared" si="9"/>
        <v>24835665</v>
      </c>
      <c r="S117" s="1">
        <f t="shared" si="10"/>
        <v>200000</v>
      </c>
      <c r="U117" s="7" t="s">
        <v>6476</v>
      </c>
      <c r="V117" s="5">
        <f t="shared" si="11"/>
        <v>1</v>
      </c>
      <c r="W117" s="14">
        <f>IF(V117=1, VLOOKUP(U117, [1]IMDB_Movies!A:O, 11, FALSE), AVERAGEIF($A$2:$A$4915, U117, $K$2:$K$4915))</f>
        <v>8.5</v>
      </c>
      <c r="X117" s="5">
        <f t="shared" si="12"/>
        <v>0.99199999999999999</v>
      </c>
      <c r="Y117">
        <f t="shared" si="13"/>
        <v>6.436925903245557</v>
      </c>
    </row>
    <row r="118" spans="1:43" x14ac:dyDescent="0.3">
      <c r="A118" t="s">
        <v>8146</v>
      </c>
      <c r="B118">
        <v>109</v>
      </c>
      <c r="C118"/>
      <c r="D118" t="s">
        <v>1221</v>
      </c>
      <c r="E118" t="s">
        <v>8569</v>
      </c>
      <c r="F118" t="s">
        <v>8147</v>
      </c>
      <c r="G118" t="s">
        <v>14</v>
      </c>
      <c r="H118" t="s">
        <v>15</v>
      </c>
      <c r="I118">
        <v>200000</v>
      </c>
      <c r="J118">
        <v>2014</v>
      </c>
      <c r="K118">
        <v>7</v>
      </c>
      <c r="L118" s="5" t="s">
        <v>1221</v>
      </c>
      <c r="M118" s="5"/>
      <c r="P118" s="5">
        <f t="shared" si="7"/>
        <v>0.64350337714957684</v>
      </c>
      <c r="Q118" s="5">
        <f t="shared" si="8"/>
        <v>25035665</v>
      </c>
      <c r="R118" s="1">
        <f t="shared" si="9"/>
        <v>24835665</v>
      </c>
      <c r="S118" s="1">
        <f t="shared" si="10"/>
        <v>200000</v>
      </c>
      <c r="U118" s="6" t="s">
        <v>6393</v>
      </c>
      <c r="V118" s="5">
        <f t="shared" si="11"/>
        <v>1</v>
      </c>
      <c r="W118" s="14">
        <f>IF(V118=1, VLOOKUP(U118, [1]IMDB_Movies!A:O, 11, FALSE), AVERAGEIF($A$2:$A$4915, U118, $K$2:$K$4915))</f>
        <v>8.5</v>
      </c>
      <c r="X118" s="5">
        <f t="shared" si="12"/>
        <v>0.99199999999999999</v>
      </c>
      <c r="Y118">
        <f t="shared" si="13"/>
        <v>6.436892609228253</v>
      </c>
    </row>
    <row r="119" spans="1:43" x14ac:dyDescent="0.3">
      <c r="A119" t="s">
        <v>8195</v>
      </c>
      <c r="B119">
        <v>88</v>
      </c>
      <c r="C119">
        <v>59379</v>
      </c>
      <c r="D119" t="s">
        <v>8196</v>
      </c>
      <c r="E119" t="s">
        <v>8570</v>
      </c>
      <c r="F119" t="s">
        <v>8197</v>
      </c>
      <c r="G119" t="s">
        <v>14</v>
      </c>
      <c r="H119" t="s">
        <v>15</v>
      </c>
      <c r="I119">
        <v>200000</v>
      </c>
      <c r="J119">
        <v>2013</v>
      </c>
      <c r="K119">
        <v>6.8</v>
      </c>
      <c r="L119" s="5" t="s">
        <v>599</v>
      </c>
      <c r="M119" s="5" t="s">
        <v>8413</v>
      </c>
      <c r="N119" t="s">
        <v>1221</v>
      </c>
      <c r="O119" t="s">
        <v>2267</v>
      </c>
      <c r="P119" s="5">
        <f t="shared" si="7"/>
        <v>0.64350337714957684</v>
      </c>
      <c r="Q119" s="5">
        <f t="shared" si="8"/>
        <v>59379</v>
      </c>
      <c r="R119" s="1">
        <f t="shared" si="9"/>
        <v>-140621</v>
      </c>
      <c r="S119" s="1">
        <f t="shared" si="10"/>
        <v>200000</v>
      </c>
      <c r="U119" s="12" t="s">
        <v>8361</v>
      </c>
      <c r="V119" s="5">
        <f t="shared" si="11"/>
        <v>1</v>
      </c>
      <c r="W119" s="14">
        <f>IF(V119=1, VLOOKUP(U119, [1]IMDB_Movies!A:O, 11, FALSE), AVERAGEIF($A$2:$A$4915, U119, $K$2:$K$4915))</f>
        <v>8.5</v>
      </c>
      <c r="X119" s="5">
        <f t="shared" si="12"/>
        <v>0.99199999999999999</v>
      </c>
      <c r="Y119">
        <f t="shared" si="13"/>
        <v>6.4366959362875189</v>
      </c>
    </row>
    <row r="120" spans="1:43" x14ac:dyDescent="0.3">
      <c r="A120" t="s">
        <v>8311</v>
      </c>
      <c r="B120">
        <v>82</v>
      </c>
      <c r="C120"/>
      <c r="D120" t="s">
        <v>4469</v>
      </c>
      <c r="E120" t="s">
        <v>8571</v>
      </c>
      <c r="F120" t="s">
        <v>8312</v>
      </c>
      <c r="G120" t="s">
        <v>14</v>
      </c>
      <c r="H120" t="s">
        <v>15</v>
      </c>
      <c r="I120">
        <v>200000</v>
      </c>
      <c r="J120">
        <v>2012</v>
      </c>
      <c r="K120">
        <v>5.4</v>
      </c>
      <c r="L120" s="5" t="s">
        <v>599</v>
      </c>
      <c r="M120" s="5" t="s">
        <v>2267</v>
      </c>
      <c r="N120" t="s">
        <v>3629</v>
      </c>
      <c r="P120" s="5">
        <f t="shared" si="7"/>
        <v>0.64344266034199027</v>
      </c>
      <c r="Q120" s="5">
        <f t="shared" si="8"/>
        <v>25035665</v>
      </c>
      <c r="R120" s="1">
        <f t="shared" si="9"/>
        <v>24835665</v>
      </c>
      <c r="S120" s="1">
        <f t="shared" si="10"/>
        <v>200000</v>
      </c>
      <c r="U120" s="11" t="s">
        <v>8412</v>
      </c>
      <c r="V120" s="5">
        <f t="shared" si="11"/>
        <v>1</v>
      </c>
      <c r="W120" s="14">
        <f>IF(V120=1, VLOOKUP(U120, [1]IMDB_Movies!A:O, 11, FALSE), AVERAGEIF($A$2:$A$4915, U120, $K$2:$K$4915))</f>
        <v>8.5</v>
      </c>
      <c r="X120" s="5">
        <f t="shared" si="12"/>
        <v>0.99199999999999999</v>
      </c>
      <c r="Y120">
        <f t="shared" si="13"/>
        <v>6.4367442810457485</v>
      </c>
    </row>
    <row r="121" spans="1:43" x14ac:dyDescent="0.3">
      <c r="A121" t="s">
        <v>8087</v>
      </c>
      <c r="B121">
        <v>80</v>
      </c>
      <c r="C121">
        <v>5000000</v>
      </c>
      <c r="D121" t="s">
        <v>8088</v>
      </c>
      <c r="E121" t="s">
        <v>8572</v>
      </c>
      <c r="F121" t="s">
        <v>8089</v>
      </c>
      <c r="G121" t="s">
        <v>14</v>
      </c>
      <c r="H121" t="s">
        <v>15</v>
      </c>
      <c r="I121">
        <v>210000</v>
      </c>
      <c r="J121">
        <v>1953</v>
      </c>
      <c r="K121">
        <v>6.7</v>
      </c>
      <c r="L121" s="5" t="s">
        <v>340</v>
      </c>
      <c r="M121" s="5" t="s">
        <v>2267</v>
      </c>
      <c r="N121" t="s">
        <v>4289</v>
      </c>
      <c r="P121" s="5">
        <f t="shared" si="7"/>
        <v>0.64344266034199027</v>
      </c>
      <c r="Q121" s="5">
        <f t="shared" si="8"/>
        <v>5000000</v>
      </c>
      <c r="R121" s="1">
        <f t="shared" si="9"/>
        <v>4790000</v>
      </c>
      <c r="S121" s="1">
        <f t="shared" si="10"/>
        <v>210000</v>
      </c>
      <c r="U121" s="6" t="s">
        <v>23</v>
      </c>
      <c r="V121" s="5">
        <f t="shared" si="11"/>
        <v>8</v>
      </c>
      <c r="W121" s="14">
        <f>IF(V121=1, VLOOKUP(U121, [1]IMDB_Movies!A:O, 11, FALSE), AVERAGEIF($A$2:$A$4915, U121, $K$2:$K$4915))</f>
        <v>8.4250000000000007</v>
      </c>
      <c r="X121" s="5">
        <f t="shared" si="12"/>
        <v>0.99099999999999999</v>
      </c>
      <c r="Y121">
        <f t="shared" si="13"/>
        <v>6.4374463738508654</v>
      </c>
    </row>
    <row r="122" spans="1:43" hidden="1" x14ac:dyDescent="0.3">
      <c r="A122" t="s">
        <v>6772</v>
      </c>
      <c r="B122">
        <v>98</v>
      </c>
      <c r="C122">
        <v>2938208</v>
      </c>
      <c r="D122" t="s">
        <v>507</v>
      </c>
      <c r="E122" t="s">
        <v>8573</v>
      </c>
      <c r="F122" t="s">
        <v>7904</v>
      </c>
      <c r="G122" t="s">
        <v>14</v>
      </c>
      <c r="H122" t="s">
        <v>15</v>
      </c>
      <c r="I122">
        <v>225000</v>
      </c>
      <c r="J122">
        <v>1990</v>
      </c>
      <c r="K122">
        <v>7.5</v>
      </c>
      <c r="L122" s="5" t="s">
        <v>599</v>
      </c>
      <c r="M122" s="5" t="s">
        <v>1221</v>
      </c>
      <c r="N122" t="s">
        <v>6851</v>
      </c>
      <c r="P122" s="5">
        <f t="shared" si="7"/>
        <v>0.64339035738873995</v>
      </c>
      <c r="Q122" s="5">
        <f t="shared" si="8"/>
        <v>2938208</v>
      </c>
      <c r="R122" s="1">
        <f t="shared" si="9"/>
        <v>2713208</v>
      </c>
      <c r="S122" s="1">
        <f t="shared" si="10"/>
        <v>225000</v>
      </c>
      <c r="U122" s="7" t="s">
        <v>696</v>
      </c>
      <c r="V122" s="5">
        <f t="shared" si="11"/>
        <v>1</v>
      </c>
      <c r="W122" s="14">
        <f>IF(V122=1, VLOOKUP(U122, [1]IMDB_Movies!A:O, 11, FALSE), AVERAGEIF($A$2:$A$4915, U122, $K$2:$K$4915))</f>
        <v>8.4</v>
      </c>
      <c r="X122" s="5">
        <f t="shared" si="12"/>
        <v>0.98499999999999999</v>
      </c>
      <c r="Y122">
        <f t="shared" si="13"/>
        <v>6.4372496935022445</v>
      </c>
      <c r="AN122" s="7"/>
      <c r="AO122" s="5"/>
      <c r="AP122" s="14"/>
      <c r="AQ122" s="5"/>
    </row>
    <row r="123" spans="1:43" hidden="1" x14ac:dyDescent="0.3">
      <c r="A123" t="s">
        <v>8081</v>
      </c>
      <c r="B123">
        <v>86</v>
      </c>
      <c r="C123">
        <v>111300</v>
      </c>
      <c r="D123" t="s">
        <v>27</v>
      </c>
      <c r="E123" t="s">
        <v>8574</v>
      </c>
      <c r="F123" t="s">
        <v>8082</v>
      </c>
      <c r="G123" t="s">
        <v>14</v>
      </c>
      <c r="H123" t="s">
        <v>15</v>
      </c>
      <c r="I123">
        <v>225000</v>
      </c>
      <c r="J123">
        <v>2012</v>
      </c>
      <c r="K123">
        <v>7.5</v>
      </c>
      <c r="L123" s="5" t="s">
        <v>27</v>
      </c>
      <c r="M123" s="5"/>
      <c r="P123" s="5">
        <f t="shared" si="7"/>
        <v>0.64333438318070191</v>
      </c>
      <c r="Q123" s="5">
        <f t="shared" si="8"/>
        <v>111300</v>
      </c>
      <c r="R123" s="1">
        <f t="shared" si="9"/>
        <v>-113700</v>
      </c>
      <c r="S123" s="1">
        <f t="shared" si="10"/>
        <v>225000</v>
      </c>
      <c r="U123" s="6" t="s">
        <v>7678</v>
      </c>
      <c r="V123" s="5">
        <f t="shared" si="11"/>
        <v>1</v>
      </c>
      <c r="W123" s="14">
        <f>IF(V123=1, VLOOKUP(U123, [1]IMDB_Movies!A:O, 11, FALSE), AVERAGEIF($A$2:$A$4915, U123, $K$2:$K$4915))</f>
        <v>8.4</v>
      </c>
      <c r="X123" s="5">
        <f t="shared" si="12"/>
        <v>0.98499999999999999</v>
      </c>
      <c r="Y123">
        <f t="shared" si="13"/>
        <v>6.4379113018597973</v>
      </c>
      <c r="AN123" s="6"/>
      <c r="AO123" s="5"/>
      <c r="AP123" s="14"/>
      <c r="AQ123" s="5"/>
    </row>
    <row r="124" spans="1:43" hidden="1" x14ac:dyDescent="0.3">
      <c r="A124" t="s">
        <v>8083</v>
      </c>
      <c r="B124">
        <v>106</v>
      </c>
      <c r="C124">
        <v>1027119</v>
      </c>
      <c r="D124" t="s">
        <v>1221</v>
      </c>
      <c r="E124" t="s">
        <v>8575</v>
      </c>
      <c r="F124" t="s">
        <v>8084</v>
      </c>
      <c r="G124" t="s">
        <v>14</v>
      </c>
      <c r="H124" t="s">
        <v>15</v>
      </c>
      <c r="I124">
        <v>225000</v>
      </c>
      <c r="J124">
        <v>2000</v>
      </c>
      <c r="K124">
        <v>7</v>
      </c>
      <c r="L124" s="5" t="s">
        <v>1221</v>
      </c>
      <c r="M124" s="5"/>
      <c r="P124" s="5">
        <f t="shared" si="7"/>
        <v>0.6432736232811348</v>
      </c>
      <c r="Q124" s="5">
        <f t="shared" si="8"/>
        <v>1027119</v>
      </c>
      <c r="R124" s="1">
        <f t="shared" si="9"/>
        <v>802119</v>
      </c>
      <c r="S124" s="1">
        <f t="shared" si="10"/>
        <v>225000</v>
      </c>
      <c r="U124" s="6" t="s">
        <v>7835</v>
      </c>
      <c r="V124" s="5">
        <f t="shared" si="11"/>
        <v>1</v>
      </c>
      <c r="W124" s="14">
        <f>IF(V124=1, VLOOKUP(U124, [1]IMDB_Movies!A:O, 11, FALSE), AVERAGEIF($A$2:$A$4915, U124, $K$2:$K$4915))</f>
        <v>8.4</v>
      </c>
      <c r="X124" s="5">
        <f t="shared" si="12"/>
        <v>0.98499999999999999</v>
      </c>
      <c r="Y124">
        <f t="shared" si="13"/>
        <v>6.4378168438266536</v>
      </c>
      <c r="AN124" s="6"/>
      <c r="AO124" s="5"/>
      <c r="AP124" s="14"/>
      <c r="AQ124" s="5"/>
    </row>
    <row r="125" spans="1:43" hidden="1" x14ac:dyDescent="0.3">
      <c r="A125" t="s">
        <v>1003</v>
      </c>
      <c r="B125">
        <v>91</v>
      </c>
      <c r="C125">
        <v>1229197</v>
      </c>
      <c r="D125" t="s">
        <v>1921</v>
      </c>
      <c r="E125" t="s">
        <v>8576</v>
      </c>
      <c r="F125" t="s">
        <v>7913</v>
      </c>
      <c r="G125" t="s">
        <v>14</v>
      </c>
      <c r="H125" t="s">
        <v>22</v>
      </c>
      <c r="I125">
        <v>229575</v>
      </c>
      <c r="J125">
        <v>1975</v>
      </c>
      <c r="K125">
        <v>8.3000000000000007</v>
      </c>
      <c r="L125" s="5" t="s">
        <v>340</v>
      </c>
      <c r="M125" s="5" t="s">
        <v>599</v>
      </c>
      <c r="N125" t="s">
        <v>455</v>
      </c>
      <c r="P125" s="5">
        <f t="shared" si="7"/>
        <v>0.64321431363761683</v>
      </c>
      <c r="Q125" s="5">
        <f t="shared" si="8"/>
        <v>1229197</v>
      </c>
      <c r="R125" s="1">
        <f t="shared" si="9"/>
        <v>999622</v>
      </c>
      <c r="S125" s="1">
        <f t="shared" si="10"/>
        <v>229575</v>
      </c>
      <c r="U125" s="7" t="s">
        <v>8334</v>
      </c>
      <c r="V125" s="5">
        <f t="shared" si="11"/>
        <v>1</v>
      </c>
      <c r="W125" s="14">
        <f>IF(V125=1, VLOOKUP(U125, [1]IMDB_Movies!A:O, 11, FALSE), AVERAGEIF($A$2:$A$4915, U125, $K$2:$K$4915))</f>
        <v>8.4</v>
      </c>
      <c r="X125" s="5">
        <f t="shared" si="12"/>
        <v>0.98499999999999999</v>
      </c>
      <c r="Y125">
        <f t="shared" si="13"/>
        <v>6.4383152729503141</v>
      </c>
      <c r="AN125" s="7"/>
      <c r="AO125" s="5"/>
      <c r="AP125" s="14"/>
      <c r="AQ125" s="5"/>
    </row>
    <row r="126" spans="1:43" hidden="1" x14ac:dyDescent="0.3">
      <c r="A126" t="s">
        <v>2515</v>
      </c>
      <c r="B126">
        <v>102</v>
      </c>
      <c r="C126">
        <v>3151130</v>
      </c>
      <c r="D126" t="s">
        <v>599</v>
      </c>
      <c r="E126" t="s">
        <v>8577</v>
      </c>
      <c r="F126" t="s">
        <v>8274</v>
      </c>
      <c r="G126" t="s">
        <v>14</v>
      </c>
      <c r="H126" t="s">
        <v>15</v>
      </c>
      <c r="I126">
        <v>230000</v>
      </c>
      <c r="J126">
        <v>1994</v>
      </c>
      <c r="K126">
        <v>7.8</v>
      </c>
      <c r="L126" s="5" t="s">
        <v>599</v>
      </c>
      <c r="M126" s="5"/>
      <c r="P126" s="5">
        <f t="shared" si="7"/>
        <v>0.64315529243872227</v>
      </c>
      <c r="Q126" s="5">
        <f t="shared" si="8"/>
        <v>3151130</v>
      </c>
      <c r="R126" s="1">
        <f t="shared" si="9"/>
        <v>2921130</v>
      </c>
      <c r="S126" s="1">
        <f t="shared" si="10"/>
        <v>230000</v>
      </c>
      <c r="U126" s="7" t="s">
        <v>7000</v>
      </c>
      <c r="V126" s="5">
        <f t="shared" si="11"/>
        <v>1</v>
      </c>
      <c r="W126" s="14">
        <f>IF(V126=1, VLOOKUP(U126, [1]IMDB_Movies!A:O, 11, FALSE), AVERAGEIF($A$2:$A$4915, U126, $K$2:$K$4915))</f>
        <v>8.4</v>
      </c>
      <c r="X126" s="5">
        <f t="shared" si="12"/>
        <v>0.98499999999999999</v>
      </c>
      <c r="Y126">
        <f t="shared" si="13"/>
        <v>6.4389570552147219</v>
      </c>
      <c r="AN126" s="7"/>
      <c r="AO126" s="5"/>
      <c r="AP126" s="14"/>
      <c r="AQ126" s="5"/>
    </row>
    <row r="127" spans="1:43" hidden="1" x14ac:dyDescent="0.3">
      <c r="A127" t="s">
        <v>8073</v>
      </c>
      <c r="B127">
        <v>83</v>
      </c>
      <c r="C127"/>
      <c r="D127" t="s">
        <v>599</v>
      </c>
      <c r="E127" t="s">
        <v>8578</v>
      </c>
      <c r="F127" t="s">
        <v>8074</v>
      </c>
      <c r="G127" t="s">
        <v>14</v>
      </c>
      <c r="H127" t="s">
        <v>15</v>
      </c>
      <c r="I127">
        <v>240000</v>
      </c>
      <c r="J127">
        <v>2006</v>
      </c>
      <c r="K127">
        <v>6.5</v>
      </c>
      <c r="L127" s="5" t="s">
        <v>599</v>
      </c>
      <c r="M127" s="5"/>
      <c r="P127" s="5">
        <f t="shared" si="7"/>
        <v>0.64309949201140493</v>
      </c>
      <c r="Q127" s="5">
        <f t="shared" si="8"/>
        <v>25035665</v>
      </c>
      <c r="R127" s="1">
        <f t="shared" si="9"/>
        <v>24795665</v>
      </c>
      <c r="S127" s="1">
        <f t="shared" si="10"/>
        <v>240000</v>
      </c>
      <c r="U127" s="7" t="s">
        <v>6617</v>
      </c>
      <c r="V127" s="5">
        <f t="shared" si="11"/>
        <v>1</v>
      </c>
      <c r="W127" s="14">
        <f>IF(V127=1, VLOOKUP(U127, [1]IMDB_Movies!A:O, 11, FALSE), AVERAGEIF($A$2:$A$4915, U127, $K$2:$K$4915))</f>
        <v>8.4</v>
      </c>
      <c r="X127" s="5">
        <f t="shared" si="12"/>
        <v>0.98499999999999999</v>
      </c>
      <c r="Y127">
        <f t="shared" si="13"/>
        <v>6.438821844958067</v>
      </c>
      <c r="AN127" s="7"/>
      <c r="AO127" s="5"/>
      <c r="AP127" s="14"/>
      <c r="AQ127" s="5"/>
    </row>
    <row r="128" spans="1:43" hidden="1" x14ac:dyDescent="0.3">
      <c r="A128" t="s">
        <v>5944</v>
      </c>
      <c r="B128">
        <v>151</v>
      </c>
      <c r="C128"/>
      <c r="D128" t="s">
        <v>1987</v>
      </c>
      <c r="E128" t="s">
        <v>8579</v>
      </c>
      <c r="F128" t="s">
        <v>8072</v>
      </c>
      <c r="G128" s="5" t="s">
        <v>14</v>
      </c>
      <c r="H128" t="s">
        <v>15</v>
      </c>
      <c r="I128">
        <v>245000</v>
      </c>
      <c r="J128">
        <v>1925</v>
      </c>
      <c r="K128">
        <v>8.3000000000000007</v>
      </c>
      <c r="L128" s="5" t="s">
        <v>1221</v>
      </c>
      <c r="M128" s="5" t="s">
        <v>6851</v>
      </c>
      <c r="N128" t="s">
        <v>8418</v>
      </c>
      <c r="P128" s="5">
        <f t="shared" si="7"/>
        <v>0.64309949201140493</v>
      </c>
      <c r="Q128" s="5">
        <f t="shared" si="8"/>
        <v>25035665</v>
      </c>
      <c r="R128" s="1">
        <f t="shared" si="9"/>
        <v>24790665</v>
      </c>
      <c r="S128" s="1">
        <f t="shared" si="10"/>
        <v>245000</v>
      </c>
      <c r="U128" s="7" t="s">
        <v>2439</v>
      </c>
      <c r="V128" s="5">
        <f t="shared" si="11"/>
        <v>1</v>
      </c>
      <c r="W128" s="14">
        <f>IF(V128=1, VLOOKUP(U128, [1]IMDB_Movies!A:O, 11, FALSE), AVERAGEIF($A$2:$A$4915, U128, $K$2:$K$4915))</f>
        <v>8.4</v>
      </c>
      <c r="X128" s="5">
        <f t="shared" si="12"/>
        <v>0.98499999999999999</v>
      </c>
      <c r="Y128">
        <f t="shared" si="13"/>
        <v>6.4387070376432058</v>
      </c>
      <c r="AN128" s="7"/>
      <c r="AO128" s="5"/>
      <c r="AP128" s="14"/>
      <c r="AQ128" s="5"/>
    </row>
    <row r="129" spans="1:43" hidden="1" x14ac:dyDescent="0.3">
      <c r="A129" t="s">
        <v>8009</v>
      </c>
      <c r="B129">
        <v>96</v>
      </c>
      <c r="C129"/>
      <c r="D129" t="s">
        <v>1813</v>
      </c>
      <c r="E129" t="s">
        <v>8580</v>
      </c>
      <c r="F129" t="s">
        <v>8010</v>
      </c>
      <c r="G129" t="s">
        <v>14</v>
      </c>
      <c r="H129" t="s">
        <v>15</v>
      </c>
      <c r="I129">
        <v>250000</v>
      </c>
      <c r="J129">
        <v>1981</v>
      </c>
      <c r="K129">
        <v>4.5</v>
      </c>
      <c r="L129" s="5" t="s">
        <v>2267</v>
      </c>
      <c r="M129" s="5" t="s">
        <v>8415</v>
      </c>
      <c r="P129" s="5">
        <f t="shared" si="7"/>
        <v>0.64309949201140493</v>
      </c>
      <c r="Q129" s="5">
        <f t="shared" si="8"/>
        <v>25035665</v>
      </c>
      <c r="R129" s="1">
        <f t="shared" si="9"/>
        <v>24785665</v>
      </c>
      <c r="S129" s="1">
        <f t="shared" si="10"/>
        <v>250000</v>
      </c>
      <c r="U129" s="7" t="s">
        <v>2761</v>
      </c>
      <c r="V129" s="5">
        <f t="shared" si="11"/>
        <v>1</v>
      </c>
      <c r="W129" s="14">
        <f>IF(V129=1, VLOOKUP(U129, [1]IMDB_Movies!A:O, 11, FALSE), AVERAGEIF($A$2:$A$4915, U129, $K$2:$K$4915))</f>
        <v>8.4</v>
      </c>
      <c r="X129" s="5">
        <f t="shared" si="12"/>
        <v>0.98499999999999999</v>
      </c>
      <c r="Y129">
        <f t="shared" si="13"/>
        <v>6.4386740331491685</v>
      </c>
      <c r="AN129" s="7"/>
      <c r="AO129" s="5"/>
      <c r="AP129" s="14"/>
      <c r="AQ129" s="5"/>
    </row>
    <row r="130" spans="1:43" hidden="1" x14ac:dyDescent="0.3">
      <c r="A130" t="s">
        <v>2515</v>
      </c>
      <c r="B130">
        <v>113</v>
      </c>
      <c r="C130">
        <v>12006514</v>
      </c>
      <c r="D130" t="s">
        <v>507</v>
      </c>
      <c r="E130" t="s">
        <v>8581</v>
      </c>
      <c r="F130" t="s">
        <v>8016</v>
      </c>
      <c r="G130" t="s">
        <v>14</v>
      </c>
      <c r="H130" t="s">
        <v>15</v>
      </c>
      <c r="I130">
        <v>250000</v>
      </c>
      <c r="J130">
        <v>1997</v>
      </c>
      <c r="K130">
        <v>7.3</v>
      </c>
      <c r="L130" s="5" t="s">
        <v>599</v>
      </c>
      <c r="M130" s="5" t="s">
        <v>1221</v>
      </c>
      <c r="N130" t="s">
        <v>6851</v>
      </c>
      <c r="P130" s="5">
        <f t="shared" ref="P130:P193" si="14">CORREL(C130:C5043,I130:I5043)</f>
        <v>0.64309949201140493</v>
      </c>
      <c r="Q130" s="5">
        <f t="shared" ref="Q130:Q193" si="15">IF(ISBLANK(C130),MEDIAN($C$2:$C$4915), C130)</f>
        <v>12006514</v>
      </c>
      <c r="R130" s="1">
        <f t="shared" ref="R130:R193" si="16">Q130-S130</f>
        <v>11756514</v>
      </c>
      <c r="S130" s="1">
        <f t="shared" ref="S130:S193" si="17">IF(ISBLANK(I130),MEDIAN($I$2:$I$4915), I130)</f>
        <v>250000</v>
      </c>
      <c r="U130" s="7" t="s">
        <v>2707</v>
      </c>
      <c r="V130" s="5">
        <f t="shared" si="11"/>
        <v>1</v>
      </c>
      <c r="W130" s="14">
        <f>IF(V130=1, VLOOKUP(U130, [1]IMDB_Movies!A:O, 11, FALSE), AVERAGEIF($A$2:$A$4915, U130, $K$2:$K$4915))</f>
        <v>8.4</v>
      </c>
      <c r="X130" s="5">
        <f t="shared" si="12"/>
        <v>0.98499999999999999</v>
      </c>
      <c r="Y130">
        <f t="shared" si="13"/>
        <v>6.4384977486696666</v>
      </c>
      <c r="AN130" s="7"/>
      <c r="AO130" s="5"/>
      <c r="AP130" s="14"/>
      <c r="AQ130" s="5"/>
    </row>
    <row r="131" spans="1:43" hidden="1" x14ac:dyDescent="0.3">
      <c r="A131" t="s">
        <v>5621</v>
      </c>
      <c r="B131">
        <v>91</v>
      </c>
      <c r="C131">
        <v>4186931</v>
      </c>
      <c r="D131" t="s">
        <v>507</v>
      </c>
      <c r="E131" t="s">
        <v>8582</v>
      </c>
      <c r="F131" t="s">
        <v>8017</v>
      </c>
      <c r="G131" t="s">
        <v>14</v>
      </c>
      <c r="H131" t="s">
        <v>15</v>
      </c>
      <c r="I131">
        <v>250000</v>
      </c>
      <c r="J131">
        <v>2001</v>
      </c>
      <c r="K131">
        <v>6.9</v>
      </c>
      <c r="L131" s="5" t="s">
        <v>599</v>
      </c>
      <c r="M131" s="5" t="s">
        <v>1221</v>
      </c>
      <c r="N131" t="s">
        <v>6851</v>
      </c>
      <c r="P131" s="5">
        <f t="shared" si="14"/>
        <v>0.64306045811262802</v>
      </c>
      <c r="Q131" s="5">
        <f t="shared" si="15"/>
        <v>4186931</v>
      </c>
      <c r="R131" s="1">
        <f t="shared" si="16"/>
        <v>3936931</v>
      </c>
      <c r="S131" s="1">
        <f t="shared" si="17"/>
        <v>250000</v>
      </c>
      <c r="U131" s="6" t="s">
        <v>4527</v>
      </c>
      <c r="V131" s="5">
        <f t="shared" si="11"/>
        <v>1</v>
      </c>
      <c r="W131" s="14">
        <f>IF(V131=1, VLOOKUP(U131, [1]IMDB_Movies!A:O, 11, FALSE), AVERAGEIF($A$2:$A$4915, U131, $K$2:$K$4915))</f>
        <v>8.4</v>
      </c>
      <c r="X131" s="5">
        <f t="shared" si="12"/>
        <v>0.98499999999999999</v>
      </c>
      <c r="Y131">
        <f t="shared" si="13"/>
        <v>6.438833162743089</v>
      </c>
      <c r="AN131" s="6"/>
      <c r="AO131" s="5"/>
      <c r="AP131" s="14"/>
      <c r="AQ131" s="5"/>
    </row>
    <row r="132" spans="1:43" hidden="1" x14ac:dyDescent="0.3">
      <c r="A132" t="s">
        <v>144</v>
      </c>
      <c r="B132">
        <v>98</v>
      </c>
      <c r="C132">
        <v>3799339</v>
      </c>
      <c r="D132" t="s">
        <v>1714</v>
      </c>
      <c r="E132" t="s">
        <v>8583</v>
      </c>
      <c r="F132" t="s">
        <v>8021</v>
      </c>
      <c r="G132" t="s">
        <v>14</v>
      </c>
      <c r="H132" t="s">
        <v>15</v>
      </c>
      <c r="I132">
        <v>250000</v>
      </c>
      <c r="J132">
        <v>2002</v>
      </c>
      <c r="K132">
        <v>7.2</v>
      </c>
      <c r="L132" s="5" t="s">
        <v>8413</v>
      </c>
      <c r="M132" s="5" t="s">
        <v>1221</v>
      </c>
      <c r="N132" t="s">
        <v>6851</v>
      </c>
      <c r="P132" s="5">
        <f t="shared" si="14"/>
        <v>0.64300640496181338</v>
      </c>
      <c r="Q132" s="5">
        <f t="shared" si="15"/>
        <v>3799339</v>
      </c>
      <c r="R132" s="1">
        <f t="shared" si="16"/>
        <v>3549339</v>
      </c>
      <c r="S132" s="1">
        <f t="shared" si="17"/>
        <v>250000</v>
      </c>
      <c r="U132" s="11" t="s">
        <v>8390</v>
      </c>
      <c r="V132" s="5">
        <f t="shared" si="11"/>
        <v>1</v>
      </c>
      <c r="W132" s="14">
        <f>IF(V132=1, VLOOKUP(U132, [1]IMDB_Movies!A:O, 11, FALSE), AVERAGEIF($A$2:$A$4915, U132, $K$2:$K$4915))</f>
        <v>8.4</v>
      </c>
      <c r="X132" s="5">
        <f t="shared" si="12"/>
        <v>0.98499999999999999</v>
      </c>
      <c r="Y132">
        <f t="shared" si="13"/>
        <v>6.4387796887796869</v>
      </c>
      <c r="AN132" s="11"/>
      <c r="AO132" s="5"/>
      <c r="AP132" s="14"/>
      <c r="AQ132" s="5"/>
    </row>
    <row r="133" spans="1:43" hidden="1" x14ac:dyDescent="0.3">
      <c r="A133" t="s">
        <v>8022</v>
      </c>
      <c r="B133">
        <v>94</v>
      </c>
      <c r="C133">
        <v>1977544</v>
      </c>
      <c r="D133" t="s">
        <v>507</v>
      </c>
      <c r="E133" t="s">
        <v>8584</v>
      </c>
      <c r="F133" t="s">
        <v>8023</v>
      </c>
      <c r="G133" t="s">
        <v>14</v>
      </c>
      <c r="H133" t="s">
        <v>15</v>
      </c>
      <c r="I133">
        <v>250000</v>
      </c>
      <c r="J133">
        <v>1995</v>
      </c>
      <c r="K133">
        <v>6.5</v>
      </c>
      <c r="L133" s="5" t="s">
        <v>599</v>
      </c>
      <c r="M133" s="5" t="s">
        <v>1221</v>
      </c>
      <c r="N133" t="s">
        <v>6851</v>
      </c>
      <c r="P133" s="5">
        <f t="shared" si="14"/>
        <v>0.64295162015584284</v>
      </c>
      <c r="Q133" s="5">
        <f t="shared" si="15"/>
        <v>1977544</v>
      </c>
      <c r="R133" s="1">
        <f t="shared" si="16"/>
        <v>1727544</v>
      </c>
      <c r="S133" s="1">
        <f t="shared" si="17"/>
        <v>250000</v>
      </c>
      <c r="U133" s="11" t="s">
        <v>8392</v>
      </c>
      <c r="V133" s="5">
        <f t="shared" si="11"/>
        <v>1</v>
      </c>
      <c r="W133" s="14">
        <f>IF(V133=1, VLOOKUP(U133, [1]IMDB_Movies!A:O, 11, FALSE), AVERAGEIF($A$2:$A$4915, U133, $K$2:$K$4915))</f>
        <v>8.4</v>
      </c>
      <c r="X133" s="5">
        <f t="shared" si="12"/>
        <v>0.98499999999999999</v>
      </c>
      <c r="Y133">
        <f t="shared" si="13"/>
        <v>6.4392586524677435</v>
      </c>
      <c r="AN133" s="11"/>
      <c r="AO133" s="5"/>
      <c r="AP133" s="14"/>
      <c r="AQ133" s="5"/>
    </row>
    <row r="134" spans="1:43" hidden="1" x14ac:dyDescent="0.3">
      <c r="A134" t="s">
        <v>3140</v>
      </c>
      <c r="B134">
        <v>96</v>
      </c>
      <c r="C134">
        <v>1050600</v>
      </c>
      <c r="D134" t="s">
        <v>910</v>
      </c>
      <c r="E134" t="s">
        <v>8585</v>
      </c>
      <c r="F134" t="s">
        <v>8024</v>
      </c>
      <c r="G134" t="s">
        <v>14</v>
      </c>
      <c r="H134" t="s">
        <v>15</v>
      </c>
      <c r="I134">
        <v>250000</v>
      </c>
      <c r="J134">
        <v>2000</v>
      </c>
      <c r="K134">
        <v>6.6</v>
      </c>
      <c r="L134" s="5" t="s">
        <v>599</v>
      </c>
      <c r="M134" s="5" t="s">
        <v>1221</v>
      </c>
      <c r="P134" s="5">
        <f t="shared" si="14"/>
        <v>0.642893636908072</v>
      </c>
      <c r="Q134" s="5">
        <f t="shared" si="15"/>
        <v>1050600</v>
      </c>
      <c r="R134" s="1">
        <f t="shared" si="16"/>
        <v>800600</v>
      </c>
      <c r="S134" s="1">
        <f t="shared" si="17"/>
        <v>250000</v>
      </c>
      <c r="U134" s="7" t="s">
        <v>6084</v>
      </c>
      <c r="V134" s="5">
        <f t="shared" si="11"/>
        <v>1</v>
      </c>
      <c r="W134" s="14">
        <f>IF(V134=1, VLOOKUP(U134, [1]IMDB_Movies!A:O, 11, FALSE), AVERAGEIF($A$2:$A$4915, U134, $K$2:$K$4915))</f>
        <v>8.4</v>
      </c>
      <c r="X134" s="5">
        <f t="shared" si="12"/>
        <v>0.98499999999999999</v>
      </c>
      <c r="Y134">
        <f t="shared" si="13"/>
        <v>6.4391233101188012</v>
      </c>
      <c r="AN134" s="7"/>
      <c r="AO134" s="5"/>
      <c r="AP134" s="14"/>
      <c r="AQ134" s="5"/>
    </row>
    <row r="135" spans="1:43" hidden="1" x14ac:dyDescent="0.3">
      <c r="A135" t="s">
        <v>8025</v>
      </c>
      <c r="B135">
        <v>100</v>
      </c>
      <c r="C135">
        <v>902835</v>
      </c>
      <c r="D135" t="s">
        <v>507</v>
      </c>
      <c r="E135" t="s">
        <v>8586</v>
      </c>
      <c r="F135" t="s">
        <v>8026</v>
      </c>
      <c r="G135" t="s">
        <v>14</v>
      </c>
      <c r="H135" t="s">
        <v>15</v>
      </c>
      <c r="I135">
        <v>250000</v>
      </c>
      <c r="J135">
        <v>2001</v>
      </c>
      <c r="K135">
        <v>6.7</v>
      </c>
      <c r="L135" s="5" t="s">
        <v>599</v>
      </c>
      <c r="M135" s="5" t="s">
        <v>1221</v>
      </c>
      <c r="N135" t="s">
        <v>6851</v>
      </c>
      <c r="P135" s="5">
        <f t="shared" si="14"/>
        <v>0.64283404490439189</v>
      </c>
      <c r="Q135" s="5">
        <f t="shared" si="15"/>
        <v>902835</v>
      </c>
      <c r="R135" s="1">
        <f t="shared" si="16"/>
        <v>652835</v>
      </c>
      <c r="S135" s="1">
        <f t="shared" si="17"/>
        <v>250000</v>
      </c>
      <c r="U135" s="11" t="s">
        <v>8394</v>
      </c>
      <c r="V135" s="5">
        <f t="shared" si="11"/>
        <v>1</v>
      </c>
      <c r="W135" s="14">
        <f>IF(V135=1, VLOOKUP(U135, [1]IMDB_Movies!A:O, 11, FALSE), AVERAGEIF($A$2:$A$4915, U135, $K$2:$K$4915))</f>
        <v>8.4</v>
      </c>
      <c r="X135" s="5">
        <f t="shared" si="12"/>
        <v>0.98499999999999999</v>
      </c>
      <c r="Y135">
        <f t="shared" si="13"/>
        <v>6.4390083999180474</v>
      </c>
      <c r="AN135" s="11"/>
      <c r="AO135" s="5"/>
      <c r="AP135" s="14"/>
      <c r="AQ135" s="5"/>
    </row>
    <row r="136" spans="1:43" hidden="1" x14ac:dyDescent="0.3">
      <c r="A136" t="s">
        <v>8030</v>
      </c>
      <c r="B136">
        <v>76</v>
      </c>
      <c r="C136">
        <v>212285</v>
      </c>
      <c r="D136" t="s">
        <v>604</v>
      </c>
      <c r="E136" t="s">
        <v>8587</v>
      </c>
      <c r="F136" t="s">
        <v>8031</v>
      </c>
      <c r="G136" t="s">
        <v>14</v>
      </c>
      <c r="H136" t="s">
        <v>132</v>
      </c>
      <c r="I136">
        <v>250000</v>
      </c>
      <c r="J136">
        <v>1996</v>
      </c>
      <c r="K136">
        <v>6.4</v>
      </c>
      <c r="L136" s="5" t="s">
        <v>599</v>
      </c>
      <c r="M136" s="5" t="s">
        <v>6851</v>
      </c>
      <c r="P136" s="5">
        <f t="shared" si="14"/>
        <v>0.64277415485525835</v>
      </c>
      <c r="Q136" s="5">
        <f t="shared" si="15"/>
        <v>212285</v>
      </c>
      <c r="R136" s="1">
        <f t="shared" si="16"/>
        <v>-37715</v>
      </c>
      <c r="S136" s="1">
        <f t="shared" si="17"/>
        <v>250000</v>
      </c>
      <c r="U136" s="11" t="s">
        <v>8396</v>
      </c>
      <c r="V136" s="5">
        <f t="shared" si="11"/>
        <v>1</v>
      </c>
      <c r="W136" s="14">
        <f>IF(V136=1, VLOOKUP(U136, [1]IMDB_Movies!A:O, 11, FALSE), AVERAGEIF($A$2:$A$4915, U136, $K$2:$K$4915))</f>
        <v>8.4</v>
      </c>
      <c r="X136" s="5">
        <f t="shared" si="12"/>
        <v>0.98499999999999999</v>
      </c>
      <c r="Y136">
        <f t="shared" si="13"/>
        <v>6.4387704918032762</v>
      </c>
      <c r="AN136" s="11"/>
      <c r="AO136" s="5"/>
      <c r="AP136" s="14"/>
      <c r="AQ136" s="5"/>
    </row>
    <row r="137" spans="1:43" hidden="1" x14ac:dyDescent="0.3">
      <c r="A137" t="s">
        <v>8032</v>
      </c>
      <c r="B137">
        <v>75</v>
      </c>
      <c r="C137">
        <v>203134</v>
      </c>
      <c r="D137" t="s">
        <v>8033</v>
      </c>
      <c r="E137" t="s">
        <v>8588</v>
      </c>
      <c r="F137" t="s">
        <v>8034</v>
      </c>
      <c r="G137" t="s">
        <v>14</v>
      </c>
      <c r="H137" t="s">
        <v>15</v>
      </c>
      <c r="I137">
        <v>250000</v>
      </c>
      <c r="J137">
        <v>1997</v>
      </c>
      <c r="K137">
        <v>7</v>
      </c>
      <c r="L137" s="5" t="s">
        <v>4017</v>
      </c>
      <c r="M137" s="5" t="s">
        <v>599</v>
      </c>
      <c r="N137" t="s">
        <v>1221</v>
      </c>
      <c r="O137" t="s">
        <v>455</v>
      </c>
      <c r="P137" s="5">
        <f t="shared" si="14"/>
        <v>0.6427130738149982</v>
      </c>
      <c r="Q137" s="5">
        <f t="shared" si="15"/>
        <v>203134</v>
      </c>
      <c r="R137" s="1">
        <f t="shared" si="16"/>
        <v>-46866</v>
      </c>
      <c r="S137" s="1">
        <f t="shared" si="17"/>
        <v>250000</v>
      </c>
      <c r="U137" s="12" t="s">
        <v>8399</v>
      </c>
      <c r="V137" s="5">
        <f t="shared" si="11"/>
        <v>1</v>
      </c>
      <c r="W137" s="14">
        <f>IF(V137=1, VLOOKUP(U137, [1]IMDB_Movies!A:O, 11, FALSE), AVERAGEIF($A$2:$A$4915, U137, $K$2:$K$4915))</f>
        <v>8.4</v>
      </c>
      <c r="X137" s="5">
        <f t="shared" si="12"/>
        <v>0.98499999999999999</v>
      </c>
      <c r="Y137">
        <f t="shared" si="13"/>
        <v>6.4394343103094878</v>
      </c>
      <c r="AN137" s="12"/>
      <c r="AO137" s="5"/>
      <c r="AP137" s="14"/>
      <c r="AQ137" s="5"/>
    </row>
    <row r="138" spans="1:43" hidden="1" x14ac:dyDescent="0.3">
      <c r="A138" t="s">
        <v>8036</v>
      </c>
      <c r="B138">
        <v>90</v>
      </c>
      <c r="C138">
        <v>3388210</v>
      </c>
      <c r="D138" t="s">
        <v>79</v>
      </c>
      <c r="E138" t="s">
        <v>8589</v>
      </c>
      <c r="F138" t="s">
        <v>8037</v>
      </c>
      <c r="G138" t="s">
        <v>14</v>
      </c>
      <c r="H138" t="s">
        <v>15</v>
      </c>
      <c r="I138">
        <v>250000</v>
      </c>
      <c r="J138">
        <v>2011</v>
      </c>
      <c r="K138">
        <v>6.7</v>
      </c>
      <c r="L138" s="5" t="s">
        <v>1221</v>
      </c>
      <c r="M138" s="5" t="s">
        <v>6851</v>
      </c>
      <c r="P138" s="5">
        <f t="shared" si="14"/>
        <v>0.64265192364348056</v>
      </c>
      <c r="Q138" s="5">
        <f t="shared" si="15"/>
        <v>3388210</v>
      </c>
      <c r="R138" s="1">
        <f t="shared" si="16"/>
        <v>3138210</v>
      </c>
      <c r="S138" s="1">
        <f t="shared" si="17"/>
        <v>250000</v>
      </c>
      <c r="U138" s="7" t="s">
        <v>8210</v>
      </c>
      <c r="V138" s="5">
        <f t="shared" si="11"/>
        <v>1</v>
      </c>
      <c r="W138" s="14">
        <f>IF(V138=1, VLOOKUP(U138, [1]IMDB_Movies!A:O, 11, FALSE), AVERAGEIF($A$2:$A$4915, U138, $K$2:$K$4915))</f>
        <v>8.3000000000000007</v>
      </c>
      <c r="X138" s="5">
        <f t="shared" si="12"/>
        <v>0.98099999999999998</v>
      </c>
      <c r="Y138">
        <f t="shared" si="13"/>
        <v>6.4394013940139372</v>
      </c>
      <c r="AN138" s="7"/>
      <c r="AO138" s="5"/>
      <c r="AP138" s="14"/>
      <c r="AQ138" s="5"/>
    </row>
    <row r="139" spans="1:43" hidden="1" x14ac:dyDescent="0.3">
      <c r="A139" t="s">
        <v>6460</v>
      </c>
      <c r="B139">
        <v>92</v>
      </c>
      <c r="C139">
        <v>177840</v>
      </c>
      <c r="D139" t="s">
        <v>2272</v>
      </c>
      <c r="E139" t="s">
        <v>8590</v>
      </c>
      <c r="F139" t="s">
        <v>8040</v>
      </c>
      <c r="G139" t="s">
        <v>14</v>
      </c>
      <c r="H139" t="s">
        <v>22</v>
      </c>
      <c r="I139">
        <v>250000</v>
      </c>
      <c r="J139">
        <v>1999</v>
      </c>
      <c r="K139">
        <v>6.1</v>
      </c>
      <c r="L139" s="5" t="s">
        <v>599</v>
      </c>
      <c r="M139" s="5" t="s">
        <v>4183</v>
      </c>
      <c r="P139" s="5">
        <f t="shared" si="14"/>
        <v>0.64259611859400345</v>
      </c>
      <c r="Q139" s="5">
        <f t="shared" si="15"/>
        <v>177840</v>
      </c>
      <c r="R139" s="1">
        <f t="shared" si="16"/>
        <v>-72160</v>
      </c>
      <c r="S139" s="1">
        <f t="shared" si="17"/>
        <v>250000</v>
      </c>
      <c r="U139" s="6" t="s">
        <v>6878</v>
      </c>
      <c r="V139" s="5">
        <f t="shared" si="11"/>
        <v>1</v>
      </c>
      <c r="W139" s="14">
        <f>IF(V139=1, VLOOKUP(U139, [1]IMDB_Movies!A:O, 11, FALSE), AVERAGEIF($A$2:$A$4915, U139, $K$2:$K$4915))</f>
        <v>8.3000000000000007</v>
      </c>
      <c r="X139" s="5">
        <f t="shared" si="12"/>
        <v>0.98099999999999998</v>
      </c>
      <c r="Y139">
        <f t="shared" si="13"/>
        <v>6.4391839245437739</v>
      </c>
      <c r="AN139" s="6"/>
      <c r="AO139" s="5"/>
      <c r="AP139" s="14"/>
      <c r="AQ139" s="5"/>
    </row>
    <row r="140" spans="1:43" hidden="1" x14ac:dyDescent="0.3">
      <c r="A140" t="s">
        <v>4867</v>
      </c>
      <c r="B140">
        <v>99</v>
      </c>
      <c r="C140">
        <v>49494</v>
      </c>
      <c r="D140" t="s">
        <v>1450</v>
      </c>
      <c r="E140" t="s">
        <v>8591</v>
      </c>
      <c r="F140" t="s">
        <v>8043</v>
      </c>
      <c r="G140" t="s">
        <v>14</v>
      </c>
      <c r="H140" t="s">
        <v>15</v>
      </c>
      <c r="I140">
        <v>250000</v>
      </c>
      <c r="J140">
        <v>2013</v>
      </c>
      <c r="K140">
        <v>3.9</v>
      </c>
      <c r="L140" s="5" t="s">
        <v>1221</v>
      </c>
      <c r="M140" s="5" t="s">
        <v>3629</v>
      </c>
      <c r="P140" s="5">
        <f t="shared" si="14"/>
        <v>0.64253482154915942</v>
      </c>
      <c r="Q140" s="5">
        <f t="shared" si="15"/>
        <v>49494</v>
      </c>
      <c r="R140" s="1">
        <f t="shared" si="16"/>
        <v>-200506</v>
      </c>
      <c r="S140" s="1">
        <f t="shared" si="17"/>
        <v>250000</v>
      </c>
      <c r="U140" s="7" t="s">
        <v>6435</v>
      </c>
      <c r="V140" s="5">
        <f t="shared" si="11"/>
        <v>1</v>
      </c>
      <c r="W140" s="14">
        <f>IF(V140=1, VLOOKUP(U140, [1]IMDB_Movies!A:O, 11, FALSE), AVERAGEIF($A$2:$A$4915, U140, $K$2:$K$4915))</f>
        <v>8.3000000000000007</v>
      </c>
      <c r="X140" s="5">
        <f t="shared" si="12"/>
        <v>0.98099999999999998</v>
      </c>
      <c r="Y140">
        <f t="shared" si="13"/>
        <v>6.4393765381460186</v>
      </c>
      <c r="AN140" s="7"/>
      <c r="AO140" s="5"/>
      <c r="AP140" s="14"/>
      <c r="AQ140" s="5"/>
    </row>
    <row r="141" spans="1:43" hidden="1" x14ac:dyDescent="0.3">
      <c r="A141" t="s">
        <v>8050</v>
      </c>
      <c r="B141">
        <v>81</v>
      </c>
      <c r="C141">
        <v>18195</v>
      </c>
      <c r="D141" t="s">
        <v>4289</v>
      </c>
      <c r="E141" t="s">
        <v>8592</v>
      </c>
      <c r="F141" t="s">
        <v>8051</v>
      </c>
      <c r="G141" t="s">
        <v>14</v>
      </c>
      <c r="H141" t="s">
        <v>15</v>
      </c>
      <c r="I141">
        <v>250000</v>
      </c>
      <c r="J141">
        <v>1997</v>
      </c>
      <c r="K141">
        <v>6.3</v>
      </c>
      <c r="L141" s="5" t="s">
        <v>4289</v>
      </c>
      <c r="M141" s="5"/>
      <c r="P141" s="5">
        <f t="shared" si="14"/>
        <v>0.64247326007583838</v>
      </c>
      <c r="Q141" s="5">
        <f t="shared" si="15"/>
        <v>18195</v>
      </c>
      <c r="R141" s="1">
        <f t="shared" si="16"/>
        <v>-231805</v>
      </c>
      <c r="S141" s="1">
        <f t="shared" si="17"/>
        <v>250000</v>
      </c>
      <c r="U141" s="6" t="s">
        <v>4610</v>
      </c>
      <c r="V141" s="5">
        <f t="shared" si="11"/>
        <v>1</v>
      </c>
      <c r="W141" s="14">
        <f>IF(V141=1, VLOOKUP(U141, [1]IMDB_Movies!A:O, 11, FALSE), AVERAGEIF($A$2:$A$4915, U141, $K$2:$K$4915))</f>
        <v>8.3000000000000007</v>
      </c>
      <c r="X141" s="5">
        <f t="shared" si="12"/>
        <v>0.98099999999999998</v>
      </c>
      <c r="Y141">
        <f t="shared" si="13"/>
        <v>6.4391794871794845</v>
      </c>
      <c r="AN141" s="6"/>
      <c r="AO141" s="5"/>
      <c r="AP141" s="14"/>
      <c r="AQ141" s="5"/>
    </row>
    <row r="142" spans="1:43" hidden="1" x14ac:dyDescent="0.3">
      <c r="A142" t="s">
        <v>4587</v>
      </c>
      <c r="B142">
        <v>95</v>
      </c>
      <c r="C142"/>
      <c r="D142" t="s">
        <v>1221</v>
      </c>
      <c r="E142" t="s">
        <v>8593</v>
      </c>
      <c r="F142" t="s">
        <v>8054</v>
      </c>
      <c r="G142" t="s">
        <v>14</v>
      </c>
      <c r="H142" t="s">
        <v>99</v>
      </c>
      <c r="I142">
        <v>250000</v>
      </c>
      <c r="J142">
        <v>2010</v>
      </c>
      <c r="K142">
        <v>5.7</v>
      </c>
      <c r="L142" s="5" t="s">
        <v>1221</v>
      </c>
      <c r="M142" s="5"/>
      <c r="P142" s="5">
        <f t="shared" si="14"/>
        <v>0.64241159269342962</v>
      </c>
      <c r="Q142" s="5">
        <f t="shared" si="15"/>
        <v>25035665</v>
      </c>
      <c r="R142" s="1">
        <f t="shared" si="16"/>
        <v>24785665</v>
      </c>
      <c r="S142" s="1">
        <f t="shared" si="17"/>
        <v>250000</v>
      </c>
      <c r="U142" s="6" t="s">
        <v>4813</v>
      </c>
      <c r="V142" s="5">
        <f t="shared" si="11"/>
        <v>1</v>
      </c>
      <c r="W142" s="14">
        <f>IF(V142=1, VLOOKUP(U142, [1]IMDB_Movies!A:O, 11, FALSE), AVERAGEIF($A$2:$A$4915, U142, $K$2:$K$4915))</f>
        <v>8.3000000000000007</v>
      </c>
      <c r="X142" s="5">
        <f t="shared" si="12"/>
        <v>0.98099999999999998</v>
      </c>
      <c r="Y142">
        <f t="shared" si="13"/>
        <v>6.4392695937628206</v>
      </c>
      <c r="AN142" s="6"/>
      <c r="AO142" s="5"/>
      <c r="AP142" s="14"/>
      <c r="AQ142" s="5"/>
    </row>
    <row r="143" spans="1:43" hidden="1" x14ac:dyDescent="0.3">
      <c r="A143" t="s">
        <v>8058</v>
      </c>
      <c r="B143">
        <v>98</v>
      </c>
      <c r="C143"/>
      <c r="D143" t="s">
        <v>2520</v>
      </c>
      <c r="E143" t="s">
        <v>8594</v>
      </c>
      <c r="F143" t="s">
        <v>8059</v>
      </c>
      <c r="G143" t="s">
        <v>14</v>
      </c>
      <c r="H143" t="s">
        <v>15</v>
      </c>
      <c r="I143">
        <v>250000</v>
      </c>
      <c r="J143">
        <v>2010</v>
      </c>
      <c r="K143">
        <v>6.2</v>
      </c>
      <c r="L143" s="5" t="s">
        <v>1221</v>
      </c>
      <c r="M143" s="5" t="s">
        <v>6299</v>
      </c>
      <c r="P143" s="5">
        <f t="shared" si="14"/>
        <v>0.64241159269342962</v>
      </c>
      <c r="Q143" s="5">
        <f t="shared" si="15"/>
        <v>25035665</v>
      </c>
      <c r="R143" s="1">
        <f t="shared" si="16"/>
        <v>24785665</v>
      </c>
      <c r="S143" s="1">
        <f t="shared" si="17"/>
        <v>250000</v>
      </c>
      <c r="U143" s="7" t="s">
        <v>116</v>
      </c>
      <c r="V143" s="5">
        <f t="shared" si="11"/>
        <v>1</v>
      </c>
      <c r="W143" s="14">
        <f>IF(V143=1, VLOOKUP(U143, [1]IMDB_Movies!A:O, 11, FALSE), AVERAGEIF($A$2:$A$4915, U143, $K$2:$K$4915))</f>
        <v>8.3000000000000007</v>
      </c>
      <c r="X143" s="5">
        <f t="shared" si="12"/>
        <v>0.98099999999999998</v>
      </c>
      <c r="Y143">
        <f t="shared" si="13"/>
        <v>6.4390929612148549</v>
      </c>
      <c r="AN143" s="7"/>
      <c r="AO143" s="5"/>
      <c r="AP143" s="14"/>
      <c r="AQ143" s="5"/>
    </row>
    <row r="144" spans="1:43" hidden="1" x14ac:dyDescent="0.3">
      <c r="A144" t="s">
        <v>8065</v>
      </c>
      <c r="B144">
        <v>66</v>
      </c>
      <c r="C144"/>
      <c r="D144" t="s">
        <v>27</v>
      </c>
      <c r="E144" t="s">
        <v>8595</v>
      </c>
      <c r="F144" t="s">
        <v>8066</v>
      </c>
      <c r="G144" t="s">
        <v>14</v>
      </c>
      <c r="H144" t="s">
        <v>15</v>
      </c>
      <c r="I144">
        <v>250000</v>
      </c>
      <c r="J144">
        <v>2013</v>
      </c>
      <c r="K144">
        <v>7.8</v>
      </c>
      <c r="L144" s="5" t="s">
        <v>27</v>
      </c>
      <c r="M144" s="5"/>
      <c r="P144" s="5">
        <f t="shared" si="14"/>
        <v>0.64241159269342962</v>
      </c>
      <c r="Q144" s="5">
        <f t="shared" si="15"/>
        <v>25035665</v>
      </c>
      <c r="R144" s="1">
        <f t="shared" si="16"/>
        <v>24785665</v>
      </c>
      <c r="S144" s="1">
        <f t="shared" si="17"/>
        <v>250000</v>
      </c>
      <c r="U144" s="12" t="s">
        <v>8353</v>
      </c>
      <c r="V144" s="5">
        <f t="shared" si="11"/>
        <v>1</v>
      </c>
      <c r="W144" s="14">
        <f>IF(V144=1, VLOOKUP(U144, [1]IMDB_Movies!A:O, 11, FALSE), AVERAGEIF($A$2:$A$4915, U144, $K$2:$K$4915))</f>
        <v>8.3000000000000007</v>
      </c>
      <c r="X144" s="5">
        <f t="shared" si="12"/>
        <v>0.98099999999999998</v>
      </c>
      <c r="Y144">
        <f t="shared" si="13"/>
        <v>6.4387931034482744</v>
      </c>
      <c r="AN144" s="12"/>
      <c r="AO144" s="5"/>
      <c r="AP144" s="14"/>
      <c r="AQ144" s="5"/>
    </row>
    <row r="145" spans="1:43" hidden="1" x14ac:dyDescent="0.3">
      <c r="A145" t="s">
        <v>8067</v>
      </c>
      <c r="B145">
        <v>95</v>
      </c>
      <c r="C145"/>
      <c r="D145" t="s">
        <v>1966</v>
      </c>
      <c r="E145" t="s">
        <v>8596</v>
      </c>
      <c r="F145" t="s">
        <v>8068</v>
      </c>
      <c r="G145" t="s">
        <v>14</v>
      </c>
      <c r="H145" t="s">
        <v>15</v>
      </c>
      <c r="I145">
        <v>250000</v>
      </c>
      <c r="J145">
        <v>2012</v>
      </c>
      <c r="K145">
        <v>4.4000000000000004</v>
      </c>
      <c r="L145" s="5" t="s">
        <v>2267</v>
      </c>
      <c r="M145" s="5" t="s">
        <v>3629</v>
      </c>
      <c r="P145" s="5">
        <f t="shared" si="14"/>
        <v>0.64241159269342962</v>
      </c>
      <c r="Q145" s="5">
        <f t="shared" si="15"/>
        <v>25035665</v>
      </c>
      <c r="R145" s="1">
        <f t="shared" si="16"/>
        <v>24785665</v>
      </c>
      <c r="S145" s="1">
        <f t="shared" si="17"/>
        <v>250000</v>
      </c>
      <c r="U145" s="12" t="s">
        <v>8365</v>
      </c>
      <c r="V145" s="5">
        <f t="shared" si="11"/>
        <v>1</v>
      </c>
      <c r="W145" s="14">
        <f>IF(V145=1, VLOOKUP(U145, [1]IMDB_Movies!A:O, 11, FALSE), AVERAGEIF($A$2:$A$4915, U145, $K$2:$K$4915))</f>
        <v>8.3000000000000007</v>
      </c>
      <c r="X145" s="5">
        <f t="shared" si="12"/>
        <v>0.98099999999999998</v>
      </c>
      <c r="Y145">
        <f t="shared" si="13"/>
        <v>6.4385957708889325</v>
      </c>
      <c r="AN145" s="12"/>
      <c r="AO145" s="5"/>
      <c r="AP145" s="14"/>
      <c r="AQ145" s="5"/>
    </row>
    <row r="146" spans="1:43" hidden="1" x14ac:dyDescent="0.3">
      <c r="A146" t="s">
        <v>7882</v>
      </c>
      <c r="B146">
        <v>108</v>
      </c>
      <c r="C146"/>
      <c r="D146" t="s">
        <v>6299</v>
      </c>
      <c r="E146" t="s">
        <v>8597</v>
      </c>
      <c r="F146" t="s">
        <v>8069</v>
      </c>
      <c r="G146" t="s">
        <v>14</v>
      </c>
      <c r="H146" t="s">
        <v>15</v>
      </c>
      <c r="I146">
        <v>250000</v>
      </c>
      <c r="J146">
        <v>2014</v>
      </c>
      <c r="K146">
        <v>6.6</v>
      </c>
      <c r="L146" s="5" t="s">
        <v>6299</v>
      </c>
      <c r="M146" s="5"/>
      <c r="P146" s="5">
        <f t="shared" si="14"/>
        <v>0.64241159269342962</v>
      </c>
      <c r="Q146" s="5">
        <f t="shared" si="15"/>
        <v>25035665</v>
      </c>
      <c r="R146" s="1">
        <f t="shared" si="16"/>
        <v>24785665</v>
      </c>
      <c r="S146" s="1">
        <f t="shared" si="17"/>
        <v>250000</v>
      </c>
      <c r="U146" s="7" t="s">
        <v>8384</v>
      </c>
      <c r="V146" s="5">
        <f t="shared" si="11"/>
        <v>1</v>
      </c>
      <c r="W146" s="14">
        <f>IF(V146=1, VLOOKUP(U146, [1]IMDB_Movies!A:O, 11, FALSE), AVERAGEIF($A$2:$A$4915, U146, $K$2:$K$4915))</f>
        <v>8.3000000000000007</v>
      </c>
      <c r="X146" s="5">
        <f t="shared" si="12"/>
        <v>0.98099999999999998</v>
      </c>
      <c r="Y146">
        <f t="shared" si="13"/>
        <v>6.4391581108829552</v>
      </c>
      <c r="AN146" s="7"/>
      <c r="AO146" s="5"/>
      <c r="AP146" s="14"/>
      <c r="AQ146" s="5"/>
    </row>
    <row r="147" spans="1:43" hidden="1" x14ac:dyDescent="0.3">
      <c r="A147" t="s">
        <v>8070</v>
      </c>
      <c r="B147">
        <v>90</v>
      </c>
      <c r="C147"/>
      <c r="D147" t="s">
        <v>27</v>
      </c>
      <c r="E147" t="s">
        <v>8598</v>
      </c>
      <c r="F147" t="s">
        <v>8071</v>
      </c>
      <c r="G147" t="s">
        <v>14</v>
      </c>
      <c r="H147" t="s">
        <v>15</v>
      </c>
      <c r="I147">
        <v>250000</v>
      </c>
      <c r="J147">
        <v>2014</v>
      </c>
      <c r="K147">
        <v>8</v>
      </c>
      <c r="L147" s="5" t="s">
        <v>27</v>
      </c>
      <c r="M147" s="5"/>
      <c r="P147" s="5">
        <f t="shared" si="14"/>
        <v>0.64241159269342962</v>
      </c>
      <c r="Q147" s="5">
        <f t="shared" si="15"/>
        <v>25035665</v>
      </c>
      <c r="R147" s="1">
        <f t="shared" si="16"/>
        <v>24785665</v>
      </c>
      <c r="S147" s="1">
        <f t="shared" si="17"/>
        <v>250000</v>
      </c>
      <c r="U147" s="6" t="s">
        <v>7879</v>
      </c>
      <c r="V147" s="5">
        <f t="shared" si="11"/>
        <v>1</v>
      </c>
      <c r="W147" s="14">
        <f>IF(V147=1, VLOOKUP(U147, [1]IMDB_Movies!A:O, 11, FALSE), AVERAGEIF($A$2:$A$4915, U147, $K$2:$K$4915))</f>
        <v>8.3000000000000007</v>
      </c>
      <c r="X147" s="5">
        <f t="shared" si="12"/>
        <v>0.98099999999999998</v>
      </c>
      <c r="Y147">
        <f t="shared" si="13"/>
        <v>6.4391661532142104</v>
      </c>
      <c r="AN147" s="6"/>
      <c r="AO147" s="5"/>
      <c r="AP147" s="14"/>
      <c r="AQ147" s="5"/>
    </row>
    <row r="148" spans="1:43" hidden="1" x14ac:dyDescent="0.3">
      <c r="A148" t="s">
        <v>8075</v>
      </c>
      <c r="B148">
        <v>108</v>
      </c>
      <c r="C148"/>
      <c r="D148" t="s">
        <v>2312</v>
      </c>
      <c r="E148" t="s">
        <v>8599</v>
      </c>
      <c r="F148" t="s">
        <v>8076</v>
      </c>
      <c r="G148" t="s">
        <v>14</v>
      </c>
      <c r="H148" t="s">
        <v>15</v>
      </c>
      <c r="I148">
        <v>250000</v>
      </c>
      <c r="J148">
        <v>2013</v>
      </c>
      <c r="K148">
        <v>7.1</v>
      </c>
      <c r="L148" s="5" t="s">
        <v>599</v>
      </c>
      <c r="M148" s="5" t="s">
        <v>4183</v>
      </c>
      <c r="N148" t="s">
        <v>6851</v>
      </c>
      <c r="P148" s="5">
        <f t="shared" si="14"/>
        <v>0.64241159269342962</v>
      </c>
      <c r="Q148" s="5">
        <f t="shared" si="15"/>
        <v>25035665</v>
      </c>
      <c r="R148" s="1">
        <f t="shared" si="16"/>
        <v>24785665</v>
      </c>
      <c r="S148" s="1">
        <f t="shared" si="17"/>
        <v>250000</v>
      </c>
      <c r="U148" s="6" t="s">
        <v>2729</v>
      </c>
      <c r="V148" s="5">
        <f t="shared" si="11"/>
        <v>4</v>
      </c>
      <c r="W148" s="14">
        <f>IF(V148=1, VLOOKUP(U148, [1]IMDB_Movies!A:O, 11, FALSE), AVERAGEIF($A$2:$A$4915, U148, $K$2:$K$4915))</f>
        <v>8.2249999999999996</v>
      </c>
      <c r="X148" s="5">
        <f t="shared" si="12"/>
        <v>0.98</v>
      </c>
      <c r="Y148">
        <f t="shared" si="13"/>
        <v>6.4389482333607209</v>
      </c>
      <c r="AN148" s="6"/>
      <c r="AO148" s="5"/>
      <c r="AP148" s="14"/>
      <c r="AQ148" s="5"/>
    </row>
    <row r="149" spans="1:43" hidden="1" x14ac:dyDescent="0.3">
      <c r="A149" t="s">
        <v>8078</v>
      </c>
      <c r="B149">
        <v>105</v>
      </c>
      <c r="C149"/>
      <c r="D149" t="s">
        <v>8079</v>
      </c>
      <c r="E149" t="s">
        <v>8600</v>
      </c>
      <c r="F149" t="s">
        <v>8080</v>
      </c>
      <c r="G149" t="s">
        <v>14</v>
      </c>
      <c r="H149" t="s">
        <v>15</v>
      </c>
      <c r="I149">
        <v>250000</v>
      </c>
      <c r="J149">
        <v>2015</v>
      </c>
      <c r="K149">
        <v>4</v>
      </c>
      <c r="L149" s="5" t="s">
        <v>340</v>
      </c>
      <c r="M149" s="5" t="s">
        <v>1221</v>
      </c>
      <c r="N149" t="s">
        <v>455</v>
      </c>
      <c r="O149" t="s">
        <v>3629</v>
      </c>
      <c r="P149" s="5">
        <f t="shared" si="14"/>
        <v>0.64241159269342962</v>
      </c>
      <c r="Q149" s="5">
        <f t="shared" si="15"/>
        <v>25035665</v>
      </c>
      <c r="R149" s="1">
        <f t="shared" si="16"/>
        <v>24785665</v>
      </c>
      <c r="S149" s="1">
        <f t="shared" si="17"/>
        <v>250000</v>
      </c>
      <c r="U149" s="6" t="s">
        <v>164</v>
      </c>
      <c r="V149" s="5">
        <f t="shared" si="11"/>
        <v>3</v>
      </c>
      <c r="W149" s="14">
        <f>IF(V149=1, VLOOKUP(U149, [1]IMDB_Movies!A:O, 11, FALSE), AVERAGEIF($A$2:$A$4915, U149, $K$2:$K$4915))</f>
        <v>8.2333333333333343</v>
      </c>
      <c r="X149" s="5">
        <f t="shared" si="12"/>
        <v>0.98</v>
      </c>
      <c r="Y149">
        <f t="shared" si="13"/>
        <v>6.439182247791245</v>
      </c>
      <c r="AN149" s="6"/>
      <c r="AO149" s="5"/>
      <c r="AP149" s="14"/>
      <c r="AQ149" s="5"/>
    </row>
    <row r="150" spans="1:43" hidden="1" x14ac:dyDescent="0.3">
      <c r="A150" t="s">
        <v>4365</v>
      </c>
      <c r="B150">
        <v>95</v>
      </c>
      <c r="C150"/>
      <c r="D150" t="s">
        <v>910</v>
      </c>
      <c r="E150" t="s">
        <v>8601</v>
      </c>
      <c r="F150" t="s">
        <v>8108</v>
      </c>
      <c r="G150" t="s">
        <v>14</v>
      </c>
      <c r="H150" t="s">
        <v>15</v>
      </c>
      <c r="I150">
        <v>250000</v>
      </c>
      <c r="J150">
        <v>2015</v>
      </c>
      <c r="K150">
        <v>6.2</v>
      </c>
      <c r="L150" s="5" t="s">
        <v>599</v>
      </c>
      <c r="M150" s="5" t="s">
        <v>1221</v>
      </c>
      <c r="P150" s="5">
        <f t="shared" si="14"/>
        <v>0.64241159269342962</v>
      </c>
      <c r="Q150" s="5">
        <f t="shared" si="15"/>
        <v>25035665</v>
      </c>
      <c r="R150" s="1">
        <f t="shared" si="16"/>
        <v>24785665</v>
      </c>
      <c r="S150" s="1">
        <f t="shared" si="17"/>
        <v>250000</v>
      </c>
      <c r="U150" s="6" t="s">
        <v>7939</v>
      </c>
      <c r="V150" s="5">
        <f t="shared" si="11"/>
        <v>1</v>
      </c>
      <c r="W150" s="14">
        <f>IF(V150=1, VLOOKUP(U150, [1]IMDB_Movies!A:O, 11, FALSE), AVERAGEIF($A$2:$A$4915, U150, $K$2:$K$4915))</f>
        <v>8.1999999999999993</v>
      </c>
      <c r="X150" s="5">
        <f t="shared" si="12"/>
        <v>0.97499999999999998</v>
      </c>
      <c r="Y150">
        <f t="shared" si="13"/>
        <v>6.4393547061241243</v>
      </c>
      <c r="AN150" s="6"/>
      <c r="AO150" s="5"/>
      <c r="AP150" s="14"/>
      <c r="AQ150" s="5"/>
    </row>
    <row r="151" spans="1:43" hidden="1" x14ac:dyDescent="0.3">
      <c r="A151" t="s">
        <v>8014</v>
      </c>
      <c r="B151">
        <v>90</v>
      </c>
      <c r="C151">
        <v>318622</v>
      </c>
      <c r="D151" t="s">
        <v>2019</v>
      </c>
      <c r="E151" t="s">
        <v>8602</v>
      </c>
      <c r="F151" t="s">
        <v>8015</v>
      </c>
      <c r="G151" t="s">
        <v>14</v>
      </c>
      <c r="H151" t="s">
        <v>15</v>
      </c>
      <c r="I151">
        <v>270000</v>
      </c>
      <c r="J151">
        <v>2012</v>
      </c>
      <c r="K151">
        <v>6.4</v>
      </c>
      <c r="L151" s="5" t="s">
        <v>4651</v>
      </c>
      <c r="M151" s="5" t="s">
        <v>8413</v>
      </c>
      <c r="N151" t="s">
        <v>1221</v>
      </c>
      <c r="O151" t="s">
        <v>3629</v>
      </c>
      <c r="P151" s="5">
        <f t="shared" si="14"/>
        <v>0.64241159269342962</v>
      </c>
      <c r="Q151" s="5">
        <f t="shared" si="15"/>
        <v>318622</v>
      </c>
      <c r="R151" s="1">
        <f t="shared" si="16"/>
        <v>48622</v>
      </c>
      <c r="S151" s="1">
        <f t="shared" si="17"/>
        <v>270000</v>
      </c>
      <c r="U151" s="6" t="s">
        <v>7902</v>
      </c>
      <c r="V151" s="5">
        <f t="shared" si="11"/>
        <v>1</v>
      </c>
      <c r="W151" s="14">
        <f>IF(V151=1, VLOOKUP(U151, [1]IMDB_Movies!A:O, 11, FALSE), AVERAGEIF($A$2:$A$4915, U151, $K$2:$K$4915))</f>
        <v>8.1999999999999993</v>
      </c>
      <c r="X151" s="5">
        <f t="shared" si="12"/>
        <v>0.97499999999999998</v>
      </c>
      <c r="Y151">
        <f t="shared" si="13"/>
        <v>6.439979445015414</v>
      </c>
      <c r="AN151" s="6"/>
      <c r="AO151" s="5"/>
      <c r="AP151" s="14"/>
      <c r="AQ151" s="5"/>
    </row>
    <row r="152" spans="1:43" hidden="1" x14ac:dyDescent="0.3">
      <c r="A152" t="s">
        <v>8018</v>
      </c>
      <c r="B152">
        <v>90</v>
      </c>
      <c r="C152"/>
      <c r="D152" t="s">
        <v>8019</v>
      </c>
      <c r="E152" t="s">
        <v>8603</v>
      </c>
      <c r="F152" t="s">
        <v>8020</v>
      </c>
      <c r="G152" t="s">
        <v>14</v>
      </c>
      <c r="H152" t="s">
        <v>15</v>
      </c>
      <c r="I152">
        <v>290000</v>
      </c>
      <c r="J152">
        <v>2010</v>
      </c>
      <c r="K152">
        <v>4.3</v>
      </c>
      <c r="L152" s="5" t="s">
        <v>476</v>
      </c>
      <c r="M152" s="5" t="s">
        <v>340</v>
      </c>
      <c r="N152" t="s">
        <v>8415</v>
      </c>
      <c r="O152" t="s">
        <v>6851</v>
      </c>
      <c r="P152" s="5">
        <f t="shared" si="14"/>
        <v>0.64235038382883003</v>
      </c>
      <c r="Q152" s="5">
        <f t="shared" si="15"/>
        <v>25035665</v>
      </c>
      <c r="R152" s="1">
        <f t="shared" si="16"/>
        <v>24745665</v>
      </c>
      <c r="S152" s="1">
        <f t="shared" si="17"/>
        <v>290000</v>
      </c>
      <c r="U152" s="7" t="s">
        <v>7540</v>
      </c>
      <c r="V152" s="5">
        <f t="shared" si="11"/>
        <v>1</v>
      </c>
      <c r="W152" s="14">
        <f>IF(V152=1, VLOOKUP(U152, [1]IMDB_Movies!A:O, 11, FALSE), AVERAGEIF($A$2:$A$4915, U152, $K$2:$K$4915))</f>
        <v>8.1999999999999993</v>
      </c>
      <c r="X152" s="5">
        <f t="shared" si="12"/>
        <v>0.97499999999999998</v>
      </c>
      <c r="Y152">
        <f t="shared" si="13"/>
        <v>6.4401932565789455</v>
      </c>
      <c r="AN152" s="7"/>
      <c r="AO152" s="5"/>
      <c r="AP152" s="14"/>
      <c r="AQ152" s="5"/>
    </row>
    <row r="153" spans="1:43" hidden="1" x14ac:dyDescent="0.3">
      <c r="A153" t="s">
        <v>1903</v>
      </c>
      <c r="B153">
        <v>101</v>
      </c>
      <c r="C153">
        <v>47000000</v>
      </c>
      <c r="D153" t="s">
        <v>1966</v>
      </c>
      <c r="E153" t="s">
        <v>8604</v>
      </c>
      <c r="F153" t="s">
        <v>4230</v>
      </c>
      <c r="G153" t="s">
        <v>14</v>
      </c>
      <c r="H153" t="s">
        <v>15</v>
      </c>
      <c r="I153">
        <v>300000</v>
      </c>
      <c r="J153">
        <v>1978</v>
      </c>
      <c r="K153">
        <v>7.9</v>
      </c>
      <c r="L153" s="5" t="s">
        <v>2267</v>
      </c>
      <c r="M153" s="5" t="s">
        <v>3629</v>
      </c>
      <c r="P153" s="5">
        <f t="shared" si="14"/>
        <v>0.64235038382883003</v>
      </c>
      <c r="Q153" s="5">
        <f t="shared" si="15"/>
        <v>47000000</v>
      </c>
      <c r="R153" s="1">
        <f t="shared" si="16"/>
        <v>46700000</v>
      </c>
      <c r="S153" s="1">
        <f t="shared" si="17"/>
        <v>300000</v>
      </c>
      <c r="U153" s="6" t="s">
        <v>635</v>
      </c>
      <c r="V153" s="5">
        <f t="shared" si="11"/>
        <v>8</v>
      </c>
      <c r="W153" s="14">
        <f>IF(V153=1, VLOOKUP(U153, [1]IMDB_Movies!A:O, 11, FALSE), AVERAGEIF($A$2:$A$4915, U153, $K$2:$K$4915))</f>
        <v>8.1999999999999993</v>
      </c>
      <c r="X153" s="5">
        <f t="shared" si="12"/>
        <v>0.97499999999999998</v>
      </c>
      <c r="Y153">
        <f t="shared" si="13"/>
        <v>6.4406744807731835</v>
      </c>
      <c r="AN153" s="6"/>
      <c r="AO153" s="5"/>
      <c r="AP153" s="14"/>
      <c r="AQ153" s="5"/>
    </row>
    <row r="154" spans="1:43" hidden="1" x14ac:dyDescent="0.3">
      <c r="A154" t="s">
        <v>6031</v>
      </c>
      <c r="B154">
        <v>91</v>
      </c>
      <c r="C154">
        <v>1652472</v>
      </c>
      <c r="D154" t="s">
        <v>604</v>
      </c>
      <c r="E154" t="s">
        <v>8605</v>
      </c>
      <c r="F154" t="s">
        <v>7975</v>
      </c>
      <c r="G154" t="s">
        <v>524</v>
      </c>
      <c r="H154" t="s">
        <v>525</v>
      </c>
      <c r="I154">
        <v>300000</v>
      </c>
      <c r="J154">
        <v>1996</v>
      </c>
      <c r="K154">
        <v>6.9</v>
      </c>
      <c r="L154" s="5" t="s">
        <v>599</v>
      </c>
      <c r="M154" s="5" t="s">
        <v>6851</v>
      </c>
      <c r="P154" s="5">
        <f t="shared" si="14"/>
        <v>0.6424053408522471</v>
      </c>
      <c r="Q154" s="5">
        <f t="shared" si="15"/>
        <v>1652472</v>
      </c>
      <c r="R154" s="1">
        <f t="shared" si="16"/>
        <v>1352472</v>
      </c>
      <c r="S154" s="1">
        <f t="shared" si="17"/>
        <v>300000</v>
      </c>
      <c r="U154" s="7" t="s">
        <v>7316</v>
      </c>
      <c r="V154" s="5">
        <f t="shared" si="11"/>
        <v>1</v>
      </c>
      <c r="W154" s="14">
        <f>IF(V154=1, VLOOKUP(U154, [1]IMDB_Movies!A:O, 11, FALSE), AVERAGEIF($A$2:$A$4915, U154, $K$2:$K$4915))</f>
        <v>8.1999999999999993</v>
      </c>
      <c r="X154" s="5">
        <f t="shared" si="12"/>
        <v>0.97499999999999998</v>
      </c>
      <c r="Y154">
        <f t="shared" si="13"/>
        <v>6.4404977375565595</v>
      </c>
      <c r="AN154" s="7"/>
      <c r="AO154" s="5"/>
      <c r="AP154" s="14"/>
      <c r="AQ154" s="5"/>
    </row>
    <row r="155" spans="1:43" hidden="1" x14ac:dyDescent="0.3">
      <c r="A155" t="s">
        <v>2297</v>
      </c>
      <c r="B155">
        <v>80</v>
      </c>
      <c r="C155">
        <v>2360184</v>
      </c>
      <c r="D155" t="s">
        <v>910</v>
      </c>
      <c r="E155" t="s">
        <v>8606</v>
      </c>
      <c r="F155" t="s">
        <v>7976</v>
      </c>
      <c r="G155" t="s">
        <v>14</v>
      </c>
      <c r="H155" t="s">
        <v>15</v>
      </c>
      <c r="I155">
        <v>300000</v>
      </c>
      <c r="J155">
        <v>2003</v>
      </c>
      <c r="K155">
        <v>7.1</v>
      </c>
      <c r="L155" s="5" t="s">
        <v>599</v>
      </c>
      <c r="M155" s="5" t="s">
        <v>1221</v>
      </c>
      <c r="P155" s="5">
        <f t="shared" si="14"/>
        <v>0.64234632589477014</v>
      </c>
      <c r="Q155" s="5">
        <f t="shared" si="15"/>
        <v>2360184</v>
      </c>
      <c r="R155" s="1">
        <f t="shared" si="16"/>
        <v>2060184</v>
      </c>
      <c r="S155" s="1">
        <f t="shared" si="17"/>
        <v>300000</v>
      </c>
      <c r="U155" s="7" t="s">
        <v>1760</v>
      </c>
      <c r="V155" s="5">
        <f t="shared" si="11"/>
        <v>3</v>
      </c>
      <c r="W155" s="14">
        <f>IF(V155=1, VLOOKUP(U155, [1]IMDB_Movies!A:O, 11, FALSE), AVERAGEIF($A$2:$A$4915, U155, $K$2:$K$4915))</f>
        <v>8.1333333333333329</v>
      </c>
      <c r="X155" s="5">
        <f t="shared" si="12"/>
        <v>0.97499999999999998</v>
      </c>
      <c r="Y155">
        <f t="shared" si="13"/>
        <v>6.440526640608927</v>
      </c>
      <c r="AN155" s="7"/>
      <c r="AO155" s="5"/>
      <c r="AP155" s="14"/>
      <c r="AQ155" s="5"/>
    </row>
    <row r="156" spans="1:43" hidden="1" x14ac:dyDescent="0.3">
      <c r="A156" t="s">
        <v>7060</v>
      </c>
      <c r="B156">
        <v>76</v>
      </c>
      <c r="C156">
        <v>255352</v>
      </c>
      <c r="D156" t="s">
        <v>1221</v>
      </c>
      <c r="E156" t="s">
        <v>8607</v>
      </c>
      <c r="F156" t="s">
        <v>7979</v>
      </c>
      <c r="G156" t="s">
        <v>14</v>
      </c>
      <c r="H156" t="s">
        <v>15</v>
      </c>
      <c r="I156">
        <v>300000</v>
      </c>
      <c r="J156">
        <v>2006</v>
      </c>
      <c r="K156">
        <v>6.7</v>
      </c>
      <c r="L156" s="5" t="s">
        <v>1221</v>
      </c>
      <c r="M156" s="5"/>
      <c r="P156" s="5">
        <f t="shared" si="14"/>
        <v>0.64228846598625033</v>
      </c>
      <c r="Q156" s="5">
        <f t="shared" si="15"/>
        <v>255352</v>
      </c>
      <c r="R156" s="1">
        <f t="shared" si="16"/>
        <v>-44648</v>
      </c>
      <c r="S156" s="1">
        <f t="shared" si="17"/>
        <v>300000</v>
      </c>
      <c r="U156" s="6" t="s">
        <v>5925</v>
      </c>
      <c r="V156" s="5">
        <f t="shared" si="11"/>
        <v>2</v>
      </c>
      <c r="W156" s="14">
        <f>IF(V156=1, VLOOKUP(U156, [1]IMDB_Movies!A:O, 11, FALSE), AVERAGEIF($A$2:$A$4915, U156, $K$2:$K$4915))</f>
        <v>8.1999999999999993</v>
      </c>
      <c r="X156" s="5">
        <f t="shared" si="12"/>
        <v>0.97499999999999998</v>
      </c>
      <c r="Y156">
        <f t="shared" si="13"/>
        <v>6.4401440329218094</v>
      </c>
      <c r="AN156" s="6"/>
      <c r="AO156" s="5"/>
      <c r="AP156" s="14"/>
      <c r="AQ156" s="5"/>
    </row>
    <row r="157" spans="1:43" hidden="1" x14ac:dyDescent="0.3">
      <c r="A157" t="s">
        <v>7981</v>
      </c>
      <c r="B157">
        <v>88</v>
      </c>
      <c r="C157"/>
      <c r="D157" t="s">
        <v>1221</v>
      </c>
      <c r="E157" t="s">
        <v>8608</v>
      </c>
      <c r="F157" t="s">
        <v>7982</v>
      </c>
      <c r="G157" t="s">
        <v>14</v>
      </c>
      <c r="H157" t="s">
        <v>15</v>
      </c>
      <c r="I157">
        <v>300000</v>
      </c>
      <c r="J157">
        <v>2010</v>
      </c>
      <c r="K157">
        <v>5.2</v>
      </c>
      <c r="L157" s="5" t="s">
        <v>1221</v>
      </c>
      <c r="M157" s="5"/>
      <c r="P157" s="5">
        <f t="shared" si="14"/>
        <v>0.64222701765918977</v>
      </c>
      <c r="Q157" s="5">
        <f t="shared" si="15"/>
        <v>25035665</v>
      </c>
      <c r="R157" s="1">
        <f t="shared" si="16"/>
        <v>24735665</v>
      </c>
      <c r="S157" s="1">
        <f t="shared" si="17"/>
        <v>300000</v>
      </c>
      <c r="U157" s="7" t="s">
        <v>6844</v>
      </c>
      <c r="V157" s="5">
        <f t="shared" si="11"/>
        <v>1</v>
      </c>
      <c r="W157" s="14">
        <f>IF(V157=1, VLOOKUP(U157, [1]IMDB_Movies!A:O, 11, FALSE), AVERAGEIF($A$2:$A$4915, U157, $K$2:$K$4915))</f>
        <v>8.1999999999999993</v>
      </c>
      <c r="X157" s="5">
        <f t="shared" si="12"/>
        <v>0.97499999999999998</v>
      </c>
      <c r="Y157">
        <f t="shared" si="13"/>
        <v>6.4403169376414882</v>
      </c>
      <c r="AN157" s="7"/>
      <c r="AO157" s="5"/>
      <c r="AP157" s="14"/>
      <c r="AQ157" s="5"/>
    </row>
    <row r="158" spans="1:43" hidden="1" x14ac:dyDescent="0.3">
      <c r="A158" t="s">
        <v>7983</v>
      </c>
      <c r="B158">
        <v>110</v>
      </c>
      <c r="C158"/>
      <c r="D158" t="s">
        <v>1714</v>
      </c>
      <c r="E158" t="s">
        <v>8609</v>
      </c>
      <c r="F158" t="s">
        <v>7984</v>
      </c>
      <c r="G158" t="s">
        <v>524</v>
      </c>
      <c r="H158" t="s">
        <v>525</v>
      </c>
      <c r="I158">
        <v>300000</v>
      </c>
      <c r="J158">
        <v>1965</v>
      </c>
      <c r="K158">
        <v>7.7</v>
      </c>
      <c r="L158" s="5" t="s">
        <v>8413</v>
      </c>
      <c r="M158" s="5" t="s">
        <v>1221</v>
      </c>
      <c r="N158" t="s">
        <v>6851</v>
      </c>
      <c r="P158" s="5">
        <f t="shared" si="14"/>
        <v>0.64222701765918977</v>
      </c>
      <c r="Q158" s="5">
        <f t="shared" si="15"/>
        <v>25035665</v>
      </c>
      <c r="R158" s="1">
        <f t="shared" si="16"/>
        <v>24735665</v>
      </c>
      <c r="S158" s="1">
        <f t="shared" si="17"/>
        <v>300000</v>
      </c>
      <c r="U158" s="7" t="s">
        <v>238</v>
      </c>
      <c r="V158" s="5">
        <f t="shared" si="11"/>
        <v>1</v>
      </c>
      <c r="W158" s="14">
        <f>IF(V158=1, VLOOKUP(U158, [1]IMDB_Movies!A:O, 11, FALSE), AVERAGEIF($A$2:$A$4915, U158, $K$2:$K$4915))</f>
        <v>8.1999999999999993</v>
      </c>
      <c r="X158" s="5">
        <f t="shared" si="12"/>
        <v>0.97499999999999998</v>
      </c>
      <c r="Y158">
        <f t="shared" si="13"/>
        <v>6.4404487443392329</v>
      </c>
      <c r="AN158" s="7"/>
      <c r="AO158" s="5"/>
      <c r="AP158" s="14"/>
      <c r="AQ158" s="5"/>
    </row>
    <row r="159" spans="1:43" hidden="1" x14ac:dyDescent="0.3">
      <c r="A159" t="s">
        <v>7789</v>
      </c>
      <c r="B159">
        <v>102</v>
      </c>
      <c r="C159">
        <v>16892</v>
      </c>
      <c r="D159" t="s">
        <v>27</v>
      </c>
      <c r="E159" t="s">
        <v>8610</v>
      </c>
      <c r="F159" t="s">
        <v>7988</v>
      </c>
      <c r="G159" t="s">
        <v>14</v>
      </c>
      <c r="H159" t="s">
        <v>1990</v>
      </c>
      <c r="I159">
        <v>300000</v>
      </c>
      <c r="J159">
        <v>2001</v>
      </c>
      <c r="K159">
        <v>7.6</v>
      </c>
      <c r="L159" s="5" t="s">
        <v>27</v>
      </c>
      <c r="M159" s="5"/>
      <c r="P159" s="5">
        <f t="shared" si="14"/>
        <v>0.64222701765918977</v>
      </c>
      <c r="Q159" s="5">
        <f t="shared" si="15"/>
        <v>16892</v>
      </c>
      <c r="R159" s="1">
        <f t="shared" si="16"/>
        <v>-283108</v>
      </c>
      <c r="S159" s="1">
        <f t="shared" si="17"/>
        <v>300000</v>
      </c>
      <c r="U159" s="11" t="s">
        <v>8362</v>
      </c>
      <c r="V159" s="5">
        <f t="shared" si="11"/>
        <v>1</v>
      </c>
      <c r="W159" s="14">
        <f>IF(V159=1, VLOOKUP(U159, [1]IMDB_Movies!A:O, 11, FALSE), AVERAGEIF($A$2:$A$4915, U159, $K$2:$K$4915))</f>
        <v>8.1999999999999993</v>
      </c>
      <c r="X159" s="5">
        <f t="shared" si="12"/>
        <v>0.97499999999999998</v>
      </c>
      <c r="Y159">
        <f t="shared" si="13"/>
        <v>6.4408482602429471</v>
      </c>
      <c r="AN159" s="11"/>
      <c r="AO159" s="5"/>
      <c r="AP159" s="14"/>
      <c r="AQ159" s="5"/>
    </row>
    <row r="160" spans="1:43" hidden="1" x14ac:dyDescent="0.3">
      <c r="A160" t="s">
        <v>6151</v>
      </c>
      <c r="B160">
        <v>94</v>
      </c>
      <c r="C160">
        <v>40542</v>
      </c>
      <c r="D160" t="s">
        <v>79</v>
      </c>
      <c r="E160" t="s">
        <v>8611</v>
      </c>
      <c r="F160" t="s">
        <v>7991</v>
      </c>
      <c r="G160" t="s">
        <v>14</v>
      </c>
      <c r="H160" t="s">
        <v>15</v>
      </c>
      <c r="I160">
        <v>300000</v>
      </c>
      <c r="J160">
        <v>1997</v>
      </c>
      <c r="K160">
        <v>5.5</v>
      </c>
      <c r="L160" s="5" t="s">
        <v>1221</v>
      </c>
      <c r="M160" s="5" t="s">
        <v>6851</v>
      </c>
      <c r="P160" s="5">
        <f t="shared" si="14"/>
        <v>0.64216512374637225</v>
      </c>
      <c r="Q160" s="5">
        <f t="shared" si="15"/>
        <v>40542</v>
      </c>
      <c r="R160" s="1">
        <f t="shared" si="16"/>
        <v>-259458</v>
      </c>
      <c r="S160" s="1">
        <f t="shared" si="17"/>
        <v>300000</v>
      </c>
      <c r="U160" s="6" t="s">
        <v>8389</v>
      </c>
      <c r="V160" s="5">
        <f t="shared" si="11"/>
        <v>1</v>
      </c>
      <c r="W160" s="14">
        <f>IF(V160=1, VLOOKUP(U160, [1]IMDB_Movies!A:O, 11, FALSE), AVERAGEIF($A$2:$A$4915, U160, $K$2:$K$4915))</f>
        <v>8.1999999999999993</v>
      </c>
      <c r="X160" s="5">
        <f t="shared" si="12"/>
        <v>0.97499999999999998</v>
      </c>
      <c r="Y160">
        <f t="shared" si="13"/>
        <v>6.4411449752883021</v>
      </c>
      <c r="AN160" s="6"/>
      <c r="AO160" s="5"/>
      <c r="AP160" s="14"/>
      <c r="AQ160" s="5"/>
    </row>
    <row r="161" spans="1:43" hidden="1" x14ac:dyDescent="0.3">
      <c r="A161" t="s">
        <v>7998</v>
      </c>
      <c r="B161">
        <v>80</v>
      </c>
      <c r="C161"/>
      <c r="D161" t="s">
        <v>7999</v>
      </c>
      <c r="E161" t="s">
        <v>8612</v>
      </c>
      <c r="F161" t="s">
        <v>8000</v>
      </c>
      <c r="G161" t="s">
        <v>14</v>
      </c>
      <c r="H161" t="s">
        <v>15</v>
      </c>
      <c r="I161">
        <v>300000</v>
      </c>
      <c r="J161">
        <v>1975</v>
      </c>
      <c r="K161">
        <v>6.2</v>
      </c>
      <c r="L161" s="5" t="s">
        <v>476</v>
      </c>
      <c r="M161" s="5" t="s">
        <v>599</v>
      </c>
      <c r="N161" t="s">
        <v>4289</v>
      </c>
      <c r="O161" t="s">
        <v>8417</v>
      </c>
      <c r="P161" s="5">
        <f t="shared" si="14"/>
        <v>0.64210321332320042</v>
      </c>
      <c r="Q161" s="5">
        <f t="shared" si="15"/>
        <v>25035665</v>
      </c>
      <c r="R161" s="1">
        <f t="shared" si="16"/>
        <v>24735665</v>
      </c>
      <c r="S161" s="1">
        <f t="shared" si="17"/>
        <v>300000</v>
      </c>
      <c r="U161" s="12" t="s">
        <v>8391</v>
      </c>
      <c r="V161" s="5">
        <f t="shared" si="11"/>
        <v>1</v>
      </c>
      <c r="W161" s="14">
        <f>IF(V161=1, VLOOKUP(U161, [1]IMDB_Movies!A:O, 11, FALSE), AVERAGEIF($A$2:$A$4915, U161, $K$2:$K$4915))</f>
        <v>8.1999999999999993</v>
      </c>
      <c r="X161" s="5">
        <f t="shared" si="12"/>
        <v>0.97499999999999998</v>
      </c>
      <c r="Y161">
        <f t="shared" si="13"/>
        <v>6.4409268795056631</v>
      </c>
      <c r="AN161" s="12"/>
      <c r="AO161" s="5"/>
      <c r="AP161" s="14"/>
      <c r="AQ161" s="5"/>
    </row>
    <row r="162" spans="1:43" hidden="1" x14ac:dyDescent="0.3">
      <c r="A162" t="s">
        <v>8001</v>
      </c>
      <c r="B162">
        <v>95</v>
      </c>
      <c r="C162">
        <v>2468</v>
      </c>
      <c r="D162" t="s">
        <v>3629</v>
      </c>
      <c r="E162" t="s">
        <v>8613</v>
      </c>
      <c r="F162" t="s">
        <v>8002</v>
      </c>
      <c r="G162" t="s">
        <v>14</v>
      </c>
      <c r="H162" t="s">
        <v>15</v>
      </c>
      <c r="I162">
        <v>300000</v>
      </c>
      <c r="J162">
        <v>2014</v>
      </c>
      <c r="K162">
        <v>4.8</v>
      </c>
      <c r="L162" s="5" t="s">
        <v>3629</v>
      </c>
      <c r="M162" s="5"/>
      <c r="P162" s="5">
        <f t="shared" si="14"/>
        <v>0.64210321332320042</v>
      </c>
      <c r="Q162" s="5">
        <f t="shared" si="15"/>
        <v>2468</v>
      </c>
      <c r="R162" s="1">
        <f t="shared" si="16"/>
        <v>-297532</v>
      </c>
      <c r="S162" s="1">
        <f t="shared" si="17"/>
        <v>300000</v>
      </c>
      <c r="U162" s="11" t="s">
        <v>7929</v>
      </c>
      <c r="V162" s="5">
        <f t="shared" si="11"/>
        <v>1</v>
      </c>
      <c r="W162" s="14">
        <f>IF(V162=1, VLOOKUP(U162, [1]IMDB_Movies!A:O, 11, FALSE), AVERAGEIF($A$2:$A$4915, U162, $K$2:$K$4915))</f>
        <v>8.1999999999999993</v>
      </c>
      <c r="X162" s="5">
        <f t="shared" si="12"/>
        <v>0.97499999999999998</v>
      </c>
      <c r="Y162">
        <f t="shared" si="13"/>
        <v>6.4409971157807977</v>
      </c>
      <c r="AN162" s="11"/>
      <c r="AO162" s="5"/>
      <c r="AP162" s="14"/>
      <c r="AQ162" s="5"/>
    </row>
    <row r="163" spans="1:43" hidden="1" x14ac:dyDescent="0.3">
      <c r="A163" t="s">
        <v>8005</v>
      </c>
      <c r="B163">
        <v>98</v>
      </c>
      <c r="C163"/>
      <c r="D163" t="s">
        <v>507</v>
      </c>
      <c r="E163" t="s">
        <v>8614</v>
      </c>
      <c r="F163" t="s">
        <v>8006</v>
      </c>
      <c r="G163" t="s">
        <v>14</v>
      </c>
      <c r="H163" t="s">
        <v>15</v>
      </c>
      <c r="I163">
        <v>300000</v>
      </c>
      <c r="J163">
        <v>2010</v>
      </c>
      <c r="K163">
        <v>7.2</v>
      </c>
      <c r="L163" s="5" t="s">
        <v>599</v>
      </c>
      <c r="M163" s="5" t="s">
        <v>1221</v>
      </c>
      <c r="N163" t="s">
        <v>6851</v>
      </c>
      <c r="P163" s="5">
        <f t="shared" si="14"/>
        <v>0.64204118532840304</v>
      </c>
      <c r="Q163" s="5">
        <f t="shared" si="15"/>
        <v>25035665</v>
      </c>
      <c r="R163" s="1">
        <f t="shared" si="16"/>
        <v>24735665</v>
      </c>
      <c r="S163" s="1">
        <f t="shared" si="17"/>
        <v>300000</v>
      </c>
      <c r="U163" s="7" t="s">
        <v>7989</v>
      </c>
      <c r="V163" s="5">
        <f t="shared" si="11"/>
        <v>1</v>
      </c>
      <c r="W163" s="14">
        <f>IF(V163=1, VLOOKUP(U163, [1]IMDB_Movies!A:O, 11, FALSE), AVERAGEIF($A$2:$A$4915, U163, $K$2:$K$4915))</f>
        <v>8.1</v>
      </c>
      <c r="X163" s="5">
        <f t="shared" si="12"/>
        <v>0.96899999999999997</v>
      </c>
      <c r="Y163">
        <f t="shared" si="13"/>
        <v>6.4416649495157614</v>
      </c>
      <c r="AN163" s="7"/>
      <c r="AO163" s="5"/>
      <c r="AP163" s="14"/>
      <c r="AQ163" s="5"/>
    </row>
    <row r="164" spans="1:43" hidden="1" x14ac:dyDescent="0.3">
      <c r="A164" t="s">
        <v>8011</v>
      </c>
      <c r="B164">
        <v>97</v>
      </c>
      <c r="C164"/>
      <c r="D164" t="s">
        <v>8012</v>
      </c>
      <c r="E164" t="s">
        <v>8615</v>
      </c>
      <c r="F164" t="s">
        <v>8013</v>
      </c>
      <c r="G164" t="s">
        <v>14</v>
      </c>
      <c r="H164" t="s">
        <v>15</v>
      </c>
      <c r="I164">
        <v>300000</v>
      </c>
      <c r="J164">
        <v>2011</v>
      </c>
      <c r="K164">
        <v>6.4</v>
      </c>
      <c r="L164" s="5" t="s">
        <v>599</v>
      </c>
      <c r="M164" s="5" t="s">
        <v>8413</v>
      </c>
      <c r="N164" t="s">
        <v>1221</v>
      </c>
      <c r="O164" t="s">
        <v>2267</v>
      </c>
      <c r="P164" s="5">
        <f t="shared" si="14"/>
        <v>0.64204118532840304</v>
      </c>
      <c r="Q164" s="5">
        <f t="shared" si="15"/>
        <v>25035665</v>
      </c>
      <c r="R164" s="1">
        <f t="shared" si="16"/>
        <v>24735665</v>
      </c>
      <c r="S164" s="1">
        <f t="shared" si="17"/>
        <v>300000</v>
      </c>
      <c r="U164" s="7" t="s">
        <v>8132</v>
      </c>
      <c r="V164" s="5">
        <f t="shared" si="11"/>
        <v>1</v>
      </c>
      <c r="W164" s="14">
        <f>IF(V164=1, VLOOKUP(U164, [1]IMDB_Movies!A:O, 11, FALSE), AVERAGEIF($A$2:$A$4915, U164, $K$2:$K$4915))</f>
        <v>8.1</v>
      </c>
      <c r="X164" s="5">
        <f t="shared" si="12"/>
        <v>0.96899999999999997</v>
      </c>
      <c r="Y164">
        <f t="shared" si="13"/>
        <v>6.4416323165704847</v>
      </c>
      <c r="AN164" s="7"/>
      <c r="AO164" s="5"/>
      <c r="AP164" s="14"/>
      <c r="AQ164" s="5"/>
    </row>
    <row r="165" spans="1:43" hidden="1" x14ac:dyDescent="0.3">
      <c r="A165" t="s">
        <v>8027</v>
      </c>
      <c r="B165">
        <v>90</v>
      </c>
      <c r="C165"/>
      <c r="D165" t="s">
        <v>5289</v>
      </c>
      <c r="E165" t="s">
        <v>8616</v>
      </c>
      <c r="F165" t="s">
        <v>8028</v>
      </c>
      <c r="G165" t="s">
        <v>14</v>
      </c>
      <c r="H165" t="s">
        <v>15</v>
      </c>
      <c r="I165">
        <v>300000</v>
      </c>
      <c r="J165">
        <v>2014</v>
      </c>
      <c r="K165">
        <v>4.3</v>
      </c>
      <c r="L165" s="5" t="s">
        <v>476</v>
      </c>
      <c r="M165" s="5" t="s">
        <v>8413</v>
      </c>
      <c r="N165" t="s">
        <v>1221</v>
      </c>
      <c r="P165" s="5">
        <f t="shared" si="14"/>
        <v>0.64204118532840304</v>
      </c>
      <c r="Q165" s="5">
        <f t="shared" si="15"/>
        <v>25035665</v>
      </c>
      <c r="R165" s="1">
        <f t="shared" si="16"/>
        <v>24735665</v>
      </c>
      <c r="S165" s="1">
        <f t="shared" si="17"/>
        <v>300000</v>
      </c>
      <c r="U165" s="7" t="s">
        <v>7758</v>
      </c>
      <c r="V165" s="5">
        <f t="shared" si="11"/>
        <v>1</v>
      </c>
      <c r="W165" s="14">
        <f>IF(V165=1, VLOOKUP(U165, [1]IMDB_Movies!A:O, 11, FALSE), AVERAGEIF($A$2:$A$4915, U165, $K$2:$K$4915))</f>
        <v>8.1</v>
      </c>
      <c r="X165" s="5">
        <f t="shared" si="12"/>
        <v>0.96899999999999997</v>
      </c>
      <c r="Y165">
        <f t="shared" si="13"/>
        <v>6.4419913419913399</v>
      </c>
      <c r="AN165" s="7"/>
      <c r="AO165" s="5"/>
      <c r="AP165" s="14"/>
      <c r="AQ165" s="5"/>
    </row>
    <row r="166" spans="1:43" hidden="1" x14ac:dyDescent="0.3">
      <c r="A166" t="s">
        <v>8038</v>
      </c>
      <c r="B166">
        <v>96</v>
      </c>
      <c r="C166"/>
      <c r="D166" t="s">
        <v>2267</v>
      </c>
      <c r="E166" t="s">
        <v>8617</v>
      </c>
      <c r="F166" t="s">
        <v>8039</v>
      </c>
      <c r="G166" t="s">
        <v>14</v>
      </c>
      <c r="H166" t="s">
        <v>15</v>
      </c>
      <c r="I166">
        <v>300000</v>
      </c>
      <c r="J166">
        <v>2015</v>
      </c>
      <c r="K166">
        <v>4.3</v>
      </c>
      <c r="L166" s="5" t="s">
        <v>2267</v>
      </c>
      <c r="M166" s="5"/>
      <c r="P166" s="5">
        <f t="shared" si="14"/>
        <v>0.64204118532840304</v>
      </c>
      <c r="Q166" s="5">
        <f t="shared" si="15"/>
        <v>25035665</v>
      </c>
      <c r="R166" s="1">
        <f t="shared" si="16"/>
        <v>24735665</v>
      </c>
      <c r="S166" s="1">
        <f t="shared" si="17"/>
        <v>300000</v>
      </c>
      <c r="U166" s="7" t="s">
        <v>1999</v>
      </c>
      <c r="V166" s="5">
        <f t="shared" ref="V166:V229" si="18">COUNTIF($A$2:$A$4915, U166)</f>
        <v>1</v>
      </c>
      <c r="W166" s="14">
        <f>IF(V166=1, VLOOKUP(U166, [1]IMDB_Movies!A:O, 11, FALSE), AVERAGEIF($A$2:$A$4915, U166, $K$2:$K$4915))</f>
        <v>8.1</v>
      </c>
      <c r="X166" s="5">
        <f t="shared" ref="X166:X229" si="19">_xlfn.PERCENTRANK.EXC($W$102:$W$2566,W166)</f>
        <v>0.96899999999999997</v>
      </c>
      <c r="Y166">
        <f t="shared" ref="Y166:Y229" si="20">AVERAGE(K66:K4979)</f>
        <v>6.4424948453608231</v>
      </c>
      <c r="AN166" s="7"/>
      <c r="AO166" s="5"/>
      <c r="AP166" s="14"/>
      <c r="AQ166" s="5"/>
    </row>
    <row r="167" spans="1:43" hidden="1" x14ac:dyDescent="0.3">
      <c r="A167" t="s">
        <v>3006</v>
      </c>
      <c r="B167">
        <v>102</v>
      </c>
      <c r="C167">
        <v>1281176</v>
      </c>
      <c r="D167" t="s">
        <v>910</v>
      </c>
      <c r="E167" t="s">
        <v>8618</v>
      </c>
      <c r="F167" t="s">
        <v>7971</v>
      </c>
      <c r="G167" t="s">
        <v>14</v>
      </c>
      <c r="H167" t="s">
        <v>15</v>
      </c>
      <c r="I167">
        <v>312000</v>
      </c>
      <c r="J167">
        <v>1999</v>
      </c>
      <c r="K167">
        <v>6.7</v>
      </c>
      <c r="L167" s="5" t="s">
        <v>599</v>
      </c>
      <c r="M167" s="5" t="s">
        <v>1221</v>
      </c>
      <c r="P167" s="5">
        <f t="shared" si="14"/>
        <v>0.64204118532840304</v>
      </c>
      <c r="Q167" s="5">
        <f t="shared" si="15"/>
        <v>1281176</v>
      </c>
      <c r="R167" s="1">
        <f t="shared" si="16"/>
        <v>969176</v>
      </c>
      <c r="S167" s="1">
        <f t="shared" si="17"/>
        <v>312000</v>
      </c>
      <c r="U167" s="7" t="s">
        <v>1333</v>
      </c>
      <c r="V167" s="5">
        <f t="shared" si="18"/>
        <v>6</v>
      </c>
      <c r="W167" s="14">
        <f>IF(V167=1, VLOOKUP(U167, [1]IMDB_Movies!A:O, 11, FALSE), AVERAGEIF($A$2:$A$4915, U167, $K$2:$K$4915))</f>
        <v>8.0499999999999989</v>
      </c>
      <c r="X167" s="5">
        <f t="shared" si="19"/>
        <v>0.96899999999999997</v>
      </c>
      <c r="Y167">
        <f t="shared" si="20"/>
        <v>6.4423798721385834</v>
      </c>
      <c r="AN167" s="7"/>
      <c r="AO167" s="5"/>
      <c r="AP167" s="14"/>
      <c r="AQ167" s="5"/>
    </row>
    <row r="168" spans="1:43" hidden="1" x14ac:dyDescent="0.3">
      <c r="A168" t="s">
        <v>6672</v>
      </c>
      <c r="B168">
        <v>65</v>
      </c>
      <c r="C168"/>
      <c r="D168" t="s">
        <v>604</v>
      </c>
      <c r="E168" t="s">
        <v>8619</v>
      </c>
      <c r="F168" t="s">
        <v>7965</v>
      </c>
      <c r="G168" t="s">
        <v>14</v>
      </c>
      <c r="H168" t="s">
        <v>15</v>
      </c>
      <c r="I168">
        <v>325000</v>
      </c>
      <c r="J168">
        <v>1934</v>
      </c>
      <c r="K168">
        <v>8.1999999999999993</v>
      </c>
      <c r="L168" s="5" t="s">
        <v>599</v>
      </c>
      <c r="M168" s="5" t="s">
        <v>6851</v>
      </c>
      <c r="P168" s="5">
        <f t="shared" si="14"/>
        <v>0.64198123685456687</v>
      </c>
      <c r="Q168" s="5">
        <f t="shared" si="15"/>
        <v>25035665</v>
      </c>
      <c r="R168" s="1">
        <f t="shared" si="16"/>
        <v>24710665</v>
      </c>
      <c r="S168" s="1">
        <f t="shared" si="17"/>
        <v>325000</v>
      </c>
      <c r="U168" s="6" t="s">
        <v>7057</v>
      </c>
      <c r="V168" s="5">
        <f t="shared" si="18"/>
        <v>1</v>
      </c>
      <c r="W168" s="14">
        <f>IF(V168=1, VLOOKUP(U168, [1]IMDB_Movies!A:O, 11, FALSE), AVERAGEIF($A$2:$A$4915, U168, $K$2:$K$4915))</f>
        <v>8.1</v>
      </c>
      <c r="X168" s="5">
        <f t="shared" si="19"/>
        <v>0.96899999999999997</v>
      </c>
      <c r="Y168">
        <f t="shared" si="20"/>
        <v>6.4423267326732665</v>
      </c>
      <c r="AN168" s="6"/>
      <c r="AO168" s="5"/>
      <c r="AP168" s="14"/>
      <c r="AQ168" s="5"/>
    </row>
    <row r="169" spans="1:43" hidden="1" x14ac:dyDescent="0.3">
      <c r="A169" t="s">
        <v>5781</v>
      </c>
      <c r="B169">
        <v>79</v>
      </c>
      <c r="C169"/>
      <c r="D169" t="s">
        <v>2267</v>
      </c>
      <c r="E169" t="s">
        <v>8620</v>
      </c>
      <c r="F169" t="s">
        <v>5782</v>
      </c>
      <c r="G169" t="s">
        <v>14</v>
      </c>
      <c r="H169" t="s">
        <v>15</v>
      </c>
      <c r="I169">
        <v>350000</v>
      </c>
      <c r="J169">
        <v>1978</v>
      </c>
      <c r="K169">
        <v>4.0999999999999996</v>
      </c>
      <c r="L169" s="5" t="s">
        <v>2267</v>
      </c>
      <c r="M169" s="5"/>
      <c r="P169" s="5">
        <f t="shared" si="14"/>
        <v>0.64198123685456687</v>
      </c>
      <c r="Q169" s="5">
        <f t="shared" si="15"/>
        <v>25035665</v>
      </c>
      <c r="R169" s="1">
        <f t="shared" si="16"/>
        <v>24685665</v>
      </c>
      <c r="S169" s="1">
        <f t="shared" si="17"/>
        <v>350000</v>
      </c>
      <c r="U169" s="7" t="s">
        <v>5053</v>
      </c>
      <c r="V169" s="5">
        <f t="shared" si="18"/>
        <v>2</v>
      </c>
      <c r="W169" s="14">
        <f>IF(V169=1, VLOOKUP(U169, [1]IMDB_Movies!A:O, 11, FALSE), AVERAGEIF($A$2:$A$4915, U169, $K$2:$K$4915))</f>
        <v>8.1</v>
      </c>
      <c r="X169" s="5">
        <f t="shared" si="19"/>
        <v>0.96899999999999997</v>
      </c>
      <c r="Y169">
        <f t="shared" si="20"/>
        <v>6.4427893542397348</v>
      </c>
      <c r="AN169" s="7"/>
      <c r="AO169" s="5"/>
      <c r="AP169" s="14"/>
      <c r="AQ169" s="5"/>
    </row>
    <row r="170" spans="1:43" hidden="1" x14ac:dyDescent="0.3">
      <c r="A170" t="s">
        <v>7304</v>
      </c>
      <c r="B170">
        <v>107</v>
      </c>
      <c r="C170"/>
      <c r="D170" t="s">
        <v>6493</v>
      </c>
      <c r="E170" t="s">
        <v>8621</v>
      </c>
      <c r="F170" t="s">
        <v>7305</v>
      </c>
      <c r="G170" t="s">
        <v>14</v>
      </c>
      <c r="H170" t="s">
        <v>67</v>
      </c>
      <c r="I170">
        <v>350000</v>
      </c>
      <c r="J170">
        <v>2014</v>
      </c>
      <c r="K170">
        <v>6.8</v>
      </c>
      <c r="L170" s="5" t="s">
        <v>599</v>
      </c>
      <c r="M170" s="5" t="s">
        <v>2267</v>
      </c>
      <c r="N170" t="s">
        <v>8415</v>
      </c>
      <c r="P170" s="5">
        <f t="shared" si="14"/>
        <v>0.64198123685456687</v>
      </c>
      <c r="Q170" s="5">
        <f t="shared" si="15"/>
        <v>25035665</v>
      </c>
      <c r="R170" s="1">
        <f t="shared" si="16"/>
        <v>24685665</v>
      </c>
      <c r="S170" s="1">
        <f t="shared" si="17"/>
        <v>350000</v>
      </c>
      <c r="U170" s="7" t="s">
        <v>6974</v>
      </c>
      <c r="V170" s="5">
        <f t="shared" si="18"/>
        <v>1</v>
      </c>
      <c r="W170" s="14">
        <f>IF(V170=1, VLOOKUP(U170, [1]IMDB_Movies!A:O, 11, FALSE), AVERAGEIF($A$2:$A$4915, U170, $K$2:$K$4915))</f>
        <v>8.1</v>
      </c>
      <c r="X170" s="5">
        <f t="shared" si="19"/>
        <v>0.96899999999999997</v>
      </c>
      <c r="Y170">
        <f t="shared" si="20"/>
        <v>6.4431283532810557</v>
      </c>
      <c r="AN170" s="7"/>
      <c r="AO170" s="5"/>
      <c r="AP170" s="14"/>
      <c r="AQ170" s="5"/>
    </row>
    <row r="171" spans="1:43" hidden="1" x14ac:dyDescent="0.3">
      <c r="A171" t="s">
        <v>7954</v>
      </c>
      <c r="B171">
        <v>90</v>
      </c>
      <c r="C171">
        <v>4000000</v>
      </c>
      <c r="D171" t="s">
        <v>278</v>
      </c>
      <c r="E171" t="s">
        <v>8622</v>
      </c>
      <c r="F171" t="s">
        <v>7955</v>
      </c>
      <c r="G171" t="s">
        <v>14</v>
      </c>
      <c r="H171" t="s">
        <v>15</v>
      </c>
      <c r="I171">
        <v>350000</v>
      </c>
      <c r="J171">
        <v>1987</v>
      </c>
      <c r="K171">
        <v>4.7</v>
      </c>
      <c r="L171" s="5" t="s">
        <v>476</v>
      </c>
      <c r="M171" s="5" t="s">
        <v>1221</v>
      </c>
      <c r="P171" s="5">
        <f t="shared" si="14"/>
        <v>0.64198123685456687</v>
      </c>
      <c r="Q171" s="5">
        <f t="shared" si="15"/>
        <v>4000000</v>
      </c>
      <c r="R171" s="1">
        <f t="shared" si="16"/>
        <v>3650000</v>
      </c>
      <c r="S171" s="1">
        <f t="shared" si="17"/>
        <v>350000</v>
      </c>
      <c r="U171" s="7" t="s">
        <v>2718</v>
      </c>
      <c r="V171" s="5">
        <f t="shared" si="18"/>
        <v>3</v>
      </c>
      <c r="W171" s="14">
        <f>IF(V171=1, VLOOKUP(U171, [1]IMDB_Movies!A:O, 11, FALSE), AVERAGEIF($A$2:$A$4915, U171, $K$2:$K$4915))</f>
        <v>8.0333333333333332</v>
      </c>
      <c r="X171" s="5">
        <f t="shared" si="19"/>
        <v>0.96899999999999997</v>
      </c>
      <c r="Y171">
        <f t="shared" si="20"/>
        <v>6.4430134158926711</v>
      </c>
      <c r="AN171" s="7"/>
      <c r="AO171" s="5"/>
      <c r="AP171" s="14"/>
      <c r="AQ171" s="5"/>
    </row>
    <row r="172" spans="1:43" hidden="1" x14ac:dyDescent="0.3">
      <c r="A172" t="s">
        <v>7959</v>
      </c>
      <c r="B172">
        <v>98</v>
      </c>
      <c r="C172"/>
      <c r="D172" t="s">
        <v>5141</v>
      </c>
      <c r="E172" t="s">
        <v>8623</v>
      </c>
      <c r="F172" t="s">
        <v>7960</v>
      </c>
      <c r="G172" t="s">
        <v>14</v>
      </c>
      <c r="H172" t="s">
        <v>15</v>
      </c>
      <c r="I172">
        <v>350000</v>
      </c>
      <c r="J172">
        <v>2015</v>
      </c>
      <c r="K172">
        <v>3.4</v>
      </c>
      <c r="L172" s="5" t="s">
        <v>6299</v>
      </c>
      <c r="M172" s="5" t="s">
        <v>4289</v>
      </c>
      <c r="P172" s="5">
        <f t="shared" si="14"/>
        <v>0.64192597416013597</v>
      </c>
      <c r="Q172" s="5">
        <f t="shared" si="15"/>
        <v>25035665</v>
      </c>
      <c r="R172" s="1">
        <f t="shared" si="16"/>
        <v>24685665</v>
      </c>
      <c r="S172" s="1">
        <f t="shared" si="17"/>
        <v>350000</v>
      </c>
      <c r="U172" s="6" t="s">
        <v>4888</v>
      </c>
      <c r="V172" s="5">
        <f t="shared" si="18"/>
        <v>1</v>
      </c>
      <c r="W172" s="14">
        <f>IF(V172=1, VLOOKUP(U172, [1]IMDB_Movies!A:O, 11, FALSE), AVERAGEIF($A$2:$A$4915, U172, $K$2:$K$4915))</f>
        <v>8.1</v>
      </c>
      <c r="X172" s="5">
        <f t="shared" si="19"/>
        <v>0.96899999999999997</v>
      </c>
      <c r="Y172">
        <f t="shared" si="20"/>
        <v>6.4431461601981805</v>
      </c>
      <c r="AN172" s="6"/>
      <c r="AO172" s="5"/>
      <c r="AP172" s="14"/>
      <c r="AQ172" s="5"/>
    </row>
    <row r="173" spans="1:43" hidden="1" x14ac:dyDescent="0.3">
      <c r="A173" t="s">
        <v>3545</v>
      </c>
      <c r="B173">
        <v>96</v>
      </c>
      <c r="C173"/>
      <c r="D173" t="s">
        <v>703</v>
      </c>
      <c r="E173" t="s">
        <v>8624</v>
      </c>
      <c r="F173" t="s">
        <v>7961</v>
      </c>
      <c r="G173" t="s">
        <v>14</v>
      </c>
      <c r="H173" t="s">
        <v>15</v>
      </c>
      <c r="I173">
        <v>350000</v>
      </c>
      <c r="J173">
        <v>1957</v>
      </c>
      <c r="K173">
        <v>8.9</v>
      </c>
      <c r="L173" s="5" t="s">
        <v>8413</v>
      </c>
      <c r="M173" s="5" t="s">
        <v>1221</v>
      </c>
      <c r="P173" s="5">
        <f t="shared" si="14"/>
        <v>0.64192597416013597</v>
      </c>
      <c r="Q173" s="5">
        <f t="shared" si="15"/>
        <v>25035665</v>
      </c>
      <c r="R173" s="1">
        <f t="shared" si="16"/>
        <v>24685665</v>
      </c>
      <c r="S173" s="1">
        <f t="shared" si="17"/>
        <v>350000</v>
      </c>
      <c r="U173" s="7" t="s">
        <v>4209</v>
      </c>
      <c r="V173" s="5">
        <f t="shared" si="18"/>
        <v>1</v>
      </c>
      <c r="W173" s="14">
        <f>IF(V173=1, VLOOKUP(U173, [1]IMDB_Movies!A:O, 11, FALSE), AVERAGEIF($A$2:$A$4915, U173, $K$2:$K$4915))</f>
        <v>8.1</v>
      </c>
      <c r="X173" s="5">
        <f t="shared" si="19"/>
        <v>0.96899999999999997</v>
      </c>
      <c r="Y173">
        <f t="shared" si="20"/>
        <v>6.4428866405120777</v>
      </c>
      <c r="AN173" s="7"/>
      <c r="AO173" s="5"/>
      <c r="AP173" s="14"/>
      <c r="AQ173" s="5"/>
    </row>
    <row r="174" spans="1:43" hidden="1" x14ac:dyDescent="0.3">
      <c r="A174" t="s">
        <v>7994</v>
      </c>
      <c r="B174">
        <v>90</v>
      </c>
      <c r="C174"/>
      <c r="D174" t="s">
        <v>24</v>
      </c>
      <c r="E174" t="s">
        <v>8625</v>
      </c>
      <c r="F174" t="s">
        <v>7995</v>
      </c>
      <c r="G174" t="s">
        <v>14</v>
      </c>
      <c r="H174" t="s">
        <v>15</v>
      </c>
      <c r="I174">
        <v>350000</v>
      </c>
      <c r="J174">
        <v>2009</v>
      </c>
      <c r="K174">
        <v>3.2</v>
      </c>
      <c r="L174" s="5" t="s">
        <v>476</v>
      </c>
      <c r="M174" s="5" t="s">
        <v>3629</v>
      </c>
      <c r="P174" s="5">
        <f t="shared" si="14"/>
        <v>0.64192597416013597</v>
      </c>
      <c r="Q174" s="5">
        <f t="shared" si="15"/>
        <v>25035665</v>
      </c>
      <c r="R174" s="1">
        <f t="shared" si="16"/>
        <v>24685665</v>
      </c>
      <c r="S174" s="1">
        <f t="shared" si="17"/>
        <v>350000</v>
      </c>
      <c r="U174" s="7" t="s">
        <v>1581</v>
      </c>
      <c r="V174" s="5">
        <f t="shared" si="18"/>
        <v>1</v>
      </c>
      <c r="W174" s="14">
        <f>IF(V174=1, VLOOKUP(U174, [1]IMDB_Movies!A:O, 11, FALSE), AVERAGEIF($A$2:$A$4915, U174, $K$2:$K$4915))</f>
        <v>8.1</v>
      </c>
      <c r="X174" s="5">
        <f t="shared" si="19"/>
        <v>0.96899999999999997</v>
      </c>
      <c r="Y174">
        <f t="shared" si="20"/>
        <v>6.4434737711689367</v>
      </c>
      <c r="AN174" s="7"/>
      <c r="AO174" s="5"/>
      <c r="AP174" s="14"/>
      <c r="AQ174" s="5"/>
    </row>
    <row r="175" spans="1:43" hidden="1" x14ac:dyDescent="0.3">
      <c r="A175" t="s">
        <v>3001</v>
      </c>
      <c r="B175">
        <v>90</v>
      </c>
      <c r="C175">
        <v>489220</v>
      </c>
      <c r="D175" t="s">
        <v>1787</v>
      </c>
      <c r="E175" t="s">
        <v>8626</v>
      </c>
      <c r="F175" t="s">
        <v>8029</v>
      </c>
      <c r="G175" t="s">
        <v>14</v>
      </c>
      <c r="H175" t="s">
        <v>99</v>
      </c>
      <c r="I175">
        <v>365000</v>
      </c>
      <c r="J175">
        <v>1997</v>
      </c>
      <c r="K175">
        <v>7.3</v>
      </c>
      <c r="L175" s="5" t="s">
        <v>8415</v>
      </c>
      <c r="M175" s="5" t="s">
        <v>4289</v>
      </c>
      <c r="N175" t="s">
        <v>3629</v>
      </c>
      <c r="P175" s="5">
        <f t="shared" si="14"/>
        <v>0.64192597416013597</v>
      </c>
      <c r="Q175" s="5">
        <f t="shared" si="15"/>
        <v>489220</v>
      </c>
      <c r="R175" s="1">
        <f t="shared" si="16"/>
        <v>124220</v>
      </c>
      <c r="S175" s="1">
        <f t="shared" si="17"/>
        <v>365000</v>
      </c>
      <c r="U175" s="7" t="s">
        <v>8397</v>
      </c>
      <c r="V175" s="5">
        <f t="shared" si="18"/>
        <v>1</v>
      </c>
      <c r="W175" s="14">
        <f>IF(V175=1, VLOOKUP(U175, [1]IMDB_Movies!A:O, 11, FALSE), AVERAGEIF($A$2:$A$4915, U175, $K$2:$K$4915))</f>
        <v>8.1</v>
      </c>
      <c r="X175" s="5">
        <f t="shared" si="19"/>
        <v>0.96899999999999997</v>
      </c>
      <c r="Y175">
        <f t="shared" si="20"/>
        <v>6.4432348688287524</v>
      </c>
      <c r="AN175" s="7"/>
      <c r="AO175" s="5"/>
      <c r="AP175" s="14"/>
      <c r="AQ175" s="5"/>
    </row>
    <row r="176" spans="1:43" hidden="1" x14ac:dyDescent="0.3">
      <c r="A176" t="s">
        <v>7943</v>
      </c>
      <c r="B176">
        <v>86</v>
      </c>
      <c r="C176">
        <v>617172</v>
      </c>
      <c r="D176" t="s">
        <v>27</v>
      </c>
      <c r="E176" t="s">
        <v>8627</v>
      </c>
      <c r="F176" t="s">
        <v>7944</v>
      </c>
      <c r="G176" t="s">
        <v>14</v>
      </c>
      <c r="H176" t="s">
        <v>15</v>
      </c>
      <c r="I176">
        <v>375000</v>
      </c>
      <c r="J176">
        <v>1997</v>
      </c>
      <c r="K176">
        <v>7</v>
      </c>
      <c r="L176" s="5" t="s">
        <v>27</v>
      </c>
      <c r="M176" s="5"/>
      <c r="P176" s="5">
        <f t="shared" si="14"/>
        <v>0.64186465427334682</v>
      </c>
      <c r="Q176" s="5">
        <f t="shared" si="15"/>
        <v>617172</v>
      </c>
      <c r="R176" s="1">
        <f t="shared" si="16"/>
        <v>242172</v>
      </c>
      <c r="S176" s="1">
        <f t="shared" si="17"/>
        <v>375000</v>
      </c>
      <c r="U176" s="11" t="s">
        <v>169</v>
      </c>
      <c r="V176" s="5">
        <f t="shared" si="18"/>
        <v>1</v>
      </c>
      <c r="W176" s="14">
        <f>IF(V176=1, VLOOKUP(U176, [1]IMDB_Movies!A:O, 11, FALSE), AVERAGEIF($A$2:$A$4915, U176, $K$2:$K$4915))</f>
        <v>8.1</v>
      </c>
      <c r="X176" s="5">
        <f t="shared" si="19"/>
        <v>0.96899999999999997</v>
      </c>
      <c r="Y176">
        <f t="shared" si="20"/>
        <v>6.4431611570247904</v>
      </c>
      <c r="AN176" s="11"/>
      <c r="AO176" s="5"/>
      <c r="AP176" s="14"/>
      <c r="AQ176" s="5"/>
    </row>
    <row r="177" spans="1:43" hidden="1" x14ac:dyDescent="0.3">
      <c r="A177" t="s">
        <v>31</v>
      </c>
      <c r="B177">
        <v>96</v>
      </c>
      <c r="C177"/>
      <c r="D177" t="s">
        <v>2604</v>
      </c>
      <c r="E177" t="s">
        <v>8628</v>
      </c>
      <c r="F177" t="s">
        <v>7947</v>
      </c>
      <c r="G177" t="s">
        <v>14</v>
      </c>
      <c r="H177" t="s">
        <v>15</v>
      </c>
      <c r="I177">
        <v>375000</v>
      </c>
      <c r="J177">
        <v>1981</v>
      </c>
      <c r="K177">
        <v>7.6</v>
      </c>
      <c r="L177" s="5" t="s">
        <v>455</v>
      </c>
      <c r="M177" s="5" t="s">
        <v>2267</v>
      </c>
      <c r="P177" s="5">
        <f t="shared" si="14"/>
        <v>0.64180350173557954</v>
      </c>
      <c r="Q177" s="5">
        <f t="shared" si="15"/>
        <v>25035665</v>
      </c>
      <c r="R177" s="1">
        <f t="shared" si="16"/>
        <v>24660665</v>
      </c>
      <c r="S177" s="1">
        <f t="shared" si="17"/>
        <v>375000</v>
      </c>
      <c r="U177" s="6" t="s">
        <v>8116</v>
      </c>
      <c r="V177" s="5">
        <f t="shared" si="18"/>
        <v>1</v>
      </c>
      <c r="W177" s="14">
        <f>IF(V177=1, VLOOKUP(U177, [1]IMDB_Movies!A:O, 11, FALSE), AVERAGEIF($A$2:$A$4915, U177, $K$2:$K$4915))</f>
        <v>8.1</v>
      </c>
      <c r="X177" s="5">
        <f t="shared" si="19"/>
        <v>0.96899999999999997</v>
      </c>
      <c r="Y177">
        <f t="shared" si="20"/>
        <v>6.4433147344492641</v>
      </c>
      <c r="AN177" s="6"/>
      <c r="AO177" s="5"/>
      <c r="AP177" s="14"/>
      <c r="AQ177" s="5"/>
    </row>
    <row r="178" spans="1:43" hidden="1" x14ac:dyDescent="0.3">
      <c r="A178" t="s">
        <v>7945</v>
      </c>
      <c r="B178">
        <v>100</v>
      </c>
      <c r="C178">
        <v>2808000</v>
      </c>
      <c r="D178" t="s">
        <v>5920</v>
      </c>
      <c r="E178" t="s">
        <v>8629</v>
      </c>
      <c r="F178" t="s">
        <v>7946</v>
      </c>
      <c r="G178" t="s">
        <v>14</v>
      </c>
      <c r="H178" t="s">
        <v>15</v>
      </c>
      <c r="I178">
        <v>379000</v>
      </c>
      <c r="J178">
        <v>1929</v>
      </c>
      <c r="K178">
        <v>6.3</v>
      </c>
      <c r="L178" s="5" t="s">
        <v>6055</v>
      </c>
      <c r="M178" s="5" t="s">
        <v>6851</v>
      </c>
      <c r="P178" s="5">
        <f t="shared" si="14"/>
        <v>0.64180350173557954</v>
      </c>
      <c r="Q178" s="5">
        <f t="shared" si="15"/>
        <v>2808000</v>
      </c>
      <c r="R178" s="1">
        <f t="shared" si="16"/>
        <v>2429000</v>
      </c>
      <c r="S178" s="1">
        <f t="shared" si="17"/>
        <v>379000</v>
      </c>
      <c r="U178" s="6" t="s">
        <v>6672</v>
      </c>
      <c r="V178" s="5">
        <f t="shared" si="18"/>
        <v>4</v>
      </c>
      <c r="W178" s="14">
        <f>IF(V178=1, VLOOKUP(U178, [1]IMDB_Movies!A:O, 11, FALSE), AVERAGEIF($A$2:$A$4915, U178, $K$2:$K$4915))</f>
        <v>8.0250000000000004</v>
      </c>
      <c r="X178" s="5">
        <f t="shared" si="19"/>
        <v>0.96799999999999997</v>
      </c>
      <c r="Y178">
        <f t="shared" si="20"/>
        <v>6.4429929723026023</v>
      </c>
      <c r="AN178" s="6"/>
      <c r="AO178" s="5"/>
      <c r="AP178" s="14"/>
      <c r="AQ178" s="5"/>
    </row>
    <row r="179" spans="1:43" hidden="1" x14ac:dyDescent="0.3">
      <c r="A179" t="s">
        <v>7941</v>
      </c>
      <c r="B179">
        <v>123</v>
      </c>
      <c r="C179"/>
      <c r="D179" t="s">
        <v>715</v>
      </c>
      <c r="E179" t="s">
        <v>8630</v>
      </c>
      <c r="F179" t="s">
        <v>7942</v>
      </c>
      <c r="G179" s="5" t="s">
        <v>14</v>
      </c>
      <c r="H179" t="s">
        <v>15</v>
      </c>
      <c r="I179">
        <v>385907</v>
      </c>
      <c r="J179">
        <v>1916</v>
      </c>
      <c r="K179">
        <v>8</v>
      </c>
      <c r="L179" s="5" t="s">
        <v>1221</v>
      </c>
      <c r="M179" s="5" t="s">
        <v>7865</v>
      </c>
      <c r="N179" t="s">
        <v>8418</v>
      </c>
      <c r="P179" s="5">
        <f t="shared" si="14"/>
        <v>0.64174601492201233</v>
      </c>
      <c r="Q179" s="5">
        <f t="shared" si="15"/>
        <v>25035665</v>
      </c>
      <c r="R179" s="1">
        <f t="shared" si="16"/>
        <v>24649758</v>
      </c>
      <c r="S179" s="1">
        <f t="shared" si="17"/>
        <v>385907</v>
      </c>
      <c r="U179" s="7" t="s">
        <v>8070</v>
      </c>
      <c r="V179" s="5">
        <f t="shared" si="18"/>
        <v>1</v>
      </c>
      <c r="W179" s="14">
        <f>IF(V179=1, VLOOKUP(U179, [1]IMDB_Movies!A:O, 11, FALSE), AVERAGEIF($A$2:$A$4915, U179, $K$2:$K$4915))</f>
        <v>8</v>
      </c>
      <c r="X179" s="5">
        <f t="shared" si="19"/>
        <v>0.96399999999999997</v>
      </c>
      <c r="Y179">
        <f t="shared" si="20"/>
        <v>6.4427330990283211</v>
      </c>
      <c r="AN179" s="7"/>
      <c r="AO179" s="5"/>
      <c r="AP179" s="14"/>
      <c r="AQ179" s="5"/>
    </row>
    <row r="180" spans="1:43" hidden="1" x14ac:dyDescent="0.3">
      <c r="A180" t="s">
        <v>7744</v>
      </c>
      <c r="B180">
        <v>103</v>
      </c>
      <c r="C180"/>
      <c r="D180" t="s">
        <v>27</v>
      </c>
      <c r="E180" t="s">
        <v>8631</v>
      </c>
      <c r="F180" t="s">
        <v>7745</v>
      </c>
      <c r="G180" t="s">
        <v>14</v>
      </c>
      <c r="H180" t="s">
        <v>22</v>
      </c>
      <c r="I180">
        <v>400000</v>
      </c>
      <c r="J180">
        <v>2009</v>
      </c>
      <c r="K180">
        <v>7.4</v>
      </c>
      <c r="L180" s="5" t="s">
        <v>27</v>
      </c>
      <c r="M180" s="5"/>
      <c r="P180" s="5">
        <f t="shared" si="14"/>
        <v>0.64174601492201233</v>
      </c>
      <c r="Q180" s="5">
        <f t="shared" si="15"/>
        <v>25035665</v>
      </c>
      <c r="R180" s="1">
        <f t="shared" si="16"/>
        <v>24635665</v>
      </c>
      <c r="S180" s="1">
        <f t="shared" si="17"/>
        <v>400000</v>
      </c>
      <c r="U180" s="7" t="s">
        <v>7941</v>
      </c>
      <c r="V180" s="5">
        <f t="shared" si="18"/>
        <v>1</v>
      </c>
      <c r="W180" s="14">
        <f>IF(V180=1, VLOOKUP(U180, [1]IMDB_Movies!A:O, 11, FALSE), AVERAGEIF($A$2:$A$4915, U180, $K$2:$K$4915))</f>
        <v>8</v>
      </c>
      <c r="X180" s="5">
        <f t="shared" si="19"/>
        <v>0.96399999999999997</v>
      </c>
      <c r="Y180">
        <f t="shared" si="20"/>
        <v>6.4427005789909</v>
      </c>
      <c r="AN180" s="7"/>
      <c r="AO180" s="5"/>
      <c r="AP180" s="14"/>
      <c r="AQ180" s="5"/>
    </row>
    <row r="181" spans="1:43" hidden="1" x14ac:dyDescent="0.3">
      <c r="A181" t="s">
        <v>7769</v>
      </c>
      <c r="B181">
        <v>105</v>
      </c>
      <c r="C181"/>
      <c r="D181" t="s">
        <v>27</v>
      </c>
      <c r="E181" t="s">
        <v>8632</v>
      </c>
      <c r="F181" t="s">
        <v>7770</v>
      </c>
      <c r="G181" t="s">
        <v>524</v>
      </c>
      <c r="H181" t="s">
        <v>22</v>
      </c>
      <c r="I181">
        <v>400000</v>
      </c>
      <c r="J181">
        <v>2015</v>
      </c>
      <c r="K181">
        <v>7.7</v>
      </c>
      <c r="L181" s="5" t="s">
        <v>27</v>
      </c>
      <c r="M181" s="5"/>
      <c r="P181" s="5">
        <f t="shared" si="14"/>
        <v>0.64174601492201233</v>
      </c>
      <c r="Q181" s="5">
        <f t="shared" si="15"/>
        <v>25035665</v>
      </c>
      <c r="R181" s="1">
        <f t="shared" si="16"/>
        <v>24635665</v>
      </c>
      <c r="S181" s="1">
        <f t="shared" si="17"/>
        <v>400000</v>
      </c>
      <c r="U181" s="7" t="s">
        <v>7773</v>
      </c>
      <c r="V181" s="5">
        <f t="shared" si="18"/>
        <v>1</v>
      </c>
      <c r="W181" s="14">
        <f>IF(V181=1, VLOOKUP(U181, [1]IMDB_Movies!A:O, 11, FALSE), AVERAGEIF($A$2:$A$4915, U181, $K$2:$K$4915))</f>
        <v>8</v>
      </c>
      <c r="X181" s="5">
        <f t="shared" si="19"/>
        <v>0.96399999999999997</v>
      </c>
      <c r="Y181">
        <f t="shared" si="20"/>
        <v>6.4425853154084773</v>
      </c>
      <c r="AN181" s="7"/>
      <c r="AO181" s="5"/>
      <c r="AP181" s="14"/>
      <c r="AQ181" s="5"/>
    </row>
    <row r="182" spans="1:43" hidden="1" x14ac:dyDescent="0.3">
      <c r="A182" t="s">
        <v>2774</v>
      </c>
      <c r="B182">
        <v>92</v>
      </c>
      <c r="C182">
        <v>44540956</v>
      </c>
      <c r="D182" t="s">
        <v>599</v>
      </c>
      <c r="E182" t="s">
        <v>8633</v>
      </c>
      <c r="F182" t="s">
        <v>7909</v>
      </c>
      <c r="G182" t="s">
        <v>14</v>
      </c>
      <c r="H182" t="s">
        <v>15</v>
      </c>
      <c r="I182">
        <v>400000</v>
      </c>
      <c r="J182">
        <v>2004</v>
      </c>
      <c r="K182">
        <v>6.9</v>
      </c>
      <c r="L182" s="5" t="s">
        <v>599</v>
      </c>
      <c r="M182" s="5"/>
      <c r="P182" s="5">
        <f t="shared" si="14"/>
        <v>0.64174601492201233</v>
      </c>
      <c r="Q182" s="5">
        <f t="shared" si="15"/>
        <v>44540956</v>
      </c>
      <c r="R182" s="1">
        <f t="shared" si="16"/>
        <v>44140956</v>
      </c>
      <c r="S182" s="1">
        <f t="shared" si="17"/>
        <v>400000</v>
      </c>
      <c r="U182" s="6" t="s">
        <v>7010</v>
      </c>
      <c r="V182" s="5">
        <f t="shared" si="18"/>
        <v>1</v>
      </c>
      <c r="W182" s="14">
        <f>IF(V182=1, VLOOKUP(U182, [1]IMDB_Movies!A:O, 11, FALSE), AVERAGEIF($A$2:$A$4915, U182, $K$2:$K$4915))</f>
        <v>8</v>
      </c>
      <c r="X182" s="5">
        <f t="shared" si="19"/>
        <v>0.96399999999999997</v>
      </c>
      <c r="Y182">
        <f t="shared" si="20"/>
        <v>6.4423872569300755</v>
      </c>
      <c r="AN182" s="6"/>
      <c r="AO182" s="5"/>
      <c r="AP182" s="14"/>
      <c r="AQ182" s="5"/>
    </row>
    <row r="183" spans="1:43" hidden="1" x14ac:dyDescent="0.3">
      <c r="A183" t="s">
        <v>6159</v>
      </c>
      <c r="B183">
        <v>90</v>
      </c>
      <c r="C183">
        <v>1689999</v>
      </c>
      <c r="D183" t="s">
        <v>1221</v>
      </c>
      <c r="E183" t="s">
        <v>8634</v>
      </c>
      <c r="F183" t="s">
        <v>7914</v>
      </c>
      <c r="G183" t="s">
        <v>997</v>
      </c>
      <c r="H183" t="s">
        <v>15</v>
      </c>
      <c r="I183">
        <v>400000</v>
      </c>
      <c r="J183">
        <v>2006</v>
      </c>
      <c r="K183">
        <v>7.1</v>
      </c>
      <c r="L183" s="5" t="s">
        <v>1221</v>
      </c>
      <c r="M183" s="5"/>
      <c r="P183" s="5">
        <f t="shared" si="14"/>
        <v>0.64179252529410691</v>
      </c>
      <c r="Q183" s="5">
        <f t="shared" si="15"/>
        <v>1689999</v>
      </c>
      <c r="R183" s="1">
        <f t="shared" si="16"/>
        <v>1289999</v>
      </c>
      <c r="S183" s="1">
        <f t="shared" si="17"/>
        <v>400000</v>
      </c>
      <c r="U183" s="6" t="s">
        <v>3175</v>
      </c>
      <c r="V183" s="5">
        <f t="shared" si="18"/>
        <v>4</v>
      </c>
      <c r="W183" s="14">
        <f>IF(V183=1, VLOOKUP(U183, [1]IMDB_Movies!A:O, 11, FALSE), AVERAGEIF($A$2:$A$4915, U183, $K$2:$K$4915))</f>
        <v>8</v>
      </c>
      <c r="X183" s="5">
        <f t="shared" si="19"/>
        <v>0.96399999999999997</v>
      </c>
      <c r="Y183">
        <f t="shared" si="20"/>
        <v>6.4422304986550767</v>
      </c>
      <c r="AN183" s="6"/>
      <c r="AO183" s="5"/>
      <c r="AP183" s="14"/>
      <c r="AQ183" s="5"/>
    </row>
    <row r="184" spans="1:43" hidden="1" x14ac:dyDescent="0.3">
      <c r="A184" t="s">
        <v>7923</v>
      </c>
      <c r="B184">
        <v>92</v>
      </c>
      <c r="C184">
        <v>425899</v>
      </c>
      <c r="D184" t="s">
        <v>27</v>
      </c>
      <c r="E184" t="s">
        <v>8635</v>
      </c>
      <c r="F184" t="s">
        <v>7924</v>
      </c>
      <c r="G184" t="s">
        <v>14</v>
      </c>
      <c r="H184" t="s">
        <v>15</v>
      </c>
      <c r="I184">
        <v>400000</v>
      </c>
      <c r="J184">
        <v>2010</v>
      </c>
      <c r="K184">
        <v>5.0999999999999996</v>
      </c>
      <c r="L184" s="5" t="s">
        <v>27</v>
      </c>
      <c r="M184" s="5"/>
      <c r="P184" s="5">
        <f t="shared" si="14"/>
        <v>0.64173308053037992</v>
      </c>
      <c r="Q184" s="5">
        <f t="shared" si="15"/>
        <v>425899</v>
      </c>
      <c r="R184" s="1">
        <f t="shared" si="16"/>
        <v>25899</v>
      </c>
      <c r="S184" s="1">
        <f t="shared" si="17"/>
        <v>400000</v>
      </c>
      <c r="U184" s="7" t="s">
        <v>5732</v>
      </c>
      <c r="V184" s="5">
        <f t="shared" si="18"/>
        <v>1</v>
      </c>
      <c r="W184" s="14">
        <f>IF(V184=1, VLOOKUP(U184, [1]IMDB_Movies!A:O, 11, FALSE), AVERAGEIF($A$2:$A$4915, U184, $K$2:$K$4915))</f>
        <v>8</v>
      </c>
      <c r="X184" s="5">
        <f t="shared" si="19"/>
        <v>0.96399999999999997</v>
      </c>
      <c r="Y184">
        <f t="shared" si="20"/>
        <v>6.4421771523178784</v>
      </c>
      <c r="AN184" s="7"/>
      <c r="AO184" s="5"/>
      <c r="AP184" s="14"/>
      <c r="AQ184" s="5"/>
    </row>
    <row r="185" spans="1:43" hidden="1" x14ac:dyDescent="0.3">
      <c r="A185" t="s">
        <v>7927</v>
      </c>
      <c r="B185">
        <v>82</v>
      </c>
      <c r="C185">
        <v>126387</v>
      </c>
      <c r="D185" t="s">
        <v>2267</v>
      </c>
      <c r="E185" t="s">
        <v>8636</v>
      </c>
      <c r="F185" t="s">
        <v>7928</v>
      </c>
      <c r="G185" t="s">
        <v>3425</v>
      </c>
      <c r="H185" t="s">
        <v>2499</v>
      </c>
      <c r="I185">
        <v>400000</v>
      </c>
      <c r="J185">
        <v>1981</v>
      </c>
      <c r="K185">
        <v>6.9</v>
      </c>
      <c r="L185" s="5" t="s">
        <v>2267</v>
      </c>
      <c r="M185" s="5"/>
      <c r="P185" s="5">
        <f t="shared" si="14"/>
        <v>0.64167146786416795</v>
      </c>
      <c r="Q185" s="5">
        <f t="shared" si="15"/>
        <v>126387</v>
      </c>
      <c r="R185" s="1">
        <f t="shared" si="16"/>
        <v>-273613</v>
      </c>
      <c r="S185" s="1">
        <f t="shared" si="17"/>
        <v>400000</v>
      </c>
      <c r="U185" s="6" t="s">
        <v>4840</v>
      </c>
      <c r="V185" s="5">
        <f t="shared" si="18"/>
        <v>1</v>
      </c>
      <c r="W185" s="14">
        <f>IF(V185=1, VLOOKUP(U185, [1]IMDB_Movies!A:O, 11, FALSE), AVERAGEIF($A$2:$A$4915, U185, $K$2:$K$4915))</f>
        <v>8</v>
      </c>
      <c r="X185" s="5">
        <f t="shared" si="19"/>
        <v>0.96399999999999997</v>
      </c>
      <c r="Y185">
        <f t="shared" si="20"/>
        <v>6.4424549782653662</v>
      </c>
      <c r="AN185" s="6"/>
      <c r="AO185" s="5"/>
      <c r="AP185" s="14"/>
      <c r="AQ185" s="5"/>
    </row>
    <row r="186" spans="1:43" hidden="1" x14ac:dyDescent="0.3">
      <c r="A186" t="s">
        <v>7939</v>
      </c>
      <c r="B186">
        <v>91</v>
      </c>
      <c r="C186"/>
      <c r="D186" t="s">
        <v>1221</v>
      </c>
      <c r="E186" t="s">
        <v>8637</v>
      </c>
      <c r="F186" t="s">
        <v>7940</v>
      </c>
      <c r="G186" t="s">
        <v>4340</v>
      </c>
      <c r="H186" t="s">
        <v>4341</v>
      </c>
      <c r="I186">
        <v>400000</v>
      </c>
      <c r="J186">
        <v>1972</v>
      </c>
      <c r="K186">
        <v>8.1999999999999993</v>
      </c>
      <c r="L186" s="5" t="s">
        <v>1221</v>
      </c>
      <c r="M186" s="5"/>
      <c r="P186" s="5">
        <f t="shared" si="14"/>
        <v>0.64160930721294029</v>
      </c>
      <c r="Q186" s="5">
        <f t="shared" si="15"/>
        <v>25035665</v>
      </c>
      <c r="R186" s="1">
        <f t="shared" si="16"/>
        <v>24635665</v>
      </c>
      <c r="S186" s="1">
        <f t="shared" si="17"/>
        <v>400000</v>
      </c>
      <c r="U186" s="7" t="s">
        <v>4312</v>
      </c>
      <c r="V186" s="5">
        <f t="shared" si="18"/>
        <v>1</v>
      </c>
      <c r="W186" s="14">
        <f>IF(V186=1, VLOOKUP(U186, [1]IMDB_Movies!A:O, 11, FALSE), AVERAGEIF($A$2:$A$4915, U186, $K$2:$K$4915))</f>
        <v>8</v>
      </c>
      <c r="X186" s="5">
        <f t="shared" si="19"/>
        <v>0.96399999999999997</v>
      </c>
      <c r="Y186">
        <f t="shared" si="20"/>
        <v>6.4429606625258771</v>
      </c>
      <c r="AN186" s="7"/>
      <c r="AO186" s="5"/>
      <c r="AP186" s="14"/>
      <c r="AQ186" s="5"/>
    </row>
    <row r="187" spans="1:43" hidden="1" x14ac:dyDescent="0.3">
      <c r="A187" t="s">
        <v>6810</v>
      </c>
      <c r="B187">
        <v>80</v>
      </c>
      <c r="C187">
        <v>2833383</v>
      </c>
      <c r="D187" t="s">
        <v>2199</v>
      </c>
      <c r="E187" t="s">
        <v>8638</v>
      </c>
      <c r="F187" t="s">
        <v>7371</v>
      </c>
      <c r="G187" t="s">
        <v>14</v>
      </c>
      <c r="H187" t="s">
        <v>15</v>
      </c>
      <c r="I187">
        <v>427000</v>
      </c>
      <c r="J187">
        <v>2012</v>
      </c>
      <c r="K187">
        <v>5.7</v>
      </c>
      <c r="L187" s="5" t="s">
        <v>1221</v>
      </c>
      <c r="M187" s="5" t="s">
        <v>4183</v>
      </c>
      <c r="P187" s="5">
        <f t="shared" si="14"/>
        <v>0.64160930721294029</v>
      </c>
      <c r="Q187" s="5">
        <f t="shared" si="15"/>
        <v>2833383</v>
      </c>
      <c r="R187" s="1">
        <f t="shared" si="16"/>
        <v>2406383</v>
      </c>
      <c r="S187" s="1">
        <f t="shared" si="17"/>
        <v>427000</v>
      </c>
      <c r="U187" s="6" t="s">
        <v>4618</v>
      </c>
      <c r="V187" s="5">
        <f t="shared" si="18"/>
        <v>1</v>
      </c>
      <c r="W187" s="14">
        <f>IF(V187=1, VLOOKUP(U187, [1]IMDB_Movies!A:O, 11, FALSE), AVERAGEIF($A$2:$A$4915, U187, $K$2:$K$4915))</f>
        <v>8</v>
      </c>
      <c r="X187" s="5">
        <f t="shared" si="19"/>
        <v>0.96399999999999997</v>
      </c>
      <c r="Y187">
        <f t="shared" si="20"/>
        <v>6.4431559329053609</v>
      </c>
      <c r="AN187" s="6"/>
      <c r="AO187" s="5"/>
      <c r="AP187" s="14"/>
      <c r="AQ187" s="5"/>
    </row>
    <row r="188" spans="1:43" hidden="1" x14ac:dyDescent="0.3">
      <c r="A188" t="s">
        <v>7900</v>
      </c>
      <c r="B188">
        <v>89</v>
      </c>
      <c r="C188">
        <v>2300000</v>
      </c>
      <c r="D188" t="s">
        <v>3922</v>
      </c>
      <c r="E188" t="s">
        <v>8639</v>
      </c>
      <c r="F188" t="s">
        <v>7901</v>
      </c>
      <c r="G188" t="s">
        <v>14</v>
      </c>
      <c r="H188" t="s">
        <v>15</v>
      </c>
      <c r="I188">
        <v>439000</v>
      </c>
      <c r="J188">
        <v>1933</v>
      </c>
      <c r="K188">
        <v>7.7</v>
      </c>
      <c r="L188" s="5" t="s">
        <v>599</v>
      </c>
      <c r="M188" s="5" t="s">
        <v>6055</v>
      </c>
      <c r="N188" t="s">
        <v>6851</v>
      </c>
      <c r="P188" s="5">
        <f t="shared" si="14"/>
        <v>0.64155169030122616</v>
      </c>
      <c r="Q188" s="5">
        <f t="shared" si="15"/>
        <v>2300000</v>
      </c>
      <c r="R188" s="1">
        <f t="shared" si="16"/>
        <v>1861000</v>
      </c>
      <c r="S188" s="1">
        <f t="shared" si="17"/>
        <v>439000</v>
      </c>
      <c r="U188" s="7" t="s">
        <v>7685</v>
      </c>
      <c r="V188" s="5">
        <f t="shared" si="18"/>
        <v>1</v>
      </c>
      <c r="W188" s="14">
        <f>IF(V188=1, VLOOKUP(U188, [1]IMDB_Movies!A:O, 11, FALSE), AVERAGEIF($A$2:$A$4915, U188, $K$2:$K$4915))</f>
        <v>8</v>
      </c>
      <c r="X188" s="5">
        <f t="shared" si="19"/>
        <v>0.96399999999999997</v>
      </c>
      <c r="Y188">
        <f t="shared" si="20"/>
        <v>6.4429577464788705</v>
      </c>
      <c r="AN188" s="7"/>
      <c r="AO188" s="5"/>
      <c r="AP188" s="14"/>
      <c r="AQ188" s="5"/>
    </row>
    <row r="189" spans="1:43" hidden="1" x14ac:dyDescent="0.3">
      <c r="A189" t="s">
        <v>5624</v>
      </c>
      <c r="B189">
        <v>91</v>
      </c>
      <c r="C189">
        <v>2712293</v>
      </c>
      <c r="D189" t="s">
        <v>703</v>
      </c>
      <c r="E189" t="s">
        <v>8640</v>
      </c>
      <c r="F189" t="s">
        <v>7890</v>
      </c>
      <c r="G189" t="s">
        <v>14</v>
      </c>
      <c r="H189" t="s">
        <v>15</v>
      </c>
      <c r="I189">
        <v>450000</v>
      </c>
      <c r="J189">
        <v>1991</v>
      </c>
      <c r="K189">
        <v>5.9</v>
      </c>
      <c r="L189" s="5" t="s">
        <v>8413</v>
      </c>
      <c r="M189" s="5" t="s">
        <v>1221</v>
      </c>
      <c r="P189" s="5">
        <f t="shared" si="14"/>
        <v>0.64149311150312305</v>
      </c>
      <c r="Q189" s="5">
        <f t="shared" si="15"/>
        <v>2712293</v>
      </c>
      <c r="R189" s="1">
        <f t="shared" si="16"/>
        <v>2262293</v>
      </c>
      <c r="S189" s="1">
        <f t="shared" si="17"/>
        <v>450000</v>
      </c>
      <c r="U189" s="6" t="s">
        <v>7969</v>
      </c>
      <c r="V189" s="5">
        <f t="shared" si="18"/>
        <v>1</v>
      </c>
      <c r="W189" s="14">
        <f>IF(V189=1, VLOOKUP(U189, [1]IMDB_Movies!A:O, 11, FALSE), AVERAGEIF($A$2:$A$4915, U189, $K$2:$K$4915))</f>
        <v>8</v>
      </c>
      <c r="X189" s="5">
        <f t="shared" si="19"/>
        <v>0.96399999999999997</v>
      </c>
      <c r="Y189">
        <f t="shared" si="20"/>
        <v>6.4429873627511887</v>
      </c>
      <c r="AN189" s="6"/>
      <c r="AO189" s="5"/>
      <c r="AP189" s="14"/>
      <c r="AQ189" s="5"/>
    </row>
    <row r="190" spans="1:43" hidden="1" x14ac:dyDescent="0.3">
      <c r="A190" t="s">
        <v>7894</v>
      </c>
      <c r="B190">
        <v>84</v>
      </c>
      <c r="C190">
        <v>379122</v>
      </c>
      <c r="D190" t="s">
        <v>507</v>
      </c>
      <c r="E190" t="s">
        <v>8641</v>
      </c>
      <c r="F190" t="s">
        <v>7895</v>
      </c>
      <c r="G190" t="s">
        <v>14</v>
      </c>
      <c r="H190" t="s">
        <v>22</v>
      </c>
      <c r="I190">
        <v>450000</v>
      </c>
      <c r="J190">
        <v>2005</v>
      </c>
      <c r="K190">
        <v>7.1</v>
      </c>
      <c r="L190" s="5" t="s">
        <v>599</v>
      </c>
      <c r="M190" s="5" t="s">
        <v>1221</v>
      </c>
      <c r="N190" t="s">
        <v>6851</v>
      </c>
      <c r="P190" s="5">
        <f t="shared" si="14"/>
        <v>0.64143520237560048</v>
      </c>
      <c r="Q190" s="5">
        <f t="shared" si="15"/>
        <v>379122</v>
      </c>
      <c r="R190" s="1">
        <f t="shared" si="16"/>
        <v>-70878</v>
      </c>
      <c r="S190" s="1">
        <f t="shared" si="17"/>
        <v>450000</v>
      </c>
      <c r="U190" s="7" t="s">
        <v>6428</v>
      </c>
      <c r="V190" s="5">
        <f t="shared" si="18"/>
        <v>4</v>
      </c>
      <c r="W190" s="14">
        <f>IF(V190=1, VLOOKUP(U190, [1]IMDB_Movies!A:O, 11, FALSE), AVERAGEIF($A$2:$A$4915, U190, $K$2:$K$4915))</f>
        <v>7.9750000000000005</v>
      </c>
      <c r="X190" s="5">
        <f t="shared" si="19"/>
        <v>0.96299999999999997</v>
      </c>
      <c r="Y190">
        <f t="shared" si="20"/>
        <v>6.4425818483215886</v>
      </c>
      <c r="AN190" s="7"/>
      <c r="AO190" s="5"/>
      <c r="AP190" s="14"/>
      <c r="AQ190" s="5"/>
    </row>
    <row r="191" spans="1:43" hidden="1" x14ac:dyDescent="0.3">
      <c r="A191" t="s">
        <v>7898</v>
      </c>
      <c r="B191">
        <v>86</v>
      </c>
      <c r="C191"/>
      <c r="D191" t="s">
        <v>604</v>
      </c>
      <c r="E191" t="s">
        <v>8642</v>
      </c>
      <c r="F191" t="s">
        <v>7899</v>
      </c>
      <c r="G191" t="s">
        <v>14</v>
      </c>
      <c r="H191" t="s">
        <v>15</v>
      </c>
      <c r="I191">
        <v>450000</v>
      </c>
      <c r="J191">
        <v>2013</v>
      </c>
      <c r="K191">
        <v>6.8</v>
      </c>
      <c r="L191" s="5" t="s">
        <v>599</v>
      </c>
      <c r="M191" s="5" t="s">
        <v>6851</v>
      </c>
      <c r="P191" s="5">
        <f t="shared" si="14"/>
        <v>0.64137329583947034</v>
      </c>
      <c r="Q191" s="5">
        <f t="shared" si="15"/>
        <v>25035665</v>
      </c>
      <c r="R191" s="1">
        <f t="shared" si="16"/>
        <v>24585665</v>
      </c>
      <c r="S191" s="1">
        <f t="shared" si="17"/>
        <v>450000</v>
      </c>
      <c r="U191" s="7" t="s">
        <v>2038</v>
      </c>
      <c r="V191" s="5">
        <f t="shared" si="18"/>
        <v>3</v>
      </c>
      <c r="W191" s="14">
        <f>IF(V191=1, VLOOKUP(U191, [1]IMDB_Movies!A:O, 11, FALSE), AVERAGEIF($A$2:$A$4915, U191, $K$2:$K$4915))</f>
        <v>7.9666666666666659</v>
      </c>
      <c r="X191" s="5">
        <f t="shared" si="19"/>
        <v>0.96299999999999997</v>
      </c>
      <c r="Y191">
        <f t="shared" si="20"/>
        <v>6.4424663212435203</v>
      </c>
      <c r="AN191" s="7"/>
      <c r="AO191" s="5"/>
      <c r="AP191" s="14"/>
      <c r="AQ191" s="5"/>
    </row>
    <row r="192" spans="1:43" hidden="1" x14ac:dyDescent="0.3">
      <c r="A192" t="s">
        <v>7902</v>
      </c>
      <c r="B192">
        <v>52</v>
      </c>
      <c r="C192"/>
      <c r="D192" t="s">
        <v>27</v>
      </c>
      <c r="E192" t="s">
        <v>8643</v>
      </c>
      <c r="F192" t="s">
        <v>7903</v>
      </c>
      <c r="G192" t="s">
        <v>14</v>
      </c>
      <c r="H192" t="s">
        <v>15</v>
      </c>
      <c r="I192">
        <v>450000</v>
      </c>
      <c r="J192">
        <v>2014</v>
      </c>
      <c r="K192">
        <v>8.1999999999999993</v>
      </c>
      <c r="L192" s="5" t="s">
        <v>27</v>
      </c>
      <c r="M192" s="5"/>
      <c r="P192" s="5">
        <f t="shared" si="14"/>
        <v>0.64137329583947034</v>
      </c>
      <c r="Q192" s="5">
        <f t="shared" si="15"/>
        <v>25035665</v>
      </c>
      <c r="R192" s="1">
        <f t="shared" si="16"/>
        <v>24585665</v>
      </c>
      <c r="S192" s="1">
        <f t="shared" si="17"/>
        <v>450000</v>
      </c>
      <c r="U192" s="7" t="s">
        <v>1169</v>
      </c>
      <c r="V192" s="5">
        <f t="shared" si="18"/>
        <v>4</v>
      </c>
      <c r="W192" s="14">
        <f>IF(V192=1, VLOOKUP(U192, [1]IMDB_Movies!A:O, 11, FALSE), AVERAGEIF($A$2:$A$4915, U192, $K$2:$K$4915))</f>
        <v>7.9749999999999996</v>
      </c>
      <c r="X192" s="5">
        <f t="shared" si="19"/>
        <v>0.96299999999999997</v>
      </c>
      <c r="Y192">
        <f t="shared" si="20"/>
        <v>6.4427031509121031</v>
      </c>
      <c r="AN192" s="7"/>
      <c r="AO192" s="5"/>
      <c r="AP192" s="14"/>
      <c r="AQ192" s="5"/>
    </row>
    <row r="193" spans="1:43" hidden="1" x14ac:dyDescent="0.3">
      <c r="A193" t="s">
        <v>7950</v>
      </c>
      <c r="B193">
        <v>84</v>
      </c>
      <c r="C193">
        <v>34151</v>
      </c>
      <c r="D193" t="s">
        <v>7058</v>
      </c>
      <c r="E193" t="s">
        <v>8644</v>
      </c>
      <c r="F193" t="s">
        <v>7951</v>
      </c>
      <c r="G193" t="s">
        <v>4072</v>
      </c>
      <c r="H193" t="s">
        <v>7049</v>
      </c>
      <c r="I193">
        <v>450000</v>
      </c>
      <c r="J193">
        <v>2015</v>
      </c>
      <c r="K193">
        <v>7.2</v>
      </c>
      <c r="L193" s="5" t="s">
        <v>27</v>
      </c>
      <c r="M193" s="5" t="s">
        <v>7865</v>
      </c>
      <c r="P193" s="5">
        <f t="shared" si="14"/>
        <v>0.64137329583947034</v>
      </c>
      <c r="Q193" s="5">
        <f t="shared" si="15"/>
        <v>34151</v>
      </c>
      <c r="R193" s="1">
        <f t="shared" si="16"/>
        <v>-415849</v>
      </c>
      <c r="S193" s="1">
        <f t="shared" si="17"/>
        <v>450000</v>
      </c>
      <c r="U193" s="6" t="s">
        <v>8352</v>
      </c>
      <c r="V193" s="5">
        <f t="shared" si="18"/>
        <v>2</v>
      </c>
      <c r="W193" s="14">
        <f>IF(V193=1, VLOOKUP(U193, [1]IMDB_Movies!A:O, 11, FALSE), AVERAGEIF($A$2:$A$4915, U193, $K$2:$K$4915))</f>
        <v>7.95</v>
      </c>
      <c r="X193" s="5">
        <f t="shared" si="19"/>
        <v>0.96199999999999997</v>
      </c>
      <c r="Y193">
        <f t="shared" si="20"/>
        <v>6.4425668670951657</v>
      </c>
      <c r="AN193" s="6"/>
      <c r="AO193" s="5"/>
      <c r="AP193" s="14"/>
      <c r="AQ193" s="5"/>
    </row>
    <row r="194" spans="1:43" hidden="1" x14ac:dyDescent="0.3">
      <c r="A194" t="s">
        <v>6992</v>
      </c>
      <c r="B194">
        <v>91</v>
      </c>
      <c r="C194"/>
      <c r="D194" t="s">
        <v>6993</v>
      </c>
      <c r="E194" t="s">
        <v>8645</v>
      </c>
      <c r="F194" t="s">
        <v>7889</v>
      </c>
      <c r="G194" t="s">
        <v>14</v>
      </c>
      <c r="H194" t="s">
        <v>15</v>
      </c>
      <c r="I194">
        <v>475000</v>
      </c>
      <c r="J194">
        <v>1984</v>
      </c>
      <c r="K194">
        <v>6.2</v>
      </c>
      <c r="L194" s="5" t="s">
        <v>476</v>
      </c>
      <c r="M194" s="5" t="s">
        <v>599</v>
      </c>
      <c r="N194" t="s">
        <v>2267</v>
      </c>
      <c r="O194" t="s">
        <v>4289</v>
      </c>
      <c r="P194" s="5">
        <f t="shared" ref="P194:P257" si="21">CORREL(C194:C5107,I194:I5107)</f>
        <v>0.6413107668587531</v>
      </c>
      <c r="Q194" s="5">
        <f t="shared" ref="Q194:Q257" si="22">IF(ISBLANK(C194),MEDIAN($C$2:$C$4915), C194)</f>
        <v>25035665</v>
      </c>
      <c r="R194" s="1">
        <f t="shared" ref="R194:R257" si="23">Q194-S194</f>
        <v>24560665</v>
      </c>
      <c r="S194" s="1">
        <f t="shared" ref="S194:S257" si="24">IF(ISBLANK(I194),MEDIAN($I$2:$I$4915), I194)</f>
        <v>475000</v>
      </c>
      <c r="U194" s="7" t="s">
        <v>5432</v>
      </c>
      <c r="V194" s="5">
        <f t="shared" si="18"/>
        <v>2</v>
      </c>
      <c r="W194" s="14">
        <f>IF(V194=1, VLOOKUP(U194, [1]IMDB_Movies!A:O, 11, FALSE), AVERAGEIF($A$2:$A$4915, U194, $K$2:$K$4915))</f>
        <v>7.95</v>
      </c>
      <c r="X194" s="5">
        <f t="shared" si="19"/>
        <v>0.96199999999999997</v>
      </c>
      <c r="Y194">
        <f t="shared" si="20"/>
        <v>6.4422231439236812</v>
      </c>
      <c r="AN194" s="7"/>
      <c r="AO194" s="5"/>
      <c r="AP194" s="14"/>
      <c r="AQ194" s="5"/>
    </row>
    <row r="195" spans="1:43" hidden="1" x14ac:dyDescent="0.3">
      <c r="A195" t="s">
        <v>172</v>
      </c>
      <c r="B195">
        <v>112</v>
      </c>
      <c r="C195">
        <v>32645</v>
      </c>
      <c r="D195" t="s">
        <v>1874</v>
      </c>
      <c r="E195" t="s">
        <v>8646</v>
      </c>
      <c r="F195" t="s">
        <v>2354</v>
      </c>
      <c r="G195" t="s">
        <v>14</v>
      </c>
      <c r="H195" t="s">
        <v>15</v>
      </c>
      <c r="I195">
        <v>500000</v>
      </c>
      <c r="J195">
        <v>1973</v>
      </c>
      <c r="K195">
        <v>7.4</v>
      </c>
      <c r="L195" s="5" t="s">
        <v>8413</v>
      </c>
      <c r="M195" s="5" t="s">
        <v>1221</v>
      </c>
      <c r="N195" t="s">
        <v>6851</v>
      </c>
      <c r="O195" t="s">
        <v>3629</v>
      </c>
      <c r="P195" s="5">
        <f t="shared" si="21"/>
        <v>0.6413107668587531</v>
      </c>
      <c r="Q195" s="5">
        <f t="shared" si="22"/>
        <v>32645</v>
      </c>
      <c r="R195" s="1">
        <f t="shared" si="23"/>
        <v>-467355</v>
      </c>
      <c r="S195" s="1">
        <f t="shared" si="24"/>
        <v>500000</v>
      </c>
      <c r="U195" s="7" t="s">
        <v>3340</v>
      </c>
      <c r="V195" s="5">
        <f t="shared" si="18"/>
        <v>2</v>
      </c>
      <c r="W195" s="14">
        <f>IF(V195=1, VLOOKUP(U195, [1]IMDB_Movies!A:O, 11, FALSE), AVERAGEIF($A$2:$A$4915, U195, $K$2:$K$4915))</f>
        <v>7.9499999999999993</v>
      </c>
      <c r="X195" s="5">
        <f t="shared" si="19"/>
        <v>0.96099999999999997</v>
      </c>
      <c r="Y195">
        <f t="shared" si="20"/>
        <v>6.4420244762497383</v>
      </c>
      <c r="AN195" s="7"/>
      <c r="AO195" s="5"/>
      <c r="AP195" s="14"/>
      <c r="AQ195" s="5"/>
    </row>
    <row r="196" spans="1:43" hidden="1" x14ac:dyDescent="0.3">
      <c r="A196" t="s">
        <v>7210</v>
      </c>
      <c r="B196">
        <v>93</v>
      </c>
      <c r="C196">
        <v>145540</v>
      </c>
      <c r="D196" t="s">
        <v>4034</v>
      </c>
      <c r="E196" t="s">
        <v>8647</v>
      </c>
      <c r="F196" t="s">
        <v>7211</v>
      </c>
      <c r="G196" t="s">
        <v>14</v>
      </c>
      <c r="H196" t="s">
        <v>15</v>
      </c>
      <c r="I196">
        <v>500000</v>
      </c>
      <c r="J196">
        <v>2002</v>
      </c>
      <c r="K196">
        <v>6.7</v>
      </c>
      <c r="L196" s="5" t="s">
        <v>1221</v>
      </c>
      <c r="M196" s="5" t="s">
        <v>2267</v>
      </c>
      <c r="P196" s="5">
        <f t="shared" si="21"/>
        <v>0.6412482339341623</v>
      </c>
      <c r="Q196" s="5">
        <f t="shared" si="22"/>
        <v>145540</v>
      </c>
      <c r="R196" s="1">
        <f t="shared" si="23"/>
        <v>-354460</v>
      </c>
      <c r="S196" s="1">
        <f t="shared" si="24"/>
        <v>500000</v>
      </c>
      <c r="U196" s="7" t="s">
        <v>8246</v>
      </c>
      <c r="V196" s="5">
        <f t="shared" si="18"/>
        <v>1</v>
      </c>
      <c r="W196" s="14">
        <f>IF(V196=1, VLOOKUP(U196, [1]IMDB_Movies!A:O, 11, FALSE), AVERAGEIF($A$2:$A$4915, U196, $K$2:$K$4915))</f>
        <v>7.9</v>
      </c>
      <c r="X196" s="5">
        <f t="shared" si="19"/>
        <v>0.95299999999999996</v>
      </c>
      <c r="Y196">
        <f t="shared" si="20"/>
        <v>6.4418049792531091</v>
      </c>
      <c r="AN196" s="7"/>
      <c r="AO196" s="5"/>
      <c r="AP196" s="14"/>
      <c r="AQ196" s="5"/>
    </row>
    <row r="197" spans="1:43" hidden="1" x14ac:dyDescent="0.3">
      <c r="A197" t="s">
        <v>7562</v>
      </c>
      <c r="B197">
        <v>93</v>
      </c>
      <c r="C197">
        <v>48430</v>
      </c>
      <c r="D197" t="s">
        <v>2118</v>
      </c>
      <c r="E197" t="s">
        <v>8648</v>
      </c>
      <c r="F197" t="s">
        <v>7563</v>
      </c>
      <c r="G197" t="s">
        <v>14</v>
      </c>
      <c r="H197" t="s">
        <v>15</v>
      </c>
      <c r="I197">
        <v>500000</v>
      </c>
      <c r="J197">
        <v>2010</v>
      </c>
      <c r="K197">
        <v>6.8</v>
      </c>
      <c r="L197" s="5" t="s">
        <v>599</v>
      </c>
      <c r="M197" s="5" t="s">
        <v>8413</v>
      </c>
      <c r="N197" t="s">
        <v>3629</v>
      </c>
      <c r="P197" s="5">
        <f t="shared" si="21"/>
        <v>0.64118582972496352</v>
      </c>
      <c r="Q197" s="5">
        <f t="shared" si="22"/>
        <v>48430</v>
      </c>
      <c r="R197" s="1">
        <f t="shared" si="23"/>
        <v>-451570</v>
      </c>
      <c r="S197" s="1">
        <f t="shared" si="24"/>
        <v>500000</v>
      </c>
      <c r="U197" s="7" t="s">
        <v>152</v>
      </c>
      <c r="V197" s="5">
        <f t="shared" si="18"/>
        <v>2</v>
      </c>
      <c r="W197" s="14">
        <f>IF(V197=1, VLOOKUP(U197, [1]IMDB_Movies!A:O, 11, FALSE), AVERAGEIF($A$2:$A$4915, U197, $K$2:$K$4915))</f>
        <v>7.9</v>
      </c>
      <c r="X197" s="5">
        <f t="shared" si="19"/>
        <v>0.95299999999999996</v>
      </c>
      <c r="Y197">
        <f t="shared" si="20"/>
        <v>6.4417929030919252</v>
      </c>
      <c r="AN197" s="7"/>
      <c r="AO197" s="5"/>
      <c r="AP197" s="14"/>
      <c r="AQ197" s="5"/>
    </row>
    <row r="198" spans="1:43" hidden="1" x14ac:dyDescent="0.3">
      <c r="A198" t="s">
        <v>7604</v>
      </c>
      <c r="B198">
        <v>89</v>
      </c>
      <c r="C198"/>
      <c r="D198" t="s">
        <v>4401</v>
      </c>
      <c r="E198" t="s">
        <v>8649</v>
      </c>
      <c r="F198" t="s">
        <v>7605</v>
      </c>
      <c r="G198" t="s">
        <v>14</v>
      </c>
      <c r="H198" t="s">
        <v>15</v>
      </c>
      <c r="I198">
        <v>500000</v>
      </c>
      <c r="J198">
        <v>2009</v>
      </c>
      <c r="K198">
        <v>5.0999999999999996</v>
      </c>
      <c r="L198" s="5" t="s">
        <v>599</v>
      </c>
      <c r="M198" s="5" t="s">
        <v>2267</v>
      </c>
      <c r="N198" t="s">
        <v>4289</v>
      </c>
      <c r="P198" s="5">
        <f t="shared" si="21"/>
        <v>0.64112321047734155</v>
      </c>
      <c r="Q198" s="5">
        <f t="shared" si="22"/>
        <v>25035665</v>
      </c>
      <c r="R198" s="1">
        <f t="shared" si="23"/>
        <v>24535665</v>
      </c>
      <c r="S198" s="1">
        <f t="shared" si="24"/>
        <v>500000</v>
      </c>
      <c r="U198" s="7" t="s">
        <v>7644</v>
      </c>
      <c r="V198" s="5">
        <f t="shared" si="18"/>
        <v>1</v>
      </c>
      <c r="W198" s="14">
        <f>IF(V198=1, VLOOKUP(U198, [1]IMDB_Movies!A:O, 11, FALSE), AVERAGEIF($A$2:$A$4915, U198, $K$2:$K$4915))</f>
        <v>7.9</v>
      </c>
      <c r="X198" s="5">
        <f t="shared" si="19"/>
        <v>0.95299999999999996</v>
      </c>
      <c r="Y198">
        <f t="shared" si="20"/>
        <v>6.4417808219178063</v>
      </c>
      <c r="AN198" s="7"/>
      <c r="AO198" s="5"/>
      <c r="AP198" s="14"/>
      <c r="AQ198" s="5"/>
    </row>
    <row r="199" spans="1:43" hidden="1" x14ac:dyDescent="0.3">
      <c r="A199" t="s">
        <v>6276</v>
      </c>
      <c r="B199">
        <v>85</v>
      </c>
      <c r="C199"/>
      <c r="D199" t="s">
        <v>771</v>
      </c>
      <c r="E199" t="s">
        <v>8650</v>
      </c>
      <c r="F199" t="s">
        <v>7673</v>
      </c>
      <c r="G199" t="s">
        <v>14</v>
      </c>
      <c r="H199" t="s">
        <v>22</v>
      </c>
      <c r="I199">
        <v>500000</v>
      </c>
      <c r="J199">
        <v>2006</v>
      </c>
      <c r="K199">
        <v>7</v>
      </c>
      <c r="L199" s="5" t="s">
        <v>8413</v>
      </c>
      <c r="M199" s="5" t="s">
        <v>1221</v>
      </c>
      <c r="N199" t="s">
        <v>3629</v>
      </c>
      <c r="P199" s="5">
        <f t="shared" si="21"/>
        <v>0.64112321047734155</v>
      </c>
      <c r="Q199" s="5">
        <f t="shared" si="22"/>
        <v>25035665</v>
      </c>
      <c r="R199" s="1">
        <f t="shared" si="23"/>
        <v>24535665</v>
      </c>
      <c r="S199" s="1">
        <f t="shared" si="24"/>
        <v>500000</v>
      </c>
      <c r="U199" s="6" t="s">
        <v>7267</v>
      </c>
      <c r="V199" s="5">
        <f t="shared" si="18"/>
        <v>1</v>
      </c>
      <c r="W199" s="14">
        <f>IF(V199=1, VLOOKUP(U199, [1]IMDB_Movies!A:O, 11, FALSE), AVERAGEIF($A$2:$A$4915, U199, $K$2:$K$4915))</f>
        <v>7.9</v>
      </c>
      <c r="X199" s="5">
        <f t="shared" si="19"/>
        <v>0.95299999999999996</v>
      </c>
      <c r="Y199">
        <f t="shared" si="20"/>
        <v>6.4413535395474337</v>
      </c>
      <c r="AN199" s="6"/>
      <c r="AO199" s="5"/>
      <c r="AP199" s="14"/>
      <c r="AQ199" s="5"/>
    </row>
    <row r="200" spans="1:43" hidden="1" x14ac:dyDescent="0.3">
      <c r="A200" t="s">
        <v>7678</v>
      </c>
      <c r="B200">
        <v>123</v>
      </c>
      <c r="C200">
        <v>7098492</v>
      </c>
      <c r="D200" t="s">
        <v>2832</v>
      </c>
      <c r="E200" t="s">
        <v>8651</v>
      </c>
      <c r="F200" t="s">
        <v>7679</v>
      </c>
      <c r="G200" t="s">
        <v>7653</v>
      </c>
      <c r="H200" t="s">
        <v>4733</v>
      </c>
      <c r="I200">
        <v>500000</v>
      </c>
      <c r="J200">
        <v>2011</v>
      </c>
      <c r="K200">
        <v>8.4</v>
      </c>
      <c r="L200" s="5" t="s">
        <v>1221</v>
      </c>
      <c r="M200" s="5" t="s">
        <v>8415</v>
      </c>
      <c r="P200" s="5">
        <f t="shared" si="21"/>
        <v>0.64112321047734155</v>
      </c>
      <c r="Q200" s="5">
        <f t="shared" si="22"/>
        <v>7098492</v>
      </c>
      <c r="R200" s="1">
        <f t="shared" si="23"/>
        <v>6598492</v>
      </c>
      <c r="S200" s="1">
        <f t="shared" si="24"/>
        <v>500000</v>
      </c>
      <c r="U200" s="6" t="s">
        <v>7397</v>
      </c>
      <c r="V200" s="5">
        <f t="shared" si="18"/>
        <v>1</v>
      </c>
      <c r="W200" s="14">
        <f>IF(V200=1, VLOOKUP(U200, [1]IMDB_Movies!A:O, 11, FALSE), AVERAGEIF($A$2:$A$4915, U200, $K$2:$K$4915))</f>
        <v>7.9</v>
      </c>
      <c r="X200" s="5">
        <f t="shared" si="19"/>
        <v>0.95299999999999996</v>
      </c>
      <c r="Y200">
        <f t="shared" si="20"/>
        <v>6.4408845514950146</v>
      </c>
      <c r="AN200" s="6"/>
      <c r="AO200" s="5"/>
      <c r="AP200" s="14"/>
      <c r="AQ200" s="5"/>
    </row>
    <row r="201" spans="1:43" hidden="1" x14ac:dyDescent="0.3">
      <c r="A201" t="s">
        <v>7712</v>
      </c>
      <c r="B201">
        <v>95</v>
      </c>
      <c r="C201">
        <v>26297</v>
      </c>
      <c r="D201" t="s">
        <v>2393</v>
      </c>
      <c r="E201" t="s">
        <v>8652</v>
      </c>
      <c r="F201" t="s">
        <v>7713</v>
      </c>
      <c r="G201" t="s">
        <v>14</v>
      </c>
      <c r="H201" t="s">
        <v>22</v>
      </c>
      <c r="I201">
        <v>500000</v>
      </c>
      <c r="J201">
        <v>2011</v>
      </c>
      <c r="K201">
        <v>6.3</v>
      </c>
      <c r="L201" s="5" t="s">
        <v>8413</v>
      </c>
      <c r="M201" s="5" t="s">
        <v>2267</v>
      </c>
      <c r="N201" t="s">
        <v>3629</v>
      </c>
      <c r="P201" s="5">
        <f t="shared" si="21"/>
        <v>0.64107298255202239</v>
      </c>
      <c r="Q201" s="5">
        <f t="shared" si="22"/>
        <v>26297</v>
      </c>
      <c r="R201" s="1">
        <f t="shared" si="23"/>
        <v>-473703</v>
      </c>
      <c r="S201" s="1">
        <f t="shared" si="24"/>
        <v>500000</v>
      </c>
      <c r="U201" s="6" t="s">
        <v>6069</v>
      </c>
      <c r="V201" s="5">
        <f t="shared" si="18"/>
        <v>1</v>
      </c>
      <c r="W201" s="14">
        <f>IF(V201=1, VLOOKUP(U201, [1]IMDB_Movies!A:O, 11, FALSE), AVERAGEIF($A$2:$A$4915, U201, $K$2:$K$4915))</f>
        <v>7.9</v>
      </c>
      <c r="X201" s="5">
        <f t="shared" si="19"/>
        <v>0.95299999999999996</v>
      </c>
      <c r="Y201">
        <f t="shared" si="20"/>
        <v>6.4405815160955324</v>
      </c>
      <c r="AN201" s="6"/>
      <c r="AO201" s="5"/>
      <c r="AP201" s="14"/>
      <c r="AQ201" s="5"/>
    </row>
    <row r="202" spans="1:43" hidden="1" x14ac:dyDescent="0.3">
      <c r="A202" t="s">
        <v>7784</v>
      </c>
      <c r="B202">
        <v>83</v>
      </c>
      <c r="C202"/>
      <c r="D202" t="s">
        <v>599</v>
      </c>
      <c r="E202" t="s">
        <v>8653</v>
      </c>
      <c r="F202" t="s">
        <v>7785</v>
      </c>
      <c r="G202" t="s">
        <v>7786</v>
      </c>
      <c r="H202" t="s">
        <v>7787</v>
      </c>
      <c r="I202">
        <v>500000</v>
      </c>
      <c r="J202">
        <v>2015</v>
      </c>
      <c r="K202">
        <v>6.4</v>
      </c>
      <c r="L202" s="5" t="s">
        <v>599</v>
      </c>
      <c r="M202" s="5"/>
      <c r="P202" s="5">
        <f t="shared" si="21"/>
        <v>0.64101022157295184</v>
      </c>
      <c r="Q202" s="5">
        <f t="shared" si="22"/>
        <v>25035665</v>
      </c>
      <c r="R202" s="1">
        <f t="shared" si="23"/>
        <v>24535665</v>
      </c>
      <c r="S202" s="1">
        <f t="shared" si="24"/>
        <v>500000</v>
      </c>
      <c r="U202" s="7" t="s">
        <v>5581</v>
      </c>
      <c r="V202" s="5">
        <f t="shared" si="18"/>
        <v>1</v>
      </c>
      <c r="W202" s="14">
        <f>IF(V202=1, VLOOKUP(U202, [1]IMDB_Movies!A:O, 11, FALSE), AVERAGEIF($A$2:$A$4915, U202, $K$2:$K$4915))</f>
        <v>7.9</v>
      </c>
      <c r="X202" s="5">
        <f t="shared" si="19"/>
        <v>0.95299999999999996</v>
      </c>
      <c r="Y202">
        <f t="shared" si="20"/>
        <v>6.4404445367677585</v>
      </c>
      <c r="AN202" s="7"/>
      <c r="AO202" s="5"/>
      <c r="AP202" s="14"/>
      <c r="AQ202" s="5"/>
    </row>
    <row r="203" spans="1:43" hidden="1" x14ac:dyDescent="0.3">
      <c r="A203" t="s">
        <v>6362</v>
      </c>
      <c r="B203">
        <v>122</v>
      </c>
      <c r="C203">
        <v>33451479</v>
      </c>
      <c r="D203" t="s">
        <v>79</v>
      </c>
      <c r="E203" t="s">
        <v>8654</v>
      </c>
      <c r="F203" t="s">
        <v>7788</v>
      </c>
      <c r="G203" t="s">
        <v>14</v>
      </c>
      <c r="H203" t="s">
        <v>15</v>
      </c>
      <c r="I203">
        <v>500000</v>
      </c>
      <c r="J203">
        <v>2008</v>
      </c>
      <c r="K203">
        <v>6.5</v>
      </c>
      <c r="L203" s="5" t="s">
        <v>1221</v>
      </c>
      <c r="M203" s="5" t="s">
        <v>6851</v>
      </c>
      <c r="P203" s="5">
        <f t="shared" si="21"/>
        <v>0.64101022157295184</v>
      </c>
      <c r="Q203" s="5">
        <f t="shared" si="22"/>
        <v>33451479</v>
      </c>
      <c r="R203" s="1">
        <f t="shared" si="23"/>
        <v>32951479</v>
      </c>
      <c r="S203" s="1">
        <f t="shared" si="24"/>
        <v>500000</v>
      </c>
      <c r="U203" s="7" t="s">
        <v>5575</v>
      </c>
      <c r="V203" s="5">
        <f t="shared" si="18"/>
        <v>1</v>
      </c>
      <c r="W203" s="14">
        <f>IF(V203=1, VLOOKUP(U203, [1]IMDB_Movies!A:O, 11, FALSE), AVERAGEIF($A$2:$A$4915, U203, $K$2:$K$4915))</f>
        <v>7.9</v>
      </c>
      <c r="X203" s="5">
        <f t="shared" si="19"/>
        <v>0.95299999999999996</v>
      </c>
      <c r="Y203">
        <f t="shared" si="20"/>
        <v>6.4404113858300409</v>
      </c>
      <c r="AN203" s="7"/>
      <c r="AO203" s="5"/>
      <c r="AP203" s="14"/>
      <c r="AQ203" s="5"/>
    </row>
    <row r="204" spans="1:43" hidden="1" x14ac:dyDescent="0.3">
      <c r="A204" t="s">
        <v>7792</v>
      </c>
      <c r="B204">
        <v>86</v>
      </c>
      <c r="C204">
        <v>39552600</v>
      </c>
      <c r="D204" t="s">
        <v>7793</v>
      </c>
      <c r="E204" t="s">
        <v>8655</v>
      </c>
      <c r="F204" t="s">
        <v>7794</v>
      </c>
      <c r="G204" t="s">
        <v>14</v>
      </c>
      <c r="H204" t="s">
        <v>15</v>
      </c>
      <c r="I204">
        <v>500000</v>
      </c>
      <c r="J204">
        <v>1974</v>
      </c>
      <c r="K204">
        <v>6.1</v>
      </c>
      <c r="L204" s="5" t="s">
        <v>340</v>
      </c>
      <c r="M204" s="5" t="s">
        <v>6299</v>
      </c>
      <c r="N204" t="s">
        <v>6851</v>
      </c>
      <c r="P204" s="5">
        <f t="shared" si="21"/>
        <v>0.64102247902937681</v>
      </c>
      <c r="Q204" s="5">
        <f t="shared" si="22"/>
        <v>39552600</v>
      </c>
      <c r="R204" s="1">
        <f t="shared" si="23"/>
        <v>39052600</v>
      </c>
      <c r="S204" s="1">
        <f t="shared" si="24"/>
        <v>500000</v>
      </c>
      <c r="U204" s="7" t="s">
        <v>4895</v>
      </c>
      <c r="V204" s="5">
        <f t="shared" si="18"/>
        <v>1</v>
      </c>
      <c r="W204" s="14">
        <f>IF(V204=1, VLOOKUP(U204, [1]IMDB_Movies!A:O, 11, FALSE), AVERAGEIF($A$2:$A$4915, U204, $K$2:$K$4915))</f>
        <v>7.9</v>
      </c>
      <c r="X204" s="5">
        <f t="shared" si="19"/>
        <v>0.95299999999999996</v>
      </c>
      <c r="Y204">
        <f t="shared" si="20"/>
        <v>6.4402950955943448</v>
      </c>
      <c r="AN204" s="7"/>
      <c r="AO204" s="5"/>
      <c r="AP204" s="14"/>
      <c r="AQ204" s="5"/>
    </row>
    <row r="205" spans="1:43" hidden="1" x14ac:dyDescent="0.3">
      <c r="A205" t="s">
        <v>7006</v>
      </c>
      <c r="B205">
        <v>79</v>
      </c>
      <c r="C205">
        <v>30500882</v>
      </c>
      <c r="D205" t="s">
        <v>7795</v>
      </c>
      <c r="E205" t="s">
        <v>8656</v>
      </c>
      <c r="F205" t="s">
        <v>7796</v>
      </c>
      <c r="G205" t="s">
        <v>14</v>
      </c>
      <c r="H205" t="s">
        <v>15</v>
      </c>
      <c r="I205">
        <v>500000</v>
      </c>
      <c r="J205">
        <v>2003</v>
      </c>
      <c r="K205">
        <v>5.7</v>
      </c>
      <c r="L205" s="5" t="s">
        <v>340</v>
      </c>
      <c r="M205" s="5" t="s">
        <v>4651</v>
      </c>
      <c r="N205" t="s">
        <v>1221</v>
      </c>
      <c r="O205" t="s">
        <v>2267</v>
      </c>
      <c r="P205" s="5">
        <f t="shared" si="21"/>
        <v>0.64105284476772484</v>
      </c>
      <c r="Q205" s="5">
        <f t="shared" si="22"/>
        <v>30500882</v>
      </c>
      <c r="R205" s="1">
        <f t="shared" si="23"/>
        <v>30000882</v>
      </c>
      <c r="S205" s="1">
        <f t="shared" si="24"/>
        <v>500000</v>
      </c>
      <c r="U205" s="7" t="s">
        <v>4223</v>
      </c>
      <c r="V205" s="5">
        <f t="shared" si="18"/>
        <v>1</v>
      </c>
      <c r="W205" s="14">
        <f>IF(V205=1, VLOOKUP(U205, [1]IMDB_Movies!A:O, 11, FALSE), AVERAGEIF($A$2:$A$4915, U205, $K$2:$K$4915))</f>
        <v>7.9</v>
      </c>
      <c r="X205" s="5">
        <f t="shared" si="19"/>
        <v>0.95299999999999996</v>
      </c>
      <c r="Y205">
        <f t="shared" si="20"/>
        <v>6.4400956142174151</v>
      </c>
      <c r="AN205" s="7"/>
      <c r="AO205" s="5"/>
      <c r="AP205" s="14"/>
      <c r="AQ205" s="5"/>
    </row>
    <row r="206" spans="1:43" hidden="1" x14ac:dyDescent="0.3">
      <c r="A206" t="s">
        <v>7798</v>
      </c>
      <c r="B206">
        <v>97</v>
      </c>
      <c r="C206">
        <v>17000000</v>
      </c>
      <c r="D206" t="s">
        <v>3570</v>
      </c>
      <c r="E206" t="s">
        <v>8657</v>
      </c>
      <c r="F206" t="s">
        <v>7799</v>
      </c>
      <c r="G206" t="s">
        <v>14</v>
      </c>
      <c r="H206" t="s">
        <v>15</v>
      </c>
      <c r="I206">
        <v>500000</v>
      </c>
      <c r="J206">
        <v>1977</v>
      </c>
      <c r="K206">
        <v>5.9</v>
      </c>
      <c r="L206" s="5" t="s">
        <v>2267</v>
      </c>
      <c r="M206" s="5" t="s">
        <v>4289</v>
      </c>
      <c r="P206" s="5">
        <f t="shared" si="21"/>
        <v>0.64105687316998838</v>
      </c>
      <c r="Q206" s="5">
        <f t="shared" si="22"/>
        <v>17000000</v>
      </c>
      <c r="R206" s="1">
        <f t="shared" si="23"/>
        <v>16500000</v>
      </c>
      <c r="S206" s="1">
        <f t="shared" si="24"/>
        <v>500000</v>
      </c>
      <c r="U206" s="6" t="s">
        <v>2937</v>
      </c>
      <c r="V206" s="5">
        <f t="shared" si="18"/>
        <v>2</v>
      </c>
      <c r="W206" s="14">
        <f>IF(V206=1, VLOOKUP(U206, [1]IMDB_Movies!A:O, 11, FALSE), AVERAGEIF($A$2:$A$4915, U206, $K$2:$K$4915))</f>
        <v>7.9</v>
      </c>
      <c r="X206" s="5">
        <f t="shared" si="19"/>
        <v>0.95299999999999996</v>
      </c>
      <c r="Y206">
        <f t="shared" si="20"/>
        <v>6.4397713097713067</v>
      </c>
      <c r="AN206" s="6"/>
      <c r="AO206" s="5"/>
      <c r="AP206" s="14"/>
      <c r="AQ206" s="5"/>
    </row>
    <row r="207" spans="1:43" hidden="1" x14ac:dyDescent="0.3">
      <c r="A207" t="s">
        <v>152</v>
      </c>
      <c r="B207">
        <v>89</v>
      </c>
      <c r="C207">
        <v>5739376</v>
      </c>
      <c r="D207" t="s">
        <v>910</v>
      </c>
      <c r="E207" t="s">
        <v>8658</v>
      </c>
      <c r="F207" t="s">
        <v>7803</v>
      </c>
      <c r="G207" t="s">
        <v>14</v>
      </c>
      <c r="H207" t="s">
        <v>15</v>
      </c>
      <c r="I207">
        <v>500000</v>
      </c>
      <c r="J207">
        <v>2003</v>
      </c>
      <c r="K207">
        <v>7.7</v>
      </c>
      <c r="L207" s="5" t="s">
        <v>599</v>
      </c>
      <c r="M207" s="5" t="s">
        <v>1221</v>
      </c>
      <c r="P207" s="5">
        <f t="shared" si="21"/>
        <v>0.64102710012885555</v>
      </c>
      <c r="Q207" s="5">
        <f t="shared" si="22"/>
        <v>5739376</v>
      </c>
      <c r="R207" s="1">
        <f t="shared" si="23"/>
        <v>5239376</v>
      </c>
      <c r="S207" s="1">
        <f t="shared" si="24"/>
        <v>500000</v>
      </c>
      <c r="U207" s="6" t="s">
        <v>1035</v>
      </c>
      <c r="V207" s="5">
        <f t="shared" si="18"/>
        <v>2</v>
      </c>
      <c r="W207" s="14">
        <f>IF(V207=1, VLOOKUP(U207, [1]IMDB_Movies!A:O, 11, FALSE), AVERAGEIF($A$2:$A$4915, U207, $K$2:$K$4915))</f>
        <v>7.9</v>
      </c>
      <c r="X207" s="5">
        <f t="shared" si="19"/>
        <v>0.95299999999999996</v>
      </c>
      <c r="Y207">
        <f t="shared" si="20"/>
        <v>6.4397587856103105</v>
      </c>
      <c r="AN207" s="6"/>
      <c r="AO207" s="5"/>
      <c r="AP207" s="14"/>
      <c r="AQ207" s="5"/>
    </row>
    <row r="208" spans="1:43" hidden="1" x14ac:dyDescent="0.3">
      <c r="A208" t="s">
        <v>7808</v>
      </c>
      <c r="B208">
        <v>108</v>
      </c>
      <c r="C208">
        <v>2047570</v>
      </c>
      <c r="D208" t="s">
        <v>7809</v>
      </c>
      <c r="E208" t="s">
        <v>8659</v>
      </c>
      <c r="F208" t="s">
        <v>7810</v>
      </c>
      <c r="G208" t="s">
        <v>14</v>
      </c>
      <c r="H208" t="s">
        <v>15</v>
      </c>
      <c r="I208">
        <v>500000</v>
      </c>
      <c r="J208">
        <v>1999</v>
      </c>
      <c r="K208">
        <v>7.6</v>
      </c>
      <c r="L208" s="5" t="s">
        <v>4651</v>
      </c>
      <c r="M208" s="5" t="s">
        <v>27</v>
      </c>
      <c r="N208" t="s">
        <v>8417</v>
      </c>
      <c r="P208" s="5">
        <f t="shared" si="21"/>
        <v>0.64097416051626055</v>
      </c>
      <c r="Q208" s="5">
        <f t="shared" si="22"/>
        <v>2047570</v>
      </c>
      <c r="R208" s="1">
        <f t="shared" si="23"/>
        <v>1547570</v>
      </c>
      <c r="S208" s="1">
        <f t="shared" si="24"/>
        <v>500000</v>
      </c>
      <c r="U208" s="6" t="s">
        <v>219</v>
      </c>
      <c r="V208" s="5">
        <f t="shared" si="18"/>
        <v>1</v>
      </c>
      <c r="W208" s="14">
        <f>IF(V208=1, VLOOKUP(U208, [1]IMDB_Movies!A:O, 11, FALSE), AVERAGEIF($A$2:$A$4915, U208, $K$2:$K$4915))</f>
        <v>7.9</v>
      </c>
      <c r="X208" s="5">
        <f t="shared" si="19"/>
        <v>0.95299999999999996</v>
      </c>
      <c r="Y208">
        <f t="shared" si="20"/>
        <v>6.4396006655574007</v>
      </c>
      <c r="AN208" s="6"/>
      <c r="AO208" s="5"/>
      <c r="AP208" s="14"/>
      <c r="AQ208" s="5"/>
    </row>
    <row r="209" spans="1:43" hidden="1" x14ac:dyDescent="0.3">
      <c r="A209" t="s">
        <v>7811</v>
      </c>
      <c r="B209">
        <v>102</v>
      </c>
      <c r="C209">
        <v>1250798</v>
      </c>
      <c r="D209" t="s">
        <v>507</v>
      </c>
      <c r="E209" t="s">
        <v>8660</v>
      </c>
      <c r="F209" t="s">
        <v>7812</v>
      </c>
      <c r="G209" t="s">
        <v>14</v>
      </c>
      <c r="H209" t="s">
        <v>15</v>
      </c>
      <c r="I209">
        <v>500000</v>
      </c>
      <c r="J209">
        <v>2002</v>
      </c>
      <c r="K209">
        <v>6.4</v>
      </c>
      <c r="L209" s="5" t="s">
        <v>599</v>
      </c>
      <c r="M209" s="5" t="s">
        <v>1221</v>
      </c>
      <c r="N209" t="s">
        <v>6851</v>
      </c>
      <c r="P209" s="5">
        <f t="shared" si="21"/>
        <v>0.64091458695172698</v>
      </c>
      <c r="Q209" s="5">
        <f t="shared" si="22"/>
        <v>1250798</v>
      </c>
      <c r="R209" s="1">
        <f t="shared" si="23"/>
        <v>750798</v>
      </c>
      <c r="S209" s="1">
        <f t="shared" si="24"/>
        <v>500000</v>
      </c>
      <c r="U209" s="12" t="s">
        <v>8364</v>
      </c>
      <c r="V209" s="5">
        <f t="shared" si="18"/>
        <v>1</v>
      </c>
      <c r="W209" s="14">
        <f>IF(V209=1, VLOOKUP(U209, [1]IMDB_Movies!A:O, 11, FALSE), AVERAGEIF($A$2:$A$4915, U209, $K$2:$K$4915))</f>
        <v>7.9</v>
      </c>
      <c r="X209" s="5">
        <f t="shared" si="19"/>
        <v>0.95299999999999996</v>
      </c>
      <c r="Y209">
        <f t="shared" si="20"/>
        <v>6.4396089036821262</v>
      </c>
      <c r="AN209" s="12"/>
      <c r="AO209" s="5"/>
      <c r="AP209" s="14"/>
      <c r="AQ209" s="5"/>
    </row>
    <row r="210" spans="1:43" hidden="1" x14ac:dyDescent="0.3">
      <c r="A210" t="s">
        <v>7816</v>
      </c>
      <c r="B210">
        <v>93</v>
      </c>
      <c r="C210">
        <v>906666</v>
      </c>
      <c r="D210" t="s">
        <v>27</v>
      </c>
      <c r="E210" t="s">
        <v>8661</v>
      </c>
      <c r="F210" t="s">
        <v>7817</v>
      </c>
      <c r="G210" t="s">
        <v>14</v>
      </c>
      <c r="H210" t="s">
        <v>15</v>
      </c>
      <c r="I210">
        <v>500000</v>
      </c>
      <c r="J210">
        <v>2011</v>
      </c>
      <c r="K210">
        <v>6.8</v>
      </c>
      <c r="L210" s="5" t="s">
        <v>27</v>
      </c>
      <c r="M210" s="5"/>
      <c r="P210" s="5">
        <f t="shared" si="21"/>
        <v>0.64085360289088011</v>
      </c>
      <c r="Q210" s="5">
        <f t="shared" si="22"/>
        <v>906666</v>
      </c>
      <c r="R210" s="1">
        <f t="shared" si="23"/>
        <v>406666</v>
      </c>
      <c r="S210" s="1">
        <f t="shared" si="24"/>
        <v>500000</v>
      </c>
      <c r="U210" s="12" t="s">
        <v>8375</v>
      </c>
      <c r="V210" s="5">
        <f t="shared" si="18"/>
        <v>1</v>
      </c>
      <c r="W210" s="14">
        <f>IF(V210=1, VLOOKUP(U210, [1]IMDB_Movies!A:O, 11, FALSE), AVERAGEIF($A$2:$A$4915, U210, $K$2:$K$4915))</f>
        <v>7.9</v>
      </c>
      <c r="X210" s="5">
        <f t="shared" si="19"/>
        <v>0.95299999999999996</v>
      </c>
      <c r="Y210">
        <f t="shared" si="20"/>
        <v>6.4395963379109409</v>
      </c>
      <c r="AN210" s="12"/>
      <c r="AO210" s="5"/>
      <c r="AP210" s="14"/>
      <c r="AQ210" s="5"/>
    </row>
    <row r="211" spans="1:43" hidden="1" x14ac:dyDescent="0.3">
      <c r="A211" t="s">
        <v>7818</v>
      </c>
      <c r="B211">
        <v>86</v>
      </c>
      <c r="C211">
        <v>1114943</v>
      </c>
      <c r="D211" t="s">
        <v>2199</v>
      </c>
      <c r="E211" t="s">
        <v>8662</v>
      </c>
      <c r="F211" t="s">
        <v>7819</v>
      </c>
      <c r="G211" t="s">
        <v>14</v>
      </c>
      <c r="H211" t="s">
        <v>15</v>
      </c>
      <c r="I211">
        <v>500000</v>
      </c>
      <c r="J211">
        <v>2000</v>
      </c>
      <c r="K211">
        <v>6.5</v>
      </c>
      <c r="L211" s="5" t="s">
        <v>1221</v>
      </c>
      <c r="M211" s="5" t="s">
        <v>4183</v>
      </c>
      <c r="P211" s="5">
        <f t="shared" si="21"/>
        <v>0.64079198482082977</v>
      </c>
      <c r="Q211" s="5">
        <f t="shared" si="22"/>
        <v>1114943</v>
      </c>
      <c r="R211" s="1">
        <f t="shared" si="23"/>
        <v>614943</v>
      </c>
      <c r="S211" s="1">
        <f t="shared" si="24"/>
        <v>500000</v>
      </c>
      <c r="U211" s="6" t="s">
        <v>8380</v>
      </c>
      <c r="V211" s="5">
        <f t="shared" si="18"/>
        <v>1</v>
      </c>
      <c r="W211" s="14">
        <f>IF(V211=1, VLOOKUP(U211, [1]IMDB_Movies!A:O, 11, FALSE), AVERAGEIF($A$2:$A$4915, U211, $K$2:$K$4915))</f>
        <v>7.9</v>
      </c>
      <c r="X211" s="5">
        <f t="shared" si="19"/>
        <v>0.95299999999999996</v>
      </c>
      <c r="Y211">
        <f t="shared" si="20"/>
        <v>6.4395005202913591</v>
      </c>
      <c r="AN211" s="6"/>
      <c r="AO211" s="5"/>
      <c r="AP211" s="14"/>
      <c r="AQ211" s="5"/>
    </row>
    <row r="212" spans="1:43" hidden="1" x14ac:dyDescent="0.3">
      <c r="A212" t="s">
        <v>7811</v>
      </c>
      <c r="B212">
        <v>101</v>
      </c>
      <c r="C212">
        <v>1111615</v>
      </c>
      <c r="D212" t="s">
        <v>4960</v>
      </c>
      <c r="E212" t="s">
        <v>8663</v>
      </c>
      <c r="F212" t="s">
        <v>7820</v>
      </c>
      <c r="G212" t="s">
        <v>14</v>
      </c>
      <c r="H212" t="s">
        <v>15</v>
      </c>
      <c r="I212">
        <v>500000</v>
      </c>
      <c r="J212">
        <v>2003</v>
      </c>
      <c r="K212">
        <v>6</v>
      </c>
      <c r="L212" s="5" t="s">
        <v>599</v>
      </c>
      <c r="M212" s="5" t="s">
        <v>8413</v>
      </c>
      <c r="N212" t="s">
        <v>6299</v>
      </c>
      <c r="P212" s="5">
        <f t="shared" si="21"/>
        <v>0.64073066217415009</v>
      </c>
      <c r="Q212" s="5">
        <f t="shared" si="22"/>
        <v>1111615</v>
      </c>
      <c r="R212" s="1">
        <f t="shared" si="23"/>
        <v>611615</v>
      </c>
      <c r="S212" s="1">
        <f t="shared" si="24"/>
        <v>500000</v>
      </c>
      <c r="U212" s="12" t="s">
        <v>8381</v>
      </c>
      <c r="V212" s="5">
        <f t="shared" si="18"/>
        <v>1</v>
      </c>
      <c r="W212" s="14">
        <f>IF(V212=1, VLOOKUP(U212, [1]IMDB_Movies!A:O, 11, FALSE), AVERAGEIF($A$2:$A$4915, U212, $K$2:$K$4915))</f>
        <v>7.9</v>
      </c>
      <c r="X212" s="5">
        <f t="shared" si="19"/>
        <v>0.95299999999999996</v>
      </c>
      <c r="Y212">
        <f t="shared" si="20"/>
        <v>6.4392797668609463</v>
      </c>
      <c r="AN212" s="12"/>
      <c r="AO212" s="5"/>
      <c r="AP212" s="14"/>
      <c r="AQ212" s="5"/>
    </row>
    <row r="213" spans="1:43" hidden="1" x14ac:dyDescent="0.3">
      <c r="A213" t="s">
        <v>4809</v>
      </c>
      <c r="B213">
        <v>111</v>
      </c>
      <c r="C213">
        <v>985341</v>
      </c>
      <c r="D213" t="s">
        <v>1221</v>
      </c>
      <c r="E213" t="s">
        <v>8664</v>
      </c>
      <c r="F213" t="s">
        <v>7821</v>
      </c>
      <c r="G213" t="s">
        <v>14</v>
      </c>
      <c r="H213" t="s">
        <v>15</v>
      </c>
      <c r="I213">
        <v>500000</v>
      </c>
      <c r="J213">
        <v>1999</v>
      </c>
      <c r="K213">
        <v>7.3</v>
      </c>
      <c r="L213" s="5" t="s">
        <v>1221</v>
      </c>
      <c r="M213" s="5"/>
      <c r="P213" s="5">
        <f t="shared" si="21"/>
        <v>0.64066927915301841</v>
      </c>
      <c r="Q213" s="5">
        <f t="shared" si="22"/>
        <v>985341</v>
      </c>
      <c r="R213" s="1">
        <f t="shared" si="23"/>
        <v>485341</v>
      </c>
      <c r="S213" s="1">
        <f t="shared" si="24"/>
        <v>500000</v>
      </c>
      <c r="U213" s="6" t="s">
        <v>6383</v>
      </c>
      <c r="V213" s="5">
        <f t="shared" si="18"/>
        <v>1</v>
      </c>
      <c r="W213" s="14">
        <f>IF(V213=1, VLOOKUP(U213, [1]IMDB_Movies!A:O, 11, FALSE), AVERAGEIF($A$2:$A$4915, U213, $K$2:$K$4915))</f>
        <v>7.9</v>
      </c>
      <c r="X213" s="5">
        <f t="shared" si="19"/>
        <v>0.95299999999999996</v>
      </c>
      <c r="Y213">
        <f t="shared" si="20"/>
        <v>6.4395586092025789</v>
      </c>
      <c r="AN213" s="6"/>
      <c r="AO213" s="5"/>
      <c r="AP213" s="14"/>
      <c r="AQ213" s="5"/>
    </row>
    <row r="214" spans="1:43" hidden="1" x14ac:dyDescent="0.3">
      <c r="A214" t="s">
        <v>7822</v>
      </c>
      <c r="B214">
        <v>90</v>
      </c>
      <c r="C214">
        <v>603943</v>
      </c>
      <c r="D214" t="s">
        <v>703</v>
      </c>
      <c r="E214" t="s">
        <v>8665</v>
      </c>
      <c r="F214" t="s">
        <v>7823</v>
      </c>
      <c r="G214" t="s">
        <v>14</v>
      </c>
      <c r="H214" t="s">
        <v>15</v>
      </c>
      <c r="I214">
        <v>500000</v>
      </c>
      <c r="J214">
        <v>2004</v>
      </c>
      <c r="K214">
        <v>7.3</v>
      </c>
      <c r="L214" s="5" t="s">
        <v>8413</v>
      </c>
      <c r="M214" s="5" t="s">
        <v>1221</v>
      </c>
      <c r="P214" s="5">
        <f t="shared" si="21"/>
        <v>0.6406076283488773</v>
      </c>
      <c r="Q214" s="5">
        <f t="shared" si="22"/>
        <v>603943</v>
      </c>
      <c r="R214" s="1">
        <f t="shared" si="23"/>
        <v>103943</v>
      </c>
      <c r="S214" s="1">
        <f t="shared" si="24"/>
        <v>500000</v>
      </c>
      <c r="U214" s="11" t="s">
        <v>8400</v>
      </c>
      <c r="V214" s="5">
        <f t="shared" si="18"/>
        <v>1</v>
      </c>
      <c r="W214" s="14">
        <f>IF(V214=1, VLOOKUP(U214, [1]IMDB_Movies!A:O, 11, FALSE), AVERAGEIF($A$2:$A$4915, U214, $K$2:$K$4915))</f>
        <v>7.9</v>
      </c>
      <c r="X214" s="5">
        <f t="shared" si="19"/>
        <v>0.95299999999999996</v>
      </c>
      <c r="Y214">
        <f t="shared" si="20"/>
        <v>6.4392336526447282</v>
      </c>
      <c r="AN214" s="11"/>
      <c r="AO214" s="5"/>
      <c r="AP214" s="14"/>
      <c r="AQ214" s="5"/>
    </row>
    <row r="215" spans="1:43" hidden="1" x14ac:dyDescent="0.3">
      <c r="A215" t="s">
        <v>6263</v>
      </c>
      <c r="B215">
        <v>86</v>
      </c>
      <c r="C215">
        <v>334041</v>
      </c>
      <c r="D215" t="s">
        <v>1714</v>
      </c>
      <c r="E215" t="s">
        <v>8666</v>
      </c>
      <c r="F215" t="s">
        <v>7824</v>
      </c>
      <c r="G215" t="s">
        <v>14</v>
      </c>
      <c r="H215" t="s">
        <v>15</v>
      </c>
      <c r="I215">
        <v>500000</v>
      </c>
      <c r="J215">
        <v>1997</v>
      </c>
      <c r="K215">
        <v>6.5</v>
      </c>
      <c r="L215" s="5" t="s">
        <v>8413</v>
      </c>
      <c r="M215" s="5" t="s">
        <v>1221</v>
      </c>
      <c r="N215" t="s">
        <v>6851</v>
      </c>
      <c r="P215" s="5">
        <f t="shared" si="21"/>
        <v>0.64054528233343999</v>
      </c>
      <c r="Q215" s="5">
        <f t="shared" si="22"/>
        <v>334041</v>
      </c>
      <c r="R215" s="1">
        <f t="shared" si="23"/>
        <v>-165959</v>
      </c>
      <c r="S215" s="1">
        <f t="shared" si="24"/>
        <v>500000</v>
      </c>
      <c r="U215" s="12" t="s">
        <v>8404</v>
      </c>
      <c r="V215" s="5">
        <f t="shared" si="18"/>
        <v>1</v>
      </c>
      <c r="W215" s="14">
        <f>IF(V215=1, VLOOKUP(U215, [1]IMDB_Movies!A:O, 11, FALSE), AVERAGEIF($A$2:$A$4915, U215, $K$2:$K$4915))</f>
        <v>7.9</v>
      </c>
      <c r="X215" s="5">
        <f t="shared" si="19"/>
        <v>0.95299999999999996</v>
      </c>
      <c r="Y215">
        <f t="shared" si="20"/>
        <v>6.4389710476983932</v>
      </c>
      <c r="AN215" s="12"/>
      <c r="AO215" s="5"/>
      <c r="AP215" s="14"/>
      <c r="AQ215" s="5"/>
    </row>
    <row r="216" spans="1:43" hidden="1" x14ac:dyDescent="0.3">
      <c r="A216" t="s">
        <v>7825</v>
      </c>
      <c r="B216">
        <v>98</v>
      </c>
      <c r="C216">
        <v>295468</v>
      </c>
      <c r="D216" t="s">
        <v>604</v>
      </c>
      <c r="E216" t="s">
        <v>8667</v>
      </c>
      <c r="F216" t="s">
        <v>7826</v>
      </c>
      <c r="G216" t="s">
        <v>14</v>
      </c>
      <c r="H216" t="s">
        <v>15</v>
      </c>
      <c r="I216">
        <v>500000</v>
      </c>
      <c r="J216">
        <v>2001</v>
      </c>
      <c r="K216">
        <v>6</v>
      </c>
      <c r="L216" s="5" t="s">
        <v>599</v>
      </c>
      <c r="M216" s="5" t="s">
        <v>6851</v>
      </c>
      <c r="P216" s="5">
        <f t="shared" si="21"/>
        <v>0.64048243029300589</v>
      </c>
      <c r="Q216" s="5">
        <f t="shared" si="22"/>
        <v>295468</v>
      </c>
      <c r="R216" s="1">
        <f t="shared" si="23"/>
        <v>-204532</v>
      </c>
      <c r="S216" s="1">
        <f t="shared" si="24"/>
        <v>500000</v>
      </c>
      <c r="U216" s="7" t="s">
        <v>7495</v>
      </c>
      <c r="V216" s="5">
        <f t="shared" si="18"/>
        <v>1</v>
      </c>
      <c r="W216" s="14">
        <f>IF(V216=1, VLOOKUP(U216, [1]IMDB_Movies!A:O, 11, FALSE), AVERAGEIF($A$2:$A$4915, U216, $K$2:$K$4915))</f>
        <v>7.9</v>
      </c>
      <c r="X216" s="5">
        <f t="shared" si="19"/>
        <v>0.95299999999999996</v>
      </c>
      <c r="Y216">
        <f t="shared" si="20"/>
        <v>6.4388124999999965</v>
      </c>
      <c r="AN216" s="7"/>
      <c r="AO216" s="5"/>
      <c r="AP216" s="14"/>
      <c r="AQ216" s="5"/>
    </row>
    <row r="217" spans="1:43" hidden="1" x14ac:dyDescent="0.3">
      <c r="A217" t="s">
        <v>7827</v>
      </c>
      <c r="B217">
        <v>91</v>
      </c>
      <c r="C217">
        <v>243347</v>
      </c>
      <c r="D217" t="s">
        <v>771</v>
      </c>
      <c r="E217" t="s">
        <v>8668</v>
      </c>
      <c r="F217" t="s">
        <v>7828</v>
      </c>
      <c r="G217" t="s">
        <v>14</v>
      </c>
      <c r="H217" t="s">
        <v>15</v>
      </c>
      <c r="I217">
        <v>500000</v>
      </c>
      <c r="J217">
        <v>2002</v>
      </c>
      <c r="K217">
        <v>5.3</v>
      </c>
      <c r="L217" s="5" t="s">
        <v>8413</v>
      </c>
      <c r="M217" s="5" t="s">
        <v>1221</v>
      </c>
      <c r="N217" t="s">
        <v>3629</v>
      </c>
      <c r="P217" s="5">
        <f t="shared" si="21"/>
        <v>0.64041945748452067</v>
      </c>
      <c r="Q217" s="5">
        <f t="shared" si="22"/>
        <v>243347</v>
      </c>
      <c r="R217" s="1">
        <f t="shared" si="23"/>
        <v>-256653</v>
      </c>
      <c r="S217" s="1">
        <f t="shared" si="24"/>
        <v>500000</v>
      </c>
      <c r="U217" s="6" t="s">
        <v>7024</v>
      </c>
      <c r="V217" s="5">
        <f t="shared" si="18"/>
        <v>3</v>
      </c>
      <c r="W217" s="14">
        <f>IF(V217=1, VLOOKUP(U217, [1]IMDB_Movies!A:O, 11, FALSE), AVERAGEIF($A$2:$A$4915, U217, $K$2:$K$4915))</f>
        <v>7.8666666666666671</v>
      </c>
      <c r="X217" s="5">
        <f t="shared" si="19"/>
        <v>0.95199999999999996</v>
      </c>
      <c r="Y217">
        <f t="shared" si="20"/>
        <v>6.4387580745988719</v>
      </c>
      <c r="AN217" s="6"/>
      <c r="AO217" s="5"/>
      <c r="AP217" s="14"/>
      <c r="AQ217" s="5"/>
    </row>
    <row r="218" spans="1:43" hidden="1" x14ac:dyDescent="0.3">
      <c r="A218" t="s">
        <v>102</v>
      </c>
      <c r="B218">
        <v>91</v>
      </c>
      <c r="C218">
        <v>154077</v>
      </c>
      <c r="D218" t="s">
        <v>910</v>
      </c>
      <c r="E218" t="s">
        <v>8669</v>
      </c>
      <c r="F218" t="s">
        <v>7829</v>
      </c>
      <c r="G218" t="s">
        <v>14</v>
      </c>
      <c r="H218" t="s">
        <v>15</v>
      </c>
      <c r="I218">
        <v>500000</v>
      </c>
      <c r="J218">
        <v>2005</v>
      </c>
      <c r="K218">
        <v>6.6</v>
      </c>
      <c r="L218" s="5" t="s">
        <v>599</v>
      </c>
      <c r="M218" s="5" t="s">
        <v>1221</v>
      </c>
      <c r="P218" s="5">
        <f t="shared" si="21"/>
        <v>0.64035634126021845</v>
      </c>
      <c r="Q218" s="5">
        <f t="shared" si="22"/>
        <v>154077</v>
      </c>
      <c r="R218" s="1">
        <f t="shared" si="23"/>
        <v>-345923</v>
      </c>
      <c r="S218" s="1">
        <f t="shared" si="24"/>
        <v>500000</v>
      </c>
      <c r="U218" s="6" t="s">
        <v>6620</v>
      </c>
      <c r="V218" s="5">
        <f t="shared" si="18"/>
        <v>3</v>
      </c>
      <c r="W218" s="14">
        <f>IF(V218=1, VLOOKUP(U218, [1]IMDB_Movies!A:O, 11, FALSE), AVERAGEIF($A$2:$A$4915, U218, $K$2:$K$4915))</f>
        <v>7.8666666666666671</v>
      </c>
      <c r="X218" s="5">
        <f t="shared" si="19"/>
        <v>0.95199999999999996</v>
      </c>
      <c r="Y218">
        <f t="shared" si="20"/>
        <v>6.4384118382659414</v>
      </c>
      <c r="AN218" s="6"/>
      <c r="AO218" s="5"/>
      <c r="AP218" s="14"/>
      <c r="AQ218" s="5"/>
    </row>
    <row r="219" spans="1:43" hidden="1" x14ac:dyDescent="0.3">
      <c r="A219" t="s">
        <v>7832</v>
      </c>
      <c r="B219">
        <v>88</v>
      </c>
      <c r="C219">
        <v>151389</v>
      </c>
      <c r="D219" t="s">
        <v>27</v>
      </c>
      <c r="E219" t="s">
        <v>8670</v>
      </c>
      <c r="F219" t="s">
        <v>7833</v>
      </c>
      <c r="G219" t="s">
        <v>14</v>
      </c>
      <c r="H219" t="s">
        <v>15</v>
      </c>
      <c r="I219">
        <v>500000</v>
      </c>
      <c r="J219">
        <v>2012</v>
      </c>
      <c r="K219">
        <v>7.1</v>
      </c>
      <c r="L219" s="5" t="s">
        <v>27</v>
      </c>
      <c r="M219" s="5"/>
      <c r="P219" s="5">
        <f t="shared" si="21"/>
        <v>0.64029301983263331</v>
      </c>
      <c r="Q219" s="5">
        <f t="shared" si="22"/>
        <v>151389</v>
      </c>
      <c r="R219" s="1">
        <f t="shared" si="23"/>
        <v>-348611</v>
      </c>
      <c r="S219" s="1">
        <f t="shared" si="24"/>
        <v>500000</v>
      </c>
      <c r="U219" s="6" t="s">
        <v>64</v>
      </c>
      <c r="V219" s="5">
        <f t="shared" si="18"/>
        <v>9</v>
      </c>
      <c r="W219" s="14">
        <f>IF(V219=1, VLOOKUP(U219, [1]IMDB_Movies!A:O, 11, FALSE), AVERAGEIF($A$2:$A$4915, U219, $K$2:$K$4915))</f>
        <v>7.8888888888888893</v>
      </c>
      <c r="X219" s="5">
        <f t="shared" si="19"/>
        <v>0.95199999999999996</v>
      </c>
      <c r="Y219">
        <f t="shared" si="20"/>
        <v>6.4382947675630575</v>
      </c>
      <c r="AN219" s="6"/>
      <c r="AO219" s="5"/>
      <c r="AP219" s="14"/>
      <c r="AQ219" s="5"/>
    </row>
    <row r="220" spans="1:43" hidden="1" x14ac:dyDescent="0.3">
      <c r="A220" t="s">
        <v>7835</v>
      </c>
      <c r="B220">
        <v>89</v>
      </c>
      <c r="C220">
        <v>133778</v>
      </c>
      <c r="D220" t="s">
        <v>5770</v>
      </c>
      <c r="E220" t="s">
        <v>8671</v>
      </c>
      <c r="F220" t="s">
        <v>7836</v>
      </c>
      <c r="G220" t="s">
        <v>14</v>
      </c>
      <c r="H220" t="s">
        <v>15</v>
      </c>
      <c r="I220">
        <v>500000</v>
      </c>
      <c r="J220">
        <v>2012</v>
      </c>
      <c r="K220">
        <v>8.4</v>
      </c>
      <c r="L220" s="5" t="s">
        <v>27</v>
      </c>
      <c r="M220" s="5" t="s">
        <v>8417</v>
      </c>
      <c r="P220" s="5">
        <f t="shared" si="21"/>
        <v>0.64022963671680366</v>
      </c>
      <c r="Q220" s="5">
        <f t="shared" si="22"/>
        <v>133778</v>
      </c>
      <c r="R220" s="1">
        <f t="shared" si="23"/>
        <v>-366222</v>
      </c>
      <c r="S220" s="1">
        <f t="shared" si="24"/>
        <v>500000</v>
      </c>
      <c r="U220" s="7" t="s">
        <v>11</v>
      </c>
      <c r="V220" s="5">
        <f t="shared" si="18"/>
        <v>8</v>
      </c>
      <c r="W220" s="14">
        <f>IF(V220=1, VLOOKUP(U220, [1]IMDB_Movies!A:O, 11, FALSE), AVERAGEIF($A$2:$A$4915, U220, $K$2:$K$4915))</f>
        <v>7.8500000000000005</v>
      </c>
      <c r="X220" s="5">
        <f t="shared" si="19"/>
        <v>0.95099999999999996</v>
      </c>
      <c r="Y220">
        <f t="shared" si="20"/>
        <v>6.4382193494578788</v>
      </c>
      <c r="AN220" s="7"/>
      <c r="AO220" s="5"/>
      <c r="AP220" s="14"/>
      <c r="AQ220" s="5"/>
    </row>
    <row r="221" spans="1:43" hidden="1" x14ac:dyDescent="0.3">
      <c r="A221" t="s">
        <v>7837</v>
      </c>
      <c r="B221">
        <v>97</v>
      </c>
      <c r="C221"/>
      <c r="D221" t="s">
        <v>2312</v>
      </c>
      <c r="E221" t="s">
        <v>8672</v>
      </c>
      <c r="F221" t="s">
        <v>7838</v>
      </c>
      <c r="G221" t="s">
        <v>14</v>
      </c>
      <c r="H221" t="s">
        <v>3073</v>
      </c>
      <c r="I221">
        <v>500000</v>
      </c>
      <c r="J221">
        <v>1991</v>
      </c>
      <c r="K221">
        <v>5.8</v>
      </c>
      <c r="L221" s="5" t="s">
        <v>599</v>
      </c>
      <c r="M221" s="5" t="s">
        <v>4183</v>
      </c>
      <c r="N221" t="s">
        <v>6851</v>
      </c>
      <c r="P221" s="5">
        <f t="shared" si="21"/>
        <v>0.64016616704813467</v>
      </c>
      <c r="Q221" s="5">
        <f t="shared" si="22"/>
        <v>25035665</v>
      </c>
      <c r="R221" s="1">
        <f t="shared" si="23"/>
        <v>24535665</v>
      </c>
      <c r="S221" s="1">
        <f t="shared" si="24"/>
        <v>500000</v>
      </c>
      <c r="U221" s="6" t="s">
        <v>8350</v>
      </c>
      <c r="V221" s="5">
        <f t="shared" si="18"/>
        <v>2</v>
      </c>
      <c r="W221" s="14">
        <f>IF(V221=1, VLOOKUP(U221, [1]IMDB_Movies!A:O, 11, FALSE), AVERAGEIF($A$2:$A$4915, U221, $K$2:$K$4915))</f>
        <v>7.85</v>
      </c>
      <c r="X221" s="5">
        <f t="shared" si="19"/>
        <v>0.95</v>
      </c>
      <c r="Y221">
        <f t="shared" si="20"/>
        <v>6.4384358706986422</v>
      </c>
      <c r="AN221" s="6"/>
      <c r="AO221" s="5"/>
      <c r="AP221" s="14"/>
      <c r="AQ221" s="5"/>
    </row>
    <row r="222" spans="1:43" hidden="1" x14ac:dyDescent="0.3">
      <c r="A222" t="s">
        <v>144</v>
      </c>
      <c r="B222">
        <v>84</v>
      </c>
      <c r="C222">
        <v>52850</v>
      </c>
      <c r="D222" t="s">
        <v>599</v>
      </c>
      <c r="E222" t="s">
        <v>8673</v>
      </c>
      <c r="F222" t="s">
        <v>7839</v>
      </c>
      <c r="G222" t="s">
        <v>14</v>
      </c>
      <c r="H222" t="s">
        <v>15</v>
      </c>
      <c r="I222">
        <v>500000</v>
      </c>
      <c r="J222">
        <v>2007</v>
      </c>
      <c r="K222">
        <v>6.2</v>
      </c>
      <c r="L222" s="5" t="s">
        <v>599</v>
      </c>
      <c r="M222" s="5"/>
      <c r="P222" s="5">
        <f t="shared" si="21"/>
        <v>0.64016616704813467</v>
      </c>
      <c r="Q222" s="5">
        <f t="shared" si="22"/>
        <v>52850</v>
      </c>
      <c r="R222" s="1">
        <f t="shared" si="23"/>
        <v>-447150</v>
      </c>
      <c r="S222" s="1">
        <f t="shared" si="24"/>
        <v>500000</v>
      </c>
      <c r="U222" s="7" t="s">
        <v>434</v>
      </c>
      <c r="V222" s="5">
        <f t="shared" si="18"/>
        <v>4</v>
      </c>
      <c r="W222" s="14">
        <f>IF(V222=1, VLOOKUP(U222, [1]IMDB_Movies!A:O, 11, FALSE), AVERAGEIF($A$2:$A$4915, U222, $K$2:$K$4915))</f>
        <v>7.8000000000000007</v>
      </c>
      <c r="X222" s="5">
        <f t="shared" si="19"/>
        <v>0.95</v>
      </c>
      <c r="Y222">
        <f t="shared" si="20"/>
        <v>6.4383813099707954</v>
      </c>
      <c r="AN222" s="7"/>
      <c r="AO222" s="5"/>
      <c r="AP222" s="14"/>
      <c r="AQ222" s="5"/>
    </row>
    <row r="223" spans="1:43" hidden="1" x14ac:dyDescent="0.3">
      <c r="A223" t="s">
        <v>7840</v>
      </c>
      <c r="B223">
        <v>82</v>
      </c>
      <c r="C223">
        <v>98017</v>
      </c>
      <c r="D223" t="s">
        <v>315</v>
      </c>
      <c r="E223" t="s">
        <v>8674</v>
      </c>
      <c r="F223" t="s">
        <v>7841</v>
      </c>
      <c r="G223" t="s">
        <v>14</v>
      </c>
      <c r="H223" t="s">
        <v>525</v>
      </c>
      <c r="I223">
        <v>500000</v>
      </c>
      <c r="J223">
        <v>2010</v>
      </c>
      <c r="K223">
        <v>5.8</v>
      </c>
      <c r="L223" s="5" t="s">
        <v>599</v>
      </c>
      <c r="M223" s="5" t="s">
        <v>455</v>
      </c>
      <c r="N223" t="s">
        <v>2267</v>
      </c>
      <c r="P223" s="5">
        <f t="shared" si="21"/>
        <v>0.64010250563846083</v>
      </c>
      <c r="Q223" s="5">
        <f t="shared" si="22"/>
        <v>98017</v>
      </c>
      <c r="R223" s="1">
        <f t="shared" si="23"/>
        <v>-401983</v>
      </c>
      <c r="S223" s="1">
        <f t="shared" si="24"/>
        <v>500000</v>
      </c>
      <c r="U223" s="7" t="s">
        <v>4421</v>
      </c>
      <c r="V223" s="5">
        <f t="shared" si="18"/>
        <v>2</v>
      </c>
      <c r="W223" s="14">
        <f>IF(V223=1, VLOOKUP(U223, [1]IMDB_Movies!A:O, 11, FALSE), AVERAGEIF($A$2:$A$4915, U223, $K$2:$K$4915))</f>
        <v>7.85</v>
      </c>
      <c r="X223" s="5">
        <f t="shared" si="19"/>
        <v>0.95</v>
      </c>
      <c r="Y223">
        <f t="shared" si="20"/>
        <v>6.4381598163989127</v>
      </c>
      <c r="AN223" s="7"/>
      <c r="AO223" s="5"/>
      <c r="AP223" s="14"/>
      <c r="AQ223" s="5"/>
    </row>
    <row r="224" spans="1:43" hidden="1" x14ac:dyDescent="0.3">
      <c r="A224" t="s">
        <v>7661</v>
      </c>
      <c r="B224">
        <v>100</v>
      </c>
      <c r="C224">
        <v>31937</v>
      </c>
      <c r="D224" t="s">
        <v>604</v>
      </c>
      <c r="E224" t="s">
        <v>8675</v>
      </c>
      <c r="F224" t="s">
        <v>7842</v>
      </c>
      <c r="G224" t="s">
        <v>14</v>
      </c>
      <c r="H224" t="s">
        <v>15</v>
      </c>
      <c r="I224">
        <v>500000</v>
      </c>
      <c r="J224">
        <v>2007</v>
      </c>
      <c r="K224">
        <v>5.7</v>
      </c>
      <c r="L224" s="5" t="s">
        <v>599</v>
      </c>
      <c r="M224" s="5" t="s">
        <v>6851</v>
      </c>
      <c r="P224" s="5">
        <f t="shared" si="21"/>
        <v>0.64003886154405332</v>
      </c>
      <c r="Q224" s="5">
        <f t="shared" si="22"/>
        <v>31937</v>
      </c>
      <c r="R224" s="1">
        <f t="shared" si="23"/>
        <v>-468063</v>
      </c>
      <c r="S224" s="1">
        <f t="shared" si="24"/>
        <v>500000</v>
      </c>
      <c r="U224" s="7" t="s">
        <v>6869</v>
      </c>
      <c r="V224" s="5">
        <f t="shared" si="18"/>
        <v>2</v>
      </c>
      <c r="W224" s="14">
        <f>IF(V224=1, VLOOKUP(U224, [1]IMDB_Movies!A:O, 11, FALSE), AVERAGEIF($A$2:$A$4915, U224, $K$2:$K$4915))</f>
        <v>7.8000000000000007</v>
      </c>
      <c r="X224" s="5">
        <f t="shared" si="19"/>
        <v>0.95</v>
      </c>
      <c r="Y224">
        <f t="shared" si="20"/>
        <v>6.4379382303839705</v>
      </c>
      <c r="AN224" s="7"/>
      <c r="AO224" s="5"/>
      <c r="AP224" s="14"/>
      <c r="AQ224" s="5"/>
    </row>
    <row r="225" spans="1:43" hidden="1" x14ac:dyDescent="0.3">
      <c r="A225" t="s">
        <v>7843</v>
      </c>
      <c r="B225">
        <v>112</v>
      </c>
      <c r="C225">
        <v>13134</v>
      </c>
      <c r="D225" t="s">
        <v>1353</v>
      </c>
      <c r="E225" t="s">
        <v>8676</v>
      </c>
      <c r="F225" t="s">
        <v>7844</v>
      </c>
      <c r="G225" t="s">
        <v>14</v>
      </c>
      <c r="H225" t="s">
        <v>15</v>
      </c>
      <c r="I225">
        <v>500000</v>
      </c>
      <c r="J225">
        <v>2002</v>
      </c>
      <c r="K225">
        <v>6.1</v>
      </c>
      <c r="L225" s="5" t="s">
        <v>1221</v>
      </c>
      <c r="M225" s="5" t="s">
        <v>8417</v>
      </c>
      <c r="P225" s="5">
        <f t="shared" si="21"/>
        <v>0.63997505005722233</v>
      </c>
      <c r="Q225" s="5">
        <f t="shared" si="22"/>
        <v>13134</v>
      </c>
      <c r="R225" s="1">
        <f t="shared" si="23"/>
        <v>-486866</v>
      </c>
      <c r="S225" s="1">
        <f t="shared" si="24"/>
        <v>500000</v>
      </c>
      <c r="U225" s="7" t="s">
        <v>8321</v>
      </c>
      <c r="V225" s="5">
        <f t="shared" si="18"/>
        <v>1</v>
      </c>
      <c r="W225" s="14">
        <f>IF(V225=1, VLOOKUP(U225, [1]IMDB_Movies!A:O, 11, FALSE), AVERAGEIF($A$2:$A$4915, U225, $K$2:$K$4915))</f>
        <v>7.8</v>
      </c>
      <c r="X225" s="5">
        <f t="shared" si="19"/>
        <v>0.93899999999999995</v>
      </c>
      <c r="Y225">
        <f t="shared" si="20"/>
        <v>6.4378209142141491</v>
      </c>
      <c r="AN225" s="7"/>
      <c r="AO225" s="5"/>
      <c r="AP225" s="14"/>
      <c r="AQ225" s="5"/>
    </row>
    <row r="226" spans="1:43" hidden="1" x14ac:dyDescent="0.3">
      <c r="A226" t="s">
        <v>7845</v>
      </c>
      <c r="B226">
        <v>94</v>
      </c>
      <c r="C226">
        <v>237301</v>
      </c>
      <c r="D226" t="s">
        <v>965</v>
      </c>
      <c r="E226" t="s">
        <v>8677</v>
      </c>
      <c r="F226" t="s">
        <v>7846</v>
      </c>
      <c r="G226" t="s">
        <v>14</v>
      </c>
      <c r="H226" t="s">
        <v>22</v>
      </c>
      <c r="I226">
        <v>500000</v>
      </c>
      <c r="J226">
        <v>2010</v>
      </c>
      <c r="K226">
        <v>6.4</v>
      </c>
      <c r="L226" s="5" t="s">
        <v>1221</v>
      </c>
      <c r="M226" s="5" t="s">
        <v>4289</v>
      </c>
      <c r="N226" t="s">
        <v>3629</v>
      </c>
      <c r="P226" s="5">
        <f t="shared" si="21"/>
        <v>0.63991114948872374</v>
      </c>
      <c r="Q226" s="5">
        <f t="shared" si="22"/>
        <v>237301</v>
      </c>
      <c r="R226" s="1">
        <f t="shared" si="23"/>
        <v>-262699</v>
      </c>
      <c r="S226" s="1">
        <f t="shared" si="24"/>
        <v>500000</v>
      </c>
      <c r="U226" s="6" t="s">
        <v>8065</v>
      </c>
      <c r="V226" s="5">
        <f t="shared" si="18"/>
        <v>1</v>
      </c>
      <c r="W226" s="14">
        <f>IF(V226=1, VLOOKUP(U226, [1]IMDB_Movies!A:O, 11, FALSE), AVERAGEIF($A$2:$A$4915, U226, $K$2:$K$4915))</f>
        <v>7.8</v>
      </c>
      <c r="X226" s="5">
        <f t="shared" si="19"/>
        <v>0.93899999999999995</v>
      </c>
      <c r="Y226">
        <f t="shared" si="20"/>
        <v>6.4374321503131497</v>
      </c>
      <c r="AN226" s="6"/>
      <c r="AO226" s="5"/>
      <c r="AP226" s="14"/>
      <c r="AQ226" s="5"/>
    </row>
    <row r="227" spans="1:43" hidden="1" x14ac:dyDescent="0.3">
      <c r="A227" t="s">
        <v>7849</v>
      </c>
      <c r="B227">
        <v>91</v>
      </c>
      <c r="C227">
        <v>12055</v>
      </c>
      <c r="D227" t="s">
        <v>599</v>
      </c>
      <c r="E227" t="s">
        <v>8678</v>
      </c>
      <c r="F227" t="s">
        <v>7850</v>
      </c>
      <c r="G227" t="s">
        <v>14</v>
      </c>
      <c r="H227" t="s">
        <v>15</v>
      </c>
      <c r="I227">
        <v>500000</v>
      </c>
      <c r="J227">
        <v>2007</v>
      </c>
      <c r="K227">
        <v>6.5</v>
      </c>
      <c r="L227" s="5" t="s">
        <v>599</v>
      </c>
      <c r="M227" s="5"/>
      <c r="P227" s="5">
        <f t="shared" si="21"/>
        <v>0.63984756416113864</v>
      </c>
      <c r="Q227" s="5">
        <f t="shared" si="22"/>
        <v>12055</v>
      </c>
      <c r="R227" s="1">
        <f t="shared" si="23"/>
        <v>-487945</v>
      </c>
      <c r="S227" s="1">
        <f t="shared" si="24"/>
        <v>500000</v>
      </c>
      <c r="U227" s="7" t="s">
        <v>7754</v>
      </c>
      <c r="V227" s="5">
        <f t="shared" si="18"/>
        <v>1</v>
      </c>
      <c r="W227" s="14">
        <f>IF(V227=1, VLOOKUP(U227, [1]IMDB_Movies!A:O, 11, FALSE), AVERAGEIF($A$2:$A$4915, U227, $K$2:$K$4915))</f>
        <v>7.8</v>
      </c>
      <c r="X227" s="5">
        <f t="shared" si="19"/>
        <v>0.93899999999999995</v>
      </c>
      <c r="Y227">
        <f t="shared" si="20"/>
        <v>6.4371476299853798</v>
      </c>
      <c r="AN227" s="7"/>
      <c r="AO227" s="5"/>
      <c r="AP227" s="14"/>
      <c r="AQ227" s="5"/>
    </row>
    <row r="228" spans="1:43" hidden="1" x14ac:dyDescent="0.3">
      <c r="A228" t="s">
        <v>7851</v>
      </c>
      <c r="B228">
        <v>87</v>
      </c>
      <c r="C228">
        <v>1332</v>
      </c>
      <c r="D228" t="s">
        <v>2662</v>
      </c>
      <c r="E228" t="s">
        <v>8679</v>
      </c>
      <c r="F228" t="s">
        <v>7852</v>
      </c>
      <c r="G228" t="s">
        <v>14</v>
      </c>
      <c r="H228" t="s">
        <v>15</v>
      </c>
      <c r="I228">
        <v>500000</v>
      </c>
      <c r="J228">
        <v>2012</v>
      </c>
      <c r="K228">
        <v>4.5999999999999996</v>
      </c>
      <c r="L228" s="5" t="s">
        <v>599</v>
      </c>
      <c r="M228" s="5" t="s">
        <v>2267</v>
      </c>
      <c r="P228" s="5">
        <f t="shared" si="21"/>
        <v>0.63978354598349541</v>
      </c>
      <c r="Q228" s="5">
        <f t="shared" si="22"/>
        <v>1332</v>
      </c>
      <c r="R228" s="1">
        <f t="shared" si="23"/>
        <v>-498668</v>
      </c>
      <c r="S228" s="1">
        <f t="shared" si="24"/>
        <v>500000</v>
      </c>
      <c r="U228" s="6" t="s">
        <v>7224</v>
      </c>
      <c r="V228" s="5">
        <f t="shared" si="18"/>
        <v>1</v>
      </c>
      <c r="W228" s="14">
        <f>IF(V228=1, VLOOKUP(U228, [1]IMDB_Movies!A:O, 11, FALSE), AVERAGEIF($A$2:$A$4915, U228, $K$2:$K$4915))</f>
        <v>7.8</v>
      </c>
      <c r="X228" s="5">
        <f t="shared" si="19"/>
        <v>0.93899999999999995</v>
      </c>
      <c r="Y228">
        <f t="shared" si="20"/>
        <v>6.4371345029239739</v>
      </c>
      <c r="AN228" s="6"/>
      <c r="AO228" s="5"/>
      <c r="AP228" s="14"/>
      <c r="AQ228" s="5"/>
    </row>
    <row r="229" spans="1:43" hidden="1" x14ac:dyDescent="0.3">
      <c r="A229" t="s">
        <v>7854</v>
      </c>
      <c r="B229">
        <v>95</v>
      </c>
      <c r="C229"/>
      <c r="D229" t="s">
        <v>7488</v>
      </c>
      <c r="E229" t="s">
        <v>8680</v>
      </c>
      <c r="F229" t="s">
        <v>7855</v>
      </c>
      <c r="G229" t="s">
        <v>14</v>
      </c>
      <c r="H229" t="s">
        <v>22</v>
      </c>
      <c r="I229">
        <v>500000</v>
      </c>
      <c r="J229">
        <v>2006</v>
      </c>
      <c r="K229">
        <v>7.3</v>
      </c>
      <c r="L229" s="5" t="s">
        <v>4651</v>
      </c>
      <c r="M229" s="5" t="s">
        <v>27</v>
      </c>
      <c r="N229" t="s">
        <v>4183</v>
      </c>
      <c r="P229" s="5">
        <f t="shared" si="21"/>
        <v>0.63971945183436218</v>
      </c>
      <c r="Q229" s="5">
        <f t="shared" si="22"/>
        <v>25035665</v>
      </c>
      <c r="R229" s="1">
        <f t="shared" si="23"/>
        <v>24535665</v>
      </c>
      <c r="S229" s="1">
        <f t="shared" si="24"/>
        <v>500000</v>
      </c>
      <c r="U229" s="7" t="s">
        <v>7952</v>
      </c>
      <c r="V229" s="5">
        <f t="shared" si="18"/>
        <v>1</v>
      </c>
      <c r="W229" s="14">
        <f>IF(V229=1, VLOOKUP(U229, [1]IMDB_Movies!A:O, 11, FALSE), AVERAGEIF($A$2:$A$4915, U229, $K$2:$K$4915))</f>
        <v>7.8</v>
      </c>
      <c r="X229" s="5">
        <f t="shared" si="19"/>
        <v>0.93899999999999995</v>
      </c>
      <c r="Y229">
        <f t="shared" si="20"/>
        <v>6.4367453519949835</v>
      </c>
      <c r="AN229" s="7"/>
      <c r="AO229" s="5"/>
      <c r="AP229" s="14"/>
      <c r="AQ229" s="5"/>
    </row>
    <row r="230" spans="1:43" hidden="1" x14ac:dyDescent="0.3">
      <c r="A230" t="s">
        <v>7858</v>
      </c>
      <c r="B230">
        <v>127</v>
      </c>
      <c r="C230"/>
      <c r="D230" t="s">
        <v>3629</v>
      </c>
      <c r="E230" t="s">
        <v>8681</v>
      </c>
      <c r="F230" t="s">
        <v>7859</v>
      </c>
      <c r="G230" t="s">
        <v>14</v>
      </c>
      <c r="H230" t="s">
        <v>15</v>
      </c>
      <c r="I230">
        <v>500000</v>
      </c>
      <c r="J230">
        <v>2005</v>
      </c>
      <c r="K230">
        <v>5.8</v>
      </c>
      <c r="L230" s="5" t="s">
        <v>3629</v>
      </c>
      <c r="M230" s="5"/>
      <c r="P230" s="5">
        <f t="shared" si="21"/>
        <v>0.63971945183436218</v>
      </c>
      <c r="Q230" s="5">
        <f t="shared" si="22"/>
        <v>25035665</v>
      </c>
      <c r="R230" s="1">
        <f t="shared" si="23"/>
        <v>24535665</v>
      </c>
      <c r="S230" s="1">
        <f t="shared" si="24"/>
        <v>500000</v>
      </c>
      <c r="U230" s="7" t="s">
        <v>7109</v>
      </c>
      <c r="V230" s="5">
        <f t="shared" ref="V230:V293" si="25">COUNTIF($A$2:$A$4915, U230)</f>
        <v>1</v>
      </c>
      <c r="W230" s="14">
        <f>IF(V230=1, VLOOKUP(U230, [1]IMDB_Movies!A:O, 11, FALSE), AVERAGEIF($A$2:$A$4915, U230, $K$2:$K$4915))</f>
        <v>7.8</v>
      </c>
      <c r="X230" s="5">
        <f t="shared" ref="X230:X293" si="26">_xlfn.PERCENTRANK.EXC($W$102:$W$2566,W230)</f>
        <v>0.93899999999999995</v>
      </c>
      <c r="Y230">
        <f t="shared" ref="Y230:Y293" si="27">AVERAGE(K130:K5043)</f>
        <v>6.437150020894272</v>
      </c>
      <c r="AN230" s="7"/>
      <c r="AO230" s="5"/>
      <c r="AP230" s="14"/>
      <c r="AQ230" s="5"/>
    </row>
    <row r="231" spans="1:43" hidden="1" x14ac:dyDescent="0.3">
      <c r="A231" t="s">
        <v>7771</v>
      </c>
      <c r="B231">
        <v>96</v>
      </c>
      <c r="C231"/>
      <c r="D231" t="s">
        <v>27</v>
      </c>
      <c r="E231" t="s">
        <v>8682</v>
      </c>
      <c r="F231" t="s">
        <v>7860</v>
      </c>
      <c r="G231" t="s">
        <v>14</v>
      </c>
      <c r="H231" t="s">
        <v>15</v>
      </c>
      <c r="I231">
        <v>500000</v>
      </c>
      <c r="J231">
        <v>2014</v>
      </c>
      <c r="K231">
        <v>7.2</v>
      </c>
      <c r="L231" s="5" t="s">
        <v>27</v>
      </c>
      <c r="M231" s="5"/>
      <c r="P231" s="5">
        <f t="shared" si="21"/>
        <v>0.63971945183436218</v>
      </c>
      <c r="Q231" s="5">
        <f t="shared" si="22"/>
        <v>25035665</v>
      </c>
      <c r="R231" s="1">
        <f t="shared" si="23"/>
        <v>24535665</v>
      </c>
      <c r="S231" s="1">
        <f t="shared" si="24"/>
        <v>500000</v>
      </c>
      <c r="U231" s="6" t="s">
        <v>6575</v>
      </c>
      <c r="V231" s="5">
        <f t="shared" si="25"/>
        <v>4</v>
      </c>
      <c r="W231" s="14">
        <f>IF(V231=1, VLOOKUP(U231, [1]IMDB_Movies!A:O, 11, FALSE), AVERAGEIF($A$2:$A$4915, U231, $K$2:$K$4915))</f>
        <v>7.8</v>
      </c>
      <c r="X231" s="5">
        <f t="shared" si="26"/>
        <v>0.93899999999999995</v>
      </c>
      <c r="Y231">
        <f t="shared" si="27"/>
        <v>6.4369696969696939</v>
      </c>
      <c r="AN231" s="6"/>
      <c r="AO231" s="5"/>
      <c r="AP231" s="14"/>
      <c r="AQ231" s="5"/>
    </row>
    <row r="232" spans="1:43" hidden="1" x14ac:dyDescent="0.3">
      <c r="A232" t="s">
        <v>7862</v>
      </c>
      <c r="B232">
        <v>104</v>
      </c>
      <c r="C232"/>
      <c r="D232" t="s">
        <v>2662</v>
      </c>
      <c r="E232" t="s">
        <v>8683</v>
      </c>
      <c r="F232" t="s">
        <v>7863</v>
      </c>
      <c r="G232" t="s">
        <v>14</v>
      </c>
      <c r="H232" t="s">
        <v>15</v>
      </c>
      <c r="I232">
        <v>500000</v>
      </c>
      <c r="J232">
        <v>2012</v>
      </c>
      <c r="K232">
        <v>3.5</v>
      </c>
      <c r="L232" s="5" t="s">
        <v>599</v>
      </c>
      <c r="M232" s="5" t="s">
        <v>2267</v>
      </c>
      <c r="P232" s="5">
        <f t="shared" si="21"/>
        <v>0.63971945183436218</v>
      </c>
      <c r="Q232" s="5">
        <f t="shared" si="22"/>
        <v>25035665</v>
      </c>
      <c r="R232" s="1">
        <f t="shared" si="23"/>
        <v>24535665</v>
      </c>
      <c r="S232" s="1">
        <f t="shared" si="24"/>
        <v>500000</v>
      </c>
      <c r="U232" s="6" t="s">
        <v>6717</v>
      </c>
      <c r="V232" s="5">
        <f t="shared" si="25"/>
        <v>1</v>
      </c>
      <c r="W232" s="14">
        <f>IF(V232=1, VLOOKUP(U232, [1]IMDB_Movies!A:O, 11, FALSE), AVERAGEIF($A$2:$A$4915, U232, $K$2:$K$4915))</f>
        <v>7.8</v>
      </c>
      <c r="X232" s="5">
        <f t="shared" si="26"/>
        <v>0.93899999999999995</v>
      </c>
      <c r="Y232">
        <f t="shared" si="27"/>
        <v>6.4368729096989936</v>
      </c>
      <c r="AN232" s="6"/>
      <c r="AO232" s="5"/>
      <c r="AP232" s="14"/>
      <c r="AQ232" s="5"/>
    </row>
    <row r="233" spans="1:43" hidden="1" x14ac:dyDescent="0.3">
      <c r="A233" t="s">
        <v>7869</v>
      </c>
      <c r="B233">
        <v>90</v>
      </c>
      <c r="C233"/>
      <c r="D233" t="s">
        <v>303</v>
      </c>
      <c r="E233" t="s">
        <v>8684</v>
      </c>
      <c r="F233" t="s">
        <v>7870</v>
      </c>
      <c r="G233" t="s">
        <v>14</v>
      </c>
      <c r="H233" t="s">
        <v>15</v>
      </c>
      <c r="I233">
        <v>500000</v>
      </c>
      <c r="J233">
        <v>2011</v>
      </c>
      <c r="K233">
        <v>6.6</v>
      </c>
      <c r="L233" s="5" t="s">
        <v>8415</v>
      </c>
      <c r="M233" s="5" t="s">
        <v>3629</v>
      </c>
      <c r="P233" s="5">
        <f t="shared" si="21"/>
        <v>0.63971945183436218</v>
      </c>
      <c r="Q233" s="5">
        <f t="shared" si="22"/>
        <v>25035665</v>
      </c>
      <c r="R233" s="1">
        <f t="shared" si="23"/>
        <v>24535665</v>
      </c>
      <c r="S233" s="1">
        <f t="shared" si="24"/>
        <v>500000</v>
      </c>
      <c r="U233" s="6" t="s">
        <v>6738</v>
      </c>
      <c r="V233" s="5">
        <f t="shared" si="25"/>
        <v>1</v>
      </c>
      <c r="W233" s="14">
        <f>IF(V233=1, VLOOKUP(U233, [1]IMDB_Movies!A:O, 11, FALSE), AVERAGEIF($A$2:$A$4915, U233, $K$2:$K$4915))</f>
        <v>7.8</v>
      </c>
      <c r="X233" s="5">
        <f t="shared" si="26"/>
        <v>0.93899999999999995</v>
      </c>
      <c r="Y233">
        <f t="shared" si="27"/>
        <v>6.4367133598160118</v>
      </c>
      <c r="AN233" s="6"/>
      <c r="AO233" s="5"/>
      <c r="AP233" s="14"/>
      <c r="AQ233" s="5"/>
    </row>
    <row r="234" spans="1:43" hidden="1" x14ac:dyDescent="0.3">
      <c r="A234" t="s">
        <v>7871</v>
      </c>
      <c r="B234">
        <v>101</v>
      </c>
      <c r="C234"/>
      <c r="D234" t="s">
        <v>703</v>
      </c>
      <c r="E234" t="s">
        <v>8685</v>
      </c>
      <c r="F234" t="s">
        <v>7872</v>
      </c>
      <c r="G234" t="s">
        <v>997</v>
      </c>
      <c r="H234" t="s">
        <v>7873</v>
      </c>
      <c r="I234">
        <v>500000</v>
      </c>
      <c r="J234">
        <v>2012</v>
      </c>
      <c r="K234">
        <v>6.9</v>
      </c>
      <c r="L234" s="5" t="s">
        <v>8413</v>
      </c>
      <c r="M234" s="5" t="s">
        <v>1221</v>
      </c>
      <c r="P234" s="5">
        <f t="shared" si="21"/>
        <v>0.63971945183436218</v>
      </c>
      <c r="Q234" s="5">
        <f t="shared" si="22"/>
        <v>25035665</v>
      </c>
      <c r="R234" s="1">
        <f t="shared" si="23"/>
        <v>24535665</v>
      </c>
      <c r="S234" s="1">
        <f t="shared" si="24"/>
        <v>500000</v>
      </c>
      <c r="U234" s="7" t="s">
        <v>6564</v>
      </c>
      <c r="V234" s="5">
        <f t="shared" si="25"/>
        <v>1</v>
      </c>
      <c r="W234" s="14">
        <f>IF(V234=1, VLOOKUP(U234, [1]IMDB_Movies!A:O, 11, FALSE), AVERAGEIF($A$2:$A$4915, U234, $K$2:$K$4915))</f>
        <v>7.8</v>
      </c>
      <c r="X234" s="5">
        <f t="shared" si="26"/>
        <v>0.93899999999999995</v>
      </c>
      <c r="Y234">
        <f t="shared" si="27"/>
        <v>6.4367001254705114</v>
      </c>
      <c r="AN234" s="7"/>
      <c r="AO234" s="5"/>
      <c r="AP234" s="14"/>
      <c r="AQ234" s="5"/>
    </row>
    <row r="235" spans="1:43" hidden="1" x14ac:dyDescent="0.3">
      <c r="A235" t="s">
        <v>5161</v>
      </c>
      <c r="B235">
        <v>97</v>
      </c>
      <c r="C235"/>
      <c r="D235" t="s">
        <v>7877</v>
      </c>
      <c r="E235" t="s">
        <v>8686</v>
      </c>
      <c r="F235" t="s">
        <v>7878</v>
      </c>
      <c r="G235" t="s">
        <v>14</v>
      </c>
      <c r="H235" t="s">
        <v>15</v>
      </c>
      <c r="I235">
        <v>500000</v>
      </c>
      <c r="J235">
        <v>2016</v>
      </c>
      <c r="K235">
        <v>7.4</v>
      </c>
      <c r="L235" s="5" t="s">
        <v>2267</v>
      </c>
      <c r="M235" s="5" t="s">
        <v>6055</v>
      </c>
      <c r="P235" s="5">
        <f t="shared" si="21"/>
        <v>0.63971945183436218</v>
      </c>
      <c r="Q235" s="5">
        <f t="shared" si="22"/>
        <v>25035665</v>
      </c>
      <c r="R235" s="1">
        <f t="shared" si="23"/>
        <v>24535665</v>
      </c>
      <c r="S235" s="1">
        <f t="shared" si="24"/>
        <v>500000</v>
      </c>
      <c r="U235" s="7" t="s">
        <v>6523</v>
      </c>
      <c r="V235" s="5">
        <f t="shared" si="25"/>
        <v>1</v>
      </c>
      <c r="W235" s="14">
        <f>IF(V235=1, VLOOKUP(U235, [1]IMDB_Movies!A:O, 11, FALSE), AVERAGEIF($A$2:$A$4915, U235, $K$2:$K$4915))</f>
        <v>7.8</v>
      </c>
      <c r="X235" s="5">
        <f t="shared" si="26"/>
        <v>0.93899999999999995</v>
      </c>
      <c r="Y235">
        <f t="shared" si="27"/>
        <v>6.4366659694624531</v>
      </c>
      <c r="AN235" s="7"/>
      <c r="AO235" s="5"/>
      <c r="AP235" s="14"/>
      <c r="AQ235" s="5"/>
    </row>
    <row r="236" spans="1:43" hidden="1" x14ac:dyDescent="0.3">
      <c r="A236" t="s">
        <v>7882</v>
      </c>
      <c r="B236">
        <v>108</v>
      </c>
      <c r="C236"/>
      <c r="D236" t="s">
        <v>6299</v>
      </c>
      <c r="E236" t="s">
        <v>8687</v>
      </c>
      <c r="F236" t="s">
        <v>7883</v>
      </c>
      <c r="G236" t="s">
        <v>14</v>
      </c>
      <c r="H236" t="s">
        <v>15</v>
      </c>
      <c r="I236">
        <v>500000</v>
      </c>
      <c r="J236">
        <v>2016</v>
      </c>
      <c r="K236">
        <v>5.7</v>
      </c>
      <c r="L236" s="5" t="s">
        <v>6299</v>
      </c>
      <c r="M236" s="5"/>
      <c r="P236" s="5">
        <f t="shared" si="21"/>
        <v>0.63971945183436218</v>
      </c>
      <c r="Q236" s="5">
        <f t="shared" si="22"/>
        <v>25035665</v>
      </c>
      <c r="R236" s="1">
        <f t="shared" si="23"/>
        <v>24535665</v>
      </c>
      <c r="S236" s="1">
        <f t="shared" si="24"/>
        <v>500000</v>
      </c>
      <c r="U236" s="6" t="s">
        <v>6368</v>
      </c>
      <c r="V236" s="5">
        <f t="shared" si="25"/>
        <v>1</v>
      </c>
      <c r="W236" s="14">
        <f>IF(V236=1, VLOOKUP(U236, [1]IMDB_Movies!A:O, 11, FALSE), AVERAGEIF($A$2:$A$4915, U236, $K$2:$K$4915))</f>
        <v>7.8</v>
      </c>
      <c r="X236" s="5">
        <f t="shared" si="26"/>
        <v>0.93899999999999995</v>
      </c>
      <c r="Y236">
        <f t="shared" si="27"/>
        <v>6.4366108786610852</v>
      </c>
      <c r="AN236" s="6"/>
      <c r="AO236" s="5"/>
      <c r="AP236" s="14"/>
      <c r="AQ236" s="5"/>
    </row>
    <row r="237" spans="1:43" hidden="1" x14ac:dyDescent="0.3">
      <c r="A237" t="s">
        <v>7884</v>
      </c>
      <c r="B237">
        <v>82</v>
      </c>
      <c r="C237">
        <v>21199</v>
      </c>
      <c r="D237" t="s">
        <v>7885</v>
      </c>
      <c r="E237" t="s">
        <v>8688</v>
      </c>
      <c r="F237" t="s">
        <v>7886</v>
      </c>
      <c r="G237" t="s">
        <v>14</v>
      </c>
      <c r="H237" t="s">
        <v>15</v>
      </c>
      <c r="I237">
        <v>500000</v>
      </c>
      <c r="J237">
        <v>2014</v>
      </c>
      <c r="K237">
        <v>6.8</v>
      </c>
      <c r="L237" s="5" t="s">
        <v>476</v>
      </c>
      <c r="M237" s="5" t="s">
        <v>4651</v>
      </c>
      <c r="N237" t="s">
        <v>27</v>
      </c>
      <c r="O237" t="s">
        <v>8417</v>
      </c>
      <c r="P237" s="5">
        <f t="shared" si="21"/>
        <v>0.63971945183436218</v>
      </c>
      <c r="Q237" s="5">
        <f t="shared" si="22"/>
        <v>21199</v>
      </c>
      <c r="R237" s="1">
        <f t="shared" si="23"/>
        <v>-478801</v>
      </c>
      <c r="S237" s="1">
        <f t="shared" si="24"/>
        <v>500000</v>
      </c>
      <c r="U237" s="6" t="s">
        <v>5928</v>
      </c>
      <c r="V237" s="5">
        <f t="shared" si="25"/>
        <v>1</v>
      </c>
      <c r="W237" s="14">
        <f>IF(V237=1, VLOOKUP(U237, [1]IMDB_Movies!A:O, 11, FALSE), AVERAGEIF($A$2:$A$4915, U237, $K$2:$K$4915))</f>
        <v>7.8</v>
      </c>
      <c r="X237" s="5">
        <f t="shared" si="26"/>
        <v>0.93899999999999995</v>
      </c>
      <c r="Y237">
        <f t="shared" si="27"/>
        <v>6.4366185394433959</v>
      </c>
      <c r="AN237" s="6"/>
      <c r="AO237" s="5"/>
      <c r="AP237" s="14"/>
      <c r="AQ237" s="5"/>
    </row>
    <row r="238" spans="1:43" hidden="1" x14ac:dyDescent="0.3">
      <c r="A238" t="s">
        <v>7887</v>
      </c>
      <c r="B238">
        <v>84</v>
      </c>
      <c r="C238"/>
      <c r="D238" t="s">
        <v>6299</v>
      </c>
      <c r="E238" t="s">
        <v>8689</v>
      </c>
      <c r="F238" t="s">
        <v>7888</v>
      </c>
      <c r="G238" t="s">
        <v>14</v>
      </c>
      <c r="H238" t="s">
        <v>15</v>
      </c>
      <c r="I238">
        <v>500000</v>
      </c>
      <c r="J238">
        <v>2016</v>
      </c>
      <c r="K238">
        <v>5.2</v>
      </c>
      <c r="L238" s="5" t="s">
        <v>6299</v>
      </c>
      <c r="M238" s="5"/>
      <c r="P238" s="5">
        <f t="shared" si="21"/>
        <v>0.63965533249668172</v>
      </c>
      <c r="Q238" s="5">
        <f t="shared" si="22"/>
        <v>25035665</v>
      </c>
      <c r="R238" s="1">
        <f t="shared" si="23"/>
        <v>24535665</v>
      </c>
      <c r="S238" s="1">
        <f t="shared" si="24"/>
        <v>500000</v>
      </c>
      <c r="U238" s="6" t="s">
        <v>7015</v>
      </c>
      <c r="V238" s="5">
        <f t="shared" si="25"/>
        <v>1</v>
      </c>
      <c r="W238" s="14">
        <f>IF(V238=1, VLOOKUP(U238, [1]IMDB_Movies!A:O, 11, FALSE), AVERAGEIF($A$2:$A$4915, U238, $K$2:$K$4915))</f>
        <v>7.8</v>
      </c>
      <c r="X238" s="5">
        <f t="shared" si="26"/>
        <v>0.93899999999999995</v>
      </c>
      <c r="Y238">
        <f t="shared" si="27"/>
        <v>6.4365006278777699</v>
      </c>
      <c r="AN238" s="6"/>
      <c r="AO238" s="5"/>
      <c r="AP238" s="14"/>
      <c r="AQ238" s="5"/>
    </row>
    <row r="239" spans="1:43" hidden="1" x14ac:dyDescent="0.3">
      <c r="A239" t="s">
        <v>7892</v>
      </c>
      <c r="B239">
        <v>82</v>
      </c>
      <c r="C239"/>
      <c r="D239" t="s">
        <v>476</v>
      </c>
      <c r="E239" t="s">
        <v>8690</v>
      </c>
      <c r="F239" t="s">
        <v>7893</v>
      </c>
      <c r="G239" t="s">
        <v>14</v>
      </c>
      <c r="H239" t="s">
        <v>15</v>
      </c>
      <c r="I239">
        <v>500000</v>
      </c>
      <c r="J239">
        <v>2015</v>
      </c>
      <c r="K239">
        <v>4.3</v>
      </c>
      <c r="L239" s="5" t="s">
        <v>476</v>
      </c>
      <c r="M239" s="5"/>
      <c r="P239" s="5">
        <f t="shared" si="21"/>
        <v>0.63965533249668172</v>
      </c>
      <c r="Q239" s="5">
        <f t="shared" si="22"/>
        <v>25035665</v>
      </c>
      <c r="R239" s="1">
        <f t="shared" si="23"/>
        <v>24535665</v>
      </c>
      <c r="S239" s="1">
        <f t="shared" si="24"/>
        <v>500000</v>
      </c>
      <c r="U239" s="6" t="s">
        <v>5173</v>
      </c>
      <c r="V239" s="5">
        <f t="shared" si="25"/>
        <v>1</v>
      </c>
      <c r="W239" s="14">
        <f>IF(V239=1, VLOOKUP(U239, [1]IMDB_Movies!A:O, 11, FALSE), AVERAGEIF($A$2:$A$4915, U239, $K$2:$K$4915))</f>
        <v>7.8</v>
      </c>
      <c r="X239" s="5">
        <f t="shared" si="26"/>
        <v>0.93899999999999995</v>
      </c>
      <c r="Y239">
        <f t="shared" si="27"/>
        <v>6.4364454678668581</v>
      </c>
      <c r="AN239" s="6"/>
      <c r="AO239" s="5"/>
      <c r="AP239" s="14"/>
      <c r="AQ239" s="5"/>
    </row>
    <row r="240" spans="1:43" hidden="1" x14ac:dyDescent="0.3">
      <c r="A240" t="s">
        <v>7896</v>
      </c>
      <c r="B240">
        <v>103</v>
      </c>
      <c r="C240">
        <v>23000</v>
      </c>
      <c r="D240" t="s">
        <v>7437</v>
      </c>
      <c r="E240" t="s">
        <v>8691</v>
      </c>
      <c r="F240" t="s">
        <v>7897</v>
      </c>
      <c r="G240" t="s">
        <v>14</v>
      </c>
      <c r="H240" t="s">
        <v>15</v>
      </c>
      <c r="I240">
        <v>500000</v>
      </c>
      <c r="J240">
        <v>2006</v>
      </c>
      <c r="K240">
        <v>6.2</v>
      </c>
      <c r="L240" s="5" t="s">
        <v>599</v>
      </c>
      <c r="M240" s="5" t="s">
        <v>2267</v>
      </c>
      <c r="N240" t="s">
        <v>6055</v>
      </c>
      <c r="P240" s="5">
        <f t="shared" si="21"/>
        <v>0.63965533249668172</v>
      </c>
      <c r="Q240" s="5">
        <f t="shared" si="22"/>
        <v>23000</v>
      </c>
      <c r="R240" s="1">
        <f t="shared" si="23"/>
        <v>-477000</v>
      </c>
      <c r="S240" s="1">
        <f t="shared" si="24"/>
        <v>500000</v>
      </c>
      <c r="U240" s="7" t="s">
        <v>4941</v>
      </c>
      <c r="V240" s="5">
        <f t="shared" si="25"/>
        <v>1</v>
      </c>
      <c r="W240" s="14">
        <f>IF(V240=1, VLOOKUP(U240, [1]IMDB_Movies!A:O, 11, FALSE), AVERAGEIF($A$2:$A$4915, U240, $K$2:$K$4915))</f>
        <v>7.8</v>
      </c>
      <c r="X240" s="5">
        <f t="shared" si="26"/>
        <v>0.93899999999999995</v>
      </c>
      <c r="Y240">
        <f t="shared" si="27"/>
        <v>6.4365159128978187</v>
      </c>
      <c r="AN240" s="7"/>
      <c r="AO240" s="5"/>
      <c r="AP240" s="14"/>
      <c r="AQ240" s="5"/>
    </row>
    <row r="241" spans="1:43" hidden="1" x14ac:dyDescent="0.3">
      <c r="A241" t="s">
        <v>7925</v>
      </c>
      <c r="B241">
        <v>97</v>
      </c>
      <c r="C241"/>
      <c r="D241" t="s">
        <v>2662</v>
      </c>
      <c r="E241" t="s">
        <v>8692</v>
      </c>
      <c r="F241" t="s">
        <v>7926</v>
      </c>
      <c r="G241" t="s">
        <v>14</v>
      </c>
      <c r="H241" t="s">
        <v>15</v>
      </c>
      <c r="I241">
        <v>500000</v>
      </c>
      <c r="J241">
        <v>2014</v>
      </c>
      <c r="K241">
        <v>5.4</v>
      </c>
      <c r="L241" s="5" t="s">
        <v>599</v>
      </c>
      <c r="M241" s="5" t="s">
        <v>2267</v>
      </c>
      <c r="P241" s="5">
        <f t="shared" si="21"/>
        <v>0.63959115787489473</v>
      </c>
      <c r="Q241" s="5">
        <f t="shared" si="22"/>
        <v>25035665</v>
      </c>
      <c r="R241" s="1">
        <f t="shared" si="23"/>
        <v>24535665</v>
      </c>
      <c r="S241" s="1">
        <f t="shared" si="24"/>
        <v>500000</v>
      </c>
      <c r="U241" s="7" t="s">
        <v>3497</v>
      </c>
      <c r="V241" s="5">
        <f t="shared" si="25"/>
        <v>1</v>
      </c>
      <c r="W241" s="14">
        <f>IF(V241=1, VLOOKUP(U241, [1]IMDB_Movies!A:O, 11, FALSE), AVERAGEIF($A$2:$A$4915, U241, $K$2:$K$4915))</f>
        <v>7.8</v>
      </c>
      <c r="X241" s="5">
        <f t="shared" si="26"/>
        <v>0.93899999999999995</v>
      </c>
      <c r="Y241">
        <f t="shared" si="27"/>
        <v>6.4370471204188444</v>
      </c>
      <c r="AN241" s="7"/>
      <c r="AO241" s="5"/>
      <c r="AP241" s="14"/>
      <c r="AQ241" s="5"/>
    </row>
    <row r="242" spans="1:43" hidden="1" x14ac:dyDescent="0.3">
      <c r="A242" t="s">
        <v>7932</v>
      </c>
      <c r="B242">
        <v>80</v>
      </c>
      <c r="C242"/>
      <c r="D242" t="s">
        <v>1966</v>
      </c>
      <c r="E242" t="s">
        <v>8693</v>
      </c>
      <c r="F242" t="s">
        <v>7933</v>
      </c>
      <c r="G242" t="s">
        <v>14</v>
      </c>
      <c r="H242" t="s">
        <v>99</v>
      </c>
      <c r="I242">
        <v>500000</v>
      </c>
      <c r="J242">
        <v>2005</v>
      </c>
      <c r="K242">
        <v>6.1</v>
      </c>
      <c r="L242" s="5" t="s">
        <v>2267</v>
      </c>
      <c r="M242" s="5" t="s">
        <v>3629</v>
      </c>
      <c r="P242" s="5">
        <f t="shared" si="21"/>
        <v>0.63959115787489473</v>
      </c>
      <c r="Q242" s="5">
        <f t="shared" si="22"/>
        <v>25035665</v>
      </c>
      <c r="R242" s="1">
        <f t="shared" si="23"/>
        <v>24535665</v>
      </c>
      <c r="S242" s="1">
        <f t="shared" si="24"/>
        <v>500000</v>
      </c>
      <c r="U242" s="6" t="s">
        <v>3659</v>
      </c>
      <c r="V242" s="5">
        <f t="shared" si="25"/>
        <v>1</v>
      </c>
      <c r="W242" s="14">
        <f>IF(V242=1, VLOOKUP(U242, [1]IMDB_Movies!A:O, 11, FALSE), AVERAGEIF($A$2:$A$4915, U242, $K$2:$K$4915))</f>
        <v>7.8</v>
      </c>
      <c r="X242" s="5">
        <f t="shared" si="26"/>
        <v>0.93899999999999995</v>
      </c>
      <c r="Y242">
        <f t="shared" si="27"/>
        <v>6.4370758273984041</v>
      </c>
      <c r="AN242" s="6"/>
      <c r="AO242" s="5"/>
      <c r="AP242" s="14"/>
      <c r="AQ242" s="5"/>
    </row>
    <row r="243" spans="1:43" hidden="1" x14ac:dyDescent="0.3">
      <c r="A243" t="s">
        <v>8007</v>
      </c>
      <c r="B243">
        <v>98</v>
      </c>
      <c r="C243"/>
      <c r="D243" t="s">
        <v>1023</v>
      </c>
      <c r="E243" t="s">
        <v>8694</v>
      </c>
      <c r="F243" t="s">
        <v>8008</v>
      </c>
      <c r="G243" t="s">
        <v>14</v>
      </c>
      <c r="H243" t="s">
        <v>525</v>
      </c>
      <c r="I243">
        <v>500000</v>
      </c>
      <c r="J243">
        <v>2015</v>
      </c>
      <c r="K243">
        <v>4.3</v>
      </c>
      <c r="L243" s="5" t="s">
        <v>1221</v>
      </c>
      <c r="M243" s="5" t="s">
        <v>6055</v>
      </c>
      <c r="N243" t="s">
        <v>6851</v>
      </c>
      <c r="P243" s="5">
        <f t="shared" si="21"/>
        <v>0.63959115787489473</v>
      </c>
      <c r="Q243" s="5">
        <f t="shared" si="22"/>
        <v>25035665</v>
      </c>
      <c r="R243" s="1">
        <f t="shared" si="23"/>
        <v>24535665</v>
      </c>
      <c r="S243" s="1">
        <f t="shared" si="24"/>
        <v>500000</v>
      </c>
      <c r="U243" s="6" t="s">
        <v>34</v>
      </c>
      <c r="V243" s="5">
        <f t="shared" si="25"/>
        <v>1</v>
      </c>
      <c r="W243" s="14">
        <f>IF(V243=1, VLOOKUP(U243, [1]IMDB_Movies!A:O, 11, FALSE), AVERAGEIF($A$2:$A$4915, U243, $K$2:$K$4915))</f>
        <v>7.8</v>
      </c>
      <c r="X243" s="5">
        <f t="shared" si="26"/>
        <v>0.93899999999999995</v>
      </c>
      <c r="Y243">
        <f t="shared" si="27"/>
        <v>6.4372302535093189</v>
      </c>
      <c r="AN243" s="6"/>
      <c r="AO243" s="5"/>
      <c r="AP243" s="14"/>
      <c r="AQ243" s="5"/>
    </row>
    <row r="244" spans="1:43" hidden="1" x14ac:dyDescent="0.3">
      <c r="A244" t="s">
        <v>8144</v>
      </c>
      <c r="B244">
        <v>97</v>
      </c>
      <c r="C244">
        <v>15180000</v>
      </c>
      <c r="D244" t="s">
        <v>771</v>
      </c>
      <c r="E244" t="s">
        <v>8695</v>
      </c>
      <c r="F244" t="s">
        <v>8145</v>
      </c>
      <c r="G244" t="s">
        <v>14</v>
      </c>
      <c r="H244" t="s">
        <v>15</v>
      </c>
      <c r="I244">
        <v>500000</v>
      </c>
      <c r="J244">
        <v>1971</v>
      </c>
      <c r="K244">
        <v>5.5</v>
      </c>
      <c r="L244" s="5" t="s">
        <v>8413</v>
      </c>
      <c r="M244" s="5" t="s">
        <v>1221</v>
      </c>
      <c r="N244" t="s">
        <v>3629</v>
      </c>
      <c r="P244" s="5">
        <f t="shared" si="21"/>
        <v>0.63959115787489473</v>
      </c>
      <c r="Q244" s="5">
        <f t="shared" si="22"/>
        <v>15180000</v>
      </c>
      <c r="R244" s="1">
        <f t="shared" si="23"/>
        <v>14680000</v>
      </c>
      <c r="S244" s="1">
        <f t="shared" si="24"/>
        <v>500000</v>
      </c>
      <c r="U244" s="7" t="s">
        <v>222</v>
      </c>
      <c r="V244" s="5">
        <f t="shared" si="25"/>
        <v>1</v>
      </c>
      <c r="W244" s="14">
        <f>IF(V244=1, VLOOKUP(U244, [1]IMDB_Movies!A:O, 11, FALSE), AVERAGEIF($A$2:$A$4915, U244, $K$2:$K$4915))</f>
        <v>7.8</v>
      </c>
      <c r="X244" s="5">
        <f t="shared" si="26"/>
        <v>0.93899999999999995</v>
      </c>
      <c r="Y244">
        <f t="shared" si="27"/>
        <v>6.4372799664710767</v>
      </c>
      <c r="AN244" s="7"/>
      <c r="AO244" s="5"/>
      <c r="AP244" s="14"/>
      <c r="AQ244" s="5"/>
    </row>
    <row r="245" spans="1:43" hidden="1" x14ac:dyDescent="0.3">
      <c r="A245" t="s">
        <v>7782</v>
      </c>
      <c r="B245">
        <v>88</v>
      </c>
      <c r="C245"/>
      <c r="D245" t="s">
        <v>79</v>
      </c>
      <c r="E245" t="s">
        <v>8696</v>
      </c>
      <c r="F245" t="s">
        <v>7783</v>
      </c>
      <c r="G245" t="s">
        <v>14</v>
      </c>
      <c r="H245" t="s">
        <v>15</v>
      </c>
      <c r="I245">
        <v>550000</v>
      </c>
      <c r="J245">
        <v>1983</v>
      </c>
      <c r="K245">
        <v>6.1</v>
      </c>
      <c r="L245" s="5" t="s">
        <v>1221</v>
      </c>
      <c r="M245" s="5" t="s">
        <v>6851</v>
      </c>
      <c r="P245" s="5">
        <f t="shared" si="21"/>
        <v>0.6395563610302244</v>
      </c>
      <c r="Q245" s="5">
        <f t="shared" si="22"/>
        <v>25035665</v>
      </c>
      <c r="R245" s="1">
        <f t="shared" si="23"/>
        <v>24485665</v>
      </c>
      <c r="S245" s="1">
        <f t="shared" si="24"/>
        <v>550000</v>
      </c>
      <c r="U245" s="6" t="s">
        <v>1986</v>
      </c>
      <c r="V245" s="5">
        <f t="shared" si="25"/>
        <v>2</v>
      </c>
      <c r="W245" s="14">
        <f>IF(V245=1, VLOOKUP(U245, [1]IMDB_Movies!A:O, 11, FALSE), AVERAGEIF($A$2:$A$4915, U245, $K$2:$K$4915))</f>
        <v>7.8</v>
      </c>
      <c r="X245" s="5">
        <f t="shared" si="26"/>
        <v>0.93899999999999995</v>
      </c>
      <c r="Y245">
        <f t="shared" si="27"/>
        <v>6.4369943408090506</v>
      </c>
      <c r="AN245" s="6"/>
      <c r="AO245" s="5"/>
      <c r="AP245" s="14"/>
      <c r="AQ245" s="5"/>
    </row>
    <row r="246" spans="1:43" hidden="1" x14ac:dyDescent="0.3">
      <c r="A246" t="s">
        <v>7789</v>
      </c>
      <c r="B246">
        <v>115</v>
      </c>
      <c r="C246"/>
      <c r="D246" t="s">
        <v>7790</v>
      </c>
      <c r="E246" t="s">
        <v>8697</v>
      </c>
      <c r="F246" t="s">
        <v>7791</v>
      </c>
      <c r="G246" t="s">
        <v>1989</v>
      </c>
      <c r="H246" t="s">
        <v>1990</v>
      </c>
      <c r="I246">
        <v>550000</v>
      </c>
      <c r="J246">
        <v>2013</v>
      </c>
      <c r="K246">
        <v>7</v>
      </c>
      <c r="L246" s="5" t="s">
        <v>4651</v>
      </c>
      <c r="M246" s="5" t="s">
        <v>27</v>
      </c>
      <c r="N246" t="s">
        <v>1221</v>
      </c>
      <c r="P246" s="5">
        <f t="shared" si="21"/>
        <v>0.6395563610302244</v>
      </c>
      <c r="Q246" s="5">
        <f t="shared" si="22"/>
        <v>25035665</v>
      </c>
      <c r="R246" s="1">
        <f t="shared" si="23"/>
        <v>24485665</v>
      </c>
      <c r="S246" s="1">
        <f t="shared" si="24"/>
        <v>550000</v>
      </c>
      <c r="U246" s="11" t="s">
        <v>8356</v>
      </c>
      <c r="V246" s="5">
        <f t="shared" si="25"/>
        <v>1</v>
      </c>
      <c r="W246" s="14">
        <f>IF(V246=1, VLOOKUP(U246, [1]IMDB_Movies!A:O, 11, FALSE), AVERAGEIF($A$2:$A$4915, U246, $K$2:$K$4915))</f>
        <v>7.8</v>
      </c>
      <c r="X246" s="5">
        <f t="shared" si="26"/>
        <v>0.93899999999999995</v>
      </c>
      <c r="Y246">
        <f t="shared" si="27"/>
        <v>6.437421383647794</v>
      </c>
      <c r="AN246" s="11"/>
      <c r="AO246" s="5"/>
      <c r="AP246" s="14"/>
      <c r="AQ246" s="5"/>
    </row>
    <row r="247" spans="1:43" hidden="1" x14ac:dyDescent="0.3">
      <c r="A247" t="s">
        <v>1726</v>
      </c>
      <c r="B247">
        <v>87</v>
      </c>
      <c r="C247">
        <v>515005</v>
      </c>
      <c r="D247" t="s">
        <v>2103</v>
      </c>
      <c r="E247" t="s">
        <v>8698</v>
      </c>
      <c r="F247" t="s">
        <v>7779</v>
      </c>
      <c r="G247" t="s">
        <v>14</v>
      </c>
      <c r="H247" t="s">
        <v>22</v>
      </c>
      <c r="I247">
        <v>560000</v>
      </c>
      <c r="J247">
        <v>1964</v>
      </c>
      <c r="K247">
        <v>7.7</v>
      </c>
      <c r="L247" s="5" t="s">
        <v>599</v>
      </c>
      <c r="M247" s="5" t="s">
        <v>6055</v>
      </c>
      <c r="P247" s="5">
        <f t="shared" si="21"/>
        <v>0.6395563610302244</v>
      </c>
      <c r="Q247" s="5">
        <f t="shared" si="22"/>
        <v>515005</v>
      </c>
      <c r="R247" s="1">
        <f t="shared" si="23"/>
        <v>-44995</v>
      </c>
      <c r="S247" s="1">
        <f t="shared" si="24"/>
        <v>560000</v>
      </c>
      <c r="U247" s="7" t="s">
        <v>4070</v>
      </c>
      <c r="V247" s="5">
        <f t="shared" si="25"/>
        <v>1</v>
      </c>
      <c r="W247" s="14">
        <f>IF(V247=1, VLOOKUP(U247, [1]IMDB_Movies!A:O, 11, FALSE), AVERAGEIF($A$2:$A$4915, U247, $K$2:$K$4915))</f>
        <v>7.8</v>
      </c>
      <c r="X247" s="5">
        <f t="shared" si="26"/>
        <v>0.93899999999999995</v>
      </c>
      <c r="Y247">
        <f t="shared" si="27"/>
        <v>6.4373872929335239</v>
      </c>
      <c r="AN247" s="7"/>
      <c r="AO247" s="5"/>
      <c r="AP247" s="14"/>
      <c r="AQ247" s="5"/>
    </row>
    <row r="248" spans="1:43" hidden="1" x14ac:dyDescent="0.3">
      <c r="A248" t="s">
        <v>7780</v>
      </c>
      <c r="B248">
        <v>80</v>
      </c>
      <c r="C248">
        <v>2245</v>
      </c>
      <c r="D248" t="s">
        <v>27</v>
      </c>
      <c r="E248" t="s">
        <v>8699</v>
      </c>
      <c r="F248" t="s">
        <v>7781</v>
      </c>
      <c r="G248" t="s">
        <v>14</v>
      </c>
      <c r="H248" t="s">
        <v>15</v>
      </c>
      <c r="I248">
        <v>560000</v>
      </c>
      <c r="J248">
        <v>2011</v>
      </c>
      <c r="K248">
        <v>7.2</v>
      </c>
      <c r="L248" s="5" t="s">
        <v>27</v>
      </c>
      <c r="M248" s="5"/>
      <c r="P248" s="5">
        <f t="shared" si="21"/>
        <v>0.63949297427175578</v>
      </c>
      <c r="Q248" s="5">
        <f t="shared" si="22"/>
        <v>2245</v>
      </c>
      <c r="R248" s="1">
        <f t="shared" si="23"/>
        <v>-557755</v>
      </c>
      <c r="S248" s="1">
        <f t="shared" si="24"/>
        <v>560000</v>
      </c>
      <c r="U248" s="6" t="s">
        <v>4871</v>
      </c>
      <c r="V248" s="5">
        <f t="shared" si="25"/>
        <v>1</v>
      </c>
      <c r="W248" s="14">
        <f>IF(V248=1, VLOOKUP(U248, [1]IMDB_Movies!A:O, 11, FALSE), AVERAGEIF($A$2:$A$4915, U248, $K$2:$K$4915))</f>
        <v>7.8</v>
      </c>
      <c r="X248" s="5">
        <f t="shared" si="26"/>
        <v>0.93899999999999995</v>
      </c>
      <c r="Y248">
        <f t="shared" si="27"/>
        <v>6.4370595637583854</v>
      </c>
      <c r="AN248" s="6"/>
      <c r="AO248" s="5"/>
      <c r="AP248" s="14"/>
      <c r="AQ248" s="5"/>
    </row>
    <row r="249" spans="1:43" hidden="1" x14ac:dyDescent="0.3">
      <c r="A249" t="s">
        <v>7644</v>
      </c>
      <c r="B249">
        <v>113</v>
      </c>
      <c r="C249">
        <v>1185783</v>
      </c>
      <c r="D249" t="s">
        <v>1221</v>
      </c>
      <c r="E249" t="s">
        <v>8700</v>
      </c>
      <c r="F249" t="s">
        <v>7645</v>
      </c>
      <c r="G249" t="s">
        <v>7646</v>
      </c>
      <c r="H249" t="s">
        <v>3101</v>
      </c>
      <c r="I249">
        <v>590000</v>
      </c>
      <c r="J249">
        <v>2007</v>
      </c>
      <c r="K249">
        <v>7.9</v>
      </c>
      <c r="L249" s="5" t="s">
        <v>1221</v>
      </c>
      <c r="M249" s="5"/>
      <c r="P249" s="5">
        <f t="shared" si="21"/>
        <v>0.6394286730898594</v>
      </c>
      <c r="Q249" s="5">
        <f t="shared" si="22"/>
        <v>1185783</v>
      </c>
      <c r="R249" s="1">
        <f t="shared" si="23"/>
        <v>595783</v>
      </c>
      <c r="S249" s="1">
        <f t="shared" si="24"/>
        <v>590000</v>
      </c>
      <c r="U249" s="6" t="s">
        <v>5600</v>
      </c>
      <c r="V249" s="5">
        <f t="shared" si="25"/>
        <v>1</v>
      </c>
      <c r="W249" s="14">
        <f>IF(V249=1, VLOOKUP(U249, [1]IMDB_Movies!A:O, 11, FALSE), AVERAGEIF($A$2:$A$4915, U249, $K$2:$K$4915))</f>
        <v>7.8</v>
      </c>
      <c r="X249" s="5">
        <f t="shared" si="26"/>
        <v>0.93899999999999995</v>
      </c>
      <c r="Y249">
        <f t="shared" si="27"/>
        <v>6.4369204950702699</v>
      </c>
      <c r="AN249" s="6"/>
      <c r="AO249" s="5"/>
      <c r="AP249" s="14"/>
      <c r="AQ249" s="5"/>
    </row>
    <row r="250" spans="1:43" hidden="1" x14ac:dyDescent="0.3">
      <c r="A250" t="s">
        <v>7696</v>
      </c>
      <c r="B250">
        <v>93</v>
      </c>
      <c r="C250">
        <v>35688</v>
      </c>
      <c r="D250" t="s">
        <v>599</v>
      </c>
      <c r="E250" t="s">
        <v>8701</v>
      </c>
      <c r="F250" t="s">
        <v>7697</v>
      </c>
      <c r="G250" t="s">
        <v>14</v>
      </c>
      <c r="H250" t="s">
        <v>15</v>
      </c>
      <c r="I250">
        <v>600000</v>
      </c>
      <c r="J250">
        <v>2014</v>
      </c>
      <c r="K250">
        <v>5.0999999999999996</v>
      </c>
      <c r="L250" s="5" t="s">
        <v>599</v>
      </c>
      <c r="M250" s="5"/>
      <c r="P250" s="5">
        <f t="shared" si="21"/>
        <v>0.63936633755292971</v>
      </c>
      <c r="Q250" s="5">
        <f t="shared" si="22"/>
        <v>35688</v>
      </c>
      <c r="R250" s="1">
        <f t="shared" si="23"/>
        <v>-564312</v>
      </c>
      <c r="S250" s="1">
        <f t="shared" si="24"/>
        <v>600000</v>
      </c>
      <c r="U250" s="6" t="s">
        <v>6333</v>
      </c>
      <c r="V250" s="5">
        <f t="shared" si="25"/>
        <v>1</v>
      </c>
      <c r="W250" s="14">
        <f>IF(V250=1, VLOOKUP(U250, [1]IMDB_Movies!A:O, 11, FALSE), AVERAGEIF($A$2:$A$4915, U250, $K$2:$K$4915))</f>
        <v>7.8</v>
      </c>
      <c r="X250" s="5">
        <f t="shared" si="26"/>
        <v>0.93899999999999995</v>
      </c>
      <c r="Y250">
        <f t="shared" si="27"/>
        <v>6.4374318086445612</v>
      </c>
      <c r="AN250" s="6"/>
      <c r="AO250" s="5"/>
      <c r="AP250" s="14"/>
      <c r="AQ250" s="5"/>
    </row>
    <row r="251" spans="1:43" hidden="1" x14ac:dyDescent="0.3">
      <c r="A251" t="s">
        <v>7758</v>
      </c>
      <c r="B251">
        <v>215</v>
      </c>
      <c r="C251">
        <v>13300000</v>
      </c>
      <c r="D251" t="s">
        <v>7759</v>
      </c>
      <c r="E251" t="s">
        <v>8702</v>
      </c>
      <c r="F251" t="s">
        <v>7760</v>
      </c>
      <c r="G251" t="s">
        <v>14</v>
      </c>
      <c r="H251" t="s">
        <v>15</v>
      </c>
      <c r="I251">
        <v>600000</v>
      </c>
      <c r="J251">
        <v>1970</v>
      </c>
      <c r="K251">
        <v>8.1</v>
      </c>
      <c r="L251" s="5" t="s">
        <v>27</v>
      </c>
      <c r="M251" s="5" t="s">
        <v>7865</v>
      </c>
      <c r="N251" t="s">
        <v>4183</v>
      </c>
      <c r="P251" s="5">
        <f t="shared" si="21"/>
        <v>0.63930202099393985</v>
      </c>
      <c r="Q251" s="5">
        <f t="shared" si="22"/>
        <v>13300000</v>
      </c>
      <c r="R251" s="1">
        <f t="shared" si="23"/>
        <v>12700000</v>
      </c>
      <c r="S251" s="1">
        <f t="shared" si="24"/>
        <v>600000</v>
      </c>
      <c r="U251" s="11" t="s">
        <v>6715</v>
      </c>
      <c r="V251" s="5">
        <f t="shared" si="25"/>
        <v>1</v>
      </c>
      <c r="W251" s="14">
        <f>IF(V251=1, VLOOKUP(U251, [1]IMDB_Movies!A:O, 11, FALSE), AVERAGEIF($A$2:$A$4915, U251, $K$2:$K$4915))</f>
        <v>7.8</v>
      </c>
      <c r="X251" s="5">
        <f t="shared" si="26"/>
        <v>0.93899999999999995</v>
      </c>
      <c r="Y251">
        <f t="shared" si="27"/>
        <v>6.4374816369359866</v>
      </c>
      <c r="AN251" s="11"/>
      <c r="AO251" s="5"/>
      <c r="AP251" s="14"/>
      <c r="AQ251" s="5"/>
    </row>
    <row r="252" spans="1:43" hidden="1" x14ac:dyDescent="0.3">
      <c r="A252" t="s">
        <v>6961</v>
      </c>
      <c r="B252">
        <v>106</v>
      </c>
      <c r="C252">
        <v>171988</v>
      </c>
      <c r="D252" t="s">
        <v>5289</v>
      </c>
      <c r="E252" t="s">
        <v>8703</v>
      </c>
      <c r="F252" t="s">
        <v>7762</v>
      </c>
      <c r="G252" t="s">
        <v>14</v>
      </c>
      <c r="H252" t="s">
        <v>15</v>
      </c>
      <c r="I252">
        <v>600000</v>
      </c>
      <c r="J252">
        <v>2000</v>
      </c>
      <c r="K252">
        <v>5.6</v>
      </c>
      <c r="L252" s="5" t="s">
        <v>476</v>
      </c>
      <c r="M252" s="5" t="s">
        <v>8413</v>
      </c>
      <c r="N252" t="s">
        <v>1221</v>
      </c>
      <c r="P252" s="5">
        <f t="shared" si="21"/>
        <v>0.63926290084198267</v>
      </c>
      <c r="Q252" s="5">
        <f t="shared" si="22"/>
        <v>171988</v>
      </c>
      <c r="R252" s="1">
        <f t="shared" si="23"/>
        <v>-428012</v>
      </c>
      <c r="S252" s="1">
        <f t="shared" si="24"/>
        <v>600000</v>
      </c>
      <c r="U252" s="6" t="s">
        <v>404</v>
      </c>
      <c r="V252" s="5">
        <f t="shared" si="25"/>
        <v>6</v>
      </c>
      <c r="W252" s="14">
        <f>IF(V252=1, VLOOKUP(U252, [1]IMDB_Movies!A:O, 11, FALSE), AVERAGEIF($A$2:$A$4915, U252, $K$2:$K$4915))</f>
        <v>7.7833333333333323</v>
      </c>
      <c r="X252" s="5">
        <f t="shared" si="26"/>
        <v>0.93799999999999994</v>
      </c>
      <c r="Y252">
        <f t="shared" si="27"/>
        <v>6.4374895046179637</v>
      </c>
      <c r="AN252" s="6"/>
      <c r="AO252" s="5"/>
      <c r="AP252" s="14"/>
      <c r="AQ252" s="5"/>
    </row>
    <row r="253" spans="1:43" hidden="1" x14ac:dyDescent="0.3">
      <c r="A253" t="s">
        <v>7763</v>
      </c>
      <c r="B253">
        <v>103</v>
      </c>
      <c r="C253">
        <v>23616</v>
      </c>
      <c r="D253" t="s">
        <v>303</v>
      </c>
      <c r="E253" t="s">
        <v>8704</v>
      </c>
      <c r="F253" t="s">
        <v>7764</v>
      </c>
      <c r="G253" t="s">
        <v>14</v>
      </c>
      <c r="H253" t="s">
        <v>15</v>
      </c>
      <c r="I253">
        <v>600000</v>
      </c>
      <c r="J253">
        <v>2007</v>
      </c>
      <c r="K253">
        <v>5.6</v>
      </c>
      <c r="L253" s="5" t="s">
        <v>8415</v>
      </c>
      <c r="M253" s="5" t="s">
        <v>3629</v>
      </c>
      <c r="P253" s="5">
        <f t="shared" si="21"/>
        <v>0.63919870789583366</v>
      </c>
      <c r="Q253" s="5">
        <f t="shared" si="22"/>
        <v>23616</v>
      </c>
      <c r="R253" s="1">
        <f t="shared" si="23"/>
        <v>-576384</v>
      </c>
      <c r="S253" s="1">
        <f t="shared" si="24"/>
        <v>600000</v>
      </c>
      <c r="U253" s="7" t="s">
        <v>6014</v>
      </c>
      <c r="V253" s="5">
        <f t="shared" si="25"/>
        <v>5</v>
      </c>
      <c r="W253" s="14">
        <f>IF(V253=1, VLOOKUP(U253, [1]IMDB_Movies!A:O, 11, FALSE), AVERAGEIF($A$2:$A$4915, U253, $K$2:$K$4915))</f>
        <v>7.76</v>
      </c>
      <c r="X253" s="5">
        <f t="shared" si="26"/>
        <v>0.93700000000000006</v>
      </c>
      <c r="Y253">
        <f t="shared" si="27"/>
        <v>6.43793827419693</v>
      </c>
      <c r="AN253" s="7"/>
      <c r="AO253" s="5"/>
      <c r="AP253" s="14"/>
      <c r="AQ253" s="5"/>
    </row>
    <row r="254" spans="1:43" hidden="1" x14ac:dyDescent="0.3">
      <c r="A254" t="s">
        <v>7765</v>
      </c>
      <c r="B254">
        <v>90</v>
      </c>
      <c r="C254">
        <v>13493</v>
      </c>
      <c r="D254" t="s">
        <v>1221</v>
      </c>
      <c r="E254" t="s">
        <v>8705</v>
      </c>
      <c r="F254" t="s">
        <v>7766</v>
      </c>
      <c r="G254" t="s">
        <v>14</v>
      </c>
      <c r="H254" t="s">
        <v>15</v>
      </c>
      <c r="I254">
        <v>600000</v>
      </c>
      <c r="J254">
        <v>1998</v>
      </c>
      <c r="K254">
        <v>6.6</v>
      </c>
      <c r="L254" s="5" t="s">
        <v>1221</v>
      </c>
      <c r="M254" s="5"/>
      <c r="P254" s="5">
        <f t="shared" si="21"/>
        <v>0.63913420919199049</v>
      </c>
      <c r="Q254" s="5">
        <f t="shared" si="22"/>
        <v>13493</v>
      </c>
      <c r="R254" s="1">
        <f t="shared" si="23"/>
        <v>-586507</v>
      </c>
      <c r="S254" s="1">
        <f t="shared" si="24"/>
        <v>600000</v>
      </c>
      <c r="U254" s="7" t="s">
        <v>6538</v>
      </c>
      <c r="V254" s="5">
        <f t="shared" si="25"/>
        <v>3</v>
      </c>
      <c r="W254" s="14">
        <f>IF(V254=1, VLOOKUP(U254, [1]IMDB_Movies!A:O, 11, FALSE), AVERAGEIF($A$2:$A$4915, U254, $K$2:$K$4915))</f>
        <v>7.7666666666666657</v>
      </c>
      <c r="X254" s="5">
        <f t="shared" si="26"/>
        <v>0.93700000000000006</v>
      </c>
      <c r="Y254">
        <f t="shared" si="27"/>
        <v>6.437631247375049</v>
      </c>
      <c r="AN254" s="7"/>
      <c r="AO254" s="5"/>
      <c r="AP254" s="14"/>
      <c r="AQ254" s="5"/>
    </row>
    <row r="255" spans="1:43" hidden="1" x14ac:dyDescent="0.3">
      <c r="A255" t="s">
        <v>7773</v>
      </c>
      <c r="B255">
        <v>90</v>
      </c>
      <c r="C255"/>
      <c r="D255" t="s">
        <v>330</v>
      </c>
      <c r="E255" t="s">
        <v>8706</v>
      </c>
      <c r="F255" t="s">
        <v>7774</v>
      </c>
      <c r="G255" t="s">
        <v>14</v>
      </c>
      <c r="H255" t="s">
        <v>15</v>
      </c>
      <c r="I255">
        <v>600000</v>
      </c>
      <c r="J255">
        <v>2014</v>
      </c>
      <c r="K255">
        <v>8</v>
      </c>
      <c r="L255" s="5" t="s">
        <v>476</v>
      </c>
      <c r="M255" s="5" t="s">
        <v>1221</v>
      </c>
      <c r="N255" t="s">
        <v>3629</v>
      </c>
      <c r="P255" s="5">
        <f t="shared" si="21"/>
        <v>0.6390696348208651</v>
      </c>
      <c r="Q255" s="5">
        <f t="shared" si="22"/>
        <v>25035665</v>
      </c>
      <c r="R255" s="1">
        <f t="shared" si="23"/>
        <v>24435665</v>
      </c>
      <c r="S255" s="1">
        <f t="shared" si="24"/>
        <v>600000</v>
      </c>
      <c r="U255" s="6" t="s">
        <v>1162</v>
      </c>
      <c r="V255" s="5">
        <f t="shared" si="25"/>
        <v>3</v>
      </c>
      <c r="W255" s="14">
        <f>IF(V255=1, VLOOKUP(U255, [1]IMDB_Movies!A:O, 11, FALSE), AVERAGEIF($A$2:$A$4915, U255, $K$2:$K$4915))</f>
        <v>7.7666666666666657</v>
      </c>
      <c r="X255" s="5">
        <f t="shared" si="26"/>
        <v>0.93700000000000006</v>
      </c>
      <c r="Y255">
        <f t="shared" si="27"/>
        <v>6.4375341314849779</v>
      </c>
      <c r="AN255" s="6"/>
      <c r="AO255" s="5"/>
      <c r="AP255" s="14"/>
      <c r="AQ255" s="5"/>
    </row>
    <row r="256" spans="1:43" hidden="1" x14ac:dyDescent="0.3">
      <c r="A256" t="s">
        <v>7777</v>
      </c>
      <c r="B256">
        <v>98</v>
      </c>
      <c r="C256"/>
      <c r="D256" t="s">
        <v>3629</v>
      </c>
      <c r="E256" t="s">
        <v>8707</v>
      </c>
      <c r="F256" t="s">
        <v>7778</v>
      </c>
      <c r="G256" t="s">
        <v>14</v>
      </c>
      <c r="H256" t="s">
        <v>15</v>
      </c>
      <c r="I256">
        <v>600000</v>
      </c>
      <c r="J256">
        <v>2013</v>
      </c>
      <c r="K256">
        <v>4.5</v>
      </c>
      <c r="L256" s="5" t="s">
        <v>3629</v>
      </c>
      <c r="M256" s="5"/>
      <c r="P256" s="5">
        <f t="shared" si="21"/>
        <v>0.6390696348208651</v>
      </c>
      <c r="Q256" s="5">
        <f t="shared" si="22"/>
        <v>25035665</v>
      </c>
      <c r="R256" s="1">
        <f t="shared" si="23"/>
        <v>24435665</v>
      </c>
      <c r="S256" s="1">
        <f t="shared" si="24"/>
        <v>600000</v>
      </c>
      <c r="U256" s="7" t="s">
        <v>228</v>
      </c>
      <c r="V256" s="5">
        <f t="shared" si="25"/>
        <v>3</v>
      </c>
      <c r="W256" s="14">
        <f>IF(V256=1, VLOOKUP(U256, [1]IMDB_Movies!A:O, 11, FALSE), AVERAGEIF($A$2:$A$4915, U256, $K$2:$K$4915))</f>
        <v>7.7666666666666657</v>
      </c>
      <c r="X256" s="5">
        <f t="shared" si="26"/>
        <v>0.93700000000000006</v>
      </c>
      <c r="Y256">
        <f t="shared" si="27"/>
        <v>6.4373949579831891</v>
      </c>
      <c r="AN256" s="7"/>
      <c r="AO256" s="5"/>
      <c r="AP256" s="14"/>
      <c r="AQ256" s="5"/>
    </row>
    <row r="257" spans="1:43" hidden="1" x14ac:dyDescent="0.3">
      <c r="A257" t="s">
        <v>7754</v>
      </c>
      <c r="B257">
        <v>81</v>
      </c>
      <c r="C257">
        <v>3000000</v>
      </c>
      <c r="D257" t="s">
        <v>3922</v>
      </c>
      <c r="E257" t="s">
        <v>8708</v>
      </c>
      <c r="F257" t="s">
        <v>7755</v>
      </c>
      <c r="G257" t="s">
        <v>14</v>
      </c>
      <c r="H257" t="s">
        <v>15</v>
      </c>
      <c r="I257">
        <v>609000</v>
      </c>
      <c r="J257">
        <v>1935</v>
      </c>
      <c r="K257">
        <v>7.8</v>
      </c>
      <c r="L257" s="5" t="s">
        <v>599</v>
      </c>
      <c r="M257" s="5" t="s">
        <v>6055</v>
      </c>
      <c r="N257" t="s">
        <v>6851</v>
      </c>
      <c r="P257" s="5">
        <f t="shared" si="21"/>
        <v>0.6390696348208651</v>
      </c>
      <c r="Q257" s="5">
        <f t="shared" si="22"/>
        <v>3000000</v>
      </c>
      <c r="R257" s="1">
        <f t="shared" si="23"/>
        <v>2391000</v>
      </c>
      <c r="S257" s="1">
        <f t="shared" si="24"/>
        <v>609000</v>
      </c>
      <c r="U257" s="7" t="s">
        <v>4456</v>
      </c>
      <c r="V257" s="5">
        <f t="shared" si="25"/>
        <v>2</v>
      </c>
      <c r="W257" s="14">
        <f>IF(V257=1, VLOOKUP(U257, [1]IMDB_Movies!A:O, 11, FALSE), AVERAGEIF($A$2:$A$4915, U257, $K$2:$K$4915))</f>
        <v>7.75</v>
      </c>
      <c r="X257" s="5">
        <f t="shared" si="26"/>
        <v>0.93600000000000005</v>
      </c>
      <c r="Y257">
        <f t="shared" si="27"/>
        <v>6.4373397772641274</v>
      </c>
      <c r="AN257" s="7"/>
      <c r="AO257" s="5"/>
      <c r="AP257" s="14"/>
      <c r="AQ257" s="5"/>
    </row>
    <row r="258" spans="1:43" hidden="1" x14ac:dyDescent="0.3">
      <c r="A258" t="s">
        <v>7750</v>
      </c>
      <c r="B258">
        <v>67</v>
      </c>
      <c r="C258"/>
      <c r="D258" t="s">
        <v>1450</v>
      </c>
      <c r="E258" t="s">
        <v>8709</v>
      </c>
      <c r="F258" t="s">
        <v>7751</v>
      </c>
      <c r="G258" t="s">
        <v>14</v>
      </c>
      <c r="H258" t="s">
        <v>15</v>
      </c>
      <c r="I258">
        <v>625000</v>
      </c>
      <c r="J258">
        <v>2013</v>
      </c>
      <c r="K258">
        <v>3.9</v>
      </c>
      <c r="L258" s="5" t="s">
        <v>1221</v>
      </c>
      <c r="M258" s="5" t="s">
        <v>3629</v>
      </c>
      <c r="P258" s="5">
        <f t="shared" ref="P258:P321" si="28">CORREL(C258:C5171,I258:I5171)</f>
        <v>0.6390101468691427</v>
      </c>
      <c r="Q258" s="5">
        <f t="shared" ref="Q258:Q321" si="29">IF(ISBLANK(C258),MEDIAN($C$2:$C$4915), C258)</f>
        <v>25035665</v>
      </c>
      <c r="R258" s="1">
        <f t="shared" ref="R258:R321" si="30">Q258-S258</f>
        <v>24410665</v>
      </c>
      <c r="S258" s="1">
        <f t="shared" ref="S258:S321" si="31">IF(ISBLANK(I258),MEDIAN($I$2:$I$4915), I258)</f>
        <v>625000</v>
      </c>
      <c r="U258" s="6" t="s">
        <v>245</v>
      </c>
      <c r="V258" s="5">
        <f t="shared" si="25"/>
        <v>10</v>
      </c>
      <c r="W258" s="14">
        <f>IF(V258=1, VLOOKUP(U258, [1]IMDB_Movies!A:O, 11, FALSE), AVERAGEIF($A$2:$A$4915, U258, $K$2:$K$4915))</f>
        <v>7.75</v>
      </c>
      <c r="X258" s="5">
        <f t="shared" si="26"/>
        <v>0.93600000000000005</v>
      </c>
      <c r="Y258">
        <f t="shared" si="27"/>
        <v>6.4375998318621228</v>
      </c>
      <c r="AN258" s="6"/>
      <c r="AO258" s="5"/>
      <c r="AP258" s="14"/>
      <c r="AQ258" s="5"/>
    </row>
    <row r="259" spans="1:43" hidden="1" x14ac:dyDescent="0.3">
      <c r="A259" t="s">
        <v>6506</v>
      </c>
      <c r="B259">
        <v>98</v>
      </c>
      <c r="C259">
        <v>18469</v>
      </c>
      <c r="D259" t="s">
        <v>280</v>
      </c>
      <c r="E259" t="s">
        <v>8710</v>
      </c>
      <c r="F259" t="s">
        <v>6507</v>
      </c>
      <c r="G259" t="s">
        <v>14</v>
      </c>
      <c r="H259" t="s">
        <v>15</v>
      </c>
      <c r="I259">
        <v>650000</v>
      </c>
      <c r="J259">
        <v>2010</v>
      </c>
      <c r="K259">
        <v>6.5</v>
      </c>
      <c r="L259" s="5" t="s">
        <v>1221</v>
      </c>
      <c r="M259" s="5" t="s">
        <v>2267</v>
      </c>
      <c r="N259" t="s">
        <v>4289</v>
      </c>
      <c r="P259" s="5">
        <f t="shared" si="28"/>
        <v>0.6390101468691427</v>
      </c>
      <c r="Q259" s="5">
        <f t="shared" si="29"/>
        <v>18469</v>
      </c>
      <c r="R259" s="1">
        <f t="shared" si="30"/>
        <v>-631531</v>
      </c>
      <c r="S259" s="1">
        <f t="shared" si="31"/>
        <v>650000</v>
      </c>
      <c r="U259" s="6" t="s">
        <v>1313</v>
      </c>
      <c r="V259" s="5">
        <f t="shared" si="25"/>
        <v>3</v>
      </c>
      <c r="W259" s="14">
        <f>IF(V259=1, VLOOKUP(U259, [1]IMDB_Movies!A:O, 11, FALSE), AVERAGEIF($A$2:$A$4915, U259, $K$2:$K$4915))</f>
        <v>7.7333333333333334</v>
      </c>
      <c r="X259" s="5">
        <f t="shared" si="26"/>
        <v>0.93500000000000005</v>
      </c>
      <c r="Y259">
        <f t="shared" si="27"/>
        <v>6.4373344544881181</v>
      </c>
      <c r="AN259" s="6"/>
      <c r="AO259" s="5"/>
      <c r="AP259" s="14"/>
      <c r="AQ259" s="5"/>
    </row>
    <row r="260" spans="1:43" hidden="1" x14ac:dyDescent="0.3">
      <c r="A260" t="s">
        <v>7738</v>
      </c>
      <c r="B260">
        <v>84</v>
      </c>
      <c r="C260">
        <v>2301777</v>
      </c>
      <c r="D260" t="s">
        <v>599</v>
      </c>
      <c r="E260" t="s">
        <v>8711</v>
      </c>
      <c r="F260" t="s">
        <v>7739</v>
      </c>
      <c r="G260" t="s">
        <v>14</v>
      </c>
      <c r="H260" t="s">
        <v>15</v>
      </c>
      <c r="I260">
        <v>650000</v>
      </c>
      <c r="J260">
        <v>1997</v>
      </c>
      <c r="K260">
        <v>6.5</v>
      </c>
      <c r="L260" s="5" t="s">
        <v>599</v>
      </c>
      <c r="M260" s="5"/>
      <c r="P260" s="5">
        <f t="shared" si="28"/>
        <v>0.63894552253526782</v>
      </c>
      <c r="Q260" s="5">
        <f t="shared" si="29"/>
        <v>2301777</v>
      </c>
      <c r="R260" s="1">
        <f t="shared" si="30"/>
        <v>1651777</v>
      </c>
      <c r="S260" s="1">
        <f t="shared" si="31"/>
        <v>650000</v>
      </c>
      <c r="U260" s="6" t="s">
        <v>391</v>
      </c>
      <c r="V260" s="5">
        <f t="shared" si="25"/>
        <v>4</v>
      </c>
      <c r="W260" s="14">
        <f>IF(V260=1, VLOOKUP(U260, [1]IMDB_Movies!A:O, 11, FALSE), AVERAGEIF($A$2:$A$4915, U260, $K$2:$K$4915))</f>
        <v>7.7249999999999996</v>
      </c>
      <c r="X260" s="5">
        <f t="shared" si="26"/>
        <v>0.93500000000000005</v>
      </c>
      <c r="Y260">
        <f t="shared" si="27"/>
        <v>6.4370899915895663</v>
      </c>
      <c r="AN260" s="6"/>
      <c r="AO260" s="5"/>
      <c r="AP260" s="14"/>
      <c r="AQ260" s="5"/>
    </row>
    <row r="261" spans="1:43" hidden="1" x14ac:dyDescent="0.3">
      <c r="A261" t="s">
        <v>7746</v>
      </c>
      <c r="B261">
        <v>71</v>
      </c>
      <c r="C261"/>
      <c r="D261" t="s">
        <v>27</v>
      </c>
      <c r="E261" t="s">
        <v>8712</v>
      </c>
      <c r="F261" t="s">
        <v>7747</v>
      </c>
      <c r="G261" t="s">
        <v>14</v>
      </c>
      <c r="H261" t="s">
        <v>15</v>
      </c>
      <c r="I261">
        <v>650000</v>
      </c>
      <c r="J261">
        <v>2014</v>
      </c>
      <c r="K261">
        <v>7.4</v>
      </c>
      <c r="L261" s="5" t="s">
        <v>27</v>
      </c>
      <c r="M261" s="5"/>
      <c r="P261" s="5">
        <f t="shared" si="28"/>
        <v>0.63888473239702204</v>
      </c>
      <c r="Q261" s="5">
        <f t="shared" si="29"/>
        <v>25035665</v>
      </c>
      <c r="R261" s="1">
        <f t="shared" si="30"/>
        <v>24385665</v>
      </c>
      <c r="S261" s="1">
        <f t="shared" si="31"/>
        <v>650000</v>
      </c>
      <c r="U261" s="6" t="s">
        <v>28</v>
      </c>
      <c r="V261" s="5">
        <f t="shared" si="25"/>
        <v>3</v>
      </c>
      <c r="W261" s="14">
        <f>IF(V261=1, VLOOKUP(U261, [1]IMDB_Movies!A:O, 11, FALSE), AVERAGEIF($A$2:$A$4915, U261, $K$2:$K$4915))</f>
        <v>7.7333333333333334</v>
      </c>
      <c r="X261" s="5">
        <f t="shared" si="26"/>
        <v>0.93500000000000005</v>
      </c>
      <c r="Y261">
        <f t="shared" si="27"/>
        <v>6.4372870662460517</v>
      </c>
      <c r="AN261" s="6"/>
      <c r="AO261" s="5"/>
      <c r="AP261" s="14"/>
      <c r="AQ261" s="5"/>
    </row>
    <row r="262" spans="1:43" hidden="1" x14ac:dyDescent="0.3">
      <c r="A262" t="s">
        <v>7748</v>
      </c>
      <c r="B262">
        <v>90</v>
      </c>
      <c r="C262"/>
      <c r="D262" t="s">
        <v>957</v>
      </c>
      <c r="E262" t="s">
        <v>8713</v>
      </c>
      <c r="F262" t="s">
        <v>7749</v>
      </c>
      <c r="G262" t="s">
        <v>14</v>
      </c>
      <c r="H262" t="s">
        <v>15</v>
      </c>
      <c r="I262">
        <v>650000</v>
      </c>
      <c r="J262">
        <v>2012</v>
      </c>
      <c r="K262">
        <v>5.4</v>
      </c>
      <c r="L262" s="5" t="s">
        <v>455</v>
      </c>
      <c r="M262" s="5" t="s">
        <v>2267</v>
      </c>
      <c r="N262" t="s">
        <v>8415</v>
      </c>
      <c r="O262" t="s">
        <v>3629</v>
      </c>
      <c r="P262" s="5">
        <f t="shared" si="28"/>
        <v>0.63888473239702204</v>
      </c>
      <c r="Q262" s="5">
        <f t="shared" si="29"/>
        <v>25035665</v>
      </c>
      <c r="R262" s="1">
        <f t="shared" si="30"/>
        <v>24385665</v>
      </c>
      <c r="S262" s="1">
        <f t="shared" si="31"/>
        <v>650000</v>
      </c>
      <c r="U262" s="6" t="s">
        <v>8198</v>
      </c>
      <c r="V262" s="5">
        <f t="shared" si="25"/>
        <v>1</v>
      </c>
      <c r="W262" s="14">
        <f>IF(V262=1, VLOOKUP(U262, [1]IMDB_Movies!A:O, 11, FALSE), AVERAGEIF($A$2:$A$4915, U262, $K$2:$K$4915))</f>
        <v>7.7</v>
      </c>
      <c r="X262" s="5">
        <f t="shared" si="26"/>
        <v>0.92200000000000004</v>
      </c>
      <c r="Y262">
        <f t="shared" si="27"/>
        <v>6.4373369793857753</v>
      </c>
      <c r="AN262" s="6"/>
      <c r="AO262" s="5"/>
      <c r="AP262" s="14"/>
      <c r="AQ262" s="5"/>
    </row>
    <row r="263" spans="1:43" hidden="1" x14ac:dyDescent="0.3">
      <c r="A263" t="s">
        <v>1864</v>
      </c>
      <c r="B263">
        <v>83</v>
      </c>
      <c r="C263"/>
      <c r="D263" t="s">
        <v>599</v>
      </c>
      <c r="E263" t="s">
        <v>8714</v>
      </c>
      <c r="F263" t="s">
        <v>7761</v>
      </c>
      <c r="G263" t="s">
        <v>14</v>
      </c>
      <c r="H263" t="s">
        <v>15</v>
      </c>
      <c r="I263">
        <v>650000</v>
      </c>
      <c r="J263">
        <v>1977</v>
      </c>
      <c r="K263">
        <v>6.5</v>
      </c>
      <c r="L263" s="5" t="s">
        <v>599</v>
      </c>
      <c r="M263" s="5"/>
      <c r="P263" s="5">
        <f t="shared" si="28"/>
        <v>0.63888473239702204</v>
      </c>
      <c r="Q263" s="5">
        <f t="shared" si="29"/>
        <v>25035665</v>
      </c>
      <c r="R263" s="1">
        <f t="shared" si="30"/>
        <v>24385665</v>
      </c>
      <c r="S263" s="1">
        <f t="shared" si="31"/>
        <v>650000</v>
      </c>
      <c r="U263" s="6" t="s">
        <v>8136</v>
      </c>
      <c r="V263" s="5">
        <f t="shared" si="25"/>
        <v>1</v>
      </c>
      <c r="W263" s="14">
        <f>IF(V263=1, VLOOKUP(U263, [1]IMDB_Movies!A:O, 11, FALSE), AVERAGEIF($A$2:$A$4915, U263, $K$2:$K$4915))</f>
        <v>7.7</v>
      </c>
      <c r="X263" s="5">
        <f t="shared" si="26"/>
        <v>0.92200000000000004</v>
      </c>
      <c r="Y263">
        <f t="shared" si="27"/>
        <v>6.4376814643383078</v>
      </c>
      <c r="AN263" s="6"/>
      <c r="AO263" s="5"/>
      <c r="AP263" s="14"/>
      <c r="AQ263" s="5"/>
    </row>
    <row r="264" spans="1:43" hidden="1" x14ac:dyDescent="0.3">
      <c r="A264" t="s">
        <v>2005</v>
      </c>
      <c r="B264">
        <v>97</v>
      </c>
      <c r="C264"/>
      <c r="D264" t="s">
        <v>507</v>
      </c>
      <c r="E264" t="s">
        <v>8715</v>
      </c>
      <c r="F264" t="s">
        <v>7934</v>
      </c>
      <c r="G264" t="s">
        <v>14</v>
      </c>
      <c r="H264" t="s">
        <v>22</v>
      </c>
      <c r="I264">
        <v>650000</v>
      </c>
      <c r="J264">
        <v>1985</v>
      </c>
      <c r="K264">
        <v>6.9</v>
      </c>
      <c r="L264" s="5" t="s">
        <v>599</v>
      </c>
      <c r="M264" s="5" t="s">
        <v>1221</v>
      </c>
      <c r="N264" t="s">
        <v>6851</v>
      </c>
      <c r="P264" s="5">
        <f t="shared" si="28"/>
        <v>0.63888473239702204</v>
      </c>
      <c r="Q264" s="5">
        <f t="shared" si="29"/>
        <v>25035665</v>
      </c>
      <c r="R264" s="1">
        <f t="shared" si="30"/>
        <v>24385665</v>
      </c>
      <c r="S264" s="1">
        <f t="shared" si="31"/>
        <v>650000</v>
      </c>
      <c r="U264" s="6" t="s">
        <v>8121</v>
      </c>
      <c r="V264" s="5">
        <f t="shared" si="25"/>
        <v>1</v>
      </c>
      <c r="W264" s="14">
        <f>IF(V264=1, VLOOKUP(U264, [1]IMDB_Movies!A:O, 11, FALSE), AVERAGEIF($A$2:$A$4915, U264, $K$2:$K$4915))</f>
        <v>7.7</v>
      </c>
      <c r="X264" s="5">
        <f t="shared" si="26"/>
        <v>0.92200000000000004</v>
      </c>
      <c r="Y264">
        <f t="shared" si="27"/>
        <v>6.4375210437710386</v>
      </c>
      <c r="AN264" s="6"/>
      <c r="AO264" s="5"/>
      <c r="AP264" s="14"/>
      <c r="AQ264" s="5"/>
    </row>
    <row r="265" spans="1:43" hidden="1" x14ac:dyDescent="0.3">
      <c r="A265" t="s">
        <v>6092</v>
      </c>
      <c r="B265">
        <v>90</v>
      </c>
      <c r="C265">
        <v>6013</v>
      </c>
      <c r="D265" t="s">
        <v>771</v>
      </c>
      <c r="E265" t="s">
        <v>8716</v>
      </c>
      <c r="F265" t="s">
        <v>7430</v>
      </c>
      <c r="G265" t="s">
        <v>14</v>
      </c>
      <c r="H265" t="s">
        <v>22</v>
      </c>
      <c r="I265">
        <v>695393</v>
      </c>
      <c r="J265">
        <v>2004</v>
      </c>
      <c r="K265">
        <v>7.7</v>
      </c>
      <c r="L265" s="5" t="s">
        <v>8413</v>
      </c>
      <c r="M265" s="5" t="s">
        <v>1221</v>
      </c>
      <c r="N265" t="s">
        <v>3629</v>
      </c>
      <c r="P265" s="5">
        <f t="shared" si="28"/>
        <v>0.63888473239702204</v>
      </c>
      <c r="Q265" s="5">
        <f t="shared" si="29"/>
        <v>6013</v>
      </c>
      <c r="R265" s="1">
        <f t="shared" si="30"/>
        <v>-689380</v>
      </c>
      <c r="S265" s="1">
        <f t="shared" si="31"/>
        <v>695393</v>
      </c>
      <c r="U265" s="7" t="s">
        <v>7769</v>
      </c>
      <c r="V265" s="5">
        <f t="shared" si="25"/>
        <v>1</v>
      </c>
      <c r="W265" s="14">
        <f>IF(V265=1, VLOOKUP(U265, [1]IMDB_Movies!A:O, 11, FALSE), AVERAGEIF($A$2:$A$4915, U265, $K$2:$K$4915))</f>
        <v>7.7</v>
      </c>
      <c r="X265" s="5">
        <f t="shared" si="26"/>
        <v>0.92200000000000004</v>
      </c>
      <c r="Y265">
        <f t="shared" si="27"/>
        <v>6.4375289412755166</v>
      </c>
      <c r="AN265" s="7"/>
      <c r="AO265" s="5"/>
      <c r="AP265" s="14"/>
      <c r="AQ265" s="5"/>
    </row>
    <row r="266" spans="1:43" hidden="1" x14ac:dyDescent="0.3">
      <c r="A266" t="s">
        <v>5648</v>
      </c>
      <c r="B266">
        <v>170</v>
      </c>
      <c r="C266">
        <v>7830611</v>
      </c>
      <c r="D266" t="s">
        <v>7724</v>
      </c>
      <c r="E266" t="s">
        <v>8717</v>
      </c>
      <c r="F266" t="s">
        <v>7725</v>
      </c>
      <c r="G266" t="s">
        <v>14</v>
      </c>
      <c r="H266" t="s">
        <v>15</v>
      </c>
      <c r="I266">
        <v>700000</v>
      </c>
      <c r="J266">
        <v>1994</v>
      </c>
      <c r="K266">
        <v>8.3000000000000007</v>
      </c>
      <c r="L266" s="5" t="s">
        <v>27</v>
      </c>
      <c r="M266" s="5" t="s">
        <v>1221</v>
      </c>
      <c r="N266" t="s">
        <v>8417</v>
      </c>
      <c r="P266" s="5">
        <f t="shared" si="28"/>
        <v>0.63882002331871179</v>
      </c>
      <c r="Q266" s="5">
        <f t="shared" si="29"/>
        <v>7830611</v>
      </c>
      <c r="R266" s="1">
        <f t="shared" si="30"/>
        <v>7130611</v>
      </c>
      <c r="S266" s="1">
        <f t="shared" si="31"/>
        <v>700000</v>
      </c>
      <c r="U266" s="6" t="s">
        <v>7900</v>
      </c>
      <c r="V266" s="5">
        <f t="shared" si="25"/>
        <v>1</v>
      </c>
      <c r="W266" s="14">
        <f>IF(V266=1, VLOOKUP(U266, [1]IMDB_Movies!A:O, 11, FALSE), AVERAGEIF($A$2:$A$4915, U266, $K$2:$K$4915))</f>
        <v>7.7</v>
      </c>
      <c r="X266" s="5">
        <f t="shared" si="26"/>
        <v>0.92200000000000004</v>
      </c>
      <c r="Y266">
        <f t="shared" si="27"/>
        <v>6.4379789473684159</v>
      </c>
      <c r="AN266" s="6"/>
      <c r="AO266" s="5"/>
      <c r="AP266" s="14"/>
      <c r="AQ266" s="5"/>
    </row>
    <row r="267" spans="1:43" hidden="1" x14ac:dyDescent="0.3">
      <c r="A267" t="s">
        <v>6235</v>
      </c>
      <c r="B267">
        <v>97</v>
      </c>
      <c r="C267">
        <v>1141829</v>
      </c>
      <c r="D267" t="s">
        <v>703</v>
      </c>
      <c r="E267" t="s">
        <v>8718</v>
      </c>
      <c r="F267" t="s">
        <v>7729</v>
      </c>
      <c r="G267" t="s">
        <v>14</v>
      </c>
      <c r="H267" t="s">
        <v>15</v>
      </c>
      <c r="I267">
        <v>700000</v>
      </c>
      <c r="J267">
        <v>2001</v>
      </c>
      <c r="K267">
        <v>7.2</v>
      </c>
      <c r="L267" s="5" t="s">
        <v>8413</v>
      </c>
      <c r="M267" s="5" t="s">
        <v>1221</v>
      </c>
      <c r="P267" s="5">
        <f t="shared" si="28"/>
        <v>0.63876936706139831</v>
      </c>
      <c r="Q267" s="5">
        <f t="shared" si="29"/>
        <v>1141829</v>
      </c>
      <c r="R267" s="1">
        <f t="shared" si="30"/>
        <v>441829</v>
      </c>
      <c r="S267" s="1">
        <f t="shared" si="31"/>
        <v>700000</v>
      </c>
      <c r="U267" s="7" t="s">
        <v>7511</v>
      </c>
      <c r="V267" s="5">
        <f t="shared" si="25"/>
        <v>1</v>
      </c>
      <c r="W267" s="14">
        <f>IF(V267=1, VLOOKUP(U267, [1]IMDB_Movies!A:O, 11, FALSE), AVERAGEIF($A$2:$A$4915, U267, $K$2:$K$4915))</f>
        <v>7.7</v>
      </c>
      <c r="X267" s="5">
        <f t="shared" si="26"/>
        <v>0.92200000000000004</v>
      </c>
      <c r="Y267">
        <f t="shared" si="27"/>
        <v>6.4384291429774638</v>
      </c>
      <c r="AN267" s="7"/>
      <c r="AO267" s="5"/>
      <c r="AP267" s="14"/>
      <c r="AQ267" s="5"/>
    </row>
    <row r="268" spans="1:43" hidden="1" x14ac:dyDescent="0.3">
      <c r="A268" t="s">
        <v>7734</v>
      </c>
      <c r="B268">
        <v>106</v>
      </c>
      <c r="C268">
        <v>2694973</v>
      </c>
      <c r="D268" t="s">
        <v>1221</v>
      </c>
      <c r="E268" t="s">
        <v>8719</v>
      </c>
      <c r="F268" t="s">
        <v>7735</v>
      </c>
      <c r="G268" t="s">
        <v>14</v>
      </c>
      <c r="H268" t="s">
        <v>15</v>
      </c>
      <c r="I268">
        <v>700000</v>
      </c>
      <c r="J268">
        <v>2006</v>
      </c>
      <c r="K268">
        <v>7.2</v>
      </c>
      <c r="L268" s="5" t="s">
        <v>1221</v>
      </c>
      <c r="M268" s="5"/>
      <c r="P268" s="5">
        <f t="shared" si="28"/>
        <v>0.63870646366186379</v>
      </c>
      <c r="Q268" s="5">
        <f t="shared" si="29"/>
        <v>2694973</v>
      </c>
      <c r="R268" s="1">
        <f t="shared" si="30"/>
        <v>1994973</v>
      </c>
      <c r="S268" s="1">
        <f t="shared" si="31"/>
        <v>700000</v>
      </c>
      <c r="U268" s="6" t="s">
        <v>7543</v>
      </c>
      <c r="V268" s="5">
        <f t="shared" si="25"/>
        <v>1</v>
      </c>
      <c r="W268" s="14">
        <f>IF(V268=1, VLOOKUP(U268, [1]IMDB_Movies!A:O, 11, FALSE), AVERAGEIF($A$2:$A$4915, U268, $K$2:$K$4915))</f>
        <v>7.7</v>
      </c>
      <c r="X268" s="5">
        <f t="shared" si="26"/>
        <v>0.92200000000000004</v>
      </c>
      <c r="Y268">
        <f t="shared" si="27"/>
        <v>6.4383740522325139</v>
      </c>
      <c r="AN268" s="6"/>
      <c r="AO268" s="5"/>
      <c r="AP268" s="14"/>
      <c r="AQ268" s="5"/>
    </row>
    <row r="269" spans="1:43" hidden="1" x14ac:dyDescent="0.3">
      <c r="A269" t="s">
        <v>7736</v>
      </c>
      <c r="B269">
        <v>107</v>
      </c>
      <c r="C269">
        <v>10508</v>
      </c>
      <c r="D269" t="s">
        <v>1221</v>
      </c>
      <c r="E269" t="s">
        <v>8720</v>
      </c>
      <c r="F269" t="s">
        <v>7737</v>
      </c>
      <c r="G269" t="s">
        <v>14</v>
      </c>
      <c r="H269" t="s">
        <v>15</v>
      </c>
      <c r="I269">
        <v>700000</v>
      </c>
      <c r="J269">
        <v>1998</v>
      </c>
      <c r="K269">
        <v>6.5</v>
      </c>
      <c r="L269" s="5" t="s">
        <v>1221</v>
      </c>
      <c r="M269" s="5"/>
      <c r="P269" s="5">
        <f t="shared" si="28"/>
        <v>0.63864619362695485</v>
      </c>
      <c r="Q269" s="5">
        <f t="shared" si="29"/>
        <v>10508</v>
      </c>
      <c r="R269" s="1">
        <f t="shared" si="30"/>
        <v>-689492</v>
      </c>
      <c r="S269" s="1">
        <f t="shared" si="31"/>
        <v>700000</v>
      </c>
      <c r="U269" s="7" t="s">
        <v>37</v>
      </c>
      <c r="V269" s="5">
        <f t="shared" si="25"/>
        <v>5</v>
      </c>
      <c r="W269" s="14">
        <f>IF(V269=1, VLOOKUP(U269, [1]IMDB_Movies!A:O, 11, FALSE), AVERAGEIF($A$2:$A$4915, U269, $K$2:$K$4915))</f>
        <v>7.7</v>
      </c>
      <c r="X269" s="5">
        <f t="shared" si="26"/>
        <v>0.92200000000000004</v>
      </c>
      <c r="Y269">
        <f t="shared" si="27"/>
        <v>6.4380029492310884</v>
      </c>
      <c r="AN269" s="7"/>
      <c r="AO269" s="5"/>
      <c r="AP269" s="14"/>
      <c r="AQ269" s="5"/>
    </row>
    <row r="270" spans="1:43" hidden="1" x14ac:dyDescent="0.3">
      <c r="A270" t="s">
        <v>7752</v>
      </c>
      <c r="B270">
        <v>94</v>
      </c>
      <c r="C270"/>
      <c r="D270" t="s">
        <v>910</v>
      </c>
      <c r="E270" t="s">
        <v>8721</v>
      </c>
      <c r="F270" t="s">
        <v>7753</v>
      </c>
      <c r="G270" t="s">
        <v>14</v>
      </c>
      <c r="H270" t="s">
        <v>15</v>
      </c>
      <c r="I270">
        <v>700000</v>
      </c>
      <c r="J270">
        <v>2015</v>
      </c>
      <c r="K270">
        <v>5.3</v>
      </c>
      <c r="L270" s="5" t="s">
        <v>599</v>
      </c>
      <c r="M270" s="5" t="s">
        <v>1221</v>
      </c>
      <c r="P270" s="5">
        <f t="shared" si="28"/>
        <v>0.63858127245154139</v>
      </c>
      <c r="Q270" s="5">
        <f t="shared" si="29"/>
        <v>25035665</v>
      </c>
      <c r="R270" s="1">
        <f t="shared" si="30"/>
        <v>24335665</v>
      </c>
      <c r="S270" s="1">
        <f t="shared" si="31"/>
        <v>700000</v>
      </c>
      <c r="U270" s="7" t="s">
        <v>7324</v>
      </c>
      <c r="V270" s="5">
        <f t="shared" si="25"/>
        <v>1</v>
      </c>
      <c r="W270" s="14">
        <f>IF(V270=1, VLOOKUP(U270, [1]IMDB_Movies!A:O, 11, FALSE), AVERAGEIF($A$2:$A$4915, U270, $K$2:$K$4915))</f>
        <v>7.7</v>
      </c>
      <c r="X270" s="5">
        <f t="shared" si="26"/>
        <v>0.92200000000000004</v>
      </c>
      <c r="Y270">
        <f t="shared" si="27"/>
        <v>6.4384955752212329</v>
      </c>
      <c r="AN270" s="7"/>
      <c r="AO270" s="5"/>
      <c r="AP270" s="14"/>
      <c r="AQ270" s="5"/>
    </row>
    <row r="271" spans="1:43" hidden="1" x14ac:dyDescent="0.3">
      <c r="A271" t="s">
        <v>7306</v>
      </c>
      <c r="B271">
        <v>75</v>
      </c>
      <c r="C271"/>
      <c r="D271" t="s">
        <v>7052</v>
      </c>
      <c r="E271" t="s">
        <v>8722</v>
      </c>
      <c r="F271" t="s">
        <v>7706</v>
      </c>
      <c r="G271" t="s">
        <v>14</v>
      </c>
      <c r="H271" t="s">
        <v>15</v>
      </c>
      <c r="I271">
        <v>750000</v>
      </c>
      <c r="J271">
        <v>2006</v>
      </c>
      <c r="K271">
        <v>7.7</v>
      </c>
      <c r="L271" s="5" t="s">
        <v>27</v>
      </c>
      <c r="M271" s="5" t="s">
        <v>8418</v>
      </c>
      <c r="P271" s="5">
        <f t="shared" si="28"/>
        <v>0.63858127245154139</v>
      </c>
      <c r="Q271" s="5">
        <f t="shared" si="29"/>
        <v>25035665</v>
      </c>
      <c r="R271" s="1">
        <f t="shared" si="30"/>
        <v>24285665</v>
      </c>
      <c r="S271" s="1">
        <f t="shared" si="31"/>
        <v>750000</v>
      </c>
      <c r="U271" s="6" t="s">
        <v>7127</v>
      </c>
      <c r="V271" s="5">
        <f t="shared" si="25"/>
        <v>1</v>
      </c>
      <c r="W271" s="14">
        <f>IF(V271=1, VLOOKUP(U271, [1]IMDB_Movies!A:O, 11, FALSE), AVERAGEIF($A$2:$A$4915, U271, $K$2:$K$4915))</f>
        <v>7.7</v>
      </c>
      <c r="X271" s="5">
        <f t="shared" si="26"/>
        <v>0.92200000000000004</v>
      </c>
      <c r="Y271">
        <f t="shared" si="27"/>
        <v>6.4384193888303418</v>
      </c>
      <c r="AN271" s="6"/>
      <c r="AO271" s="5"/>
      <c r="AP271" s="14"/>
      <c r="AQ271" s="5"/>
    </row>
    <row r="272" spans="1:43" hidden="1" x14ac:dyDescent="0.3">
      <c r="A272" t="s">
        <v>7707</v>
      </c>
      <c r="B272">
        <v>86</v>
      </c>
      <c r="C272">
        <v>5518918</v>
      </c>
      <c r="D272" t="s">
        <v>7708</v>
      </c>
      <c r="E272" t="s">
        <v>8723</v>
      </c>
      <c r="F272" t="s">
        <v>7709</v>
      </c>
      <c r="G272" t="s">
        <v>14</v>
      </c>
      <c r="H272" t="s">
        <v>15</v>
      </c>
      <c r="I272">
        <v>750000</v>
      </c>
      <c r="J272">
        <v>2007</v>
      </c>
      <c r="K272">
        <v>6.9</v>
      </c>
      <c r="L272" s="5" t="s">
        <v>476</v>
      </c>
      <c r="M272" s="5" t="s">
        <v>340</v>
      </c>
      <c r="N272" t="s">
        <v>4017</v>
      </c>
      <c r="O272" t="s">
        <v>599</v>
      </c>
      <c r="P272" s="5">
        <f t="shared" si="28"/>
        <v>0.63858127245154139</v>
      </c>
      <c r="Q272" s="5">
        <f t="shared" si="29"/>
        <v>5518918</v>
      </c>
      <c r="R272" s="1">
        <f t="shared" si="30"/>
        <v>4768918</v>
      </c>
      <c r="S272" s="1">
        <f t="shared" si="31"/>
        <v>750000</v>
      </c>
      <c r="U272" s="7" t="s">
        <v>6496</v>
      </c>
      <c r="V272" s="5">
        <f t="shared" si="25"/>
        <v>1</v>
      </c>
      <c r="W272" s="14">
        <f>IF(V272=1, VLOOKUP(U272, [1]IMDB_Movies!A:O, 11, FALSE), AVERAGEIF($A$2:$A$4915, U272, $K$2:$K$4915))</f>
        <v>7.7</v>
      </c>
      <c r="X272" s="5">
        <f t="shared" si="26"/>
        <v>0.92200000000000004</v>
      </c>
      <c r="Y272">
        <f t="shared" si="27"/>
        <v>6.4387858347386118</v>
      </c>
      <c r="AN272" s="7"/>
      <c r="AO272" s="5"/>
      <c r="AP272" s="14"/>
      <c r="AQ272" s="5"/>
    </row>
    <row r="273" spans="1:43" hidden="1" x14ac:dyDescent="0.3">
      <c r="A273" t="s">
        <v>86</v>
      </c>
      <c r="B273">
        <v>86</v>
      </c>
      <c r="C273">
        <v>4007792</v>
      </c>
      <c r="D273" t="s">
        <v>507</v>
      </c>
      <c r="E273" t="s">
        <v>8724</v>
      </c>
      <c r="F273" t="s">
        <v>7710</v>
      </c>
      <c r="G273" t="s">
        <v>14</v>
      </c>
      <c r="H273" t="s">
        <v>15</v>
      </c>
      <c r="I273">
        <v>750000</v>
      </c>
      <c r="J273">
        <v>2012</v>
      </c>
      <c r="K273">
        <v>7</v>
      </c>
      <c r="L273" s="5" t="s">
        <v>599</v>
      </c>
      <c r="M273" s="5" t="s">
        <v>1221</v>
      </c>
      <c r="N273" t="s">
        <v>6851</v>
      </c>
      <c r="P273" s="5">
        <f t="shared" si="28"/>
        <v>0.63852604591257078</v>
      </c>
      <c r="Q273" s="5">
        <f t="shared" si="29"/>
        <v>4007792</v>
      </c>
      <c r="R273" s="1">
        <f t="shared" si="30"/>
        <v>3257792</v>
      </c>
      <c r="S273" s="1">
        <f t="shared" si="31"/>
        <v>750000</v>
      </c>
      <c r="U273" s="7" t="s">
        <v>6504</v>
      </c>
      <c r="V273" s="5">
        <f t="shared" si="25"/>
        <v>1</v>
      </c>
      <c r="W273" s="14">
        <f>IF(V273=1, VLOOKUP(U273, [1]IMDB_Movies!A:O, 11, FALSE), AVERAGEIF($A$2:$A$4915, U273, $K$2:$K$4915))</f>
        <v>7.7</v>
      </c>
      <c r="X273" s="5">
        <f t="shared" si="26"/>
        <v>0.92200000000000004</v>
      </c>
      <c r="Y273">
        <f t="shared" si="27"/>
        <v>6.4394265232974854</v>
      </c>
      <c r="AN273" s="7"/>
      <c r="AO273" s="5"/>
      <c r="AP273" s="14"/>
      <c r="AQ273" s="5"/>
    </row>
    <row r="274" spans="1:43" hidden="1" x14ac:dyDescent="0.3">
      <c r="A274" t="s">
        <v>7559</v>
      </c>
      <c r="B274">
        <v>101</v>
      </c>
      <c r="C274">
        <v>77501</v>
      </c>
      <c r="D274" t="s">
        <v>2267</v>
      </c>
      <c r="E274" t="s">
        <v>8725</v>
      </c>
      <c r="F274" t="s">
        <v>7714</v>
      </c>
      <c r="G274" t="s">
        <v>14</v>
      </c>
      <c r="H274" t="s">
        <v>15</v>
      </c>
      <c r="I274">
        <v>750000</v>
      </c>
      <c r="J274">
        <v>2011</v>
      </c>
      <c r="K274">
        <v>5.5</v>
      </c>
      <c r="L274" s="5" t="s">
        <v>2267</v>
      </c>
      <c r="M274" s="5"/>
      <c r="P274" s="5">
        <f t="shared" si="28"/>
        <v>0.63846799979403723</v>
      </c>
      <c r="Q274" s="5">
        <f t="shared" si="29"/>
        <v>77501</v>
      </c>
      <c r="R274" s="1">
        <f t="shared" si="30"/>
        <v>-672499</v>
      </c>
      <c r="S274" s="1">
        <f t="shared" si="31"/>
        <v>750000</v>
      </c>
      <c r="U274" s="6" t="s">
        <v>5913</v>
      </c>
      <c r="V274" s="5">
        <f t="shared" si="25"/>
        <v>1</v>
      </c>
      <c r="W274" s="14">
        <f>IF(V274=1, VLOOKUP(U274, [1]IMDB_Movies!A:O, 11, FALSE), AVERAGEIF($A$2:$A$4915, U274, $K$2:$K$4915))</f>
        <v>7.7</v>
      </c>
      <c r="X274" s="5">
        <f t="shared" si="26"/>
        <v>0.92200000000000004</v>
      </c>
      <c r="Y274">
        <f t="shared" si="27"/>
        <v>6.4389076339097375</v>
      </c>
      <c r="AN274" s="6"/>
      <c r="AO274" s="5"/>
      <c r="AP274" s="14"/>
      <c r="AQ274" s="5"/>
    </row>
    <row r="275" spans="1:43" hidden="1" x14ac:dyDescent="0.3">
      <c r="A275" t="s">
        <v>3340</v>
      </c>
      <c r="B275">
        <v>106</v>
      </c>
      <c r="C275"/>
      <c r="D275" t="s">
        <v>1221</v>
      </c>
      <c r="E275" t="s">
        <v>8726</v>
      </c>
      <c r="F275" t="s">
        <v>7715</v>
      </c>
      <c r="G275" t="s">
        <v>3425</v>
      </c>
      <c r="H275" t="s">
        <v>2499</v>
      </c>
      <c r="I275">
        <v>750000</v>
      </c>
      <c r="J275">
        <v>1970</v>
      </c>
      <c r="K275">
        <v>8.1</v>
      </c>
      <c r="L275" s="5" t="s">
        <v>1221</v>
      </c>
      <c r="M275" s="5"/>
      <c r="P275" s="5">
        <f t="shared" si="28"/>
        <v>0.63840307892324011</v>
      </c>
      <c r="Q275" s="5">
        <f t="shared" si="29"/>
        <v>25035665</v>
      </c>
      <c r="R275" s="1">
        <f t="shared" si="30"/>
        <v>24285665</v>
      </c>
      <c r="S275" s="1">
        <f t="shared" si="31"/>
        <v>750000</v>
      </c>
      <c r="U275" s="6" t="s">
        <v>6201</v>
      </c>
      <c r="V275" s="5">
        <f t="shared" si="25"/>
        <v>1</v>
      </c>
      <c r="W275" s="14">
        <f>IF(V275=1, VLOOKUP(U275, [1]IMDB_Movies!A:O, 11, FALSE), AVERAGEIF($A$2:$A$4915, U275, $K$2:$K$4915))</f>
        <v>7.7</v>
      </c>
      <c r="X275" s="5">
        <f t="shared" si="26"/>
        <v>0.92200000000000004</v>
      </c>
      <c r="Y275">
        <f t="shared" si="27"/>
        <v>6.4395908036279215</v>
      </c>
      <c r="AN275" s="6"/>
      <c r="AO275" s="5"/>
      <c r="AP275" s="14"/>
      <c r="AQ275" s="5"/>
    </row>
    <row r="276" spans="1:43" hidden="1" x14ac:dyDescent="0.3">
      <c r="A276" t="s">
        <v>864</v>
      </c>
      <c r="B276">
        <v>88</v>
      </c>
      <c r="C276">
        <v>47329</v>
      </c>
      <c r="D276" t="s">
        <v>1221</v>
      </c>
      <c r="E276" t="s">
        <v>8727</v>
      </c>
      <c r="F276" t="s">
        <v>7716</v>
      </c>
      <c r="G276" t="s">
        <v>14</v>
      </c>
      <c r="H276" t="s">
        <v>15</v>
      </c>
      <c r="I276">
        <v>750000</v>
      </c>
      <c r="J276">
        <v>2002</v>
      </c>
      <c r="K276">
        <v>6.6</v>
      </c>
      <c r="L276" s="5" t="s">
        <v>1221</v>
      </c>
      <c r="M276" s="5"/>
      <c r="P276" s="5">
        <f t="shared" si="28"/>
        <v>0.63840307892324011</v>
      </c>
      <c r="Q276" s="5">
        <f t="shared" si="29"/>
        <v>47329</v>
      </c>
      <c r="R276" s="1">
        <f t="shared" si="30"/>
        <v>-702671</v>
      </c>
      <c r="S276" s="1">
        <f t="shared" si="31"/>
        <v>750000</v>
      </c>
      <c r="U276" s="7" t="s">
        <v>5652</v>
      </c>
      <c r="V276" s="5">
        <f t="shared" si="25"/>
        <v>1</v>
      </c>
      <c r="W276" s="14">
        <f>IF(V276=1, VLOOKUP(U276, [1]IMDB_Movies!A:O, 11, FALSE), AVERAGEIF($A$2:$A$4915, U276, $K$2:$K$4915))</f>
        <v>7.7</v>
      </c>
      <c r="X276" s="5">
        <f t="shared" si="26"/>
        <v>0.92200000000000004</v>
      </c>
      <c r="Y276">
        <f t="shared" si="27"/>
        <v>6.4394092827004163</v>
      </c>
      <c r="AN276" s="7"/>
      <c r="AO276" s="5"/>
      <c r="AP276" s="14"/>
      <c r="AQ276" s="5"/>
    </row>
    <row r="277" spans="1:43" hidden="1" x14ac:dyDescent="0.3">
      <c r="A277" t="s">
        <v>2881</v>
      </c>
      <c r="B277">
        <v>90</v>
      </c>
      <c r="C277"/>
      <c r="D277" t="s">
        <v>2267</v>
      </c>
      <c r="E277" t="s">
        <v>8728</v>
      </c>
      <c r="F277" t="s">
        <v>7719</v>
      </c>
      <c r="G277" t="s">
        <v>14</v>
      </c>
      <c r="H277" t="s">
        <v>15</v>
      </c>
      <c r="I277">
        <v>750000</v>
      </c>
      <c r="J277">
        <v>2006</v>
      </c>
      <c r="K277">
        <v>5.6</v>
      </c>
      <c r="L277" s="5" t="s">
        <v>2267</v>
      </c>
      <c r="M277" s="5"/>
      <c r="P277" s="5">
        <f t="shared" si="28"/>
        <v>0.63833804840265429</v>
      </c>
      <c r="Q277" s="5">
        <f t="shared" si="29"/>
        <v>25035665</v>
      </c>
      <c r="R277" s="1">
        <f t="shared" si="30"/>
        <v>24285665</v>
      </c>
      <c r="S277" s="1">
        <f t="shared" si="31"/>
        <v>750000</v>
      </c>
      <c r="U277" s="6" t="s">
        <v>5895</v>
      </c>
      <c r="V277" s="5">
        <f t="shared" si="25"/>
        <v>1</v>
      </c>
      <c r="W277" s="14">
        <f>IF(V277=1, VLOOKUP(U277, [1]IMDB_Movies!A:O, 11, FALSE), AVERAGEIF($A$2:$A$4915, U277, $K$2:$K$4915))</f>
        <v>7.7</v>
      </c>
      <c r="X277" s="5">
        <f t="shared" si="26"/>
        <v>0.92200000000000004</v>
      </c>
      <c r="Y277">
        <f t="shared" si="27"/>
        <v>6.4392909896602593</v>
      </c>
      <c r="AN277" s="6"/>
      <c r="AO277" s="5"/>
      <c r="AP277" s="14"/>
      <c r="AQ277" s="5"/>
    </row>
    <row r="278" spans="1:43" hidden="1" x14ac:dyDescent="0.3">
      <c r="A278" t="s">
        <v>7720</v>
      </c>
      <c r="B278">
        <v>95</v>
      </c>
      <c r="C278"/>
      <c r="D278" t="s">
        <v>2267</v>
      </c>
      <c r="E278" t="s">
        <v>8729</v>
      </c>
      <c r="F278" t="s">
        <v>7721</v>
      </c>
      <c r="G278" t="s">
        <v>14</v>
      </c>
      <c r="H278" t="s">
        <v>15</v>
      </c>
      <c r="I278">
        <v>750000</v>
      </c>
      <c r="J278">
        <v>2009</v>
      </c>
      <c r="K278">
        <v>3.1</v>
      </c>
      <c r="L278" s="5" t="s">
        <v>2267</v>
      </c>
      <c r="M278" s="5"/>
      <c r="P278" s="5">
        <f t="shared" si="28"/>
        <v>0.63833804840265429</v>
      </c>
      <c r="Q278" s="5">
        <f t="shared" si="29"/>
        <v>25035665</v>
      </c>
      <c r="R278" s="1">
        <f t="shared" si="30"/>
        <v>24285665</v>
      </c>
      <c r="S278" s="1">
        <f t="shared" si="31"/>
        <v>750000</v>
      </c>
      <c r="U278" s="6" t="s">
        <v>5682</v>
      </c>
      <c r="V278" s="5">
        <f t="shared" si="25"/>
        <v>1</v>
      </c>
      <c r="W278" s="14">
        <f>IF(V278=1, VLOOKUP(U278, [1]IMDB_Movies!A:O, 11, FALSE), AVERAGEIF($A$2:$A$4915, U278, $K$2:$K$4915))</f>
        <v>7.7</v>
      </c>
      <c r="X278" s="5">
        <f t="shared" si="26"/>
        <v>0.92200000000000004</v>
      </c>
      <c r="Y278">
        <f t="shared" si="27"/>
        <v>6.4390460109750887</v>
      </c>
      <c r="AN278" s="6"/>
      <c r="AO278" s="5"/>
      <c r="AP278" s="14"/>
      <c r="AQ278" s="5"/>
    </row>
    <row r="279" spans="1:43" hidden="1" x14ac:dyDescent="0.3">
      <c r="A279" t="s">
        <v>6014</v>
      </c>
      <c r="B279">
        <v>85</v>
      </c>
      <c r="C279"/>
      <c r="D279" t="s">
        <v>7722</v>
      </c>
      <c r="E279" t="s">
        <v>8730</v>
      </c>
      <c r="F279" t="s">
        <v>7723</v>
      </c>
      <c r="G279" t="s">
        <v>14</v>
      </c>
      <c r="H279" t="s">
        <v>15</v>
      </c>
      <c r="I279">
        <v>750000</v>
      </c>
      <c r="J279">
        <v>1952</v>
      </c>
      <c r="K279">
        <v>8.1</v>
      </c>
      <c r="L279" s="5" t="s">
        <v>3629</v>
      </c>
      <c r="M279" s="5" t="s">
        <v>5239</v>
      </c>
      <c r="P279" s="5">
        <f t="shared" si="28"/>
        <v>0.63833804840265429</v>
      </c>
      <c r="Q279" s="5">
        <f t="shared" si="29"/>
        <v>25035665</v>
      </c>
      <c r="R279" s="1">
        <f t="shared" si="30"/>
        <v>24285665</v>
      </c>
      <c r="S279" s="1">
        <f t="shared" si="31"/>
        <v>750000</v>
      </c>
      <c r="U279" s="7" t="s">
        <v>5005</v>
      </c>
      <c r="V279" s="5">
        <f t="shared" si="25"/>
        <v>1</v>
      </c>
      <c r="W279" s="14">
        <f>IF(V279=1, VLOOKUP(U279, [1]IMDB_Movies!A:O, 11, FALSE), AVERAGEIF($A$2:$A$4915, U279, $K$2:$K$4915))</f>
        <v>7.7</v>
      </c>
      <c r="X279" s="5">
        <f t="shared" si="26"/>
        <v>0.92200000000000004</v>
      </c>
      <c r="Y279">
        <f t="shared" si="27"/>
        <v>6.4390753641545215</v>
      </c>
      <c r="AN279" s="7"/>
      <c r="AO279" s="5"/>
      <c r="AP279" s="14"/>
      <c r="AQ279" s="5"/>
    </row>
    <row r="280" spans="1:43" hidden="1" x14ac:dyDescent="0.3">
      <c r="A280" t="s">
        <v>7740</v>
      </c>
      <c r="B280">
        <v>91</v>
      </c>
      <c r="C280"/>
      <c r="D280" t="s">
        <v>771</v>
      </c>
      <c r="E280" t="s">
        <v>8731</v>
      </c>
      <c r="F280" t="s">
        <v>7741</v>
      </c>
      <c r="G280" t="s">
        <v>14</v>
      </c>
      <c r="H280" t="s">
        <v>15</v>
      </c>
      <c r="I280">
        <v>750000</v>
      </c>
      <c r="J280">
        <v>2015</v>
      </c>
      <c r="K280">
        <v>4.9000000000000004</v>
      </c>
      <c r="L280" s="5" t="s">
        <v>8413</v>
      </c>
      <c r="M280" s="5" t="s">
        <v>1221</v>
      </c>
      <c r="N280" t="s">
        <v>3629</v>
      </c>
      <c r="P280" s="5">
        <f t="shared" si="28"/>
        <v>0.63833804840265429</v>
      </c>
      <c r="Q280" s="5">
        <f t="shared" si="29"/>
        <v>25035665</v>
      </c>
      <c r="R280" s="1">
        <f t="shared" si="30"/>
        <v>24285665</v>
      </c>
      <c r="S280" s="1">
        <f t="shared" si="31"/>
        <v>750000</v>
      </c>
      <c r="U280" s="6" t="s">
        <v>5284</v>
      </c>
      <c r="V280" s="5">
        <f t="shared" si="25"/>
        <v>1</v>
      </c>
      <c r="W280" s="14">
        <f>IF(V280=1, VLOOKUP(U280, [1]IMDB_Movies!A:O, 11, FALSE), AVERAGEIF($A$2:$A$4915, U280, $K$2:$K$4915))</f>
        <v>7.7</v>
      </c>
      <c r="X280" s="5">
        <f t="shared" si="26"/>
        <v>0.92200000000000004</v>
      </c>
      <c r="Y280">
        <f t="shared" si="27"/>
        <v>6.4387457770270204</v>
      </c>
      <c r="AN280" s="6"/>
      <c r="AO280" s="5"/>
      <c r="AP280" s="14"/>
      <c r="AQ280" s="5"/>
    </row>
    <row r="281" spans="1:43" hidden="1" x14ac:dyDescent="0.3">
      <c r="A281" t="s">
        <v>7771</v>
      </c>
      <c r="B281">
        <v>115</v>
      </c>
      <c r="C281"/>
      <c r="D281" t="s">
        <v>27</v>
      </c>
      <c r="E281" t="s">
        <v>8732</v>
      </c>
      <c r="F281" t="s">
        <v>7772</v>
      </c>
      <c r="G281" t="s">
        <v>14</v>
      </c>
      <c r="H281" t="s">
        <v>15</v>
      </c>
      <c r="I281">
        <v>750000</v>
      </c>
      <c r="J281">
        <v>2002</v>
      </c>
      <c r="K281">
        <v>7</v>
      </c>
      <c r="L281" s="5" t="s">
        <v>27</v>
      </c>
      <c r="M281" s="5"/>
      <c r="P281" s="5">
        <f t="shared" si="28"/>
        <v>0.63833804840265429</v>
      </c>
      <c r="Q281" s="5">
        <f t="shared" si="29"/>
        <v>25035665</v>
      </c>
      <c r="R281" s="1">
        <f t="shared" si="30"/>
        <v>24285665</v>
      </c>
      <c r="S281" s="1">
        <f t="shared" si="31"/>
        <v>750000</v>
      </c>
      <c r="U281" s="6" t="s">
        <v>4935</v>
      </c>
      <c r="V281" s="5">
        <f t="shared" si="25"/>
        <v>1</v>
      </c>
      <c r="W281" s="14">
        <f>IF(V281=1, VLOOKUP(U281, [1]IMDB_Movies!A:O, 11, FALSE), AVERAGEIF($A$2:$A$4915, U281, $K$2:$K$4915))</f>
        <v>7.7</v>
      </c>
      <c r="X281" s="5">
        <f t="shared" si="26"/>
        <v>0.92200000000000004</v>
      </c>
      <c r="Y281">
        <f t="shared" si="27"/>
        <v>6.4385427666314605</v>
      </c>
      <c r="AN281" s="6"/>
      <c r="AO281" s="5"/>
      <c r="AP281" s="14"/>
      <c r="AQ281" s="5"/>
    </row>
    <row r="282" spans="1:43" hidden="1" x14ac:dyDescent="0.3">
      <c r="A282" t="s">
        <v>514</v>
      </c>
      <c r="B282">
        <v>112</v>
      </c>
      <c r="C282">
        <v>115000000</v>
      </c>
      <c r="D282" t="s">
        <v>1957</v>
      </c>
      <c r="E282" t="s">
        <v>8733</v>
      </c>
      <c r="F282" t="s">
        <v>7705</v>
      </c>
      <c r="G282" t="s">
        <v>14</v>
      </c>
      <c r="H282" t="s">
        <v>15</v>
      </c>
      <c r="I282">
        <v>777000</v>
      </c>
      <c r="J282">
        <v>1973</v>
      </c>
      <c r="K282">
        <v>7.5</v>
      </c>
      <c r="L282" s="5" t="s">
        <v>599</v>
      </c>
      <c r="M282" s="5" t="s">
        <v>1221</v>
      </c>
      <c r="N282" t="s">
        <v>4183</v>
      </c>
      <c r="P282" s="5">
        <f t="shared" si="28"/>
        <v>0.63833804840265429</v>
      </c>
      <c r="Q282" s="5">
        <f t="shared" si="29"/>
        <v>115000000</v>
      </c>
      <c r="R282" s="1">
        <f t="shared" si="30"/>
        <v>114223000</v>
      </c>
      <c r="S282" s="1">
        <f t="shared" si="31"/>
        <v>777000</v>
      </c>
      <c r="U282" s="6" t="s">
        <v>5034</v>
      </c>
      <c r="V282" s="5">
        <f t="shared" si="25"/>
        <v>1</v>
      </c>
      <c r="W282" s="14">
        <f>IF(V282=1, VLOOKUP(U282, [1]IMDB_Movies!A:O, 11, FALSE), AVERAGEIF($A$2:$A$4915, U282, $K$2:$K$4915))</f>
        <v>7.7</v>
      </c>
      <c r="X282" s="5">
        <f t="shared" si="26"/>
        <v>0.92200000000000004</v>
      </c>
      <c r="Y282">
        <f t="shared" si="27"/>
        <v>6.4382762991127942</v>
      </c>
      <c r="AN282" s="6"/>
      <c r="AO282" s="5"/>
      <c r="AP282" s="14"/>
      <c r="AQ282" s="5"/>
    </row>
    <row r="283" spans="1:43" hidden="1" x14ac:dyDescent="0.3">
      <c r="A283" t="s">
        <v>7699</v>
      </c>
      <c r="B283">
        <v>90</v>
      </c>
      <c r="C283">
        <v>1310270</v>
      </c>
      <c r="D283" t="s">
        <v>7700</v>
      </c>
      <c r="E283" t="s">
        <v>8734</v>
      </c>
      <c r="F283" t="s">
        <v>7701</v>
      </c>
      <c r="G283" t="s">
        <v>14</v>
      </c>
      <c r="H283" t="s">
        <v>15</v>
      </c>
      <c r="I283">
        <v>780000</v>
      </c>
      <c r="J283">
        <v>2003</v>
      </c>
      <c r="K283">
        <v>6.8</v>
      </c>
      <c r="L283" s="5" t="s">
        <v>476</v>
      </c>
      <c r="M283" s="5" t="s">
        <v>340</v>
      </c>
      <c r="N283" t="s">
        <v>1221</v>
      </c>
      <c r="O283" t="s">
        <v>8418</v>
      </c>
      <c r="P283" s="5">
        <f t="shared" si="28"/>
        <v>0.63870486237435176</v>
      </c>
      <c r="Q283" s="5">
        <f t="shared" si="29"/>
        <v>1310270</v>
      </c>
      <c r="R283" s="1">
        <f t="shared" si="30"/>
        <v>530270</v>
      </c>
      <c r="S283" s="1">
        <f t="shared" si="31"/>
        <v>780000</v>
      </c>
      <c r="U283" s="6" t="s">
        <v>4784</v>
      </c>
      <c r="V283" s="5">
        <f t="shared" si="25"/>
        <v>1</v>
      </c>
      <c r="W283" s="14">
        <f>IF(V283=1, VLOOKUP(U283, [1]IMDB_Movies!A:O, 11, FALSE), AVERAGEIF($A$2:$A$4915, U283, $K$2:$K$4915))</f>
        <v>7.7</v>
      </c>
      <c r="X283" s="5">
        <f t="shared" si="26"/>
        <v>0.92200000000000004</v>
      </c>
      <c r="Y283">
        <f t="shared" si="27"/>
        <v>6.438178744982034</v>
      </c>
      <c r="AN283" s="6"/>
      <c r="AO283" s="5"/>
      <c r="AP283" s="14"/>
      <c r="AQ283" s="5"/>
    </row>
    <row r="284" spans="1:43" hidden="1" x14ac:dyDescent="0.3">
      <c r="A284" t="s">
        <v>6194</v>
      </c>
      <c r="B284">
        <v>79</v>
      </c>
      <c r="C284"/>
      <c r="D284" t="s">
        <v>1987</v>
      </c>
      <c r="E284" t="s">
        <v>8735</v>
      </c>
      <c r="F284" t="s">
        <v>6195</v>
      </c>
      <c r="G284" t="s">
        <v>14</v>
      </c>
      <c r="H284" t="s">
        <v>15</v>
      </c>
      <c r="I284">
        <v>800000</v>
      </c>
      <c r="J284">
        <v>1932</v>
      </c>
      <c r="K284">
        <v>6.6</v>
      </c>
      <c r="L284" s="5" t="s">
        <v>1221</v>
      </c>
      <c r="M284" s="5" t="s">
        <v>6851</v>
      </c>
      <c r="N284" t="s">
        <v>8418</v>
      </c>
      <c r="P284" s="5">
        <f t="shared" si="28"/>
        <v>0.63864200817706807</v>
      </c>
      <c r="Q284" s="5">
        <f t="shared" si="29"/>
        <v>25035665</v>
      </c>
      <c r="R284" s="1">
        <f t="shared" si="30"/>
        <v>24235665</v>
      </c>
      <c r="S284" s="1">
        <f t="shared" si="31"/>
        <v>800000</v>
      </c>
      <c r="U284" s="7" t="s">
        <v>1997</v>
      </c>
      <c r="V284" s="5">
        <f t="shared" si="25"/>
        <v>1</v>
      </c>
      <c r="W284" s="14">
        <f>IF(V284=1, VLOOKUP(U284, [1]IMDB_Movies!A:O, 11, FALSE), AVERAGEIF($A$2:$A$4915, U284, $K$2:$K$4915))</f>
        <v>7.7</v>
      </c>
      <c r="X284" s="5">
        <f t="shared" si="26"/>
        <v>0.92200000000000004</v>
      </c>
      <c r="Y284">
        <f t="shared" si="27"/>
        <v>6.4380388841927232</v>
      </c>
      <c r="AN284" s="7"/>
      <c r="AO284" s="5"/>
      <c r="AP284" s="14"/>
      <c r="AQ284" s="5"/>
    </row>
    <row r="285" spans="1:43" hidden="1" x14ac:dyDescent="0.3">
      <c r="A285" t="s">
        <v>6810</v>
      </c>
      <c r="B285">
        <v>88</v>
      </c>
      <c r="C285"/>
      <c r="D285" t="s">
        <v>3629</v>
      </c>
      <c r="E285" t="s">
        <v>8736</v>
      </c>
      <c r="F285" t="s">
        <v>6811</v>
      </c>
      <c r="G285" t="s">
        <v>14</v>
      </c>
      <c r="H285" t="s">
        <v>15</v>
      </c>
      <c r="I285">
        <v>800000</v>
      </c>
      <c r="J285">
        <v>2013</v>
      </c>
      <c r="K285">
        <v>5.2</v>
      </c>
      <c r="L285" s="5" t="s">
        <v>3629</v>
      </c>
      <c r="M285" s="5"/>
      <c r="P285" s="5">
        <f t="shared" si="28"/>
        <v>0.63864200817706807</v>
      </c>
      <c r="Q285" s="5">
        <f t="shared" si="29"/>
        <v>25035665</v>
      </c>
      <c r="R285" s="1">
        <f t="shared" si="30"/>
        <v>24235665</v>
      </c>
      <c r="S285" s="1">
        <f t="shared" si="31"/>
        <v>800000</v>
      </c>
      <c r="U285" s="7" t="s">
        <v>4800</v>
      </c>
      <c r="V285" s="5">
        <f t="shared" si="25"/>
        <v>1</v>
      </c>
      <c r="W285" s="14">
        <f>IF(V285=1, VLOOKUP(U285, [1]IMDB_Movies!A:O, 11, FALSE), AVERAGEIF($A$2:$A$4915, U285, $K$2:$K$4915))</f>
        <v>7.7</v>
      </c>
      <c r="X285" s="5">
        <f t="shared" si="26"/>
        <v>0.92200000000000004</v>
      </c>
      <c r="Y285">
        <f t="shared" si="27"/>
        <v>6.4383217078841612</v>
      </c>
      <c r="AN285" s="7"/>
      <c r="AO285" s="5"/>
      <c r="AP285" s="14"/>
      <c r="AQ285" s="5"/>
    </row>
    <row r="286" spans="1:43" hidden="1" x14ac:dyDescent="0.3">
      <c r="A286" t="s">
        <v>6372</v>
      </c>
      <c r="B286">
        <v>88</v>
      </c>
      <c r="C286">
        <v>4771000</v>
      </c>
      <c r="D286" t="s">
        <v>910</v>
      </c>
      <c r="E286" t="s">
        <v>8737</v>
      </c>
      <c r="F286" t="s">
        <v>7682</v>
      </c>
      <c r="G286" t="s">
        <v>14</v>
      </c>
      <c r="H286" t="s">
        <v>15</v>
      </c>
      <c r="I286">
        <v>800000</v>
      </c>
      <c r="J286">
        <v>1995</v>
      </c>
      <c r="K286">
        <v>7.5</v>
      </c>
      <c r="L286" s="5" t="s">
        <v>599</v>
      </c>
      <c r="M286" s="5" t="s">
        <v>1221</v>
      </c>
      <c r="P286" s="5">
        <f t="shared" si="28"/>
        <v>0.63864200817706807</v>
      </c>
      <c r="Q286" s="5">
        <f t="shared" si="29"/>
        <v>4771000</v>
      </c>
      <c r="R286" s="1">
        <f t="shared" si="30"/>
        <v>3971000</v>
      </c>
      <c r="S286" s="1">
        <f t="shared" si="31"/>
        <v>800000</v>
      </c>
      <c r="U286" s="7" t="s">
        <v>5109</v>
      </c>
      <c r="V286" s="5">
        <f t="shared" si="25"/>
        <v>1</v>
      </c>
      <c r="W286" s="14">
        <f>IF(V286=1, VLOOKUP(U286, [1]IMDB_Movies!A:O, 11, FALSE), AVERAGEIF($A$2:$A$4915, U286, $K$2:$K$4915))</f>
        <v>7.7</v>
      </c>
      <c r="X286" s="5">
        <f t="shared" si="26"/>
        <v>0.92200000000000004</v>
      </c>
      <c r="Y286">
        <f t="shared" si="27"/>
        <v>6.438224101479908</v>
      </c>
      <c r="AN286" s="7"/>
      <c r="AO286" s="5"/>
      <c r="AP286" s="14"/>
      <c r="AQ286" s="5"/>
    </row>
    <row r="287" spans="1:43" hidden="1" x14ac:dyDescent="0.3">
      <c r="A287" t="s">
        <v>6846</v>
      </c>
      <c r="B287">
        <v>114</v>
      </c>
      <c r="C287">
        <v>1001437</v>
      </c>
      <c r="D287" t="s">
        <v>79</v>
      </c>
      <c r="E287" t="s">
        <v>8738</v>
      </c>
      <c r="F287" t="s">
        <v>7683</v>
      </c>
      <c r="G287" t="s">
        <v>14</v>
      </c>
      <c r="H287" t="s">
        <v>15</v>
      </c>
      <c r="I287">
        <v>800000</v>
      </c>
      <c r="J287">
        <v>1993</v>
      </c>
      <c r="K287">
        <v>7.2</v>
      </c>
      <c r="L287" s="5" t="s">
        <v>1221</v>
      </c>
      <c r="M287" s="5" t="s">
        <v>6851</v>
      </c>
      <c r="P287" s="5">
        <f t="shared" si="28"/>
        <v>0.63858524967693187</v>
      </c>
      <c r="Q287" s="5">
        <f t="shared" si="29"/>
        <v>1001437</v>
      </c>
      <c r="R287" s="1">
        <f t="shared" si="30"/>
        <v>201437</v>
      </c>
      <c r="S287" s="1">
        <f t="shared" si="31"/>
        <v>800000</v>
      </c>
      <c r="U287" s="7" t="s">
        <v>5494</v>
      </c>
      <c r="V287" s="5">
        <f t="shared" si="25"/>
        <v>1</v>
      </c>
      <c r="W287" s="14">
        <f>IF(V287=1, VLOOKUP(U287, [1]IMDB_Movies!A:O, 11, FALSE), AVERAGEIF($A$2:$A$4915, U287, $K$2:$K$4915))</f>
        <v>7.7</v>
      </c>
      <c r="X287" s="5">
        <f t="shared" si="26"/>
        <v>0.92200000000000004</v>
      </c>
      <c r="Y287">
        <f t="shared" si="27"/>
        <v>6.4378515542397894</v>
      </c>
      <c r="AN287" s="7"/>
      <c r="AO287" s="5"/>
      <c r="AP287" s="14"/>
      <c r="AQ287" s="5"/>
    </row>
    <row r="288" spans="1:43" hidden="1" x14ac:dyDescent="0.3">
      <c r="A288" t="s">
        <v>5198</v>
      </c>
      <c r="B288">
        <v>88</v>
      </c>
      <c r="C288">
        <v>2073984</v>
      </c>
      <c r="D288" t="s">
        <v>79</v>
      </c>
      <c r="E288" t="s">
        <v>8739</v>
      </c>
      <c r="F288" t="s">
        <v>7684</v>
      </c>
      <c r="G288" t="s">
        <v>14</v>
      </c>
      <c r="H288" t="s">
        <v>525</v>
      </c>
      <c r="I288">
        <v>800000</v>
      </c>
      <c r="J288">
        <v>2002</v>
      </c>
      <c r="K288">
        <v>7.2</v>
      </c>
      <c r="L288" s="5" t="s">
        <v>1221</v>
      </c>
      <c r="M288" s="5" t="s">
        <v>6851</v>
      </c>
      <c r="P288" s="5">
        <f t="shared" si="28"/>
        <v>0.63852177945657929</v>
      </c>
      <c r="Q288" s="5">
        <f t="shared" si="29"/>
        <v>2073984</v>
      </c>
      <c r="R288" s="1">
        <f t="shared" si="30"/>
        <v>1273984</v>
      </c>
      <c r="S288" s="1">
        <f t="shared" si="31"/>
        <v>800000</v>
      </c>
      <c r="U288" s="7" t="s">
        <v>5573</v>
      </c>
      <c r="V288" s="5">
        <f t="shared" si="25"/>
        <v>1</v>
      </c>
      <c r="W288" s="14">
        <f>IF(V288=1, VLOOKUP(U288, [1]IMDB_Movies!A:O, 11, FALSE), AVERAGEIF($A$2:$A$4915, U288, $K$2:$K$4915))</f>
        <v>7.7</v>
      </c>
      <c r="X288" s="5">
        <f t="shared" si="26"/>
        <v>0.92200000000000004</v>
      </c>
      <c r="Y288">
        <f t="shared" si="27"/>
        <v>6.4380076142131912</v>
      </c>
      <c r="AN288" s="7"/>
      <c r="AO288" s="5"/>
      <c r="AP288" s="14"/>
      <c r="AQ288" s="5"/>
    </row>
    <row r="289" spans="1:43" hidden="1" x14ac:dyDescent="0.3">
      <c r="A289" t="s">
        <v>7689</v>
      </c>
      <c r="B289">
        <v>83</v>
      </c>
      <c r="C289"/>
      <c r="D289" t="s">
        <v>1221</v>
      </c>
      <c r="E289" t="s">
        <v>8740</v>
      </c>
      <c r="F289" t="s">
        <v>7690</v>
      </c>
      <c r="G289" t="s">
        <v>997</v>
      </c>
      <c r="H289" t="s">
        <v>6587</v>
      </c>
      <c r="I289">
        <v>800000</v>
      </c>
      <c r="J289">
        <v>2004</v>
      </c>
      <c r="K289">
        <v>7.2</v>
      </c>
      <c r="L289" s="5" t="s">
        <v>1221</v>
      </c>
      <c r="M289" s="5"/>
      <c r="P289" s="5">
        <f t="shared" si="28"/>
        <v>0.63846009546297489</v>
      </c>
      <c r="Q289" s="5">
        <f t="shared" si="29"/>
        <v>25035665</v>
      </c>
      <c r="R289" s="1">
        <f t="shared" si="30"/>
        <v>24235665</v>
      </c>
      <c r="S289" s="1">
        <f t="shared" si="31"/>
        <v>800000</v>
      </c>
      <c r="U289" s="6" t="s">
        <v>8385</v>
      </c>
      <c r="V289" s="5">
        <f t="shared" si="25"/>
        <v>1</v>
      </c>
      <c r="W289" s="14">
        <f>IF(V289=1, VLOOKUP(U289, [1]IMDB_Movies!A:O, 11, FALSE), AVERAGEIF($A$2:$A$4915, U289, $K$2:$K$4915))</f>
        <v>7.7</v>
      </c>
      <c r="X289" s="5">
        <f t="shared" si="26"/>
        <v>0.92200000000000004</v>
      </c>
      <c r="Y289">
        <f t="shared" si="27"/>
        <v>6.4377406388830059</v>
      </c>
      <c r="AN289" s="6"/>
      <c r="AO289" s="5"/>
      <c r="AP289" s="14"/>
      <c r="AQ289" s="5"/>
    </row>
    <row r="290" spans="1:43" hidden="1" x14ac:dyDescent="0.3">
      <c r="A290" t="s">
        <v>1551</v>
      </c>
      <c r="B290">
        <v>104</v>
      </c>
      <c r="C290">
        <v>144583</v>
      </c>
      <c r="D290" t="s">
        <v>1450</v>
      </c>
      <c r="E290" t="s">
        <v>8741</v>
      </c>
      <c r="F290" t="s">
        <v>7691</v>
      </c>
      <c r="G290" t="s">
        <v>14</v>
      </c>
      <c r="H290" t="s">
        <v>525</v>
      </c>
      <c r="I290">
        <v>800000</v>
      </c>
      <c r="J290">
        <v>1999</v>
      </c>
      <c r="K290">
        <v>6.5</v>
      </c>
      <c r="L290" s="5" t="s">
        <v>1221</v>
      </c>
      <c r="M290" s="5" t="s">
        <v>3629</v>
      </c>
      <c r="P290" s="5">
        <f t="shared" si="28"/>
        <v>0.63846009546297489</v>
      </c>
      <c r="Q290" s="5">
        <f t="shared" si="29"/>
        <v>144583</v>
      </c>
      <c r="R290" s="1">
        <f t="shared" si="30"/>
        <v>-655417</v>
      </c>
      <c r="S290" s="1">
        <f t="shared" si="31"/>
        <v>800000</v>
      </c>
      <c r="U290" s="12" t="s">
        <v>8387</v>
      </c>
      <c r="V290" s="5">
        <f t="shared" si="25"/>
        <v>1</v>
      </c>
      <c r="W290" s="14">
        <f>IF(V290=1, VLOOKUP(U290, [1]IMDB_Movies!A:O, 11, FALSE), AVERAGEIF($A$2:$A$4915, U290, $K$2:$K$4915))</f>
        <v>7.7</v>
      </c>
      <c r="X290" s="5">
        <f t="shared" si="26"/>
        <v>0.92200000000000004</v>
      </c>
      <c r="Y290">
        <f t="shared" si="27"/>
        <v>6.4378544223444703</v>
      </c>
      <c r="AN290" s="12"/>
      <c r="AO290" s="5"/>
      <c r="AP290" s="14"/>
      <c r="AQ290" s="5"/>
    </row>
    <row r="291" spans="1:43" hidden="1" x14ac:dyDescent="0.3">
      <c r="A291" t="s">
        <v>7692</v>
      </c>
      <c r="B291">
        <v>94</v>
      </c>
      <c r="C291"/>
      <c r="D291" t="s">
        <v>1714</v>
      </c>
      <c r="E291" t="s">
        <v>8742</v>
      </c>
      <c r="F291" t="s">
        <v>7693</v>
      </c>
      <c r="G291" t="s">
        <v>14</v>
      </c>
      <c r="H291" t="s">
        <v>15</v>
      </c>
      <c r="I291">
        <v>800000</v>
      </c>
      <c r="J291">
        <v>2003</v>
      </c>
      <c r="K291">
        <v>7.2</v>
      </c>
      <c r="L291" s="5" t="s">
        <v>8413</v>
      </c>
      <c r="M291" s="5" t="s">
        <v>1221</v>
      </c>
      <c r="N291" t="s">
        <v>6851</v>
      </c>
      <c r="P291" s="5">
        <f t="shared" si="28"/>
        <v>0.63839506704629523</v>
      </c>
      <c r="Q291" s="5">
        <f t="shared" si="29"/>
        <v>25035665</v>
      </c>
      <c r="R291" s="1">
        <f t="shared" si="30"/>
        <v>24235665</v>
      </c>
      <c r="S291" s="1">
        <f t="shared" si="31"/>
        <v>800000</v>
      </c>
      <c r="U291" s="11" t="s">
        <v>8395</v>
      </c>
      <c r="V291" s="5">
        <f t="shared" si="25"/>
        <v>1</v>
      </c>
      <c r="W291" s="14">
        <f>IF(V291=1, VLOOKUP(U291, [1]IMDB_Movies!A:O, 11, FALSE), AVERAGEIF($A$2:$A$4915, U291, $K$2:$K$4915))</f>
        <v>7.7</v>
      </c>
      <c r="X291" s="5">
        <f t="shared" si="26"/>
        <v>0.92200000000000004</v>
      </c>
      <c r="Y291">
        <f t="shared" si="27"/>
        <v>6.4377142857142786</v>
      </c>
      <c r="AN291" s="11"/>
      <c r="AO291" s="5"/>
      <c r="AP291" s="14"/>
      <c r="AQ291" s="5"/>
    </row>
    <row r="292" spans="1:43" hidden="1" x14ac:dyDescent="0.3">
      <c r="A292" t="s">
        <v>1839</v>
      </c>
      <c r="B292">
        <v>91</v>
      </c>
      <c r="C292">
        <v>41709</v>
      </c>
      <c r="D292" t="s">
        <v>2662</v>
      </c>
      <c r="E292" t="s">
        <v>8743</v>
      </c>
      <c r="F292" t="s">
        <v>7698</v>
      </c>
      <c r="G292" t="s">
        <v>6095</v>
      </c>
      <c r="H292" t="s">
        <v>4393</v>
      </c>
      <c r="I292">
        <v>800000</v>
      </c>
      <c r="J292">
        <v>2009</v>
      </c>
      <c r="K292">
        <v>6.4</v>
      </c>
      <c r="L292" s="5" t="s">
        <v>599</v>
      </c>
      <c r="M292" s="5" t="s">
        <v>2267</v>
      </c>
      <c r="P292" s="5">
        <f t="shared" si="28"/>
        <v>0.63839506704629523</v>
      </c>
      <c r="Q292" s="5">
        <f t="shared" si="29"/>
        <v>41709</v>
      </c>
      <c r="R292" s="1">
        <f t="shared" si="30"/>
        <v>-758291</v>
      </c>
      <c r="S292" s="1">
        <f t="shared" si="31"/>
        <v>800000</v>
      </c>
      <c r="U292" s="12" t="s">
        <v>8410</v>
      </c>
      <c r="V292" s="5">
        <f t="shared" si="25"/>
        <v>1</v>
      </c>
      <c r="W292" s="14">
        <f>IF(V292=1, VLOOKUP(U292, [1]IMDB_Movies!A:O, 11, FALSE), AVERAGEIF($A$2:$A$4915, U292, $K$2:$K$4915))</f>
        <v>7.7</v>
      </c>
      <c r="X292" s="5">
        <f t="shared" si="26"/>
        <v>0.92200000000000004</v>
      </c>
      <c r="Y292">
        <f t="shared" si="27"/>
        <v>6.4376375952582494</v>
      </c>
      <c r="AN292" s="12"/>
      <c r="AO292" s="5"/>
      <c r="AP292" s="14"/>
      <c r="AQ292" s="5"/>
    </row>
    <row r="293" spans="1:43" hidden="1" x14ac:dyDescent="0.3">
      <c r="A293" t="s">
        <v>3842</v>
      </c>
      <c r="B293">
        <v>108</v>
      </c>
      <c r="C293">
        <v>32000000</v>
      </c>
      <c r="D293" t="s">
        <v>1084</v>
      </c>
      <c r="E293" t="s">
        <v>8744</v>
      </c>
      <c r="F293" t="s">
        <v>3843</v>
      </c>
      <c r="G293" t="s">
        <v>14</v>
      </c>
      <c r="H293" t="s">
        <v>15</v>
      </c>
      <c r="I293">
        <v>806947</v>
      </c>
      <c r="J293">
        <v>1960</v>
      </c>
      <c r="K293">
        <v>8.5</v>
      </c>
      <c r="L293" s="5" t="s">
        <v>2267</v>
      </c>
      <c r="M293" s="5" t="s">
        <v>8415</v>
      </c>
      <c r="N293" t="s">
        <v>3629</v>
      </c>
      <c r="P293" s="5">
        <f t="shared" si="28"/>
        <v>0.6383298073528566</v>
      </c>
      <c r="Q293" s="5">
        <f t="shared" si="29"/>
        <v>32000000</v>
      </c>
      <c r="R293" s="1">
        <f t="shared" si="30"/>
        <v>31193053</v>
      </c>
      <c r="S293" s="1">
        <f t="shared" si="31"/>
        <v>806947</v>
      </c>
      <c r="U293" s="7" t="s">
        <v>8324</v>
      </c>
      <c r="V293" s="5">
        <f t="shared" si="25"/>
        <v>1</v>
      </c>
      <c r="W293" s="14">
        <f>IF(V293=1, VLOOKUP(U293, [1]IMDB_Movies!A:O, 11, FALSE), AVERAGEIF($A$2:$A$4915, U293, $K$2:$K$4915))</f>
        <v>7.7</v>
      </c>
      <c r="X293" s="5">
        <f t="shared" si="26"/>
        <v>0.92200000000000004</v>
      </c>
      <c r="Y293">
        <f t="shared" si="27"/>
        <v>6.4372644505610781</v>
      </c>
      <c r="AN293" s="7"/>
      <c r="AO293" s="5"/>
      <c r="AP293" s="14"/>
      <c r="AQ293" s="5"/>
    </row>
    <row r="294" spans="1:43" hidden="1" x14ac:dyDescent="0.3">
      <c r="A294" t="s">
        <v>7670</v>
      </c>
      <c r="B294">
        <v>95</v>
      </c>
      <c r="C294">
        <v>15278</v>
      </c>
      <c r="D294" t="s">
        <v>7671</v>
      </c>
      <c r="E294" t="s">
        <v>8745</v>
      </c>
      <c r="F294" t="s">
        <v>7672</v>
      </c>
      <c r="G294" t="s">
        <v>14</v>
      </c>
      <c r="H294" t="s">
        <v>15</v>
      </c>
      <c r="I294">
        <v>825000</v>
      </c>
      <c r="J294">
        <v>2002</v>
      </c>
      <c r="K294">
        <v>5.6</v>
      </c>
      <c r="L294" s="5" t="s">
        <v>1221</v>
      </c>
      <c r="M294" s="5" t="s">
        <v>455</v>
      </c>
      <c r="N294" t="s">
        <v>4289</v>
      </c>
      <c r="P294" s="5">
        <f t="shared" si="28"/>
        <v>0.63833639372653916</v>
      </c>
      <c r="Q294" s="5">
        <f t="shared" si="29"/>
        <v>15278</v>
      </c>
      <c r="R294" s="1">
        <f t="shared" si="30"/>
        <v>-809722</v>
      </c>
      <c r="S294" s="1">
        <f t="shared" si="31"/>
        <v>825000</v>
      </c>
      <c r="U294" s="6" t="s">
        <v>3735</v>
      </c>
      <c r="V294" s="5">
        <f t="shared" ref="V294:V357" si="32">COUNTIF($A$2:$A$4915, U294)</f>
        <v>2</v>
      </c>
      <c r="W294" s="14">
        <f>IF(V294=1, VLOOKUP(U294, [1]IMDB_Movies!A:O, 11, FALSE), AVERAGEIF($A$2:$A$4915, U294, $K$2:$K$4915))</f>
        <v>7.6999999999999993</v>
      </c>
      <c r="X294" s="5">
        <f t="shared" ref="X294:X357" si="33">_xlfn.PERCENTRANK.EXC($W$102:$W$2566,W294)</f>
        <v>0.92100000000000004</v>
      </c>
      <c r="Y294">
        <f t="shared" ref="Y294:Y357" si="34">AVERAGE(K194:K5107)</f>
        <v>6.4371029224904639</v>
      </c>
      <c r="AN294" s="6"/>
      <c r="AO294" s="5"/>
      <c r="AP294" s="14"/>
      <c r="AQ294" s="5"/>
    </row>
    <row r="295" spans="1:43" hidden="1" x14ac:dyDescent="0.3">
      <c r="A295" t="s">
        <v>3312</v>
      </c>
      <c r="B295">
        <v>88</v>
      </c>
      <c r="C295">
        <v>442638</v>
      </c>
      <c r="D295" t="s">
        <v>1391</v>
      </c>
      <c r="E295" t="s">
        <v>8746</v>
      </c>
      <c r="F295" t="s">
        <v>7660</v>
      </c>
      <c r="G295" t="s">
        <v>14</v>
      </c>
      <c r="H295" t="s">
        <v>15</v>
      </c>
      <c r="I295">
        <v>850000</v>
      </c>
      <c r="J295">
        <v>2007</v>
      </c>
      <c r="K295">
        <v>7.3</v>
      </c>
      <c r="L295" s="5" t="s">
        <v>599</v>
      </c>
      <c r="M295" s="5" t="s">
        <v>6851</v>
      </c>
      <c r="N295" t="s">
        <v>8417</v>
      </c>
      <c r="P295" s="5">
        <f t="shared" si="28"/>
        <v>0.63827103297862342</v>
      </c>
      <c r="Q295" s="5">
        <f t="shared" si="29"/>
        <v>442638</v>
      </c>
      <c r="R295" s="1">
        <f t="shared" si="30"/>
        <v>-407362</v>
      </c>
      <c r="S295" s="1">
        <f t="shared" si="31"/>
        <v>850000</v>
      </c>
      <c r="U295" s="7" t="s">
        <v>415</v>
      </c>
      <c r="V295" s="5">
        <f t="shared" si="32"/>
        <v>2</v>
      </c>
      <c r="W295" s="14">
        <f>IF(V295=1, VLOOKUP(U295, [1]IMDB_Movies!A:O, 11, FALSE), AVERAGEIF($A$2:$A$4915, U295, $K$2:$K$4915))</f>
        <v>7.6999999999999993</v>
      </c>
      <c r="X295" s="5">
        <f t="shared" si="33"/>
        <v>0.92100000000000004</v>
      </c>
      <c r="Y295">
        <f t="shared" si="34"/>
        <v>6.4371531455200097</v>
      </c>
      <c r="AN295" s="7"/>
      <c r="AO295" s="5"/>
      <c r="AP295" s="14"/>
      <c r="AQ295" s="5"/>
    </row>
    <row r="296" spans="1:43" hidden="1" x14ac:dyDescent="0.3">
      <c r="A296" t="s">
        <v>7661</v>
      </c>
      <c r="B296">
        <v>107</v>
      </c>
      <c r="C296">
        <v>819939</v>
      </c>
      <c r="D296" t="s">
        <v>507</v>
      </c>
      <c r="E296" t="s">
        <v>8747</v>
      </c>
      <c r="F296" t="s">
        <v>7662</v>
      </c>
      <c r="G296" t="s">
        <v>14</v>
      </c>
      <c r="H296" t="s">
        <v>15</v>
      </c>
      <c r="I296">
        <v>850000</v>
      </c>
      <c r="J296">
        <v>2003</v>
      </c>
      <c r="K296">
        <v>7.2</v>
      </c>
      <c r="L296" s="5" t="s">
        <v>599</v>
      </c>
      <c r="M296" s="5" t="s">
        <v>1221</v>
      </c>
      <c r="N296" t="s">
        <v>6851</v>
      </c>
      <c r="P296" s="5">
        <f t="shared" si="28"/>
        <v>0.63820635574473139</v>
      </c>
      <c r="Q296" s="5">
        <f t="shared" si="29"/>
        <v>819939</v>
      </c>
      <c r="R296" s="1">
        <f t="shared" si="30"/>
        <v>-30061</v>
      </c>
      <c r="S296" s="1">
        <f t="shared" si="31"/>
        <v>850000</v>
      </c>
      <c r="U296" s="7" t="s">
        <v>172</v>
      </c>
      <c r="V296" s="5">
        <f t="shared" si="32"/>
        <v>20</v>
      </c>
      <c r="W296" s="14">
        <f>IF(V296=1, VLOOKUP(U296, [1]IMDB_Movies!A:O, 11, FALSE), AVERAGEIF($A$2:$A$4915, U296, $K$2:$K$4915))</f>
        <v>7.6599999999999984</v>
      </c>
      <c r="X296" s="5">
        <f t="shared" si="33"/>
        <v>0.92</v>
      </c>
      <c r="Y296">
        <f t="shared" si="34"/>
        <v>6.4369491525423665</v>
      </c>
      <c r="AN296" s="7"/>
      <c r="AO296" s="5"/>
      <c r="AP296" s="14"/>
      <c r="AQ296" s="5"/>
    </row>
    <row r="297" spans="1:43" hidden="1" x14ac:dyDescent="0.3">
      <c r="A297" t="s">
        <v>7667</v>
      </c>
      <c r="B297">
        <v>88</v>
      </c>
      <c r="C297">
        <v>1243961</v>
      </c>
      <c r="D297" t="s">
        <v>599</v>
      </c>
      <c r="E297" t="s">
        <v>8748</v>
      </c>
      <c r="F297" t="s">
        <v>7668</v>
      </c>
      <c r="G297" t="s">
        <v>14</v>
      </c>
      <c r="H297" t="s">
        <v>15</v>
      </c>
      <c r="I297">
        <v>850000</v>
      </c>
      <c r="J297">
        <v>2012</v>
      </c>
      <c r="K297">
        <v>6</v>
      </c>
      <c r="L297" s="5" t="s">
        <v>599</v>
      </c>
      <c r="M297" s="5"/>
      <c r="P297" s="5">
        <f t="shared" si="28"/>
        <v>0.63814225609392461</v>
      </c>
      <c r="Q297" s="5">
        <f t="shared" si="29"/>
        <v>1243961</v>
      </c>
      <c r="R297" s="1">
        <f t="shared" si="30"/>
        <v>393961</v>
      </c>
      <c r="S297" s="1">
        <f t="shared" si="31"/>
        <v>850000</v>
      </c>
      <c r="U297" s="6" t="s">
        <v>5675</v>
      </c>
      <c r="V297" s="5">
        <f t="shared" si="32"/>
        <v>3</v>
      </c>
      <c r="W297" s="14">
        <f>IF(V297=1, VLOOKUP(U297, [1]IMDB_Movies!A:O, 11, FALSE), AVERAGEIF($A$2:$A$4915, U297, $K$2:$K$4915))</f>
        <v>7.666666666666667</v>
      </c>
      <c r="X297" s="5">
        <f t="shared" si="33"/>
        <v>0.92</v>
      </c>
      <c r="Y297">
        <f t="shared" si="34"/>
        <v>6.4368934096206756</v>
      </c>
      <c r="AN297" s="6"/>
      <c r="AO297" s="5"/>
      <c r="AP297" s="14"/>
      <c r="AQ297" s="5"/>
    </row>
    <row r="298" spans="1:43" hidden="1" x14ac:dyDescent="0.3">
      <c r="A298" t="s">
        <v>7687</v>
      </c>
      <c r="B298">
        <v>95</v>
      </c>
      <c r="C298"/>
      <c r="D298" t="s">
        <v>1221</v>
      </c>
      <c r="E298" t="s">
        <v>8749</v>
      </c>
      <c r="F298" t="s">
        <v>7688</v>
      </c>
      <c r="G298" t="s">
        <v>14</v>
      </c>
      <c r="H298" t="s">
        <v>15</v>
      </c>
      <c r="I298">
        <v>850000</v>
      </c>
      <c r="J298">
        <v>2008</v>
      </c>
      <c r="K298">
        <v>7.4</v>
      </c>
      <c r="L298" s="5" t="s">
        <v>1221</v>
      </c>
      <c r="M298" s="5"/>
      <c r="P298" s="5">
        <f t="shared" si="28"/>
        <v>0.63807882022041362</v>
      </c>
      <c r="Q298" s="5">
        <f t="shared" si="29"/>
        <v>25035665</v>
      </c>
      <c r="R298" s="1">
        <f t="shared" si="30"/>
        <v>24185665</v>
      </c>
      <c r="S298" s="1">
        <f t="shared" si="31"/>
        <v>850000</v>
      </c>
      <c r="U298" s="6" t="s">
        <v>5654</v>
      </c>
      <c r="V298" s="5">
        <f t="shared" si="32"/>
        <v>2</v>
      </c>
      <c r="W298" s="14">
        <f>IF(V298=1, VLOOKUP(U298, [1]IMDB_Movies!A:O, 11, FALSE), AVERAGEIF($A$2:$A$4915, U298, $K$2:$K$4915))</f>
        <v>7.65</v>
      </c>
      <c r="X298" s="5">
        <f t="shared" si="33"/>
        <v>0.91800000000000004</v>
      </c>
      <c r="Y298">
        <f t="shared" si="34"/>
        <v>6.4368164476473018</v>
      </c>
      <c r="AN298" s="6"/>
      <c r="AO298" s="5"/>
      <c r="AP298" s="14"/>
      <c r="AQ298" s="5"/>
    </row>
    <row r="299" spans="1:43" hidden="1" x14ac:dyDescent="0.3">
      <c r="A299" t="s">
        <v>2107</v>
      </c>
      <c r="B299">
        <v>148</v>
      </c>
      <c r="C299">
        <v>24475416</v>
      </c>
      <c r="D299" t="s">
        <v>1221</v>
      </c>
      <c r="E299" t="s">
        <v>8750</v>
      </c>
      <c r="F299" t="s">
        <v>6310</v>
      </c>
      <c r="G299" t="s">
        <v>14</v>
      </c>
      <c r="H299" t="s">
        <v>15</v>
      </c>
      <c r="I299">
        <v>890000</v>
      </c>
      <c r="J299">
        <v>1996</v>
      </c>
      <c r="K299">
        <v>8</v>
      </c>
      <c r="L299" s="5" t="s">
        <v>1221</v>
      </c>
      <c r="M299" s="5"/>
      <c r="P299" s="5">
        <f t="shared" si="28"/>
        <v>0.63807882022041362</v>
      </c>
      <c r="Q299" s="5">
        <f t="shared" si="29"/>
        <v>24475416</v>
      </c>
      <c r="R299" s="1">
        <f t="shared" si="30"/>
        <v>23585416</v>
      </c>
      <c r="S299" s="1">
        <f t="shared" si="31"/>
        <v>890000</v>
      </c>
      <c r="U299" s="6" t="s">
        <v>2210</v>
      </c>
      <c r="V299" s="5">
        <f t="shared" si="32"/>
        <v>2</v>
      </c>
      <c r="W299" s="14">
        <f>IF(V299=1, VLOOKUP(U299, [1]IMDB_Movies!A:O, 11, FALSE), AVERAGEIF($A$2:$A$4915, U299, $K$2:$K$4915))</f>
        <v>7.65</v>
      </c>
      <c r="X299" s="5">
        <f t="shared" si="33"/>
        <v>0.91800000000000004</v>
      </c>
      <c r="Y299">
        <f t="shared" si="34"/>
        <v>6.4370998516005864</v>
      </c>
      <c r="AN299" s="6"/>
      <c r="AO299" s="5"/>
      <c r="AP299" s="14"/>
      <c r="AQ299" s="5"/>
    </row>
    <row r="300" spans="1:43" hidden="1" x14ac:dyDescent="0.3">
      <c r="A300" t="s">
        <v>7480</v>
      </c>
      <c r="B300">
        <v>109</v>
      </c>
      <c r="C300">
        <v>9000000</v>
      </c>
      <c r="D300" t="s">
        <v>1957</v>
      </c>
      <c r="E300" t="s">
        <v>8751</v>
      </c>
      <c r="F300" t="s">
        <v>7481</v>
      </c>
      <c r="G300" t="s">
        <v>14</v>
      </c>
      <c r="H300" t="s">
        <v>15</v>
      </c>
      <c r="I300">
        <v>900000</v>
      </c>
      <c r="J300">
        <v>1970</v>
      </c>
      <c r="K300">
        <v>6.2</v>
      </c>
      <c r="L300" s="5" t="s">
        <v>599</v>
      </c>
      <c r="M300" s="5" t="s">
        <v>1221</v>
      </c>
      <c r="N300" t="s">
        <v>4183</v>
      </c>
      <c r="P300" s="5">
        <f t="shared" si="28"/>
        <v>0.63806489989925197</v>
      </c>
      <c r="Q300" s="5">
        <f t="shared" si="29"/>
        <v>9000000</v>
      </c>
      <c r="R300" s="1">
        <f t="shared" si="30"/>
        <v>8100000</v>
      </c>
      <c r="S300" s="1">
        <f t="shared" si="31"/>
        <v>900000</v>
      </c>
      <c r="U300" s="7" t="s">
        <v>8345</v>
      </c>
      <c r="V300" s="5">
        <f t="shared" si="32"/>
        <v>2</v>
      </c>
      <c r="W300" s="14">
        <f>IF(V300=1, VLOOKUP(U300, [1]IMDB_Movies!A:O, 11, FALSE), AVERAGEIF($A$2:$A$4915, U300, $K$2:$K$4915))</f>
        <v>7.65</v>
      </c>
      <c r="X300" s="5">
        <f t="shared" si="33"/>
        <v>0.91800000000000004</v>
      </c>
      <c r="Y300">
        <f t="shared" si="34"/>
        <v>6.4369804919423173</v>
      </c>
      <c r="AN300" s="7"/>
      <c r="AO300" s="5"/>
      <c r="AP300" s="14"/>
      <c r="AQ300" s="5"/>
    </row>
    <row r="301" spans="1:43" hidden="1" x14ac:dyDescent="0.3">
      <c r="A301" t="s">
        <v>7559</v>
      </c>
      <c r="B301">
        <v>95</v>
      </c>
      <c r="C301">
        <v>100659</v>
      </c>
      <c r="D301" t="s">
        <v>2267</v>
      </c>
      <c r="E301" t="s">
        <v>8752</v>
      </c>
      <c r="F301" t="s">
        <v>7561</v>
      </c>
      <c r="G301" t="s">
        <v>14</v>
      </c>
      <c r="H301" t="s">
        <v>15</v>
      </c>
      <c r="I301">
        <v>900000</v>
      </c>
      <c r="J301">
        <v>2009</v>
      </c>
      <c r="K301">
        <v>6.4</v>
      </c>
      <c r="L301" s="5" t="s">
        <v>2267</v>
      </c>
      <c r="M301" s="5"/>
      <c r="P301" s="5">
        <f t="shared" si="28"/>
        <v>0.63801577509173213</v>
      </c>
      <c r="Q301" s="5">
        <f t="shared" si="29"/>
        <v>100659</v>
      </c>
      <c r="R301" s="1">
        <f t="shared" si="30"/>
        <v>-799341</v>
      </c>
      <c r="S301" s="1">
        <f t="shared" si="31"/>
        <v>900000</v>
      </c>
      <c r="U301" s="7" t="s">
        <v>248</v>
      </c>
      <c r="V301" s="5">
        <f t="shared" si="32"/>
        <v>4</v>
      </c>
      <c r="W301" s="14">
        <f>IF(V301=1, VLOOKUP(U301, [1]IMDB_Movies!A:O, 11, FALSE), AVERAGEIF($A$2:$A$4915, U301, $K$2:$K$4915))</f>
        <v>7.65</v>
      </c>
      <c r="X301" s="5">
        <f t="shared" si="33"/>
        <v>0.91800000000000004</v>
      </c>
      <c r="Y301">
        <f t="shared" si="34"/>
        <v>6.4365641569459102</v>
      </c>
      <c r="AN301" s="7"/>
      <c r="AO301" s="5"/>
      <c r="AP301" s="14"/>
      <c r="AQ301" s="5"/>
    </row>
    <row r="302" spans="1:43" hidden="1" x14ac:dyDescent="0.3">
      <c r="A302" t="s">
        <v>7390</v>
      </c>
      <c r="B302">
        <v>91</v>
      </c>
      <c r="C302">
        <v>381186</v>
      </c>
      <c r="D302" t="s">
        <v>1450</v>
      </c>
      <c r="E302" t="s">
        <v>8753</v>
      </c>
      <c r="F302" t="s">
        <v>7650</v>
      </c>
      <c r="G302" t="s">
        <v>14</v>
      </c>
      <c r="H302" t="s">
        <v>15</v>
      </c>
      <c r="I302">
        <v>900000</v>
      </c>
      <c r="J302">
        <v>2005</v>
      </c>
      <c r="K302">
        <v>6.4</v>
      </c>
      <c r="L302" s="5" t="s">
        <v>1221</v>
      </c>
      <c r="M302" s="5" t="s">
        <v>3629</v>
      </c>
      <c r="P302" s="5">
        <f t="shared" si="28"/>
        <v>0.63795032048511469</v>
      </c>
      <c r="Q302" s="5">
        <f t="shared" si="29"/>
        <v>381186</v>
      </c>
      <c r="R302" s="1">
        <f t="shared" si="30"/>
        <v>-518814</v>
      </c>
      <c r="S302" s="1">
        <f t="shared" si="31"/>
        <v>900000</v>
      </c>
      <c r="U302" s="6" t="s">
        <v>3196</v>
      </c>
      <c r="V302" s="5">
        <f t="shared" si="32"/>
        <v>2</v>
      </c>
      <c r="W302" s="14">
        <f>IF(V302=1, VLOOKUP(U302, [1]IMDB_Movies!A:O, 11, FALSE), AVERAGEIF($A$2:$A$4915, U302, $K$2:$K$4915))</f>
        <v>7.65</v>
      </c>
      <c r="X302" s="5">
        <f t="shared" si="33"/>
        <v>0.91800000000000004</v>
      </c>
      <c r="Y302">
        <f t="shared" si="34"/>
        <v>6.4365931268561658</v>
      </c>
      <c r="AN302" s="6"/>
      <c r="AO302" s="5"/>
      <c r="AP302" s="14"/>
      <c r="AQ302" s="5"/>
    </row>
    <row r="303" spans="1:43" hidden="1" x14ac:dyDescent="0.3">
      <c r="A303" t="s">
        <v>2503</v>
      </c>
      <c r="B303">
        <v>85</v>
      </c>
      <c r="C303">
        <v>16097842</v>
      </c>
      <c r="D303" t="s">
        <v>2244</v>
      </c>
      <c r="E303" t="s">
        <v>8754</v>
      </c>
      <c r="F303" t="s">
        <v>7654</v>
      </c>
      <c r="G303" t="s">
        <v>14</v>
      </c>
      <c r="H303" t="s">
        <v>15</v>
      </c>
      <c r="I303">
        <v>900000</v>
      </c>
      <c r="J303">
        <v>2013</v>
      </c>
      <c r="K303">
        <v>7.5</v>
      </c>
      <c r="L303" s="5" t="s">
        <v>4651</v>
      </c>
      <c r="M303" s="5" t="s">
        <v>1221</v>
      </c>
      <c r="N303" t="s">
        <v>6851</v>
      </c>
      <c r="P303" s="5">
        <f t="shared" si="28"/>
        <v>0.63788527531001737</v>
      </c>
      <c r="Q303" s="5">
        <f t="shared" si="29"/>
        <v>16097842</v>
      </c>
      <c r="R303" s="1">
        <f t="shared" si="30"/>
        <v>15197842</v>
      </c>
      <c r="S303" s="1">
        <f t="shared" si="31"/>
        <v>900000</v>
      </c>
      <c r="U303" s="6" t="s">
        <v>2130</v>
      </c>
      <c r="V303" s="5">
        <f t="shared" si="32"/>
        <v>2</v>
      </c>
      <c r="W303" s="14">
        <f>IF(V303=1, VLOOKUP(U303, [1]IMDB_Movies!A:O, 11, FALSE), AVERAGEIF($A$2:$A$4915, U303, $K$2:$K$4915))</f>
        <v>7.65</v>
      </c>
      <c r="X303" s="5">
        <f t="shared" si="33"/>
        <v>0.91800000000000004</v>
      </c>
      <c r="Y303">
        <f t="shared" si="34"/>
        <v>6.4366008911521257</v>
      </c>
      <c r="AN303" s="6"/>
      <c r="AO303" s="5"/>
      <c r="AP303" s="14"/>
      <c r="AQ303" s="5"/>
    </row>
    <row r="304" spans="1:43" hidden="1" x14ac:dyDescent="0.3">
      <c r="A304" t="s">
        <v>7655</v>
      </c>
      <c r="B304">
        <v>101</v>
      </c>
      <c r="C304">
        <v>6643</v>
      </c>
      <c r="D304" t="s">
        <v>7656</v>
      </c>
      <c r="E304" t="s">
        <v>8755</v>
      </c>
      <c r="F304" t="s">
        <v>7657</v>
      </c>
      <c r="G304" t="s">
        <v>14</v>
      </c>
      <c r="H304" t="s">
        <v>15</v>
      </c>
      <c r="I304">
        <v>900000</v>
      </c>
      <c r="J304">
        <v>2012</v>
      </c>
      <c r="K304">
        <v>6.4</v>
      </c>
      <c r="L304" s="5" t="s">
        <v>599</v>
      </c>
      <c r="M304" s="5" t="s">
        <v>455</v>
      </c>
      <c r="N304" t="s">
        <v>3629</v>
      </c>
      <c r="P304" s="5">
        <f t="shared" si="28"/>
        <v>0.63785108474100782</v>
      </c>
      <c r="Q304" s="5">
        <f t="shared" si="29"/>
        <v>6643</v>
      </c>
      <c r="R304" s="1">
        <f t="shared" si="30"/>
        <v>-893357</v>
      </c>
      <c r="S304" s="1">
        <f t="shared" si="31"/>
        <v>900000</v>
      </c>
      <c r="U304" s="7" t="s">
        <v>2085</v>
      </c>
      <c r="V304" s="5">
        <f t="shared" si="32"/>
        <v>5</v>
      </c>
      <c r="W304" s="14">
        <f>IF(V304=1, VLOOKUP(U304, [1]IMDB_Movies!A:O, 11, FALSE), AVERAGEIF($A$2:$A$4915, U304, $K$2:$K$4915))</f>
        <v>7.6400000000000006</v>
      </c>
      <c r="X304" s="5">
        <f t="shared" si="33"/>
        <v>0.91700000000000004</v>
      </c>
      <c r="Y304">
        <f t="shared" si="34"/>
        <v>6.4365874363327595</v>
      </c>
      <c r="AN304" s="7"/>
      <c r="AO304" s="5"/>
      <c r="AP304" s="14"/>
      <c r="AQ304" s="5"/>
    </row>
    <row r="305" spans="1:43" hidden="1" x14ac:dyDescent="0.3">
      <c r="A305" t="s">
        <v>7663</v>
      </c>
      <c r="B305">
        <v>78</v>
      </c>
      <c r="C305"/>
      <c r="D305" t="s">
        <v>1221</v>
      </c>
      <c r="E305" t="s">
        <v>8756</v>
      </c>
      <c r="F305" t="s">
        <v>7664</v>
      </c>
      <c r="G305" t="s">
        <v>524</v>
      </c>
      <c r="H305" t="s">
        <v>525</v>
      </c>
      <c r="I305">
        <v>900000</v>
      </c>
      <c r="J305">
        <v>2011</v>
      </c>
      <c r="K305">
        <v>6.7</v>
      </c>
      <c r="L305" s="5" t="s">
        <v>1221</v>
      </c>
      <c r="M305" s="5"/>
      <c r="P305" s="5">
        <f t="shared" si="28"/>
        <v>0.63778530942170597</v>
      </c>
      <c r="Q305" s="5">
        <f t="shared" si="29"/>
        <v>25035665</v>
      </c>
      <c r="R305" s="1">
        <f t="shared" si="30"/>
        <v>24135665</v>
      </c>
      <c r="S305" s="1">
        <f t="shared" si="31"/>
        <v>900000</v>
      </c>
      <c r="U305" s="6" t="s">
        <v>5009</v>
      </c>
      <c r="V305" s="5">
        <f t="shared" si="32"/>
        <v>3</v>
      </c>
      <c r="W305" s="14">
        <f>IF(V305=1, VLOOKUP(U305, [1]IMDB_Movies!A:O, 11, FALSE), AVERAGEIF($A$2:$A$4915, U305, $K$2:$K$4915))</f>
        <v>7.6333333333333329</v>
      </c>
      <c r="X305" s="5">
        <f t="shared" si="33"/>
        <v>0.91600000000000004</v>
      </c>
      <c r="Y305">
        <f t="shared" si="34"/>
        <v>6.4366588834642249</v>
      </c>
      <c r="AN305" s="6"/>
      <c r="AO305" s="5"/>
      <c r="AP305" s="14"/>
      <c r="AQ305" s="5"/>
    </row>
    <row r="306" spans="1:43" hidden="1" x14ac:dyDescent="0.3">
      <c r="A306" t="s">
        <v>7717</v>
      </c>
      <c r="B306">
        <v>99</v>
      </c>
      <c r="C306">
        <v>18378</v>
      </c>
      <c r="D306" t="s">
        <v>2344</v>
      </c>
      <c r="E306" t="s">
        <v>8757</v>
      </c>
      <c r="F306" t="s">
        <v>7718</v>
      </c>
      <c r="G306" t="s">
        <v>14</v>
      </c>
      <c r="H306" t="s">
        <v>22</v>
      </c>
      <c r="I306">
        <v>900000</v>
      </c>
      <c r="J306">
        <v>2008</v>
      </c>
      <c r="K306">
        <v>5.2</v>
      </c>
      <c r="L306" s="5" t="s">
        <v>8413</v>
      </c>
      <c r="M306" s="5" t="s">
        <v>1221</v>
      </c>
      <c r="N306" t="s">
        <v>2267</v>
      </c>
      <c r="O306" t="s">
        <v>3629</v>
      </c>
      <c r="P306" s="5">
        <f t="shared" si="28"/>
        <v>0.63778530942170597</v>
      </c>
      <c r="Q306" s="5">
        <f t="shared" si="29"/>
        <v>18378</v>
      </c>
      <c r="R306" s="1">
        <f t="shared" si="30"/>
        <v>-881622</v>
      </c>
      <c r="S306" s="1">
        <f t="shared" si="31"/>
        <v>900000</v>
      </c>
      <c r="U306" s="6" t="s">
        <v>1505</v>
      </c>
      <c r="V306" s="5">
        <f t="shared" si="32"/>
        <v>3</v>
      </c>
      <c r="W306" s="14">
        <f>IF(V306=1, VLOOKUP(U306, [1]IMDB_Movies!A:O, 11, FALSE), AVERAGEIF($A$2:$A$4915, U306, $K$2:$K$4915))</f>
        <v>7.6333333333333329</v>
      </c>
      <c r="X306" s="5">
        <f t="shared" si="33"/>
        <v>0.91600000000000004</v>
      </c>
      <c r="Y306">
        <f t="shared" si="34"/>
        <v>6.4368152866241957</v>
      </c>
      <c r="AN306" s="6"/>
      <c r="AO306" s="5"/>
      <c r="AP306" s="14"/>
      <c r="AQ306" s="5"/>
    </row>
    <row r="307" spans="1:43" hidden="1" x14ac:dyDescent="0.3">
      <c r="A307" t="s">
        <v>7937</v>
      </c>
      <c r="B307">
        <v>97</v>
      </c>
      <c r="C307"/>
      <c r="D307" t="s">
        <v>1450</v>
      </c>
      <c r="E307" t="s">
        <v>8758</v>
      </c>
      <c r="F307" t="s">
        <v>7938</v>
      </c>
      <c r="G307" t="s">
        <v>524</v>
      </c>
      <c r="H307" t="s">
        <v>99</v>
      </c>
      <c r="I307">
        <v>900000</v>
      </c>
      <c r="J307">
        <v>2004</v>
      </c>
      <c r="K307">
        <v>6</v>
      </c>
      <c r="L307" s="5" t="s">
        <v>1221</v>
      </c>
      <c r="M307" s="5" t="s">
        <v>3629</v>
      </c>
      <c r="P307" s="5">
        <f t="shared" si="28"/>
        <v>0.63771949304364184</v>
      </c>
      <c r="Q307" s="5">
        <f t="shared" si="29"/>
        <v>25035665</v>
      </c>
      <c r="R307" s="1">
        <f t="shared" si="30"/>
        <v>24135665</v>
      </c>
      <c r="S307" s="1">
        <f t="shared" si="31"/>
        <v>900000</v>
      </c>
      <c r="U307" s="6" t="s">
        <v>1907</v>
      </c>
      <c r="V307" s="5">
        <f t="shared" si="32"/>
        <v>7</v>
      </c>
      <c r="W307" s="14">
        <f>IF(V307=1, VLOOKUP(U307, [1]IMDB_Movies!A:O, 11, FALSE), AVERAGEIF($A$2:$A$4915, U307, $K$2:$K$4915))</f>
        <v>7.6285714285714281</v>
      </c>
      <c r="X307" s="5">
        <f t="shared" si="33"/>
        <v>0.91600000000000004</v>
      </c>
      <c r="Y307">
        <f t="shared" si="34"/>
        <v>6.4369292843491106</v>
      </c>
      <c r="AN307" s="6"/>
      <c r="AO307" s="5"/>
      <c r="AP307" s="14"/>
      <c r="AQ307" s="5"/>
    </row>
    <row r="308" spans="1:43" hidden="1" x14ac:dyDescent="0.3">
      <c r="A308" t="s">
        <v>7024</v>
      </c>
      <c r="B308">
        <v>108</v>
      </c>
      <c r="C308">
        <v>9600000</v>
      </c>
      <c r="D308" t="s">
        <v>1714</v>
      </c>
      <c r="E308" t="s">
        <v>8759</v>
      </c>
      <c r="F308" t="s">
        <v>7641</v>
      </c>
      <c r="G308" t="s">
        <v>14</v>
      </c>
      <c r="H308" t="s">
        <v>15</v>
      </c>
      <c r="I308">
        <v>910000</v>
      </c>
      <c r="J308">
        <v>1954</v>
      </c>
      <c r="K308">
        <v>8.1999999999999993</v>
      </c>
      <c r="L308" s="5" t="s">
        <v>8413</v>
      </c>
      <c r="M308" s="5" t="s">
        <v>1221</v>
      </c>
      <c r="N308" t="s">
        <v>6851</v>
      </c>
      <c r="P308" s="5">
        <f t="shared" si="28"/>
        <v>0.63771949304364184</v>
      </c>
      <c r="Q308" s="5">
        <f t="shared" si="29"/>
        <v>9600000</v>
      </c>
      <c r="R308" s="1">
        <f t="shared" si="30"/>
        <v>8690000</v>
      </c>
      <c r="S308" s="1">
        <f t="shared" si="31"/>
        <v>910000</v>
      </c>
      <c r="U308" s="7" t="s">
        <v>1956</v>
      </c>
      <c r="V308" s="5">
        <f t="shared" si="32"/>
        <v>3</v>
      </c>
      <c r="W308" s="14">
        <f>IF(V308=1, VLOOKUP(U308, [1]IMDB_Movies!A:O, 11, FALSE), AVERAGEIF($A$2:$A$4915, U308, $K$2:$K$4915))</f>
        <v>7.6333333333333329</v>
      </c>
      <c r="X308" s="5">
        <f t="shared" si="33"/>
        <v>0.91600000000000004</v>
      </c>
      <c r="Y308">
        <f t="shared" si="34"/>
        <v>6.4366610025488455</v>
      </c>
      <c r="AN308" s="7"/>
      <c r="AO308" s="5"/>
      <c r="AP308" s="14"/>
      <c r="AQ308" s="5"/>
    </row>
    <row r="309" spans="1:43" hidden="1" x14ac:dyDescent="0.3">
      <c r="A309" t="s">
        <v>7638</v>
      </c>
      <c r="B309">
        <v>83</v>
      </c>
      <c r="C309"/>
      <c r="D309" t="s">
        <v>7639</v>
      </c>
      <c r="E309" t="s">
        <v>8760</v>
      </c>
      <c r="F309" t="s">
        <v>7640</v>
      </c>
      <c r="G309" t="s">
        <v>14</v>
      </c>
      <c r="H309" t="s">
        <v>15</v>
      </c>
      <c r="I309">
        <v>913000</v>
      </c>
      <c r="J309">
        <v>2014</v>
      </c>
      <c r="K309">
        <v>7.1</v>
      </c>
      <c r="L309" s="5" t="s">
        <v>27</v>
      </c>
      <c r="M309" s="5" t="s">
        <v>8419</v>
      </c>
      <c r="P309" s="5">
        <f t="shared" si="28"/>
        <v>0.63767129738253647</v>
      </c>
      <c r="Q309" s="5">
        <f t="shared" si="29"/>
        <v>25035665</v>
      </c>
      <c r="R309" s="1">
        <f t="shared" si="30"/>
        <v>24122665</v>
      </c>
      <c r="S309" s="1">
        <f t="shared" si="31"/>
        <v>913000</v>
      </c>
      <c r="U309" s="7" t="s">
        <v>8256</v>
      </c>
      <c r="V309" s="5">
        <f t="shared" si="32"/>
        <v>1</v>
      </c>
      <c r="W309" s="14">
        <f>IF(V309=1, VLOOKUP(U309, [1]IMDB_Movies!A:O, 11, FALSE), AVERAGEIF($A$2:$A$4915, U309, $K$2:$K$4915))</f>
        <v>7.6</v>
      </c>
      <c r="X309" s="5">
        <f t="shared" si="33"/>
        <v>0.90100000000000002</v>
      </c>
      <c r="Y309">
        <f t="shared" si="34"/>
        <v>6.4364138517102116</v>
      </c>
      <c r="AN309" s="7"/>
      <c r="AO309" s="5"/>
      <c r="AP309" s="14"/>
      <c r="AQ309" s="5"/>
    </row>
    <row r="310" spans="1:43" hidden="1" x14ac:dyDescent="0.3">
      <c r="A310" t="s">
        <v>7642</v>
      </c>
      <c r="B310">
        <v>100</v>
      </c>
      <c r="C310">
        <v>20186</v>
      </c>
      <c r="D310" t="s">
        <v>599</v>
      </c>
      <c r="E310" t="s">
        <v>8761</v>
      </c>
      <c r="F310" t="s">
        <v>7643</v>
      </c>
      <c r="G310" t="s">
        <v>14</v>
      </c>
      <c r="H310" t="s">
        <v>15</v>
      </c>
      <c r="I310">
        <v>930000</v>
      </c>
      <c r="J310">
        <v>2011</v>
      </c>
      <c r="K310">
        <v>5.7</v>
      </c>
      <c r="L310" s="5" t="s">
        <v>599</v>
      </c>
      <c r="M310" s="5"/>
      <c r="P310" s="5">
        <f t="shared" si="28"/>
        <v>0.63767129738253647</v>
      </c>
      <c r="Q310" s="5">
        <f t="shared" si="29"/>
        <v>20186</v>
      </c>
      <c r="R310" s="1">
        <f t="shared" si="30"/>
        <v>-909814</v>
      </c>
      <c r="S310" s="1">
        <f t="shared" si="31"/>
        <v>930000</v>
      </c>
      <c r="U310" s="6" t="s">
        <v>8208</v>
      </c>
      <c r="V310" s="5">
        <f t="shared" si="32"/>
        <v>1</v>
      </c>
      <c r="W310" s="14">
        <f>IF(V310=1, VLOOKUP(U310, [1]IMDB_Movies!A:O, 11, FALSE), AVERAGEIF($A$2:$A$4915, U310, $K$2:$K$4915))</f>
        <v>7.6</v>
      </c>
      <c r="X310" s="5">
        <f t="shared" si="33"/>
        <v>0.90100000000000002</v>
      </c>
      <c r="Y310">
        <f t="shared" si="34"/>
        <v>6.4364215894602568</v>
      </c>
      <c r="AN310" s="6"/>
      <c r="AO310" s="5"/>
      <c r="AP310" s="14"/>
      <c r="AQ310" s="5"/>
    </row>
    <row r="311" spans="1:43" hidden="1" x14ac:dyDescent="0.3">
      <c r="A311" t="s">
        <v>6161</v>
      </c>
      <c r="B311">
        <v>82</v>
      </c>
      <c r="C311"/>
      <c r="D311" t="s">
        <v>1987</v>
      </c>
      <c r="E311" t="s">
        <v>8762</v>
      </c>
      <c r="F311" t="s">
        <v>7451</v>
      </c>
      <c r="G311" t="s">
        <v>14</v>
      </c>
      <c r="H311" t="s">
        <v>15</v>
      </c>
      <c r="I311">
        <v>950000</v>
      </c>
      <c r="J311">
        <v>1942</v>
      </c>
      <c r="K311">
        <v>8.6</v>
      </c>
      <c r="L311" s="5" t="s">
        <v>1221</v>
      </c>
      <c r="M311" s="5" t="s">
        <v>6851</v>
      </c>
      <c r="N311" t="s">
        <v>8418</v>
      </c>
      <c r="P311" s="5">
        <f t="shared" si="28"/>
        <v>0.63760540779259545</v>
      </c>
      <c r="Q311" s="5">
        <f t="shared" si="29"/>
        <v>25035665</v>
      </c>
      <c r="R311" s="1">
        <f t="shared" si="30"/>
        <v>24085665</v>
      </c>
      <c r="S311" s="1">
        <f t="shared" si="31"/>
        <v>950000</v>
      </c>
      <c r="U311" s="6" t="s">
        <v>7808</v>
      </c>
      <c r="V311" s="5">
        <f t="shared" si="32"/>
        <v>1</v>
      </c>
      <c r="W311" s="14">
        <f>IF(V311=1, VLOOKUP(U311, [1]IMDB_Movies!A:O, 11, FALSE), AVERAGEIF($A$2:$A$4915, U311, $K$2:$K$4915))</f>
        <v>7.6</v>
      </c>
      <c r="X311" s="5">
        <f t="shared" si="33"/>
        <v>0.90100000000000002</v>
      </c>
      <c r="Y311">
        <f t="shared" si="34"/>
        <v>6.4363443145589718</v>
      </c>
      <c r="AN311" s="6"/>
      <c r="AO311" s="5"/>
      <c r="AP311" s="14"/>
      <c r="AQ311" s="5"/>
    </row>
    <row r="312" spans="1:43" hidden="1" x14ac:dyDescent="0.3">
      <c r="A312" t="s">
        <v>7631</v>
      </c>
      <c r="B312">
        <v>87</v>
      </c>
      <c r="C312"/>
      <c r="D312" t="s">
        <v>1966</v>
      </c>
      <c r="E312" t="s">
        <v>8763</v>
      </c>
      <c r="F312" t="s">
        <v>7632</v>
      </c>
      <c r="G312" t="s">
        <v>14</v>
      </c>
      <c r="H312" t="s">
        <v>275</v>
      </c>
      <c r="I312">
        <v>950000</v>
      </c>
      <c r="J312">
        <v>2013</v>
      </c>
      <c r="K312">
        <v>5.5</v>
      </c>
      <c r="L312" s="5" t="s">
        <v>2267</v>
      </c>
      <c r="M312" s="5" t="s">
        <v>3629</v>
      </c>
      <c r="P312" s="5">
        <f t="shared" si="28"/>
        <v>0.63760540779259545</v>
      </c>
      <c r="Q312" s="5">
        <f t="shared" si="29"/>
        <v>25035665</v>
      </c>
      <c r="R312" s="1">
        <f t="shared" si="30"/>
        <v>24085665</v>
      </c>
      <c r="S312" s="1">
        <f t="shared" si="31"/>
        <v>950000</v>
      </c>
      <c r="U312" s="7" t="s">
        <v>2503</v>
      </c>
      <c r="V312" s="5">
        <f t="shared" si="32"/>
        <v>2</v>
      </c>
      <c r="W312" s="14">
        <f>IF(V312=1, VLOOKUP(U312, [1]IMDB_Movies!A:O, 11, FALSE), AVERAGEIF($A$2:$A$4915, U312, $K$2:$K$4915))</f>
        <v>7.6</v>
      </c>
      <c r="X312" s="5">
        <f t="shared" si="33"/>
        <v>0.90100000000000002</v>
      </c>
      <c r="Y312">
        <f t="shared" si="34"/>
        <v>6.4363307823129166</v>
      </c>
      <c r="AN312" s="7"/>
      <c r="AO312" s="5"/>
      <c r="AP312" s="14"/>
      <c r="AQ312" s="5"/>
    </row>
    <row r="313" spans="1:43" hidden="1" x14ac:dyDescent="0.3">
      <c r="A313" t="s">
        <v>7634</v>
      </c>
      <c r="B313">
        <v>100</v>
      </c>
      <c r="C313"/>
      <c r="D313" t="s">
        <v>1221</v>
      </c>
      <c r="E313" t="s">
        <v>8764</v>
      </c>
      <c r="F313" t="s">
        <v>7635</v>
      </c>
      <c r="G313" t="s">
        <v>14</v>
      </c>
      <c r="H313" t="s">
        <v>15</v>
      </c>
      <c r="I313">
        <v>950000</v>
      </c>
      <c r="J313">
        <v>2014</v>
      </c>
      <c r="K313">
        <v>6</v>
      </c>
      <c r="L313" s="5" t="s">
        <v>1221</v>
      </c>
      <c r="M313" s="5"/>
      <c r="P313" s="5">
        <f t="shared" si="28"/>
        <v>0.63760540779259545</v>
      </c>
      <c r="Q313" s="5">
        <f t="shared" si="29"/>
        <v>25035665</v>
      </c>
      <c r="R313" s="1">
        <f t="shared" si="30"/>
        <v>24085665</v>
      </c>
      <c r="S313" s="1">
        <f t="shared" si="31"/>
        <v>950000</v>
      </c>
      <c r="U313" s="6" t="s">
        <v>7550</v>
      </c>
      <c r="V313" s="5">
        <f t="shared" si="32"/>
        <v>1</v>
      </c>
      <c r="W313" s="14">
        <f>IF(V313=1, VLOOKUP(U313, [1]IMDB_Movies!A:O, 11, FALSE), AVERAGEIF($A$2:$A$4915, U313, $K$2:$K$4915))</f>
        <v>7.6</v>
      </c>
      <c r="X313" s="5">
        <f t="shared" si="33"/>
        <v>0.90100000000000002</v>
      </c>
      <c r="Y313">
        <f t="shared" si="34"/>
        <v>6.4364235594301435</v>
      </c>
      <c r="AN313" s="6"/>
      <c r="AO313" s="5"/>
      <c r="AP313" s="14"/>
      <c r="AQ313" s="5"/>
    </row>
    <row r="314" spans="1:43" hidden="1" x14ac:dyDescent="0.3">
      <c r="A314" t="s">
        <v>1270</v>
      </c>
      <c r="B314">
        <v>104</v>
      </c>
      <c r="C314">
        <v>1007962</v>
      </c>
      <c r="D314" t="s">
        <v>771</v>
      </c>
      <c r="E314" t="s">
        <v>8765</v>
      </c>
      <c r="F314" t="s">
        <v>7649</v>
      </c>
      <c r="G314" t="s">
        <v>14</v>
      </c>
      <c r="H314" t="s">
        <v>15</v>
      </c>
      <c r="I314">
        <v>950000</v>
      </c>
      <c r="J314">
        <v>2005</v>
      </c>
      <c r="K314">
        <v>7.1</v>
      </c>
      <c r="L314" s="5" t="s">
        <v>8413</v>
      </c>
      <c r="M314" s="5" t="s">
        <v>1221</v>
      </c>
      <c r="N314" t="s">
        <v>3629</v>
      </c>
      <c r="P314" s="5">
        <f t="shared" si="28"/>
        <v>0.63760540779259545</v>
      </c>
      <c r="Q314" s="5">
        <f t="shared" si="29"/>
        <v>1007962</v>
      </c>
      <c r="R314" s="1">
        <f t="shared" si="30"/>
        <v>57962</v>
      </c>
      <c r="S314" s="1">
        <f t="shared" si="31"/>
        <v>950000</v>
      </c>
      <c r="U314" s="6" t="s">
        <v>7443</v>
      </c>
      <c r="V314" s="5">
        <f t="shared" si="32"/>
        <v>1</v>
      </c>
      <c r="W314" s="14">
        <f>IF(V314=1, VLOOKUP(U314, [1]IMDB_Movies!A:O, 11, FALSE), AVERAGEIF($A$2:$A$4915, U314, $K$2:$K$4915))</f>
        <v>7.6</v>
      </c>
      <c r="X314" s="5">
        <f t="shared" si="33"/>
        <v>0.90100000000000002</v>
      </c>
      <c r="Y314">
        <f t="shared" si="34"/>
        <v>6.4362398979157733</v>
      </c>
      <c r="AN314" s="6"/>
      <c r="AO314" s="5"/>
      <c r="AP314" s="14"/>
      <c r="AQ314" s="5"/>
    </row>
    <row r="315" spans="1:43" hidden="1" x14ac:dyDescent="0.3">
      <c r="A315" t="s">
        <v>464</v>
      </c>
      <c r="B315">
        <v>120</v>
      </c>
      <c r="C315">
        <v>3650677</v>
      </c>
      <c r="D315" t="s">
        <v>359</v>
      </c>
      <c r="E315" t="s">
        <v>8766</v>
      </c>
      <c r="F315" t="s">
        <v>7337</v>
      </c>
      <c r="G315" t="s">
        <v>14</v>
      </c>
      <c r="H315" t="s">
        <v>22</v>
      </c>
      <c r="I315">
        <v>960000</v>
      </c>
      <c r="J315">
        <v>1998</v>
      </c>
      <c r="K315">
        <v>8.1999999999999993</v>
      </c>
      <c r="L315" s="5" t="s">
        <v>599</v>
      </c>
      <c r="M315" s="5" t="s">
        <v>8413</v>
      </c>
      <c r="P315" s="5">
        <f t="shared" si="28"/>
        <v>0.63754114609442525</v>
      </c>
      <c r="Q315" s="5">
        <f t="shared" si="29"/>
        <v>3650677</v>
      </c>
      <c r="R315" s="1">
        <f t="shared" si="30"/>
        <v>2690677</v>
      </c>
      <c r="S315" s="1">
        <f t="shared" si="31"/>
        <v>960000</v>
      </c>
      <c r="U315" s="7" t="s">
        <v>7383</v>
      </c>
      <c r="V315" s="5">
        <f t="shared" si="32"/>
        <v>1</v>
      </c>
      <c r="W315" s="14">
        <f>IF(V315=1, VLOOKUP(U315, [1]IMDB_Movies!A:O, 11, FALSE), AVERAGEIF($A$2:$A$4915, U315, $K$2:$K$4915))</f>
        <v>7.6</v>
      </c>
      <c r="X315" s="5">
        <f t="shared" si="33"/>
        <v>0.90100000000000002</v>
      </c>
      <c r="Y315">
        <f t="shared" si="34"/>
        <v>6.4360561582641918</v>
      </c>
      <c r="AN315" s="7"/>
      <c r="AO315" s="5"/>
      <c r="AP315" s="14"/>
      <c r="AQ315" s="5"/>
    </row>
    <row r="316" spans="1:43" hidden="1" x14ac:dyDescent="0.3">
      <c r="A316" t="s">
        <v>2210</v>
      </c>
      <c r="B316">
        <v>145</v>
      </c>
      <c r="C316">
        <v>117235247</v>
      </c>
      <c r="D316" t="s">
        <v>1353</v>
      </c>
      <c r="E316" t="s">
        <v>8767</v>
      </c>
      <c r="F316" t="s">
        <v>7457</v>
      </c>
      <c r="G316" t="s">
        <v>14</v>
      </c>
      <c r="H316" t="s">
        <v>15</v>
      </c>
      <c r="I316">
        <v>960000</v>
      </c>
      <c r="J316">
        <v>1976</v>
      </c>
      <c r="K316">
        <v>8.1</v>
      </c>
      <c r="L316" s="5" t="s">
        <v>1221</v>
      </c>
      <c r="M316" s="5" t="s">
        <v>8417</v>
      </c>
      <c r="P316" s="5">
        <f t="shared" si="28"/>
        <v>0.63748146681201645</v>
      </c>
      <c r="Q316" s="5">
        <f t="shared" si="29"/>
        <v>117235247</v>
      </c>
      <c r="R316" s="1">
        <f t="shared" si="30"/>
        <v>116275247</v>
      </c>
      <c r="S316" s="1">
        <f t="shared" si="31"/>
        <v>960000</v>
      </c>
      <c r="U316" s="6" t="s">
        <v>7301</v>
      </c>
      <c r="V316" s="5">
        <f t="shared" si="32"/>
        <v>1</v>
      </c>
      <c r="W316" s="14">
        <f>IF(V316=1, VLOOKUP(U316, [1]IMDB_Movies!A:O, 11, FALSE), AVERAGEIF($A$2:$A$4915, U316, $K$2:$K$4915))</f>
        <v>7.6</v>
      </c>
      <c r="X316" s="5">
        <f t="shared" si="33"/>
        <v>0.90100000000000002</v>
      </c>
      <c r="Y316">
        <f t="shared" si="34"/>
        <v>6.4360425531914816</v>
      </c>
      <c r="AN316" s="6"/>
      <c r="AO316" s="5"/>
      <c r="AP316" s="14"/>
      <c r="AQ316" s="5"/>
    </row>
    <row r="317" spans="1:43" hidden="1" x14ac:dyDescent="0.3">
      <c r="A317" t="s">
        <v>7636</v>
      </c>
      <c r="B317">
        <v>90</v>
      </c>
      <c r="C317"/>
      <c r="D317" t="s">
        <v>604</v>
      </c>
      <c r="E317" t="s">
        <v>8768</v>
      </c>
      <c r="F317" t="s">
        <v>7637</v>
      </c>
      <c r="G317" t="s">
        <v>14</v>
      </c>
      <c r="H317" t="s">
        <v>15</v>
      </c>
      <c r="I317">
        <v>989000</v>
      </c>
      <c r="J317">
        <v>2007</v>
      </c>
      <c r="K317">
        <v>4.8</v>
      </c>
      <c r="L317" s="5" t="s">
        <v>599</v>
      </c>
      <c r="M317" s="5" t="s">
        <v>6851</v>
      </c>
      <c r="P317" s="5">
        <f t="shared" si="28"/>
        <v>0.63786178325158371</v>
      </c>
      <c r="Q317" s="5">
        <f t="shared" si="29"/>
        <v>25035665</v>
      </c>
      <c r="R317" s="1">
        <f t="shared" si="30"/>
        <v>24046665</v>
      </c>
      <c r="S317" s="1">
        <f t="shared" si="31"/>
        <v>989000</v>
      </c>
      <c r="U317" s="6" t="s">
        <v>6907</v>
      </c>
      <c r="V317" s="5">
        <f t="shared" si="32"/>
        <v>1</v>
      </c>
      <c r="W317" s="14">
        <f>IF(V317=1, VLOOKUP(U317, [1]IMDB_Movies!A:O, 11, FALSE), AVERAGEIF($A$2:$A$4915, U317, $K$2:$K$4915))</f>
        <v>7.6</v>
      </c>
      <c r="X317" s="5">
        <f t="shared" si="33"/>
        <v>0.90100000000000002</v>
      </c>
      <c r="Y317">
        <f t="shared" si="34"/>
        <v>6.4361353479463634</v>
      </c>
      <c r="AN317" s="6"/>
      <c r="AO317" s="5"/>
      <c r="AP317" s="14"/>
      <c r="AQ317" s="5"/>
    </row>
    <row r="318" spans="1:43" hidden="1" x14ac:dyDescent="0.3">
      <c r="A318" t="s">
        <v>6398</v>
      </c>
      <c r="B318">
        <v>86</v>
      </c>
      <c r="C318"/>
      <c r="D318" t="s">
        <v>7674</v>
      </c>
      <c r="E318" t="s">
        <v>8769</v>
      </c>
      <c r="F318" t="s">
        <v>7675</v>
      </c>
      <c r="G318" t="s">
        <v>14</v>
      </c>
      <c r="H318" t="s">
        <v>15</v>
      </c>
      <c r="I318">
        <v>990000</v>
      </c>
      <c r="J318">
        <v>2015</v>
      </c>
      <c r="K318">
        <v>4.9000000000000004</v>
      </c>
      <c r="L318" s="5" t="s">
        <v>476</v>
      </c>
      <c r="M318" s="5" t="s">
        <v>599</v>
      </c>
      <c r="N318" t="s">
        <v>1221</v>
      </c>
      <c r="O318" t="s">
        <v>4289</v>
      </c>
      <c r="P318" s="5">
        <f t="shared" si="28"/>
        <v>0.63786178325158371</v>
      </c>
      <c r="Q318" s="5">
        <f t="shared" si="29"/>
        <v>25035665</v>
      </c>
      <c r="R318" s="1">
        <f t="shared" si="30"/>
        <v>24045665</v>
      </c>
      <c r="S318" s="1">
        <f t="shared" si="31"/>
        <v>990000</v>
      </c>
      <c r="U318" s="7" t="s">
        <v>7003</v>
      </c>
      <c r="V318" s="5">
        <f t="shared" si="32"/>
        <v>1</v>
      </c>
      <c r="W318" s="14">
        <f>IF(V318=1, VLOOKUP(U318, [1]IMDB_Movies!A:O, 11, FALSE), AVERAGEIF($A$2:$A$4915, U318, $K$2:$K$4915))</f>
        <v>7.6</v>
      </c>
      <c r="X318" s="5">
        <f t="shared" si="33"/>
        <v>0.90100000000000002</v>
      </c>
      <c r="Y318">
        <f t="shared" si="34"/>
        <v>6.4363771817794726</v>
      </c>
      <c r="AN318" s="7"/>
      <c r="AO318" s="5"/>
      <c r="AP318" s="14"/>
      <c r="AQ318" s="5"/>
    </row>
    <row r="319" spans="1:43" hidden="1" x14ac:dyDescent="0.3">
      <c r="A319" t="s">
        <v>1999</v>
      </c>
      <c r="B319">
        <v>115</v>
      </c>
      <c r="C319"/>
      <c r="D319" t="s">
        <v>1973</v>
      </c>
      <c r="E319" t="s">
        <v>8770</v>
      </c>
      <c r="F319" t="s">
        <v>2000</v>
      </c>
      <c r="G319" t="s">
        <v>2001</v>
      </c>
      <c r="H319" t="s">
        <v>2002</v>
      </c>
      <c r="I319">
        <v>1000000</v>
      </c>
      <c r="J319">
        <v>1972</v>
      </c>
      <c r="K319">
        <v>8.1</v>
      </c>
      <c r="L319" s="5" t="s">
        <v>1221</v>
      </c>
      <c r="M319" s="5" t="s">
        <v>8415</v>
      </c>
      <c r="N319" t="s">
        <v>4289</v>
      </c>
      <c r="P319" s="5">
        <f t="shared" si="28"/>
        <v>0.63786178325158371</v>
      </c>
      <c r="Q319" s="5">
        <f t="shared" si="29"/>
        <v>25035665</v>
      </c>
      <c r="R319" s="1">
        <f t="shared" si="30"/>
        <v>24035665</v>
      </c>
      <c r="S319" s="1">
        <f t="shared" si="31"/>
        <v>1000000</v>
      </c>
      <c r="U319" s="7" t="s">
        <v>6880</v>
      </c>
      <c r="V319" s="5">
        <f t="shared" si="32"/>
        <v>1</v>
      </c>
      <c r="W319" s="14">
        <f>IF(V319=1, VLOOKUP(U319, [1]IMDB_Movies!A:O, 11, FALSE), AVERAGEIF($A$2:$A$4915, U319, $K$2:$K$4915))</f>
        <v>7.6</v>
      </c>
      <c r="X319" s="5">
        <f t="shared" si="33"/>
        <v>0.90100000000000002</v>
      </c>
      <c r="Y319">
        <f t="shared" si="34"/>
        <v>6.436342346178404</v>
      </c>
      <c r="AN319" s="7"/>
      <c r="AO319" s="5"/>
      <c r="AP319" s="14"/>
      <c r="AQ319" s="5"/>
    </row>
    <row r="320" spans="1:43" hidden="1" x14ac:dyDescent="0.3">
      <c r="A320" t="s">
        <v>1903</v>
      </c>
      <c r="B320">
        <v>89</v>
      </c>
      <c r="C320">
        <v>21378000</v>
      </c>
      <c r="D320" t="s">
        <v>2604</v>
      </c>
      <c r="E320" t="s">
        <v>8771</v>
      </c>
      <c r="F320" t="s">
        <v>4116</v>
      </c>
      <c r="G320" t="s">
        <v>14</v>
      </c>
      <c r="H320" t="s">
        <v>15</v>
      </c>
      <c r="I320">
        <v>1000000</v>
      </c>
      <c r="J320">
        <v>1980</v>
      </c>
      <c r="K320">
        <v>6.8</v>
      </c>
      <c r="L320" s="5" t="s">
        <v>455</v>
      </c>
      <c r="M320" s="5" t="s">
        <v>2267</v>
      </c>
      <c r="P320" s="5">
        <f t="shared" si="28"/>
        <v>0.63786178325158371</v>
      </c>
      <c r="Q320" s="5">
        <f t="shared" si="29"/>
        <v>21378000</v>
      </c>
      <c r="R320" s="1">
        <f t="shared" si="30"/>
        <v>20378000</v>
      </c>
      <c r="S320" s="1">
        <f t="shared" si="31"/>
        <v>1000000</v>
      </c>
      <c r="U320" s="7" t="s">
        <v>6915</v>
      </c>
      <c r="V320" s="5">
        <f t="shared" si="32"/>
        <v>1</v>
      </c>
      <c r="W320" s="14">
        <f>IF(V320=1, VLOOKUP(U320, [1]IMDB_Movies!A:O, 11, FALSE), AVERAGEIF($A$2:$A$4915, U320, $K$2:$K$4915))</f>
        <v>7.6</v>
      </c>
      <c r="X320" s="5">
        <f t="shared" si="33"/>
        <v>0.90100000000000002</v>
      </c>
      <c r="Y320">
        <f t="shared" si="34"/>
        <v>6.4362010221464985</v>
      </c>
      <c r="AN320" s="7"/>
      <c r="AO320" s="5"/>
      <c r="AP320" s="14"/>
      <c r="AQ320" s="5"/>
    </row>
    <row r="321" spans="1:43" hidden="1" x14ac:dyDescent="0.3">
      <c r="A321" t="s">
        <v>6594</v>
      </c>
      <c r="B321">
        <v>97</v>
      </c>
      <c r="C321"/>
      <c r="D321" t="s">
        <v>2267</v>
      </c>
      <c r="E321" t="s">
        <v>8772</v>
      </c>
      <c r="F321" t="s">
        <v>6595</v>
      </c>
      <c r="G321" t="s">
        <v>14</v>
      </c>
      <c r="H321" t="s">
        <v>15</v>
      </c>
      <c r="I321">
        <v>1000000</v>
      </c>
      <c r="J321">
        <v>2013</v>
      </c>
      <c r="K321">
        <v>3.3</v>
      </c>
      <c r="L321" s="5" t="s">
        <v>2267</v>
      </c>
      <c r="M321" s="5"/>
      <c r="P321" s="5">
        <f t="shared" si="28"/>
        <v>0.63783978464927882</v>
      </c>
      <c r="Q321" s="5">
        <f t="shared" si="29"/>
        <v>25035665</v>
      </c>
      <c r="R321" s="1">
        <f t="shared" si="30"/>
        <v>24035665</v>
      </c>
      <c r="S321" s="1">
        <f t="shared" si="31"/>
        <v>1000000</v>
      </c>
      <c r="U321" s="6" t="s">
        <v>885</v>
      </c>
      <c r="V321" s="5">
        <f t="shared" si="32"/>
        <v>4</v>
      </c>
      <c r="W321" s="14">
        <f>IF(V321=1, VLOOKUP(U321, [1]IMDB_Movies!A:O, 11, FALSE), AVERAGEIF($A$2:$A$4915, U321, $K$2:$K$4915))</f>
        <v>7.6</v>
      </c>
      <c r="X321" s="5">
        <f t="shared" si="33"/>
        <v>0.90100000000000002</v>
      </c>
      <c r="Y321">
        <f t="shared" si="34"/>
        <v>6.4357827476038256</v>
      </c>
      <c r="AN321" s="6"/>
      <c r="AO321" s="5"/>
      <c r="AP321" s="14"/>
      <c r="AQ321" s="5"/>
    </row>
    <row r="322" spans="1:43" hidden="1" x14ac:dyDescent="0.3">
      <c r="A322" t="s">
        <v>6611</v>
      </c>
      <c r="B322">
        <v>104</v>
      </c>
      <c r="C322"/>
      <c r="D322" t="s">
        <v>149</v>
      </c>
      <c r="E322" t="s">
        <v>8773</v>
      </c>
      <c r="F322" t="s">
        <v>6613</v>
      </c>
      <c r="G322" t="s">
        <v>14</v>
      </c>
      <c r="H322" t="s">
        <v>15</v>
      </c>
      <c r="I322">
        <v>1000000</v>
      </c>
      <c r="J322">
        <v>1998</v>
      </c>
      <c r="K322">
        <v>5.5</v>
      </c>
      <c r="L322" s="5" t="s">
        <v>476</v>
      </c>
      <c r="M322" s="5" t="s">
        <v>599</v>
      </c>
      <c r="N322" t="s">
        <v>8413</v>
      </c>
      <c r="O322" t="s">
        <v>3629</v>
      </c>
      <c r="P322" s="5">
        <f t="shared" ref="P322:P385" si="35">CORREL(C322:C5235,I322:I5235)</f>
        <v>0.63783978464927882</v>
      </c>
      <c r="Q322" s="5">
        <f t="shared" ref="Q322:Q385" si="36">IF(ISBLANK(C322),MEDIAN($C$2:$C$4915), C322)</f>
        <v>25035665</v>
      </c>
      <c r="R322" s="1">
        <f t="shared" ref="R322:R385" si="37">Q322-S322</f>
        <v>24035665</v>
      </c>
      <c r="S322" s="1">
        <f t="shared" ref="S322:S385" si="38">IF(ISBLANK(I322),MEDIAN($I$2:$I$4915), I322)</f>
        <v>1000000</v>
      </c>
      <c r="U322" s="7" t="s">
        <v>6518</v>
      </c>
      <c r="V322" s="5">
        <f t="shared" si="32"/>
        <v>1</v>
      </c>
      <c r="W322" s="14">
        <f>IF(V322=1, VLOOKUP(U322, [1]IMDB_Movies!A:O, 11, FALSE), AVERAGEIF($A$2:$A$4915, U322, $K$2:$K$4915))</f>
        <v>7.6</v>
      </c>
      <c r="X322" s="5">
        <f t="shared" si="33"/>
        <v>0.90100000000000002</v>
      </c>
      <c r="Y322">
        <f t="shared" si="34"/>
        <v>6.4359181934384244</v>
      </c>
      <c r="AN322" s="7"/>
      <c r="AO322" s="5"/>
      <c r="AP322" s="14"/>
      <c r="AQ322" s="5"/>
    </row>
    <row r="323" spans="1:43" hidden="1" x14ac:dyDescent="0.3">
      <c r="A323" t="s">
        <v>4456</v>
      </c>
      <c r="B323">
        <v>90</v>
      </c>
      <c r="C323">
        <v>2957978</v>
      </c>
      <c r="D323" t="s">
        <v>7168</v>
      </c>
      <c r="E323" t="s">
        <v>8774</v>
      </c>
      <c r="F323" t="s">
        <v>7169</v>
      </c>
      <c r="G323" t="s">
        <v>14</v>
      </c>
      <c r="H323" t="s">
        <v>22</v>
      </c>
      <c r="I323">
        <v>1000000</v>
      </c>
      <c r="J323">
        <v>2008</v>
      </c>
      <c r="K323">
        <v>7.8</v>
      </c>
      <c r="L323" s="5" t="s">
        <v>4651</v>
      </c>
      <c r="M323" s="5" t="s">
        <v>8413</v>
      </c>
      <c r="N323" t="s">
        <v>27</v>
      </c>
      <c r="O323" t="s">
        <v>7865</v>
      </c>
      <c r="P323" s="5">
        <f t="shared" si="35"/>
        <v>0.63783978464927882</v>
      </c>
      <c r="Q323" s="5">
        <f t="shared" si="36"/>
        <v>2957978</v>
      </c>
      <c r="R323" s="1">
        <f t="shared" si="37"/>
        <v>1957978</v>
      </c>
      <c r="S323" s="1">
        <f t="shared" si="38"/>
        <v>1000000</v>
      </c>
      <c r="U323" s="7" t="s">
        <v>5737</v>
      </c>
      <c r="V323" s="5">
        <f t="shared" si="32"/>
        <v>1</v>
      </c>
      <c r="W323" s="14">
        <f>IF(V323=1, VLOOKUP(U323, [1]IMDB_Movies!A:O, 11, FALSE), AVERAGEIF($A$2:$A$4915, U323, $K$2:$K$4915))</f>
        <v>7.6</v>
      </c>
      <c r="X323" s="5">
        <f t="shared" si="33"/>
        <v>0.90100000000000002</v>
      </c>
      <c r="Y323">
        <f t="shared" si="34"/>
        <v>6.4359684636692869</v>
      </c>
      <c r="AN323" s="7"/>
      <c r="AO323" s="5"/>
      <c r="AP323" s="14"/>
      <c r="AQ323" s="5"/>
    </row>
    <row r="324" spans="1:43" hidden="1" x14ac:dyDescent="0.3">
      <c r="A324" t="s">
        <v>7224</v>
      </c>
      <c r="B324">
        <v>104</v>
      </c>
      <c r="C324">
        <v>4231500</v>
      </c>
      <c r="D324" t="s">
        <v>79</v>
      </c>
      <c r="E324" t="s">
        <v>8775</v>
      </c>
      <c r="F324" t="s">
        <v>7225</v>
      </c>
      <c r="G324" t="s">
        <v>1989</v>
      </c>
      <c r="H324" t="s">
        <v>1990</v>
      </c>
      <c r="I324">
        <v>1000000</v>
      </c>
      <c r="J324">
        <v>2013</v>
      </c>
      <c r="K324">
        <v>7.8</v>
      </c>
      <c r="L324" s="5" t="s">
        <v>1221</v>
      </c>
      <c r="M324" s="5" t="s">
        <v>6851</v>
      </c>
      <c r="P324" s="5">
        <f t="shared" si="35"/>
        <v>0.63777889130314303</v>
      </c>
      <c r="Q324" s="5">
        <f t="shared" si="36"/>
        <v>4231500</v>
      </c>
      <c r="R324" s="1">
        <f t="shared" si="37"/>
        <v>3231500</v>
      </c>
      <c r="S324" s="1">
        <f t="shared" si="38"/>
        <v>1000000</v>
      </c>
      <c r="U324" s="7" t="s">
        <v>6119</v>
      </c>
      <c r="V324" s="5">
        <f t="shared" si="32"/>
        <v>1</v>
      </c>
      <c r="W324" s="14">
        <f>IF(V324=1, VLOOKUP(U324, [1]IMDB_Movies!A:O, 11, FALSE), AVERAGEIF($A$2:$A$4915, U324, $K$2:$K$4915))</f>
        <v>7.6</v>
      </c>
      <c r="X324" s="5">
        <f t="shared" si="33"/>
        <v>0.90100000000000002</v>
      </c>
      <c r="Y324">
        <f t="shared" si="34"/>
        <v>6.436104006820111</v>
      </c>
      <c r="AN324" s="7"/>
      <c r="AO324" s="5"/>
      <c r="AP324" s="14"/>
      <c r="AQ324" s="5"/>
    </row>
    <row r="325" spans="1:43" hidden="1" x14ac:dyDescent="0.3">
      <c r="A325" t="s">
        <v>7226</v>
      </c>
      <c r="B325">
        <v>100</v>
      </c>
      <c r="C325">
        <v>396035</v>
      </c>
      <c r="D325" t="s">
        <v>79</v>
      </c>
      <c r="E325" t="s">
        <v>8776</v>
      </c>
      <c r="F325" t="s">
        <v>7227</v>
      </c>
      <c r="G325" t="s">
        <v>14</v>
      </c>
      <c r="H325" t="s">
        <v>22</v>
      </c>
      <c r="I325">
        <v>1000000</v>
      </c>
      <c r="J325">
        <v>2004</v>
      </c>
      <c r="K325">
        <v>6.9</v>
      </c>
      <c r="L325" s="5" t="s">
        <v>1221</v>
      </c>
      <c r="M325" s="5" t="s">
        <v>6851</v>
      </c>
      <c r="P325" s="5">
        <f t="shared" si="35"/>
        <v>0.63772023397486022</v>
      </c>
      <c r="Q325" s="5">
        <f t="shared" si="36"/>
        <v>396035</v>
      </c>
      <c r="R325" s="1">
        <f t="shared" si="37"/>
        <v>-603965</v>
      </c>
      <c r="S325" s="1">
        <f t="shared" si="38"/>
        <v>1000000</v>
      </c>
      <c r="U325" s="6" t="s">
        <v>5932</v>
      </c>
      <c r="V325" s="5">
        <f t="shared" si="32"/>
        <v>1</v>
      </c>
      <c r="W325" s="14">
        <f>IF(V325=1, VLOOKUP(U325, [1]IMDB_Movies!A:O, 11, FALSE), AVERAGEIF($A$2:$A$4915, U325, $K$2:$K$4915))</f>
        <v>7.6</v>
      </c>
      <c r="X325" s="5">
        <f t="shared" si="33"/>
        <v>0.90100000000000002</v>
      </c>
      <c r="Y325">
        <f t="shared" si="34"/>
        <v>6.4362609251758611</v>
      </c>
      <c r="AN325" s="6"/>
      <c r="AO325" s="5"/>
      <c r="AP325" s="14"/>
      <c r="AQ325" s="5"/>
    </row>
    <row r="326" spans="1:43" hidden="1" x14ac:dyDescent="0.3">
      <c r="A326" t="s">
        <v>3312</v>
      </c>
      <c r="B326">
        <v>97</v>
      </c>
      <c r="C326">
        <v>7022940</v>
      </c>
      <c r="D326" t="s">
        <v>507</v>
      </c>
      <c r="E326" t="s">
        <v>8777</v>
      </c>
      <c r="F326" t="s">
        <v>7257</v>
      </c>
      <c r="G326" t="s">
        <v>14</v>
      </c>
      <c r="H326" t="s">
        <v>15</v>
      </c>
      <c r="I326">
        <v>1000000</v>
      </c>
      <c r="J326">
        <v>2001</v>
      </c>
      <c r="K326">
        <v>6.7</v>
      </c>
      <c r="L326" s="5" t="s">
        <v>599</v>
      </c>
      <c r="M326" s="5" t="s">
        <v>1221</v>
      </c>
      <c r="N326" t="s">
        <v>6851</v>
      </c>
      <c r="P326" s="5">
        <f t="shared" si="35"/>
        <v>0.63765480072655423</v>
      </c>
      <c r="Q326" s="5">
        <f t="shared" si="36"/>
        <v>7022940</v>
      </c>
      <c r="R326" s="1">
        <f t="shared" si="37"/>
        <v>6022940</v>
      </c>
      <c r="S326" s="1">
        <f t="shared" si="38"/>
        <v>1000000</v>
      </c>
      <c r="U326" s="6" t="s">
        <v>6099</v>
      </c>
      <c r="V326" s="5">
        <f t="shared" si="32"/>
        <v>1</v>
      </c>
      <c r="W326" s="14">
        <f>IF(V326=1, VLOOKUP(U326, [1]IMDB_Movies!A:O, 11, FALSE), AVERAGEIF($A$2:$A$4915, U326, $K$2:$K$4915))</f>
        <v>7.6</v>
      </c>
      <c r="X326" s="5">
        <f t="shared" si="33"/>
        <v>0.90100000000000002</v>
      </c>
      <c r="Y326">
        <f t="shared" si="34"/>
        <v>6.436332622601272</v>
      </c>
      <c r="AN326" s="6"/>
      <c r="AO326" s="5"/>
      <c r="AP326" s="14"/>
      <c r="AQ326" s="5"/>
    </row>
    <row r="327" spans="1:43" hidden="1" x14ac:dyDescent="0.3">
      <c r="A327" t="s">
        <v>7356</v>
      </c>
      <c r="B327">
        <v>87</v>
      </c>
      <c r="C327">
        <v>19539</v>
      </c>
      <c r="D327" t="s">
        <v>599</v>
      </c>
      <c r="E327" t="s">
        <v>8778</v>
      </c>
      <c r="F327" t="s">
        <v>7357</v>
      </c>
      <c r="G327" t="s">
        <v>14</v>
      </c>
      <c r="H327" t="s">
        <v>15</v>
      </c>
      <c r="I327">
        <v>1000000</v>
      </c>
      <c r="J327">
        <v>2003</v>
      </c>
      <c r="K327">
        <v>6.2</v>
      </c>
      <c r="L327" s="5" t="s">
        <v>599</v>
      </c>
      <c r="M327" s="5"/>
      <c r="P327" s="5">
        <f t="shared" si="35"/>
        <v>0.63760126931854921</v>
      </c>
      <c r="Q327" s="5">
        <f t="shared" si="36"/>
        <v>19539</v>
      </c>
      <c r="R327" s="1">
        <f t="shared" si="37"/>
        <v>-980461</v>
      </c>
      <c r="S327" s="1">
        <f t="shared" si="38"/>
        <v>1000000</v>
      </c>
      <c r="U327" s="6" t="s">
        <v>5613</v>
      </c>
      <c r="V327" s="5">
        <f t="shared" si="32"/>
        <v>1</v>
      </c>
      <c r="W327" s="14">
        <f>IF(V327=1, VLOOKUP(U327, [1]IMDB_Movies!A:O, 11, FALSE), AVERAGEIF($A$2:$A$4915, U327, $K$2:$K$4915))</f>
        <v>7.6</v>
      </c>
      <c r="X327" s="5">
        <f t="shared" si="33"/>
        <v>0.90100000000000002</v>
      </c>
      <c r="Y327">
        <f t="shared" si="34"/>
        <v>6.4363403710812461</v>
      </c>
      <c r="AN327" s="6"/>
      <c r="AO327" s="5"/>
      <c r="AP327" s="14"/>
      <c r="AQ327" s="5"/>
    </row>
    <row r="328" spans="1:43" hidden="1" x14ac:dyDescent="0.3">
      <c r="A328" t="s">
        <v>7455</v>
      </c>
      <c r="B328">
        <v>89</v>
      </c>
      <c r="C328"/>
      <c r="D328" t="s">
        <v>669</v>
      </c>
      <c r="E328" t="s">
        <v>8779</v>
      </c>
      <c r="F328" t="s">
        <v>7456</v>
      </c>
      <c r="G328" t="s">
        <v>14</v>
      </c>
      <c r="H328" t="s">
        <v>15</v>
      </c>
      <c r="I328">
        <v>1000000</v>
      </c>
      <c r="J328">
        <v>1972</v>
      </c>
      <c r="K328">
        <v>6.7</v>
      </c>
      <c r="L328" s="5" t="s">
        <v>1221</v>
      </c>
      <c r="M328" s="5" t="s">
        <v>4289</v>
      </c>
      <c r="P328" s="5">
        <f t="shared" si="35"/>
        <v>0.63753509046973844</v>
      </c>
      <c r="Q328" s="5">
        <f t="shared" si="36"/>
        <v>25035665</v>
      </c>
      <c r="R328" s="1">
        <f t="shared" si="37"/>
        <v>24035665</v>
      </c>
      <c r="S328" s="1">
        <f t="shared" si="38"/>
        <v>1000000</v>
      </c>
      <c r="U328" s="7" t="s">
        <v>5788</v>
      </c>
      <c r="V328" s="5">
        <f t="shared" si="32"/>
        <v>1</v>
      </c>
      <c r="W328" s="14">
        <f>IF(V328=1, VLOOKUP(U328, [1]IMDB_Movies!A:O, 11, FALSE), AVERAGEIF($A$2:$A$4915, U328, $K$2:$K$4915))</f>
        <v>7.6</v>
      </c>
      <c r="X328" s="5">
        <f t="shared" si="33"/>
        <v>0.90100000000000002</v>
      </c>
      <c r="Y328">
        <f t="shared" si="34"/>
        <v>6.4363267918088658</v>
      </c>
      <c r="AN328" s="7"/>
      <c r="AO328" s="5"/>
      <c r="AP328" s="14"/>
      <c r="AQ328" s="5"/>
    </row>
    <row r="329" spans="1:43" hidden="1" x14ac:dyDescent="0.3">
      <c r="A329" t="s">
        <v>5709</v>
      </c>
      <c r="B329">
        <v>121</v>
      </c>
      <c r="C329"/>
      <c r="D329" t="s">
        <v>7460</v>
      </c>
      <c r="E329" t="s">
        <v>8780</v>
      </c>
      <c r="F329" t="s">
        <v>7461</v>
      </c>
      <c r="G329" t="s">
        <v>14</v>
      </c>
      <c r="H329" t="s">
        <v>22</v>
      </c>
      <c r="I329">
        <v>1000000</v>
      </c>
      <c r="J329">
        <v>1963</v>
      </c>
      <c r="K329">
        <v>6.8</v>
      </c>
      <c r="L329" s="5" t="s">
        <v>340</v>
      </c>
      <c r="M329" s="5" t="s">
        <v>599</v>
      </c>
      <c r="N329" t="s">
        <v>7865</v>
      </c>
      <c r="P329" s="5">
        <f t="shared" si="35"/>
        <v>0.63753509046973844</v>
      </c>
      <c r="Q329" s="5">
        <f t="shared" si="36"/>
        <v>25035665</v>
      </c>
      <c r="R329" s="1">
        <f t="shared" si="37"/>
        <v>24035665</v>
      </c>
      <c r="S329" s="1">
        <f t="shared" si="38"/>
        <v>1000000</v>
      </c>
      <c r="U329" s="7" t="s">
        <v>5587</v>
      </c>
      <c r="V329" s="5">
        <f t="shared" si="32"/>
        <v>1</v>
      </c>
      <c r="W329" s="14">
        <f>IF(V329=1, VLOOKUP(U329, [1]IMDB_Movies!A:O, 11, FALSE), AVERAGEIF($A$2:$A$4915, U329, $K$2:$K$4915))</f>
        <v>7.6</v>
      </c>
      <c r="X329" s="5">
        <f t="shared" si="33"/>
        <v>0.90100000000000002</v>
      </c>
      <c r="Y329">
        <f t="shared" si="34"/>
        <v>6.436718583315546</v>
      </c>
      <c r="AN329" s="7"/>
      <c r="AO329" s="5"/>
      <c r="AP329" s="14"/>
      <c r="AQ329" s="5"/>
    </row>
    <row r="330" spans="1:43" hidden="1" x14ac:dyDescent="0.3">
      <c r="A330" t="s">
        <v>7462</v>
      </c>
      <c r="B330">
        <v>83</v>
      </c>
      <c r="C330">
        <v>31537320</v>
      </c>
      <c r="D330" t="s">
        <v>1084</v>
      </c>
      <c r="E330" t="s">
        <v>8781</v>
      </c>
      <c r="F330" t="s">
        <v>7463</v>
      </c>
      <c r="G330" t="s">
        <v>14</v>
      </c>
      <c r="H330" t="s">
        <v>15</v>
      </c>
      <c r="I330">
        <v>1000000</v>
      </c>
      <c r="J330">
        <v>2014</v>
      </c>
      <c r="K330">
        <v>5.7</v>
      </c>
      <c r="L330" s="5" t="s">
        <v>2267</v>
      </c>
      <c r="M330" s="5" t="s">
        <v>8415</v>
      </c>
      <c r="N330" t="s">
        <v>3629</v>
      </c>
      <c r="P330" s="5">
        <f t="shared" si="35"/>
        <v>0.63753509046973844</v>
      </c>
      <c r="Q330" s="5">
        <f t="shared" si="36"/>
        <v>31537320</v>
      </c>
      <c r="R330" s="1">
        <f t="shared" si="37"/>
        <v>30537320</v>
      </c>
      <c r="S330" s="1">
        <f t="shared" si="38"/>
        <v>1000000</v>
      </c>
      <c r="U330" s="7" t="s">
        <v>6630</v>
      </c>
      <c r="V330" s="5">
        <f t="shared" si="32"/>
        <v>1</v>
      </c>
      <c r="W330" s="14">
        <f>IF(V330=1, VLOOKUP(U330, [1]IMDB_Movies!A:O, 11, FALSE), AVERAGEIF($A$2:$A$4915, U330, $K$2:$K$4915))</f>
        <v>7.6</v>
      </c>
      <c r="X330" s="5">
        <f t="shared" si="33"/>
        <v>0.90100000000000002</v>
      </c>
      <c r="Y330">
        <f t="shared" si="34"/>
        <v>6.4365343576611114</v>
      </c>
      <c r="AN330" s="7"/>
      <c r="AO330" s="5"/>
      <c r="AP330" s="14"/>
      <c r="AQ330" s="5"/>
    </row>
    <row r="331" spans="1:43" hidden="1" x14ac:dyDescent="0.3">
      <c r="A331" t="s">
        <v>1021</v>
      </c>
      <c r="B331">
        <v>91</v>
      </c>
      <c r="C331">
        <v>17986000</v>
      </c>
      <c r="D331" t="s">
        <v>2267</v>
      </c>
      <c r="E331" t="s">
        <v>8782</v>
      </c>
      <c r="F331" t="s">
        <v>7465</v>
      </c>
      <c r="G331" t="s">
        <v>14</v>
      </c>
      <c r="H331" t="s">
        <v>15</v>
      </c>
      <c r="I331">
        <v>1000000</v>
      </c>
      <c r="J331">
        <v>1981</v>
      </c>
      <c r="K331">
        <v>6.6</v>
      </c>
      <c r="L331" s="5" t="s">
        <v>2267</v>
      </c>
      <c r="M331" s="5"/>
      <c r="P331" s="5">
        <f t="shared" si="35"/>
        <v>0.63753970458459208</v>
      </c>
      <c r="Q331" s="5">
        <f t="shared" si="36"/>
        <v>17986000</v>
      </c>
      <c r="R331" s="1">
        <f t="shared" si="37"/>
        <v>16986000</v>
      </c>
      <c r="S331" s="1">
        <f t="shared" si="38"/>
        <v>1000000</v>
      </c>
      <c r="U331" s="7" t="s">
        <v>4571</v>
      </c>
      <c r="V331" s="5">
        <f t="shared" si="32"/>
        <v>2</v>
      </c>
      <c r="W331" s="14">
        <f>IF(V331=1, VLOOKUP(U331, [1]IMDB_Movies!A:O, 11, FALSE), AVERAGEIF($A$2:$A$4915, U331, $K$2:$K$4915))</f>
        <v>7.6</v>
      </c>
      <c r="X331" s="5">
        <f t="shared" si="33"/>
        <v>0.90100000000000002</v>
      </c>
      <c r="Y331">
        <f t="shared" si="34"/>
        <v>6.4366702241195233</v>
      </c>
      <c r="AN331" s="7"/>
      <c r="AO331" s="5"/>
      <c r="AP331" s="14"/>
      <c r="AQ331" s="5"/>
    </row>
    <row r="332" spans="1:43" hidden="1" x14ac:dyDescent="0.3">
      <c r="A332" t="s">
        <v>7467</v>
      </c>
      <c r="B332">
        <v>86</v>
      </c>
      <c r="C332">
        <v>18112929</v>
      </c>
      <c r="D332" t="s">
        <v>1522</v>
      </c>
      <c r="E332" t="s">
        <v>8783</v>
      </c>
      <c r="F332" t="s">
        <v>7468</v>
      </c>
      <c r="G332" t="s">
        <v>14</v>
      </c>
      <c r="H332" t="s">
        <v>15</v>
      </c>
      <c r="I332">
        <v>1000000</v>
      </c>
      <c r="J332">
        <v>2012</v>
      </c>
      <c r="K332">
        <v>5</v>
      </c>
      <c r="L332" s="5" t="s">
        <v>2267</v>
      </c>
      <c r="M332" s="5" t="s">
        <v>8415</v>
      </c>
      <c r="N332" t="s">
        <v>4289</v>
      </c>
      <c r="O332" t="s">
        <v>3629</v>
      </c>
      <c r="P332" s="5">
        <f t="shared" si="35"/>
        <v>0.63750940163040115</v>
      </c>
      <c r="Q332" s="5">
        <f t="shared" si="36"/>
        <v>18112929</v>
      </c>
      <c r="R332" s="1">
        <f t="shared" si="37"/>
        <v>17112929</v>
      </c>
      <c r="S332" s="1">
        <f t="shared" si="38"/>
        <v>1000000</v>
      </c>
      <c r="U332" s="6" t="s">
        <v>6978</v>
      </c>
      <c r="V332" s="5">
        <f t="shared" si="32"/>
        <v>1</v>
      </c>
      <c r="W332" s="14">
        <f>IF(V332=1, VLOOKUP(U332, [1]IMDB_Movies!A:O, 11, FALSE), AVERAGEIF($A$2:$A$4915, U332, $K$2:$K$4915))</f>
        <v>7.6</v>
      </c>
      <c r="X332" s="5">
        <f t="shared" si="33"/>
        <v>0.90100000000000002</v>
      </c>
      <c r="Y332">
        <f t="shared" si="34"/>
        <v>6.4365072587531955</v>
      </c>
      <c r="AN332" s="6"/>
      <c r="AO332" s="5"/>
      <c r="AP332" s="14"/>
      <c r="AQ332" s="5"/>
    </row>
    <row r="333" spans="1:43" hidden="1" x14ac:dyDescent="0.3">
      <c r="A333" t="s">
        <v>7469</v>
      </c>
      <c r="B333">
        <v>86</v>
      </c>
      <c r="C333">
        <v>14564027</v>
      </c>
      <c r="D333" t="s">
        <v>2604</v>
      </c>
      <c r="E333" t="s">
        <v>8784</v>
      </c>
      <c r="F333" t="s">
        <v>7470</v>
      </c>
      <c r="G333" t="s">
        <v>14</v>
      </c>
      <c r="H333" t="s">
        <v>22</v>
      </c>
      <c r="I333">
        <v>1000000</v>
      </c>
      <c r="J333">
        <v>1987</v>
      </c>
      <c r="K333">
        <v>7</v>
      </c>
      <c r="L333" s="5" t="s">
        <v>455</v>
      </c>
      <c r="M333" s="5" t="s">
        <v>2267</v>
      </c>
      <c r="P333" s="5">
        <f t="shared" si="35"/>
        <v>0.63747937307093094</v>
      </c>
      <c r="Q333" s="5">
        <f t="shared" si="36"/>
        <v>14564027</v>
      </c>
      <c r="R333" s="1">
        <f t="shared" si="37"/>
        <v>13564027</v>
      </c>
      <c r="S333" s="1">
        <f t="shared" si="38"/>
        <v>1000000</v>
      </c>
      <c r="U333" s="7" t="s">
        <v>4052</v>
      </c>
      <c r="V333" s="5">
        <f t="shared" si="32"/>
        <v>1</v>
      </c>
      <c r="W333" s="14">
        <f>IF(V333=1, VLOOKUP(U333, [1]IMDB_Movies!A:O, 11, FALSE), AVERAGEIF($A$2:$A$4915, U333, $K$2:$K$4915))</f>
        <v>7.6</v>
      </c>
      <c r="X333" s="5">
        <f t="shared" si="33"/>
        <v>0.90100000000000002</v>
      </c>
      <c r="Y333">
        <f t="shared" si="34"/>
        <v>6.4371343156096454</v>
      </c>
      <c r="AN333" s="7"/>
      <c r="AO333" s="5"/>
      <c r="AP333" s="14"/>
      <c r="AQ333" s="5"/>
    </row>
    <row r="334" spans="1:43" hidden="1" x14ac:dyDescent="0.3">
      <c r="A334" t="s">
        <v>3164</v>
      </c>
      <c r="B334">
        <v>90</v>
      </c>
      <c r="C334">
        <v>10042266</v>
      </c>
      <c r="D334" t="s">
        <v>2175</v>
      </c>
      <c r="E334" t="s">
        <v>8785</v>
      </c>
      <c r="F334" t="s">
        <v>7473</v>
      </c>
      <c r="G334" t="s">
        <v>14</v>
      </c>
      <c r="H334" t="s">
        <v>15</v>
      </c>
      <c r="I334">
        <v>1000000</v>
      </c>
      <c r="J334">
        <v>2005</v>
      </c>
      <c r="K334">
        <v>5.9</v>
      </c>
      <c r="L334" s="5" t="s">
        <v>1221</v>
      </c>
      <c r="M334" s="5" t="s">
        <v>2267</v>
      </c>
      <c r="N334" t="s">
        <v>8415</v>
      </c>
      <c r="O334" t="s">
        <v>3629</v>
      </c>
      <c r="P334" s="5">
        <f t="shared" si="35"/>
        <v>0.63744125985626698</v>
      </c>
      <c r="Q334" s="5">
        <f t="shared" si="36"/>
        <v>10042266</v>
      </c>
      <c r="R334" s="1">
        <f t="shared" si="37"/>
        <v>9042266</v>
      </c>
      <c r="S334" s="1">
        <f t="shared" si="38"/>
        <v>1000000</v>
      </c>
      <c r="U334" s="7" t="s">
        <v>3741</v>
      </c>
      <c r="V334" s="5">
        <f t="shared" si="32"/>
        <v>1</v>
      </c>
      <c r="W334" s="14">
        <f>IF(V334=1, VLOOKUP(U334, [1]IMDB_Movies!A:O, 11, FALSE), AVERAGEIF($A$2:$A$4915, U334, $K$2:$K$4915))</f>
        <v>7.6</v>
      </c>
      <c r="X334" s="5">
        <f t="shared" si="33"/>
        <v>0.90100000000000002</v>
      </c>
      <c r="Y334">
        <f t="shared" si="34"/>
        <v>6.4370995301153293</v>
      </c>
      <c r="AN334" s="7"/>
      <c r="AO334" s="5"/>
      <c r="AP334" s="14"/>
      <c r="AQ334" s="5"/>
    </row>
    <row r="335" spans="1:43" hidden="1" x14ac:dyDescent="0.3">
      <c r="A335" t="s">
        <v>7477</v>
      </c>
      <c r="B335">
        <v>103</v>
      </c>
      <c r="C335">
        <v>9013113</v>
      </c>
      <c r="D335" t="s">
        <v>1908</v>
      </c>
      <c r="E335" t="s">
        <v>8786</v>
      </c>
      <c r="F335" t="s">
        <v>7478</v>
      </c>
      <c r="G335" t="s">
        <v>14</v>
      </c>
      <c r="H335" t="s">
        <v>15</v>
      </c>
      <c r="I335">
        <v>1000000</v>
      </c>
      <c r="J335">
        <v>2005</v>
      </c>
      <c r="K335">
        <v>7.4</v>
      </c>
      <c r="L335" s="5" t="s">
        <v>340</v>
      </c>
      <c r="M335" s="5" t="s">
        <v>599</v>
      </c>
      <c r="N335" t="s">
        <v>1221</v>
      </c>
      <c r="P335" s="5">
        <f t="shared" si="35"/>
        <v>0.63739350493313207</v>
      </c>
      <c r="Q335" s="5">
        <f t="shared" si="36"/>
        <v>9013113</v>
      </c>
      <c r="R335" s="1">
        <f t="shared" si="37"/>
        <v>8013113</v>
      </c>
      <c r="S335" s="1">
        <f t="shared" si="38"/>
        <v>1000000</v>
      </c>
      <c r="U335" s="6" t="s">
        <v>3096</v>
      </c>
      <c r="V335" s="5">
        <f t="shared" si="32"/>
        <v>4</v>
      </c>
      <c r="W335" s="14">
        <f>IF(V335=1, VLOOKUP(U335, [1]IMDB_Movies!A:O, 11, FALSE), AVERAGEIF($A$2:$A$4915, U335, $K$2:$K$4915))</f>
        <v>7.6</v>
      </c>
      <c r="X335" s="5">
        <f t="shared" si="33"/>
        <v>0.90100000000000002</v>
      </c>
      <c r="Y335">
        <f t="shared" si="34"/>
        <v>6.4370006408886926</v>
      </c>
      <c r="AN335" s="6"/>
      <c r="AO335" s="5"/>
      <c r="AP335" s="14"/>
      <c r="AQ335" s="5"/>
    </row>
    <row r="336" spans="1:43" hidden="1" x14ac:dyDescent="0.3">
      <c r="A336" t="s">
        <v>3824</v>
      </c>
      <c r="B336">
        <v>83</v>
      </c>
      <c r="C336">
        <v>53245055</v>
      </c>
      <c r="D336" t="s">
        <v>2267</v>
      </c>
      <c r="E336" t="s">
        <v>8787</v>
      </c>
      <c r="F336" t="s">
        <v>7479</v>
      </c>
      <c r="G336" t="s">
        <v>14</v>
      </c>
      <c r="H336" t="s">
        <v>15</v>
      </c>
      <c r="I336">
        <v>1000000</v>
      </c>
      <c r="J336">
        <v>2012</v>
      </c>
      <c r="K336">
        <v>4.2</v>
      </c>
      <c r="L336" s="5" t="s">
        <v>2267</v>
      </c>
      <c r="M336" s="5"/>
      <c r="P336" s="5">
        <f t="shared" si="35"/>
        <v>0.63734362565765135</v>
      </c>
      <c r="Q336" s="5">
        <f t="shared" si="36"/>
        <v>53245055</v>
      </c>
      <c r="R336" s="1">
        <f t="shared" si="37"/>
        <v>52245055</v>
      </c>
      <c r="S336" s="1">
        <f t="shared" si="38"/>
        <v>1000000</v>
      </c>
      <c r="U336" s="7" t="s">
        <v>7905</v>
      </c>
      <c r="V336" s="5">
        <f t="shared" si="32"/>
        <v>1</v>
      </c>
      <c r="W336" s="14">
        <f>IF(V336=1, VLOOKUP(U336, [1]IMDB_Movies!A:O, 11, FALSE), AVERAGEIF($A$2:$A$4915, U336, $K$2:$K$4915))</f>
        <v>7.6</v>
      </c>
      <c r="X336" s="5">
        <f t="shared" si="33"/>
        <v>0.90100000000000002</v>
      </c>
      <c r="Y336">
        <f t="shared" si="34"/>
        <v>6.4367948717948646</v>
      </c>
      <c r="AN336" s="7"/>
      <c r="AO336" s="5"/>
      <c r="AP336" s="14"/>
      <c r="AQ336" s="5"/>
    </row>
    <row r="337" spans="1:43" hidden="1" x14ac:dyDescent="0.3">
      <c r="A337" t="s">
        <v>7482</v>
      </c>
      <c r="B337">
        <v>89</v>
      </c>
      <c r="C337"/>
      <c r="D337" t="s">
        <v>1439</v>
      </c>
      <c r="E337" t="s">
        <v>8788</v>
      </c>
      <c r="F337" t="s">
        <v>7483</v>
      </c>
      <c r="G337" t="s">
        <v>14</v>
      </c>
      <c r="H337" t="s">
        <v>15</v>
      </c>
      <c r="I337">
        <v>1000000</v>
      </c>
      <c r="J337">
        <v>1956</v>
      </c>
      <c r="K337">
        <v>6.2</v>
      </c>
      <c r="L337" s="5" t="s">
        <v>1221</v>
      </c>
      <c r="M337" s="5" t="s">
        <v>6851</v>
      </c>
      <c r="N337" t="s">
        <v>5239</v>
      </c>
      <c r="P337" s="5">
        <f t="shared" si="35"/>
        <v>0.63741824958245619</v>
      </c>
      <c r="Q337" s="5">
        <f t="shared" si="36"/>
        <v>25035665</v>
      </c>
      <c r="R337" s="1">
        <f t="shared" si="37"/>
        <v>24035665</v>
      </c>
      <c r="S337" s="1">
        <f t="shared" si="38"/>
        <v>1000000</v>
      </c>
      <c r="U337" s="7" t="s">
        <v>2903</v>
      </c>
      <c r="V337" s="5">
        <f t="shared" si="32"/>
        <v>1</v>
      </c>
      <c r="W337" s="14">
        <f>IF(V337=1, VLOOKUP(U337, [1]IMDB_Movies!A:O, 11, FALSE), AVERAGEIF($A$2:$A$4915, U337, $K$2:$K$4915))</f>
        <v>7.6</v>
      </c>
      <c r="X337" s="5">
        <f t="shared" si="33"/>
        <v>0.90100000000000002</v>
      </c>
      <c r="Y337">
        <f t="shared" si="34"/>
        <v>6.4369523402436348</v>
      </c>
      <c r="AN337" s="7"/>
      <c r="AO337" s="5"/>
      <c r="AP337" s="14"/>
      <c r="AQ337" s="5"/>
    </row>
    <row r="338" spans="1:43" hidden="1" x14ac:dyDescent="0.3">
      <c r="A338" t="s">
        <v>7485</v>
      </c>
      <c r="B338">
        <v>109</v>
      </c>
      <c r="C338"/>
      <c r="D338" t="s">
        <v>7486</v>
      </c>
      <c r="E338" t="s">
        <v>8789</v>
      </c>
      <c r="F338" t="s">
        <v>7487</v>
      </c>
      <c r="G338" t="s">
        <v>14</v>
      </c>
      <c r="H338" t="s">
        <v>15</v>
      </c>
      <c r="I338">
        <v>1000000</v>
      </c>
      <c r="J338">
        <v>1949</v>
      </c>
      <c r="K338">
        <v>7.2</v>
      </c>
      <c r="L338" s="5" t="s">
        <v>476</v>
      </c>
      <c r="M338" s="5" t="s">
        <v>1221</v>
      </c>
      <c r="N338" t="s">
        <v>6851</v>
      </c>
      <c r="O338" t="s">
        <v>8418</v>
      </c>
      <c r="P338" s="5">
        <f t="shared" si="35"/>
        <v>0.63741824958245619</v>
      </c>
      <c r="Q338" s="5">
        <f t="shared" si="36"/>
        <v>25035665</v>
      </c>
      <c r="R338" s="1">
        <f t="shared" si="37"/>
        <v>24035665</v>
      </c>
      <c r="S338" s="1">
        <f t="shared" si="38"/>
        <v>1000000</v>
      </c>
      <c r="U338" s="7" t="s">
        <v>1070</v>
      </c>
      <c r="V338" s="5">
        <f t="shared" si="32"/>
        <v>2</v>
      </c>
      <c r="W338" s="14">
        <f>IF(V338=1, VLOOKUP(U338, [1]IMDB_Movies!A:O, 11, FALSE), AVERAGEIF($A$2:$A$4915, U338, $K$2:$K$4915))</f>
        <v>7.6</v>
      </c>
      <c r="X338" s="5">
        <f t="shared" si="33"/>
        <v>0.90100000000000002</v>
      </c>
      <c r="Y338">
        <f t="shared" si="34"/>
        <v>6.4368747327917841</v>
      </c>
      <c r="AN338" s="7"/>
      <c r="AO338" s="5"/>
      <c r="AP338" s="14"/>
      <c r="AQ338" s="5"/>
    </row>
    <row r="339" spans="1:43" hidden="1" x14ac:dyDescent="0.3">
      <c r="A339" t="s">
        <v>7493</v>
      </c>
      <c r="B339">
        <v>95</v>
      </c>
      <c r="C339">
        <v>5997134</v>
      </c>
      <c r="D339" t="s">
        <v>1783</v>
      </c>
      <c r="E339" t="s">
        <v>8790</v>
      </c>
      <c r="F339" t="s">
        <v>7494</v>
      </c>
      <c r="G339" t="s">
        <v>14</v>
      </c>
      <c r="H339" t="s">
        <v>15</v>
      </c>
      <c r="I339">
        <v>1000000</v>
      </c>
      <c r="J339">
        <v>2012</v>
      </c>
      <c r="K339">
        <v>7.2</v>
      </c>
      <c r="L339" s="5" t="s">
        <v>4651</v>
      </c>
      <c r="M339" s="5" t="s">
        <v>599</v>
      </c>
      <c r="N339" t="s">
        <v>1221</v>
      </c>
      <c r="O339" t="s">
        <v>6851</v>
      </c>
      <c r="P339" s="5">
        <f t="shared" si="35"/>
        <v>0.63741824958245619</v>
      </c>
      <c r="Q339" s="5">
        <f t="shared" si="36"/>
        <v>5997134</v>
      </c>
      <c r="R339" s="1">
        <f t="shared" si="37"/>
        <v>4997134</v>
      </c>
      <c r="S339" s="1">
        <f t="shared" si="38"/>
        <v>1000000</v>
      </c>
      <c r="U339" s="6" t="s">
        <v>295</v>
      </c>
      <c r="V339" s="5">
        <f t="shared" si="32"/>
        <v>1</v>
      </c>
      <c r="W339" s="14">
        <f>IF(V339=1, VLOOKUP(U339, [1]IMDB_Movies!A:O, 11, FALSE), AVERAGEIF($A$2:$A$4915, U339, $K$2:$K$4915))</f>
        <v>7.6</v>
      </c>
      <c r="X339" s="5">
        <f t="shared" si="33"/>
        <v>0.90100000000000002</v>
      </c>
      <c r="Y339">
        <f t="shared" si="34"/>
        <v>6.4371391917896013</v>
      </c>
      <c r="AN339" s="6"/>
      <c r="AO339" s="5"/>
      <c r="AP339" s="14"/>
      <c r="AQ339" s="5"/>
    </row>
    <row r="340" spans="1:43" hidden="1" x14ac:dyDescent="0.3">
      <c r="A340" t="s">
        <v>4599</v>
      </c>
      <c r="B340">
        <v>104</v>
      </c>
      <c r="C340">
        <v>3386698</v>
      </c>
      <c r="D340" t="s">
        <v>507</v>
      </c>
      <c r="E340" t="s">
        <v>8791</v>
      </c>
      <c r="F340" t="s">
        <v>7498</v>
      </c>
      <c r="G340" t="s">
        <v>14</v>
      </c>
      <c r="H340" t="s">
        <v>15</v>
      </c>
      <c r="I340">
        <v>1000000</v>
      </c>
      <c r="J340">
        <v>1998</v>
      </c>
      <c r="K340">
        <v>6.7</v>
      </c>
      <c r="L340" s="5" t="s">
        <v>599</v>
      </c>
      <c r="M340" s="5" t="s">
        <v>1221</v>
      </c>
      <c r="N340" t="s">
        <v>6851</v>
      </c>
      <c r="P340" s="5">
        <f t="shared" si="35"/>
        <v>0.63736244317709556</v>
      </c>
      <c r="Q340" s="5">
        <f t="shared" si="36"/>
        <v>3386698</v>
      </c>
      <c r="R340" s="1">
        <f t="shared" si="37"/>
        <v>2386698</v>
      </c>
      <c r="S340" s="1">
        <f t="shared" si="38"/>
        <v>1000000</v>
      </c>
      <c r="U340" s="11" t="s">
        <v>8363</v>
      </c>
      <c r="V340" s="5">
        <f t="shared" si="32"/>
        <v>1</v>
      </c>
      <c r="W340" s="14">
        <f>IF(V340=1, VLOOKUP(U340, [1]IMDB_Movies!A:O, 11, FALSE), AVERAGEIF($A$2:$A$4915, U340, $K$2:$K$4915))</f>
        <v>7.6</v>
      </c>
      <c r="X340" s="5">
        <f t="shared" si="33"/>
        <v>0.90100000000000002</v>
      </c>
      <c r="Y340">
        <f t="shared" si="34"/>
        <v>6.437596236099222</v>
      </c>
      <c r="AN340" s="11"/>
      <c r="AO340" s="5"/>
      <c r="AP340" s="14"/>
      <c r="AQ340" s="5"/>
    </row>
    <row r="341" spans="1:43" hidden="1" x14ac:dyDescent="0.3">
      <c r="A341" t="s">
        <v>7505</v>
      </c>
      <c r="B341">
        <v>97</v>
      </c>
      <c r="C341">
        <v>2508841</v>
      </c>
      <c r="D341" t="s">
        <v>703</v>
      </c>
      <c r="E341" t="s">
        <v>8792</v>
      </c>
      <c r="F341" t="s">
        <v>7506</v>
      </c>
      <c r="G341" t="s">
        <v>14</v>
      </c>
      <c r="H341" t="s">
        <v>15</v>
      </c>
      <c r="I341">
        <v>1000000</v>
      </c>
      <c r="J341">
        <v>2008</v>
      </c>
      <c r="K341">
        <v>7.2</v>
      </c>
      <c r="L341" s="5" t="s">
        <v>8413</v>
      </c>
      <c r="M341" s="5" t="s">
        <v>1221</v>
      </c>
      <c r="P341" s="5">
        <f t="shared" si="35"/>
        <v>0.63730175280173618</v>
      </c>
      <c r="Q341" s="5">
        <f t="shared" si="36"/>
        <v>2508841</v>
      </c>
      <c r="R341" s="1">
        <f t="shared" si="37"/>
        <v>1508841</v>
      </c>
      <c r="S341" s="1">
        <f t="shared" si="38"/>
        <v>1000000</v>
      </c>
      <c r="U341" s="7" t="s">
        <v>5434</v>
      </c>
      <c r="V341" s="5">
        <f t="shared" si="32"/>
        <v>1</v>
      </c>
      <c r="W341" s="14">
        <f>IF(V341=1, VLOOKUP(U341, [1]IMDB_Movies!A:O, 11, FALSE), AVERAGEIF($A$2:$A$4915, U341, $K$2:$K$4915))</f>
        <v>7.6</v>
      </c>
      <c r="X341" s="5">
        <f t="shared" si="33"/>
        <v>0.90100000000000002</v>
      </c>
      <c r="Y341">
        <f t="shared" si="34"/>
        <v>6.4376470588235213</v>
      </c>
      <c r="AN341" s="7"/>
      <c r="AO341" s="5"/>
      <c r="AP341" s="14"/>
      <c r="AQ341" s="5"/>
    </row>
    <row r="342" spans="1:43" hidden="1" x14ac:dyDescent="0.3">
      <c r="A342" t="s">
        <v>7507</v>
      </c>
      <c r="B342">
        <v>91</v>
      </c>
      <c r="C342">
        <v>4946250</v>
      </c>
      <c r="D342" t="s">
        <v>1448</v>
      </c>
      <c r="E342" t="s">
        <v>8793</v>
      </c>
      <c r="F342" t="s">
        <v>7508</v>
      </c>
      <c r="G342" t="s">
        <v>14</v>
      </c>
      <c r="H342" t="s">
        <v>15</v>
      </c>
      <c r="I342">
        <v>1000000</v>
      </c>
      <c r="J342">
        <v>2013</v>
      </c>
      <c r="K342">
        <v>7.4</v>
      </c>
      <c r="L342" s="5" t="s">
        <v>27</v>
      </c>
      <c r="M342" s="5" t="s">
        <v>4183</v>
      </c>
      <c r="P342" s="5">
        <f t="shared" si="35"/>
        <v>0.63723943680345985</v>
      </c>
      <c r="Q342" s="5">
        <f t="shared" si="36"/>
        <v>4946250</v>
      </c>
      <c r="R342" s="1">
        <f t="shared" si="37"/>
        <v>3946250</v>
      </c>
      <c r="S342" s="1">
        <f t="shared" si="38"/>
        <v>1000000</v>
      </c>
      <c r="U342" s="6" t="s">
        <v>6257</v>
      </c>
      <c r="V342" s="5">
        <f t="shared" si="32"/>
        <v>1</v>
      </c>
      <c r="W342" s="14">
        <f>IF(V342=1, VLOOKUP(U342, [1]IMDB_Movies!A:O, 11, FALSE), AVERAGEIF($A$2:$A$4915, U342, $K$2:$K$4915))</f>
        <v>7.6</v>
      </c>
      <c r="X342" s="5">
        <f t="shared" si="33"/>
        <v>0.90100000000000002</v>
      </c>
      <c r="Y342">
        <f t="shared" si="34"/>
        <v>6.4378690629011475</v>
      </c>
      <c r="AN342" s="6"/>
      <c r="AO342" s="5"/>
      <c r="AP342" s="14"/>
      <c r="AQ342" s="5"/>
    </row>
    <row r="343" spans="1:43" hidden="1" x14ac:dyDescent="0.3">
      <c r="A343" t="s">
        <v>6076</v>
      </c>
      <c r="B343">
        <v>84</v>
      </c>
      <c r="C343">
        <v>1950218</v>
      </c>
      <c r="D343" t="s">
        <v>910</v>
      </c>
      <c r="E343" t="s">
        <v>8794</v>
      </c>
      <c r="F343" t="s">
        <v>7509</v>
      </c>
      <c r="G343" t="s">
        <v>14</v>
      </c>
      <c r="H343" t="s">
        <v>15</v>
      </c>
      <c r="I343">
        <v>1000000</v>
      </c>
      <c r="J343">
        <v>1997</v>
      </c>
      <c r="K343">
        <v>5.6</v>
      </c>
      <c r="L343" s="5" t="s">
        <v>599</v>
      </c>
      <c r="M343" s="5" t="s">
        <v>1221</v>
      </c>
      <c r="P343" s="5">
        <f t="shared" si="35"/>
        <v>0.63718149815313463</v>
      </c>
      <c r="Q343" s="5">
        <f t="shared" si="36"/>
        <v>1950218</v>
      </c>
      <c r="R343" s="1">
        <f t="shared" si="37"/>
        <v>950218</v>
      </c>
      <c r="S343" s="1">
        <f t="shared" si="38"/>
        <v>1000000</v>
      </c>
      <c r="U343" s="11" t="s">
        <v>8401</v>
      </c>
      <c r="V343" s="5">
        <f t="shared" si="32"/>
        <v>1</v>
      </c>
      <c r="W343" s="14">
        <f>IF(V343=1, VLOOKUP(U343, [1]IMDB_Movies!A:O, 11, FALSE), AVERAGEIF($A$2:$A$4915, U343, $K$2:$K$4915))</f>
        <v>7.6</v>
      </c>
      <c r="X343" s="5">
        <f t="shared" si="33"/>
        <v>0.90100000000000002</v>
      </c>
      <c r="Y343">
        <f t="shared" si="34"/>
        <v>6.437941365289956</v>
      </c>
      <c r="AN343" s="11"/>
      <c r="AO343" s="5"/>
      <c r="AP343" s="14"/>
      <c r="AQ343" s="5"/>
    </row>
    <row r="344" spans="1:43" hidden="1" x14ac:dyDescent="0.3">
      <c r="A344" t="s">
        <v>5621</v>
      </c>
      <c r="B344">
        <v>86</v>
      </c>
      <c r="C344">
        <v>1277257</v>
      </c>
      <c r="D344" t="s">
        <v>507</v>
      </c>
      <c r="E344" t="s">
        <v>8795</v>
      </c>
      <c r="F344" t="s">
        <v>7510</v>
      </c>
      <c r="G344" t="s">
        <v>14</v>
      </c>
      <c r="H344" t="s">
        <v>22</v>
      </c>
      <c r="I344">
        <v>1000000</v>
      </c>
      <c r="J344">
        <v>1996</v>
      </c>
      <c r="K344">
        <v>6.8</v>
      </c>
      <c r="L344" s="5" t="s">
        <v>599</v>
      </c>
      <c r="M344" s="5" t="s">
        <v>1221</v>
      </c>
      <c r="N344" t="s">
        <v>6851</v>
      </c>
      <c r="P344" s="5">
        <f t="shared" si="35"/>
        <v>0.63711808524135238</v>
      </c>
      <c r="Q344" s="5">
        <f t="shared" si="36"/>
        <v>1277257</v>
      </c>
      <c r="R344" s="1">
        <f t="shared" si="37"/>
        <v>277257</v>
      </c>
      <c r="S344" s="1">
        <f t="shared" si="38"/>
        <v>1000000</v>
      </c>
      <c r="U344" s="6" t="s">
        <v>6901</v>
      </c>
      <c r="V344" s="5">
        <f t="shared" si="32"/>
        <v>1</v>
      </c>
      <c r="W344" s="14">
        <f>IF(V344=1, VLOOKUP(U344, [1]IMDB_Movies!A:O, 11, FALSE), AVERAGEIF($A$2:$A$4915, U344, $K$2:$K$4915))</f>
        <v>7.6</v>
      </c>
      <c r="X344" s="5">
        <f t="shared" si="33"/>
        <v>0.90100000000000002</v>
      </c>
      <c r="Y344">
        <f t="shared" si="34"/>
        <v>6.438398972602732</v>
      </c>
      <c r="AN344" s="6"/>
      <c r="AO344" s="5"/>
      <c r="AP344" s="14"/>
      <c r="AQ344" s="5"/>
    </row>
    <row r="345" spans="1:43" hidden="1" x14ac:dyDescent="0.3">
      <c r="A345" t="s">
        <v>7511</v>
      </c>
      <c r="B345">
        <v>92</v>
      </c>
      <c r="C345">
        <v>1677838</v>
      </c>
      <c r="D345" t="s">
        <v>27</v>
      </c>
      <c r="E345" t="s">
        <v>8796</v>
      </c>
      <c r="F345" t="s">
        <v>7512</v>
      </c>
      <c r="G345" t="s">
        <v>14</v>
      </c>
      <c r="H345" t="s">
        <v>15</v>
      </c>
      <c r="I345">
        <v>1000000</v>
      </c>
      <c r="J345">
        <v>2006</v>
      </c>
      <c r="K345">
        <v>7.7</v>
      </c>
      <c r="L345" s="5" t="s">
        <v>27</v>
      </c>
      <c r="M345" s="5"/>
      <c r="P345" s="5">
        <f t="shared" si="35"/>
        <v>0.63705344068490599</v>
      </c>
      <c r="Q345" s="5">
        <f t="shared" si="36"/>
        <v>1677838</v>
      </c>
      <c r="R345" s="1">
        <f t="shared" si="37"/>
        <v>677838</v>
      </c>
      <c r="S345" s="1">
        <f t="shared" si="38"/>
        <v>1000000</v>
      </c>
      <c r="U345" s="7" t="s">
        <v>7269</v>
      </c>
      <c r="V345" s="5">
        <f t="shared" si="32"/>
        <v>1</v>
      </c>
      <c r="W345" s="14">
        <f>IF(V345=1, VLOOKUP(U345, [1]IMDB_Movies!A:O, 11, FALSE), AVERAGEIF($A$2:$A$4915, U345, $K$2:$K$4915))</f>
        <v>7.6</v>
      </c>
      <c r="X345" s="5">
        <f t="shared" si="33"/>
        <v>0.90100000000000002</v>
      </c>
      <c r="Y345">
        <f t="shared" si="34"/>
        <v>6.438599871547841</v>
      </c>
      <c r="AN345" s="7"/>
      <c r="AO345" s="5"/>
      <c r="AP345" s="14"/>
      <c r="AQ345" s="5"/>
    </row>
    <row r="346" spans="1:43" hidden="1" x14ac:dyDescent="0.3">
      <c r="A346" t="s">
        <v>7513</v>
      </c>
      <c r="B346">
        <v>94</v>
      </c>
      <c r="C346">
        <v>1744858</v>
      </c>
      <c r="D346" t="s">
        <v>1598</v>
      </c>
      <c r="E346" t="s">
        <v>8797</v>
      </c>
      <c r="F346" t="s">
        <v>7514</v>
      </c>
      <c r="G346" t="s">
        <v>14</v>
      </c>
      <c r="H346" t="s">
        <v>15</v>
      </c>
      <c r="I346">
        <v>1000000</v>
      </c>
      <c r="J346">
        <v>2000</v>
      </c>
      <c r="K346">
        <v>7</v>
      </c>
      <c r="L346" s="5" t="s">
        <v>599</v>
      </c>
      <c r="M346" s="5" t="s">
        <v>1221</v>
      </c>
      <c r="N346" t="s">
        <v>6851</v>
      </c>
      <c r="O346" t="s">
        <v>8417</v>
      </c>
      <c r="P346" s="5">
        <f t="shared" si="35"/>
        <v>0.63698943370165417</v>
      </c>
      <c r="Q346" s="5">
        <f t="shared" si="36"/>
        <v>1744858</v>
      </c>
      <c r="R346" s="1">
        <f t="shared" si="37"/>
        <v>744858</v>
      </c>
      <c r="S346" s="1">
        <f t="shared" si="38"/>
        <v>1000000</v>
      </c>
      <c r="U346" s="6" t="s">
        <v>412</v>
      </c>
      <c r="V346" s="5">
        <f t="shared" si="32"/>
        <v>7</v>
      </c>
      <c r="W346" s="14">
        <f>IF(V346=1, VLOOKUP(U346, [1]IMDB_Movies!A:O, 11, FALSE), AVERAGEIF($A$2:$A$4915, U346, $K$2:$K$4915))</f>
        <v>7.5857142857142863</v>
      </c>
      <c r="X346" s="5">
        <f t="shared" si="33"/>
        <v>0.9</v>
      </c>
      <c r="Y346">
        <f t="shared" si="34"/>
        <v>6.4386723768736527</v>
      </c>
      <c r="AN346" s="6"/>
      <c r="AO346" s="5"/>
      <c r="AP346" s="14"/>
      <c r="AQ346" s="5"/>
    </row>
    <row r="347" spans="1:43" hidden="1" x14ac:dyDescent="0.3">
      <c r="A347" t="s">
        <v>6188</v>
      </c>
      <c r="B347">
        <v>92</v>
      </c>
      <c r="C347"/>
      <c r="D347" t="s">
        <v>7515</v>
      </c>
      <c r="E347" t="s">
        <v>8798</v>
      </c>
      <c r="F347" t="s">
        <v>7516</v>
      </c>
      <c r="G347" t="s">
        <v>14</v>
      </c>
      <c r="H347" t="s">
        <v>15</v>
      </c>
      <c r="I347">
        <v>1000000</v>
      </c>
      <c r="J347">
        <v>2002</v>
      </c>
      <c r="K347">
        <v>7.2</v>
      </c>
      <c r="L347" s="5" t="s">
        <v>599</v>
      </c>
      <c r="M347" s="5" t="s">
        <v>455</v>
      </c>
      <c r="N347" t="s">
        <v>8415</v>
      </c>
      <c r="P347" s="5">
        <f t="shared" si="35"/>
        <v>0.63692548527103887</v>
      </c>
      <c r="Q347" s="5">
        <f t="shared" si="36"/>
        <v>25035665</v>
      </c>
      <c r="R347" s="1">
        <f t="shared" si="37"/>
        <v>24035665</v>
      </c>
      <c r="S347" s="1">
        <f t="shared" si="38"/>
        <v>1000000</v>
      </c>
      <c r="U347" s="7" t="s">
        <v>3278</v>
      </c>
      <c r="V347" s="5">
        <f t="shared" si="32"/>
        <v>3</v>
      </c>
      <c r="W347" s="14">
        <f>IF(V347=1, VLOOKUP(U347, [1]IMDB_Movies!A:O, 11, FALSE), AVERAGEIF($A$2:$A$4915, U347, $K$2:$K$4915))</f>
        <v>7.5999999999999988</v>
      </c>
      <c r="X347" s="5">
        <f t="shared" si="33"/>
        <v>0.9</v>
      </c>
      <c r="Y347">
        <f t="shared" si="34"/>
        <v>6.4385521524951717</v>
      </c>
      <c r="AN347" s="7"/>
      <c r="AO347" s="5"/>
      <c r="AP347" s="14"/>
      <c r="AQ347" s="5"/>
    </row>
    <row r="348" spans="1:43" hidden="1" x14ac:dyDescent="0.3">
      <c r="A348" t="s">
        <v>7517</v>
      </c>
      <c r="B348">
        <v>100</v>
      </c>
      <c r="C348">
        <v>982214</v>
      </c>
      <c r="D348" t="s">
        <v>1221</v>
      </c>
      <c r="E348" t="s">
        <v>8799</v>
      </c>
      <c r="F348" t="s">
        <v>7518</v>
      </c>
      <c r="G348" t="s">
        <v>14</v>
      </c>
      <c r="H348" t="s">
        <v>15</v>
      </c>
      <c r="I348">
        <v>1000000</v>
      </c>
      <c r="J348">
        <v>1998</v>
      </c>
      <c r="K348">
        <v>7.2</v>
      </c>
      <c r="L348" s="5" t="s">
        <v>1221</v>
      </c>
      <c r="M348" s="5"/>
      <c r="P348" s="5">
        <f t="shared" si="35"/>
        <v>0.63692548527103887</v>
      </c>
      <c r="Q348" s="5">
        <f t="shared" si="36"/>
        <v>982214</v>
      </c>
      <c r="R348" s="1">
        <f t="shared" si="37"/>
        <v>-17786</v>
      </c>
      <c r="S348" s="1">
        <f t="shared" si="38"/>
        <v>1000000</v>
      </c>
      <c r="U348" s="7" t="s">
        <v>262</v>
      </c>
      <c r="V348" s="5">
        <f t="shared" si="32"/>
        <v>3</v>
      </c>
      <c r="W348" s="14">
        <f>IF(V348=1, VLOOKUP(U348, [1]IMDB_Movies!A:O, 11, FALSE), AVERAGEIF($A$2:$A$4915, U348, $K$2:$K$4915))</f>
        <v>7.5666666666666664</v>
      </c>
      <c r="X348" s="5">
        <f t="shared" si="33"/>
        <v>0.89900000000000002</v>
      </c>
      <c r="Y348">
        <f t="shared" si="34"/>
        <v>6.4382819194515779</v>
      </c>
      <c r="AN348" s="7"/>
      <c r="AO348" s="5"/>
      <c r="AP348" s="14"/>
      <c r="AQ348" s="5"/>
    </row>
    <row r="349" spans="1:43" hidden="1" x14ac:dyDescent="0.3">
      <c r="A349" t="s">
        <v>7519</v>
      </c>
      <c r="B349">
        <v>119</v>
      </c>
      <c r="C349">
        <v>798341</v>
      </c>
      <c r="D349" t="s">
        <v>1102</v>
      </c>
      <c r="E349" t="s">
        <v>8800</v>
      </c>
      <c r="F349" t="s">
        <v>7520</v>
      </c>
      <c r="G349" t="s">
        <v>14</v>
      </c>
      <c r="H349" t="s">
        <v>15</v>
      </c>
      <c r="I349">
        <v>1000000</v>
      </c>
      <c r="J349">
        <v>2001</v>
      </c>
      <c r="K349">
        <v>7.2</v>
      </c>
      <c r="L349" s="5" t="s">
        <v>8413</v>
      </c>
      <c r="M349" s="5" t="s">
        <v>1221</v>
      </c>
      <c r="N349" t="s">
        <v>8415</v>
      </c>
      <c r="P349" s="5">
        <f t="shared" si="35"/>
        <v>0.63686015261828499</v>
      </c>
      <c r="Q349" s="5">
        <f t="shared" si="36"/>
        <v>798341</v>
      </c>
      <c r="R349" s="1">
        <f t="shared" si="37"/>
        <v>-201659</v>
      </c>
      <c r="S349" s="1">
        <f t="shared" si="38"/>
        <v>1000000</v>
      </c>
      <c r="U349" s="6" t="s">
        <v>651</v>
      </c>
      <c r="V349" s="5">
        <f t="shared" si="32"/>
        <v>4</v>
      </c>
      <c r="W349" s="14">
        <f>IF(V349=1, VLOOKUP(U349, [1]IMDB_Movies!A:O, 11, FALSE), AVERAGEIF($A$2:$A$4915, U349, $K$2:$K$4915))</f>
        <v>7.5750000000000002</v>
      </c>
      <c r="X349" s="5">
        <f t="shared" si="33"/>
        <v>0.89900000000000002</v>
      </c>
      <c r="Y349">
        <f t="shared" si="34"/>
        <v>6.4381187058067209</v>
      </c>
      <c r="AN349" s="6"/>
      <c r="AO349" s="5"/>
      <c r="AP349" s="14"/>
      <c r="AQ349" s="5"/>
    </row>
    <row r="350" spans="1:43" hidden="1" x14ac:dyDescent="0.3">
      <c r="A350" t="s">
        <v>7521</v>
      </c>
      <c r="B350">
        <v>167</v>
      </c>
      <c r="C350">
        <v>610991</v>
      </c>
      <c r="D350" t="s">
        <v>79</v>
      </c>
      <c r="E350" t="s">
        <v>8801</v>
      </c>
      <c r="F350" t="s">
        <v>7522</v>
      </c>
      <c r="G350" t="s">
        <v>1989</v>
      </c>
      <c r="H350" t="s">
        <v>1990</v>
      </c>
      <c r="I350">
        <v>1000000</v>
      </c>
      <c r="J350">
        <v>2000</v>
      </c>
      <c r="K350">
        <v>6.2</v>
      </c>
      <c r="L350" s="5" t="s">
        <v>1221</v>
      </c>
      <c r="M350" s="5" t="s">
        <v>6851</v>
      </c>
      <c r="P350" s="5">
        <f t="shared" si="35"/>
        <v>0.63679444298153021</v>
      </c>
      <c r="Q350" s="5">
        <f t="shared" si="36"/>
        <v>610991</v>
      </c>
      <c r="R350" s="1">
        <f t="shared" si="37"/>
        <v>-389009</v>
      </c>
      <c r="S350" s="1">
        <f t="shared" si="38"/>
        <v>1000000</v>
      </c>
      <c r="U350" s="6" t="s">
        <v>216</v>
      </c>
      <c r="V350" s="5">
        <f t="shared" si="32"/>
        <v>5</v>
      </c>
      <c r="W350" s="14">
        <f>IF(V350=1, VLOOKUP(U350, [1]IMDB_Movies!A:O, 11, FALSE), AVERAGEIF($A$2:$A$4915, U350, $K$2:$K$4915))</f>
        <v>7.58</v>
      </c>
      <c r="X350" s="5">
        <f t="shared" si="33"/>
        <v>0.89900000000000002</v>
      </c>
      <c r="Y350">
        <f t="shared" si="34"/>
        <v>6.4378054007715306</v>
      </c>
      <c r="AN350" s="6"/>
      <c r="AO350" s="5"/>
      <c r="AP350" s="14"/>
      <c r="AQ350" s="5"/>
    </row>
    <row r="351" spans="1:43" hidden="1" x14ac:dyDescent="0.3">
      <c r="A351" t="s">
        <v>3681</v>
      </c>
      <c r="B351">
        <v>92</v>
      </c>
      <c r="C351">
        <v>582024</v>
      </c>
      <c r="D351" t="s">
        <v>1945</v>
      </c>
      <c r="E351" t="s">
        <v>8802</v>
      </c>
      <c r="F351" t="s">
        <v>7523</v>
      </c>
      <c r="G351" t="s">
        <v>14</v>
      </c>
      <c r="H351" t="s">
        <v>15</v>
      </c>
      <c r="I351">
        <v>1000000</v>
      </c>
      <c r="J351">
        <v>1997</v>
      </c>
      <c r="K351">
        <v>6.2</v>
      </c>
      <c r="L351" s="5" t="s">
        <v>599</v>
      </c>
      <c r="M351" s="5" t="s">
        <v>4289</v>
      </c>
      <c r="P351" s="5">
        <f t="shared" si="35"/>
        <v>0.63672835096557867</v>
      </c>
      <c r="Q351" s="5">
        <f t="shared" si="36"/>
        <v>582024</v>
      </c>
      <c r="R351" s="1">
        <f t="shared" si="37"/>
        <v>-417976</v>
      </c>
      <c r="S351" s="1">
        <f t="shared" si="38"/>
        <v>1000000</v>
      </c>
      <c r="U351" s="7" t="s">
        <v>7983</v>
      </c>
      <c r="V351" s="5">
        <f t="shared" si="32"/>
        <v>2</v>
      </c>
      <c r="W351" s="14">
        <f>IF(V351=1, VLOOKUP(U351, [1]IMDB_Movies!A:O, 11, FALSE), AVERAGEIF($A$2:$A$4915, U351, $K$2:$K$4915))</f>
        <v>7.5500000000000007</v>
      </c>
      <c r="X351" s="5">
        <f t="shared" si="33"/>
        <v>0.89700000000000002</v>
      </c>
      <c r="Y351">
        <f t="shared" si="34"/>
        <v>6.4380921757770553</v>
      </c>
      <c r="AN351" s="7"/>
      <c r="AO351" s="5"/>
      <c r="AP351" s="14"/>
      <c r="AQ351" s="5"/>
    </row>
    <row r="352" spans="1:43" hidden="1" x14ac:dyDescent="0.3">
      <c r="A352" t="s">
        <v>7525</v>
      </c>
      <c r="B352">
        <v>97</v>
      </c>
      <c r="C352">
        <v>464655</v>
      </c>
      <c r="D352" t="s">
        <v>910</v>
      </c>
      <c r="E352" t="s">
        <v>8803</v>
      </c>
      <c r="F352" t="s">
        <v>7526</v>
      </c>
      <c r="G352" t="s">
        <v>14</v>
      </c>
      <c r="H352" t="s">
        <v>15</v>
      </c>
      <c r="I352">
        <v>1000000</v>
      </c>
      <c r="J352">
        <v>1997</v>
      </c>
      <c r="K352">
        <v>7</v>
      </c>
      <c r="L352" s="5" t="s">
        <v>599</v>
      </c>
      <c r="M352" s="5" t="s">
        <v>1221</v>
      </c>
      <c r="P352" s="5">
        <f t="shared" si="35"/>
        <v>0.63666214798147092</v>
      </c>
      <c r="Q352" s="5">
        <f t="shared" si="36"/>
        <v>464655</v>
      </c>
      <c r="R352" s="1">
        <f t="shared" si="37"/>
        <v>-535345</v>
      </c>
      <c r="S352" s="1">
        <f t="shared" si="38"/>
        <v>1000000</v>
      </c>
      <c r="U352" s="6" t="s">
        <v>5648</v>
      </c>
      <c r="V352" s="5">
        <f t="shared" si="32"/>
        <v>2</v>
      </c>
      <c r="W352" s="14">
        <f>IF(V352=1, VLOOKUP(U352, [1]IMDB_Movies!A:O, 11, FALSE), AVERAGEIF($A$2:$A$4915, U352, $K$2:$K$4915))</f>
        <v>7.5500000000000007</v>
      </c>
      <c r="X352" s="5">
        <f t="shared" si="33"/>
        <v>0.89700000000000002</v>
      </c>
      <c r="Y352">
        <f t="shared" si="34"/>
        <v>6.4377358490565957</v>
      </c>
      <c r="AN352" s="6"/>
      <c r="AO352" s="5"/>
      <c r="AP352" s="14"/>
      <c r="AQ352" s="5"/>
    </row>
    <row r="353" spans="1:43" hidden="1" x14ac:dyDescent="0.3">
      <c r="A353" t="s">
        <v>6644</v>
      </c>
      <c r="B353">
        <v>88</v>
      </c>
      <c r="C353">
        <v>464126</v>
      </c>
      <c r="D353" t="s">
        <v>1221</v>
      </c>
      <c r="E353" t="s">
        <v>8804</v>
      </c>
      <c r="F353" t="s">
        <v>7527</v>
      </c>
      <c r="G353" t="s">
        <v>14</v>
      </c>
      <c r="H353" t="s">
        <v>15</v>
      </c>
      <c r="I353">
        <v>1000000</v>
      </c>
      <c r="J353">
        <v>2002</v>
      </c>
      <c r="K353">
        <v>6.7</v>
      </c>
      <c r="L353" s="5" t="s">
        <v>1221</v>
      </c>
      <c r="M353" s="5"/>
      <c r="P353" s="5">
        <f t="shared" si="35"/>
        <v>0.63659568261010246</v>
      </c>
      <c r="Q353" s="5">
        <f t="shared" si="36"/>
        <v>464126</v>
      </c>
      <c r="R353" s="1">
        <f t="shared" si="37"/>
        <v>-535874</v>
      </c>
      <c r="S353" s="1">
        <f t="shared" si="38"/>
        <v>1000000</v>
      </c>
      <c r="U353" s="6" t="s">
        <v>6657</v>
      </c>
      <c r="V353" s="5">
        <f t="shared" si="32"/>
        <v>4</v>
      </c>
      <c r="W353" s="14">
        <f>IF(V353=1, VLOOKUP(U353, [1]IMDB_Movies!A:O, 11, FALSE), AVERAGEIF($A$2:$A$4915, U353, $K$2:$K$4915))</f>
        <v>7.5500000000000007</v>
      </c>
      <c r="X353" s="5">
        <f t="shared" si="33"/>
        <v>0.89700000000000002</v>
      </c>
      <c r="Y353">
        <f t="shared" si="34"/>
        <v>6.4379155050396655</v>
      </c>
      <c r="AN353" s="6"/>
      <c r="AO353" s="5"/>
      <c r="AP353" s="14"/>
      <c r="AQ353" s="5"/>
    </row>
    <row r="354" spans="1:43" hidden="1" x14ac:dyDescent="0.3">
      <c r="A354" t="s">
        <v>7528</v>
      </c>
      <c r="B354">
        <v>100</v>
      </c>
      <c r="C354">
        <v>428535</v>
      </c>
      <c r="D354" t="s">
        <v>604</v>
      </c>
      <c r="E354" t="s">
        <v>8805</v>
      </c>
      <c r="F354" t="s">
        <v>7529</v>
      </c>
      <c r="G354" t="s">
        <v>14</v>
      </c>
      <c r="H354" t="s">
        <v>15</v>
      </c>
      <c r="I354">
        <v>1000000</v>
      </c>
      <c r="J354">
        <v>2000</v>
      </c>
      <c r="K354">
        <v>3.6</v>
      </c>
      <c r="L354" s="5" t="s">
        <v>599</v>
      </c>
      <c r="M354" s="5" t="s">
        <v>6851</v>
      </c>
      <c r="P354" s="5">
        <f t="shared" si="35"/>
        <v>0.63652915450902225</v>
      </c>
      <c r="Q354" s="5">
        <f t="shared" si="36"/>
        <v>428535</v>
      </c>
      <c r="R354" s="1">
        <f t="shared" si="37"/>
        <v>-571465</v>
      </c>
      <c r="S354" s="1">
        <f t="shared" si="38"/>
        <v>1000000</v>
      </c>
      <c r="U354" s="7" t="s">
        <v>6874</v>
      </c>
      <c r="V354" s="5">
        <f t="shared" si="32"/>
        <v>2</v>
      </c>
      <c r="W354" s="14">
        <f>IF(V354=1, VLOOKUP(U354, [1]IMDB_Movies!A:O, 11, FALSE), AVERAGEIF($A$2:$A$4915, U354, $K$2:$K$4915))</f>
        <v>7.5500000000000007</v>
      </c>
      <c r="X354" s="5">
        <f t="shared" si="33"/>
        <v>0.89700000000000002</v>
      </c>
      <c r="Y354">
        <f t="shared" si="34"/>
        <v>6.4380952380952294</v>
      </c>
      <c r="AN354" s="7"/>
      <c r="AO354" s="5"/>
      <c r="AP354" s="14"/>
      <c r="AQ354" s="5"/>
    </row>
    <row r="355" spans="1:43" hidden="1" x14ac:dyDescent="0.3">
      <c r="A355" t="s">
        <v>7534</v>
      </c>
      <c r="B355">
        <v>88</v>
      </c>
      <c r="C355">
        <v>104077</v>
      </c>
      <c r="D355" t="s">
        <v>897</v>
      </c>
      <c r="E355" t="s">
        <v>8806</v>
      </c>
      <c r="F355" t="s">
        <v>7535</v>
      </c>
      <c r="G355" t="s">
        <v>14</v>
      </c>
      <c r="H355" t="s">
        <v>15</v>
      </c>
      <c r="I355">
        <v>1000000</v>
      </c>
      <c r="J355">
        <v>2006</v>
      </c>
      <c r="K355">
        <v>7.4</v>
      </c>
      <c r="L355" s="5" t="s">
        <v>599</v>
      </c>
      <c r="M355" s="5" t="s">
        <v>1221</v>
      </c>
      <c r="N355" t="s">
        <v>455</v>
      </c>
      <c r="O355" t="s">
        <v>6851</v>
      </c>
      <c r="P355" s="5">
        <f t="shared" si="35"/>
        <v>0.63646250359814349</v>
      </c>
      <c r="Q355" s="5">
        <f t="shared" si="36"/>
        <v>104077</v>
      </c>
      <c r="R355" s="1">
        <f t="shared" si="37"/>
        <v>-895923</v>
      </c>
      <c r="S355" s="1">
        <f t="shared" si="38"/>
        <v>1000000</v>
      </c>
      <c r="U355" s="7" t="s">
        <v>8349</v>
      </c>
      <c r="V355" s="5">
        <f t="shared" si="32"/>
        <v>2</v>
      </c>
      <c r="W355" s="14">
        <f>IF(V355=1, VLOOKUP(U355, [1]IMDB_Movies!A:O, 11, FALSE), AVERAGEIF($A$2:$A$4915, U355, $K$2:$K$4915))</f>
        <v>7.55</v>
      </c>
      <c r="X355" s="5">
        <f t="shared" si="33"/>
        <v>0.89600000000000002</v>
      </c>
      <c r="Y355">
        <f t="shared" si="34"/>
        <v>6.4380605020381809</v>
      </c>
      <c r="AN355" s="7"/>
      <c r="AO355" s="5"/>
      <c r="AP355" s="14"/>
      <c r="AQ355" s="5"/>
    </row>
    <row r="356" spans="1:43" hidden="1" x14ac:dyDescent="0.3">
      <c r="A356" t="s">
        <v>7538</v>
      </c>
      <c r="B356">
        <v>79</v>
      </c>
      <c r="C356">
        <v>279282</v>
      </c>
      <c r="D356" t="s">
        <v>507</v>
      </c>
      <c r="E356" t="s">
        <v>8807</v>
      </c>
      <c r="F356" t="s">
        <v>7539</v>
      </c>
      <c r="G356" t="s">
        <v>14</v>
      </c>
      <c r="H356" t="s">
        <v>15</v>
      </c>
      <c r="I356">
        <v>1000000</v>
      </c>
      <c r="J356">
        <v>2003</v>
      </c>
      <c r="K356">
        <v>6.1</v>
      </c>
      <c r="L356" s="5" t="s">
        <v>599</v>
      </c>
      <c r="M356" s="5" t="s">
        <v>1221</v>
      </c>
      <c r="N356" t="s">
        <v>6851</v>
      </c>
      <c r="P356" s="5">
        <f t="shared" si="35"/>
        <v>0.63639523724045277</v>
      </c>
      <c r="Q356" s="5">
        <f t="shared" si="36"/>
        <v>279282</v>
      </c>
      <c r="R356" s="1">
        <f t="shared" si="37"/>
        <v>-720718</v>
      </c>
      <c r="S356" s="1">
        <f t="shared" si="38"/>
        <v>1000000</v>
      </c>
      <c r="U356" s="7" t="s">
        <v>4721</v>
      </c>
      <c r="V356" s="5">
        <f t="shared" si="32"/>
        <v>2</v>
      </c>
      <c r="W356" s="14">
        <f>IF(V356=1, VLOOKUP(U356, [1]IMDB_Movies!A:O, 11, FALSE), AVERAGEIF($A$2:$A$4915, U356, $K$2:$K$4915))</f>
        <v>7.55</v>
      </c>
      <c r="X356" s="5">
        <f t="shared" si="33"/>
        <v>0.89600000000000002</v>
      </c>
      <c r="Y356">
        <f t="shared" si="34"/>
        <v>6.4377253218884043</v>
      </c>
      <c r="AN356" s="7"/>
      <c r="AO356" s="5"/>
      <c r="AP356" s="14"/>
      <c r="AQ356" s="5"/>
    </row>
    <row r="357" spans="1:43" hidden="1" x14ac:dyDescent="0.3">
      <c r="A357" t="s">
        <v>7540</v>
      </c>
      <c r="B357">
        <v>96</v>
      </c>
      <c r="C357">
        <v>484221</v>
      </c>
      <c r="D357" t="s">
        <v>7541</v>
      </c>
      <c r="E357" t="s">
        <v>8808</v>
      </c>
      <c r="F357" t="s">
        <v>7542</v>
      </c>
      <c r="G357" t="s">
        <v>7445</v>
      </c>
      <c r="H357" t="s">
        <v>22</v>
      </c>
      <c r="I357">
        <v>1000000</v>
      </c>
      <c r="J357">
        <v>2012</v>
      </c>
      <c r="K357">
        <v>8.1999999999999993</v>
      </c>
      <c r="L357" s="5" t="s">
        <v>4651</v>
      </c>
      <c r="M357" s="5" t="s">
        <v>8413</v>
      </c>
      <c r="N357" t="s">
        <v>27</v>
      </c>
      <c r="O357" t="s">
        <v>7865</v>
      </c>
      <c r="P357" s="5">
        <f t="shared" si="35"/>
        <v>0.63632820654864819</v>
      </c>
      <c r="Q357" s="5">
        <f t="shared" si="36"/>
        <v>484221</v>
      </c>
      <c r="R357" s="1">
        <f t="shared" si="37"/>
        <v>-515779</v>
      </c>
      <c r="S357" s="1">
        <f t="shared" si="38"/>
        <v>1000000</v>
      </c>
      <c r="U357" s="7" t="s">
        <v>2372</v>
      </c>
      <c r="V357" s="5">
        <f t="shared" si="32"/>
        <v>2</v>
      </c>
      <c r="W357" s="14">
        <f>IF(V357=1, VLOOKUP(U357, [1]IMDB_Movies!A:O, 11, FALSE), AVERAGEIF($A$2:$A$4915, U357, $K$2:$K$4915))</f>
        <v>7.55</v>
      </c>
      <c r="X357" s="5">
        <f t="shared" si="33"/>
        <v>0.89600000000000002</v>
      </c>
      <c r="Y357">
        <f t="shared" si="34"/>
        <v>6.4381412320240319</v>
      </c>
      <c r="AN357" s="7"/>
      <c r="AO357" s="5"/>
      <c r="AP357" s="14"/>
      <c r="AQ357" s="5"/>
    </row>
    <row r="358" spans="1:43" hidden="1" x14ac:dyDescent="0.3">
      <c r="A358" t="s">
        <v>7543</v>
      </c>
      <c r="B358">
        <v>53</v>
      </c>
      <c r="C358">
        <v>274661</v>
      </c>
      <c r="D358" t="s">
        <v>6253</v>
      </c>
      <c r="E358" t="s">
        <v>8809</v>
      </c>
      <c r="F358" t="s">
        <v>7544</v>
      </c>
      <c r="G358" t="s">
        <v>14</v>
      </c>
      <c r="H358" t="s">
        <v>15</v>
      </c>
      <c r="I358">
        <v>1000000</v>
      </c>
      <c r="J358">
        <v>2007</v>
      </c>
      <c r="K358">
        <v>7.7</v>
      </c>
      <c r="L358" s="5" t="s">
        <v>8413</v>
      </c>
      <c r="M358" s="5" t="s">
        <v>27</v>
      </c>
      <c r="N358" t="s">
        <v>8418</v>
      </c>
      <c r="P358" s="5">
        <f t="shared" si="35"/>
        <v>0.63626146411950146</v>
      </c>
      <c r="Q358" s="5">
        <f t="shared" si="36"/>
        <v>274661</v>
      </c>
      <c r="R358" s="1">
        <f t="shared" si="37"/>
        <v>-725339</v>
      </c>
      <c r="S358" s="1">
        <f t="shared" si="38"/>
        <v>1000000</v>
      </c>
      <c r="U358" s="7" t="s">
        <v>2494</v>
      </c>
      <c r="V358" s="5">
        <f t="shared" ref="V358:V421" si="39">COUNTIF($A$2:$A$4915, U358)</f>
        <v>6</v>
      </c>
      <c r="W358" s="14">
        <f>IF(V358=1, VLOOKUP(U358, [1]IMDB_Movies!A:O, 11, FALSE), AVERAGEIF($A$2:$A$4915, U358, $K$2:$K$4915))</f>
        <v>7.5166666666666666</v>
      </c>
      <c r="X358" s="5">
        <f t="shared" ref="X358:X421" si="40">_xlfn.PERCENTRANK.EXC($W$102:$W$2566,W358)</f>
        <v>0.89500000000000002</v>
      </c>
      <c r="Y358">
        <f t="shared" ref="Y358:Y421" si="41">AVERAGE(K258:K5171)</f>
        <v>6.437848862172598</v>
      </c>
      <c r="AN358" s="7"/>
      <c r="AO358" s="5"/>
      <c r="AP358" s="14"/>
      <c r="AQ358" s="5"/>
    </row>
    <row r="359" spans="1:43" hidden="1" x14ac:dyDescent="0.3">
      <c r="A359" t="s">
        <v>7545</v>
      </c>
      <c r="B359">
        <v>97</v>
      </c>
      <c r="C359">
        <v>144431</v>
      </c>
      <c r="D359" t="s">
        <v>5770</v>
      </c>
      <c r="E359" t="s">
        <v>8810</v>
      </c>
      <c r="F359" t="s">
        <v>7546</v>
      </c>
      <c r="G359" t="s">
        <v>14</v>
      </c>
      <c r="H359" t="s">
        <v>22</v>
      </c>
      <c r="I359">
        <v>1000000</v>
      </c>
      <c r="J359">
        <v>2006</v>
      </c>
      <c r="K359">
        <v>7.3</v>
      </c>
      <c r="L359" s="5" t="s">
        <v>27</v>
      </c>
      <c r="M359" s="5" t="s">
        <v>8417</v>
      </c>
      <c r="P359" s="5">
        <f t="shared" si="35"/>
        <v>0.63619430051892734</v>
      </c>
      <c r="Q359" s="5">
        <f t="shared" si="36"/>
        <v>144431</v>
      </c>
      <c r="R359" s="1">
        <f t="shared" si="37"/>
        <v>-855569</v>
      </c>
      <c r="S359" s="1">
        <f t="shared" si="38"/>
        <v>1000000</v>
      </c>
      <c r="U359" s="6" t="s">
        <v>8303</v>
      </c>
      <c r="V359" s="5">
        <f t="shared" si="39"/>
        <v>1</v>
      </c>
      <c r="W359" s="14">
        <f>IF(V359=1, VLOOKUP(U359, [1]IMDB_Movies!A:O, 11, FALSE), AVERAGEIF($A$2:$A$4915, U359, $K$2:$K$4915))</f>
        <v>7.5</v>
      </c>
      <c r="X359" s="5">
        <f t="shared" si="40"/>
        <v>0.876</v>
      </c>
      <c r="Y359">
        <f t="shared" si="41"/>
        <v>6.4383938157612119</v>
      </c>
      <c r="AN359" s="6"/>
      <c r="AO359" s="5"/>
      <c r="AP359" s="14"/>
      <c r="AQ359" s="5"/>
    </row>
    <row r="360" spans="1:43" hidden="1" x14ac:dyDescent="0.3">
      <c r="A360" t="s">
        <v>7550</v>
      </c>
      <c r="B360">
        <v>91</v>
      </c>
      <c r="C360">
        <v>287761</v>
      </c>
      <c r="D360" t="s">
        <v>7551</v>
      </c>
      <c r="E360" t="s">
        <v>8811</v>
      </c>
      <c r="F360" t="s">
        <v>7552</v>
      </c>
      <c r="G360" t="s">
        <v>14</v>
      </c>
      <c r="H360" t="s">
        <v>67</v>
      </c>
      <c r="I360">
        <v>1000000</v>
      </c>
      <c r="J360">
        <v>2013</v>
      </c>
      <c r="K360">
        <v>7.6</v>
      </c>
      <c r="L360" s="5" t="s">
        <v>340</v>
      </c>
      <c r="M360" s="5" t="s">
        <v>4651</v>
      </c>
      <c r="N360" t="s">
        <v>27</v>
      </c>
      <c r="O360" t="s">
        <v>1221</v>
      </c>
      <c r="P360" s="5">
        <f t="shared" si="35"/>
        <v>0.63612685175931516</v>
      </c>
      <c r="Q360" s="5">
        <f t="shared" si="36"/>
        <v>287761</v>
      </c>
      <c r="R360" s="1">
        <f t="shared" si="37"/>
        <v>-712239</v>
      </c>
      <c r="S360" s="1">
        <f t="shared" si="38"/>
        <v>1000000</v>
      </c>
      <c r="U360" s="7" t="s">
        <v>8104</v>
      </c>
      <c r="V360" s="5">
        <f t="shared" si="39"/>
        <v>1</v>
      </c>
      <c r="W360" s="14">
        <f>IF(V360=1, VLOOKUP(U360, [1]IMDB_Movies!A:O, 11, FALSE), AVERAGEIF($A$2:$A$4915, U360, $K$2:$K$4915))</f>
        <v>7.5</v>
      </c>
      <c r="X360" s="5">
        <f t="shared" si="40"/>
        <v>0.876</v>
      </c>
      <c r="Y360">
        <f t="shared" si="41"/>
        <v>6.4383805841924318</v>
      </c>
      <c r="AN360" s="7"/>
      <c r="AO360" s="5"/>
      <c r="AP360" s="14"/>
      <c r="AQ360" s="5"/>
    </row>
    <row r="361" spans="1:43" hidden="1" x14ac:dyDescent="0.3">
      <c r="A361" t="s">
        <v>7553</v>
      </c>
      <c r="B361">
        <v>93</v>
      </c>
      <c r="C361">
        <v>100240</v>
      </c>
      <c r="D361" t="s">
        <v>27</v>
      </c>
      <c r="E361" t="s">
        <v>8812</v>
      </c>
      <c r="F361" t="s">
        <v>7554</v>
      </c>
      <c r="G361" t="s">
        <v>14</v>
      </c>
      <c r="H361" t="s">
        <v>2705</v>
      </c>
      <c r="I361">
        <v>1000000</v>
      </c>
      <c r="J361">
        <v>2014</v>
      </c>
      <c r="K361">
        <v>6.8</v>
      </c>
      <c r="L361" s="5" t="s">
        <v>27</v>
      </c>
      <c r="M361" s="5"/>
      <c r="P361" s="5">
        <f t="shared" si="35"/>
        <v>0.63605958483466229</v>
      </c>
      <c r="Q361" s="5">
        <f t="shared" si="36"/>
        <v>100240</v>
      </c>
      <c r="R361" s="1">
        <f t="shared" si="37"/>
        <v>-899760</v>
      </c>
      <c r="S361" s="1">
        <f t="shared" si="38"/>
        <v>1000000</v>
      </c>
      <c r="U361" s="7" t="s">
        <v>8081</v>
      </c>
      <c r="V361" s="5">
        <f t="shared" si="39"/>
        <v>1</v>
      </c>
      <c r="W361" s="14">
        <f>IF(V361=1, VLOOKUP(U361, [1]IMDB_Movies!A:O, 11, FALSE), AVERAGEIF($A$2:$A$4915, U361, $K$2:$K$4915))</f>
        <v>7.5</v>
      </c>
      <c r="X361" s="5">
        <f t="shared" si="40"/>
        <v>0.876</v>
      </c>
      <c r="Y361">
        <f t="shared" si="41"/>
        <v>6.438367346938767</v>
      </c>
      <c r="AN361" s="7"/>
      <c r="AO361" s="5"/>
      <c r="AP361" s="14"/>
      <c r="AQ361" s="5"/>
    </row>
    <row r="362" spans="1:43" hidden="1" x14ac:dyDescent="0.3">
      <c r="A362" t="s">
        <v>7555</v>
      </c>
      <c r="B362">
        <v>112</v>
      </c>
      <c r="C362">
        <v>96734</v>
      </c>
      <c r="D362" t="s">
        <v>278</v>
      </c>
      <c r="E362" t="s">
        <v>8813</v>
      </c>
      <c r="F362" t="s">
        <v>7556</v>
      </c>
      <c r="G362" t="s">
        <v>14</v>
      </c>
      <c r="H362" t="s">
        <v>15</v>
      </c>
      <c r="I362">
        <v>1000000</v>
      </c>
      <c r="J362">
        <v>2012</v>
      </c>
      <c r="K362">
        <v>5.6</v>
      </c>
      <c r="L362" s="5" t="s">
        <v>476</v>
      </c>
      <c r="M362" s="5" t="s">
        <v>1221</v>
      </c>
      <c r="P362" s="5">
        <f t="shared" si="35"/>
        <v>0.63599193446458213</v>
      </c>
      <c r="Q362" s="5">
        <f t="shared" si="36"/>
        <v>96734</v>
      </c>
      <c r="R362" s="1">
        <f t="shared" si="37"/>
        <v>-903266</v>
      </c>
      <c r="S362" s="1">
        <f t="shared" si="38"/>
        <v>1000000</v>
      </c>
      <c r="U362" s="7" t="s">
        <v>6092</v>
      </c>
      <c r="V362" s="5">
        <f t="shared" si="39"/>
        <v>3</v>
      </c>
      <c r="W362" s="14">
        <f>IF(V362=1, VLOOKUP(U362, [1]IMDB_Movies!A:O, 11, FALSE), AVERAGEIF($A$2:$A$4915, U362, $K$2:$K$4915))</f>
        <v>7.5</v>
      </c>
      <c r="X362" s="5">
        <f t="shared" si="40"/>
        <v>0.876</v>
      </c>
      <c r="Y362">
        <f t="shared" si="41"/>
        <v>6.438160721959596</v>
      </c>
      <c r="AN362" s="7"/>
      <c r="AO362" s="5"/>
      <c r="AP362" s="14"/>
      <c r="AQ362" s="5"/>
    </row>
    <row r="363" spans="1:43" hidden="1" x14ac:dyDescent="0.3">
      <c r="A363" t="s">
        <v>2162</v>
      </c>
      <c r="B363">
        <v>88</v>
      </c>
      <c r="C363">
        <v>21210</v>
      </c>
      <c r="D363" t="s">
        <v>359</v>
      </c>
      <c r="E363" t="s">
        <v>8814</v>
      </c>
      <c r="F363" t="s">
        <v>7564</v>
      </c>
      <c r="G363" t="s">
        <v>14</v>
      </c>
      <c r="H363" t="s">
        <v>15</v>
      </c>
      <c r="I363">
        <v>1000000</v>
      </c>
      <c r="J363">
        <v>1998</v>
      </c>
      <c r="K363">
        <v>6.1</v>
      </c>
      <c r="L363" s="5" t="s">
        <v>599</v>
      </c>
      <c r="M363" s="5" t="s">
        <v>8413</v>
      </c>
      <c r="P363" s="5">
        <f t="shared" si="35"/>
        <v>0.63592421470935756</v>
      </c>
      <c r="Q363" s="5">
        <f t="shared" si="36"/>
        <v>21210</v>
      </c>
      <c r="R363" s="1">
        <f t="shared" si="37"/>
        <v>-978790</v>
      </c>
      <c r="S363" s="1">
        <f t="shared" si="38"/>
        <v>1000000</v>
      </c>
      <c r="U363" s="7" t="s">
        <v>7195</v>
      </c>
      <c r="V363" s="5">
        <f t="shared" si="39"/>
        <v>1</v>
      </c>
      <c r="W363" s="14">
        <f>IF(V363=1, VLOOKUP(U363, [1]IMDB_Movies!A:O, 11, FALSE), AVERAGEIF($A$2:$A$4915, U363, $K$2:$K$4915))</f>
        <v>7.5</v>
      </c>
      <c r="X363" s="5">
        <f t="shared" si="40"/>
        <v>0.876</v>
      </c>
      <c r="Y363">
        <f t="shared" si="41"/>
        <v>6.4383838383838308</v>
      </c>
      <c r="AN363" s="7"/>
      <c r="AO363" s="5"/>
      <c r="AP363" s="14"/>
      <c r="AQ363" s="5"/>
    </row>
    <row r="364" spans="1:43" hidden="1" x14ac:dyDescent="0.3">
      <c r="A364" t="s">
        <v>7565</v>
      </c>
      <c r="B364">
        <v>105</v>
      </c>
      <c r="C364"/>
      <c r="D364" t="s">
        <v>1714</v>
      </c>
      <c r="E364" t="s">
        <v>8815</v>
      </c>
      <c r="F364" t="s">
        <v>7566</v>
      </c>
      <c r="G364" t="s">
        <v>14</v>
      </c>
      <c r="H364" t="s">
        <v>15</v>
      </c>
      <c r="I364">
        <v>1000000</v>
      </c>
      <c r="J364">
        <v>1999</v>
      </c>
      <c r="K364">
        <v>5.2</v>
      </c>
      <c r="L364" s="5" t="s">
        <v>8413</v>
      </c>
      <c r="M364" s="5" t="s">
        <v>1221</v>
      </c>
      <c r="N364" t="s">
        <v>6851</v>
      </c>
      <c r="P364" s="5">
        <f t="shared" si="35"/>
        <v>0.63585630256896331</v>
      </c>
      <c r="Q364" s="5">
        <f t="shared" si="36"/>
        <v>25035665</v>
      </c>
      <c r="R364" s="1">
        <f t="shared" si="37"/>
        <v>24035665</v>
      </c>
      <c r="S364" s="1">
        <f t="shared" si="38"/>
        <v>1000000</v>
      </c>
      <c r="U364" s="6" t="s">
        <v>6965</v>
      </c>
      <c r="V364" s="5">
        <f t="shared" si="39"/>
        <v>1</v>
      </c>
      <c r="W364" s="14">
        <f>IF(V364=1, VLOOKUP(U364, [1]IMDB_Movies!A:O, 11, FALSE), AVERAGEIF($A$2:$A$4915, U364, $K$2:$K$4915))</f>
        <v>7.5</v>
      </c>
      <c r="X364" s="5">
        <f t="shared" si="40"/>
        <v>0.876</v>
      </c>
      <c r="Y364">
        <f t="shared" si="41"/>
        <v>6.4383705932931994</v>
      </c>
      <c r="AN364" s="6"/>
      <c r="AO364" s="5"/>
      <c r="AP364" s="14"/>
      <c r="AQ364" s="5"/>
    </row>
    <row r="365" spans="1:43" hidden="1" x14ac:dyDescent="0.3">
      <c r="A365" t="s">
        <v>2657</v>
      </c>
      <c r="B365">
        <v>82</v>
      </c>
      <c r="C365">
        <v>12996</v>
      </c>
      <c r="D365" t="s">
        <v>346</v>
      </c>
      <c r="E365" t="s">
        <v>8816</v>
      </c>
      <c r="F365" t="s">
        <v>7569</v>
      </c>
      <c r="G365" t="s">
        <v>14</v>
      </c>
      <c r="H365" t="s">
        <v>15</v>
      </c>
      <c r="I365">
        <v>1000000</v>
      </c>
      <c r="J365">
        <v>2000</v>
      </c>
      <c r="K365">
        <v>6</v>
      </c>
      <c r="L365" s="5" t="s">
        <v>476</v>
      </c>
      <c r="M365" s="5" t="s">
        <v>599</v>
      </c>
      <c r="N365" t="s">
        <v>455</v>
      </c>
      <c r="O365" t="s">
        <v>4289</v>
      </c>
      <c r="P365" s="5">
        <f t="shared" si="35"/>
        <v>0.63585630256896331</v>
      </c>
      <c r="Q365" s="5">
        <f t="shared" si="36"/>
        <v>12996</v>
      </c>
      <c r="R365" s="1">
        <f t="shared" si="37"/>
        <v>-987004</v>
      </c>
      <c r="S365" s="1">
        <f t="shared" si="38"/>
        <v>1000000</v>
      </c>
      <c r="U365" s="6" t="s">
        <v>989</v>
      </c>
      <c r="V365" s="5">
        <f t="shared" si="39"/>
        <v>3</v>
      </c>
      <c r="W365" s="14">
        <f>IF(V365=1, VLOOKUP(U365, [1]IMDB_Movies!A:O, 11, FALSE), AVERAGEIF($A$2:$A$4915, U365, $K$2:$K$4915))</f>
        <v>7.5</v>
      </c>
      <c r="X365" s="5">
        <f t="shared" si="40"/>
        <v>0.876</v>
      </c>
      <c r="Y365">
        <f t="shared" si="41"/>
        <v>6.4382713394968745</v>
      </c>
      <c r="AN365" s="6"/>
      <c r="AO365" s="5"/>
      <c r="AP365" s="14"/>
      <c r="AQ365" s="5"/>
    </row>
    <row r="366" spans="1:43" hidden="1" x14ac:dyDescent="0.3">
      <c r="A366" t="s">
        <v>7570</v>
      </c>
      <c r="B366">
        <v>89</v>
      </c>
      <c r="C366"/>
      <c r="D366" t="s">
        <v>604</v>
      </c>
      <c r="E366" t="s">
        <v>8817</v>
      </c>
      <c r="F366" t="s">
        <v>7571</v>
      </c>
      <c r="G366" t="s">
        <v>14</v>
      </c>
      <c r="H366" t="s">
        <v>15</v>
      </c>
      <c r="I366">
        <v>1000000</v>
      </c>
      <c r="J366">
        <v>2009</v>
      </c>
      <c r="K366">
        <v>6.3</v>
      </c>
      <c r="L366" s="5" t="s">
        <v>599</v>
      </c>
      <c r="M366" s="5" t="s">
        <v>6851</v>
      </c>
      <c r="P366" s="5">
        <f t="shared" si="35"/>
        <v>0.63578831266348046</v>
      </c>
      <c r="Q366" s="5">
        <f t="shared" si="36"/>
        <v>25035665</v>
      </c>
      <c r="R366" s="1">
        <f t="shared" si="37"/>
        <v>24035665</v>
      </c>
      <c r="S366" s="1">
        <f t="shared" si="38"/>
        <v>1000000</v>
      </c>
      <c r="U366" s="7" t="s">
        <v>2140</v>
      </c>
      <c r="V366" s="5">
        <f t="shared" si="39"/>
        <v>1</v>
      </c>
      <c r="W366" s="14">
        <f>IF(V366=1, VLOOKUP(U366, [1]IMDB_Movies!A:O, 11, FALSE), AVERAGEIF($A$2:$A$4915, U366, $K$2:$K$4915))</f>
        <v>7.5</v>
      </c>
      <c r="X366" s="5">
        <f t="shared" si="40"/>
        <v>0.876</v>
      </c>
      <c r="Y366">
        <f t="shared" si="41"/>
        <v>6.4379999999999926</v>
      </c>
      <c r="AN366" s="7"/>
      <c r="AO366" s="5"/>
      <c r="AP366" s="14"/>
      <c r="AQ366" s="5"/>
    </row>
    <row r="367" spans="1:43" hidden="1" x14ac:dyDescent="0.3">
      <c r="A367" t="s">
        <v>7572</v>
      </c>
      <c r="B367">
        <v>78</v>
      </c>
      <c r="C367">
        <v>10018</v>
      </c>
      <c r="D367" t="s">
        <v>771</v>
      </c>
      <c r="E367" t="s">
        <v>8818</v>
      </c>
      <c r="F367" t="s">
        <v>7573</v>
      </c>
      <c r="G367" t="s">
        <v>14</v>
      </c>
      <c r="H367" t="s">
        <v>15</v>
      </c>
      <c r="I367">
        <v>1000000</v>
      </c>
      <c r="J367">
        <v>2006</v>
      </c>
      <c r="K367">
        <v>6.1</v>
      </c>
      <c r="L367" s="5" t="s">
        <v>8413</v>
      </c>
      <c r="M367" s="5" t="s">
        <v>1221</v>
      </c>
      <c r="N367" t="s">
        <v>3629</v>
      </c>
      <c r="P367" s="5">
        <f t="shared" si="35"/>
        <v>0.63578831266348046</v>
      </c>
      <c r="Q367" s="5">
        <f t="shared" si="36"/>
        <v>10018</v>
      </c>
      <c r="R367" s="1">
        <f t="shared" si="37"/>
        <v>-989982</v>
      </c>
      <c r="S367" s="1">
        <f t="shared" si="38"/>
        <v>1000000</v>
      </c>
      <c r="U367" s="6" t="s">
        <v>6661</v>
      </c>
      <c r="V367" s="5">
        <f t="shared" si="39"/>
        <v>1</v>
      </c>
      <c r="W367" s="14">
        <f>IF(V367=1, VLOOKUP(U367, [1]IMDB_Movies!A:O, 11, FALSE), AVERAGEIF($A$2:$A$4915, U367, $K$2:$K$4915))</f>
        <v>7.5</v>
      </c>
      <c r="X367" s="5">
        <f t="shared" si="40"/>
        <v>0.876</v>
      </c>
      <c r="Y367">
        <f t="shared" si="41"/>
        <v>6.4375994837599411</v>
      </c>
      <c r="AN367" s="6"/>
      <c r="AO367" s="5"/>
      <c r="AP367" s="14"/>
      <c r="AQ367" s="5"/>
    </row>
    <row r="368" spans="1:43" hidden="1" x14ac:dyDescent="0.3">
      <c r="A368" t="s">
        <v>7574</v>
      </c>
      <c r="B368">
        <v>97</v>
      </c>
      <c r="C368">
        <v>62480</v>
      </c>
      <c r="D368" t="s">
        <v>669</v>
      </c>
      <c r="E368" t="s">
        <v>8819</v>
      </c>
      <c r="F368" t="s">
        <v>7575</v>
      </c>
      <c r="G368" t="s">
        <v>14</v>
      </c>
      <c r="H368" t="s">
        <v>15</v>
      </c>
      <c r="I368">
        <v>1000000</v>
      </c>
      <c r="J368">
        <v>2015</v>
      </c>
      <c r="K368">
        <v>5.5</v>
      </c>
      <c r="L368" s="5" t="s">
        <v>1221</v>
      </c>
      <c r="M368" s="5" t="s">
        <v>4289</v>
      </c>
      <c r="P368" s="5">
        <f t="shared" si="35"/>
        <v>0.63572025381571273</v>
      </c>
      <c r="Q368" s="5">
        <f t="shared" si="36"/>
        <v>62480</v>
      </c>
      <c r="R368" s="1">
        <f t="shared" si="37"/>
        <v>-937520</v>
      </c>
      <c r="S368" s="1">
        <f t="shared" si="38"/>
        <v>1000000</v>
      </c>
      <c r="U368" s="6" t="s">
        <v>6516</v>
      </c>
      <c r="V368" s="5">
        <f t="shared" si="39"/>
        <v>1</v>
      </c>
      <c r="W368" s="14">
        <f>IF(V368=1, VLOOKUP(U368, [1]IMDB_Movies!A:O, 11, FALSE), AVERAGEIF($A$2:$A$4915, U368, $K$2:$K$4915))</f>
        <v>7.5</v>
      </c>
      <c r="X368" s="5">
        <f t="shared" si="40"/>
        <v>0.876</v>
      </c>
      <c r="Y368">
        <f t="shared" si="41"/>
        <v>6.4374354561101477</v>
      </c>
      <c r="AN368" s="6"/>
      <c r="AO368" s="5"/>
      <c r="AP368" s="14"/>
      <c r="AQ368" s="5"/>
    </row>
    <row r="369" spans="1:43" hidden="1" x14ac:dyDescent="0.3">
      <c r="A369" t="s">
        <v>7576</v>
      </c>
      <c r="B369">
        <v>81</v>
      </c>
      <c r="C369">
        <v>6387</v>
      </c>
      <c r="D369" t="s">
        <v>817</v>
      </c>
      <c r="E369" t="s">
        <v>8820</v>
      </c>
      <c r="F369" t="s">
        <v>7577</v>
      </c>
      <c r="G369" t="s">
        <v>14</v>
      </c>
      <c r="H369" t="s">
        <v>15</v>
      </c>
      <c r="I369">
        <v>1000000</v>
      </c>
      <c r="J369">
        <v>2006</v>
      </c>
      <c r="K369">
        <v>6.9</v>
      </c>
      <c r="L369" s="5" t="s">
        <v>599</v>
      </c>
      <c r="M369" s="5" t="s">
        <v>1221</v>
      </c>
      <c r="N369" t="s">
        <v>4289</v>
      </c>
      <c r="P369" s="5">
        <f t="shared" si="35"/>
        <v>0.63565222067004834</v>
      </c>
      <c r="Q369" s="5">
        <f t="shared" si="36"/>
        <v>6387</v>
      </c>
      <c r="R369" s="1">
        <f t="shared" si="37"/>
        <v>-993613</v>
      </c>
      <c r="S369" s="1">
        <f t="shared" si="38"/>
        <v>1000000</v>
      </c>
      <c r="U369" s="7" t="s">
        <v>6285</v>
      </c>
      <c r="V369" s="5">
        <f t="shared" si="39"/>
        <v>1</v>
      </c>
      <c r="W369" s="14">
        <f>IF(V369=1, VLOOKUP(U369, [1]IMDB_Movies!A:O, 11, FALSE), AVERAGEIF($A$2:$A$4915, U369, $K$2:$K$4915))</f>
        <v>7.5</v>
      </c>
      <c r="X369" s="5">
        <f t="shared" si="40"/>
        <v>0.876</v>
      </c>
      <c r="Y369">
        <f t="shared" si="41"/>
        <v>6.4372713578652823</v>
      </c>
      <c r="AN369" s="7"/>
      <c r="AO369" s="5"/>
      <c r="AP369" s="14"/>
      <c r="AQ369" s="5"/>
    </row>
    <row r="370" spans="1:43" hidden="1" x14ac:dyDescent="0.3">
      <c r="A370" t="s">
        <v>7579</v>
      </c>
      <c r="B370">
        <v>97</v>
      </c>
      <c r="C370"/>
      <c r="D370" t="s">
        <v>7580</v>
      </c>
      <c r="E370" t="s">
        <v>8821</v>
      </c>
      <c r="F370" t="s">
        <v>7581</v>
      </c>
      <c r="G370" t="s">
        <v>14</v>
      </c>
      <c r="H370" t="s">
        <v>15</v>
      </c>
      <c r="I370">
        <v>1000000</v>
      </c>
      <c r="J370">
        <v>2005</v>
      </c>
      <c r="K370">
        <v>1.9</v>
      </c>
      <c r="L370" s="5" t="s">
        <v>476</v>
      </c>
      <c r="M370" s="5" t="s">
        <v>340</v>
      </c>
      <c r="N370" t="s">
        <v>599</v>
      </c>
      <c r="O370" t="s">
        <v>455</v>
      </c>
      <c r="P370" s="5">
        <f t="shared" si="35"/>
        <v>0.63558402767226307</v>
      </c>
      <c r="Q370" s="5">
        <f t="shared" si="36"/>
        <v>25035665</v>
      </c>
      <c r="R370" s="1">
        <f t="shared" si="37"/>
        <v>24035665</v>
      </c>
      <c r="S370" s="1">
        <f t="shared" si="38"/>
        <v>1000000</v>
      </c>
      <c r="U370" s="7" t="s">
        <v>2983</v>
      </c>
      <c r="V370" s="5">
        <f t="shared" si="39"/>
        <v>3</v>
      </c>
      <c r="W370" s="14">
        <f>IF(V370=1, VLOOKUP(U370, [1]IMDB_Movies!A:O, 11, FALSE), AVERAGEIF($A$2:$A$4915, U370, $K$2:$K$4915))</f>
        <v>7.5</v>
      </c>
      <c r="X370" s="5">
        <f t="shared" si="40"/>
        <v>0.876</v>
      </c>
      <c r="Y370">
        <f t="shared" si="41"/>
        <v>6.4372578562203975</v>
      </c>
      <c r="AN370" s="7"/>
      <c r="AO370" s="5"/>
      <c r="AP370" s="14"/>
      <c r="AQ370" s="5"/>
    </row>
    <row r="371" spans="1:43" hidden="1" x14ac:dyDescent="0.3">
      <c r="A371" t="s">
        <v>3647</v>
      </c>
      <c r="B371">
        <v>88</v>
      </c>
      <c r="C371">
        <v>721</v>
      </c>
      <c r="D371" t="s">
        <v>278</v>
      </c>
      <c r="E371" t="s">
        <v>8822</v>
      </c>
      <c r="F371" t="s">
        <v>7582</v>
      </c>
      <c r="G371" t="s">
        <v>14</v>
      </c>
      <c r="H371" t="s">
        <v>275</v>
      </c>
      <c r="I371">
        <v>1000000</v>
      </c>
      <c r="J371">
        <v>2006</v>
      </c>
      <c r="K371">
        <v>4.0999999999999996</v>
      </c>
      <c r="L371" s="5" t="s">
        <v>476</v>
      </c>
      <c r="M371" s="5" t="s">
        <v>1221</v>
      </c>
      <c r="P371" s="5">
        <f t="shared" si="35"/>
        <v>0.63558402767226307</v>
      </c>
      <c r="Q371" s="5">
        <f t="shared" si="36"/>
        <v>721</v>
      </c>
      <c r="R371" s="1">
        <f t="shared" si="37"/>
        <v>-999279</v>
      </c>
      <c r="S371" s="1">
        <f t="shared" si="38"/>
        <v>1000000</v>
      </c>
      <c r="U371" s="7" t="s">
        <v>1820</v>
      </c>
      <c r="V371" s="5">
        <f t="shared" si="39"/>
        <v>2</v>
      </c>
      <c r="W371" s="14">
        <f>IF(V371=1, VLOOKUP(U371, [1]IMDB_Movies!A:O, 11, FALSE), AVERAGEIF($A$2:$A$4915, U371, $K$2:$K$4915))</f>
        <v>7.5</v>
      </c>
      <c r="X371" s="5">
        <f t="shared" si="40"/>
        <v>0.876</v>
      </c>
      <c r="Y371">
        <f t="shared" si="41"/>
        <v>6.4375026910656548</v>
      </c>
      <c r="AN371" s="7"/>
      <c r="AO371" s="5"/>
      <c r="AP371" s="14"/>
      <c r="AQ371" s="5"/>
    </row>
    <row r="372" spans="1:43" hidden="1" x14ac:dyDescent="0.3">
      <c r="A372" t="s">
        <v>7584</v>
      </c>
      <c r="B372">
        <v>105</v>
      </c>
      <c r="C372"/>
      <c r="D372" t="s">
        <v>1714</v>
      </c>
      <c r="E372" t="s">
        <v>8823</v>
      </c>
      <c r="F372" t="s">
        <v>7585</v>
      </c>
      <c r="G372" t="s">
        <v>997</v>
      </c>
      <c r="H372" t="s">
        <v>1044</v>
      </c>
      <c r="I372">
        <v>1000000</v>
      </c>
      <c r="J372">
        <v>2013</v>
      </c>
      <c r="K372">
        <v>6.8</v>
      </c>
      <c r="L372" s="5" t="s">
        <v>8413</v>
      </c>
      <c r="M372" s="5" t="s">
        <v>1221</v>
      </c>
      <c r="N372" t="s">
        <v>6851</v>
      </c>
      <c r="P372" s="5">
        <f t="shared" si="35"/>
        <v>0.63551576084132644</v>
      </c>
      <c r="Q372" s="5">
        <f t="shared" si="36"/>
        <v>25035665</v>
      </c>
      <c r="R372" s="1">
        <f t="shared" si="37"/>
        <v>24035665</v>
      </c>
      <c r="S372" s="1">
        <f t="shared" si="38"/>
        <v>1000000</v>
      </c>
      <c r="U372" s="7" t="s">
        <v>4667</v>
      </c>
      <c r="V372" s="5">
        <f t="shared" si="39"/>
        <v>3</v>
      </c>
      <c r="W372" s="14">
        <f>IF(V372=1, VLOOKUP(U372, [1]IMDB_Movies!A:O, 11, FALSE), AVERAGEIF($A$2:$A$4915, U372, $K$2:$K$4915))</f>
        <v>7.5</v>
      </c>
      <c r="X372" s="5">
        <f t="shared" si="40"/>
        <v>0.876</v>
      </c>
      <c r="Y372">
        <f t="shared" si="41"/>
        <v>6.4372308354866412</v>
      </c>
      <c r="AN372" s="7"/>
      <c r="AO372" s="5"/>
      <c r="AP372" s="14"/>
      <c r="AQ372" s="5"/>
    </row>
    <row r="373" spans="1:43" hidden="1" x14ac:dyDescent="0.3">
      <c r="A373" t="s">
        <v>7586</v>
      </c>
      <c r="B373">
        <v>143</v>
      </c>
      <c r="C373"/>
      <c r="D373" t="s">
        <v>1093</v>
      </c>
      <c r="E373" t="s">
        <v>8824</v>
      </c>
      <c r="F373" t="s">
        <v>7587</v>
      </c>
      <c r="G373" t="s">
        <v>7588</v>
      </c>
      <c r="H373" t="s">
        <v>7589</v>
      </c>
      <c r="I373">
        <v>1000000</v>
      </c>
      <c r="J373">
        <v>2015</v>
      </c>
      <c r="K373">
        <v>7</v>
      </c>
      <c r="L373" s="5" t="s">
        <v>599</v>
      </c>
      <c r="M373" s="5" t="s">
        <v>6299</v>
      </c>
      <c r="P373" s="5">
        <f t="shared" si="35"/>
        <v>0.63551576084132644</v>
      </c>
      <c r="Q373" s="5">
        <f t="shared" si="36"/>
        <v>25035665</v>
      </c>
      <c r="R373" s="1">
        <f t="shared" si="37"/>
        <v>24035665</v>
      </c>
      <c r="S373" s="1">
        <f t="shared" si="38"/>
        <v>1000000</v>
      </c>
      <c r="U373" s="6" t="s">
        <v>6551</v>
      </c>
      <c r="V373" s="5">
        <f t="shared" si="39"/>
        <v>1</v>
      </c>
      <c r="W373" s="14">
        <f>IF(V373=1, VLOOKUP(U373, [1]IMDB_Movies!A:O, 11, FALSE), AVERAGEIF($A$2:$A$4915, U373, $K$2:$K$4915))</f>
        <v>7.5</v>
      </c>
      <c r="X373" s="5">
        <f t="shared" si="40"/>
        <v>0.876</v>
      </c>
      <c r="Y373">
        <f t="shared" si="41"/>
        <v>6.4371311651949092</v>
      </c>
      <c r="AN373" s="6"/>
      <c r="AO373" s="5"/>
      <c r="AP373" s="14"/>
      <c r="AQ373" s="5"/>
    </row>
    <row r="374" spans="1:43" hidden="1" x14ac:dyDescent="0.3">
      <c r="A374" t="s">
        <v>7590</v>
      </c>
      <c r="B374">
        <v>76</v>
      </c>
      <c r="C374"/>
      <c r="D374" t="s">
        <v>79</v>
      </c>
      <c r="E374" t="s">
        <v>8825</v>
      </c>
      <c r="F374" t="s">
        <v>7591</v>
      </c>
      <c r="G374" t="s">
        <v>14</v>
      </c>
      <c r="H374" t="s">
        <v>15</v>
      </c>
      <c r="I374">
        <v>1000000</v>
      </c>
      <c r="J374">
        <v>2006</v>
      </c>
      <c r="K374">
        <v>6.7</v>
      </c>
      <c r="L374" s="5" t="s">
        <v>1221</v>
      </c>
      <c r="M374" s="5" t="s">
        <v>6851</v>
      </c>
      <c r="P374" s="5">
        <f t="shared" si="35"/>
        <v>0.63551576084132644</v>
      </c>
      <c r="Q374" s="5">
        <f t="shared" si="36"/>
        <v>25035665</v>
      </c>
      <c r="R374" s="1">
        <f t="shared" si="37"/>
        <v>24035665</v>
      </c>
      <c r="S374" s="1">
        <f t="shared" si="38"/>
        <v>1000000</v>
      </c>
      <c r="U374" s="6" t="s">
        <v>5447</v>
      </c>
      <c r="V374" s="5">
        <f t="shared" si="39"/>
        <v>1</v>
      </c>
      <c r="W374" s="14">
        <f>IF(V374=1, VLOOKUP(U374, [1]IMDB_Movies!A:O, 11, FALSE), AVERAGEIF($A$2:$A$4915, U374, $K$2:$K$4915))</f>
        <v>7.5</v>
      </c>
      <c r="X374" s="5">
        <f t="shared" si="40"/>
        <v>0.876</v>
      </c>
      <c r="Y374">
        <f t="shared" si="41"/>
        <v>6.4370099095217501</v>
      </c>
      <c r="AN374" s="6"/>
      <c r="AO374" s="5"/>
      <c r="AP374" s="14"/>
      <c r="AQ374" s="5"/>
    </row>
    <row r="375" spans="1:43" hidden="1" x14ac:dyDescent="0.3">
      <c r="A375" t="s">
        <v>7592</v>
      </c>
      <c r="B375">
        <v>96</v>
      </c>
      <c r="C375"/>
      <c r="D375" t="s">
        <v>910</v>
      </c>
      <c r="E375" t="s">
        <v>8826</v>
      </c>
      <c r="F375" t="s">
        <v>7593</v>
      </c>
      <c r="G375" t="s">
        <v>14</v>
      </c>
      <c r="H375" t="s">
        <v>15</v>
      </c>
      <c r="I375">
        <v>1000000</v>
      </c>
      <c r="J375">
        <v>2014</v>
      </c>
      <c r="K375">
        <v>5.8</v>
      </c>
      <c r="L375" s="5" t="s">
        <v>599</v>
      </c>
      <c r="M375" s="5" t="s">
        <v>1221</v>
      </c>
      <c r="P375" s="5">
        <f t="shared" si="35"/>
        <v>0.63551576084132644</v>
      </c>
      <c r="Q375" s="5">
        <f t="shared" si="36"/>
        <v>25035665</v>
      </c>
      <c r="R375" s="1">
        <f t="shared" si="37"/>
        <v>24035665</v>
      </c>
      <c r="S375" s="1">
        <f t="shared" si="38"/>
        <v>1000000</v>
      </c>
      <c r="U375" s="7" t="s">
        <v>4661</v>
      </c>
      <c r="V375" s="5">
        <f t="shared" si="39"/>
        <v>1</v>
      </c>
      <c r="W375" s="14">
        <f>IF(V375=1, VLOOKUP(U375, [1]IMDB_Movies!A:O, 11, FALSE), AVERAGEIF($A$2:$A$4915, U375, $K$2:$K$4915))</f>
        <v>7.5</v>
      </c>
      <c r="X375" s="5">
        <f t="shared" si="40"/>
        <v>0.876</v>
      </c>
      <c r="Y375">
        <f t="shared" si="41"/>
        <v>6.4372118078000353</v>
      </c>
      <c r="AN375" s="7"/>
      <c r="AO375" s="5"/>
      <c r="AP375" s="14"/>
      <c r="AQ375" s="5"/>
    </row>
    <row r="376" spans="1:43" hidden="1" x14ac:dyDescent="0.3">
      <c r="A376" t="s">
        <v>7594</v>
      </c>
      <c r="B376">
        <v>99</v>
      </c>
      <c r="C376"/>
      <c r="D376" t="s">
        <v>771</v>
      </c>
      <c r="E376" t="s">
        <v>8827</v>
      </c>
      <c r="F376" t="s">
        <v>7595</v>
      </c>
      <c r="G376" t="s">
        <v>14</v>
      </c>
      <c r="H376" t="s">
        <v>15</v>
      </c>
      <c r="I376">
        <v>1000000</v>
      </c>
      <c r="J376">
        <v>2006</v>
      </c>
      <c r="K376">
        <v>6.2</v>
      </c>
      <c r="L376" s="5" t="s">
        <v>8413</v>
      </c>
      <c r="M376" s="5" t="s">
        <v>1221</v>
      </c>
      <c r="N376" t="s">
        <v>3629</v>
      </c>
      <c r="P376" s="5">
        <f t="shared" si="35"/>
        <v>0.63551576084132644</v>
      </c>
      <c r="Q376" s="5">
        <f t="shared" si="36"/>
        <v>25035665</v>
      </c>
      <c r="R376" s="1">
        <f t="shared" si="37"/>
        <v>24035665</v>
      </c>
      <c r="S376" s="1">
        <f t="shared" si="38"/>
        <v>1000000</v>
      </c>
      <c r="U376" s="6" t="s">
        <v>5090</v>
      </c>
      <c r="V376" s="5">
        <f t="shared" si="39"/>
        <v>1</v>
      </c>
      <c r="W376" s="14">
        <f>IF(V376=1, VLOOKUP(U376, [1]IMDB_Movies!A:O, 11, FALSE), AVERAGEIF($A$2:$A$4915, U376, $K$2:$K$4915))</f>
        <v>7.5</v>
      </c>
      <c r="X376" s="5">
        <f t="shared" si="40"/>
        <v>0.876</v>
      </c>
      <c r="Y376">
        <f t="shared" si="41"/>
        <v>6.436853448275853</v>
      </c>
      <c r="AN376" s="6"/>
      <c r="AO376" s="5"/>
      <c r="AP376" s="14"/>
      <c r="AQ376" s="5"/>
    </row>
    <row r="377" spans="1:43" hidden="1" x14ac:dyDescent="0.3">
      <c r="A377" t="s">
        <v>7596</v>
      </c>
      <c r="B377">
        <v>90</v>
      </c>
      <c r="C377"/>
      <c r="D377" t="s">
        <v>599</v>
      </c>
      <c r="E377" t="s">
        <v>8828</v>
      </c>
      <c r="F377" t="s">
        <v>7597</v>
      </c>
      <c r="G377" t="s">
        <v>14</v>
      </c>
      <c r="H377" t="s">
        <v>15</v>
      </c>
      <c r="I377">
        <v>1000000</v>
      </c>
      <c r="J377">
        <v>2009</v>
      </c>
      <c r="K377">
        <v>2.8</v>
      </c>
      <c r="L377" s="5" t="s">
        <v>599</v>
      </c>
      <c r="M377" s="5"/>
      <c r="P377" s="5">
        <f t="shared" si="35"/>
        <v>0.63551576084132644</v>
      </c>
      <c r="Q377" s="5">
        <f t="shared" si="36"/>
        <v>25035665</v>
      </c>
      <c r="R377" s="1">
        <f t="shared" si="37"/>
        <v>24035665</v>
      </c>
      <c r="S377" s="1">
        <f t="shared" si="38"/>
        <v>1000000</v>
      </c>
      <c r="U377" s="7" t="s">
        <v>5045</v>
      </c>
      <c r="V377" s="5">
        <f t="shared" si="39"/>
        <v>1</v>
      </c>
      <c r="W377" s="14">
        <f>IF(V377=1, VLOOKUP(U377, [1]IMDB_Movies!A:O, 11, FALSE), AVERAGEIF($A$2:$A$4915, U377, $K$2:$K$4915))</f>
        <v>7.5</v>
      </c>
      <c r="X377" s="5">
        <f t="shared" si="40"/>
        <v>0.876</v>
      </c>
      <c r="Y377">
        <f t="shared" si="41"/>
        <v>6.4368182798016722</v>
      </c>
      <c r="AN377" s="7"/>
      <c r="AO377" s="5"/>
      <c r="AP377" s="14"/>
      <c r="AQ377" s="5"/>
    </row>
    <row r="378" spans="1:43" hidden="1" x14ac:dyDescent="0.3">
      <c r="A378" t="s">
        <v>7599</v>
      </c>
      <c r="B378">
        <v>87</v>
      </c>
      <c r="C378"/>
      <c r="D378" t="s">
        <v>1221</v>
      </c>
      <c r="E378" t="s">
        <v>8829</v>
      </c>
      <c r="F378" t="s">
        <v>7600</v>
      </c>
      <c r="G378" t="s">
        <v>14</v>
      </c>
      <c r="H378" t="s">
        <v>15</v>
      </c>
      <c r="I378">
        <v>1000000</v>
      </c>
      <c r="J378">
        <v>2004</v>
      </c>
      <c r="K378">
        <v>5.8</v>
      </c>
      <c r="L378" s="5" t="s">
        <v>1221</v>
      </c>
      <c r="M378" s="5"/>
      <c r="P378" s="5">
        <f t="shared" si="35"/>
        <v>0.63551576084132644</v>
      </c>
      <c r="Q378" s="5">
        <f t="shared" si="36"/>
        <v>25035665</v>
      </c>
      <c r="R378" s="1">
        <f t="shared" si="37"/>
        <v>24035665</v>
      </c>
      <c r="S378" s="1">
        <f t="shared" si="38"/>
        <v>1000000</v>
      </c>
      <c r="U378" s="7" t="s">
        <v>2100</v>
      </c>
      <c r="V378" s="5">
        <f t="shared" si="39"/>
        <v>2</v>
      </c>
      <c r="W378" s="14">
        <f>IF(V378=1, VLOOKUP(U378, [1]IMDB_Movies!A:O, 11, FALSE), AVERAGEIF($A$2:$A$4915, U378, $K$2:$K$4915))</f>
        <v>7.5</v>
      </c>
      <c r="X378" s="5">
        <f t="shared" si="40"/>
        <v>0.876</v>
      </c>
      <c r="Y378">
        <f t="shared" si="41"/>
        <v>6.4369987063389296</v>
      </c>
      <c r="AN378" s="7"/>
      <c r="AO378" s="5"/>
      <c r="AP378" s="14"/>
      <c r="AQ378" s="5"/>
    </row>
    <row r="379" spans="1:43" hidden="1" x14ac:dyDescent="0.3">
      <c r="A379" t="s">
        <v>7602</v>
      </c>
      <c r="B379">
        <v>90</v>
      </c>
      <c r="C379"/>
      <c r="D379" t="s">
        <v>1221</v>
      </c>
      <c r="E379" t="s">
        <v>8830</v>
      </c>
      <c r="F379" t="s">
        <v>7603</v>
      </c>
      <c r="G379" t="s">
        <v>14</v>
      </c>
      <c r="H379" t="s">
        <v>15</v>
      </c>
      <c r="I379">
        <v>1000000</v>
      </c>
      <c r="J379">
        <v>2008</v>
      </c>
      <c r="K379">
        <v>6.1</v>
      </c>
      <c r="L379" s="5" t="s">
        <v>1221</v>
      </c>
      <c r="M379" s="5"/>
      <c r="P379" s="5">
        <f t="shared" si="35"/>
        <v>0.63551576084132644</v>
      </c>
      <c r="Q379" s="5">
        <f t="shared" si="36"/>
        <v>25035665</v>
      </c>
      <c r="R379" s="1">
        <f t="shared" si="37"/>
        <v>24035665</v>
      </c>
      <c r="S379" s="1">
        <f t="shared" si="38"/>
        <v>1000000</v>
      </c>
      <c r="U379" s="6" t="s">
        <v>2143</v>
      </c>
      <c r="V379" s="5">
        <f t="shared" si="39"/>
        <v>2</v>
      </c>
      <c r="W379" s="14">
        <f>IF(V379=1, VLOOKUP(U379, [1]IMDB_Movies!A:O, 11, FALSE), AVERAGEIF($A$2:$A$4915, U379, $K$2:$K$4915))</f>
        <v>7.5</v>
      </c>
      <c r="X379" s="5">
        <f t="shared" si="40"/>
        <v>0.876</v>
      </c>
      <c r="Y379">
        <f t="shared" si="41"/>
        <v>6.4377183523829968</v>
      </c>
      <c r="AN379" s="6"/>
      <c r="AO379" s="5"/>
      <c r="AP379" s="14"/>
      <c r="AQ379" s="5"/>
    </row>
    <row r="380" spans="1:43" hidden="1" x14ac:dyDescent="0.3">
      <c r="A380" t="s">
        <v>7606</v>
      </c>
      <c r="B380">
        <v>83</v>
      </c>
      <c r="C380"/>
      <c r="D380" t="s">
        <v>2267</v>
      </c>
      <c r="E380" t="s">
        <v>8831</v>
      </c>
      <c r="F380" t="s">
        <v>7607</v>
      </c>
      <c r="G380" t="s">
        <v>14</v>
      </c>
      <c r="H380" t="s">
        <v>15</v>
      </c>
      <c r="I380">
        <v>1000000</v>
      </c>
      <c r="J380">
        <v>2012</v>
      </c>
      <c r="K380">
        <v>2.2000000000000002</v>
      </c>
      <c r="L380" s="5" t="s">
        <v>2267</v>
      </c>
      <c r="M380" s="5"/>
      <c r="P380" s="5">
        <f t="shared" si="35"/>
        <v>0.63551576084132644</v>
      </c>
      <c r="Q380" s="5">
        <f t="shared" si="36"/>
        <v>25035665</v>
      </c>
      <c r="R380" s="1">
        <f t="shared" si="37"/>
        <v>24035665</v>
      </c>
      <c r="S380" s="1">
        <f t="shared" si="38"/>
        <v>1000000</v>
      </c>
      <c r="U380" s="7" t="s">
        <v>2530</v>
      </c>
      <c r="V380" s="5">
        <f t="shared" si="39"/>
        <v>2</v>
      </c>
      <c r="W380" s="14">
        <f>IF(V380=1, VLOOKUP(U380, [1]IMDB_Movies!A:O, 11, FALSE), AVERAGEIF($A$2:$A$4915, U380, $K$2:$K$4915))</f>
        <v>7.5</v>
      </c>
      <c r="X380" s="5">
        <f t="shared" si="40"/>
        <v>0.876</v>
      </c>
      <c r="Y380">
        <f t="shared" si="41"/>
        <v>6.4373597929249273</v>
      </c>
      <c r="AN380" s="7"/>
      <c r="AO380" s="5"/>
      <c r="AP380" s="14"/>
      <c r="AQ380" s="5"/>
    </row>
    <row r="381" spans="1:43" hidden="1" x14ac:dyDescent="0.3">
      <c r="A381" t="s">
        <v>7610</v>
      </c>
      <c r="B381">
        <v>90</v>
      </c>
      <c r="C381"/>
      <c r="D381" t="s">
        <v>507</v>
      </c>
      <c r="E381" t="s">
        <v>8832</v>
      </c>
      <c r="F381" t="s">
        <v>7611</v>
      </c>
      <c r="G381" t="s">
        <v>14</v>
      </c>
      <c r="H381" t="s">
        <v>15</v>
      </c>
      <c r="I381">
        <v>1000000</v>
      </c>
      <c r="J381">
        <v>2011</v>
      </c>
      <c r="K381">
        <v>5.7</v>
      </c>
      <c r="L381" s="5" t="s">
        <v>599</v>
      </c>
      <c r="M381" s="5" t="s">
        <v>1221</v>
      </c>
      <c r="N381" t="s">
        <v>6851</v>
      </c>
      <c r="P381" s="5">
        <f t="shared" si="35"/>
        <v>0.63551576084132644</v>
      </c>
      <c r="Q381" s="5">
        <f t="shared" si="36"/>
        <v>25035665</v>
      </c>
      <c r="R381" s="1">
        <f t="shared" si="37"/>
        <v>24035665</v>
      </c>
      <c r="S381" s="1">
        <f t="shared" si="38"/>
        <v>1000000</v>
      </c>
      <c r="U381" s="7" t="s">
        <v>3079</v>
      </c>
      <c r="V381" s="5">
        <f t="shared" si="39"/>
        <v>1</v>
      </c>
      <c r="W381" s="14">
        <f>IF(V381=1, VLOOKUP(U381, [1]IMDB_Movies!A:O, 11, FALSE), AVERAGEIF($A$2:$A$4915, U381, $K$2:$K$4915))</f>
        <v>7.5</v>
      </c>
      <c r="X381" s="5">
        <f t="shared" si="40"/>
        <v>0.876</v>
      </c>
      <c r="Y381">
        <f t="shared" si="41"/>
        <v>6.437691477885644</v>
      </c>
      <c r="AN381" s="7"/>
      <c r="AO381" s="5"/>
      <c r="AP381" s="14"/>
      <c r="AQ381" s="5"/>
    </row>
    <row r="382" spans="1:43" hidden="1" x14ac:dyDescent="0.3">
      <c r="A382" t="s">
        <v>7612</v>
      </c>
      <c r="B382">
        <v>138</v>
      </c>
      <c r="C382"/>
      <c r="D382" t="s">
        <v>2272</v>
      </c>
      <c r="E382" t="s">
        <v>8833</v>
      </c>
      <c r="F382" t="s">
        <v>7613</v>
      </c>
      <c r="G382" t="s">
        <v>14</v>
      </c>
      <c r="H382" t="s">
        <v>15</v>
      </c>
      <c r="I382">
        <v>1000000</v>
      </c>
      <c r="J382">
        <v>2009</v>
      </c>
      <c r="K382">
        <v>3.4</v>
      </c>
      <c r="L382" s="5" t="s">
        <v>599</v>
      </c>
      <c r="M382" s="5" t="s">
        <v>4183</v>
      </c>
      <c r="P382" s="5">
        <f t="shared" si="35"/>
        <v>0.63551576084132644</v>
      </c>
      <c r="Q382" s="5">
        <f t="shared" si="36"/>
        <v>25035665</v>
      </c>
      <c r="R382" s="1">
        <f t="shared" si="37"/>
        <v>24035665</v>
      </c>
      <c r="S382" s="1">
        <f t="shared" si="38"/>
        <v>1000000</v>
      </c>
      <c r="U382" s="7" t="s">
        <v>3784</v>
      </c>
      <c r="V382" s="5">
        <f t="shared" si="39"/>
        <v>1</v>
      </c>
      <c r="W382" s="14">
        <f>IF(V382=1, VLOOKUP(U382, [1]IMDB_Movies!A:O, 11, FALSE), AVERAGEIF($A$2:$A$4915, U382, $K$2:$K$4915))</f>
        <v>7.5</v>
      </c>
      <c r="X382" s="5">
        <f t="shared" si="40"/>
        <v>0.876</v>
      </c>
      <c r="Y382">
        <f t="shared" si="41"/>
        <v>6.4375701337936899</v>
      </c>
      <c r="AN382" s="7"/>
      <c r="AO382" s="5"/>
      <c r="AP382" s="14"/>
      <c r="AQ382" s="5"/>
    </row>
    <row r="383" spans="1:43" hidden="1" x14ac:dyDescent="0.3">
      <c r="A383" t="s">
        <v>7606</v>
      </c>
      <c r="B383">
        <v>84</v>
      </c>
      <c r="C383"/>
      <c r="D383" t="s">
        <v>5239</v>
      </c>
      <c r="E383" t="s">
        <v>8834</v>
      </c>
      <c r="F383" t="s">
        <v>7614</v>
      </c>
      <c r="G383" t="s">
        <v>14</v>
      </c>
      <c r="H383" t="s">
        <v>15</v>
      </c>
      <c r="I383">
        <v>1000000</v>
      </c>
      <c r="J383">
        <v>2014</v>
      </c>
      <c r="K383">
        <v>3.8</v>
      </c>
      <c r="L383" s="5" t="s">
        <v>5239</v>
      </c>
      <c r="M383" s="5"/>
      <c r="P383" s="5">
        <f t="shared" si="35"/>
        <v>0.63551576084132644</v>
      </c>
      <c r="Q383" s="5">
        <f t="shared" si="36"/>
        <v>25035665</v>
      </c>
      <c r="R383" s="1">
        <f t="shared" si="37"/>
        <v>24035665</v>
      </c>
      <c r="S383" s="1">
        <f t="shared" si="38"/>
        <v>1000000</v>
      </c>
      <c r="U383" s="7" t="s">
        <v>3969</v>
      </c>
      <c r="V383" s="5">
        <f t="shared" si="39"/>
        <v>1</v>
      </c>
      <c r="W383" s="14">
        <f>IF(V383=1, VLOOKUP(U383, [1]IMDB_Movies!A:O, 11, FALSE), AVERAGEIF($A$2:$A$4915, U383, $K$2:$K$4915))</f>
        <v>7.5</v>
      </c>
      <c r="X383" s="5">
        <f t="shared" si="40"/>
        <v>0.876</v>
      </c>
      <c r="Y383">
        <f t="shared" si="41"/>
        <v>6.4373408158860261</v>
      </c>
      <c r="AN383" s="7"/>
      <c r="AO383" s="5"/>
      <c r="AP383" s="14"/>
      <c r="AQ383" s="5"/>
    </row>
    <row r="384" spans="1:43" hidden="1" x14ac:dyDescent="0.3">
      <c r="A384" t="s">
        <v>7616</v>
      </c>
      <c r="B384">
        <v>96</v>
      </c>
      <c r="C384"/>
      <c r="D384" t="s">
        <v>1813</v>
      </c>
      <c r="E384" t="s">
        <v>8835</v>
      </c>
      <c r="F384" t="s">
        <v>7617</v>
      </c>
      <c r="G384" t="s">
        <v>14</v>
      </c>
      <c r="H384" t="s">
        <v>22</v>
      </c>
      <c r="I384">
        <v>1000000</v>
      </c>
      <c r="J384">
        <v>2012</v>
      </c>
      <c r="K384">
        <v>5.6</v>
      </c>
      <c r="L384" s="5" t="s">
        <v>2267</v>
      </c>
      <c r="M384" s="5" t="s">
        <v>8415</v>
      </c>
      <c r="P384" s="5">
        <f t="shared" si="35"/>
        <v>0.63551576084132644</v>
      </c>
      <c r="Q384" s="5">
        <f t="shared" si="36"/>
        <v>25035665</v>
      </c>
      <c r="R384" s="1">
        <f t="shared" si="37"/>
        <v>24035665</v>
      </c>
      <c r="S384" s="1">
        <f t="shared" si="38"/>
        <v>1000000</v>
      </c>
      <c r="U384" s="6" t="s">
        <v>1235</v>
      </c>
      <c r="V384" s="5">
        <f t="shared" si="39"/>
        <v>1</v>
      </c>
      <c r="W384" s="14">
        <f>IF(V384=1, VLOOKUP(U384, [1]IMDB_Movies!A:O, 11, FALSE), AVERAGEIF($A$2:$A$4915, U384, $K$2:$K$4915))</f>
        <v>7.5</v>
      </c>
      <c r="X384" s="5">
        <f t="shared" si="40"/>
        <v>0.876</v>
      </c>
      <c r="Y384">
        <f t="shared" si="41"/>
        <v>6.4372625215889379</v>
      </c>
      <c r="AN384" s="6"/>
      <c r="AO384" s="5"/>
      <c r="AP384" s="14"/>
      <c r="AQ384" s="5"/>
    </row>
    <row r="385" spans="1:43" hidden="1" x14ac:dyDescent="0.3">
      <c r="A385" t="s">
        <v>7618</v>
      </c>
      <c r="B385">
        <v>94</v>
      </c>
      <c r="C385"/>
      <c r="D385" t="s">
        <v>1450</v>
      </c>
      <c r="E385" t="s">
        <v>8836</v>
      </c>
      <c r="F385" t="s">
        <v>7619</v>
      </c>
      <c r="G385" t="s">
        <v>14</v>
      </c>
      <c r="H385" t="s">
        <v>15</v>
      </c>
      <c r="I385">
        <v>1000000</v>
      </c>
      <c r="J385">
        <v>2006</v>
      </c>
      <c r="K385">
        <v>3.9</v>
      </c>
      <c r="L385" s="5" t="s">
        <v>1221</v>
      </c>
      <c r="M385" s="5" t="s">
        <v>3629</v>
      </c>
      <c r="P385" s="5">
        <f t="shared" si="35"/>
        <v>0.63551576084132644</v>
      </c>
      <c r="Q385" s="5">
        <f t="shared" si="36"/>
        <v>25035665</v>
      </c>
      <c r="R385" s="1">
        <f t="shared" si="37"/>
        <v>24035665</v>
      </c>
      <c r="S385" s="1">
        <f t="shared" si="38"/>
        <v>1000000</v>
      </c>
      <c r="U385" s="6" t="s">
        <v>1237</v>
      </c>
      <c r="V385" s="5">
        <f t="shared" si="39"/>
        <v>2</v>
      </c>
      <c r="W385" s="14">
        <f>IF(V385=1, VLOOKUP(U385, [1]IMDB_Movies!A:O, 11, FALSE), AVERAGEIF($A$2:$A$4915, U385, $K$2:$K$4915))</f>
        <v>7.5</v>
      </c>
      <c r="X385" s="5">
        <f t="shared" si="40"/>
        <v>0.876</v>
      </c>
      <c r="Y385">
        <f t="shared" si="41"/>
        <v>6.4372273806953064</v>
      </c>
      <c r="AN385" s="6"/>
      <c r="AO385" s="5"/>
      <c r="AP385" s="14"/>
      <c r="AQ385" s="5"/>
    </row>
    <row r="386" spans="1:43" hidden="1" x14ac:dyDescent="0.3">
      <c r="A386" t="s">
        <v>7620</v>
      </c>
      <c r="B386">
        <v>90</v>
      </c>
      <c r="C386"/>
      <c r="D386" t="s">
        <v>7621</v>
      </c>
      <c r="E386" t="s">
        <v>8837</v>
      </c>
      <c r="F386" t="s">
        <v>7622</v>
      </c>
      <c r="G386" t="s">
        <v>14</v>
      </c>
      <c r="H386" t="s">
        <v>99</v>
      </c>
      <c r="I386">
        <v>1000000</v>
      </c>
      <c r="J386">
        <v>2014</v>
      </c>
      <c r="K386">
        <v>5.4</v>
      </c>
      <c r="L386" s="5" t="s">
        <v>1221</v>
      </c>
      <c r="M386" s="5" t="s">
        <v>6055</v>
      </c>
      <c r="N386" t="s">
        <v>4289</v>
      </c>
      <c r="P386" s="5">
        <f t="shared" ref="P386:P449" si="42">CORREL(C386:C5299,I386:I5299)</f>
        <v>0.63551576084132644</v>
      </c>
      <c r="Q386" s="5">
        <f t="shared" ref="Q386:Q449" si="43">IF(ISBLANK(C386),MEDIAN($C$2:$C$4915), C386)</f>
        <v>25035665</v>
      </c>
      <c r="R386" s="1">
        <f t="shared" ref="R386:R449" si="44">Q386-S386</f>
        <v>24035665</v>
      </c>
      <c r="S386" s="1">
        <f t="shared" ref="S386:S449" si="45">IF(ISBLANK(I386),MEDIAN($I$2:$I$4915), I386)</f>
        <v>1000000</v>
      </c>
      <c r="U386" s="7" t="s">
        <v>2912</v>
      </c>
      <c r="V386" s="5">
        <f t="shared" si="39"/>
        <v>1</v>
      </c>
      <c r="W386" s="14">
        <f>IF(V386=1, VLOOKUP(U386, [1]IMDB_Movies!A:O, 11, FALSE), AVERAGEIF($A$2:$A$4915, U386, $K$2:$K$4915))</f>
        <v>7.5</v>
      </c>
      <c r="X386" s="5">
        <f t="shared" si="40"/>
        <v>0.876</v>
      </c>
      <c r="Y386">
        <f t="shared" si="41"/>
        <v>6.4374946004319575</v>
      </c>
      <c r="AN386" s="7"/>
      <c r="AO386" s="5"/>
      <c r="AP386" s="14"/>
      <c r="AQ386" s="5"/>
    </row>
    <row r="387" spans="1:43" hidden="1" x14ac:dyDescent="0.3">
      <c r="A387" t="s">
        <v>7623</v>
      </c>
      <c r="B387">
        <v>95</v>
      </c>
      <c r="C387"/>
      <c r="D387" t="s">
        <v>2267</v>
      </c>
      <c r="E387" t="s">
        <v>8838</v>
      </c>
      <c r="F387" t="s">
        <v>7624</v>
      </c>
      <c r="G387" t="s">
        <v>14</v>
      </c>
      <c r="H387" t="s">
        <v>15</v>
      </c>
      <c r="I387">
        <v>1000000</v>
      </c>
      <c r="J387">
        <v>2015</v>
      </c>
      <c r="K387">
        <v>5.2</v>
      </c>
      <c r="L387" s="5" t="s">
        <v>2267</v>
      </c>
      <c r="M387" s="5"/>
      <c r="P387" s="5">
        <f t="shared" si="42"/>
        <v>0.63551576084132644</v>
      </c>
      <c r="Q387" s="5">
        <f t="shared" si="43"/>
        <v>25035665</v>
      </c>
      <c r="R387" s="1">
        <f t="shared" si="44"/>
        <v>24035665</v>
      </c>
      <c r="S387" s="1">
        <f t="shared" si="45"/>
        <v>1000000</v>
      </c>
      <c r="U387" s="7" t="s">
        <v>3373</v>
      </c>
      <c r="V387" s="5">
        <f t="shared" si="39"/>
        <v>1</v>
      </c>
      <c r="W387" s="14">
        <f>IF(V387=1, VLOOKUP(U387, [1]IMDB_Movies!A:O, 11, FALSE), AVERAGEIF($A$2:$A$4915, U387, $K$2:$K$4915))</f>
        <v>7.5</v>
      </c>
      <c r="X387" s="5">
        <f t="shared" si="40"/>
        <v>0.876</v>
      </c>
      <c r="Y387">
        <f t="shared" si="41"/>
        <v>6.4372650680492463</v>
      </c>
      <c r="AN387" s="7"/>
      <c r="AO387" s="5"/>
      <c r="AP387" s="14"/>
      <c r="AQ387" s="5"/>
    </row>
    <row r="388" spans="1:43" hidden="1" x14ac:dyDescent="0.3">
      <c r="A388" t="s">
        <v>7625</v>
      </c>
      <c r="B388">
        <v>93</v>
      </c>
      <c r="C388"/>
      <c r="D388" t="s">
        <v>2994</v>
      </c>
      <c r="E388" t="s">
        <v>8839</v>
      </c>
      <c r="F388" t="s">
        <v>7626</v>
      </c>
      <c r="G388" t="s">
        <v>14</v>
      </c>
      <c r="H388" t="s">
        <v>15</v>
      </c>
      <c r="I388">
        <v>1000000</v>
      </c>
      <c r="J388">
        <v>2013</v>
      </c>
      <c r="K388">
        <v>3.5</v>
      </c>
      <c r="L388" s="5" t="s">
        <v>476</v>
      </c>
      <c r="M388" s="5" t="s">
        <v>599</v>
      </c>
      <c r="N388" t="s">
        <v>2267</v>
      </c>
      <c r="P388" s="5">
        <f t="shared" si="42"/>
        <v>0.63551576084132644</v>
      </c>
      <c r="Q388" s="5">
        <f t="shared" si="43"/>
        <v>25035665</v>
      </c>
      <c r="R388" s="1">
        <f t="shared" si="44"/>
        <v>24035665</v>
      </c>
      <c r="S388" s="1">
        <f t="shared" si="45"/>
        <v>1000000</v>
      </c>
      <c r="U388" s="7" t="s">
        <v>773</v>
      </c>
      <c r="V388" s="5">
        <f t="shared" si="39"/>
        <v>1</v>
      </c>
      <c r="W388" s="14">
        <f>IF(V388=1, VLOOKUP(U388, [1]IMDB_Movies!A:O, 11, FALSE), AVERAGEIF($A$2:$A$4915, U388, $K$2:$K$4915))</f>
        <v>7.5</v>
      </c>
      <c r="X388" s="5">
        <f t="shared" si="40"/>
        <v>0.876</v>
      </c>
      <c r="Y388">
        <f t="shared" si="41"/>
        <v>6.4371002592912632</v>
      </c>
      <c r="AN388" s="7"/>
      <c r="AO388" s="5"/>
      <c r="AP388" s="14"/>
      <c r="AQ388" s="5"/>
    </row>
    <row r="389" spans="1:43" hidden="1" x14ac:dyDescent="0.3">
      <c r="A389" t="s">
        <v>7627</v>
      </c>
      <c r="B389">
        <v>111</v>
      </c>
      <c r="C389"/>
      <c r="D389" t="s">
        <v>1221</v>
      </c>
      <c r="E389" t="s">
        <v>8840</v>
      </c>
      <c r="F389" t="s">
        <v>7628</v>
      </c>
      <c r="G389" s="5" t="s">
        <v>14</v>
      </c>
      <c r="H389" t="s">
        <v>15</v>
      </c>
      <c r="I389">
        <v>1000000</v>
      </c>
      <c r="J389">
        <v>2014</v>
      </c>
      <c r="K389">
        <v>5.3</v>
      </c>
      <c r="L389" s="5" t="s">
        <v>1221</v>
      </c>
      <c r="M389" s="5"/>
      <c r="P389" s="5">
        <f t="shared" si="42"/>
        <v>0.63551576084132644</v>
      </c>
      <c r="Q389" s="5">
        <f t="shared" si="43"/>
        <v>25035665</v>
      </c>
      <c r="R389" s="1">
        <f t="shared" si="44"/>
        <v>24035665</v>
      </c>
      <c r="S389" s="1">
        <f t="shared" si="45"/>
        <v>1000000</v>
      </c>
      <c r="U389" s="6" t="s">
        <v>3987</v>
      </c>
      <c r="V389" s="5">
        <f t="shared" si="39"/>
        <v>2</v>
      </c>
      <c r="W389" s="14">
        <f>IF(V389=1, VLOOKUP(U389, [1]IMDB_Movies!A:O, 11, FALSE), AVERAGEIF($A$2:$A$4915, U389, $K$2:$K$4915))</f>
        <v>7.5</v>
      </c>
      <c r="X389" s="5">
        <f t="shared" si="40"/>
        <v>0.876</v>
      </c>
      <c r="Y389">
        <f t="shared" si="41"/>
        <v>6.4369353792954325</v>
      </c>
      <c r="AN389" s="6"/>
      <c r="AO389" s="5"/>
      <c r="AP389" s="14"/>
      <c r="AQ389" s="5"/>
    </row>
    <row r="390" spans="1:43" hidden="1" x14ac:dyDescent="0.3">
      <c r="A390" t="s">
        <v>7665</v>
      </c>
      <c r="B390">
        <v>90</v>
      </c>
      <c r="C390"/>
      <c r="D390" t="s">
        <v>1221</v>
      </c>
      <c r="E390" t="s">
        <v>8841</v>
      </c>
      <c r="F390" t="s">
        <v>7666</v>
      </c>
      <c r="G390" t="s">
        <v>14</v>
      </c>
      <c r="H390" t="s">
        <v>15</v>
      </c>
      <c r="I390">
        <v>1000000</v>
      </c>
      <c r="J390">
        <v>2013</v>
      </c>
      <c r="K390">
        <v>7.1</v>
      </c>
      <c r="L390" s="5" t="s">
        <v>1221</v>
      </c>
      <c r="M390" s="5"/>
      <c r="P390" s="5">
        <f t="shared" si="42"/>
        <v>0.63551576084132644</v>
      </c>
      <c r="Q390" s="5">
        <f t="shared" si="43"/>
        <v>25035665</v>
      </c>
      <c r="R390" s="1">
        <f t="shared" si="44"/>
        <v>24035665</v>
      </c>
      <c r="S390" s="1">
        <f t="shared" si="45"/>
        <v>1000000</v>
      </c>
      <c r="U390" s="11" t="s">
        <v>8354</v>
      </c>
      <c r="V390" s="5">
        <f t="shared" si="39"/>
        <v>1</v>
      </c>
      <c r="W390" s="14">
        <f>IF(V390=1, VLOOKUP(U390, [1]IMDB_Movies!A:O, 11, FALSE), AVERAGEIF($A$2:$A$4915, U390, $K$2:$K$4915))</f>
        <v>7.5</v>
      </c>
      <c r="X390" s="5">
        <f t="shared" si="40"/>
        <v>0.876</v>
      </c>
      <c r="Y390">
        <f t="shared" si="41"/>
        <v>6.4367704280155573</v>
      </c>
      <c r="AN390" s="11"/>
      <c r="AO390" s="5"/>
      <c r="AP390" s="14"/>
      <c r="AQ390" s="5"/>
    </row>
    <row r="391" spans="1:43" hidden="1" x14ac:dyDescent="0.3">
      <c r="A391" t="s">
        <v>7730</v>
      </c>
      <c r="B391">
        <v>104</v>
      </c>
      <c r="C391"/>
      <c r="D391" t="s">
        <v>699</v>
      </c>
      <c r="E391" t="s">
        <v>8842</v>
      </c>
      <c r="F391" t="s">
        <v>7731</v>
      </c>
      <c r="G391" t="s">
        <v>14</v>
      </c>
      <c r="H391" t="s">
        <v>15</v>
      </c>
      <c r="I391">
        <v>1000000</v>
      </c>
      <c r="J391">
        <v>2014</v>
      </c>
      <c r="K391">
        <v>6.3</v>
      </c>
      <c r="L391" s="5" t="s">
        <v>1221</v>
      </c>
      <c r="M391" s="5" t="s">
        <v>8415</v>
      </c>
      <c r="N391" t="s">
        <v>3629</v>
      </c>
      <c r="P391" s="5">
        <f t="shared" si="42"/>
        <v>0.63551576084132644</v>
      </c>
      <c r="Q391" s="5">
        <f t="shared" si="43"/>
        <v>25035665</v>
      </c>
      <c r="R391" s="1">
        <f t="shared" si="44"/>
        <v>24035665</v>
      </c>
      <c r="S391" s="1">
        <f t="shared" si="45"/>
        <v>1000000</v>
      </c>
      <c r="U391" s="11" t="s">
        <v>8360</v>
      </c>
      <c r="V391" s="5">
        <f t="shared" si="39"/>
        <v>1</v>
      </c>
      <c r="W391" s="14">
        <f>IF(V391=1, VLOOKUP(U391, [1]IMDB_Movies!A:O, 11, FALSE), AVERAGEIF($A$2:$A$4915, U391, $K$2:$K$4915))</f>
        <v>7.5</v>
      </c>
      <c r="X391" s="5">
        <f t="shared" si="40"/>
        <v>0.876</v>
      </c>
      <c r="Y391">
        <f t="shared" si="41"/>
        <v>6.4367567567567505</v>
      </c>
      <c r="AN391" s="11"/>
      <c r="AO391" s="5"/>
      <c r="AP391" s="14"/>
      <c r="AQ391" s="5"/>
    </row>
    <row r="392" spans="1:43" hidden="1" x14ac:dyDescent="0.3">
      <c r="A392" t="s">
        <v>7804</v>
      </c>
      <c r="B392">
        <v>120</v>
      </c>
      <c r="C392">
        <v>3773863</v>
      </c>
      <c r="D392" t="s">
        <v>1221</v>
      </c>
      <c r="E392" t="s">
        <v>8843</v>
      </c>
      <c r="F392" t="s">
        <v>7805</v>
      </c>
      <c r="G392" t="s">
        <v>14</v>
      </c>
      <c r="H392" t="s">
        <v>15</v>
      </c>
      <c r="I392">
        <v>1000000</v>
      </c>
      <c r="J392">
        <v>2009</v>
      </c>
      <c r="K392">
        <v>7.1</v>
      </c>
      <c r="L392" s="5" t="s">
        <v>1221</v>
      </c>
      <c r="M392" s="5"/>
      <c r="P392" s="5">
        <f t="shared" si="42"/>
        <v>0.63551576084132644</v>
      </c>
      <c r="Q392" s="5">
        <f t="shared" si="43"/>
        <v>3773863</v>
      </c>
      <c r="R392" s="1">
        <f t="shared" si="44"/>
        <v>2773863</v>
      </c>
      <c r="S392" s="1">
        <f t="shared" si="45"/>
        <v>1000000</v>
      </c>
      <c r="U392" s="12" t="s">
        <v>8369</v>
      </c>
      <c r="V392" s="5">
        <f t="shared" si="39"/>
        <v>1</v>
      </c>
      <c r="W392" s="14">
        <f>IF(V392=1, VLOOKUP(U392, [1]IMDB_Movies!A:O, 11, FALSE), AVERAGEIF($A$2:$A$4915, U392, $K$2:$K$4915))</f>
        <v>7.5</v>
      </c>
      <c r="X392" s="5">
        <f t="shared" si="40"/>
        <v>0.876</v>
      </c>
      <c r="Y392">
        <f t="shared" si="41"/>
        <v>6.4365916955017237</v>
      </c>
      <c r="AN392" s="12"/>
      <c r="AO392" s="5"/>
      <c r="AP392" s="14"/>
      <c r="AQ392" s="5"/>
    </row>
    <row r="393" spans="1:43" hidden="1" x14ac:dyDescent="0.3">
      <c r="A393" t="s">
        <v>8307</v>
      </c>
      <c r="B393">
        <v>111</v>
      </c>
      <c r="C393">
        <v>94596</v>
      </c>
      <c r="D393" t="s">
        <v>1717</v>
      </c>
      <c r="E393" t="s">
        <v>8844</v>
      </c>
      <c r="F393" t="s">
        <v>8308</v>
      </c>
      <c r="G393" t="s">
        <v>241</v>
      </c>
      <c r="H393" t="s">
        <v>242</v>
      </c>
      <c r="I393">
        <v>1000000</v>
      </c>
      <c r="J393">
        <v>1997</v>
      </c>
      <c r="K393">
        <v>7.4</v>
      </c>
      <c r="L393" s="5" t="s">
        <v>8413</v>
      </c>
      <c r="M393" s="5" t="s">
        <v>2267</v>
      </c>
      <c r="N393" t="s">
        <v>8415</v>
      </c>
      <c r="O393" t="s">
        <v>3629</v>
      </c>
      <c r="P393" s="5">
        <f t="shared" si="42"/>
        <v>0.63545414596451066</v>
      </c>
      <c r="Q393" s="5">
        <f t="shared" si="43"/>
        <v>94596</v>
      </c>
      <c r="R393" s="1">
        <f t="shared" si="44"/>
        <v>-905404</v>
      </c>
      <c r="S393" s="1">
        <f t="shared" si="45"/>
        <v>1000000</v>
      </c>
      <c r="U393" s="11" t="s">
        <v>8374</v>
      </c>
      <c r="V393" s="5">
        <f t="shared" si="39"/>
        <v>1</v>
      </c>
      <c r="W393" s="14">
        <f>IF(V393=1, VLOOKUP(U393, [1]IMDB_Movies!A:O, 11, FALSE), AVERAGEIF($A$2:$A$4915, U393, $K$2:$K$4915))</f>
        <v>7.5</v>
      </c>
      <c r="X393" s="5">
        <f t="shared" si="40"/>
        <v>0.876</v>
      </c>
      <c r="Y393">
        <f t="shared" si="41"/>
        <v>6.4365996106424337</v>
      </c>
      <c r="AN393" s="11"/>
      <c r="AO393" s="5"/>
      <c r="AP393" s="14"/>
      <c r="AQ393" s="5"/>
    </row>
    <row r="394" spans="1:43" hidden="1" x14ac:dyDescent="0.3">
      <c r="A394" t="s">
        <v>6241</v>
      </c>
      <c r="B394">
        <v>90</v>
      </c>
      <c r="C394">
        <v>258113</v>
      </c>
      <c r="D394" t="s">
        <v>771</v>
      </c>
      <c r="E394" t="s">
        <v>8845</v>
      </c>
      <c r="F394" t="s">
        <v>7910</v>
      </c>
      <c r="G394" t="s">
        <v>14</v>
      </c>
      <c r="H394" t="s">
        <v>15</v>
      </c>
      <c r="I394">
        <v>1066167</v>
      </c>
      <c r="J394">
        <v>2013</v>
      </c>
      <c r="K394">
        <v>7.1</v>
      </c>
      <c r="L394" s="5" t="s">
        <v>8413</v>
      </c>
      <c r="M394" s="5" t="s">
        <v>1221</v>
      </c>
      <c r="N394" t="s">
        <v>3629</v>
      </c>
      <c r="P394" s="5">
        <f t="shared" si="42"/>
        <v>0.63538591556181301</v>
      </c>
      <c r="Q394" s="5">
        <f t="shared" si="43"/>
        <v>258113</v>
      </c>
      <c r="R394" s="1">
        <f t="shared" si="44"/>
        <v>-808054</v>
      </c>
      <c r="S394" s="1">
        <f t="shared" si="45"/>
        <v>1066167</v>
      </c>
      <c r="U394" s="7" t="s">
        <v>5560</v>
      </c>
      <c r="V394" s="5">
        <f t="shared" si="39"/>
        <v>1</v>
      </c>
      <c r="W394" s="14">
        <f>IF(V394=1, VLOOKUP(U394, [1]IMDB_Movies!A:O, 11, FALSE), AVERAGEIF($A$2:$A$4915, U394, $K$2:$K$4915))</f>
        <v>7.5</v>
      </c>
      <c r="X394" s="5">
        <f t="shared" si="40"/>
        <v>0.876</v>
      </c>
      <c r="Y394">
        <f t="shared" si="41"/>
        <v>6.4361531804413614</v>
      </c>
      <c r="AN394" s="7"/>
      <c r="AO394" s="5"/>
      <c r="AP394" s="14"/>
      <c r="AQ394" s="5"/>
    </row>
    <row r="395" spans="1:43" hidden="1" x14ac:dyDescent="0.3">
      <c r="A395" t="s">
        <v>7252</v>
      </c>
      <c r="B395">
        <v>92</v>
      </c>
      <c r="C395">
        <v>11806119</v>
      </c>
      <c r="D395" t="s">
        <v>2512</v>
      </c>
      <c r="E395" t="s">
        <v>8846</v>
      </c>
      <c r="F395" t="s">
        <v>7253</v>
      </c>
      <c r="G395" t="s">
        <v>14</v>
      </c>
      <c r="H395" t="s">
        <v>15</v>
      </c>
      <c r="I395">
        <v>1100000</v>
      </c>
      <c r="J395">
        <v>1988</v>
      </c>
      <c r="K395">
        <v>6.8</v>
      </c>
      <c r="L395" s="5" t="s">
        <v>476</v>
      </c>
      <c r="M395" s="5" t="s">
        <v>4651</v>
      </c>
      <c r="N395" t="s">
        <v>1221</v>
      </c>
      <c r="O395" t="s">
        <v>8417</v>
      </c>
      <c r="P395" s="5">
        <f t="shared" si="42"/>
        <v>0.63531798051826782</v>
      </c>
      <c r="Q395" s="5">
        <f t="shared" si="43"/>
        <v>11806119</v>
      </c>
      <c r="R395" s="1">
        <f t="shared" si="44"/>
        <v>10706119</v>
      </c>
      <c r="S395" s="1">
        <f t="shared" si="45"/>
        <v>1100000</v>
      </c>
      <c r="U395" s="6" t="s">
        <v>5608</v>
      </c>
      <c r="V395" s="5">
        <f t="shared" si="39"/>
        <v>1</v>
      </c>
      <c r="W395" s="14">
        <f>IF(V395=1, VLOOKUP(U395, [1]IMDB_Movies!A:O, 11, FALSE), AVERAGEIF($A$2:$A$4915, U395, $K$2:$K$4915))</f>
        <v>7.5</v>
      </c>
      <c r="X395" s="5">
        <f t="shared" si="40"/>
        <v>0.876</v>
      </c>
      <c r="Y395">
        <f t="shared" si="41"/>
        <v>6.4363341268123735</v>
      </c>
      <c r="AN395" s="6"/>
      <c r="AO395" s="5"/>
      <c r="AP395" s="14"/>
      <c r="AQ395" s="5"/>
    </row>
    <row r="396" spans="1:43" hidden="1" x14ac:dyDescent="0.3">
      <c r="A396" t="s">
        <v>7432</v>
      </c>
      <c r="B396">
        <v>92</v>
      </c>
      <c r="C396">
        <v>1400000</v>
      </c>
      <c r="D396" t="s">
        <v>6897</v>
      </c>
      <c r="E396" t="s">
        <v>8847</v>
      </c>
      <c r="F396" t="s">
        <v>7433</v>
      </c>
      <c r="G396" t="s">
        <v>14</v>
      </c>
      <c r="H396" t="s">
        <v>15</v>
      </c>
      <c r="I396">
        <v>1100000</v>
      </c>
      <c r="J396">
        <v>1987</v>
      </c>
      <c r="K396">
        <v>5.9</v>
      </c>
      <c r="L396" s="5" t="s">
        <v>476</v>
      </c>
      <c r="M396" s="5" t="s">
        <v>1221</v>
      </c>
      <c r="N396" t="s">
        <v>2267</v>
      </c>
      <c r="O396" t="s">
        <v>3629</v>
      </c>
      <c r="P396" s="5">
        <f t="shared" si="42"/>
        <v>0.63527225732486992</v>
      </c>
      <c r="Q396" s="5">
        <f t="shared" si="43"/>
        <v>1400000</v>
      </c>
      <c r="R396" s="1">
        <f t="shared" si="44"/>
        <v>300000</v>
      </c>
      <c r="S396" s="1">
        <f t="shared" si="45"/>
        <v>1100000</v>
      </c>
      <c r="U396" s="6" t="s">
        <v>5769</v>
      </c>
      <c r="V396" s="5">
        <f t="shared" si="39"/>
        <v>1</v>
      </c>
      <c r="W396" s="14">
        <f>IF(V396=1, VLOOKUP(U396, [1]IMDB_Movies!A:O, 11, FALSE), AVERAGEIF($A$2:$A$4915, U396, $K$2:$K$4915))</f>
        <v>7.5</v>
      </c>
      <c r="X396" s="5">
        <f t="shared" si="40"/>
        <v>0.876</v>
      </c>
      <c r="Y396">
        <f t="shared" si="41"/>
        <v>6.4361471861471813</v>
      </c>
      <c r="AN396" s="6"/>
      <c r="AO396" s="5"/>
      <c r="AP396" s="14"/>
      <c r="AQ396" s="5"/>
    </row>
    <row r="397" spans="1:43" hidden="1" x14ac:dyDescent="0.3">
      <c r="A397" t="s">
        <v>7441</v>
      </c>
      <c r="B397">
        <v>110</v>
      </c>
      <c r="C397">
        <v>56129</v>
      </c>
      <c r="D397" t="s">
        <v>1060</v>
      </c>
      <c r="E397" t="s">
        <v>8848</v>
      </c>
      <c r="F397" t="s">
        <v>7442</v>
      </c>
      <c r="G397" t="s">
        <v>14</v>
      </c>
      <c r="H397" t="s">
        <v>99</v>
      </c>
      <c r="I397">
        <v>1100000</v>
      </c>
      <c r="J397">
        <v>2010</v>
      </c>
      <c r="K397">
        <v>6.1</v>
      </c>
      <c r="L397" s="5" t="s">
        <v>4289</v>
      </c>
      <c r="M397" s="5" t="s">
        <v>3629</v>
      </c>
      <c r="P397" s="5">
        <f t="shared" si="42"/>
        <v>0.6352062301171072</v>
      </c>
      <c r="Q397" s="5">
        <f t="shared" si="43"/>
        <v>56129</v>
      </c>
      <c r="R397" s="1">
        <f t="shared" si="44"/>
        <v>-1043871</v>
      </c>
      <c r="S397" s="1">
        <f t="shared" si="45"/>
        <v>1100000</v>
      </c>
      <c r="U397" s="7" t="s">
        <v>6252</v>
      </c>
      <c r="V397" s="5">
        <f t="shared" si="39"/>
        <v>1</v>
      </c>
      <c r="W397" s="14">
        <f>IF(V397=1, VLOOKUP(U397, [1]IMDB_Movies!A:O, 11, FALSE), AVERAGEIF($A$2:$A$4915, U397, $K$2:$K$4915))</f>
        <v>7.5</v>
      </c>
      <c r="X397" s="5">
        <f t="shared" si="40"/>
        <v>0.876</v>
      </c>
      <c r="Y397">
        <f t="shared" si="41"/>
        <v>6.4359818142455021</v>
      </c>
      <c r="AN397" s="7"/>
      <c r="AO397" s="5"/>
      <c r="AP397" s="14"/>
      <c r="AQ397" s="5"/>
    </row>
    <row r="398" spans="1:43" hidden="1" x14ac:dyDescent="0.3">
      <c r="A398" t="s">
        <v>7443</v>
      </c>
      <c r="B398">
        <v>102</v>
      </c>
      <c r="C398">
        <v>4105123</v>
      </c>
      <c r="D398" t="s">
        <v>122</v>
      </c>
      <c r="E398" t="s">
        <v>8849</v>
      </c>
      <c r="F398" t="s">
        <v>7444</v>
      </c>
      <c r="G398" t="s">
        <v>7445</v>
      </c>
      <c r="H398" t="s">
        <v>7446</v>
      </c>
      <c r="I398">
        <v>1100000</v>
      </c>
      <c r="J398">
        <v>2011</v>
      </c>
      <c r="K398">
        <v>7.6</v>
      </c>
      <c r="L398" s="5" t="s">
        <v>476</v>
      </c>
      <c r="M398" s="5" t="s">
        <v>8413</v>
      </c>
      <c r="N398" t="s">
        <v>3629</v>
      </c>
      <c r="P398" s="5">
        <f t="shared" si="42"/>
        <v>0.63513781171257722</v>
      </c>
      <c r="Q398" s="5">
        <f t="shared" si="43"/>
        <v>4105123</v>
      </c>
      <c r="R398" s="1">
        <f t="shared" si="44"/>
        <v>3005123</v>
      </c>
      <c r="S398" s="1">
        <f t="shared" si="45"/>
        <v>1100000</v>
      </c>
      <c r="U398" s="12" t="s">
        <v>8393</v>
      </c>
      <c r="V398" s="5">
        <f t="shared" si="39"/>
        <v>1</v>
      </c>
      <c r="W398" s="14">
        <f>IF(V398=1, VLOOKUP(U398, [1]IMDB_Movies!A:O, 11, FALSE), AVERAGEIF($A$2:$A$4915, U398, $K$2:$K$4915))</f>
        <v>7.5</v>
      </c>
      <c r="X398" s="5">
        <f t="shared" si="40"/>
        <v>0.876</v>
      </c>
      <c r="Y398">
        <f t="shared" si="41"/>
        <v>6.4360762234733606</v>
      </c>
      <c r="AN398" s="12"/>
      <c r="AO398" s="5"/>
      <c r="AP398" s="14"/>
      <c r="AQ398" s="5"/>
    </row>
    <row r="399" spans="1:43" hidden="1" x14ac:dyDescent="0.3">
      <c r="A399" t="s">
        <v>7447</v>
      </c>
      <c r="B399">
        <v>89</v>
      </c>
      <c r="C399"/>
      <c r="D399" t="s">
        <v>1487</v>
      </c>
      <c r="E399" t="s">
        <v>8850</v>
      </c>
      <c r="F399" t="s">
        <v>7448</v>
      </c>
      <c r="G399" t="s">
        <v>14</v>
      </c>
      <c r="H399" t="s">
        <v>15</v>
      </c>
      <c r="I399">
        <v>1100000</v>
      </c>
      <c r="J399">
        <v>2010</v>
      </c>
      <c r="K399">
        <v>3</v>
      </c>
      <c r="L399" s="5" t="s">
        <v>476</v>
      </c>
      <c r="M399" s="5" t="s">
        <v>2267</v>
      </c>
      <c r="N399" t="s">
        <v>4289</v>
      </c>
      <c r="P399" s="5">
        <f t="shared" si="42"/>
        <v>0.63507655308096067</v>
      </c>
      <c r="Q399" s="5">
        <f t="shared" si="43"/>
        <v>25035665</v>
      </c>
      <c r="R399" s="1">
        <f t="shared" si="44"/>
        <v>23935665</v>
      </c>
      <c r="S399" s="1">
        <f t="shared" si="45"/>
        <v>1100000</v>
      </c>
      <c r="U399" s="7" t="s">
        <v>6654</v>
      </c>
      <c r="V399" s="5">
        <f t="shared" si="39"/>
        <v>1</v>
      </c>
      <c r="W399" s="14">
        <f>IF(V399=1, VLOOKUP(U399, [1]IMDB_Movies!A:O, 11, FALSE), AVERAGEIF($A$2:$A$4915, U399, $K$2:$K$4915))</f>
        <v>7.5</v>
      </c>
      <c r="X399" s="5">
        <f t="shared" si="40"/>
        <v>0.876</v>
      </c>
      <c r="Y399">
        <f t="shared" si="41"/>
        <v>6.4358674463937566</v>
      </c>
      <c r="AN399" s="7"/>
      <c r="AO399" s="5"/>
      <c r="AP399" s="14"/>
      <c r="AQ399" s="5"/>
    </row>
    <row r="400" spans="1:43" hidden="1" x14ac:dyDescent="0.3">
      <c r="A400" t="s">
        <v>7449</v>
      </c>
      <c r="B400">
        <v>76</v>
      </c>
      <c r="C400"/>
      <c r="D400" t="s">
        <v>2267</v>
      </c>
      <c r="E400" t="s">
        <v>8851</v>
      </c>
      <c r="F400" t="s">
        <v>7450</v>
      </c>
      <c r="G400" t="s">
        <v>14</v>
      </c>
      <c r="H400" t="s">
        <v>2499</v>
      </c>
      <c r="I400">
        <v>1100000</v>
      </c>
      <c r="J400">
        <v>2013</v>
      </c>
      <c r="K400">
        <v>2.6</v>
      </c>
      <c r="L400" s="5" t="s">
        <v>2267</v>
      </c>
      <c r="M400" s="5"/>
      <c r="P400" s="5">
        <f t="shared" si="42"/>
        <v>0.63507655308096067</v>
      </c>
      <c r="Q400" s="5">
        <f t="shared" si="43"/>
        <v>25035665</v>
      </c>
      <c r="R400" s="1">
        <f t="shared" si="44"/>
        <v>23935665</v>
      </c>
      <c r="S400" s="1">
        <f t="shared" si="45"/>
        <v>1100000</v>
      </c>
      <c r="U400" s="7" t="s">
        <v>7038</v>
      </c>
      <c r="V400" s="5">
        <f t="shared" si="39"/>
        <v>1</v>
      </c>
      <c r="W400" s="14">
        <f>IF(V400=1, VLOOKUP(U400, [1]IMDB_Movies!A:O, 11, FALSE), AVERAGEIF($A$2:$A$4915, U400, $K$2:$K$4915))</f>
        <v>7.5</v>
      </c>
      <c r="X400" s="5">
        <f t="shared" si="40"/>
        <v>0.876</v>
      </c>
      <c r="Y400">
        <f t="shared" si="41"/>
        <v>6.4355285961871695</v>
      </c>
      <c r="AN400" s="7"/>
      <c r="AO400" s="5"/>
      <c r="AP400" s="14"/>
      <c r="AQ400" s="5"/>
    </row>
    <row r="401" spans="1:43" hidden="1" x14ac:dyDescent="0.3">
      <c r="A401" t="s">
        <v>7458</v>
      </c>
      <c r="B401">
        <v>91</v>
      </c>
      <c r="C401"/>
      <c r="D401" t="s">
        <v>1221</v>
      </c>
      <c r="E401" t="s">
        <v>8852</v>
      </c>
      <c r="F401" t="s">
        <v>7459</v>
      </c>
      <c r="G401" t="s">
        <v>14</v>
      </c>
      <c r="H401" t="s">
        <v>4393</v>
      </c>
      <c r="I401">
        <v>1100000</v>
      </c>
      <c r="J401">
        <v>2014</v>
      </c>
      <c r="K401">
        <v>4.9000000000000004</v>
      </c>
      <c r="L401" s="5" t="s">
        <v>1221</v>
      </c>
      <c r="M401" s="5"/>
      <c r="P401" s="5">
        <f t="shared" si="42"/>
        <v>0.63507655308096067</v>
      </c>
      <c r="Q401" s="5">
        <f t="shared" si="43"/>
        <v>25035665</v>
      </c>
      <c r="R401" s="1">
        <f t="shared" si="44"/>
        <v>23935665</v>
      </c>
      <c r="S401" s="1">
        <f t="shared" si="45"/>
        <v>1100000</v>
      </c>
      <c r="U401" s="6" t="s">
        <v>7453</v>
      </c>
      <c r="V401" s="5">
        <f t="shared" si="39"/>
        <v>1</v>
      </c>
      <c r="W401" s="14">
        <f>IF(V401=1, VLOOKUP(U401, [1]IMDB_Movies!A:O, 11, FALSE), AVERAGEIF($A$2:$A$4915, U401, $K$2:$K$4915))</f>
        <v>7.5</v>
      </c>
      <c r="X401" s="5">
        <f t="shared" si="40"/>
        <v>0.876</v>
      </c>
      <c r="Y401">
        <f t="shared" si="41"/>
        <v>6.4355796316359646</v>
      </c>
      <c r="AN401" s="6"/>
      <c r="AO401" s="5"/>
      <c r="AP401" s="14"/>
      <c r="AQ401" s="5"/>
    </row>
    <row r="402" spans="1:43" hidden="1" x14ac:dyDescent="0.3">
      <c r="A402" t="s">
        <v>2021</v>
      </c>
      <c r="B402">
        <v>110</v>
      </c>
      <c r="C402">
        <v>16067035</v>
      </c>
      <c r="D402" t="s">
        <v>20</v>
      </c>
      <c r="E402" t="s">
        <v>8853</v>
      </c>
      <c r="F402" t="s">
        <v>7466</v>
      </c>
      <c r="G402" t="s">
        <v>14</v>
      </c>
      <c r="H402" t="s">
        <v>22</v>
      </c>
      <c r="I402">
        <v>1100000</v>
      </c>
      <c r="J402">
        <v>1962</v>
      </c>
      <c r="K402">
        <v>7.3</v>
      </c>
      <c r="L402" s="5" t="s">
        <v>476</v>
      </c>
      <c r="M402" s="5" t="s">
        <v>340</v>
      </c>
      <c r="N402" t="s">
        <v>3629</v>
      </c>
      <c r="P402" s="5">
        <f t="shared" si="42"/>
        <v>0.63507655308096067</v>
      </c>
      <c r="Q402" s="5">
        <f t="shared" si="43"/>
        <v>16067035</v>
      </c>
      <c r="R402" s="1">
        <f t="shared" si="44"/>
        <v>14967035</v>
      </c>
      <c r="S402" s="1">
        <f t="shared" si="45"/>
        <v>1100000</v>
      </c>
      <c r="U402" s="6" t="s">
        <v>7800</v>
      </c>
      <c r="V402" s="5">
        <f t="shared" si="39"/>
        <v>1</v>
      </c>
      <c r="W402" s="14">
        <f>IF(V402=1, VLOOKUP(U402, [1]IMDB_Movies!A:O, 11, FALSE), AVERAGEIF($A$2:$A$4915, U402, $K$2:$K$4915))</f>
        <v>7.5</v>
      </c>
      <c r="X402" s="5">
        <f t="shared" si="40"/>
        <v>0.876</v>
      </c>
      <c r="Y402">
        <f t="shared" si="41"/>
        <v>6.4355873428695229</v>
      </c>
      <c r="AN402" s="6"/>
      <c r="AO402" s="5"/>
      <c r="AP402" s="14"/>
      <c r="AQ402" s="5"/>
    </row>
    <row r="403" spans="1:43" hidden="1" x14ac:dyDescent="0.3">
      <c r="A403" t="s">
        <v>7491</v>
      </c>
      <c r="B403">
        <v>109</v>
      </c>
      <c r="C403"/>
      <c r="D403" t="s">
        <v>4434</v>
      </c>
      <c r="E403" t="s">
        <v>8854</v>
      </c>
      <c r="F403" t="s">
        <v>7492</v>
      </c>
      <c r="G403" t="s">
        <v>14</v>
      </c>
      <c r="H403" t="s">
        <v>22</v>
      </c>
      <c r="I403">
        <v>1100000</v>
      </c>
      <c r="J403">
        <v>2015</v>
      </c>
      <c r="K403">
        <v>7</v>
      </c>
      <c r="L403" s="5" t="s">
        <v>1221</v>
      </c>
      <c r="M403" s="5" t="s">
        <v>6299</v>
      </c>
      <c r="N403" t="s">
        <v>6851</v>
      </c>
      <c r="P403" s="5">
        <f t="shared" si="42"/>
        <v>0.63504009985305443</v>
      </c>
      <c r="Q403" s="5">
        <f t="shared" si="43"/>
        <v>25035665</v>
      </c>
      <c r="R403" s="1">
        <f t="shared" si="44"/>
        <v>23935665</v>
      </c>
      <c r="S403" s="1">
        <f t="shared" si="45"/>
        <v>1100000</v>
      </c>
      <c r="U403" s="6" t="s">
        <v>7864</v>
      </c>
      <c r="V403" s="5">
        <f t="shared" si="39"/>
        <v>1</v>
      </c>
      <c r="W403" s="14">
        <f>IF(V403=1, VLOOKUP(U403, [1]IMDB_Movies!A:O, 11, FALSE), AVERAGEIF($A$2:$A$4915, U403, $K$2:$K$4915))</f>
        <v>7.5</v>
      </c>
      <c r="X403" s="5">
        <f t="shared" si="40"/>
        <v>0.876</v>
      </c>
      <c r="Y403">
        <f t="shared" si="41"/>
        <v>6.4355950574463421</v>
      </c>
      <c r="AN403" s="6"/>
      <c r="AO403" s="5"/>
      <c r="AP403" s="14"/>
      <c r="AQ403" s="5"/>
    </row>
    <row r="404" spans="1:43" hidden="1" x14ac:dyDescent="0.3">
      <c r="A404" t="s">
        <v>6969</v>
      </c>
      <c r="B404">
        <v>90</v>
      </c>
      <c r="C404"/>
      <c r="D404" t="s">
        <v>507</v>
      </c>
      <c r="E404" t="s">
        <v>8855</v>
      </c>
      <c r="F404" t="s">
        <v>6970</v>
      </c>
      <c r="G404" t="s">
        <v>14</v>
      </c>
      <c r="H404" t="s">
        <v>22</v>
      </c>
      <c r="I404">
        <v>1200000</v>
      </c>
      <c r="J404">
        <v>2005</v>
      </c>
      <c r="K404">
        <v>5.8</v>
      </c>
      <c r="L404" s="5" t="s">
        <v>599</v>
      </c>
      <c r="M404" s="5" t="s">
        <v>1221</v>
      </c>
      <c r="N404" t="s">
        <v>6851</v>
      </c>
      <c r="P404" s="5">
        <f t="shared" si="42"/>
        <v>0.63504009985305443</v>
      </c>
      <c r="Q404" s="5">
        <f t="shared" si="43"/>
        <v>25035665</v>
      </c>
      <c r="R404" s="1">
        <f t="shared" si="44"/>
        <v>23835665</v>
      </c>
      <c r="S404" s="1">
        <f t="shared" si="45"/>
        <v>1200000</v>
      </c>
      <c r="U404" s="6" t="s">
        <v>7956</v>
      </c>
      <c r="V404" s="5">
        <f t="shared" si="39"/>
        <v>1</v>
      </c>
      <c r="W404" s="14">
        <f>IF(V404=1, VLOOKUP(U404, [1]IMDB_Movies!A:O, 11, FALSE), AVERAGEIF($A$2:$A$4915, U404, $K$2:$K$4915))</f>
        <v>7.5</v>
      </c>
      <c r="X404" s="5">
        <f t="shared" si="40"/>
        <v>0.876</v>
      </c>
      <c r="Y404">
        <f t="shared" si="41"/>
        <v>6.4353642671292235</v>
      </c>
      <c r="AN404" s="6"/>
      <c r="AO404" s="5"/>
      <c r="AP404" s="14"/>
      <c r="AQ404" s="5"/>
    </row>
    <row r="405" spans="1:43" hidden="1" x14ac:dyDescent="0.3">
      <c r="A405" t="s">
        <v>549</v>
      </c>
      <c r="B405">
        <v>100</v>
      </c>
      <c r="C405">
        <v>24741700</v>
      </c>
      <c r="D405" t="s">
        <v>1221</v>
      </c>
      <c r="E405" t="s">
        <v>8856</v>
      </c>
      <c r="F405" t="s">
        <v>7380</v>
      </c>
      <c r="G405" t="s">
        <v>14</v>
      </c>
      <c r="H405" t="s">
        <v>15</v>
      </c>
      <c r="I405">
        <v>1200000</v>
      </c>
      <c r="J405">
        <v>1989</v>
      </c>
      <c r="K405">
        <v>7.2</v>
      </c>
      <c r="L405" s="5" t="s">
        <v>1221</v>
      </c>
      <c r="M405" s="5"/>
      <c r="P405" s="5">
        <f t="shared" si="42"/>
        <v>0.63504009985305443</v>
      </c>
      <c r="Q405" s="5">
        <f t="shared" si="43"/>
        <v>24741700</v>
      </c>
      <c r="R405" s="1">
        <f t="shared" si="44"/>
        <v>23541700</v>
      </c>
      <c r="S405" s="1">
        <f t="shared" si="45"/>
        <v>1200000</v>
      </c>
      <c r="U405" s="6" t="s">
        <v>7985</v>
      </c>
      <c r="V405" s="5">
        <f t="shared" si="39"/>
        <v>1</v>
      </c>
      <c r="W405" s="14">
        <f>IF(V405=1, VLOOKUP(U405, [1]IMDB_Movies!A:O, 11, FALSE), AVERAGEIF($A$2:$A$4915, U405, $K$2:$K$4915))</f>
        <v>7.5</v>
      </c>
      <c r="X405" s="5">
        <f t="shared" si="40"/>
        <v>0.876</v>
      </c>
      <c r="Y405">
        <f t="shared" si="41"/>
        <v>6.4353719366731683</v>
      </c>
      <c r="AN405" s="6"/>
      <c r="AO405" s="5"/>
      <c r="AP405" s="14"/>
      <c r="AQ405" s="5"/>
    </row>
    <row r="406" spans="1:43" hidden="1" x14ac:dyDescent="0.3">
      <c r="A406" t="s">
        <v>121</v>
      </c>
      <c r="B406">
        <v>103</v>
      </c>
      <c r="C406">
        <v>55153403</v>
      </c>
      <c r="D406" t="s">
        <v>1084</v>
      </c>
      <c r="E406" t="s">
        <v>8857</v>
      </c>
      <c r="F406" t="s">
        <v>7381</v>
      </c>
      <c r="G406" t="s">
        <v>14</v>
      </c>
      <c r="H406" t="s">
        <v>15</v>
      </c>
      <c r="I406">
        <v>1200000</v>
      </c>
      <c r="J406">
        <v>2004</v>
      </c>
      <c r="K406">
        <v>7.7</v>
      </c>
      <c r="L406" s="5" t="s">
        <v>2267</v>
      </c>
      <c r="M406" s="5" t="s">
        <v>8415</v>
      </c>
      <c r="N406" t="s">
        <v>3629</v>
      </c>
      <c r="P406" s="5">
        <f t="shared" si="42"/>
        <v>0.63502482058804333</v>
      </c>
      <c r="Q406" s="5">
        <f t="shared" si="43"/>
        <v>55153403</v>
      </c>
      <c r="R406" s="1">
        <f t="shared" si="44"/>
        <v>53953403</v>
      </c>
      <c r="S406" s="1">
        <f t="shared" si="45"/>
        <v>1200000</v>
      </c>
      <c r="U406" s="11" t="s">
        <v>3523</v>
      </c>
      <c r="V406" s="5">
        <f t="shared" si="39"/>
        <v>1</v>
      </c>
      <c r="W406" s="14">
        <f>IF(V406=1, VLOOKUP(U406, [1]IMDB_Movies!A:O, 11, FALSE), AVERAGEIF($A$2:$A$4915, U406, $K$2:$K$4915))</f>
        <v>7.5</v>
      </c>
      <c r="X406" s="5">
        <f t="shared" si="40"/>
        <v>0.876</v>
      </c>
      <c r="Y406">
        <f t="shared" si="41"/>
        <v>6.435314533622555</v>
      </c>
      <c r="AN406" s="11"/>
      <c r="AO406" s="5"/>
      <c r="AP406" s="14"/>
      <c r="AQ406" s="5"/>
    </row>
    <row r="407" spans="1:43" hidden="1" x14ac:dyDescent="0.3">
      <c r="A407" t="s">
        <v>1754</v>
      </c>
      <c r="B407">
        <v>100</v>
      </c>
      <c r="C407">
        <v>18488314</v>
      </c>
      <c r="D407" t="s">
        <v>4347</v>
      </c>
      <c r="E407" t="s">
        <v>8858</v>
      </c>
      <c r="F407" t="s">
        <v>7382</v>
      </c>
      <c r="G407" t="s">
        <v>14</v>
      </c>
      <c r="H407" t="s">
        <v>15</v>
      </c>
      <c r="I407">
        <v>1200000</v>
      </c>
      <c r="J407">
        <v>2001</v>
      </c>
      <c r="K407">
        <v>7.1</v>
      </c>
      <c r="L407" s="5" t="s">
        <v>599</v>
      </c>
      <c r="M407" s="5" t="s">
        <v>8413</v>
      </c>
      <c r="N407" t="s">
        <v>8415</v>
      </c>
      <c r="P407" s="5">
        <f t="shared" si="42"/>
        <v>0.63510576401482477</v>
      </c>
      <c r="Q407" s="5">
        <f t="shared" si="43"/>
        <v>18488314</v>
      </c>
      <c r="R407" s="1">
        <f t="shared" si="44"/>
        <v>17288314</v>
      </c>
      <c r="S407" s="1">
        <f t="shared" si="45"/>
        <v>1200000</v>
      </c>
      <c r="U407" s="7" t="s">
        <v>430</v>
      </c>
      <c r="V407" s="5">
        <f t="shared" si="39"/>
        <v>6</v>
      </c>
      <c r="W407" s="14">
        <f>IF(V407=1, VLOOKUP(U407, [1]IMDB_Movies!A:O, 11, FALSE), AVERAGEIF($A$2:$A$4915, U407, $K$2:$K$4915))</f>
        <v>7.4833333333333334</v>
      </c>
      <c r="X407" s="5">
        <f t="shared" si="40"/>
        <v>0.875</v>
      </c>
      <c r="Y407">
        <f t="shared" si="41"/>
        <v>6.4355825558689466</v>
      </c>
      <c r="AN407" s="7"/>
      <c r="AO407" s="5"/>
      <c r="AP407" s="14"/>
      <c r="AQ407" s="5"/>
    </row>
    <row r="408" spans="1:43" hidden="1" x14ac:dyDescent="0.3">
      <c r="A408" t="s">
        <v>4742</v>
      </c>
      <c r="B408">
        <v>111</v>
      </c>
      <c r="C408">
        <v>9180275</v>
      </c>
      <c r="D408" t="s">
        <v>1221</v>
      </c>
      <c r="E408" t="s">
        <v>8859</v>
      </c>
      <c r="F408" t="s">
        <v>7388</v>
      </c>
      <c r="G408" t="s">
        <v>14</v>
      </c>
      <c r="H408" t="s">
        <v>15</v>
      </c>
      <c r="I408">
        <v>1200000</v>
      </c>
      <c r="J408">
        <v>2000</v>
      </c>
      <c r="K408">
        <v>7.7</v>
      </c>
      <c r="L408" s="5" t="s">
        <v>1221</v>
      </c>
      <c r="M408" s="5"/>
      <c r="P408" s="5">
        <f t="shared" si="42"/>
        <v>0.63507490804946898</v>
      </c>
      <c r="Q408" s="5">
        <f t="shared" si="43"/>
        <v>9180275</v>
      </c>
      <c r="R408" s="1">
        <f t="shared" si="44"/>
        <v>7980275</v>
      </c>
      <c r="S408" s="1">
        <f t="shared" si="45"/>
        <v>1200000</v>
      </c>
      <c r="U408" s="6" t="s">
        <v>514</v>
      </c>
      <c r="V408" s="5">
        <f t="shared" si="39"/>
        <v>6</v>
      </c>
      <c r="W408" s="14">
        <f>IF(V408=1, VLOOKUP(U408, [1]IMDB_Movies!A:O, 11, FALSE), AVERAGEIF($A$2:$A$4915, U408, $K$2:$K$4915))</f>
        <v>7.4833333333333334</v>
      </c>
      <c r="X408" s="5">
        <f t="shared" si="40"/>
        <v>0.875</v>
      </c>
      <c r="Y408">
        <f t="shared" si="41"/>
        <v>6.4356770833333279</v>
      </c>
      <c r="AN408" s="6"/>
      <c r="AO408" s="5"/>
      <c r="AP408" s="14"/>
      <c r="AQ408" s="5"/>
    </row>
    <row r="409" spans="1:43" hidden="1" x14ac:dyDescent="0.3">
      <c r="A409" t="s">
        <v>3842</v>
      </c>
      <c r="B409">
        <v>99</v>
      </c>
      <c r="C409"/>
      <c r="D409" t="s">
        <v>4715</v>
      </c>
      <c r="E409" t="s">
        <v>8860</v>
      </c>
      <c r="F409" t="s">
        <v>7389</v>
      </c>
      <c r="G409" t="s">
        <v>14</v>
      </c>
      <c r="H409" t="s">
        <v>15</v>
      </c>
      <c r="I409">
        <v>1200000</v>
      </c>
      <c r="J409">
        <v>1955</v>
      </c>
      <c r="K409">
        <v>7.2</v>
      </c>
      <c r="L409" s="5" t="s">
        <v>599</v>
      </c>
      <c r="M409" s="5" t="s">
        <v>8415</v>
      </c>
      <c r="N409" t="s">
        <v>6851</v>
      </c>
      <c r="P409" s="5">
        <f t="shared" si="42"/>
        <v>0.63502345087750167</v>
      </c>
      <c r="Q409" s="5">
        <f t="shared" si="43"/>
        <v>25035665</v>
      </c>
      <c r="R409" s="1">
        <f t="shared" si="44"/>
        <v>23835665</v>
      </c>
      <c r="S409" s="1">
        <f t="shared" si="45"/>
        <v>1200000</v>
      </c>
      <c r="U409" s="7" t="s">
        <v>138</v>
      </c>
      <c r="V409" s="5">
        <f t="shared" si="39"/>
        <v>26</v>
      </c>
      <c r="W409" s="14">
        <f>IF(V409=1, VLOOKUP(U409, [1]IMDB_Movies!A:O, 11, FALSE), AVERAGEIF($A$2:$A$4915, U409, $K$2:$K$4915))</f>
        <v>7.4807692307692299</v>
      </c>
      <c r="X409" s="5">
        <f t="shared" si="40"/>
        <v>0.875</v>
      </c>
      <c r="Y409">
        <f t="shared" si="41"/>
        <v>6.4352941176470546</v>
      </c>
      <c r="AN409" s="7"/>
      <c r="AO409" s="5"/>
      <c r="AP409" s="14"/>
      <c r="AQ409" s="5"/>
    </row>
    <row r="410" spans="1:43" hidden="1" x14ac:dyDescent="0.3">
      <c r="A410" t="s">
        <v>7390</v>
      </c>
      <c r="B410">
        <v>85</v>
      </c>
      <c r="C410">
        <v>2199853</v>
      </c>
      <c r="D410" t="s">
        <v>910</v>
      </c>
      <c r="E410" t="s">
        <v>8861</v>
      </c>
      <c r="F410" t="s">
        <v>7391</v>
      </c>
      <c r="G410" t="s">
        <v>14</v>
      </c>
      <c r="H410" t="s">
        <v>15</v>
      </c>
      <c r="I410">
        <v>1200000</v>
      </c>
      <c r="J410">
        <v>1999</v>
      </c>
      <c r="K410">
        <v>6.6</v>
      </c>
      <c r="L410" s="5" t="s">
        <v>599</v>
      </c>
      <c r="M410" s="5" t="s">
        <v>1221</v>
      </c>
      <c r="P410" s="5">
        <f t="shared" si="42"/>
        <v>0.63502345087750167</v>
      </c>
      <c r="Q410" s="5">
        <f t="shared" si="43"/>
        <v>2199853</v>
      </c>
      <c r="R410" s="1">
        <f t="shared" si="44"/>
        <v>999853</v>
      </c>
      <c r="S410" s="1">
        <f t="shared" si="45"/>
        <v>1200000</v>
      </c>
      <c r="U410" s="6" t="s">
        <v>2682</v>
      </c>
      <c r="V410" s="5">
        <f t="shared" si="39"/>
        <v>3</v>
      </c>
      <c r="W410" s="14">
        <f>IF(V410=1, VLOOKUP(U410, [1]IMDB_Movies!A:O, 11, FALSE), AVERAGEIF($A$2:$A$4915, U410, $K$2:$K$4915))</f>
        <v>7.4666666666666659</v>
      </c>
      <c r="X410" s="5">
        <f t="shared" si="40"/>
        <v>0.874</v>
      </c>
      <c r="Y410">
        <f t="shared" si="41"/>
        <v>6.4351498046026876</v>
      </c>
      <c r="AN410" s="6"/>
      <c r="AO410" s="5"/>
      <c r="AP410" s="14"/>
      <c r="AQ410" s="5"/>
    </row>
    <row r="411" spans="1:43" hidden="1" x14ac:dyDescent="0.3">
      <c r="A411" t="s">
        <v>7392</v>
      </c>
      <c r="B411">
        <v>113</v>
      </c>
      <c r="C411">
        <v>2859955</v>
      </c>
      <c r="D411" t="s">
        <v>1353</v>
      </c>
      <c r="E411" t="s">
        <v>8862</v>
      </c>
      <c r="F411" t="s">
        <v>7393</v>
      </c>
      <c r="G411" t="s">
        <v>14</v>
      </c>
      <c r="H411" t="s">
        <v>15</v>
      </c>
      <c r="I411">
        <v>1200000</v>
      </c>
      <c r="J411">
        <v>2013</v>
      </c>
      <c r="K411">
        <v>6</v>
      </c>
      <c r="L411" s="5" t="s">
        <v>1221</v>
      </c>
      <c r="M411" s="5" t="s">
        <v>8417</v>
      </c>
      <c r="P411" s="5">
        <f t="shared" si="42"/>
        <v>0.63495858996473842</v>
      </c>
      <c r="Q411" s="5">
        <f t="shared" si="43"/>
        <v>2859955</v>
      </c>
      <c r="R411" s="1">
        <f t="shared" si="44"/>
        <v>1659955</v>
      </c>
      <c r="S411" s="1">
        <f t="shared" si="45"/>
        <v>1200000</v>
      </c>
      <c r="U411" s="6" t="s">
        <v>19</v>
      </c>
      <c r="V411" s="5">
        <f t="shared" si="39"/>
        <v>7</v>
      </c>
      <c r="W411" s="14">
        <f>IF(V411=1, VLOOKUP(U411, [1]IMDB_Movies!A:O, 11, FALSE), AVERAGEIF($A$2:$A$4915, U411, $K$2:$K$4915))</f>
        <v>7.4571428571428564</v>
      </c>
      <c r="X411" s="5">
        <f t="shared" si="40"/>
        <v>0.874</v>
      </c>
      <c r="Y411">
        <f t="shared" si="41"/>
        <v>6.4353094462540668</v>
      </c>
      <c r="AN411" s="6"/>
      <c r="AO411" s="5"/>
      <c r="AP411" s="14"/>
      <c r="AQ411" s="5"/>
    </row>
    <row r="412" spans="1:43" hidden="1" x14ac:dyDescent="0.3">
      <c r="A412" t="s">
        <v>635</v>
      </c>
      <c r="B412">
        <v>99</v>
      </c>
      <c r="C412">
        <v>2812029</v>
      </c>
      <c r="D412" t="s">
        <v>771</v>
      </c>
      <c r="E412" t="s">
        <v>8863</v>
      </c>
      <c r="F412" t="s">
        <v>7394</v>
      </c>
      <c r="G412" t="s">
        <v>14</v>
      </c>
      <c r="H412" t="s">
        <v>15</v>
      </c>
      <c r="I412">
        <v>1200000</v>
      </c>
      <c r="J412">
        <v>1992</v>
      </c>
      <c r="K412">
        <v>8.4</v>
      </c>
      <c r="L412" s="5" t="s">
        <v>8413</v>
      </c>
      <c r="M412" s="5" t="s">
        <v>1221</v>
      </c>
      <c r="N412" t="s">
        <v>3629</v>
      </c>
      <c r="P412" s="5">
        <f t="shared" si="42"/>
        <v>0.63489485668349122</v>
      </c>
      <c r="Q412" s="5">
        <f t="shared" si="43"/>
        <v>2812029</v>
      </c>
      <c r="R412" s="1">
        <f t="shared" si="44"/>
        <v>1612029</v>
      </c>
      <c r="S412" s="1">
        <f t="shared" si="45"/>
        <v>1200000</v>
      </c>
      <c r="U412" s="7" t="s">
        <v>8343</v>
      </c>
      <c r="V412" s="5">
        <f t="shared" si="39"/>
        <v>2</v>
      </c>
      <c r="W412" s="14">
        <f>IF(V412=1, VLOOKUP(U412, [1]IMDB_Movies!A:O, 11, FALSE), AVERAGEIF($A$2:$A$4915, U412, $K$2:$K$4915))</f>
        <v>7.45</v>
      </c>
      <c r="X412" s="5">
        <f t="shared" si="40"/>
        <v>0.872</v>
      </c>
      <c r="Y412">
        <f t="shared" si="41"/>
        <v>6.4348392701998218</v>
      </c>
      <c r="AN412" s="7"/>
      <c r="AO412" s="5"/>
      <c r="AP412" s="14"/>
      <c r="AQ412" s="5"/>
    </row>
    <row r="413" spans="1:43" hidden="1" x14ac:dyDescent="0.3">
      <c r="A413" t="s">
        <v>3040</v>
      </c>
      <c r="B413">
        <v>142</v>
      </c>
      <c r="C413">
        <v>6100000</v>
      </c>
      <c r="D413" t="s">
        <v>5239</v>
      </c>
      <c r="E413" t="s">
        <v>8864</v>
      </c>
      <c r="F413" t="s">
        <v>7396</v>
      </c>
      <c r="G413" t="s">
        <v>3425</v>
      </c>
      <c r="H413" t="s">
        <v>2499</v>
      </c>
      <c r="I413">
        <v>1200000</v>
      </c>
      <c r="J413">
        <v>1966</v>
      </c>
      <c r="K413">
        <v>8.9</v>
      </c>
      <c r="L413" s="5" t="s">
        <v>5239</v>
      </c>
      <c r="M413" s="5"/>
      <c r="P413" s="5">
        <f t="shared" si="42"/>
        <v>0.63483097789693321</v>
      </c>
      <c r="Q413" s="5">
        <f t="shared" si="43"/>
        <v>6100000</v>
      </c>
      <c r="R413" s="1">
        <f t="shared" si="44"/>
        <v>4900000</v>
      </c>
      <c r="S413" s="1">
        <f t="shared" si="45"/>
        <v>1200000</v>
      </c>
      <c r="U413" s="7" t="s">
        <v>5024</v>
      </c>
      <c r="V413" s="5">
        <f t="shared" si="39"/>
        <v>2</v>
      </c>
      <c r="W413" s="14">
        <f>IF(V413=1, VLOOKUP(U413, [1]IMDB_Movies!A:O, 11, FALSE), AVERAGEIF($A$2:$A$4915, U413, $K$2:$K$4915))</f>
        <v>7.45</v>
      </c>
      <c r="X413" s="5">
        <f t="shared" si="40"/>
        <v>0.872</v>
      </c>
      <c r="Y413">
        <f t="shared" si="41"/>
        <v>6.4350423636758585</v>
      </c>
      <c r="AN413" s="7"/>
      <c r="AO413" s="5"/>
      <c r="AP413" s="14"/>
      <c r="AQ413" s="5"/>
    </row>
    <row r="414" spans="1:43" hidden="1" x14ac:dyDescent="0.3">
      <c r="A414" t="s">
        <v>7399</v>
      </c>
      <c r="B414">
        <v>108</v>
      </c>
      <c r="C414">
        <v>594904</v>
      </c>
      <c r="D414" t="s">
        <v>910</v>
      </c>
      <c r="E414" t="s">
        <v>8865</v>
      </c>
      <c r="F414" t="s">
        <v>7400</v>
      </c>
      <c r="G414" t="s">
        <v>14</v>
      </c>
      <c r="H414" t="s">
        <v>15</v>
      </c>
      <c r="I414">
        <v>1200000</v>
      </c>
      <c r="J414">
        <v>2012</v>
      </c>
      <c r="K414">
        <v>6</v>
      </c>
      <c r="L414" s="5" t="s">
        <v>599</v>
      </c>
      <c r="M414" s="5" t="s">
        <v>1221</v>
      </c>
      <c r="P414" s="5">
        <f t="shared" si="42"/>
        <v>0.63477319538845112</v>
      </c>
      <c r="Q414" s="5">
        <f t="shared" si="43"/>
        <v>594904</v>
      </c>
      <c r="R414" s="1">
        <f t="shared" si="44"/>
        <v>-605096</v>
      </c>
      <c r="S414" s="1">
        <f t="shared" si="45"/>
        <v>1200000</v>
      </c>
      <c r="U414" s="6" t="s">
        <v>4719</v>
      </c>
      <c r="V414" s="5">
        <f t="shared" si="39"/>
        <v>2</v>
      </c>
      <c r="W414" s="14">
        <f>IF(V414=1, VLOOKUP(U414, [1]IMDB_Movies!A:O, 11, FALSE), AVERAGEIF($A$2:$A$4915, U414, $K$2:$K$4915))</f>
        <v>7.45</v>
      </c>
      <c r="X414" s="5">
        <f t="shared" si="40"/>
        <v>0.872</v>
      </c>
      <c r="Y414">
        <f t="shared" si="41"/>
        <v>6.435136897001299</v>
      </c>
      <c r="AN414" s="6"/>
      <c r="AO414" s="5"/>
      <c r="AP414" s="14"/>
      <c r="AQ414" s="5"/>
    </row>
    <row r="415" spans="1:43" hidden="1" x14ac:dyDescent="0.3">
      <c r="A415" t="s">
        <v>7401</v>
      </c>
      <c r="B415">
        <v>88</v>
      </c>
      <c r="C415">
        <v>58936</v>
      </c>
      <c r="D415" t="s">
        <v>2272</v>
      </c>
      <c r="E415" t="s">
        <v>8866</v>
      </c>
      <c r="F415" t="s">
        <v>7402</v>
      </c>
      <c r="G415" t="s">
        <v>14</v>
      </c>
      <c r="H415" t="s">
        <v>15</v>
      </c>
      <c r="I415">
        <v>1200000</v>
      </c>
      <c r="J415">
        <v>2001</v>
      </c>
      <c r="K415">
        <v>6.1</v>
      </c>
      <c r="L415" s="5" t="s">
        <v>599</v>
      </c>
      <c r="M415" s="5" t="s">
        <v>4183</v>
      </c>
      <c r="P415" s="5">
        <f t="shared" si="42"/>
        <v>0.63470527290685153</v>
      </c>
      <c r="Q415" s="5">
        <f t="shared" si="43"/>
        <v>58936</v>
      </c>
      <c r="R415" s="1">
        <f t="shared" si="44"/>
        <v>-1141064</v>
      </c>
      <c r="S415" s="1">
        <f t="shared" si="45"/>
        <v>1200000</v>
      </c>
      <c r="U415" s="7" t="s">
        <v>3182</v>
      </c>
      <c r="V415" s="5">
        <f t="shared" si="39"/>
        <v>2</v>
      </c>
      <c r="W415" s="14">
        <f>IF(V415=1, VLOOKUP(U415, [1]IMDB_Movies!A:O, 11, FALSE), AVERAGEIF($A$2:$A$4915, U415, $K$2:$K$4915))</f>
        <v>7.45</v>
      </c>
      <c r="X415" s="5">
        <f t="shared" si="40"/>
        <v>0.872</v>
      </c>
      <c r="Y415">
        <f t="shared" si="41"/>
        <v>6.4349923929580477</v>
      </c>
      <c r="AN415" s="7"/>
      <c r="AO415" s="5"/>
      <c r="AP415" s="14"/>
      <c r="AQ415" s="5"/>
    </row>
    <row r="416" spans="1:43" hidden="1" x14ac:dyDescent="0.3">
      <c r="A416" t="s">
        <v>5145</v>
      </c>
      <c r="B416">
        <v>97</v>
      </c>
      <c r="C416">
        <v>24784</v>
      </c>
      <c r="D416" t="s">
        <v>27</v>
      </c>
      <c r="E416" t="s">
        <v>8867</v>
      </c>
      <c r="F416" t="s">
        <v>7403</v>
      </c>
      <c r="G416" t="s">
        <v>14</v>
      </c>
      <c r="H416" t="s">
        <v>99</v>
      </c>
      <c r="I416">
        <v>1200000</v>
      </c>
      <c r="J416">
        <v>2011</v>
      </c>
      <c r="K416">
        <v>7.4</v>
      </c>
      <c r="L416" s="5" t="s">
        <v>27</v>
      </c>
      <c r="M416" s="5"/>
      <c r="P416" s="5">
        <f t="shared" si="42"/>
        <v>0.63463636297062409</v>
      </c>
      <c r="Q416" s="5">
        <f t="shared" si="43"/>
        <v>24784</v>
      </c>
      <c r="R416" s="1">
        <f t="shared" si="44"/>
        <v>-1175216</v>
      </c>
      <c r="S416" s="1">
        <f t="shared" si="45"/>
        <v>1200000</v>
      </c>
      <c r="U416" s="7" t="s">
        <v>3676</v>
      </c>
      <c r="V416" s="5">
        <f t="shared" si="39"/>
        <v>2</v>
      </c>
      <c r="W416" s="14">
        <f>IF(V416=1, VLOOKUP(U416, [1]IMDB_Movies!A:O, 11, FALSE), AVERAGEIF($A$2:$A$4915, U416, $K$2:$K$4915))</f>
        <v>7.4499999999999993</v>
      </c>
      <c r="X416" s="5">
        <f t="shared" si="40"/>
        <v>0.871</v>
      </c>
      <c r="Y416">
        <f t="shared" si="41"/>
        <v>6.4346086956521686</v>
      </c>
      <c r="AN416" s="7"/>
      <c r="AO416" s="5"/>
      <c r="AP416" s="14"/>
      <c r="AQ416" s="5"/>
    </row>
    <row r="417" spans="1:43" hidden="1" x14ac:dyDescent="0.3">
      <c r="A417" t="s">
        <v>7404</v>
      </c>
      <c r="B417">
        <v>85</v>
      </c>
      <c r="C417">
        <v>7826</v>
      </c>
      <c r="D417" t="s">
        <v>6111</v>
      </c>
      <c r="E417" t="s">
        <v>8868</v>
      </c>
      <c r="F417" t="s">
        <v>7405</v>
      </c>
      <c r="G417" t="s">
        <v>14</v>
      </c>
      <c r="H417" t="s">
        <v>15</v>
      </c>
      <c r="I417">
        <v>1200000</v>
      </c>
      <c r="J417">
        <v>2007</v>
      </c>
      <c r="K417">
        <v>6.2</v>
      </c>
      <c r="L417" s="5" t="s">
        <v>599</v>
      </c>
      <c r="M417" s="5" t="s">
        <v>27</v>
      </c>
      <c r="P417" s="5">
        <f t="shared" si="42"/>
        <v>0.6345673292852908</v>
      </c>
      <c r="Q417" s="5">
        <f t="shared" si="43"/>
        <v>7826</v>
      </c>
      <c r="R417" s="1">
        <f t="shared" si="44"/>
        <v>-1192174</v>
      </c>
      <c r="S417" s="1">
        <f t="shared" si="45"/>
        <v>1200000</v>
      </c>
      <c r="U417" s="7" t="s">
        <v>1880</v>
      </c>
      <c r="V417" s="5">
        <f t="shared" si="39"/>
        <v>8</v>
      </c>
      <c r="W417" s="14">
        <f>IF(V417=1, VLOOKUP(U417, [1]IMDB_Movies!A:O, 11, FALSE), AVERAGEIF($A$2:$A$4915, U417, $K$2:$K$4915))</f>
        <v>7.4375</v>
      </c>
      <c r="X417" s="5">
        <f t="shared" si="40"/>
        <v>0.871</v>
      </c>
      <c r="Y417">
        <f t="shared" si="41"/>
        <v>6.4342465753424598</v>
      </c>
      <c r="AN417" s="7"/>
      <c r="AO417" s="5"/>
      <c r="AP417" s="14"/>
      <c r="AQ417" s="5"/>
    </row>
    <row r="418" spans="1:43" hidden="1" x14ac:dyDescent="0.3">
      <c r="A418" t="s">
        <v>7408</v>
      </c>
      <c r="B418">
        <v>110</v>
      </c>
      <c r="C418">
        <v>3830</v>
      </c>
      <c r="D418" t="s">
        <v>910</v>
      </c>
      <c r="E418" t="s">
        <v>8869</v>
      </c>
      <c r="F418" t="s">
        <v>7409</v>
      </c>
      <c r="G418" t="s">
        <v>997</v>
      </c>
      <c r="H418" t="s">
        <v>15</v>
      </c>
      <c r="I418">
        <v>1200000</v>
      </c>
      <c r="J418">
        <v>2013</v>
      </c>
      <c r="K418">
        <v>7.2</v>
      </c>
      <c r="L418" s="5" t="s">
        <v>599</v>
      </c>
      <c r="M418" s="5" t="s">
        <v>1221</v>
      </c>
      <c r="P418" s="5">
        <f t="shared" si="42"/>
        <v>0.63449820114569244</v>
      </c>
      <c r="Q418" s="5">
        <f t="shared" si="43"/>
        <v>3830</v>
      </c>
      <c r="R418" s="1">
        <f t="shared" si="44"/>
        <v>-1196170</v>
      </c>
      <c r="S418" s="1">
        <f t="shared" si="45"/>
        <v>1200000</v>
      </c>
      <c r="U418" s="7" t="s">
        <v>620</v>
      </c>
      <c r="V418" s="5">
        <f t="shared" si="39"/>
        <v>2</v>
      </c>
      <c r="W418" s="14">
        <f>IF(V418=1, VLOOKUP(U418, [1]IMDB_Movies!A:O, 11, FALSE), AVERAGEIF($A$2:$A$4915, U418, $K$2:$K$4915))</f>
        <v>7.4499999999999993</v>
      </c>
      <c r="X418" s="5">
        <f t="shared" si="40"/>
        <v>0.871</v>
      </c>
      <c r="Y418">
        <f t="shared" si="41"/>
        <v>6.4346020008699378</v>
      </c>
      <c r="AN418" s="7"/>
      <c r="AO418" s="5"/>
      <c r="AP418" s="14"/>
      <c r="AQ418" s="5"/>
    </row>
    <row r="419" spans="1:43" hidden="1" x14ac:dyDescent="0.3">
      <c r="A419" t="s">
        <v>6161</v>
      </c>
      <c r="B419">
        <v>100</v>
      </c>
      <c r="C419"/>
      <c r="D419" t="s">
        <v>7414</v>
      </c>
      <c r="E419" t="s">
        <v>8870</v>
      </c>
      <c r="F419" t="s">
        <v>7415</v>
      </c>
      <c r="G419" t="s">
        <v>14</v>
      </c>
      <c r="H419" t="s">
        <v>15</v>
      </c>
      <c r="I419">
        <v>1200000</v>
      </c>
      <c r="J419">
        <v>1936</v>
      </c>
      <c r="K419">
        <v>7.1</v>
      </c>
      <c r="L419" s="5" t="s">
        <v>476</v>
      </c>
      <c r="M419" s="5" t="s">
        <v>340</v>
      </c>
      <c r="N419" t="s">
        <v>6851</v>
      </c>
      <c r="O419" t="s">
        <v>8418</v>
      </c>
      <c r="P419" s="5">
        <f t="shared" si="42"/>
        <v>0.63442900063373964</v>
      </c>
      <c r="Q419" s="5">
        <f t="shared" si="43"/>
        <v>25035665</v>
      </c>
      <c r="R419" s="1">
        <f t="shared" si="44"/>
        <v>23835665</v>
      </c>
      <c r="S419" s="1">
        <f t="shared" si="45"/>
        <v>1200000</v>
      </c>
      <c r="U419" s="6" t="s">
        <v>127</v>
      </c>
      <c r="V419" s="5">
        <f t="shared" si="39"/>
        <v>4</v>
      </c>
      <c r="W419" s="14">
        <f>IF(V419=1, VLOOKUP(U419, [1]IMDB_Movies!A:O, 11, FALSE), AVERAGEIF($A$2:$A$4915, U419, $K$2:$K$4915))</f>
        <v>7.4499999999999993</v>
      </c>
      <c r="X419" s="5">
        <f t="shared" si="40"/>
        <v>0.871</v>
      </c>
      <c r="Y419">
        <f t="shared" si="41"/>
        <v>6.434935827713721</v>
      </c>
      <c r="AN419" s="6"/>
      <c r="AO419" s="5"/>
      <c r="AP419" s="14"/>
      <c r="AQ419" s="5"/>
    </row>
    <row r="420" spans="1:43" hidden="1" x14ac:dyDescent="0.3">
      <c r="A420" t="s">
        <v>7416</v>
      </c>
      <c r="B420">
        <v>99</v>
      </c>
      <c r="C420"/>
      <c r="D420" t="s">
        <v>3629</v>
      </c>
      <c r="E420" t="s">
        <v>8871</v>
      </c>
      <c r="F420" t="s">
        <v>7417</v>
      </c>
      <c r="G420" t="s">
        <v>14</v>
      </c>
      <c r="H420" t="s">
        <v>99</v>
      </c>
      <c r="I420">
        <v>1200000</v>
      </c>
      <c r="J420">
        <v>2011</v>
      </c>
      <c r="K420">
        <v>4.5</v>
      </c>
      <c r="L420" s="5" t="s">
        <v>3629</v>
      </c>
      <c r="M420" s="5"/>
      <c r="P420" s="5">
        <f t="shared" si="42"/>
        <v>0.63442900063373964</v>
      </c>
      <c r="Q420" s="5">
        <f t="shared" si="43"/>
        <v>25035665</v>
      </c>
      <c r="R420" s="1">
        <f t="shared" si="44"/>
        <v>23835665</v>
      </c>
      <c r="S420" s="1">
        <f t="shared" si="45"/>
        <v>1200000</v>
      </c>
      <c r="U420" s="7" t="s">
        <v>2998</v>
      </c>
      <c r="V420" s="5">
        <f t="shared" si="39"/>
        <v>3</v>
      </c>
      <c r="W420" s="14">
        <f>IF(V420=1, VLOOKUP(U420, [1]IMDB_Movies!A:O, 11, FALSE), AVERAGEIF($A$2:$A$4915, U420, $K$2:$K$4915))</f>
        <v>7.4333333333333336</v>
      </c>
      <c r="X420" s="5">
        <f t="shared" si="40"/>
        <v>0.87</v>
      </c>
      <c r="Y420">
        <f t="shared" si="41"/>
        <v>6.4345735422106127</v>
      </c>
      <c r="AN420" s="7"/>
      <c r="AO420" s="5"/>
      <c r="AP420" s="14"/>
      <c r="AQ420" s="5"/>
    </row>
    <row r="421" spans="1:43" hidden="1" x14ac:dyDescent="0.3">
      <c r="A421" t="s">
        <v>7418</v>
      </c>
      <c r="B421">
        <v>84</v>
      </c>
      <c r="C421"/>
      <c r="D421" t="s">
        <v>7419</v>
      </c>
      <c r="E421" t="s">
        <v>8872</v>
      </c>
      <c r="F421" t="s">
        <v>7420</v>
      </c>
      <c r="G421" t="s">
        <v>14</v>
      </c>
      <c r="H421" t="s">
        <v>99</v>
      </c>
      <c r="I421">
        <v>1200000</v>
      </c>
      <c r="J421">
        <v>2012</v>
      </c>
      <c r="K421">
        <v>3.8</v>
      </c>
      <c r="L421" s="5" t="s">
        <v>476</v>
      </c>
      <c r="M421" s="5" t="s">
        <v>2267</v>
      </c>
      <c r="N421" t="s">
        <v>8415</v>
      </c>
      <c r="O421" t="s">
        <v>3629</v>
      </c>
      <c r="P421" s="5">
        <f t="shared" si="42"/>
        <v>0.63442900063373964</v>
      </c>
      <c r="Q421" s="5">
        <f t="shared" si="43"/>
        <v>25035665</v>
      </c>
      <c r="R421" s="1">
        <f t="shared" si="44"/>
        <v>23835665</v>
      </c>
      <c r="S421" s="1">
        <f t="shared" si="45"/>
        <v>1200000</v>
      </c>
      <c r="U421" s="7" t="s">
        <v>2480</v>
      </c>
      <c r="V421" s="5">
        <f t="shared" si="39"/>
        <v>3</v>
      </c>
      <c r="W421" s="14">
        <f>IF(V421=1, VLOOKUP(U421, [1]IMDB_Movies!A:O, 11, FALSE), AVERAGEIF($A$2:$A$4915, U421, $K$2:$K$4915))</f>
        <v>7.4333333333333336</v>
      </c>
      <c r="X421" s="5">
        <f t="shared" si="40"/>
        <v>0.87</v>
      </c>
      <c r="Y421">
        <f t="shared" si="41"/>
        <v>6.4344940152339447</v>
      </c>
      <c r="AN421" s="7"/>
      <c r="AO421" s="5"/>
      <c r="AP421" s="14"/>
      <c r="AQ421" s="5"/>
    </row>
    <row r="422" spans="1:43" hidden="1" x14ac:dyDescent="0.3">
      <c r="A422" t="s">
        <v>5948</v>
      </c>
      <c r="B422">
        <v>97</v>
      </c>
      <c r="C422"/>
      <c r="D422" t="s">
        <v>776</v>
      </c>
      <c r="E422" t="s">
        <v>8873</v>
      </c>
      <c r="F422" t="s">
        <v>7423</v>
      </c>
      <c r="G422" t="s">
        <v>14</v>
      </c>
      <c r="H422" t="s">
        <v>15</v>
      </c>
      <c r="I422">
        <v>1200000</v>
      </c>
      <c r="J422">
        <v>1970</v>
      </c>
      <c r="K422">
        <v>6.6</v>
      </c>
      <c r="L422" s="5" t="s">
        <v>476</v>
      </c>
      <c r="M422" s="5" t="s">
        <v>599</v>
      </c>
      <c r="P422" s="5">
        <f t="shared" si="42"/>
        <v>0.63442900063373964</v>
      </c>
      <c r="Q422" s="5">
        <f t="shared" si="43"/>
        <v>25035665</v>
      </c>
      <c r="R422" s="1">
        <f t="shared" si="44"/>
        <v>23835665</v>
      </c>
      <c r="S422" s="1">
        <f t="shared" si="45"/>
        <v>1200000</v>
      </c>
      <c r="U422" s="7" t="s">
        <v>6161</v>
      </c>
      <c r="V422" s="5">
        <f t="shared" ref="V422:V485" si="46">COUNTIF($A$2:$A$4915, U422)</f>
        <v>3</v>
      </c>
      <c r="W422" s="14">
        <f>IF(V422=1, VLOOKUP(U422, [1]IMDB_Movies!A:O, 11, FALSE), AVERAGEIF($A$2:$A$4915, U422, $K$2:$K$4915))</f>
        <v>7.4333333333333327</v>
      </c>
      <c r="X422" s="5">
        <f t="shared" ref="X422:X485" si="47">_xlfn.PERCENTRANK.EXC($W$102:$W$2566,W422)</f>
        <v>0.86899999999999999</v>
      </c>
      <c r="Y422">
        <f t="shared" ref="Y422:Y485" si="48">AVERAGE(K322:K5235)</f>
        <v>6.4351763169351273</v>
      </c>
      <c r="AN422" s="7"/>
      <c r="AO422" s="5"/>
      <c r="AP422" s="14"/>
      <c r="AQ422" s="5"/>
    </row>
    <row r="423" spans="1:43" hidden="1" x14ac:dyDescent="0.3">
      <c r="A423" t="s">
        <v>7424</v>
      </c>
      <c r="B423">
        <v>84</v>
      </c>
      <c r="C423"/>
      <c r="D423" t="s">
        <v>2267</v>
      </c>
      <c r="E423" t="s">
        <v>8874</v>
      </c>
      <c r="F423" t="s">
        <v>7425</v>
      </c>
      <c r="G423" t="s">
        <v>14</v>
      </c>
      <c r="H423" t="s">
        <v>15</v>
      </c>
      <c r="I423">
        <v>1200000</v>
      </c>
      <c r="J423">
        <v>2015</v>
      </c>
      <c r="K423">
        <v>4.5999999999999996</v>
      </c>
      <c r="L423" s="5" t="s">
        <v>2267</v>
      </c>
      <c r="M423" s="5"/>
      <c r="P423" s="5">
        <f t="shared" si="42"/>
        <v>0.63442900063373964</v>
      </c>
      <c r="Q423" s="5">
        <f t="shared" si="43"/>
        <v>25035665</v>
      </c>
      <c r="R423" s="1">
        <f t="shared" si="44"/>
        <v>23835665</v>
      </c>
      <c r="S423" s="1">
        <f t="shared" si="45"/>
        <v>1200000</v>
      </c>
      <c r="U423" s="6" t="s">
        <v>1722</v>
      </c>
      <c r="V423" s="5">
        <f t="shared" si="46"/>
        <v>11</v>
      </c>
      <c r="W423" s="14">
        <f>IF(V423=1, VLOOKUP(U423, [1]IMDB_Movies!A:O, 11, FALSE), AVERAGEIF($A$2:$A$4915, U423, $K$2:$K$4915))</f>
        <v>7.418181818181818</v>
      </c>
      <c r="X423" s="5">
        <f t="shared" si="47"/>
        <v>0.86899999999999999</v>
      </c>
      <c r="Y423">
        <f t="shared" si="48"/>
        <v>6.4353799259743036</v>
      </c>
      <c r="AN423" s="6"/>
      <c r="AO423" s="5"/>
      <c r="AP423" s="14"/>
      <c r="AQ423" s="5"/>
    </row>
    <row r="424" spans="1:43" hidden="1" x14ac:dyDescent="0.3">
      <c r="A424" t="s">
        <v>7426</v>
      </c>
      <c r="B424">
        <v>100</v>
      </c>
      <c r="C424"/>
      <c r="D424" t="s">
        <v>2267</v>
      </c>
      <c r="E424" t="s">
        <v>8875</v>
      </c>
      <c r="F424" t="s">
        <v>7427</v>
      </c>
      <c r="G424" t="s">
        <v>14</v>
      </c>
      <c r="H424" t="s">
        <v>15</v>
      </c>
      <c r="I424">
        <v>1200000</v>
      </c>
      <c r="J424">
        <v>2015</v>
      </c>
      <c r="K424">
        <v>4.2</v>
      </c>
      <c r="L424" s="5" t="s">
        <v>2267</v>
      </c>
      <c r="M424" s="5"/>
      <c r="P424" s="5">
        <f t="shared" si="42"/>
        <v>0.63442900063373964</v>
      </c>
      <c r="Q424" s="5">
        <f t="shared" si="43"/>
        <v>25035665</v>
      </c>
      <c r="R424" s="1">
        <f t="shared" si="44"/>
        <v>23835665</v>
      </c>
      <c r="S424" s="1">
        <f t="shared" si="45"/>
        <v>1200000</v>
      </c>
      <c r="U424" s="6" t="s">
        <v>2879</v>
      </c>
      <c r="V424" s="5">
        <f t="shared" si="46"/>
        <v>5</v>
      </c>
      <c r="W424" s="14">
        <f>IF(V424=1, VLOOKUP(U424, [1]IMDB_Movies!A:O, 11, FALSE), AVERAGEIF($A$2:$A$4915, U424, $K$2:$K$4915))</f>
        <v>7.42</v>
      </c>
      <c r="X424" s="5">
        <f t="shared" si="47"/>
        <v>0.86899999999999999</v>
      </c>
      <c r="Y424">
        <f t="shared" si="48"/>
        <v>6.4350827526132353</v>
      </c>
      <c r="AN424" s="6"/>
      <c r="AO424" s="5"/>
      <c r="AP424" s="14"/>
      <c r="AQ424" s="5"/>
    </row>
    <row r="425" spans="1:43" hidden="1" x14ac:dyDescent="0.3">
      <c r="A425" t="s">
        <v>8150</v>
      </c>
      <c r="B425">
        <v>88</v>
      </c>
      <c r="C425">
        <v>110720</v>
      </c>
      <c r="D425" t="s">
        <v>599</v>
      </c>
      <c r="E425" t="s">
        <v>8876</v>
      </c>
      <c r="F425" t="s">
        <v>8151</v>
      </c>
      <c r="G425" t="s">
        <v>14</v>
      </c>
      <c r="H425" t="s">
        <v>15</v>
      </c>
      <c r="I425">
        <v>1200000</v>
      </c>
      <c r="J425">
        <v>1999</v>
      </c>
      <c r="K425">
        <v>7.3</v>
      </c>
      <c r="L425" s="5" t="s">
        <v>599</v>
      </c>
      <c r="M425" s="5"/>
      <c r="P425" s="5">
        <f t="shared" si="42"/>
        <v>0.63442900063373964</v>
      </c>
      <c r="Q425" s="5">
        <f t="shared" si="43"/>
        <v>110720</v>
      </c>
      <c r="R425" s="1">
        <f t="shared" si="44"/>
        <v>-1089280</v>
      </c>
      <c r="S425" s="1">
        <f t="shared" si="45"/>
        <v>1200000</v>
      </c>
      <c r="U425" s="6" t="s">
        <v>1363</v>
      </c>
      <c r="V425" s="5">
        <f t="shared" si="46"/>
        <v>6</v>
      </c>
      <c r="W425" s="14">
        <f>IF(V425=1, VLOOKUP(U425, [1]IMDB_Movies!A:O, 11, FALSE), AVERAGEIF($A$2:$A$4915, U425, $K$2:$K$4915))</f>
        <v>7.416666666666667</v>
      </c>
      <c r="X425" s="5">
        <f t="shared" si="47"/>
        <v>0.86799999999999999</v>
      </c>
      <c r="Y425">
        <f t="shared" si="48"/>
        <v>6.4347854497930683</v>
      </c>
      <c r="AN425" s="6"/>
      <c r="AO425" s="5"/>
      <c r="AP425" s="14"/>
      <c r="AQ425" s="5"/>
    </row>
    <row r="426" spans="1:43" hidden="1" x14ac:dyDescent="0.3">
      <c r="A426" t="s">
        <v>7149</v>
      </c>
      <c r="B426">
        <v>88</v>
      </c>
      <c r="C426"/>
      <c r="D426" t="s">
        <v>2662</v>
      </c>
      <c r="E426" t="s">
        <v>8877</v>
      </c>
      <c r="F426" t="s">
        <v>7150</v>
      </c>
      <c r="G426" t="s">
        <v>14</v>
      </c>
      <c r="H426" t="s">
        <v>15</v>
      </c>
      <c r="I426">
        <v>1250000</v>
      </c>
      <c r="J426">
        <v>2015</v>
      </c>
      <c r="K426">
        <v>3.4</v>
      </c>
      <c r="L426" s="5" t="s">
        <v>599</v>
      </c>
      <c r="M426" s="5" t="s">
        <v>2267</v>
      </c>
      <c r="P426" s="5">
        <f t="shared" si="42"/>
        <v>0.63435991809127856</v>
      </c>
      <c r="Q426" s="5">
        <f t="shared" si="43"/>
        <v>25035665</v>
      </c>
      <c r="R426" s="1">
        <f t="shared" si="44"/>
        <v>23785665</v>
      </c>
      <c r="S426" s="1">
        <f t="shared" si="45"/>
        <v>1250000</v>
      </c>
      <c r="U426" s="6" t="s">
        <v>8292</v>
      </c>
      <c r="V426" s="5">
        <f t="shared" si="46"/>
        <v>1</v>
      </c>
      <c r="W426" s="14">
        <f>IF(V426=1, VLOOKUP(U426, [1]IMDB_Movies!A:O, 11, FALSE), AVERAGEIF($A$2:$A$4915, U426, $K$2:$K$4915))</f>
        <v>7.4</v>
      </c>
      <c r="X426" s="5">
        <f t="shared" si="47"/>
        <v>0.85099999999999998</v>
      </c>
      <c r="Y426">
        <f t="shared" si="48"/>
        <v>6.434684095860562</v>
      </c>
      <c r="AN426" s="6"/>
      <c r="AO426" s="5"/>
      <c r="AP426" s="14"/>
      <c r="AQ426" s="5"/>
    </row>
    <row r="427" spans="1:43" hidden="1" x14ac:dyDescent="0.3">
      <c r="A427" t="s">
        <v>7338</v>
      </c>
      <c r="B427">
        <v>105</v>
      </c>
      <c r="C427"/>
      <c r="D427" t="s">
        <v>5239</v>
      </c>
      <c r="E427" t="s">
        <v>8878</v>
      </c>
      <c r="F427" t="s">
        <v>7339</v>
      </c>
      <c r="G427" t="s">
        <v>14</v>
      </c>
      <c r="H427" t="s">
        <v>15</v>
      </c>
      <c r="I427">
        <v>1250000</v>
      </c>
      <c r="J427">
        <v>1982</v>
      </c>
      <c r="K427">
        <v>7.1</v>
      </c>
      <c r="L427" s="5" t="s">
        <v>5239</v>
      </c>
      <c r="M427" s="5"/>
      <c r="P427" s="5">
        <f t="shared" si="42"/>
        <v>0.63435991809127856</v>
      </c>
      <c r="Q427" s="5">
        <f t="shared" si="43"/>
        <v>25035665</v>
      </c>
      <c r="R427" s="1">
        <f t="shared" si="44"/>
        <v>23785665</v>
      </c>
      <c r="S427" s="1">
        <f t="shared" si="45"/>
        <v>1250000</v>
      </c>
      <c r="U427" s="6" t="s">
        <v>7813</v>
      </c>
      <c r="V427" s="5">
        <f t="shared" si="46"/>
        <v>1</v>
      </c>
      <c r="W427" s="14">
        <f>IF(V427=1, VLOOKUP(U427, [1]IMDB_Movies!A:O, 11, FALSE), AVERAGEIF($A$2:$A$4915, U427, $K$2:$K$4915))</f>
        <v>7.4</v>
      </c>
      <c r="X427" s="5">
        <f t="shared" si="47"/>
        <v>0.85099999999999998</v>
      </c>
      <c r="Y427">
        <f t="shared" si="48"/>
        <v>6.4346262802353413</v>
      </c>
      <c r="AN427" s="6"/>
      <c r="AO427" s="5"/>
      <c r="AP427" s="14"/>
      <c r="AQ427" s="5"/>
    </row>
    <row r="428" spans="1:43" hidden="1" x14ac:dyDescent="0.3">
      <c r="A428" t="s">
        <v>2489</v>
      </c>
      <c r="B428">
        <v>87</v>
      </c>
      <c r="C428">
        <v>19100000</v>
      </c>
      <c r="D428" t="s">
        <v>1084</v>
      </c>
      <c r="E428" t="s">
        <v>8879</v>
      </c>
      <c r="F428" t="s">
        <v>7366</v>
      </c>
      <c r="G428" t="s">
        <v>14</v>
      </c>
      <c r="H428" t="s">
        <v>15</v>
      </c>
      <c r="I428">
        <v>1250000</v>
      </c>
      <c r="J428">
        <v>1981</v>
      </c>
      <c r="K428">
        <v>6.1</v>
      </c>
      <c r="L428" s="5" t="s">
        <v>2267</v>
      </c>
      <c r="M428" s="5" t="s">
        <v>8415</v>
      </c>
      <c r="N428" t="s">
        <v>3629</v>
      </c>
      <c r="P428" s="5">
        <f t="shared" si="42"/>
        <v>0.63435991809127856</v>
      </c>
      <c r="Q428" s="5">
        <f t="shared" si="43"/>
        <v>19100000</v>
      </c>
      <c r="R428" s="1">
        <f t="shared" si="44"/>
        <v>17850000</v>
      </c>
      <c r="S428" s="1">
        <f t="shared" si="45"/>
        <v>1250000</v>
      </c>
      <c r="U428" s="6" t="s">
        <v>8250</v>
      </c>
      <c r="V428" s="5">
        <f t="shared" si="46"/>
        <v>1</v>
      </c>
      <c r="W428" s="14">
        <f>IF(V428=1, VLOOKUP(U428, [1]IMDB_Movies!A:O, 11, FALSE), AVERAGEIF($A$2:$A$4915, U428, $K$2:$K$4915))</f>
        <v>7.4</v>
      </c>
      <c r="X428" s="5">
        <f t="shared" si="47"/>
        <v>0.85099999999999998</v>
      </c>
      <c r="Y428">
        <f t="shared" si="48"/>
        <v>6.4346774193548342</v>
      </c>
      <c r="AN428" s="6"/>
      <c r="AO428" s="5"/>
      <c r="AP428" s="14"/>
      <c r="AQ428" s="5"/>
    </row>
    <row r="429" spans="1:43" hidden="1" x14ac:dyDescent="0.3">
      <c r="A429" t="s">
        <v>6428</v>
      </c>
      <c r="B429">
        <v>101</v>
      </c>
      <c r="C429"/>
      <c r="D429" t="s">
        <v>7367</v>
      </c>
      <c r="E429" t="s">
        <v>8880</v>
      </c>
      <c r="F429" t="s">
        <v>7368</v>
      </c>
      <c r="G429" t="s">
        <v>14</v>
      </c>
      <c r="H429" t="s">
        <v>15</v>
      </c>
      <c r="I429">
        <v>1250000</v>
      </c>
      <c r="J429">
        <v>1945</v>
      </c>
      <c r="K429">
        <v>8</v>
      </c>
      <c r="L429" s="5" t="s">
        <v>1221</v>
      </c>
      <c r="M429" s="5" t="s">
        <v>8414</v>
      </c>
      <c r="P429" s="5">
        <f t="shared" si="42"/>
        <v>0.63433001864112404</v>
      </c>
      <c r="Q429" s="5">
        <f t="shared" si="43"/>
        <v>25035665</v>
      </c>
      <c r="R429" s="1">
        <f t="shared" si="44"/>
        <v>23785665</v>
      </c>
      <c r="S429" s="1">
        <f t="shared" si="45"/>
        <v>1250000</v>
      </c>
      <c r="U429" s="7" t="s">
        <v>8114</v>
      </c>
      <c r="V429" s="5">
        <f t="shared" si="46"/>
        <v>1</v>
      </c>
      <c r="W429" s="14">
        <f>IF(V429=1, VLOOKUP(U429, [1]IMDB_Movies!A:O, 11, FALSE), AVERAGEIF($A$2:$A$4915, U429, $K$2:$K$4915))</f>
        <v>7.4</v>
      </c>
      <c r="X429" s="5">
        <f t="shared" si="47"/>
        <v>0.85099999999999998</v>
      </c>
      <c r="Y429">
        <f t="shared" si="48"/>
        <v>6.4346195770656163</v>
      </c>
      <c r="AN429" s="7"/>
      <c r="AO429" s="5"/>
      <c r="AP429" s="14"/>
      <c r="AQ429" s="5"/>
    </row>
    <row r="430" spans="1:43" hidden="1" x14ac:dyDescent="0.3">
      <c r="A430" t="s">
        <v>7369</v>
      </c>
      <c r="B430">
        <v>96</v>
      </c>
      <c r="C430"/>
      <c r="D430" t="s">
        <v>3570</v>
      </c>
      <c r="E430" t="s">
        <v>8881</v>
      </c>
      <c r="F430" t="s">
        <v>7370</v>
      </c>
      <c r="G430" t="s">
        <v>14</v>
      </c>
      <c r="H430" t="s">
        <v>15</v>
      </c>
      <c r="I430">
        <v>1250000</v>
      </c>
      <c r="J430">
        <v>1984</v>
      </c>
      <c r="K430">
        <v>5.5</v>
      </c>
      <c r="L430" s="5" t="s">
        <v>2267</v>
      </c>
      <c r="M430" s="5" t="s">
        <v>4289</v>
      </c>
      <c r="P430" s="5">
        <f t="shared" si="42"/>
        <v>0.63433001864112404</v>
      </c>
      <c r="Q430" s="5">
        <f t="shared" si="43"/>
        <v>25035665</v>
      </c>
      <c r="R430" s="1">
        <f t="shared" si="44"/>
        <v>23785665</v>
      </c>
      <c r="S430" s="1">
        <f t="shared" si="45"/>
        <v>1250000</v>
      </c>
      <c r="U430" s="6" t="s">
        <v>8152</v>
      </c>
      <c r="V430" s="5">
        <f t="shared" si="46"/>
        <v>1</v>
      </c>
      <c r="W430" s="14">
        <f>IF(V430=1, VLOOKUP(U430, [1]IMDB_Movies!A:O, 11, FALSE), AVERAGEIF($A$2:$A$4915, U430, $K$2:$K$4915))</f>
        <v>7.4</v>
      </c>
      <c r="X430" s="5">
        <f t="shared" si="47"/>
        <v>0.85099999999999998</v>
      </c>
      <c r="Y430">
        <f t="shared" si="48"/>
        <v>6.4345399040558178</v>
      </c>
      <c r="AN430" s="6"/>
      <c r="AO430" s="5"/>
      <c r="AP430" s="14"/>
      <c r="AQ430" s="5"/>
    </row>
    <row r="431" spans="1:43" hidden="1" x14ac:dyDescent="0.3">
      <c r="A431" t="s">
        <v>7374</v>
      </c>
      <c r="B431">
        <v>92</v>
      </c>
      <c r="C431"/>
      <c r="D431" t="s">
        <v>7375</v>
      </c>
      <c r="E431" t="s">
        <v>8882</v>
      </c>
      <c r="F431" t="s">
        <v>7376</v>
      </c>
      <c r="G431" t="s">
        <v>14</v>
      </c>
      <c r="H431" t="s">
        <v>15</v>
      </c>
      <c r="I431">
        <v>1250000</v>
      </c>
      <c r="J431">
        <v>1953</v>
      </c>
      <c r="K431">
        <v>7.1</v>
      </c>
      <c r="L431" s="5" t="s">
        <v>8413</v>
      </c>
      <c r="M431" s="5" t="s">
        <v>8414</v>
      </c>
      <c r="N431" t="s">
        <v>3629</v>
      </c>
      <c r="P431" s="5">
        <f t="shared" si="42"/>
        <v>0.63433001864112404</v>
      </c>
      <c r="Q431" s="5">
        <f t="shared" si="43"/>
        <v>25035665</v>
      </c>
      <c r="R431" s="1">
        <f t="shared" si="44"/>
        <v>23785665</v>
      </c>
      <c r="S431" s="1">
        <f t="shared" si="45"/>
        <v>1250000</v>
      </c>
      <c r="U431" s="6" t="s">
        <v>7744</v>
      </c>
      <c r="V431" s="5">
        <f t="shared" si="46"/>
        <v>1</v>
      </c>
      <c r="W431" s="14">
        <f>IF(V431=1, VLOOKUP(U431, [1]IMDB_Movies!A:O, 11, FALSE), AVERAGEIF($A$2:$A$4915, U431, $K$2:$K$4915))</f>
        <v>7.4</v>
      </c>
      <c r="X431" s="5">
        <f t="shared" si="47"/>
        <v>0.85099999999999998</v>
      </c>
      <c r="Y431">
        <f t="shared" si="48"/>
        <v>6.4347001090512501</v>
      </c>
      <c r="AN431" s="6"/>
      <c r="AO431" s="5"/>
      <c r="AP431" s="14"/>
      <c r="AQ431" s="5"/>
    </row>
    <row r="432" spans="1:43" hidden="1" x14ac:dyDescent="0.3">
      <c r="A432" t="s">
        <v>6657</v>
      </c>
      <c r="B432">
        <v>118</v>
      </c>
      <c r="C432"/>
      <c r="D432" t="s">
        <v>2520</v>
      </c>
      <c r="E432" t="s">
        <v>8883</v>
      </c>
      <c r="F432" t="s">
        <v>7377</v>
      </c>
      <c r="G432" t="s">
        <v>14</v>
      </c>
      <c r="H432" t="s">
        <v>15</v>
      </c>
      <c r="I432">
        <v>1250000</v>
      </c>
      <c r="J432">
        <v>1941</v>
      </c>
      <c r="K432">
        <v>7.8</v>
      </c>
      <c r="L432" s="5" t="s">
        <v>1221</v>
      </c>
      <c r="M432" s="5" t="s">
        <v>6299</v>
      </c>
      <c r="P432" s="5">
        <f t="shared" si="42"/>
        <v>0.63433001864112404</v>
      </c>
      <c r="Q432" s="5">
        <f t="shared" si="43"/>
        <v>25035665</v>
      </c>
      <c r="R432" s="1">
        <f t="shared" si="44"/>
        <v>23785665</v>
      </c>
      <c r="S432" s="1">
        <f t="shared" si="45"/>
        <v>1250000</v>
      </c>
      <c r="U432" s="7" t="s">
        <v>7746</v>
      </c>
      <c r="V432" s="5">
        <f t="shared" si="46"/>
        <v>1</v>
      </c>
      <c r="W432" s="14">
        <f>IF(V432=1, VLOOKUP(U432, [1]IMDB_Movies!A:O, 11, FALSE), AVERAGEIF($A$2:$A$4915, U432, $K$2:$K$4915))</f>
        <v>7.4</v>
      </c>
      <c r="X432" s="5">
        <f t="shared" si="47"/>
        <v>0.85099999999999998</v>
      </c>
      <c r="Y432">
        <f t="shared" si="48"/>
        <v>6.4346640488656144</v>
      </c>
      <c r="AN432" s="7"/>
      <c r="AO432" s="5"/>
      <c r="AP432" s="14"/>
      <c r="AQ432" s="5"/>
    </row>
    <row r="433" spans="1:43" hidden="1" x14ac:dyDescent="0.3">
      <c r="A433" t="s">
        <v>3842</v>
      </c>
      <c r="B433">
        <v>130</v>
      </c>
      <c r="C433"/>
      <c r="D433" t="s">
        <v>7364</v>
      </c>
      <c r="E433" t="s">
        <v>8884</v>
      </c>
      <c r="F433" t="s">
        <v>7365</v>
      </c>
      <c r="G433" t="s">
        <v>14</v>
      </c>
      <c r="H433" t="s">
        <v>15</v>
      </c>
      <c r="I433">
        <v>1288000</v>
      </c>
      <c r="J433">
        <v>1940</v>
      </c>
      <c r="K433">
        <v>8.1999999999999993</v>
      </c>
      <c r="L433" s="5" t="s">
        <v>1221</v>
      </c>
      <c r="M433" s="5" t="s">
        <v>8414</v>
      </c>
      <c r="N433" t="s">
        <v>8415</v>
      </c>
      <c r="O433" t="s">
        <v>3629</v>
      </c>
      <c r="P433" s="5">
        <f t="shared" si="42"/>
        <v>0.63433001864112404</v>
      </c>
      <c r="Q433" s="5">
        <f t="shared" si="43"/>
        <v>25035665</v>
      </c>
      <c r="R433" s="1">
        <f t="shared" si="44"/>
        <v>23747665</v>
      </c>
      <c r="S433" s="1">
        <f t="shared" si="45"/>
        <v>1288000</v>
      </c>
      <c r="U433" s="6" t="s">
        <v>7687</v>
      </c>
      <c r="V433" s="5">
        <f t="shared" si="46"/>
        <v>1</v>
      </c>
      <c r="W433" s="14">
        <f>IF(V433=1, VLOOKUP(U433, [1]IMDB_Movies!A:O, 11, FALSE), AVERAGEIF($A$2:$A$4915, U433, $K$2:$K$4915))</f>
        <v>7.4</v>
      </c>
      <c r="X433" s="5">
        <f t="shared" si="47"/>
        <v>0.85099999999999998</v>
      </c>
      <c r="Y433">
        <f t="shared" si="48"/>
        <v>6.4349770892428504</v>
      </c>
      <c r="AN433" s="6"/>
      <c r="AO433" s="5"/>
      <c r="AP433" s="14"/>
      <c r="AQ433" s="5"/>
    </row>
    <row r="434" spans="1:43" hidden="1" x14ac:dyDescent="0.3">
      <c r="A434" t="s">
        <v>752</v>
      </c>
      <c r="B434">
        <v>102</v>
      </c>
      <c r="C434">
        <v>354704</v>
      </c>
      <c r="D434" t="s">
        <v>2344</v>
      </c>
      <c r="E434" t="s">
        <v>8885</v>
      </c>
      <c r="F434" t="s">
        <v>6492</v>
      </c>
      <c r="G434" t="s">
        <v>14</v>
      </c>
      <c r="H434" t="s">
        <v>15</v>
      </c>
      <c r="I434">
        <v>1300000</v>
      </c>
      <c r="J434">
        <v>1987</v>
      </c>
      <c r="K434">
        <v>5.9</v>
      </c>
      <c r="L434" s="5" t="s">
        <v>8413</v>
      </c>
      <c r="M434" s="5" t="s">
        <v>1221</v>
      </c>
      <c r="N434" t="s">
        <v>2267</v>
      </c>
      <c r="O434" t="s">
        <v>3629</v>
      </c>
      <c r="P434" s="5">
        <f t="shared" si="42"/>
        <v>0.63433001864112404</v>
      </c>
      <c r="Q434" s="5">
        <f t="shared" si="43"/>
        <v>354704</v>
      </c>
      <c r="R434" s="1">
        <f t="shared" si="44"/>
        <v>-945296</v>
      </c>
      <c r="S434" s="1">
        <f t="shared" si="45"/>
        <v>1300000</v>
      </c>
      <c r="U434" s="7" t="s">
        <v>7477</v>
      </c>
      <c r="V434" s="5">
        <f t="shared" si="46"/>
        <v>1</v>
      </c>
      <c r="W434" s="14">
        <f>IF(V434=1, VLOOKUP(U434, [1]IMDB_Movies!A:O, 11, FALSE), AVERAGEIF($A$2:$A$4915, U434, $K$2:$K$4915))</f>
        <v>7.4</v>
      </c>
      <c r="X434" s="5">
        <f t="shared" si="47"/>
        <v>0.85099999999999998</v>
      </c>
      <c r="Y434">
        <f t="shared" si="48"/>
        <v>6.4348537756438198</v>
      </c>
      <c r="AN434" s="7"/>
      <c r="AO434" s="5"/>
      <c r="AP434" s="14"/>
      <c r="AQ434" s="5"/>
    </row>
    <row r="435" spans="1:43" hidden="1" x14ac:dyDescent="0.3">
      <c r="A435" t="s">
        <v>7237</v>
      </c>
      <c r="B435">
        <v>95</v>
      </c>
      <c r="C435">
        <v>1060591</v>
      </c>
      <c r="D435" t="s">
        <v>507</v>
      </c>
      <c r="E435" t="s">
        <v>8886</v>
      </c>
      <c r="F435" t="s">
        <v>7238</v>
      </c>
      <c r="G435" t="s">
        <v>5570</v>
      </c>
      <c r="H435" t="s">
        <v>525</v>
      </c>
      <c r="I435">
        <v>1300000</v>
      </c>
      <c r="J435">
        <v>2007</v>
      </c>
      <c r="K435">
        <v>7.2</v>
      </c>
      <c r="L435" s="5" t="s">
        <v>599</v>
      </c>
      <c r="M435" s="5" t="s">
        <v>1221</v>
      </c>
      <c r="N435" t="s">
        <v>6851</v>
      </c>
      <c r="P435" s="5">
        <f t="shared" si="42"/>
        <v>0.63426136825412149</v>
      </c>
      <c r="Q435" s="5">
        <f t="shared" si="43"/>
        <v>1060591</v>
      </c>
      <c r="R435" s="1">
        <f t="shared" si="44"/>
        <v>-239409</v>
      </c>
      <c r="S435" s="1">
        <f t="shared" si="45"/>
        <v>1300000</v>
      </c>
      <c r="U435" s="6" t="s">
        <v>7507</v>
      </c>
      <c r="V435" s="5">
        <f t="shared" si="46"/>
        <v>1</v>
      </c>
      <c r="W435" s="14">
        <f>IF(V435=1, VLOOKUP(U435, [1]IMDB_Movies!A:O, 11, FALSE), AVERAGEIF($A$2:$A$4915, U435, $K$2:$K$4915))</f>
        <v>7.4</v>
      </c>
      <c r="X435" s="5">
        <f t="shared" si="47"/>
        <v>0.85099999999999998</v>
      </c>
      <c r="Y435">
        <f t="shared" si="48"/>
        <v>6.4349705304518627</v>
      </c>
      <c r="AN435" s="6"/>
      <c r="AO435" s="5"/>
      <c r="AP435" s="14"/>
      <c r="AQ435" s="5"/>
    </row>
    <row r="436" spans="1:43" hidden="1" x14ac:dyDescent="0.3">
      <c r="A436" t="s">
        <v>5675</v>
      </c>
      <c r="B436">
        <v>105</v>
      </c>
      <c r="C436">
        <v>1647780</v>
      </c>
      <c r="D436" t="s">
        <v>1221</v>
      </c>
      <c r="E436" t="s">
        <v>8887</v>
      </c>
      <c r="F436" t="s">
        <v>7342</v>
      </c>
      <c r="G436" t="s">
        <v>5509</v>
      </c>
      <c r="H436" t="s">
        <v>2705</v>
      </c>
      <c r="I436">
        <v>1300000</v>
      </c>
      <c r="J436">
        <v>1998</v>
      </c>
      <c r="K436">
        <v>8.1</v>
      </c>
      <c r="L436" s="5" t="s">
        <v>1221</v>
      </c>
      <c r="M436" s="5"/>
      <c r="P436" s="5">
        <f t="shared" si="42"/>
        <v>0.63419387782704417</v>
      </c>
      <c r="Q436" s="5">
        <f t="shared" si="43"/>
        <v>1647780</v>
      </c>
      <c r="R436" s="1">
        <f t="shared" si="44"/>
        <v>347780</v>
      </c>
      <c r="S436" s="1">
        <f t="shared" si="45"/>
        <v>1300000</v>
      </c>
      <c r="U436" s="7" t="s">
        <v>7534</v>
      </c>
      <c r="V436" s="5">
        <f t="shared" si="46"/>
        <v>1</v>
      </c>
      <c r="W436" s="14">
        <f>IF(V436=1, VLOOKUP(U436, [1]IMDB_Movies!A:O, 11, FALSE), AVERAGEIF($A$2:$A$4915, U436, $K$2:$K$4915))</f>
        <v>7.4</v>
      </c>
      <c r="X436" s="5">
        <f t="shared" si="47"/>
        <v>0.85099999999999998</v>
      </c>
      <c r="Y436">
        <f t="shared" si="48"/>
        <v>6.4347598253275082</v>
      </c>
      <c r="AN436" s="7"/>
      <c r="AO436" s="5"/>
      <c r="AP436" s="14"/>
      <c r="AQ436" s="5"/>
    </row>
    <row r="437" spans="1:43" hidden="1" x14ac:dyDescent="0.3">
      <c r="A437" t="s">
        <v>102</v>
      </c>
      <c r="B437">
        <v>95</v>
      </c>
      <c r="C437">
        <v>695229</v>
      </c>
      <c r="D437" t="s">
        <v>910</v>
      </c>
      <c r="E437" t="s">
        <v>8888</v>
      </c>
      <c r="F437" t="s">
        <v>7343</v>
      </c>
      <c r="G437" t="s">
        <v>14</v>
      </c>
      <c r="H437" t="s">
        <v>15</v>
      </c>
      <c r="I437">
        <v>1300000</v>
      </c>
      <c r="J437">
        <v>1996</v>
      </c>
      <c r="K437">
        <v>7.2</v>
      </c>
      <c r="L437" s="5" t="s">
        <v>599</v>
      </c>
      <c r="M437" s="5" t="s">
        <v>1221</v>
      </c>
      <c r="P437" s="5">
        <f t="shared" si="42"/>
        <v>0.63412735741634296</v>
      </c>
      <c r="Q437" s="5">
        <f t="shared" si="43"/>
        <v>695229</v>
      </c>
      <c r="R437" s="1">
        <f t="shared" si="44"/>
        <v>-604771</v>
      </c>
      <c r="S437" s="1">
        <f t="shared" si="45"/>
        <v>1300000</v>
      </c>
      <c r="U437" s="7" t="s">
        <v>8307</v>
      </c>
      <c r="V437" s="5">
        <f t="shared" si="46"/>
        <v>1</v>
      </c>
      <c r="W437" s="14">
        <f>IF(V437=1, VLOOKUP(U437, [1]IMDB_Movies!A:O, 11, FALSE), AVERAGEIF($A$2:$A$4915, U437, $K$2:$K$4915))</f>
        <v>7.4</v>
      </c>
      <c r="X437" s="5">
        <f t="shared" si="47"/>
        <v>0.85099999999999998</v>
      </c>
      <c r="Y437">
        <f t="shared" si="48"/>
        <v>6.435247870714127</v>
      </c>
      <c r="AN437" s="7"/>
      <c r="AO437" s="5"/>
      <c r="AP437" s="14"/>
      <c r="AQ437" s="5"/>
    </row>
    <row r="438" spans="1:43" hidden="1" x14ac:dyDescent="0.3">
      <c r="A438" t="s">
        <v>7347</v>
      </c>
      <c r="B438">
        <v>105</v>
      </c>
      <c r="C438">
        <v>609042</v>
      </c>
      <c r="D438" t="s">
        <v>1221</v>
      </c>
      <c r="E438" t="s">
        <v>8889</v>
      </c>
      <c r="F438" t="s">
        <v>7348</v>
      </c>
      <c r="G438" t="s">
        <v>14</v>
      </c>
      <c r="H438" t="s">
        <v>15</v>
      </c>
      <c r="I438">
        <v>1300000</v>
      </c>
      <c r="J438">
        <v>1999</v>
      </c>
      <c r="K438">
        <v>6.5</v>
      </c>
      <c r="L438" s="5" t="s">
        <v>1221</v>
      </c>
      <c r="M438" s="5"/>
      <c r="P438" s="5">
        <f t="shared" si="42"/>
        <v>0.6340591035433506</v>
      </c>
      <c r="Q438" s="5">
        <f t="shared" si="43"/>
        <v>609042</v>
      </c>
      <c r="R438" s="1">
        <f t="shared" si="44"/>
        <v>-690958</v>
      </c>
      <c r="S438" s="1">
        <f t="shared" si="45"/>
        <v>1300000</v>
      </c>
      <c r="U438" s="7" t="s">
        <v>8347</v>
      </c>
      <c r="V438" s="5">
        <f t="shared" si="46"/>
        <v>2</v>
      </c>
      <c r="W438" s="14">
        <f>IF(V438=1, VLOOKUP(U438, [1]IMDB_Movies!A:O, 11, FALSE), AVERAGEIF($A$2:$A$4915, U438, $K$2:$K$4915))</f>
        <v>7.4</v>
      </c>
      <c r="X438" s="5">
        <f t="shared" si="47"/>
        <v>0.85099999999999998</v>
      </c>
      <c r="Y438">
        <f t="shared" si="48"/>
        <v>6.4352992573176033</v>
      </c>
      <c r="AN438" s="7"/>
      <c r="AO438" s="5"/>
      <c r="AP438" s="14"/>
      <c r="AQ438" s="5"/>
    </row>
    <row r="439" spans="1:43" hidden="1" x14ac:dyDescent="0.3">
      <c r="A439" t="s">
        <v>6804</v>
      </c>
      <c r="B439">
        <v>82</v>
      </c>
      <c r="C439"/>
      <c r="D439" t="s">
        <v>599</v>
      </c>
      <c r="E439" t="s">
        <v>8890</v>
      </c>
      <c r="F439" t="s">
        <v>7360</v>
      </c>
      <c r="G439" t="s">
        <v>14</v>
      </c>
      <c r="H439" t="s">
        <v>15</v>
      </c>
      <c r="I439">
        <v>1300000</v>
      </c>
      <c r="J439">
        <v>2010</v>
      </c>
      <c r="K439">
        <v>2.7</v>
      </c>
      <c r="L439" s="5" t="s">
        <v>599</v>
      </c>
      <c r="M439" s="5"/>
      <c r="P439" s="5">
        <f t="shared" si="42"/>
        <v>0.63399063555126167</v>
      </c>
      <c r="Q439" s="5">
        <f t="shared" si="43"/>
        <v>25035665</v>
      </c>
      <c r="R439" s="1">
        <f t="shared" si="44"/>
        <v>23735665</v>
      </c>
      <c r="S439" s="1">
        <f t="shared" si="45"/>
        <v>1300000</v>
      </c>
      <c r="U439" s="6" t="s">
        <v>7344</v>
      </c>
      <c r="V439" s="5">
        <f t="shared" si="46"/>
        <v>1</v>
      </c>
      <c r="W439" s="14">
        <f>IF(V439=1, VLOOKUP(U439, [1]IMDB_Movies!A:O, 11, FALSE), AVERAGEIF($A$2:$A$4915, U439, $K$2:$K$4915))</f>
        <v>7.4</v>
      </c>
      <c r="X439" s="5">
        <f t="shared" si="47"/>
        <v>0.85099999999999998</v>
      </c>
      <c r="Y439">
        <f t="shared" si="48"/>
        <v>6.4351321826523886</v>
      </c>
      <c r="AN439" s="6"/>
      <c r="AO439" s="5"/>
      <c r="AP439" s="14"/>
      <c r="AQ439" s="5"/>
    </row>
    <row r="440" spans="1:43" hidden="1" x14ac:dyDescent="0.3">
      <c r="A440" t="s">
        <v>7361</v>
      </c>
      <c r="B440">
        <v>103</v>
      </c>
      <c r="C440"/>
      <c r="D440" t="s">
        <v>7362</v>
      </c>
      <c r="E440" t="s">
        <v>8891</v>
      </c>
      <c r="F440" t="s">
        <v>7363</v>
      </c>
      <c r="G440" t="s">
        <v>14</v>
      </c>
      <c r="H440" t="s">
        <v>15</v>
      </c>
      <c r="I440">
        <v>1300000</v>
      </c>
      <c r="J440">
        <v>2009</v>
      </c>
      <c r="K440">
        <v>5.2</v>
      </c>
      <c r="L440" s="5" t="s">
        <v>2267</v>
      </c>
      <c r="M440" s="5" t="s">
        <v>6851</v>
      </c>
      <c r="N440" t="s">
        <v>3629</v>
      </c>
      <c r="P440" s="5">
        <f t="shared" si="42"/>
        <v>0.63399063555126167</v>
      </c>
      <c r="Q440" s="5">
        <f t="shared" si="43"/>
        <v>25035665</v>
      </c>
      <c r="R440" s="1">
        <f t="shared" si="44"/>
        <v>23735665</v>
      </c>
      <c r="S440" s="1">
        <f t="shared" si="45"/>
        <v>1300000</v>
      </c>
      <c r="U440" s="6" t="s">
        <v>7032</v>
      </c>
      <c r="V440" s="5">
        <f t="shared" si="46"/>
        <v>1</v>
      </c>
      <c r="W440" s="14">
        <f>IF(V440=1, VLOOKUP(U440, [1]IMDB_Movies!A:O, 11, FALSE), AVERAGEIF($A$2:$A$4915, U440, $K$2:$K$4915))</f>
        <v>7.4</v>
      </c>
      <c r="X440" s="5">
        <f t="shared" si="47"/>
        <v>0.85099999999999998</v>
      </c>
      <c r="Y440">
        <f t="shared" si="48"/>
        <v>6.4349650349650318</v>
      </c>
      <c r="AN440" s="6"/>
      <c r="AO440" s="5"/>
      <c r="AP440" s="14"/>
      <c r="AQ440" s="5"/>
    </row>
    <row r="441" spans="1:43" hidden="1" x14ac:dyDescent="0.3">
      <c r="A441" t="s">
        <v>7383</v>
      </c>
      <c r="B441">
        <v>99</v>
      </c>
      <c r="C441"/>
      <c r="D441" t="s">
        <v>656</v>
      </c>
      <c r="E441" t="s">
        <v>8892</v>
      </c>
      <c r="F441" t="s">
        <v>7384</v>
      </c>
      <c r="G441" t="s">
        <v>14</v>
      </c>
      <c r="H441" t="s">
        <v>15</v>
      </c>
      <c r="I441">
        <v>1300000</v>
      </c>
      <c r="J441">
        <v>2014</v>
      </c>
      <c r="K441">
        <v>7.6</v>
      </c>
      <c r="L441" s="5" t="s">
        <v>476</v>
      </c>
      <c r="M441" s="5" t="s">
        <v>6851</v>
      </c>
      <c r="N441" t="s">
        <v>3629</v>
      </c>
      <c r="P441" s="5">
        <f t="shared" si="42"/>
        <v>0.63399063555126167</v>
      </c>
      <c r="Q441" s="5">
        <f t="shared" si="43"/>
        <v>25035665</v>
      </c>
      <c r="R441" s="1">
        <f t="shared" si="44"/>
        <v>23735665</v>
      </c>
      <c r="S441" s="1">
        <f t="shared" si="45"/>
        <v>1300000</v>
      </c>
      <c r="U441" s="6" t="s">
        <v>7119</v>
      </c>
      <c r="V441" s="5">
        <f t="shared" si="46"/>
        <v>1</v>
      </c>
      <c r="W441" s="14">
        <f>IF(V441=1, VLOOKUP(U441, [1]IMDB_Movies!A:O, 11, FALSE), AVERAGEIF($A$2:$A$4915, U441, $K$2:$K$4915))</f>
        <v>7.4</v>
      </c>
      <c r="X441" s="5">
        <f t="shared" si="47"/>
        <v>0.85099999999999998</v>
      </c>
      <c r="Y441">
        <f t="shared" si="48"/>
        <v>6.4349071038251342</v>
      </c>
      <c r="AN441" s="6"/>
      <c r="AO441" s="5"/>
      <c r="AP441" s="14"/>
      <c r="AQ441" s="5"/>
    </row>
    <row r="442" spans="1:43" hidden="1" x14ac:dyDescent="0.3">
      <c r="A442" t="s">
        <v>7385</v>
      </c>
      <c r="B442">
        <v>89</v>
      </c>
      <c r="C442">
        <v>11278</v>
      </c>
      <c r="D442" t="s">
        <v>910</v>
      </c>
      <c r="E442" t="s">
        <v>8893</v>
      </c>
      <c r="F442" t="s">
        <v>7386</v>
      </c>
      <c r="G442" t="s">
        <v>997</v>
      </c>
      <c r="H442" t="s">
        <v>1044</v>
      </c>
      <c r="I442">
        <v>1300000</v>
      </c>
      <c r="J442">
        <v>2013</v>
      </c>
      <c r="K442">
        <v>7</v>
      </c>
      <c r="L442" s="5" t="s">
        <v>599</v>
      </c>
      <c r="M442" s="5" t="s">
        <v>1221</v>
      </c>
      <c r="P442" s="5">
        <f t="shared" si="42"/>
        <v>0.63399063555126167</v>
      </c>
      <c r="Q442" s="5">
        <f t="shared" si="43"/>
        <v>11278</v>
      </c>
      <c r="R442" s="1">
        <f t="shared" si="44"/>
        <v>-1288722</v>
      </c>
      <c r="S442" s="1">
        <f t="shared" si="45"/>
        <v>1300000</v>
      </c>
      <c r="U442" s="6" t="s">
        <v>5118</v>
      </c>
      <c r="V442" s="5">
        <f t="shared" si="46"/>
        <v>2</v>
      </c>
      <c r="W442" s="14">
        <f>IF(V442=1, VLOOKUP(U442, [1]IMDB_Movies!A:O, 11, FALSE), AVERAGEIF($A$2:$A$4915, U442, $K$2:$K$4915))</f>
        <v>7.4</v>
      </c>
      <c r="X442" s="5">
        <f t="shared" si="47"/>
        <v>0.85099999999999998</v>
      </c>
      <c r="Y442">
        <f t="shared" si="48"/>
        <v>6.4347398338434596</v>
      </c>
      <c r="AN442" s="6"/>
      <c r="AO442" s="5"/>
      <c r="AP442" s="14"/>
      <c r="AQ442" s="5"/>
    </row>
    <row r="443" spans="1:43" hidden="1" x14ac:dyDescent="0.3">
      <c r="A443" t="s">
        <v>172</v>
      </c>
      <c r="B443">
        <v>110</v>
      </c>
      <c r="C443"/>
      <c r="D443" t="s">
        <v>703</v>
      </c>
      <c r="E443" t="s">
        <v>8894</v>
      </c>
      <c r="F443" t="s">
        <v>7464</v>
      </c>
      <c r="G443" t="s">
        <v>14</v>
      </c>
      <c r="H443" t="s">
        <v>15</v>
      </c>
      <c r="I443">
        <v>1300000</v>
      </c>
      <c r="J443">
        <v>1976</v>
      </c>
      <c r="K443">
        <v>8.3000000000000007</v>
      </c>
      <c r="L443" s="5" t="s">
        <v>8413</v>
      </c>
      <c r="M443" s="5" t="s">
        <v>1221</v>
      </c>
      <c r="P443" s="5">
        <f t="shared" si="42"/>
        <v>0.63392107160856337</v>
      </c>
      <c r="Q443" s="5">
        <f t="shared" si="43"/>
        <v>25035665</v>
      </c>
      <c r="R443" s="1">
        <f t="shared" si="44"/>
        <v>23735665</v>
      </c>
      <c r="S443" s="1">
        <f t="shared" si="45"/>
        <v>1300000</v>
      </c>
      <c r="U443" s="6" t="s">
        <v>3948</v>
      </c>
      <c r="V443" s="5">
        <f t="shared" si="46"/>
        <v>2</v>
      </c>
      <c r="W443" s="14">
        <f>IF(V443=1, VLOOKUP(U443, [1]IMDB_Movies!A:O, 11, FALSE), AVERAGEIF($A$2:$A$4915, U443, $K$2:$K$4915))</f>
        <v>7.4</v>
      </c>
      <c r="X443" s="5">
        <f t="shared" si="47"/>
        <v>0.85099999999999998</v>
      </c>
      <c r="Y443">
        <f t="shared" si="48"/>
        <v>6.4345287557402111</v>
      </c>
      <c r="AN443" s="6"/>
      <c r="AO443" s="5"/>
      <c r="AP443" s="14"/>
      <c r="AQ443" s="5"/>
    </row>
    <row r="444" spans="1:43" hidden="1" x14ac:dyDescent="0.3">
      <c r="A444" t="s">
        <v>7335</v>
      </c>
      <c r="B444">
        <v>105</v>
      </c>
      <c r="C444"/>
      <c r="D444" t="s">
        <v>854</v>
      </c>
      <c r="E444" t="s">
        <v>8895</v>
      </c>
      <c r="F444" t="s">
        <v>7336</v>
      </c>
      <c r="G444" t="s">
        <v>14</v>
      </c>
      <c r="H444" t="s">
        <v>15</v>
      </c>
      <c r="I444">
        <v>1377800</v>
      </c>
      <c r="J444">
        <v>1966</v>
      </c>
      <c r="K444">
        <v>6.5</v>
      </c>
      <c r="L444" s="5" t="s">
        <v>340</v>
      </c>
      <c r="M444" s="5" t="s">
        <v>599</v>
      </c>
      <c r="N444" t="s">
        <v>6299</v>
      </c>
      <c r="P444" s="5">
        <f t="shared" si="42"/>
        <v>0.63392107160856337</v>
      </c>
      <c r="Q444" s="5">
        <f t="shared" si="43"/>
        <v>25035665</v>
      </c>
      <c r="R444" s="1">
        <f t="shared" si="44"/>
        <v>23657865</v>
      </c>
      <c r="S444" s="1">
        <f t="shared" si="45"/>
        <v>1377800</v>
      </c>
      <c r="U444" s="7" t="s">
        <v>6349</v>
      </c>
      <c r="V444" s="5">
        <f t="shared" si="46"/>
        <v>2</v>
      </c>
      <c r="W444" s="14">
        <f>IF(V444=1, VLOOKUP(U444, [1]IMDB_Movies!A:O, 11, FALSE), AVERAGEIF($A$2:$A$4915, U444, $K$2:$K$4915))</f>
        <v>7.4</v>
      </c>
      <c r="X444" s="5">
        <f t="shared" si="47"/>
        <v>0.85099999999999998</v>
      </c>
      <c r="Y444">
        <f t="shared" si="48"/>
        <v>6.4347112860892359</v>
      </c>
      <c r="AN444" s="7"/>
      <c r="AO444" s="5"/>
      <c r="AP444" s="14"/>
      <c r="AQ444" s="5"/>
    </row>
    <row r="445" spans="1:43" hidden="1" x14ac:dyDescent="0.3">
      <c r="A445" t="s">
        <v>8334</v>
      </c>
      <c r="B445">
        <v>44</v>
      </c>
      <c r="C445"/>
      <c r="D445" t="s">
        <v>205</v>
      </c>
      <c r="E445" t="s">
        <v>8896</v>
      </c>
      <c r="F445" s="3" t="s">
        <v>1655</v>
      </c>
      <c r="G445" t="s">
        <v>14</v>
      </c>
      <c r="H445" t="s">
        <v>15</v>
      </c>
      <c r="I445">
        <v>1400000</v>
      </c>
      <c r="K445">
        <v>8.4</v>
      </c>
      <c r="L445" s="5" t="s">
        <v>476</v>
      </c>
      <c r="M445" s="5" t="s">
        <v>340</v>
      </c>
      <c r="N445" t="s">
        <v>1221</v>
      </c>
      <c r="O445" t="s">
        <v>4289</v>
      </c>
      <c r="P445" s="5">
        <f t="shared" si="42"/>
        <v>0.63392107160856337</v>
      </c>
      <c r="Q445" s="5">
        <f t="shared" si="43"/>
        <v>25035665</v>
      </c>
      <c r="R445" s="1">
        <f t="shared" si="44"/>
        <v>23635665</v>
      </c>
      <c r="S445" s="1">
        <f t="shared" si="45"/>
        <v>1400000</v>
      </c>
      <c r="U445" s="7" t="s">
        <v>2335</v>
      </c>
      <c r="V445" s="5">
        <f t="shared" si="46"/>
        <v>5</v>
      </c>
      <c r="W445" s="14">
        <f>IF(V445=1, VLOOKUP(U445, [1]IMDB_Movies!A:O, 11, FALSE), AVERAGEIF($A$2:$A$4915, U445, $K$2:$K$4915))</f>
        <v>7.4</v>
      </c>
      <c r="X445" s="5">
        <f t="shared" si="47"/>
        <v>0.85099999999999998</v>
      </c>
      <c r="Y445">
        <f t="shared" si="48"/>
        <v>6.4346313716910934</v>
      </c>
      <c r="AN445" s="7"/>
      <c r="AO445" s="5"/>
      <c r="AP445" s="14"/>
      <c r="AQ445" s="5"/>
    </row>
    <row r="446" spans="1:43" hidden="1" x14ac:dyDescent="0.3">
      <c r="A446" t="s">
        <v>8335</v>
      </c>
      <c r="B446">
        <v>95</v>
      </c>
      <c r="C446">
        <v>18435</v>
      </c>
      <c r="D446" t="s">
        <v>1221</v>
      </c>
      <c r="E446" t="s">
        <v>8897</v>
      </c>
      <c r="F446" t="s">
        <v>7165</v>
      </c>
      <c r="G446" t="s">
        <v>524</v>
      </c>
      <c r="H446" t="s">
        <v>525</v>
      </c>
      <c r="I446">
        <v>1400000</v>
      </c>
      <c r="J446">
        <v>2006</v>
      </c>
      <c r="K446">
        <v>5.8</v>
      </c>
      <c r="L446" s="5" t="s">
        <v>1221</v>
      </c>
      <c r="M446" s="5"/>
      <c r="P446" s="5">
        <f t="shared" si="42"/>
        <v>0.63392107160856337</v>
      </c>
      <c r="Q446" s="5">
        <f t="shared" si="43"/>
        <v>18435</v>
      </c>
      <c r="R446" s="1">
        <f t="shared" si="44"/>
        <v>-1381565</v>
      </c>
      <c r="S446" s="1">
        <f t="shared" si="45"/>
        <v>1400000</v>
      </c>
      <c r="U446" s="6" t="s">
        <v>2321</v>
      </c>
      <c r="V446" s="5">
        <f t="shared" si="46"/>
        <v>1</v>
      </c>
      <c r="W446" s="14">
        <f>IF(V446=1, VLOOKUP(U446, [1]IMDB_Movies!A:O, 11, FALSE), AVERAGEIF($A$2:$A$4915, U446, $K$2:$K$4915))</f>
        <v>7.4</v>
      </c>
      <c r="X446" s="5">
        <f t="shared" si="47"/>
        <v>0.85099999999999998</v>
      </c>
      <c r="Y446">
        <f t="shared" si="48"/>
        <v>6.4343544857768009</v>
      </c>
      <c r="AN446" s="6"/>
      <c r="AO446" s="5"/>
      <c r="AP446" s="14"/>
      <c r="AQ446" s="5"/>
    </row>
    <row r="447" spans="1:43" hidden="1" x14ac:dyDescent="0.3">
      <c r="A447" t="s">
        <v>37</v>
      </c>
      <c r="B447">
        <v>106</v>
      </c>
      <c r="C447">
        <v>304124</v>
      </c>
      <c r="D447" t="s">
        <v>1221</v>
      </c>
      <c r="E447" t="s">
        <v>8898</v>
      </c>
      <c r="F447" t="s">
        <v>7326</v>
      </c>
      <c r="G447" t="s">
        <v>997</v>
      </c>
      <c r="H447" t="s">
        <v>6587</v>
      </c>
      <c r="I447">
        <v>1400000</v>
      </c>
      <c r="J447">
        <v>2004</v>
      </c>
      <c r="K447">
        <v>6.7</v>
      </c>
      <c r="L447" s="5" t="s">
        <v>1221</v>
      </c>
      <c r="M447" s="5"/>
      <c r="P447" s="5">
        <f t="shared" si="42"/>
        <v>0.63385157915960511</v>
      </c>
      <c r="Q447" s="5">
        <f t="shared" si="43"/>
        <v>304124</v>
      </c>
      <c r="R447" s="1">
        <f t="shared" si="44"/>
        <v>-1095876</v>
      </c>
      <c r="S447" s="1">
        <f t="shared" si="45"/>
        <v>1400000</v>
      </c>
      <c r="U447" s="6" t="s">
        <v>5973</v>
      </c>
      <c r="V447" s="5">
        <f t="shared" si="46"/>
        <v>1</v>
      </c>
      <c r="W447" s="14">
        <f>IF(V447=1, VLOOKUP(U447, [1]IMDB_Movies!A:O, 11, FALSE), AVERAGEIF($A$2:$A$4915, U447, $K$2:$K$4915))</f>
        <v>7.4</v>
      </c>
      <c r="X447" s="5">
        <f t="shared" si="47"/>
        <v>0.85099999999999998</v>
      </c>
      <c r="Y447">
        <f t="shared" si="48"/>
        <v>6.4342306850514301</v>
      </c>
      <c r="AN447" s="6"/>
      <c r="AO447" s="5"/>
      <c r="AP447" s="14"/>
      <c r="AQ447" s="5"/>
    </row>
    <row r="448" spans="1:43" hidden="1" x14ac:dyDescent="0.3">
      <c r="A448" t="s">
        <v>8336</v>
      </c>
      <c r="B448">
        <v>94</v>
      </c>
      <c r="C448">
        <v>36830</v>
      </c>
      <c r="D448" t="s">
        <v>7328</v>
      </c>
      <c r="E448" t="s">
        <v>8899</v>
      </c>
      <c r="F448" s="5" t="s">
        <v>7329</v>
      </c>
      <c r="G448" t="s">
        <v>14</v>
      </c>
      <c r="H448" t="s">
        <v>22</v>
      </c>
      <c r="I448">
        <v>1400000</v>
      </c>
      <c r="J448">
        <v>2004</v>
      </c>
      <c r="K448">
        <v>6.6</v>
      </c>
      <c r="L448" s="5" t="s">
        <v>340</v>
      </c>
      <c r="M448" s="5" t="s">
        <v>599</v>
      </c>
      <c r="N448" t="s">
        <v>2267</v>
      </c>
      <c r="P448" s="5">
        <f t="shared" si="42"/>
        <v>0.63378250984709417</v>
      </c>
      <c r="Q448" s="5">
        <f t="shared" si="43"/>
        <v>36830</v>
      </c>
      <c r="R448" s="1">
        <f t="shared" si="44"/>
        <v>-1363170</v>
      </c>
      <c r="S448" s="1">
        <f t="shared" si="45"/>
        <v>1400000</v>
      </c>
      <c r="U448" s="6" t="s">
        <v>5450</v>
      </c>
      <c r="V448" s="5">
        <f t="shared" si="46"/>
        <v>2</v>
      </c>
      <c r="W448" s="14">
        <f>IF(V448=1, VLOOKUP(U448, [1]IMDB_Movies!A:O, 11, FALSE), AVERAGEIF($A$2:$A$4915, U448, $K$2:$K$4915))</f>
        <v>7.4</v>
      </c>
      <c r="X448" s="5">
        <f t="shared" si="47"/>
        <v>0.85099999999999998</v>
      </c>
      <c r="Y448">
        <f t="shared" si="48"/>
        <v>6.434063047285461</v>
      </c>
      <c r="AN448" s="6"/>
      <c r="AO448" s="5"/>
      <c r="AP448" s="14"/>
      <c r="AQ448" s="5"/>
    </row>
    <row r="449" spans="1:43" hidden="1" x14ac:dyDescent="0.3">
      <c r="A449" t="s">
        <v>3942</v>
      </c>
      <c r="B449">
        <v>91</v>
      </c>
      <c r="C449"/>
      <c r="D449" t="s">
        <v>1966</v>
      </c>
      <c r="E449" t="s">
        <v>8900</v>
      </c>
      <c r="F449" t="s">
        <v>7334</v>
      </c>
      <c r="G449" t="s">
        <v>14</v>
      </c>
      <c r="H449" t="s">
        <v>15</v>
      </c>
      <c r="I449">
        <v>1400000</v>
      </c>
      <c r="J449">
        <v>2014</v>
      </c>
      <c r="K449">
        <v>6.9</v>
      </c>
      <c r="L449" s="5" t="s">
        <v>2267</v>
      </c>
      <c r="M449" s="5" t="s">
        <v>3629</v>
      </c>
      <c r="P449" s="5">
        <f t="shared" si="42"/>
        <v>0.63371291694445275</v>
      </c>
      <c r="Q449" s="5">
        <f t="shared" si="43"/>
        <v>25035665</v>
      </c>
      <c r="R449" s="1">
        <f t="shared" si="44"/>
        <v>23635665</v>
      </c>
      <c r="S449" s="1">
        <f t="shared" si="45"/>
        <v>1400000</v>
      </c>
      <c r="U449" s="7" t="s">
        <v>4176</v>
      </c>
      <c r="V449" s="5">
        <f t="shared" si="46"/>
        <v>3</v>
      </c>
      <c r="W449" s="14">
        <f>IF(V449=1, VLOOKUP(U449, [1]IMDB_Movies!A:O, 11, FALSE), AVERAGEIF($A$2:$A$4915, U449, $K$2:$K$4915))</f>
        <v>7.3999999999999995</v>
      </c>
      <c r="X449" s="5">
        <f t="shared" si="47"/>
        <v>0.85099999999999998</v>
      </c>
      <c r="Y449">
        <f t="shared" si="48"/>
        <v>6.4338953361068505</v>
      </c>
      <c r="AN449" s="7"/>
      <c r="AO449" s="5"/>
      <c r="AP449" s="14"/>
      <c r="AQ449" s="5"/>
    </row>
    <row r="450" spans="1:43" hidden="1" x14ac:dyDescent="0.3">
      <c r="A450" t="s">
        <v>2628</v>
      </c>
      <c r="B450">
        <v>135</v>
      </c>
      <c r="C450"/>
      <c r="D450" t="s">
        <v>2551</v>
      </c>
      <c r="E450" t="s">
        <v>8901</v>
      </c>
      <c r="F450" t="s">
        <v>7352</v>
      </c>
      <c r="G450" t="s">
        <v>14</v>
      </c>
      <c r="H450" t="s">
        <v>7353</v>
      </c>
      <c r="I450">
        <v>1400000</v>
      </c>
      <c r="J450">
        <v>2014</v>
      </c>
      <c r="K450">
        <v>8.6999999999999993</v>
      </c>
      <c r="L450" s="5" t="s">
        <v>476</v>
      </c>
      <c r="M450" s="5" t="s">
        <v>4651</v>
      </c>
      <c r="N450" t="s">
        <v>1221</v>
      </c>
      <c r="O450" t="s">
        <v>7865</v>
      </c>
      <c r="P450" s="5">
        <f t="shared" ref="P450:P513" si="49">CORREL(C450:C5363,I450:I5363)</f>
        <v>0.63371291694445275</v>
      </c>
      <c r="Q450" s="5">
        <f t="shared" ref="Q450:Q513" si="50">IF(ISBLANK(C450),MEDIAN($C$2:$C$4915), C450)</f>
        <v>25035665</v>
      </c>
      <c r="R450" s="1">
        <f t="shared" ref="R450:R513" si="51">Q450-S450</f>
        <v>23635665</v>
      </c>
      <c r="S450" s="1">
        <f t="shared" ref="S450:S513" si="52">IF(ISBLANK(I450),MEDIAN($I$2:$I$4915), I450)</f>
        <v>1400000</v>
      </c>
      <c r="U450" s="6" t="s">
        <v>5253</v>
      </c>
      <c r="V450" s="5">
        <f t="shared" si="46"/>
        <v>1</v>
      </c>
      <c r="W450" s="14">
        <f>IF(V450=1, VLOOKUP(U450, [1]IMDB_Movies!A:O, 11, FALSE), AVERAGEIF($A$2:$A$4915, U450, $K$2:$K$4915))</f>
        <v>7.4</v>
      </c>
      <c r="X450" s="5">
        <f t="shared" si="47"/>
        <v>0.85099999999999998</v>
      </c>
      <c r="Y450">
        <f t="shared" si="48"/>
        <v>6.4337275514673644</v>
      </c>
      <c r="AN450" s="6"/>
      <c r="AO450" s="5"/>
      <c r="AP450" s="14"/>
      <c r="AQ450" s="5"/>
    </row>
    <row r="451" spans="1:43" hidden="1" x14ac:dyDescent="0.3">
      <c r="A451" t="s">
        <v>8337</v>
      </c>
      <c r="B451">
        <v>89</v>
      </c>
      <c r="C451"/>
      <c r="D451" t="s">
        <v>2175</v>
      </c>
      <c r="E451" t="s">
        <v>8902</v>
      </c>
      <c r="F451" t="s">
        <v>7452</v>
      </c>
      <c r="G451" t="s">
        <v>14</v>
      </c>
      <c r="H451" t="s">
        <v>132</v>
      </c>
      <c r="I451">
        <v>1400000</v>
      </c>
      <c r="J451">
        <v>2008</v>
      </c>
      <c r="K451">
        <v>6.1</v>
      </c>
      <c r="L451" s="5" t="s">
        <v>1221</v>
      </c>
      <c r="M451" s="5" t="s">
        <v>2267</v>
      </c>
      <c r="N451" t="s">
        <v>8415</v>
      </c>
      <c r="O451" t="s">
        <v>3629</v>
      </c>
      <c r="P451" s="5">
        <f t="shared" si="49"/>
        <v>0.63371291694445275</v>
      </c>
      <c r="Q451" s="5">
        <f t="shared" si="50"/>
        <v>25035665</v>
      </c>
      <c r="R451" s="1">
        <f t="shared" si="51"/>
        <v>23635665</v>
      </c>
      <c r="S451" s="1">
        <f t="shared" si="52"/>
        <v>1400000</v>
      </c>
      <c r="U451" s="6" t="s">
        <v>3426</v>
      </c>
      <c r="V451" s="5">
        <f t="shared" si="46"/>
        <v>2</v>
      </c>
      <c r="W451" s="14">
        <f>IF(V451=1, VLOOKUP(U451, [1]IMDB_Movies!A:O, 11, FALSE), AVERAGEIF($A$2:$A$4915, U451, $K$2:$K$4915))</f>
        <v>7.4</v>
      </c>
      <c r="X451" s="5">
        <f t="shared" si="47"/>
        <v>0.85099999999999998</v>
      </c>
      <c r="Y451">
        <f t="shared" si="48"/>
        <v>6.4337787513691094</v>
      </c>
      <c r="AN451" s="6"/>
      <c r="AO451" s="5"/>
      <c r="AP451" s="14"/>
      <c r="AQ451" s="5"/>
    </row>
    <row r="452" spans="1:43" hidden="1" x14ac:dyDescent="0.3">
      <c r="A452" t="s">
        <v>8338</v>
      </c>
      <c r="B452">
        <v>123</v>
      </c>
      <c r="C452"/>
      <c r="D452" t="s">
        <v>5262</v>
      </c>
      <c r="E452" t="s">
        <v>8903</v>
      </c>
      <c r="F452" t="s">
        <v>7379</v>
      </c>
      <c r="G452" t="s">
        <v>14</v>
      </c>
      <c r="H452" t="s">
        <v>15</v>
      </c>
      <c r="I452">
        <v>1420000</v>
      </c>
      <c r="J452">
        <v>2014</v>
      </c>
      <c r="K452">
        <v>4.0999999999999996</v>
      </c>
      <c r="L452" s="5" t="s">
        <v>599</v>
      </c>
      <c r="M452" s="5" t="s">
        <v>6851</v>
      </c>
      <c r="N452" t="s">
        <v>3629</v>
      </c>
      <c r="P452" s="5">
        <f t="shared" si="49"/>
        <v>0.63371291694445275</v>
      </c>
      <c r="Q452" s="5">
        <f t="shared" si="50"/>
        <v>25035665</v>
      </c>
      <c r="R452" s="1">
        <f t="shared" si="51"/>
        <v>23615665</v>
      </c>
      <c r="S452" s="1">
        <f t="shared" si="52"/>
        <v>1420000</v>
      </c>
      <c r="U452" s="6" t="s">
        <v>5156</v>
      </c>
      <c r="V452" s="5">
        <f t="shared" si="46"/>
        <v>1</v>
      </c>
      <c r="W452" s="14">
        <f>IF(V452=1, VLOOKUP(U452, [1]IMDB_Movies!A:O, 11, FALSE), AVERAGEIF($A$2:$A$4915, U452, $K$2:$K$4915))</f>
        <v>7.4</v>
      </c>
      <c r="X452" s="5">
        <f t="shared" si="47"/>
        <v>0.85099999999999998</v>
      </c>
      <c r="Y452">
        <f t="shared" si="48"/>
        <v>6.4338299737072715</v>
      </c>
      <c r="AN452" s="6"/>
      <c r="AO452" s="5"/>
      <c r="AP452" s="14"/>
      <c r="AQ452" s="5"/>
    </row>
    <row r="453" spans="1:43" hidden="1" x14ac:dyDescent="0.3">
      <c r="A453" t="s">
        <v>8339</v>
      </c>
      <c r="B453">
        <v>113</v>
      </c>
      <c r="C453"/>
      <c r="D453" t="s">
        <v>5239</v>
      </c>
      <c r="E453" t="s">
        <v>8904</v>
      </c>
      <c r="F453" t="s">
        <v>7327</v>
      </c>
      <c r="G453" t="s">
        <v>14</v>
      </c>
      <c r="H453" t="s">
        <v>22</v>
      </c>
      <c r="I453">
        <v>1455000</v>
      </c>
      <c r="J453">
        <v>1968</v>
      </c>
      <c r="K453">
        <v>5.5</v>
      </c>
      <c r="L453" s="5" t="s">
        <v>5239</v>
      </c>
      <c r="M453" s="5"/>
      <c r="P453" s="5">
        <f t="shared" si="49"/>
        <v>0.63371291694445275</v>
      </c>
      <c r="Q453" s="5">
        <f t="shared" si="50"/>
        <v>25035665</v>
      </c>
      <c r="R453" s="1">
        <f t="shared" si="51"/>
        <v>23580665</v>
      </c>
      <c r="S453" s="1">
        <f t="shared" si="52"/>
        <v>1455000</v>
      </c>
      <c r="U453" s="6" t="s">
        <v>4874</v>
      </c>
      <c r="V453" s="5">
        <f t="shared" si="46"/>
        <v>2</v>
      </c>
      <c r="W453" s="14">
        <f>IF(V453=1, VLOOKUP(U453, [1]IMDB_Movies!A:O, 11, FALSE), AVERAGEIF($A$2:$A$4915, U453, $K$2:$K$4915))</f>
        <v>7.4</v>
      </c>
      <c r="X453" s="5">
        <f t="shared" si="47"/>
        <v>0.85099999999999998</v>
      </c>
      <c r="Y453">
        <f t="shared" si="48"/>
        <v>6.433705895244354</v>
      </c>
      <c r="AN453" s="6"/>
      <c r="AO453" s="5"/>
      <c r="AP453" s="14"/>
      <c r="AQ453" s="5"/>
    </row>
    <row r="454" spans="1:43" hidden="1" x14ac:dyDescent="0.3">
      <c r="A454" s="8" t="s">
        <v>8335</v>
      </c>
      <c r="B454">
        <v>60</v>
      </c>
      <c r="C454"/>
      <c r="D454" t="s">
        <v>401</v>
      </c>
      <c r="E454" t="s">
        <v>8905</v>
      </c>
      <c r="F454" s="3" t="s">
        <v>402</v>
      </c>
      <c r="G454" t="s">
        <v>14</v>
      </c>
      <c r="H454" t="s">
        <v>15</v>
      </c>
      <c r="I454">
        <v>1500000</v>
      </c>
      <c r="K454">
        <v>7.5</v>
      </c>
      <c r="L454" s="5" t="s">
        <v>476</v>
      </c>
      <c r="M454" s="5" t="s">
        <v>8413</v>
      </c>
      <c r="N454" t="s">
        <v>1221</v>
      </c>
      <c r="O454" t="s">
        <v>8415</v>
      </c>
      <c r="P454" s="5">
        <f t="shared" si="49"/>
        <v>0.63371291694445275</v>
      </c>
      <c r="Q454" s="5">
        <f t="shared" si="50"/>
        <v>25035665</v>
      </c>
      <c r="R454" s="1">
        <f t="shared" si="51"/>
        <v>23535665</v>
      </c>
      <c r="S454" s="1">
        <f t="shared" si="52"/>
        <v>1500000</v>
      </c>
      <c r="U454" s="7" t="s">
        <v>1516</v>
      </c>
      <c r="V454" s="5">
        <f t="shared" si="46"/>
        <v>4</v>
      </c>
      <c r="W454" s="14">
        <f>IF(V454=1, VLOOKUP(U454, [1]IMDB_Movies!A:O, 11, FALSE), AVERAGEIF($A$2:$A$4915, U454, $K$2:$K$4915))</f>
        <v>7.4</v>
      </c>
      <c r="X454" s="5">
        <f t="shared" si="47"/>
        <v>0.85099999999999998</v>
      </c>
      <c r="Y454">
        <f t="shared" si="48"/>
        <v>6.4336475230162176</v>
      </c>
      <c r="AN454" s="7"/>
      <c r="AO454" s="5"/>
      <c r="AP454" s="14"/>
      <c r="AQ454" s="5"/>
    </row>
    <row r="455" spans="1:43" hidden="1" x14ac:dyDescent="0.3">
      <c r="A455" t="s">
        <v>8340</v>
      </c>
      <c r="B455">
        <v>89</v>
      </c>
      <c r="C455"/>
      <c r="D455" t="s">
        <v>1966</v>
      </c>
      <c r="E455" t="s">
        <v>8906</v>
      </c>
      <c r="F455" t="s">
        <v>1967</v>
      </c>
      <c r="G455" t="s">
        <v>14</v>
      </c>
      <c r="H455" t="s">
        <v>15</v>
      </c>
      <c r="I455">
        <v>1500000</v>
      </c>
      <c r="J455">
        <v>2006</v>
      </c>
      <c r="K455">
        <v>4.5999999999999996</v>
      </c>
      <c r="L455" s="5" t="s">
        <v>2267</v>
      </c>
      <c r="M455" s="5" t="s">
        <v>3629</v>
      </c>
      <c r="P455" s="5">
        <f t="shared" si="49"/>
        <v>0.63371291694445275</v>
      </c>
      <c r="Q455" s="5">
        <f t="shared" si="50"/>
        <v>25035665</v>
      </c>
      <c r="R455" s="1">
        <f t="shared" si="51"/>
        <v>23535665</v>
      </c>
      <c r="S455" s="1">
        <f t="shared" si="52"/>
        <v>1500000</v>
      </c>
      <c r="U455" s="6" t="s">
        <v>91</v>
      </c>
      <c r="V455" s="5">
        <f t="shared" si="46"/>
        <v>2</v>
      </c>
      <c r="W455" s="14">
        <f>IF(V455=1, VLOOKUP(U455, [1]IMDB_Movies!A:O, 11, FALSE), AVERAGEIF($A$2:$A$4915, U455, $K$2:$K$4915))</f>
        <v>7.4</v>
      </c>
      <c r="X455" s="5">
        <f t="shared" si="47"/>
        <v>0.85099999999999998</v>
      </c>
      <c r="Y455">
        <f t="shared" si="48"/>
        <v>6.4342688007015978</v>
      </c>
      <c r="AN455" s="6"/>
      <c r="AO455" s="5"/>
      <c r="AP455" s="14"/>
      <c r="AQ455" s="5"/>
    </row>
    <row r="456" spans="1:43" hidden="1" x14ac:dyDescent="0.3">
      <c r="A456" t="s">
        <v>8341</v>
      </c>
      <c r="B456">
        <v>85</v>
      </c>
      <c r="C456">
        <v>265107</v>
      </c>
      <c r="D456" t="s">
        <v>6493</v>
      </c>
      <c r="E456" t="s">
        <v>8907</v>
      </c>
      <c r="F456" t="s">
        <v>6494</v>
      </c>
      <c r="G456" t="s">
        <v>14</v>
      </c>
      <c r="H456" t="s">
        <v>132</v>
      </c>
      <c r="I456">
        <v>1500000</v>
      </c>
      <c r="J456">
        <v>2000</v>
      </c>
      <c r="K456">
        <v>6.3</v>
      </c>
      <c r="L456" s="5" t="s">
        <v>599</v>
      </c>
      <c r="M456" s="5" t="s">
        <v>2267</v>
      </c>
      <c r="N456" t="s">
        <v>8415</v>
      </c>
      <c r="P456" s="5">
        <f t="shared" si="49"/>
        <v>0.63371291694445275</v>
      </c>
      <c r="Q456" s="5">
        <f t="shared" si="50"/>
        <v>265107</v>
      </c>
      <c r="R456" s="1">
        <f t="shared" si="51"/>
        <v>-1234893</v>
      </c>
      <c r="S456" s="1">
        <f t="shared" si="52"/>
        <v>1500000</v>
      </c>
      <c r="U456" s="6" t="s">
        <v>879</v>
      </c>
      <c r="V456" s="5">
        <f t="shared" si="46"/>
        <v>2</v>
      </c>
      <c r="W456" s="14">
        <f>IF(V456=1, VLOOKUP(U456, [1]IMDB_Movies!A:O, 11, FALSE), AVERAGEIF($A$2:$A$4915, U456, $K$2:$K$4915))</f>
        <v>7.4</v>
      </c>
      <c r="X456" s="5">
        <f t="shared" si="47"/>
        <v>0.85099999999999998</v>
      </c>
      <c r="Y456">
        <f t="shared" si="48"/>
        <v>6.4340570175438563</v>
      </c>
      <c r="AN456" s="6"/>
      <c r="AO456" s="5"/>
      <c r="AP456" s="14"/>
      <c r="AQ456" s="5"/>
    </row>
    <row r="457" spans="1:43" hidden="1" x14ac:dyDescent="0.3">
      <c r="A457" s="5" t="s">
        <v>2733</v>
      </c>
      <c r="B457">
        <v>105</v>
      </c>
      <c r="C457">
        <v>3123749</v>
      </c>
      <c r="D457" t="s">
        <v>604</v>
      </c>
      <c r="E457" t="s">
        <v>8908</v>
      </c>
      <c r="F457" s="5" t="s">
        <v>6828</v>
      </c>
      <c r="G457" t="s">
        <v>14</v>
      </c>
      <c r="H457" t="s">
        <v>15</v>
      </c>
      <c r="I457">
        <v>1500000</v>
      </c>
      <c r="J457">
        <v>2005</v>
      </c>
      <c r="K457">
        <v>6.5</v>
      </c>
      <c r="L457" s="5" t="s">
        <v>599</v>
      </c>
      <c r="M457" s="5" t="s">
        <v>6851</v>
      </c>
      <c r="P457" s="5">
        <f t="shared" si="49"/>
        <v>0.63364377341745726</v>
      </c>
      <c r="Q457" s="5">
        <f t="shared" si="50"/>
        <v>3123749</v>
      </c>
      <c r="R457" s="1">
        <f t="shared" si="51"/>
        <v>1623749</v>
      </c>
      <c r="S457" s="1">
        <f t="shared" si="52"/>
        <v>1500000</v>
      </c>
      <c r="U457" s="6" t="s">
        <v>595</v>
      </c>
      <c r="V457" s="5">
        <f t="shared" si="46"/>
        <v>3</v>
      </c>
      <c r="W457" s="14">
        <f>IF(V457=1, VLOOKUP(U457, [1]IMDB_Movies!A:O, 11, FALSE), AVERAGEIF($A$2:$A$4915, U457, $K$2:$K$4915))</f>
        <v>7.3999999999999995</v>
      </c>
      <c r="X457" s="5">
        <f t="shared" si="47"/>
        <v>0.85099999999999998</v>
      </c>
      <c r="Y457">
        <f t="shared" si="48"/>
        <v>6.4341302917306393</v>
      </c>
      <c r="AN457" s="6"/>
      <c r="AO457" s="5"/>
      <c r="AP457" s="14"/>
      <c r="AQ457" s="5"/>
    </row>
    <row r="458" spans="1:43" hidden="1" x14ac:dyDescent="0.3">
      <c r="A458" t="s">
        <v>8342</v>
      </c>
      <c r="B458">
        <v>101</v>
      </c>
      <c r="C458">
        <v>327919</v>
      </c>
      <c r="D458" t="s">
        <v>703</v>
      </c>
      <c r="E458" t="s">
        <v>8909</v>
      </c>
      <c r="F458" t="s">
        <v>6941</v>
      </c>
      <c r="G458" t="s">
        <v>14</v>
      </c>
      <c r="H458" t="s">
        <v>22</v>
      </c>
      <c r="I458">
        <v>1500000</v>
      </c>
      <c r="J458">
        <v>2006</v>
      </c>
      <c r="K458">
        <v>7.7</v>
      </c>
      <c r="L458" s="5" t="s">
        <v>8413</v>
      </c>
      <c r="M458" s="5" t="s">
        <v>1221</v>
      </c>
      <c r="P458" s="5">
        <f t="shared" si="49"/>
        <v>0.63357960186486051</v>
      </c>
      <c r="Q458" s="5">
        <f t="shared" si="50"/>
        <v>327919</v>
      </c>
      <c r="R458" s="1">
        <f t="shared" si="51"/>
        <v>-1172081</v>
      </c>
      <c r="S458" s="1">
        <f t="shared" si="52"/>
        <v>1500000</v>
      </c>
      <c r="U458" s="7" t="s">
        <v>1166</v>
      </c>
      <c r="V458" s="5">
        <f t="shared" si="46"/>
        <v>1</v>
      </c>
      <c r="W458" s="14">
        <f>IF(V458=1, VLOOKUP(U458, [1]IMDB_Movies!A:O, 11, FALSE), AVERAGEIF($A$2:$A$4915, U458, $K$2:$K$4915))</f>
        <v>7.4</v>
      </c>
      <c r="X458" s="5">
        <f t="shared" si="47"/>
        <v>0.85099999999999998</v>
      </c>
      <c r="Y458">
        <f t="shared" si="48"/>
        <v>6.4337428696796808</v>
      </c>
      <c r="AN458" s="7"/>
      <c r="AO458" s="5"/>
      <c r="AP458" s="14"/>
      <c r="AQ458" s="5"/>
    </row>
    <row r="459" spans="1:43" hidden="1" x14ac:dyDescent="0.3">
      <c r="A459" t="s">
        <v>8343</v>
      </c>
      <c r="B459">
        <v>78</v>
      </c>
      <c r="C459"/>
      <c r="D459" t="s">
        <v>2267</v>
      </c>
      <c r="E459" t="s">
        <v>8910</v>
      </c>
      <c r="F459" t="s">
        <v>6982</v>
      </c>
      <c r="G459" t="s">
        <v>997</v>
      </c>
      <c r="H459" t="s">
        <v>1281</v>
      </c>
      <c r="I459">
        <v>1500000</v>
      </c>
      <c r="J459">
        <v>2007</v>
      </c>
      <c r="K459">
        <v>7.5</v>
      </c>
      <c r="L459" s="5" t="s">
        <v>2267</v>
      </c>
      <c r="M459" s="5"/>
      <c r="P459" s="5">
        <f t="shared" si="49"/>
        <v>0.63351043771199655</v>
      </c>
      <c r="Q459" s="5">
        <f t="shared" si="50"/>
        <v>25035665</v>
      </c>
      <c r="R459" s="1">
        <f t="shared" si="51"/>
        <v>23535665</v>
      </c>
      <c r="S459" s="1">
        <f t="shared" si="52"/>
        <v>1500000</v>
      </c>
      <c r="U459" s="7" t="s">
        <v>6304</v>
      </c>
      <c r="V459" s="5">
        <f t="shared" si="46"/>
        <v>1</v>
      </c>
      <c r="W459" s="14">
        <f>IF(V459=1, VLOOKUP(U459, [1]IMDB_Movies!A:O, 11, FALSE), AVERAGEIF($A$2:$A$4915, U459, $K$2:$K$4915))</f>
        <v>7.4</v>
      </c>
      <c r="X459" s="5">
        <f t="shared" si="47"/>
        <v>0.85099999999999998</v>
      </c>
      <c r="Y459">
        <f t="shared" si="48"/>
        <v>6.4334649989027834</v>
      </c>
      <c r="AN459" s="7"/>
      <c r="AO459" s="5"/>
      <c r="AP459" s="14"/>
      <c r="AQ459" s="5"/>
    </row>
    <row r="460" spans="1:43" hidden="1" x14ac:dyDescent="0.3">
      <c r="A460" t="s">
        <v>8344</v>
      </c>
      <c r="B460">
        <v>100</v>
      </c>
      <c r="C460">
        <v>4599680</v>
      </c>
      <c r="D460" t="s">
        <v>1221</v>
      </c>
      <c r="E460" t="s">
        <v>8911</v>
      </c>
      <c r="F460" t="s">
        <v>7023</v>
      </c>
      <c r="G460" t="s">
        <v>14</v>
      </c>
      <c r="H460" t="s">
        <v>15</v>
      </c>
      <c r="I460">
        <v>1500000</v>
      </c>
      <c r="J460">
        <v>2003</v>
      </c>
      <c r="K460">
        <v>6.8</v>
      </c>
      <c r="L460" s="5" t="s">
        <v>1221</v>
      </c>
      <c r="M460" s="5"/>
      <c r="P460" s="5">
        <f t="shared" si="49"/>
        <v>0.63351043771199655</v>
      </c>
      <c r="Q460" s="5">
        <f t="shared" si="50"/>
        <v>4599680</v>
      </c>
      <c r="R460" s="1">
        <f t="shared" si="51"/>
        <v>3099680</v>
      </c>
      <c r="S460" s="1">
        <f t="shared" si="52"/>
        <v>1500000</v>
      </c>
      <c r="U460" s="11" t="s">
        <v>8355</v>
      </c>
      <c r="V460" s="5">
        <f t="shared" si="46"/>
        <v>1</v>
      </c>
      <c r="W460" s="14">
        <f>IF(V460=1, VLOOKUP(U460, [1]IMDB_Movies!A:O, 11, FALSE), AVERAGEIF($A$2:$A$4915, U460, $K$2:$K$4915))</f>
        <v>7.4</v>
      </c>
      <c r="X460" s="5">
        <f t="shared" si="47"/>
        <v>0.85099999999999998</v>
      </c>
      <c r="Y460">
        <f t="shared" si="48"/>
        <v>6.4332748024582935</v>
      </c>
      <c r="AN460" s="11"/>
      <c r="AO460" s="5"/>
      <c r="AP460" s="14"/>
      <c r="AQ460" s="5"/>
    </row>
    <row r="461" spans="1:43" hidden="1" x14ac:dyDescent="0.3">
      <c r="A461" t="s">
        <v>8345</v>
      </c>
      <c r="B461">
        <v>90</v>
      </c>
      <c r="C461">
        <v>2283276</v>
      </c>
      <c r="D461" t="s">
        <v>7047</v>
      </c>
      <c r="E461" t="s">
        <v>8912</v>
      </c>
      <c r="F461" t="s">
        <v>7048</v>
      </c>
      <c r="G461" t="s">
        <v>4072</v>
      </c>
      <c r="H461" t="s">
        <v>7049</v>
      </c>
      <c r="I461">
        <v>1500000</v>
      </c>
      <c r="J461">
        <v>2008</v>
      </c>
      <c r="K461">
        <v>8</v>
      </c>
      <c r="L461" s="5" t="s">
        <v>4017</v>
      </c>
      <c r="M461" s="5" t="s">
        <v>4651</v>
      </c>
      <c r="N461" t="s">
        <v>27</v>
      </c>
      <c r="O461" t="s">
        <v>1221</v>
      </c>
      <c r="P461" s="5">
        <f t="shared" si="49"/>
        <v>0.6334488656884163</v>
      </c>
      <c r="Q461" s="5">
        <f t="shared" si="50"/>
        <v>2283276</v>
      </c>
      <c r="R461" s="1">
        <f t="shared" si="51"/>
        <v>783276</v>
      </c>
      <c r="S461" s="1">
        <f t="shared" si="52"/>
        <v>1500000</v>
      </c>
      <c r="U461" s="7" t="s">
        <v>4567</v>
      </c>
      <c r="V461" s="5">
        <f t="shared" si="46"/>
        <v>1</v>
      </c>
      <c r="W461" s="14">
        <f>IF(V461=1, VLOOKUP(U461, [1]IMDB_Movies!A:O, 11, FALSE), AVERAGEIF($A$2:$A$4915, U461, $K$2:$K$4915))</f>
        <v>7.4</v>
      </c>
      <c r="X461" s="5">
        <f t="shared" si="47"/>
        <v>0.85099999999999998</v>
      </c>
      <c r="Y461">
        <f t="shared" si="48"/>
        <v>6.4330186608122908</v>
      </c>
      <c r="AN461" s="7"/>
      <c r="AO461" s="5"/>
      <c r="AP461" s="14"/>
      <c r="AQ461" s="5"/>
    </row>
    <row r="462" spans="1:43" hidden="1" x14ac:dyDescent="0.3">
      <c r="A462" t="s">
        <v>8346</v>
      </c>
      <c r="B462">
        <v>95</v>
      </c>
      <c r="C462">
        <v>17580</v>
      </c>
      <c r="D462" t="s">
        <v>1221</v>
      </c>
      <c r="E462" t="s">
        <v>8913</v>
      </c>
      <c r="F462" t="s">
        <v>7094</v>
      </c>
      <c r="G462" t="s">
        <v>14</v>
      </c>
      <c r="H462" t="s">
        <v>15</v>
      </c>
      <c r="I462">
        <v>1500000</v>
      </c>
      <c r="J462">
        <v>2009</v>
      </c>
      <c r="K462">
        <v>6.2</v>
      </c>
      <c r="L462" s="5" t="s">
        <v>1221</v>
      </c>
      <c r="M462" s="5"/>
      <c r="P462" s="5">
        <f t="shared" si="49"/>
        <v>0.63338299932798969</v>
      </c>
      <c r="Q462" s="5">
        <f t="shared" si="50"/>
        <v>17580</v>
      </c>
      <c r="R462" s="1">
        <f t="shared" si="51"/>
        <v>-1482420</v>
      </c>
      <c r="S462" s="1">
        <f t="shared" si="52"/>
        <v>1500000</v>
      </c>
      <c r="U462" s="12" t="s">
        <v>8378</v>
      </c>
      <c r="V462" s="5">
        <f t="shared" si="46"/>
        <v>1</v>
      </c>
      <c r="W462" s="14">
        <f>IF(V462=1, VLOOKUP(U462, [1]IMDB_Movies!A:O, 11, FALSE), AVERAGEIF($A$2:$A$4915, U462, $K$2:$K$4915))</f>
        <v>7.4</v>
      </c>
      <c r="X462" s="5">
        <f t="shared" si="47"/>
        <v>0.85099999999999998</v>
      </c>
      <c r="Y462">
        <f t="shared" si="48"/>
        <v>6.4329380764163346</v>
      </c>
      <c r="AN462" s="12"/>
      <c r="AO462" s="5"/>
      <c r="AP462" s="14"/>
      <c r="AQ462" s="5"/>
    </row>
    <row r="463" spans="1:43" hidden="1" x14ac:dyDescent="0.3">
      <c r="A463" t="s">
        <v>8347</v>
      </c>
      <c r="B463">
        <v>108</v>
      </c>
      <c r="C463"/>
      <c r="D463" t="s">
        <v>7162</v>
      </c>
      <c r="E463" t="s">
        <v>8914</v>
      </c>
      <c r="F463" t="s">
        <v>7163</v>
      </c>
      <c r="G463" t="s">
        <v>5570</v>
      </c>
      <c r="H463" t="s">
        <v>7164</v>
      </c>
      <c r="I463">
        <v>1500000</v>
      </c>
      <c r="J463">
        <v>2013</v>
      </c>
      <c r="K463">
        <v>8.1</v>
      </c>
      <c r="L463" s="5" t="s">
        <v>27</v>
      </c>
      <c r="M463" s="5" t="s">
        <v>1221</v>
      </c>
      <c r="N463" t="s">
        <v>7865</v>
      </c>
      <c r="O463" t="s">
        <v>8419</v>
      </c>
      <c r="P463" s="5">
        <f t="shared" si="49"/>
        <v>0.63331311385203293</v>
      </c>
      <c r="Q463" s="5">
        <f t="shared" si="50"/>
        <v>25035665</v>
      </c>
      <c r="R463" s="1">
        <f t="shared" si="51"/>
        <v>23535665</v>
      </c>
      <c r="S463" s="1">
        <f t="shared" si="52"/>
        <v>1500000</v>
      </c>
      <c r="U463" s="6" t="s">
        <v>5852</v>
      </c>
      <c r="V463" s="5">
        <f t="shared" si="46"/>
        <v>1</v>
      </c>
      <c r="W463" s="14">
        <f>IF(V463=1, VLOOKUP(U463, [1]IMDB_Movies!A:O, 11, FALSE), AVERAGEIF($A$2:$A$4915, U463, $K$2:$K$4915))</f>
        <v>7.4</v>
      </c>
      <c r="X463" s="5">
        <f t="shared" si="47"/>
        <v>0.85099999999999998</v>
      </c>
      <c r="Y463">
        <f t="shared" si="48"/>
        <v>6.4331210191082775</v>
      </c>
      <c r="AN463" s="6"/>
      <c r="AO463" s="5"/>
      <c r="AP463" s="14"/>
      <c r="AQ463" s="5"/>
    </row>
    <row r="464" spans="1:43" hidden="1" x14ac:dyDescent="0.3">
      <c r="A464" t="s">
        <v>8348</v>
      </c>
      <c r="B464">
        <v>90</v>
      </c>
      <c r="C464">
        <v>638476</v>
      </c>
      <c r="D464" t="s">
        <v>6111</v>
      </c>
      <c r="E464" t="s">
        <v>8915</v>
      </c>
      <c r="F464" t="s">
        <v>7192</v>
      </c>
      <c r="G464" t="s">
        <v>14</v>
      </c>
      <c r="H464" t="s">
        <v>15</v>
      </c>
      <c r="I464">
        <v>1500000</v>
      </c>
      <c r="J464">
        <v>2011</v>
      </c>
      <c r="K464">
        <v>6.6</v>
      </c>
      <c r="L464" s="5" t="s">
        <v>599</v>
      </c>
      <c r="M464" s="5" t="s">
        <v>27</v>
      </c>
      <c r="P464" s="5">
        <f t="shared" si="49"/>
        <v>0.63331311385203293</v>
      </c>
      <c r="Q464" s="5">
        <f t="shared" si="50"/>
        <v>638476</v>
      </c>
      <c r="R464" s="1">
        <f t="shared" si="51"/>
        <v>-861524</v>
      </c>
      <c r="S464" s="1">
        <f t="shared" si="52"/>
        <v>1500000</v>
      </c>
      <c r="U464" s="6" t="s">
        <v>6250</v>
      </c>
      <c r="V464" s="5">
        <f t="shared" si="46"/>
        <v>1</v>
      </c>
      <c r="W464" s="14">
        <f>IF(V464=1, VLOOKUP(U464, [1]IMDB_Movies!A:O, 11, FALSE), AVERAGEIF($A$2:$A$4915, U464, $K$2:$K$4915))</f>
        <v>7.4</v>
      </c>
      <c r="X464" s="5">
        <f t="shared" si="47"/>
        <v>0.85099999999999998</v>
      </c>
      <c r="Y464">
        <f t="shared" si="48"/>
        <v>6.4331942003514913</v>
      </c>
      <c r="AN464" s="6"/>
      <c r="AO464" s="5"/>
      <c r="AP464" s="14"/>
      <c r="AQ464" s="5"/>
    </row>
    <row r="465" spans="1:43" hidden="1" x14ac:dyDescent="0.3">
      <c r="A465" t="s">
        <v>8349</v>
      </c>
      <c r="B465">
        <v>90</v>
      </c>
      <c r="C465">
        <v>155972</v>
      </c>
      <c r="D465" t="s">
        <v>507</v>
      </c>
      <c r="E465" t="s">
        <v>8916</v>
      </c>
      <c r="F465" t="s">
        <v>7241</v>
      </c>
      <c r="G465" t="s">
        <v>4072</v>
      </c>
      <c r="H465" t="s">
        <v>7049</v>
      </c>
      <c r="I465">
        <v>1500000</v>
      </c>
      <c r="J465">
        <v>2006</v>
      </c>
      <c r="K465">
        <v>7.3</v>
      </c>
      <c r="L465" s="5" t="s">
        <v>599</v>
      </c>
      <c r="M465" s="5" t="s">
        <v>1221</v>
      </c>
      <c r="N465" t="s">
        <v>6851</v>
      </c>
      <c r="P465" s="5">
        <f t="shared" si="49"/>
        <v>0.63324422828096461</v>
      </c>
      <c r="Q465" s="5">
        <f t="shared" si="50"/>
        <v>155972</v>
      </c>
      <c r="R465" s="1">
        <f t="shared" si="51"/>
        <v>-1344028</v>
      </c>
      <c r="S465" s="1">
        <f t="shared" si="52"/>
        <v>1500000</v>
      </c>
      <c r="U465" s="12" t="s">
        <v>8402</v>
      </c>
      <c r="V465" s="5">
        <f t="shared" si="46"/>
        <v>1</v>
      </c>
      <c r="W465" s="14">
        <f>IF(V465=1, VLOOKUP(U465, [1]IMDB_Movies!A:O, 11, FALSE), AVERAGEIF($A$2:$A$4915, U465, $K$2:$K$4915))</f>
        <v>7.4</v>
      </c>
      <c r="X465" s="5">
        <f t="shared" si="47"/>
        <v>0.85099999999999998</v>
      </c>
      <c r="Y465">
        <f t="shared" si="48"/>
        <v>6.4334651724895586</v>
      </c>
      <c r="AN465" s="12"/>
      <c r="AO465" s="5"/>
      <c r="AP465" s="14"/>
      <c r="AQ465" s="5"/>
    </row>
    <row r="466" spans="1:43" hidden="1" x14ac:dyDescent="0.3">
      <c r="A466" t="s">
        <v>8350</v>
      </c>
      <c r="B466">
        <v>120</v>
      </c>
      <c r="C466"/>
      <c r="D466" t="s">
        <v>910</v>
      </c>
      <c r="E466" t="s">
        <v>8917</v>
      </c>
      <c r="F466" t="s">
        <v>7254</v>
      </c>
      <c r="G466" t="s">
        <v>14</v>
      </c>
      <c r="H466" t="s">
        <v>15</v>
      </c>
      <c r="I466">
        <v>1500000</v>
      </c>
      <c r="J466">
        <v>1939</v>
      </c>
      <c r="K466">
        <v>8.1999999999999993</v>
      </c>
      <c r="L466" s="5" t="s">
        <v>599</v>
      </c>
      <c r="M466" s="5" t="s">
        <v>1221</v>
      </c>
      <c r="P466" s="5">
        <f t="shared" si="49"/>
        <v>0.63317444680875901</v>
      </c>
      <c r="Q466" s="5">
        <f t="shared" si="50"/>
        <v>25035665</v>
      </c>
      <c r="R466" s="1">
        <f t="shared" si="51"/>
        <v>23535665</v>
      </c>
      <c r="S466" s="1">
        <f t="shared" si="52"/>
        <v>1500000</v>
      </c>
      <c r="U466" s="7" t="s">
        <v>7532</v>
      </c>
      <c r="V466" s="5">
        <f t="shared" si="46"/>
        <v>1</v>
      </c>
      <c r="W466" s="14">
        <f>IF(V466=1, VLOOKUP(U466, [1]IMDB_Movies!A:O, 11, FALSE), AVERAGEIF($A$2:$A$4915, U466, $K$2:$K$4915))</f>
        <v>7.4</v>
      </c>
      <c r="X466" s="5">
        <f t="shared" si="47"/>
        <v>0.85099999999999998</v>
      </c>
      <c r="Y466">
        <f t="shared" si="48"/>
        <v>6.433560439560436</v>
      </c>
      <c r="AN466" s="7"/>
      <c r="AO466" s="5"/>
      <c r="AP466" s="14"/>
      <c r="AQ466" s="5"/>
    </row>
    <row r="467" spans="1:43" hidden="1" x14ac:dyDescent="0.3">
      <c r="A467" t="s">
        <v>8351</v>
      </c>
      <c r="B467">
        <v>91</v>
      </c>
      <c r="C467">
        <v>7417210</v>
      </c>
      <c r="D467" t="s">
        <v>1221</v>
      </c>
      <c r="E467" t="s">
        <v>8918</v>
      </c>
      <c r="F467" t="s">
        <v>7255</v>
      </c>
      <c r="G467" t="s">
        <v>14</v>
      </c>
      <c r="H467" t="s">
        <v>15</v>
      </c>
      <c r="I467">
        <v>1500000</v>
      </c>
      <c r="J467">
        <v>1995</v>
      </c>
      <c r="K467">
        <v>7</v>
      </c>
      <c r="L467" s="5" t="s">
        <v>1221</v>
      </c>
      <c r="M467" s="5"/>
      <c r="P467" s="5">
        <f t="shared" si="49"/>
        <v>0.63317444680875901</v>
      </c>
      <c r="Q467" s="5">
        <f t="shared" si="50"/>
        <v>7417210</v>
      </c>
      <c r="R467" s="1">
        <f t="shared" si="51"/>
        <v>5917210</v>
      </c>
      <c r="S467" s="1">
        <f t="shared" si="52"/>
        <v>1500000</v>
      </c>
      <c r="U467" s="7" t="s">
        <v>7547</v>
      </c>
      <c r="V467" s="5">
        <f t="shared" si="46"/>
        <v>1</v>
      </c>
      <c r="W467" s="14">
        <f>IF(V467=1, VLOOKUP(U467, [1]IMDB_Movies!A:O, 11, FALSE), AVERAGEIF($A$2:$A$4915, U467, $K$2:$K$4915))</f>
        <v>7.4</v>
      </c>
      <c r="X467" s="5">
        <f t="shared" si="47"/>
        <v>0.85099999999999998</v>
      </c>
      <c r="Y467">
        <f t="shared" si="48"/>
        <v>6.4335897999560316</v>
      </c>
      <c r="AN467" s="7"/>
      <c r="AO467" s="5"/>
      <c r="AP467" s="14"/>
      <c r="AQ467" s="5"/>
    </row>
    <row r="468" spans="1:43" hidden="1" x14ac:dyDescent="0.3">
      <c r="A468" t="s">
        <v>8352</v>
      </c>
      <c r="B468">
        <v>88</v>
      </c>
      <c r="C468">
        <v>7362100</v>
      </c>
      <c r="D468" t="s">
        <v>910</v>
      </c>
      <c r="E468" t="s">
        <v>8919</v>
      </c>
      <c r="F468" t="s">
        <v>7256</v>
      </c>
      <c r="G468" t="s">
        <v>14</v>
      </c>
      <c r="H468" t="s">
        <v>15</v>
      </c>
      <c r="I468">
        <v>1500000</v>
      </c>
      <c r="J468">
        <v>2005</v>
      </c>
      <c r="K468">
        <v>7.4</v>
      </c>
      <c r="L468" s="5" t="s">
        <v>599</v>
      </c>
      <c r="M468" s="5" t="s">
        <v>1221</v>
      </c>
      <c r="P468" s="5">
        <f t="shared" si="49"/>
        <v>0.63311800838446508</v>
      </c>
      <c r="Q468" s="5">
        <f t="shared" si="50"/>
        <v>7362100</v>
      </c>
      <c r="R468" s="1">
        <f t="shared" si="51"/>
        <v>5862100</v>
      </c>
      <c r="S468" s="1">
        <f t="shared" si="52"/>
        <v>1500000</v>
      </c>
      <c r="U468" s="7" t="s">
        <v>7806</v>
      </c>
      <c r="V468" s="5">
        <f t="shared" si="46"/>
        <v>1</v>
      </c>
      <c r="W468" s="14">
        <f>IF(V468=1, VLOOKUP(U468, [1]IMDB_Movies!A:O, 11, FALSE), AVERAGEIF($A$2:$A$4915, U468, $K$2:$K$4915))</f>
        <v>7.4</v>
      </c>
      <c r="X468" s="5">
        <f t="shared" si="47"/>
        <v>0.85099999999999998</v>
      </c>
      <c r="Y468">
        <f t="shared" si="48"/>
        <v>6.4336631486367599</v>
      </c>
      <c r="AN468" s="7"/>
      <c r="AO468" s="5"/>
      <c r="AP468" s="14"/>
      <c r="AQ468" s="5"/>
    </row>
    <row r="469" spans="1:43" hidden="1" x14ac:dyDescent="0.3">
      <c r="A469" t="s">
        <v>4880</v>
      </c>
      <c r="B469">
        <v>110</v>
      </c>
      <c r="C469">
        <v>2365931</v>
      </c>
      <c r="D469" t="s">
        <v>1119</v>
      </c>
      <c r="E469" t="s">
        <v>8920</v>
      </c>
      <c r="F469" t="s">
        <v>7262</v>
      </c>
      <c r="G469" t="s">
        <v>14</v>
      </c>
      <c r="H469" t="s">
        <v>15</v>
      </c>
      <c r="I469">
        <v>1500000</v>
      </c>
      <c r="J469">
        <v>1998</v>
      </c>
      <c r="K469">
        <v>7.5</v>
      </c>
      <c r="L469" s="5" t="s">
        <v>599</v>
      </c>
      <c r="M469" s="5" t="s">
        <v>8413</v>
      </c>
      <c r="N469" t="s">
        <v>1221</v>
      </c>
      <c r="O469" t="s">
        <v>6851</v>
      </c>
      <c r="P469" s="5">
        <f t="shared" si="49"/>
        <v>0.63306141070608313</v>
      </c>
      <c r="Q469" s="5">
        <f t="shared" si="50"/>
        <v>2365931</v>
      </c>
      <c r="R469" s="1">
        <f t="shared" si="51"/>
        <v>865931</v>
      </c>
      <c r="S469" s="1">
        <f t="shared" si="52"/>
        <v>1500000</v>
      </c>
      <c r="U469" s="7" t="s">
        <v>5998</v>
      </c>
      <c r="V469" s="5">
        <f t="shared" si="46"/>
        <v>4</v>
      </c>
      <c r="W469" s="14">
        <f>IF(V469=1, VLOOKUP(U469, [1]IMDB_Movies!A:O, 11, FALSE), AVERAGEIF($A$2:$A$4915, U469, $K$2:$K$4915))</f>
        <v>7.375</v>
      </c>
      <c r="X469" s="5">
        <f t="shared" si="47"/>
        <v>0.85</v>
      </c>
      <c r="Y469">
        <f t="shared" si="48"/>
        <v>6.4338684847151937</v>
      </c>
      <c r="AN469" s="7"/>
      <c r="AO469" s="5"/>
      <c r="AP469" s="14"/>
      <c r="AQ469" s="5"/>
    </row>
    <row r="470" spans="1:43" hidden="1" x14ac:dyDescent="0.3">
      <c r="A470" t="s">
        <v>121</v>
      </c>
      <c r="B470">
        <v>103</v>
      </c>
      <c r="C470">
        <v>53991137</v>
      </c>
      <c r="D470" t="s">
        <v>957</v>
      </c>
      <c r="E470" t="s">
        <v>8921</v>
      </c>
      <c r="F470" t="s">
        <v>7263</v>
      </c>
      <c r="G470" t="s">
        <v>14</v>
      </c>
      <c r="H470" t="s">
        <v>15</v>
      </c>
      <c r="I470">
        <v>1500000</v>
      </c>
      <c r="J470">
        <v>2010</v>
      </c>
      <c r="K470">
        <v>6.8</v>
      </c>
      <c r="L470" s="5" t="s">
        <v>455</v>
      </c>
      <c r="M470" s="5" t="s">
        <v>2267</v>
      </c>
      <c r="N470" t="s">
        <v>8415</v>
      </c>
      <c r="O470" t="s">
        <v>3629</v>
      </c>
      <c r="P470" s="5">
        <f t="shared" si="49"/>
        <v>0.63299532723921303</v>
      </c>
      <c r="Q470" s="5">
        <f t="shared" si="50"/>
        <v>53991137</v>
      </c>
      <c r="R470" s="1">
        <f t="shared" si="51"/>
        <v>52491137</v>
      </c>
      <c r="S470" s="1">
        <f t="shared" si="52"/>
        <v>1500000</v>
      </c>
      <c r="U470" s="7" t="s">
        <v>111</v>
      </c>
      <c r="V470" s="5">
        <f t="shared" si="46"/>
        <v>5</v>
      </c>
      <c r="W470" s="14">
        <f>IF(V470=1, VLOOKUP(U470, [1]IMDB_Movies!A:O, 11, FALSE), AVERAGEIF($A$2:$A$4915, U470, $K$2:$K$4915))</f>
        <v>7.3800000000000008</v>
      </c>
      <c r="X470" s="5">
        <f t="shared" si="47"/>
        <v>0.85</v>
      </c>
      <c r="Y470">
        <f t="shared" si="48"/>
        <v>6.4337659480862257</v>
      </c>
      <c r="AN470" s="7"/>
      <c r="AO470" s="5"/>
      <c r="AP470" s="14"/>
      <c r="AQ470" s="5"/>
    </row>
    <row r="471" spans="1:43" hidden="1" x14ac:dyDescent="0.3">
      <c r="A471" t="s">
        <v>7264</v>
      </c>
      <c r="B471">
        <v>92</v>
      </c>
      <c r="C471"/>
      <c r="D471" t="s">
        <v>7265</v>
      </c>
      <c r="E471" t="s">
        <v>8922</v>
      </c>
      <c r="F471" t="s">
        <v>7266</v>
      </c>
      <c r="G471" t="s">
        <v>14</v>
      </c>
      <c r="H471" t="s">
        <v>15</v>
      </c>
      <c r="I471">
        <v>1500000</v>
      </c>
      <c r="J471">
        <v>1984</v>
      </c>
      <c r="K471">
        <v>6.9</v>
      </c>
      <c r="L471" s="5" t="s">
        <v>599</v>
      </c>
      <c r="M471" s="5" t="s">
        <v>8413</v>
      </c>
      <c r="N471" t="s">
        <v>4289</v>
      </c>
      <c r="O471" t="s">
        <v>3629</v>
      </c>
      <c r="P471" s="5">
        <f t="shared" si="49"/>
        <v>0.63307086754487718</v>
      </c>
      <c r="Q471" s="5">
        <f t="shared" si="50"/>
        <v>25035665</v>
      </c>
      <c r="R471" s="1">
        <f t="shared" si="51"/>
        <v>23535665</v>
      </c>
      <c r="S471" s="1">
        <f t="shared" si="52"/>
        <v>1500000</v>
      </c>
      <c r="U471" s="7" t="s">
        <v>3945</v>
      </c>
      <c r="V471" s="5">
        <f t="shared" si="46"/>
        <v>5</v>
      </c>
      <c r="W471" s="14">
        <f>IF(V471=1, VLOOKUP(U471, [1]IMDB_Movies!A:O, 11, FALSE), AVERAGEIF($A$2:$A$4915, U471, $K$2:$K$4915))</f>
        <v>7.3599999999999994</v>
      </c>
      <c r="X471" s="5">
        <f t="shared" si="47"/>
        <v>0.84899999999999998</v>
      </c>
      <c r="Y471">
        <f t="shared" si="48"/>
        <v>6.4347634763476309</v>
      </c>
      <c r="AN471" s="7"/>
      <c r="AO471" s="5"/>
      <c r="AP471" s="14"/>
      <c r="AQ471" s="5"/>
    </row>
    <row r="472" spans="1:43" hidden="1" x14ac:dyDescent="0.3">
      <c r="A472" t="s">
        <v>7267</v>
      </c>
      <c r="B472">
        <v>114</v>
      </c>
      <c r="C472">
        <v>1221261</v>
      </c>
      <c r="D472" t="s">
        <v>771</v>
      </c>
      <c r="E472" t="s">
        <v>8923</v>
      </c>
      <c r="F472" t="s">
        <v>7268</v>
      </c>
      <c r="G472" t="s">
        <v>997</v>
      </c>
      <c r="H472" t="s">
        <v>6587</v>
      </c>
      <c r="I472">
        <v>1500000</v>
      </c>
      <c r="J472">
        <v>2000</v>
      </c>
      <c r="K472">
        <v>7.9</v>
      </c>
      <c r="L472" s="5" t="s">
        <v>8413</v>
      </c>
      <c r="M472" s="5" t="s">
        <v>1221</v>
      </c>
      <c r="N472" t="s">
        <v>3629</v>
      </c>
      <c r="P472" s="5">
        <f t="shared" si="49"/>
        <v>0.63307086754487718</v>
      </c>
      <c r="Q472" s="5">
        <f t="shared" si="50"/>
        <v>1221261</v>
      </c>
      <c r="R472" s="1">
        <f t="shared" si="51"/>
        <v>-278739</v>
      </c>
      <c r="S472" s="1">
        <f t="shared" si="52"/>
        <v>1500000</v>
      </c>
      <c r="U472" s="7" t="s">
        <v>1003</v>
      </c>
      <c r="V472" s="5">
        <f t="shared" si="46"/>
        <v>7</v>
      </c>
      <c r="W472" s="14">
        <f>IF(V472=1, VLOOKUP(U472, [1]IMDB_Movies!A:O, 11, FALSE), AVERAGEIF($A$2:$A$4915, U472, $K$2:$K$4915))</f>
        <v>7.3285714285714283</v>
      </c>
      <c r="X472" s="5">
        <f t="shared" si="47"/>
        <v>0.84699999999999998</v>
      </c>
      <c r="Y472">
        <f t="shared" si="48"/>
        <v>6.435277288732391</v>
      </c>
      <c r="AN472" s="7"/>
      <c r="AO472" s="5"/>
      <c r="AP472" s="14"/>
      <c r="AQ472" s="5"/>
    </row>
    <row r="473" spans="1:43" hidden="1" x14ac:dyDescent="0.3">
      <c r="A473" t="s">
        <v>7271</v>
      </c>
      <c r="B473">
        <v>112</v>
      </c>
      <c r="C473">
        <v>712294</v>
      </c>
      <c r="D473" t="s">
        <v>1221</v>
      </c>
      <c r="E473" t="s">
        <v>8924</v>
      </c>
      <c r="F473" t="s">
        <v>7272</v>
      </c>
      <c r="G473" t="s">
        <v>14</v>
      </c>
      <c r="H473" t="s">
        <v>15</v>
      </c>
      <c r="I473">
        <v>1500000</v>
      </c>
      <c r="J473">
        <v>2005</v>
      </c>
      <c r="K473">
        <v>6.7</v>
      </c>
      <c r="L473" s="5" t="s">
        <v>1221</v>
      </c>
      <c r="M473" s="5"/>
      <c r="P473" s="5">
        <f t="shared" si="49"/>
        <v>0.63300268527241088</v>
      </c>
      <c r="Q473" s="5">
        <f t="shared" si="50"/>
        <v>712294</v>
      </c>
      <c r="R473" s="1">
        <f t="shared" si="51"/>
        <v>-787706</v>
      </c>
      <c r="S473" s="1">
        <f t="shared" si="52"/>
        <v>1500000</v>
      </c>
      <c r="U473" s="7" t="s">
        <v>3842</v>
      </c>
      <c r="V473" s="5">
        <f t="shared" si="46"/>
        <v>8</v>
      </c>
      <c r="W473" s="14">
        <f>IF(V473=1, VLOOKUP(U473, [1]IMDB_Movies!A:O, 11, FALSE), AVERAGEIF($A$2:$A$4915, U473, $K$2:$K$4915))</f>
        <v>7.35</v>
      </c>
      <c r="X473" s="5">
        <f t="shared" si="47"/>
        <v>0.84699999999999998</v>
      </c>
      <c r="Y473">
        <f t="shared" si="48"/>
        <v>6.4351970063834436</v>
      </c>
      <c r="AN473" s="7"/>
      <c r="AO473" s="5"/>
      <c r="AP473" s="14"/>
      <c r="AQ473" s="5"/>
    </row>
    <row r="474" spans="1:43" hidden="1" x14ac:dyDescent="0.3">
      <c r="A474" t="s">
        <v>7273</v>
      </c>
      <c r="B474">
        <v>104</v>
      </c>
      <c r="C474">
        <v>3447339</v>
      </c>
      <c r="D474" t="s">
        <v>604</v>
      </c>
      <c r="E474" t="s">
        <v>8925</v>
      </c>
      <c r="F474" t="s">
        <v>7274</v>
      </c>
      <c r="G474" t="s">
        <v>14</v>
      </c>
      <c r="H474" t="s">
        <v>15</v>
      </c>
      <c r="I474">
        <v>1500000</v>
      </c>
      <c r="J474">
        <v>2013</v>
      </c>
      <c r="K474">
        <v>5.8</v>
      </c>
      <c r="L474" s="5" t="s">
        <v>599</v>
      </c>
      <c r="M474" s="5" t="s">
        <v>6851</v>
      </c>
      <c r="P474" s="5">
        <f t="shared" si="49"/>
        <v>0.63293354824197356</v>
      </c>
      <c r="Q474" s="5">
        <f t="shared" si="50"/>
        <v>3447339</v>
      </c>
      <c r="R474" s="1">
        <f t="shared" si="51"/>
        <v>1947339</v>
      </c>
      <c r="S474" s="1">
        <f t="shared" si="52"/>
        <v>1500000</v>
      </c>
      <c r="U474" s="7" t="s">
        <v>5015</v>
      </c>
      <c r="V474" s="5">
        <f t="shared" si="46"/>
        <v>2</v>
      </c>
      <c r="W474" s="14">
        <f>IF(V474=1, VLOOKUP(U474, [1]IMDB_Movies!A:O, 11, FALSE), AVERAGEIF($A$2:$A$4915, U474, $K$2:$K$4915))</f>
        <v>7.35</v>
      </c>
      <c r="X474" s="5">
        <f t="shared" si="47"/>
        <v>0.84699999999999998</v>
      </c>
      <c r="Y474">
        <f t="shared" si="48"/>
        <v>6.4350726552179625</v>
      </c>
      <c r="AN474" s="7"/>
      <c r="AO474" s="5"/>
      <c r="AP474" s="14"/>
      <c r="AQ474" s="5"/>
    </row>
    <row r="475" spans="1:43" hidden="1" x14ac:dyDescent="0.3">
      <c r="A475" t="s">
        <v>6456</v>
      </c>
      <c r="B475">
        <v>99</v>
      </c>
      <c r="C475">
        <v>418953</v>
      </c>
      <c r="D475" t="s">
        <v>771</v>
      </c>
      <c r="E475" t="s">
        <v>8926</v>
      </c>
      <c r="F475" t="s">
        <v>7275</v>
      </c>
      <c r="G475" t="s">
        <v>14</v>
      </c>
      <c r="H475" t="s">
        <v>525</v>
      </c>
      <c r="I475">
        <v>1500000</v>
      </c>
      <c r="J475">
        <v>1993</v>
      </c>
      <c r="K475">
        <v>6.5</v>
      </c>
      <c r="L475" s="5" t="s">
        <v>8413</v>
      </c>
      <c r="M475" s="5" t="s">
        <v>1221</v>
      </c>
      <c r="N475" t="s">
        <v>3629</v>
      </c>
      <c r="P475" s="5">
        <f t="shared" si="49"/>
        <v>0.63286924414735102</v>
      </c>
      <c r="Q475" s="5">
        <f t="shared" si="50"/>
        <v>418953</v>
      </c>
      <c r="R475" s="1">
        <f t="shared" si="51"/>
        <v>-1081047</v>
      </c>
      <c r="S475" s="1">
        <f t="shared" si="52"/>
        <v>1500000</v>
      </c>
      <c r="U475" s="6" t="s">
        <v>4513</v>
      </c>
      <c r="V475" s="5">
        <f t="shared" si="46"/>
        <v>2</v>
      </c>
      <c r="W475" s="14">
        <f>IF(V475=1, VLOOKUP(U475, [1]IMDB_Movies!A:O, 11, FALSE), AVERAGEIF($A$2:$A$4915, U475, $K$2:$K$4915))</f>
        <v>7.35</v>
      </c>
      <c r="X475" s="5">
        <f t="shared" si="47"/>
        <v>0.84699999999999998</v>
      </c>
      <c r="Y475">
        <f t="shared" si="48"/>
        <v>6.435014314027744</v>
      </c>
      <c r="AN475" s="6"/>
      <c r="AO475" s="5"/>
      <c r="AP475" s="14"/>
      <c r="AQ475" s="5"/>
    </row>
    <row r="476" spans="1:43" hidden="1" x14ac:dyDescent="0.3">
      <c r="A476" t="s">
        <v>7276</v>
      </c>
      <c r="B476">
        <v>98</v>
      </c>
      <c r="C476">
        <v>406035</v>
      </c>
      <c r="D476" t="s">
        <v>1221</v>
      </c>
      <c r="E476" t="s">
        <v>8927</v>
      </c>
      <c r="F476" t="s">
        <v>7277</v>
      </c>
      <c r="G476" t="s">
        <v>14</v>
      </c>
      <c r="H476" t="s">
        <v>15</v>
      </c>
      <c r="I476">
        <v>1500000</v>
      </c>
      <c r="J476">
        <v>2001</v>
      </c>
      <c r="K476">
        <v>7.2</v>
      </c>
      <c r="L476" s="5" t="s">
        <v>1221</v>
      </c>
      <c r="M476" s="5"/>
      <c r="P476" s="5">
        <f t="shared" si="49"/>
        <v>0.63279946917848717</v>
      </c>
      <c r="Q476" s="5">
        <f t="shared" si="50"/>
        <v>406035</v>
      </c>
      <c r="R476" s="1">
        <f t="shared" si="51"/>
        <v>-1093965</v>
      </c>
      <c r="S476" s="1">
        <f t="shared" si="52"/>
        <v>1500000</v>
      </c>
      <c r="U476" s="6" t="s">
        <v>4382</v>
      </c>
      <c r="V476" s="5">
        <f t="shared" si="46"/>
        <v>2</v>
      </c>
      <c r="W476" s="14">
        <f>IF(V476=1, VLOOKUP(U476, [1]IMDB_Movies!A:O, 11, FALSE), AVERAGEIF($A$2:$A$4915, U476, $K$2:$K$4915))</f>
        <v>7.35</v>
      </c>
      <c r="X476" s="5">
        <f t="shared" si="47"/>
        <v>0.84699999999999998</v>
      </c>
      <c r="Y476">
        <f t="shared" si="48"/>
        <v>6.4351541850220233</v>
      </c>
      <c r="AN476" s="6"/>
      <c r="AO476" s="5"/>
      <c r="AP476" s="14"/>
      <c r="AQ476" s="5"/>
    </row>
    <row r="477" spans="1:43" hidden="1" x14ac:dyDescent="0.3">
      <c r="A477" t="s">
        <v>7279</v>
      </c>
      <c r="B477">
        <v>93</v>
      </c>
      <c r="C477"/>
      <c r="D477" t="s">
        <v>1740</v>
      </c>
      <c r="E477" t="s">
        <v>8928</v>
      </c>
      <c r="F477" t="s">
        <v>7280</v>
      </c>
      <c r="G477" t="s">
        <v>14</v>
      </c>
      <c r="H477" t="s">
        <v>15</v>
      </c>
      <c r="I477">
        <v>1500000</v>
      </c>
      <c r="J477">
        <v>2014</v>
      </c>
      <c r="K477">
        <v>5.5</v>
      </c>
      <c r="L477" s="5" t="s">
        <v>476</v>
      </c>
      <c r="M477" s="5" t="s">
        <v>2267</v>
      </c>
      <c r="N477" t="s">
        <v>3629</v>
      </c>
      <c r="P477" s="5">
        <f t="shared" si="49"/>
        <v>0.63272960525340971</v>
      </c>
      <c r="Q477" s="5">
        <f t="shared" si="50"/>
        <v>25035665</v>
      </c>
      <c r="R477" s="1">
        <f t="shared" si="51"/>
        <v>23535665</v>
      </c>
      <c r="S477" s="1">
        <f t="shared" si="52"/>
        <v>1500000</v>
      </c>
      <c r="U477" s="7" t="s">
        <v>1486</v>
      </c>
      <c r="V477" s="5">
        <f t="shared" si="46"/>
        <v>5</v>
      </c>
      <c r="W477" s="14">
        <f>IF(V477=1, VLOOKUP(U477, [1]IMDB_Movies!A:O, 11, FALSE), AVERAGEIF($A$2:$A$4915, U477, $K$2:$K$4915))</f>
        <v>7.3400000000000007</v>
      </c>
      <c r="X477" s="5">
        <f t="shared" si="47"/>
        <v>0.84699999999999998</v>
      </c>
      <c r="Y477">
        <f t="shared" si="48"/>
        <v>6.4352059925093608</v>
      </c>
      <c r="AN477" s="7"/>
      <c r="AO477" s="5"/>
      <c r="AP477" s="14"/>
      <c r="AQ477" s="5"/>
    </row>
    <row r="478" spans="1:43" hidden="1" x14ac:dyDescent="0.3">
      <c r="A478" t="s">
        <v>4599</v>
      </c>
      <c r="B478">
        <v>100</v>
      </c>
      <c r="C478">
        <v>373967</v>
      </c>
      <c r="D478" t="s">
        <v>1813</v>
      </c>
      <c r="E478" t="s">
        <v>8929</v>
      </c>
      <c r="F478" t="s">
        <v>7281</v>
      </c>
      <c r="G478" t="s">
        <v>14</v>
      </c>
      <c r="H478" t="s">
        <v>15</v>
      </c>
      <c r="I478">
        <v>1500000</v>
      </c>
      <c r="J478">
        <v>2001</v>
      </c>
      <c r="K478">
        <v>6.5</v>
      </c>
      <c r="L478" s="5" t="s">
        <v>2267</v>
      </c>
      <c r="M478" s="5" t="s">
        <v>8415</v>
      </c>
      <c r="P478" s="5">
        <f t="shared" si="49"/>
        <v>0.63272960525340971</v>
      </c>
      <c r="Q478" s="5">
        <f t="shared" si="50"/>
        <v>373967</v>
      </c>
      <c r="R478" s="1">
        <f t="shared" si="51"/>
        <v>-1126033</v>
      </c>
      <c r="S478" s="1">
        <f t="shared" si="52"/>
        <v>1500000</v>
      </c>
      <c r="U478" s="7" t="s">
        <v>862</v>
      </c>
      <c r="V478" s="5">
        <f t="shared" si="46"/>
        <v>2</v>
      </c>
      <c r="W478" s="14">
        <f>IF(V478=1, VLOOKUP(U478, [1]IMDB_Movies!A:O, 11, FALSE), AVERAGEIF($A$2:$A$4915, U478, $K$2:$K$4915))</f>
        <v>7.35</v>
      </c>
      <c r="X478" s="5">
        <f t="shared" si="47"/>
        <v>0.84699999999999998</v>
      </c>
      <c r="Y478">
        <f t="shared" si="48"/>
        <v>6.4360070515645624</v>
      </c>
      <c r="AN478" s="7"/>
      <c r="AO478" s="5"/>
      <c r="AP478" s="14"/>
      <c r="AQ478" s="5"/>
    </row>
    <row r="479" spans="1:43" hidden="1" x14ac:dyDescent="0.3">
      <c r="A479" t="s">
        <v>147</v>
      </c>
      <c r="B479">
        <v>80</v>
      </c>
      <c r="C479">
        <v>194568</v>
      </c>
      <c r="D479" t="s">
        <v>604</v>
      </c>
      <c r="E479" t="s">
        <v>8930</v>
      </c>
      <c r="F479" t="s">
        <v>7282</v>
      </c>
      <c r="G479" t="s">
        <v>14</v>
      </c>
      <c r="H479" t="s">
        <v>15</v>
      </c>
      <c r="I479">
        <v>1500000</v>
      </c>
      <c r="J479">
        <v>2006</v>
      </c>
      <c r="K479">
        <v>6.2</v>
      </c>
      <c r="L479" s="5" t="s">
        <v>599</v>
      </c>
      <c r="M479" s="5" t="s">
        <v>6851</v>
      </c>
      <c r="P479" s="5">
        <f t="shared" si="49"/>
        <v>0.63265961906686496</v>
      </c>
      <c r="Q479" s="5">
        <f t="shared" si="50"/>
        <v>194568</v>
      </c>
      <c r="R479" s="1">
        <f t="shared" si="51"/>
        <v>-1305432</v>
      </c>
      <c r="S479" s="1">
        <f t="shared" si="52"/>
        <v>1500000</v>
      </c>
      <c r="U479" s="6" t="s">
        <v>3210</v>
      </c>
      <c r="V479" s="5">
        <f t="shared" si="46"/>
        <v>11</v>
      </c>
      <c r="W479" s="14">
        <f>IF(V479=1, VLOOKUP(U479, [1]IMDB_Movies!A:O, 11, FALSE), AVERAGEIF($A$2:$A$4915, U479, $K$2:$K$4915))</f>
        <v>7.3272727272727272</v>
      </c>
      <c r="X479" s="5">
        <f t="shared" si="47"/>
        <v>0.84599999999999997</v>
      </c>
      <c r="Y479">
        <f t="shared" si="48"/>
        <v>6.4361472338549666</v>
      </c>
      <c r="AN479" s="6"/>
      <c r="AO479" s="5"/>
      <c r="AP479" s="14"/>
      <c r="AQ479" s="5"/>
    </row>
    <row r="480" spans="1:43" hidden="1" x14ac:dyDescent="0.3">
      <c r="A480" t="s">
        <v>7285</v>
      </c>
      <c r="B480">
        <v>93</v>
      </c>
      <c r="C480"/>
      <c r="D480" t="s">
        <v>2662</v>
      </c>
      <c r="E480" t="s">
        <v>8931</v>
      </c>
      <c r="F480" t="s">
        <v>7286</v>
      </c>
      <c r="G480" t="s">
        <v>14</v>
      </c>
      <c r="H480" t="s">
        <v>15</v>
      </c>
      <c r="I480">
        <v>1500000</v>
      </c>
      <c r="J480">
        <v>2006</v>
      </c>
      <c r="K480">
        <v>5.7</v>
      </c>
      <c r="L480" s="5" t="s">
        <v>599</v>
      </c>
      <c r="M480" s="5" t="s">
        <v>2267</v>
      </c>
      <c r="P480" s="5">
        <f t="shared" si="49"/>
        <v>0.63258925569844238</v>
      </c>
      <c r="Q480" s="5">
        <f t="shared" si="50"/>
        <v>25035665</v>
      </c>
      <c r="R480" s="1">
        <f t="shared" si="51"/>
        <v>23535665</v>
      </c>
      <c r="S480" s="1">
        <f t="shared" si="52"/>
        <v>1500000</v>
      </c>
      <c r="U480" s="6" t="s">
        <v>154</v>
      </c>
      <c r="V480" s="5">
        <f t="shared" si="46"/>
        <v>13</v>
      </c>
      <c r="W480" s="14">
        <f>IF(V480=1, VLOOKUP(U480, [1]IMDB_Movies!A:O, 11, FALSE), AVERAGEIF($A$2:$A$4915, U480, $K$2:$K$4915))</f>
        <v>7.3076923076923066</v>
      </c>
      <c r="X480" s="5">
        <f t="shared" si="47"/>
        <v>0.84599999999999997</v>
      </c>
      <c r="Y480">
        <f t="shared" si="48"/>
        <v>6.4362213403880038</v>
      </c>
      <c r="AN480" s="6"/>
      <c r="AO480" s="5"/>
      <c r="AP480" s="14"/>
      <c r="AQ480" s="5"/>
    </row>
    <row r="481" spans="1:43" hidden="1" x14ac:dyDescent="0.3">
      <c r="A481" t="s">
        <v>7287</v>
      </c>
      <c r="B481">
        <v>87</v>
      </c>
      <c r="C481">
        <v>163245</v>
      </c>
      <c r="D481" t="s">
        <v>1405</v>
      </c>
      <c r="E481" t="s">
        <v>8932</v>
      </c>
      <c r="F481" t="s">
        <v>7288</v>
      </c>
      <c r="G481" t="s">
        <v>14</v>
      </c>
      <c r="H481" t="s">
        <v>15</v>
      </c>
      <c r="I481">
        <v>1500000</v>
      </c>
      <c r="J481">
        <v>1936</v>
      </c>
      <c r="K481">
        <v>8.6</v>
      </c>
      <c r="L481" s="5" t="s">
        <v>599</v>
      </c>
      <c r="M481" s="5" t="s">
        <v>1221</v>
      </c>
      <c r="N481" t="s">
        <v>6299</v>
      </c>
      <c r="P481" s="5">
        <f t="shared" si="49"/>
        <v>0.63258925569844238</v>
      </c>
      <c r="Q481" s="5">
        <f t="shared" si="50"/>
        <v>163245</v>
      </c>
      <c r="R481" s="1">
        <f t="shared" si="51"/>
        <v>-1336755</v>
      </c>
      <c r="S481" s="1">
        <f t="shared" si="52"/>
        <v>1500000</v>
      </c>
      <c r="U481" s="6" t="s">
        <v>2216</v>
      </c>
      <c r="V481" s="5">
        <f t="shared" si="46"/>
        <v>4</v>
      </c>
      <c r="W481" s="14">
        <f>IF(V481=1, VLOOKUP(U481, [1]IMDB_Movies!A:O, 11, FALSE), AVERAGEIF($A$2:$A$4915, U481, $K$2:$K$4915))</f>
        <v>7.3000000000000007</v>
      </c>
      <c r="X481" s="5">
        <f t="shared" si="47"/>
        <v>0.84499999999999997</v>
      </c>
      <c r="Y481">
        <f t="shared" si="48"/>
        <v>6.4371554575523673</v>
      </c>
      <c r="AN481" s="6"/>
      <c r="AO481" s="5"/>
      <c r="AP481" s="14"/>
      <c r="AQ481" s="5"/>
    </row>
    <row r="482" spans="1:43" hidden="1" x14ac:dyDescent="0.3">
      <c r="A482" t="s">
        <v>7289</v>
      </c>
      <c r="B482">
        <v>91</v>
      </c>
      <c r="C482">
        <v>119841</v>
      </c>
      <c r="D482" t="s">
        <v>1221</v>
      </c>
      <c r="E482" t="s">
        <v>8933</v>
      </c>
      <c r="F482" t="s">
        <v>7290</v>
      </c>
      <c r="G482" t="s">
        <v>14</v>
      </c>
      <c r="H482" t="s">
        <v>15</v>
      </c>
      <c r="I482">
        <v>1500000</v>
      </c>
      <c r="J482">
        <v>2002</v>
      </c>
      <c r="K482">
        <v>6.5</v>
      </c>
      <c r="L482" s="5" t="s">
        <v>1221</v>
      </c>
      <c r="M482" s="5"/>
      <c r="P482" s="5">
        <f t="shared" si="49"/>
        <v>0.63251877086506836</v>
      </c>
      <c r="Q482" s="5">
        <f t="shared" si="50"/>
        <v>119841</v>
      </c>
      <c r="R482" s="1">
        <f t="shared" si="51"/>
        <v>-1380159</v>
      </c>
      <c r="S482" s="1">
        <f t="shared" si="52"/>
        <v>1500000</v>
      </c>
      <c r="U482" s="6" t="s">
        <v>4830</v>
      </c>
      <c r="V482" s="5">
        <f t="shared" si="46"/>
        <v>3</v>
      </c>
      <c r="W482" s="14">
        <f>IF(V482=1, VLOOKUP(U482, [1]IMDB_Movies!A:O, 11, FALSE), AVERAGEIF($A$2:$A$4915, U482, $K$2:$K$4915))</f>
        <v>7.3</v>
      </c>
      <c r="X482" s="5">
        <f t="shared" si="47"/>
        <v>0.82299999999999995</v>
      </c>
      <c r="Y482">
        <f t="shared" si="48"/>
        <v>6.4373180414644873</v>
      </c>
      <c r="AN482" s="6"/>
      <c r="AO482" s="5"/>
      <c r="AP482" s="14"/>
      <c r="AQ482" s="5"/>
    </row>
    <row r="483" spans="1:43" hidden="1" x14ac:dyDescent="0.3">
      <c r="A483" t="s">
        <v>2217</v>
      </c>
      <c r="B483">
        <v>84</v>
      </c>
      <c r="C483">
        <v>173066</v>
      </c>
      <c r="D483" t="s">
        <v>1001</v>
      </c>
      <c r="E483" t="s">
        <v>8934</v>
      </c>
      <c r="F483" t="s">
        <v>7291</v>
      </c>
      <c r="G483" t="s">
        <v>14</v>
      </c>
      <c r="H483" t="s">
        <v>15</v>
      </c>
      <c r="I483">
        <v>1500000</v>
      </c>
      <c r="J483">
        <v>2007</v>
      </c>
      <c r="K483">
        <v>6.3</v>
      </c>
      <c r="L483" s="5" t="s">
        <v>599</v>
      </c>
      <c r="M483" s="5" t="s">
        <v>455</v>
      </c>
      <c r="P483" s="5">
        <f t="shared" si="49"/>
        <v>0.63244814354657208</v>
      </c>
      <c r="Q483" s="5">
        <f t="shared" si="50"/>
        <v>173066</v>
      </c>
      <c r="R483" s="1">
        <f t="shared" si="51"/>
        <v>-1326934</v>
      </c>
      <c r="S483" s="1">
        <f t="shared" si="52"/>
        <v>1500000</v>
      </c>
      <c r="U483" s="6" t="s">
        <v>8244</v>
      </c>
      <c r="V483" s="5">
        <f t="shared" si="46"/>
        <v>1</v>
      </c>
      <c r="W483" s="14">
        <f>IF(V483=1, VLOOKUP(U483, [1]IMDB_Movies!A:O, 11, FALSE), AVERAGEIF($A$2:$A$4915, U483, $K$2:$K$4915))</f>
        <v>7.3</v>
      </c>
      <c r="X483" s="5">
        <f t="shared" si="47"/>
        <v>0.82299999999999995</v>
      </c>
      <c r="Y483">
        <f t="shared" si="48"/>
        <v>6.4379880873593613</v>
      </c>
      <c r="AN483" s="6"/>
      <c r="AO483" s="5"/>
      <c r="AP483" s="14"/>
      <c r="AQ483" s="5"/>
    </row>
    <row r="484" spans="1:43" hidden="1" x14ac:dyDescent="0.3">
      <c r="A484" t="s">
        <v>4803</v>
      </c>
      <c r="B484">
        <v>90</v>
      </c>
      <c r="C484">
        <v>92362</v>
      </c>
      <c r="D484" t="s">
        <v>910</v>
      </c>
      <c r="E484" t="s">
        <v>8935</v>
      </c>
      <c r="F484" t="s">
        <v>7292</v>
      </c>
      <c r="G484" t="s">
        <v>14</v>
      </c>
      <c r="H484" t="s">
        <v>15</v>
      </c>
      <c r="I484">
        <v>1500000</v>
      </c>
      <c r="J484">
        <v>2005</v>
      </c>
      <c r="K484">
        <v>4.3</v>
      </c>
      <c r="L484" s="5" t="s">
        <v>599</v>
      </c>
      <c r="M484" s="5" t="s">
        <v>1221</v>
      </c>
      <c r="P484" s="5">
        <f t="shared" si="49"/>
        <v>0.63237754046925632</v>
      </c>
      <c r="Q484" s="5">
        <f t="shared" si="50"/>
        <v>92362</v>
      </c>
      <c r="R484" s="1">
        <f t="shared" si="51"/>
        <v>-1407638</v>
      </c>
      <c r="S484" s="1">
        <f t="shared" si="52"/>
        <v>1500000</v>
      </c>
      <c r="U484" s="7" t="s">
        <v>7789</v>
      </c>
      <c r="V484" s="5">
        <f t="shared" si="46"/>
        <v>2</v>
      </c>
      <c r="W484" s="14">
        <f>IF(V484=1, VLOOKUP(U484, [1]IMDB_Movies!A:O, 11, FALSE), AVERAGEIF($A$2:$A$4915, U484, $K$2:$K$4915))</f>
        <v>7.3</v>
      </c>
      <c r="X484" s="5">
        <f t="shared" si="47"/>
        <v>0.82299999999999995</v>
      </c>
      <c r="Y484">
        <f t="shared" si="48"/>
        <v>6.4385701676963789</v>
      </c>
      <c r="AN484" s="7"/>
      <c r="AO484" s="5"/>
      <c r="AP484" s="14"/>
      <c r="AQ484" s="5"/>
    </row>
    <row r="485" spans="1:43" hidden="1" x14ac:dyDescent="0.3">
      <c r="A485" t="s">
        <v>7293</v>
      </c>
      <c r="B485">
        <v>98</v>
      </c>
      <c r="C485">
        <v>105943</v>
      </c>
      <c r="D485" t="s">
        <v>599</v>
      </c>
      <c r="E485" t="s">
        <v>8936</v>
      </c>
      <c r="F485" t="s">
        <v>7294</v>
      </c>
      <c r="G485" t="s">
        <v>14</v>
      </c>
      <c r="H485" t="s">
        <v>15</v>
      </c>
      <c r="I485">
        <v>1500000</v>
      </c>
      <c r="J485">
        <v>2015</v>
      </c>
      <c r="K485">
        <v>6.1</v>
      </c>
      <c r="L485" s="5" t="s">
        <v>599</v>
      </c>
      <c r="M485" s="5"/>
      <c r="P485" s="5">
        <f t="shared" si="49"/>
        <v>0.63230673017173822</v>
      </c>
      <c r="Q485" s="5">
        <f t="shared" si="50"/>
        <v>105943</v>
      </c>
      <c r="R485" s="1">
        <f t="shared" si="51"/>
        <v>-1394057</v>
      </c>
      <c r="S485" s="1">
        <f t="shared" si="52"/>
        <v>1500000</v>
      </c>
      <c r="U485" s="7" t="s">
        <v>6159</v>
      </c>
      <c r="V485" s="5">
        <f t="shared" si="46"/>
        <v>2</v>
      </c>
      <c r="W485" s="14">
        <f>IF(V485=1, VLOOKUP(U485, [1]IMDB_Movies!A:O, 11, FALSE), AVERAGEIF($A$2:$A$4915, U485, $K$2:$K$4915))</f>
        <v>7.3</v>
      </c>
      <c r="X485" s="5">
        <f t="shared" si="47"/>
        <v>0.82299999999999995</v>
      </c>
      <c r="Y485">
        <f t="shared" si="48"/>
        <v>6.4387552416685034</v>
      </c>
      <c r="AN485" s="7"/>
      <c r="AO485" s="5"/>
      <c r="AP485" s="14"/>
      <c r="AQ485" s="5"/>
    </row>
    <row r="486" spans="1:43" hidden="1" x14ac:dyDescent="0.3">
      <c r="A486" t="s">
        <v>5013</v>
      </c>
      <c r="B486">
        <v>108</v>
      </c>
      <c r="C486"/>
      <c r="D486" t="s">
        <v>2748</v>
      </c>
      <c r="E486" t="s">
        <v>8937</v>
      </c>
      <c r="F486" t="s">
        <v>7295</v>
      </c>
      <c r="G486" t="s">
        <v>14</v>
      </c>
      <c r="H486" t="s">
        <v>15</v>
      </c>
      <c r="I486">
        <v>1500000</v>
      </c>
      <c r="J486">
        <v>2005</v>
      </c>
      <c r="K486">
        <v>6</v>
      </c>
      <c r="L486" s="5" t="s">
        <v>1221</v>
      </c>
      <c r="M486" s="5" t="s">
        <v>4183</v>
      </c>
      <c r="N486" t="s">
        <v>6851</v>
      </c>
      <c r="P486" s="5">
        <f t="shared" si="49"/>
        <v>0.63223587535894721</v>
      </c>
      <c r="Q486" s="5">
        <f t="shared" si="50"/>
        <v>25035665</v>
      </c>
      <c r="R486" s="1">
        <f t="shared" si="51"/>
        <v>23535665</v>
      </c>
      <c r="S486" s="1">
        <f t="shared" si="52"/>
        <v>1500000</v>
      </c>
      <c r="U486" s="6" t="s">
        <v>7822</v>
      </c>
      <c r="V486" s="5">
        <f t="shared" ref="V486:V549" si="53">COUNTIF($A$2:$A$4915, U486)</f>
        <v>1</v>
      </c>
      <c r="W486" s="14">
        <f>IF(V486=1, VLOOKUP(U486, [1]IMDB_Movies!A:O, 11, FALSE), AVERAGEIF($A$2:$A$4915, U486, $K$2:$K$4915))</f>
        <v>7.3</v>
      </c>
      <c r="X486" s="5">
        <f t="shared" ref="X486:X549" si="54">_xlfn.PERCENTRANK.EXC($W$102:$W$2566,W486)</f>
        <v>0.82299999999999995</v>
      </c>
      <c r="Y486">
        <f t="shared" ref="Y486:Y549" si="55">AVERAGE(K386:K5299)</f>
        <v>6.4393156732891805</v>
      </c>
      <c r="AN486" s="6"/>
      <c r="AO486" s="5"/>
      <c r="AP486" s="14"/>
      <c r="AQ486" s="5"/>
    </row>
    <row r="487" spans="1:43" hidden="1" x14ac:dyDescent="0.3">
      <c r="A487" t="s">
        <v>7297</v>
      </c>
      <c r="B487">
        <v>95</v>
      </c>
      <c r="C487">
        <v>3478</v>
      </c>
      <c r="D487" t="s">
        <v>2604</v>
      </c>
      <c r="E487" t="s">
        <v>8938</v>
      </c>
      <c r="F487" t="s">
        <v>7298</v>
      </c>
      <c r="G487" t="s">
        <v>14</v>
      </c>
      <c r="H487" t="s">
        <v>99</v>
      </c>
      <c r="I487">
        <v>1500000</v>
      </c>
      <c r="J487">
        <v>2008</v>
      </c>
      <c r="K487">
        <v>6.7</v>
      </c>
      <c r="L487" s="5" t="s">
        <v>455</v>
      </c>
      <c r="M487" s="5" t="s">
        <v>2267</v>
      </c>
      <c r="P487" s="5">
        <f t="shared" si="49"/>
        <v>0.63223587535894721</v>
      </c>
      <c r="Q487" s="5">
        <f t="shared" si="50"/>
        <v>3478</v>
      </c>
      <c r="R487" s="1">
        <f t="shared" si="51"/>
        <v>-1496522</v>
      </c>
      <c r="S487" s="1">
        <f t="shared" si="52"/>
        <v>1500000</v>
      </c>
      <c r="U487" s="7" t="s">
        <v>7854</v>
      </c>
      <c r="V487" s="5">
        <f t="shared" si="53"/>
        <v>1</v>
      </c>
      <c r="W487" s="14">
        <f>IF(V487=1, VLOOKUP(U487, [1]IMDB_Movies!A:O, 11, FALSE), AVERAGEIF($A$2:$A$4915, U487, $K$2:$K$4915))</f>
        <v>7.3</v>
      </c>
      <c r="X487" s="5">
        <f t="shared" si="54"/>
        <v>0.82299999999999995</v>
      </c>
      <c r="Y487">
        <f t="shared" si="55"/>
        <v>6.4395451534555068</v>
      </c>
      <c r="AN487" s="7"/>
      <c r="AO487" s="5"/>
      <c r="AP487" s="14"/>
      <c r="AQ487" s="5"/>
    </row>
    <row r="488" spans="1:43" hidden="1" x14ac:dyDescent="0.3">
      <c r="A488" t="s">
        <v>7301</v>
      </c>
      <c r="B488">
        <v>93</v>
      </c>
      <c r="C488"/>
      <c r="D488" t="s">
        <v>507</v>
      </c>
      <c r="E488" t="s">
        <v>8939</v>
      </c>
      <c r="F488" t="s">
        <v>7302</v>
      </c>
      <c r="G488" t="s">
        <v>14</v>
      </c>
      <c r="H488" t="s">
        <v>15</v>
      </c>
      <c r="I488">
        <v>1500000</v>
      </c>
      <c r="J488">
        <v>2015</v>
      </c>
      <c r="K488">
        <v>7.6</v>
      </c>
      <c r="L488" s="5" t="s">
        <v>599</v>
      </c>
      <c r="M488" s="5" t="s">
        <v>1221</v>
      </c>
      <c r="N488" t="s">
        <v>6851</v>
      </c>
      <c r="P488" s="5">
        <f t="shared" si="49"/>
        <v>0.63216477542410054</v>
      </c>
      <c r="Q488" s="5">
        <f t="shared" si="50"/>
        <v>25035665</v>
      </c>
      <c r="R488" s="1">
        <f t="shared" si="51"/>
        <v>23535665</v>
      </c>
      <c r="S488" s="1">
        <f t="shared" si="52"/>
        <v>1500000</v>
      </c>
      <c r="U488" s="7" t="s">
        <v>7545</v>
      </c>
      <c r="V488" s="5">
        <f t="shared" si="53"/>
        <v>1</v>
      </c>
      <c r="W488" s="14">
        <f>IF(V488=1, VLOOKUP(U488, [1]IMDB_Movies!A:O, 11, FALSE), AVERAGEIF($A$2:$A$4915, U488, $K$2:$K$4915))</f>
        <v>7.3</v>
      </c>
      <c r="X488" s="5">
        <f t="shared" si="54"/>
        <v>0.82299999999999995</v>
      </c>
      <c r="Y488">
        <f t="shared" si="55"/>
        <v>6.4398189045936371</v>
      </c>
      <c r="AN488" s="7"/>
      <c r="AO488" s="5"/>
      <c r="AP488" s="14"/>
      <c r="AQ488" s="5"/>
    </row>
    <row r="489" spans="1:43" hidden="1" x14ac:dyDescent="0.3">
      <c r="A489" t="s">
        <v>7306</v>
      </c>
      <c r="B489">
        <v>20</v>
      </c>
      <c r="C489"/>
      <c r="D489" t="s">
        <v>27</v>
      </c>
      <c r="E489" t="s">
        <v>8940</v>
      </c>
      <c r="F489" t="s">
        <v>7307</v>
      </c>
      <c r="G489" t="s">
        <v>14</v>
      </c>
      <c r="H489" t="s">
        <v>15</v>
      </c>
      <c r="I489">
        <v>1500000</v>
      </c>
      <c r="J489">
        <v>2005</v>
      </c>
      <c r="K489">
        <v>6.8</v>
      </c>
      <c r="L489" s="5" t="s">
        <v>27</v>
      </c>
      <c r="M489" s="5"/>
      <c r="P489" s="5">
        <f t="shared" si="49"/>
        <v>0.63216477542410054</v>
      </c>
      <c r="Q489" s="5">
        <f t="shared" si="50"/>
        <v>25035665</v>
      </c>
      <c r="R489" s="1">
        <f t="shared" si="51"/>
        <v>23535665</v>
      </c>
      <c r="S489" s="1">
        <f t="shared" si="52"/>
        <v>1500000</v>
      </c>
      <c r="U489" s="7" t="s">
        <v>8150</v>
      </c>
      <c r="V489" s="5">
        <f t="shared" si="53"/>
        <v>1</v>
      </c>
      <c r="W489" s="14">
        <f>IF(V489=1, VLOOKUP(U489, [1]IMDB_Movies!A:O, 11, FALSE), AVERAGEIF($A$2:$A$4915, U489, $K$2:$K$4915))</f>
        <v>7.3</v>
      </c>
      <c r="X489" s="5">
        <f t="shared" si="54"/>
        <v>0.82299999999999995</v>
      </c>
      <c r="Y489">
        <f t="shared" si="55"/>
        <v>6.4404683013032891</v>
      </c>
      <c r="AN489" s="7"/>
      <c r="AO489" s="5"/>
      <c r="AP489" s="14"/>
      <c r="AQ489" s="5"/>
    </row>
    <row r="490" spans="1:43" hidden="1" x14ac:dyDescent="0.3">
      <c r="A490" t="s">
        <v>7308</v>
      </c>
      <c r="B490">
        <v>87</v>
      </c>
      <c r="C490"/>
      <c r="D490" t="s">
        <v>246</v>
      </c>
      <c r="E490" t="s">
        <v>8941</v>
      </c>
      <c r="F490" t="s">
        <v>7309</v>
      </c>
      <c r="G490" t="s">
        <v>14</v>
      </c>
      <c r="H490" t="s">
        <v>99</v>
      </c>
      <c r="I490">
        <v>1500000</v>
      </c>
      <c r="J490">
        <v>2005</v>
      </c>
      <c r="K490">
        <v>6.8</v>
      </c>
      <c r="L490" s="5" t="s">
        <v>1221</v>
      </c>
      <c r="M490" s="5" t="s">
        <v>455</v>
      </c>
      <c r="N490" t="s">
        <v>6851</v>
      </c>
      <c r="P490" s="5">
        <f t="shared" si="49"/>
        <v>0.63216477542410054</v>
      </c>
      <c r="Q490" s="5">
        <f t="shared" si="50"/>
        <v>25035665</v>
      </c>
      <c r="R490" s="1">
        <f t="shared" si="51"/>
        <v>23535665</v>
      </c>
      <c r="S490" s="1">
        <f t="shared" si="52"/>
        <v>1500000</v>
      </c>
      <c r="U490" s="7" t="s">
        <v>7181</v>
      </c>
      <c r="V490" s="5">
        <f t="shared" si="53"/>
        <v>1</v>
      </c>
      <c r="W490" s="14">
        <f>IF(V490=1, VLOOKUP(U490, [1]IMDB_Movies!A:O, 11, FALSE), AVERAGEIF($A$2:$A$4915, U490, $K$2:$K$4915))</f>
        <v>7.3</v>
      </c>
      <c r="X490" s="5">
        <f t="shared" si="54"/>
        <v>0.82299999999999995</v>
      </c>
      <c r="Y490">
        <f t="shared" si="55"/>
        <v>6.4407202828104264</v>
      </c>
      <c r="AN490" s="7"/>
      <c r="AO490" s="5"/>
      <c r="AP490" s="14"/>
      <c r="AQ490" s="5"/>
    </row>
    <row r="491" spans="1:43" hidden="1" x14ac:dyDescent="0.3">
      <c r="A491" t="s">
        <v>7310</v>
      </c>
      <c r="B491">
        <v>98</v>
      </c>
      <c r="C491"/>
      <c r="D491" t="s">
        <v>910</v>
      </c>
      <c r="E491" t="s">
        <v>8942</v>
      </c>
      <c r="F491" t="s">
        <v>7311</v>
      </c>
      <c r="G491" t="s">
        <v>14</v>
      </c>
      <c r="H491" t="s">
        <v>15</v>
      </c>
      <c r="I491">
        <v>1500000</v>
      </c>
      <c r="J491">
        <v>2013</v>
      </c>
      <c r="K491">
        <v>6.3</v>
      </c>
      <c r="L491" s="5" t="s">
        <v>599</v>
      </c>
      <c r="M491" s="5" t="s">
        <v>1221</v>
      </c>
      <c r="P491" s="5">
        <f t="shared" si="49"/>
        <v>0.63216477542410054</v>
      </c>
      <c r="Q491" s="5">
        <f t="shared" si="50"/>
        <v>25035665</v>
      </c>
      <c r="R491" s="1">
        <f t="shared" si="51"/>
        <v>23535665</v>
      </c>
      <c r="S491" s="1">
        <f t="shared" si="52"/>
        <v>1500000</v>
      </c>
      <c r="U491" s="7" t="s">
        <v>7185</v>
      </c>
      <c r="V491" s="5">
        <f t="shared" si="53"/>
        <v>1</v>
      </c>
      <c r="W491" s="14">
        <f>IF(V491=1, VLOOKUP(U491, [1]IMDB_Movies!A:O, 11, FALSE), AVERAGEIF($A$2:$A$4915, U491, $K$2:$K$4915))</f>
        <v>7.3</v>
      </c>
      <c r="X491" s="5">
        <f t="shared" si="54"/>
        <v>0.82299999999999995</v>
      </c>
      <c r="Y491">
        <f t="shared" si="55"/>
        <v>6.4405745856353569</v>
      </c>
      <c r="AN491" s="7"/>
      <c r="AO491" s="5"/>
      <c r="AP491" s="14"/>
      <c r="AQ491" s="5"/>
    </row>
    <row r="492" spans="1:43" hidden="1" x14ac:dyDescent="0.3">
      <c r="A492" t="s">
        <v>7314</v>
      </c>
      <c r="B492">
        <v>82</v>
      </c>
      <c r="C492"/>
      <c r="D492" t="s">
        <v>4289</v>
      </c>
      <c r="E492" t="s">
        <v>8943</v>
      </c>
      <c r="F492" t="s">
        <v>7315</v>
      </c>
      <c r="G492" t="s">
        <v>14</v>
      </c>
      <c r="H492" t="s">
        <v>99</v>
      </c>
      <c r="I492">
        <v>1500000</v>
      </c>
      <c r="J492">
        <v>2014</v>
      </c>
      <c r="K492">
        <v>2.8</v>
      </c>
      <c r="L492" s="5" t="s">
        <v>4289</v>
      </c>
      <c r="M492" s="5"/>
      <c r="P492" s="5">
        <f t="shared" si="49"/>
        <v>0.63216477542410054</v>
      </c>
      <c r="Q492" s="5">
        <f t="shared" si="50"/>
        <v>25035665</v>
      </c>
      <c r="R492" s="1">
        <f t="shared" si="51"/>
        <v>23535665</v>
      </c>
      <c r="S492" s="1">
        <f t="shared" si="52"/>
        <v>1500000</v>
      </c>
      <c r="U492" s="7" t="s">
        <v>6952</v>
      </c>
      <c r="V492" s="5">
        <f t="shared" si="53"/>
        <v>1</v>
      </c>
      <c r="W492" s="14">
        <f>IF(V492=1, VLOOKUP(U492, [1]IMDB_Movies!A:O, 11, FALSE), AVERAGEIF($A$2:$A$4915, U492, $K$2:$K$4915))</f>
        <v>7.3</v>
      </c>
      <c r="X492" s="5">
        <f t="shared" si="54"/>
        <v>0.82299999999999995</v>
      </c>
      <c r="Y492">
        <f t="shared" si="55"/>
        <v>6.4406056587091047</v>
      </c>
      <c r="AN492" s="7"/>
      <c r="AO492" s="5"/>
      <c r="AP492" s="14"/>
      <c r="AQ492" s="5"/>
    </row>
    <row r="493" spans="1:43" hidden="1" x14ac:dyDescent="0.3">
      <c r="A493" t="s">
        <v>7318</v>
      </c>
      <c r="B493">
        <v>97</v>
      </c>
      <c r="C493"/>
      <c r="D493" t="s">
        <v>122</v>
      </c>
      <c r="E493" t="s">
        <v>8944</v>
      </c>
      <c r="F493" t="s">
        <v>7319</v>
      </c>
      <c r="G493" t="s">
        <v>14</v>
      </c>
      <c r="H493" t="s">
        <v>15</v>
      </c>
      <c r="I493">
        <v>1500000</v>
      </c>
      <c r="J493">
        <v>2015</v>
      </c>
      <c r="K493">
        <v>3.1</v>
      </c>
      <c r="L493" s="5" t="s">
        <v>476</v>
      </c>
      <c r="M493" s="5" t="s">
        <v>8413</v>
      </c>
      <c r="N493" t="s">
        <v>3629</v>
      </c>
      <c r="P493" s="5">
        <f t="shared" si="49"/>
        <v>0.63216477542410054</v>
      </c>
      <c r="Q493" s="5">
        <f t="shared" si="50"/>
        <v>25035665</v>
      </c>
      <c r="R493" s="1">
        <f t="shared" si="51"/>
        <v>23535665</v>
      </c>
      <c r="S493" s="1">
        <f t="shared" si="52"/>
        <v>1500000</v>
      </c>
      <c r="U493" s="6" t="s">
        <v>7647</v>
      </c>
      <c r="V493" s="5">
        <f t="shared" si="53"/>
        <v>1</v>
      </c>
      <c r="W493" s="14">
        <f>IF(V493=1, VLOOKUP(U493, [1]IMDB_Movies!A:O, 11, FALSE), AVERAGEIF($A$2:$A$4915, U493, $K$2:$K$4915))</f>
        <v>7.3</v>
      </c>
      <c r="X493" s="5">
        <f t="shared" si="54"/>
        <v>0.82299999999999995</v>
      </c>
      <c r="Y493">
        <f t="shared" si="55"/>
        <v>6.4404598717665245</v>
      </c>
      <c r="AN493" s="6"/>
      <c r="AO493" s="5"/>
      <c r="AP493" s="14"/>
      <c r="AQ493" s="5"/>
    </row>
    <row r="494" spans="1:43" hidden="1" x14ac:dyDescent="0.3">
      <c r="A494" t="s">
        <v>7320</v>
      </c>
      <c r="B494">
        <v>101</v>
      </c>
      <c r="C494"/>
      <c r="D494" t="s">
        <v>2175</v>
      </c>
      <c r="E494" t="s">
        <v>8945</v>
      </c>
      <c r="F494" t="s">
        <v>7321</v>
      </c>
      <c r="G494" t="s">
        <v>14</v>
      </c>
      <c r="H494" t="s">
        <v>15</v>
      </c>
      <c r="I494">
        <v>1500000</v>
      </c>
      <c r="J494">
        <v>2015</v>
      </c>
      <c r="K494">
        <v>3.3</v>
      </c>
      <c r="L494" s="5" t="s">
        <v>1221</v>
      </c>
      <c r="M494" s="5" t="s">
        <v>2267</v>
      </c>
      <c r="N494" t="s">
        <v>8415</v>
      </c>
      <c r="O494" t="s">
        <v>3629</v>
      </c>
      <c r="P494" s="5">
        <f t="shared" si="49"/>
        <v>0.63216477542410054</v>
      </c>
      <c r="Q494" s="5">
        <f t="shared" si="50"/>
        <v>25035665</v>
      </c>
      <c r="R494" s="1">
        <f t="shared" si="51"/>
        <v>23535665</v>
      </c>
      <c r="S494" s="1">
        <f t="shared" si="52"/>
        <v>1500000</v>
      </c>
      <c r="U494" s="6" t="s">
        <v>5357</v>
      </c>
      <c r="V494" s="5">
        <f t="shared" si="53"/>
        <v>1</v>
      </c>
      <c r="W494" s="14">
        <f>IF(V494=1, VLOOKUP(U494, [1]IMDB_Movies!A:O, 11, FALSE), AVERAGEIF($A$2:$A$4915, U494, $K$2:$K$4915))</f>
        <v>7.3</v>
      </c>
      <c r="X494" s="5">
        <f t="shared" si="54"/>
        <v>0.82299999999999995</v>
      </c>
      <c r="Y494">
        <f t="shared" si="55"/>
        <v>6.4402476780185731</v>
      </c>
      <c r="AN494" s="6"/>
      <c r="AO494" s="5"/>
      <c r="AP494" s="14"/>
      <c r="AQ494" s="5"/>
    </row>
    <row r="495" spans="1:43" hidden="1" x14ac:dyDescent="0.3">
      <c r="A495" t="s">
        <v>7349</v>
      </c>
      <c r="B495">
        <v>83</v>
      </c>
      <c r="C495">
        <v>1521</v>
      </c>
      <c r="D495" t="s">
        <v>2662</v>
      </c>
      <c r="E495" t="s">
        <v>8946</v>
      </c>
      <c r="F495" t="s">
        <v>7350</v>
      </c>
      <c r="G495" t="s">
        <v>14</v>
      </c>
      <c r="H495" t="s">
        <v>99</v>
      </c>
      <c r="I495">
        <v>1500000</v>
      </c>
      <c r="J495">
        <v>2012</v>
      </c>
      <c r="K495">
        <v>5.7</v>
      </c>
      <c r="L495" s="5" t="s">
        <v>599</v>
      </c>
      <c r="M495" s="5" t="s">
        <v>2267</v>
      </c>
      <c r="P495" s="5">
        <f t="shared" si="49"/>
        <v>0.63216477542410054</v>
      </c>
      <c r="Q495" s="5">
        <f t="shared" si="50"/>
        <v>1521</v>
      </c>
      <c r="R495" s="1">
        <f t="shared" si="51"/>
        <v>-1498479</v>
      </c>
      <c r="S495" s="1">
        <f t="shared" si="52"/>
        <v>1500000</v>
      </c>
      <c r="U495" s="6" t="s">
        <v>5916</v>
      </c>
      <c r="V495" s="5">
        <f t="shared" si="53"/>
        <v>1</v>
      </c>
      <c r="W495" s="14">
        <f>IF(V495=1, VLOOKUP(U495, [1]IMDB_Movies!A:O, 11, FALSE), AVERAGEIF($A$2:$A$4915, U495, $K$2:$K$4915))</f>
        <v>7.3</v>
      </c>
      <c r="X495" s="5">
        <f t="shared" si="54"/>
        <v>0.82299999999999995</v>
      </c>
      <c r="Y495">
        <f t="shared" si="55"/>
        <v>6.4401017474010152</v>
      </c>
      <c r="AN495" s="6"/>
      <c r="AO495" s="5"/>
      <c r="AP495" s="14"/>
      <c r="AQ495" s="5"/>
    </row>
    <row r="496" spans="1:43" hidden="1" x14ac:dyDescent="0.3">
      <c r="A496" t="s">
        <v>7358</v>
      </c>
      <c r="B496">
        <v>97</v>
      </c>
      <c r="C496">
        <v>100358</v>
      </c>
      <c r="D496" t="s">
        <v>3922</v>
      </c>
      <c r="E496" t="s">
        <v>8947</v>
      </c>
      <c r="F496" t="s">
        <v>7359</v>
      </c>
      <c r="G496" t="s">
        <v>14</v>
      </c>
      <c r="H496" t="s">
        <v>1990</v>
      </c>
      <c r="I496">
        <v>1500000</v>
      </c>
      <c r="J496">
        <v>2005</v>
      </c>
      <c r="K496">
        <v>3.3</v>
      </c>
      <c r="L496" s="5" t="s">
        <v>599</v>
      </c>
      <c r="M496" s="5" t="s">
        <v>6055</v>
      </c>
      <c r="N496" t="s">
        <v>6851</v>
      </c>
      <c r="P496" s="5">
        <f t="shared" si="49"/>
        <v>0.63209360372119172</v>
      </c>
      <c r="Q496" s="5">
        <f t="shared" si="50"/>
        <v>100358</v>
      </c>
      <c r="R496" s="1">
        <f t="shared" si="51"/>
        <v>-1399642</v>
      </c>
      <c r="S496" s="1">
        <f t="shared" si="52"/>
        <v>1500000</v>
      </c>
      <c r="U496" s="6" t="s">
        <v>6308</v>
      </c>
      <c r="V496" s="5">
        <f t="shared" si="53"/>
        <v>1</v>
      </c>
      <c r="W496" s="14">
        <f>IF(V496=1, VLOOKUP(U496, [1]IMDB_Movies!A:O, 11, FALSE), AVERAGEIF($A$2:$A$4915, U496, $K$2:$K$4915))</f>
        <v>7.3</v>
      </c>
      <c r="X496" s="5">
        <f t="shared" si="54"/>
        <v>0.82299999999999995</v>
      </c>
      <c r="Y496">
        <f t="shared" si="55"/>
        <v>6.4400221238938036</v>
      </c>
      <c r="AN496" s="6"/>
      <c r="AO496" s="5"/>
      <c r="AP496" s="14"/>
      <c r="AQ496" s="5"/>
    </row>
    <row r="497" spans="1:43" hidden="1" x14ac:dyDescent="0.3">
      <c r="A497" t="s">
        <v>7406</v>
      </c>
      <c r="B497">
        <v>103</v>
      </c>
      <c r="C497"/>
      <c r="D497" t="s">
        <v>1221</v>
      </c>
      <c r="E497" t="s">
        <v>8948</v>
      </c>
      <c r="F497" t="s">
        <v>7407</v>
      </c>
      <c r="G497" t="s">
        <v>524</v>
      </c>
      <c r="H497" t="s">
        <v>525</v>
      </c>
      <c r="I497">
        <v>1500000</v>
      </c>
      <c r="J497">
        <v>2011</v>
      </c>
      <c r="K497">
        <v>5.6</v>
      </c>
      <c r="L497" s="5" t="s">
        <v>1221</v>
      </c>
      <c r="M497" s="5"/>
      <c r="P497" s="5">
        <f t="shared" si="49"/>
        <v>0.63202253453101409</v>
      </c>
      <c r="Q497" s="5">
        <f t="shared" si="50"/>
        <v>25035665</v>
      </c>
      <c r="R497" s="1">
        <f t="shared" si="51"/>
        <v>23535665</v>
      </c>
      <c r="S497" s="1">
        <f t="shared" si="52"/>
        <v>1500000</v>
      </c>
      <c r="U497" s="7" t="s">
        <v>6126</v>
      </c>
      <c r="V497" s="5">
        <f t="shared" si="53"/>
        <v>1</v>
      </c>
      <c r="W497" s="14">
        <f>IF(V497=1, VLOOKUP(U497, [1]IMDB_Movies!A:O, 11, FALSE), AVERAGEIF($A$2:$A$4915, U497, $K$2:$K$4915))</f>
        <v>7.3</v>
      </c>
      <c r="X497" s="5">
        <f t="shared" si="54"/>
        <v>0.82299999999999995</v>
      </c>
      <c r="Y497">
        <f t="shared" si="55"/>
        <v>6.4401416242531511</v>
      </c>
      <c r="AN497" s="7"/>
      <c r="AO497" s="5"/>
      <c r="AP497" s="14"/>
      <c r="AQ497" s="5"/>
    </row>
    <row r="498" spans="1:43" hidden="1" x14ac:dyDescent="0.3">
      <c r="A498" t="s">
        <v>7557</v>
      </c>
      <c r="B498">
        <v>160</v>
      </c>
      <c r="C498">
        <v>49000</v>
      </c>
      <c r="D498" t="s">
        <v>3629</v>
      </c>
      <c r="E498" t="s">
        <v>8949</v>
      </c>
      <c r="F498" t="s">
        <v>7558</v>
      </c>
      <c r="G498" t="s">
        <v>1989</v>
      </c>
      <c r="H498" t="s">
        <v>1990</v>
      </c>
      <c r="I498">
        <v>1500000</v>
      </c>
      <c r="J498">
        <v>2005</v>
      </c>
      <c r="K498">
        <v>4.8</v>
      </c>
      <c r="L498" s="5" t="s">
        <v>3629</v>
      </c>
      <c r="M498" s="5"/>
      <c r="P498" s="5">
        <f t="shared" si="49"/>
        <v>0.63202253453101409</v>
      </c>
      <c r="Q498" s="5">
        <f t="shared" si="50"/>
        <v>49000</v>
      </c>
      <c r="R498" s="1">
        <f t="shared" si="51"/>
        <v>-1451000</v>
      </c>
      <c r="S498" s="1">
        <f t="shared" si="52"/>
        <v>1500000</v>
      </c>
      <c r="U498" s="7" t="s">
        <v>6259</v>
      </c>
      <c r="V498" s="5">
        <f t="shared" si="53"/>
        <v>1</v>
      </c>
      <c r="W498" s="14">
        <f>IF(V498=1, VLOOKUP(U498, [1]IMDB_Movies!A:O, 11, FALSE), AVERAGEIF($A$2:$A$4915, U498, $K$2:$K$4915))</f>
        <v>7.3</v>
      </c>
      <c r="X498" s="5">
        <f t="shared" si="54"/>
        <v>0.82299999999999995</v>
      </c>
      <c r="Y498">
        <f t="shared" si="55"/>
        <v>6.4402169101372264</v>
      </c>
      <c r="AN498" s="7"/>
      <c r="AO498" s="5"/>
      <c r="AP498" s="14"/>
      <c r="AQ498" s="5"/>
    </row>
    <row r="499" spans="1:43" hidden="1" x14ac:dyDescent="0.3">
      <c r="A499" t="s">
        <v>2644</v>
      </c>
      <c r="B499">
        <v>96</v>
      </c>
      <c r="C499">
        <v>703</v>
      </c>
      <c r="D499" t="s">
        <v>910</v>
      </c>
      <c r="E499" t="s">
        <v>8950</v>
      </c>
      <c r="F499" t="s">
        <v>7583</v>
      </c>
      <c r="G499" t="s">
        <v>14</v>
      </c>
      <c r="H499" t="s">
        <v>15</v>
      </c>
      <c r="I499">
        <v>1500000</v>
      </c>
      <c r="J499">
        <v>2001</v>
      </c>
      <c r="K499">
        <v>5.4</v>
      </c>
      <c r="L499" s="5" t="s">
        <v>599</v>
      </c>
      <c r="M499" s="5" t="s">
        <v>1221</v>
      </c>
      <c r="P499" s="5">
        <f t="shared" si="49"/>
        <v>0.63195130801361454</v>
      </c>
      <c r="Q499" s="5">
        <f t="shared" si="50"/>
        <v>703</v>
      </c>
      <c r="R499" s="1">
        <f t="shared" si="51"/>
        <v>-1499297</v>
      </c>
      <c r="S499" s="1">
        <f t="shared" si="52"/>
        <v>1500000</v>
      </c>
      <c r="U499" s="6" t="s">
        <v>44</v>
      </c>
      <c r="V499" s="5">
        <f t="shared" si="53"/>
        <v>8</v>
      </c>
      <c r="W499" s="14">
        <f>IF(V499=1, VLOOKUP(U499, [1]IMDB_Movies!A:O, 11, FALSE), AVERAGEIF($A$2:$A$4915, U499, $K$2:$K$4915))</f>
        <v>7.2874999999999996</v>
      </c>
      <c r="X499" s="5">
        <f t="shared" si="54"/>
        <v>0.82299999999999995</v>
      </c>
      <c r="Y499">
        <f t="shared" si="55"/>
        <v>6.4399601505423929</v>
      </c>
      <c r="AN499" s="6"/>
      <c r="AO499" s="5"/>
      <c r="AP499" s="14"/>
      <c r="AQ499" s="5"/>
    </row>
    <row r="500" spans="1:43" hidden="1" x14ac:dyDescent="0.3">
      <c r="A500" t="s">
        <v>7344</v>
      </c>
      <c r="B500">
        <v>135</v>
      </c>
      <c r="C500">
        <v>638951</v>
      </c>
      <c r="D500" t="s">
        <v>1221</v>
      </c>
      <c r="E500" t="s">
        <v>8951</v>
      </c>
      <c r="F500" t="s">
        <v>7345</v>
      </c>
      <c r="G500" t="s">
        <v>7346</v>
      </c>
      <c r="H500" t="s">
        <v>15</v>
      </c>
      <c r="I500">
        <v>1592000</v>
      </c>
      <c r="J500">
        <v>2006</v>
      </c>
      <c r="K500">
        <v>7.4</v>
      </c>
      <c r="L500" s="5" t="s">
        <v>1221</v>
      </c>
      <c r="M500" s="5"/>
      <c r="P500" s="5">
        <f t="shared" si="49"/>
        <v>0.63187992928948311</v>
      </c>
      <c r="Q500" s="5">
        <f t="shared" si="50"/>
        <v>638951</v>
      </c>
      <c r="R500" s="1">
        <f t="shared" si="51"/>
        <v>-953049</v>
      </c>
      <c r="S500" s="1">
        <f t="shared" si="52"/>
        <v>1592000</v>
      </c>
      <c r="U500" s="7" t="s">
        <v>5975</v>
      </c>
      <c r="V500" s="5">
        <f t="shared" si="53"/>
        <v>1</v>
      </c>
      <c r="W500" s="14">
        <f>IF(V500=1, VLOOKUP(U500, [1]IMDB_Movies!A:O, 11, FALSE), AVERAGEIF($A$2:$A$4915, U500, $K$2:$K$4915))</f>
        <v>7.3</v>
      </c>
      <c r="X500" s="5">
        <f t="shared" si="54"/>
        <v>0.82299999999999995</v>
      </c>
      <c r="Y500">
        <f t="shared" si="55"/>
        <v>6.4407218777679338</v>
      </c>
      <c r="AN500" s="7"/>
      <c r="AO500" s="5"/>
      <c r="AP500" s="14"/>
      <c r="AQ500" s="5"/>
    </row>
    <row r="501" spans="1:43" hidden="1" x14ac:dyDescent="0.3">
      <c r="A501" t="s">
        <v>6657</v>
      </c>
      <c r="B501">
        <v>103</v>
      </c>
      <c r="C501"/>
      <c r="D501" t="s">
        <v>5239</v>
      </c>
      <c r="E501" t="s">
        <v>8952</v>
      </c>
      <c r="F501" t="s">
        <v>7230</v>
      </c>
      <c r="G501" t="s">
        <v>14</v>
      </c>
      <c r="H501" t="s">
        <v>15</v>
      </c>
      <c r="I501">
        <v>1600000</v>
      </c>
      <c r="J501">
        <v>1949</v>
      </c>
      <c r="K501">
        <v>7.4</v>
      </c>
      <c r="L501" s="5" t="s">
        <v>5239</v>
      </c>
      <c r="M501" s="5"/>
      <c r="P501" s="5">
        <f t="shared" si="49"/>
        <v>0.63180970843585882</v>
      </c>
      <c r="Q501" s="5">
        <f t="shared" si="50"/>
        <v>25035665</v>
      </c>
      <c r="R501" s="1">
        <f t="shared" si="51"/>
        <v>23435665</v>
      </c>
      <c r="S501" s="1">
        <f t="shared" si="52"/>
        <v>1600000</v>
      </c>
      <c r="U501" s="6" t="s">
        <v>5904</v>
      </c>
      <c r="V501" s="5">
        <f t="shared" si="53"/>
        <v>1</v>
      </c>
      <c r="W501" s="14">
        <f>IF(V501=1, VLOOKUP(U501, [1]IMDB_Movies!A:O, 11, FALSE), AVERAGEIF($A$2:$A$4915, U501, $K$2:$K$4915))</f>
        <v>7.3</v>
      </c>
      <c r="X501" s="5">
        <f t="shared" si="54"/>
        <v>0.82299999999999995</v>
      </c>
      <c r="Y501">
        <f t="shared" si="55"/>
        <v>6.4415725359911384</v>
      </c>
      <c r="AN501" s="6"/>
      <c r="AO501" s="5"/>
      <c r="AP501" s="14"/>
      <c r="AQ501" s="5"/>
    </row>
    <row r="502" spans="1:43" hidden="1" x14ac:dyDescent="0.3">
      <c r="A502" t="s">
        <v>1722</v>
      </c>
      <c r="B502">
        <v>113</v>
      </c>
      <c r="C502"/>
      <c r="D502" t="s">
        <v>699</v>
      </c>
      <c r="E502" t="s">
        <v>8953</v>
      </c>
      <c r="F502" t="s">
        <v>7242</v>
      </c>
      <c r="G502" t="s">
        <v>14</v>
      </c>
      <c r="H502" t="s">
        <v>15</v>
      </c>
      <c r="I502">
        <v>1600000</v>
      </c>
      <c r="J502">
        <v>1974</v>
      </c>
      <c r="K502">
        <v>7.9</v>
      </c>
      <c r="L502" s="5" t="s">
        <v>1221</v>
      </c>
      <c r="M502" s="5" t="s">
        <v>8415</v>
      </c>
      <c r="N502" t="s">
        <v>3629</v>
      </c>
      <c r="P502" s="5">
        <f t="shared" si="49"/>
        <v>0.63180970843585882</v>
      </c>
      <c r="Q502" s="5">
        <f t="shared" si="50"/>
        <v>25035665</v>
      </c>
      <c r="R502" s="1">
        <f t="shared" si="51"/>
        <v>23435665</v>
      </c>
      <c r="S502" s="1">
        <f t="shared" si="52"/>
        <v>1600000</v>
      </c>
      <c r="U502" s="6" t="s">
        <v>5701</v>
      </c>
      <c r="V502" s="5">
        <f t="shared" si="53"/>
        <v>1</v>
      </c>
      <c r="W502" s="14">
        <f>IF(V502=1, VLOOKUP(U502, [1]IMDB_Movies!A:O, 11, FALSE), AVERAGEIF($A$2:$A$4915, U502, $K$2:$K$4915))</f>
        <v>7.3</v>
      </c>
      <c r="X502" s="5">
        <f t="shared" si="54"/>
        <v>0.82299999999999995</v>
      </c>
      <c r="Y502">
        <f t="shared" si="55"/>
        <v>6.4419140451927301</v>
      </c>
      <c r="AN502" s="6"/>
      <c r="AO502" s="5"/>
      <c r="AP502" s="14"/>
      <c r="AQ502" s="5"/>
    </row>
    <row r="503" spans="1:43" hidden="1" x14ac:dyDescent="0.3">
      <c r="A503" t="s">
        <v>7245</v>
      </c>
      <c r="B503">
        <v>123</v>
      </c>
      <c r="C503">
        <v>26893</v>
      </c>
      <c r="D503" t="s">
        <v>1714</v>
      </c>
      <c r="E503" t="s">
        <v>8954</v>
      </c>
      <c r="F503" t="s">
        <v>7246</v>
      </c>
      <c r="G503" t="s">
        <v>524</v>
      </c>
      <c r="H503" t="s">
        <v>525</v>
      </c>
      <c r="I503">
        <v>1600000</v>
      </c>
      <c r="J503">
        <v>1969</v>
      </c>
      <c r="K503">
        <v>7.2</v>
      </c>
      <c r="L503" s="5" t="s">
        <v>8413</v>
      </c>
      <c r="M503" s="5" t="s">
        <v>1221</v>
      </c>
      <c r="N503" t="s">
        <v>6851</v>
      </c>
      <c r="P503" s="5">
        <f t="shared" si="49"/>
        <v>0.63180970843585882</v>
      </c>
      <c r="Q503" s="5">
        <f t="shared" si="50"/>
        <v>26893</v>
      </c>
      <c r="R503" s="1">
        <f t="shared" si="51"/>
        <v>-1573107</v>
      </c>
      <c r="S503" s="1">
        <f t="shared" si="52"/>
        <v>1600000</v>
      </c>
      <c r="U503" s="6" t="s">
        <v>5635</v>
      </c>
      <c r="V503" s="5">
        <f t="shared" si="53"/>
        <v>1</v>
      </c>
      <c r="W503" s="14">
        <f>IF(V503=1, VLOOKUP(U503, [1]IMDB_Movies!A:O, 11, FALSE), AVERAGEIF($A$2:$A$4915, U503, $K$2:$K$4915))</f>
        <v>7.3</v>
      </c>
      <c r="X503" s="5">
        <f t="shared" si="54"/>
        <v>0.82299999999999995</v>
      </c>
      <c r="Y503">
        <f t="shared" si="55"/>
        <v>6.4417239087081741</v>
      </c>
      <c r="AN503" s="6"/>
      <c r="AO503" s="5"/>
      <c r="AP503" s="14"/>
      <c r="AQ503" s="5"/>
    </row>
    <row r="504" spans="1:43" hidden="1" x14ac:dyDescent="0.3">
      <c r="A504" t="s">
        <v>7436</v>
      </c>
      <c r="B504">
        <v>73</v>
      </c>
      <c r="C504">
        <v>39659</v>
      </c>
      <c r="D504" t="s">
        <v>7437</v>
      </c>
      <c r="E504" t="s">
        <v>8955</v>
      </c>
      <c r="F504" t="s">
        <v>7438</v>
      </c>
      <c r="G504" t="s">
        <v>14</v>
      </c>
      <c r="H504" t="s">
        <v>99</v>
      </c>
      <c r="I504">
        <v>1600000</v>
      </c>
      <c r="J504">
        <v>2002</v>
      </c>
      <c r="K504">
        <v>7</v>
      </c>
      <c r="L504" s="5" t="s">
        <v>599</v>
      </c>
      <c r="M504" s="5" t="s">
        <v>2267</v>
      </c>
      <c r="N504" t="s">
        <v>6055</v>
      </c>
      <c r="P504" s="5">
        <f t="shared" si="49"/>
        <v>0.63173836808641226</v>
      </c>
      <c r="Q504" s="5">
        <f t="shared" si="50"/>
        <v>39659</v>
      </c>
      <c r="R504" s="1">
        <f t="shared" si="51"/>
        <v>-1560341</v>
      </c>
      <c r="S504" s="1">
        <f t="shared" si="52"/>
        <v>1600000</v>
      </c>
      <c r="U504" s="6" t="s">
        <v>4775</v>
      </c>
      <c r="V504" s="5">
        <f t="shared" si="53"/>
        <v>1</v>
      </c>
      <c r="W504" s="14">
        <f>IF(V504=1, VLOOKUP(U504, [1]IMDB_Movies!A:O, 11, FALSE), AVERAGEIF($A$2:$A$4915, U504, $K$2:$K$4915))</f>
        <v>7.3</v>
      </c>
      <c r="X504" s="5">
        <f t="shared" si="54"/>
        <v>0.82299999999999995</v>
      </c>
      <c r="Y504">
        <f t="shared" si="55"/>
        <v>6.4416001773049612</v>
      </c>
      <c r="AN504" s="6"/>
      <c r="AO504" s="5"/>
      <c r="AP504" s="14"/>
      <c r="AQ504" s="5"/>
    </row>
    <row r="505" spans="1:43" hidden="1" x14ac:dyDescent="0.3">
      <c r="A505" t="s">
        <v>7012</v>
      </c>
      <c r="B505">
        <v>119</v>
      </c>
      <c r="C505"/>
      <c r="D505" t="s">
        <v>7013</v>
      </c>
      <c r="E505" t="s">
        <v>8956</v>
      </c>
      <c r="F505" t="s">
        <v>7014</v>
      </c>
      <c r="G505" t="s">
        <v>14</v>
      </c>
      <c r="H505" t="s">
        <v>15</v>
      </c>
      <c r="I505">
        <v>1614000</v>
      </c>
      <c r="J505">
        <v>1940</v>
      </c>
      <c r="K505">
        <v>7.1</v>
      </c>
      <c r="L505" s="5" t="s">
        <v>340</v>
      </c>
      <c r="M505" s="5" t="s">
        <v>1221</v>
      </c>
      <c r="N505" t="s">
        <v>6851</v>
      </c>
      <c r="O505" t="s">
        <v>5239</v>
      </c>
      <c r="P505" s="5">
        <f t="shared" si="49"/>
        <v>0.63166698102305108</v>
      </c>
      <c r="Q505" s="5">
        <f t="shared" si="50"/>
        <v>25035665</v>
      </c>
      <c r="R505" s="1">
        <f t="shared" si="51"/>
        <v>23421665</v>
      </c>
      <c r="S505" s="1">
        <f t="shared" si="52"/>
        <v>1614000</v>
      </c>
      <c r="U505" s="7" t="s">
        <v>5861</v>
      </c>
      <c r="V505" s="5">
        <f t="shared" si="53"/>
        <v>1</v>
      </c>
      <c r="W505" s="14">
        <f>IF(V505=1, VLOOKUP(U505, [1]IMDB_Movies!A:O, 11, FALSE), AVERAGEIF($A$2:$A$4915, U505, $K$2:$K$4915))</f>
        <v>7.3</v>
      </c>
      <c r="X505" s="5">
        <f t="shared" si="54"/>
        <v>0.82299999999999995</v>
      </c>
      <c r="Y505">
        <f t="shared" si="55"/>
        <v>6.4417424074484559</v>
      </c>
      <c r="AN505" s="7"/>
      <c r="AO505" s="5"/>
      <c r="AP505" s="14"/>
      <c r="AQ505" s="5"/>
    </row>
    <row r="506" spans="1:43" hidden="1" x14ac:dyDescent="0.3">
      <c r="A506" t="s">
        <v>6672</v>
      </c>
      <c r="B506">
        <v>126</v>
      </c>
      <c r="C506"/>
      <c r="D506" t="s">
        <v>507</v>
      </c>
      <c r="E506" t="s">
        <v>8957</v>
      </c>
      <c r="F506" t="s">
        <v>7228</v>
      </c>
      <c r="G506" t="s">
        <v>14</v>
      </c>
      <c r="H506" t="s">
        <v>15</v>
      </c>
      <c r="I506">
        <v>1644736</v>
      </c>
      <c r="J506">
        <v>1938</v>
      </c>
      <c r="K506">
        <v>8</v>
      </c>
      <c r="L506" s="5" t="s">
        <v>599</v>
      </c>
      <c r="M506" s="5" t="s">
        <v>1221</v>
      </c>
      <c r="N506" t="s">
        <v>6851</v>
      </c>
      <c r="P506" s="5">
        <f t="shared" si="49"/>
        <v>0.63166698102305108</v>
      </c>
      <c r="Q506" s="5">
        <f t="shared" si="50"/>
        <v>25035665</v>
      </c>
      <c r="R506" s="1">
        <f t="shared" si="51"/>
        <v>23390929</v>
      </c>
      <c r="S506" s="1">
        <f t="shared" si="52"/>
        <v>1644736</v>
      </c>
      <c r="U506" s="6" t="s">
        <v>6108</v>
      </c>
      <c r="V506" s="5">
        <f t="shared" si="53"/>
        <v>1</v>
      </c>
      <c r="W506" s="14">
        <f>IF(V506=1, VLOOKUP(U506, [1]IMDB_Movies!A:O, 11, FALSE), AVERAGEIF($A$2:$A$4915, U506, $K$2:$K$4915))</f>
        <v>7.3</v>
      </c>
      <c r="X506" s="5">
        <f t="shared" si="54"/>
        <v>0.82299999999999995</v>
      </c>
      <c r="Y506">
        <f t="shared" si="55"/>
        <v>6.4415742793791546</v>
      </c>
      <c r="AN506" s="6"/>
      <c r="AO506" s="5"/>
      <c r="AP506" s="14"/>
      <c r="AQ506" s="5"/>
    </row>
    <row r="507" spans="1:43" hidden="1" x14ac:dyDescent="0.3">
      <c r="A507" t="s">
        <v>6014</v>
      </c>
      <c r="B507">
        <v>118</v>
      </c>
      <c r="C507"/>
      <c r="D507" t="s">
        <v>1987</v>
      </c>
      <c r="E507" t="s">
        <v>8958</v>
      </c>
      <c r="F507" t="s">
        <v>7229</v>
      </c>
      <c r="G507" t="s">
        <v>14</v>
      </c>
      <c r="H507" t="s">
        <v>15</v>
      </c>
      <c r="I507">
        <v>1650000</v>
      </c>
      <c r="J507">
        <v>1953</v>
      </c>
      <c r="K507">
        <v>7.8</v>
      </c>
      <c r="L507" s="5" t="s">
        <v>1221</v>
      </c>
      <c r="M507" s="5" t="s">
        <v>6851</v>
      </c>
      <c r="N507" t="s">
        <v>8418</v>
      </c>
      <c r="P507" s="5">
        <f t="shared" si="49"/>
        <v>0.63166698102305108</v>
      </c>
      <c r="Q507" s="5">
        <f t="shared" si="50"/>
        <v>25035665</v>
      </c>
      <c r="R507" s="1">
        <f t="shared" si="51"/>
        <v>23385665</v>
      </c>
      <c r="S507" s="1">
        <f t="shared" si="52"/>
        <v>1650000</v>
      </c>
      <c r="U507" s="7" t="s">
        <v>4306</v>
      </c>
      <c r="V507" s="5">
        <f t="shared" si="53"/>
        <v>1</v>
      </c>
      <c r="W507" s="14">
        <f>IF(V507=1, VLOOKUP(U507, [1]IMDB_Movies!A:O, 11, FALSE), AVERAGEIF($A$2:$A$4915, U507, $K$2:$K$4915))</f>
        <v>7.3</v>
      </c>
      <c r="X507" s="5">
        <f t="shared" si="54"/>
        <v>0.82299999999999995</v>
      </c>
      <c r="Y507">
        <f t="shared" si="55"/>
        <v>6.441295187402968</v>
      </c>
      <c r="AN507" s="7"/>
      <c r="AO507" s="5"/>
      <c r="AP507" s="14"/>
      <c r="AQ507" s="5"/>
    </row>
    <row r="508" spans="1:43" hidden="1" x14ac:dyDescent="0.3">
      <c r="A508" t="s">
        <v>1029</v>
      </c>
      <c r="B508">
        <v>111</v>
      </c>
      <c r="C508">
        <v>2580</v>
      </c>
      <c r="D508" t="s">
        <v>2832</v>
      </c>
      <c r="E508" t="s">
        <v>8959</v>
      </c>
      <c r="F508" t="s">
        <v>7247</v>
      </c>
      <c r="G508" t="s">
        <v>14</v>
      </c>
      <c r="H508" t="s">
        <v>15</v>
      </c>
      <c r="I508">
        <v>1650000</v>
      </c>
      <c r="J508">
        <v>2003</v>
      </c>
      <c r="K508">
        <v>5.4</v>
      </c>
      <c r="L508" s="5" t="s">
        <v>1221</v>
      </c>
      <c r="M508" s="5" t="s">
        <v>8415</v>
      </c>
      <c r="P508" s="5">
        <f t="shared" si="49"/>
        <v>0.63166698102305108</v>
      </c>
      <c r="Q508" s="5">
        <f t="shared" si="50"/>
        <v>2580</v>
      </c>
      <c r="R508" s="1">
        <f t="shared" si="51"/>
        <v>-1647420</v>
      </c>
      <c r="S508" s="1">
        <f t="shared" si="52"/>
        <v>1650000</v>
      </c>
      <c r="U508" s="7" t="s">
        <v>3514</v>
      </c>
      <c r="V508" s="5">
        <f t="shared" si="53"/>
        <v>1</v>
      </c>
      <c r="W508" s="14">
        <f>IF(V508=1, VLOOKUP(U508, [1]IMDB_Movies!A:O, 11, FALSE), AVERAGEIF($A$2:$A$4915, U508, $K$2:$K$4915))</f>
        <v>7.3</v>
      </c>
      <c r="X508" s="5">
        <f t="shared" si="54"/>
        <v>0.82299999999999995</v>
      </c>
      <c r="Y508">
        <f t="shared" si="55"/>
        <v>6.4411490683229777</v>
      </c>
      <c r="AN508" s="7"/>
      <c r="AO508" s="5"/>
      <c r="AP508" s="14"/>
      <c r="AQ508" s="5"/>
    </row>
    <row r="509" spans="1:43" hidden="1" x14ac:dyDescent="0.3">
      <c r="A509" t="s">
        <v>3842</v>
      </c>
      <c r="B509">
        <v>95</v>
      </c>
      <c r="C509"/>
      <c r="D509" t="s">
        <v>7259</v>
      </c>
      <c r="E509" t="s">
        <v>8960</v>
      </c>
      <c r="F509" t="s">
        <v>7260</v>
      </c>
      <c r="G509" t="s">
        <v>14</v>
      </c>
      <c r="H509" t="s">
        <v>15</v>
      </c>
      <c r="I509">
        <v>1696377</v>
      </c>
      <c r="J509">
        <v>1945</v>
      </c>
      <c r="K509">
        <v>7.6</v>
      </c>
      <c r="L509" s="5" t="s">
        <v>8414</v>
      </c>
      <c r="M509" s="5" t="s">
        <v>8415</v>
      </c>
      <c r="N509" t="s">
        <v>6851</v>
      </c>
      <c r="O509" t="s">
        <v>3629</v>
      </c>
      <c r="P509" s="5">
        <f t="shared" si="49"/>
        <v>0.63159552665403129</v>
      </c>
      <c r="Q509" s="5">
        <f t="shared" si="50"/>
        <v>25035665</v>
      </c>
      <c r="R509" s="1">
        <f t="shared" si="51"/>
        <v>23339288</v>
      </c>
      <c r="S509" s="1">
        <f t="shared" si="52"/>
        <v>1696377</v>
      </c>
      <c r="U509" s="6" t="s">
        <v>949</v>
      </c>
      <c r="V509" s="5">
        <f t="shared" si="53"/>
        <v>3</v>
      </c>
      <c r="W509" s="14">
        <f>IF(V509=1, VLOOKUP(U509, [1]IMDB_Movies!A:O, 11, FALSE), AVERAGEIF($A$2:$A$4915, U509, $K$2:$K$4915))</f>
        <v>7.3</v>
      </c>
      <c r="X509" s="5">
        <f t="shared" si="54"/>
        <v>0.82299999999999995</v>
      </c>
      <c r="Y509">
        <f t="shared" si="55"/>
        <v>6.4408697581539798</v>
      </c>
      <c r="AN509" s="6"/>
      <c r="AO509" s="5"/>
      <c r="AP509" s="14"/>
      <c r="AQ509" s="5"/>
    </row>
    <row r="510" spans="1:43" hidden="1" x14ac:dyDescent="0.3">
      <c r="A510" t="s">
        <v>7183</v>
      </c>
      <c r="B510">
        <v>88</v>
      </c>
      <c r="C510"/>
      <c r="D510" t="s">
        <v>231</v>
      </c>
      <c r="E510" t="s">
        <v>8961</v>
      </c>
      <c r="F510" t="s">
        <v>7217</v>
      </c>
      <c r="G510" t="s">
        <v>14</v>
      </c>
      <c r="H510" t="s">
        <v>15</v>
      </c>
      <c r="I510">
        <v>1700000</v>
      </c>
      <c r="J510">
        <v>1972</v>
      </c>
      <c r="K510">
        <v>6.1</v>
      </c>
      <c r="L510" s="5" t="s">
        <v>476</v>
      </c>
      <c r="M510" s="5" t="s">
        <v>4289</v>
      </c>
      <c r="P510" s="5">
        <f t="shared" si="49"/>
        <v>0.63159552665403129</v>
      </c>
      <c r="Q510" s="5">
        <f t="shared" si="50"/>
        <v>25035665</v>
      </c>
      <c r="R510" s="1">
        <f t="shared" si="51"/>
        <v>23335665</v>
      </c>
      <c r="S510" s="1">
        <f t="shared" si="52"/>
        <v>1700000</v>
      </c>
      <c r="U510" s="7" t="s">
        <v>2965</v>
      </c>
      <c r="V510" s="5">
        <f t="shared" si="53"/>
        <v>1</v>
      </c>
      <c r="W510" s="14">
        <f>IF(V510=1, VLOOKUP(U510, [1]IMDB_Movies!A:O, 11, FALSE), AVERAGEIF($A$2:$A$4915, U510, $K$2:$K$4915))</f>
        <v>7.3</v>
      </c>
      <c r="X510" s="5">
        <f t="shared" si="54"/>
        <v>0.82299999999999995</v>
      </c>
      <c r="Y510">
        <f t="shared" si="55"/>
        <v>6.4407012871726552</v>
      </c>
      <c r="AN510" s="7"/>
      <c r="AO510" s="5"/>
      <c r="AP510" s="14"/>
      <c r="AQ510" s="5"/>
    </row>
    <row r="511" spans="1:43" hidden="1" x14ac:dyDescent="0.3">
      <c r="A511" t="s">
        <v>4721</v>
      </c>
      <c r="B511">
        <v>138</v>
      </c>
      <c r="C511">
        <v>35918429</v>
      </c>
      <c r="D511" t="s">
        <v>703</v>
      </c>
      <c r="E511" t="s">
        <v>8962</v>
      </c>
      <c r="F511" t="s">
        <v>7218</v>
      </c>
      <c r="G511" t="s">
        <v>14</v>
      </c>
      <c r="H511" t="s">
        <v>15</v>
      </c>
      <c r="I511">
        <v>1700000</v>
      </c>
      <c r="J511">
        <v>2001</v>
      </c>
      <c r="K511">
        <v>7.5</v>
      </c>
      <c r="L511" s="5" t="s">
        <v>8413</v>
      </c>
      <c r="M511" s="5" t="s">
        <v>1221</v>
      </c>
      <c r="P511" s="5">
        <f t="shared" si="49"/>
        <v>0.63159552665403129</v>
      </c>
      <c r="Q511" s="5">
        <f t="shared" si="50"/>
        <v>35918429</v>
      </c>
      <c r="R511" s="1">
        <f t="shared" si="51"/>
        <v>34218429</v>
      </c>
      <c r="S511" s="1">
        <f t="shared" si="52"/>
        <v>1700000</v>
      </c>
      <c r="U511" s="7" t="s">
        <v>3042</v>
      </c>
      <c r="V511" s="5">
        <f t="shared" si="53"/>
        <v>2</v>
      </c>
      <c r="W511" s="14">
        <f>IF(V511=1, VLOOKUP(U511, [1]IMDB_Movies!A:O, 11, FALSE), AVERAGEIF($A$2:$A$4915, U511, $K$2:$K$4915))</f>
        <v>7.3</v>
      </c>
      <c r="X511" s="5">
        <f t="shared" si="54"/>
        <v>0.82299999999999995</v>
      </c>
      <c r="Y511">
        <f t="shared" si="55"/>
        <v>6.4406659267480544</v>
      </c>
      <c r="AN511" s="7"/>
      <c r="AO511" s="5"/>
      <c r="AP511" s="14"/>
      <c r="AQ511" s="5"/>
    </row>
    <row r="512" spans="1:43" hidden="1" x14ac:dyDescent="0.3">
      <c r="A512" t="s">
        <v>7221</v>
      </c>
      <c r="B512">
        <v>98</v>
      </c>
      <c r="C512">
        <v>1943649</v>
      </c>
      <c r="D512" t="s">
        <v>1517</v>
      </c>
      <c r="E512" t="s">
        <v>8963</v>
      </c>
      <c r="F512" t="s">
        <v>7222</v>
      </c>
      <c r="G512" t="s">
        <v>14</v>
      </c>
      <c r="H512" t="s">
        <v>15</v>
      </c>
      <c r="I512">
        <v>1700000</v>
      </c>
      <c r="J512">
        <v>1999</v>
      </c>
      <c r="K512">
        <v>6.3</v>
      </c>
      <c r="L512" s="5" t="s">
        <v>599</v>
      </c>
      <c r="M512" s="5" t="s">
        <v>8413</v>
      </c>
      <c r="N512" t="s">
        <v>6851</v>
      </c>
      <c r="P512" s="5">
        <f t="shared" si="49"/>
        <v>0.63160941587923181</v>
      </c>
      <c r="Q512" s="5">
        <f t="shared" si="50"/>
        <v>1943649</v>
      </c>
      <c r="R512" s="1">
        <f t="shared" si="51"/>
        <v>243649</v>
      </c>
      <c r="S512" s="1">
        <f t="shared" si="52"/>
        <v>1700000</v>
      </c>
      <c r="U512" s="7" t="s">
        <v>6379</v>
      </c>
      <c r="V512" s="5">
        <f t="shared" si="53"/>
        <v>1</v>
      </c>
      <c r="W512" s="14">
        <f>IF(V512=1, VLOOKUP(U512, [1]IMDB_Movies!A:O, 11, FALSE), AVERAGEIF($A$2:$A$4915, U512, $K$2:$K$4915))</f>
        <v>7.3</v>
      </c>
      <c r="X512" s="5">
        <f t="shared" si="54"/>
        <v>0.82299999999999995</v>
      </c>
      <c r="Y512">
        <f t="shared" si="55"/>
        <v>6.440763765541738</v>
      </c>
      <c r="AN512" s="7"/>
      <c r="AO512" s="5"/>
      <c r="AP512" s="14"/>
      <c r="AQ512" s="5"/>
    </row>
    <row r="513" spans="1:43" hidden="1" x14ac:dyDescent="0.3">
      <c r="A513" t="s">
        <v>6864</v>
      </c>
      <c r="B513">
        <v>86</v>
      </c>
      <c r="C513">
        <v>992238</v>
      </c>
      <c r="D513" t="s">
        <v>79</v>
      </c>
      <c r="E513" t="s">
        <v>8964</v>
      </c>
      <c r="F513" t="s">
        <v>7223</v>
      </c>
      <c r="G513" t="s">
        <v>14</v>
      </c>
      <c r="H513" t="s">
        <v>22</v>
      </c>
      <c r="I513">
        <v>1700000</v>
      </c>
      <c r="J513">
        <v>2004</v>
      </c>
      <c r="K513">
        <v>6.8</v>
      </c>
      <c r="L513" s="5" t="s">
        <v>1221</v>
      </c>
      <c r="M513" s="5" t="s">
        <v>6851</v>
      </c>
      <c r="P513" s="5">
        <f t="shared" si="49"/>
        <v>0.63154133574321369</v>
      </c>
      <c r="Q513" s="5">
        <f t="shared" si="50"/>
        <v>992238</v>
      </c>
      <c r="R513" s="1">
        <f t="shared" si="51"/>
        <v>-707762</v>
      </c>
      <c r="S513" s="1">
        <f t="shared" si="52"/>
        <v>1700000</v>
      </c>
      <c r="U513" s="6" t="s">
        <v>5507</v>
      </c>
      <c r="V513" s="5">
        <f t="shared" si="53"/>
        <v>1</v>
      </c>
      <c r="W513" s="14">
        <f>IF(V513=1, VLOOKUP(U513, [1]IMDB_Movies!A:O, 11, FALSE), AVERAGEIF($A$2:$A$4915, U513, $K$2:$K$4915))</f>
        <v>7.3</v>
      </c>
      <c r="X513" s="5">
        <f t="shared" si="54"/>
        <v>0.82299999999999995</v>
      </c>
      <c r="Y513">
        <f t="shared" si="55"/>
        <v>6.4403286697757025</v>
      </c>
      <c r="AN513" s="6"/>
      <c r="AO513" s="5"/>
      <c r="AP513" s="14"/>
      <c r="AQ513" s="5"/>
    </row>
    <row r="514" spans="1:43" hidden="1" x14ac:dyDescent="0.3">
      <c r="A514" t="s">
        <v>5556</v>
      </c>
      <c r="B514">
        <v>124</v>
      </c>
      <c r="C514">
        <v>183490</v>
      </c>
      <c r="D514" t="s">
        <v>1215</v>
      </c>
      <c r="E514" t="s">
        <v>8965</v>
      </c>
      <c r="F514" t="s">
        <v>7296</v>
      </c>
      <c r="G514" t="s">
        <v>14</v>
      </c>
      <c r="H514" t="s">
        <v>15</v>
      </c>
      <c r="I514">
        <v>1700000</v>
      </c>
      <c r="J514">
        <v>2010</v>
      </c>
      <c r="K514">
        <v>5.8</v>
      </c>
      <c r="L514" s="5" t="s">
        <v>1221</v>
      </c>
      <c r="M514" s="5" t="s">
        <v>8418</v>
      </c>
      <c r="P514" s="5">
        <f t="shared" ref="P514:P577" si="56">CORREL(C514:C5427,I514:I5427)</f>
        <v>0.63147150397324192</v>
      </c>
      <c r="Q514" s="5">
        <f t="shared" ref="Q514:Q577" si="57">IF(ISBLANK(C514),MEDIAN($C$2:$C$4915), C514)</f>
        <v>183490</v>
      </c>
      <c r="R514" s="1">
        <f t="shared" ref="R514:R577" si="58">Q514-S514</f>
        <v>-1516510</v>
      </c>
      <c r="S514" s="1">
        <f t="shared" ref="S514:S577" si="59">IF(ISBLANK(I514),MEDIAN($I$2:$I$4915), I514)</f>
        <v>1700000</v>
      </c>
      <c r="U514" s="7" t="s">
        <v>1847</v>
      </c>
      <c r="V514" s="5">
        <f t="shared" si="53"/>
        <v>1</v>
      </c>
      <c r="W514" s="14">
        <f>IF(V514=1, VLOOKUP(U514, [1]IMDB_Movies!A:O, 11, FALSE), AVERAGEIF($A$2:$A$4915, U514, $K$2:$K$4915))</f>
        <v>7.3</v>
      </c>
      <c r="X514" s="5">
        <f t="shared" si="54"/>
        <v>0.82299999999999995</v>
      </c>
      <c r="Y514">
        <f t="shared" si="55"/>
        <v>6.4397823189693453</v>
      </c>
      <c r="AN514" s="7"/>
      <c r="AO514" s="5"/>
      <c r="AP514" s="14"/>
      <c r="AQ514" s="5"/>
    </row>
    <row r="515" spans="1:43" hidden="1" x14ac:dyDescent="0.3">
      <c r="A515" t="s">
        <v>7214</v>
      </c>
      <c r="B515">
        <v>112</v>
      </c>
      <c r="C515"/>
      <c r="D515" t="s">
        <v>2267</v>
      </c>
      <c r="E515" t="s">
        <v>8966</v>
      </c>
      <c r="F515" t="s">
        <v>7215</v>
      </c>
      <c r="G515" t="s">
        <v>14</v>
      </c>
      <c r="H515" t="s">
        <v>15</v>
      </c>
      <c r="I515">
        <v>1750000</v>
      </c>
      <c r="J515">
        <v>2013</v>
      </c>
      <c r="K515">
        <v>6.3</v>
      </c>
      <c r="L515" s="5" t="s">
        <v>2267</v>
      </c>
      <c r="M515" s="5"/>
      <c r="P515" s="5">
        <f t="shared" si="56"/>
        <v>0.63140019650034085</v>
      </c>
      <c r="Q515" s="5">
        <f t="shared" si="57"/>
        <v>25035665</v>
      </c>
      <c r="R515" s="1">
        <f t="shared" si="58"/>
        <v>23285665</v>
      </c>
      <c r="S515" s="1">
        <f t="shared" si="59"/>
        <v>1750000</v>
      </c>
      <c r="U515" s="7" t="s">
        <v>5212</v>
      </c>
      <c r="V515" s="5">
        <f t="shared" si="53"/>
        <v>1</v>
      </c>
      <c r="W515" s="14">
        <f>IF(V515=1, VLOOKUP(U515, [1]IMDB_Movies!A:O, 11, FALSE), AVERAGEIF($A$2:$A$4915, U515, $K$2:$K$4915))</f>
        <v>7.3</v>
      </c>
      <c r="X515" s="5">
        <f t="shared" si="54"/>
        <v>0.82299999999999995</v>
      </c>
      <c r="Y515">
        <f t="shared" si="55"/>
        <v>6.4398800266607399</v>
      </c>
      <c r="AN515" s="7"/>
      <c r="AO515" s="5"/>
      <c r="AP515" s="14"/>
      <c r="AQ515" s="5"/>
    </row>
    <row r="516" spans="1:43" hidden="1" x14ac:dyDescent="0.3">
      <c r="A516" t="s">
        <v>7354</v>
      </c>
      <c r="B516">
        <v>88</v>
      </c>
      <c r="C516"/>
      <c r="D516" t="s">
        <v>231</v>
      </c>
      <c r="E516" t="s">
        <v>8967</v>
      </c>
      <c r="F516" t="s">
        <v>7355</v>
      </c>
      <c r="G516" t="s">
        <v>14</v>
      </c>
      <c r="H516" t="s">
        <v>99</v>
      </c>
      <c r="I516">
        <v>1750000</v>
      </c>
      <c r="J516">
        <v>1985</v>
      </c>
      <c r="K516">
        <v>4.3</v>
      </c>
      <c r="L516" s="5" t="s">
        <v>476</v>
      </c>
      <c r="M516" s="5" t="s">
        <v>4289</v>
      </c>
      <c r="P516" s="5">
        <f t="shared" si="56"/>
        <v>0.63140019650034085</v>
      </c>
      <c r="Q516" s="5">
        <f t="shared" si="57"/>
        <v>25035665</v>
      </c>
      <c r="R516" s="1">
        <f t="shared" si="58"/>
        <v>23285665</v>
      </c>
      <c r="S516" s="1">
        <f t="shared" si="59"/>
        <v>1750000</v>
      </c>
      <c r="U516" s="6" t="s">
        <v>100</v>
      </c>
      <c r="V516" s="5">
        <f t="shared" si="53"/>
        <v>1</v>
      </c>
      <c r="W516" s="14">
        <f>IF(V516=1, VLOOKUP(U516, [1]IMDB_Movies!A:O, 11, FALSE), AVERAGEIF($A$2:$A$4915, U516, $K$2:$K$4915))</f>
        <v>7.3</v>
      </c>
      <c r="X516" s="5">
        <f t="shared" si="54"/>
        <v>0.82299999999999995</v>
      </c>
      <c r="Y516">
        <f t="shared" si="55"/>
        <v>6.4399555555555539</v>
      </c>
      <c r="AN516" s="6"/>
      <c r="AO516" s="5"/>
      <c r="AP516" s="14"/>
      <c r="AQ516" s="5"/>
    </row>
    <row r="517" spans="1:43" hidden="1" x14ac:dyDescent="0.3">
      <c r="A517" t="s">
        <v>7952</v>
      </c>
      <c r="B517">
        <v>88</v>
      </c>
      <c r="C517">
        <v>1523883</v>
      </c>
      <c r="D517" t="s">
        <v>5770</v>
      </c>
      <c r="E517" t="s">
        <v>8968</v>
      </c>
      <c r="F517" t="s">
        <v>7953</v>
      </c>
      <c r="G517" t="s">
        <v>14</v>
      </c>
      <c r="H517" t="s">
        <v>15</v>
      </c>
      <c r="I517">
        <v>1750211</v>
      </c>
      <c r="J517">
        <v>2005</v>
      </c>
      <c r="K517">
        <v>7.8</v>
      </c>
      <c r="L517" s="5" t="s">
        <v>27</v>
      </c>
      <c r="M517" s="5" t="s">
        <v>8417</v>
      </c>
      <c r="P517" s="5">
        <f t="shared" si="56"/>
        <v>0.63140019650034085</v>
      </c>
      <c r="Q517" s="5">
        <f t="shared" si="57"/>
        <v>1523883</v>
      </c>
      <c r="R517" s="1">
        <f t="shared" si="58"/>
        <v>-226328</v>
      </c>
      <c r="S517" s="1">
        <f t="shared" si="59"/>
        <v>1750211</v>
      </c>
      <c r="U517" s="6" t="s">
        <v>109</v>
      </c>
      <c r="V517" s="5">
        <f t="shared" si="53"/>
        <v>3</v>
      </c>
      <c r="W517" s="14">
        <f>IF(V517=1, VLOOKUP(U517, [1]IMDB_Movies!A:O, 11, FALSE), AVERAGEIF($A$2:$A$4915, U517, $K$2:$K$4915))</f>
        <v>7.3</v>
      </c>
      <c r="X517" s="5">
        <f t="shared" si="54"/>
        <v>0.82299999999999995</v>
      </c>
      <c r="Y517">
        <f t="shared" si="55"/>
        <v>6.4397421649255371</v>
      </c>
      <c r="AN517" s="6"/>
      <c r="AO517" s="5"/>
      <c r="AP517" s="14"/>
      <c r="AQ517" s="5"/>
    </row>
    <row r="518" spans="1:43" hidden="1" x14ac:dyDescent="0.3">
      <c r="A518" t="s">
        <v>2236</v>
      </c>
      <c r="B518">
        <v>101</v>
      </c>
      <c r="C518">
        <v>26505000</v>
      </c>
      <c r="D518" t="s">
        <v>2267</v>
      </c>
      <c r="E518" t="s">
        <v>8969</v>
      </c>
      <c r="F518" t="s">
        <v>2579</v>
      </c>
      <c r="G518" t="s">
        <v>14</v>
      </c>
      <c r="H518" t="s">
        <v>15</v>
      </c>
      <c r="I518">
        <v>1800000</v>
      </c>
      <c r="J518">
        <v>1984</v>
      </c>
      <c r="K518">
        <v>7.5</v>
      </c>
      <c r="L518" s="5" t="s">
        <v>2267</v>
      </c>
      <c r="M518" s="5"/>
      <c r="P518" s="5">
        <f t="shared" si="56"/>
        <v>0.63133122899763094</v>
      </c>
      <c r="Q518" s="5">
        <f t="shared" si="57"/>
        <v>26505000</v>
      </c>
      <c r="R518" s="1">
        <f t="shared" si="58"/>
        <v>24705000</v>
      </c>
      <c r="S518" s="1">
        <f t="shared" si="59"/>
        <v>1800000</v>
      </c>
      <c r="U518" s="7" t="s">
        <v>325</v>
      </c>
      <c r="V518" s="5">
        <f t="shared" si="53"/>
        <v>1</v>
      </c>
      <c r="W518" s="14">
        <f>IF(V518=1, VLOOKUP(U518, [1]IMDB_Movies!A:O, 11, FALSE), AVERAGEIF($A$2:$A$4915, U518, $K$2:$K$4915))</f>
        <v>7.3</v>
      </c>
      <c r="X518" s="5">
        <f t="shared" si="54"/>
        <v>0.82299999999999995</v>
      </c>
      <c r="Y518">
        <f t="shared" si="55"/>
        <v>6.4397954646509534</v>
      </c>
      <c r="AN518" s="7"/>
      <c r="AO518" s="5"/>
      <c r="AP518" s="14"/>
      <c r="AQ518" s="5"/>
    </row>
    <row r="519" spans="1:43" hidden="1" x14ac:dyDescent="0.3">
      <c r="A519" t="s">
        <v>1681</v>
      </c>
      <c r="B519">
        <v>104</v>
      </c>
      <c r="C519"/>
      <c r="D519" t="s">
        <v>162</v>
      </c>
      <c r="E519" t="s">
        <v>8970</v>
      </c>
      <c r="F519" t="s">
        <v>3744</v>
      </c>
      <c r="G519" t="s">
        <v>14</v>
      </c>
      <c r="H519" t="s">
        <v>15</v>
      </c>
      <c r="I519">
        <v>1800000</v>
      </c>
      <c r="J519">
        <v>1971</v>
      </c>
      <c r="K519">
        <v>7.8</v>
      </c>
      <c r="L519" s="5" t="s">
        <v>476</v>
      </c>
      <c r="M519" s="5" t="s">
        <v>8413</v>
      </c>
      <c r="N519" t="s">
        <v>1221</v>
      </c>
      <c r="O519" t="s">
        <v>3629</v>
      </c>
      <c r="P519" s="5">
        <f t="shared" si="56"/>
        <v>0.63131790543374766</v>
      </c>
      <c r="Q519" s="5">
        <f t="shared" si="57"/>
        <v>25035665</v>
      </c>
      <c r="R519" s="1">
        <f t="shared" si="58"/>
        <v>23235665</v>
      </c>
      <c r="S519" s="1">
        <f t="shared" si="59"/>
        <v>1800000</v>
      </c>
      <c r="U519" s="6" t="s">
        <v>356</v>
      </c>
      <c r="V519" s="5">
        <f t="shared" si="53"/>
        <v>1</v>
      </c>
      <c r="W519" s="14">
        <f>IF(V519=1, VLOOKUP(U519, [1]IMDB_Movies!A:O, 11, FALSE), AVERAGEIF($A$2:$A$4915, U519, $K$2:$K$4915))</f>
        <v>7.3</v>
      </c>
      <c r="X519" s="5">
        <f t="shared" si="54"/>
        <v>0.82299999999999995</v>
      </c>
      <c r="Y519">
        <f t="shared" si="55"/>
        <v>6.4396264176117395</v>
      </c>
      <c r="AN519" s="6"/>
      <c r="AO519" s="5"/>
      <c r="AP519" s="14"/>
      <c r="AQ519" s="5"/>
    </row>
    <row r="520" spans="1:43" hidden="1" x14ac:dyDescent="0.3">
      <c r="A520" t="s">
        <v>5225</v>
      </c>
      <c r="B520">
        <v>97</v>
      </c>
      <c r="C520">
        <v>32600000</v>
      </c>
      <c r="D520" t="s">
        <v>1966</v>
      </c>
      <c r="E520" t="s">
        <v>8971</v>
      </c>
      <c r="F520" t="s">
        <v>6863</v>
      </c>
      <c r="G520" t="s">
        <v>14</v>
      </c>
      <c r="H520" t="s">
        <v>15</v>
      </c>
      <c r="I520">
        <v>1800000</v>
      </c>
      <c r="J520">
        <v>1984</v>
      </c>
      <c r="K520">
        <v>5.9</v>
      </c>
      <c r="L520" s="5" t="s">
        <v>2267</v>
      </c>
      <c r="M520" s="5" t="s">
        <v>3629</v>
      </c>
      <c r="P520" s="5">
        <f t="shared" si="56"/>
        <v>0.63131790543374766</v>
      </c>
      <c r="Q520" s="5">
        <f t="shared" si="57"/>
        <v>32600000</v>
      </c>
      <c r="R520" s="1">
        <f t="shared" si="58"/>
        <v>30800000</v>
      </c>
      <c r="S520" s="1">
        <f t="shared" si="59"/>
        <v>1800000</v>
      </c>
      <c r="U520" s="6" t="s">
        <v>446</v>
      </c>
      <c r="V520" s="5">
        <f t="shared" si="53"/>
        <v>1</v>
      </c>
      <c r="W520" s="14">
        <f>IF(V520=1, VLOOKUP(U520, [1]IMDB_Movies!A:O, 11, FALSE), AVERAGEIF($A$2:$A$4915, U520, $K$2:$K$4915))</f>
        <v>7.3</v>
      </c>
      <c r="X520" s="5">
        <f t="shared" si="54"/>
        <v>0.82299999999999995</v>
      </c>
      <c r="Y520">
        <f t="shared" si="55"/>
        <v>6.4394795373665463</v>
      </c>
      <c r="AN520" s="6"/>
      <c r="AO520" s="5"/>
      <c r="AP520" s="14"/>
      <c r="AQ520" s="5"/>
    </row>
    <row r="521" spans="1:43" hidden="1" x14ac:dyDescent="0.3">
      <c r="A521" t="s">
        <v>7174</v>
      </c>
      <c r="B521">
        <v>87</v>
      </c>
      <c r="C521">
        <v>40990055</v>
      </c>
      <c r="D521" t="s">
        <v>1564</v>
      </c>
      <c r="E521" t="s">
        <v>8972</v>
      </c>
      <c r="F521" t="s">
        <v>7175</v>
      </c>
      <c r="G521" t="s">
        <v>14</v>
      </c>
      <c r="H521" t="s">
        <v>525</v>
      </c>
      <c r="I521">
        <v>1800000</v>
      </c>
      <c r="J521">
        <v>2010</v>
      </c>
      <c r="K521">
        <v>5.6</v>
      </c>
      <c r="L521" s="5" t="s">
        <v>1221</v>
      </c>
      <c r="M521" s="5" t="s">
        <v>2267</v>
      </c>
      <c r="N521" t="s">
        <v>3629</v>
      </c>
      <c r="P521" s="5">
        <f t="shared" si="56"/>
        <v>0.63132163934881336</v>
      </c>
      <c r="Q521" s="5">
        <f t="shared" si="57"/>
        <v>40990055</v>
      </c>
      <c r="R521" s="1">
        <f t="shared" si="58"/>
        <v>39190055</v>
      </c>
      <c r="S521" s="1">
        <f t="shared" si="59"/>
        <v>1800000</v>
      </c>
      <c r="U521" s="7" t="s">
        <v>4834</v>
      </c>
      <c r="V521" s="5">
        <f t="shared" si="53"/>
        <v>1</v>
      </c>
      <c r="W521" s="14">
        <f>IF(V521=1, VLOOKUP(U521, [1]IMDB_Movies!A:O, 11, FALSE), AVERAGEIF($A$2:$A$4915, U521, $K$2:$K$4915))</f>
        <v>7.3</v>
      </c>
      <c r="X521" s="5">
        <f t="shared" si="54"/>
        <v>0.82299999999999995</v>
      </c>
      <c r="Y521">
        <f t="shared" si="55"/>
        <v>6.4399110122358163</v>
      </c>
      <c r="AN521" s="7"/>
      <c r="AO521" s="5"/>
      <c r="AP521" s="14"/>
      <c r="AQ521" s="5"/>
    </row>
    <row r="522" spans="1:43" hidden="1" x14ac:dyDescent="0.3">
      <c r="A522" t="s">
        <v>7024</v>
      </c>
      <c r="B522">
        <v>125</v>
      </c>
      <c r="C522"/>
      <c r="D522" t="s">
        <v>1221</v>
      </c>
      <c r="E522" t="s">
        <v>8973</v>
      </c>
      <c r="F522" t="s">
        <v>7177</v>
      </c>
      <c r="G522" t="s">
        <v>14</v>
      </c>
      <c r="H522" t="s">
        <v>15</v>
      </c>
      <c r="I522">
        <v>1800000</v>
      </c>
      <c r="J522">
        <v>1951</v>
      </c>
      <c r="K522">
        <v>8</v>
      </c>
      <c r="L522" s="5" t="s">
        <v>1221</v>
      </c>
      <c r="M522" s="5"/>
      <c r="P522" s="5">
        <f t="shared" si="56"/>
        <v>0.63135111353710305</v>
      </c>
      <c r="Q522" s="5">
        <f t="shared" si="57"/>
        <v>25035665</v>
      </c>
      <c r="R522" s="1">
        <f t="shared" si="58"/>
        <v>23235665</v>
      </c>
      <c r="S522" s="1">
        <f t="shared" si="59"/>
        <v>1800000</v>
      </c>
      <c r="U522" s="7" t="s">
        <v>3030</v>
      </c>
      <c r="V522" s="5">
        <f t="shared" si="53"/>
        <v>1</v>
      </c>
      <c r="W522" s="14">
        <f>IF(V522=1, VLOOKUP(U522, [1]IMDB_Movies!A:O, 11, FALSE), AVERAGEIF($A$2:$A$4915, U522, $K$2:$K$4915))</f>
        <v>7.3</v>
      </c>
      <c r="X522" s="5">
        <f t="shared" si="54"/>
        <v>0.82299999999999995</v>
      </c>
      <c r="Y522">
        <f t="shared" si="55"/>
        <v>6.4404984423676002</v>
      </c>
      <c r="AN522" s="7"/>
      <c r="AO522" s="5"/>
      <c r="AP522" s="14"/>
      <c r="AQ522" s="5"/>
    </row>
    <row r="523" spans="1:43" hidden="1" x14ac:dyDescent="0.3">
      <c r="A523" t="s">
        <v>1333</v>
      </c>
      <c r="B523">
        <v>95</v>
      </c>
      <c r="C523"/>
      <c r="D523" t="s">
        <v>599</v>
      </c>
      <c r="E523" t="s">
        <v>8974</v>
      </c>
      <c r="F523" t="s">
        <v>7178</v>
      </c>
      <c r="G523" t="s">
        <v>14</v>
      </c>
      <c r="H523" t="s">
        <v>15</v>
      </c>
      <c r="I523">
        <v>1800000</v>
      </c>
      <c r="J523">
        <v>1964</v>
      </c>
      <c r="K523">
        <v>8.5</v>
      </c>
      <c r="L523" s="5" t="s">
        <v>599</v>
      </c>
      <c r="M523" s="5"/>
      <c r="P523" s="5">
        <f t="shared" si="56"/>
        <v>0.63135111353710305</v>
      </c>
      <c r="Q523" s="5">
        <f t="shared" si="57"/>
        <v>25035665</v>
      </c>
      <c r="R523" s="1">
        <f t="shared" si="58"/>
        <v>23235665</v>
      </c>
      <c r="S523" s="1">
        <f t="shared" si="59"/>
        <v>1800000</v>
      </c>
      <c r="U523" s="11" t="s">
        <v>8373</v>
      </c>
      <c r="V523" s="5">
        <f t="shared" si="53"/>
        <v>1</v>
      </c>
      <c r="W523" s="14">
        <f>IF(V523=1, VLOOKUP(U523, [1]IMDB_Movies!A:O, 11, FALSE), AVERAGEIF($A$2:$A$4915, U523, $K$2:$K$4915))</f>
        <v>7.3</v>
      </c>
      <c r="X523" s="5">
        <f t="shared" si="54"/>
        <v>0.82299999999999995</v>
      </c>
      <c r="Y523">
        <f t="shared" si="55"/>
        <v>6.440462942354773</v>
      </c>
      <c r="AN523" s="11"/>
      <c r="AO523" s="5"/>
      <c r="AP523" s="14"/>
      <c r="AQ523" s="5"/>
    </row>
    <row r="524" spans="1:43" hidden="1" x14ac:dyDescent="0.3">
      <c r="A524" t="s">
        <v>7179</v>
      </c>
      <c r="B524">
        <v>118</v>
      </c>
      <c r="C524">
        <v>5709616</v>
      </c>
      <c r="D524" t="s">
        <v>79</v>
      </c>
      <c r="E524" t="s">
        <v>8975</v>
      </c>
      <c r="F524" t="s">
        <v>7180</v>
      </c>
      <c r="G524" t="s">
        <v>997</v>
      </c>
      <c r="H524" t="s">
        <v>1044</v>
      </c>
      <c r="I524">
        <v>1800000</v>
      </c>
      <c r="J524">
        <v>2002</v>
      </c>
      <c r="K524">
        <v>6.8</v>
      </c>
      <c r="L524" s="5" t="s">
        <v>1221</v>
      </c>
      <c r="M524" s="5" t="s">
        <v>6851</v>
      </c>
      <c r="P524" s="5">
        <f t="shared" si="56"/>
        <v>0.63135111353710305</v>
      </c>
      <c r="Q524" s="5">
        <f t="shared" si="57"/>
        <v>5709616</v>
      </c>
      <c r="R524" s="1">
        <f t="shared" si="58"/>
        <v>3909616</v>
      </c>
      <c r="S524" s="1">
        <f t="shared" si="59"/>
        <v>1800000</v>
      </c>
      <c r="U524" s="7" t="s">
        <v>5459</v>
      </c>
      <c r="V524" s="5">
        <f t="shared" si="53"/>
        <v>1</v>
      </c>
      <c r="W524" s="14">
        <f>IF(V524=1, VLOOKUP(U524, [1]IMDB_Movies!A:O, 11, FALSE), AVERAGEIF($A$2:$A$4915, U524, $K$2:$K$4915))</f>
        <v>7.3</v>
      </c>
      <c r="X524" s="5">
        <f t="shared" si="54"/>
        <v>0.82299999999999995</v>
      </c>
      <c r="Y524">
        <f t="shared" si="55"/>
        <v>6.4408726625111301</v>
      </c>
      <c r="AN524" s="7"/>
      <c r="AO524" s="5"/>
      <c r="AP524" s="14"/>
      <c r="AQ524" s="5"/>
    </row>
    <row r="525" spans="1:43" hidden="1" x14ac:dyDescent="0.3">
      <c r="A525" t="s">
        <v>7181</v>
      </c>
      <c r="B525">
        <v>93</v>
      </c>
      <c r="C525">
        <v>12784397</v>
      </c>
      <c r="D525" t="s">
        <v>1890</v>
      </c>
      <c r="E525" t="s">
        <v>8976</v>
      </c>
      <c r="F525" t="s">
        <v>7182</v>
      </c>
      <c r="G525" t="s">
        <v>14</v>
      </c>
      <c r="H525" t="s">
        <v>15</v>
      </c>
      <c r="I525">
        <v>1800000</v>
      </c>
      <c r="J525">
        <v>2012</v>
      </c>
      <c r="K525">
        <v>7.3</v>
      </c>
      <c r="L525" s="5" t="s">
        <v>1221</v>
      </c>
      <c r="M525" s="5" t="s">
        <v>455</v>
      </c>
      <c r="P525" s="5">
        <f t="shared" si="56"/>
        <v>0.63128979569887245</v>
      </c>
      <c r="Q525" s="5">
        <f t="shared" si="57"/>
        <v>12784397</v>
      </c>
      <c r="R525" s="1">
        <f t="shared" si="58"/>
        <v>10984397</v>
      </c>
      <c r="S525" s="1">
        <f t="shared" si="59"/>
        <v>1800000</v>
      </c>
      <c r="U525" s="6" t="s">
        <v>5526</v>
      </c>
      <c r="V525" s="5">
        <f t="shared" si="53"/>
        <v>1</v>
      </c>
      <c r="W525" s="14">
        <f>IF(V525=1, VLOOKUP(U525, [1]IMDB_Movies!A:O, 11, FALSE), AVERAGEIF($A$2:$A$4915, U525, $K$2:$K$4915))</f>
        <v>7.3</v>
      </c>
      <c r="X525" s="5">
        <f t="shared" si="54"/>
        <v>0.82299999999999995</v>
      </c>
      <c r="Y525">
        <f t="shared" si="55"/>
        <v>6.4413716321531949</v>
      </c>
      <c r="AN525" s="6"/>
      <c r="AO525" s="5"/>
      <c r="AP525" s="14"/>
      <c r="AQ525" s="5"/>
    </row>
    <row r="526" spans="1:43" hidden="1" x14ac:dyDescent="0.3">
      <c r="A526" t="s">
        <v>7183</v>
      </c>
      <c r="B526">
        <v>96</v>
      </c>
      <c r="C526"/>
      <c r="D526" t="s">
        <v>231</v>
      </c>
      <c r="E526" t="s">
        <v>8977</v>
      </c>
      <c r="F526" t="s">
        <v>7184</v>
      </c>
      <c r="G526" t="s">
        <v>14</v>
      </c>
      <c r="H526" t="s">
        <v>15</v>
      </c>
      <c r="I526">
        <v>1800000</v>
      </c>
      <c r="J526">
        <v>1973</v>
      </c>
      <c r="K526">
        <v>5.5</v>
      </c>
      <c r="L526" s="5" t="s">
        <v>476</v>
      </c>
      <c r="M526" s="5" t="s">
        <v>4289</v>
      </c>
      <c r="P526" s="5">
        <f t="shared" si="56"/>
        <v>0.6312429788547852</v>
      </c>
      <c r="Q526" s="5">
        <f t="shared" si="57"/>
        <v>25035665</v>
      </c>
      <c r="R526" s="1">
        <f t="shared" si="58"/>
        <v>23235665</v>
      </c>
      <c r="S526" s="1">
        <f t="shared" si="59"/>
        <v>1800000</v>
      </c>
      <c r="U526" s="6" t="s">
        <v>5558</v>
      </c>
      <c r="V526" s="5">
        <f t="shared" si="53"/>
        <v>1</v>
      </c>
      <c r="W526" s="14">
        <f>IF(V526=1, VLOOKUP(U526, [1]IMDB_Movies!A:O, 11, FALSE), AVERAGEIF($A$2:$A$4915, U526, $K$2:$K$4915))</f>
        <v>7.3</v>
      </c>
      <c r="X526" s="5">
        <f t="shared" si="54"/>
        <v>0.82299999999999995</v>
      </c>
      <c r="Y526">
        <f t="shared" si="55"/>
        <v>6.4411804008908673</v>
      </c>
      <c r="AN526" s="6"/>
      <c r="AO526" s="5"/>
      <c r="AP526" s="14"/>
      <c r="AQ526" s="5"/>
    </row>
    <row r="527" spans="1:43" hidden="1" x14ac:dyDescent="0.3">
      <c r="A527" t="s">
        <v>7185</v>
      </c>
      <c r="B527">
        <v>109</v>
      </c>
      <c r="C527">
        <v>3050934</v>
      </c>
      <c r="D527" t="s">
        <v>2199</v>
      </c>
      <c r="E527" t="s">
        <v>8978</v>
      </c>
      <c r="F527" t="s">
        <v>7186</v>
      </c>
      <c r="G527" t="s">
        <v>14</v>
      </c>
      <c r="H527" t="s">
        <v>15</v>
      </c>
      <c r="I527">
        <v>1800000</v>
      </c>
      <c r="J527">
        <v>2000</v>
      </c>
      <c r="K527">
        <v>7.3</v>
      </c>
      <c r="L527" s="5" t="s">
        <v>1221</v>
      </c>
      <c r="M527" s="5" t="s">
        <v>4183</v>
      </c>
      <c r="P527" s="5">
        <f t="shared" si="56"/>
        <v>0.6312429788547852</v>
      </c>
      <c r="Q527" s="5">
        <f t="shared" si="57"/>
        <v>3050934</v>
      </c>
      <c r="R527" s="1">
        <f t="shared" si="58"/>
        <v>1250934</v>
      </c>
      <c r="S527" s="1">
        <f t="shared" si="59"/>
        <v>1800000</v>
      </c>
      <c r="U527" s="7" t="s">
        <v>6343</v>
      </c>
      <c r="V527" s="5">
        <f t="shared" si="53"/>
        <v>1</v>
      </c>
      <c r="W527" s="14">
        <f>IF(V527=1, VLOOKUP(U527, [1]IMDB_Movies!A:O, 11, FALSE), AVERAGEIF($A$2:$A$4915, U527, $K$2:$K$4915))</f>
        <v>7.3</v>
      </c>
      <c r="X527" s="5">
        <f t="shared" si="54"/>
        <v>0.82299999999999995</v>
      </c>
      <c r="Y527">
        <f t="shared" si="55"/>
        <v>6.4418578748050779</v>
      </c>
      <c r="AN527" s="7"/>
      <c r="AO527" s="5"/>
      <c r="AP527" s="14"/>
      <c r="AQ527" s="5"/>
    </row>
    <row r="528" spans="1:43" hidden="1" x14ac:dyDescent="0.3">
      <c r="A528" t="s">
        <v>7193</v>
      </c>
      <c r="B528">
        <v>93</v>
      </c>
      <c r="C528"/>
      <c r="D528" t="s">
        <v>2662</v>
      </c>
      <c r="E528" t="s">
        <v>8979</v>
      </c>
      <c r="F528" t="s">
        <v>7194</v>
      </c>
      <c r="G528" t="s">
        <v>14</v>
      </c>
      <c r="H528" t="s">
        <v>15</v>
      </c>
      <c r="I528">
        <v>1800000</v>
      </c>
      <c r="J528">
        <v>1993</v>
      </c>
      <c r="K528">
        <v>6.1</v>
      </c>
      <c r="L528" s="5" t="s">
        <v>599</v>
      </c>
      <c r="M528" s="5" t="s">
        <v>2267</v>
      </c>
      <c r="P528" s="5">
        <f t="shared" si="56"/>
        <v>0.63117655828734653</v>
      </c>
      <c r="Q528" s="5">
        <f t="shared" si="57"/>
        <v>25035665</v>
      </c>
      <c r="R528" s="1">
        <f t="shared" si="58"/>
        <v>23235665</v>
      </c>
      <c r="S528" s="1">
        <f t="shared" si="59"/>
        <v>1800000</v>
      </c>
      <c r="U528" s="7" t="s">
        <v>6544</v>
      </c>
      <c r="V528" s="5">
        <f t="shared" si="53"/>
        <v>1</v>
      </c>
      <c r="W528" s="14">
        <f>IF(V528=1, VLOOKUP(U528, [1]IMDB_Movies!A:O, 11, FALSE), AVERAGEIF($A$2:$A$4915, U528, $K$2:$K$4915))</f>
        <v>7.3</v>
      </c>
      <c r="X528" s="5">
        <f t="shared" si="54"/>
        <v>0.82299999999999995</v>
      </c>
      <c r="Y528">
        <f t="shared" si="55"/>
        <v>6.4417112299465238</v>
      </c>
      <c r="AN528" s="7"/>
      <c r="AO528" s="5"/>
      <c r="AP528" s="14"/>
      <c r="AQ528" s="5"/>
    </row>
    <row r="529" spans="1:43" hidden="1" x14ac:dyDescent="0.3">
      <c r="A529" t="s">
        <v>7195</v>
      </c>
      <c r="B529">
        <v>108</v>
      </c>
      <c r="C529">
        <v>505295</v>
      </c>
      <c r="D529" t="s">
        <v>2482</v>
      </c>
      <c r="E529" t="s">
        <v>8980</v>
      </c>
      <c r="F529" t="s">
        <v>7196</v>
      </c>
      <c r="G529" t="s">
        <v>7197</v>
      </c>
      <c r="H529" t="s">
        <v>132</v>
      </c>
      <c r="I529">
        <v>1800000</v>
      </c>
      <c r="J529">
        <v>2003</v>
      </c>
      <c r="K529">
        <v>7.5</v>
      </c>
      <c r="L529" s="5" t="s">
        <v>340</v>
      </c>
      <c r="M529" s="5" t="s">
        <v>1221</v>
      </c>
      <c r="P529" s="5">
        <f t="shared" si="56"/>
        <v>0.63117655828734653</v>
      </c>
      <c r="Q529" s="5">
        <f t="shared" si="57"/>
        <v>505295</v>
      </c>
      <c r="R529" s="1">
        <f t="shared" si="58"/>
        <v>-1294705</v>
      </c>
      <c r="S529" s="1">
        <f t="shared" si="59"/>
        <v>1800000</v>
      </c>
      <c r="U529" s="6" t="s">
        <v>6549</v>
      </c>
      <c r="V529" s="5">
        <f t="shared" si="53"/>
        <v>1</v>
      </c>
      <c r="W529" s="14">
        <f>IF(V529=1, VLOOKUP(U529, [1]IMDB_Movies!A:O, 11, FALSE), AVERAGEIF($A$2:$A$4915, U529, $K$2:$K$4915))</f>
        <v>7.3</v>
      </c>
      <c r="X529" s="5">
        <f t="shared" si="54"/>
        <v>0.82299999999999995</v>
      </c>
      <c r="Y529">
        <f t="shared" si="55"/>
        <v>6.4417873857811445</v>
      </c>
      <c r="AN529" s="6"/>
      <c r="AO529" s="5"/>
      <c r="AP529" s="14"/>
      <c r="AQ529" s="5"/>
    </row>
    <row r="530" spans="1:43" hidden="1" x14ac:dyDescent="0.3">
      <c r="A530" t="s">
        <v>6690</v>
      </c>
      <c r="B530">
        <v>114</v>
      </c>
      <c r="C530"/>
      <c r="D530" t="s">
        <v>5239</v>
      </c>
      <c r="E530" t="s">
        <v>8981</v>
      </c>
      <c r="F530" t="s">
        <v>7198</v>
      </c>
      <c r="G530" t="s">
        <v>14</v>
      </c>
      <c r="H530" t="s">
        <v>15</v>
      </c>
      <c r="I530">
        <v>1800000</v>
      </c>
      <c r="J530">
        <v>1968</v>
      </c>
      <c r="K530">
        <v>7</v>
      </c>
      <c r="L530" s="5" t="s">
        <v>5239</v>
      </c>
      <c r="M530" s="5"/>
      <c r="P530" s="5">
        <f t="shared" si="56"/>
        <v>0.63110552953025645</v>
      </c>
      <c r="Q530" s="5">
        <f t="shared" si="57"/>
        <v>25035665</v>
      </c>
      <c r="R530" s="1">
        <f t="shared" si="58"/>
        <v>23235665</v>
      </c>
      <c r="S530" s="1">
        <f t="shared" si="59"/>
        <v>1800000</v>
      </c>
      <c r="U530" s="7" t="s">
        <v>6770</v>
      </c>
      <c r="V530" s="5">
        <f t="shared" si="53"/>
        <v>1</v>
      </c>
      <c r="W530" s="14">
        <f>IF(V530=1, VLOOKUP(U530, [1]IMDB_Movies!A:O, 11, FALSE), AVERAGEIF($A$2:$A$4915, U530, $K$2:$K$4915))</f>
        <v>7.3</v>
      </c>
      <c r="X530" s="5">
        <f t="shared" si="54"/>
        <v>0.82299999999999995</v>
      </c>
      <c r="Y530">
        <f t="shared" si="55"/>
        <v>6.4414400356665169</v>
      </c>
      <c r="AN530" s="7"/>
      <c r="AO530" s="5"/>
      <c r="AP530" s="14"/>
      <c r="AQ530" s="5"/>
    </row>
    <row r="531" spans="1:43" hidden="1" x14ac:dyDescent="0.3">
      <c r="A531" t="s">
        <v>7201</v>
      </c>
      <c r="B531">
        <v>113</v>
      </c>
      <c r="C531"/>
      <c r="D531" t="s">
        <v>1966</v>
      </c>
      <c r="E531" t="s">
        <v>8982</v>
      </c>
      <c r="F531" t="s">
        <v>7202</v>
      </c>
      <c r="G531" t="s">
        <v>14</v>
      </c>
      <c r="H531" t="s">
        <v>15</v>
      </c>
      <c r="I531">
        <v>1800000</v>
      </c>
      <c r="J531">
        <v>2007</v>
      </c>
      <c r="K531">
        <v>5.3</v>
      </c>
      <c r="L531" s="5" t="s">
        <v>2267</v>
      </c>
      <c r="M531" s="5" t="s">
        <v>3629</v>
      </c>
      <c r="P531" s="5">
        <f t="shared" si="56"/>
        <v>0.63110552953025645</v>
      </c>
      <c r="Q531" s="5">
        <f t="shared" si="57"/>
        <v>25035665</v>
      </c>
      <c r="R531" s="1">
        <f t="shared" si="58"/>
        <v>23235665</v>
      </c>
      <c r="S531" s="1">
        <f t="shared" si="59"/>
        <v>1800000</v>
      </c>
      <c r="U531" s="12" t="s">
        <v>8403</v>
      </c>
      <c r="V531" s="5">
        <f t="shared" si="53"/>
        <v>1</v>
      </c>
      <c r="W531" s="14">
        <f>IF(V531=1, VLOOKUP(U531, [1]IMDB_Movies!A:O, 11, FALSE), AVERAGEIF($A$2:$A$4915, U531, $K$2:$K$4915))</f>
        <v>7.3</v>
      </c>
      <c r="X531" s="5">
        <f t="shared" si="54"/>
        <v>0.82299999999999995</v>
      </c>
      <c r="Y531">
        <f t="shared" si="55"/>
        <v>6.4416499442586392</v>
      </c>
      <c r="AN531" s="12"/>
      <c r="AO531" s="5"/>
      <c r="AP531" s="14"/>
      <c r="AQ531" s="5"/>
    </row>
    <row r="532" spans="1:43" hidden="1" x14ac:dyDescent="0.3">
      <c r="A532" t="s">
        <v>7205</v>
      </c>
      <c r="B532">
        <v>90</v>
      </c>
      <c r="C532"/>
      <c r="D532" t="s">
        <v>231</v>
      </c>
      <c r="E532" t="s">
        <v>8983</v>
      </c>
      <c r="F532" t="s">
        <v>7206</v>
      </c>
      <c r="G532" t="s">
        <v>14</v>
      </c>
      <c r="H532" t="s">
        <v>99</v>
      </c>
      <c r="I532">
        <v>1800000</v>
      </c>
      <c r="J532">
        <v>2013</v>
      </c>
      <c r="K532">
        <v>3.4</v>
      </c>
      <c r="L532" s="5" t="s">
        <v>476</v>
      </c>
      <c r="M532" s="5" t="s">
        <v>4289</v>
      </c>
      <c r="P532" s="5">
        <f t="shared" si="56"/>
        <v>0.63110552953025645</v>
      </c>
      <c r="Q532" s="5">
        <f t="shared" si="57"/>
        <v>25035665</v>
      </c>
      <c r="R532" s="1">
        <f t="shared" si="58"/>
        <v>23235665</v>
      </c>
      <c r="S532" s="1">
        <f t="shared" si="59"/>
        <v>1800000</v>
      </c>
      <c r="U532" s="7" t="s">
        <v>7064</v>
      </c>
      <c r="V532" s="5">
        <f t="shared" si="53"/>
        <v>1</v>
      </c>
      <c r="W532" s="14">
        <f>IF(V532=1, VLOOKUP(U532, [1]IMDB_Movies!A:O, 11, FALSE), AVERAGEIF($A$2:$A$4915, U532, $K$2:$K$4915))</f>
        <v>7.3</v>
      </c>
      <c r="X532" s="5">
        <f t="shared" si="54"/>
        <v>0.82299999999999995</v>
      </c>
      <c r="Y532">
        <f t="shared" si="55"/>
        <v>6.4415031222123096</v>
      </c>
      <c r="AN532" s="7"/>
      <c r="AO532" s="5"/>
      <c r="AP532" s="14"/>
      <c r="AQ532" s="5"/>
    </row>
    <row r="533" spans="1:43" hidden="1" x14ac:dyDescent="0.3">
      <c r="A533" t="s">
        <v>7207</v>
      </c>
      <c r="B533">
        <v>111</v>
      </c>
      <c r="C533"/>
      <c r="D533" t="s">
        <v>910</v>
      </c>
      <c r="E533" t="s">
        <v>8984</v>
      </c>
      <c r="F533" t="s">
        <v>7208</v>
      </c>
      <c r="G533" t="s">
        <v>14</v>
      </c>
      <c r="H533" t="s">
        <v>15</v>
      </c>
      <c r="I533">
        <v>1800000</v>
      </c>
      <c r="J533">
        <v>2012</v>
      </c>
      <c r="K533">
        <v>5.4</v>
      </c>
      <c r="L533" s="5" t="s">
        <v>599</v>
      </c>
      <c r="M533" s="5" t="s">
        <v>1221</v>
      </c>
      <c r="P533" s="5">
        <f t="shared" si="56"/>
        <v>0.63110552953025645</v>
      </c>
      <c r="Q533" s="5">
        <f t="shared" si="57"/>
        <v>25035665</v>
      </c>
      <c r="R533" s="1">
        <f t="shared" si="58"/>
        <v>23235665</v>
      </c>
      <c r="S533" s="1">
        <f t="shared" si="59"/>
        <v>1800000</v>
      </c>
      <c r="U533" s="11" t="s">
        <v>8405</v>
      </c>
      <c r="V533" s="5">
        <f t="shared" si="53"/>
        <v>1</v>
      </c>
      <c r="W533" s="14">
        <f>IF(V533=1, VLOOKUP(U533, [1]IMDB_Movies!A:O, 11, FALSE), AVERAGEIF($A$2:$A$4915, U533, $K$2:$K$4915))</f>
        <v>7.3</v>
      </c>
      <c r="X533" s="5">
        <f t="shared" si="54"/>
        <v>0.82299999999999995</v>
      </c>
      <c r="Y533">
        <f t="shared" si="55"/>
        <v>6.4412000892259647</v>
      </c>
      <c r="AN533" s="11"/>
      <c r="AO533" s="5"/>
      <c r="AP533" s="14"/>
      <c r="AQ533" s="5"/>
    </row>
    <row r="534" spans="1:43" hidden="1" x14ac:dyDescent="0.3">
      <c r="A534" t="s">
        <v>8200</v>
      </c>
      <c r="B534">
        <v>80</v>
      </c>
      <c r="C534"/>
      <c r="D534" t="s">
        <v>3629</v>
      </c>
      <c r="E534" t="s">
        <v>8985</v>
      </c>
      <c r="F534" t="s">
        <v>8201</v>
      </c>
      <c r="G534" t="s">
        <v>14</v>
      </c>
      <c r="H534" t="s">
        <v>22</v>
      </c>
      <c r="I534">
        <v>1800000</v>
      </c>
      <c r="J534">
        <v>2007</v>
      </c>
      <c r="K534">
        <v>5.6</v>
      </c>
      <c r="L534" s="5" t="s">
        <v>3629</v>
      </c>
      <c r="M534" s="5"/>
      <c r="P534" s="5">
        <f t="shared" si="56"/>
        <v>0.63110552953025645</v>
      </c>
      <c r="Q534" s="5">
        <f t="shared" si="57"/>
        <v>25035665</v>
      </c>
      <c r="R534" s="1">
        <f t="shared" si="58"/>
        <v>23235665</v>
      </c>
      <c r="S534" s="1">
        <f t="shared" si="59"/>
        <v>1800000</v>
      </c>
      <c r="U534" s="7" t="s">
        <v>7160</v>
      </c>
      <c r="V534" s="5">
        <f t="shared" si="53"/>
        <v>1</v>
      </c>
      <c r="W534" s="14">
        <f>IF(V534=1, VLOOKUP(U534, [1]IMDB_Movies!A:O, 11, FALSE), AVERAGEIF($A$2:$A$4915, U534, $K$2:$K$4915))</f>
        <v>7.3</v>
      </c>
      <c r="X534" s="5">
        <f t="shared" si="54"/>
        <v>0.82299999999999995</v>
      </c>
      <c r="Y534">
        <f t="shared" si="55"/>
        <v>6.4408076751450247</v>
      </c>
      <c r="AN534" s="7"/>
      <c r="AO534" s="5"/>
      <c r="AP534" s="14"/>
      <c r="AQ534" s="5"/>
    </row>
    <row r="535" spans="1:43" hidden="1" x14ac:dyDescent="0.3">
      <c r="A535" t="s">
        <v>6731</v>
      </c>
      <c r="B535">
        <v>96</v>
      </c>
      <c r="C535">
        <v>4170647</v>
      </c>
      <c r="D535" t="s">
        <v>910</v>
      </c>
      <c r="E535" t="s">
        <v>8986</v>
      </c>
      <c r="F535" t="s">
        <v>6732</v>
      </c>
      <c r="G535" t="s">
        <v>14</v>
      </c>
      <c r="H535" t="s">
        <v>22</v>
      </c>
      <c r="I535">
        <v>1900000</v>
      </c>
      <c r="J535">
        <v>1999</v>
      </c>
      <c r="K535">
        <v>6.9</v>
      </c>
      <c r="L535" s="5" t="s">
        <v>599</v>
      </c>
      <c r="M535" s="5" t="s">
        <v>1221</v>
      </c>
      <c r="P535" s="5">
        <f t="shared" si="56"/>
        <v>0.63110552953025645</v>
      </c>
      <c r="Q535" s="5">
        <f t="shared" si="57"/>
        <v>4170647</v>
      </c>
      <c r="R535" s="1">
        <f t="shared" si="58"/>
        <v>2270647</v>
      </c>
      <c r="S535" s="1">
        <f t="shared" si="59"/>
        <v>1900000</v>
      </c>
      <c r="U535" s="12" t="s">
        <v>8406</v>
      </c>
      <c r="V535" s="5">
        <f t="shared" si="53"/>
        <v>1</v>
      </c>
      <c r="W535" s="14">
        <f>IF(V535=1, VLOOKUP(U535, [1]IMDB_Movies!A:O, 11, FALSE), AVERAGEIF($A$2:$A$4915, U535, $K$2:$K$4915))</f>
        <v>7.3</v>
      </c>
      <c r="X535" s="5">
        <f t="shared" si="54"/>
        <v>0.82299999999999995</v>
      </c>
      <c r="Y535">
        <f t="shared" si="55"/>
        <v>6.4409283642044182</v>
      </c>
      <c r="AN535" s="12"/>
      <c r="AO535" s="5"/>
      <c r="AP535" s="14"/>
      <c r="AQ535" s="5"/>
    </row>
    <row r="536" spans="1:43" hidden="1" x14ac:dyDescent="0.3">
      <c r="A536" t="s">
        <v>7155</v>
      </c>
      <c r="B536">
        <v>99</v>
      </c>
      <c r="C536">
        <v>4600000</v>
      </c>
      <c r="D536" t="s">
        <v>703</v>
      </c>
      <c r="E536" t="s">
        <v>8987</v>
      </c>
      <c r="F536" t="s">
        <v>7156</v>
      </c>
      <c r="G536" t="s">
        <v>14</v>
      </c>
      <c r="H536" t="s">
        <v>15</v>
      </c>
      <c r="I536">
        <v>1900000</v>
      </c>
      <c r="J536">
        <v>1986</v>
      </c>
      <c r="K536">
        <v>7.1</v>
      </c>
      <c r="L536" s="5" t="s">
        <v>8413</v>
      </c>
      <c r="M536" s="5" t="s">
        <v>1221</v>
      </c>
      <c r="P536" s="5">
        <f t="shared" si="56"/>
        <v>0.63104115039321318</v>
      </c>
      <c r="Q536" s="5">
        <f t="shared" si="57"/>
        <v>4600000</v>
      </c>
      <c r="R536" s="1">
        <f t="shared" si="58"/>
        <v>2700000</v>
      </c>
      <c r="S536" s="1">
        <f t="shared" si="59"/>
        <v>1900000</v>
      </c>
      <c r="U536" s="11" t="s">
        <v>8407</v>
      </c>
      <c r="V536" s="5">
        <f t="shared" si="53"/>
        <v>1</v>
      </c>
      <c r="W536" s="14">
        <f>IF(V536=1, VLOOKUP(U536, [1]IMDB_Movies!A:O, 11, FALSE), AVERAGEIF($A$2:$A$4915, U536, $K$2:$K$4915))</f>
        <v>7.3</v>
      </c>
      <c r="X536" s="5">
        <f t="shared" si="54"/>
        <v>0.82299999999999995</v>
      </c>
      <c r="Y536">
        <f t="shared" si="55"/>
        <v>6.4407589285714284</v>
      </c>
      <c r="AN536" s="11"/>
      <c r="AO536" s="5"/>
      <c r="AP536" s="14"/>
      <c r="AQ536" s="5"/>
    </row>
    <row r="537" spans="1:43" hidden="1" x14ac:dyDescent="0.3">
      <c r="A537" t="s">
        <v>4809</v>
      </c>
      <c r="B537">
        <v>103</v>
      </c>
      <c r="C537">
        <v>1420578</v>
      </c>
      <c r="D537" t="s">
        <v>1890</v>
      </c>
      <c r="E537" t="s">
        <v>8988</v>
      </c>
      <c r="F537" t="s">
        <v>7157</v>
      </c>
      <c r="G537" t="s">
        <v>14</v>
      </c>
      <c r="H537" t="s">
        <v>15</v>
      </c>
      <c r="I537">
        <v>1900000</v>
      </c>
      <c r="J537">
        <v>2003</v>
      </c>
      <c r="K537">
        <v>6.4</v>
      </c>
      <c r="L537" s="5" t="s">
        <v>1221</v>
      </c>
      <c r="M537" s="5" t="s">
        <v>455</v>
      </c>
      <c r="P537" s="5">
        <f t="shared" si="56"/>
        <v>0.63097751590979556</v>
      </c>
      <c r="Q537" s="5">
        <f t="shared" si="57"/>
        <v>1420578</v>
      </c>
      <c r="R537" s="1">
        <f t="shared" si="58"/>
        <v>-479422</v>
      </c>
      <c r="S537" s="1">
        <f t="shared" si="59"/>
        <v>1900000</v>
      </c>
      <c r="U537" s="7" t="s">
        <v>7966</v>
      </c>
      <c r="V537" s="5">
        <f t="shared" si="53"/>
        <v>1</v>
      </c>
      <c r="W537" s="14">
        <f>IF(V537=1, VLOOKUP(U537, [1]IMDB_Movies!A:O, 11, FALSE), AVERAGEIF($A$2:$A$4915, U537, $K$2:$K$4915))</f>
        <v>7.3</v>
      </c>
      <c r="X537" s="5">
        <f t="shared" si="54"/>
        <v>0.82299999999999995</v>
      </c>
      <c r="Y537">
        <f t="shared" si="55"/>
        <v>6.4403884795713333</v>
      </c>
      <c r="AN537" s="7"/>
      <c r="AO537" s="5"/>
      <c r="AP537" s="14"/>
      <c r="AQ537" s="5"/>
    </row>
    <row r="538" spans="1:43" hidden="1" x14ac:dyDescent="0.3">
      <c r="A538" t="s">
        <v>7172</v>
      </c>
      <c r="B538">
        <v>89</v>
      </c>
      <c r="C538">
        <v>444044</v>
      </c>
      <c r="D538" t="s">
        <v>1221</v>
      </c>
      <c r="E538" t="s">
        <v>8989</v>
      </c>
      <c r="F538" t="s">
        <v>7173</v>
      </c>
      <c r="G538" t="s">
        <v>14</v>
      </c>
      <c r="H538" t="s">
        <v>15</v>
      </c>
      <c r="I538">
        <v>1900000</v>
      </c>
      <c r="J538">
        <v>2015</v>
      </c>
      <c r="K538">
        <v>7.2</v>
      </c>
      <c r="L538" s="5" t="s">
        <v>1221</v>
      </c>
      <c r="M538" s="5"/>
      <c r="P538" s="5">
        <f t="shared" si="56"/>
        <v>0.63090802078934394</v>
      </c>
      <c r="Q538" s="5">
        <f t="shared" si="57"/>
        <v>444044</v>
      </c>
      <c r="R538" s="1">
        <f t="shared" si="58"/>
        <v>-1455956</v>
      </c>
      <c r="S538" s="1">
        <f t="shared" si="59"/>
        <v>1900000</v>
      </c>
      <c r="U538" s="7" t="s">
        <v>1358</v>
      </c>
      <c r="V538" s="5">
        <f t="shared" si="53"/>
        <v>6</v>
      </c>
      <c r="W538" s="14">
        <f>IF(V538=1, VLOOKUP(U538, [1]IMDB_Movies!A:O, 11, FALSE), AVERAGEIF($A$2:$A$4915, U538, $K$2:$K$4915))</f>
        <v>7.2833333333333323</v>
      </c>
      <c r="X538" s="5">
        <f t="shared" si="54"/>
        <v>0.82199999999999995</v>
      </c>
      <c r="Y538">
        <f t="shared" si="55"/>
        <v>6.4402188476998674</v>
      </c>
      <c r="AN538" s="7"/>
      <c r="AO538" s="5"/>
      <c r="AP538" s="14"/>
      <c r="AQ538" s="5"/>
    </row>
    <row r="539" spans="1:43" hidden="1" x14ac:dyDescent="0.3">
      <c r="A539" t="s">
        <v>6027</v>
      </c>
      <c r="B539">
        <v>90</v>
      </c>
      <c r="C539"/>
      <c r="D539" t="s">
        <v>24</v>
      </c>
      <c r="E539" t="s">
        <v>8990</v>
      </c>
      <c r="F539" t="s">
        <v>7158</v>
      </c>
      <c r="G539" t="s">
        <v>14</v>
      </c>
      <c r="H539" t="s">
        <v>15</v>
      </c>
      <c r="I539">
        <v>1950000</v>
      </c>
      <c r="J539">
        <v>2015</v>
      </c>
      <c r="K539">
        <v>5.2</v>
      </c>
      <c r="L539" s="5" t="s">
        <v>476</v>
      </c>
      <c r="M539" s="5" t="s">
        <v>3629</v>
      </c>
      <c r="P539" s="5">
        <f t="shared" si="56"/>
        <v>0.63083675071710832</v>
      </c>
      <c r="Q539" s="5">
        <f t="shared" si="57"/>
        <v>25035665</v>
      </c>
      <c r="R539" s="1">
        <f t="shared" si="58"/>
        <v>23085665</v>
      </c>
      <c r="S539" s="1">
        <f t="shared" si="59"/>
        <v>1950000</v>
      </c>
      <c r="U539" s="6" t="s">
        <v>6372</v>
      </c>
      <c r="V539" s="5">
        <f t="shared" si="53"/>
        <v>3</v>
      </c>
      <c r="W539" s="14">
        <f>IF(V539=1, VLOOKUP(U539, [1]IMDB_Movies!A:O, 11, FALSE), AVERAGEIF($A$2:$A$4915, U539, $K$2:$K$4915))</f>
        <v>7.2666666666666666</v>
      </c>
      <c r="X539" s="5">
        <f t="shared" si="54"/>
        <v>0.82099999999999995</v>
      </c>
      <c r="Y539">
        <f t="shared" si="55"/>
        <v>6.4402054947509511</v>
      </c>
      <c r="AN539" s="6"/>
      <c r="AO539" s="5"/>
      <c r="AP539" s="14"/>
      <c r="AQ539" s="5"/>
    </row>
    <row r="540" spans="1:43" hidden="1" x14ac:dyDescent="0.3">
      <c r="A540" t="s">
        <v>1333</v>
      </c>
      <c r="B540">
        <v>152</v>
      </c>
      <c r="C540"/>
      <c r="D540" t="s">
        <v>1714</v>
      </c>
      <c r="E540" t="s">
        <v>8991</v>
      </c>
      <c r="F540" t="s">
        <v>1715</v>
      </c>
      <c r="G540" t="s">
        <v>14</v>
      </c>
      <c r="H540" t="s">
        <v>22</v>
      </c>
      <c r="I540">
        <v>2000000</v>
      </c>
      <c r="J540">
        <v>1962</v>
      </c>
      <c r="K540">
        <v>7.7</v>
      </c>
      <c r="L540" s="5" t="s">
        <v>8413</v>
      </c>
      <c r="M540" s="5" t="s">
        <v>1221</v>
      </c>
      <c r="N540" t="s">
        <v>6851</v>
      </c>
      <c r="P540" s="5">
        <f t="shared" si="56"/>
        <v>0.63083675071710832</v>
      </c>
      <c r="Q540" s="5">
        <f t="shared" si="57"/>
        <v>25035665</v>
      </c>
      <c r="R540" s="1">
        <f t="shared" si="58"/>
        <v>23035665</v>
      </c>
      <c r="S540" s="1">
        <f t="shared" si="59"/>
        <v>2000000</v>
      </c>
      <c r="U540" s="6" t="s">
        <v>866</v>
      </c>
      <c r="V540" s="5">
        <f t="shared" si="53"/>
        <v>4</v>
      </c>
      <c r="W540" s="14">
        <f>IF(V540=1, VLOOKUP(U540, [1]IMDB_Movies!A:O, 11, FALSE), AVERAGEIF($A$2:$A$4915, U540, $K$2:$K$4915))</f>
        <v>7.2750000000000004</v>
      </c>
      <c r="X540" s="5">
        <f t="shared" si="54"/>
        <v>0.82099999999999995</v>
      </c>
      <c r="Y540">
        <f t="shared" si="55"/>
        <v>6.4410411081322634</v>
      </c>
      <c r="AN540" s="6"/>
      <c r="AO540" s="5"/>
      <c r="AP540" s="14"/>
      <c r="AQ540" s="5"/>
    </row>
    <row r="541" spans="1:43" hidden="1" x14ac:dyDescent="0.3">
      <c r="A541" t="s">
        <v>3662</v>
      </c>
      <c r="B541">
        <v>100</v>
      </c>
      <c r="C541">
        <v>13746550</v>
      </c>
      <c r="D541" t="s">
        <v>510</v>
      </c>
      <c r="E541" t="s">
        <v>8992</v>
      </c>
      <c r="F541" t="s">
        <v>3663</v>
      </c>
      <c r="G541" t="s">
        <v>14</v>
      </c>
      <c r="H541" t="s">
        <v>15</v>
      </c>
      <c r="I541">
        <v>2000000</v>
      </c>
      <c r="J541">
        <v>2012</v>
      </c>
      <c r="K541">
        <v>6.1</v>
      </c>
      <c r="L541" s="5" t="s">
        <v>476</v>
      </c>
      <c r="M541" s="5" t="s">
        <v>599</v>
      </c>
      <c r="N541" t="s">
        <v>6851</v>
      </c>
      <c r="P541" s="5">
        <f t="shared" si="56"/>
        <v>0.63083675071710832</v>
      </c>
      <c r="Q541" s="5">
        <f t="shared" si="57"/>
        <v>13746550</v>
      </c>
      <c r="R541" s="1">
        <f t="shared" si="58"/>
        <v>11746550</v>
      </c>
      <c r="S541" s="1">
        <f t="shared" si="59"/>
        <v>2000000</v>
      </c>
      <c r="U541" s="6" t="s">
        <v>762</v>
      </c>
      <c r="V541" s="5">
        <f t="shared" si="53"/>
        <v>4</v>
      </c>
      <c r="W541" s="14">
        <f>IF(V541=1, VLOOKUP(U541, [1]IMDB_Movies!A:O, 11, FALSE), AVERAGEIF($A$2:$A$4915, U541, $K$2:$K$4915))</f>
        <v>7.2750000000000004</v>
      </c>
      <c r="X541" s="5">
        <f t="shared" si="54"/>
        <v>0.82099999999999995</v>
      </c>
      <c r="Y541">
        <f t="shared" si="55"/>
        <v>6.4413184357541917</v>
      </c>
      <c r="AN541" s="6"/>
      <c r="AO541" s="5"/>
      <c r="AP541" s="14"/>
      <c r="AQ541" s="5"/>
    </row>
    <row r="542" spans="1:43" hidden="1" x14ac:dyDescent="0.3">
      <c r="A542" t="s">
        <v>3476</v>
      </c>
      <c r="B542">
        <v>104</v>
      </c>
      <c r="C542">
        <v>1900725</v>
      </c>
      <c r="D542" t="s">
        <v>3839</v>
      </c>
      <c r="E542" t="s">
        <v>8993</v>
      </c>
      <c r="F542" t="s">
        <v>3977</v>
      </c>
      <c r="G542" t="s">
        <v>14</v>
      </c>
      <c r="H542" t="s">
        <v>132</v>
      </c>
      <c r="I542">
        <v>2000000</v>
      </c>
      <c r="J542">
        <v>2005</v>
      </c>
      <c r="K542">
        <v>7.4</v>
      </c>
      <c r="L542" s="5" t="s">
        <v>8413</v>
      </c>
      <c r="M542" s="5" t="s">
        <v>1221</v>
      </c>
      <c r="N542" t="s">
        <v>5239</v>
      </c>
      <c r="P542" s="5">
        <f t="shared" si="56"/>
        <v>0.63079171417707014</v>
      </c>
      <c r="Q542" s="5">
        <f t="shared" si="57"/>
        <v>1900725</v>
      </c>
      <c r="R542" s="1">
        <f t="shared" si="58"/>
        <v>-99275</v>
      </c>
      <c r="S542" s="1">
        <f t="shared" si="59"/>
        <v>2000000</v>
      </c>
      <c r="U542" s="7" t="s">
        <v>7306</v>
      </c>
      <c r="V542" s="5">
        <f t="shared" si="53"/>
        <v>2</v>
      </c>
      <c r="W542" s="14">
        <f>IF(V542=1, VLOOKUP(U542, [1]IMDB_Movies!A:O, 11, FALSE), AVERAGEIF($A$2:$A$4915, U542, $K$2:$K$4915))</f>
        <v>7.25</v>
      </c>
      <c r="X542" s="5">
        <f t="shared" si="54"/>
        <v>0.81699999999999995</v>
      </c>
      <c r="Y542">
        <f t="shared" si="55"/>
        <v>6.4410594546267337</v>
      </c>
      <c r="AN542" s="7"/>
      <c r="AO542" s="5"/>
      <c r="AP542" s="14"/>
      <c r="AQ542" s="5"/>
    </row>
    <row r="543" spans="1:43" hidden="1" x14ac:dyDescent="0.3">
      <c r="A543" t="s">
        <v>434</v>
      </c>
      <c r="B543">
        <v>106</v>
      </c>
      <c r="C543">
        <v>13622333</v>
      </c>
      <c r="D543" t="s">
        <v>3967</v>
      </c>
      <c r="E543" t="s">
        <v>8994</v>
      </c>
      <c r="F543" t="s">
        <v>6172</v>
      </c>
      <c r="G543" t="s">
        <v>997</v>
      </c>
      <c r="H543" t="s">
        <v>1044</v>
      </c>
      <c r="I543">
        <v>2000000</v>
      </c>
      <c r="J543">
        <v>2001</v>
      </c>
      <c r="K543">
        <v>7.7</v>
      </c>
      <c r="L543" s="5" t="s">
        <v>340</v>
      </c>
      <c r="M543" s="5" t="s">
        <v>599</v>
      </c>
      <c r="N543" t="s">
        <v>1221</v>
      </c>
      <c r="O543" t="s">
        <v>6851</v>
      </c>
      <c r="P543" s="5">
        <f t="shared" si="56"/>
        <v>0.63072300321073649</v>
      </c>
      <c r="Q543" s="5">
        <f t="shared" si="57"/>
        <v>13622333</v>
      </c>
      <c r="R543" s="1">
        <f t="shared" si="58"/>
        <v>11622333</v>
      </c>
      <c r="S543" s="1">
        <f t="shared" si="59"/>
        <v>2000000</v>
      </c>
      <c r="U543" s="6" t="s">
        <v>8348</v>
      </c>
      <c r="V543" s="5">
        <f t="shared" si="53"/>
        <v>2</v>
      </c>
      <c r="W543" s="14">
        <f>IF(V543=1, VLOOKUP(U543, [1]IMDB_Movies!A:O, 11, FALSE), AVERAGEIF($A$2:$A$4915, U543, $K$2:$K$4915))</f>
        <v>7.25</v>
      </c>
      <c r="X543" s="5">
        <f t="shared" si="54"/>
        <v>0.81699999999999995</v>
      </c>
      <c r="Y543">
        <f t="shared" si="55"/>
        <v>6.4409344958640746</v>
      </c>
      <c r="AN543" s="6"/>
      <c r="AO543" s="5"/>
      <c r="AP543" s="14"/>
      <c r="AQ543" s="5"/>
    </row>
    <row r="544" spans="1:43" hidden="1" x14ac:dyDescent="0.3">
      <c r="A544" t="s">
        <v>6263</v>
      </c>
      <c r="B544">
        <v>90</v>
      </c>
      <c r="C544">
        <v>99147</v>
      </c>
      <c r="D544" t="s">
        <v>1221</v>
      </c>
      <c r="E544" t="s">
        <v>8995</v>
      </c>
      <c r="F544" t="s">
        <v>6264</v>
      </c>
      <c r="G544" t="s">
        <v>14</v>
      </c>
      <c r="H544" t="s">
        <v>15</v>
      </c>
      <c r="I544">
        <v>2000000</v>
      </c>
      <c r="J544">
        <v>1998</v>
      </c>
      <c r="K544">
        <v>6.2</v>
      </c>
      <c r="L544" s="5" t="s">
        <v>1221</v>
      </c>
      <c r="M544" s="5"/>
      <c r="P544" s="5">
        <f t="shared" si="56"/>
        <v>0.63067760252443927</v>
      </c>
      <c r="Q544" s="5">
        <f t="shared" si="57"/>
        <v>99147</v>
      </c>
      <c r="R544" s="1">
        <f t="shared" si="58"/>
        <v>-1900853</v>
      </c>
      <c r="S544" s="1">
        <f t="shared" si="59"/>
        <v>2000000</v>
      </c>
      <c r="U544" s="6" t="s">
        <v>655</v>
      </c>
      <c r="V544" s="5">
        <f t="shared" si="53"/>
        <v>2</v>
      </c>
      <c r="W544" s="14">
        <f>IF(V544=1, VLOOKUP(U544, [1]IMDB_Movies!A:O, 11, FALSE), AVERAGEIF($A$2:$A$4915, U544, $K$2:$K$4915))</f>
        <v>7.25</v>
      </c>
      <c r="X544" s="5">
        <f t="shared" si="54"/>
        <v>0.81699999999999995</v>
      </c>
      <c r="Y544">
        <f t="shared" si="55"/>
        <v>6.4405187835420401</v>
      </c>
      <c r="AN544" s="6"/>
      <c r="AO544" s="5"/>
      <c r="AP544" s="14"/>
      <c r="AQ544" s="5"/>
    </row>
    <row r="545" spans="1:43" hidden="1" x14ac:dyDescent="0.3">
      <c r="A545" t="s">
        <v>6370</v>
      </c>
      <c r="B545">
        <v>106</v>
      </c>
      <c r="C545">
        <v>410241</v>
      </c>
      <c r="D545" t="s">
        <v>3222</v>
      </c>
      <c r="E545" t="s">
        <v>8996</v>
      </c>
      <c r="F545" t="s">
        <v>6371</v>
      </c>
      <c r="G545" t="s">
        <v>14</v>
      </c>
      <c r="H545" t="s">
        <v>15</v>
      </c>
      <c r="I545">
        <v>2000000</v>
      </c>
      <c r="J545">
        <v>2002</v>
      </c>
      <c r="K545">
        <v>6.8</v>
      </c>
      <c r="L545" s="5" t="s">
        <v>599</v>
      </c>
      <c r="M545" s="5" t="s">
        <v>8413</v>
      </c>
      <c r="N545" t="s">
        <v>1221</v>
      </c>
      <c r="P545" s="5">
        <f t="shared" si="56"/>
        <v>0.63060562661627184</v>
      </c>
      <c r="Q545" s="5">
        <f t="shared" si="57"/>
        <v>410241</v>
      </c>
      <c r="R545" s="1">
        <f t="shared" si="58"/>
        <v>-1589759</v>
      </c>
      <c r="S545" s="1">
        <f t="shared" si="59"/>
        <v>2000000</v>
      </c>
      <c r="U545" s="7" t="s">
        <v>1756</v>
      </c>
      <c r="V545" s="5">
        <f t="shared" si="53"/>
        <v>4</v>
      </c>
      <c r="W545" s="14">
        <f>IF(V545=1, VLOOKUP(U545, [1]IMDB_Movies!A:O, 11, FALSE), AVERAGEIF($A$2:$A$4915, U545, $K$2:$K$4915))</f>
        <v>7.25</v>
      </c>
      <c r="X545" s="5">
        <f t="shared" si="54"/>
        <v>0.81699999999999995</v>
      </c>
      <c r="Y545">
        <f t="shared" si="55"/>
        <v>6.4405054797584445</v>
      </c>
      <c r="AN545" s="7"/>
      <c r="AO545" s="5"/>
      <c r="AP545" s="14"/>
      <c r="AQ545" s="5"/>
    </row>
    <row r="546" spans="1:43" hidden="1" x14ac:dyDescent="0.3">
      <c r="A546" t="s">
        <v>6014</v>
      </c>
      <c r="B546">
        <v>120</v>
      </c>
      <c r="C546"/>
      <c r="D546" t="s">
        <v>2109</v>
      </c>
      <c r="E546" t="s">
        <v>8997</v>
      </c>
      <c r="F546" t="s">
        <v>6536</v>
      </c>
      <c r="G546" t="s">
        <v>14</v>
      </c>
      <c r="H546" t="s">
        <v>22</v>
      </c>
      <c r="I546">
        <v>2000000</v>
      </c>
      <c r="J546">
        <v>1966</v>
      </c>
      <c r="K546">
        <v>7.9</v>
      </c>
      <c r="L546" s="5" t="s">
        <v>4651</v>
      </c>
      <c r="M546" s="5" t="s">
        <v>1221</v>
      </c>
      <c r="N546" t="s">
        <v>7865</v>
      </c>
      <c r="P546" s="5">
        <f t="shared" si="56"/>
        <v>0.63053411627934941</v>
      </c>
      <c r="Q546" s="5">
        <f t="shared" si="57"/>
        <v>25035665</v>
      </c>
      <c r="R546" s="1">
        <f t="shared" si="58"/>
        <v>23035665</v>
      </c>
      <c r="S546" s="1">
        <f t="shared" si="59"/>
        <v>2000000</v>
      </c>
      <c r="U546" s="7" t="s">
        <v>3177</v>
      </c>
      <c r="V546" s="5">
        <f t="shared" si="53"/>
        <v>2</v>
      </c>
      <c r="W546" s="14">
        <f>IF(V546=1, VLOOKUP(U546, [1]IMDB_Movies!A:O, 11, FALSE), AVERAGEIF($A$2:$A$4915, U546, $K$2:$K$4915))</f>
        <v>7.25</v>
      </c>
      <c r="X546" s="5">
        <f t="shared" si="54"/>
        <v>0.81699999999999995</v>
      </c>
      <c r="Y546">
        <f t="shared" si="55"/>
        <v>6.4400671140939609</v>
      </c>
      <c r="AN546" s="7"/>
      <c r="AO546" s="5"/>
      <c r="AP546" s="14"/>
      <c r="AQ546" s="5"/>
    </row>
    <row r="547" spans="1:43" hidden="1" x14ac:dyDescent="0.3">
      <c r="A547" t="s">
        <v>4133</v>
      </c>
      <c r="B547">
        <v>109</v>
      </c>
      <c r="C547">
        <v>2706659</v>
      </c>
      <c r="D547" t="s">
        <v>910</v>
      </c>
      <c r="E547" t="s">
        <v>8998</v>
      </c>
      <c r="F547" t="s">
        <v>6560</v>
      </c>
      <c r="G547" t="s">
        <v>14</v>
      </c>
      <c r="H547" t="s">
        <v>22</v>
      </c>
      <c r="I547">
        <v>2000000</v>
      </c>
      <c r="J547">
        <v>2006</v>
      </c>
      <c r="K547">
        <v>6.9</v>
      </c>
      <c r="L547" s="5" t="s">
        <v>599</v>
      </c>
      <c r="M547" s="5" t="s">
        <v>1221</v>
      </c>
      <c r="P547" s="5">
        <f t="shared" si="56"/>
        <v>0.63053411627934941</v>
      </c>
      <c r="Q547" s="5">
        <f t="shared" si="57"/>
        <v>2706659</v>
      </c>
      <c r="R547" s="1">
        <f t="shared" si="58"/>
        <v>706659</v>
      </c>
      <c r="S547" s="1">
        <f t="shared" si="59"/>
        <v>2000000</v>
      </c>
      <c r="U547" s="7" t="s">
        <v>4095</v>
      </c>
      <c r="V547" s="5">
        <f t="shared" si="53"/>
        <v>2</v>
      </c>
      <c r="W547" s="14">
        <f>IF(V547=1, VLOOKUP(U547, [1]IMDB_Movies!A:O, 11, FALSE), AVERAGEIF($A$2:$A$4915, U547, $K$2:$K$4915))</f>
        <v>7.25</v>
      </c>
      <c r="X547" s="5">
        <f t="shared" si="54"/>
        <v>0.81699999999999995</v>
      </c>
      <c r="Y547">
        <f t="shared" si="55"/>
        <v>6.4402103378831956</v>
      </c>
      <c r="AN547" s="7"/>
      <c r="AO547" s="5"/>
      <c r="AP547" s="14"/>
      <c r="AQ547" s="5"/>
    </row>
    <row r="548" spans="1:43" hidden="1" x14ac:dyDescent="0.3">
      <c r="A548" t="s">
        <v>3842</v>
      </c>
      <c r="B548">
        <v>116</v>
      </c>
      <c r="C548"/>
      <c r="D548" t="s">
        <v>3629</v>
      </c>
      <c r="E548" t="s">
        <v>8999</v>
      </c>
      <c r="F548" t="s">
        <v>6579</v>
      </c>
      <c r="G548" t="s">
        <v>14</v>
      </c>
      <c r="H548" t="s">
        <v>22</v>
      </c>
      <c r="I548">
        <v>2000000</v>
      </c>
      <c r="J548">
        <v>1972</v>
      </c>
      <c r="K548">
        <v>7.5</v>
      </c>
      <c r="L548" s="5" t="s">
        <v>3629</v>
      </c>
      <c r="M548" s="5"/>
      <c r="P548" s="5">
        <f t="shared" si="56"/>
        <v>0.63046660101502505</v>
      </c>
      <c r="Q548" s="5">
        <f t="shared" si="57"/>
        <v>25035665</v>
      </c>
      <c r="R548" s="1">
        <f t="shared" si="58"/>
        <v>23035665</v>
      </c>
      <c r="S548" s="1">
        <f t="shared" si="59"/>
        <v>2000000</v>
      </c>
      <c r="U548" s="6" t="s">
        <v>2813</v>
      </c>
      <c r="V548" s="5">
        <f t="shared" si="53"/>
        <v>2</v>
      </c>
      <c r="W548" s="14">
        <f>IF(V548=1, VLOOKUP(U548, [1]IMDB_Movies!A:O, 11, FALSE), AVERAGEIF($A$2:$A$4915, U548, $K$2:$K$4915))</f>
        <v>7.25</v>
      </c>
      <c r="X548" s="5">
        <f t="shared" si="54"/>
        <v>0.81699999999999995</v>
      </c>
      <c r="Y548">
        <f t="shared" si="55"/>
        <v>6.4401521933751127</v>
      </c>
      <c r="AN548" s="6"/>
      <c r="AO548" s="5"/>
      <c r="AP548" s="14"/>
      <c r="AQ548" s="5"/>
    </row>
    <row r="549" spans="1:43" hidden="1" x14ac:dyDescent="0.3">
      <c r="A549" t="s">
        <v>3676</v>
      </c>
      <c r="B549">
        <v>129</v>
      </c>
      <c r="C549">
        <v>20167424</v>
      </c>
      <c r="D549" t="s">
        <v>699</v>
      </c>
      <c r="E549" t="s">
        <v>9000</v>
      </c>
      <c r="F549" t="s">
        <v>6586</v>
      </c>
      <c r="G549" t="s">
        <v>997</v>
      </c>
      <c r="H549" t="s">
        <v>6587</v>
      </c>
      <c r="I549">
        <v>2000000</v>
      </c>
      <c r="J549">
        <v>2009</v>
      </c>
      <c r="K549">
        <v>8.1999999999999993</v>
      </c>
      <c r="L549" s="5" t="s">
        <v>1221</v>
      </c>
      <c r="M549" s="5" t="s">
        <v>8415</v>
      </c>
      <c r="N549" t="s">
        <v>3629</v>
      </c>
      <c r="P549" s="5">
        <f t="shared" si="56"/>
        <v>0.63046660101502505</v>
      </c>
      <c r="Q549" s="5">
        <f t="shared" si="57"/>
        <v>20167424</v>
      </c>
      <c r="R549" s="1">
        <f t="shared" si="58"/>
        <v>18167424</v>
      </c>
      <c r="S549" s="1">
        <f t="shared" si="59"/>
        <v>2000000</v>
      </c>
      <c r="U549" s="7" t="s">
        <v>379</v>
      </c>
      <c r="V549" s="5">
        <f t="shared" si="53"/>
        <v>8</v>
      </c>
      <c r="W549" s="14">
        <f>IF(V549=1, VLOOKUP(U549, [1]IMDB_Movies!A:O, 11, FALSE), AVERAGEIF($A$2:$A$4915, U549, $K$2:$K$4915))</f>
        <v>7.25</v>
      </c>
      <c r="X549" s="5">
        <f t="shared" si="54"/>
        <v>0.81699999999999995</v>
      </c>
      <c r="Y549">
        <f t="shared" si="55"/>
        <v>6.440116409223192</v>
      </c>
      <c r="AN549" s="7"/>
      <c r="AO549" s="5"/>
      <c r="AP549" s="14"/>
      <c r="AQ549" s="5"/>
    </row>
    <row r="550" spans="1:43" hidden="1" x14ac:dyDescent="0.3">
      <c r="A550" t="s">
        <v>6652</v>
      </c>
      <c r="B550">
        <v>92</v>
      </c>
      <c r="C550">
        <v>7680</v>
      </c>
      <c r="D550" t="s">
        <v>79</v>
      </c>
      <c r="E550" t="s">
        <v>9001</v>
      </c>
      <c r="F550" t="s">
        <v>6653</v>
      </c>
      <c r="G550" t="s">
        <v>14</v>
      </c>
      <c r="H550" t="s">
        <v>15</v>
      </c>
      <c r="I550">
        <v>2000000</v>
      </c>
      <c r="J550">
        <v>1999</v>
      </c>
      <c r="K550">
        <v>6.4</v>
      </c>
      <c r="L550" s="5" t="s">
        <v>1221</v>
      </c>
      <c r="M550" s="5" t="s">
        <v>6851</v>
      </c>
      <c r="P550" s="5">
        <f t="shared" si="56"/>
        <v>0.63043628234534443</v>
      </c>
      <c r="Q550" s="5">
        <f t="shared" si="57"/>
        <v>7680</v>
      </c>
      <c r="R550" s="1">
        <f t="shared" si="58"/>
        <v>-1992320</v>
      </c>
      <c r="S550" s="1">
        <f t="shared" si="59"/>
        <v>2000000</v>
      </c>
      <c r="U550" s="6" t="s">
        <v>3060</v>
      </c>
      <c r="V550" s="5">
        <f t="shared" ref="V550:V613" si="60">COUNTIF($A$2:$A$4915, U550)</f>
        <v>2</v>
      </c>
      <c r="W550" s="14">
        <f>IF(V550=1, VLOOKUP(U550, [1]IMDB_Movies!A:O, 11, FALSE), AVERAGEIF($A$2:$A$4915, U550, $K$2:$K$4915))</f>
        <v>7.25</v>
      </c>
      <c r="X550" s="5">
        <f t="shared" ref="X550:X613" si="61">_xlfn.PERCENTRANK.EXC($W$102:$W$2566,W550)</f>
        <v>0.81699999999999995</v>
      </c>
      <c r="Y550">
        <f t="shared" ref="Y550:Y613" si="62">AVERAGE(K450:K5363)</f>
        <v>6.4400134348410214</v>
      </c>
      <c r="AN550" s="6"/>
      <c r="AO550" s="5"/>
      <c r="AP550" s="14"/>
      <c r="AQ550" s="5"/>
    </row>
    <row r="551" spans="1:43" hidden="1" x14ac:dyDescent="0.3">
      <c r="A551" t="s">
        <v>899</v>
      </c>
      <c r="B551">
        <v>95</v>
      </c>
      <c r="C551">
        <v>952620</v>
      </c>
      <c r="D551" t="s">
        <v>2267</v>
      </c>
      <c r="E551" t="s">
        <v>9002</v>
      </c>
      <c r="F551" t="s">
        <v>6843</v>
      </c>
      <c r="G551" t="s">
        <v>14</v>
      </c>
      <c r="H551" t="s">
        <v>15</v>
      </c>
      <c r="I551">
        <v>2000000</v>
      </c>
      <c r="J551">
        <v>2007</v>
      </c>
      <c r="K551">
        <v>5.7</v>
      </c>
      <c r="L551" s="5" t="s">
        <v>2267</v>
      </c>
      <c r="M551" s="5"/>
      <c r="P551" s="5">
        <f t="shared" si="56"/>
        <v>0.63036389626330624</v>
      </c>
      <c r="Q551" s="5">
        <f t="shared" si="57"/>
        <v>952620</v>
      </c>
      <c r="R551" s="1">
        <f t="shared" si="58"/>
        <v>-1047380</v>
      </c>
      <c r="S551" s="1">
        <f t="shared" si="59"/>
        <v>2000000</v>
      </c>
      <c r="U551" s="6" t="s">
        <v>361</v>
      </c>
      <c r="V551" s="5">
        <f t="shared" si="60"/>
        <v>7</v>
      </c>
      <c r="W551" s="14">
        <f>IF(V551=1, VLOOKUP(U551, [1]IMDB_Movies!A:O, 11, FALSE), AVERAGEIF($A$2:$A$4915, U551, $K$2:$K$4915))</f>
        <v>7.2428571428571429</v>
      </c>
      <c r="X551" s="5">
        <f t="shared" si="61"/>
        <v>0.81699999999999995</v>
      </c>
      <c r="Y551">
        <f t="shared" si="62"/>
        <v>6.4395072788353866</v>
      </c>
      <c r="AN551" s="6"/>
      <c r="AO551" s="5"/>
      <c r="AP551" s="14"/>
      <c r="AQ551" s="5"/>
    </row>
    <row r="552" spans="1:43" hidden="1" x14ac:dyDescent="0.3">
      <c r="A552" t="s">
        <v>6907</v>
      </c>
      <c r="B552">
        <v>106</v>
      </c>
      <c r="C552">
        <v>395592</v>
      </c>
      <c r="D552" t="s">
        <v>79</v>
      </c>
      <c r="E552" t="s">
        <v>9003</v>
      </c>
      <c r="F552" t="s">
        <v>6908</v>
      </c>
      <c r="G552" t="s">
        <v>14</v>
      </c>
      <c r="H552" t="s">
        <v>1281</v>
      </c>
      <c r="I552">
        <v>2000000</v>
      </c>
      <c r="J552">
        <v>2003</v>
      </c>
      <c r="K552">
        <v>7.6</v>
      </c>
      <c r="L552" s="5" t="s">
        <v>1221</v>
      </c>
      <c r="M552" s="5" t="s">
        <v>6851</v>
      </c>
      <c r="P552" s="5">
        <f t="shared" si="56"/>
        <v>0.63029307808581336</v>
      </c>
      <c r="Q552" s="5">
        <f t="shared" si="57"/>
        <v>395592</v>
      </c>
      <c r="R552" s="1">
        <f t="shared" si="58"/>
        <v>-1604408</v>
      </c>
      <c r="S552" s="1">
        <f t="shared" si="59"/>
        <v>2000000</v>
      </c>
      <c r="U552" s="6" t="s">
        <v>8344</v>
      </c>
      <c r="V552" s="5">
        <f t="shared" si="60"/>
        <v>3</v>
      </c>
      <c r="W552" s="14">
        <f>IF(V552=1, VLOOKUP(U552, [1]IMDB_Movies!A:O, 11, FALSE), AVERAGEIF($A$2:$A$4915, U552, $K$2:$K$4915))</f>
        <v>7.2333333333333334</v>
      </c>
      <c r="X552" s="5">
        <f t="shared" si="61"/>
        <v>0.81599999999999995</v>
      </c>
      <c r="Y552">
        <f t="shared" si="62"/>
        <v>6.4395833333333341</v>
      </c>
      <c r="AN552" s="6"/>
      <c r="AO552" s="5"/>
      <c r="AP552" s="14"/>
      <c r="AQ552" s="5"/>
    </row>
    <row r="553" spans="1:43" hidden="1" x14ac:dyDescent="0.3">
      <c r="A553" t="s">
        <v>2021</v>
      </c>
      <c r="B553">
        <v>115</v>
      </c>
      <c r="C553">
        <v>24800000</v>
      </c>
      <c r="D553" t="s">
        <v>20</v>
      </c>
      <c r="E553" t="s">
        <v>9004</v>
      </c>
      <c r="F553" t="s">
        <v>6991</v>
      </c>
      <c r="G553" t="s">
        <v>14</v>
      </c>
      <c r="H553" t="s">
        <v>22</v>
      </c>
      <c r="I553">
        <v>2000000</v>
      </c>
      <c r="J553">
        <v>1963</v>
      </c>
      <c r="K553">
        <v>7.5</v>
      </c>
      <c r="L553" s="5" t="s">
        <v>476</v>
      </c>
      <c r="M553" s="5" t="s">
        <v>340</v>
      </c>
      <c r="N553" t="s">
        <v>3629</v>
      </c>
      <c r="P553" s="5">
        <f t="shared" si="56"/>
        <v>0.63022122130288094</v>
      </c>
      <c r="Q553" s="5">
        <f t="shared" si="57"/>
        <v>24800000</v>
      </c>
      <c r="R553" s="1">
        <f t="shared" si="58"/>
        <v>22800000</v>
      </c>
      <c r="S553" s="1">
        <f t="shared" si="59"/>
        <v>2000000</v>
      </c>
      <c r="U553" s="6" t="s">
        <v>1324</v>
      </c>
      <c r="V553" s="5">
        <f t="shared" si="60"/>
        <v>20</v>
      </c>
      <c r="W553" s="14">
        <f>IF(V553=1, VLOOKUP(U553, [1]IMDB_Movies!A:O, 11, FALSE), AVERAGEIF($A$2:$A$4915, U553, $K$2:$K$4915))</f>
        <v>7.2249999999999996</v>
      </c>
      <c r="X553" s="5">
        <f t="shared" si="61"/>
        <v>0.81599999999999995</v>
      </c>
      <c r="Y553">
        <f t="shared" si="62"/>
        <v>6.4401075509746812</v>
      </c>
      <c r="AN553" s="6"/>
      <c r="AO553" s="5"/>
      <c r="AP553" s="14"/>
      <c r="AQ553" s="5"/>
    </row>
    <row r="554" spans="1:43" hidden="1" x14ac:dyDescent="0.3">
      <c r="A554" t="s">
        <v>1425</v>
      </c>
      <c r="B554">
        <v>89</v>
      </c>
      <c r="C554"/>
      <c r="D554" t="s">
        <v>1945</v>
      </c>
      <c r="E554" t="s">
        <v>9005</v>
      </c>
      <c r="F554" t="s">
        <v>6996</v>
      </c>
      <c r="G554" t="s">
        <v>14</v>
      </c>
      <c r="H554" t="s">
        <v>15</v>
      </c>
      <c r="I554">
        <v>2000000</v>
      </c>
      <c r="J554">
        <v>1973</v>
      </c>
      <c r="K554">
        <v>7.3</v>
      </c>
      <c r="L554" s="5" t="s">
        <v>599</v>
      </c>
      <c r="M554" s="5" t="s">
        <v>4289</v>
      </c>
      <c r="P554" s="5">
        <f t="shared" si="56"/>
        <v>0.63020252909181451</v>
      </c>
      <c r="Q554" s="5">
        <f t="shared" si="57"/>
        <v>25035665</v>
      </c>
      <c r="R554" s="1">
        <f t="shared" si="58"/>
        <v>23035665</v>
      </c>
      <c r="S554" s="1">
        <f t="shared" si="59"/>
        <v>2000000</v>
      </c>
      <c r="U554" s="6" t="s">
        <v>823</v>
      </c>
      <c r="V554" s="5">
        <f t="shared" si="60"/>
        <v>3</v>
      </c>
      <c r="W554" s="14">
        <f>IF(V554=1, VLOOKUP(U554, [1]IMDB_Movies!A:O, 11, FALSE), AVERAGEIF($A$2:$A$4915, U554, $K$2:$K$4915))</f>
        <v>7.2333333333333334</v>
      </c>
      <c r="X554" s="5">
        <f t="shared" si="61"/>
        <v>0.81599999999999995</v>
      </c>
      <c r="Y554">
        <f t="shared" si="62"/>
        <v>6.4403182429403856</v>
      </c>
      <c r="AN554" s="6"/>
      <c r="AO554" s="5"/>
      <c r="AP554" s="14"/>
      <c r="AQ554" s="5"/>
    </row>
    <row r="555" spans="1:43" hidden="1" x14ac:dyDescent="0.3">
      <c r="A555" t="s">
        <v>6997</v>
      </c>
      <c r="B555">
        <v>100</v>
      </c>
      <c r="C555">
        <v>14673301</v>
      </c>
      <c r="D555" t="s">
        <v>1813</v>
      </c>
      <c r="E555" t="s">
        <v>9006</v>
      </c>
      <c r="F555" t="s">
        <v>6998</v>
      </c>
      <c r="G555" t="s">
        <v>14</v>
      </c>
      <c r="H555" t="s">
        <v>15</v>
      </c>
      <c r="I555">
        <v>2000000</v>
      </c>
      <c r="J555">
        <v>2014</v>
      </c>
      <c r="K555">
        <v>6.9</v>
      </c>
      <c r="L555" s="5" t="s">
        <v>2267</v>
      </c>
      <c r="M555" s="5" t="s">
        <v>8415</v>
      </c>
      <c r="P555" s="5">
        <f t="shared" si="56"/>
        <v>0.63020252909181451</v>
      </c>
      <c r="Q555" s="5">
        <f t="shared" si="57"/>
        <v>14673301</v>
      </c>
      <c r="R555" s="1">
        <f t="shared" si="58"/>
        <v>12673301</v>
      </c>
      <c r="S555" s="1">
        <f t="shared" si="59"/>
        <v>2000000</v>
      </c>
      <c r="U555" s="7" t="s">
        <v>668</v>
      </c>
      <c r="V555" s="5">
        <f t="shared" si="60"/>
        <v>5</v>
      </c>
      <c r="W555" s="14">
        <f>IF(V555=1, VLOOKUP(U555, [1]IMDB_Movies!A:O, 11, FALSE), AVERAGEIF($A$2:$A$4915, U555, $K$2:$K$4915))</f>
        <v>7.2200000000000006</v>
      </c>
      <c r="X555" s="5">
        <f t="shared" si="61"/>
        <v>0.81499999999999995</v>
      </c>
      <c r="Y555">
        <f t="shared" si="62"/>
        <v>6.4400806993947546</v>
      </c>
      <c r="AN555" s="7"/>
      <c r="AO555" s="5"/>
      <c r="AP555" s="14"/>
      <c r="AQ555" s="5"/>
    </row>
    <row r="556" spans="1:43" hidden="1" x14ac:dyDescent="0.3">
      <c r="A556" t="s">
        <v>1425</v>
      </c>
      <c r="B556">
        <v>88</v>
      </c>
      <c r="C556"/>
      <c r="D556" t="s">
        <v>599</v>
      </c>
      <c r="E556" t="s">
        <v>9007</v>
      </c>
      <c r="F556" t="s">
        <v>6999</v>
      </c>
      <c r="G556" t="s">
        <v>14</v>
      </c>
      <c r="H556" t="s">
        <v>15</v>
      </c>
      <c r="I556">
        <v>2000000</v>
      </c>
      <c r="J556">
        <v>1972</v>
      </c>
      <c r="K556">
        <v>6.8</v>
      </c>
      <c r="L556" s="5" t="s">
        <v>599</v>
      </c>
      <c r="M556" s="5"/>
      <c r="P556" s="5">
        <f t="shared" si="56"/>
        <v>0.63015906678289868</v>
      </c>
      <c r="Q556" s="5">
        <f t="shared" si="57"/>
        <v>25035665</v>
      </c>
      <c r="R556" s="1">
        <f t="shared" si="58"/>
        <v>23035665</v>
      </c>
      <c r="S556" s="1">
        <f t="shared" si="59"/>
        <v>2000000</v>
      </c>
      <c r="U556" s="6" t="s">
        <v>7920</v>
      </c>
      <c r="V556" s="5">
        <f t="shared" si="60"/>
        <v>1</v>
      </c>
      <c r="W556" s="14">
        <f>IF(V556=1, VLOOKUP(U556, [1]IMDB_Movies!A:O, 11, FALSE), AVERAGEIF($A$2:$A$4915, U556, $K$2:$K$4915))</f>
        <v>7.2</v>
      </c>
      <c r="X556" s="5">
        <f t="shared" si="61"/>
        <v>0.78700000000000003</v>
      </c>
      <c r="Y556">
        <f t="shared" si="62"/>
        <v>6.440493273542601</v>
      </c>
      <c r="AN556" s="6"/>
      <c r="AO556" s="5"/>
      <c r="AP556" s="14"/>
      <c r="AQ556" s="5"/>
    </row>
    <row r="557" spans="1:43" hidden="1" x14ac:dyDescent="0.3">
      <c r="A557" t="s">
        <v>7000</v>
      </c>
      <c r="B557">
        <v>129</v>
      </c>
      <c r="C557"/>
      <c r="D557" t="s">
        <v>703</v>
      </c>
      <c r="E557" t="s">
        <v>9008</v>
      </c>
      <c r="F557" t="s">
        <v>7001</v>
      </c>
      <c r="G557" t="s">
        <v>14</v>
      </c>
      <c r="H557" t="s">
        <v>15</v>
      </c>
      <c r="I557">
        <v>2000000</v>
      </c>
      <c r="J557">
        <v>1962</v>
      </c>
      <c r="K557">
        <v>8.4</v>
      </c>
      <c r="L557" s="5" t="s">
        <v>8413</v>
      </c>
      <c r="M557" s="5" t="s">
        <v>1221</v>
      </c>
      <c r="P557" s="5">
        <f t="shared" si="56"/>
        <v>0.63015906678289868</v>
      </c>
      <c r="Q557" s="5">
        <f t="shared" si="57"/>
        <v>25035665</v>
      </c>
      <c r="R557" s="1">
        <f t="shared" si="58"/>
        <v>23035665</v>
      </c>
      <c r="S557" s="1">
        <f t="shared" si="59"/>
        <v>2000000</v>
      </c>
      <c r="U557" s="6" t="s">
        <v>8167</v>
      </c>
      <c r="V557" s="5">
        <f t="shared" si="60"/>
        <v>1</v>
      </c>
      <c r="W557" s="14">
        <f>IF(V557=1, VLOOKUP(U557, [1]IMDB_Movies!A:O, 11, FALSE), AVERAGEIF($A$2:$A$4915, U557, $K$2:$K$4915))</f>
        <v>7.2</v>
      </c>
      <c r="X557" s="5">
        <f t="shared" si="61"/>
        <v>0.78700000000000003</v>
      </c>
      <c r="Y557">
        <f t="shared" si="62"/>
        <v>6.4405247813411082</v>
      </c>
      <c r="AN557" s="6"/>
      <c r="AO557" s="5"/>
      <c r="AP557" s="14"/>
      <c r="AQ557" s="5"/>
    </row>
    <row r="558" spans="1:43" hidden="1" x14ac:dyDescent="0.3">
      <c r="A558" t="s">
        <v>300</v>
      </c>
      <c r="B558">
        <v>87</v>
      </c>
      <c r="C558">
        <v>9003011</v>
      </c>
      <c r="D558" t="s">
        <v>84</v>
      </c>
      <c r="E558" t="s">
        <v>9009</v>
      </c>
      <c r="F558" t="s">
        <v>7002</v>
      </c>
      <c r="G558" t="s">
        <v>14</v>
      </c>
      <c r="H558" t="s">
        <v>132</v>
      </c>
      <c r="I558">
        <v>2000000</v>
      </c>
      <c r="J558">
        <v>1981</v>
      </c>
      <c r="K558">
        <v>7.6</v>
      </c>
      <c r="L558" s="5" t="s">
        <v>476</v>
      </c>
      <c r="M558" s="5" t="s">
        <v>340</v>
      </c>
      <c r="N558" t="s">
        <v>4289</v>
      </c>
      <c r="O558" t="s">
        <v>3629</v>
      </c>
      <c r="P558" s="5">
        <f t="shared" si="56"/>
        <v>0.63015906678289868</v>
      </c>
      <c r="Q558" s="5">
        <f t="shared" si="57"/>
        <v>9003011</v>
      </c>
      <c r="R558" s="1">
        <f t="shared" si="58"/>
        <v>7003011</v>
      </c>
      <c r="S558" s="1">
        <f t="shared" si="59"/>
        <v>2000000</v>
      </c>
      <c r="U558" s="7" t="s">
        <v>8096</v>
      </c>
      <c r="V558" s="5">
        <f t="shared" si="60"/>
        <v>1</v>
      </c>
      <c r="W558" s="14">
        <f>IF(V558=1, VLOOKUP(U558, [1]IMDB_Movies!A:O, 11, FALSE), AVERAGEIF($A$2:$A$4915, U558, $K$2:$K$4915))</f>
        <v>7.2</v>
      </c>
      <c r="X558" s="5">
        <f t="shared" si="61"/>
        <v>0.78700000000000003</v>
      </c>
      <c r="Y558">
        <f t="shared" si="62"/>
        <v>6.440511440107672</v>
      </c>
      <c r="AN558" s="7"/>
      <c r="AO558" s="5"/>
      <c r="AP558" s="14"/>
      <c r="AQ558" s="5"/>
    </row>
    <row r="559" spans="1:43" hidden="1" x14ac:dyDescent="0.3">
      <c r="A559" t="s">
        <v>7003</v>
      </c>
      <c r="B559">
        <v>102</v>
      </c>
      <c r="C559">
        <v>11546543</v>
      </c>
      <c r="D559" t="s">
        <v>776</v>
      </c>
      <c r="E559" t="s">
        <v>9010</v>
      </c>
      <c r="F559" t="s">
        <v>7004</v>
      </c>
      <c r="G559" t="s">
        <v>2553</v>
      </c>
      <c r="H559" t="s">
        <v>1377</v>
      </c>
      <c r="I559">
        <v>2000000</v>
      </c>
      <c r="J559">
        <v>1994</v>
      </c>
      <c r="K559">
        <v>7.6</v>
      </c>
      <c r="L559" s="5" t="s">
        <v>476</v>
      </c>
      <c r="M559" s="5" t="s">
        <v>599</v>
      </c>
      <c r="P559" s="5">
        <f t="shared" si="56"/>
        <v>0.63010334399795831</v>
      </c>
      <c r="Q559" s="5">
        <f t="shared" si="57"/>
        <v>11546543</v>
      </c>
      <c r="R559" s="1">
        <f t="shared" si="58"/>
        <v>9546543</v>
      </c>
      <c r="S559" s="1">
        <f t="shared" si="59"/>
        <v>2000000</v>
      </c>
      <c r="U559" s="7" t="s">
        <v>8123</v>
      </c>
      <c r="V559" s="5">
        <f t="shared" si="60"/>
        <v>1</v>
      </c>
      <c r="W559" s="14">
        <f>IF(V559=1, VLOOKUP(U559, [1]IMDB_Movies!A:O, 11, FALSE), AVERAGEIF($A$2:$A$4915, U559, $K$2:$K$4915))</f>
        <v>7.2</v>
      </c>
      <c r="X559" s="5">
        <f t="shared" si="61"/>
        <v>0.78700000000000003</v>
      </c>
      <c r="Y559">
        <f t="shared" si="62"/>
        <v>6.440228853488895</v>
      </c>
      <c r="AN559" s="7"/>
      <c r="AO559" s="5"/>
      <c r="AP559" s="14"/>
      <c r="AQ559" s="5"/>
    </row>
    <row r="560" spans="1:43" hidden="1" x14ac:dyDescent="0.3">
      <c r="A560" t="s">
        <v>2950</v>
      </c>
      <c r="B560">
        <v>118</v>
      </c>
      <c r="C560">
        <v>11533945</v>
      </c>
      <c r="D560" t="s">
        <v>5264</v>
      </c>
      <c r="E560" t="s">
        <v>9011</v>
      </c>
      <c r="F560" t="s">
        <v>7005</v>
      </c>
      <c r="G560" t="s">
        <v>14</v>
      </c>
      <c r="H560" t="s">
        <v>15</v>
      </c>
      <c r="I560">
        <v>2000000</v>
      </c>
      <c r="J560">
        <v>1999</v>
      </c>
      <c r="K560">
        <v>7.6</v>
      </c>
      <c r="L560" s="5" t="s">
        <v>4651</v>
      </c>
      <c r="M560" s="5" t="s">
        <v>8413</v>
      </c>
      <c r="N560" t="s">
        <v>1221</v>
      </c>
      <c r="O560" t="s">
        <v>6851</v>
      </c>
      <c r="P560" s="5">
        <f t="shared" si="56"/>
        <v>0.63005291201009295</v>
      </c>
      <c r="Q560" s="5">
        <f t="shared" si="57"/>
        <v>11533945</v>
      </c>
      <c r="R560" s="1">
        <f t="shared" si="58"/>
        <v>9533945</v>
      </c>
      <c r="S560" s="1">
        <f t="shared" si="59"/>
        <v>2000000</v>
      </c>
      <c r="U560" s="7" t="s">
        <v>8005</v>
      </c>
      <c r="V560" s="5">
        <f t="shared" si="60"/>
        <v>1</v>
      </c>
      <c r="W560" s="14">
        <f>IF(V560=1, VLOOKUP(U560, [1]IMDB_Movies!A:O, 11, FALSE), AVERAGEIF($A$2:$A$4915, U560, $K$2:$K$4915))</f>
        <v>7.2</v>
      </c>
      <c r="X560" s="5">
        <f t="shared" si="61"/>
        <v>0.78700000000000003</v>
      </c>
      <c r="Y560">
        <f t="shared" si="62"/>
        <v>6.4399910233393189</v>
      </c>
      <c r="AN560" s="7"/>
      <c r="AO560" s="5"/>
      <c r="AP560" s="14"/>
      <c r="AQ560" s="5"/>
    </row>
    <row r="561" spans="1:43" hidden="1" x14ac:dyDescent="0.3">
      <c r="A561" t="s">
        <v>7006</v>
      </c>
      <c r="B561">
        <v>86</v>
      </c>
      <c r="C561">
        <v>12555230</v>
      </c>
      <c r="D561" t="s">
        <v>2175</v>
      </c>
      <c r="E561" t="s">
        <v>9012</v>
      </c>
      <c r="F561" t="s">
        <v>7007</v>
      </c>
      <c r="G561" t="s">
        <v>14</v>
      </c>
      <c r="H561" t="s">
        <v>525</v>
      </c>
      <c r="I561">
        <v>2000000</v>
      </c>
      <c r="J561">
        <v>2011</v>
      </c>
      <c r="K561">
        <v>5.3</v>
      </c>
      <c r="L561" s="5" t="s">
        <v>1221</v>
      </c>
      <c r="M561" s="5" t="s">
        <v>2267</v>
      </c>
      <c r="N561" t="s">
        <v>8415</v>
      </c>
      <c r="O561" t="s">
        <v>3629</v>
      </c>
      <c r="P561" s="5">
        <f t="shared" si="56"/>
        <v>0.63000240933857421</v>
      </c>
      <c r="Q561" s="5">
        <f t="shared" si="57"/>
        <v>12555230</v>
      </c>
      <c r="R561" s="1">
        <f t="shared" si="58"/>
        <v>10555230</v>
      </c>
      <c r="S561" s="1">
        <f t="shared" si="59"/>
        <v>2000000</v>
      </c>
      <c r="U561" s="7" t="s">
        <v>7950</v>
      </c>
      <c r="V561" s="5">
        <f t="shared" si="60"/>
        <v>1</v>
      </c>
      <c r="W561" s="14">
        <f>IF(V561=1, VLOOKUP(U561, [1]IMDB_Movies!A:O, 11, FALSE), AVERAGEIF($A$2:$A$4915, U561, $K$2:$K$4915))</f>
        <v>7.2</v>
      </c>
      <c r="X561" s="5">
        <f t="shared" si="61"/>
        <v>0.78700000000000003</v>
      </c>
      <c r="Y561">
        <f t="shared" si="62"/>
        <v>6.4399102132435484</v>
      </c>
      <c r="AN561" s="7"/>
      <c r="AO561" s="5"/>
      <c r="AP561" s="14"/>
      <c r="AQ561" s="5"/>
    </row>
    <row r="562" spans="1:43" hidden="1" x14ac:dyDescent="0.3">
      <c r="A562" t="s">
        <v>655</v>
      </c>
      <c r="B562">
        <v>137</v>
      </c>
      <c r="C562">
        <v>11284657</v>
      </c>
      <c r="D562" t="s">
        <v>1450</v>
      </c>
      <c r="E562" t="s">
        <v>9013</v>
      </c>
      <c r="F562" t="s">
        <v>7008</v>
      </c>
      <c r="G562" t="s">
        <v>3067</v>
      </c>
      <c r="H562" t="s">
        <v>275</v>
      </c>
      <c r="I562">
        <v>2000000</v>
      </c>
      <c r="J562">
        <v>2006</v>
      </c>
      <c r="K562">
        <v>8.5</v>
      </c>
      <c r="L562" s="5" t="s">
        <v>1221</v>
      </c>
      <c r="M562" s="5" t="s">
        <v>3629</v>
      </c>
      <c r="P562" s="5">
        <f t="shared" si="56"/>
        <v>0.62995407619328603</v>
      </c>
      <c r="Q562" s="5">
        <f t="shared" si="57"/>
        <v>11284657</v>
      </c>
      <c r="R562" s="1">
        <f t="shared" si="58"/>
        <v>9284657</v>
      </c>
      <c r="S562" s="1">
        <f t="shared" si="59"/>
        <v>2000000</v>
      </c>
      <c r="U562" s="6" t="s">
        <v>7780</v>
      </c>
      <c r="V562" s="5">
        <f t="shared" si="60"/>
        <v>1</v>
      </c>
      <c r="W562" s="14">
        <f>IF(V562=1, VLOOKUP(U562, [1]IMDB_Movies!A:O, 11, FALSE), AVERAGEIF($A$2:$A$4915, U562, $K$2:$K$4915))</f>
        <v>7.2</v>
      </c>
      <c r="X562" s="5">
        <f t="shared" si="61"/>
        <v>0.78700000000000003</v>
      </c>
      <c r="Y562">
        <f t="shared" si="62"/>
        <v>6.4395599461158524</v>
      </c>
      <c r="AN562" s="6"/>
      <c r="AO562" s="5"/>
      <c r="AP562" s="14"/>
      <c r="AQ562" s="5"/>
    </row>
    <row r="563" spans="1:43" hidden="1" x14ac:dyDescent="0.3">
      <c r="A563" t="s">
        <v>6362</v>
      </c>
      <c r="B563">
        <v>129</v>
      </c>
      <c r="C563">
        <v>34522221</v>
      </c>
      <c r="D563" t="s">
        <v>1221</v>
      </c>
      <c r="E563" t="s">
        <v>9014</v>
      </c>
      <c r="F563" t="s">
        <v>7009</v>
      </c>
      <c r="G563" t="s">
        <v>14</v>
      </c>
      <c r="H563" t="s">
        <v>15</v>
      </c>
      <c r="I563">
        <v>2000000</v>
      </c>
      <c r="J563">
        <v>2011</v>
      </c>
      <c r="K563">
        <v>7</v>
      </c>
      <c r="L563" s="5" t="s">
        <v>1221</v>
      </c>
      <c r="M563" s="5"/>
      <c r="P563" s="5">
        <f t="shared" si="56"/>
        <v>0.62990295254970108</v>
      </c>
      <c r="Q563" s="5">
        <f t="shared" si="57"/>
        <v>34522221</v>
      </c>
      <c r="R563" s="1">
        <f t="shared" si="58"/>
        <v>32522221</v>
      </c>
      <c r="S563" s="1">
        <f t="shared" si="59"/>
        <v>2000000</v>
      </c>
      <c r="U563" s="6" t="s">
        <v>7734</v>
      </c>
      <c r="V563" s="5">
        <f t="shared" si="60"/>
        <v>1</v>
      </c>
      <c r="W563" s="14">
        <f>IF(V563=1, VLOOKUP(U563, [1]IMDB_Movies!A:O, 11, FALSE), AVERAGEIF($A$2:$A$4915, U563, $K$2:$K$4915))</f>
        <v>7.2</v>
      </c>
      <c r="X563" s="5">
        <f t="shared" si="61"/>
        <v>0.78700000000000003</v>
      </c>
      <c r="Y563">
        <f t="shared" si="62"/>
        <v>6.4396137435436795</v>
      </c>
      <c r="AN563" s="6"/>
      <c r="AO563" s="5"/>
      <c r="AP563" s="14"/>
      <c r="AQ563" s="5"/>
    </row>
    <row r="564" spans="1:43" hidden="1" x14ac:dyDescent="0.3">
      <c r="A564" t="s">
        <v>7010</v>
      </c>
      <c r="B564">
        <v>134</v>
      </c>
      <c r="C564"/>
      <c r="D564" t="s">
        <v>1353</v>
      </c>
      <c r="E564" t="s">
        <v>9015</v>
      </c>
      <c r="F564" t="s">
        <v>7011</v>
      </c>
      <c r="G564" t="s">
        <v>14</v>
      </c>
      <c r="H564" t="s">
        <v>15</v>
      </c>
      <c r="I564">
        <v>2000000</v>
      </c>
      <c r="J564">
        <v>1961</v>
      </c>
      <c r="K564">
        <v>8</v>
      </c>
      <c r="L564" s="5" t="s">
        <v>1221</v>
      </c>
      <c r="M564" s="5" t="s">
        <v>8417</v>
      </c>
      <c r="P564" s="5">
        <f t="shared" si="56"/>
        <v>0.62991147491883792</v>
      </c>
      <c r="Q564" s="5">
        <f t="shared" si="57"/>
        <v>25035665</v>
      </c>
      <c r="R564" s="1">
        <f t="shared" si="58"/>
        <v>23035665</v>
      </c>
      <c r="S564" s="1">
        <f t="shared" si="59"/>
        <v>2000000</v>
      </c>
      <c r="U564" s="7" t="s">
        <v>7689</v>
      </c>
      <c r="V564" s="5">
        <f t="shared" si="60"/>
        <v>1</v>
      </c>
      <c r="W564" s="14">
        <f>IF(V564=1, VLOOKUP(U564, [1]IMDB_Movies!A:O, 11, FALSE), AVERAGEIF($A$2:$A$4915, U564, $K$2:$K$4915))</f>
        <v>7.2</v>
      </c>
      <c r="X564" s="5">
        <f t="shared" si="61"/>
        <v>0.78700000000000003</v>
      </c>
      <c r="Y564">
        <f t="shared" si="62"/>
        <v>6.4392407906558864</v>
      </c>
      <c r="AN564" s="7"/>
      <c r="AO564" s="5"/>
      <c r="AP564" s="14"/>
      <c r="AQ564" s="5"/>
    </row>
    <row r="565" spans="1:43" hidden="1" x14ac:dyDescent="0.3">
      <c r="A565" t="s">
        <v>7018</v>
      </c>
      <c r="B565">
        <v>89</v>
      </c>
      <c r="C565">
        <v>6719300</v>
      </c>
      <c r="D565" t="s">
        <v>910</v>
      </c>
      <c r="E565" t="s">
        <v>9016</v>
      </c>
      <c r="F565" t="s">
        <v>7019</v>
      </c>
      <c r="G565" t="s">
        <v>14</v>
      </c>
      <c r="H565" t="s">
        <v>99</v>
      </c>
      <c r="I565">
        <v>2000000</v>
      </c>
      <c r="J565">
        <v>1998</v>
      </c>
      <c r="K565">
        <v>7.2</v>
      </c>
      <c r="L565" s="5" t="s">
        <v>599</v>
      </c>
      <c r="M565" s="5" t="s">
        <v>1221</v>
      </c>
      <c r="P565" s="5">
        <f t="shared" si="56"/>
        <v>0.62991147491883792</v>
      </c>
      <c r="Q565" s="5">
        <f t="shared" si="57"/>
        <v>6719300</v>
      </c>
      <c r="R565" s="1">
        <f t="shared" si="58"/>
        <v>4719300</v>
      </c>
      <c r="S565" s="1">
        <f t="shared" si="59"/>
        <v>2000000</v>
      </c>
      <c r="U565" s="7" t="s">
        <v>7692</v>
      </c>
      <c r="V565" s="5">
        <f t="shared" si="60"/>
        <v>1</v>
      </c>
      <c r="W565" s="14">
        <f>IF(V565=1, VLOOKUP(U565, [1]IMDB_Movies!A:O, 11, FALSE), AVERAGEIF($A$2:$A$4915, U565, $K$2:$K$4915))</f>
        <v>7.2</v>
      </c>
      <c r="X565" s="5">
        <f t="shared" si="61"/>
        <v>0.78700000000000003</v>
      </c>
      <c r="Y565">
        <f t="shared" si="62"/>
        <v>6.4392046731071684</v>
      </c>
      <c r="AN565" s="7"/>
      <c r="AO565" s="5"/>
      <c r="AP565" s="14"/>
      <c r="AQ565" s="5"/>
    </row>
    <row r="566" spans="1:43" hidden="1" x14ac:dyDescent="0.3">
      <c r="A566" t="s">
        <v>404</v>
      </c>
      <c r="B566">
        <v>115</v>
      </c>
      <c r="C566">
        <v>5383834</v>
      </c>
      <c r="D566" t="s">
        <v>1450</v>
      </c>
      <c r="E566" t="s">
        <v>9017</v>
      </c>
      <c r="F566" t="s">
        <v>7022</v>
      </c>
      <c r="G566" t="s">
        <v>997</v>
      </c>
      <c r="H566" t="s">
        <v>1044</v>
      </c>
      <c r="I566">
        <v>2000000</v>
      </c>
      <c r="J566">
        <v>2000</v>
      </c>
      <c r="K566">
        <v>8.1</v>
      </c>
      <c r="L566" s="5" t="s">
        <v>1221</v>
      </c>
      <c r="M566" s="5" t="s">
        <v>3629</v>
      </c>
      <c r="P566" s="5">
        <f t="shared" si="56"/>
        <v>0.62985089082242585</v>
      </c>
      <c r="Q566" s="5">
        <f t="shared" si="57"/>
        <v>5383834</v>
      </c>
      <c r="R566" s="1">
        <f t="shared" si="58"/>
        <v>3383834</v>
      </c>
      <c r="S566" s="1">
        <f t="shared" si="59"/>
        <v>2000000</v>
      </c>
      <c r="U566" s="6" t="s">
        <v>7485</v>
      </c>
      <c r="V566" s="5">
        <f t="shared" si="60"/>
        <v>1</v>
      </c>
      <c r="W566" s="14">
        <f>IF(V566=1, VLOOKUP(U566, [1]IMDB_Movies!A:O, 11, FALSE), AVERAGEIF($A$2:$A$4915, U566, $K$2:$K$4915))</f>
        <v>7.2</v>
      </c>
      <c r="X566" s="5">
        <f t="shared" si="61"/>
        <v>0.78700000000000003</v>
      </c>
      <c r="Y566">
        <f t="shared" si="62"/>
        <v>6.4390112359550571</v>
      </c>
      <c r="AN566" s="6"/>
      <c r="AO566" s="5"/>
      <c r="AP566" s="14"/>
      <c r="AQ566" s="5"/>
    </row>
    <row r="567" spans="1:43" hidden="1" x14ac:dyDescent="0.3">
      <c r="A567" t="s">
        <v>7024</v>
      </c>
      <c r="B567">
        <v>118</v>
      </c>
      <c r="C567"/>
      <c r="D567" t="s">
        <v>79</v>
      </c>
      <c r="E567" t="s">
        <v>9018</v>
      </c>
      <c r="F567" t="s">
        <v>7025</v>
      </c>
      <c r="G567" t="s">
        <v>14</v>
      </c>
      <c r="H567" t="s">
        <v>15</v>
      </c>
      <c r="I567">
        <v>2000000</v>
      </c>
      <c r="J567">
        <v>1947</v>
      </c>
      <c r="K567">
        <v>7.4</v>
      </c>
      <c r="L567" s="5" t="s">
        <v>1221</v>
      </c>
      <c r="M567" s="5" t="s">
        <v>6851</v>
      </c>
      <c r="P567" s="5">
        <f t="shared" si="56"/>
        <v>0.62978764470795556</v>
      </c>
      <c r="Q567" s="5">
        <f t="shared" si="57"/>
        <v>25035665</v>
      </c>
      <c r="R567" s="1">
        <f t="shared" si="58"/>
        <v>23035665</v>
      </c>
      <c r="S567" s="1">
        <f t="shared" si="59"/>
        <v>2000000</v>
      </c>
      <c r="U567" s="7" t="s">
        <v>7493</v>
      </c>
      <c r="V567" s="5">
        <f t="shared" si="60"/>
        <v>1</v>
      </c>
      <c r="W567" s="14">
        <f>IF(V567=1, VLOOKUP(U567, [1]IMDB_Movies!A:O, 11, FALSE), AVERAGEIF($A$2:$A$4915, U567, $K$2:$K$4915))</f>
        <v>7.2</v>
      </c>
      <c r="X567" s="5">
        <f t="shared" si="61"/>
        <v>0.78700000000000003</v>
      </c>
      <c r="Y567">
        <f t="shared" si="62"/>
        <v>6.4386154191953251</v>
      </c>
      <c r="AN567" s="7"/>
      <c r="AO567" s="5"/>
      <c r="AP567" s="14"/>
      <c r="AQ567" s="5"/>
    </row>
    <row r="568" spans="1:43" hidden="1" x14ac:dyDescent="0.3">
      <c r="A568" t="s">
        <v>7026</v>
      </c>
      <c r="B568">
        <v>100</v>
      </c>
      <c r="C568">
        <v>6531491</v>
      </c>
      <c r="D568" t="s">
        <v>1221</v>
      </c>
      <c r="E568" t="s">
        <v>9019</v>
      </c>
      <c r="F568" t="s">
        <v>7027</v>
      </c>
      <c r="G568" t="s">
        <v>14</v>
      </c>
      <c r="H568" t="s">
        <v>15</v>
      </c>
      <c r="I568">
        <v>2000000</v>
      </c>
      <c r="J568">
        <v>2010</v>
      </c>
      <c r="K568">
        <v>7.2</v>
      </c>
      <c r="L568" s="5" t="s">
        <v>1221</v>
      </c>
      <c r="M568" s="5"/>
      <c r="P568" s="5">
        <f t="shared" si="56"/>
        <v>0.62978764470795556</v>
      </c>
      <c r="Q568" s="5">
        <f t="shared" si="57"/>
        <v>6531491</v>
      </c>
      <c r="R568" s="1">
        <f t="shared" si="58"/>
        <v>4531491</v>
      </c>
      <c r="S568" s="1">
        <f t="shared" si="59"/>
        <v>2000000</v>
      </c>
      <c r="U568" s="7" t="s">
        <v>7505</v>
      </c>
      <c r="V568" s="5">
        <f t="shared" si="60"/>
        <v>1</v>
      </c>
      <c r="W568" s="14">
        <f>IF(V568=1, VLOOKUP(U568, [1]IMDB_Movies!A:O, 11, FALSE), AVERAGEIF($A$2:$A$4915, U568, $K$2:$K$4915))</f>
        <v>7.2</v>
      </c>
      <c r="X568" s="5">
        <f t="shared" si="61"/>
        <v>0.78700000000000003</v>
      </c>
      <c r="Y568">
        <f t="shared" si="62"/>
        <v>6.4384892086330945</v>
      </c>
      <c r="AN568" s="7"/>
      <c r="AO568" s="5"/>
      <c r="AP568" s="14"/>
      <c r="AQ568" s="5"/>
    </row>
    <row r="569" spans="1:43" hidden="1" x14ac:dyDescent="0.3">
      <c r="A569" t="s">
        <v>7030</v>
      </c>
      <c r="B569">
        <v>106</v>
      </c>
      <c r="C569"/>
      <c r="D569" t="s">
        <v>1023</v>
      </c>
      <c r="E569" t="s">
        <v>9020</v>
      </c>
      <c r="F569" t="s">
        <v>7031</v>
      </c>
      <c r="G569" t="s">
        <v>14</v>
      </c>
      <c r="H569" t="s">
        <v>15</v>
      </c>
      <c r="I569">
        <v>2000000</v>
      </c>
      <c r="J569">
        <v>1938</v>
      </c>
      <c r="K569">
        <v>7</v>
      </c>
      <c r="L569" s="5" t="s">
        <v>1221</v>
      </c>
      <c r="M569" s="5" t="s">
        <v>6055</v>
      </c>
      <c r="N569" t="s">
        <v>6851</v>
      </c>
      <c r="P569" s="5">
        <f t="shared" si="56"/>
        <v>0.62972657711075675</v>
      </c>
      <c r="Q569" s="5">
        <f t="shared" si="57"/>
        <v>25035665</v>
      </c>
      <c r="R569" s="1">
        <f t="shared" si="58"/>
        <v>23035665</v>
      </c>
      <c r="S569" s="1">
        <f t="shared" si="59"/>
        <v>2000000</v>
      </c>
      <c r="U569" s="6" t="s">
        <v>7517</v>
      </c>
      <c r="V569" s="5">
        <f t="shared" si="60"/>
        <v>1</v>
      </c>
      <c r="W569" s="14">
        <f>IF(V569=1, VLOOKUP(U569, [1]IMDB_Movies!A:O, 11, FALSE), AVERAGEIF($A$2:$A$4915, U569, $K$2:$K$4915))</f>
        <v>7.2</v>
      </c>
      <c r="X569" s="5">
        <f t="shared" si="61"/>
        <v>0.78700000000000003</v>
      </c>
      <c r="Y569">
        <f t="shared" si="62"/>
        <v>6.4382729930290088</v>
      </c>
      <c r="AN569" s="6"/>
      <c r="AO569" s="5"/>
      <c r="AP569" s="14"/>
      <c r="AQ569" s="5"/>
    </row>
    <row r="570" spans="1:43" hidden="1" x14ac:dyDescent="0.3">
      <c r="A570" t="s">
        <v>7032</v>
      </c>
      <c r="B570">
        <v>91</v>
      </c>
      <c r="C570">
        <v>3885134</v>
      </c>
      <c r="D570" t="s">
        <v>910</v>
      </c>
      <c r="E570" t="s">
        <v>9021</v>
      </c>
      <c r="F570" t="s">
        <v>7033</v>
      </c>
      <c r="G570" t="s">
        <v>14</v>
      </c>
      <c r="H570" t="s">
        <v>15</v>
      </c>
      <c r="I570">
        <v>2000000</v>
      </c>
      <c r="J570">
        <v>2005</v>
      </c>
      <c r="K570">
        <v>7.4</v>
      </c>
      <c r="L570" s="5" t="s">
        <v>599</v>
      </c>
      <c r="M570" s="5" t="s">
        <v>1221</v>
      </c>
      <c r="P570" s="5">
        <f t="shared" si="56"/>
        <v>0.62972657711075675</v>
      </c>
      <c r="Q570" s="5">
        <f t="shared" si="57"/>
        <v>3885134</v>
      </c>
      <c r="R570" s="1">
        <f t="shared" si="58"/>
        <v>1885134</v>
      </c>
      <c r="S570" s="1">
        <f t="shared" si="59"/>
        <v>2000000</v>
      </c>
      <c r="U570" s="7" t="s">
        <v>7519</v>
      </c>
      <c r="V570" s="5">
        <f t="shared" si="60"/>
        <v>1</v>
      </c>
      <c r="W570" s="14">
        <f>IF(V570=1, VLOOKUP(U570, [1]IMDB_Movies!A:O, 11, FALSE), AVERAGEIF($A$2:$A$4915, U570, $K$2:$K$4915))</f>
        <v>7.2</v>
      </c>
      <c r="X570" s="5">
        <f t="shared" si="61"/>
        <v>0.78700000000000003</v>
      </c>
      <c r="Y570">
        <f t="shared" si="62"/>
        <v>6.43803418803419</v>
      </c>
      <c r="AN570" s="7"/>
      <c r="AO570" s="5"/>
      <c r="AP570" s="14"/>
      <c r="AQ570" s="5"/>
    </row>
    <row r="571" spans="1:43" hidden="1" x14ac:dyDescent="0.3">
      <c r="A571" t="s">
        <v>7036</v>
      </c>
      <c r="B571">
        <v>96</v>
      </c>
      <c r="C571">
        <v>3590010</v>
      </c>
      <c r="D571" t="s">
        <v>2748</v>
      </c>
      <c r="E571" t="s">
        <v>9022</v>
      </c>
      <c r="F571" t="s">
        <v>7037</v>
      </c>
      <c r="G571" t="s">
        <v>14</v>
      </c>
      <c r="H571" t="s">
        <v>22</v>
      </c>
      <c r="I571">
        <v>2000000</v>
      </c>
      <c r="J571">
        <v>2015</v>
      </c>
      <c r="K571">
        <v>6.1</v>
      </c>
      <c r="L571" s="5" t="s">
        <v>1221</v>
      </c>
      <c r="M571" s="5" t="s">
        <v>4183</v>
      </c>
      <c r="N571" t="s">
        <v>6851</v>
      </c>
      <c r="P571" s="5">
        <f t="shared" si="56"/>
        <v>0.62966036411464599</v>
      </c>
      <c r="Q571" s="5">
        <f t="shared" si="57"/>
        <v>3590010</v>
      </c>
      <c r="R571" s="1">
        <f t="shared" si="58"/>
        <v>1590010</v>
      </c>
      <c r="S571" s="1">
        <f t="shared" si="59"/>
        <v>2000000</v>
      </c>
      <c r="U571" s="6" t="s">
        <v>121</v>
      </c>
      <c r="V571" s="5">
        <f t="shared" si="60"/>
        <v>7</v>
      </c>
      <c r="W571" s="14">
        <f>IF(V571=1, VLOOKUP(U571, [1]IMDB_Movies!A:O, 11, FALSE), AVERAGEIF($A$2:$A$4915, U571, $K$2:$K$4915))</f>
        <v>7.2</v>
      </c>
      <c r="X571" s="5">
        <f t="shared" si="61"/>
        <v>0.78700000000000003</v>
      </c>
      <c r="Y571">
        <f t="shared" si="62"/>
        <v>6.4379527559055125</v>
      </c>
      <c r="AN571" s="6"/>
      <c r="AO571" s="5"/>
      <c r="AP571" s="14"/>
      <c r="AQ571" s="5"/>
    </row>
    <row r="572" spans="1:43" hidden="1" x14ac:dyDescent="0.3">
      <c r="A572" t="s">
        <v>180</v>
      </c>
      <c r="B572">
        <v>116</v>
      </c>
      <c r="C572">
        <v>3335839</v>
      </c>
      <c r="D572" t="s">
        <v>162</v>
      </c>
      <c r="E572" t="s">
        <v>9023</v>
      </c>
      <c r="F572" t="s">
        <v>7040</v>
      </c>
      <c r="G572" t="s">
        <v>14</v>
      </c>
      <c r="H572" t="s">
        <v>15</v>
      </c>
      <c r="I572">
        <v>2000000</v>
      </c>
      <c r="J572">
        <v>2005</v>
      </c>
      <c r="K572">
        <v>7</v>
      </c>
      <c r="L572" s="5" t="s">
        <v>476</v>
      </c>
      <c r="M572" s="5" t="s">
        <v>8413</v>
      </c>
      <c r="N572" t="s">
        <v>1221</v>
      </c>
      <c r="O572" t="s">
        <v>3629</v>
      </c>
      <c r="P572" s="5">
        <f t="shared" si="56"/>
        <v>0.62959353664705653</v>
      </c>
      <c r="Q572" s="5">
        <f t="shared" si="57"/>
        <v>3335839</v>
      </c>
      <c r="R572" s="1">
        <f t="shared" si="58"/>
        <v>1335839</v>
      </c>
      <c r="S572" s="1">
        <f t="shared" si="59"/>
        <v>2000000</v>
      </c>
      <c r="U572" s="6" t="s">
        <v>7408</v>
      </c>
      <c r="V572" s="5">
        <f t="shared" si="60"/>
        <v>1</v>
      </c>
      <c r="W572" s="14">
        <f>IF(V572=1, VLOOKUP(U572, [1]IMDB_Movies!A:O, 11, FALSE), AVERAGEIF($A$2:$A$4915, U572, $K$2:$K$4915))</f>
        <v>7.2</v>
      </c>
      <c r="X572" s="5">
        <f t="shared" si="61"/>
        <v>0.78700000000000003</v>
      </c>
      <c r="Y572">
        <f t="shared" si="62"/>
        <v>6.4378487848784891</v>
      </c>
      <c r="AN572" s="6"/>
      <c r="AO572" s="5"/>
      <c r="AP572" s="14"/>
      <c r="AQ572" s="5"/>
    </row>
    <row r="573" spans="1:43" hidden="1" x14ac:dyDescent="0.3">
      <c r="A573" t="s">
        <v>2399</v>
      </c>
      <c r="B573">
        <v>97</v>
      </c>
      <c r="C573">
        <v>2557668</v>
      </c>
      <c r="D573" t="s">
        <v>771</v>
      </c>
      <c r="E573" t="s">
        <v>9024</v>
      </c>
      <c r="F573" t="s">
        <v>7041</v>
      </c>
      <c r="G573" t="s">
        <v>14</v>
      </c>
      <c r="H573" t="s">
        <v>15</v>
      </c>
      <c r="I573">
        <v>2000000</v>
      </c>
      <c r="J573">
        <v>2015</v>
      </c>
      <c r="K573">
        <v>5.3</v>
      </c>
      <c r="L573" s="5" t="s">
        <v>8413</v>
      </c>
      <c r="M573" s="5" t="s">
        <v>1221</v>
      </c>
      <c r="N573" t="s">
        <v>3629</v>
      </c>
      <c r="P573" s="5">
        <f t="shared" si="56"/>
        <v>0.62952617277949452</v>
      </c>
      <c r="Q573" s="5">
        <f t="shared" si="57"/>
        <v>2557668</v>
      </c>
      <c r="R573" s="1">
        <f t="shared" si="58"/>
        <v>557668</v>
      </c>
      <c r="S573" s="1">
        <f t="shared" si="59"/>
        <v>2000000</v>
      </c>
      <c r="U573" s="7" t="s">
        <v>7237</v>
      </c>
      <c r="V573" s="5">
        <f t="shared" si="60"/>
        <v>1</v>
      </c>
      <c r="W573" s="14">
        <f>IF(V573=1, VLOOKUP(U573, [1]IMDB_Movies!A:O, 11, FALSE), AVERAGEIF($A$2:$A$4915, U573, $K$2:$K$4915))</f>
        <v>7.2</v>
      </c>
      <c r="X573" s="5">
        <f t="shared" si="61"/>
        <v>0.78700000000000003</v>
      </c>
      <c r="Y573">
        <f t="shared" si="62"/>
        <v>6.4375196939005193</v>
      </c>
      <c r="AN573" s="7"/>
      <c r="AO573" s="5"/>
      <c r="AP573" s="14"/>
      <c r="AQ573" s="5"/>
    </row>
    <row r="574" spans="1:43" hidden="1" x14ac:dyDescent="0.3">
      <c r="A574" t="s">
        <v>549</v>
      </c>
      <c r="B574">
        <v>101</v>
      </c>
      <c r="C574">
        <v>2506446</v>
      </c>
      <c r="D574" t="s">
        <v>604</v>
      </c>
      <c r="E574" t="s">
        <v>9025</v>
      </c>
      <c r="F574" t="s">
        <v>7042</v>
      </c>
      <c r="G574" t="s">
        <v>14</v>
      </c>
      <c r="H574" t="s">
        <v>15</v>
      </c>
      <c r="I574">
        <v>2000000</v>
      </c>
      <c r="J574">
        <v>2002</v>
      </c>
      <c r="K574">
        <v>4.7</v>
      </c>
      <c r="L574" s="5" t="s">
        <v>599</v>
      </c>
      <c r="M574" s="5" t="s">
        <v>6851</v>
      </c>
      <c r="P574" s="5">
        <f t="shared" si="56"/>
        <v>0.62945731034818786</v>
      </c>
      <c r="Q574" s="5">
        <f t="shared" si="57"/>
        <v>2506446</v>
      </c>
      <c r="R574" s="1">
        <f t="shared" si="58"/>
        <v>506446</v>
      </c>
      <c r="S574" s="1">
        <f t="shared" si="59"/>
        <v>2000000</v>
      </c>
      <c r="U574" s="6" t="s">
        <v>7276</v>
      </c>
      <c r="V574" s="5">
        <f t="shared" si="60"/>
        <v>1</v>
      </c>
      <c r="W574" s="14">
        <f>IF(V574=1, VLOOKUP(U574, [1]IMDB_Movies!A:O, 11, FALSE), AVERAGEIF($A$2:$A$4915, U574, $K$2:$K$4915))</f>
        <v>7.2</v>
      </c>
      <c r="X574" s="5">
        <f t="shared" si="61"/>
        <v>0.78700000000000003</v>
      </c>
      <c r="Y574">
        <f t="shared" si="62"/>
        <v>6.437460603331834</v>
      </c>
      <c r="AN574" s="6"/>
      <c r="AO574" s="5"/>
      <c r="AP574" s="14"/>
      <c r="AQ574" s="5"/>
    </row>
    <row r="575" spans="1:43" hidden="1" x14ac:dyDescent="0.3">
      <c r="A575" t="s">
        <v>7043</v>
      </c>
      <c r="B575">
        <v>98</v>
      </c>
      <c r="C575">
        <v>7369373</v>
      </c>
      <c r="D575" t="s">
        <v>1084</v>
      </c>
      <c r="E575" t="s">
        <v>9026</v>
      </c>
      <c r="F575" t="s">
        <v>7044</v>
      </c>
      <c r="G575" t="s">
        <v>14</v>
      </c>
      <c r="H575" t="s">
        <v>22</v>
      </c>
      <c r="I575">
        <v>2000000</v>
      </c>
      <c r="J575">
        <v>1986</v>
      </c>
      <c r="K575">
        <v>5.7</v>
      </c>
      <c r="L575" s="5" t="s">
        <v>2267</v>
      </c>
      <c r="M575" s="5" t="s">
        <v>8415</v>
      </c>
      <c r="N575" t="s">
        <v>3629</v>
      </c>
      <c r="P575" s="5">
        <f t="shared" si="56"/>
        <v>0.62938828828228222</v>
      </c>
      <c r="Q575" s="5">
        <f t="shared" si="57"/>
        <v>7369373</v>
      </c>
      <c r="R575" s="1">
        <f t="shared" si="58"/>
        <v>5369373</v>
      </c>
      <c r="S575" s="1">
        <f t="shared" si="59"/>
        <v>2000000</v>
      </c>
      <c r="U575" s="7" t="s">
        <v>7245</v>
      </c>
      <c r="V575" s="5">
        <f t="shared" si="60"/>
        <v>1</v>
      </c>
      <c r="W575" s="14">
        <f>IF(V575=1, VLOOKUP(U575, [1]IMDB_Movies!A:O, 11, FALSE), AVERAGEIF($A$2:$A$4915, U575, $K$2:$K$4915))</f>
        <v>7.2</v>
      </c>
      <c r="X575" s="5">
        <f t="shared" si="61"/>
        <v>0.78700000000000003</v>
      </c>
      <c r="Y575">
        <f t="shared" si="62"/>
        <v>6.4376041432109901</v>
      </c>
      <c r="AN575" s="7"/>
      <c r="AO575" s="5"/>
      <c r="AP575" s="14"/>
      <c r="AQ575" s="5"/>
    </row>
    <row r="576" spans="1:43" hidden="1" x14ac:dyDescent="0.3">
      <c r="A576" t="s">
        <v>5988</v>
      </c>
      <c r="B576">
        <v>101</v>
      </c>
      <c r="C576">
        <v>1984378</v>
      </c>
      <c r="D576" t="s">
        <v>507</v>
      </c>
      <c r="E576" t="s">
        <v>9027</v>
      </c>
      <c r="F576" t="s">
        <v>7046</v>
      </c>
      <c r="G576" t="s">
        <v>14</v>
      </c>
      <c r="H576" t="s">
        <v>15</v>
      </c>
      <c r="I576">
        <v>2000000</v>
      </c>
      <c r="J576">
        <v>2006</v>
      </c>
      <c r="K576">
        <v>6.5</v>
      </c>
      <c r="L576" s="5" t="s">
        <v>599</v>
      </c>
      <c r="M576" s="5" t="s">
        <v>1221</v>
      </c>
      <c r="N576" t="s">
        <v>6851</v>
      </c>
      <c r="P576" s="5">
        <f t="shared" si="56"/>
        <v>0.62932853243743958</v>
      </c>
      <c r="Q576" s="5">
        <f t="shared" si="57"/>
        <v>1984378</v>
      </c>
      <c r="R576" s="1">
        <f t="shared" si="58"/>
        <v>-15622</v>
      </c>
      <c r="S576" s="1">
        <f t="shared" si="59"/>
        <v>2000000</v>
      </c>
      <c r="U576" s="6" t="s">
        <v>7172</v>
      </c>
      <c r="V576" s="5">
        <f t="shared" si="60"/>
        <v>1</v>
      </c>
      <c r="W576" s="14">
        <f>IF(V576=1, VLOOKUP(U576, [1]IMDB_Movies!A:O, 11, FALSE), AVERAGEIF($A$2:$A$4915, U576, $K$2:$K$4915))</f>
        <v>7.2</v>
      </c>
      <c r="X576" s="5">
        <f t="shared" si="61"/>
        <v>0.78700000000000003</v>
      </c>
      <c r="Y576">
        <f t="shared" si="62"/>
        <v>6.4375900900900911</v>
      </c>
      <c r="AN576" s="6"/>
      <c r="AO576" s="5"/>
      <c r="AP576" s="14"/>
      <c r="AQ576" s="5"/>
    </row>
    <row r="577" spans="1:43" hidden="1" x14ac:dyDescent="0.3">
      <c r="A577" t="s">
        <v>7050</v>
      </c>
      <c r="B577">
        <v>120</v>
      </c>
      <c r="C577">
        <v>1098224</v>
      </c>
      <c r="D577" t="s">
        <v>340</v>
      </c>
      <c r="E577" t="s">
        <v>9028</v>
      </c>
      <c r="F577" t="s">
        <v>7051</v>
      </c>
      <c r="G577" t="s">
        <v>14</v>
      </c>
      <c r="H577" t="s">
        <v>15</v>
      </c>
      <c r="I577">
        <v>2000000</v>
      </c>
      <c r="J577">
        <v>2003</v>
      </c>
      <c r="K577">
        <v>3.3</v>
      </c>
      <c r="L577" s="5" t="s">
        <v>340</v>
      </c>
      <c r="M577" s="5"/>
      <c r="P577" s="5">
        <f t="shared" si="56"/>
        <v>0.62925843291461436</v>
      </c>
      <c r="Q577" s="5">
        <f t="shared" si="57"/>
        <v>1098224</v>
      </c>
      <c r="R577" s="1">
        <f t="shared" si="58"/>
        <v>-901776</v>
      </c>
      <c r="S577" s="1">
        <f t="shared" si="59"/>
        <v>2000000</v>
      </c>
      <c r="U577" s="7" t="s">
        <v>7018</v>
      </c>
      <c r="V577" s="5">
        <f t="shared" si="60"/>
        <v>1</v>
      </c>
      <c r="W577" s="14">
        <f>IF(V577=1, VLOOKUP(U577, [1]IMDB_Movies!A:O, 11, FALSE), AVERAGEIF($A$2:$A$4915, U577, $K$2:$K$4915))</f>
        <v>7.2</v>
      </c>
      <c r="X577" s="5">
        <f t="shared" si="61"/>
        <v>0.78700000000000003</v>
      </c>
      <c r="Y577">
        <f t="shared" si="62"/>
        <v>6.4374183374633933</v>
      </c>
      <c r="AN577" s="7"/>
      <c r="AO577" s="5"/>
      <c r="AP577" s="14"/>
      <c r="AQ577" s="5"/>
    </row>
    <row r="578" spans="1:43" hidden="1" x14ac:dyDescent="0.3">
      <c r="A578" t="s">
        <v>6620</v>
      </c>
      <c r="B578">
        <v>102</v>
      </c>
      <c r="C578">
        <v>1430185</v>
      </c>
      <c r="D578" t="s">
        <v>7052</v>
      </c>
      <c r="E578" t="s">
        <v>9029</v>
      </c>
      <c r="F578" t="s">
        <v>7053</v>
      </c>
      <c r="G578" t="s">
        <v>14</v>
      </c>
      <c r="H578" t="s">
        <v>15</v>
      </c>
      <c r="I578">
        <v>2000000</v>
      </c>
      <c r="J578">
        <v>2007</v>
      </c>
      <c r="K578">
        <v>8.3000000000000007</v>
      </c>
      <c r="L578" s="5" t="s">
        <v>27</v>
      </c>
      <c r="M578" s="5" t="s">
        <v>8418</v>
      </c>
      <c r="P578" s="5">
        <f t="shared" ref="P578:P641" si="63">CORREL(C578:C5491,I578:I5491)</f>
        <v>0.62918667381113624</v>
      </c>
      <c r="Q578" s="5">
        <f t="shared" ref="Q578:Q641" si="64">IF(ISBLANK(C578),MEDIAN($C$2:$C$4915), C578)</f>
        <v>1430185</v>
      </c>
      <c r="R578" s="1">
        <f t="shared" ref="R578:R641" si="65">Q578-S578</f>
        <v>-569815</v>
      </c>
      <c r="S578" s="1">
        <f t="shared" ref="S578:S641" si="66">IF(ISBLANK(I578),MEDIAN($I$2:$I$4915), I578)</f>
        <v>2000000</v>
      </c>
      <c r="U578" s="6" t="s">
        <v>7026</v>
      </c>
      <c r="V578" s="5">
        <f t="shared" si="60"/>
        <v>1</v>
      </c>
      <c r="W578" s="14">
        <f>IF(V578=1, VLOOKUP(U578, [1]IMDB_Movies!A:O, 11, FALSE), AVERAGEIF($A$2:$A$4915, U578, $K$2:$K$4915))</f>
        <v>7.2</v>
      </c>
      <c r="X578" s="5">
        <f t="shared" si="61"/>
        <v>0.78700000000000003</v>
      </c>
      <c r="Y578">
        <f t="shared" si="62"/>
        <v>6.4376295628661566</v>
      </c>
      <c r="AN578" s="6"/>
      <c r="AO578" s="5"/>
      <c r="AP578" s="14"/>
      <c r="AQ578" s="5"/>
    </row>
    <row r="579" spans="1:43" hidden="1" x14ac:dyDescent="0.3">
      <c r="A579" t="s">
        <v>7054</v>
      </c>
      <c r="B579">
        <v>102</v>
      </c>
      <c r="C579">
        <v>1477002</v>
      </c>
      <c r="D579" t="s">
        <v>79</v>
      </c>
      <c r="E579" t="s">
        <v>9030</v>
      </c>
      <c r="F579" t="s">
        <v>7055</v>
      </c>
      <c r="G579" t="s">
        <v>14</v>
      </c>
      <c r="H579" t="s">
        <v>15</v>
      </c>
      <c r="I579">
        <v>2000000</v>
      </c>
      <c r="J579">
        <v>2015</v>
      </c>
      <c r="K579">
        <v>6.9</v>
      </c>
      <c r="L579" s="5" t="s">
        <v>1221</v>
      </c>
      <c r="M579" s="5" t="s">
        <v>6851</v>
      </c>
      <c r="P579" s="5">
        <f t="shared" si="63"/>
        <v>0.62911543836200046</v>
      </c>
      <c r="Q579" s="5">
        <f t="shared" si="64"/>
        <v>1477002</v>
      </c>
      <c r="R579" s="1">
        <f t="shared" si="65"/>
        <v>-522998</v>
      </c>
      <c r="S579" s="1">
        <f t="shared" si="66"/>
        <v>2000000</v>
      </c>
      <c r="U579" s="6" t="s">
        <v>6980</v>
      </c>
      <c r="V579" s="5">
        <f t="shared" si="60"/>
        <v>1</v>
      </c>
      <c r="W579" s="14">
        <f>IF(V579=1, VLOOKUP(U579, [1]IMDB_Movies!A:O, 11, FALSE), AVERAGEIF($A$2:$A$4915, U579, $K$2:$K$4915))</f>
        <v>7.2</v>
      </c>
      <c r="X579" s="5">
        <f t="shared" si="61"/>
        <v>0.78700000000000003</v>
      </c>
      <c r="Y579">
        <f t="shared" si="62"/>
        <v>6.4376155059725049</v>
      </c>
      <c r="AN579" s="6"/>
      <c r="AO579" s="5"/>
      <c r="AP579" s="14"/>
      <c r="AQ579" s="5"/>
    </row>
    <row r="580" spans="1:43" hidden="1" x14ac:dyDescent="0.3">
      <c r="A580" t="s">
        <v>7057</v>
      </c>
      <c r="B580">
        <v>100</v>
      </c>
      <c r="C580">
        <v>1134049</v>
      </c>
      <c r="D580" t="s">
        <v>7058</v>
      </c>
      <c r="E580" t="s">
        <v>9031</v>
      </c>
      <c r="F580" t="s">
        <v>7059</v>
      </c>
      <c r="G580" t="s">
        <v>14</v>
      </c>
      <c r="H580" t="s">
        <v>22</v>
      </c>
      <c r="I580">
        <v>2000000</v>
      </c>
      <c r="J580">
        <v>2007</v>
      </c>
      <c r="K580">
        <v>8.1</v>
      </c>
      <c r="L580" s="5" t="s">
        <v>27</v>
      </c>
      <c r="M580" s="5" t="s">
        <v>7865</v>
      </c>
      <c r="P580" s="5">
        <f t="shared" si="63"/>
        <v>0.62904421792112808</v>
      </c>
      <c r="Q580" s="5">
        <f t="shared" si="64"/>
        <v>1134049</v>
      </c>
      <c r="R580" s="1">
        <f t="shared" si="65"/>
        <v>-865951</v>
      </c>
      <c r="S580" s="1">
        <f t="shared" si="66"/>
        <v>2000000</v>
      </c>
      <c r="U580" s="7" t="s">
        <v>6255</v>
      </c>
      <c r="V580" s="5">
        <f t="shared" si="60"/>
        <v>1</v>
      </c>
      <c r="W580" s="14">
        <f>IF(V580=1, VLOOKUP(U580, [1]IMDB_Movies!A:O, 11, FALSE), AVERAGEIF($A$2:$A$4915, U580, $K$2:$K$4915))</f>
        <v>7.2</v>
      </c>
      <c r="X580" s="5">
        <f t="shared" si="61"/>
        <v>0.78700000000000003</v>
      </c>
      <c r="Y580">
        <f t="shared" si="62"/>
        <v>6.4376690712353488</v>
      </c>
      <c r="AN580" s="7"/>
      <c r="AO580" s="5"/>
      <c r="AP580" s="14"/>
      <c r="AQ580" s="5"/>
    </row>
    <row r="581" spans="1:43" hidden="1" x14ac:dyDescent="0.3">
      <c r="A581" t="s">
        <v>6239</v>
      </c>
      <c r="B581">
        <v>89</v>
      </c>
      <c r="C581">
        <v>653621</v>
      </c>
      <c r="D581" t="s">
        <v>7062</v>
      </c>
      <c r="E581" t="s">
        <v>9032</v>
      </c>
      <c r="F581" t="s">
        <v>7063</v>
      </c>
      <c r="G581" t="s">
        <v>14</v>
      </c>
      <c r="H581" t="s">
        <v>15</v>
      </c>
      <c r="I581">
        <v>2000000</v>
      </c>
      <c r="J581">
        <v>2005</v>
      </c>
      <c r="K581">
        <v>6.8</v>
      </c>
      <c r="L581" s="5" t="s">
        <v>4651</v>
      </c>
      <c r="M581" s="5" t="s">
        <v>27</v>
      </c>
      <c r="N581" t="s">
        <v>7865</v>
      </c>
      <c r="P581" s="5">
        <f t="shared" si="63"/>
        <v>0.62897231406194187</v>
      </c>
      <c r="Q581" s="5">
        <f t="shared" si="64"/>
        <v>653621</v>
      </c>
      <c r="R581" s="1">
        <f t="shared" si="65"/>
        <v>-1346379</v>
      </c>
      <c r="S581" s="1">
        <f t="shared" si="66"/>
        <v>2000000</v>
      </c>
      <c r="U581" s="6" t="s">
        <v>2063</v>
      </c>
      <c r="V581" s="5">
        <f t="shared" si="60"/>
        <v>1</v>
      </c>
      <c r="W581" s="14">
        <f>IF(V581=1, VLOOKUP(U581, [1]IMDB_Movies!A:O, 11, FALSE), AVERAGEIF($A$2:$A$4915, U581, $K$2:$K$4915))</f>
        <v>7.2</v>
      </c>
      <c r="X581" s="5">
        <f t="shared" si="61"/>
        <v>0.78700000000000003</v>
      </c>
      <c r="Y581">
        <f t="shared" si="62"/>
        <v>6.437835400225481</v>
      </c>
      <c r="AN581" s="6"/>
      <c r="AO581" s="5"/>
      <c r="AP581" s="14"/>
      <c r="AQ581" s="5"/>
    </row>
    <row r="582" spans="1:43" hidden="1" x14ac:dyDescent="0.3">
      <c r="A582" t="s">
        <v>7074</v>
      </c>
      <c r="B582">
        <v>91</v>
      </c>
      <c r="C582">
        <v>124494</v>
      </c>
      <c r="D582" t="s">
        <v>7075</v>
      </c>
      <c r="E582" t="s">
        <v>9033</v>
      </c>
      <c r="F582" t="s">
        <v>7076</v>
      </c>
      <c r="G582" t="s">
        <v>14</v>
      </c>
      <c r="H582" t="s">
        <v>15</v>
      </c>
      <c r="I582">
        <v>2000000</v>
      </c>
      <c r="J582">
        <v>1998</v>
      </c>
      <c r="K582">
        <v>6.7</v>
      </c>
      <c r="L582" s="5" t="s">
        <v>476</v>
      </c>
      <c r="M582" s="5" t="s">
        <v>340</v>
      </c>
      <c r="N582" t="s">
        <v>599</v>
      </c>
      <c r="O582" t="s">
        <v>1221</v>
      </c>
      <c r="P582" s="5">
        <f t="shared" si="63"/>
        <v>0.62889948631352277</v>
      </c>
      <c r="Q582" s="5">
        <f t="shared" si="64"/>
        <v>124494</v>
      </c>
      <c r="R582" s="1">
        <f t="shared" si="65"/>
        <v>-1875506</v>
      </c>
      <c r="S582" s="1">
        <f t="shared" si="66"/>
        <v>2000000</v>
      </c>
      <c r="U582" s="6" t="s">
        <v>3603</v>
      </c>
      <c r="V582" s="5">
        <f t="shared" si="60"/>
        <v>6</v>
      </c>
      <c r="W582" s="14">
        <f>IF(V582=1, VLOOKUP(U582, [1]IMDB_Movies!A:O, 11, FALSE), AVERAGEIF($A$2:$A$4915, U582, $K$2:$K$4915))</f>
        <v>7.2</v>
      </c>
      <c r="X582" s="5">
        <f t="shared" si="61"/>
        <v>0.78700000000000003</v>
      </c>
      <c r="Y582">
        <f t="shared" si="62"/>
        <v>6.4373477672530459</v>
      </c>
      <c r="AN582" s="6"/>
      <c r="AO582" s="5"/>
      <c r="AP582" s="14"/>
      <c r="AQ582" s="5"/>
    </row>
    <row r="583" spans="1:43" hidden="1" x14ac:dyDescent="0.3">
      <c r="A583" t="s">
        <v>7095</v>
      </c>
      <c r="B583">
        <v>97</v>
      </c>
      <c r="C583"/>
      <c r="D583" t="s">
        <v>7096</v>
      </c>
      <c r="E583" t="s">
        <v>9034</v>
      </c>
      <c r="F583" t="s">
        <v>7097</v>
      </c>
      <c r="G583" t="s">
        <v>14</v>
      </c>
      <c r="H583" t="s">
        <v>15</v>
      </c>
      <c r="I583">
        <v>2000000</v>
      </c>
      <c r="J583">
        <v>1993</v>
      </c>
      <c r="K583">
        <v>5.9</v>
      </c>
      <c r="L583" s="5" t="s">
        <v>2267</v>
      </c>
      <c r="M583" s="5" t="s">
        <v>6851</v>
      </c>
      <c r="N583" t="s">
        <v>4289</v>
      </c>
      <c r="P583" s="5">
        <f t="shared" si="63"/>
        <v>0.62882565608902818</v>
      </c>
      <c r="Q583" s="5">
        <f t="shared" si="64"/>
        <v>25035665</v>
      </c>
      <c r="R583" s="1">
        <f t="shared" si="65"/>
        <v>23035665</v>
      </c>
      <c r="S583" s="1">
        <f t="shared" si="66"/>
        <v>2000000</v>
      </c>
      <c r="U583" s="6" t="s">
        <v>6872</v>
      </c>
      <c r="V583" s="5">
        <f t="shared" si="60"/>
        <v>1</v>
      </c>
      <c r="W583" s="14">
        <f>IF(V583=1, VLOOKUP(U583, [1]IMDB_Movies!A:O, 11, FALSE), AVERAGEIF($A$2:$A$4915, U583, $K$2:$K$4915))</f>
        <v>7.2</v>
      </c>
      <c r="X583" s="5">
        <f t="shared" si="61"/>
        <v>0.78700000000000003</v>
      </c>
      <c r="Y583">
        <f t="shared" si="62"/>
        <v>6.4373336341078282</v>
      </c>
      <c r="AN583" s="6"/>
      <c r="AO583" s="5"/>
      <c r="AP583" s="14"/>
      <c r="AQ583" s="5"/>
    </row>
    <row r="584" spans="1:43" hidden="1" x14ac:dyDescent="0.3">
      <c r="A584" t="s">
        <v>7100</v>
      </c>
      <c r="B584">
        <v>96</v>
      </c>
      <c r="C584">
        <v>198407</v>
      </c>
      <c r="D584" t="s">
        <v>1221</v>
      </c>
      <c r="E584" t="s">
        <v>9035</v>
      </c>
      <c r="F584" t="s">
        <v>7101</v>
      </c>
      <c r="G584" t="s">
        <v>14</v>
      </c>
      <c r="H584" t="s">
        <v>15</v>
      </c>
      <c r="I584">
        <v>2000000</v>
      </c>
      <c r="J584">
        <v>2006</v>
      </c>
      <c r="K584">
        <v>6.6</v>
      </c>
      <c r="L584" s="5" t="s">
        <v>1221</v>
      </c>
      <c r="M584" s="5"/>
      <c r="P584" s="5">
        <f t="shared" si="63"/>
        <v>0.62882565608902818</v>
      </c>
      <c r="Q584" s="5">
        <f t="shared" si="64"/>
        <v>198407</v>
      </c>
      <c r="R584" s="1">
        <f t="shared" si="65"/>
        <v>-1801593</v>
      </c>
      <c r="S584" s="1">
        <f t="shared" si="66"/>
        <v>2000000</v>
      </c>
      <c r="U584" s="6" t="s">
        <v>4272</v>
      </c>
      <c r="V584" s="5">
        <f t="shared" si="60"/>
        <v>2</v>
      </c>
      <c r="W584" s="14">
        <f>IF(V584=1, VLOOKUP(U584, [1]IMDB_Movies!A:O, 11, FALSE), AVERAGEIF($A$2:$A$4915, U584, $K$2:$K$4915))</f>
        <v>7.2</v>
      </c>
      <c r="X584" s="5">
        <f t="shared" si="61"/>
        <v>0.78700000000000003</v>
      </c>
      <c r="Y584">
        <f t="shared" si="62"/>
        <v>6.437364620938629</v>
      </c>
      <c r="AN584" s="6"/>
      <c r="AO584" s="5"/>
      <c r="AP584" s="14"/>
      <c r="AQ584" s="5"/>
    </row>
    <row r="585" spans="1:43" hidden="1" x14ac:dyDescent="0.3">
      <c r="A585" t="s">
        <v>7109</v>
      </c>
      <c r="B585">
        <v>119</v>
      </c>
      <c r="C585">
        <v>4958</v>
      </c>
      <c r="D585" t="s">
        <v>5289</v>
      </c>
      <c r="E585" t="s">
        <v>9036</v>
      </c>
      <c r="F585" t="s">
        <v>7110</v>
      </c>
      <c r="G585" t="s">
        <v>14</v>
      </c>
      <c r="H585" t="s">
        <v>2863</v>
      </c>
      <c r="I585">
        <v>2000000</v>
      </c>
      <c r="J585">
        <v>2008</v>
      </c>
      <c r="K585">
        <v>7.8</v>
      </c>
      <c r="L585" s="5" t="s">
        <v>476</v>
      </c>
      <c r="M585" s="5" t="s">
        <v>8413</v>
      </c>
      <c r="N585" t="s">
        <v>1221</v>
      </c>
      <c r="P585" s="5">
        <f t="shared" si="63"/>
        <v>0.62875188288569606</v>
      </c>
      <c r="Q585" s="5">
        <f t="shared" si="64"/>
        <v>4958</v>
      </c>
      <c r="R585" s="1">
        <f t="shared" si="65"/>
        <v>-1995042</v>
      </c>
      <c r="S585" s="1">
        <f t="shared" si="66"/>
        <v>2000000</v>
      </c>
      <c r="U585" s="6" t="s">
        <v>6078</v>
      </c>
      <c r="V585" s="5">
        <f t="shared" si="60"/>
        <v>1</v>
      </c>
      <c r="W585" s="14">
        <f>IF(V585=1, VLOOKUP(U585, [1]IMDB_Movies!A:O, 11, FALSE), AVERAGEIF($A$2:$A$4915, U585, $K$2:$K$4915))</f>
        <v>7.2</v>
      </c>
      <c r="X585" s="5">
        <f t="shared" si="61"/>
        <v>0.78700000000000003</v>
      </c>
      <c r="Y585">
        <f t="shared" si="62"/>
        <v>6.4378469871360879</v>
      </c>
      <c r="AN585" s="6"/>
      <c r="AO585" s="5"/>
      <c r="AP585" s="14"/>
      <c r="AQ585" s="5"/>
    </row>
    <row r="586" spans="1:43" hidden="1" x14ac:dyDescent="0.3">
      <c r="A586" t="s">
        <v>7111</v>
      </c>
      <c r="B586">
        <v>99</v>
      </c>
      <c r="C586"/>
      <c r="D586" t="s">
        <v>771</v>
      </c>
      <c r="E586" t="s">
        <v>9037</v>
      </c>
      <c r="F586" t="s">
        <v>7112</v>
      </c>
      <c r="G586" t="s">
        <v>14</v>
      </c>
      <c r="H586" t="s">
        <v>22</v>
      </c>
      <c r="I586">
        <v>2000000</v>
      </c>
      <c r="J586">
        <v>2004</v>
      </c>
      <c r="K586">
        <v>6.4</v>
      </c>
      <c r="L586" s="5" t="s">
        <v>8413</v>
      </c>
      <c r="M586" s="5" t="s">
        <v>1221</v>
      </c>
      <c r="N586" t="s">
        <v>3629</v>
      </c>
      <c r="P586" s="5">
        <f t="shared" si="63"/>
        <v>0.62867769832547971</v>
      </c>
      <c r="Q586" s="5">
        <f t="shared" si="64"/>
        <v>25035665</v>
      </c>
      <c r="R586" s="1">
        <f t="shared" si="65"/>
        <v>23035665</v>
      </c>
      <c r="S586" s="1">
        <f t="shared" si="66"/>
        <v>2000000</v>
      </c>
      <c r="U586" s="7" t="s">
        <v>6219</v>
      </c>
      <c r="V586" s="5">
        <f t="shared" si="60"/>
        <v>1</v>
      </c>
      <c r="W586" s="14">
        <f>IF(V586=1, VLOOKUP(U586, [1]IMDB_Movies!A:O, 11, FALSE), AVERAGEIF($A$2:$A$4915, U586, $K$2:$K$4915))</f>
        <v>7.2</v>
      </c>
      <c r="X586" s="5">
        <f t="shared" si="61"/>
        <v>0.78700000000000003</v>
      </c>
      <c r="Y586">
        <f t="shared" si="62"/>
        <v>6.437923250564336</v>
      </c>
      <c r="AN586" s="7"/>
      <c r="AO586" s="5"/>
      <c r="AP586" s="14"/>
      <c r="AQ586" s="5"/>
    </row>
    <row r="587" spans="1:43" hidden="1" x14ac:dyDescent="0.3">
      <c r="A587" t="s">
        <v>7117</v>
      </c>
      <c r="B587">
        <v>83</v>
      </c>
      <c r="C587"/>
      <c r="D587" t="s">
        <v>850</v>
      </c>
      <c r="E587" t="s">
        <v>9038</v>
      </c>
      <c r="F587" t="s">
        <v>7118</v>
      </c>
      <c r="G587" t="s">
        <v>14</v>
      </c>
      <c r="H587" t="s">
        <v>15</v>
      </c>
      <c r="I587">
        <v>2000000</v>
      </c>
      <c r="J587">
        <v>2010</v>
      </c>
      <c r="K587">
        <v>5.5</v>
      </c>
      <c r="L587" s="5" t="s">
        <v>8413</v>
      </c>
      <c r="M587" s="5" t="s">
        <v>1221</v>
      </c>
      <c r="N587" t="s">
        <v>2267</v>
      </c>
      <c r="O587" t="s">
        <v>8415</v>
      </c>
      <c r="P587" s="5">
        <f t="shared" si="63"/>
        <v>0.62867769832547971</v>
      </c>
      <c r="Q587" s="5">
        <f t="shared" si="64"/>
        <v>25035665</v>
      </c>
      <c r="R587" s="1">
        <f t="shared" si="65"/>
        <v>23035665</v>
      </c>
      <c r="S587" s="1">
        <f t="shared" si="66"/>
        <v>2000000</v>
      </c>
      <c r="U587" s="7" t="s">
        <v>6337</v>
      </c>
      <c r="V587" s="5">
        <f t="shared" si="60"/>
        <v>1</v>
      </c>
      <c r="W587" s="14">
        <f>IF(V587=1, VLOOKUP(U587, [1]IMDB_Movies!A:O, 11, FALSE), AVERAGEIF($A$2:$A$4915, U587, $K$2:$K$4915))</f>
        <v>7.2</v>
      </c>
      <c r="X587" s="5">
        <f t="shared" si="61"/>
        <v>0.78700000000000003</v>
      </c>
      <c r="Y587">
        <f t="shared" si="62"/>
        <v>6.4380221268909477</v>
      </c>
      <c r="AN587" s="7"/>
      <c r="AO587" s="5"/>
      <c r="AP587" s="14"/>
      <c r="AQ587" s="5"/>
    </row>
    <row r="588" spans="1:43" hidden="1" x14ac:dyDescent="0.3">
      <c r="A588" t="s">
        <v>7119</v>
      </c>
      <c r="B588">
        <v>81</v>
      </c>
      <c r="C588"/>
      <c r="D588" t="s">
        <v>27</v>
      </c>
      <c r="E588" t="s">
        <v>9039</v>
      </c>
      <c r="F588" t="s">
        <v>7120</v>
      </c>
      <c r="G588" t="s">
        <v>14</v>
      </c>
      <c r="H588" t="s">
        <v>22</v>
      </c>
      <c r="I588">
        <v>2000000</v>
      </c>
      <c r="J588">
        <v>2015</v>
      </c>
      <c r="K588">
        <v>7.4</v>
      </c>
      <c r="L588" s="5" t="s">
        <v>27</v>
      </c>
      <c r="M588" s="5"/>
      <c r="P588" s="5">
        <f t="shared" si="63"/>
        <v>0.62867769832547971</v>
      </c>
      <c r="Q588" s="5">
        <f t="shared" si="64"/>
        <v>25035665</v>
      </c>
      <c r="R588" s="1">
        <f t="shared" si="65"/>
        <v>23035665</v>
      </c>
      <c r="S588" s="1">
        <f t="shared" si="66"/>
        <v>2000000</v>
      </c>
      <c r="U588" s="7" t="s">
        <v>608</v>
      </c>
      <c r="V588" s="5">
        <f t="shared" si="60"/>
        <v>1</v>
      </c>
      <c r="W588" s="14">
        <f>IF(V588=1, VLOOKUP(U588, [1]IMDB_Movies!A:O, 11, FALSE), AVERAGEIF($A$2:$A$4915, U588, $K$2:$K$4915))</f>
        <v>7.2</v>
      </c>
      <c r="X588" s="5">
        <f t="shared" si="61"/>
        <v>0.78700000000000003</v>
      </c>
      <c r="Y588">
        <f t="shared" si="62"/>
        <v>6.4379629629629642</v>
      </c>
      <c r="AN588" s="7"/>
      <c r="AO588" s="5"/>
      <c r="AP588" s="14"/>
      <c r="AQ588" s="5"/>
    </row>
    <row r="589" spans="1:43" hidden="1" x14ac:dyDescent="0.3">
      <c r="A589" t="s">
        <v>1425</v>
      </c>
      <c r="B589">
        <v>82</v>
      </c>
      <c r="C589"/>
      <c r="D589" t="s">
        <v>599</v>
      </c>
      <c r="E589" t="s">
        <v>9040</v>
      </c>
      <c r="F589" t="s">
        <v>7121</v>
      </c>
      <c r="G589" t="s">
        <v>14</v>
      </c>
      <c r="H589" t="s">
        <v>15</v>
      </c>
      <c r="I589">
        <v>2000000</v>
      </c>
      <c r="J589">
        <v>1971</v>
      </c>
      <c r="K589">
        <v>7.1</v>
      </c>
      <c r="L589" s="5" t="s">
        <v>599</v>
      </c>
      <c r="M589" s="5"/>
      <c r="P589" s="5">
        <f t="shared" si="63"/>
        <v>0.62867769832547971</v>
      </c>
      <c r="Q589" s="5">
        <f t="shared" si="64"/>
        <v>25035665</v>
      </c>
      <c r="R589" s="1">
        <f t="shared" si="65"/>
        <v>23035665</v>
      </c>
      <c r="S589" s="1">
        <f t="shared" si="66"/>
        <v>2000000</v>
      </c>
      <c r="U589" s="7" t="s">
        <v>4168</v>
      </c>
      <c r="V589" s="5">
        <f t="shared" si="60"/>
        <v>4</v>
      </c>
      <c r="W589" s="14">
        <f>IF(V589=1, VLOOKUP(U589, [1]IMDB_Movies!A:O, 11, FALSE), AVERAGEIF($A$2:$A$4915, U589, $K$2:$K$4915))</f>
        <v>7.2</v>
      </c>
      <c r="X589" s="5">
        <f t="shared" si="61"/>
        <v>0.78700000000000003</v>
      </c>
      <c r="Y589">
        <f t="shared" si="62"/>
        <v>6.437700474361872</v>
      </c>
      <c r="AN589" s="7"/>
      <c r="AO589" s="5"/>
      <c r="AP589" s="14"/>
      <c r="AQ589" s="5"/>
    </row>
    <row r="590" spans="1:43" hidden="1" x14ac:dyDescent="0.3">
      <c r="A590" t="s">
        <v>7124</v>
      </c>
      <c r="B590">
        <v>90</v>
      </c>
      <c r="C590"/>
      <c r="D590" t="s">
        <v>162</v>
      </c>
      <c r="E590" t="s">
        <v>9041</v>
      </c>
      <c r="F590" t="s">
        <v>7125</v>
      </c>
      <c r="G590" t="s">
        <v>14</v>
      </c>
      <c r="H590" t="s">
        <v>15</v>
      </c>
      <c r="I590">
        <v>2000000</v>
      </c>
      <c r="J590">
        <v>2007</v>
      </c>
      <c r="K590">
        <v>4.5999999999999996</v>
      </c>
      <c r="L590" s="5" t="s">
        <v>476</v>
      </c>
      <c r="M590" s="5" t="s">
        <v>8413</v>
      </c>
      <c r="N590" t="s">
        <v>1221</v>
      </c>
      <c r="O590" t="s">
        <v>3629</v>
      </c>
      <c r="P590" s="5">
        <f t="shared" si="63"/>
        <v>0.62867769832547971</v>
      </c>
      <c r="Q590" s="5">
        <f t="shared" si="64"/>
        <v>25035665</v>
      </c>
      <c r="R590" s="1">
        <f t="shared" si="65"/>
        <v>23035665</v>
      </c>
      <c r="S590" s="1">
        <f t="shared" si="66"/>
        <v>2000000</v>
      </c>
      <c r="U590" s="7" t="s">
        <v>6019</v>
      </c>
      <c r="V590" s="5">
        <f t="shared" si="60"/>
        <v>1</v>
      </c>
      <c r="W590" s="14">
        <f>IF(V590=1, VLOOKUP(U590, [1]IMDB_Movies!A:O, 11, FALSE), AVERAGEIF($A$2:$A$4915, U590, $K$2:$K$4915))</f>
        <v>7.2</v>
      </c>
      <c r="X590" s="5">
        <f t="shared" si="61"/>
        <v>0.78700000000000003</v>
      </c>
      <c r="Y590">
        <f t="shared" si="62"/>
        <v>6.437618617261637</v>
      </c>
      <c r="AN590" s="7"/>
      <c r="AO590" s="5"/>
      <c r="AP590" s="14"/>
      <c r="AQ590" s="5"/>
    </row>
    <row r="591" spans="1:43" hidden="1" x14ac:dyDescent="0.3">
      <c r="A591" t="s">
        <v>7130</v>
      </c>
      <c r="B591">
        <v>88</v>
      </c>
      <c r="C591"/>
      <c r="D591" t="s">
        <v>1966</v>
      </c>
      <c r="E591" t="s">
        <v>9042</v>
      </c>
      <c r="F591" t="s">
        <v>7131</v>
      </c>
      <c r="G591" t="s">
        <v>14</v>
      </c>
      <c r="H591" t="s">
        <v>15</v>
      </c>
      <c r="I591">
        <v>2000000</v>
      </c>
      <c r="J591">
        <v>2008</v>
      </c>
      <c r="K591">
        <v>4.9000000000000004</v>
      </c>
      <c r="L591" s="5" t="s">
        <v>2267</v>
      </c>
      <c r="M591" s="5" t="s">
        <v>3629</v>
      </c>
      <c r="P591" s="5">
        <f t="shared" si="63"/>
        <v>0.62867769832547971</v>
      </c>
      <c r="Q591" s="5">
        <f t="shared" si="64"/>
        <v>25035665</v>
      </c>
      <c r="R591" s="1">
        <f t="shared" si="65"/>
        <v>23035665</v>
      </c>
      <c r="S591" s="1">
        <f t="shared" si="66"/>
        <v>2000000</v>
      </c>
      <c r="U591" s="6" t="s">
        <v>2565</v>
      </c>
      <c r="V591" s="5">
        <f t="shared" si="60"/>
        <v>3</v>
      </c>
      <c r="W591" s="14">
        <f>IF(V591=1, VLOOKUP(U591, [1]IMDB_Movies!A:O, 11, FALSE), AVERAGEIF($A$2:$A$4915, U591, $K$2:$K$4915))</f>
        <v>7.2</v>
      </c>
      <c r="X591" s="5">
        <f t="shared" si="61"/>
        <v>0.78700000000000003</v>
      </c>
      <c r="Y591">
        <f t="shared" si="62"/>
        <v>6.4375367231638432</v>
      </c>
      <c r="AN591" s="6"/>
      <c r="AO591" s="5"/>
      <c r="AP591" s="14"/>
      <c r="AQ591" s="5"/>
    </row>
    <row r="592" spans="1:43" hidden="1" x14ac:dyDescent="0.3">
      <c r="A592" t="s">
        <v>6370</v>
      </c>
      <c r="B592">
        <v>96</v>
      </c>
      <c r="C592"/>
      <c r="D592" t="s">
        <v>3222</v>
      </c>
      <c r="E592" t="s">
        <v>9043</v>
      </c>
      <c r="F592" t="s">
        <v>7133</v>
      </c>
      <c r="G592" t="s">
        <v>14</v>
      </c>
      <c r="H592" t="s">
        <v>15</v>
      </c>
      <c r="I592">
        <v>2000000</v>
      </c>
      <c r="J592">
        <v>2012</v>
      </c>
      <c r="K592">
        <v>6.1</v>
      </c>
      <c r="L592" s="5" t="s">
        <v>599</v>
      </c>
      <c r="M592" s="5" t="s">
        <v>8413</v>
      </c>
      <c r="N592" t="s">
        <v>1221</v>
      </c>
      <c r="P592" s="5">
        <f t="shared" si="63"/>
        <v>0.62867769832547971</v>
      </c>
      <c r="Q592" s="5">
        <f t="shared" si="64"/>
        <v>25035665</v>
      </c>
      <c r="R592" s="1">
        <f t="shared" si="65"/>
        <v>23035665</v>
      </c>
      <c r="S592" s="1">
        <f t="shared" si="66"/>
        <v>2000000</v>
      </c>
      <c r="U592" s="7" t="s">
        <v>5906</v>
      </c>
      <c r="V592" s="5">
        <f t="shared" si="60"/>
        <v>1</v>
      </c>
      <c r="W592" s="14">
        <f>IF(V592=1, VLOOKUP(U592, [1]IMDB_Movies!A:O, 11, FALSE), AVERAGEIF($A$2:$A$4915, U592, $K$2:$K$4915))</f>
        <v>7.2</v>
      </c>
      <c r="X592" s="5">
        <f t="shared" si="61"/>
        <v>0.78700000000000003</v>
      </c>
      <c r="Y592">
        <f t="shared" si="62"/>
        <v>6.437567811934902</v>
      </c>
      <c r="AN592" s="7"/>
      <c r="AO592" s="5"/>
      <c r="AP592" s="14"/>
      <c r="AQ592" s="5"/>
    </row>
    <row r="593" spans="1:43" hidden="1" x14ac:dyDescent="0.3">
      <c r="A593" t="s">
        <v>7134</v>
      </c>
      <c r="B593">
        <v>87</v>
      </c>
      <c r="C593"/>
      <c r="D593" t="s">
        <v>599</v>
      </c>
      <c r="E593" t="s">
        <v>9044</v>
      </c>
      <c r="F593" t="s">
        <v>7135</v>
      </c>
      <c r="G593" t="s">
        <v>14</v>
      </c>
      <c r="H593" t="s">
        <v>15</v>
      </c>
      <c r="I593">
        <v>2000000</v>
      </c>
      <c r="J593">
        <v>2013</v>
      </c>
      <c r="K593">
        <v>6.6</v>
      </c>
      <c r="L593" s="5" t="s">
        <v>599</v>
      </c>
      <c r="M593" s="5"/>
      <c r="P593" s="5">
        <f t="shared" si="63"/>
        <v>0.62867769832547971</v>
      </c>
      <c r="Q593" s="5">
        <f t="shared" si="64"/>
        <v>25035665</v>
      </c>
      <c r="R593" s="1">
        <f t="shared" si="65"/>
        <v>23035665</v>
      </c>
      <c r="S593" s="1">
        <f t="shared" si="66"/>
        <v>2000000</v>
      </c>
      <c r="U593" s="6" t="s">
        <v>5740</v>
      </c>
      <c r="V593" s="5">
        <f t="shared" si="60"/>
        <v>1</v>
      </c>
      <c r="W593" s="14">
        <f>IF(V593=1, VLOOKUP(U593, [1]IMDB_Movies!A:O, 11, FALSE), AVERAGEIF($A$2:$A$4915, U593, $K$2:$K$4915))</f>
        <v>7.2</v>
      </c>
      <c r="X593" s="5">
        <f t="shared" si="61"/>
        <v>0.78700000000000003</v>
      </c>
      <c r="Y593">
        <f t="shared" si="62"/>
        <v>6.4383902328736164</v>
      </c>
      <c r="AN593" s="6"/>
      <c r="AO593" s="5"/>
      <c r="AP593" s="14"/>
      <c r="AQ593" s="5"/>
    </row>
    <row r="594" spans="1:43" hidden="1" x14ac:dyDescent="0.3">
      <c r="A594" t="s">
        <v>7136</v>
      </c>
      <c r="B594">
        <v>106</v>
      </c>
      <c r="C594">
        <v>2436</v>
      </c>
      <c r="D594" t="s">
        <v>7137</v>
      </c>
      <c r="E594" t="s">
        <v>9045</v>
      </c>
      <c r="F594" t="s">
        <v>7138</v>
      </c>
      <c r="G594" t="s">
        <v>14</v>
      </c>
      <c r="H594" t="s">
        <v>15</v>
      </c>
      <c r="I594">
        <v>2000000</v>
      </c>
      <c r="J594">
        <v>2012</v>
      </c>
      <c r="K594">
        <v>5.7</v>
      </c>
      <c r="L594" s="5" t="s">
        <v>599</v>
      </c>
      <c r="M594" s="5" t="s">
        <v>455</v>
      </c>
      <c r="N594" t="s">
        <v>6055</v>
      </c>
      <c r="O594" t="s">
        <v>4289</v>
      </c>
      <c r="P594" s="5">
        <f t="shared" si="63"/>
        <v>0.62867769832547971</v>
      </c>
      <c r="Q594" s="5">
        <f t="shared" si="64"/>
        <v>2436</v>
      </c>
      <c r="R594" s="1">
        <f t="shared" si="65"/>
        <v>-1997564</v>
      </c>
      <c r="S594" s="1">
        <f t="shared" si="66"/>
        <v>2000000</v>
      </c>
      <c r="U594" s="7" t="s">
        <v>5564</v>
      </c>
      <c r="V594" s="5">
        <f t="shared" si="60"/>
        <v>1</v>
      </c>
      <c r="W594" s="14">
        <f>IF(V594=1, VLOOKUP(U594, [1]IMDB_Movies!A:O, 11, FALSE), AVERAGEIF($A$2:$A$4915, U594, $K$2:$K$4915))</f>
        <v>7.2</v>
      </c>
      <c r="X594" s="5">
        <f t="shared" si="61"/>
        <v>0.78700000000000003</v>
      </c>
      <c r="Y594">
        <f t="shared" si="62"/>
        <v>6.439145183175035</v>
      </c>
      <c r="AN594" s="7"/>
      <c r="AO594" s="5"/>
      <c r="AP594" s="14"/>
      <c r="AQ594" s="5"/>
    </row>
    <row r="595" spans="1:43" hidden="1" x14ac:dyDescent="0.3">
      <c r="A595" t="s">
        <v>6073</v>
      </c>
      <c r="B595">
        <v>91</v>
      </c>
      <c r="C595"/>
      <c r="D595" t="s">
        <v>910</v>
      </c>
      <c r="E595" t="s">
        <v>9046</v>
      </c>
      <c r="F595" t="s">
        <v>7143</v>
      </c>
      <c r="G595" t="s">
        <v>14</v>
      </c>
      <c r="H595" t="s">
        <v>15</v>
      </c>
      <c r="I595">
        <v>2000000</v>
      </c>
      <c r="J595">
        <v>2013</v>
      </c>
      <c r="K595">
        <v>5.7</v>
      </c>
      <c r="L595" s="5" t="s">
        <v>599</v>
      </c>
      <c r="M595" s="5" t="s">
        <v>1221</v>
      </c>
      <c r="P595" s="5">
        <f t="shared" si="63"/>
        <v>0.62860343632184124</v>
      </c>
      <c r="Q595" s="5">
        <f t="shared" si="64"/>
        <v>25035665</v>
      </c>
      <c r="R595" s="1">
        <f t="shared" si="65"/>
        <v>23035665</v>
      </c>
      <c r="S595" s="1">
        <f t="shared" si="66"/>
        <v>2000000</v>
      </c>
      <c r="U595" s="7" t="s">
        <v>5551</v>
      </c>
      <c r="V595" s="5">
        <f t="shared" si="60"/>
        <v>1</v>
      </c>
      <c r="W595" s="14">
        <f>IF(V595=1, VLOOKUP(U595, [1]IMDB_Movies!A:O, 11, FALSE), AVERAGEIF($A$2:$A$4915, U595, $K$2:$K$4915))</f>
        <v>7.2</v>
      </c>
      <c r="X595" s="5">
        <f t="shared" si="61"/>
        <v>0.78700000000000003</v>
      </c>
      <c r="Y595">
        <f t="shared" si="62"/>
        <v>6.4398552363718631</v>
      </c>
      <c r="AN595" s="7"/>
      <c r="AO595" s="5"/>
      <c r="AP595" s="14"/>
      <c r="AQ595" s="5"/>
    </row>
    <row r="596" spans="1:43" hidden="1" x14ac:dyDescent="0.3">
      <c r="A596" t="s">
        <v>1726</v>
      </c>
      <c r="B596">
        <v>99</v>
      </c>
      <c r="C596"/>
      <c r="D596" t="s">
        <v>2103</v>
      </c>
      <c r="E596" t="s">
        <v>9047</v>
      </c>
      <c r="F596" t="s">
        <v>7144</v>
      </c>
      <c r="G596" t="s">
        <v>14</v>
      </c>
      <c r="H596" t="s">
        <v>15</v>
      </c>
      <c r="I596">
        <v>2000000</v>
      </c>
      <c r="J596">
        <v>1966</v>
      </c>
      <c r="K596">
        <v>7</v>
      </c>
      <c r="L596" s="5" t="s">
        <v>599</v>
      </c>
      <c r="M596" s="5" t="s">
        <v>6055</v>
      </c>
      <c r="P596" s="5">
        <f t="shared" si="63"/>
        <v>0.62860343632184124</v>
      </c>
      <c r="Q596" s="5">
        <f t="shared" si="64"/>
        <v>25035665</v>
      </c>
      <c r="R596" s="1">
        <f t="shared" si="65"/>
        <v>23035665</v>
      </c>
      <c r="S596" s="1">
        <f t="shared" si="66"/>
        <v>2000000</v>
      </c>
      <c r="U596" s="6" t="s">
        <v>5644</v>
      </c>
      <c r="V596" s="5">
        <f t="shared" si="60"/>
        <v>1</v>
      </c>
      <c r="W596" s="14">
        <f>IF(V596=1, VLOOKUP(U596, [1]IMDB_Movies!A:O, 11, FALSE), AVERAGEIF($A$2:$A$4915, U596, $K$2:$K$4915))</f>
        <v>7.2</v>
      </c>
      <c r="X596" s="5">
        <f t="shared" si="61"/>
        <v>0.78700000000000003</v>
      </c>
      <c r="Y596">
        <f t="shared" si="62"/>
        <v>6.4400226244343903</v>
      </c>
      <c r="AN596" s="6"/>
      <c r="AO596" s="5"/>
      <c r="AP596" s="14"/>
      <c r="AQ596" s="5"/>
    </row>
    <row r="597" spans="1:43" hidden="1" x14ac:dyDescent="0.3">
      <c r="A597" t="s">
        <v>1358</v>
      </c>
      <c r="B597">
        <v>102</v>
      </c>
      <c r="C597"/>
      <c r="D597" t="s">
        <v>27</v>
      </c>
      <c r="E597" t="s">
        <v>9048</v>
      </c>
      <c r="F597" t="s">
        <v>7145</v>
      </c>
      <c r="G597" t="s">
        <v>14</v>
      </c>
      <c r="H597" t="s">
        <v>15</v>
      </c>
      <c r="I597">
        <v>2000000</v>
      </c>
      <c r="J597">
        <v>2007</v>
      </c>
      <c r="K597">
        <v>5.3</v>
      </c>
      <c r="L597" s="5" t="s">
        <v>27</v>
      </c>
      <c r="M597" s="5"/>
      <c r="P597" s="5">
        <f t="shared" si="63"/>
        <v>0.62860343632184124</v>
      </c>
      <c r="Q597" s="5">
        <f t="shared" si="64"/>
        <v>25035665</v>
      </c>
      <c r="R597" s="1">
        <f t="shared" si="65"/>
        <v>23035665</v>
      </c>
      <c r="S597" s="1">
        <f t="shared" si="66"/>
        <v>2000000</v>
      </c>
      <c r="U597" s="6" t="s">
        <v>4557</v>
      </c>
      <c r="V597" s="5">
        <f t="shared" si="60"/>
        <v>2</v>
      </c>
      <c r="W597" s="14">
        <f>IF(V597=1, VLOOKUP(U597, [1]IMDB_Movies!A:O, 11, FALSE), AVERAGEIF($A$2:$A$4915, U597, $K$2:$K$4915))</f>
        <v>7.2</v>
      </c>
      <c r="X597" s="5">
        <f t="shared" si="61"/>
        <v>0.78700000000000003</v>
      </c>
      <c r="Y597">
        <f t="shared" si="62"/>
        <v>6.4407331975560096</v>
      </c>
      <c r="AN597" s="6"/>
      <c r="AO597" s="5"/>
      <c r="AP597" s="14"/>
      <c r="AQ597" s="5"/>
    </row>
    <row r="598" spans="1:43" hidden="1" x14ac:dyDescent="0.3">
      <c r="A598" t="s">
        <v>7146</v>
      </c>
      <c r="B598">
        <v>108</v>
      </c>
      <c r="C598"/>
      <c r="D598" t="s">
        <v>7147</v>
      </c>
      <c r="E598" t="s">
        <v>9049</v>
      </c>
      <c r="F598" t="s">
        <v>7148</v>
      </c>
      <c r="G598" t="s">
        <v>14</v>
      </c>
      <c r="H598" t="s">
        <v>15</v>
      </c>
      <c r="I598">
        <v>2000000</v>
      </c>
      <c r="J598">
        <v>2011</v>
      </c>
      <c r="K598">
        <v>4.4000000000000004</v>
      </c>
      <c r="L598" s="5" t="s">
        <v>476</v>
      </c>
      <c r="M598" s="5" t="s">
        <v>340</v>
      </c>
      <c r="N598" t="s">
        <v>7865</v>
      </c>
      <c r="O598" t="s">
        <v>5239</v>
      </c>
      <c r="P598" s="5">
        <f t="shared" si="63"/>
        <v>0.62860343632184124</v>
      </c>
      <c r="Q598" s="5">
        <f t="shared" si="64"/>
        <v>25035665</v>
      </c>
      <c r="R598" s="1">
        <f t="shared" si="65"/>
        <v>23035665</v>
      </c>
      <c r="S598" s="1">
        <f t="shared" si="66"/>
        <v>2000000</v>
      </c>
      <c r="U598" s="6" t="s">
        <v>5857</v>
      </c>
      <c r="V598" s="5">
        <f t="shared" si="60"/>
        <v>1</v>
      </c>
      <c r="W598" s="14">
        <f>IF(V598=1, VLOOKUP(U598, [1]IMDB_Movies!A:O, 11, FALSE), AVERAGEIF($A$2:$A$4915, U598, $K$2:$K$4915))</f>
        <v>7.2</v>
      </c>
      <c r="X598" s="5">
        <f t="shared" si="61"/>
        <v>0.78700000000000003</v>
      </c>
      <c r="Y598">
        <f t="shared" si="62"/>
        <v>6.440923494794025</v>
      </c>
      <c r="AN598" s="6"/>
      <c r="AO598" s="5"/>
      <c r="AP598" s="14"/>
      <c r="AQ598" s="5"/>
    </row>
    <row r="599" spans="1:43" hidden="1" x14ac:dyDescent="0.3">
      <c r="A599" t="s">
        <v>7151</v>
      </c>
      <c r="B599">
        <v>89</v>
      </c>
      <c r="C599"/>
      <c r="D599" t="s">
        <v>2175</v>
      </c>
      <c r="E599" t="s">
        <v>9050</v>
      </c>
      <c r="F599" t="s">
        <v>7152</v>
      </c>
      <c r="G599" t="s">
        <v>14</v>
      </c>
      <c r="H599" t="s">
        <v>15</v>
      </c>
      <c r="I599">
        <v>2000000</v>
      </c>
      <c r="J599">
        <v>2015</v>
      </c>
      <c r="K599">
        <v>4.5</v>
      </c>
      <c r="L599" s="5" t="s">
        <v>1221</v>
      </c>
      <c r="M599" s="5" t="s">
        <v>2267</v>
      </c>
      <c r="N599" t="s">
        <v>8415</v>
      </c>
      <c r="O599" t="s">
        <v>3629</v>
      </c>
      <c r="P599" s="5">
        <f t="shared" si="63"/>
        <v>0.62860343632184124</v>
      </c>
      <c r="Q599" s="5">
        <f t="shared" si="64"/>
        <v>25035665</v>
      </c>
      <c r="R599" s="1">
        <f t="shared" si="65"/>
        <v>23035665</v>
      </c>
      <c r="S599" s="1">
        <f t="shared" si="66"/>
        <v>2000000</v>
      </c>
      <c r="U599" s="6" t="s">
        <v>5018</v>
      </c>
      <c r="V599" s="5">
        <f t="shared" si="60"/>
        <v>1</v>
      </c>
      <c r="W599" s="14">
        <f>IF(V599=1, VLOOKUP(U599, [1]IMDB_Movies!A:O, 11, FALSE), AVERAGEIF($A$2:$A$4915, U599, $K$2:$K$4915))</f>
        <v>7.2</v>
      </c>
      <c r="X599" s="5">
        <f t="shared" si="61"/>
        <v>0.78700000000000003</v>
      </c>
      <c r="Y599">
        <f t="shared" si="62"/>
        <v>6.4412949966040305</v>
      </c>
      <c r="AN599" s="6"/>
      <c r="AO599" s="5"/>
      <c r="AP599" s="14"/>
      <c r="AQ599" s="5"/>
    </row>
    <row r="600" spans="1:43" hidden="1" x14ac:dyDescent="0.3">
      <c r="A600" t="s">
        <v>7153</v>
      </c>
      <c r="B600">
        <v>92</v>
      </c>
      <c r="C600"/>
      <c r="D600" t="s">
        <v>3629</v>
      </c>
      <c r="E600" t="s">
        <v>9051</v>
      </c>
      <c r="F600" t="s">
        <v>7154</v>
      </c>
      <c r="G600" t="s">
        <v>14</v>
      </c>
      <c r="H600" t="s">
        <v>15</v>
      </c>
      <c r="I600">
        <v>2000000</v>
      </c>
      <c r="J600">
        <v>2015</v>
      </c>
      <c r="K600">
        <v>3.4</v>
      </c>
      <c r="L600" s="5" t="s">
        <v>3629</v>
      </c>
      <c r="M600" s="5"/>
      <c r="P600" s="5">
        <f t="shared" si="63"/>
        <v>0.62860343632184124</v>
      </c>
      <c r="Q600" s="5">
        <f t="shared" si="64"/>
        <v>25035665</v>
      </c>
      <c r="R600" s="1">
        <f t="shared" si="65"/>
        <v>23035665</v>
      </c>
      <c r="S600" s="1">
        <f t="shared" si="66"/>
        <v>2000000</v>
      </c>
      <c r="U600" s="6" t="s">
        <v>3867</v>
      </c>
      <c r="V600" s="5">
        <f t="shared" si="60"/>
        <v>3</v>
      </c>
      <c r="W600" s="14">
        <f>IF(V600=1, VLOOKUP(U600, [1]IMDB_Movies!A:O, 11, FALSE), AVERAGEIF($A$2:$A$4915, U600, $K$2:$K$4915))</f>
        <v>7.2</v>
      </c>
      <c r="X600" s="5">
        <f t="shared" si="61"/>
        <v>0.78700000000000003</v>
      </c>
      <c r="Y600">
        <f t="shared" si="62"/>
        <v>6.4415307971014508</v>
      </c>
      <c r="AN600" s="6"/>
      <c r="AO600" s="5"/>
      <c r="AP600" s="14"/>
      <c r="AQ600" s="5"/>
    </row>
    <row r="601" spans="1:43" hidden="1" x14ac:dyDescent="0.3">
      <c r="A601" t="s">
        <v>7212</v>
      </c>
      <c r="B601">
        <v>90</v>
      </c>
      <c r="C601"/>
      <c r="D601" t="s">
        <v>3275</v>
      </c>
      <c r="E601" t="s">
        <v>9052</v>
      </c>
      <c r="F601" t="s">
        <v>7213</v>
      </c>
      <c r="G601" t="s">
        <v>14</v>
      </c>
      <c r="H601" t="s">
        <v>99</v>
      </c>
      <c r="I601">
        <v>2000000</v>
      </c>
      <c r="J601">
        <v>2013</v>
      </c>
      <c r="K601">
        <v>4.7</v>
      </c>
      <c r="L601" s="5" t="s">
        <v>340</v>
      </c>
      <c r="M601" s="5" t="s">
        <v>6299</v>
      </c>
      <c r="P601" s="5">
        <f t="shared" si="63"/>
        <v>0.62860343632184124</v>
      </c>
      <c r="Q601" s="5">
        <f t="shared" si="64"/>
        <v>25035665</v>
      </c>
      <c r="R601" s="1">
        <f t="shared" si="65"/>
        <v>23035665</v>
      </c>
      <c r="S601" s="1">
        <f t="shared" si="66"/>
        <v>2000000</v>
      </c>
      <c r="U601" s="6" t="s">
        <v>5075</v>
      </c>
      <c r="V601" s="5">
        <f t="shared" si="60"/>
        <v>1</v>
      </c>
      <c r="W601" s="14">
        <f>IF(V601=1, VLOOKUP(U601, [1]IMDB_Movies!A:O, 11, FALSE), AVERAGEIF($A$2:$A$4915, U601, $K$2:$K$4915))</f>
        <v>7.2</v>
      </c>
      <c r="X601" s="5">
        <f t="shared" si="61"/>
        <v>0.78700000000000003</v>
      </c>
      <c r="Y601">
        <f t="shared" si="62"/>
        <v>6.4413137032842602</v>
      </c>
      <c r="AN601" s="6"/>
      <c r="AO601" s="5"/>
      <c r="AP601" s="14"/>
      <c r="AQ601" s="5"/>
    </row>
    <row r="602" spans="1:43" hidden="1" x14ac:dyDescent="0.3">
      <c r="A602" t="s">
        <v>7219</v>
      </c>
      <c r="B602">
        <v>105</v>
      </c>
      <c r="C602">
        <v>92401</v>
      </c>
      <c r="D602" t="s">
        <v>1966</v>
      </c>
      <c r="E602" t="s">
        <v>9053</v>
      </c>
      <c r="F602" t="s">
        <v>7220</v>
      </c>
      <c r="G602" t="s">
        <v>14</v>
      </c>
      <c r="H602" t="s">
        <v>15</v>
      </c>
      <c r="I602">
        <v>2000000</v>
      </c>
      <c r="J602">
        <v>2010</v>
      </c>
      <c r="K602">
        <v>6.3</v>
      </c>
      <c r="L602" s="5" t="s">
        <v>2267</v>
      </c>
      <c r="M602" s="5" t="s">
        <v>3629</v>
      </c>
      <c r="P602" s="5">
        <f t="shared" si="63"/>
        <v>0.62860343632184124</v>
      </c>
      <c r="Q602" s="5">
        <f t="shared" si="64"/>
        <v>92401</v>
      </c>
      <c r="R602" s="1">
        <f t="shared" si="65"/>
        <v>-1907599</v>
      </c>
      <c r="S602" s="1">
        <f t="shared" si="66"/>
        <v>2000000</v>
      </c>
      <c r="U602" s="6" t="s">
        <v>4344</v>
      </c>
      <c r="V602" s="5">
        <f t="shared" si="60"/>
        <v>1</v>
      </c>
      <c r="W602" s="14">
        <f>IF(V602=1, VLOOKUP(U602, [1]IMDB_Movies!A:O, 11, FALSE), AVERAGEIF($A$2:$A$4915, U602, $K$2:$K$4915))</f>
        <v>7.2</v>
      </c>
      <c r="X602" s="5">
        <f t="shared" si="61"/>
        <v>0.78700000000000003</v>
      </c>
      <c r="Y602">
        <f t="shared" si="62"/>
        <v>6.4410965111010459</v>
      </c>
      <c r="AN602" s="6"/>
      <c r="AO602" s="5"/>
      <c r="AP602" s="14"/>
      <c r="AQ602" s="5"/>
    </row>
    <row r="603" spans="1:43" hidden="1" x14ac:dyDescent="0.3">
      <c r="A603" t="s">
        <v>7233</v>
      </c>
      <c r="B603">
        <v>84</v>
      </c>
      <c r="C603">
        <v>6026908</v>
      </c>
      <c r="D603" t="s">
        <v>910</v>
      </c>
      <c r="E603" t="s">
        <v>9054</v>
      </c>
      <c r="F603" t="s">
        <v>7234</v>
      </c>
      <c r="G603" t="s">
        <v>14</v>
      </c>
      <c r="H603" t="s">
        <v>15</v>
      </c>
      <c r="I603">
        <v>2000000</v>
      </c>
      <c r="J603">
        <v>1999</v>
      </c>
      <c r="K603">
        <v>4.3</v>
      </c>
      <c r="L603" s="5" t="s">
        <v>599</v>
      </c>
      <c r="M603" s="5" t="s">
        <v>1221</v>
      </c>
      <c r="P603" s="5">
        <f t="shared" si="63"/>
        <v>0.62852925880613386</v>
      </c>
      <c r="Q603" s="5">
        <f t="shared" si="64"/>
        <v>6026908</v>
      </c>
      <c r="R603" s="1">
        <f t="shared" si="65"/>
        <v>4026908</v>
      </c>
      <c r="S603" s="1">
        <f t="shared" si="66"/>
        <v>2000000</v>
      </c>
      <c r="U603" s="6" t="s">
        <v>4350</v>
      </c>
      <c r="V603" s="5">
        <f t="shared" si="60"/>
        <v>1</v>
      </c>
      <c r="W603" s="14">
        <f>IF(V603=1, VLOOKUP(U603, [1]IMDB_Movies!A:O, 11, FALSE), AVERAGEIF($A$2:$A$4915, U603, $K$2:$K$4915))</f>
        <v>7.2</v>
      </c>
      <c r="X603" s="5">
        <f t="shared" si="61"/>
        <v>0.78700000000000003</v>
      </c>
      <c r="Y603">
        <f t="shared" si="62"/>
        <v>6.4407659188760515</v>
      </c>
      <c r="AN603" s="6"/>
      <c r="AO603" s="5"/>
      <c r="AP603" s="14"/>
      <c r="AQ603" s="5"/>
    </row>
    <row r="604" spans="1:43" hidden="1" x14ac:dyDescent="0.3">
      <c r="A604" t="s">
        <v>7250</v>
      </c>
      <c r="B604">
        <v>108</v>
      </c>
      <c r="C604">
        <v>19067631</v>
      </c>
      <c r="D604" t="s">
        <v>507</v>
      </c>
      <c r="E604" t="s">
        <v>9055</v>
      </c>
      <c r="F604" t="s">
        <v>7251</v>
      </c>
      <c r="G604" t="s">
        <v>14</v>
      </c>
      <c r="H604" t="s">
        <v>15</v>
      </c>
      <c r="I604">
        <v>2000000</v>
      </c>
      <c r="J604">
        <v>2007</v>
      </c>
      <c r="K604">
        <v>7.1</v>
      </c>
      <c r="L604" s="5" t="s">
        <v>599</v>
      </c>
      <c r="M604" s="5" t="s">
        <v>1221</v>
      </c>
      <c r="N604" t="s">
        <v>6851</v>
      </c>
      <c r="P604" s="5">
        <f t="shared" si="63"/>
        <v>0.62846607125757481</v>
      </c>
      <c r="Q604" s="5">
        <f t="shared" si="64"/>
        <v>19067631</v>
      </c>
      <c r="R604" s="1">
        <f t="shared" si="65"/>
        <v>17067631</v>
      </c>
      <c r="S604" s="1">
        <f t="shared" si="66"/>
        <v>2000000</v>
      </c>
      <c r="U604" s="6" t="s">
        <v>4368</v>
      </c>
      <c r="V604" s="5">
        <f t="shared" si="60"/>
        <v>1</v>
      </c>
      <c r="W604" s="14">
        <f>IF(V604=1, VLOOKUP(U604, [1]IMDB_Movies!A:O, 11, FALSE), AVERAGEIF($A$2:$A$4915, U604, $K$2:$K$4915))</f>
        <v>7.2</v>
      </c>
      <c r="X604" s="5">
        <f t="shared" si="61"/>
        <v>0.78700000000000003</v>
      </c>
      <c r="Y604">
        <f t="shared" si="62"/>
        <v>6.4405938349954708</v>
      </c>
      <c r="AN604" s="6"/>
      <c r="AO604" s="5"/>
      <c r="AP604" s="14"/>
      <c r="AQ604" s="5"/>
    </row>
    <row r="605" spans="1:43" hidden="1" x14ac:dyDescent="0.3">
      <c r="A605" t="s">
        <v>3031</v>
      </c>
      <c r="B605">
        <v>103</v>
      </c>
      <c r="C605">
        <v>5132222</v>
      </c>
      <c r="D605" t="s">
        <v>1368</v>
      </c>
      <c r="E605" t="s">
        <v>9056</v>
      </c>
      <c r="F605" t="s">
        <v>7261</v>
      </c>
      <c r="G605" t="s">
        <v>14</v>
      </c>
      <c r="H605" t="s">
        <v>99</v>
      </c>
      <c r="I605">
        <v>2000000</v>
      </c>
      <c r="J605">
        <v>1994</v>
      </c>
      <c r="K605">
        <v>7.2</v>
      </c>
      <c r="L605" s="5" t="s">
        <v>1221</v>
      </c>
      <c r="M605" s="5" t="s">
        <v>8415</v>
      </c>
      <c r="N605" t="s">
        <v>6851</v>
      </c>
      <c r="P605" s="5">
        <f t="shared" si="63"/>
        <v>0.6284317036584196</v>
      </c>
      <c r="Q605" s="5">
        <f t="shared" si="64"/>
        <v>5132222</v>
      </c>
      <c r="R605" s="1">
        <f t="shared" si="65"/>
        <v>3132222</v>
      </c>
      <c r="S605" s="1">
        <f t="shared" si="66"/>
        <v>2000000</v>
      </c>
      <c r="U605" s="6" t="s">
        <v>3323</v>
      </c>
      <c r="V605" s="5">
        <f t="shared" si="60"/>
        <v>1</v>
      </c>
      <c r="W605" s="14">
        <f>IF(V605=1, VLOOKUP(U605, [1]IMDB_Movies!A:O, 11, FALSE), AVERAGEIF($A$2:$A$4915, U605, $K$2:$K$4915))</f>
        <v>7.2</v>
      </c>
      <c r="X605" s="5">
        <f t="shared" si="61"/>
        <v>0.78700000000000003</v>
      </c>
      <c r="Y605">
        <f t="shared" si="62"/>
        <v>6.4404670142824791</v>
      </c>
      <c r="AN605" s="6"/>
      <c r="AO605" s="5"/>
      <c r="AP605" s="14"/>
      <c r="AQ605" s="5"/>
    </row>
    <row r="606" spans="1:43" hidden="1" x14ac:dyDescent="0.3">
      <c r="A606" t="s">
        <v>7299</v>
      </c>
      <c r="B606">
        <v>90</v>
      </c>
      <c r="C606">
        <v>52166</v>
      </c>
      <c r="D606" t="s">
        <v>1221</v>
      </c>
      <c r="E606" t="s">
        <v>9057</v>
      </c>
      <c r="F606" t="s">
        <v>7300</v>
      </c>
      <c r="G606" t="s">
        <v>14</v>
      </c>
      <c r="H606" t="s">
        <v>15</v>
      </c>
      <c r="I606">
        <v>2000000</v>
      </c>
      <c r="J606">
        <v>2008</v>
      </c>
      <c r="K606">
        <v>6.7</v>
      </c>
      <c r="L606" s="5" t="s">
        <v>1221</v>
      </c>
      <c r="M606" s="5"/>
      <c r="P606" s="5">
        <f t="shared" si="63"/>
        <v>0.62836666117135154</v>
      </c>
      <c r="Q606" s="5">
        <f t="shared" si="64"/>
        <v>52166</v>
      </c>
      <c r="R606" s="1">
        <f t="shared" si="65"/>
        <v>-1947834</v>
      </c>
      <c r="S606" s="1">
        <f t="shared" si="66"/>
        <v>2000000</v>
      </c>
      <c r="U606" s="6" t="s">
        <v>4250</v>
      </c>
      <c r="V606" s="5">
        <f t="shared" si="60"/>
        <v>1</v>
      </c>
      <c r="W606" s="14">
        <f>IF(V606=1, VLOOKUP(U606, [1]IMDB_Movies!A:O, 11, FALSE), AVERAGEIF($A$2:$A$4915, U606, $K$2:$K$4915))</f>
        <v>7.2</v>
      </c>
      <c r="X606" s="5">
        <f t="shared" si="61"/>
        <v>0.78700000000000003</v>
      </c>
      <c r="Y606">
        <f t="shared" si="62"/>
        <v>6.4403174603174653</v>
      </c>
      <c r="AN606" s="6"/>
      <c r="AO606" s="5"/>
      <c r="AP606" s="14"/>
      <c r="AQ606" s="5"/>
    </row>
    <row r="607" spans="1:43" hidden="1" x14ac:dyDescent="0.3">
      <c r="A607" t="s">
        <v>7316</v>
      </c>
      <c r="B607">
        <v>102</v>
      </c>
      <c r="C607"/>
      <c r="D607" t="s">
        <v>1405</v>
      </c>
      <c r="E607" t="s">
        <v>9058</v>
      </c>
      <c r="F607" t="s">
        <v>7317</v>
      </c>
      <c r="G607" t="s">
        <v>14</v>
      </c>
      <c r="H607" t="s">
        <v>15</v>
      </c>
      <c r="I607">
        <v>2000000</v>
      </c>
      <c r="J607">
        <v>2015</v>
      </c>
      <c r="K607">
        <v>8.1999999999999993</v>
      </c>
      <c r="L607" s="5" t="s">
        <v>599</v>
      </c>
      <c r="M607" s="5" t="s">
        <v>1221</v>
      </c>
      <c r="N607" t="s">
        <v>6299</v>
      </c>
      <c r="P607" s="5">
        <f t="shared" si="63"/>
        <v>0.62829215589823295</v>
      </c>
      <c r="Q607" s="5">
        <f t="shared" si="64"/>
        <v>25035665</v>
      </c>
      <c r="R607" s="1">
        <f t="shared" si="65"/>
        <v>23035665</v>
      </c>
      <c r="S607" s="1">
        <f t="shared" si="66"/>
        <v>2000000</v>
      </c>
      <c r="U607" s="6" t="s">
        <v>4019</v>
      </c>
      <c r="V607" s="5">
        <f t="shared" si="60"/>
        <v>1</v>
      </c>
      <c r="W607" s="14">
        <f>IF(V607=1, VLOOKUP(U607, [1]IMDB_Movies!A:O, 11, FALSE), AVERAGEIF($A$2:$A$4915, U607, $K$2:$K$4915))</f>
        <v>7.2</v>
      </c>
      <c r="X607" s="5">
        <f t="shared" si="61"/>
        <v>0.78700000000000003</v>
      </c>
      <c r="Y607">
        <f t="shared" si="62"/>
        <v>6.439963710591976</v>
      </c>
      <c r="AN607" s="6"/>
      <c r="AO607" s="5"/>
      <c r="AP607" s="14"/>
      <c r="AQ607" s="5"/>
    </row>
    <row r="608" spans="1:43" hidden="1" x14ac:dyDescent="0.3">
      <c r="A608" t="s">
        <v>7322</v>
      </c>
      <c r="B608">
        <v>93</v>
      </c>
      <c r="C608"/>
      <c r="D608" t="s">
        <v>1740</v>
      </c>
      <c r="E608" t="s">
        <v>9059</v>
      </c>
      <c r="F608" t="s">
        <v>7323</v>
      </c>
      <c r="G608" t="s">
        <v>14</v>
      </c>
      <c r="H608" t="s">
        <v>15</v>
      </c>
      <c r="I608">
        <v>2000000</v>
      </c>
      <c r="J608">
        <v>2015</v>
      </c>
      <c r="K608">
        <v>3.6</v>
      </c>
      <c r="L608" s="5" t="s">
        <v>476</v>
      </c>
      <c r="M608" s="5" t="s">
        <v>2267</v>
      </c>
      <c r="N608" t="s">
        <v>3629</v>
      </c>
      <c r="P608" s="5">
        <f t="shared" si="63"/>
        <v>0.62829215589823295</v>
      </c>
      <c r="Q608" s="5">
        <f t="shared" si="64"/>
        <v>25035665</v>
      </c>
      <c r="R608" s="1">
        <f t="shared" si="65"/>
        <v>23035665</v>
      </c>
      <c r="S608" s="1">
        <f t="shared" si="66"/>
        <v>2000000</v>
      </c>
      <c r="U608" s="7" t="s">
        <v>3494</v>
      </c>
      <c r="V608" s="5">
        <f t="shared" si="60"/>
        <v>1</v>
      </c>
      <c r="W608" s="14">
        <f>IF(V608=1, VLOOKUP(U608, [1]IMDB_Movies!A:O, 11, FALSE), AVERAGEIF($A$2:$A$4915, U608, $K$2:$K$4915))</f>
        <v>7.2</v>
      </c>
      <c r="X608" s="5">
        <f t="shared" si="61"/>
        <v>0.78700000000000003</v>
      </c>
      <c r="Y608">
        <f t="shared" si="62"/>
        <v>6.4396551724137971</v>
      </c>
      <c r="AN608" s="7"/>
      <c r="AO608" s="5"/>
      <c r="AP608" s="14"/>
      <c r="AQ608" s="5"/>
    </row>
    <row r="609" spans="1:43" hidden="1" x14ac:dyDescent="0.3">
      <c r="A609" t="s">
        <v>7324</v>
      </c>
      <c r="B609">
        <v>83</v>
      </c>
      <c r="C609">
        <v>184925485</v>
      </c>
      <c r="D609" t="s">
        <v>2141</v>
      </c>
      <c r="E609" t="s">
        <v>9060</v>
      </c>
      <c r="F609" t="s">
        <v>7325</v>
      </c>
      <c r="G609" t="s">
        <v>14</v>
      </c>
      <c r="H609" t="s">
        <v>15</v>
      </c>
      <c r="I609">
        <v>2000000</v>
      </c>
      <c r="J609">
        <v>1937</v>
      </c>
      <c r="K609">
        <v>7.7</v>
      </c>
      <c r="L609" s="5" t="s">
        <v>4017</v>
      </c>
      <c r="M609" s="5" t="s">
        <v>6299</v>
      </c>
      <c r="N609" t="s">
        <v>455</v>
      </c>
      <c r="O609" t="s">
        <v>6055</v>
      </c>
      <c r="P609" s="5">
        <f t="shared" si="63"/>
        <v>0.62829215589823295</v>
      </c>
      <c r="Q609" s="5">
        <f t="shared" si="64"/>
        <v>184925485</v>
      </c>
      <c r="R609" s="1">
        <f t="shared" si="65"/>
        <v>182925485</v>
      </c>
      <c r="S609" s="1">
        <f t="shared" si="66"/>
        <v>2000000</v>
      </c>
      <c r="U609" s="6" t="s">
        <v>3555</v>
      </c>
      <c r="V609" s="5">
        <f t="shared" si="60"/>
        <v>1</v>
      </c>
      <c r="W609" s="14">
        <f>IF(V609=1, VLOOKUP(U609, [1]IMDB_Movies!A:O, 11, FALSE), AVERAGEIF($A$2:$A$4915, U609, $K$2:$K$4915))</f>
        <v>7.2</v>
      </c>
      <c r="X609" s="5">
        <f t="shared" si="61"/>
        <v>0.78700000000000003</v>
      </c>
      <c r="Y609">
        <f t="shared" si="62"/>
        <v>6.4398910823689643</v>
      </c>
      <c r="AN609" s="6"/>
      <c r="AO609" s="5"/>
      <c r="AP609" s="14"/>
      <c r="AQ609" s="5"/>
    </row>
    <row r="610" spans="1:43" hidden="1" x14ac:dyDescent="0.3">
      <c r="A610" t="s">
        <v>7330</v>
      </c>
      <c r="B610">
        <v>101</v>
      </c>
      <c r="C610"/>
      <c r="D610" t="s">
        <v>1221</v>
      </c>
      <c r="E610" t="s">
        <v>9061</v>
      </c>
      <c r="F610" t="s">
        <v>7331</v>
      </c>
      <c r="G610" t="s">
        <v>14</v>
      </c>
      <c r="H610" t="s">
        <v>15</v>
      </c>
      <c r="I610">
        <v>2000000</v>
      </c>
      <c r="J610">
        <v>2016</v>
      </c>
      <c r="K610">
        <v>4.8</v>
      </c>
      <c r="L610" s="5" t="s">
        <v>1221</v>
      </c>
      <c r="M610" s="5"/>
      <c r="P610" s="5">
        <f t="shared" si="63"/>
        <v>0.62917212422881541</v>
      </c>
      <c r="Q610" s="5">
        <f t="shared" si="64"/>
        <v>25035665</v>
      </c>
      <c r="R610" s="1">
        <f t="shared" si="65"/>
        <v>23035665</v>
      </c>
      <c r="S610" s="1">
        <f t="shared" si="66"/>
        <v>2000000</v>
      </c>
      <c r="U610" s="7" t="s">
        <v>2931</v>
      </c>
      <c r="V610" s="5">
        <f t="shared" si="60"/>
        <v>2</v>
      </c>
      <c r="W610" s="14">
        <f>IF(V610=1, VLOOKUP(U610, [1]IMDB_Movies!A:O, 11, FALSE), AVERAGEIF($A$2:$A$4915, U610, $K$2:$K$4915))</f>
        <v>7.1999999999999993</v>
      </c>
      <c r="X610" s="5">
        <f t="shared" si="61"/>
        <v>0.78700000000000003</v>
      </c>
      <c r="Y610">
        <f t="shared" si="62"/>
        <v>6.4396277802995963</v>
      </c>
      <c r="AN610" s="7"/>
      <c r="AO610" s="5"/>
      <c r="AP610" s="14"/>
      <c r="AQ610" s="5"/>
    </row>
    <row r="611" spans="1:43" hidden="1" x14ac:dyDescent="0.3">
      <c r="A611" t="s">
        <v>5053</v>
      </c>
      <c r="B611">
        <v>202</v>
      </c>
      <c r="C611">
        <v>269061</v>
      </c>
      <c r="D611" t="s">
        <v>365</v>
      </c>
      <c r="E611" t="s">
        <v>9062</v>
      </c>
      <c r="F611" t="s">
        <v>7834</v>
      </c>
      <c r="G611" t="s">
        <v>241</v>
      </c>
      <c r="H611" t="s">
        <v>242</v>
      </c>
      <c r="I611">
        <v>2000000</v>
      </c>
      <c r="J611">
        <v>1954</v>
      </c>
      <c r="K611">
        <v>8.6999999999999993</v>
      </c>
      <c r="L611" s="5" t="s">
        <v>476</v>
      </c>
      <c r="M611" s="5" t="s">
        <v>340</v>
      </c>
      <c r="N611" t="s">
        <v>1221</v>
      </c>
      <c r="P611" s="5">
        <f t="shared" si="63"/>
        <v>0.62917212422881541</v>
      </c>
      <c r="Q611" s="5">
        <f t="shared" si="64"/>
        <v>269061</v>
      </c>
      <c r="R611" s="1">
        <f t="shared" si="65"/>
        <v>-1730939</v>
      </c>
      <c r="S611" s="1">
        <f t="shared" si="66"/>
        <v>2000000</v>
      </c>
      <c r="U611" s="7" t="s">
        <v>2550</v>
      </c>
      <c r="V611" s="5">
        <f t="shared" si="60"/>
        <v>1</v>
      </c>
      <c r="W611" s="14">
        <f>IF(V611=1, VLOOKUP(U611, [1]IMDB_Movies!A:O, 11, FALSE), AVERAGEIF($A$2:$A$4915, U611, $K$2:$K$4915))</f>
        <v>7.2</v>
      </c>
      <c r="X611" s="5">
        <f t="shared" si="61"/>
        <v>0.78700000000000003</v>
      </c>
      <c r="Y611">
        <f t="shared" si="62"/>
        <v>6.4397048808172581</v>
      </c>
      <c r="AN611" s="7"/>
      <c r="AO611" s="5"/>
      <c r="AP611" s="14"/>
      <c r="AQ611" s="5"/>
    </row>
    <row r="612" spans="1:43" hidden="1" x14ac:dyDescent="0.3">
      <c r="A612" t="s">
        <v>412</v>
      </c>
      <c r="B612">
        <v>107</v>
      </c>
      <c r="C612">
        <v>768045</v>
      </c>
      <c r="D612" t="s">
        <v>715</v>
      </c>
      <c r="E612" t="s">
        <v>9063</v>
      </c>
      <c r="F612" t="s">
        <v>7891</v>
      </c>
      <c r="G612" t="s">
        <v>14</v>
      </c>
      <c r="H612" t="s">
        <v>22</v>
      </c>
      <c r="I612">
        <v>2000000</v>
      </c>
      <c r="J612">
        <v>2002</v>
      </c>
      <c r="K612">
        <v>7.7</v>
      </c>
      <c r="L612" s="5" t="s">
        <v>1221</v>
      </c>
      <c r="M612" s="5" t="s">
        <v>7865</v>
      </c>
      <c r="N612" t="s">
        <v>8418</v>
      </c>
      <c r="P612" s="5">
        <f t="shared" si="63"/>
        <v>0.62909810775203967</v>
      </c>
      <c r="Q612" s="5">
        <f t="shared" si="64"/>
        <v>768045</v>
      </c>
      <c r="R612" s="1">
        <f t="shared" si="65"/>
        <v>-1231955</v>
      </c>
      <c r="S612" s="1">
        <f t="shared" si="66"/>
        <v>2000000</v>
      </c>
      <c r="U612" s="6" t="s">
        <v>1677</v>
      </c>
      <c r="V612" s="5">
        <f t="shared" si="60"/>
        <v>1</v>
      </c>
      <c r="W612" s="14">
        <f>IF(V612=1, VLOOKUP(U612, [1]IMDB_Movies!A:O, 11, FALSE), AVERAGEIF($A$2:$A$4915, U612, $K$2:$K$4915))</f>
        <v>7.2</v>
      </c>
      <c r="X612" s="5">
        <f t="shared" si="61"/>
        <v>0.78700000000000003</v>
      </c>
      <c r="Y612">
        <f t="shared" si="62"/>
        <v>6.4394641235240746</v>
      </c>
      <c r="AN612" s="6"/>
      <c r="AO612" s="5"/>
      <c r="AP612" s="14"/>
      <c r="AQ612" s="5"/>
    </row>
    <row r="613" spans="1:43" hidden="1" x14ac:dyDescent="0.3">
      <c r="A613" t="s">
        <v>6974</v>
      </c>
      <c r="B613">
        <v>172</v>
      </c>
      <c r="C613">
        <v>23650000</v>
      </c>
      <c r="D613" t="s">
        <v>1987</v>
      </c>
      <c r="E613" t="s">
        <v>9064</v>
      </c>
      <c r="F613" t="s">
        <v>6975</v>
      </c>
      <c r="G613" t="s">
        <v>14</v>
      </c>
      <c r="H613" t="s">
        <v>15</v>
      </c>
      <c r="I613">
        <v>2100000</v>
      </c>
      <c r="J613">
        <v>1946</v>
      </c>
      <c r="K613">
        <v>8.1</v>
      </c>
      <c r="L613" s="5" t="s">
        <v>1221</v>
      </c>
      <c r="M613" s="5" t="s">
        <v>6851</v>
      </c>
      <c r="N613" t="s">
        <v>8418</v>
      </c>
      <c r="P613" s="5">
        <f t="shared" si="63"/>
        <v>0.62902490490091012</v>
      </c>
      <c r="Q613" s="5">
        <f t="shared" si="64"/>
        <v>23650000</v>
      </c>
      <c r="R613" s="1">
        <f t="shared" si="65"/>
        <v>21550000</v>
      </c>
      <c r="S613" s="1">
        <f t="shared" si="66"/>
        <v>2100000</v>
      </c>
      <c r="U613" s="6" t="s">
        <v>6357</v>
      </c>
      <c r="V613" s="5">
        <f t="shared" si="60"/>
        <v>1</v>
      </c>
      <c r="W613" s="14">
        <f>IF(V613=1, VLOOKUP(U613, [1]IMDB_Movies!A:O, 11, FALSE), AVERAGEIF($A$2:$A$4915, U613, $K$2:$K$4915))</f>
        <v>7.2</v>
      </c>
      <c r="X613" s="5">
        <f t="shared" si="61"/>
        <v>0.78700000000000003</v>
      </c>
      <c r="Y613">
        <f t="shared" si="62"/>
        <v>6.4394957983193333</v>
      </c>
      <c r="AN613" s="6"/>
      <c r="AO613" s="5"/>
      <c r="AP613" s="14"/>
      <c r="AQ613" s="5"/>
    </row>
    <row r="614" spans="1:43" hidden="1" x14ac:dyDescent="0.3">
      <c r="A614" t="s">
        <v>6980</v>
      </c>
      <c r="B614">
        <v>125</v>
      </c>
      <c r="C614">
        <v>3330</v>
      </c>
      <c r="D614" t="s">
        <v>703</v>
      </c>
      <c r="E614" t="s">
        <v>9065</v>
      </c>
      <c r="F614" t="s">
        <v>6981</v>
      </c>
      <c r="G614" t="s">
        <v>14</v>
      </c>
      <c r="H614" t="s">
        <v>15</v>
      </c>
      <c r="I614">
        <v>2100000</v>
      </c>
      <c r="J614">
        <v>2015</v>
      </c>
      <c r="K614">
        <v>7.2</v>
      </c>
      <c r="L614" s="5" t="s">
        <v>8413</v>
      </c>
      <c r="M614" s="5" t="s">
        <v>1221</v>
      </c>
      <c r="P614" s="5">
        <f t="shared" si="63"/>
        <v>0.62900209039726673</v>
      </c>
      <c r="Q614" s="5">
        <f t="shared" si="64"/>
        <v>3330</v>
      </c>
      <c r="R614" s="1">
        <f t="shared" si="65"/>
        <v>-2096670</v>
      </c>
      <c r="S614" s="1">
        <f t="shared" si="66"/>
        <v>2100000</v>
      </c>
      <c r="U614" s="6" t="s">
        <v>39</v>
      </c>
      <c r="V614" s="5">
        <f t="shared" ref="V614:V677" si="67">COUNTIF($A$2:$A$4915, U614)</f>
        <v>3</v>
      </c>
      <c r="W614" s="14">
        <f>IF(V614=1, VLOOKUP(U614, [1]IMDB_Movies!A:O, 11, FALSE), AVERAGEIF($A$2:$A$4915, U614, $K$2:$K$4915))</f>
        <v>7.2</v>
      </c>
      <c r="X614" s="5">
        <f t="shared" ref="X614:X677" si="68">_xlfn.PERCENTRANK.EXC($W$102:$W$2566,W614)</f>
        <v>0.78700000000000003</v>
      </c>
      <c r="Y614">
        <f t="shared" ref="Y614:Y677" si="69">AVERAGE(K514:K5427)</f>
        <v>6.4394139027714727</v>
      </c>
      <c r="AN614" s="6"/>
      <c r="AO614" s="5"/>
      <c r="AP614" s="14"/>
      <c r="AQ614" s="5"/>
    </row>
    <row r="615" spans="1:43" hidden="1" x14ac:dyDescent="0.3">
      <c r="A615" t="s">
        <v>6727</v>
      </c>
      <c r="B615">
        <v>89</v>
      </c>
      <c r="C615"/>
      <c r="D615" t="s">
        <v>1221</v>
      </c>
      <c r="E615" t="s">
        <v>9066</v>
      </c>
      <c r="F615" t="s">
        <v>6983</v>
      </c>
      <c r="G615" t="s">
        <v>14</v>
      </c>
      <c r="H615" t="s">
        <v>15</v>
      </c>
      <c r="I615">
        <v>2100000</v>
      </c>
      <c r="J615">
        <v>2010</v>
      </c>
      <c r="K615">
        <v>6.3</v>
      </c>
      <c r="L615" s="5" t="s">
        <v>1221</v>
      </c>
      <c r="M615" s="5"/>
      <c r="P615" s="5">
        <f t="shared" si="63"/>
        <v>0.62892755279911239</v>
      </c>
      <c r="Q615" s="5">
        <f t="shared" si="64"/>
        <v>25035665</v>
      </c>
      <c r="R615" s="1">
        <f t="shared" si="65"/>
        <v>22935665</v>
      </c>
      <c r="S615" s="1">
        <f t="shared" si="66"/>
        <v>2100000</v>
      </c>
      <c r="U615" s="6" t="s">
        <v>142</v>
      </c>
      <c r="V615" s="5">
        <f t="shared" si="67"/>
        <v>1</v>
      </c>
      <c r="W615" s="14">
        <f>IF(V615=1, VLOOKUP(U615, [1]IMDB_Movies!A:O, 11, FALSE), AVERAGEIF($A$2:$A$4915, U615, $K$2:$K$4915))</f>
        <v>7.2</v>
      </c>
      <c r="X615" s="5">
        <f t="shared" si="68"/>
        <v>0.78700000000000003</v>
      </c>
      <c r="Y615">
        <f t="shared" si="69"/>
        <v>6.439559191092938</v>
      </c>
      <c r="AN615" s="6"/>
      <c r="AO615" s="5"/>
      <c r="AP615" s="14"/>
      <c r="AQ615" s="5"/>
    </row>
    <row r="616" spans="1:43" hidden="1" x14ac:dyDescent="0.3">
      <c r="A616" t="s">
        <v>6984</v>
      </c>
      <c r="B616">
        <v>100</v>
      </c>
      <c r="C616"/>
      <c r="D616" t="s">
        <v>6985</v>
      </c>
      <c r="E616" t="s">
        <v>9067</v>
      </c>
      <c r="F616" t="s">
        <v>6986</v>
      </c>
      <c r="G616" t="s">
        <v>14</v>
      </c>
      <c r="H616" t="s">
        <v>15</v>
      </c>
      <c r="I616">
        <v>2100000</v>
      </c>
      <c r="J616">
        <v>2015</v>
      </c>
      <c r="K616">
        <v>6.7</v>
      </c>
      <c r="L616" s="5" t="s">
        <v>599</v>
      </c>
      <c r="M616" s="5" t="s">
        <v>1221</v>
      </c>
      <c r="N616" t="s">
        <v>8415</v>
      </c>
      <c r="O616" t="s">
        <v>6851</v>
      </c>
      <c r="P616" s="5">
        <f t="shared" si="63"/>
        <v>0.62892755279911239</v>
      </c>
      <c r="Q616" s="5">
        <f t="shared" si="64"/>
        <v>25035665</v>
      </c>
      <c r="R616" s="1">
        <f t="shared" si="65"/>
        <v>22935665</v>
      </c>
      <c r="S616" s="1">
        <f t="shared" si="66"/>
        <v>2100000</v>
      </c>
      <c r="U616" s="6" t="s">
        <v>6403</v>
      </c>
      <c r="V616" s="5">
        <f t="shared" si="67"/>
        <v>1</v>
      </c>
      <c r="W616" s="14">
        <f>IF(V616=1, VLOOKUP(U616, [1]IMDB_Movies!A:O, 11, FALSE), AVERAGEIF($A$2:$A$4915, U616, $K$2:$K$4915))</f>
        <v>7.2</v>
      </c>
      <c r="X616" s="5">
        <f t="shared" si="68"/>
        <v>0.78700000000000003</v>
      </c>
      <c r="Y616">
        <f t="shared" si="69"/>
        <v>6.4395909090909145</v>
      </c>
      <c r="AN616" s="6"/>
      <c r="AO616" s="5"/>
      <c r="AP616" s="14"/>
      <c r="AQ616" s="5"/>
    </row>
    <row r="617" spans="1:43" hidden="1" x14ac:dyDescent="0.3">
      <c r="A617" t="s">
        <v>6989</v>
      </c>
      <c r="B617">
        <v>81</v>
      </c>
      <c r="C617"/>
      <c r="D617" t="s">
        <v>2144</v>
      </c>
      <c r="E617" t="s">
        <v>9068</v>
      </c>
      <c r="F617" t="s">
        <v>6990</v>
      </c>
      <c r="G617" t="s">
        <v>14</v>
      </c>
      <c r="H617" t="s">
        <v>15</v>
      </c>
      <c r="I617">
        <v>2100000</v>
      </c>
      <c r="J617">
        <v>2015</v>
      </c>
      <c r="K617">
        <v>5.5</v>
      </c>
      <c r="L617" s="5" t="s">
        <v>340</v>
      </c>
      <c r="M617" s="5" t="s">
        <v>1221</v>
      </c>
      <c r="N617" t="s">
        <v>5239</v>
      </c>
      <c r="P617" s="5">
        <f t="shared" si="63"/>
        <v>0.62892755279911239</v>
      </c>
      <c r="Q617" s="5">
        <f t="shared" si="64"/>
        <v>25035665</v>
      </c>
      <c r="R617" s="1">
        <f t="shared" si="65"/>
        <v>22935665</v>
      </c>
      <c r="S617" s="1">
        <f t="shared" si="66"/>
        <v>2100000</v>
      </c>
      <c r="U617" s="6" t="s">
        <v>353</v>
      </c>
      <c r="V617" s="5">
        <f t="shared" si="67"/>
        <v>1</v>
      </c>
      <c r="W617" s="14">
        <f>IF(V617=1, VLOOKUP(U617, [1]IMDB_Movies!A:O, 11, FALSE), AVERAGEIF($A$2:$A$4915, U617, $K$2:$K$4915))</f>
        <v>7.2</v>
      </c>
      <c r="X617" s="5">
        <f t="shared" si="68"/>
        <v>0.78700000000000003</v>
      </c>
      <c r="Y617">
        <f t="shared" si="69"/>
        <v>6.4400772902932539</v>
      </c>
      <c r="AN617" s="6"/>
      <c r="AO617" s="5"/>
      <c r="AP617" s="14"/>
      <c r="AQ617" s="5"/>
    </row>
    <row r="618" spans="1:43" hidden="1" x14ac:dyDescent="0.3">
      <c r="A618" t="s">
        <v>6965</v>
      </c>
      <c r="B618">
        <v>119</v>
      </c>
      <c r="C618"/>
      <c r="D618" t="s">
        <v>1221</v>
      </c>
      <c r="E618" t="s">
        <v>9069</v>
      </c>
      <c r="F618" t="s">
        <v>6966</v>
      </c>
      <c r="G618" t="s">
        <v>14</v>
      </c>
      <c r="H618" t="s">
        <v>15</v>
      </c>
      <c r="I618">
        <v>2160000</v>
      </c>
      <c r="J618">
        <v>1945</v>
      </c>
      <c r="K618">
        <v>7.5</v>
      </c>
      <c r="L618" s="5" t="s">
        <v>1221</v>
      </c>
      <c r="M618" s="5"/>
      <c r="P618" s="5">
        <f t="shared" si="63"/>
        <v>0.62892755279911239</v>
      </c>
      <c r="Q618" s="5">
        <f t="shared" si="64"/>
        <v>25035665</v>
      </c>
      <c r="R618" s="1">
        <f t="shared" si="65"/>
        <v>22875665</v>
      </c>
      <c r="S618" s="1">
        <f t="shared" si="66"/>
        <v>2160000</v>
      </c>
      <c r="U618" s="7" t="s">
        <v>2924</v>
      </c>
      <c r="V618" s="5">
        <f t="shared" si="67"/>
        <v>1</v>
      </c>
      <c r="W618" s="14">
        <f>IF(V618=1, VLOOKUP(U618, [1]IMDB_Movies!A:O, 11, FALSE), AVERAGEIF($A$2:$A$4915, U618, $K$2:$K$4915))</f>
        <v>7.2</v>
      </c>
      <c r="X618" s="5">
        <f t="shared" si="68"/>
        <v>0.78700000000000003</v>
      </c>
      <c r="Y618">
        <f t="shared" si="69"/>
        <v>6.4397680763983685</v>
      </c>
      <c r="AN618" s="7"/>
      <c r="AO618" s="5"/>
      <c r="AP618" s="14"/>
      <c r="AQ618" s="5"/>
    </row>
    <row r="619" spans="1:43" hidden="1" x14ac:dyDescent="0.3">
      <c r="A619" t="s">
        <v>6255</v>
      </c>
      <c r="B619">
        <v>94</v>
      </c>
      <c r="C619"/>
      <c r="D619" t="s">
        <v>1221</v>
      </c>
      <c r="E619" t="s">
        <v>9070</v>
      </c>
      <c r="F619" t="s">
        <v>6256</v>
      </c>
      <c r="G619" t="s">
        <v>14</v>
      </c>
      <c r="H619" t="s">
        <v>99</v>
      </c>
      <c r="I619">
        <v>2200000</v>
      </c>
      <c r="J619">
        <v>1980</v>
      </c>
      <c r="K619">
        <v>7.2</v>
      </c>
      <c r="L619" s="5" t="s">
        <v>1221</v>
      </c>
      <c r="M619" s="5"/>
      <c r="P619" s="5">
        <f t="shared" si="63"/>
        <v>0.62892755279911239</v>
      </c>
      <c r="Q619" s="5">
        <f t="shared" si="64"/>
        <v>25035665</v>
      </c>
      <c r="R619" s="1">
        <f t="shared" si="65"/>
        <v>22835665</v>
      </c>
      <c r="S619" s="1">
        <f t="shared" si="66"/>
        <v>2200000</v>
      </c>
      <c r="U619" s="11" t="s">
        <v>8366</v>
      </c>
      <c r="V619" s="5">
        <f t="shared" si="67"/>
        <v>1</v>
      </c>
      <c r="W619" s="14">
        <f>IF(V619=1, VLOOKUP(U619, [1]IMDB_Movies!A:O, 11, FALSE), AVERAGEIF($A$2:$A$4915, U619, $K$2:$K$4915))</f>
        <v>7.2</v>
      </c>
      <c r="X619" s="5">
        <f t="shared" si="68"/>
        <v>0.78700000000000003</v>
      </c>
      <c r="Y619">
        <f t="shared" si="69"/>
        <v>6.4395269501933194</v>
      </c>
      <c r="AN619" s="11"/>
      <c r="AO619" s="5"/>
      <c r="AP619" s="14"/>
      <c r="AQ619" s="5"/>
    </row>
    <row r="620" spans="1:43" hidden="1" x14ac:dyDescent="0.3">
      <c r="A620" t="s">
        <v>6640</v>
      </c>
      <c r="B620">
        <v>99</v>
      </c>
      <c r="C620">
        <v>104257</v>
      </c>
      <c r="D620" t="s">
        <v>2272</v>
      </c>
      <c r="E620" t="s">
        <v>9071</v>
      </c>
      <c r="F620" t="s">
        <v>6641</v>
      </c>
      <c r="G620" t="s">
        <v>14</v>
      </c>
      <c r="H620" t="s">
        <v>22</v>
      </c>
      <c r="I620">
        <v>2200000</v>
      </c>
      <c r="J620">
        <v>1999</v>
      </c>
      <c r="K620">
        <v>7.1</v>
      </c>
      <c r="L620" s="5" t="s">
        <v>599</v>
      </c>
      <c r="M620" s="5" t="s">
        <v>4183</v>
      </c>
      <c r="P620" s="5">
        <f t="shared" si="63"/>
        <v>0.62892755279911239</v>
      </c>
      <c r="Q620" s="5">
        <f t="shared" si="64"/>
        <v>104257</v>
      </c>
      <c r="R620" s="1">
        <f t="shared" si="65"/>
        <v>-2095743</v>
      </c>
      <c r="S620" s="1">
        <f t="shared" si="66"/>
        <v>2200000</v>
      </c>
      <c r="U620" s="6" t="s">
        <v>5660</v>
      </c>
      <c r="V620" s="5">
        <f t="shared" si="67"/>
        <v>1</v>
      </c>
      <c r="W620" s="14">
        <f>IF(V620=1, VLOOKUP(U620, [1]IMDB_Movies!A:O, 11, FALSE), AVERAGEIF($A$2:$A$4915, U620, $K$2:$K$4915))</f>
        <v>7.2</v>
      </c>
      <c r="X620" s="5">
        <f t="shared" si="68"/>
        <v>0.78700000000000003</v>
      </c>
      <c r="Y620">
        <f t="shared" si="69"/>
        <v>6.4392174704276668</v>
      </c>
      <c r="AN620" s="6"/>
      <c r="AO620" s="5"/>
      <c r="AP620" s="14"/>
      <c r="AQ620" s="5"/>
    </row>
    <row r="621" spans="1:43" hidden="1" x14ac:dyDescent="0.3">
      <c r="A621" t="s">
        <v>6682</v>
      </c>
      <c r="B621">
        <v>87</v>
      </c>
      <c r="C621">
        <v>30000000</v>
      </c>
      <c r="D621" t="s">
        <v>2604</v>
      </c>
      <c r="E621" t="s">
        <v>9072</v>
      </c>
      <c r="F621" t="s">
        <v>6683</v>
      </c>
      <c r="G621" t="s">
        <v>14</v>
      </c>
      <c r="H621" t="s">
        <v>15</v>
      </c>
      <c r="I621">
        <v>2200000</v>
      </c>
      <c r="J621">
        <v>1985</v>
      </c>
      <c r="K621">
        <v>5.4</v>
      </c>
      <c r="L621" s="5" t="s">
        <v>455</v>
      </c>
      <c r="M621" s="5" t="s">
        <v>2267</v>
      </c>
      <c r="P621" s="5">
        <f t="shared" si="63"/>
        <v>0.62885325679589976</v>
      </c>
      <c r="Q621" s="5">
        <f t="shared" si="64"/>
        <v>30000000</v>
      </c>
      <c r="R621" s="1">
        <f t="shared" si="65"/>
        <v>27800000</v>
      </c>
      <c r="S621" s="1">
        <f t="shared" si="66"/>
        <v>2200000</v>
      </c>
      <c r="U621" s="6" t="s">
        <v>5757</v>
      </c>
      <c r="V621" s="5">
        <f t="shared" si="67"/>
        <v>1</v>
      </c>
      <c r="W621" s="14">
        <f>IF(V621=1, VLOOKUP(U621, [1]IMDB_Movies!A:O, 11, FALSE), AVERAGEIF($A$2:$A$4915, U621, $K$2:$K$4915))</f>
        <v>7.2</v>
      </c>
      <c r="X621" s="5">
        <f t="shared" si="68"/>
        <v>0.78700000000000003</v>
      </c>
      <c r="Y621">
        <f t="shared" si="69"/>
        <v>6.4393401592719046</v>
      </c>
      <c r="AN621" s="6"/>
      <c r="AO621" s="5"/>
      <c r="AP621" s="14"/>
      <c r="AQ621" s="5"/>
    </row>
    <row r="622" spans="1:43" hidden="1" x14ac:dyDescent="0.3">
      <c r="A622" t="s">
        <v>2626</v>
      </c>
      <c r="B622">
        <v>89</v>
      </c>
      <c r="C622">
        <v>3645438</v>
      </c>
      <c r="D622" t="s">
        <v>2267</v>
      </c>
      <c r="E622" t="s">
        <v>9073</v>
      </c>
      <c r="F622" t="s">
        <v>6832</v>
      </c>
      <c r="G622" t="s">
        <v>524</v>
      </c>
      <c r="H622" t="s">
        <v>525</v>
      </c>
      <c r="I622">
        <v>2200000</v>
      </c>
      <c r="J622">
        <v>2003</v>
      </c>
      <c r="K622">
        <v>6.8</v>
      </c>
      <c r="L622" s="5" t="s">
        <v>2267</v>
      </c>
      <c r="M622" s="5"/>
      <c r="P622" s="5">
        <f t="shared" si="63"/>
        <v>0.6288475990950585</v>
      </c>
      <c r="Q622" s="5">
        <f t="shared" si="64"/>
        <v>3645438</v>
      </c>
      <c r="R622" s="1">
        <f t="shared" si="65"/>
        <v>1445438</v>
      </c>
      <c r="S622" s="1">
        <f t="shared" si="66"/>
        <v>2200000</v>
      </c>
      <c r="U622" s="6" t="s">
        <v>5884</v>
      </c>
      <c r="V622" s="5">
        <f t="shared" si="67"/>
        <v>1</v>
      </c>
      <c r="W622" s="14">
        <f>IF(V622=1, VLOOKUP(U622, [1]IMDB_Movies!A:O, 11, FALSE), AVERAGEIF($A$2:$A$4915, U622, $K$2:$K$4915))</f>
        <v>7.2</v>
      </c>
      <c r="X622" s="5">
        <f t="shared" si="68"/>
        <v>0.78700000000000003</v>
      </c>
      <c r="Y622">
        <f t="shared" si="69"/>
        <v>6.439531178880296</v>
      </c>
      <c r="AN622" s="6"/>
      <c r="AO622" s="5"/>
      <c r="AP622" s="14"/>
      <c r="AQ622" s="5"/>
    </row>
    <row r="623" spans="1:43" hidden="1" x14ac:dyDescent="0.3">
      <c r="A623" t="s">
        <v>6958</v>
      </c>
      <c r="B623">
        <v>92</v>
      </c>
      <c r="C623">
        <v>21300000</v>
      </c>
      <c r="D623" t="s">
        <v>1084</v>
      </c>
      <c r="E623" t="s">
        <v>9074</v>
      </c>
      <c r="F623" t="s">
        <v>6959</v>
      </c>
      <c r="G623" t="s">
        <v>14</v>
      </c>
      <c r="H623" t="s">
        <v>15</v>
      </c>
      <c r="I623">
        <v>2200000</v>
      </c>
      <c r="J623">
        <v>1985</v>
      </c>
      <c r="K623">
        <v>4.7</v>
      </c>
      <c r="L623" s="5" t="s">
        <v>2267</v>
      </c>
      <c r="M623" s="5" t="s">
        <v>8415</v>
      </c>
      <c r="N623" t="s">
        <v>3629</v>
      </c>
      <c r="P623" s="5">
        <f t="shared" si="63"/>
        <v>0.62877961414312256</v>
      </c>
      <c r="Q623" s="5">
        <f t="shared" si="64"/>
        <v>21300000</v>
      </c>
      <c r="R623" s="1">
        <f t="shared" si="65"/>
        <v>19100000</v>
      </c>
      <c r="S623" s="1">
        <f t="shared" si="66"/>
        <v>2200000</v>
      </c>
      <c r="U623" s="6" t="s">
        <v>6659</v>
      </c>
      <c r="V623" s="5">
        <f t="shared" si="67"/>
        <v>1</v>
      </c>
      <c r="W623" s="14">
        <f>IF(V623=1, VLOOKUP(U623, [1]IMDB_Movies!A:O, 11, FALSE), AVERAGEIF($A$2:$A$4915, U623, $K$2:$K$4915))</f>
        <v>7.2</v>
      </c>
      <c r="X623" s="5">
        <f t="shared" si="68"/>
        <v>0.78700000000000003</v>
      </c>
      <c r="Y623">
        <f t="shared" si="69"/>
        <v>6.4391759617573463</v>
      </c>
      <c r="AN623" s="6"/>
      <c r="AO623" s="5"/>
      <c r="AP623" s="14"/>
      <c r="AQ623" s="5"/>
    </row>
    <row r="624" spans="1:43" hidden="1" x14ac:dyDescent="0.3">
      <c r="A624" t="s">
        <v>6767</v>
      </c>
      <c r="B624">
        <v>117</v>
      </c>
      <c r="C624">
        <v>379643</v>
      </c>
      <c r="D624" t="s">
        <v>1221</v>
      </c>
      <c r="E624" t="s">
        <v>9075</v>
      </c>
      <c r="F624" t="s">
        <v>6960</v>
      </c>
      <c r="G624" t="s">
        <v>14</v>
      </c>
      <c r="H624" t="s">
        <v>15</v>
      </c>
      <c r="I624">
        <v>2200000</v>
      </c>
      <c r="J624">
        <v>2007</v>
      </c>
      <c r="K624">
        <v>5.9</v>
      </c>
      <c r="L624" s="5" t="s">
        <v>1221</v>
      </c>
      <c r="M624" s="5"/>
      <c r="P624" s="5">
        <f t="shared" si="63"/>
        <v>0.62875050527927812</v>
      </c>
      <c r="Q624" s="5">
        <f t="shared" si="64"/>
        <v>379643</v>
      </c>
      <c r="R624" s="1">
        <f t="shared" si="65"/>
        <v>-1820357</v>
      </c>
      <c r="S624" s="1">
        <f t="shared" si="66"/>
        <v>2200000</v>
      </c>
      <c r="U624" s="7" t="s">
        <v>7608</v>
      </c>
      <c r="V624" s="5">
        <f t="shared" si="67"/>
        <v>1</v>
      </c>
      <c r="W624" s="14">
        <f>IF(V624=1, VLOOKUP(U624, [1]IMDB_Movies!A:O, 11, FALSE), AVERAGEIF($A$2:$A$4915, U624, $K$2:$K$4915))</f>
        <v>7.2</v>
      </c>
      <c r="X624" s="5">
        <f t="shared" si="68"/>
        <v>0.78700000000000003</v>
      </c>
      <c r="Y624">
        <f t="shared" si="69"/>
        <v>6.4387067395264168</v>
      </c>
      <c r="AN624" s="7"/>
      <c r="AO624" s="5"/>
      <c r="AP624" s="14"/>
      <c r="AQ624" s="5"/>
    </row>
    <row r="625" spans="1:43" hidden="1" x14ac:dyDescent="0.3">
      <c r="A625" t="s">
        <v>6963</v>
      </c>
      <c r="B625">
        <v>90</v>
      </c>
      <c r="C625"/>
      <c r="D625" t="s">
        <v>3629</v>
      </c>
      <c r="E625" t="s">
        <v>9076</v>
      </c>
      <c r="F625" t="s">
        <v>6964</v>
      </c>
      <c r="G625" t="s">
        <v>14</v>
      </c>
      <c r="H625" t="s">
        <v>15</v>
      </c>
      <c r="I625">
        <v>2200000</v>
      </c>
      <c r="J625">
        <v>2008</v>
      </c>
      <c r="K625">
        <v>4.3</v>
      </c>
      <c r="L625" s="5" t="s">
        <v>3629</v>
      </c>
      <c r="M625" s="5"/>
      <c r="P625" s="5">
        <f t="shared" si="63"/>
        <v>0.62867646453433434</v>
      </c>
      <c r="Q625" s="5">
        <f t="shared" si="64"/>
        <v>25035665</v>
      </c>
      <c r="R625" s="1">
        <f t="shared" si="65"/>
        <v>22835665</v>
      </c>
      <c r="S625" s="1">
        <f t="shared" si="66"/>
        <v>2200000</v>
      </c>
      <c r="U625" s="6" t="s">
        <v>7775</v>
      </c>
      <c r="V625" s="5">
        <f t="shared" si="67"/>
        <v>1</v>
      </c>
      <c r="W625" s="14">
        <f>IF(V625=1, VLOOKUP(U625, [1]IMDB_Movies!A:O, 11, FALSE), AVERAGEIF($A$2:$A$4915, U625, $K$2:$K$4915))</f>
        <v>7.2</v>
      </c>
      <c r="X625" s="5">
        <f t="shared" si="68"/>
        <v>0.78700000000000003</v>
      </c>
      <c r="Y625">
        <f t="shared" si="69"/>
        <v>6.4386244591209341</v>
      </c>
      <c r="AN625" s="6"/>
      <c r="AO625" s="5"/>
      <c r="AP625" s="14"/>
      <c r="AQ625" s="5"/>
    </row>
    <row r="626" spans="1:43" hidden="1" x14ac:dyDescent="0.3">
      <c r="A626" t="s">
        <v>989</v>
      </c>
      <c r="B626">
        <v>120</v>
      </c>
      <c r="C626">
        <v>76400000</v>
      </c>
      <c r="D626" t="s">
        <v>990</v>
      </c>
      <c r="E626" t="s">
        <v>9077</v>
      </c>
      <c r="F626" t="s">
        <v>6954</v>
      </c>
      <c r="G626" t="s">
        <v>14</v>
      </c>
      <c r="H626" t="s">
        <v>15</v>
      </c>
      <c r="I626">
        <v>2280000</v>
      </c>
      <c r="J626">
        <v>1940</v>
      </c>
      <c r="K626">
        <v>7.8</v>
      </c>
      <c r="L626" s="5" t="s">
        <v>4017</v>
      </c>
      <c r="M626" s="5" t="s">
        <v>6299</v>
      </c>
      <c r="N626" t="s">
        <v>455</v>
      </c>
      <c r="O626" t="s">
        <v>4183</v>
      </c>
      <c r="P626" s="5">
        <f t="shared" si="63"/>
        <v>0.62867646453433434</v>
      </c>
      <c r="Q626" s="5">
        <f t="shared" si="64"/>
        <v>76400000</v>
      </c>
      <c r="R626" s="1">
        <f t="shared" si="65"/>
        <v>74120000</v>
      </c>
      <c r="S626" s="1">
        <f t="shared" si="66"/>
        <v>2280000</v>
      </c>
      <c r="U626" s="7" t="s">
        <v>3545</v>
      </c>
      <c r="V626" s="5">
        <f t="shared" si="67"/>
        <v>6</v>
      </c>
      <c r="W626" s="14">
        <f>IF(V626=1, VLOOKUP(U626, [1]IMDB_Movies!A:O, 11, FALSE), AVERAGEIF($A$2:$A$4915, U626, $K$2:$K$4915))</f>
        <v>7.1833333333333336</v>
      </c>
      <c r="X626" s="5">
        <f t="shared" si="68"/>
        <v>0.78600000000000003</v>
      </c>
      <c r="Y626">
        <f t="shared" si="69"/>
        <v>6.4384282460136717</v>
      </c>
      <c r="AN626" s="7"/>
      <c r="AO626" s="5"/>
      <c r="AP626" s="14"/>
      <c r="AQ626" s="5"/>
    </row>
    <row r="627" spans="1:43" hidden="1" x14ac:dyDescent="0.3">
      <c r="A627" t="s">
        <v>6546</v>
      </c>
      <c r="B627">
        <v>108</v>
      </c>
      <c r="C627"/>
      <c r="D627" t="s">
        <v>4224</v>
      </c>
      <c r="E627" t="s">
        <v>9078</v>
      </c>
      <c r="F627" t="s">
        <v>6948</v>
      </c>
      <c r="G627" t="s">
        <v>14</v>
      </c>
      <c r="H627" t="s">
        <v>15</v>
      </c>
      <c r="I627">
        <v>2295429</v>
      </c>
      <c r="J627">
        <v>1951</v>
      </c>
      <c r="K627">
        <v>7</v>
      </c>
      <c r="L627" s="5" t="s">
        <v>1221</v>
      </c>
      <c r="M627" s="5" t="s">
        <v>6299</v>
      </c>
      <c r="N627" t="s">
        <v>6055</v>
      </c>
      <c r="O627" t="s">
        <v>6851</v>
      </c>
      <c r="P627" s="5">
        <f t="shared" si="63"/>
        <v>0.6288424500194606</v>
      </c>
      <c r="Q627" s="5">
        <f t="shared" si="64"/>
        <v>25035665</v>
      </c>
      <c r="R627" s="1">
        <f t="shared" si="65"/>
        <v>22740236</v>
      </c>
      <c r="S627" s="1">
        <f t="shared" si="66"/>
        <v>2295429</v>
      </c>
      <c r="U627" s="7" t="s">
        <v>3913</v>
      </c>
      <c r="V627" s="5">
        <f t="shared" si="67"/>
        <v>4</v>
      </c>
      <c r="W627" s="14">
        <f>IF(V627=1, VLOOKUP(U627, [1]IMDB_Movies!A:O, 11, FALSE), AVERAGEIF($A$2:$A$4915, U627, $K$2:$K$4915))</f>
        <v>7.1749999999999998</v>
      </c>
      <c r="X627" s="5">
        <f t="shared" si="68"/>
        <v>0.78600000000000003</v>
      </c>
      <c r="Y627">
        <f t="shared" si="69"/>
        <v>6.4386420596946952</v>
      </c>
      <c r="AN627" s="7"/>
      <c r="AO627" s="5"/>
      <c r="AP627" s="14"/>
      <c r="AQ627" s="5"/>
    </row>
    <row r="628" spans="1:43" hidden="1" x14ac:dyDescent="0.3">
      <c r="A628" s="8" t="s">
        <v>37</v>
      </c>
      <c r="B628">
        <v>44</v>
      </c>
      <c r="C628"/>
      <c r="D628" t="s">
        <v>1127</v>
      </c>
      <c r="E628" t="s">
        <v>9079</v>
      </c>
      <c r="F628" s="3" t="s">
        <v>5777</v>
      </c>
      <c r="G628" t="s">
        <v>14</v>
      </c>
      <c r="H628" t="s">
        <v>15</v>
      </c>
      <c r="I628">
        <v>2300000</v>
      </c>
      <c r="K628">
        <v>8.1999999999999993</v>
      </c>
      <c r="L628" s="5" t="s">
        <v>476</v>
      </c>
      <c r="M628" s="5" t="s">
        <v>1221</v>
      </c>
      <c r="N628" t="s">
        <v>455</v>
      </c>
      <c r="O628" t="s">
        <v>6851</v>
      </c>
      <c r="P628" s="5">
        <f t="shared" si="63"/>
        <v>0.6288424500194606</v>
      </c>
      <c r="Q628" s="5">
        <f t="shared" si="64"/>
        <v>25035665</v>
      </c>
      <c r="R628" s="1">
        <f t="shared" si="65"/>
        <v>22735665</v>
      </c>
      <c r="S628" s="1">
        <f t="shared" si="66"/>
        <v>2300000</v>
      </c>
      <c r="U628" s="7" t="s">
        <v>705</v>
      </c>
      <c r="V628" s="5">
        <f t="shared" si="67"/>
        <v>6</v>
      </c>
      <c r="W628" s="14">
        <f>IF(V628=1, VLOOKUP(U628, [1]IMDB_Movies!A:O, 11, FALSE), AVERAGEIF($A$2:$A$4915, U628, $K$2:$K$4915))</f>
        <v>7.1833333333333336</v>
      </c>
      <c r="X628" s="5">
        <f t="shared" si="68"/>
        <v>0.78600000000000003</v>
      </c>
      <c r="Y628">
        <f t="shared" si="69"/>
        <v>6.4384457611668227</v>
      </c>
      <c r="AN628" s="7"/>
      <c r="AO628" s="5"/>
      <c r="AP628" s="14"/>
      <c r="AQ628" s="5"/>
    </row>
    <row r="629" spans="1:43" hidden="1" x14ac:dyDescent="0.3">
      <c r="A629" t="s">
        <v>1792</v>
      </c>
      <c r="B629">
        <v>112</v>
      </c>
      <c r="C629">
        <v>62549000</v>
      </c>
      <c r="D629" t="s">
        <v>1874</v>
      </c>
      <c r="E629" t="s">
        <v>9080</v>
      </c>
      <c r="F629" t="s">
        <v>6412</v>
      </c>
      <c r="G629" t="s">
        <v>14</v>
      </c>
      <c r="H629" t="s">
        <v>22</v>
      </c>
      <c r="I629">
        <v>2300000</v>
      </c>
      <c r="J629">
        <v>1992</v>
      </c>
      <c r="K629">
        <v>7.3</v>
      </c>
      <c r="L629" s="5" t="s">
        <v>8413</v>
      </c>
      <c r="M629" s="5" t="s">
        <v>1221</v>
      </c>
      <c r="N629" t="s">
        <v>6851</v>
      </c>
      <c r="O629" t="s">
        <v>3629</v>
      </c>
      <c r="P629" s="5">
        <f t="shared" si="63"/>
        <v>0.6288424500194606</v>
      </c>
      <c r="Q629" s="5">
        <f t="shared" si="64"/>
        <v>62549000</v>
      </c>
      <c r="R629" s="1">
        <f t="shared" si="65"/>
        <v>60249000</v>
      </c>
      <c r="S629" s="1">
        <f t="shared" si="66"/>
        <v>2300000</v>
      </c>
      <c r="U629" s="7" t="s">
        <v>1027</v>
      </c>
      <c r="V629" s="5">
        <f t="shared" si="67"/>
        <v>3</v>
      </c>
      <c r="W629" s="14">
        <f>IF(V629=1, VLOOKUP(U629, [1]IMDB_Movies!A:O, 11, FALSE), AVERAGEIF($A$2:$A$4915, U629, $K$2:$K$4915))</f>
        <v>7.166666666666667</v>
      </c>
      <c r="X629" s="5">
        <f t="shared" si="68"/>
        <v>0.78500000000000003</v>
      </c>
      <c r="Y629">
        <f t="shared" si="69"/>
        <v>6.4385229085935762</v>
      </c>
      <c r="AN629" s="7"/>
      <c r="AO629" s="5"/>
      <c r="AP629" s="14"/>
      <c r="AQ629" s="5"/>
    </row>
    <row r="630" spans="1:43" hidden="1" x14ac:dyDescent="0.3">
      <c r="A630" s="5" t="s">
        <v>1363</v>
      </c>
      <c r="B630">
        <v>136</v>
      </c>
      <c r="C630"/>
      <c r="D630" t="s">
        <v>4034</v>
      </c>
      <c r="E630" t="s">
        <v>9081</v>
      </c>
      <c r="F630" s="5" t="s">
        <v>6656</v>
      </c>
      <c r="G630" t="s">
        <v>14</v>
      </c>
      <c r="H630" t="s">
        <v>15</v>
      </c>
      <c r="I630">
        <v>2300000</v>
      </c>
      <c r="J630">
        <v>1968</v>
      </c>
      <c r="K630">
        <v>8</v>
      </c>
      <c r="L630" s="5" t="s">
        <v>1221</v>
      </c>
      <c r="M630" s="5" t="s">
        <v>2267</v>
      </c>
      <c r="P630" s="5">
        <f t="shared" si="63"/>
        <v>0.62894884348398383</v>
      </c>
      <c r="Q630" s="5">
        <f t="shared" si="64"/>
        <v>25035665</v>
      </c>
      <c r="R630" s="1">
        <f t="shared" si="65"/>
        <v>22735665</v>
      </c>
      <c r="S630" s="1">
        <f t="shared" si="66"/>
        <v>2300000</v>
      </c>
      <c r="U630" s="7" t="s">
        <v>496</v>
      </c>
      <c r="V630" s="5">
        <f t="shared" si="67"/>
        <v>3</v>
      </c>
      <c r="W630" s="14">
        <f>IF(V630=1, VLOOKUP(U630, [1]IMDB_Movies!A:O, 11, FALSE), AVERAGEIF($A$2:$A$4915, U630, $K$2:$K$4915))</f>
        <v>7.166666666666667</v>
      </c>
      <c r="X630" s="5">
        <f t="shared" si="68"/>
        <v>0.78500000000000003</v>
      </c>
      <c r="Y630">
        <f t="shared" si="69"/>
        <v>6.4382808937528528</v>
      </c>
      <c r="AN630" s="7"/>
      <c r="AO630" s="5"/>
      <c r="AP630" s="14"/>
      <c r="AQ630" s="5"/>
    </row>
    <row r="631" spans="1:43" hidden="1" x14ac:dyDescent="0.3">
      <c r="A631" t="s">
        <v>6952</v>
      </c>
      <c r="B631">
        <v>90</v>
      </c>
      <c r="C631"/>
      <c r="D631" t="s">
        <v>296</v>
      </c>
      <c r="E631" t="s">
        <v>9082</v>
      </c>
      <c r="F631" t="s">
        <v>6953</v>
      </c>
      <c r="G631" t="s">
        <v>14</v>
      </c>
      <c r="H631" t="s">
        <v>15</v>
      </c>
      <c r="I631">
        <v>2300000</v>
      </c>
      <c r="J631">
        <v>1987</v>
      </c>
      <c r="K631">
        <v>7.3</v>
      </c>
      <c r="L631" s="5" t="s">
        <v>340</v>
      </c>
      <c r="M631" s="5" t="s">
        <v>4017</v>
      </c>
      <c r="N631" t="s">
        <v>599</v>
      </c>
      <c r="O631" t="s">
        <v>6299</v>
      </c>
      <c r="P631" s="5">
        <f t="shared" si="63"/>
        <v>0.62894884348398383</v>
      </c>
      <c r="Q631" s="5">
        <f t="shared" si="64"/>
        <v>25035665</v>
      </c>
      <c r="R631" s="1">
        <f t="shared" si="65"/>
        <v>22735665</v>
      </c>
      <c r="S631" s="1">
        <f t="shared" si="66"/>
        <v>2300000</v>
      </c>
      <c r="U631" s="7" t="s">
        <v>47</v>
      </c>
      <c r="V631" s="5">
        <f t="shared" si="67"/>
        <v>8</v>
      </c>
      <c r="W631" s="14">
        <f>IF(V631=1, VLOOKUP(U631, [1]IMDB_Movies!A:O, 11, FALSE), AVERAGEIF($A$2:$A$4915, U631, $K$2:$K$4915))</f>
        <v>7.15</v>
      </c>
      <c r="X631" s="5">
        <f t="shared" si="68"/>
        <v>0.78100000000000003</v>
      </c>
      <c r="Y631">
        <f t="shared" si="69"/>
        <v>6.4381527936145986</v>
      </c>
      <c r="AN631" s="7"/>
      <c r="AO631" s="5"/>
      <c r="AP631" s="14"/>
      <c r="AQ631" s="5"/>
    </row>
    <row r="632" spans="1:43" hidden="1" x14ac:dyDescent="0.3">
      <c r="A632" t="s">
        <v>6961</v>
      </c>
      <c r="B632">
        <v>120</v>
      </c>
      <c r="C632">
        <v>12985267</v>
      </c>
      <c r="D632" t="s">
        <v>1221</v>
      </c>
      <c r="E632" t="s">
        <v>9083</v>
      </c>
      <c r="F632" t="s">
        <v>6962</v>
      </c>
      <c r="G632" t="s">
        <v>14</v>
      </c>
      <c r="H632" t="s">
        <v>15</v>
      </c>
      <c r="I632">
        <v>2300000</v>
      </c>
      <c r="J632">
        <v>2015</v>
      </c>
      <c r="K632">
        <v>5.9</v>
      </c>
      <c r="L632" s="5" t="s">
        <v>1221</v>
      </c>
      <c r="M632" s="5"/>
      <c r="P632" s="5">
        <f t="shared" si="63"/>
        <v>0.62894884348398383</v>
      </c>
      <c r="Q632" s="5">
        <f t="shared" si="64"/>
        <v>12985267</v>
      </c>
      <c r="R632" s="1">
        <f t="shared" si="65"/>
        <v>10685267</v>
      </c>
      <c r="S632" s="1">
        <f t="shared" si="66"/>
        <v>2300000</v>
      </c>
      <c r="U632" s="6" t="s">
        <v>7536</v>
      </c>
      <c r="V632" s="5">
        <f t="shared" si="67"/>
        <v>2</v>
      </c>
      <c r="W632" s="14">
        <f>IF(V632=1, VLOOKUP(U632, [1]IMDB_Movies!A:O, 11, FALSE), AVERAGEIF($A$2:$A$4915, U632, $K$2:$K$4915))</f>
        <v>7.15</v>
      </c>
      <c r="X632" s="5">
        <f t="shared" si="68"/>
        <v>0.78100000000000003</v>
      </c>
      <c r="Y632">
        <f t="shared" si="69"/>
        <v>6.4384124087591275</v>
      </c>
      <c r="AN632" s="6"/>
      <c r="AO632" s="5"/>
      <c r="AP632" s="14"/>
      <c r="AQ632" s="5"/>
    </row>
    <row r="633" spans="1:43" hidden="1" x14ac:dyDescent="0.3">
      <c r="A633" t="s">
        <v>6992</v>
      </c>
      <c r="B633">
        <v>96</v>
      </c>
      <c r="C633">
        <v>792966</v>
      </c>
      <c r="D633" t="s">
        <v>6993</v>
      </c>
      <c r="E633" t="s">
        <v>9084</v>
      </c>
      <c r="F633" t="s">
        <v>6994</v>
      </c>
      <c r="G633" t="s">
        <v>14</v>
      </c>
      <c r="H633" t="s">
        <v>15</v>
      </c>
      <c r="I633">
        <v>2300000</v>
      </c>
      <c r="J633">
        <v>1989</v>
      </c>
      <c r="K633">
        <v>5.0999999999999996</v>
      </c>
      <c r="L633" s="5" t="s">
        <v>476</v>
      </c>
      <c r="M633" s="5" t="s">
        <v>599</v>
      </c>
      <c r="N633" t="s">
        <v>2267</v>
      </c>
      <c r="O633" t="s">
        <v>4289</v>
      </c>
      <c r="P633" s="5">
        <f t="shared" si="63"/>
        <v>0.62889994575835084</v>
      </c>
      <c r="Q633" s="5">
        <f t="shared" si="64"/>
        <v>792966</v>
      </c>
      <c r="R633" s="1">
        <f t="shared" si="65"/>
        <v>-1507034</v>
      </c>
      <c r="S633" s="1">
        <f t="shared" si="66"/>
        <v>2300000</v>
      </c>
      <c r="U633" s="7" t="s">
        <v>6846</v>
      </c>
      <c r="V633" s="5">
        <f t="shared" si="67"/>
        <v>2</v>
      </c>
      <c r="W633" s="14">
        <f>IF(V633=1, VLOOKUP(U633, [1]IMDB_Movies!A:O, 11, FALSE), AVERAGEIF($A$2:$A$4915, U633, $K$2:$K$4915))</f>
        <v>7.15</v>
      </c>
      <c r="X633" s="5">
        <f t="shared" si="68"/>
        <v>0.78100000000000003</v>
      </c>
      <c r="Y633">
        <f t="shared" si="69"/>
        <v>6.4391056354095397</v>
      </c>
      <c r="AN633" s="7"/>
      <c r="AO633" s="5"/>
      <c r="AP633" s="14"/>
      <c r="AQ633" s="5"/>
    </row>
    <row r="634" spans="1:43" hidden="1" x14ac:dyDescent="0.3">
      <c r="A634" t="s">
        <v>7127</v>
      </c>
      <c r="B634">
        <v>92</v>
      </c>
      <c r="C634">
        <v>7927</v>
      </c>
      <c r="D634" t="s">
        <v>7128</v>
      </c>
      <c r="E634" t="s">
        <v>9085</v>
      </c>
      <c r="F634" t="s">
        <v>7129</v>
      </c>
      <c r="G634" t="s">
        <v>14</v>
      </c>
      <c r="H634" t="s">
        <v>15</v>
      </c>
      <c r="I634">
        <v>2300000</v>
      </c>
      <c r="J634">
        <v>1947</v>
      </c>
      <c r="K634">
        <v>7.7</v>
      </c>
      <c r="L634" s="5" t="s">
        <v>8413</v>
      </c>
      <c r="M634" s="5" t="s">
        <v>1221</v>
      </c>
      <c r="N634" t="s">
        <v>8414</v>
      </c>
      <c r="O634" t="s">
        <v>8415</v>
      </c>
      <c r="P634" s="5">
        <f t="shared" si="63"/>
        <v>0.62882666627666761</v>
      </c>
      <c r="Q634" s="5">
        <f t="shared" si="64"/>
        <v>7927</v>
      </c>
      <c r="R634" s="1">
        <f t="shared" si="65"/>
        <v>-2292073</v>
      </c>
      <c r="S634" s="1">
        <f t="shared" si="66"/>
        <v>2300000</v>
      </c>
      <c r="U634" s="7" t="s">
        <v>5983</v>
      </c>
      <c r="V634" s="5">
        <f t="shared" si="67"/>
        <v>2</v>
      </c>
      <c r="W634" s="14">
        <f>IF(V634=1, VLOOKUP(U634, [1]IMDB_Movies!A:O, 11, FALSE), AVERAGEIF($A$2:$A$4915, U634, $K$2:$K$4915))</f>
        <v>7.15</v>
      </c>
      <c r="X634" s="5">
        <f t="shared" si="68"/>
        <v>0.78100000000000003</v>
      </c>
      <c r="Y634">
        <f t="shared" si="69"/>
        <v>6.4393427658603404</v>
      </c>
      <c r="AN634" s="7"/>
      <c r="AO634" s="5"/>
      <c r="AP634" s="14"/>
      <c r="AQ634" s="5"/>
    </row>
    <row r="635" spans="1:43" hidden="1" x14ac:dyDescent="0.3">
      <c r="A635" t="s">
        <v>6546</v>
      </c>
      <c r="B635">
        <v>101</v>
      </c>
      <c r="C635"/>
      <c r="D635" t="s">
        <v>2103</v>
      </c>
      <c r="E635" t="s">
        <v>9086</v>
      </c>
      <c r="F635" t="s">
        <v>6944</v>
      </c>
      <c r="G635" t="s">
        <v>14</v>
      </c>
      <c r="H635" t="s">
        <v>15</v>
      </c>
      <c r="I635">
        <v>2361000</v>
      </c>
      <c r="J635">
        <v>1944</v>
      </c>
      <c r="K635">
        <v>6.5</v>
      </c>
      <c r="L635" s="5" t="s">
        <v>599</v>
      </c>
      <c r="M635" s="5" t="s">
        <v>6055</v>
      </c>
      <c r="P635" s="5">
        <f t="shared" si="63"/>
        <v>0.62875193468859836</v>
      </c>
      <c r="Q635" s="5">
        <f t="shared" si="64"/>
        <v>25035665</v>
      </c>
      <c r="R635" s="1">
        <f t="shared" si="65"/>
        <v>22674665</v>
      </c>
      <c r="S635" s="1">
        <f t="shared" si="66"/>
        <v>2361000</v>
      </c>
      <c r="U635" s="6" t="s">
        <v>501</v>
      </c>
      <c r="V635" s="5">
        <f t="shared" si="67"/>
        <v>2</v>
      </c>
      <c r="W635" s="14">
        <f>IF(V635=1, VLOOKUP(U635, [1]IMDB_Movies!A:O, 11, FALSE), AVERAGEIF($A$2:$A$4915, U635, $K$2:$K$4915))</f>
        <v>7.15</v>
      </c>
      <c r="X635" s="5">
        <f t="shared" si="68"/>
        <v>0.78100000000000003</v>
      </c>
      <c r="Y635">
        <f t="shared" si="69"/>
        <v>6.4395343528874713</v>
      </c>
      <c r="AN635" s="6"/>
      <c r="AO635" s="5"/>
      <c r="AP635" s="14"/>
      <c r="AQ635" s="5"/>
    </row>
    <row r="636" spans="1:43" hidden="1" x14ac:dyDescent="0.3">
      <c r="A636" t="s">
        <v>1802</v>
      </c>
      <c r="B636">
        <v>120</v>
      </c>
      <c r="C636">
        <v>5731103</v>
      </c>
      <c r="D636" t="s">
        <v>2305</v>
      </c>
      <c r="E636" t="s">
        <v>9087</v>
      </c>
      <c r="F636" t="s">
        <v>6935</v>
      </c>
      <c r="G636" t="s">
        <v>14</v>
      </c>
      <c r="H636" t="s">
        <v>15</v>
      </c>
      <c r="I636">
        <v>2400000</v>
      </c>
      <c r="J636">
        <v>1996</v>
      </c>
      <c r="K636">
        <v>6.8</v>
      </c>
      <c r="L636" s="5" t="s">
        <v>1221</v>
      </c>
      <c r="M636" s="5" t="s">
        <v>7865</v>
      </c>
      <c r="P636" s="5">
        <f t="shared" si="63"/>
        <v>0.62875193468859836</v>
      </c>
      <c r="Q636" s="5">
        <f t="shared" si="64"/>
        <v>5731103</v>
      </c>
      <c r="R636" s="1">
        <f t="shared" si="65"/>
        <v>3331103</v>
      </c>
      <c r="S636" s="1">
        <f t="shared" si="66"/>
        <v>2400000</v>
      </c>
      <c r="U636" s="7" t="s">
        <v>5181</v>
      </c>
      <c r="V636" s="5">
        <f t="shared" si="67"/>
        <v>2</v>
      </c>
      <c r="W636" s="14">
        <f>IF(V636=1, VLOOKUP(U636, [1]IMDB_Movies!A:O, 11, FALSE), AVERAGEIF($A$2:$A$4915, U636, $K$2:$K$4915))</f>
        <v>7.15</v>
      </c>
      <c r="X636" s="5">
        <f t="shared" si="68"/>
        <v>0.78100000000000003</v>
      </c>
      <c r="Y636">
        <f t="shared" si="69"/>
        <v>6.4394292237442947</v>
      </c>
      <c r="AN636" s="7"/>
      <c r="AO636" s="5"/>
      <c r="AP636" s="14"/>
      <c r="AQ636" s="5"/>
    </row>
    <row r="637" spans="1:43" hidden="1" x14ac:dyDescent="0.3">
      <c r="A637" t="s">
        <v>6936</v>
      </c>
      <c r="B637">
        <v>101</v>
      </c>
      <c r="C637">
        <v>978908</v>
      </c>
      <c r="D637" t="s">
        <v>2175</v>
      </c>
      <c r="E637" t="s">
        <v>9088</v>
      </c>
      <c r="F637" t="s">
        <v>6937</v>
      </c>
      <c r="G637" t="s">
        <v>14</v>
      </c>
      <c r="H637" t="s">
        <v>4753</v>
      </c>
      <c r="I637">
        <v>2400000</v>
      </c>
      <c r="J637">
        <v>2006</v>
      </c>
      <c r="K637">
        <v>5.0999999999999996</v>
      </c>
      <c r="L637" s="5" t="s">
        <v>1221</v>
      </c>
      <c r="M637" s="5" t="s">
        <v>2267</v>
      </c>
      <c r="N637" t="s">
        <v>8415</v>
      </c>
      <c r="O637" t="s">
        <v>3629</v>
      </c>
      <c r="P637" s="5">
        <f t="shared" si="63"/>
        <v>0.62868780370515209</v>
      </c>
      <c r="Q637" s="5">
        <f t="shared" si="64"/>
        <v>978908</v>
      </c>
      <c r="R637" s="1">
        <f t="shared" si="65"/>
        <v>-1421092</v>
      </c>
      <c r="S637" s="1">
        <f t="shared" si="66"/>
        <v>2400000</v>
      </c>
      <c r="U637" s="6" t="s">
        <v>4534</v>
      </c>
      <c r="V637" s="5">
        <f t="shared" si="67"/>
        <v>2</v>
      </c>
      <c r="W637" s="14">
        <f>IF(V637=1, VLOOKUP(U637, [1]IMDB_Movies!A:O, 11, FALSE), AVERAGEIF($A$2:$A$4915, U637, $K$2:$K$4915))</f>
        <v>7.15</v>
      </c>
      <c r="X637" s="5">
        <f t="shared" si="68"/>
        <v>0.78100000000000003</v>
      </c>
      <c r="Y637">
        <f t="shared" si="69"/>
        <v>6.4392783740580075</v>
      </c>
      <c r="AN637" s="6"/>
      <c r="AO637" s="5"/>
      <c r="AP637" s="14"/>
      <c r="AQ637" s="5"/>
    </row>
    <row r="638" spans="1:43" hidden="1" x14ac:dyDescent="0.3">
      <c r="A638" t="s">
        <v>6971</v>
      </c>
      <c r="B638">
        <v>97</v>
      </c>
      <c r="C638"/>
      <c r="D638" t="s">
        <v>2312</v>
      </c>
      <c r="E638" t="s">
        <v>9089</v>
      </c>
      <c r="F638" t="s">
        <v>6972</v>
      </c>
      <c r="G638" t="s">
        <v>14</v>
      </c>
      <c r="H638" t="s">
        <v>15</v>
      </c>
      <c r="I638">
        <v>2400000</v>
      </c>
      <c r="J638">
        <v>2014</v>
      </c>
      <c r="K638">
        <v>5.3</v>
      </c>
      <c r="L638" s="5" t="s">
        <v>599</v>
      </c>
      <c r="M638" s="5" t="s">
        <v>4183</v>
      </c>
      <c r="N638" t="s">
        <v>6851</v>
      </c>
      <c r="P638" s="5">
        <f t="shared" si="63"/>
        <v>0.62861477510668617</v>
      </c>
      <c r="Q638" s="5">
        <f t="shared" si="64"/>
        <v>25035665</v>
      </c>
      <c r="R638" s="1">
        <f t="shared" si="65"/>
        <v>22635665</v>
      </c>
      <c r="S638" s="1">
        <f t="shared" si="66"/>
        <v>2400000</v>
      </c>
      <c r="U638" s="7" t="s">
        <v>5102</v>
      </c>
      <c r="V638" s="5">
        <f t="shared" si="67"/>
        <v>2</v>
      </c>
      <c r="W638" s="14">
        <f>IF(V638=1, VLOOKUP(U638, [1]IMDB_Movies!A:O, 11, FALSE), AVERAGEIF($A$2:$A$4915, U638, $K$2:$K$4915))</f>
        <v>7.15</v>
      </c>
      <c r="X638" s="5">
        <f t="shared" si="68"/>
        <v>0.78100000000000003</v>
      </c>
      <c r="Y638">
        <f t="shared" si="69"/>
        <v>6.4392873458200128</v>
      </c>
      <c r="AN638" s="7"/>
      <c r="AO638" s="5"/>
      <c r="AP638" s="14"/>
      <c r="AQ638" s="5"/>
    </row>
    <row r="639" spans="1:43" hidden="1" x14ac:dyDescent="0.3">
      <c r="A639" t="s">
        <v>6945</v>
      </c>
      <c r="B639">
        <v>105</v>
      </c>
      <c r="C639">
        <v>178739</v>
      </c>
      <c r="D639" t="s">
        <v>6358</v>
      </c>
      <c r="E639" t="s">
        <v>9090</v>
      </c>
      <c r="F639" t="s">
        <v>6946</v>
      </c>
      <c r="G639" t="s">
        <v>14</v>
      </c>
      <c r="H639" t="s">
        <v>15</v>
      </c>
      <c r="I639">
        <v>2450000</v>
      </c>
      <c r="J639">
        <v>2011</v>
      </c>
      <c r="K639">
        <v>3.9</v>
      </c>
      <c r="L639" s="5" t="s">
        <v>1221</v>
      </c>
      <c r="M639" s="5" t="s">
        <v>6055</v>
      </c>
      <c r="P639" s="5">
        <f t="shared" si="63"/>
        <v>0.62861477510668617</v>
      </c>
      <c r="Q639" s="5">
        <f t="shared" si="64"/>
        <v>178739</v>
      </c>
      <c r="R639" s="1">
        <f t="shared" si="65"/>
        <v>-2271261</v>
      </c>
      <c r="S639" s="1">
        <f t="shared" si="66"/>
        <v>2450000</v>
      </c>
      <c r="U639" s="6" t="s">
        <v>1278</v>
      </c>
      <c r="V639" s="5">
        <f t="shared" si="67"/>
        <v>4</v>
      </c>
      <c r="W639" s="14">
        <f>IF(V639=1, VLOOKUP(U639, [1]IMDB_Movies!A:O, 11, FALSE), AVERAGEIF($A$2:$A$4915, U639, $K$2:$K$4915))</f>
        <v>7.1499999999999995</v>
      </c>
      <c r="X639" s="5">
        <f t="shared" si="68"/>
        <v>0.78100000000000003</v>
      </c>
      <c r="Y639">
        <f t="shared" si="69"/>
        <v>6.4391135480923047</v>
      </c>
      <c r="AN639" s="6"/>
      <c r="AO639" s="5"/>
      <c r="AP639" s="14"/>
      <c r="AQ639" s="5"/>
    </row>
    <row r="640" spans="1:43" hidden="1" x14ac:dyDescent="0.3">
      <c r="A640" t="s">
        <v>2063</v>
      </c>
      <c r="B640">
        <v>111</v>
      </c>
      <c r="C640"/>
      <c r="D640" t="s">
        <v>1093</v>
      </c>
      <c r="E640" t="s">
        <v>9091</v>
      </c>
      <c r="F640" t="s">
        <v>2064</v>
      </c>
      <c r="G640" t="s">
        <v>14</v>
      </c>
      <c r="H640" t="s">
        <v>15</v>
      </c>
      <c r="I640">
        <v>2500000</v>
      </c>
      <c r="J640">
        <v>1968</v>
      </c>
      <c r="K640">
        <v>7.2</v>
      </c>
      <c r="L640" s="5" t="s">
        <v>599</v>
      </c>
      <c r="M640" s="5" t="s">
        <v>6299</v>
      </c>
      <c r="P640" s="5">
        <f t="shared" si="63"/>
        <v>0.62854033804397236</v>
      </c>
      <c r="Q640" s="5">
        <f t="shared" si="64"/>
        <v>25035665</v>
      </c>
      <c r="R640" s="1">
        <f t="shared" si="65"/>
        <v>22535665</v>
      </c>
      <c r="S640" s="1">
        <f t="shared" si="66"/>
        <v>2500000</v>
      </c>
      <c r="U640" s="7" t="s">
        <v>5339</v>
      </c>
      <c r="V640" s="5">
        <f t="shared" si="67"/>
        <v>2</v>
      </c>
      <c r="W640" s="14">
        <f>IF(V640=1, VLOOKUP(U640, [1]IMDB_Movies!A:O, 11, FALSE), AVERAGEIF($A$2:$A$4915, U640, $K$2:$K$4915))</f>
        <v>7.15</v>
      </c>
      <c r="X640" s="5">
        <f t="shared" si="68"/>
        <v>0.78100000000000003</v>
      </c>
      <c r="Y640">
        <f t="shared" si="69"/>
        <v>6.4393967093235869</v>
      </c>
      <c r="AN640" s="7"/>
      <c r="AO640" s="5"/>
      <c r="AP640" s="14"/>
      <c r="AQ640" s="5"/>
    </row>
    <row r="641" spans="1:43" hidden="1" x14ac:dyDescent="0.3">
      <c r="A641" t="s">
        <v>6276</v>
      </c>
      <c r="B641">
        <v>92</v>
      </c>
      <c r="C641"/>
      <c r="D641" t="s">
        <v>6277</v>
      </c>
      <c r="E641" t="s">
        <v>9092</v>
      </c>
      <c r="F641" t="s">
        <v>6278</v>
      </c>
      <c r="G641" t="s">
        <v>14</v>
      </c>
      <c r="H641" t="s">
        <v>22</v>
      </c>
      <c r="I641">
        <v>2500000</v>
      </c>
      <c r="J641">
        <v>2008</v>
      </c>
      <c r="K641">
        <v>6.2</v>
      </c>
      <c r="L641" s="5" t="s">
        <v>599</v>
      </c>
      <c r="M641" s="5" t="s">
        <v>8413</v>
      </c>
      <c r="N641" t="s">
        <v>2267</v>
      </c>
      <c r="O641" t="s">
        <v>3629</v>
      </c>
      <c r="P641" s="5">
        <f t="shared" si="63"/>
        <v>0.62854033804397236</v>
      </c>
      <c r="Q641" s="5">
        <f t="shared" si="64"/>
        <v>25035665</v>
      </c>
      <c r="R641" s="1">
        <f t="shared" si="65"/>
        <v>22535665</v>
      </c>
      <c r="S641" s="1">
        <f t="shared" si="66"/>
        <v>2500000</v>
      </c>
      <c r="U641" s="6" t="s">
        <v>2884</v>
      </c>
      <c r="V641" s="5">
        <f t="shared" si="67"/>
        <v>2</v>
      </c>
      <c r="W641" s="14">
        <f>IF(V641=1, VLOOKUP(U641, [1]IMDB_Movies!A:O, 11, FALSE), AVERAGEIF($A$2:$A$4915, U641, $K$2:$K$4915))</f>
        <v>7.15</v>
      </c>
      <c r="X641" s="5">
        <f t="shared" si="68"/>
        <v>0.78100000000000003</v>
      </c>
      <c r="Y641">
        <f t="shared" si="69"/>
        <v>6.4391085714285756</v>
      </c>
      <c r="AN641" s="6"/>
      <c r="AO641" s="5"/>
      <c r="AP641" s="14"/>
      <c r="AQ641" s="5"/>
    </row>
    <row r="642" spans="1:43" hidden="1" x14ac:dyDescent="0.3">
      <c r="A642" t="s">
        <v>6377</v>
      </c>
      <c r="B642">
        <v>99</v>
      </c>
      <c r="C642">
        <v>92191</v>
      </c>
      <c r="D642" t="s">
        <v>2229</v>
      </c>
      <c r="E642" t="s">
        <v>9093</v>
      </c>
      <c r="F642" t="s">
        <v>6378</v>
      </c>
      <c r="G642" t="s">
        <v>14</v>
      </c>
      <c r="H642" t="s">
        <v>22</v>
      </c>
      <c r="I642">
        <v>2500000</v>
      </c>
      <c r="J642">
        <v>2001</v>
      </c>
      <c r="K642">
        <v>6.5</v>
      </c>
      <c r="L642" s="5" t="s">
        <v>599</v>
      </c>
      <c r="M642" s="5" t="s">
        <v>1221</v>
      </c>
      <c r="N642" t="s">
        <v>8417</v>
      </c>
      <c r="P642" s="5">
        <f t="shared" ref="P642:P705" si="70">CORREL(C642:C5555,I642:I5555)</f>
        <v>0.62854033804397236</v>
      </c>
      <c r="Q642" s="5">
        <f t="shared" ref="Q642:Q705" si="71">IF(ISBLANK(C642),MEDIAN($C$2:$C$4915), C642)</f>
        <v>92191</v>
      </c>
      <c r="R642" s="1">
        <f t="shared" ref="R642:R705" si="72">Q642-S642</f>
        <v>-2407809</v>
      </c>
      <c r="S642" s="1">
        <f t="shared" ref="S642:S705" si="73">IF(ISBLANK(I642),MEDIAN($I$2:$I$4915), I642)</f>
        <v>2500000</v>
      </c>
      <c r="U642" s="6" t="s">
        <v>135</v>
      </c>
      <c r="V642" s="5">
        <f t="shared" si="67"/>
        <v>5</v>
      </c>
      <c r="W642" s="14">
        <f>IF(V642=1, VLOOKUP(U642, [1]IMDB_Movies!A:O, 11, FALSE), AVERAGEIF($A$2:$A$4915, U642, $K$2:$K$4915))</f>
        <v>7.1400000000000006</v>
      </c>
      <c r="X642" s="5">
        <f t="shared" si="68"/>
        <v>0.78</v>
      </c>
      <c r="Y642">
        <f t="shared" si="69"/>
        <v>6.4391860996799304</v>
      </c>
      <c r="AN642" s="6"/>
      <c r="AO642" s="5"/>
      <c r="AP642" s="14"/>
      <c r="AQ642" s="5"/>
    </row>
    <row r="643" spans="1:43" hidden="1" x14ac:dyDescent="0.3">
      <c r="A643" t="s">
        <v>4797</v>
      </c>
      <c r="B643">
        <v>93</v>
      </c>
      <c r="C643">
        <v>64359</v>
      </c>
      <c r="D643" t="s">
        <v>604</v>
      </c>
      <c r="E643" t="s">
        <v>9094</v>
      </c>
      <c r="F643" t="s">
        <v>6500</v>
      </c>
      <c r="G643" t="s">
        <v>14</v>
      </c>
      <c r="H643" t="s">
        <v>22</v>
      </c>
      <c r="I643">
        <v>2500000</v>
      </c>
      <c r="J643">
        <v>1998</v>
      </c>
      <c r="K643">
        <v>5.9</v>
      </c>
      <c r="L643" s="5" t="s">
        <v>599</v>
      </c>
      <c r="M643" s="5" t="s">
        <v>6851</v>
      </c>
      <c r="P643" s="5">
        <f t="shared" si="70"/>
        <v>0.62846574784805065</v>
      </c>
      <c r="Q643" s="5">
        <f t="shared" si="71"/>
        <v>64359</v>
      </c>
      <c r="R643" s="1">
        <f t="shared" si="72"/>
        <v>-2435641</v>
      </c>
      <c r="S643" s="1">
        <f t="shared" si="73"/>
        <v>2500000</v>
      </c>
      <c r="U643" s="7" t="s">
        <v>42</v>
      </c>
      <c r="V643" s="5">
        <f t="shared" si="67"/>
        <v>7</v>
      </c>
      <c r="W643" s="14">
        <f>IF(V643=1, VLOOKUP(U643, [1]IMDB_Movies!A:O, 11, FALSE), AVERAGEIF($A$2:$A$4915, U643, $K$2:$K$4915))</f>
        <v>7.1428571428571441</v>
      </c>
      <c r="X643" s="5">
        <f t="shared" si="68"/>
        <v>0.78</v>
      </c>
      <c r="Y643">
        <f t="shared" si="69"/>
        <v>6.4389663846329777</v>
      </c>
      <c r="AN643" s="7"/>
      <c r="AO643" s="5"/>
      <c r="AP643" s="14"/>
      <c r="AQ643" s="5"/>
    </row>
    <row r="644" spans="1:43" hidden="1" x14ac:dyDescent="0.3">
      <c r="A644" t="s">
        <v>6702</v>
      </c>
      <c r="B644">
        <v>91</v>
      </c>
      <c r="C644">
        <v>15935068</v>
      </c>
      <c r="D644" t="s">
        <v>3408</v>
      </c>
      <c r="E644" t="s">
        <v>9095</v>
      </c>
      <c r="F644" t="s">
        <v>6703</v>
      </c>
      <c r="G644" t="s">
        <v>14</v>
      </c>
      <c r="H644" t="s">
        <v>15</v>
      </c>
      <c r="I644">
        <v>2500000</v>
      </c>
      <c r="J644">
        <v>1993</v>
      </c>
      <c r="K644">
        <v>4.3</v>
      </c>
      <c r="L644" s="5" t="s">
        <v>455</v>
      </c>
      <c r="M644" s="5" t="s">
        <v>2267</v>
      </c>
      <c r="N644" t="s">
        <v>3629</v>
      </c>
      <c r="P644" s="5">
        <f t="shared" si="70"/>
        <v>0.62839103557900367</v>
      </c>
      <c r="Q644" s="5">
        <f t="shared" si="71"/>
        <v>15935068</v>
      </c>
      <c r="R644" s="1">
        <f t="shared" si="72"/>
        <v>13435068</v>
      </c>
      <c r="S644" s="1">
        <f t="shared" si="73"/>
        <v>2500000</v>
      </c>
      <c r="U644" s="6" t="s">
        <v>2877</v>
      </c>
      <c r="V644" s="5">
        <f t="shared" si="67"/>
        <v>5</v>
      </c>
      <c r="W644" s="14">
        <f>IF(V644=1, VLOOKUP(U644, [1]IMDB_Movies!A:O, 11, FALSE), AVERAGEIF($A$2:$A$4915, U644, $K$2:$K$4915))</f>
        <v>7.1399999999999988</v>
      </c>
      <c r="X644" s="5">
        <f t="shared" si="68"/>
        <v>0.77900000000000003</v>
      </c>
      <c r="Y644">
        <f t="shared" si="69"/>
        <v>6.4386779505946965</v>
      </c>
      <c r="AN644" s="6"/>
      <c r="AO644" s="5"/>
      <c r="AP644" s="14"/>
      <c r="AQ644" s="5"/>
    </row>
    <row r="645" spans="1:43" hidden="1" x14ac:dyDescent="0.3">
      <c r="A645" t="s">
        <v>6880</v>
      </c>
      <c r="B645">
        <v>97</v>
      </c>
      <c r="C645"/>
      <c r="D645" t="s">
        <v>27</v>
      </c>
      <c r="E645" t="s">
        <v>9096</v>
      </c>
      <c r="F645" t="s">
        <v>6881</v>
      </c>
      <c r="G645" t="s">
        <v>14</v>
      </c>
      <c r="H645" t="s">
        <v>132</v>
      </c>
      <c r="I645">
        <v>2500000</v>
      </c>
      <c r="J645">
        <v>2010</v>
      </c>
      <c r="K645">
        <v>7.6</v>
      </c>
      <c r="L645" s="5" t="s">
        <v>27</v>
      </c>
      <c r="M645" s="5"/>
      <c r="P645" s="5">
        <f t="shared" si="70"/>
        <v>0.62834840543927084</v>
      </c>
      <c r="Q645" s="5">
        <f t="shared" si="71"/>
        <v>25035665</v>
      </c>
      <c r="R645" s="1">
        <f t="shared" si="72"/>
        <v>22535665</v>
      </c>
      <c r="S645" s="1">
        <f t="shared" si="73"/>
        <v>2500000</v>
      </c>
      <c r="U645" s="6" t="s">
        <v>5944</v>
      </c>
      <c r="V645" s="5">
        <f t="shared" si="67"/>
        <v>3</v>
      </c>
      <c r="W645" s="14">
        <f>IF(V645=1, VLOOKUP(U645, [1]IMDB_Movies!A:O, 11, FALSE), AVERAGEIF($A$2:$A$4915, U645, $K$2:$K$4915))</f>
        <v>7.1333333333333329</v>
      </c>
      <c r="X645" s="5">
        <f t="shared" si="68"/>
        <v>0.77700000000000002</v>
      </c>
      <c r="Y645">
        <f t="shared" si="69"/>
        <v>6.438732555479298</v>
      </c>
      <c r="AN645" s="6"/>
      <c r="AO645" s="5"/>
      <c r="AP645" s="14"/>
      <c r="AQ645" s="5"/>
    </row>
    <row r="646" spans="1:43" hidden="1" x14ac:dyDescent="0.3">
      <c r="A646" t="s">
        <v>6191</v>
      </c>
      <c r="B646">
        <v>86</v>
      </c>
      <c r="C646">
        <v>40041683</v>
      </c>
      <c r="D646" t="s">
        <v>1001</v>
      </c>
      <c r="E646" t="s">
        <v>9097</v>
      </c>
      <c r="F646" t="s">
        <v>6882</v>
      </c>
      <c r="G646" t="s">
        <v>14</v>
      </c>
      <c r="H646" t="s">
        <v>15</v>
      </c>
      <c r="I646">
        <v>2500000</v>
      </c>
      <c r="J646">
        <v>2013</v>
      </c>
      <c r="K646">
        <v>5.0999999999999996</v>
      </c>
      <c r="L646" s="5" t="s">
        <v>599</v>
      </c>
      <c r="M646" s="5" t="s">
        <v>455</v>
      </c>
      <c r="P646" s="5">
        <f t="shared" si="70"/>
        <v>0.62834840543927084</v>
      </c>
      <c r="Q646" s="5">
        <f t="shared" si="71"/>
        <v>40041683</v>
      </c>
      <c r="R646" s="1">
        <f t="shared" si="72"/>
        <v>37541683</v>
      </c>
      <c r="S646" s="1">
        <f t="shared" si="73"/>
        <v>2500000</v>
      </c>
      <c r="U646" s="6" t="s">
        <v>233</v>
      </c>
      <c r="V646" s="5">
        <f t="shared" si="67"/>
        <v>3</v>
      </c>
      <c r="W646" s="14">
        <f>IF(V646=1, VLOOKUP(U646, [1]IMDB_Movies!A:O, 11, FALSE), AVERAGEIF($A$2:$A$4915, U646, $K$2:$K$4915))</f>
        <v>7.1333333333333329</v>
      </c>
      <c r="X646" s="5">
        <f t="shared" si="68"/>
        <v>0.77700000000000002</v>
      </c>
      <c r="Y646">
        <f t="shared" si="69"/>
        <v>6.4386498855835272</v>
      </c>
      <c r="AN646" s="6"/>
      <c r="AO646" s="5"/>
      <c r="AP646" s="14"/>
      <c r="AQ646" s="5"/>
    </row>
    <row r="647" spans="1:43" hidden="1" x14ac:dyDescent="0.3">
      <c r="A647" t="s">
        <v>6883</v>
      </c>
      <c r="B647">
        <v>87</v>
      </c>
      <c r="C647">
        <v>33349949</v>
      </c>
      <c r="D647" t="s">
        <v>27</v>
      </c>
      <c r="E647" t="s">
        <v>9098</v>
      </c>
      <c r="F647" t="s">
        <v>6884</v>
      </c>
      <c r="G647" t="s">
        <v>14</v>
      </c>
      <c r="H647" t="s">
        <v>15</v>
      </c>
      <c r="I647">
        <v>2500000</v>
      </c>
      <c r="J647">
        <v>2012</v>
      </c>
      <c r="K647">
        <v>5.0999999999999996</v>
      </c>
      <c r="L647" s="5" t="s">
        <v>27</v>
      </c>
      <c r="M647" s="5"/>
      <c r="P647" s="5">
        <f t="shared" si="70"/>
        <v>0.62837241126101917</v>
      </c>
      <c r="Q647" s="5">
        <f t="shared" si="71"/>
        <v>33349949</v>
      </c>
      <c r="R647" s="1">
        <f t="shared" si="72"/>
        <v>30849949</v>
      </c>
      <c r="S647" s="1">
        <f t="shared" si="73"/>
        <v>2500000</v>
      </c>
      <c r="U647" s="6" t="s">
        <v>4483</v>
      </c>
      <c r="V647" s="5">
        <f t="shared" si="67"/>
        <v>3</v>
      </c>
      <c r="W647" s="14">
        <f>IF(V647=1, VLOOKUP(U647, [1]IMDB_Movies!A:O, 11, FALSE), AVERAGEIF($A$2:$A$4915, U647, $K$2:$K$4915))</f>
        <v>7.1333333333333329</v>
      </c>
      <c r="X647" s="5">
        <f t="shared" si="68"/>
        <v>0.77700000000000002</v>
      </c>
      <c r="Y647">
        <f t="shared" si="69"/>
        <v>6.4383154039826085</v>
      </c>
      <c r="AN647" s="6"/>
      <c r="AO647" s="5"/>
      <c r="AP647" s="14"/>
      <c r="AQ647" s="5"/>
    </row>
    <row r="648" spans="1:43" hidden="1" x14ac:dyDescent="0.3">
      <c r="A648" t="s">
        <v>6886</v>
      </c>
      <c r="B648">
        <v>98</v>
      </c>
      <c r="C648">
        <v>14400000</v>
      </c>
      <c r="D648" t="s">
        <v>2484</v>
      </c>
      <c r="E648" t="s">
        <v>9099</v>
      </c>
      <c r="F648" t="s">
        <v>6887</v>
      </c>
      <c r="G648" t="s">
        <v>14</v>
      </c>
      <c r="H648" t="s">
        <v>15</v>
      </c>
      <c r="I648">
        <v>2500000</v>
      </c>
      <c r="J648">
        <v>1982</v>
      </c>
      <c r="K648">
        <v>4.5999999999999996</v>
      </c>
      <c r="L648" s="5" t="s">
        <v>2267</v>
      </c>
      <c r="M648" s="5" t="s">
        <v>8415</v>
      </c>
      <c r="N648" t="s">
        <v>4289</v>
      </c>
      <c r="P648" s="5">
        <f t="shared" si="70"/>
        <v>0.62837577666346112</v>
      </c>
      <c r="Q648" s="5">
        <f t="shared" si="71"/>
        <v>14400000</v>
      </c>
      <c r="R648" s="1">
        <f t="shared" si="72"/>
        <v>11900000</v>
      </c>
      <c r="S648" s="1">
        <f t="shared" si="73"/>
        <v>2500000</v>
      </c>
      <c r="U648" s="6" t="s">
        <v>68</v>
      </c>
      <c r="V648" s="5">
        <f t="shared" si="67"/>
        <v>3</v>
      </c>
      <c r="W648" s="14">
        <f>IF(V648=1, VLOOKUP(U648, [1]IMDB_Movies!A:O, 11, FALSE), AVERAGEIF($A$2:$A$4915, U648, $K$2:$K$4915))</f>
        <v>7.1333333333333329</v>
      </c>
      <c r="X648" s="5">
        <f t="shared" si="68"/>
        <v>0.77700000000000002</v>
      </c>
      <c r="Y648">
        <f t="shared" si="69"/>
        <v>6.43820970695971</v>
      </c>
      <c r="AN648" s="6"/>
      <c r="AO648" s="5"/>
      <c r="AP648" s="14"/>
      <c r="AQ648" s="5"/>
    </row>
    <row r="649" spans="1:43" hidden="1" x14ac:dyDescent="0.3">
      <c r="A649" t="s">
        <v>6888</v>
      </c>
      <c r="B649">
        <v>98</v>
      </c>
      <c r="C649"/>
      <c r="D649" t="s">
        <v>231</v>
      </c>
      <c r="E649" t="s">
        <v>9100</v>
      </c>
      <c r="F649" t="s">
        <v>6889</v>
      </c>
      <c r="G649" t="s">
        <v>14</v>
      </c>
      <c r="H649" t="s">
        <v>15</v>
      </c>
      <c r="I649">
        <v>2500000</v>
      </c>
      <c r="J649">
        <v>1971</v>
      </c>
      <c r="K649">
        <v>6.3</v>
      </c>
      <c r="L649" s="5" t="s">
        <v>476</v>
      </c>
      <c r="M649" s="5" t="s">
        <v>4289</v>
      </c>
      <c r="P649" s="5">
        <f t="shared" si="70"/>
        <v>0.62832957070678297</v>
      </c>
      <c r="Q649" s="5">
        <f t="shared" si="71"/>
        <v>25035665</v>
      </c>
      <c r="R649" s="1">
        <f t="shared" si="72"/>
        <v>22535665</v>
      </c>
      <c r="S649" s="1">
        <f t="shared" si="73"/>
        <v>2500000</v>
      </c>
      <c r="U649" s="7" t="s">
        <v>3963</v>
      </c>
      <c r="V649" s="5">
        <f t="shared" si="67"/>
        <v>3</v>
      </c>
      <c r="W649" s="14">
        <f>IF(V649=1, VLOOKUP(U649, [1]IMDB_Movies!A:O, 11, FALSE), AVERAGEIF($A$2:$A$4915, U649, $K$2:$K$4915))</f>
        <v>7.1333333333333329</v>
      </c>
      <c r="X649" s="5">
        <f t="shared" si="68"/>
        <v>0.77700000000000002</v>
      </c>
      <c r="Y649">
        <f t="shared" si="69"/>
        <v>6.437966567437603</v>
      </c>
      <c r="AN649" s="7"/>
      <c r="AO649" s="5"/>
      <c r="AP649" s="14"/>
      <c r="AQ649" s="5"/>
    </row>
    <row r="650" spans="1:43" hidden="1" x14ac:dyDescent="0.3">
      <c r="A650" t="s">
        <v>5118</v>
      </c>
      <c r="B650">
        <v>112</v>
      </c>
      <c r="C650"/>
      <c r="D650" t="s">
        <v>1221</v>
      </c>
      <c r="E650" t="s">
        <v>9101</v>
      </c>
      <c r="F650" t="s">
        <v>6890</v>
      </c>
      <c r="G650" t="s">
        <v>14</v>
      </c>
      <c r="H650" t="s">
        <v>15</v>
      </c>
      <c r="I650">
        <v>2500000</v>
      </c>
      <c r="J650">
        <v>1963</v>
      </c>
      <c r="K650">
        <v>7.9</v>
      </c>
      <c r="L650" s="5" t="s">
        <v>1221</v>
      </c>
      <c r="M650" s="5"/>
      <c r="P650" s="5">
        <f t="shared" si="70"/>
        <v>0.62832957070678297</v>
      </c>
      <c r="Q650" s="5">
        <f t="shared" si="71"/>
        <v>25035665</v>
      </c>
      <c r="R650" s="1">
        <f t="shared" si="72"/>
        <v>22535665</v>
      </c>
      <c r="S650" s="1">
        <f t="shared" si="73"/>
        <v>2500000</v>
      </c>
      <c r="U650" s="7" t="s">
        <v>2314</v>
      </c>
      <c r="V650" s="5">
        <f t="shared" si="67"/>
        <v>3</v>
      </c>
      <c r="W650" s="14">
        <f>IF(V650=1, VLOOKUP(U650, [1]IMDB_Movies!A:O, 11, FALSE), AVERAGEIF($A$2:$A$4915, U650, $K$2:$K$4915))</f>
        <v>7.1333333333333329</v>
      </c>
      <c r="X650" s="5">
        <f t="shared" si="68"/>
        <v>0.77700000000000002</v>
      </c>
      <c r="Y650">
        <f t="shared" si="69"/>
        <v>6.4375629867155331</v>
      </c>
      <c r="AN650" s="7"/>
      <c r="AO650" s="5"/>
      <c r="AP650" s="14"/>
      <c r="AQ650" s="5"/>
    </row>
    <row r="651" spans="1:43" hidden="1" x14ac:dyDescent="0.3">
      <c r="A651" t="s">
        <v>6891</v>
      </c>
      <c r="B651">
        <v>75</v>
      </c>
      <c r="C651">
        <v>32230907</v>
      </c>
      <c r="D651" t="s">
        <v>6111</v>
      </c>
      <c r="E651" t="s">
        <v>9102</v>
      </c>
      <c r="F651" t="s">
        <v>6892</v>
      </c>
      <c r="G651" t="s">
        <v>14</v>
      </c>
      <c r="H651" t="s">
        <v>15</v>
      </c>
      <c r="I651">
        <v>2500000</v>
      </c>
      <c r="J651">
        <v>2013</v>
      </c>
      <c r="K651">
        <v>6.7</v>
      </c>
      <c r="L651" s="5" t="s">
        <v>599</v>
      </c>
      <c r="M651" s="5" t="s">
        <v>27</v>
      </c>
      <c r="P651" s="5">
        <f t="shared" si="70"/>
        <v>0.62832957070678297</v>
      </c>
      <c r="Q651" s="5">
        <f t="shared" si="71"/>
        <v>32230907</v>
      </c>
      <c r="R651" s="1">
        <f t="shared" si="72"/>
        <v>29730907</v>
      </c>
      <c r="S651" s="1">
        <f t="shared" si="73"/>
        <v>2500000</v>
      </c>
      <c r="U651" s="6" t="s">
        <v>186</v>
      </c>
      <c r="V651" s="5">
        <f t="shared" si="67"/>
        <v>7</v>
      </c>
      <c r="W651" s="14">
        <f>IF(V651=1, VLOOKUP(U651, [1]IMDB_Movies!A:O, 11, FALSE), AVERAGEIF($A$2:$A$4915, U651, $K$2:$K$4915))</f>
        <v>7.1285714285714281</v>
      </c>
      <c r="X651" s="5">
        <f t="shared" si="68"/>
        <v>0.77600000000000002</v>
      </c>
      <c r="Y651">
        <f t="shared" si="69"/>
        <v>6.4375715922107712</v>
      </c>
      <c r="AN651" s="6"/>
      <c r="AO651" s="5"/>
      <c r="AP651" s="14"/>
      <c r="AQ651" s="5"/>
    </row>
    <row r="652" spans="1:43" hidden="1" x14ac:dyDescent="0.3">
      <c r="A652" t="s">
        <v>2149</v>
      </c>
      <c r="B652">
        <v>104</v>
      </c>
      <c r="C652">
        <v>6401336</v>
      </c>
      <c r="D652" t="s">
        <v>1221</v>
      </c>
      <c r="E652" t="s">
        <v>9103</v>
      </c>
      <c r="F652" t="s">
        <v>6893</v>
      </c>
      <c r="G652" t="s">
        <v>14</v>
      </c>
      <c r="H652" t="s">
        <v>15</v>
      </c>
      <c r="I652">
        <v>2500000</v>
      </c>
      <c r="J652">
        <v>1991</v>
      </c>
      <c r="K652">
        <v>7.1</v>
      </c>
      <c r="L652" s="5" t="s">
        <v>1221</v>
      </c>
      <c r="M652" s="5"/>
      <c r="P652" s="5">
        <f t="shared" si="70"/>
        <v>0.62832963303098954</v>
      </c>
      <c r="Q652" s="5">
        <f t="shared" si="71"/>
        <v>6401336</v>
      </c>
      <c r="R652" s="1">
        <f t="shared" si="72"/>
        <v>3901336</v>
      </c>
      <c r="S652" s="1">
        <f t="shared" si="73"/>
        <v>2500000</v>
      </c>
      <c r="U652" s="6" t="s">
        <v>2149</v>
      </c>
      <c r="V652" s="5">
        <f t="shared" si="67"/>
        <v>7</v>
      </c>
      <c r="W652" s="14">
        <f>IF(V652=1, VLOOKUP(U652, [1]IMDB_Movies!A:O, 11, FALSE), AVERAGEIF($A$2:$A$4915, U652, $K$2:$K$4915))</f>
        <v>7.1285714285714281</v>
      </c>
      <c r="X652" s="5">
        <f t="shared" si="68"/>
        <v>0.77600000000000002</v>
      </c>
      <c r="Y652">
        <f t="shared" si="69"/>
        <v>6.4377406049495907</v>
      </c>
      <c r="AN652" s="6"/>
      <c r="AO652" s="5"/>
      <c r="AP652" s="14"/>
      <c r="AQ652" s="5"/>
    </row>
    <row r="653" spans="1:43" hidden="1" x14ac:dyDescent="0.3">
      <c r="A653" t="s">
        <v>5983</v>
      </c>
      <c r="B653">
        <v>102</v>
      </c>
      <c r="C653">
        <v>26781723</v>
      </c>
      <c r="D653" t="s">
        <v>507</v>
      </c>
      <c r="E653" t="s">
        <v>9104</v>
      </c>
      <c r="F653" t="s">
        <v>6894</v>
      </c>
      <c r="G653" t="s">
        <v>14</v>
      </c>
      <c r="H653" t="s">
        <v>15</v>
      </c>
      <c r="I653">
        <v>2500000</v>
      </c>
      <c r="J653">
        <v>2004</v>
      </c>
      <c r="K653">
        <v>7.6</v>
      </c>
      <c r="L653" s="5" t="s">
        <v>599</v>
      </c>
      <c r="M653" s="5" t="s">
        <v>1221</v>
      </c>
      <c r="N653" t="s">
        <v>6851</v>
      </c>
      <c r="P653" s="5">
        <f t="shared" si="70"/>
        <v>0.62826640361641206</v>
      </c>
      <c r="Q653" s="5">
        <f t="shared" si="71"/>
        <v>26781723</v>
      </c>
      <c r="R653" s="1">
        <f t="shared" si="72"/>
        <v>24281723</v>
      </c>
      <c r="S653" s="1">
        <f t="shared" si="73"/>
        <v>2500000</v>
      </c>
      <c r="U653" s="6" t="s">
        <v>70</v>
      </c>
      <c r="V653" s="5">
        <f t="shared" si="67"/>
        <v>16</v>
      </c>
      <c r="W653" s="14">
        <f>IF(V653=1, VLOOKUP(U653, [1]IMDB_Movies!A:O, 11, FALSE), AVERAGEIF($A$2:$A$4915, U653, $K$2:$K$4915))</f>
        <v>7.1312499999999996</v>
      </c>
      <c r="X653" s="5">
        <f t="shared" si="68"/>
        <v>0.77600000000000002</v>
      </c>
      <c r="Y653">
        <f t="shared" si="69"/>
        <v>6.4374742149896891</v>
      </c>
      <c r="AN653" s="6"/>
      <c r="AO653" s="5"/>
      <c r="AP653" s="14"/>
      <c r="AQ653" s="5"/>
    </row>
    <row r="654" spans="1:43" hidden="1" x14ac:dyDescent="0.3">
      <c r="A654" t="s">
        <v>3210</v>
      </c>
      <c r="B654">
        <v>105</v>
      </c>
      <c r="C654">
        <v>5400000</v>
      </c>
      <c r="D654" t="s">
        <v>79</v>
      </c>
      <c r="E654" t="s">
        <v>9105</v>
      </c>
      <c r="F654" t="s">
        <v>6895</v>
      </c>
      <c r="G654" t="s">
        <v>14</v>
      </c>
      <c r="H654" t="s">
        <v>15</v>
      </c>
      <c r="I654">
        <v>2500000</v>
      </c>
      <c r="J654">
        <v>1995</v>
      </c>
      <c r="K654">
        <v>8.1</v>
      </c>
      <c r="L654" s="5" t="s">
        <v>1221</v>
      </c>
      <c r="M654" s="5" t="s">
        <v>6851</v>
      </c>
      <c r="P654" s="5">
        <f t="shared" si="70"/>
        <v>0.62825103374715763</v>
      </c>
      <c r="Q654" s="5">
        <f t="shared" si="71"/>
        <v>5400000</v>
      </c>
      <c r="R654" s="1">
        <f t="shared" si="72"/>
        <v>2900000</v>
      </c>
      <c r="S654" s="1">
        <f t="shared" si="73"/>
        <v>2500000</v>
      </c>
      <c r="U654" s="7" t="s">
        <v>464</v>
      </c>
      <c r="V654" s="5">
        <f t="shared" si="67"/>
        <v>7</v>
      </c>
      <c r="W654" s="14">
        <f>IF(V654=1, VLOOKUP(U654, [1]IMDB_Movies!A:O, 11, FALSE), AVERAGEIF($A$2:$A$4915, U654, $K$2:$K$4915))</f>
        <v>7.1142857142857148</v>
      </c>
      <c r="X654" s="5">
        <f t="shared" si="68"/>
        <v>0.77500000000000002</v>
      </c>
      <c r="Y654">
        <f t="shared" si="69"/>
        <v>6.4372306281522276</v>
      </c>
      <c r="AN654" s="7"/>
      <c r="AO654" s="5"/>
      <c r="AP654" s="14"/>
      <c r="AQ654" s="5"/>
    </row>
    <row r="655" spans="1:43" hidden="1" x14ac:dyDescent="0.3">
      <c r="A655" t="s">
        <v>6899</v>
      </c>
      <c r="B655">
        <v>107</v>
      </c>
      <c r="C655">
        <v>1282084</v>
      </c>
      <c r="D655" t="s">
        <v>1221</v>
      </c>
      <c r="E655" t="s">
        <v>9106</v>
      </c>
      <c r="F655" t="s">
        <v>6900</v>
      </c>
      <c r="G655" t="s">
        <v>14</v>
      </c>
      <c r="H655" t="s">
        <v>15</v>
      </c>
      <c r="I655">
        <v>2500000</v>
      </c>
      <c r="J655">
        <v>1999</v>
      </c>
      <c r="K655">
        <v>7</v>
      </c>
      <c r="L655" s="5" t="s">
        <v>1221</v>
      </c>
      <c r="M655" s="5"/>
      <c r="P655" s="5">
        <f t="shared" si="70"/>
        <v>0.62818575077200356</v>
      </c>
      <c r="Q655" s="5">
        <f t="shared" si="71"/>
        <v>1282084</v>
      </c>
      <c r="R655" s="1">
        <f t="shared" si="72"/>
        <v>-1217916</v>
      </c>
      <c r="S655" s="1">
        <f t="shared" si="73"/>
        <v>2500000</v>
      </c>
      <c r="U655" s="6" t="s">
        <v>2508</v>
      </c>
      <c r="V655" s="5">
        <f t="shared" si="67"/>
        <v>7</v>
      </c>
      <c r="W655" s="14">
        <f>IF(V655=1, VLOOKUP(U655, [1]IMDB_Movies!A:O, 11, FALSE), AVERAGEIF($A$2:$A$4915, U655, $K$2:$K$4915))</f>
        <v>7.1142857142857148</v>
      </c>
      <c r="X655" s="5">
        <f t="shared" si="68"/>
        <v>0.77500000000000002</v>
      </c>
      <c r="Y655">
        <f t="shared" si="69"/>
        <v>6.4370327906443503</v>
      </c>
      <c r="AN655" s="6"/>
      <c r="AO655" s="5"/>
      <c r="AP655" s="14"/>
      <c r="AQ655" s="5"/>
    </row>
    <row r="656" spans="1:43" hidden="1" x14ac:dyDescent="0.3">
      <c r="A656" t="s">
        <v>4953</v>
      </c>
      <c r="B656">
        <v>89</v>
      </c>
      <c r="C656">
        <v>3325638</v>
      </c>
      <c r="D656" t="s">
        <v>6905</v>
      </c>
      <c r="E656" t="s">
        <v>9107</v>
      </c>
      <c r="F656" t="s">
        <v>6906</v>
      </c>
      <c r="G656" t="s">
        <v>14</v>
      </c>
      <c r="H656" t="s">
        <v>15</v>
      </c>
      <c r="I656">
        <v>2500000</v>
      </c>
      <c r="J656">
        <v>2012</v>
      </c>
      <c r="K656">
        <v>7.1</v>
      </c>
      <c r="L656" s="5" t="s">
        <v>599</v>
      </c>
      <c r="M656" s="5" t="s">
        <v>8413</v>
      </c>
      <c r="N656" t="s">
        <v>1221</v>
      </c>
      <c r="O656" t="s">
        <v>4289</v>
      </c>
      <c r="P656" s="5">
        <f t="shared" si="70"/>
        <v>0.628112729203672</v>
      </c>
      <c r="Q656" s="5">
        <f t="shared" si="71"/>
        <v>3325638</v>
      </c>
      <c r="R656" s="1">
        <f t="shared" si="72"/>
        <v>825638</v>
      </c>
      <c r="S656" s="1">
        <f t="shared" si="73"/>
        <v>2500000</v>
      </c>
      <c r="U656" s="7" t="s">
        <v>1915</v>
      </c>
      <c r="V656" s="5">
        <f t="shared" si="67"/>
        <v>7</v>
      </c>
      <c r="W656" s="14">
        <f>IF(V656=1, VLOOKUP(U656, [1]IMDB_Movies!A:O, 11, FALSE), AVERAGEIF($A$2:$A$4915, U656, $K$2:$K$4915))</f>
        <v>7.1142857142857139</v>
      </c>
      <c r="X656" s="5">
        <f t="shared" si="68"/>
        <v>0.77400000000000002</v>
      </c>
      <c r="Y656">
        <f t="shared" si="69"/>
        <v>6.4369266055045893</v>
      </c>
      <c r="AN656" s="7"/>
      <c r="AO656" s="5"/>
      <c r="AP656" s="14"/>
      <c r="AQ656" s="5"/>
    </row>
    <row r="657" spans="1:43" hidden="1" x14ac:dyDescent="0.3">
      <c r="A657" t="s">
        <v>6909</v>
      </c>
      <c r="B657">
        <v>95</v>
      </c>
      <c r="C657">
        <v>6851969</v>
      </c>
      <c r="D657" t="s">
        <v>507</v>
      </c>
      <c r="E657" t="s">
        <v>9108</v>
      </c>
      <c r="F657" t="s">
        <v>6910</v>
      </c>
      <c r="G657" t="s">
        <v>14</v>
      </c>
      <c r="H657" t="s">
        <v>15</v>
      </c>
      <c r="I657">
        <v>2500000</v>
      </c>
      <c r="J657">
        <v>2013</v>
      </c>
      <c r="K657">
        <v>7.1</v>
      </c>
      <c r="L657" s="5" t="s">
        <v>599</v>
      </c>
      <c r="M657" s="5" t="s">
        <v>1221</v>
      </c>
      <c r="N657" t="s">
        <v>6851</v>
      </c>
      <c r="P657" s="5">
        <f t="shared" si="70"/>
        <v>0.62804336953775119</v>
      </c>
      <c r="Q657" s="5">
        <f t="shared" si="71"/>
        <v>6851969</v>
      </c>
      <c r="R657" s="1">
        <f t="shared" si="72"/>
        <v>4351969</v>
      </c>
      <c r="S657" s="1">
        <f t="shared" si="73"/>
        <v>2500000</v>
      </c>
      <c r="U657" s="6" t="s">
        <v>2678</v>
      </c>
      <c r="V657" s="5">
        <f t="shared" si="67"/>
        <v>9</v>
      </c>
      <c r="W657" s="14">
        <f>IF(V657=1, VLOOKUP(U657, [1]IMDB_Movies!A:O, 11, FALSE), AVERAGEIF($A$2:$A$4915, U657, $K$2:$K$4915))</f>
        <v>7.1111111111111107</v>
      </c>
      <c r="X657" s="5">
        <f t="shared" si="68"/>
        <v>0.77400000000000002</v>
      </c>
      <c r="Y657">
        <f t="shared" si="69"/>
        <v>6.4368433126863982</v>
      </c>
      <c r="AN657" s="6"/>
      <c r="AO657" s="5"/>
      <c r="AP657" s="14"/>
      <c r="AQ657" s="5"/>
    </row>
    <row r="658" spans="1:43" hidden="1" x14ac:dyDescent="0.3">
      <c r="A658" t="s">
        <v>1331</v>
      </c>
      <c r="B658">
        <v>101</v>
      </c>
      <c r="C658">
        <v>12995673</v>
      </c>
      <c r="D658" t="s">
        <v>6913</v>
      </c>
      <c r="E658" t="s">
        <v>9109</v>
      </c>
      <c r="F658" t="s">
        <v>6914</v>
      </c>
      <c r="G658" t="s">
        <v>14</v>
      </c>
      <c r="H658" t="s">
        <v>15</v>
      </c>
      <c r="I658">
        <v>2500000</v>
      </c>
      <c r="J658">
        <v>2008</v>
      </c>
      <c r="K658">
        <v>7.7</v>
      </c>
      <c r="L658" s="5" t="s">
        <v>599</v>
      </c>
      <c r="M658" s="5" t="s">
        <v>27</v>
      </c>
      <c r="N658" t="s">
        <v>8418</v>
      </c>
      <c r="P658" s="5">
        <f t="shared" si="70"/>
        <v>0.62798075289638655</v>
      </c>
      <c r="Q658" s="5">
        <f t="shared" si="71"/>
        <v>12995673</v>
      </c>
      <c r="R658" s="1">
        <f t="shared" si="72"/>
        <v>10495673</v>
      </c>
      <c r="S658" s="1">
        <f t="shared" si="73"/>
        <v>2500000</v>
      </c>
      <c r="U658" s="7" t="s">
        <v>983</v>
      </c>
      <c r="V658" s="5">
        <f t="shared" si="67"/>
        <v>5</v>
      </c>
      <c r="W658" s="14">
        <f>IF(V658=1, VLOOKUP(U658, [1]IMDB_Movies!A:O, 11, FALSE), AVERAGEIF($A$2:$A$4915, U658, $K$2:$K$4915))</f>
        <v>7.1000000000000014</v>
      </c>
      <c r="X658" s="5">
        <f t="shared" si="68"/>
        <v>0.77400000000000002</v>
      </c>
      <c r="Y658">
        <f t="shared" si="69"/>
        <v>6.4363928407526405</v>
      </c>
      <c r="AN658" s="7"/>
      <c r="AO658" s="5"/>
      <c r="AP658" s="14"/>
      <c r="AQ658" s="5"/>
    </row>
    <row r="659" spans="1:43" hidden="1" x14ac:dyDescent="0.3">
      <c r="A659" t="s">
        <v>6915</v>
      </c>
      <c r="B659">
        <v>112</v>
      </c>
      <c r="C659">
        <v>173783</v>
      </c>
      <c r="D659" t="s">
        <v>27</v>
      </c>
      <c r="E659" t="s">
        <v>9110</v>
      </c>
      <c r="F659" t="s">
        <v>6916</v>
      </c>
      <c r="G659" t="s">
        <v>14</v>
      </c>
      <c r="H659" t="s">
        <v>15</v>
      </c>
      <c r="I659">
        <v>2500000</v>
      </c>
      <c r="J659">
        <v>2008</v>
      </c>
      <c r="K659">
        <v>7.6</v>
      </c>
      <c r="L659" s="5" t="s">
        <v>27</v>
      </c>
      <c r="M659" s="5"/>
      <c r="P659" s="5">
        <f t="shared" si="70"/>
        <v>0.62793104767410746</v>
      </c>
      <c r="Q659" s="5">
        <f t="shared" si="71"/>
        <v>173783</v>
      </c>
      <c r="R659" s="1">
        <f t="shared" si="72"/>
        <v>-2326217</v>
      </c>
      <c r="S659" s="1">
        <f t="shared" si="73"/>
        <v>2500000</v>
      </c>
      <c r="U659" s="6" t="s">
        <v>5988</v>
      </c>
      <c r="V659" s="5">
        <f t="shared" si="67"/>
        <v>3</v>
      </c>
      <c r="W659" s="14">
        <f>IF(V659=1, VLOOKUP(U659, [1]IMDB_Movies!A:O, 11, FALSE), AVERAGEIF($A$2:$A$4915, U659, $K$2:$K$4915))</f>
        <v>7.1000000000000005</v>
      </c>
      <c r="X659" s="5">
        <f t="shared" si="68"/>
        <v>0.77200000000000002</v>
      </c>
      <c r="Y659">
        <f t="shared" si="69"/>
        <v>6.4361257746155633</v>
      </c>
      <c r="AN659" s="6"/>
      <c r="AO659" s="5"/>
      <c r="AP659" s="14"/>
      <c r="AQ659" s="5"/>
    </row>
    <row r="660" spans="1:43" hidden="1" x14ac:dyDescent="0.3">
      <c r="A660" t="s">
        <v>6917</v>
      </c>
      <c r="B660">
        <v>100</v>
      </c>
      <c r="C660">
        <v>118666</v>
      </c>
      <c r="D660" t="s">
        <v>1221</v>
      </c>
      <c r="E660" t="s">
        <v>9111</v>
      </c>
      <c r="F660" t="s">
        <v>6918</v>
      </c>
      <c r="G660" t="s">
        <v>14</v>
      </c>
      <c r="H660" t="s">
        <v>15</v>
      </c>
      <c r="I660">
        <v>2500000</v>
      </c>
      <c r="J660">
        <v>2006</v>
      </c>
      <c r="K660">
        <v>6.6</v>
      </c>
      <c r="L660" s="5" t="s">
        <v>1221</v>
      </c>
      <c r="M660" s="5"/>
      <c r="P660" s="5">
        <f t="shared" si="70"/>
        <v>0.62785579670301495</v>
      </c>
      <c r="Q660" s="5">
        <f t="shared" si="71"/>
        <v>118666</v>
      </c>
      <c r="R660" s="1">
        <f t="shared" si="72"/>
        <v>-2381334</v>
      </c>
      <c r="S660" s="1">
        <f t="shared" si="73"/>
        <v>2500000</v>
      </c>
      <c r="U660" s="6" t="s">
        <v>305</v>
      </c>
      <c r="V660" s="5">
        <f t="shared" si="67"/>
        <v>7</v>
      </c>
      <c r="W660" s="14">
        <f>IF(V660=1, VLOOKUP(U660, [1]IMDB_Movies!A:O, 11, FALSE), AVERAGEIF($A$2:$A$4915, U660, $K$2:$K$4915))</f>
        <v>7.1000000000000005</v>
      </c>
      <c r="X660" s="5">
        <f t="shared" si="68"/>
        <v>0.77200000000000002</v>
      </c>
      <c r="Y660">
        <f t="shared" si="69"/>
        <v>6.4358585858585871</v>
      </c>
      <c r="AN660" s="6"/>
      <c r="AO660" s="5"/>
      <c r="AP660" s="14"/>
      <c r="AQ660" s="5"/>
    </row>
    <row r="661" spans="1:43" hidden="1" x14ac:dyDescent="0.3">
      <c r="A661" t="s">
        <v>6919</v>
      </c>
      <c r="B661">
        <v>100</v>
      </c>
      <c r="C661">
        <v>71904</v>
      </c>
      <c r="D661" t="s">
        <v>1405</v>
      </c>
      <c r="E661" t="s">
        <v>9112</v>
      </c>
      <c r="F661" t="s">
        <v>6920</v>
      </c>
      <c r="G661" t="s">
        <v>14</v>
      </c>
      <c r="H661" t="s">
        <v>15</v>
      </c>
      <c r="I661">
        <v>2500000</v>
      </c>
      <c r="J661">
        <v>2006</v>
      </c>
      <c r="K661">
        <v>5.7</v>
      </c>
      <c r="L661" s="5" t="s">
        <v>599</v>
      </c>
      <c r="M661" s="5" t="s">
        <v>1221</v>
      </c>
      <c r="N661" t="s">
        <v>6299</v>
      </c>
      <c r="P661" s="5">
        <f t="shared" si="70"/>
        <v>0.62778037422431676</v>
      </c>
      <c r="Q661" s="5">
        <f t="shared" si="71"/>
        <v>71904</v>
      </c>
      <c r="R661" s="1">
        <f t="shared" si="72"/>
        <v>-2428096</v>
      </c>
      <c r="S661" s="1">
        <f t="shared" si="73"/>
        <v>2500000</v>
      </c>
      <c r="U661" s="7" t="s">
        <v>1059</v>
      </c>
      <c r="V661" s="5">
        <f t="shared" si="67"/>
        <v>2</v>
      </c>
      <c r="W661" s="14">
        <f>IF(V661=1, VLOOKUP(U661, [1]IMDB_Movies!A:O, 11, FALSE), AVERAGEIF($A$2:$A$4915, U661, $K$2:$K$4915))</f>
        <v>7.1000000000000005</v>
      </c>
      <c r="X661" s="5">
        <f t="shared" si="68"/>
        <v>0.77200000000000002</v>
      </c>
      <c r="Y661">
        <f t="shared" si="69"/>
        <v>6.435591274397245</v>
      </c>
      <c r="AN661" s="7"/>
      <c r="AO661" s="5"/>
      <c r="AP661" s="14"/>
      <c r="AQ661" s="5"/>
    </row>
    <row r="662" spans="1:43" hidden="1" x14ac:dyDescent="0.3">
      <c r="A662" t="s">
        <v>6921</v>
      </c>
      <c r="B662">
        <v>80</v>
      </c>
      <c r="C662">
        <v>99851</v>
      </c>
      <c r="D662" t="s">
        <v>27</v>
      </c>
      <c r="E662" t="s">
        <v>9113</v>
      </c>
      <c r="F662" t="s">
        <v>6922</v>
      </c>
      <c r="G662" t="s">
        <v>14</v>
      </c>
      <c r="H662" t="s">
        <v>15</v>
      </c>
      <c r="I662">
        <v>2500000</v>
      </c>
      <c r="J662">
        <v>2010</v>
      </c>
      <c r="K662">
        <v>7.1</v>
      </c>
      <c r="L662" s="5" t="s">
        <v>27</v>
      </c>
      <c r="M662" s="5"/>
      <c r="P662" s="5">
        <f t="shared" si="70"/>
        <v>0.62770479466694218</v>
      </c>
      <c r="Q662" s="5">
        <f t="shared" si="71"/>
        <v>99851</v>
      </c>
      <c r="R662" s="1">
        <f t="shared" si="72"/>
        <v>-2400149</v>
      </c>
      <c r="S662" s="1">
        <f t="shared" si="73"/>
        <v>2500000</v>
      </c>
      <c r="U662" s="7" t="s">
        <v>832</v>
      </c>
      <c r="V662" s="5">
        <f t="shared" si="67"/>
        <v>3</v>
      </c>
      <c r="W662" s="14">
        <f>IF(V662=1, VLOOKUP(U662, [1]IMDB_Movies!A:O, 11, FALSE), AVERAGEIF($A$2:$A$4915, U662, $K$2:$K$4915))</f>
        <v>7.1000000000000005</v>
      </c>
      <c r="X662" s="5">
        <f t="shared" si="68"/>
        <v>0.77200000000000002</v>
      </c>
      <c r="Y662">
        <f t="shared" si="69"/>
        <v>6.4358520900321556</v>
      </c>
      <c r="AN662" s="7"/>
      <c r="AO662" s="5"/>
      <c r="AP662" s="14"/>
      <c r="AQ662" s="5"/>
    </row>
    <row r="663" spans="1:43" hidden="1" x14ac:dyDescent="0.3">
      <c r="A663" t="s">
        <v>6926</v>
      </c>
      <c r="B663">
        <v>90</v>
      </c>
      <c r="C663">
        <v>75727</v>
      </c>
      <c r="D663" t="s">
        <v>5721</v>
      </c>
      <c r="E663" t="s">
        <v>9114</v>
      </c>
      <c r="F663" t="s">
        <v>6927</v>
      </c>
      <c r="G663" t="s">
        <v>997</v>
      </c>
      <c r="H663" t="s">
        <v>15</v>
      </c>
      <c r="I663">
        <v>2500000</v>
      </c>
      <c r="J663">
        <v>2008</v>
      </c>
      <c r="K663">
        <v>5.9</v>
      </c>
      <c r="L663" s="5" t="s">
        <v>1221</v>
      </c>
      <c r="M663" s="5" t="s">
        <v>6851</v>
      </c>
      <c r="N663" t="s">
        <v>4289</v>
      </c>
      <c r="O663" t="s">
        <v>3629</v>
      </c>
      <c r="P663" s="5">
        <f t="shared" si="70"/>
        <v>0.62762918868771145</v>
      </c>
      <c r="Q663" s="5">
        <f t="shared" si="71"/>
        <v>75727</v>
      </c>
      <c r="R663" s="1">
        <f t="shared" si="72"/>
        <v>-2424273</v>
      </c>
      <c r="S663" s="1">
        <f t="shared" si="73"/>
        <v>2500000</v>
      </c>
      <c r="U663" s="6" t="s">
        <v>8164</v>
      </c>
      <c r="V663" s="5">
        <f t="shared" si="67"/>
        <v>1</v>
      </c>
      <c r="W663" s="14">
        <f>IF(V663=1, VLOOKUP(U663, [1]IMDB_Movies!A:O, 11, FALSE), AVERAGEIF($A$2:$A$4915, U663, $K$2:$K$4915))</f>
        <v>7.1</v>
      </c>
      <c r="X663" s="5">
        <f t="shared" si="68"/>
        <v>0.746</v>
      </c>
      <c r="Y663">
        <f t="shared" si="69"/>
        <v>6.4353779002986444</v>
      </c>
      <c r="AN663" s="6"/>
      <c r="AO663" s="5"/>
      <c r="AP663" s="14"/>
      <c r="AQ663" s="5"/>
    </row>
    <row r="664" spans="1:43" hidden="1" x14ac:dyDescent="0.3">
      <c r="A664" t="s">
        <v>233</v>
      </c>
      <c r="B664">
        <v>96</v>
      </c>
      <c r="C664">
        <v>322157</v>
      </c>
      <c r="D664" t="s">
        <v>3222</v>
      </c>
      <c r="E664" t="s">
        <v>9115</v>
      </c>
      <c r="F664" t="s">
        <v>6928</v>
      </c>
      <c r="G664" t="s">
        <v>14</v>
      </c>
      <c r="H664" t="s">
        <v>15</v>
      </c>
      <c r="I664">
        <v>2500000</v>
      </c>
      <c r="J664">
        <v>2010</v>
      </c>
      <c r="K664">
        <v>6.8</v>
      </c>
      <c r="L664" s="5" t="s">
        <v>599</v>
      </c>
      <c r="M664" s="5" t="s">
        <v>8413</v>
      </c>
      <c r="N664" t="s">
        <v>1221</v>
      </c>
      <c r="P664" s="5">
        <f t="shared" si="70"/>
        <v>0.62755346496024367</v>
      </c>
      <c r="Q664" s="5">
        <f t="shared" si="71"/>
        <v>322157</v>
      </c>
      <c r="R664" s="1">
        <f t="shared" si="72"/>
        <v>-2177843</v>
      </c>
      <c r="S664" s="1">
        <f t="shared" si="73"/>
        <v>2500000</v>
      </c>
      <c r="U664" s="6" t="s">
        <v>8075</v>
      </c>
      <c r="V664" s="5">
        <f t="shared" si="67"/>
        <v>1</v>
      </c>
      <c r="W664" s="14">
        <f>IF(V664=1, VLOOKUP(U664, [1]IMDB_Movies!A:O, 11, FALSE), AVERAGEIF($A$2:$A$4915, U664, $K$2:$K$4915))</f>
        <v>7.1</v>
      </c>
      <c r="X664" s="5">
        <f t="shared" si="68"/>
        <v>0.746</v>
      </c>
      <c r="Y664">
        <f t="shared" si="69"/>
        <v>6.4352481617647062</v>
      </c>
      <c r="AN664" s="6"/>
      <c r="AO664" s="5"/>
      <c r="AP664" s="14"/>
      <c r="AQ664" s="5"/>
    </row>
    <row r="665" spans="1:43" hidden="1" x14ac:dyDescent="0.3">
      <c r="A665" t="s">
        <v>6929</v>
      </c>
      <c r="B665">
        <v>89</v>
      </c>
      <c r="C665"/>
      <c r="D665" t="s">
        <v>3190</v>
      </c>
      <c r="E665" t="s">
        <v>9116</v>
      </c>
      <c r="F665" t="s">
        <v>6930</v>
      </c>
      <c r="G665" t="s">
        <v>14</v>
      </c>
      <c r="H665" t="s">
        <v>15</v>
      </c>
      <c r="I665">
        <v>2500000</v>
      </c>
      <c r="J665">
        <v>2010</v>
      </c>
      <c r="K665">
        <v>5.8</v>
      </c>
      <c r="L665" s="5" t="s">
        <v>599</v>
      </c>
      <c r="M665" s="5" t="s">
        <v>1221</v>
      </c>
      <c r="N665" t="s">
        <v>6299</v>
      </c>
      <c r="O665" t="s">
        <v>6851</v>
      </c>
      <c r="P665" s="5">
        <f t="shared" si="70"/>
        <v>0.62747809908278707</v>
      </c>
      <c r="Q665" s="5">
        <f t="shared" si="71"/>
        <v>25035665</v>
      </c>
      <c r="R665" s="1">
        <f t="shared" si="72"/>
        <v>22535665</v>
      </c>
      <c r="S665" s="1">
        <f t="shared" si="73"/>
        <v>2500000</v>
      </c>
      <c r="U665" s="6" t="s">
        <v>6031</v>
      </c>
      <c r="V665" s="5">
        <f t="shared" si="67"/>
        <v>2</v>
      </c>
      <c r="W665" s="14">
        <f>IF(V665=1, VLOOKUP(U665, [1]IMDB_Movies!A:O, 11, FALSE), AVERAGEIF($A$2:$A$4915, U665, $K$2:$K$4915))</f>
        <v>7.1</v>
      </c>
      <c r="X665" s="5">
        <f t="shared" si="68"/>
        <v>0.746</v>
      </c>
      <c r="Y665">
        <f t="shared" si="69"/>
        <v>6.4348885313720992</v>
      </c>
      <c r="AN665" s="6"/>
      <c r="AO665" s="5"/>
      <c r="AP665" s="14"/>
      <c r="AQ665" s="5"/>
    </row>
    <row r="666" spans="1:43" hidden="1" x14ac:dyDescent="0.3">
      <c r="A666" t="s">
        <v>6931</v>
      </c>
      <c r="B666">
        <v>87</v>
      </c>
      <c r="C666"/>
      <c r="D666" t="s">
        <v>2662</v>
      </c>
      <c r="E666" t="s">
        <v>9117</v>
      </c>
      <c r="F666" t="s">
        <v>6932</v>
      </c>
      <c r="G666" t="s">
        <v>14</v>
      </c>
      <c r="H666" t="s">
        <v>275</v>
      </c>
      <c r="I666">
        <v>2500000</v>
      </c>
      <c r="J666">
        <v>2015</v>
      </c>
      <c r="K666">
        <v>5</v>
      </c>
      <c r="L666" s="5" t="s">
        <v>599</v>
      </c>
      <c r="M666" s="5" t="s">
        <v>2267</v>
      </c>
      <c r="P666" s="5">
        <f t="shared" si="70"/>
        <v>0.62747809908278707</v>
      </c>
      <c r="Q666" s="5">
        <f t="shared" si="71"/>
        <v>25035665</v>
      </c>
      <c r="R666" s="1">
        <f t="shared" si="72"/>
        <v>22535665</v>
      </c>
      <c r="S666" s="1">
        <f t="shared" si="73"/>
        <v>2500000</v>
      </c>
      <c r="U666" s="6" t="s">
        <v>7894</v>
      </c>
      <c r="V666" s="5">
        <f t="shared" si="67"/>
        <v>1</v>
      </c>
      <c r="W666" s="14">
        <f>IF(V666=1, VLOOKUP(U666, [1]IMDB_Movies!A:O, 11, FALSE), AVERAGEIF($A$2:$A$4915, U666, $K$2:$K$4915))</f>
        <v>7.1</v>
      </c>
      <c r="X666" s="5">
        <f t="shared" si="68"/>
        <v>0.746</v>
      </c>
      <c r="Y666">
        <f t="shared" si="69"/>
        <v>6.4347126436781616</v>
      </c>
      <c r="AN666" s="6"/>
      <c r="AO666" s="5"/>
      <c r="AP666" s="14"/>
      <c r="AQ666" s="5"/>
    </row>
    <row r="667" spans="1:43" hidden="1" x14ac:dyDescent="0.3">
      <c r="A667" t="s">
        <v>6939</v>
      </c>
      <c r="B667">
        <v>110</v>
      </c>
      <c r="C667"/>
      <c r="D667" t="s">
        <v>703</v>
      </c>
      <c r="E667" t="s">
        <v>9118</v>
      </c>
      <c r="F667" t="s">
        <v>6940</v>
      </c>
      <c r="G667" t="s">
        <v>14</v>
      </c>
      <c r="H667" t="s">
        <v>22</v>
      </c>
      <c r="I667">
        <v>2500000</v>
      </c>
      <c r="J667">
        <v>2015</v>
      </c>
      <c r="K667">
        <v>5</v>
      </c>
      <c r="L667" s="5" t="s">
        <v>8413</v>
      </c>
      <c r="M667" s="5" t="s">
        <v>1221</v>
      </c>
      <c r="P667" s="5">
        <f t="shared" si="70"/>
        <v>0.62747809908278707</v>
      </c>
      <c r="Q667" s="5">
        <f t="shared" si="71"/>
        <v>25035665</v>
      </c>
      <c r="R667" s="1">
        <f t="shared" si="72"/>
        <v>22535665</v>
      </c>
      <c r="S667" s="1">
        <f t="shared" si="73"/>
        <v>2500000</v>
      </c>
      <c r="U667" s="7" t="s">
        <v>7832</v>
      </c>
      <c r="V667" s="5">
        <f t="shared" si="67"/>
        <v>1</v>
      </c>
      <c r="W667" s="14">
        <f>IF(V667=1, VLOOKUP(U667, [1]IMDB_Movies!A:O, 11, FALSE), AVERAGEIF($A$2:$A$4915, U667, $K$2:$K$4915))</f>
        <v>7.1</v>
      </c>
      <c r="X667" s="5">
        <f t="shared" si="68"/>
        <v>0.746</v>
      </c>
      <c r="Y667">
        <f t="shared" si="69"/>
        <v>6.4343297309726379</v>
      </c>
      <c r="AN667" s="7"/>
      <c r="AO667" s="5"/>
      <c r="AP667" s="14"/>
      <c r="AQ667" s="5"/>
    </row>
    <row r="668" spans="1:43" hidden="1" x14ac:dyDescent="0.3">
      <c r="A668" t="s">
        <v>6942</v>
      </c>
      <c r="B668">
        <v>101</v>
      </c>
      <c r="C668"/>
      <c r="D668" t="s">
        <v>1945</v>
      </c>
      <c r="E668" t="s">
        <v>9119</v>
      </c>
      <c r="F668" t="s">
        <v>6943</v>
      </c>
      <c r="G668" t="s">
        <v>14</v>
      </c>
      <c r="H668" t="s">
        <v>22</v>
      </c>
      <c r="I668">
        <v>2500000</v>
      </c>
      <c r="J668">
        <v>2012</v>
      </c>
      <c r="K668">
        <v>3.1</v>
      </c>
      <c r="L668" s="5" t="s">
        <v>599</v>
      </c>
      <c r="M668" s="5" t="s">
        <v>4289</v>
      </c>
      <c r="P668" s="5">
        <f t="shared" si="70"/>
        <v>0.62747809908278707</v>
      </c>
      <c r="Q668" s="5">
        <f t="shared" si="71"/>
        <v>25035665</v>
      </c>
      <c r="R668" s="1">
        <f t="shared" si="72"/>
        <v>22535665</v>
      </c>
      <c r="S668" s="1">
        <f t="shared" si="73"/>
        <v>2500000</v>
      </c>
      <c r="U668" s="7" t="s">
        <v>7771</v>
      </c>
      <c r="V668" s="5">
        <f t="shared" si="67"/>
        <v>2</v>
      </c>
      <c r="W668" s="14">
        <f>IF(V668=1, VLOOKUP(U668, [1]IMDB_Movies!A:O, 11, FALSE), AVERAGEIF($A$2:$A$4915, U668, $K$2:$K$4915))</f>
        <v>7.1</v>
      </c>
      <c r="X668" s="5">
        <f t="shared" si="68"/>
        <v>0.746</v>
      </c>
      <c r="Y668">
        <f t="shared" si="69"/>
        <v>6.4341076356945726</v>
      </c>
      <c r="AN668" s="7"/>
      <c r="AO668" s="5"/>
      <c r="AP668" s="14"/>
      <c r="AQ668" s="5"/>
    </row>
    <row r="669" spans="1:43" hidden="1" x14ac:dyDescent="0.3">
      <c r="A669" t="s">
        <v>6955</v>
      </c>
      <c r="B669">
        <v>90</v>
      </c>
      <c r="C669"/>
      <c r="D669" t="s">
        <v>1450</v>
      </c>
      <c r="E669" t="s">
        <v>9120</v>
      </c>
      <c r="F669" t="s">
        <v>6956</v>
      </c>
      <c r="G669" t="s">
        <v>14</v>
      </c>
      <c r="H669" t="s">
        <v>15</v>
      </c>
      <c r="I669">
        <v>2500000</v>
      </c>
      <c r="J669">
        <v>2014</v>
      </c>
      <c r="K669">
        <v>6.9</v>
      </c>
      <c r="L669" s="5" t="s">
        <v>1221</v>
      </c>
      <c r="M669" s="5" t="s">
        <v>3629</v>
      </c>
      <c r="P669" s="5">
        <f t="shared" si="70"/>
        <v>0.62747809908278707</v>
      </c>
      <c r="Q669" s="5">
        <f t="shared" si="71"/>
        <v>25035665</v>
      </c>
      <c r="R669" s="1">
        <f t="shared" si="72"/>
        <v>22535665</v>
      </c>
      <c r="S669" s="1">
        <f t="shared" si="73"/>
        <v>2500000</v>
      </c>
      <c r="U669" s="7" t="s">
        <v>6235</v>
      </c>
      <c r="V669" s="5">
        <f t="shared" si="67"/>
        <v>2</v>
      </c>
      <c r="W669" s="14">
        <f>IF(V669=1, VLOOKUP(U669, [1]IMDB_Movies!A:O, 11, FALSE), AVERAGEIF($A$2:$A$4915, U669, $K$2:$K$4915))</f>
        <v>7.1</v>
      </c>
      <c r="X669" s="5">
        <f t="shared" si="68"/>
        <v>0.746</v>
      </c>
      <c r="Y669">
        <f t="shared" si="69"/>
        <v>6.4339314469749249</v>
      </c>
      <c r="AN669" s="7"/>
      <c r="AO669" s="5"/>
      <c r="AP669" s="14"/>
      <c r="AQ669" s="5"/>
    </row>
    <row r="670" spans="1:43" hidden="1" x14ac:dyDescent="0.3">
      <c r="A670" t="s">
        <v>5991</v>
      </c>
      <c r="B670">
        <v>90</v>
      </c>
      <c r="C670"/>
      <c r="D670" t="s">
        <v>2994</v>
      </c>
      <c r="E670" t="s">
        <v>9121</v>
      </c>
      <c r="F670" t="s">
        <v>6973</v>
      </c>
      <c r="G670" t="s">
        <v>14</v>
      </c>
      <c r="H670" t="s">
        <v>99</v>
      </c>
      <c r="I670">
        <v>2500000</v>
      </c>
      <c r="J670">
        <v>2007</v>
      </c>
      <c r="K670">
        <v>6</v>
      </c>
      <c r="L670" s="5" t="s">
        <v>476</v>
      </c>
      <c r="M670" s="5" t="s">
        <v>599</v>
      </c>
      <c r="N670" t="s">
        <v>2267</v>
      </c>
      <c r="P670" s="5">
        <f t="shared" si="70"/>
        <v>0.62747809908278707</v>
      </c>
      <c r="Q670" s="5">
        <f t="shared" si="71"/>
        <v>25035665</v>
      </c>
      <c r="R670" s="1">
        <f t="shared" si="72"/>
        <v>22535665</v>
      </c>
      <c r="S670" s="1">
        <f t="shared" si="73"/>
        <v>2500000</v>
      </c>
      <c r="U670" s="7" t="s">
        <v>7638</v>
      </c>
      <c r="V670" s="5">
        <f t="shared" si="67"/>
        <v>1</v>
      </c>
      <c r="W670" s="14">
        <f>IF(V670=1, VLOOKUP(U670, [1]IMDB_Movies!A:O, 11, FALSE), AVERAGEIF($A$2:$A$4915, U670, $K$2:$K$4915))</f>
        <v>7.1</v>
      </c>
      <c r="X670" s="5">
        <f t="shared" si="68"/>
        <v>0.746</v>
      </c>
      <c r="Y670">
        <f t="shared" si="69"/>
        <v>6.4338011965025306</v>
      </c>
      <c r="AN670" s="7"/>
      <c r="AO670" s="5"/>
      <c r="AP670" s="14"/>
      <c r="AQ670" s="5"/>
    </row>
    <row r="671" spans="1:43" hidden="1" x14ac:dyDescent="0.3">
      <c r="A671" t="s">
        <v>4462</v>
      </c>
      <c r="B671">
        <v>101</v>
      </c>
      <c r="C671">
        <v>1163508</v>
      </c>
      <c r="D671" t="s">
        <v>321</v>
      </c>
      <c r="E671" t="s">
        <v>9122</v>
      </c>
      <c r="F671" t="s">
        <v>7303</v>
      </c>
      <c r="G671" t="s">
        <v>14</v>
      </c>
      <c r="H671" t="s">
        <v>15</v>
      </c>
      <c r="I671">
        <v>2500000</v>
      </c>
      <c r="J671">
        <v>2012</v>
      </c>
      <c r="K671">
        <v>5.0999999999999996</v>
      </c>
      <c r="L671" s="5" t="s">
        <v>1221</v>
      </c>
      <c r="M671" s="5" t="s">
        <v>455</v>
      </c>
      <c r="N671" t="s">
        <v>2267</v>
      </c>
      <c r="O671" t="s">
        <v>3629</v>
      </c>
      <c r="P671" s="5">
        <f t="shared" si="70"/>
        <v>0.62747809908278707</v>
      </c>
      <c r="Q671" s="5">
        <f t="shared" si="71"/>
        <v>1163508</v>
      </c>
      <c r="R671" s="1">
        <f t="shared" si="72"/>
        <v>-1336492</v>
      </c>
      <c r="S671" s="1">
        <f t="shared" si="73"/>
        <v>2500000</v>
      </c>
      <c r="U671" s="6" t="s">
        <v>7665</v>
      </c>
      <c r="V671" s="5">
        <f t="shared" si="67"/>
        <v>1</v>
      </c>
      <c r="W671" s="14">
        <f>IF(V671=1, VLOOKUP(U671, [1]IMDB_Movies!A:O, 11, FALSE), AVERAGEIF($A$2:$A$4915, U671, $K$2:$K$4915))</f>
        <v>7.1</v>
      </c>
      <c r="X671" s="5">
        <f t="shared" si="68"/>
        <v>0.746</v>
      </c>
      <c r="Y671">
        <f t="shared" si="69"/>
        <v>6.4335788262370537</v>
      </c>
      <c r="AN671" s="6"/>
      <c r="AO671" s="5"/>
      <c r="AP671" s="14"/>
      <c r="AQ671" s="5"/>
    </row>
    <row r="672" spans="1:43" hidden="1" x14ac:dyDescent="0.3">
      <c r="A672" t="s">
        <v>1920</v>
      </c>
      <c r="B672">
        <v>108</v>
      </c>
      <c r="C672">
        <v>548712</v>
      </c>
      <c r="D672" t="s">
        <v>79</v>
      </c>
      <c r="E672" t="s">
        <v>9123</v>
      </c>
      <c r="F672" t="s">
        <v>7524</v>
      </c>
      <c r="G672" t="s">
        <v>14</v>
      </c>
      <c r="H672" t="s">
        <v>15</v>
      </c>
      <c r="I672">
        <v>2500000</v>
      </c>
      <c r="J672">
        <v>2003</v>
      </c>
      <c r="K672">
        <v>6.9</v>
      </c>
      <c r="L672" s="5" t="s">
        <v>1221</v>
      </c>
      <c r="M672" s="5" t="s">
        <v>6851</v>
      </c>
      <c r="P672" s="5">
        <f t="shared" si="70"/>
        <v>0.62740415590526566</v>
      </c>
      <c r="Q672" s="5">
        <f t="shared" si="71"/>
        <v>548712</v>
      </c>
      <c r="R672" s="1">
        <f t="shared" si="72"/>
        <v>-1951288</v>
      </c>
      <c r="S672" s="1">
        <f t="shared" si="73"/>
        <v>2500000</v>
      </c>
      <c r="U672" s="6" t="s">
        <v>7804</v>
      </c>
      <c r="V672" s="5">
        <f t="shared" si="67"/>
        <v>1</v>
      </c>
      <c r="W672" s="14">
        <f>IF(V672=1, VLOOKUP(U672, [1]IMDB_Movies!A:O, 11, FALSE), AVERAGEIF($A$2:$A$4915, U672, $K$2:$K$4915))</f>
        <v>7.1</v>
      </c>
      <c r="X672" s="5">
        <f t="shared" si="68"/>
        <v>0.746</v>
      </c>
      <c r="Y672">
        <f t="shared" si="69"/>
        <v>6.4336556169429091</v>
      </c>
      <c r="AN672" s="6"/>
      <c r="AO672" s="5"/>
      <c r="AP672" s="14"/>
      <c r="AQ672" s="5"/>
    </row>
    <row r="673" spans="1:43" hidden="1" x14ac:dyDescent="0.3">
      <c r="A673" t="s">
        <v>8125</v>
      </c>
      <c r="B673">
        <v>89</v>
      </c>
      <c r="C673"/>
      <c r="D673" t="s">
        <v>8126</v>
      </c>
      <c r="E673" t="s">
        <v>9124</v>
      </c>
      <c r="F673" t="s">
        <v>8127</v>
      </c>
      <c r="G673" t="s">
        <v>14</v>
      </c>
      <c r="H673" t="s">
        <v>15</v>
      </c>
      <c r="I673">
        <v>2500000</v>
      </c>
      <c r="J673">
        <v>2008</v>
      </c>
      <c r="K673">
        <v>5.4</v>
      </c>
      <c r="L673" s="5" t="s">
        <v>1221</v>
      </c>
      <c r="M673" s="5" t="s">
        <v>4183</v>
      </c>
      <c r="N673" t="s">
        <v>8415</v>
      </c>
      <c r="O673" t="s">
        <v>6851</v>
      </c>
      <c r="P673" s="5">
        <f t="shared" si="70"/>
        <v>0.62732904168020454</v>
      </c>
      <c r="Q673" s="5">
        <f t="shared" si="71"/>
        <v>25035665</v>
      </c>
      <c r="R673" s="1">
        <f t="shared" si="72"/>
        <v>22535665</v>
      </c>
      <c r="S673" s="1">
        <f t="shared" si="73"/>
        <v>2500000</v>
      </c>
      <c r="U673" s="6" t="s">
        <v>6241</v>
      </c>
      <c r="V673" s="5">
        <f t="shared" si="67"/>
        <v>2</v>
      </c>
      <c r="W673" s="14">
        <f>IF(V673=1, VLOOKUP(U673, [1]IMDB_Movies!A:O, 11, FALSE), AVERAGEIF($A$2:$A$4915, U673, $K$2:$K$4915))</f>
        <v>7.1</v>
      </c>
      <c r="X673" s="5">
        <f t="shared" si="68"/>
        <v>0.746</v>
      </c>
      <c r="Y673">
        <f t="shared" si="69"/>
        <v>6.4335252129864138</v>
      </c>
      <c r="AN673" s="6"/>
      <c r="AO673" s="5"/>
      <c r="AP673" s="14"/>
      <c r="AQ673" s="5"/>
    </row>
    <row r="674" spans="1:43" hidden="1" x14ac:dyDescent="0.3">
      <c r="A674" t="s">
        <v>6878</v>
      </c>
      <c r="B674">
        <v>103</v>
      </c>
      <c r="C674"/>
      <c r="D674" t="s">
        <v>3922</v>
      </c>
      <c r="E674" t="s">
        <v>9125</v>
      </c>
      <c r="F674" t="s">
        <v>6879</v>
      </c>
      <c r="G674" t="s">
        <v>14</v>
      </c>
      <c r="H674" t="s">
        <v>15</v>
      </c>
      <c r="I674">
        <v>2540800</v>
      </c>
      <c r="J674">
        <v>1952</v>
      </c>
      <c r="K674">
        <v>8.3000000000000007</v>
      </c>
      <c r="L674" s="5" t="s">
        <v>599</v>
      </c>
      <c r="M674" s="5" t="s">
        <v>6055</v>
      </c>
      <c r="N674" t="s">
        <v>6851</v>
      </c>
      <c r="P674" s="5">
        <f t="shared" si="70"/>
        <v>0.62732904168020454</v>
      </c>
      <c r="Q674" s="5">
        <f t="shared" si="71"/>
        <v>25035665</v>
      </c>
      <c r="R674" s="1">
        <f t="shared" si="72"/>
        <v>22494865</v>
      </c>
      <c r="S674" s="1">
        <f t="shared" si="73"/>
        <v>2540800</v>
      </c>
      <c r="U674" s="6" t="s">
        <v>4742</v>
      </c>
      <c r="V674" s="5">
        <f t="shared" si="67"/>
        <v>2</v>
      </c>
      <c r="W674" s="14">
        <f>IF(V674=1, VLOOKUP(U674, [1]IMDB_Movies!A:O, 11, FALSE), AVERAGEIF($A$2:$A$4915, U674, $K$2:$K$4915))</f>
        <v>7.1</v>
      </c>
      <c r="X674" s="5">
        <f t="shared" si="68"/>
        <v>0.746</v>
      </c>
      <c r="Y674">
        <f t="shared" si="69"/>
        <v>6.433786273606632</v>
      </c>
      <c r="AN674" s="6"/>
      <c r="AO674" s="5"/>
      <c r="AP674" s="14"/>
      <c r="AQ674" s="5"/>
    </row>
    <row r="675" spans="1:43" hidden="1" x14ac:dyDescent="0.3">
      <c r="A675" t="s">
        <v>2140</v>
      </c>
      <c r="B675">
        <v>88</v>
      </c>
      <c r="C675">
        <v>84300000</v>
      </c>
      <c r="D675" t="s">
        <v>2141</v>
      </c>
      <c r="E675" t="s">
        <v>9126</v>
      </c>
      <c r="F675" t="s">
        <v>2142</v>
      </c>
      <c r="G675" t="s">
        <v>14</v>
      </c>
      <c r="H675" t="s">
        <v>15</v>
      </c>
      <c r="I675">
        <v>2600000</v>
      </c>
      <c r="J675">
        <v>1940</v>
      </c>
      <c r="K675">
        <v>7.5</v>
      </c>
      <c r="L675" s="5" t="s">
        <v>4017</v>
      </c>
      <c r="M675" s="5" t="s">
        <v>6299</v>
      </c>
      <c r="N675" t="s">
        <v>455</v>
      </c>
      <c r="O675" t="s">
        <v>6055</v>
      </c>
      <c r="P675" s="5">
        <f t="shared" si="70"/>
        <v>0.62732904168020454</v>
      </c>
      <c r="Q675" s="5">
        <f t="shared" si="71"/>
        <v>84300000</v>
      </c>
      <c r="R675" s="1">
        <f t="shared" si="72"/>
        <v>81700000</v>
      </c>
      <c r="S675" s="1">
        <f t="shared" si="73"/>
        <v>2600000</v>
      </c>
      <c r="U675" s="7" t="s">
        <v>7338</v>
      </c>
      <c r="V675" s="5">
        <f t="shared" si="67"/>
        <v>1</v>
      </c>
      <c r="W675" s="14">
        <f>IF(V675=1, VLOOKUP(U675, [1]IMDB_Movies!A:O, 11, FALSE), AVERAGEIF($A$2:$A$4915, U675, $K$2:$K$4915))</f>
        <v>7.1</v>
      </c>
      <c r="X675" s="5">
        <f t="shared" si="68"/>
        <v>0.746</v>
      </c>
      <c r="Y675">
        <f t="shared" si="69"/>
        <v>6.4341856715042614</v>
      </c>
      <c r="AN675" s="7"/>
      <c r="AO675" s="5"/>
      <c r="AP675" s="14"/>
      <c r="AQ675" s="5"/>
    </row>
    <row r="676" spans="1:43" hidden="1" x14ac:dyDescent="0.3">
      <c r="A676" t="s">
        <v>3603</v>
      </c>
      <c r="B676">
        <v>93</v>
      </c>
      <c r="C676">
        <v>119500000</v>
      </c>
      <c r="D676" t="s">
        <v>1600</v>
      </c>
      <c r="E676" t="s">
        <v>9127</v>
      </c>
      <c r="F676" t="s">
        <v>6862</v>
      </c>
      <c r="G676" t="s">
        <v>14</v>
      </c>
      <c r="H676" t="s">
        <v>15</v>
      </c>
      <c r="I676">
        <v>2600000</v>
      </c>
      <c r="J676">
        <v>1974</v>
      </c>
      <c r="K676">
        <v>7.8</v>
      </c>
      <c r="L676" s="5" t="s">
        <v>599</v>
      </c>
      <c r="M676" s="5" t="s">
        <v>5239</v>
      </c>
      <c r="P676" s="5">
        <f t="shared" si="70"/>
        <v>0.62753153120658323</v>
      </c>
      <c r="Q676" s="5">
        <f t="shared" si="71"/>
        <v>119500000</v>
      </c>
      <c r="R676" s="1">
        <f t="shared" si="72"/>
        <v>116900000</v>
      </c>
      <c r="S676" s="1">
        <f t="shared" si="73"/>
        <v>2600000</v>
      </c>
      <c r="U676" s="7" t="s">
        <v>7374</v>
      </c>
      <c r="V676" s="5">
        <f t="shared" si="67"/>
        <v>1</v>
      </c>
      <c r="W676" s="14">
        <f>IF(V676=1, VLOOKUP(U676, [1]IMDB_Movies!A:O, 11, FALSE), AVERAGEIF($A$2:$A$4915, U676, $K$2:$K$4915))</f>
        <v>7.1</v>
      </c>
      <c r="X676" s="5">
        <f t="shared" si="68"/>
        <v>0.746</v>
      </c>
      <c r="Y676">
        <f t="shared" si="69"/>
        <v>6.4343548387096767</v>
      </c>
      <c r="AN676" s="7"/>
      <c r="AO676" s="5"/>
      <c r="AP676" s="14"/>
      <c r="AQ676" s="5"/>
    </row>
    <row r="677" spans="1:43" hidden="1" x14ac:dyDescent="0.3">
      <c r="A677" t="s">
        <v>4374</v>
      </c>
      <c r="B677">
        <v>140</v>
      </c>
      <c r="C677">
        <v>3130592</v>
      </c>
      <c r="D677" t="s">
        <v>79</v>
      </c>
      <c r="E677" t="s">
        <v>9128</v>
      </c>
      <c r="F677" t="s">
        <v>6866</v>
      </c>
      <c r="G677" t="s">
        <v>14</v>
      </c>
      <c r="H677" t="s">
        <v>22</v>
      </c>
      <c r="I677">
        <v>2600000</v>
      </c>
      <c r="J677">
        <v>1987</v>
      </c>
      <c r="K677">
        <v>7.8</v>
      </c>
      <c r="L677" s="5" t="s">
        <v>1221</v>
      </c>
      <c r="M677" s="5" t="s">
        <v>6851</v>
      </c>
      <c r="P677" s="5">
        <f t="shared" si="70"/>
        <v>0.62792839303682424</v>
      </c>
      <c r="Q677" s="5">
        <f t="shared" si="71"/>
        <v>3130592</v>
      </c>
      <c r="R677" s="1">
        <f t="shared" si="72"/>
        <v>530592</v>
      </c>
      <c r="S677" s="1">
        <f t="shared" si="73"/>
        <v>2600000</v>
      </c>
      <c r="U677" s="7" t="s">
        <v>8337</v>
      </c>
      <c r="V677" s="5">
        <f t="shared" si="67"/>
        <v>2</v>
      </c>
      <c r="W677" s="14">
        <f>IF(V677=1, VLOOKUP(U677, [1]IMDB_Movies!A:O, 11, FALSE), AVERAGEIF($A$2:$A$4915, U677, $K$2:$K$4915))</f>
        <v>7.1</v>
      </c>
      <c r="X677" s="5">
        <f t="shared" si="68"/>
        <v>0.746</v>
      </c>
      <c r="Y677">
        <f t="shared" si="69"/>
        <v>6.4343397096105077</v>
      </c>
      <c r="AN677" s="7"/>
      <c r="AO677" s="5"/>
      <c r="AP677" s="14"/>
      <c r="AQ677" s="5"/>
    </row>
    <row r="678" spans="1:43" hidden="1" x14ac:dyDescent="0.3">
      <c r="A678" t="s">
        <v>6872</v>
      </c>
      <c r="B678">
        <v>66</v>
      </c>
      <c r="C678">
        <v>38108</v>
      </c>
      <c r="D678" t="s">
        <v>1522</v>
      </c>
      <c r="E678" t="s">
        <v>9129</v>
      </c>
      <c r="F678" t="s">
        <v>6873</v>
      </c>
      <c r="G678" t="s">
        <v>997</v>
      </c>
      <c r="H678" t="s">
        <v>1281</v>
      </c>
      <c r="I678">
        <v>2600000</v>
      </c>
      <c r="J678">
        <v>2007</v>
      </c>
      <c r="K678">
        <v>7.2</v>
      </c>
      <c r="L678" s="5" t="s">
        <v>2267</v>
      </c>
      <c r="M678" s="5" t="s">
        <v>8415</v>
      </c>
      <c r="N678" t="s">
        <v>4289</v>
      </c>
      <c r="O678" t="s">
        <v>3629</v>
      </c>
      <c r="P678" s="5">
        <f t="shared" si="70"/>
        <v>0.62785814619549019</v>
      </c>
      <c r="Q678" s="5">
        <f t="shared" si="71"/>
        <v>38108</v>
      </c>
      <c r="R678" s="1">
        <f t="shared" si="72"/>
        <v>-2561892</v>
      </c>
      <c r="S678" s="1">
        <f t="shared" si="73"/>
        <v>2600000</v>
      </c>
      <c r="U678" s="7" t="s">
        <v>7012</v>
      </c>
      <c r="V678" s="5">
        <f t="shared" ref="V678:V741" si="74">COUNTIF($A$2:$A$4915, U678)</f>
        <v>1</v>
      </c>
      <c r="W678" s="14">
        <f>IF(V678=1, VLOOKUP(U678, [1]IMDB_Movies!A:O, 11, FALSE), AVERAGEIF($A$2:$A$4915, U678, $K$2:$K$4915))</f>
        <v>7.1</v>
      </c>
      <c r="X678" s="5">
        <f t="shared" ref="X678:X741" si="75">_xlfn.PERCENTRANK.EXC($W$102:$W$2566,W678)</f>
        <v>0.746</v>
      </c>
      <c r="Y678">
        <f t="shared" ref="Y678:Y741" si="76">AVERAGE(K578:K5491)</f>
        <v>6.4350622406638998</v>
      </c>
      <c r="AN678" s="7"/>
      <c r="AO678" s="5"/>
      <c r="AP678" s="14"/>
      <c r="AQ678" s="5"/>
    </row>
    <row r="679" spans="1:43" hidden="1" x14ac:dyDescent="0.3">
      <c r="A679" t="s">
        <v>6876</v>
      </c>
      <c r="B679">
        <v>100</v>
      </c>
      <c r="C679"/>
      <c r="D679" t="s">
        <v>1966</v>
      </c>
      <c r="E679" t="s">
        <v>9130</v>
      </c>
      <c r="F679" t="s">
        <v>6877</v>
      </c>
      <c r="G679" t="s">
        <v>14</v>
      </c>
      <c r="H679" t="s">
        <v>15</v>
      </c>
      <c r="I679">
        <v>2600000</v>
      </c>
      <c r="J679">
        <v>2007</v>
      </c>
      <c r="K679">
        <v>5.3</v>
      </c>
      <c r="L679" s="5" t="s">
        <v>2267</v>
      </c>
      <c r="M679" s="5" t="s">
        <v>3629</v>
      </c>
      <c r="P679" s="5">
        <f t="shared" si="70"/>
        <v>0.62778224147677431</v>
      </c>
      <c r="Q679" s="5">
        <f t="shared" si="71"/>
        <v>25035665</v>
      </c>
      <c r="R679" s="1">
        <f t="shared" si="72"/>
        <v>22435665</v>
      </c>
      <c r="S679" s="1">
        <f t="shared" si="73"/>
        <v>2600000</v>
      </c>
      <c r="U679" s="7" t="s">
        <v>6864</v>
      </c>
      <c r="V679" s="5">
        <f t="shared" si="74"/>
        <v>2</v>
      </c>
      <c r="W679" s="14">
        <f>IF(V679=1, VLOOKUP(U679, [1]IMDB_Movies!A:O, 11, FALSE), AVERAGEIF($A$2:$A$4915, U679, $K$2:$K$4915))</f>
        <v>7.1</v>
      </c>
      <c r="X679" s="5">
        <f t="shared" si="75"/>
        <v>0.746</v>
      </c>
      <c r="Y679">
        <f t="shared" si="76"/>
        <v>6.4346322342633142</v>
      </c>
      <c r="AN679" s="7"/>
      <c r="AO679" s="5"/>
      <c r="AP679" s="14"/>
      <c r="AQ679" s="5"/>
    </row>
    <row r="680" spans="1:43" hidden="1" x14ac:dyDescent="0.3">
      <c r="A680" t="s">
        <v>1295</v>
      </c>
      <c r="B680">
        <v>91</v>
      </c>
      <c r="C680">
        <v>2850263</v>
      </c>
      <c r="D680" t="s">
        <v>7421</v>
      </c>
      <c r="E680" t="s">
        <v>9131</v>
      </c>
      <c r="F680" t="s">
        <v>7422</v>
      </c>
      <c r="G680" t="s">
        <v>14</v>
      </c>
      <c r="H680" t="s">
        <v>15</v>
      </c>
      <c r="I680">
        <v>2600000</v>
      </c>
      <c r="J680">
        <v>1993</v>
      </c>
      <c r="K680">
        <v>6.2</v>
      </c>
      <c r="L680" s="5" t="s">
        <v>340</v>
      </c>
      <c r="M680" s="5" t="s">
        <v>599</v>
      </c>
      <c r="N680" t="s">
        <v>8417</v>
      </c>
      <c r="P680" s="5">
        <f t="shared" si="70"/>
        <v>0.62778224147677431</v>
      </c>
      <c r="Q680" s="5">
        <f t="shared" si="71"/>
        <v>2850263</v>
      </c>
      <c r="R680" s="1">
        <f t="shared" si="72"/>
        <v>250263</v>
      </c>
      <c r="S680" s="1">
        <f t="shared" si="73"/>
        <v>2600000</v>
      </c>
      <c r="U680" s="6" t="s">
        <v>7155</v>
      </c>
      <c r="V680" s="5">
        <f t="shared" si="74"/>
        <v>1</v>
      </c>
      <c r="W680" s="14">
        <f>IF(V680=1, VLOOKUP(U680, [1]IMDB_Movies!A:O, 11, FALSE), AVERAGEIF($A$2:$A$4915, U680, $K$2:$K$4915))</f>
        <v>7.1</v>
      </c>
      <c r="X680" s="5">
        <f t="shared" si="75"/>
        <v>0.746</v>
      </c>
      <c r="Y680">
        <f t="shared" si="76"/>
        <v>6.4345249077490765</v>
      </c>
      <c r="AN680" s="6"/>
      <c r="AO680" s="5"/>
      <c r="AP680" s="14"/>
      <c r="AQ680" s="5"/>
    </row>
    <row r="681" spans="1:43" hidden="1" x14ac:dyDescent="0.3">
      <c r="A681" t="s">
        <v>6538</v>
      </c>
      <c r="B681">
        <v>122</v>
      </c>
      <c r="C681"/>
      <c r="D681" t="s">
        <v>6860</v>
      </c>
      <c r="E681" t="s">
        <v>9132</v>
      </c>
      <c r="F681" t="s">
        <v>6861</v>
      </c>
      <c r="G681" t="s">
        <v>14</v>
      </c>
      <c r="H681" t="s">
        <v>15</v>
      </c>
      <c r="I681">
        <v>2627000</v>
      </c>
      <c r="J681">
        <v>1943</v>
      </c>
      <c r="K681">
        <v>7</v>
      </c>
      <c r="L681" s="5" t="s">
        <v>1221</v>
      </c>
      <c r="M681" s="5" t="s">
        <v>455</v>
      </c>
      <c r="N681" t="s">
        <v>6851</v>
      </c>
      <c r="O681" t="s">
        <v>8418</v>
      </c>
      <c r="P681" s="5">
        <f t="shared" si="70"/>
        <v>0.62771133236783538</v>
      </c>
      <c r="Q681" s="5">
        <f t="shared" si="71"/>
        <v>25035665</v>
      </c>
      <c r="R681" s="1">
        <f t="shared" si="72"/>
        <v>22408665</v>
      </c>
      <c r="S681" s="1">
        <f t="shared" si="73"/>
        <v>2627000</v>
      </c>
      <c r="U681" s="6" t="s">
        <v>7250</v>
      </c>
      <c r="V681" s="5">
        <f t="shared" si="74"/>
        <v>1</v>
      </c>
      <c r="W681" s="14">
        <f>IF(V681=1, VLOOKUP(U681, [1]IMDB_Movies!A:O, 11, FALSE), AVERAGEIF($A$2:$A$4915, U681, $K$2:$K$4915))</f>
        <v>7.1</v>
      </c>
      <c r="X681" s="5">
        <f t="shared" si="75"/>
        <v>0.746</v>
      </c>
      <c r="Y681">
        <f t="shared" si="76"/>
        <v>6.4341407151095726</v>
      </c>
      <c r="AN681" s="6"/>
      <c r="AO681" s="5"/>
      <c r="AP681" s="14"/>
      <c r="AQ681" s="5"/>
    </row>
    <row r="682" spans="1:43" hidden="1" x14ac:dyDescent="0.3">
      <c r="A682" t="s">
        <v>6858</v>
      </c>
      <c r="B682">
        <v>95</v>
      </c>
      <c r="C682"/>
      <c r="D682" t="s">
        <v>910</v>
      </c>
      <c r="E682" t="s">
        <v>9133</v>
      </c>
      <c r="F682" t="s">
        <v>6859</v>
      </c>
      <c r="G682" t="s">
        <v>3657</v>
      </c>
      <c r="H682" t="s">
        <v>3658</v>
      </c>
      <c r="I682">
        <v>2650000</v>
      </c>
      <c r="J682">
        <v>1996</v>
      </c>
      <c r="K682">
        <v>7</v>
      </c>
      <c r="L682" s="5" t="s">
        <v>599</v>
      </c>
      <c r="M682" s="5" t="s">
        <v>1221</v>
      </c>
      <c r="P682" s="5">
        <f t="shared" si="70"/>
        <v>0.62771133236783538</v>
      </c>
      <c r="Q682" s="5">
        <f t="shared" si="71"/>
        <v>25035665</v>
      </c>
      <c r="R682" s="1">
        <f t="shared" si="72"/>
        <v>22385665</v>
      </c>
      <c r="S682" s="1">
        <f t="shared" si="73"/>
        <v>2650000</v>
      </c>
      <c r="U682" s="6" t="s">
        <v>6640</v>
      </c>
      <c r="V682" s="5">
        <f t="shared" si="74"/>
        <v>1</v>
      </c>
      <c r="W682" s="14">
        <f>IF(V682=1, VLOOKUP(U682, [1]IMDB_Movies!A:O, 11, FALSE), AVERAGEIF($A$2:$A$4915, U682, $K$2:$K$4915))</f>
        <v>7.1</v>
      </c>
      <c r="X682" s="5">
        <f t="shared" si="75"/>
        <v>0.746</v>
      </c>
      <c r="Y682">
        <f t="shared" si="76"/>
        <v>6.4340562990309165</v>
      </c>
      <c r="AN682" s="6"/>
      <c r="AO682" s="5"/>
      <c r="AP682" s="14"/>
      <c r="AQ682" s="5"/>
    </row>
    <row r="683" spans="1:43" hidden="1" x14ac:dyDescent="0.3">
      <c r="A683" t="s">
        <v>6657</v>
      </c>
      <c r="B683">
        <v>109</v>
      </c>
      <c r="C683"/>
      <c r="D683" t="s">
        <v>4054</v>
      </c>
      <c r="E683" t="s">
        <v>9134</v>
      </c>
      <c r="F683" t="s">
        <v>6857</v>
      </c>
      <c r="G683" t="s">
        <v>14</v>
      </c>
      <c r="H683" t="s">
        <v>15</v>
      </c>
      <c r="I683">
        <v>2686585</v>
      </c>
      <c r="J683">
        <v>1963</v>
      </c>
      <c r="K683">
        <v>6.9</v>
      </c>
      <c r="L683" s="5" t="s">
        <v>340</v>
      </c>
      <c r="M683" s="5" t="s">
        <v>599</v>
      </c>
      <c r="N683" t="s">
        <v>6851</v>
      </c>
      <c r="P683" s="5">
        <f t="shared" si="70"/>
        <v>0.62771133236783538</v>
      </c>
      <c r="Q683" s="5">
        <f t="shared" si="71"/>
        <v>25035665</v>
      </c>
      <c r="R683" s="1">
        <f t="shared" si="72"/>
        <v>22349080</v>
      </c>
      <c r="S683" s="1">
        <f t="shared" si="73"/>
        <v>2686585</v>
      </c>
      <c r="U683" s="7" t="s">
        <v>6891</v>
      </c>
      <c r="V683" s="5">
        <f t="shared" si="74"/>
        <v>2</v>
      </c>
      <c r="W683" s="14">
        <f>IF(V683=1, VLOOKUP(U683, [1]IMDB_Movies!A:O, 11, FALSE), AVERAGEIF($A$2:$A$4915, U683, $K$2:$K$4915))</f>
        <v>7.1</v>
      </c>
      <c r="X683" s="5">
        <f t="shared" si="75"/>
        <v>0.746</v>
      </c>
      <c r="Y683">
        <f t="shared" si="76"/>
        <v>6.4339949226863595</v>
      </c>
      <c r="AN683" s="7"/>
      <c r="AO683" s="5"/>
      <c r="AP683" s="14"/>
      <c r="AQ683" s="5"/>
    </row>
    <row r="684" spans="1:43" hidden="1" x14ac:dyDescent="0.3">
      <c r="A684" t="s">
        <v>4179</v>
      </c>
      <c r="B684">
        <v>93</v>
      </c>
      <c r="C684">
        <v>3500000</v>
      </c>
      <c r="D684" t="s">
        <v>4180</v>
      </c>
      <c r="E684" t="s">
        <v>9135</v>
      </c>
      <c r="F684" t="s">
        <v>4181</v>
      </c>
      <c r="G684" t="s">
        <v>14</v>
      </c>
      <c r="H684" t="s">
        <v>15</v>
      </c>
      <c r="I684">
        <v>2700000</v>
      </c>
      <c r="J684">
        <v>1986</v>
      </c>
      <c r="K684">
        <v>5.9</v>
      </c>
      <c r="L684" s="5" t="s">
        <v>476</v>
      </c>
      <c r="M684" s="5" t="s">
        <v>2267</v>
      </c>
      <c r="N684" t="s">
        <v>6851</v>
      </c>
      <c r="O684" t="s">
        <v>4289</v>
      </c>
      <c r="P684" s="5">
        <f t="shared" si="70"/>
        <v>0.62771133236783538</v>
      </c>
      <c r="Q684" s="5">
        <f t="shared" si="71"/>
        <v>3500000</v>
      </c>
      <c r="R684" s="1">
        <f t="shared" si="72"/>
        <v>800000</v>
      </c>
      <c r="S684" s="1">
        <f t="shared" si="73"/>
        <v>2700000</v>
      </c>
      <c r="U684" s="7" t="s">
        <v>6909</v>
      </c>
      <c r="V684" s="5">
        <f t="shared" si="74"/>
        <v>1</v>
      </c>
      <c r="W684" s="14">
        <f>IF(V684=1, VLOOKUP(U684, [1]IMDB_Movies!A:O, 11, FALSE), AVERAGEIF($A$2:$A$4915, U684, $K$2:$K$4915))</f>
        <v>7.1</v>
      </c>
      <c r="X684" s="5">
        <f t="shared" si="75"/>
        <v>0.746</v>
      </c>
      <c r="Y684">
        <f t="shared" si="76"/>
        <v>6.4341181902123719</v>
      </c>
      <c r="AN684" s="7"/>
      <c r="AO684" s="5"/>
      <c r="AP684" s="14"/>
      <c r="AQ684" s="5"/>
    </row>
    <row r="685" spans="1:43" hidden="1" x14ac:dyDescent="0.3">
      <c r="A685" t="s">
        <v>5024</v>
      </c>
      <c r="B685">
        <v>98</v>
      </c>
      <c r="C685">
        <v>95016</v>
      </c>
      <c r="D685" t="s">
        <v>1598</v>
      </c>
      <c r="E685" t="s">
        <v>9136</v>
      </c>
      <c r="F685" t="s">
        <v>6783</v>
      </c>
      <c r="G685" t="s">
        <v>3067</v>
      </c>
      <c r="H685" t="s">
        <v>275</v>
      </c>
      <c r="I685">
        <v>2700000</v>
      </c>
      <c r="J685">
        <v>2004</v>
      </c>
      <c r="K685">
        <v>7.4</v>
      </c>
      <c r="L685" s="5" t="s">
        <v>599</v>
      </c>
      <c r="M685" s="5" t="s">
        <v>1221</v>
      </c>
      <c r="N685" t="s">
        <v>6851</v>
      </c>
      <c r="O685" t="s">
        <v>8417</v>
      </c>
      <c r="P685" s="5">
        <f t="shared" si="70"/>
        <v>0.62764167903915891</v>
      </c>
      <c r="Q685" s="5">
        <f t="shared" si="71"/>
        <v>95016</v>
      </c>
      <c r="R685" s="1">
        <f t="shared" si="72"/>
        <v>-2604984</v>
      </c>
      <c r="S685" s="1">
        <f t="shared" si="73"/>
        <v>2700000</v>
      </c>
      <c r="U685" s="6" t="s">
        <v>6921</v>
      </c>
      <c r="V685" s="5">
        <f t="shared" si="74"/>
        <v>1</v>
      </c>
      <c r="W685" s="14">
        <f>IF(V685=1, VLOOKUP(U685, [1]IMDB_Movies!A:O, 11, FALSE), AVERAGEIF($A$2:$A$4915, U685, $K$2:$K$4915))</f>
        <v>7.1</v>
      </c>
      <c r="X685" s="5">
        <f t="shared" si="75"/>
        <v>0.746</v>
      </c>
      <c r="Y685">
        <f t="shared" si="76"/>
        <v>6.4340798891710911</v>
      </c>
      <c r="AN685" s="6"/>
      <c r="AO685" s="5"/>
      <c r="AP685" s="14"/>
      <c r="AQ685" s="5"/>
    </row>
    <row r="686" spans="1:43" hidden="1" x14ac:dyDescent="0.3">
      <c r="A686" t="s">
        <v>6846</v>
      </c>
      <c r="B686">
        <v>113</v>
      </c>
      <c r="C686">
        <v>9054736</v>
      </c>
      <c r="D686" t="s">
        <v>1221</v>
      </c>
      <c r="E686" t="s">
        <v>9137</v>
      </c>
      <c r="F686" t="s">
        <v>6847</v>
      </c>
      <c r="G686" t="s">
        <v>14</v>
      </c>
      <c r="H686" t="s">
        <v>15</v>
      </c>
      <c r="I686">
        <v>2700000</v>
      </c>
      <c r="J686">
        <v>1997</v>
      </c>
      <c r="K686">
        <v>7.1</v>
      </c>
      <c r="L686" s="5" t="s">
        <v>1221</v>
      </c>
      <c r="M686" s="5"/>
      <c r="P686" s="5">
        <f t="shared" si="70"/>
        <v>0.6275657979865561</v>
      </c>
      <c r="Q686" s="5">
        <f t="shared" si="71"/>
        <v>9054736</v>
      </c>
      <c r="R686" s="1">
        <f t="shared" si="72"/>
        <v>6354736</v>
      </c>
      <c r="S686" s="1">
        <f t="shared" si="73"/>
        <v>2700000</v>
      </c>
      <c r="U686" s="6" t="s">
        <v>6432</v>
      </c>
      <c r="V686" s="5">
        <f t="shared" si="74"/>
        <v>1</v>
      </c>
      <c r="W686" s="14">
        <f>IF(V686=1, VLOOKUP(U686, [1]IMDB_Movies!A:O, 11, FALSE), AVERAGEIF($A$2:$A$4915, U686, $K$2:$K$4915))</f>
        <v>7.1</v>
      </c>
      <c r="X686" s="5">
        <f t="shared" si="75"/>
        <v>0.746</v>
      </c>
      <c r="Y686">
        <f t="shared" si="76"/>
        <v>6.4337644341801381</v>
      </c>
      <c r="AN686" s="6"/>
      <c r="AO686" s="5"/>
      <c r="AP686" s="14"/>
      <c r="AQ686" s="5"/>
    </row>
    <row r="687" spans="1:43" hidden="1" x14ac:dyDescent="0.3">
      <c r="A687" t="s">
        <v>5015</v>
      </c>
      <c r="B687">
        <v>118</v>
      </c>
      <c r="C687"/>
      <c r="D687" t="s">
        <v>6848</v>
      </c>
      <c r="E687" t="s">
        <v>9138</v>
      </c>
      <c r="F687" t="s">
        <v>6849</v>
      </c>
      <c r="G687" t="s">
        <v>14</v>
      </c>
      <c r="H687" t="s">
        <v>15</v>
      </c>
      <c r="I687">
        <v>2700000</v>
      </c>
      <c r="J687">
        <v>1979</v>
      </c>
      <c r="K687">
        <v>7.4</v>
      </c>
      <c r="L687" s="5" t="s">
        <v>340</v>
      </c>
      <c r="M687" s="5" t="s">
        <v>6299</v>
      </c>
      <c r="N687" t="s">
        <v>8417</v>
      </c>
      <c r="P687" s="5">
        <f t="shared" si="70"/>
        <v>0.62750698240624259</v>
      </c>
      <c r="Q687" s="5">
        <f t="shared" si="71"/>
        <v>25035665</v>
      </c>
      <c r="R687" s="1">
        <f t="shared" si="72"/>
        <v>22335665</v>
      </c>
      <c r="S687" s="1">
        <f t="shared" si="73"/>
        <v>2700000</v>
      </c>
      <c r="U687" s="6" t="s">
        <v>6555</v>
      </c>
      <c r="V687" s="5">
        <f t="shared" si="74"/>
        <v>1</v>
      </c>
      <c r="W687" s="14">
        <f>IF(V687=1, VLOOKUP(U687, [1]IMDB_Movies!A:O, 11, FALSE), AVERAGEIF($A$2:$A$4915, U687, $K$2:$K$4915))</f>
        <v>7.1</v>
      </c>
      <c r="X687" s="5">
        <f t="shared" si="75"/>
        <v>0.746</v>
      </c>
      <c r="Y687">
        <f t="shared" si="76"/>
        <v>6.4337722337722338</v>
      </c>
      <c r="AN687" s="6"/>
      <c r="AO687" s="5"/>
      <c r="AP687" s="14"/>
      <c r="AQ687" s="5"/>
    </row>
    <row r="688" spans="1:43" hidden="1" x14ac:dyDescent="0.3">
      <c r="A688" t="s">
        <v>3210</v>
      </c>
      <c r="B688">
        <v>80</v>
      </c>
      <c r="C688">
        <v>5792822</v>
      </c>
      <c r="D688" t="s">
        <v>79</v>
      </c>
      <c r="E688" t="s">
        <v>9139</v>
      </c>
      <c r="F688" t="s">
        <v>7021</v>
      </c>
      <c r="G688" t="s">
        <v>14</v>
      </c>
      <c r="H688" t="s">
        <v>15</v>
      </c>
      <c r="I688">
        <v>2700000</v>
      </c>
      <c r="J688">
        <v>2004</v>
      </c>
      <c r="K688">
        <v>8</v>
      </c>
      <c r="L688" s="5" t="s">
        <v>1221</v>
      </c>
      <c r="M688" s="5" t="s">
        <v>6851</v>
      </c>
      <c r="P688" s="5">
        <f t="shared" si="70"/>
        <v>0.62750698240624259</v>
      </c>
      <c r="Q688" s="5">
        <f t="shared" si="71"/>
        <v>5792822</v>
      </c>
      <c r="R688" s="1">
        <f t="shared" si="72"/>
        <v>3092822</v>
      </c>
      <c r="S688" s="1">
        <f t="shared" si="73"/>
        <v>2700000</v>
      </c>
      <c r="U688" s="7" t="s">
        <v>6035</v>
      </c>
      <c r="V688" s="5">
        <f t="shared" si="74"/>
        <v>1</v>
      </c>
      <c r="W688" s="14">
        <f>IF(V688=1, VLOOKUP(U688, [1]IMDB_Movies!A:O, 11, FALSE), AVERAGEIF($A$2:$A$4915, U688, $K$2:$K$4915))</f>
        <v>7.1</v>
      </c>
      <c r="X688" s="5">
        <f t="shared" si="75"/>
        <v>0.746</v>
      </c>
      <c r="Y688">
        <f t="shared" si="76"/>
        <v>6.4339879852125685</v>
      </c>
      <c r="AN688" s="7"/>
      <c r="AO688" s="5"/>
      <c r="AP688" s="14"/>
      <c r="AQ688" s="5"/>
    </row>
    <row r="689" spans="1:43" hidden="1" x14ac:dyDescent="0.3">
      <c r="A689" t="s">
        <v>377</v>
      </c>
      <c r="B689">
        <v>107</v>
      </c>
      <c r="C689"/>
      <c r="D689" t="s">
        <v>3319</v>
      </c>
      <c r="E689" t="s">
        <v>9140</v>
      </c>
      <c r="F689" t="s">
        <v>3320</v>
      </c>
      <c r="G689" t="s">
        <v>14</v>
      </c>
      <c r="H689" t="s">
        <v>22</v>
      </c>
      <c r="I689">
        <v>2800000</v>
      </c>
      <c r="J689">
        <v>1976</v>
      </c>
      <c r="K689">
        <v>7.6</v>
      </c>
      <c r="L689" s="5" t="s">
        <v>455</v>
      </c>
      <c r="M689" s="5" t="s">
        <v>2267</v>
      </c>
      <c r="N689" t="s">
        <v>8415</v>
      </c>
      <c r="P689" s="5">
        <f t="shared" si="70"/>
        <v>0.62744152401345044</v>
      </c>
      <c r="Q689" s="5">
        <f t="shared" si="71"/>
        <v>25035665</v>
      </c>
      <c r="R689" s="1">
        <f t="shared" si="72"/>
        <v>22235665</v>
      </c>
      <c r="S689" s="1">
        <f t="shared" si="73"/>
        <v>2800000</v>
      </c>
      <c r="U689" s="7" t="s">
        <v>5255</v>
      </c>
      <c r="V689" s="5">
        <f t="shared" si="74"/>
        <v>1</v>
      </c>
      <c r="W689" s="14">
        <f>IF(V689=1, VLOOKUP(U689, [1]IMDB_Movies!A:O, 11, FALSE), AVERAGEIF($A$2:$A$4915, U689, $K$2:$K$4915))</f>
        <v>7.1</v>
      </c>
      <c r="X689" s="5">
        <f t="shared" si="75"/>
        <v>0.746</v>
      </c>
      <c r="Y689">
        <f t="shared" si="76"/>
        <v>6.4337647330714116</v>
      </c>
      <c r="AN689" s="7"/>
      <c r="AO689" s="5"/>
      <c r="AP689" s="14"/>
      <c r="AQ689" s="5"/>
    </row>
    <row r="690" spans="1:43" hidden="1" x14ac:dyDescent="0.3">
      <c r="A690" t="s">
        <v>3300</v>
      </c>
      <c r="B690">
        <v>94</v>
      </c>
      <c r="C690">
        <v>1247453</v>
      </c>
      <c r="D690" t="s">
        <v>910</v>
      </c>
      <c r="E690" t="s">
        <v>9141</v>
      </c>
      <c r="F690" t="s">
        <v>6314</v>
      </c>
      <c r="G690" t="s">
        <v>14</v>
      </c>
      <c r="H690" t="s">
        <v>22</v>
      </c>
      <c r="I690">
        <v>2800000</v>
      </c>
      <c r="J690">
        <v>2005</v>
      </c>
      <c r="K690">
        <v>6.8</v>
      </c>
      <c r="L690" s="5" t="s">
        <v>599</v>
      </c>
      <c r="M690" s="5" t="s">
        <v>1221</v>
      </c>
      <c r="P690" s="5">
        <f t="shared" si="70"/>
        <v>0.62744152401345044</v>
      </c>
      <c r="Q690" s="5">
        <f t="shared" si="71"/>
        <v>1247453</v>
      </c>
      <c r="R690" s="1">
        <f t="shared" si="72"/>
        <v>-1552547</v>
      </c>
      <c r="S690" s="1">
        <f t="shared" si="73"/>
        <v>2800000</v>
      </c>
      <c r="U690" s="6" t="s">
        <v>7312</v>
      </c>
      <c r="V690" s="5">
        <f t="shared" si="74"/>
        <v>1</v>
      </c>
      <c r="W690" s="14">
        <f>IF(V690=1, VLOOKUP(U690, [1]IMDB_Movies!A:O, 11, FALSE), AVERAGEIF($A$2:$A$4915, U690, $K$2:$K$4915))</f>
        <v>7.1</v>
      </c>
      <c r="X690" s="5">
        <f t="shared" si="75"/>
        <v>0.746</v>
      </c>
      <c r="Y690">
        <f t="shared" si="76"/>
        <v>6.4336107258437352</v>
      </c>
      <c r="AN690" s="6"/>
      <c r="AO690" s="5"/>
      <c r="AP690" s="14"/>
      <c r="AQ690" s="5"/>
    </row>
    <row r="691" spans="1:43" hidden="1" x14ac:dyDescent="0.3">
      <c r="A691" t="s">
        <v>6839</v>
      </c>
      <c r="B691">
        <v>88</v>
      </c>
      <c r="C691">
        <v>19170001</v>
      </c>
      <c r="D691" t="s">
        <v>2267</v>
      </c>
      <c r="E691" t="s">
        <v>9142</v>
      </c>
      <c r="F691" t="s">
        <v>6840</v>
      </c>
      <c r="G691" t="s">
        <v>14</v>
      </c>
      <c r="H691" t="s">
        <v>15</v>
      </c>
      <c r="I691">
        <v>2800000</v>
      </c>
      <c r="J691">
        <v>1988</v>
      </c>
      <c r="K691">
        <v>5.3</v>
      </c>
      <c r="L691" s="5" t="s">
        <v>2267</v>
      </c>
      <c r="M691" s="5"/>
      <c r="P691" s="5">
        <f t="shared" si="70"/>
        <v>0.62736760785225942</v>
      </c>
      <c r="Q691" s="5">
        <f t="shared" si="71"/>
        <v>19170001</v>
      </c>
      <c r="R691" s="1">
        <f t="shared" si="72"/>
        <v>16370001</v>
      </c>
      <c r="S691" s="1">
        <f t="shared" si="73"/>
        <v>2800000</v>
      </c>
      <c r="U691" s="6" t="s">
        <v>5969</v>
      </c>
      <c r="V691" s="5">
        <f t="shared" si="74"/>
        <v>1</v>
      </c>
      <c r="W691" s="14">
        <f>IF(V691=1, VLOOKUP(U691, [1]IMDB_Movies!A:O, 11, FALSE), AVERAGEIF($A$2:$A$4915, U691, $K$2:$K$4915))</f>
        <v>7.1</v>
      </c>
      <c r="X691" s="5">
        <f t="shared" si="75"/>
        <v>0.746</v>
      </c>
      <c r="Y691">
        <f t="shared" si="76"/>
        <v>6.4340346820809238</v>
      </c>
      <c r="AN691" s="6"/>
      <c r="AO691" s="5"/>
      <c r="AP691" s="14"/>
      <c r="AQ691" s="5"/>
    </row>
    <row r="692" spans="1:43" hidden="1" x14ac:dyDescent="0.3">
      <c r="A692" t="s">
        <v>6538</v>
      </c>
      <c r="B692">
        <v>102</v>
      </c>
      <c r="C692">
        <v>22202612</v>
      </c>
      <c r="D692" t="s">
        <v>3423</v>
      </c>
      <c r="E692" t="s">
        <v>9143</v>
      </c>
      <c r="F692" t="s">
        <v>6841</v>
      </c>
      <c r="G692" t="s">
        <v>14</v>
      </c>
      <c r="H692" t="s">
        <v>15</v>
      </c>
      <c r="I692">
        <v>2800000</v>
      </c>
      <c r="J692">
        <v>1939</v>
      </c>
      <c r="K692">
        <v>8.1</v>
      </c>
      <c r="L692" s="5" t="s">
        <v>340</v>
      </c>
      <c r="M692" s="5" t="s">
        <v>6299</v>
      </c>
      <c r="N692" t="s">
        <v>455</v>
      </c>
      <c r="O692" t="s">
        <v>6055</v>
      </c>
      <c r="P692" s="5">
        <f t="shared" si="70"/>
        <v>0.62733153593027691</v>
      </c>
      <c r="Q692" s="5">
        <f t="shared" si="71"/>
        <v>22202612</v>
      </c>
      <c r="R692" s="1">
        <f t="shared" si="72"/>
        <v>19402612</v>
      </c>
      <c r="S692" s="1">
        <f t="shared" si="73"/>
        <v>2800000</v>
      </c>
      <c r="U692" s="6" t="s">
        <v>5409</v>
      </c>
      <c r="V692" s="5">
        <f t="shared" si="74"/>
        <v>2</v>
      </c>
      <c r="W692" s="14">
        <f>IF(V692=1, VLOOKUP(U692, [1]IMDB_Movies!A:O, 11, FALSE), AVERAGEIF($A$2:$A$4915, U692, $K$2:$K$4915))</f>
        <v>7.1</v>
      </c>
      <c r="X692" s="5">
        <f t="shared" si="75"/>
        <v>0.746</v>
      </c>
      <c r="Y692">
        <f t="shared" si="76"/>
        <v>6.4343894542090654</v>
      </c>
      <c r="AN692" s="6"/>
      <c r="AO692" s="5"/>
      <c r="AP692" s="14"/>
      <c r="AQ692" s="5"/>
    </row>
    <row r="693" spans="1:43" hidden="1" x14ac:dyDescent="0.3">
      <c r="A693" t="s">
        <v>3603</v>
      </c>
      <c r="B693">
        <v>106</v>
      </c>
      <c r="C693">
        <v>86300000</v>
      </c>
      <c r="D693" t="s">
        <v>599</v>
      </c>
      <c r="E693" t="s">
        <v>9144</v>
      </c>
      <c r="F693" t="s">
        <v>6842</v>
      </c>
      <c r="G693" t="s">
        <v>14</v>
      </c>
      <c r="H693" t="s">
        <v>15</v>
      </c>
      <c r="I693">
        <v>2800000</v>
      </c>
      <c r="J693">
        <v>1974</v>
      </c>
      <c r="K693">
        <v>8</v>
      </c>
      <c r="L693" s="5" t="s">
        <v>599</v>
      </c>
      <c r="M693" s="5"/>
      <c r="P693" s="5">
        <f t="shared" si="70"/>
        <v>0.62730303191752579</v>
      </c>
      <c r="Q693" s="5">
        <f t="shared" si="71"/>
        <v>86300000</v>
      </c>
      <c r="R693" s="1">
        <f t="shared" si="72"/>
        <v>83500000</v>
      </c>
      <c r="S693" s="1">
        <f t="shared" si="73"/>
        <v>2800000</v>
      </c>
      <c r="U693" s="6" t="s">
        <v>5811</v>
      </c>
      <c r="V693" s="5">
        <f t="shared" si="74"/>
        <v>2</v>
      </c>
      <c r="W693" s="14">
        <f>IF(V693=1, VLOOKUP(U693, [1]IMDB_Movies!A:O, 11, FALSE), AVERAGEIF($A$2:$A$4915, U693, $K$2:$K$4915))</f>
        <v>7.1</v>
      </c>
      <c r="X693" s="5">
        <f t="shared" si="75"/>
        <v>0.746</v>
      </c>
      <c r="Y693">
        <f t="shared" si="76"/>
        <v>6.4344668054591718</v>
      </c>
      <c r="AN693" s="6"/>
      <c r="AO693" s="5"/>
      <c r="AP693" s="14"/>
      <c r="AQ693" s="5"/>
    </row>
    <row r="694" spans="1:43" hidden="1" x14ac:dyDescent="0.3">
      <c r="A694" t="s">
        <v>6867</v>
      </c>
      <c r="B694">
        <v>86</v>
      </c>
      <c r="C694">
        <v>475000</v>
      </c>
      <c r="D694" t="s">
        <v>1398</v>
      </c>
      <c r="E694" t="s">
        <v>9145</v>
      </c>
      <c r="F694" t="s">
        <v>6868</v>
      </c>
      <c r="G694" t="s">
        <v>14</v>
      </c>
      <c r="H694" t="s">
        <v>15</v>
      </c>
      <c r="I694">
        <v>2800000</v>
      </c>
      <c r="J694">
        <v>2006</v>
      </c>
      <c r="K694">
        <v>6</v>
      </c>
      <c r="L694" s="5" t="s">
        <v>599</v>
      </c>
      <c r="M694" s="5" t="s">
        <v>8417</v>
      </c>
      <c r="P694" s="5">
        <f t="shared" si="70"/>
        <v>0.62751482503877598</v>
      </c>
      <c r="Q694" s="5">
        <f t="shared" si="71"/>
        <v>475000</v>
      </c>
      <c r="R694" s="1">
        <f t="shared" si="72"/>
        <v>-2325000</v>
      </c>
      <c r="S694" s="1">
        <f t="shared" si="73"/>
        <v>2800000</v>
      </c>
      <c r="U694" s="6" t="s">
        <v>5827</v>
      </c>
      <c r="V694" s="5">
        <f t="shared" si="74"/>
        <v>1</v>
      </c>
      <c r="W694" s="14">
        <f>IF(V694=1, VLOOKUP(U694, [1]IMDB_Movies!A:O, 11, FALSE), AVERAGEIF($A$2:$A$4915, U694, $K$2:$K$4915))</f>
        <v>7.1</v>
      </c>
      <c r="X694" s="5">
        <f t="shared" si="75"/>
        <v>0.746</v>
      </c>
      <c r="Y694">
        <f t="shared" si="76"/>
        <v>6.4344285053216108</v>
      </c>
      <c r="AN694" s="6"/>
      <c r="AO694" s="5"/>
      <c r="AP694" s="14"/>
      <c r="AQ694" s="5"/>
    </row>
    <row r="695" spans="1:43" hidden="1" x14ac:dyDescent="0.3">
      <c r="A695" t="s">
        <v>6428</v>
      </c>
      <c r="B695">
        <v>120</v>
      </c>
      <c r="C695">
        <v>25000000</v>
      </c>
      <c r="D695" t="s">
        <v>2312</v>
      </c>
      <c r="E695" t="s">
        <v>9146</v>
      </c>
      <c r="F695" t="s">
        <v>6838</v>
      </c>
      <c r="G695" t="s">
        <v>14</v>
      </c>
      <c r="H695" t="s">
        <v>15</v>
      </c>
      <c r="I695">
        <v>2883848</v>
      </c>
      <c r="J695">
        <v>1959</v>
      </c>
      <c r="K695">
        <v>8.3000000000000007</v>
      </c>
      <c r="L695" s="5" t="s">
        <v>599</v>
      </c>
      <c r="M695" s="5" t="s">
        <v>4183</v>
      </c>
      <c r="N695" t="s">
        <v>6851</v>
      </c>
      <c r="P695" s="5">
        <f t="shared" si="70"/>
        <v>0.6274394022350247</v>
      </c>
      <c r="Q695" s="5">
        <f t="shared" si="71"/>
        <v>25000000</v>
      </c>
      <c r="R695" s="1">
        <f t="shared" si="72"/>
        <v>22116152</v>
      </c>
      <c r="S695" s="1">
        <f t="shared" si="73"/>
        <v>2883848</v>
      </c>
      <c r="U695" s="7" t="s">
        <v>5618</v>
      </c>
      <c r="V695" s="5">
        <f t="shared" si="74"/>
        <v>2</v>
      </c>
      <c r="W695" s="14">
        <f>IF(V695=1, VLOOKUP(U695, [1]IMDB_Movies!A:O, 11, FALSE), AVERAGEIF($A$2:$A$4915, U695, $K$2:$K$4915))</f>
        <v>7.1</v>
      </c>
      <c r="X695" s="5">
        <f t="shared" si="75"/>
        <v>0.746</v>
      </c>
      <c r="Y695">
        <f t="shared" si="76"/>
        <v>6.434598472575793</v>
      </c>
      <c r="AN695" s="7"/>
      <c r="AO695" s="5"/>
      <c r="AP695" s="14"/>
      <c r="AQ695" s="5"/>
    </row>
    <row r="696" spans="1:43" hidden="1" x14ac:dyDescent="0.3">
      <c r="A696" t="s">
        <v>1563</v>
      </c>
      <c r="B696">
        <v>113</v>
      </c>
      <c r="C696">
        <v>5595428</v>
      </c>
      <c r="D696" t="s">
        <v>1221</v>
      </c>
      <c r="E696" t="s">
        <v>9147</v>
      </c>
      <c r="F696" t="s">
        <v>6824</v>
      </c>
      <c r="G696" t="s">
        <v>5066</v>
      </c>
      <c r="H696" t="s">
        <v>5876</v>
      </c>
      <c r="I696">
        <v>2900000</v>
      </c>
      <c r="J696">
        <v>1998</v>
      </c>
      <c r="K696">
        <v>8</v>
      </c>
      <c r="L696" s="5" t="s">
        <v>1221</v>
      </c>
      <c r="M696" s="5"/>
      <c r="P696" s="5">
        <f t="shared" si="70"/>
        <v>0.62741813167501104</v>
      </c>
      <c r="Q696" s="5">
        <f t="shared" si="71"/>
        <v>5595428</v>
      </c>
      <c r="R696" s="1">
        <f t="shared" si="72"/>
        <v>2695428</v>
      </c>
      <c r="S696" s="1">
        <f t="shared" si="73"/>
        <v>2900000</v>
      </c>
      <c r="U696" s="6" t="s">
        <v>5784</v>
      </c>
      <c r="V696" s="5">
        <f t="shared" si="74"/>
        <v>1</v>
      </c>
      <c r="W696" s="14">
        <f>IF(V696=1, VLOOKUP(U696, [1]IMDB_Movies!A:O, 11, FALSE), AVERAGEIF($A$2:$A$4915, U696, $K$2:$K$4915))</f>
        <v>7.1</v>
      </c>
      <c r="X696" s="5">
        <f t="shared" si="75"/>
        <v>0.746</v>
      </c>
      <c r="Y696">
        <f t="shared" si="76"/>
        <v>6.4347685185185188</v>
      </c>
      <c r="AN696" s="6"/>
      <c r="AO696" s="5"/>
      <c r="AP696" s="14"/>
      <c r="AQ696" s="5"/>
    </row>
    <row r="697" spans="1:43" hidden="1" x14ac:dyDescent="0.3">
      <c r="A697" t="s">
        <v>6672</v>
      </c>
      <c r="B697">
        <v>136</v>
      </c>
      <c r="C697"/>
      <c r="D697" t="s">
        <v>910</v>
      </c>
      <c r="E697" t="s">
        <v>9148</v>
      </c>
      <c r="F697" t="s">
        <v>6825</v>
      </c>
      <c r="G697" t="s">
        <v>14</v>
      </c>
      <c r="H697" t="s">
        <v>15</v>
      </c>
      <c r="I697">
        <v>2900000</v>
      </c>
      <c r="J697">
        <v>1961</v>
      </c>
      <c r="K697">
        <v>7.3</v>
      </c>
      <c r="L697" s="5" t="s">
        <v>599</v>
      </c>
      <c r="M697" s="5" t="s">
        <v>1221</v>
      </c>
      <c r="P697" s="5">
        <f t="shared" si="70"/>
        <v>0.62735218579987828</v>
      </c>
      <c r="Q697" s="5">
        <f t="shared" si="71"/>
        <v>25035665</v>
      </c>
      <c r="R697" s="1">
        <f t="shared" si="72"/>
        <v>22135665</v>
      </c>
      <c r="S697" s="1">
        <f t="shared" si="73"/>
        <v>2900000</v>
      </c>
      <c r="U697" s="7" t="s">
        <v>5524</v>
      </c>
      <c r="V697" s="5">
        <f t="shared" si="74"/>
        <v>1</v>
      </c>
      <c r="W697" s="14">
        <f>IF(V697=1, VLOOKUP(U697, [1]IMDB_Movies!A:O, 11, FALSE), AVERAGEIF($A$2:$A$4915, U697, $K$2:$K$4915))</f>
        <v>7.1</v>
      </c>
      <c r="X697" s="5">
        <f t="shared" si="75"/>
        <v>0.746</v>
      </c>
      <c r="Y697">
        <f t="shared" si="76"/>
        <v>6.4346376476036129</v>
      </c>
      <c r="AN697" s="7"/>
      <c r="AO697" s="5"/>
      <c r="AP697" s="14"/>
      <c r="AQ697" s="5"/>
    </row>
    <row r="698" spans="1:43" hidden="1" x14ac:dyDescent="0.3">
      <c r="A698" s="8" t="s">
        <v>8336</v>
      </c>
      <c r="B698">
        <v>22</v>
      </c>
      <c r="C698"/>
      <c r="D698" t="s">
        <v>184</v>
      </c>
      <c r="E698" t="s">
        <v>9149</v>
      </c>
      <c r="F698" s="3" t="s">
        <v>1590</v>
      </c>
      <c r="G698" t="s">
        <v>14</v>
      </c>
      <c r="H698" t="s">
        <v>15</v>
      </c>
      <c r="I698">
        <v>3000000</v>
      </c>
      <c r="K698">
        <v>6.6</v>
      </c>
      <c r="L698" s="5" t="s">
        <v>599</v>
      </c>
      <c r="M698" s="5" t="s">
        <v>6299</v>
      </c>
      <c r="N698" t="s">
        <v>455</v>
      </c>
      <c r="P698" s="5">
        <f t="shared" si="70"/>
        <v>0.62735218579987828</v>
      </c>
      <c r="Q698" s="5">
        <f t="shared" si="71"/>
        <v>25035665</v>
      </c>
      <c r="R698" s="1">
        <f t="shared" si="72"/>
        <v>22035665</v>
      </c>
      <c r="S698" s="1">
        <f t="shared" si="73"/>
        <v>3000000</v>
      </c>
      <c r="U698" s="6" t="s">
        <v>5302</v>
      </c>
      <c r="V698" s="5">
        <f t="shared" si="74"/>
        <v>1</v>
      </c>
      <c r="W698" s="14">
        <f>IF(V698=1, VLOOKUP(U698, [1]IMDB_Movies!A:O, 11, FALSE), AVERAGEIF($A$2:$A$4915, U698, $K$2:$K$4915))</f>
        <v>7.1</v>
      </c>
      <c r="X698" s="5">
        <f t="shared" si="75"/>
        <v>0.746</v>
      </c>
      <c r="Y698">
        <f t="shared" si="76"/>
        <v>6.4349004168596586</v>
      </c>
      <c r="AN698" s="6"/>
      <c r="AO698" s="5"/>
      <c r="AP698" s="14"/>
      <c r="AQ698" s="5"/>
    </row>
    <row r="699" spans="1:43" hidden="1" x14ac:dyDescent="0.3">
      <c r="A699" t="s">
        <v>4842</v>
      </c>
      <c r="B699">
        <v>87</v>
      </c>
      <c r="C699">
        <v>1200000</v>
      </c>
      <c r="D699" t="s">
        <v>476</v>
      </c>
      <c r="E699" t="s">
        <v>9150</v>
      </c>
      <c r="F699" t="s">
        <v>4843</v>
      </c>
      <c r="G699" t="s">
        <v>14</v>
      </c>
      <c r="H699" t="s">
        <v>15</v>
      </c>
      <c r="I699">
        <v>3000000</v>
      </c>
      <c r="J699">
        <v>1993</v>
      </c>
      <c r="K699">
        <v>5.0999999999999996</v>
      </c>
      <c r="L699" s="5" t="s">
        <v>476</v>
      </c>
      <c r="M699" s="5"/>
      <c r="P699" s="5">
        <f t="shared" si="70"/>
        <v>0.62735218579987828</v>
      </c>
      <c r="Q699" s="5">
        <f t="shared" si="71"/>
        <v>1200000</v>
      </c>
      <c r="R699" s="1">
        <f t="shared" si="72"/>
        <v>-1800000</v>
      </c>
      <c r="S699" s="1">
        <f t="shared" si="73"/>
        <v>3000000</v>
      </c>
      <c r="U699" s="6" t="s">
        <v>5314</v>
      </c>
      <c r="V699" s="5">
        <f t="shared" si="74"/>
        <v>1</v>
      </c>
      <c r="W699" s="14">
        <f>IF(V699=1, VLOOKUP(U699, [1]IMDB_Movies!A:O, 11, FALSE), AVERAGEIF($A$2:$A$4915, U699, $K$2:$K$4915))</f>
        <v>7.1</v>
      </c>
      <c r="X699" s="5">
        <f t="shared" si="75"/>
        <v>0.746</v>
      </c>
      <c r="Y699">
        <f t="shared" si="76"/>
        <v>6.4353717859624746</v>
      </c>
      <c r="AN699" s="6"/>
      <c r="AO699" s="5"/>
      <c r="AP699" s="14"/>
      <c r="AQ699" s="5"/>
    </row>
    <row r="700" spans="1:43" hidden="1" x14ac:dyDescent="0.3">
      <c r="A700" s="5" t="s">
        <v>5249</v>
      </c>
      <c r="B700">
        <v>76</v>
      </c>
      <c r="C700">
        <v>13684949</v>
      </c>
      <c r="D700" t="s">
        <v>165</v>
      </c>
      <c r="E700" t="s">
        <v>9151</v>
      </c>
      <c r="F700" s="5" t="s">
        <v>5250</v>
      </c>
      <c r="G700" t="s">
        <v>14</v>
      </c>
      <c r="H700" t="s">
        <v>15</v>
      </c>
      <c r="I700">
        <v>3000000</v>
      </c>
      <c r="J700">
        <v>2002</v>
      </c>
      <c r="K700">
        <v>5.9</v>
      </c>
      <c r="L700" s="5" t="s">
        <v>340</v>
      </c>
      <c r="M700" s="5" t="s">
        <v>4017</v>
      </c>
      <c r="N700" t="s">
        <v>599</v>
      </c>
      <c r="O700" t="s">
        <v>6299</v>
      </c>
      <c r="P700" s="5">
        <f t="shared" si="70"/>
        <v>0.62727813301273772</v>
      </c>
      <c r="Q700" s="5">
        <f t="shared" si="71"/>
        <v>13684949</v>
      </c>
      <c r="R700" s="1">
        <f t="shared" si="72"/>
        <v>10684949</v>
      </c>
      <c r="S700" s="1">
        <f t="shared" si="73"/>
        <v>3000000</v>
      </c>
      <c r="U700" s="6" t="s">
        <v>2197</v>
      </c>
      <c r="V700" s="5">
        <f t="shared" si="74"/>
        <v>1</v>
      </c>
      <c r="W700" s="14">
        <f>IF(V700=1, VLOOKUP(U700, [1]IMDB_Movies!A:O, 11, FALSE), AVERAGEIF($A$2:$A$4915, U700, $K$2:$K$4915))</f>
        <v>7.1</v>
      </c>
      <c r="X700" s="5">
        <f t="shared" si="75"/>
        <v>0.746</v>
      </c>
      <c r="Y700">
        <f t="shared" si="76"/>
        <v>6.4358202038924928</v>
      </c>
      <c r="AN700" s="6"/>
      <c r="AO700" s="5"/>
      <c r="AP700" s="14"/>
      <c r="AQ700" s="5"/>
    </row>
    <row r="701" spans="1:43" hidden="1" x14ac:dyDescent="0.3">
      <c r="A701" t="s">
        <v>5960</v>
      </c>
      <c r="B701">
        <v>96</v>
      </c>
      <c r="C701">
        <v>11642254</v>
      </c>
      <c r="D701" t="s">
        <v>1966</v>
      </c>
      <c r="E701" t="s">
        <v>9152</v>
      </c>
      <c r="F701" t="s">
        <v>5961</v>
      </c>
      <c r="G701" t="s">
        <v>14</v>
      </c>
      <c r="H701" t="s">
        <v>15</v>
      </c>
      <c r="I701">
        <v>3000000</v>
      </c>
      <c r="J701">
        <v>1989</v>
      </c>
      <c r="K701">
        <v>5.2</v>
      </c>
      <c r="L701" s="5" t="s">
        <v>2267</v>
      </c>
      <c r="M701" s="5" t="s">
        <v>3629</v>
      </c>
      <c r="P701" s="5">
        <f t="shared" si="70"/>
        <v>0.62722900649269175</v>
      </c>
      <c r="Q701" s="5">
        <f t="shared" si="71"/>
        <v>11642254</v>
      </c>
      <c r="R701" s="1">
        <f t="shared" si="72"/>
        <v>8642254</v>
      </c>
      <c r="S701" s="1">
        <f t="shared" si="73"/>
        <v>3000000</v>
      </c>
      <c r="U701" s="7" t="s">
        <v>4904</v>
      </c>
      <c r="V701" s="5">
        <f t="shared" si="74"/>
        <v>1</v>
      </c>
      <c r="W701" s="14">
        <f>IF(V701=1, VLOOKUP(U701, [1]IMDB_Movies!A:O, 11, FALSE), AVERAGEIF($A$2:$A$4915, U701, $K$2:$K$4915))</f>
        <v>7.1</v>
      </c>
      <c r="X701" s="5">
        <f t="shared" si="75"/>
        <v>0.746</v>
      </c>
      <c r="Y701">
        <f t="shared" si="76"/>
        <v>6.4365237543453073</v>
      </c>
      <c r="AN701" s="7"/>
      <c r="AO701" s="5"/>
      <c r="AP701" s="14"/>
      <c r="AQ701" s="5"/>
    </row>
    <row r="702" spans="1:43" hidden="1" x14ac:dyDescent="0.3">
      <c r="A702" t="s">
        <v>25</v>
      </c>
      <c r="B702">
        <v>90</v>
      </c>
      <c r="C702">
        <v>24475193</v>
      </c>
      <c r="D702" t="s">
        <v>507</v>
      </c>
      <c r="E702" t="s">
        <v>9153</v>
      </c>
      <c r="F702" t="s">
        <v>6062</v>
      </c>
      <c r="G702" t="s">
        <v>14</v>
      </c>
      <c r="H702" t="s">
        <v>15</v>
      </c>
      <c r="I702">
        <v>3000000</v>
      </c>
      <c r="J702">
        <v>2013</v>
      </c>
      <c r="K702">
        <v>6.6</v>
      </c>
      <c r="L702" s="5" t="s">
        <v>599</v>
      </c>
      <c r="M702" s="5" t="s">
        <v>1221</v>
      </c>
      <c r="N702" t="s">
        <v>6851</v>
      </c>
      <c r="P702" s="5">
        <f t="shared" si="70"/>
        <v>0.6271753491381501</v>
      </c>
      <c r="Q702" s="5">
        <f t="shared" si="71"/>
        <v>24475193</v>
      </c>
      <c r="R702" s="1">
        <f t="shared" si="72"/>
        <v>21475193</v>
      </c>
      <c r="S702" s="1">
        <f t="shared" si="73"/>
        <v>3000000</v>
      </c>
      <c r="U702" s="6" t="s">
        <v>5001</v>
      </c>
      <c r="V702" s="5">
        <f t="shared" si="74"/>
        <v>1</v>
      </c>
      <c r="W702" s="14">
        <f>IF(V702=1, VLOOKUP(U702, [1]IMDB_Movies!A:O, 11, FALSE), AVERAGEIF($A$2:$A$4915, U702, $K$2:$K$4915))</f>
        <v>7.1</v>
      </c>
      <c r="X702" s="5">
        <f t="shared" si="75"/>
        <v>0.746</v>
      </c>
      <c r="Y702">
        <f t="shared" si="76"/>
        <v>6.4369262865090411</v>
      </c>
      <c r="AN702" s="6"/>
      <c r="AO702" s="5"/>
      <c r="AP702" s="14"/>
      <c r="AQ702" s="5"/>
    </row>
    <row r="703" spans="1:43" hidden="1" x14ac:dyDescent="0.3">
      <c r="A703" t="s">
        <v>6311</v>
      </c>
      <c r="B703">
        <v>107</v>
      </c>
      <c r="C703"/>
      <c r="D703" t="s">
        <v>1966</v>
      </c>
      <c r="E703" t="s">
        <v>9154</v>
      </c>
      <c r="F703" t="s">
        <v>6312</v>
      </c>
      <c r="G703" t="s">
        <v>14</v>
      </c>
      <c r="H703" t="s">
        <v>22</v>
      </c>
      <c r="I703">
        <v>3000000</v>
      </c>
      <c r="J703">
        <v>2011</v>
      </c>
      <c r="K703">
        <v>6.5</v>
      </c>
      <c r="L703" s="5" t="s">
        <v>2267</v>
      </c>
      <c r="M703" s="5" t="s">
        <v>3629</v>
      </c>
      <c r="P703" s="5">
        <f t="shared" si="70"/>
        <v>0.62715242053958331</v>
      </c>
      <c r="Q703" s="5">
        <f t="shared" si="71"/>
        <v>25035665</v>
      </c>
      <c r="R703" s="1">
        <f t="shared" si="72"/>
        <v>22035665</v>
      </c>
      <c r="S703" s="1">
        <f t="shared" si="73"/>
        <v>3000000</v>
      </c>
      <c r="U703" s="6" t="s">
        <v>5007</v>
      </c>
      <c r="V703" s="5">
        <f t="shared" si="74"/>
        <v>1</v>
      </c>
      <c r="W703" s="14">
        <f>IF(V703=1, VLOOKUP(U703, [1]IMDB_Movies!A:O, 11, FALSE), AVERAGEIF($A$2:$A$4915, U703, $K$2:$K$4915))</f>
        <v>7.1</v>
      </c>
      <c r="X703" s="5">
        <f t="shared" si="75"/>
        <v>0.746</v>
      </c>
      <c r="Y703">
        <f t="shared" si="76"/>
        <v>6.4369580338511483</v>
      </c>
      <c r="AN703" s="6"/>
      <c r="AO703" s="5"/>
      <c r="AP703" s="14"/>
      <c r="AQ703" s="5"/>
    </row>
    <row r="704" spans="1:43" hidden="1" x14ac:dyDescent="0.3">
      <c r="A704" t="s">
        <v>6398</v>
      </c>
      <c r="B704">
        <v>112</v>
      </c>
      <c r="C704">
        <v>26345</v>
      </c>
      <c r="D704" t="s">
        <v>5289</v>
      </c>
      <c r="E704" t="s">
        <v>9155</v>
      </c>
      <c r="F704" t="s">
        <v>6399</v>
      </c>
      <c r="G704" t="s">
        <v>14</v>
      </c>
      <c r="H704" t="s">
        <v>22</v>
      </c>
      <c r="I704">
        <v>3000000</v>
      </c>
      <c r="J704">
        <v>2012</v>
      </c>
      <c r="K704">
        <v>6.1</v>
      </c>
      <c r="L704" s="5" t="s">
        <v>476</v>
      </c>
      <c r="M704" s="5" t="s">
        <v>8413</v>
      </c>
      <c r="N704" t="s">
        <v>1221</v>
      </c>
      <c r="P704" s="5">
        <f t="shared" si="70"/>
        <v>0.62715242053958331</v>
      </c>
      <c r="Q704" s="5">
        <f t="shared" si="71"/>
        <v>26345</v>
      </c>
      <c r="R704" s="1">
        <f t="shared" si="72"/>
        <v>-2973655</v>
      </c>
      <c r="S704" s="1">
        <f t="shared" si="73"/>
        <v>3000000</v>
      </c>
      <c r="U704" s="7" t="s">
        <v>4653</v>
      </c>
      <c r="V704" s="5">
        <f t="shared" si="74"/>
        <v>1</v>
      </c>
      <c r="W704" s="14">
        <f>IF(V704=1, VLOOKUP(U704, [1]IMDB_Movies!A:O, 11, FALSE), AVERAGEIF($A$2:$A$4915, U704, $K$2:$K$4915))</f>
        <v>7.1</v>
      </c>
      <c r="X704" s="5">
        <f t="shared" si="75"/>
        <v>0.746</v>
      </c>
      <c r="Y704">
        <f t="shared" si="76"/>
        <v>6.4374536178107613</v>
      </c>
      <c r="AN704" s="7"/>
      <c r="AO704" s="5"/>
      <c r="AP704" s="14"/>
      <c r="AQ704" s="5"/>
    </row>
    <row r="705" spans="1:43" hidden="1" x14ac:dyDescent="0.3">
      <c r="A705" t="s">
        <v>6490</v>
      </c>
      <c r="B705">
        <v>99</v>
      </c>
      <c r="C705">
        <v>302204</v>
      </c>
      <c r="D705" t="s">
        <v>1517</v>
      </c>
      <c r="E705" t="s">
        <v>9156</v>
      </c>
      <c r="F705" t="s">
        <v>6491</v>
      </c>
      <c r="G705" t="s">
        <v>14</v>
      </c>
      <c r="H705" t="s">
        <v>22</v>
      </c>
      <c r="I705">
        <v>3000000</v>
      </c>
      <c r="J705">
        <v>1997</v>
      </c>
      <c r="K705">
        <v>6.6</v>
      </c>
      <c r="L705" s="5" t="s">
        <v>599</v>
      </c>
      <c r="M705" s="5" t="s">
        <v>8413</v>
      </c>
      <c r="N705" t="s">
        <v>6851</v>
      </c>
      <c r="P705" s="5">
        <f t="shared" si="70"/>
        <v>0.62707607137967381</v>
      </c>
      <c r="Q705" s="5">
        <f t="shared" si="71"/>
        <v>302204</v>
      </c>
      <c r="R705" s="1">
        <f t="shared" si="72"/>
        <v>-2697796</v>
      </c>
      <c r="S705" s="1">
        <f t="shared" si="73"/>
        <v>3000000</v>
      </c>
      <c r="U705" s="6" t="s">
        <v>4299</v>
      </c>
      <c r="V705" s="5">
        <f t="shared" si="74"/>
        <v>2</v>
      </c>
      <c r="W705" s="14">
        <f>IF(V705=1, VLOOKUP(U705, [1]IMDB_Movies!A:O, 11, FALSE), AVERAGEIF($A$2:$A$4915, U705, $K$2:$K$4915))</f>
        <v>7.1</v>
      </c>
      <c r="X705" s="5">
        <f t="shared" si="75"/>
        <v>0.746</v>
      </c>
      <c r="Y705">
        <f t="shared" si="76"/>
        <v>6.4372999304105791</v>
      </c>
      <c r="AN705" s="6"/>
      <c r="AO705" s="5"/>
      <c r="AP705" s="14"/>
      <c r="AQ705" s="5"/>
    </row>
    <row r="706" spans="1:43" hidden="1" x14ac:dyDescent="0.3">
      <c r="A706" t="s">
        <v>6591</v>
      </c>
      <c r="B706">
        <v>81</v>
      </c>
      <c r="C706">
        <v>3293258</v>
      </c>
      <c r="D706" t="s">
        <v>6592</v>
      </c>
      <c r="E706" t="s">
        <v>9157</v>
      </c>
      <c r="F706" t="s">
        <v>6593</v>
      </c>
      <c r="G706" t="s">
        <v>14</v>
      </c>
      <c r="H706" t="s">
        <v>15</v>
      </c>
      <c r="I706">
        <v>3000000</v>
      </c>
      <c r="J706">
        <v>2001</v>
      </c>
      <c r="K706">
        <v>5.2</v>
      </c>
      <c r="L706" s="5" t="s">
        <v>476</v>
      </c>
      <c r="M706" s="5" t="s">
        <v>340</v>
      </c>
      <c r="N706" t="s">
        <v>599</v>
      </c>
      <c r="O706" t="s">
        <v>6055</v>
      </c>
      <c r="P706" s="5">
        <f t="shared" ref="P706:P769" si="77">CORREL(C706:C5619,I706:I5619)</f>
        <v>0.6270001248589171</v>
      </c>
      <c r="Q706" s="5">
        <f t="shared" ref="Q706:Q769" si="78">IF(ISBLANK(C706),MEDIAN($C$2:$C$4915), C706)</f>
        <v>3293258</v>
      </c>
      <c r="R706" s="1">
        <f t="shared" ref="R706:R769" si="79">Q706-S706</f>
        <v>293258</v>
      </c>
      <c r="S706" s="1">
        <f t="shared" ref="S706:S769" si="80">IF(ISBLANK(I706),MEDIAN($I$2:$I$4915), I706)</f>
        <v>3000000</v>
      </c>
      <c r="U706" s="6" t="s">
        <v>4153</v>
      </c>
      <c r="V706" s="5">
        <f t="shared" si="74"/>
        <v>1</v>
      </c>
      <c r="W706" s="14">
        <f>IF(V706=1, VLOOKUP(U706, [1]IMDB_Movies!A:O, 11, FALSE), AVERAGEIF($A$2:$A$4915, U706, $K$2:$K$4915))</f>
        <v>7.1</v>
      </c>
      <c r="X706" s="5">
        <f t="shared" si="75"/>
        <v>0.746</v>
      </c>
      <c r="Y706">
        <f t="shared" si="76"/>
        <v>6.4371229698375885</v>
      </c>
      <c r="AN706" s="6"/>
      <c r="AO706" s="5"/>
      <c r="AP706" s="14"/>
      <c r="AQ706" s="5"/>
    </row>
    <row r="707" spans="1:43" hidden="1" x14ac:dyDescent="0.3">
      <c r="A707" t="s">
        <v>6635</v>
      </c>
      <c r="B707">
        <v>92</v>
      </c>
      <c r="C707">
        <v>2926565</v>
      </c>
      <c r="D707" t="s">
        <v>910</v>
      </c>
      <c r="E707" t="s">
        <v>9158</v>
      </c>
      <c r="F707" t="s">
        <v>6636</v>
      </c>
      <c r="G707" t="s">
        <v>14</v>
      </c>
      <c r="H707" t="s">
        <v>15</v>
      </c>
      <c r="I707">
        <v>3000000</v>
      </c>
      <c r="J707">
        <v>2008</v>
      </c>
      <c r="K707">
        <v>6.5</v>
      </c>
      <c r="L707" s="5" t="s">
        <v>599</v>
      </c>
      <c r="M707" s="5" t="s">
        <v>1221</v>
      </c>
      <c r="P707" s="5">
        <f t="shared" si="77"/>
        <v>0.62692948441732599</v>
      </c>
      <c r="Q707" s="5">
        <f t="shared" si="78"/>
        <v>2926565</v>
      </c>
      <c r="R707" s="1">
        <f t="shared" si="79"/>
        <v>-73435</v>
      </c>
      <c r="S707" s="1">
        <f t="shared" si="80"/>
        <v>3000000</v>
      </c>
      <c r="U707" s="6" t="s">
        <v>4172</v>
      </c>
      <c r="V707" s="5">
        <f t="shared" si="74"/>
        <v>1</v>
      </c>
      <c r="W707" s="14">
        <f>IF(V707=1, VLOOKUP(U707, [1]IMDB_Movies!A:O, 11, FALSE), AVERAGEIF($A$2:$A$4915, U707, $K$2:$K$4915))</f>
        <v>7.1</v>
      </c>
      <c r="X707" s="5">
        <f t="shared" si="75"/>
        <v>0.746</v>
      </c>
      <c r="Y707">
        <f t="shared" si="76"/>
        <v>6.4370619633325612</v>
      </c>
      <c r="AN707" s="6"/>
      <c r="AO707" s="5"/>
      <c r="AP707" s="14"/>
      <c r="AQ707" s="5"/>
    </row>
    <row r="708" spans="1:43" hidden="1" x14ac:dyDescent="0.3">
      <c r="A708" t="s">
        <v>6661</v>
      </c>
      <c r="B708">
        <v>101</v>
      </c>
      <c r="C708">
        <v>6517198</v>
      </c>
      <c r="D708" t="s">
        <v>703</v>
      </c>
      <c r="E708" t="s">
        <v>9159</v>
      </c>
      <c r="F708" t="s">
        <v>6662</v>
      </c>
      <c r="G708" t="s">
        <v>997</v>
      </c>
      <c r="H708" t="s">
        <v>6663</v>
      </c>
      <c r="I708">
        <v>3000000</v>
      </c>
      <c r="J708">
        <v>2004</v>
      </c>
      <c r="K708">
        <v>7.5</v>
      </c>
      <c r="L708" s="5" t="s">
        <v>8413</v>
      </c>
      <c r="M708" s="5" t="s">
        <v>1221</v>
      </c>
      <c r="P708" s="5">
        <f t="shared" si="77"/>
        <v>0.62685809676403748</v>
      </c>
      <c r="Q708" s="5">
        <f t="shared" si="78"/>
        <v>6517198</v>
      </c>
      <c r="R708" s="1">
        <f t="shared" si="79"/>
        <v>3517198</v>
      </c>
      <c r="S708" s="1">
        <f t="shared" si="80"/>
        <v>3000000</v>
      </c>
      <c r="U708" s="6" t="s">
        <v>3699</v>
      </c>
      <c r="V708" s="5">
        <f t="shared" si="74"/>
        <v>1</v>
      </c>
      <c r="W708" s="14">
        <f>IF(V708=1, VLOOKUP(U708, [1]IMDB_Movies!A:O, 11, FALSE), AVERAGEIF($A$2:$A$4915, U708, $K$2:$K$4915))</f>
        <v>7.1</v>
      </c>
      <c r="X708" s="5">
        <f t="shared" si="75"/>
        <v>0.746</v>
      </c>
      <c r="Y708">
        <f t="shared" si="76"/>
        <v>6.436652739090067</v>
      </c>
      <c r="AN708" s="6"/>
      <c r="AO708" s="5"/>
      <c r="AP708" s="14"/>
      <c r="AQ708" s="5"/>
    </row>
    <row r="709" spans="1:43" hidden="1" x14ac:dyDescent="0.3">
      <c r="A709" t="s">
        <v>1864</v>
      </c>
      <c r="B709">
        <v>109</v>
      </c>
      <c r="C709">
        <v>141600000</v>
      </c>
      <c r="D709" t="s">
        <v>599</v>
      </c>
      <c r="E709" t="s">
        <v>9160</v>
      </c>
      <c r="F709" t="s">
        <v>6668</v>
      </c>
      <c r="G709" t="s">
        <v>14</v>
      </c>
      <c r="H709" t="s">
        <v>15</v>
      </c>
      <c r="I709">
        <v>3000000</v>
      </c>
      <c r="J709">
        <v>1978</v>
      </c>
      <c r="K709">
        <v>7.6</v>
      </c>
      <c r="L709" s="5" t="s">
        <v>599</v>
      </c>
      <c r="M709" s="5"/>
      <c r="P709" s="5">
        <f t="shared" si="77"/>
        <v>0.62679349806979556</v>
      </c>
      <c r="Q709" s="5">
        <f t="shared" si="78"/>
        <v>141600000</v>
      </c>
      <c r="R709" s="1">
        <f t="shared" si="79"/>
        <v>138600000</v>
      </c>
      <c r="S709" s="1">
        <f t="shared" si="80"/>
        <v>3000000</v>
      </c>
      <c r="U709" s="7" t="s">
        <v>3605</v>
      </c>
      <c r="V709" s="5">
        <f t="shared" si="74"/>
        <v>1</v>
      </c>
      <c r="W709" s="14">
        <f>IF(V709=1, VLOOKUP(U709, [1]IMDB_Movies!A:O, 11, FALSE), AVERAGEIF($A$2:$A$4915, U709, $K$2:$K$4915))</f>
        <v>7.1</v>
      </c>
      <c r="X709" s="5">
        <f t="shared" si="75"/>
        <v>0.746</v>
      </c>
      <c r="Y709">
        <f t="shared" si="76"/>
        <v>6.4373113536104043</v>
      </c>
      <c r="AN709" s="7"/>
      <c r="AO709" s="5"/>
      <c r="AP709" s="14"/>
      <c r="AQ709" s="5"/>
    </row>
    <row r="710" spans="1:43" hidden="1" x14ac:dyDescent="0.3">
      <c r="A710" t="s">
        <v>5747</v>
      </c>
      <c r="B710">
        <v>110</v>
      </c>
      <c r="C710">
        <v>51100000</v>
      </c>
      <c r="D710" t="s">
        <v>20</v>
      </c>
      <c r="E710" t="s">
        <v>9161</v>
      </c>
      <c r="F710" t="s">
        <v>6669</v>
      </c>
      <c r="G710" t="s">
        <v>14</v>
      </c>
      <c r="H710" t="s">
        <v>22</v>
      </c>
      <c r="I710">
        <v>3000000</v>
      </c>
      <c r="J710">
        <v>1964</v>
      </c>
      <c r="K710">
        <v>7.8</v>
      </c>
      <c r="L710" s="5" t="s">
        <v>476</v>
      </c>
      <c r="M710" s="5" t="s">
        <v>340</v>
      </c>
      <c r="N710" t="s">
        <v>3629</v>
      </c>
      <c r="P710" s="5">
        <f t="shared" si="77"/>
        <v>0.62733433781133607</v>
      </c>
      <c r="Q710" s="5">
        <f t="shared" si="78"/>
        <v>51100000</v>
      </c>
      <c r="R710" s="1">
        <f t="shared" si="79"/>
        <v>48100000</v>
      </c>
      <c r="S710" s="1">
        <f t="shared" si="80"/>
        <v>3000000</v>
      </c>
      <c r="U710" s="7" t="s">
        <v>3102</v>
      </c>
      <c r="V710" s="5">
        <f t="shared" si="74"/>
        <v>1</v>
      </c>
      <c r="W710" s="14">
        <f>IF(V710=1, VLOOKUP(U710, [1]IMDB_Movies!A:O, 11, FALSE), AVERAGEIF($A$2:$A$4915, U710, $K$2:$K$4915))</f>
        <v>7.1</v>
      </c>
      <c r="X710" s="5">
        <f t="shared" si="75"/>
        <v>0.746</v>
      </c>
      <c r="Y710">
        <f t="shared" si="76"/>
        <v>6.4370181142591756</v>
      </c>
      <c r="AN710" s="7"/>
      <c r="AO710" s="5"/>
      <c r="AP710" s="14"/>
      <c r="AQ710" s="5"/>
    </row>
    <row r="711" spans="1:43" hidden="1" x14ac:dyDescent="0.3">
      <c r="A711" t="s">
        <v>1802</v>
      </c>
      <c r="B711">
        <v>115</v>
      </c>
      <c r="C711">
        <v>38168022</v>
      </c>
      <c r="D711" t="s">
        <v>6111</v>
      </c>
      <c r="E711" t="s">
        <v>9162</v>
      </c>
      <c r="F711" t="s">
        <v>6675</v>
      </c>
      <c r="G711" t="s">
        <v>14</v>
      </c>
      <c r="H711" t="s">
        <v>15</v>
      </c>
      <c r="I711">
        <v>3000000</v>
      </c>
      <c r="J711">
        <v>2000</v>
      </c>
      <c r="K711">
        <v>6.6</v>
      </c>
      <c r="L711" s="5" t="s">
        <v>599</v>
      </c>
      <c r="M711" s="5" t="s">
        <v>27</v>
      </c>
      <c r="P711" s="5">
        <f t="shared" si="77"/>
        <v>0.6273949083774315</v>
      </c>
      <c r="Q711" s="5">
        <f t="shared" si="78"/>
        <v>38168022</v>
      </c>
      <c r="R711" s="1">
        <f t="shared" si="79"/>
        <v>35168022</v>
      </c>
      <c r="S711" s="1">
        <f t="shared" si="80"/>
        <v>3000000</v>
      </c>
      <c r="U711" s="7" t="s">
        <v>2959</v>
      </c>
      <c r="V711" s="5">
        <f t="shared" si="74"/>
        <v>1</v>
      </c>
      <c r="W711" s="14">
        <f>IF(V711=1, VLOOKUP(U711, [1]IMDB_Movies!A:O, 11, FALSE), AVERAGEIF($A$2:$A$4915, U711, $K$2:$K$4915))</f>
        <v>7.1</v>
      </c>
      <c r="X711" s="5">
        <f t="shared" si="75"/>
        <v>0.746</v>
      </c>
      <c r="Y711">
        <f t="shared" si="76"/>
        <v>6.4373983739837435</v>
      </c>
      <c r="AN711" s="7"/>
      <c r="AO711" s="5"/>
      <c r="AP711" s="14"/>
      <c r="AQ711" s="5"/>
    </row>
    <row r="712" spans="1:43" hidden="1" x14ac:dyDescent="0.3">
      <c r="A712" t="s">
        <v>6676</v>
      </c>
      <c r="B712">
        <v>98</v>
      </c>
      <c r="C712">
        <v>84749884</v>
      </c>
      <c r="D712" t="s">
        <v>2267</v>
      </c>
      <c r="E712" t="s">
        <v>9163</v>
      </c>
      <c r="F712" t="s">
        <v>6677</v>
      </c>
      <c r="G712" t="s">
        <v>14</v>
      </c>
      <c r="H712" t="s">
        <v>15</v>
      </c>
      <c r="I712">
        <v>3000000</v>
      </c>
      <c r="J712">
        <v>2010</v>
      </c>
      <c r="K712">
        <v>5.7</v>
      </c>
      <c r="L712" s="5" t="s">
        <v>2267</v>
      </c>
      <c r="M712" s="5"/>
      <c r="P712" s="5">
        <f t="shared" si="77"/>
        <v>0.62741163387999177</v>
      </c>
      <c r="Q712" s="5">
        <f t="shared" si="78"/>
        <v>84749884</v>
      </c>
      <c r="R712" s="1">
        <f t="shared" si="79"/>
        <v>81749884</v>
      </c>
      <c r="S712" s="1">
        <f t="shared" si="80"/>
        <v>3000000</v>
      </c>
      <c r="U712" s="6" t="s">
        <v>2650</v>
      </c>
      <c r="V712" s="5">
        <f t="shared" si="74"/>
        <v>1</v>
      </c>
      <c r="W712" s="14">
        <f>IF(V712=1, VLOOKUP(U712, [1]IMDB_Movies!A:O, 11, FALSE), AVERAGEIF($A$2:$A$4915, U712, $K$2:$K$4915))</f>
        <v>7.1</v>
      </c>
      <c r="X712" s="5">
        <f t="shared" si="75"/>
        <v>0.746</v>
      </c>
      <c r="Y712">
        <f t="shared" si="76"/>
        <v>6.4368726765799291</v>
      </c>
      <c r="AN712" s="6"/>
      <c r="AO712" s="5"/>
      <c r="AP712" s="14"/>
      <c r="AQ712" s="5"/>
    </row>
    <row r="713" spans="1:43" hidden="1" x14ac:dyDescent="0.3">
      <c r="A713" t="s">
        <v>2506</v>
      </c>
      <c r="B713">
        <v>91</v>
      </c>
      <c r="C713">
        <v>24788807</v>
      </c>
      <c r="D713" t="s">
        <v>599</v>
      </c>
      <c r="E713" t="s">
        <v>9164</v>
      </c>
      <c r="F713" t="s">
        <v>6678</v>
      </c>
      <c r="G713" t="s">
        <v>14</v>
      </c>
      <c r="H713" t="s">
        <v>22</v>
      </c>
      <c r="I713">
        <v>3000000</v>
      </c>
      <c r="J713">
        <v>1998</v>
      </c>
      <c r="K713">
        <v>7.4</v>
      </c>
      <c r="L713" s="5" t="s">
        <v>599</v>
      </c>
      <c r="M713" s="5"/>
      <c r="P713" s="5">
        <f t="shared" si="77"/>
        <v>0.62761569433098041</v>
      </c>
      <c r="Q713" s="5">
        <f t="shared" si="78"/>
        <v>24788807</v>
      </c>
      <c r="R713" s="1">
        <f t="shared" si="79"/>
        <v>21788807</v>
      </c>
      <c r="S713" s="1">
        <f t="shared" si="80"/>
        <v>3000000</v>
      </c>
      <c r="U713" s="7" t="s">
        <v>586</v>
      </c>
      <c r="V713" s="5">
        <f t="shared" si="74"/>
        <v>6</v>
      </c>
      <c r="W713" s="14">
        <f>IF(V713=1, VLOOKUP(U713, [1]IMDB_Movies!A:O, 11, FALSE), AVERAGEIF($A$2:$A$4915, U713, $K$2:$K$4915))</f>
        <v>7.0833333333333321</v>
      </c>
      <c r="X713" s="5">
        <f t="shared" si="75"/>
        <v>0.746</v>
      </c>
      <c r="Y713">
        <f t="shared" si="76"/>
        <v>6.4365791308389531</v>
      </c>
      <c r="AN713" s="7"/>
      <c r="AO713" s="5"/>
      <c r="AP713" s="14"/>
      <c r="AQ713" s="5"/>
    </row>
    <row r="714" spans="1:43" hidden="1" x14ac:dyDescent="0.3">
      <c r="A714" t="s">
        <v>4374</v>
      </c>
      <c r="B714">
        <v>117</v>
      </c>
      <c r="C714">
        <v>20966644</v>
      </c>
      <c r="D714" t="s">
        <v>79</v>
      </c>
      <c r="E714" t="s">
        <v>9165</v>
      </c>
      <c r="F714" t="s">
        <v>6684</v>
      </c>
      <c r="G714" t="s">
        <v>14</v>
      </c>
      <c r="H714" t="s">
        <v>22</v>
      </c>
      <c r="I714">
        <v>3000000</v>
      </c>
      <c r="J714">
        <v>1985</v>
      </c>
      <c r="K714">
        <v>7.4</v>
      </c>
      <c r="L714" s="5" t="s">
        <v>1221</v>
      </c>
      <c r="M714" s="5" t="s">
        <v>6851</v>
      </c>
      <c r="P714" s="5">
        <f t="shared" si="77"/>
        <v>0.62759359992722552</v>
      </c>
      <c r="Q714" s="5">
        <f t="shared" si="78"/>
        <v>20966644</v>
      </c>
      <c r="R714" s="1">
        <f t="shared" si="79"/>
        <v>17966644</v>
      </c>
      <c r="S714" s="1">
        <f t="shared" si="80"/>
        <v>3000000</v>
      </c>
      <c r="U714" s="6" t="s">
        <v>2427</v>
      </c>
      <c r="V714" s="5">
        <f t="shared" si="74"/>
        <v>1</v>
      </c>
      <c r="W714" s="14">
        <f>IF(V714=1, VLOOKUP(U714, [1]IMDB_Movies!A:O, 11, FALSE), AVERAGEIF($A$2:$A$4915, U714, $K$2:$K$4915))</f>
        <v>7.1</v>
      </c>
      <c r="X714" s="5">
        <f t="shared" si="75"/>
        <v>0.746</v>
      </c>
      <c r="Y714">
        <f t="shared" si="76"/>
        <v>6.4361924686192502</v>
      </c>
      <c r="AN714" s="6"/>
      <c r="AO714" s="5"/>
      <c r="AP714" s="14"/>
      <c r="AQ714" s="5"/>
    </row>
    <row r="715" spans="1:43" hidden="1" x14ac:dyDescent="0.3">
      <c r="A715" t="s">
        <v>5166</v>
      </c>
      <c r="B715">
        <v>85</v>
      </c>
      <c r="C715">
        <v>64423650</v>
      </c>
      <c r="D715" t="s">
        <v>1543</v>
      </c>
      <c r="E715" t="s">
        <v>9166</v>
      </c>
      <c r="F715" t="s">
        <v>6685</v>
      </c>
      <c r="G715" t="s">
        <v>14</v>
      </c>
      <c r="H715" t="s">
        <v>15</v>
      </c>
      <c r="I715">
        <v>3000000</v>
      </c>
      <c r="J715">
        <v>2013</v>
      </c>
      <c r="K715">
        <v>5.7</v>
      </c>
      <c r="L715" s="5" t="s">
        <v>2267</v>
      </c>
      <c r="M715" s="5" t="s">
        <v>4289</v>
      </c>
      <c r="N715" t="s">
        <v>3629</v>
      </c>
      <c r="P715" s="5">
        <f t="shared" si="77"/>
        <v>0.6275615849502344</v>
      </c>
      <c r="Q715" s="5">
        <f t="shared" si="78"/>
        <v>64423650</v>
      </c>
      <c r="R715" s="1">
        <f t="shared" si="79"/>
        <v>61423650</v>
      </c>
      <c r="S715" s="1">
        <f t="shared" si="80"/>
        <v>3000000</v>
      </c>
      <c r="U715" s="7" t="s">
        <v>1774</v>
      </c>
      <c r="V715" s="5">
        <f t="shared" si="74"/>
        <v>1</v>
      </c>
      <c r="W715" s="14">
        <f>IF(V715=1, VLOOKUP(U715, [1]IMDB_Movies!A:O, 11, FALSE), AVERAGEIF($A$2:$A$4915, U715, $K$2:$K$4915))</f>
        <v>7.1</v>
      </c>
      <c r="X715" s="5">
        <f t="shared" si="75"/>
        <v>0.746</v>
      </c>
      <c r="Y715">
        <f t="shared" si="76"/>
        <v>6.4360148802604069</v>
      </c>
      <c r="AN715" s="7"/>
      <c r="AO715" s="5"/>
      <c r="AP715" s="14"/>
      <c r="AQ715" s="5"/>
    </row>
    <row r="716" spans="1:43" hidden="1" x14ac:dyDescent="0.3">
      <c r="A716" t="s">
        <v>964</v>
      </c>
      <c r="B716">
        <v>110</v>
      </c>
      <c r="C716">
        <v>48056940</v>
      </c>
      <c r="D716" t="s">
        <v>1813</v>
      </c>
      <c r="E716" t="s">
        <v>9167</v>
      </c>
      <c r="F716" t="s">
        <v>6686</v>
      </c>
      <c r="G716" t="s">
        <v>14</v>
      </c>
      <c r="H716" t="s">
        <v>15</v>
      </c>
      <c r="I716">
        <v>3000000</v>
      </c>
      <c r="J716">
        <v>2012</v>
      </c>
      <c r="K716">
        <v>6.8</v>
      </c>
      <c r="L716" s="5" t="s">
        <v>2267</v>
      </c>
      <c r="M716" s="5" t="s">
        <v>8415</v>
      </c>
      <c r="P716" s="5">
        <f t="shared" si="77"/>
        <v>0.62767421576941385</v>
      </c>
      <c r="Q716" s="5">
        <f t="shared" si="78"/>
        <v>48056940</v>
      </c>
      <c r="R716" s="1">
        <f t="shared" si="79"/>
        <v>45056940</v>
      </c>
      <c r="S716" s="1">
        <f t="shared" si="80"/>
        <v>3000000</v>
      </c>
      <c r="U716" s="7" t="s">
        <v>55</v>
      </c>
      <c r="V716" s="5">
        <f t="shared" si="74"/>
        <v>5</v>
      </c>
      <c r="W716" s="14">
        <f>IF(V716=1, VLOOKUP(U716, [1]IMDB_Movies!A:O, 11, FALSE), AVERAGEIF($A$2:$A$4915, U716, $K$2:$K$4915))</f>
        <v>7.08</v>
      </c>
      <c r="X716" s="5">
        <f t="shared" si="75"/>
        <v>0.746</v>
      </c>
      <c r="Y716">
        <f t="shared" si="76"/>
        <v>6.43604651162791</v>
      </c>
      <c r="AN716" s="7"/>
      <c r="AO716" s="5"/>
      <c r="AP716" s="14"/>
      <c r="AQ716" s="5"/>
    </row>
    <row r="717" spans="1:43" hidden="1" x14ac:dyDescent="0.3">
      <c r="A717" t="s">
        <v>4562</v>
      </c>
      <c r="B717">
        <v>113</v>
      </c>
      <c r="C717">
        <v>19184015</v>
      </c>
      <c r="D717" t="s">
        <v>6687</v>
      </c>
      <c r="E717" t="s">
        <v>9168</v>
      </c>
      <c r="F717" t="s">
        <v>6688</v>
      </c>
      <c r="G717" t="s">
        <v>14</v>
      </c>
      <c r="H717" t="s">
        <v>15</v>
      </c>
      <c r="I717">
        <v>3000000</v>
      </c>
      <c r="J717">
        <v>2002</v>
      </c>
      <c r="K717">
        <v>5.4</v>
      </c>
      <c r="L717" s="5" t="s">
        <v>4651</v>
      </c>
      <c r="M717" s="5" t="s">
        <v>599</v>
      </c>
      <c r="N717" t="s">
        <v>27</v>
      </c>
      <c r="P717" s="5">
        <f t="shared" si="77"/>
        <v>0.62772420445279009</v>
      </c>
      <c r="Q717" s="5">
        <f t="shared" si="78"/>
        <v>19184015</v>
      </c>
      <c r="R717" s="1">
        <f t="shared" si="79"/>
        <v>16184015</v>
      </c>
      <c r="S717" s="1">
        <f t="shared" si="80"/>
        <v>3000000</v>
      </c>
      <c r="U717" s="6" t="s">
        <v>5026</v>
      </c>
      <c r="V717" s="5">
        <f t="shared" si="74"/>
        <v>1</v>
      </c>
      <c r="W717" s="14">
        <f>IF(V717=1, VLOOKUP(U717, [1]IMDB_Movies!A:O, 11, FALSE), AVERAGEIF($A$2:$A$4915, U717, $K$2:$K$4915))</f>
        <v>7.1</v>
      </c>
      <c r="X717" s="5">
        <f t="shared" si="75"/>
        <v>0.746</v>
      </c>
      <c r="Y717">
        <f t="shared" si="76"/>
        <v>6.4359851128169376</v>
      </c>
      <c r="AN717" s="6"/>
      <c r="AO717" s="5"/>
      <c r="AP717" s="14"/>
      <c r="AQ717" s="5"/>
    </row>
    <row r="718" spans="1:43" hidden="1" x14ac:dyDescent="0.3">
      <c r="A718" t="s">
        <v>6575</v>
      </c>
      <c r="B718">
        <v>108</v>
      </c>
      <c r="C718"/>
      <c r="D718" t="s">
        <v>79</v>
      </c>
      <c r="E718" t="s">
        <v>9169</v>
      </c>
      <c r="F718" t="s">
        <v>6689</v>
      </c>
      <c r="G718" t="s">
        <v>14</v>
      </c>
      <c r="H718" t="s">
        <v>15</v>
      </c>
      <c r="I718">
        <v>3000000</v>
      </c>
      <c r="J718">
        <v>1958</v>
      </c>
      <c r="K718">
        <v>8.1</v>
      </c>
      <c r="L718" s="5" t="s">
        <v>1221</v>
      </c>
      <c r="M718" s="5" t="s">
        <v>6851</v>
      </c>
      <c r="P718" s="5">
        <f t="shared" si="77"/>
        <v>0.62768776839957674</v>
      </c>
      <c r="Q718" s="5">
        <f t="shared" si="78"/>
        <v>25035665</v>
      </c>
      <c r="R718" s="1">
        <f t="shared" si="79"/>
        <v>22035665</v>
      </c>
      <c r="S718" s="1">
        <f t="shared" si="80"/>
        <v>3000000</v>
      </c>
      <c r="U718" s="7" t="s">
        <v>6043</v>
      </c>
      <c r="V718" s="5">
        <f t="shared" si="74"/>
        <v>1</v>
      </c>
      <c r="W718" s="14">
        <f>IF(V718=1, VLOOKUP(U718, [1]IMDB_Movies!A:O, 11, FALSE), AVERAGEIF($A$2:$A$4915, U718, $K$2:$K$4915))</f>
        <v>7.1</v>
      </c>
      <c r="X718" s="5">
        <f t="shared" si="75"/>
        <v>0.746</v>
      </c>
      <c r="Y718">
        <f t="shared" si="76"/>
        <v>6.4362028850628219</v>
      </c>
      <c r="AN718" s="7"/>
      <c r="AO718" s="5"/>
      <c r="AP718" s="14"/>
      <c r="AQ718" s="5"/>
    </row>
    <row r="719" spans="1:43" hidden="1" x14ac:dyDescent="0.3">
      <c r="A719" t="s">
        <v>6690</v>
      </c>
      <c r="B719">
        <v>95</v>
      </c>
      <c r="C719"/>
      <c r="D719" t="s">
        <v>29</v>
      </c>
      <c r="E719" t="s">
        <v>9170</v>
      </c>
      <c r="F719" t="s">
        <v>6691</v>
      </c>
      <c r="G719" t="s">
        <v>14</v>
      </c>
      <c r="H719" t="s">
        <v>15</v>
      </c>
      <c r="I719">
        <v>3000000</v>
      </c>
      <c r="J719">
        <v>1970</v>
      </c>
      <c r="K719">
        <v>6.1</v>
      </c>
      <c r="L719" s="5" t="s">
        <v>476</v>
      </c>
      <c r="M719" s="5" t="s">
        <v>340</v>
      </c>
      <c r="N719" t="s">
        <v>4289</v>
      </c>
      <c r="P719" s="5">
        <f t="shared" si="77"/>
        <v>0.62768776839957674</v>
      </c>
      <c r="Q719" s="5">
        <f t="shared" si="78"/>
        <v>25035665</v>
      </c>
      <c r="R719" s="1">
        <f t="shared" si="79"/>
        <v>22035665</v>
      </c>
      <c r="S719" s="1">
        <f t="shared" si="80"/>
        <v>3000000</v>
      </c>
      <c r="U719" s="6" t="s">
        <v>873</v>
      </c>
      <c r="V719" s="5">
        <f t="shared" si="74"/>
        <v>1</v>
      </c>
      <c r="W719" s="14">
        <f>IF(V719=1, VLOOKUP(U719, [1]IMDB_Movies!A:O, 11, FALSE), AVERAGEIF($A$2:$A$4915, U719, $K$2:$K$4915))</f>
        <v>7.1</v>
      </c>
      <c r="X719" s="5">
        <f t="shared" si="75"/>
        <v>0.746</v>
      </c>
      <c r="Y719">
        <f t="shared" si="76"/>
        <v>6.4359553176634892</v>
      </c>
      <c r="AN719" s="6"/>
      <c r="AO719" s="5"/>
      <c r="AP719" s="14"/>
      <c r="AQ719" s="5"/>
    </row>
    <row r="720" spans="1:43" hidden="1" x14ac:dyDescent="0.3">
      <c r="A720" t="s">
        <v>2519</v>
      </c>
      <c r="B720">
        <v>98</v>
      </c>
      <c r="C720">
        <v>24629916</v>
      </c>
      <c r="D720" t="s">
        <v>2617</v>
      </c>
      <c r="E720" t="s">
        <v>9171</v>
      </c>
      <c r="F720" t="s">
        <v>6692</v>
      </c>
      <c r="G720" t="s">
        <v>14</v>
      </c>
      <c r="H720" t="s">
        <v>15</v>
      </c>
      <c r="I720">
        <v>3000000</v>
      </c>
      <c r="J720">
        <v>1997</v>
      </c>
      <c r="K720">
        <v>5.0999999999999996</v>
      </c>
      <c r="L720" s="5" t="s">
        <v>599</v>
      </c>
      <c r="M720" s="5" t="s">
        <v>1221</v>
      </c>
      <c r="N720" t="s">
        <v>6299</v>
      </c>
      <c r="O720" t="s">
        <v>8417</v>
      </c>
      <c r="P720" s="5">
        <f t="shared" si="77"/>
        <v>0.62768776839957674</v>
      </c>
      <c r="Q720" s="5">
        <f t="shared" si="78"/>
        <v>24629916</v>
      </c>
      <c r="R720" s="1">
        <f t="shared" si="79"/>
        <v>21629916</v>
      </c>
      <c r="S720" s="1">
        <f t="shared" si="80"/>
        <v>3000000</v>
      </c>
      <c r="U720" s="12" t="s">
        <v>8383</v>
      </c>
      <c r="V720" s="5">
        <f t="shared" si="74"/>
        <v>1</v>
      </c>
      <c r="W720" s="14">
        <f>IF(V720=1, VLOOKUP(U720, [1]IMDB_Movies!A:O, 11, FALSE), AVERAGEIF($A$2:$A$4915, U720, $K$2:$K$4915))</f>
        <v>7.1</v>
      </c>
      <c r="X720" s="5">
        <f t="shared" si="75"/>
        <v>0.746</v>
      </c>
      <c r="Y720">
        <f t="shared" si="76"/>
        <v>6.4357774674115475</v>
      </c>
      <c r="AN720" s="12"/>
      <c r="AO720" s="5"/>
      <c r="AP720" s="14"/>
      <c r="AQ720" s="5"/>
    </row>
    <row r="721" spans="1:43" hidden="1" x14ac:dyDescent="0.3">
      <c r="A721" t="s">
        <v>6695</v>
      </c>
      <c r="B721">
        <v>86</v>
      </c>
      <c r="C721">
        <v>19472057</v>
      </c>
      <c r="D721" t="s">
        <v>1966</v>
      </c>
      <c r="E721" t="s">
        <v>9172</v>
      </c>
      <c r="F721" t="s">
        <v>6696</v>
      </c>
      <c r="G721" t="s">
        <v>14</v>
      </c>
      <c r="H721" t="s">
        <v>15</v>
      </c>
      <c r="I721">
        <v>3000000</v>
      </c>
      <c r="J721">
        <v>1986</v>
      </c>
      <c r="K721">
        <v>5.9</v>
      </c>
      <c r="L721" s="5" t="s">
        <v>2267</v>
      </c>
      <c r="M721" s="5" t="s">
        <v>3629</v>
      </c>
      <c r="P721" s="5">
        <f t="shared" si="77"/>
        <v>0.62766525208940127</v>
      </c>
      <c r="Q721" s="5">
        <f t="shared" si="78"/>
        <v>19472057</v>
      </c>
      <c r="R721" s="1">
        <f t="shared" si="79"/>
        <v>16472057</v>
      </c>
      <c r="S721" s="1">
        <f t="shared" si="80"/>
        <v>3000000</v>
      </c>
      <c r="U721" s="7" t="s">
        <v>6330</v>
      </c>
      <c r="V721" s="5">
        <f t="shared" si="74"/>
        <v>1</v>
      </c>
      <c r="W721" s="14">
        <f>IF(V721=1, VLOOKUP(U721, [1]IMDB_Movies!A:O, 11, FALSE), AVERAGEIF($A$2:$A$4915, U721, $K$2:$K$4915))</f>
        <v>7.1</v>
      </c>
      <c r="X721" s="5">
        <f t="shared" si="75"/>
        <v>0.746</v>
      </c>
      <c r="Y721">
        <f t="shared" si="76"/>
        <v>6.4356228172293379</v>
      </c>
      <c r="AN721" s="7"/>
      <c r="AO721" s="5"/>
      <c r="AP721" s="14"/>
      <c r="AQ721" s="5"/>
    </row>
    <row r="722" spans="1:43" hidden="1" x14ac:dyDescent="0.3">
      <c r="A722" t="s">
        <v>3175</v>
      </c>
      <c r="B722">
        <v>161</v>
      </c>
      <c r="C722">
        <v>27200000</v>
      </c>
      <c r="D722" t="s">
        <v>1189</v>
      </c>
      <c r="E722" t="s">
        <v>9173</v>
      </c>
      <c r="F722" t="s">
        <v>6697</v>
      </c>
      <c r="G722" t="s">
        <v>14</v>
      </c>
      <c r="H722" t="s">
        <v>22</v>
      </c>
      <c r="I722">
        <v>3000000</v>
      </c>
      <c r="J722">
        <v>1957</v>
      </c>
      <c r="K722">
        <v>8.1999999999999993</v>
      </c>
      <c r="L722" s="5" t="s">
        <v>340</v>
      </c>
      <c r="M722" s="5" t="s">
        <v>1221</v>
      </c>
      <c r="N722" t="s">
        <v>8418</v>
      </c>
      <c r="P722" s="5">
        <f t="shared" si="77"/>
        <v>0.62762947584325934</v>
      </c>
      <c r="Q722" s="5">
        <f t="shared" si="78"/>
        <v>27200000</v>
      </c>
      <c r="R722" s="1">
        <f t="shared" si="79"/>
        <v>24200000</v>
      </c>
      <c r="S722" s="1">
        <f t="shared" si="80"/>
        <v>3000000</v>
      </c>
      <c r="U722" s="7" t="s">
        <v>6487</v>
      </c>
      <c r="V722" s="5">
        <f t="shared" si="74"/>
        <v>1</v>
      </c>
      <c r="W722" s="14">
        <f>IF(V722=1, VLOOKUP(U722, [1]IMDB_Movies!A:O, 11, FALSE), AVERAGEIF($A$2:$A$4915, U722, $K$2:$K$4915))</f>
        <v>7.1</v>
      </c>
      <c r="X722" s="5">
        <f t="shared" si="75"/>
        <v>0.746</v>
      </c>
      <c r="Y722">
        <f t="shared" si="76"/>
        <v>6.4358639962738717</v>
      </c>
      <c r="AN722" s="7"/>
      <c r="AO722" s="5"/>
      <c r="AP722" s="14"/>
      <c r="AQ722" s="5"/>
    </row>
    <row r="723" spans="1:43" hidden="1" x14ac:dyDescent="0.3">
      <c r="A723" t="s">
        <v>1927</v>
      </c>
      <c r="B723">
        <v>100</v>
      </c>
      <c r="C723">
        <v>15369573</v>
      </c>
      <c r="D723" t="s">
        <v>679</v>
      </c>
      <c r="E723" t="s">
        <v>9174</v>
      </c>
      <c r="F723" t="s">
        <v>6698</v>
      </c>
      <c r="G723" t="s">
        <v>14</v>
      </c>
      <c r="H723" t="s">
        <v>15</v>
      </c>
      <c r="I723">
        <v>3000000</v>
      </c>
      <c r="J723">
        <v>1990</v>
      </c>
      <c r="K723">
        <v>5.3</v>
      </c>
      <c r="L723" s="5" t="s">
        <v>340</v>
      </c>
      <c r="M723" s="5" t="s">
        <v>599</v>
      </c>
      <c r="N723" t="s">
        <v>4289</v>
      </c>
      <c r="P723" s="5">
        <f t="shared" si="77"/>
        <v>0.62761389578103122</v>
      </c>
      <c r="Q723" s="5">
        <f t="shared" si="78"/>
        <v>15369573</v>
      </c>
      <c r="R723" s="1">
        <f t="shared" si="79"/>
        <v>12369573</v>
      </c>
      <c r="S723" s="1">
        <f t="shared" si="80"/>
        <v>3000000</v>
      </c>
      <c r="U723" s="11" t="s">
        <v>8408</v>
      </c>
      <c r="V723" s="5">
        <f t="shared" si="74"/>
        <v>1</v>
      </c>
      <c r="W723" s="14">
        <f>IF(V723=1, VLOOKUP(U723, [1]IMDB_Movies!A:O, 11, FALSE), AVERAGEIF($A$2:$A$4915, U723, $K$2:$K$4915))</f>
        <v>7.1</v>
      </c>
      <c r="X723" s="5">
        <f t="shared" si="75"/>
        <v>0.746</v>
      </c>
      <c r="Y723">
        <f t="shared" si="76"/>
        <v>6.4357791754018177</v>
      </c>
      <c r="AN723" s="11"/>
      <c r="AO723" s="5"/>
      <c r="AP723" s="14"/>
      <c r="AQ723" s="5"/>
    </row>
    <row r="724" spans="1:43" hidden="1" x14ac:dyDescent="0.3">
      <c r="A724" t="s">
        <v>6428</v>
      </c>
      <c r="B724">
        <v>125</v>
      </c>
      <c r="C724"/>
      <c r="D724" t="s">
        <v>507</v>
      </c>
      <c r="E724" t="s">
        <v>9175</v>
      </c>
      <c r="F724" t="s">
        <v>6701</v>
      </c>
      <c r="G724" t="s">
        <v>14</v>
      </c>
      <c r="H724" t="s">
        <v>15</v>
      </c>
      <c r="I724">
        <v>3000000</v>
      </c>
      <c r="J724">
        <v>1960</v>
      </c>
      <c r="K724">
        <v>8.3000000000000007</v>
      </c>
      <c r="L724" s="5" t="s">
        <v>599</v>
      </c>
      <c r="M724" s="5" t="s">
        <v>1221</v>
      </c>
      <c r="N724" t="s">
        <v>6851</v>
      </c>
      <c r="P724" s="5">
        <f t="shared" si="77"/>
        <v>0.62756823260461914</v>
      </c>
      <c r="Q724" s="5">
        <f t="shared" si="78"/>
        <v>25035665</v>
      </c>
      <c r="R724" s="1">
        <f t="shared" si="79"/>
        <v>22035665</v>
      </c>
      <c r="S724" s="1">
        <f t="shared" si="80"/>
        <v>3000000</v>
      </c>
      <c r="U724" s="7" t="s">
        <v>7629</v>
      </c>
      <c r="V724" s="5">
        <f t="shared" si="74"/>
        <v>1</v>
      </c>
      <c r="W724" s="14">
        <f>IF(V724=1, VLOOKUP(U724, [1]IMDB_Movies!A:O, 11, FALSE), AVERAGEIF($A$2:$A$4915, U724, $K$2:$K$4915))</f>
        <v>7.1</v>
      </c>
      <c r="X724" s="5">
        <f t="shared" si="75"/>
        <v>0.746</v>
      </c>
      <c r="Y724">
        <f t="shared" si="76"/>
        <v>6.4361835973904951</v>
      </c>
      <c r="AN724" s="7"/>
      <c r="AO724" s="5"/>
      <c r="AP724" s="14"/>
      <c r="AQ724" s="5"/>
    </row>
    <row r="725" spans="1:43" hidden="1" x14ac:dyDescent="0.3">
      <c r="A725" t="s">
        <v>558</v>
      </c>
      <c r="B725">
        <v>100</v>
      </c>
      <c r="C725">
        <v>11694528</v>
      </c>
      <c r="D725" t="s">
        <v>6705</v>
      </c>
      <c r="E725" t="s">
        <v>9176</v>
      </c>
      <c r="F725" t="s">
        <v>6706</v>
      </c>
      <c r="G725" t="s">
        <v>14</v>
      </c>
      <c r="H725" t="s">
        <v>15</v>
      </c>
      <c r="I725">
        <v>3000000</v>
      </c>
      <c r="J725">
        <v>2005</v>
      </c>
      <c r="K725">
        <v>7.2</v>
      </c>
      <c r="L725" s="5" t="s">
        <v>599</v>
      </c>
      <c r="M725" s="5" t="s">
        <v>27</v>
      </c>
      <c r="N725" t="s">
        <v>4183</v>
      </c>
      <c r="P725" s="5">
        <f t="shared" si="77"/>
        <v>0.62756823260461914</v>
      </c>
      <c r="Q725" s="5">
        <f t="shared" si="78"/>
        <v>11694528</v>
      </c>
      <c r="R725" s="1">
        <f t="shared" si="79"/>
        <v>8694528</v>
      </c>
      <c r="S725" s="1">
        <f t="shared" si="80"/>
        <v>3000000</v>
      </c>
      <c r="U725" s="7" t="s">
        <v>7726</v>
      </c>
      <c r="V725" s="5">
        <f t="shared" si="74"/>
        <v>1</v>
      </c>
      <c r="W725" s="14">
        <f>IF(V725=1, VLOOKUP(U725, [1]IMDB_Movies!A:O, 11, FALSE), AVERAGEIF($A$2:$A$4915, U725, $K$2:$K$4915))</f>
        <v>7.1</v>
      </c>
      <c r="X725" s="5">
        <f t="shared" si="75"/>
        <v>0.746</v>
      </c>
      <c r="Y725">
        <f t="shared" si="76"/>
        <v>6.4363085527849</v>
      </c>
      <c r="AN725" s="7"/>
      <c r="AO725" s="5"/>
      <c r="AP725" s="14"/>
      <c r="AQ725" s="5"/>
    </row>
    <row r="726" spans="1:43" hidden="1" x14ac:dyDescent="0.3">
      <c r="A726" t="s">
        <v>5194</v>
      </c>
      <c r="B726">
        <v>97</v>
      </c>
      <c r="C726"/>
      <c r="D726" t="s">
        <v>1957</v>
      </c>
      <c r="E726" t="s">
        <v>9177</v>
      </c>
      <c r="F726" t="s">
        <v>6709</v>
      </c>
      <c r="G726" t="s">
        <v>14</v>
      </c>
      <c r="H726" t="s">
        <v>15</v>
      </c>
      <c r="I726">
        <v>3000000</v>
      </c>
      <c r="J726">
        <v>1985</v>
      </c>
      <c r="K726">
        <v>6.6</v>
      </c>
      <c r="L726" s="5" t="s">
        <v>599</v>
      </c>
      <c r="M726" s="5" t="s">
        <v>1221</v>
      </c>
      <c r="N726" t="s">
        <v>4183</v>
      </c>
      <c r="P726" s="5">
        <f t="shared" si="77"/>
        <v>0.62751424106599529</v>
      </c>
      <c r="Q726" s="5">
        <f t="shared" si="78"/>
        <v>25035665</v>
      </c>
      <c r="R726" s="1">
        <f t="shared" si="79"/>
        <v>22035665</v>
      </c>
      <c r="S726" s="1">
        <f t="shared" si="80"/>
        <v>3000000</v>
      </c>
      <c r="U726" s="6" t="s">
        <v>8156</v>
      </c>
      <c r="V726" s="5">
        <f t="shared" si="74"/>
        <v>1</v>
      </c>
      <c r="W726" s="14">
        <f>IF(V726=1, VLOOKUP(U726, [1]IMDB_Movies!A:O, 11, FALSE), AVERAGEIF($A$2:$A$4915, U726, $K$2:$K$4915))</f>
        <v>7.1</v>
      </c>
      <c r="X726" s="5">
        <f t="shared" si="75"/>
        <v>0.746</v>
      </c>
      <c r="Y726">
        <f t="shared" si="76"/>
        <v>6.436806526806528</v>
      </c>
      <c r="AN726" s="6"/>
      <c r="AO726" s="5"/>
      <c r="AP726" s="14"/>
      <c r="AQ726" s="5"/>
    </row>
    <row r="727" spans="1:43" hidden="1" x14ac:dyDescent="0.3">
      <c r="A727" t="s">
        <v>6710</v>
      </c>
      <c r="B727">
        <v>84</v>
      </c>
      <c r="C727">
        <v>10017041</v>
      </c>
      <c r="D727" t="s">
        <v>630</v>
      </c>
      <c r="E727" t="s">
        <v>9178</v>
      </c>
      <c r="F727" t="s">
        <v>6711</v>
      </c>
      <c r="G727" t="s">
        <v>14</v>
      </c>
      <c r="H727" t="s">
        <v>15</v>
      </c>
      <c r="I727">
        <v>3000000</v>
      </c>
      <c r="J727">
        <v>2009</v>
      </c>
      <c r="K727">
        <v>5.9</v>
      </c>
      <c r="L727" s="5" t="s">
        <v>476</v>
      </c>
      <c r="M727" s="5" t="s">
        <v>599</v>
      </c>
      <c r="N727" t="s">
        <v>8413</v>
      </c>
      <c r="P727" s="5">
        <f t="shared" si="77"/>
        <v>0.62751424106599529</v>
      </c>
      <c r="Q727" s="5">
        <f t="shared" si="78"/>
        <v>10017041</v>
      </c>
      <c r="R727" s="1">
        <f t="shared" si="79"/>
        <v>7017041</v>
      </c>
      <c r="S727" s="1">
        <f t="shared" si="80"/>
        <v>3000000</v>
      </c>
      <c r="U727" s="7" t="s">
        <v>8202</v>
      </c>
      <c r="V727" s="5">
        <f t="shared" si="74"/>
        <v>1</v>
      </c>
      <c r="W727" s="14">
        <f>IF(V727=1, VLOOKUP(U727, [1]IMDB_Movies!A:O, 11, FALSE), AVERAGEIF($A$2:$A$4915, U727, $K$2:$K$4915))</f>
        <v>7.1</v>
      </c>
      <c r="X727" s="5">
        <f t="shared" si="75"/>
        <v>0.746</v>
      </c>
      <c r="Y727">
        <f t="shared" si="76"/>
        <v>6.4364886920027988</v>
      </c>
      <c r="AN727" s="7"/>
      <c r="AO727" s="5"/>
      <c r="AP727" s="14"/>
      <c r="AQ727" s="5"/>
    </row>
    <row r="728" spans="1:43" hidden="1" x14ac:dyDescent="0.3">
      <c r="A728" t="s">
        <v>6575</v>
      </c>
      <c r="B728">
        <v>146</v>
      </c>
      <c r="C728"/>
      <c r="D728" t="s">
        <v>1221</v>
      </c>
      <c r="E728" t="s">
        <v>9179</v>
      </c>
      <c r="F728" t="s">
        <v>6712</v>
      </c>
      <c r="G728" t="s">
        <v>14</v>
      </c>
      <c r="H728" t="s">
        <v>15</v>
      </c>
      <c r="I728">
        <v>3000000</v>
      </c>
      <c r="J728">
        <v>1960</v>
      </c>
      <c r="K728">
        <v>7.9</v>
      </c>
      <c r="L728" s="5" t="s">
        <v>1221</v>
      </c>
      <c r="M728" s="5"/>
      <c r="P728" s="5">
        <f t="shared" si="77"/>
        <v>0.62745658178699637</v>
      </c>
      <c r="Q728" s="5">
        <f t="shared" si="78"/>
        <v>25035665</v>
      </c>
      <c r="R728" s="1">
        <f t="shared" si="79"/>
        <v>22035665</v>
      </c>
      <c r="S728" s="1">
        <f t="shared" si="80"/>
        <v>3000000</v>
      </c>
      <c r="U728" s="6" t="s">
        <v>2005</v>
      </c>
      <c r="V728" s="5">
        <f t="shared" si="74"/>
        <v>10</v>
      </c>
      <c r="W728" s="14">
        <f>IF(V728=1, VLOOKUP(U728, [1]IMDB_Movies!A:O, 11, FALSE), AVERAGEIF($A$2:$A$4915, U728, $K$2:$K$4915))</f>
        <v>7.07</v>
      </c>
      <c r="X728" s="5">
        <f t="shared" si="75"/>
        <v>0.74399999999999999</v>
      </c>
      <c r="Y728">
        <f t="shared" si="76"/>
        <v>6.4363572761194039</v>
      </c>
      <c r="AN728" s="6"/>
      <c r="AO728" s="5"/>
      <c r="AP728" s="14"/>
      <c r="AQ728" s="5"/>
    </row>
    <row r="729" spans="1:43" hidden="1" x14ac:dyDescent="0.3">
      <c r="A729" t="s">
        <v>5432</v>
      </c>
      <c r="B729">
        <v>186</v>
      </c>
      <c r="C729"/>
      <c r="D729" t="s">
        <v>1215</v>
      </c>
      <c r="E729" t="s">
        <v>9180</v>
      </c>
      <c r="F729" t="s">
        <v>6713</v>
      </c>
      <c r="G729" t="s">
        <v>14</v>
      </c>
      <c r="H729" t="s">
        <v>15</v>
      </c>
      <c r="I729">
        <v>3000000</v>
      </c>
      <c r="J729">
        <v>1961</v>
      </c>
      <c r="K729">
        <v>8.3000000000000007</v>
      </c>
      <c r="L729" s="5" t="s">
        <v>1221</v>
      </c>
      <c r="M729" s="5" t="s">
        <v>8418</v>
      </c>
      <c r="P729" s="5">
        <f t="shared" si="77"/>
        <v>0.62745658178699637</v>
      </c>
      <c r="Q729" s="5">
        <f t="shared" si="78"/>
        <v>25035665</v>
      </c>
      <c r="R729" s="1">
        <f t="shared" si="79"/>
        <v>22035665</v>
      </c>
      <c r="S729" s="1">
        <f t="shared" si="80"/>
        <v>3000000</v>
      </c>
      <c r="U729" s="7" t="s">
        <v>952</v>
      </c>
      <c r="V729" s="5">
        <f t="shared" si="74"/>
        <v>3</v>
      </c>
      <c r="W729" s="14">
        <f>IF(V729=1, VLOOKUP(U729, [1]IMDB_Movies!A:O, 11, FALSE), AVERAGEIF($A$2:$A$4915, U729, $K$2:$K$4915))</f>
        <v>7.0666666666666673</v>
      </c>
      <c r="X729" s="5">
        <f t="shared" si="75"/>
        <v>0.74399999999999999</v>
      </c>
      <c r="Y729">
        <f t="shared" si="76"/>
        <v>6.4359458829017973</v>
      </c>
      <c r="AN729" s="7"/>
      <c r="AO729" s="5"/>
      <c r="AP729" s="14"/>
      <c r="AQ729" s="5"/>
    </row>
    <row r="730" spans="1:43" hidden="1" x14ac:dyDescent="0.3">
      <c r="A730" t="s">
        <v>6717</v>
      </c>
      <c r="B730">
        <v>126</v>
      </c>
      <c r="C730"/>
      <c r="D730" t="s">
        <v>6718</v>
      </c>
      <c r="E730" t="s">
        <v>9181</v>
      </c>
      <c r="F730" t="s">
        <v>6719</v>
      </c>
      <c r="G730" t="s">
        <v>14</v>
      </c>
      <c r="H730" t="s">
        <v>15</v>
      </c>
      <c r="I730">
        <v>3000000</v>
      </c>
      <c r="J730">
        <v>1948</v>
      </c>
      <c r="K730">
        <v>7.8</v>
      </c>
      <c r="L730" s="5" t="s">
        <v>476</v>
      </c>
      <c r="M730" s="5" t="s">
        <v>340</v>
      </c>
      <c r="N730" t="s">
        <v>6851</v>
      </c>
      <c r="O730" t="s">
        <v>5239</v>
      </c>
      <c r="P730" s="5">
        <f t="shared" si="77"/>
        <v>0.62745658178699637</v>
      </c>
      <c r="Q730" s="5">
        <f t="shared" si="78"/>
        <v>25035665</v>
      </c>
      <c r="R730" s="1">
        <f t="shared" si="79"/>
        <v>22035665</v>
      </c>
      <c r="S730" s="1">
        <f t="shared" si="80"/>
        <v>3000000</v>
      </c>
      <c r="U730" s="6" t="s">
        <v>509</v>
      </c>
      <c r="V730" s="5">
        <f t="shared" si="74"/>
        <v>8</v>
      </c>
      <c r="W730" s="14">
        <f>IF(V730=1, VLOOKUP(U730, [1]IMDB_Movies!A:O, 11, FALSE), AVERAGEIF($A$2:$A$4915, U730, $K$2:$K$4915))</f>
        <v>7.0750000000000002</v>
      </c>
      <c r="X730" s="5">
        <f t="shared" si="75"/>
        <v>0.74399999999999999</v>
      </c>
      <c r="Y730">
        <f t="shared" si="76"/>
        <v>6.4357442837144196</v>
      </c>
      <c r="AN730" s="6"/>
      <c r="AO730" s="5"/>
      <c r="AP730" s="14"/>
      <c r="AQ730" s="5"/>
    </row>
    <row r="731" spans="1:43" hidden="1" x14ac:dyDescent="0.3">
      <c r="A731" t="s">
        <v>6720</v>
      </c>
      <c r="B731">
        <v>99</v>
      </c>
      <c r="C731">
        <v>7059537</v>
      </c>
      <c r="D731" t="s">
        <v>599</v>
      </c>
      <c r="E731" t="s">
        <v>9182</v>
      </c>
      <c r="F731" t="s">
        <v>6721</v>
      </c>
      <c r="G731" t="s">
        <v>14</v>
      </c>
      <c r="H731" t="s">
        <v>15</v>
      </c>
      <c r="I731">
        <v>3000000</v>
      </c>
      <c r="J731">
        <v>2006</v>
      </c>
      <c r="K731">
        <v>3</v>
      </c>
      <c r="L731" s="5" t="s">
        <v>599</v>
      </c>
      <c r="M731" s="5"/>
      <c r="P731" s="5">
        <f t="shared" si="77"/>
        <v>0.62745658178699637</v>
      </c>
      <c r="Q731" s="5">
        <f t="shared" si="78"/>
        <v>7059537</v>
      </c>
      <c r="R731" s="1">
        <f t="shared" si="79"/>
        <v>4059537</v>
      </c>
      <c r="S731" s="1">
        <f t="shared" si="80"/>
        <v>3000000</v>
      </c>
      <c r="U731" s="6" t="s">
        <v>130</v>
      </c>
      <c r="V731" s="5">
        <f t="shared" si="74"/>
        <v>4</v>
      </c>
      <c r="W731" s="14">
        <f>IF(V731=1, VLOOKUP(U731, [1]IMDB_Movies!A:O, 11, FALSE), AVERAGEIF($A$2:$A$4915, U731, $K$2:$K$4915))</f>
        <v>7.0750000000000002</v>
      </c>
      <c r="X731" s="5">
        <f t="shared" si="75"/>
        <v>0.74399999999999999</v>
      </c>
      <c r="Y731">
        <f t="shared" si="76"/>
        <v>6.4353792298716455</v>
      </c>
      <c r="AN731" s="6"/>
      <c r="AO731" s="5"/>
      <c r="AP731" s="14"/>
      <c r="AQ731" s="5"/>
    </row>
    <row r="732" spans="1:43" hidden="1" x14ac:dyDescent="0.3">
      <c r="A732" t="s">
        <v>3210</v>
      </c>
      <c r="B732">
        <v>109</v>
      </c>
      <c r="C732">
        <v>8114507</v>
      </c>
      <c r="D732" t="s">
        <v>79</v>
      </c>
      <c r="E732" t="s">
        <v>9183</v>
      </c>
      <c r="F732" t="s">
        <v>6722</v>
      </c>
      <c r="G732" t="s">
        <v>14</v>
      </c>
      <c r="H732" t="s">
        <v>15</v>
      </c>
      <c r="I732">
        <v>3000000</v>
      </c>
      <c r="J732">
        <v>2013</v>
      </c>
      <c r="K732">
        <v>7.9</v>
      </c>
      <c r="L732" s="5" t="s">
        <v>1221</v>
      </c>
      <c r="M732" s="5" t="s">
        <v>6851</v>
      </c>
      <c r="P732" s="5">
        <f t="shared" si="77"/>
        <v>0.62739273963623055</v>
      </c>
      <c r="Q732" s="5">
        <f t="shared" si="78"/>
        <v>8114507</v>
      </c>
      <c r="R732" s="1">
        <f t="shared" si="79"/>
        <v>5114507</v>
      </c>
      <c r="S732" s="1">
        <f t="shared" si="80"/>
        <v>3000000</v>
      </c>
      <c r="U732" s="6" t="s">
        <v>2265</v>
      </c>
      <c r="V732" s="5">
        <f t="shared" si="74"/>
        <v>4</v>
      </c>
      <c r="W732" s="14">
        <f>IF(V732=1, VLOOKUP(U732, [1]IMDB_Movies!A:O, 11, FALSE), AVERAGEIF($A$2:$A$4915, U732, $K$2:$K$4915))</f>
        <v>7.0750000000000002</v>
      </c>
      <c r="X732" s="5">
        <f t="shared" si="75"/>
        <v>0.74399999999999999</v>
      </c>
      <c r="Y732">
        <f t="shared" si="76"/>
        <v>6.435177404295052</v>
      </c>
      <c r="AN732" s="6"/>
      <c r="AO732" s="5"/>
      <c r="AP732" s="14"/>
      <c r="AQ732" s="5"/>
    </row>
    <row r="733" spans="1:43" hidden="1" x14ac:dyDescent="0.3">
      <c r="A733" t="s">
        <v>6723</v>
      </c>
      <c r="B733">
        <v>95</v>
      </c>
      <c r="C733">
        <v>7888703</v>
      </c>
      <c r="D733" t="s">
        <v>1001</v>
      </c>
      <c r="E733" t="s">
        <v>9184</v>
      </c>
      <c r="F733" t="s">
        <v>6724</v>
      </c>
      <c r="G733" t="s">
        <v>14</v>
      </c>
      <c r="H733" t="s">
        <v>15</v>
      </c>
      <c r="I733">
        <v>3000000</v>
      </c>
      <c r="J733">
        <v>1987</v>
      </c>
      <c r="K733">
        <v>3.2</v>
      </c>
      <c r="L733" s="5" t="s">
        <v>599</v>
      </c>
      <c r="M733" s="5" t="s">
        <v>455</v>
      </c>
      <c r="P733" s="5">
        <f t="shared" si="77"/>
        <v>0.62733098745765614</v>
      </c>
      <c r="Q733" s="5">
        <f t="shared" si="78"/>
        <v>7888703</v>
      </c>
      <c r="R733" s="1">
        <f t="shared" si="79"/>
        <v>4888703</v>
      </c>
      <c r="S733" s="1">
        <f t="shared" si="80"/>
        <v>3000000</v>
      </c>
      <c r="U733" s="7" t="s">
        <v>3681</v>
      </c>
      <c r="V733" s="5">
        <f t="shared" si="74"/>
        <v>3</v>
      </c>
      <c r="W733" s="14">
        <f>IF(V733=1, VLOOKUP(U733, [1]IMDB_Movies!A:O, 11, FALSE), AVERAGEIF($A$2:$A$4915, U733, $K$2:$K$4915))</f>
        <v>7.0666666666666664</v>
      </c>
      <c r="X733" s="5">
        <f t="shared" si="75"/>
        <v>0.74299999999999999</v>
      </c>
      <c r="Y733">
        <f t="shared" si="76"/>
        <v>6.4353023581601683</v>
      </c>
      <c r="AN733" s="7"/>
      <c r="AO733" s="5"/>
      <c r="AP733" s="14"/>
      <c r="AQ733" s="5"/>
    </row>
    <row r="734" spans="1:43" hidden="1" x14ac:dyDescent="0.3">
      <c r="A734" t="s">
        <v>6188</v>
      </c>
      <c r="B734">
        <v>97</v>
      </c>
      <c r="C734">
        <v>7282851</v>
      </c>
      <c r="D734" t="s">
        <v>1538</v>
      </c>
      <c r="E734" t="s">
        <v>9185</v>
      </c>
      <c r="F734" t="s">
        <v>6725</v>
      </c>
      <c r="G734" t="s">
        <v>14</v>
      </c>
      <c r="H734" t="s">
        <v>15</v>
      </c>
      <c r="I734">
        <v>3000000</v>
      </c>
      <c r="J734">
        <v>1988</v>
      </c>
      <c r="K734">
        <v>6.5</v>
      </c>
      <c r="L734" s="5" t="s">
        <v>476</v>
      </c>
      <c r="M734" s="5" t="s">
        <v>455</v>
      </c>
      <c r="N734" t="s">
        <v>2267</v>
      </c>
      <c r="O734" t="s">
        <v>4289</v>
      </c>
      <c r="P734" s="5">
        <f t="shared" si="77"/>
        <v>0.62726871313687393</v>
      </c>
      <c r="Q734" s="5">
        <f t="shared" si="78"/>
        <v>7282851</v>
      </c>
      <c r="R734" s="1">
        <f t="shared" si="79"/>
        <v>4282851</v>
      </c>
      <c r="S734" s="1">
        <f t="shared" si="80"/>
        <v>3000000</v>
      </c>
      <c r="U734" s="6" t="s">
        <v>8342</v>
      </c>
      <c r="V734" s="5">
        <f t="shared" si="74"/>
        <v>3</v>
      </c>
      <c r="W734" s="14">
        <f>IF(V734=1, VLOOKUP(U734, [1]IMDB_Movies!A:O, 11, FALSE), AVERAGEIF($A$2:$A$4915, U734, $K$2:$K$4915))</f>
        <v>7.0666666666666664</v>
      </c>
      <c r="X734" s="5">
        <f t="shared" si="75"/>
        <v>0.74299999999999999</v>
      </c>
      <c r="Y734">
        <f t="shared" si="76"/>
        <v>6.4356141989724431</v>
      </c>
      <c r="AN734" s="6"/>
      <c r="AO734" s="5"/>
      <c r="AP734" s="14"/>
      <c r="AQ734" s="5"/>
    </row>
    <row r="735" spans="1:43" hidden="1" x14ac:dyDescent="0.3">
      <c r="A735" t="s">
        <v>6727</v>
      </c>
      <c r="B735">
        <v>90</v>
      </c>
      <c r="C735">
        <v>5844929</v>
      </c>
      <c r="D735" t="s">
        <v>910</v>
      </c>
      <c r="E735" t="s">
        <v>9186</v>
      </c>
      <c r="F735" t="s">
        <v>6728</v>
      </c>
      <c r="G735" t="s">
        <v>14</v>
      </c>
      <c r="H735" t="s">
        <v>15</v>
      </c>
      <c r="I735">
        <v>3000000</v>
      </c>
      <c r="J735">
        <v>2002</v>
      </c>
      <c r="K735">
        <v>7</v>
      </c>
      <c r="L735" s="5" t="s">
        <v>599</v>
      </c>
      <c r="M735" s="5" t="s">
        <v>1221</v>
      </c>
      <c r="P735" s="5">
        <f t="shared" si="77"/>
        <v>0.62720514351250434</v>
      </c>
      <c r="Q735" s="5">
        <f t="shared" si="78"/>
        <v>5844929</v>
      </c>
      <c r="R735" s="1">
        <f t="shared" si="79"/>
        <v>2844929</v>
      </c>
      <c r="S735" s="1">
        <f t="shared" si="80"/>
        <v>3000000</v>
      </c>
      <c r="U735" s="7" t="s">
        <v>4374</v>
      </c>
      <c r="V735" s="5">
        <f t="shared" si="74"/>
        <v>7</v>
      </c>
      <c r="W735" s="14">
        <f>IF(V735=1, VLOOKUP(U735, [1]IMDB_Movies!A:O, 11, FALSE), AVERAGEIF($A$2:$A$4915, U735, $K$2:$K$4915))</f>
        <v>7.0571428571428578</v>
      </c>
      <c r="X735" s="5">
        <f t="shared" si="75"/>
        <v>0.74199999999999999</v>
      </c>
      <c r="Y735">
        <f t="shared" si="76"/>
        <v>6.4353188507358103</v>
      </c>
      <c r="AN735" s="7"/>
      <c r="AO735" s="5"/>
      <c r="AP735" s="14"/>
      <c r="AQ735" s="5"/>
    </row>
    <row r="736" spans="1:43" hidden="1" x14ac:dyDescent="0.3">
      <c r="A736" t="s">
        <v>6733</v>
      </c>
      <c r="B736">
        <v>82</v>
      </c>
      <c r="C736">
        <v>4142507</v>
      </c>
      <c r="D736" t="s">
        <v>604</v>
      </c>
      <c r="E736" t="s">
        <v>9187</v>
      </c>
      <c r="F736" t="s">
        <v>6734</v>
      </c>
      <c r="G736" t="s">
        <v>14</v>
      </c>
      <c r="H736" t="s">
        <v>15</v>
      </c>
      <c r="I736">
        <v>3000000</v>
      </c>
      <c r="J736">
        <v>2000</v>
      </c>
      <c r="K736">
        <v>4.4000000000000004</v>
      </c>
      <c r="L736" s="5" t="s">
        <v>599</v>
      </c>
      <c r="M736" s="5" t="s">
        <v>6851</v>
      </c>
      <c r="P736" s="5">
        <f t="shared" si="77"/>
        <v>0.62713863140756776</v>
      </c>
      <c r="Q736" s="5">
        <f t="shared" si="78"/>
        <v>4142507</v>
      </c>
      <c r="R736" s="1">
        <f t="shared" si="79"/>
        <v>1142507</v>
      </c>
      <c r="S736" s="1">
        <f t="shared" si="80"/>
        <v>3000000</v>
      </c>
      <c r="U736" s="6" t="s">
        <v>5687</v>
      </c>
      <c r="V736" s="5">
        <f t="shared" si="74"/>
        <v>2</v>
      </c>
      <c r="W736" s="14">
        <f>IF(V736=1, VLOOKUP(U736, [1]IMDB_Movies!A:O, 11, FALSE), AVERAGEIF($A$2:$A$4915, U736, $K$2:$K$4915))</f>
        <v>7.0500000000000007</v>
      </c>
      <c r="X736" s="5">
        <f t="shared" si="75"/>
        <v>0.74199999999999999</v>
      </c>
      <c r="Y736">
        <f t="shared" si="76"/>
        <v>6.4353037383177583</v>
      </c>
      <c r="AN736" s="6"/>
      <c r="AO736" s="5"/>
      <c r="AP736" s="14"/>
      <c r="AQ736" s="5"/>
    </row>
    <row r="737" spans="1:43" hidden="1" x14ac:dyDescent="0.3">
      <c r="A737" t="s">
        <v>3598</v>
      </c>
      <c r="B737">
        <v>109</v>
      </c>
      <c r="C737">
        <v>4109095</v>
      </c>
      <c r="D737" t="s">
        <v>6735</v>
      </c>
      <c r="E737" t="s">
        <v>9188</v>
      </c>
      <c r="F737" t="s">
        <v>6736</v>
      </c>
      <c r="G737" t="s">
        <v>14</v>
      </c>
      <c r="H737" t="s">
        <v>15</v>
      </c>
      <c r="I737">
        <v>3000000</v>
      </c>
      <c r="J737">
        <v>1996</v>
      </c>
      <c r="K737">
        <v>6</v>
      </c>
      <c r="L737" s="5" t="s">
        <v>8413</v>
      </c>
      <c r="M737" s="5" t="s">
        <v>1221</v>
      </c>
      <c r="N737" t="s">
        <v>7865</v>
      </c>
      <c r="O737" t="s">
        <v>6851</v>
      </c>
      <c r="P737" s="5">
        <f t="shared" si="77"/>
        <v>0.6270687400896473</v>
      </c>
      <c r="Q737" s="5">
        <f t="shared" si="78"/>
        <v>4109095</v>
      </c>
      <c r="R737" s="1">
        <f t="shared" si="79"/>
        <v>1109095</v>
      </c>
      <c r="S737" s="1">
        <f t="shared" si="80"/>
        <v>3000000</v>
      </c>
      <c r="U737" s="7" t="s">
        <v>8339</v>
      </c>
      <c r="V737" s="5">
        <f t="shared" si="74"/>
        <v>2</v>
      </c>
      <c r="W737" s="14">
        <f>IF(V737=1, VLOOKUP(U737, [1]IMDB_Movies!A:O, 11, FALSE), AVERAGEIF($A$2:$A$4915, U737, $K$2:$K$4915))</f>
        <v>7.05</v>
      </c>
      <c r="X737" s="5">
        <f t="shared" si="75"/>
        <v>0.74</v>
      </c>
      <c r="Y737">
        <f t="shared" si="76"/>
        <v>6.4352185089974308</v>
      </c>
      <c r="AN737" s="7"/>
      <c r="AO737" s="5"/>
      <c r="AP737" s="14"/>
      <c r="AQ737" s="5"/>
    </row>
    <row r="738" spans="1:43" hidden="1" x14ac:dyDescent="0.3">
      <c r="A738" t="s">
        <v>6738</v>
      </c>
      <c r="B738">
        <v>89</v>
      </c>
      <c r="C738"/>
      <c r="D738" t="s">
        <v>6739</v>
      </c>
      <c r="E738" t="s">
        <v>9189</v>
      </c>
      <c r="F738" t="s">
        <v>6740</v>
      </c>
      <c r="G738" t="s">
        <v>14</v>
      </c>
      <c r="H738" t="s">
        <v>15</v>
      </c>
      <c r="I738">
        <v>3000000</v>
      </c>
      <c r="J738">
        <v>1971</v>
      </c>
      <c r="K738">
        <v>7.8</v>
      </c>
      <c r="L738" s="5" t="s">
        <v>6299</v>
      </c>
      <c r="M738" s="5" t="s">
        <v>455</v>
      </c>
      <c r="N738" t="s">
        <v>6055</v>
      </c>
      <c r="P738" s="5">
        <f t="shared" si="77"/>
        <v>0.62699871627538273</v>
      </c>
      <c r="Q738" s="5">
        <f t="shared" si="78"/>
        <v>25035665</v>
      </c>
      <c r="R738" s="1">
        <f t="shared" si="79"/>
        <v>22035665</v>
      </c>
      <c r="S738" s="1">
        <f t="shared" si="80"/>
        <v>3000000</v>
      </c>
      <c r="U738" s="7" t="s">
        <v>698</v>
      </c>
      <c r="V738" s="5">
        <f t="shared" si="74"/>
        <v>2</v>
      </c>
      <c r="W738" s="14">
        <f>IF(V738=1, VLOOKUP(U738, [1]IMDB_Movies!A:O, 11, FALSE), AVERAGEIF($A$2:$A$4915, U738, $K$2:$K$4915))</f>
        <v>7.05</v>
      </c>
      <c r="X738" s="5">
        <f t="shared" si="75"/>
        <v>0.74</v>
      </c>
      <c r="Y738">
        <f t="shared" si="76"/>
        <v>6.4355306217858823</v>
      </c>
      <c r="AN738" s="7"/>
      <c r="AO738" s="5"/>
      <c r="AP738" s="14"/>
      <c r="AQ738" s="5"/>
    </row>
    <row r="739" spans="1:43" hidden="1" x14ac:dyDescent="0.3">
      <c r="A739" t="s">
        <v>6741</v>
      </c>
      <c r="B739">
        <v>98</v>
      </c>
      <c r="C739">
        <v>3902679</v>
      </c>
      <c r="D739" t="s">
        <v>2604</v>
      </c>
      <c r="E739" t="s">
        <v>9190</v>
      </c>
      <c r="F739" t="s">
        <v>6742</v>
      </c>
      <c r="G739" t="s">
        <v>14</v>
      </c>
      <c r="H739" t="s">
        <v>15</v>
      </c>
      <c r="I739">
        <v>3000000</v>
      </c>
      <c r="J739">
        <v>1993</v>
      </c>
      <c r="K739">
        <v>5.3</v>
      </c>
      <c r="L739" s="5" t="s">
        <v>455</v>
      </c>
      <c r="M739" s="5" t="s">
        <v>2267</v>
      </c>
      <c r="P739" s="5">
        <f t="shared" si="77"/>
        <v>0.62699871627538273</v>
      </c>
      <c r="Q739" s="5">
        <f t="shared" si="78"/>
        <v>3902679</v>
      </c>
      <c r="R739" s="1">
        <f t="shared" si="79"/>
        <v>902679</v>
      </c>
      <c r="S739" s="1">
        <f t="shared" si="80"/>
        <v>3000000</v>
      </c>
      <c r="U739" s="6" t="s">
        <v>94</v>
      </c>
      <c r="V739" s="5">
        <f t="shared" si="74"/>
        <v>14</v>
      </c>
      <c r="W739" s="14">
        <f>IF(V739=1, VLOOKUP(U739, [1]IMDB_Movies!A:O, 11, FALSE), AVERAGEIF($A$2:$A$4915, U739, $K$2:$K$4915))</f>
        <v>7.05</v>
      </c>
      <c r="X739" s="5">
        <f t="shared" si="75"/>
        <v>0.74</v>
      </c>
      <c r="Y739">
        <f t="shared" si="76"/>
        <v>6.4357961187748431</v>
      </c>
      <c r="AN739" s="6"/>
      <c r="AO739" s="5"/>
      <c r="AP739" s="14"/>
      <c r="AQ739" s="5"/>
    </row>
    <row r="740" spans="1:43" hidden="1" x14ac:dyDescent="0.3">
      <c r="A740" t="s">
        <v>6743</v>
      </c>
      <c r="B740">
        <v>95</v>
      </c>
      <c r="C740">
        <v>3559990</v>
      </c>
      <c r="D740" t="s">
        <v>359</v>
      </c>
      <c r="E740" t="s">
        <v>9191</v>
      </c>
      <c r="F740" t="s">
        <v>6744</v>
      </c>
      <c r="G740" t="s">
        <v>14</v>
      </c>
      <c r="H740" t="s">
        <v>15</v>
      </c>
      <c r="I740">
        <v>3000000</v>
      </c>
      <c r="J740">
        <v>1997</v>
      </c>
      <c r="K740">
        <v>5.3</v>
      </c>
      <c r="L740" s="5" t="s">
        <v>599</v>
      </c>
      <c r="M740" s="5" t="s">
        <v>8413</v>
      </c>
      <c r="P740" s="5">
        <f t="shared" si="77"/>
        <v>0.62692822891071343</v>
      </c>
      <c r="Q740" s="5">
        <f t="shared" si="78"/>
        <v>3559990</v>
      </c>
      <c r="R740" s="1">
        <f t="shared" si="79"/>
        <v>559990</v>
      </c>
      <c r="S740" s="1">
        <f t="shared" si="80"/>
        <v>3000000</v>
      </c>
      <c r="U740" s="6" t="s">
        <v>4388</v>
      </c>
      <c r="V740" s="5">
        <f t="shared" si="74"/>
        <v>2</v>
      </c>
      <c r="W740" s="14">
        <f>IF(V740=1, VLOOKUP(U740, [1]IMDB_Movies!A:O, 11, FALSE), AVERAGEIF($A$2:$A$4915, U740, $K$2:$K$4915))</f>
        <v>7.05</v>
      </c>
      <c r="X740" s="5">
        <f t="shared" si="75"/>
        <v>0.74</v>
      </c>
      <c r="Y740">
        <f t="shared" si="76"/>
        <v>6.4363891487371383</v>
      </c>
      <c r="AN740" s="6"/>
      <c r="AO740" s="5"/>
      <c r="AP740" s="14"/>
      <c r="AQ740" s="5"/>
    </row>
    <row r="741" spans="1:43" hidden="1" x14ac:dyDescent="0.3">
      <c r="A741" t="s">
        <v>1756</v>
      </c>
      <c r="B741">
        <v>94</v>
      </c>
      <c r="C741"/>
      <c r="D741" t="s">
        <v>79</v>
      </c>
      <c r="E741" t="s">
        <v>9192</v>
      </c>
      <c r="F741" t="s">
        <v>6745</v>
      </c>
      <c r="G741" t="s">
        <v>14</v>
      </c>
      <c r="H741" t="s">
        <v>15</v>
      </c>
      <c r="I741">
        <v>3000000</v>
      </c>
      <c r="J741">
        <v>1978</v>
      </c>
      <c r="K741">
        <v>8</v>
      </c>
      <c r="L741" s="5" t="s">
        <v>1221</v>
      </c>
      <c r="M741" s="5" t="s">
        <v>6851</v>
      </c>
      <c r="P741" s="5">
        <f t="shared" si="77"/>
        <v>0.62685701973527108</v>
      </c>
      <c r="Q741" s="5">
        <f t="shared" si="78"/>
        <v>25035665</v>
      </c>
      <c r="R741" s="1">
        <f t="shared" si="79"/>
        <v>22035665</v>
      </c>
      <c r="S741" s="1">
        <f t="shared" si="80"/>
        <v>3000000</v>
      </c>
      <c r="U741" s="6" t="s">
        <v>747</v>
      </c>
      <c r="V741" s="5">
        <f t="shared" si="74"/>
        <v>4</v>
      </c>
      <c r="W741" s="14">
        <f>IF(V741=1, VLOOKUP(U741, [1]IMDB_Movies!A:O, 11, FALSE), AVERAGEIF($A$2:$A$4915, U741, $K$2:$K$4915))</f>
        <v>7.05</v>
      </c>
      <c r="X741" s="5">
        <f t="shared" si="75"/>
        <v>0.74</v>
      </c>
      <c r="Y741">
        <f t="shared" si="76"/>
        <v>6.43621052631579</v>
      </c>
      <c r="AN741" s="6"/>
      <c r="AO741" s="5"/>
      <c r="AP741" s="14"/>
      <c r="AQ741" s="5"/>
    </row>
    <row r="742" spans="1:43" hidden="1" x14ac:dyDescent="0.3">
      <c r="A742" t="s">
        <v>292</v>
      </c>
      <c r="B742">
        <v>94</v>
      </c>
      <c r="C742">
        <v>2912363</v>
      </c>
      <c r="D742" t="s">
        <v>703</v>
      </c>
      <c r="E742" t="s">
        <v>9193</v>
      </c>
      <c r="F742" t="s">
        <v>6752</v>
      </c>
      <c r="G742" t="s">
        <v>6753</v>
      </c>
      <c r="H742" t="s">
        <v>22</v>
      </c>
      <c r="I742">
        <v>3000000</v>
      </c>
      <c r="J742">
        <v>2005</v>
      </c>
      <c r="K742">
        <v>7.3</v>
      </c>
      <c r="L742" s="5" t="s">
        <v>8413</v>
      </c>
      <c r="M742" s="5" t="s">
        <v>1221</v>
      </c>
      <c r="P742" s="5">
        <f t="shared" si="77"/>
        <v>0.62685701973527108</v>
      </c>
      <c r="Q742" s="5">
        <f t="shared" si="78"/>
        <v>2912363</v>
      </c>
      <c r="R742" s="1">
        <f t="shared" si="79"/>
        <v>-87637</v>
      </c>
      <c r="S742" s="1">
        <f t="shared" si="80"/>
        <v>3000000</v>
      </c>
      <c r="U742" s="6" t="s">
        <v>1735</v>
      </c>
      <c r="V742" s="5">
        <f t="shared" ref="V742:V805" si="81">COUNTIF($A$2:$A$4915, U742)</f>
        <v>3</v>
      </c>
      <c r="W742" s="14">
        <f>IF(V742=1, VLOOKUP(U742, [1]IMDB_Movies!A:O, 11, FALSE), AVERAGEIF($A$2:$A$4915, U742, $K$2:$K$4915))</f>
        <v>7.0333333333333341</v>
      </c>
      <c r="X742" s="5">
        <f t="shared" ref="X742:X805" si="82">_xlfn.PERCENTRANK.EXC($W$102:$W$2566,W742)</f>
        <v>0.73799999999999999</v>
      </c>
      <c r="Y742">
        <f t="shared" ref="Y742:Y805" si="83">AVERAGE(K642:K5555)</f>
        <v>6.4362657931679941</v>
      </c>
      <c r="AN742" s="6"/>
      <c r="AO742" s="5"/>
      <c r="AP742" s="14"/>
      <c r="AQ742" s="5"/>
    </row>
    <row r="743" spans="1:43" hidden="1" x14ac:dyDescent="0.3">
      <c r="A743" t="s">
        <v>6372</v>
      </c>
      <c r="B743">
        <v>134</v>
      </c>
      <c r="C743">
        <v>3000000</v>
      </c>
      <c r="D743" t="s">
        <v>910</v>
      </c>
      <c r="E743" t="s">
        <v>9194</v>
      </c>
      <c r="F743" t="s">
        <v>6754</v>
      </c>
      <c r="G743" t="s">
        <v>14</v>
      </c>
      <c r="H743" t="s">
        <v>15</v>
      </c>
      <c r="I743">
        <v>3000000</v>
      </c>
      <c r="J743">
        <v>1998</v>
      </c>
      <c r="K743">
        <v>7.8</v>
      </c>
      <c r="L743" s="5" t="s">
        <v>599</v>
      </c>
      <c r="M743" s="5" t="s">
        <v>1221</v>
      </c>
      <c r="P743" s="5">
        <f t="shared" si="77"/>
        <v>0.62678451823591996</v>
      </c>
      <c r="Q743" s="5">
        <f t="shared" si="78"/>
        <v>3000000</v>
      </c>
      <c r="R743" s="1">
        <f t="shared" si="79"/>
        <v>0</v>
      </c>
      <c r="S743" s="1">
        <f t="shared" si="80"/>
        <v>3000000</v>
      </c>
      <c r="U743" s="6" t="s">
        <v>1388</v>
      </c>
      <c r="V743" s="5">
        <f t="shared" si="81"/>
        <v>11</v>
      </c>
      <c r="W743" s="14">
        <f>IF(V743=1, VLOOKUP(U743, [1]IMDB_Movies!A:O, 11, FALSE), AVERAGEIF($A$2:$A$4915, U743, $K$2:$K$4915))</f>
        <v>7.0181818181818194</v>
      </c>
      <c r="X743" s="5">
        <f t="shared" si="82"/>
        <v>0.73799999999999999</v>
      </c>
      <c r="Y743">
        <f t="shared" si="83"/>
        <v>6.436250877603559</v>
      </c>
      <c r="AN743" s="6"/>
      <c r="AO743" s="5"/>
      <c r="AP743" s="14"/>
      <c r="AQ743" s="5"/>
    </row>
    <row r="744" spans="1:43" hidden="1" x14ac:dyDescent="0.3">
      <c r="A744" t="s">
        <v>3539</v>
      </c>
      <c r="B744">
        <v>89</v>
      </c>
      <c r="C744">
        <v>2223990</v>
      </c>
      <c r="D744" t="s">
        <v>6111</v>
      </c>
      <c r="E744" t="s">
        <v>9195</v>
      </c>
      <c r="F744" t="s">
        <v>6755</v>
      </c>
      <c r="G744" t="s">
        <v>14</v>
      </c>
      <c r="H744" t="s">
        <v>15</v>
      </c>
      <c r="I744">
        <v>3000000</v>
      </c>
      <c r="J744">
        <v>2003</v>
      </c>
      <c r="K744">
        <v>6.6</v>
      </c>
      <c r="L744" s="5" t="s">
        <v>599</v>
      </c>
      <c r="M744" s="5" t="s">
        <v>27</v>
      </c>
      <c r="P744" s="5">
        <f t="shared" si="77"/>
        <v>0.62671210933931387</v>
      </c>
      <c r="Q744" s="5">
        <f t="shared" si="78"/>
        <v>2223990</v>
      </c>
      <c r="R744" s="1">
        <f t="shared" si="79"/>
        <v>-776010</v>
      </c>
      <c r="S744" s="1">
        <f t="shared" si="80"/>
        <v>3000000</v>
      </c>
      <c r="U744" s="7" t="s">
        <v>317</v>
      </c>
      <c r="V744" s="5">
        <f t="shared" si="81"/>
        <v>3</v>
      </c>
      <c r="W744" s="14">
        <f>IF(V744=1, VLOOKUP(U744, [1]IMDB_Movies!A:O, 11, FALSE), AVERAGEIF($A$2:$A$4915, U744, $K$2:$K$4915))</f>
        <v>7.0333333333333341</v>
      </c>
      <c r="X744" s="5">
        <f t="shared" si="82"/>
        <v>0.73799999999999999</v>
      </c>
      <c r="Y744">
        <f t="shared" si="83"/>
        <v>6.436376404494383</v>
      </c>
      <c r="AN744" s="7"/>
      <c r="AO744" s="5"/>
      <c r="AP744" s="14"/>
      <c r="AQ744" s="5"/>
    </row>
    <row r="745" spans="1:43" hidden="1" x14ac:dyDescent="0.3">
      <c r="A745" t="s">
        <v>2515</v>
      </c>
      <c r="B745">
        <v>102</v>
      </c>
      <c r="C745">
        <v>1821983</v>
      </c>
      <c r="D745" t="s">
        <v>6756</v>
      </c>
      <c r="E745" t="s">
        <v>9196</v>
      </c>
      <c r="F745" t="s">
        <v>6757</v>
      </c>
      <c r="G745" t="s">
        <v>14</v>
      </c>
      <c r="H745" t="s">
        <v>15</v>
      </c>
      <c r="I745">
        <v>3000000</v>
      </c>
      <c r="J745">
        <v>2014</v>
      </c>
      <c r="K745">
        <v>5.4</v>
      </c>
      <c r="L745" s="5" t="s">
        <v>599</v>
      </c>
      <c r="M745" s="5" t="s">
        <v>1221</v>
      </c>
      <c r="N745" t="s">
        <v>2267</v>
      </c>
      <c r="P745" s="5">
        <f t="shared" si="77"/>
        <v>0.62663818029498453</v>
      </c>
      <c r="Q745" s="5">
        <f t="shared" si="78"/>
        <v>1821983</v>
      </c>
      <c r="R745" s="1">
        <f t="shared" si="79"/>
        <v>-1178017</v>
      </c>
      <c r="S745" s="1">
        <f t="shared" si="80"/>
        <v>3000000</v>
      </c>
      <c r="U745" s="7" t="s">
        <v>3453</v>
      </c>
      <c r="V745" s="5">
        <f t="shared" si="81"/>
        <v>3</v>
      </c>
      <c r="W745" s="14">
        <f>IF(V745=1, VLOOKUP(U745, [1]IMDB_Movies!A:O, 11, FALSE), AVERAGEIF($A$2:$A$4915, U745, $K$2:$K$4915))</f>
        <v>7.0333333333333341</v>
      </c>
      <c r="X745" s="5">
        <f t="shared" si="82"/>
        <v>0.73799999999999999</v>
      </c>
      <c r="Y745">
        <f t="shared" si="83"/>
        <v>6.4368766096932815</v>
      </c>
      <c r="AN745" s="7"/>
      <c r="AO745" s="5"/>
      <c r="AP745" s="14"/>
      <c r="AQ745" s="5"/>
    </row>
    <row r="746" spans="1:43" hidden="1" x14ac:dyDescent="0.3">
      <c r="A746" t="s">
        <v>5009</v>
      </c>
      <c r="B746">
        <v>120</v>
      </c>
      <c r="C746">
        <v>2181290</v>
      </c>
      <c r="D746" t="s">
        <v>699</v>
      </c>
      <c r="E746" t="s">
        <v>9197</v>
      </c>
      <c r="F746" t="s">
        <v>6758</v>
      </c>
      <c r="G746" t="s">
        <v>4420</v>
      </c>
      <c r="H746" t="s">
        <v>2023</v>
      </c>
      <c r="I746">
        <v>3000000</v>
      </c>
      <c r="J746">
        <v>2003</v>
      </c>
      <c r="K746">
        <v>8.4</v>
      </c>
      <c r="L746" s="5" t="s">
        <v>1221</v>
      </c>
      <c r="M746" s="5" t="s">
        <v>8415</v>
      </c>
      <c r="N746" t="s">
        <v>3629</v>
      </c>
      <c r="P746" s="5">
        <f t="shared" si="77"/>
        <v>0.62656343536123182</v>
      </c>
      <c r="Q746" s="5">
        <f t="shared" si="78"/>
        <v>2181290</v>
      </c>
      <c r="R746" s="1">
        <f t="shared" si="79"/>
        <v>-818710</v>
      </c>
      <c r="S746" s="1">
        <f t="shared" si="80"/>
        <v>3000000</v>
      </c>
      <c r="U746" s="6" t="s">
        <v>2758</v>
      </c>
      <c r="V746" s="5">
        <f t="shared" si="81"/>
        <v>3</v>
      </c>
      <c r="W746" s="14">
        <f>IF(V746=1, VLOOKUP(U746, [1]IMDB_Movies!A:O, 11, FALSE), AVERAGEIF($A$2:$A$4915, U746, $K$2:$K$4915))</f>
        <v>7.0333333333333341</v>
      </c>
      <c r="X746" s="5">
        <f t="shared" si="82"/>
        <v>0.73799999999999999</v>
      </c>
      <c r="Y746">
        <f t="shared" si="83"/>
        <v>6.4366042154566756</v>
      </c>
      <c r="AN746" s="6"/>
      <c r="AO746" s="5"/>
      <c r="AP746" s="14"/>
      <c r="AQ746" s="5"/>
    </row>
    <row r="747" spans="1:43" hidden="1" x14ac:dyDescent="0.3">
      <c r="A747" t="s">
        <v>6761</v>
      </c>
      <c r="B747">
        <v>86</v>
      </c>
      <c r="C747">
        <v>703002</v>
      </c>
      <c r="D747" t="s">
        <v>623</v>
      </c>
      <c r="E747" t="s">
        <v>9198</v>
      </c>
      <c r="F747" t="s">
        <v>6762</v>
      </c>
      <c r="G747" t="s">
        <v>14</v>
      </c>
      <c r="H747" t="s">
        <v>99</v>
      </c>
      <c r="I747">
        <v>3000000</v>
      </c>
      <c r="J747">
        <v>2011</v>
      </c>
      <c r="K747">
        <v>6.1</v>
      </c>
      <c r="L747" s="5" t="s">
        <v>476</v>
      </c>
      <c r="M747" s="5" t="s">
        <v>599</v>
      </c>
      <c r="N747" t="s">
        <v>3629</v>
      </c>
      <c r="P747" s="5">
        <f t="shared" si="77"/>
        <v>0.62648927873557514</v>
      </c>
      <c r="Q747" s="5">
        <f t="shared" si="78"/>
        <v>703002</v>
      </c>
      <c r="R747" s="1">
        <f t="shared" si="79"/>
        <v>-2296998</v>
      </c>
      <c r="S747" s="1">
        <f t="shared" si="80"/>
        <v>3000000</v>
      </c>
      <c r="U747" s="7" t="s">
        <v>1670</v>
      </c>
      <c r="V747" s="5">
        <f t="shared" si="81"/>
        <v>3</v>
      </c>
      <c r="W747" s="14">
        <f>IF(V747=1, VLOOKUP(U747, [1]IMDB_Movies!A:O, 11, FALSE), AVERAGEIF($A$2:$A$4915, U747, $K$2:$K$4915))</f>
        <v>7.0333333333333341</v>
      </c>
      <c r="X747" s="5">
        <f t="shared" si="82"/>
        <v>0.73799999999999999</v>
      </c>
      <c r="Y747">
        <f t="shared" si="83"/>
        <v>6.4369173108456321</v>
      </c>
      <c r="AN747" s="7"/>
      <c r="AO747" s="5"/>
      <c r="AP747" s="14"/>
      <c r="AQ747" s="5"/>
    </row>
    <row r="748" spans="1:43" hidden="1" x14ac:dyDescent="0.3">
      <c r="A748" t="s">
        <v>6763</v>
      </c>
      <c r="B748">
        <v>101</v>
      </c>
      <c r="C748">
        <v>3105269</v>
      </c>
      <c r="D748" t="s">
        <v>776</v>
      </c>
      <c r="E748" t="s">
        <v>9199</v>
      </c>
      <c r="F748" t="s">
        <v>6764</v>
      </c>
      <c r="G748" t="s">
        <v>14</v>
      </c>
      <c r="H748" t="s">
        <v>1044</v>
      </c>
      <c r="I748">
        <v>3000000</v>
      </c>
      <c r="J748">
        <v>2016</v>
      </c>
      <c r="K748">
        <v>5</v>
      </c>
      <c r="L748" s="5" t="s">
        <v>476</v>
      </c>
      <c r="M748" s="5" t="s">
        <v>599</v>
      </c>
      <c r="P748" s="5">
        <f t="shared" si="77"/>
        <v>0.62641234762530373</v>
      </c>
      <c r="Q748" s="5">
        <f t="shared" si="78"/>
        <v>3105269</v>
      </c>
      <c r="R748" s="1">
        <f t="shared" si="79"/>
        <v>105269</v>
      </c>
      <c r="S748" s="1">
        <f t="shared" si="80"/>
        <v>3000000</v>
      </c>
      <c r="U748" s="7" t="s">
        <v>31</v>
      </c>
      <c r="V748" s="5">
        <f t="shared" si="81"/>
        <v>11</v>
      </c>
      <c r="W748" s="14">
        <f>IF(V748=1, VLOOKUP(U748, [1]IMDB_Movies!A:O, 11, FALSE), AVERAGEIF($A$2:$A$4915, U748, $K$2:$K$4915))</f>
        <v>7.0181818181818185</v>
      </c>
      <c r="X748" s="5">
        <f t="shared" si="82"/>
        <v>0.73699999999999999</v>
      </c>
      <c r="Y748">
        <f t="shared" si="83"/>
        <v>6.4372305529522036</v>
      </c>
      <c r="AN748" s="7"/>
      <c r="AO748" s="5"/>
      <c r="AP748" s="14"/>
      <c r="AQ748" s="5"/>
    </row>
    <row r="749" spans="1:43" hidden="1" x14ac:dyDescent="0.3">
      <c r="A749" t="s">
        <v>6765</v>
      </c>
      <c r="B749">
        <v>102</v>
      </c>
      <c r="C749"/>
      <c r="D749" t="s">
        <v>1887</v>
      </c>
      <c r="E749" t="s">
        <v>9200</v>
      </c>
      <c r="F749" t="s">
        <v>6766</v>
      </c>
      <c r="G749" t="s">
        <v>14</v>
      </c>
      <c r="H749" t="s">
        <v>15</v>
      </c>
      <c r="I749">
        <v>3000000</v>
      </c>
      <c r="J749">
        <v>1996</v>
      </c>
      <c r="K749">
        <v>6.9</v>
      </c>
      <c r="L749" s="5" t="s">
        <v>599</v>
      </c>
      <c r="M749" s="5" t="s">
        <v>8413</v>
      </c>
      <c r="N749" t="s">
        <v>1221</v>
      </c>
      <c r="O749" t="s">
        <v>3629</v>
      </c>
      <c r="P749" s="5">
        <f t="shared" si="77"/>
        <v>0.62633977070584257</v>
      </c>
      <c r="Q749" s="5">
        <f t="shared" si="78"/>
        <v>25035665</v>
      </c>
      <c r="R749" s="1">
        <f t="shared" si="79"/>
        <v>22035665</v>
      </c>
      <c r="S749" s="1">
        <f t="shared" si="80"/>
        <v>3000000</v>
      </c>
      <c r="U749" s="6" t="s">
        <v>92</v>
      </c>
      <c r="V749" s="5">
        <f t="shared" si="81"/>
        <v>6</v>
      </c>
      <c r="W749" s="14">
        <f>IF(V749=1, VLOOKUP(U749, [1]IMDB_Movies!A:O, 11, FALSE), AVERAGEIF($A$2:$A$4915, U749, $K$2:$K$4915))</f>
        <v>7.0166666666666657</v>
      </c>
      <c r="X749" s="5">
        <f t="shared" si="82"/>
        <v>0.73699999999999999</v>
      </c>
      <c r="Y749">
        <f t="shared" si="83"/>
        <v>6.4376611202249832</v>
      </c>
      <c r="AN749" s="6"/>
      <c r="AO749" s="5"/>
      <c r="AP749" s="14"/>
      <c r="AQ749" s="5"/>
    </row>
    <row r="750" spans="1:43" hidden="1" x14ac:dyDescent="0.3">
      <c r="A750" t="s">
        <v>6767</v>
      </c>
      <c r="B750">
        <v>87</v>
      </c>
      <c r="C750">
        <v>252726</v>
      </c>
      <c r="D750" t="s">
        <v>6768</v>
      </c>
      <c r="E750" t="s">
        <v>9201</v>
      </c>
      <c r="F750" t="s">
        <v>6769</v>
      </c>
      <c r="G750" s="5" t="s">
        <v>14</v>
      </c>
      <c r="H750" t="s">
        <v>15</v>
      </c>
      <c r="I750">
        <v>3000000</v>
      </c>
      <c r="J750">
        <v>2006</v>
      </c>
      <c r="K750">
        <v>7.2</v>
      </c>
      <c r="L750" s="5" t="s">
        <v>1221</v>
      </c>
      <c r="M750" s="5" t="s">
        <v>6299</v>
      </c>
      <c r="N750" t="s">
        <v>5239</v>
      </c>
      <c r="P750" s="5">
        <f t="shared" si="77"/>
        <v>0.62633977070584257</v>
      </c>
      <c r="Q750" s="5">
        <f t="shared" si="78"/>
        <v>252726</v>
      </c>
      <c r="R750" s="1">
        <f t="shared" si="79"/>
        <v>-2747274</v>
      </c>
      <c r="S750" s="1">
        <f t="shared" si="80"/>
        <v>3000000</v>
      </c>
      <c r="U750" s="6" t="s">
        <v>1425</v>
      </c>
      <c r="V750" s="5">
        <f t="shared" si="81"/>
        <v>22</v>
      </c>
      <c r="W750" s="14">
        <f>IF(V750=1, VLOOKUP(U750, [1]IMDB_Movies!A:O, 11, FALSE), AVERAGEIF($A$2:$A$4915, U750, $K$2:$K$4915))</f>
        <v>7.0090909090909097</v>
      </c>
      <c r="X750" s="5">
        <f t="shared" si="82"/>
        <v>0.73599999999999999</v>
      </c>
      <c r="Y750">
        <f t="shared" si="83"/>
        <v>6.4376933895921251</v>
      </c>
      <c r="AN750" s="6"/>
      <c r="AO750" s="5"/>
      <c r="AP750" s="14"/>
      <c r="AQ750" s="5"/>
    </row>
    <row r="751" spans="1:43" hidden="1" x14ac:dyDescent="0.3">
      <c r="A751" t="s">
        <v>6775</v>
      </c>
      <c r="B751">
        <v>87</v>
      </c>
      <c r="C751">
        <v>418268</v>
      </c>
      <c r="D751" t="s">
        <v>604</v>
      </c>
      <c r="E751" t="s">
        <v>9202</v>
      </c>
      <c r="F751" t="s">
        <v>6776</v>
      </c>
      <c r="G751" t="s">
        <v>14</v>
      </c>
      <c r="H751" t="s">
        <v>15</v>
      </c>
      <c r="I751">
        <v>3000000</v>
      </c>
      <c r="J751">
        <v>2012</v>
      </c>
      <c r="K751">
        <v>5.3</v>
      </c>
      <c r="L751" s="5" t="s">
        <v>599</v>
      </c>
      <c r="M751" s="5" t="s">
        <v>6851</v>
      </c>
      <c r="P751" s="5">
        <f t="shared" si="77"/>
        <v>0.62626187892160257</v>
      </c>
      <c r="Q751" s="5">
        <f t="shared" si="78"/>
        <v>418268</v>
      </c>
      <c r="R751" s="1">
        <f t="shared" si="79"/>
        <v>-2581732</v>
      </c>
      <c r="S751" s="1">
        <f t="shared" si="80"/>
        <v>3000000</v>
      </c>
      <c r="U751" s="7" t="s">
        <v>8315</v>
      </c>
      <c r="V751" s="5">
        <f t="shared" si="81"/>
        <v>1</v>
      </c>
      <c r="W751" s="14">
        <f>IF(V751=1, VLOOKUP(U751, [1]IMDB_Movies!A:O, 11, FALSE), AVERAGEIF($A$2:$A$4915, U751, $K$2:$K$4915))</f>
        <v>7</v>
      </c>
      <c r="X751" s="5">
        <f t="shared" si="82"/>
        <v>0.70699999999999996</v>
      </c>
      <c r="Y751">
        <f t="shared" si="83"/>
        <v>6.4373505275498246</v>
      </c>
      <c r="AN751" s="7"/>
      <c r="AO751" s="5"/>
      <c r="AP751" s="14"/>
      <c r="AQ751" s="5"/>
    </row>
    <row r="752" spans="1:43" hidden="1" x14ac:dyDescent="0.3">
      <c r="A752" t="s">
        <v>540</v>
      </c>
      <c r="B752">
        <v>93</v>
      </c>
      <c r="C752">
        <v>200803</v>
      </c>
      <c r="D752" t="s">
        <v>599</v>
      </c>
      <c r="E752" t="s">
        <v>9203</v>
      </c>
      <c r="F752" t="s">
        <v>6781</v>
      </c>
      <c r="G752" t="s">
        <v>14</v>
      </c>
      <c r="H752" t="s">
        <v>15</v>
      </c>
      <c r="I752">
        <v>3000000</v>
      </c>
      <c r="J752">
        <v>2012</v>
      </c>
      <c r="K752">
        <v>5.3</v>
      </c>
      <c r="L752" s="5" t="s">
        <v>599</v>
      </c>
      <c r="M752" s="5"/>
      <c r="P752" s="5">
        <f t="shared" si="77"/>
        <v>0.62618420392646434</v>
      </c>
      <c r="Q752" s="5">
        <f t="shared" si="78"/>
        <v>200803</v>
      </c>
      <c r="R752" s="1">
        <f t="shared" si="79"/>
        <v>-2799197</v>
      </c>
      <c r="S752" s="1">
        <f t="shared" si="80"/>
        <v>3000000</v>
      </c>
      <c r="U752" s="7" t="s">
        <v>8279</v>
      </c>
      <c r="V752" s="5">
        <f t="shared" si="81"/>
        <v>1</v>
      </c>
      <c r="W752" s="14">
        <f>IF(V752=1, VLOOKUP(U752, [1]IMDB_Movies!A:O, 11, FALSE), AVERAGEIF($A$2:$A$4915, U752, $K$2:$K$4915))</f>
        <v>7</v>
      </c>
      <c r="X752" s="5">
        <f t="shared" si="82"/>
        <v>0.70699999999999996</v>
      </c>
      <c r="Y752">
        <f t="shared" si="83"/>
        <v>6.4372889305816141</v>
      </c>
      <c r="AN752" s="7"/>
      <c r="AO752" s="5"/>
      <c r="AP752" s="14"/>
      <c r="AQ752" s="5"/>
    </row>
    <row r="753" spans="1:43" hidden="1" x14ac:dyDescent="0.3">
      <c r="A753" t="s">
        <v>6784</v>
      </c>
      <c r="B753">
        <v>100</v>
      </c>
      <c r="C753">
        <v>73678</v>
      </c>
      <c r="D753" t="s">
        <v>715</v>
      </c>
      <c r="E753" t="s">
        <v>9204</v>
      </c>
      <c r="F753" t="s">
        <v>6785</v>
      </c>
      <c r="G753" t="s">
        <v>14</v>
      </c>
      <c r="H753" t="s">
        <v>15</v>
      </c>
      <c r="I753">
        <v>3000000</v>
      </c>
      <c r="J753">
        <v>2011</v>
      </c>
      <c r="K753">
        <v>5.9</v>
      </c>
      <c r="L753" s="5" t="s">
        <v>1221</v>
      </c>
      <c r="M753" s="5" t="s">
        <v>7865</v>
      </c>
      <c r="N753" t="s">
        <v>8418</v>
      </c>
      <c r="P753" s="5">
        <f t="shared" si="77"/>
        <v>0.62610606066943364</v>
      </c>
      <c r="Q753" s="5">
        <f t="shared" si="78"/>
        <v>73678</v>
      </c>
      <c r="R753" s="1">
        <f t="shared" si="79"/>
        <v>-2926322</v>
      </c>
      <c r="S753" s="1">
        <f t="shared" si="80"/>
        <v>3000000</v>
      </c>
      <c r="U753" s="6" t="s">
        <v>8191</v>
      </c>
      <c r="V753" s="5">
        <f t="shared" si="81"/>
        <v>1</v>
      </c>
      <c r="W753" s="14">
        <f>IF(V753=1, VLOOKUP(U753, [1]IMDB_Movies!A:O, 11, FALSE), AVERAGEIF($A$2:$A$4915, U753, $K$2:$K$4915))</f>
        <v>7</v>
      </c>
      <c r="X753" s="5">
        <f t="shared" si="82"/>
        <v>0.70699999999999996</v>
      </c>
      <c r="Y753">
        <f t="shared" si="83"/>
        <v>6.437133474079288</v>
      </c>
      <c r="AN753" s="6"/>
      <c r="AO753" s="5"/>
      <c r="AP753" s="14"/>
      <c r="AQ753" s="5"/>
    </row>
    <row r="754" spans="1:43" hidden="1" x14ac:dyDescent="0.3">
      <c r="A754" t="s">
        <v>639</v>
      </c>
      <c r="B754">
        <v>97</v>
      </c>
      <c r="C754">
        <v>39852</v>
      </c>
      <c r="D754" t="s">
        <v>910</v>
      </c>
      <c r="E754" t="s">
        <v>9205</v>
      </c>
      <c r="F754" t="s">
        <v>6788</v>
      </c>
      <c r="G754" t="s">
        <v>14</v>
      </c>
      <c r="H754" t="s">
        <v>15</v>
      </c>
      <c r="I754">
        <v>3000000</v>
      </c>
      <c r="J754">
        <v>1999</v>
      </c>
      <c r="K754">
        <v>6.7</v>
      </c>
      <c r="L754" s="5" t="s">
        <v>599</v>
      </c>
      <c r="M754" s="5" t="s">
        <v>1221</v>
      </c>
      <c r="P754" s="5">
        <f t="shared" si="77"/>
        <v>0.62602761080582492</v>
      </c>
      <c r="Q754" s="5">
        <f t="shared" si="78"/>
        <v>39852</v>
      </c>
      <c r="R754" s="1">
        <f t="shared" si="79"/>
        <v>-2960148</v>
      </c>
      <c r="S754" s="1">
        <f t="shared" si="80"/>
        <v>3000000</v>
      </c>
      <c r="U754" s="6" t="s">
        <v>6612</v>
      </c>
      <c r="V754" s="5">
        <f t="shared" si="81"/>
        <v>1</v>
      </c>
      <c r="W754" s="14">
        <f>IF(V754=1, VLOOKUP(U754, [1]IMDB_Movies!A:O, 11, FALSE), AVERAGEIF($A$2:$A$4915, U754, $K$2:$K$4915))</f>
        <v>7</v>
      </c>
      <c r="X754" s="5">
        <f t="shared" si="82"/>
        <v>0.70699999999999996</v>
      </c>
      <c r="Y754">
        <f t="shared" si="83"/>
        <v>6.4368606288127648</v>
      </c>
      <c r="AN754" s="6"/>
      <c r="AO754" s="5"/>
      <c r="AP754" s="14"/>
      <c r="AQ754" s="5"/>
    </row>
    <row r="755" spans="1:43" hidden="1" x14ac:dyDescent="0.3">
      <c r="A755" t="s">
        <v>4211</v>
      </c>
      <c r="B755">
        <v>122</v>
      </c>
      <c r="C755">
        <v>22000</v>
      </c>
      <c r="D755" t="s">
        <v>965</v>
      </c>
      <c r="E755" t="s">
        <v>9206</v>
      </c>
      <c r="F755" t="s">
        <v>6789</v>
      </c>
      <c r="G755" t="s">
        <v>14</v>
      </c>
      <c r="H755" t="s">
        <v>275</v>
      </c>
      <c r="I755">
        <v>3000000</v>
      </c>
      <c r="J755">
        <v>2011</v>
      </c>
      <c r="K755">
        <v>5.8</v>
      </c>
      <c r="L755" s="5" t="s">
        <v>1221</v>
      </c>
      <c r="M755" s="5" t="s">
        <v>4289</v>
      </c>
      <c r="N755" t="s">
        <v>3629</v>
      </c>
      <c r="P755" s="5">
        <f t="shared" si="77"/>
        <v>0.62594902043157863</v>
      </c>
      <c r="Q755" s="5">
        <f t="shared" si="78"/>
        <v>22000</v>
      </c>
      <c r="R755" s="1">
        <f t="shared" si="79"/>
        <v>-2978000</v>
      </c>
      <c r="S755" s="1">
        <f t="shared" si="80"/>
        <v>3000000</v>
      </c>
      <c r="U755" s="6" t="s">
        <v>3002</v>
      </c>
      <c r="V755" s="5">
        <f t="shared" si="81"/>
        <v>1</v>
      </c>
      <c r="W755" s="14">
        <f>IF(V755=1, VLOOKUP(U755, [1]IMDB_Movies!A:O, 11, FALSE), AVERAGEIF($A$2:$A$4915, U755, $K$2:$K$4915))</f>
        <v>7</v>
      </c>
      <c r="X755" s="5">
        <f t="shared" si="82"/>
        <v>0.70699999999999996</v>
      </c>
      <c r="Y755">
        <f t="shared" si="83"/>
        <v>6.4364703121333031</v>
      </c>
      <c r="AN755" s="6"/>
      <c r="AO755" s="5"/>
      <c r="AP755" s="14"/>
      <c r="AQ755" s="5"/>
    </row>
    <row r="756" spans="1:43" hidden="1" x14ac:dyDescent="0.3">
      <c r="A756" t="s">
        <v>6793</v>
      </c>
      <c r="B756">
        <v>83</v>
      </c>
      <c r="C756"/>
      <c r="D756" t="s">
        <v>1966</v>
      </c>
      <c r="E756" t="s">
        <v>9207</v>
      </c>
      <c r="F756" t="s">
        <v>6794</v>
      </c>
      <c r="G756" t="s">
        <v>14</v>
      </c>
      <c r="H756" t="s">
        <v>15</v>
      </c>
      <c r="I756">
        <v>3000000</v>
      </c>
      <c r="J756">
        <v>2015</v>
      </c>
      <c r="K756">
        <v>5.3</v>
      </c>
      <c r="L756" s="5" t="s">
        <v>2267</v>
      </c>
      <c r="M756" s="5" t="s">
        <v>3629</v>
      </c>
      <c r="P756" s="5">
        <f t="shared" si="77"/>
        <v>0.62587031780885383</v>
      </c>
      <c r="Q756" s="5">
        <f t="shared" si="78"/>
        <v>25035665</v>
      </c>
      <c r="R756" s="1">
        <f t="shared" si="79"/>
        <v>22035665</v>
      </c>
      <c r="S756" s="1">
        <f t="shared" si="80"/>
        <v>3000000</v>
      </c>
      <c r="U756" s="6" t="s">
        <v>8159</v>
      </c>
      <c r="V756" s="5">
        <f t="shared" si="81"/>
        <v>1</v>
      </c>
      <c r="W756" s="14">
        <f>IF(V756=1, VLOOKUP(U756, [1]IMDB_Movies!A:O, 11, FALSE), AVERAGEIF($A$2:$A$4915, U756, $K$2:$K$4915))</f>
        <v>7</v>
      </c>
      <c r="X756" s="5">
        <f t="shared" si="82"/>
        <v>0.70699999999999996</v>
      </c>
      <c r="Y756">
        <f t="shared" si="83"/>
        <v>6.4363380281690148</v>
      </c>
      <c r="AN756" s="6"/>
      <c r="AO756" s="5"/>
      <c r="AP756" s="14"/>
      <c r="AQ756" s="5"/>
    </row>
    <row r="757" spans="1:43" hidden="1" x14ac:dyDescent="0.3">
      <c r="A757" t="s">
        <v>6795</v>
      </c>
      <c r="B757">
        <v>80</v>
      </c>
      <c r="C757"/>
      <c r="D757" t="s">
        <v>599</v>
      </c>
      <c r="E757" t="s">
        <v>9208</v>
      </c>
      <c r="F757" t="s">
        <v>6796</v>
      </c>
      <c r="G757" t="s">
        <v>14</v>
      </c>
      <c r="H757" t="s">
        <v>15</v>
      </c>
      <c r="I757">
        <v>3000000</v>
      </c>
      <c r="J757">
        <v>2005</v>
      </c>
      <c r="K757">
        <v>3.3</v>
      </c>
      <c r="L757" s="5" t="s">
        <v>599</v>
      </c>
      <c r="M757" s="5"/>
      <c r="P757" s="5">
        <f t="shared" si="77"/>
        <v>0.62587031780885383</v>
      </c>
      <c r="Q757" s="5">
        <f t="shared" si="78"/>
        <v>25035665</v>
      </c>
      <c r="R757" s="1">
        <f t="shared" si="79"/>
        <v>22035665</v>
      </c>
      <c r="S757" s="1">
        <f t="shared" si="80"/>
        <v>3000000</v>
      </c>
      <c r="U757" s="7" t="s">
        <v>3751</v>
      </c>
      <c r="V757" s="5">
        <f t="shared" si="81"/>
        <v>2</v>
      </c>
      <c r="W757" s="14">
        <f>IF(V757=1, VLOOKUP(U757, [1]IMDB_Movies!A:O, 11, FALSE), AVERAGEIF($A$2:$A$4915, U757, $K$2:$K$4915))</f>
        <v>7</v>
      </c>
      <c r="X757" s="5">
        <f t="shared" si="82"/>
        <v>0.70699999999999996</v>
      </c>
      <c r="Y757">
        <f t="shared" si="83"/>
        <v>6.4361822023949289</v>
      </c>
      <c r="AN757" s="7"/>
      <c r="AO757" s="5"/>
      <c r="AP757" s="14"/>
      <c r="AQ757" s="5"/>
    </row>
    <row r="758" spans="1:43" hidden="1" x14ac:dyDescent="0.3">
      <c r="A758" t="s">
        <v>6797</v>
      </c>
      <c r="B758">
        <v>90</v>
      </c>
      <c r="C758"/>
      <c r="D758" t="s">
        <v>599</v>
      </c>
      <c r="E758" t="s">
        <v>9209</v>
      </c>
      <c r="F758" t="s">
        <v>6798</v>
      </c>
      <c r="G758" t="s">
        <v>14</v>
      </c>
      <c r="H758" t="s">
        <v>15</v>
      </c>
      <c r="I758">
        <v>3000000</v>
      </c>
      <c r="J758">
        <v>2009</v>
      </c>
      <c r="K758">
        <v>6.2</v>
      </c>
      <c r="L758" s="5" t="s">
        <v>599</v>
      </c>
      <c r="M758" s="5"/>
      <c r="P758" s="5">
        <f t="shared" si="77"/>
        <v>0.62587031780885383</v>
      </c>
      <c r="Q758" s="5">
        <f t="shared" si="78"/>
        <v>25035665</v>
      </c>
      <c r="R758" s="1">
        <f t="shared" si="79"/>
        <v>22035665</v>
      </c>
      <c r="S758" s="1">
        <f t="shared" si="80"/>
        <v>3000000</v>
      </c>
      <c r="U758" s="6" t="s">
        <v>8146</v>
      </c>
      <c r="V758" s="5">
        <f t="shared" si="81"/>
        <v>1</v>
      </c>
      <c r="W758" s="14">
        <f>IF(V758=1, VLOOKUP(U758, [1]IMDB_Movies!A:O, 11, FALSE), AVERAGEIF($A$2:$A$4915, U758, $K$2:$K$4915))</f>
        <v>7</v>
      </c>
      <c r="X758" s="5">
        <f t="shared" si="82"/>
        <v>0.70699999999999996</v>
      </c>
      <c r="Y758">
        <f t="shared" si="83"/>
        <v>6.4360263034288403</v>
      </c>
      <c r="AN758" s="6"/>
      <c r="AO758" s="5"/>
      <c r="AP758" s="14"/>
      <c r="AQ758" s="5"/>
    </row>
    <row r="759" spans="1:43" hidden="1" x14ac:dyDescent="0.3">
      <c r="A759" t="s">
        <v>6799</v>
      </c>
      <c r="B759">
        <v>96</v>
      </c>
      <c r="C759">
        <v>5005</v>
      </c>
      <c r="D759" t="s">
        <v>1221</v>
      </c>
      <c r="E759" t="s">
        <v>9210</v>
      </c>
      <c r="F759" t="s">
        <v>6800</v>
      </c>
      <c r="G759" t="s">
        <v>14</v>
      </c>
      <c r="H759" t="s">
        <v>15</v>
      </c>
      <c r="I759">
        <v>3000000</v>
      </c>
      <c r="J759">
        <v>2009</v>
      </c>
      <c r="K759">
        <v>5.9</v>
      </c>
      <c r="L759" s="5" t="s">
        <v>1221</v>
      </c>
      <c r="M759" s="5"/>
      <c r="P759" s="5">
        <f t="shared" si="77"/>
        <v>0.62587031780885383</v>
      </c>
      <c r="Q759" s="5">
        <f t="shared" si="78"/>
        <v>5005</v>
      </c>
      <c r="R759" s="1">
        <f t="shared" si="79"/>
        <v>-2994995</v>
      </c>
      <c r="S759" s="1">
        <f t="shared" si="80"/>
        <v>3000000</v>
      </c>
      <c r="U759" s="6" t="s">
        <v>8083</v>
      </c>
      <c r="V759" s="5">
        <f t="shared" si="81"/>
        <v>1</v>
      </c>
      <c r="W759" s="14">
        <f>IF(V759=1, VLOOKUP(U759, [1]IMDB_Movies!A:O, 11, FALSE), AVERAGEIF($A$2:$A$4915, U759, $K$2:$K$4915))</f>
        <v>7</v>
      </c>
      <c r="X759" s="5">
        <f t="shared" si="82"/>
        <v>0.70699999999999996</v>
      </c>
      <c r="Y759">
        <f t="shared" si="83"/>
        <v>6.4357293868921781</v>
      </c>
      <c r="AN759" s="6"/>
      <c r="AO759" s="5"/>
      <c r="AP759" s="14"/>
      <c r="AQ759" s="5"/>
    </row>
    <row r="760" spans="1:43" hidden="1" x14ac:dyDescent="0.3">
      <c r="A760" t="s">
        <v>6801</v>
      </c>
      <c r="B760">
        <v>85</v>
      </c>
      <c r="C760"/>
      <c r="D760" t="s">
        <v>330</v>
      </c>
      <c r="E760" t="s">
        <v>9211</v>
      </c>
      <c r="F760" t="s">
        <v>6802</v>
      </c>
      <c r="G760" t="s">
        <v>14</v>
      </c>
      <c r="H760" t="s">
        <v>5876</v>
      </c>
      <c r="I760">
        <v>3000000</v>
      </c>
      <c r="J760">
        <v>2013</v>
      </c>
      <c r="K760">
        <v>5.5</v>
      </c>
      <c r="L760" s="5" t="s">
        <v>476</v>
      </c>
      <c r="M760" s="5" t="s">
        <v>1221</v>
      </c>
      <c r="N760" t="s">
        <v>3629</v>
      </c>
      <c r="P760" s="5">
        <f t="shared" si="77"/>
        <v>0.62579150428700314</v>
      </c>
      <c r="Q760" s="5">
        <f t="shared" si="78"/>
        <v>25035665</v>
      </c>
      <c r="R760" s="1">
        <f t="shared" si="79"/>
        <v>22035665</v>
      </c>
      <c r="S760" s="1">
        <f t="shared" si="80"/>
        <v>3000000</v>
      </c>
      <c r="U760" s="7" t="s">
        <v>8032</v>
      </c>
      <c r="V760" s="5">
        <f t="shared" si="81"/>
        <v>1</v>
      </c>
      <c r="W760" s="14">
        <f>IF(V760=1, VLOOKUP(U760, [1]IMDB_Movies!A:O, 11, FALSE), AVERAGEIF($A$2:$A$4915, U760, $K$2:$K$4915))</f>
        <v>7</v>
      </c>
      <c r="X760" s="5">
        <f t="shared" si="82"/>
        <v>0.70699999999999996</v>
      </c>
      <c r="Y760">
        <f t="shared" si="83"/>
        <v>6.4354558270676696</v>
      </c>
      <c r="AN760" s="7"/>
      <c r="AO760" s="5"/>
      <c r="AP760" s="14"/>
      <c r="AQ760" s="5"/>
    </row>
    <row r="761" spans="1:43" hidden="1" x14ac:dyDescent="0.3">
      <c r="A761" t="s">
        <v>6804</v>
      </c>
      <c r="B761">
        <v>80</v>
      </c>
      <c r="C761"/>
      <c r="D761" t="s">
        <v>599</v>
      </c>
      <c r="E761" t="s">
        <v>9212</v>
      </c>
      <c r="F761" t="s">
        <v>6805</v>
      </c>
      <c r="G761" t="s">
        <v>14</v>
      </c>
      <c r="H761" t="s">
        <v>15</v>
      </c>
      <c r="I761">
        <v>3000000</v>
      </c>
      <c r="J761">
        <v>2013</v>
      </c>
      <c r="K761">
        <v>2.6</v>
      </c>
      <c r="L761" s="5" t="s">
        <v>599</v>
      </c>
      <c r="M761" s="5"/>
      <c r="P761" s="5">
        <f t="shared" si="77"/>
        <v>0.62579150428700314</v>
      </c>
      <c r="Q761" s="5">
        <f t="shared" si="78"/>
        <v>25035665</v>
      </c>
      <c r="R761" s="1">
        <f t="shared" si="79"/>
        <v>22035665</v>
      </c>
      <c r="S761" s="1">
        <f t="shared" si="80"/>
        <v>3000000</v>
      </c>
      <c r="U761" s="6" t="s">
        <v>7943</v>
      </c>
      <c r="V761" s="5">
        <f t="shared" si="81"/>
        <v>1</v>
      </c>
      <c r="W761" s="14">
        <f>IF(V761=1, VLOOKUP(U761, [1]IMDB_Movies!A:O, 11, FALSE), AVERAGEIF($A$2:$A$4915, U761, $K$2:$K$4915))</f>
        <v>7</v>
      </c>
      <c r="X761" s="5">
        <f t="shared" si="82"/>
        <v>0.70699999999999996</v>
      </c>
      <c r="Y761">
        <f t="shared" si="83"/>
        <v>6.4354171562867224</v>
      </c>
      <c r="AN761" s="6"/>
      <c r="AO761" s="5"/>
      <c r="AP761" s="14"/>
      <c r="AQ761" s="5"/>
    </row>
    <row r="762" spans="1:43" hidden="1" x14ac:dyDescent="0.3">
      <c r="A762" t="s">
        <v>2277</v>
      </c>
      <c r="B762">
        <v>90</v>
      </c>
      <c r="C762"/>
      <c r="D762" t="s">
        <v>1171</v>
      </c>
      <c r="E762" t="s">
        <v>9213</v>
      </c>
      <c r="F762" t="s">
        <v>6806</v>
      </c>
      <c r="G762" t="s">
        <v>14</v>
      </c>
      <c r="H762" t="s">
        <v>15</v>
      </c>
      <c r="I762">
        <v>3000000</v>
      </c>
      <c r="J762">
        <v>2011</v>
      </c>
      <c r="K762">
        <v>5.8</v>
      </c>
      <c r="L762" s="5" t="s">
        <v>476</v>
      </c>
      <c r="M762" s="5" t="s">
        <v>1221</v>
      </c>
      <c r="N762" t="s">
        <v>8417</v>
      </c>
      <c r="P762" s="5">
        <f t="shared" si="77"/>
        <v>0.62579150428700314</v>
      </c>
      <c r="Q762" s="5">
        <f t="shared" si="78"/>
        <v>25035665</v>
      </c>
      <c r="R762" s="1">
        <f t="shared" si="79"/>
        <v>22035665</v>
      </c>
      <c r="S762" s="1">
        <f t="shared" si="80"/>
        <v>3000000</v>
      </c>
      <c r="U762" s="7" t="s">
        <v>1864</v>
      </c>
      <c r="V762" s="5">
        <f t="shared" si="81"/>
        <v>5</v>
      </c>
      <c r="W762" s="14">
        <f>IF(V762=1, VLOOKUP(U762, [1]IMDB_Movies!A:O, 11, FALSE), AVERAGEIF($A$2:$A$4915, U762, $K$2:$K$4915))</f>
        <v>7</v>
      </c>
      <c r="X762" s="5">
        <f t="shared" si="82"/>
        <v>0.70699999999999996</v>
      </c>
      <c r="Y762">
        <f t="shared" si="83"/>
        <v>6.4355900329102038</v>
      </c>
      <c r="AN762" s="7"/>
      <c r="AO762" s="5"/>
      <c r="AP762" s="14"/>
      <c r="AQ762" s="5"/>
    </row>
    <row r="763" spans="1:43" hidden="1" x14ac:dyDescent="0.3">
      <c r="A763" t="s">
        <v>4144</v>
      </c>
      <c r="B763">
        <v>92</v>
      </c>
      <c r="C763"/>
      <c r="D763" t="s">
        <v>550</v>
      </c>
      <c r="E763" t="s">
        <v>9214</v>
      </c>
      <c r="F763" t="s">
        <v>6807</v>
      </c>
      <c r="G763" t="s">
        <v>14</v>
      </c>
      <c r="H763" t="s">
        <v>15</v>
      </c>
      <c r="I763">
        <v>3000000</v>
      </c>
      <c r="J763">
        <v>1967</v>
      </c>
      <c r="K763">
        <v>7.4</v>
      </c>
      <c r="L763" s="5" t="s">
        <v>8413</v>
      </c>
      <c r="M763" s="5" t="s">
        <v>3629</v>
      </c>
      <c r="P763" s="5">
        <f t="shared" si="77"/>
        <v>0.62579150428700314</v>
      </c>
      <c r="Q763" s="5">
        <f t="shared" si="78"/>
        <v>25035665</v>
      </c>
      <c r="R763" s="1">
        <f t="shared" si="79"/>
        <v>22035665</v>
      </c>
      <c r="S763" s="1">
        <f t="shared" si="80"/>
        <v>3000000</v>
      </c>
      <c r="U763" s="7" t="s">
        <v>86</v>
      </c>
      <c r="V763" s="5">
        <f t="shared" si="81"/>
        <v>2</v>
      </c>
      <c r="W763" s="14">
        <f>IF(V763=1, VLOOKUP(U763, [1]IMDB_Movies!A:O, 11, FALSE), AVERAGEIF($A$2:$A$4915, U763, $K$2:$K$4915))</f>
        <v>7</v>
      </c>
      <c r="X763" s="5">
        <f t="shared" si="82"/>
        <v>0.70699999999999996</v>
      </c>
      <c r="Y763">
        <f t="shared" si="83"/>
        <v>6.43543381142723</v>
      </c>
      <c r="AN763" s="7"/>
      <c r="AO763" s="5"/>
      <c r="AP763" s="14"/>
      <c r="AQ763" s="5"/>
    </row>
    <row r="764" spans="1:43" hidden="1" x14ac:dyDescent="0.3">
      <c r="A764" t="s">
        <v>6808</v>
      </c>
      <c r="B764">
        <v>100</v>
      </c>
      <c r="C764"/>
      <c r="D764" t="s">
        <v>599</v>
      </c>
      <c r="E764" t="s">
        <v>9215</v>
      </c>
      <c r="F764" t="s">
        <v>6809</v>
      </c>
      <c r="G764" t="s">
        <v>3425</v>
      </c>
      <c r="H764" t="s">
        <v>2499</v>
      </c>
      <c r="I764">
        <v>3000000</v>
      </c>
      <c r="J764">
        <v>2009</v>
      </c>
      <c r="K764">
        <v>5.0999999999999996</v>
      </c>
      <c r="L764" s="5" t="s">
        <v>599</v>
      </c>
      <c r="M764" s="5"/>
      <c r="P764" s="5">
        <f t="shared" si="77"/>
        <v>0.62579150428700314</v>
      </c>
      <c r="Q764" s="5">
        <f t="shared" si="78"/>
        <v>25035665</v>
      </c>
      <c r="R764" s="1">
        <f t="shared" si="79"/>
        <v>22035665</v>
      </c>
      <c r="S764" s="1">
        <f t="shared" si="80"/>
        <v>3000000</v>
      </c>
      <c r="U764" s="7" t="s">
        <v>7469</v>
      </c>
      <c r="V764" s="5">
        <f t="shared" si="81"/>
        <v>1</v>
      </c>
      <c r="W764" s="14">
        <f>IF(V764=1, VLOOKUP(U764, [1]IMDB_Movies!A:O, 11, FALSE), AVERAGEIF($A$2:$A$4915, U764, $K$2:$K$4915))</f>
        <v>7</v>
      </c>
      <c r="X764" s="5">
        <f t="shared" si="82"/>
        <v>0.70699999999999996</v>
      </c>
      <c r="Y764">
        <f t="shared" si="83"/>
        <v>6.4355597365945449</v>
      </c>
      <c r="AN764" s="7"/>
      <c r="AO764" s="5"/>
      <c r="AP764" s="14"/>
      <c r="AQ764" s="5"/>
    </row>
    <row r="765" spans="1:43" hidden="1" x14ac:dyDescent="0.3">
      <c r="A765" t="s">
        <v>6812</v>
      </c>
      <c r="B765">
        <v>95</v>
      </c>
      <c r="C765"/>
      <c r="D765" t="s">
        <v>2175</v>
      </c>
      <c r="E765" t="s">
        <v>9216</v>
      </c>
      <c r="F765" t="s">
        <v>6813</v>
      </c>
      <c r="G765" t="s">
        <v>14</v>
      </c>
      <c r="H765" t="s">
        <v>15</v>
      </c>
      <c r="I765">
        <v>3000000</v>
      </c>
      <c r="J765">
        <v>2014</v>
      </c>
      <c r="K765">
        <v>4.8</v>
      </c>
      <c r="L765" s="5" t="s">
        <v>1221</v>
      </c>
      <c r="M765" s="5" t="s">
        <v>2267</v>
      </c>
      <c r="N765" t="s">
        <v>8415</v>
      </c>
      <c r="O765" t="s">
        <v>3629</v>
      </c>
      <c r="P765" s="5">
        <f t="shared" si="77"/>
        <v>0.62579150428700314</v>
      </c>
      <c r="Q765" s="5">
        <f t="shared" si="78"/>
        <v>25035665</v>
      </c>
      <c r="R765" s="1">
        <f t="shared" si="79"/>
        <v>22035665</v>
      </c>
      <c r="S765" s="1">
        <f t="shared" si="80"/>
        <v>3000000</v>
      </c>
      <c r="U765" s="6" t="s">
        <v>7513</v>
      </c>
      <c r="V765" s="5">
        <f t="shared" si="81"/>
        <v>1</v>
      </c>
      <c r="W765" s="14">
        <f>IF(V765=1, VLOOKUP(U765, [1]IMDB_Movies!A:O, 11, FALSE), AVERAGEIF($A$2:$A$4915, U765, $K$2:$K$4915))</f>
        <v>7</v>
      </c>
      <c r="X765" s="5">
        <f t="shared" si="82"/>
        <v>0.70699999999999996</v>
      </c>
      <c r="Y765">
        <f t="shared" si="83"/>
        <v>6.4354740061162099</v>
      </c>
      <c r="AN765" s="6"/>
      <c r="AO765" s="5"/>
      <c r="AP765" s="14"/>
      <c r="AQ765" s="5"/>
    </row>
    <row r="766" spans="1:43" hidden="1" x14ac:dyDescent="0.3">
      <c r="A766" t="s">
        <v>6814</v>
      </c>
      <c r="B766">
        <v>82</v>
      </c>
      <c r="C766"/>
      <c r="D766" t="s">
        <v>3629</v>
      </c>
      <c r="E766" t="s">
        <v>9217</v>
      </c>
      <c r="F766" t="s">
        <v>6815</v>
      </c>
      <c r="G766" t="s">
        <v>14</v>
      </c>
      <c r="H766" t="s">
        <v>15</v>
      </c>
      <c r="I766">
        <v>3000000</v>
      </c>
      <c r="J766">
        <v>2015</v>
      </c>
      <c r="K766">
        <v>3.9</v>
      </c>
      <c r="L766" s="5" t="s">
        <v>3629</v>
      </c>
      <c r="M766" s="5"/>
      <c r="P766" s="5">
        <f t="shared" si="77"/>
        <v>0.62579150428700314</v>
      </c>
      <c r="Q766" s="5">
        <f t="shared" si="78"/>
        <v>25035665</v>
      </c>
      <c r="R766" s="1">
        <f t="shared" si="79"/>
        <v>22035665</v>
      </c>
      <c r="S766" s="1">
        <f t="shared" si="80"/>
        <v>3000000</v>
      </c>
      <c r="U766" s="6" t="s">
        <v>7525</v>
      </c>
      <c r="V766" s="5">
        <f t="shared" si="81"/>
        <v>1</v>
      </c>
      <c r="W766" s="14">
        <f>IF(V766=1, VLOOKUP(U766, [1]IMDB_Movies!A:O, 11, FALSE), AVERAGEIF($A$2:$A$4915, U766, $K$2:$K$4915))</f>
        <v>7</v>
      </c>
      <c r="X766" s="5">
        <f t="shared" si="82"/>
        <v>0.70699999999999996</v>
      </c>
      <c r="Y766">
        <f t="shared" si="83"/>
        <v>6.4356235294117656</v>
      </c>
      <c r="AN766" s="6"/>
      <c r="AO766" s="5"/>
      <c r="AP766" s="14"/>
      <c r="AQ766" s="5"/>
    </row>
    <row r="767" spans="1:43" hidden="1" x14ac:dyDescent="0.3">
      <c r="A767" t="s">
        <v>6816</v>
      </c>
      <c r="B767">
        <v>97</v>
      </c>
      <c r="C767"/>
      <c r="D767" t="s">
        <v>6817</v>
      </c>
      <c r="E767" t="s">
        <v>9218</v>
      </c>
      <c r="F767" t="s">
        <v>6818</v>
      </c>
      <c r="G767" t="s">
        <v>14</v>
      </c>
      <c r="H767" t="s">
        <v>2499</v>
      </c>
      <c r="I767">
        <v>3000000</v>
      </c>
      <c r="J767">
        <v>1988</v>
      </c>
      <c r="K767">
        <v>6.2</v>
      </c>
      <c r="L767" s="5" t="s">
        <v>340</v>
      </c>
      <c r="M767" s="5" t="s">
        <v>8413</v>
      </c>
      <c r="N767" t="s">
        <v>1221</v>
      </c>
      <c r="P767" s="5">
        <f t="shared" si="77"/>
        <v>0.62579150428700314</v>
      </c>
      <c r="Q767" s="5">
        <f t="shared" si="78"/>
        <v>25035665</v>
      </c>
      <c r="R767" s="1">
        <f t="shared" si="79"/>
        <v>22035665</v>
      </c>
      <c r="S767" s="1">
        <f t="shared" si="80"/>
        <v>3000000</v>
      </c>
      <c r="U767" s="7" t="s">
        <v>7586</v>
      </c>
      <c r="V767" s="5">
        <f t="shared" si="81"/>
        <v>1</v>
      </c>
      <c r="W767" s="14">
        <f>IF(V767=1, VLOOKUP(U767, [1]IMDB_Movies!A:O, 11, FALSE), AVERAGEIF($A$2:$A$4915, U767, $K$2:$K$4915))</f>
        <v>7</v>
      </c>
      <c r="X767" s="5">
        <f t="shared" si="82"/>
        <v>0.70699999999999996</v>
      </c>
      <c r="Y767">
        <f t="shared" si="83"/>
        <v>6.4359614026829854</v>
      </c>
      <c r="AN767" s="7"/>
      <c r="AO767" s="5"/>
      <c r="AP767" s="14"/>
      <c r="AQ767" s="5"/>
    </row>
    <row r="768" spans="1:43" hidden="1" x14ac:dyDescent="0.3">
      <c r="A768" t="s">
        <v>6819</v>
      </c>
      <c r="B768">
        <v>94</v>
      </c>
      <c r="C768"/>
      <c r="D768" t="s">
        <v>6820</v>
      </c>
      <c r="E768" t="s">
        <v>9219</v>
      </c>
      <c r="F768" t="s">
        <v>6821</v>
      </c>
      <c r="G768" t="s">
        <v>14</v>
      </c>
      <c r="H768" t="s">
        <v>15</v>
      </c>
      <c r="I768">
        <v>3000000</v>
      </c>
      <c r="J768">
        <v>2009</v>
      </c>
      <c r="K768">
        <v>6.2</v>
      </c>
      <c r="L768" s="5" t="s">
        <v>476</v>
      </c>
      <c r="M768" s="5" t="s">
        <v>340</v>
      </c>
      <c r="N768" t="s">
        <v>8413</v>
      </c>
      <c r="O768" t="s">
        <v>1221</v>
      </c>
      <c r="P768" s="5">
        <f t="shared" si="77"/>
        <v>0.62579150428700314</v>
      </c>
      <c r="Q768" s="5">
        <f t="shared" si="78"/>
        <v>25035665</v>
      </c>
      <c r="R768" s="1">
        <f t="shared" si="79"/>
        <v>22035665</v>
      </c>
      <c r="S768" s="1">
        <f t="shared" si="80"/>
        <v>3000000</v>
      </c>
      <c r="U768" s="7" t="s">
        <v>7491</v>
      </c>
      <c r="V768" s="5">
        <f t="shared" si="81"/>
        <v>1</v>
      </c>
      <c r="W768" s="14">
        <f>IF(V768=1, VLOOKUP(U768, [1]IMDB_Movies!A:O, 11, FALSE), AVERAGEIF($A$2:$A$4915, U768, $K$2:$K$4915))</f>
        <v>7</v>
      </c>
      <c r="X768" s="5">
        <f t="shared" si="82"/>
        <v>0.70699999999999996</v>
      </c>
      <c r="Y768">
        <f t="shared" si="83"/>
        <v>6.4362994350282507</v>
      </c>
      <c r="AN768" s="7"/>
      <c r="AO768" s="5"/>
      <c r="AP768" s="14"/>
      <c r="AQ768" s="5"/>
    </row>
    <row r="769" spans="1:43" hidden="1" x14ac:dyDescent="0.3">
      <c r="A769" t="s">
        <v>6826</v>
      </c>
      <c r="B769">
        <v>80</v>
      </c>
      <c r="C769"/>
      <c r="D769" t="s">
        <v>1624</v>
      </c>
      <c r="E769" t="s">
        <v>9220</v>
      </c>
      <c r="F769" t="s">
        <v>6827</v>
      </c>
      <c r="G769" t="s">
        <v>14</v>
      </c>
      <c r="H769" t="s">
        <v>15</v>
      </c>
      <c r="I769">
        <v>3000000</v>
      </c>
      <c r="J769">
        <v>2015</v>
      </c>
      <c r="K769">
        <v>4.9000000000000004</v>
      </c>
      <c r="L769" s="5" t="s">
        <v>476</v>
      </c>
      <c r="M769" s="5" t="s">
        <v>8413</v>
      </c>
      <c r="P769" s="5">
        <f t="shared" si="77"/>
        <v>0.62579150428700314</v>
      </c>
      <c r="Q769" s="5">
        <f t="shared" si="78"/>
        <v>25035665</v>
      </c>
      <c r="R769" s="1">
        <f t="shared" si="79"/>
        <v>22035665</v>
      </c>
      <c r="S769" s="1">
        <f t="shared" si="80"/>
        <v>3000000</v>
      </c>
      <c r="U769" s="6" t="s">
        <v>7385</v>
      </c>
      <c r="V769" s="5">
        <f t="shared" si="81"/>
        <v>1</v>
      </c>
      <c r="W769" s="14">
        <f>IF(V769=1, VLOOKUP(U769, [1]IMDB_Movies!A:O, 11, FALSE), AVERAGEIF($A$2:$A$4915, U769, $K$2:$K$4915))</f>
        <v>7</v>
      </c>
      <c r="X769" s="5">
        <f t="shared" si="82"/>
        <v>0.70699999999999996</v>
      </c>
      <c r="Y769">
        <f t="shared" si="83"/>
        <v>6.4370850011773042</v>
      </c>
      <c r="AN769" s="6"/>
      <c r="AO769" s="5"/>
      <c r="AP769" s="14"/>
      <c r="AQ769" s="5"/>
    </row>
    <row r="770" spans="1:43" hidden="1" x14ac:dyDescent="0.3">
      <c r="A770" t="s">
        <v>4809</v>
      </c>
      <c r="B770">
        <v>90</v>
      </c>
      <c r="C770"/>
      <c r="D770" t="s">
        <v>2175</v>
      </c>
      <c r="E770" t="s">
        <v>9221</v>
      </c>
      <c r="F770" t="s">
        <v>6829</v>
      </c>
      <c r="G770" t="s">
        <v>14</v>
      </c>
      <c r="H770" t="s">
        <v>15</v>
      </c>
      <c r="I770">
        <v>3000000</v>
      </c>
      <c r="J770">
        <v>2014</v>
      </c>
      <c r="K770">
        <v>4.3</v>
      </c>
      <c r="L770" s="5" t="s">
        <v>1221</v>
      </c>
      <c r="M770" s="5" t="s">
        <v>2267</v>
      </c>
      <c r="N770" t="s">
        <v>8415</v>
      </c>
      <c r="O770" t="s">
        <v>3629</v>
      </c>
      <c r="P770" s="5">
        <f t="shared" ref="P770:P833" si="84">CORREL(C770:C5683,I770:I5683)</f>
        <v>0.62579150428700314</v>
      </c>
      <c r="Q770" s="5">
        <f t="shared" ref="Q770:Q833" si="85">IF(ISBLANK(C770),MEDIAN($C$2:$C$4915), C770)</f>
        <v>25035665</v>
      </c>
      <c r="R770" s="1">
        <f t="shared" ref="R770:R833" si="86">Q770-S770</f>
        <v>22035665</v>
      </c>
      <c r="S770" s="1">
        <f t="shared" ref="S770:S833" si="87">IF(ISBLANK(I770),MEDIAN($I$2:$I$4915), I770)</f>
        <v>3000000</v>
      </c>
      <c r="U770" s="7" t="s">
        <v>8351</v>
      </c>
      <c r="V770" s="5">
        <f t="shared" si="81"/>
        <v>2</v>
      </c>
      <c r="W770" s="14">
        <f>IF(V770=1, VLOOKUP(U770, [1]IMDB_Movies!A:O, 11, FALSE), AVERAGEIF($A$2:$A$4915, U770, $K$2:$K$4915))</f>
        <v>7</v>
      </c>
      <c r="X770" s="5">
        <f t="shared" si="82"/>
        <v>0.70699999999999996</v>
      </c>
      <c r="Y770">
        <f t="shared" si="83"/>
        <v>6.4369759773904871</v>
      </c>
      <c r="AN770" s="7"/>
      <c r="AO770" s="5"/>
      <c r="AP770" s="14"/>
      <c r="AQ770" s="5"/>
    </row>
    <row r="771" spans="1:43" hidden="1" x14ac:dyDescent="0.3">
      <c r="A771" t="s">
        <v>6830</v>
      </c>
      <c r="B771">
        <v>93</v>
      </c>
      <c r="C771">
        <v>100675</v>
      </c>
      <c r="D771" t="s">
        <v>27</v>
      </c>
      <c r="E771" t="s">
        <v>9222</v>
      </c>
      <c r="F771" t="s">
        <v>6831</v>
      </c>
      <c r="G771" t="s">
        <v>14</v>
      </c>
      <c r="H771" t="s">
        <v>15</v>
      </c>
      <c r="I771">
        <v>3000000</v>
      </c>
      <c r="J771">
        <v>2010</v>
      </c>
      <c r="K771">
        <v>6.4</v>
      </c>
      <c r="L771" s="5" t="s">
        <v>27</v>
      </c>
      <c r="M771" s="5"/>
      <c r="P771" s="5">
        <f t="shared" si="84"/>
        <v>0.62579150428700314</v>
      </c>
      <c r="Q771" s="5">
        <f t="shared" si="85"/>
        <v>100675</v>
      </c>
      <c r="R771" s="1">
        <f t="shared" si="86"/>
        <v>-2899325</v>
      </c>
      <c r="S771" s="1">
        <f t="shared" si="87"/>
        <v>3000000</v>
      </c>
      <c r="U771" s="6" t="s">
        <v>7436</v>
      </c>
      <c r="V771" s="5">
        <f t="shared" si="81"/>
        <v>1</v>
      </c>
      <c r="W771" s="14">
        <f>IF(V771=1, VLOOKUP(U771, [1]IMDB_Movies!A:O, 11, FALSE), AVERAGEIF($A$2:$A$4915, U771, $K$2:$K$4915))</f>
        <v>7</v>
      </c>
      <c r="X771" s="5">
        <f t="shared" si="82"/>
        <v>0.70699999999999996</v>
      </c>
      <c r="Y771">
        <f t="shared" si="83"/>
        <v>6.4370789163722044</v>
      </c>
      <c r="AN771" s="6"/>
      <c r="AO771" s="5"/>
      <c r="AP771" s="14"/>
      <c r="AQ771" s="5"/>
    </row>
    <row r="772" spans="1:43" hidden="1" x14ac:dyDescent="0.3">
      <c r="A772" t="s">
        <v>6835</v>
      </c>
      <c r="B772">
        <v>89</v>
      </c>
      <c r="C772"/>
      <c r="D772" t="s">
        <v>1740</v>
      </c>
      <c r="E772" t="s">
        <v>9223</v>
      </c>
      <c r="F772" t="s">
        <v>6836</v>
      </c>
      <c r="G772" t="s">
        <v>14</v>
      </c>
      <c r="H772" t="s">
        <v>15</v>
      </c>
      <c r="I772">
        <v>3000000</v>
      </c>
      <c r="J772">
        <v>2015</v>
      </c>
      <c r="K772">
        <v>4</v>
      </c>
      <c r="L772" s="5" t="s">
        <v>476</v>
      </c>
      <c r="M772" s="5" t="s">
        <v>2267</v>
      </c>
      <c r="N772" t="s">
        <v>3629</v>
      </c>
      <c r="P772" s="5">
        <f t="shared" si="84"/>
        <v>0.62571278089414417</v>
      </c>
      <c r="Q772" s="5">
        <f t="shared" si="85"/>
        <v>25035665</v>
      </c>
      <c r="R772" s="1">
        <f t="shared" si="86"/>
        <v>22035665</v>
      </c>
      <c r="S772" s="1">
        <f t="shared" si="87"/>
        <v>3000000</v>
      </c>
      <c r="U772" s="6" t="s">
        <v>3476</v>
      </c>
      <c r="V772" s="5">
        <f t="shared" si="81"/>
        <v>3</v>
      </c>
      <c r="W772" s="14">
        <f>IF(V772=1, VLOOKUP(U772, [1]IMDB_Movies!A:O, 11, FALSE), AVERAGEIF($A$2:$A$4915, U772, $K$2:$K$4915))</f>
        <v>7</v>
      </c>
      <c r="X772" s="5">
        <f t="shared" si="82"/>
        <v>0.70699999999999996</v>
      </c>
      <c r="Y772">
        <f t="shared" si="83"/>
        <v>6.4373939679547609</v>
      </c>
      <c r="AN772" s="6"/>
      <c r="AO772" s="5"/>
      <c r="AP772" s="14"/>
      <c r="AQ772" s="5"/>
    </row>
    <row r="773" spans="1:43" hidden="1" x14ac:dyDescent="0.3">
      <c r="A773" t="s">
        <v>6850</v>
      </c>
      <c r="B773">
        <v>141</v>
      </c>
      <c r="C773"/>
      <c r="D773" t="s">
        <v>6851</v>
      </c>
      <c r="E773" t="s">
        <v>9224</v>
      </c>
      <c r="F773" t="s">
        <v>6852</v>
      </c>
      <c r="G773" t="s">
        <v>6853</v>
      </c>
      <c r="H773" t="s">
        <v>99</v>
      </c>
      <c r="I773">
        <v>3000000</v>
      </c>
      <c r="J773">
        <v>2015</v>
      </c>
      <c r="K773">
        <v>6.6</v>
      </c>
      <c r="L773" s="5" t="s">
        <v>6851</v>
      </c>
      <c r="M773" s="5"/>
      <c r="P773" s="5">
        <f t="shared" si="84"/>
        <v>0.62571278089414417</v>
      </c>
      <c r="Q773" s="5">
        <f t="shared" si="85"/>
        <v>25035665</v>
      </c>
      <c r="R773" s="1">
        <f t="shared" si="86"/>
        <v>22035665</v>
      </c>
      <c r="S773" s="1">
        <f t="shared" si="87"/>
        <v>3000000</v>
      </c>
      <c r="U773" s="7" t="s">
        <v>7030</v>
      </c>
      <c r="V773" s="5">
        <f t="shared" si="81"/>
        <v>1</v>
      </c>
      <c r="W773" s="14">
        <f>IF(V773=1, VLOOKUP(U773, [1]IMDB_Movies!A:O, 11, FALSE), AVERAGEIF($A$2:$A$4915, U773, $K$2:$K$4915))</f>
        <v>7</v>
      </c>
      <c r="X773" s="5">
        <f t="shared" si="82"/>
        <v>0.70699999999999996</v>
      </c>
      <c r="Y773">
        <f t="shared" si="83"/>
        <v>6.4372849399010157</v>
      </c>
      <c r="AN773" s="7"/>
      <c r="AO773" s="5"/>
      <c r="AP773" s="14"/>
      <c r="AQ773" s="5"/>
    </row>
    <row r="774" spans="1:43" hidden="1" x14ac:dyDescent="0.3">
      <c r="A774" t="s">
        <v>4199</v>
      </c>
      <c r="B774">
        <v>95</v>
      </c>
      <c r="C774">
        <v>1028658</v>
      </c>
      <c r="D774" t="s">
        <v>699</v>
      </c>
      <c r="E774" t="s">
        <v>9225</v>
      </c>
      <c r="F774" t="s">
        <v>7159</v>
      </c>
      <c r="G774" t="s">
        <v>14</v>
      </c>
      <c r="H774" t="s">
        <v>1281</v>
      </c>
      <c r="I774">
        <v>3000000</v>
      </c>
      <c r="J774">
        <v>2010</v>
      </c>
      <c r="K774">
        <v>7</v>
      </c>
      <c r="L774" s="5" t="s">
        <v>1221</v>
      </c>
      <c r="M774" s="5" t="s">
        <v>8415</v>
      </c>
      <c r="N774" t="s">
        <v>3629</v>
      </c>
      <c r="P774" s="5">
        <f t="shared" si="84"/>
        <v>0.62571278089414417</v>
      </c>
      <c r="Q774" s="5">
        <f t="shared" si="85"/>
        <v>1028658</v>
      </c>
      <c r="R774" s="1">
        <f t="shared" si="86"/>
        <v>-1971342</v>
      </c>
      <c r="S774" s="1">
        <f t="shared" si="87"/>
        <v>3000000</v>
      </c>
      <c r="U774" s="7" t="s">
        <v>6899</v>
      </c>
      <c r="V774" s="5">
        <f t="shared" si="81"/>
        <v>1</v>
      </c>
      <c r="W774" s="14">
        <f>IF(V774=1, VLOOKUP(U774, [1]IMDB_Movies!A:O, 11, FALSE), AVERAGEIF($A$2:$A$4915, U774, $K$2:$K$4915))</f>
        <v>7</v>
      </c>
      <c r="X774" s="5">
        <f t="shared" si="82"/>
        <v>0.70699999999999996</v>
      </c>
      <c r="Y774">
        <f t="shared" si="83"/>
        <v>6.437529467232439</v>
      </c>
      <c r="AN774" s="7"/>
      <c r="AO774" s="5"/>
      <c r="AP774" s="14"/>
      <c r="AQ774" s="5"/>
    </row>
    <row r="775" spans="1:43" hidden="1" x14ac:dyDescent="0.3">
      <c r="A775" t="s">
        <v>7428</v>
      </c>
      <c r="B775">
        <v>94</v>
      </c>
      <c r="C775">
        <v>16101109</v>
      </c>
      <c r="D775" t="s">
        <v>599</v>
      </c>
      <c r="E775" t="s">
        <v>9226</v>
      </c>
      <c r="F775" t="s">
        <v>7429</v>
      </c>
      <c r="G775" t="s">
        <v>14</v>
      </c>
      <c r="H775" t="s">
        <v>15</v>
      </c>
      <c r="I775">
        <v>3000000</v>
      </c>
      <c r="J775">
        <v>2005</v>
      </c>
      <c r="K775">
        <v>6.8</v>
      </c>
      <c r="L775" s="5" t="s">
        <v>599</v>
      </c>
      <c r="M775" s="5"/>
      <c r="P775" s="5">
        <f t="shared" si="84"/>
        <v>0.62563565324093773</v>
      </c>
      <c r="Q775" s="5">
        <f t="shared" si="85"/>
        <v>16101109</v>
      </c>
      <c r="R775" s="1">
        <f t="shared" si="86"/>
        <v>13101109</v>
      </c>
      <c r="S775" s="1">
        <f t="shared" si="87"/>
        <v>3000000</v>
      </c>
      <c r="U775" s="6" t="s">
        <v>6858</v>
      </c>
      <c r="V775" s="5">
        <f t="shared" si="81"/>
        <v>1</v>
      </c>
      <c r="W775" s="14">
        <f>IF(V775=1, VLOOKUP(U775, [1]IMDB_Movies!A:O, 11, FALSE), AVERAGEIF($A$2:$A$4915, U775, $K$2:$K$4915))</f>
        <v>7</v>
      </c>
      <c r="X775" s="5">
        <f t="shared" si="82"/>
        <v>0.70699999999999996</v>
      </c>
      <c r="Y775">
        <f t="shared" si="83"/>
        <v>6.437090308889414</v>
      </c>
      <c r="AN775" s="6"/>
      <c r="AO775" s="5"/>
      <c r="AP775" s="14"/>
      <c r="AQ775" s="5"/>
    </row>
    <row r="776" spans="1:43" hidden="1" x14ac:dyDescent="0.3">
      <c r="A776" t="s">
        <v>7647</v>
      </c>
      <c r="B776">
        <v>97</v>
      </c>
      <c r="C776"/>
      <c r="D776" t="s">
        <v>2267</v>
      </c>
      <c r="E776" t="s">
        <v>9227</v>
      </c>
      <c r="F776" t="s">
        <v>7648</v>
      </c>
      <c r="G776" t="s">
        <v>14</v>
      </c>
      <c r="H776" t="s">
        <v>15</v>
      </c>
      <c r="I776">
        <v>3000000</v>
      </c>
      <c r="J776">
        <v>2015</v>
      </c>
      <c r="K776">
        <v>7.3</v>
      </c>
      <c r="L776" s="5" t="s">
        <v>2267</v>
      </c>
      <c r="M776" s="5"/>
      <c r="P776" s="5">
        <f t="shared" si="84"/>
        <v>0.62559017909021297</v>
      </c>
      <c r="Q776" s="5">
        <f t="shared" si="85"/>
        <v>25035665</v>
      </c>
      <c r="R776" s="1">
        <f t="shared" si="86"/>
        <v>22035665</v>
      </c>
      <c r="S776" s="1">
        <f t="shared" si="87"/>
        <v>3000000</v>
      </c>
      <c r="U776" s="6" t="s">
        <v>3958</v>
      </c>
      <c r="V776" s="5">
        <f t="shared" si="81"/>
        <v>3</v>
      </c>
      <c r="W776" s="14">
        <f>IF(V776=1, VLOOKUP(U776, [1]IMDB_Movies!A:O, 11, FALSE), AVERAGEIF($A$2:$A$4915, U776, $K$2:$K$4915))</f>
        <v>7</v>
      </c>
      <c r="X776" s="5">
        <f t="shared" si="82"/>
        <v>0.70699999999999996</v>
      </c>
      <c r="Y776">
        <f t="shared" si="83"/>
        <v>6.4368396226415108</v>
      </c>
      <c r="AN776" s="6"/>
      <c r="AO776" s="5"/>
      <c r="AP776" s="14"/>
      <c r="AQ776" s="5"/>
    </row>
    <row r="777" spans="1:43" hidden="1" x14ac:dyDescent="0.3">
      <c r="A777" t="s">
        <v>6874</v>
      </c>
      <c r="B777">
        <v>98</v>
      </c>
      <c r="C777"/>
      <c r="D777" t="s">
        <v>359</v>
      </c>
      <c r="E777" t="s">
        <v>9228</v>
      </c>
      <c r="F777" t="s">
        <v>7853</v>
      </c>
      <c r="G777" t="s">
        <v>708</v>
      </c>
      <c r="H777" t="s">
        <v>319</v>
      </c>
      <c r="I777">
        <v>3000000</v>
      </c>
      <c r="J777">
        <v>2006</v>
      </c>
      <c r="K777">
        <v>7.7</v>
      </c>
      <c r="L777" s="5" t="s">
        <v>599</v>
      </c>
      <c r="M777" s="5" t="s">
        <v>8413</v>
      </c>
      <c r="P777" s="5">
        <f t="shared" si="84"/>
        <v>0.62559017909021297</v>
      </c>
      <c r="Q777" s="5">
        <f t="shared" si="85"/>
        <v>25035665</v>
      </c>
      <c r="R777" s="1">
        <f t="shared" si="86"/>
        <v>22035665</v>
      </c>
      <c r="S777" s="1">
        <f t="shared" si="87"/>
        <v>3000000</v>
      </c>
      <c r="U777" s="7" t="s">
        <v>6484</v>
      </c>
      <c r="V777" s="5">
        <f t="shared" si="81"/>
        <v>1</v>
      </c>
      <c r="W777" s="14">
        <f>IF(V777=1, VLOOKUP(U777, [1]IMDB_Movies!A:O, 11, FALSE), AVERAGEIF($A$2:$A$4915, U777, $K$2:$K$4915))</f>
        <v>7</v>
      </c>
      <c r="X777" s="5">
        <f t="shared" si="82"/>
        <v>0.70699999999999996</v>
      </c>
      <c r="Y777">
        <f t="shared" si="83"/>
        <v>6.4365180467091303</v>
      </c>
      <c r="AN777" s="7"/>
      <c r="AO777" s="5"/>
      <c r="AP777" s="14"/>
      <c r="AQ777" s="5"/>
    </row>
    <row r="778" spans="1:43" hidden="1" x14ac:dyDescent="0.3">
      <c r="A778" t="s">
        <v>5991</v>
      </c>
      <c r="B778">
        <v>99</v>
      </c>
      <c r="C778"/>
      <c r="D778" t="s">
        <v>1966</v>
      </c>
      <c r="E778" t="s">
        <v>9229</v>
      </c>
      <c r="F778" t="s">
        <v>7332</v>
      </c>
      <c r="G778" t="s">
        <v>14</v>
      </c>
      <c r="H778" t="s">
        <v>99</v>
      </c>
      <c r="I778">
        <v>3150000</v>
      </c>
      <c r="J778">
        <v>2014</v>
      </c>
      <c r="K778">
        <v>5.5</v>
      </c>
      <c r="L778" s="5" t="s">
        <v>2267</v>
      </c>
      <c r="M778" s="5" t="s">
        <v>3629</v>
      </c>
      <c r="P778" s="5">
        <f t="shared" si="84"/>
        <v>0.62559017909021297</v>
      </c>
      <c r="Q778" s="5">
        <f t="shared" si="85"/>
        <v>25035665</v>
      </c>
      <c r="R778" s="1">
        <f t="shared" si="86"/>
        <v>21885665</v>
      </c>
      <c r="S778" s="1">
        <f t="shared" si="87"/>
        <v>3150000</v>
      </c>
      <c r="U778" s="7" t="s">
        <v>6207</v>
      </c>
      <c r="V778" s="5">
        <f t="shared" si="81"/>
        <v>1</v>
      </c>
      <c r="W778" s="14">
        <f>IF(V778=1, VLOOKUP(U778, [1]IMDB_Movies!A:O, 11, FALSE), AVERAGEIF($A$2:$A$4915, U778, $K$2:$K$4915))</f>
        <v>7</v>
      </c>
      <c r="X778" s="5">
        <f t="shared" si="82"/>
        <v>0.70699999999999996</v>
      </c>
      <c r="Y778">
        <f t="shared" si="83"/>
        <v>6.4361963190184053</v>
      </c>
      <c r="AN778" s="7"/>
      <c r="AO778" s="5"/>
      <c r="AP778" s="14"/>
      <c r="AQ778" s="5"/>
    </row>
    <row r="779" spans="1:43" hidden="1" x14ac:dyDescent="0.3">
      <c r="A779" t="s">
        <v>6672</v>
      </c>
      <c r="B779">
        <v>118</v>
      </c>
      <c r="C779"/>
      <c r="D779" t="s">
        <v>727</v>
      </c>
      <c r="E779" t="s">
        <v>9230</v>
      </c>
      <c r="F779" t="s">
        <v>6673</v>
      </c>
      <c r="G779" t="s">
        <v>14</v>
      </c>
      <c r="H779" t="s">
        <v>15</v>
      </c>
      <c r="I779">
        <v>3180000</v>
      </c>
      <c r="J779">
        <v>1946</v>
      </c>
      <c r="K779">
        <v>8.6</v>
      </c>
      <c r="L779" s="5" t="s">
        <v>1221</v>
      </c>
      <c r="M779" s="5" t="s">
        <v>6299</v>
      </c>
      <c r="N779" t="s">
        <v>455</v>
      </c>
      <c r="O779" t="s">
        <v>6851</v>
      </c>
      <c r="P779" s="5">
        <f t="shared" si="84"/>
        <v>0.62559017909021297</v>
      </c>
      <c r="Q779" s="5">
        <f t="shared" si="85"/>
        <v>25035665</v>
      </c>
      <c r="R779" s="1">
        <f t="shared" si="86"/>
        <v>21855665</v>
      </c>
      <c r="S779" s="1">
        <f t="shared" si="87"/>
        <v>3180000</v>
      </c>
      <c r="U779" s="7" t="s">
        <v>6001</v>
      </c>
      <c r="V779" s="5">
        <f t="shared" si="81"/>
        <v>1</v>
      </c>
      <c r="W779" s="14">
        <f>IF(V779=1, VLOOKUP(U779, [1]IMDB_Movies!A:O, 11, FALSE), AVERAGEIF($A$2:$A$4915, U779, $K$2:$K$4915))</f>
        <v>7</v>
      </c>
      <c r="X779" s="5">
        <f t="shared" si="82"/>
        <v>0.70699999999999996</v>
      </c>
      <c r="Y779">
        <f t="shared" si="83"/>
        <v>6.4360160490913385</v>
      </c>
      <c r="AN779" s="7"/>
      <c r="AO779" s="5"/>
      <c r="AP779" s="14"/>
      <c r="AQ779" s="5"/>
    </row>
    <row r="780" spans="1:43" hidden="1" x14ac:dyDescent="0.3">
      <c r="A780" t="s">
        <v>4272</v>
      </c>
      <c r="B780">
        <v>101</v>
      </c>
      <c r="C780">
        <v>8243880</v>
      </c>
      <c r="D780" t="s">
        <v>6448</v>
      </c>
      <c r="E780" t="s">
        <v>9231</v>
      </c>
      <c r="F780" t="s">
        <v>6449</v>
      </c>
      <c r="G780" t="s">
        <v>14</v>
      </c>
      <c r="H780" t="s">
        <v>15</v>
      </c>
      <c r="I780">
        <v>3200000</v>
      </c>
      <c r="J780">
        <v>2003</v>
      </c>
      <c r="K780">
        <v>7</v>
      </c>
      <c r="L780" s="5" t="s">
        <v>8413</v>
      </c>
      <c r="M780" s="5" t="s">
        <v>1221</v>
      </c>
      <c r="N780" t="s">
        <v>455</v>
      </c>
      <c r="O780" t="s">
        <v>6851</v>
      </c>
      <c r="P780" s="5">
        <f t="shared" si="84"/>
        <v>0.62559017909021297</v>
      </c>
      <c r="Q780" s="5">
        <f t="shared" si="85"/>
        <v>8243880</v>
      </c>
      <c r="R780" s="1">
        <f t="shared" si="86"/>
        <v>5043880</v>
      </c>
      <c r="S780" s="1">
        <f t="shared" si="87"/>
        <v>3200000</v>
      </c>
      <c r="U780" s="6" t="s">
        <v>7070</v>
      </c>
      <c r="V780" s="5">
        <f t="shared" si="81"/>
        <v>1</v>
      </c>
      <c r="W780" s="14">
        <f>IF(V780=1, VLOOKUP(U780, [1]IMDB_Movies!A:O, 11, FALSE), AVERAGEIF($A$2:$A$4915, U780, $K$2:$K$4915))</f>
        <v>7</v>
      </c>
      <c r="X780" s="5">
        <f t="shared" si="82"/>
        <v>0.70699999999999996</v>
      </c>
      <c r="Y780">
        <f t="shared" si="83"/>
        <v>6.436284230406045</v>
      </c>
      <c r="AN780" s="6"/>
      <c r="AO780" s="5"/>
      <c r="AP780" s="14"/>
      <c r="AQ780" s="5"/>
    </row>
    <row r="781" spans="1:43" hidden="1" x14ac:dyDescent="0.3">
      <c r="A781" t="s">
        <v>6657</v>
      </c>
      <c r="B781">
        <v>113</v>
      </c>
      <c r="C781"/>
      <c r="D781" t="s">
        <v>636</v>
      </c>
      <c r="E781" t="s">
        <v>9232</v>
      </c>
      <c r="F781" t="s">
        <v>6658</v>
      </c>
      <c r="G781" t="s">
        <v>14</v>
      </c>
      <c r="H781" t="s">
        <v>15</v>
      </c>
      <c r="I781">
        <v>3200000</v>
      </c>
      <c r="J781">
        <v>1962</v>
      </c>
      <c r="K781">
        <v>8.1</v>
      </c>
      <c r="L781" s="5" t="s">
        <v>1221</v>
      </c>
      <c r="M781" s="5" t="s">
        <v>5239</v>
      </c>
      <c r="P781" s="5">
        <f t="shared" si="84"/>
        <v>0.62552719860049144</v>
      </c>
      <c r="Q781" s="5">
        <f t="shared" si="85"/>
        <v>25035665</v>
      </c>
      <c r="R781" s="1">
        <f t="shared" si="86"/>
        <v>21835665</v>
      </c>
      <c r="S781" s="1">
        <f t="shared" si="87"/>
        <v>3200000</v>
      </c>
      <c r="U781" s="7" t="s">
        <v>5863</v>
      </c>
      <c r="V781" s="5">
        <f t="shared" si="81"/>
        <v>1</v>
      </c>
      <c r="W781" s="14">
        <f>IF(V781=1, VLOOKUP(U781, [1]IMDB_Movies!A:O, 11, FALSE), AVERAGEIF($A$2:$A$4915, U781, $K$2:$K$4915))</f>
        <v>7</v>
      </c>
      <c r="X781" s="5">
        <f t="shared" si="82"/>
        <v>0.70699999999999996</v>
      </c>
      <c r="Y781">
        <f t="shared" si="83"/>
        <v>6.4363400236127521</v>
      </c>
      <c r="AN781" s="7"/>
      <c r="AO781" s="5"/>
      <c r="AP781" s="14"/>
      <c r="AQ781" s="5"/>
    </row>
    <row r="782" spans="1:43" hidden="1" x14ac:dyDescent="0.3">
      <c r="A782" t="s">
        <v>6470</v>
      </c>
      <c r="B782">
        <v>105</v>
      </c>
      <c r="C782">
        <v>5776314</v>
      </c>
      <c r="D782" t="s">
        <v>507</v>
      </c>
      <c r="E782" t="s">
        <v>9233</v>
      </c>
      <c r="F782" t="s">
        <v>6664</v>
      </c>
      <c r="G782" t="s">
        <v>14</v>
      </c>
      <c r="H782" t="s">
        <v>15</v>
      </c>
      <c r="I782">
        <v>3200000</v>
      </c>
      <c r="J782">
        <v>2010</v>
      </c>
      <c r="K782">
        <v>7.2</v>
      </c>
      <c r="L782" s="5" t="s">
        <v>599</v>
      </c>
      <c r="M782" s="5" t="s">
        <v>1221</v>
      </c>
      <c r="N782" t="s">
        <v>6851</v>
      </c>
      <c r="P782" s="5">
        <f t="shared" si="84"/>
        <v>0.62552719860049144</v>
      </c>
      <c r="Q782" s="5">
        <f t="shared" si="85"/>
        <v>5776314</v>
      </c>
      <c r="R782" s="1">
        <f t="shared" si="86"/>
        <v>2576314</v>
      </c>
      <c r="S782" s="1">
        <f t="shared" si="87"/>
        <v>3200000</v>
      </c>
      <c r="U782" s="7" t="s">
        <v>4303</v>
      </c>
      <c r="V782" s="5">
        <f t="shared" si="81"/>
        <v>2</v>
      </c>
      <c r="W782" s="14">
        <f>IF(V782=1, VLOOKUP(U782, [1]IMDB_Movies!A:O, 11, FALSE), AVERAGEIF($A$2:$A$4915, U782, $K$2:$K$4915))</f>
        <v>7</v>
      </c>
      <c r="X782" s="5">
        <f t="shared" si="82"/>
        <v>0.70699999999999996</v>
      </c>
      <c r="Y782">
        <f t="shared" si="83"/>
        <v>6.4362068965517247</v>
      </c>
      <c r="AN782" s="7"/>
      <c r="AO782" s="5"/>
      <c r="AP782" s="14"/>
      <c r="AQ782" s="5"/>
    </row>
    <row r="783" spans="1:43" hidden="1" x14ac:dyDescent="0.3">
      <c r="A783" t="s">
        <v>6665</v>
      </c>
      <c r="B783">
        <v>95</v>
      </c>
      <c r="C783"/>
      <c r="D783" t="s">
        <v>6666</v>
      </c>
      <c r="E783" t="s">
        <v>9234</v>
      </c>
      <c r="F783" t="s">
        <v>6667</v>
      </c>
      <c r="G783" t="s">
        <v>14</v>
      </c>
      <c r="H783" t="s">
        <v>15</v>
      </c>
      <c r="I783">
        <v>3200000</v>
      </c>
      <c r="J783">
        <v>2005</v>
      </c>
      <c r="K783">
        <v>6.4</v>
      </c>
      <c r="L783" s="5" t="s">
        <v>476</v>
      </c>
      <c r="M783" s="5" t="s">
        <v>599</v>
      </c>
      <c r="N783" t="s">
        <v>2267</v>
      </c>
      <c r="O783" t="s">
        <v>3629</v>
      </c>
      <c r="P783" s="5">
        <f t="shared" si="84"/>
        <v>0.625459148564387</v>
      </c>
      <c r="Q783" s="5">
        <f t="shared" si="85"/>
        <v>25035665</v>
      </c>
      <c r="R783" s="1">
        <f t="shared" si="86"/>
        <v>21835665</v>
      </c>
      <c r="S783" s="1">
        <f t="shared" si="87"/>
        <v>3200000</v>
      </c>
      <c r="U783" s="6" t="s">
        <v>5470</v>
      </c>
      <c r="V783" s="5">
        <f t="shared" si="81"/>
        <v>1</v>
      </c>
      <c r="W783" s="14">
        <f>IF(V783=1, VLOOKUP(U783, [1]IMDB_Movies!A:O, 11, FALSE), AVERAGEIF($A$2:$A$4915, U783, $K$2:$K$4915))</f>
        <v>7</v>
      </c>
      <c r="X783" s="5">
        <f t="shared" si="82"/>
        <v>0.70699999999999996</v>
      </c>
      <c r="Y783">
        <f t="shared" si="83"/>
        <v>6.4360737065910705</v>
      </c>
      <c r="AN783" s="6"/>
      <c r="AO783" s="5"/>
      <c r="AP783" s="14"/>
      <c r="AQ783" s="5"/>
    </row>
    <row r="784" spans="1:43" hidden="1" x14ac:dyDescent="0.3">
      <c r="A784" t="s">
        <v>6670</v>
      </c>
      <c r="B784">
        <v>108</v>
      </c>
      <c r="C784"/>
      <c r="D784" t="s">
        <v>1543</v>
      </c>
      <c r="E784" t="s">
        <v>9235</v>
      </c>
      <c r="F784" t="s">
        <v>6671</v>
      </c>
      <c r="G784" t="s">
        <v>14</v>
      </c>
      <c r="H784" t="s">
        <v>99</v>
      </c>
      <c r="I784">
        <v>3200000</v>
      </c>
      <c r="J784">
        <v>2012</v>
      </c>
      <c r="K784">
        <v>5.7</v>
      </c>
      <c r="L784" s="5" t="s">
        <v>2267</v>
      </c>
      <c r="M784" s="5" t="s">
        <v>4289</v>
      </c>
      <c r="N784" t="s">
        <v>3629</v>
      </c>
      <c r="P784" s="5">
        <f t="shared" si="84"/>
        <v>0.625459148564387</v>
      </c>
      <c r="Q784" s="5">
        <f t="shared" si="85"/>
        <v>25035665</v>
      </c>
      <c r="R784" s="1">
        <f t="shared" si="86"/>
        <v>21835665</v>
      </c>
      <c r="S784" s="1">
        <f t="shared" si="87"/>
        <v>3200000</v>
      </c>
      <c r="U784" s="7" t="s">
        <v>5616</v>
      </c>
      <c r="V784" s="5">
        <f t="shared" si="81"/>
        <v>1</v>
      </c>
      <c r="W784" s="14">
        <f>IF(V784=1, VLOOKUP(U784, [1]IMDB_Movies!A:O, 11, FALSE), AVERAGEIF($A$2:$A$4915, U784, $K$2:$K$4915))</f>
        <v>7</v>
      </c>
      <c r="X784" s="5">
        <f t="shared" si="82"/>
        <v>0.70699999999999996</v>
      </c>
      <c r="Y784">
        <f t="shared" si="83"/>
        <v>6.4359640831758043</v>
      </c>
      <c r="AN784" s="7"/>
      <c r="AO784" s="5"/>
      <c r="AP784" s="14"/>
      <c r="AQ784" s="5"/>
    </row>
    <row r="785" spans="1:43" hidden="1" x14ac:dyDescent="0.3">
      <c r="A785" t="s">
        <v>6896</v>
      </c>
      <c r="B785">
        <v>99</v>
      </c>
      <c r="C785"/>
      <c r="D785" t="s">
        <v>6897</v>
      </c>
      <c r="E785" t="s">
        <v>9236</v>
      </c>
      <c r="F785" t="s">
        <v>6898</v>
      </c>
      <c r="G785" t="s">
        <v>524</v>
      </c>
      <c r="H785" t="s">
        <v>99</v>
      </c>
      <c r="I785">
        <v>3200000</v>
      </c>
      <c r="J785">
        <v>2003</v>
      </c>
      <c r="K785">
        <v>6.6</v>
      </c>
      <c r="L785" s="5" t="s">
        <v>476</v>
      </c>
      <c r="M785" s="5" t="s">
        <v>1221</v>
      </c>
      <c r="N785" t="s">
        <v>2267</v>
      </c>
      <c r="O785" t="s">
        <v>3629</v>
      </c>
      <c r="P785" s="5">
        <f t="shared" si="84"/>
        <v>0.625459148564387</v>
      </c>
      <c r="Q785" s="5">
        <f t="shared" si="85"/>
        <v>25035665</v>
      </c>
      <c r="R785" s="1">
        <f t="shared" si="86"/>
        <v>21835665</v>
      </c>
      <c r="S785" s="1">
        <f t="shared" si="87"/>
        <v>3200000</v>
      </c>
      <c r="U785" s="6" t="s">
        <v>3853</v>
      </c>
      <c r="V785" s="5">
        <f t="shared" si="81"/>
        <v>3</v>
      </c>
      <c r="W785" s="14">
        <f>IF(V785=1, VLOOKUP(U785, [1]IMDB_Movies!A:O, 11, FALSE), AVERAGEIF($A$2:$A$4915, U785, $K$2:$K$4915))</f>
        <v>7</v>
      </c>
      <c r="X785" s="5">
        <f t="shared" si="82"/>
        <v>0.70699999999999996</v>
      </c>
      <c r="Y785">
        <f t="shared" si="83"/>
        <v>6.4360907586858911</v>
      </c>
      <c r="AN785" s="6"/>
      <c r="AO785" s="5"/>
      <c r="AP785" s="14"/>
      <c r="AQ785" s="5"/>
    </row>
    <row r="786" spans="1:43" hidden="1" x14ac:dyDescent="0.3">
      <c r="A786" t="s">
        <v>6261</v>
      </c>
      <c r="B786">
        <v>95</v>
      </c>
      <c r="C786"/>
      <c r="D786" t="s">
        <v>836</v>
      </c>
      <c r="E786" t="s">
        <v>9237</v>
      </c>
      <c r="F786" t="s">
        <v>6262</v>
      </c>
      <c r="G786" t="s">
        <v>14</v>
      </c>
      <c r="H786" t="s">
        <v>15</v>
      </c>
      <c r="I786">
        <v>3209000</v>
      </c>
      <c r="J786">
        <v>1947</v>
      </c>
      <c r="K786">
        <v>6.2</v>
      </c>
      <c r="L786" s="5" t="s">
        <v>340</v>
      </c>
      <c r="M786" s="5" t="s">
        <v>1221</v>
      </c>
      <c r="N786" t="s">
        <v>6851</v>
      </c>
      <c r="P786" s="5">
        <f t="shared" si="84"/>
        <v>0.625459148564387</v>
      </c>
      <c r="Q786" s="5">
        <f t="shared" si="85"/>
        <v>25035665</v>
      </c>
      <c r="R786" s="1">
        <f t="shared" si="86"/>
        <v>21826665</v>
      </c>
      <c r="S786" s="1">
        <f t="shared" si="87"/>
        <v>3209000</v>
      </c>
      <c r="U786" s="7" t="s">
        <v>5257</v>
      </c>
      <c r="V786" s="5">
        <f t="shared" si="81"/>
        <v>1</v>
      </c>
      <c r="W786" s="14">
        <f>IF(V786=1, VLOOKUP(U786, [1]IMDB_Movies!A:O, 11, FALSE), AVERAGEIF($A$2:$A$4915, U786, $K$2:$K$4915))</f>
        <v>7</v>
      </c>
      <c r="X786" s="5">
        <f t="shared" si="82"/>
        <v>0.70699999999999996</v>
      </c>
      <c r="Y786">
        <f t="shared" si="83"/>
        <v>6.4358628841607564</v>
      </c>
      <c r="AN786" s="7"/>
      <c r="AO786" s="5"/>
      <c r="AP786" s="14"/>
      <c r="AQ786" s="5"/>
    </row>
    <row r="787" spans="1:43" hidden="1" x14ac:dyDescent="0.3">
      <c r="A787" t="s">
        <v>6134</v>
      </c>
      <c r="B787">
        <v>83</v>
      </c>
      <c r="C787">
        <v>25799043</v>
      </c>
      <c r="D787" t="s">
        <v>1543</v>
      </c>
      <c r="E787" t="s">
        <v>9238</v>
      </c>
      <c r="F787" t="s">
        <v>6135</v>
      </c>
      <c r="G787" t="s">
        <v>14</v>
      </c>
      <c r="H787" t="s">
        <v>15</v>
      </c>
      <c r="I787">
        <v>3300000</v>
      </c>
      <c r="J787">
        <v>2015</v>
      </c>
      <c r="K787">
        <v>5.2</v>
      </c>
      <c r="L787" s="5" t="s">
        <v>2267</v>
      </c>
      <c r="M787" s="5" t="s">
        <v>4289</v>
      </c>
      <c r="N787" t="s">
        <v>3629</v>
      </c>
      <c r="P787" s="5">
        <f t="shared" si="84"/>
        <v>0.625459148564387</v>
      </c>
      <c r="Q787" s="5">
        <f t="shared" si="85"/>
        <v>25799043</v>
      </c>
      <c r="R787" s="1">
        <f t="shared" si="86"/>
        <v>22499043</v>
      </c>
      <c r="S787" s="1">
        <f t="shared" si="87"/>
        <v>3300000</v>
      </c>
      <c r="U787" s="7" t="s">
        <v>3500</v>
      </c>
      <c r="V787" s="5">
        <f t="shared" si="81"/>
        <v>2</v>
      </c>
      <c r="W787" s="14">
        <f>IF(V787=1, VLOOKUP(U787, [1]IMDB_Movies!A:O, 11, FALSE), AVERAGEIF($A$2:$A$4915, U787, $K$2:$K$4915))</f>
        <v>7</v>
      </c>
      <c r="X787" s="5">
        <f t="shared" si="82"/>
        <v>0.70699999999999996</v>
      </c>
      <c r="Y787">
        <f t="shared" si="83"/>
        <v>6.4357058406242613</v>
      </c>
      <c r="AN787" s="7"/>
      <c r="AO787" s="5"/>
      <c r="AP787" s="14"/>
      <c r="AQ787" s="5"/>
    </row>
    <row r="788" spans="1:43" hidden="1" x14ac:dyDescent="0.3">
      <c r="A788" t="s">
        <v>6637</v>
      </c>
      <c r="B788">
        <v>107</v>
      </c>
      <c r="C788">
        <v>13092000</v>
      </c>
      <c r="D788" t="s">
        <v>2199</v>
      </c>
      <c r="E788" t="s">
        <v>9239</v>
      </c>
      <c r="F788" t="s">
        <v>6638</v>
      </c>
      <c r="G788" t="s">
        <v>14</v>
      </c>
      <c r="H788" t="s">
        <v>15</v>
      </c>
      <c r="I788">
        <v>3300000</v>
      </c>
      <c r="J788">
        <v>2014</v>
      </c>
      <c r="K788">
        <v>8.5</v>
      </c>
      <c r="L788" s="5" t="s">
        <v>1221</v>
      </c>
      <c r="M788" s="5" t="s">
        <v>4183</v>
      </c>
      <c r="P788" s="5">
        <f t="shared" si="84"/>
        <v>0.62543814273422305</v>
      </c>
      <c r="Q788" s="5">
        <f t="shared" si="85"/>
        <v>13092000</v>
      </c>
      <c r="R788" s="1">
        <f t="shared" si="86"/>
        <v>9792000</v>
      </c>
      <c r="S788" s="1">
        <f t="shared" si="87"/>
        <v>3300000</v>
      </c>
      <c r="U788" s="6" t="s">
        <v>5306</v>
      </c>
      <c r="V788" s="5">
        <f t="shared" si="81"/>
        <v>1</v>
      </c>
      <c r="W788" s="14">
        <f>IF(V788=1, VLOOKUP(U788, [1]IMDB_Movies!A:O, 11, FALSE), AVERAGEIF($A$2:$A$4915, U788, $K$2:$K$4915))</f>
        <v>7</v>
      </c>
      <c r="X788" s="5">
        <f t="shared" si="82"/>
        <v>0.70699999999999996</v>
      </c>
      <c r="Y788">
        <f t="shared" si="83"/>
        <v>6.4354777672658479</v>
      </c>
      <c r="AN788" s="6"/>
      <c r="AO788" s="5"/>
      <c r="AP788" s="14"/>
      <c r="AQ788" s="5"/>
    </row>
    <row r="789" spans="1:43" hidden="1" x14ac:dyDescent="0.3">
      <c r="A789" t="s">
        <v>3278</v>
      </c>
      <c r="B789">
        <v>135</v>
      </c>
      <c r="C789">
        <v>7563397</v>
      </c>
      <c r="D789" t="s">
        <v>703</v>
      </c>
      <c r="E789" t="s">
        <v>9240</v>
      </c>
      <c r="F789" t="s">
        <v>6639</v>
      </c>
      <c r="G789" t="s">
        <v>5066</v>
      </c>
      <c r="H789" t="s">
        <v>5876</v>
      </c>
      <c r="I789">
        <v>3300000</v>
      </c>
      <c r="J789">
        <v>2002</v>
      </c>
      <c r="K789">
        <v>8.6999999999999993</v>
      </c>
      <c r="L789" s="5" t="s">
        <v>8413</v>
      </c>
      <c r="M789" s="5" t="s">
        <v>1221</v>
      </c>
      <c r="P789" s="5">
        <f t="shared" si="84"/>
        <v>0.62538554073234465</v>
      </c>
      <c r="Q789" s="5">
        <f t="shared" si="85"/>
        <v>7563397</v>
      </c>
      <c r="R789" s="1">
        <f t="shared" si="86"/>
        <v>4263397</v>
      </c>
      <c r="S789" s="1">
        <f t="shared" si="87"/>
        <v>3300000</v>
      </c>
      <c r="U789" s="7" t="s">
        <v>4596</v>
      </c>
      <c r="V789" s="5">
        <f t="shared" si="81"/>
        <v>2</v>
      </c>
      <c r="W789" s="14">
        <f>IF(V789=1, VLOOKUP(U789, [1]IMDB_Movies!A:O, 11, FALSE), AVERAGEIF($A$2:$A$4915, U789, $K$2:$K$4915))</f>
        <v>7</v>
      </c>
      <c r="X789" s="5">
        <f t="shared" si="82"/>
        <v>0.70699999999999996</v>
      </c>
      <c r="Y789">
        <f t="shared" si="83"/>
        <v>6.4351076413532065</v>
      </c>
      <c r="AN789" s="7"/>
      <c r="AO789" s="5"/>
      <c r="AP789" s="14"/>
      <c r="AQ789" s="5"/>
    </row>
    <row r="790" spans="1:43" hidden="1" x14ac:dyDescent="0.3">
      <c r="A790" t="s">
        <v>3948</v>
      </c>
      <c r="B790">
        <v>91</v>
      </c>
      <c r="C790">
        <v>8108247</v>
      </c>
      <c r="D790" t="s">
        <v>79</v>
      </c>
      <c r="E790" t="s">
        <v>9241</v>
      </c>
      <c r="F790" t="s">
        <v>6648</v>
      </c>
      <c r="G790" t="s">
        <v>14</v>
      </c>
      <c r="H790" t="s">
        <v>15</v>
      </c>
      <c r="I790">
        <v>3300000</v>
      </c>
      <c r="J790">
        <v>2006</v>
      </c>
      <c r="K790">
        <v>7.4</v>
      </c>
      <c r="L790" s="5" t="s">
        <v>1221</v>
      </c>
      <c r="M790" s="5" t="s">
        <v>6851</v>
      </c>
      <c r="P790" s="5">
        <f t="shared" si="84"/>
        <v>0.62532101792876393</v>
      </c>
      <c r="Q790" s="5">
        <f t="shared" si="85"/>
        <v>8108247</v>
      </c>
      <c r="R790" s="1">
        <f t="shared" si="86"/>
        <v>4808247</v>
      </c>
      <c r="S790" s="1">
        <f t="shared" si="87"/>
        <v>3300000</v>
      </c>
      <c r="U790" s="6" t="s">
        <v>4981</v>
      </c>
      <c r="V790" s="5">
        <f t="shared" si="81"/>
        <v>1</v>
      </c>
      <c r="W790" s="14">
        <f>IF(V790=1, VLOOKUP(U790, [1]IMDB_Movies!A:O, 11, FALSE), AVERAGEIF($A$2:$A$4915, U790, $K$2:$K$4915))</f>
        <v>7</v>
      </c>
      <c r="X790" s="5">
        <f t="shared" si="82"/>
        <v>0.70699999999999996</v>
      </c>
      <c r="Y790">
        <f t="shared" si="83"/>
        <v>6.4348319924278279</v>
      </c>
      <c r="AN790" s="6"/>
      <c r="AO790" s="5"/>
      <c r="AP790" s="14"/>
      <c r="AQ790" s="5"/>
    </row>
    <row r="791" spans="1:43" hidden="1" x14ac:dyDescent="0.3">
      <c r="A791" t="s">
        <v>6650</v>
      </c>
      <c r="B791">
        <v>97</v>
      </c>
      <c r="C791"/>
      <c r="D791" t="s">
        <v>599</v>
      </c>
      <c r="E791" t="s">
        <v>9242</v>
      </c>
      <c r="F791" t="s">
        <v>6651</v>
      </c>
      <c r="G791" t="s">
        <v>14</v>
      </c>
      <c r="H791" t="s">
        <v>15</v>
      </c>
      <c r="I791">
        <v>3300000</v>
      </c>
      <c r="J791">
        <v>2014</v>
      </c>
      <c r="K791">
        <v>4.5</v>
      </c>
      <c r="L791" s="5" t="s">
        <v>599</v>
      </c>
      <c r="M791" s="5"/>
      <c r="P791" s="5">
        <f t="shared" si="84"/>
        <v>0.62525755369368086</v>
      </c>
      <c r="Q791" s="5">
        <f t="shared" si="85"/>
        <v>25035665</v>
      </c>
      <c r="R791" s="1">
        <f t="shared" si="86"/>
        <v>21735665</v>
      </c>
      <c r="S791" s="1">
        <f t="shared" si="87"/>
        <v>3300000</v>
      </c>
      <c r="U791" s="6" t="s">
        <v>4995</v>
      </c>
      <c r="V791" s="5">
        <f t="shared" si="81"/>
        <v>1</v>
      </c>
      <c r="W791" s="14">
        <f>IF(V791=1, VLOOKUP(U791, [1]IMDB_Movies!A:O, 11, FALSE), AVERAGEIF($A$2:$A$4915, U791, $K$2:$K$4915))</f>
        <v>7</v>
      </c>
      <c r="X791" s="5">
        <f t="shared" si="82"/>
        <v>0.70699999999999996</v>
      </c>
      <c r="Y791">
        <f t="shared" si="83"/>
        <v>6.4347455621301783</v>
      </c>
      <c r="AN791" s="6"/>
      <c r="AO791" s="5"/>
      <c r="AP791" s="14"/>
      <c r="AQ791" s="5"/>
    </row>
    <row r="792" spans="1:43" hidden="1" x14ac:dyDescent="0.3">
      <c r="A792" t="s">
        <v>4719</v>
      </c>
      <c r="B792">
        <v>108</v>
      </c>
      <c r="C792">
        <v>2961991</v>
      </c>
      <c r="D792" t="s">
        <v>555</v>
      </c>
      <c r="E792" t="s">
        <v>9243</v>
      </c>
      <c r="F792" t="s">
        <v>6750</v>
      </c>
      <c r="G792" t="s">
        <v>14</v>
      </c>
      <c r="H792" t="s">
        <v>15</v>
      </c>
      <c r="I792">
        <v>3300000</v>
      </c>
      <c r="J792">
        <v>1996</v>
      </c>
      <c r="K792">
        <v>6.9</v>
      </c>
      <c r="L792" s="5" t="s">
        <v>4651</v>
      </c>
      <c r="M792" s="5" t="s">
        <v>1221</v>
      </c>
      <c r="P792" s="5">
        <f t="shared" si="84"/>
        <v>0.62525755369368086</v>
      </c>
      <c r="Q792" s="5">
        <f t="shared" si="85"/>
        <v>2961991</v>
      </c>
      <c r="R792" s="1">
        <f t="shared" si="86"/>
        <v>-338009</v>
      </c>
      <c r="S792" s="1">
        <f t="shared" si="87"/>
        <v>3300000</v>
      </c>
      <c r="U792" s="7" t="s">
        <v>5003</v>
      </c>
      <c r="V792" s="5">
        <f t="shared" si="81"/>
        <v>1</v>
      </c>
      <c r="W792" s="14">
        <f>IF(V792=1, VLOOKUP(U792, [1]IMDB_Movies!A:O, 11, FALSE), AVERAGEIF($A$2:$A$4915, U792, $K$2:$K$4915))</f>
        <v>7</v>
      </c>
      <c r="X792" s="5">
        <f t="shared" si="82"/>
        <v>0.70699999999999996</v>
      </c>
      <c r="Y792">
        <f t="shared" si="83"/>
        <v>6.435014204545455</v>
      </c>
      <c r="AN792" s="7"/>
      <c r="AO792" s="5"/>
      <c r="AP792" s="14"/>
      <c r="AQ792" s="5"/>
    </row>
    <row r="793" spans="1:43" hidden="1" x14ac:dyDescent="0.3">
      <c r="A793" t="s">
        <v>2372</v>
      </c>
      <c r="B793">
        <v>105</v>
      </c>
      <c r="C793">
        <v>7159147</v>
      </c>
      <c r="D793" t="s">
        <v>699</v>
      </c>
      <c r="E793" t="s">
        <v>9244</v>
      </c>
      <c r="F793" t="s">
        <v>6454</v>
      </c>
      <c r="G793" t="s">
        <v>997</v>
      </c>
      <c r="H793" t="s">
        <v>1281</v>
      </c>
      <c r="I793">
        <v>3400000</v>
      </c>
      <c r="J793">
        <v>2007</v>
      </c>
      <c r="K793">
        <v>7.5</v>
      </c>
      <c r="L793" s="5" t="s">
        <v>1221</v>
      </c>
      <c r="M793" s="5" t="s">
        <v>8415</v>
      </c>
      <c r="N793" t="s">
        <v>3629</v>
      </c>
      <c r="P793" s="5">
        <f t="shared" si="84"/>
        <v>0.62518388075742615</v>
      </c>
      <c r="Q793" s="5">
        <f t="shared" si="85"/>
        <v>7159147</v>
      </c>
      <c r="R793" s="1">
        <f t="shared" si="86"/>
        <v>3759147</v>
      </c>
      <c r="S793" s="1">
        <f t="shared" si="87"/>
        <v>3400000</v>
      </c>
      <c r="U793" s="6" t="s">
        <v>81</v>
      </c>
      <c r="V793" s="5">
        <f t="shared" si="81"/>
        <v>4</v>
      </c>
      <c r="W793" s="14">
        <f>IF(V793=1, VLOOKUP(U793, [1]IMDB_Movies!A:O, 11, FALSE), AVERAGEIF($A$2:$A$4915, U793, $K$2:$K$4915))</f>
        <v>7</v>
      </c>
      <c r="X793" s="5">
        <f t="shared" si="82"/>
        <v>0.70699999999999996</v>
      </c>
      <c r="Y793">
        <f t="shared" si="83"/>
        <v>6.4346199384323945</v>
      </c>
      <c r="AN793" s="6"/>
      <c r="AO793" s="5"/>
      <c r="AP793" s="14"/>
      <c r="AQ793" s="5"/>
    </row>
    <row r="794" spans="1:43" hidden="1" x14ac:dyDescent="0.3">
      <c r="A794" t="s">
        <v>3603</v>
      </c>
      <c r="B794">
        <v>94</v>
      </c>
      <c r="C794"/>
      <c r="D794" t="s">
        <v>599</v>
      </c>
      <c r="E794" t="s">
        <v>9245</v>
      </c>
      <c r="F794" t="s">
        <v>6629</v>
      </c>
      <c r="G794" t="s">
        <v>14</v>
      </c>
      <c r="H794" t="s">
        <v>15</v>
      </c>
      <c r="I794">
        <v>3400000</v>
      </c>
      <c r="J794">
        <v>1977</v>
      </c>
      <c r="K794">
        <v>6.7</v>
      </c>
      <c r="L794" s="5" t="s">
        <v>599</v>
      </c>
      <c r="M794" s="5"/>
      <c r="P794" s="5">
        <f t="shared" si="84"/>
        <v>0.62511842527820005</v>
      </c>
      <c r="Q794" s="5">
        <f t="shared" si="85"/>
        <v>25035665</v>
      </c>
      <c r="R794" s="1">
        <f t="shared" si="86"/>
        <v>21635665</v>
      </c>
      <c r="S794" s="1">
        <f t="shared" si="87"/>
        <v>3400000</v>
      </c>
      <c r="U794" s="6" t="s">
        <v>5133</v>
      </c>
      <c r="V794" s="5">
        <f t="shared" si="81"/>
        <v>2</v>
      </c>
      <c r="W794" s="14">
        <f>IF(V794=1, VLOOKUP(U794, [1]IMDB_Movies!A:O, 11, FALSE), AVERAGEIF($A$2:$A$4915, U794, $K$2:$K$4915))</f>
        <v>7</v>
      </c>
      <c r="X794" s="5">
        <f t="shared" si="82"/>
        <v>0.70699999999999996</v>
      </c>
      <c r="Y794">
        <f t="shared" si="83"/>
        <v>6.4342491710090011</v>
      </c>
      <c r="AN794" s="6"/>
      <c r="AO794" s="5"/>
      <c r="AP794" s="14"/>
      <c r="AQ794" s="5"/>
    </row>
    <row r="795" spans="1:43" hidden="1" x14ac:dyDescent="0.3">
      <c r="A795" t="s">
        <v>6642</v>
      </c>
      <c r="B795">
        <v>102</v>
      </c>
      <c r="C795"/>
      <c r="D795" t="s">
        <v>1528</v>
      </c>
      <c r="E795" t="s">
        <v>9246</v>
      </c>
      <c r="F795" t="s">
        <v>6643</v>
      </c>
      <c r="G795" t="s">
        <v>14</v>
      </c>
      <c r="H795" t="s">
        <v>15</v>
      </c>
      <c r="I795">
        <v>3400000</v>
      </c>
      <c r="J795">
        <v>2012</v>
      </c>
      <c r="K795">
        <v>6.6</v>
      </c>
      <c r="L795" s="5" t="s">
        <v>4651</v>
      </c>
      <c r="M795" s="5" t="s">
        <v>1221</v>
      </c>
      <c r="N795" t="s">
        <v>4183</v>
      </c>
      <c r="P795" s="5">
        <f t="shared" si="84"/>
        <v>0.62511842527820005</v>
      </c>
      <c r="Q795" s="5">
        <f t="shared" si="85"/>
        <v>25035665</v>
      </c>
      <c r="R795" s="1">
        <f t="shared" si="86"/>
        <v>21635665</v>
      </c>
      <c r="S795" s="1">
        <f t="shared" si="87"/>
        <v>3400000</v>
      </c>
      <c r="U795" s="6" t="s">
        <v>1131</v>
      </c>
      <c r="V795" s="5">
        <f t="shared" si="81"/>
        <v>3</v>
      </c>
      <c r="W795" s="14">
        <f>IF(V795=1, VLOOKUP(U795, [1]IMDB_Movies!A:O, 11, FALSE), AVERAGEIF($A$2:$A$4915, U795, $K$2:$K$4915))</f>
        <v>7</v>
      </c>
      <c r="X795" s="5">
        <f t="shared" si="82"/>
        <v>0.70699999999999996</v>
      </c>
      <c r="Y795">
        <f t="shared" si="83"/>
        <v>6.4343520492774227</v>
      </c>
      <c r="AN795" s="6"/>
      <c r="AO795" s="5"/>
      <c r="AP795" s="14"/>
      <c r="AQ795" s="5"/>
    </row>
    <row r="796" spans="1:43" hidden="1" x14ac:dyDescent="0.3">
      <c r="A796" t="s">
        <v>7067</v>
      </c>
      <c r="B796">
        <v>86</v>
      </c>
      <c r="C796">
        <v>535249</v>
      </c>
      <c r="D796" t="s">
        <v>599</v>
      </c>
      <c r="E796" t="s">
        <v>9247</v>
      </c>
      <c r="F796" t="s">
        <v>7068</v>
      </c>
      <c r="G796" t="s">
        <v>14</v>
      </c>
      <c r="H796" t="s">
        <v>15</v>
      </c>
      <c r="I796">
        <v>3400000</v>
      </c>
      <c r="J796">
        <v>2010</v>
      </c>
      <c r="K796">
        <v>4.5999999999999996</v>
      </c>
      <c r="L796" s="5" t="s">
        <v>599</v>
      </c>
      <c r="M796" s="5"/>
      <c r="P796" s="5">
        <f t="shared" si="84"/>
        <v>0.62511842527820005</v>
      </c>
      <c r="Q796" s="5">
        <f t="shared" si="85"/>
        <v>535249</v>
      </c>
      <c r="R796" s="1">
        <f t="shared" si="86"/>
        <v>-2864751</v>
      </c>
      <c r="S796" s="1">
        <f t="shared" si="87"/>
        <v>3400000</v>
      </c>
      <c r="U796" s="7" t="s">
        <v>4713</v>
      </c>
      <c r="V796" s="5">
        <f t="shared" si="81"/>
        <v>1</v>
      </c>
      <c r="W796" s="14">
        <f>IF(V796=1, VLOOKUP(U796, [1]IMDB_Movies!A:O, 11, FALSE), AVERAGEIF($A$2:$A$4915, U796, $K$2:$K$4915))</f>
        <v>7</v>
      </c>
      <c r="X796" s="5">
        <f t="shared" si="82"/>
        <v>0.70699999999999996</v>
      </c>
      <c r="Y796">
        <f t="shared" si="83"/>
        <v>6.4339099526066352</v>
      </c>
      <c r="AN796" s="7"/>
      <c r="AO796" s="5"/>
      <c r="AP796" s="14"/>
      <c r="AQ796" s="5"/>
    </row>
    <row r="797" spans="1:43" hidden="1" x14ac:dyDescent="0.3">
      <c r="A797" t="s">
        <v>6627</v>
      </c>
      <c r="B797">
        <v>90</v>
      </c>
      <c r="C797"/>
      <c r="D797" t="s">
        <v>804</v>
      </c>
      <c r="E797" t="s">
        <v>9248</v>
      </c>
      <c r="F797" t="s">
        <v>6628</v>
      </c>
      <c r="G797" t="s">
        <v>14</v>
      </c>
      <c r="H797" t="s">
        <v>22</v>
      </c>
      <c r="I797">
        <v>3440000</v>
      </c>
      <c r="J797">
        <v>2014</v>
      </c>
      <c r="K797">
        <v>3.1</v>
      </c>
      <c r="L797" s="5" t="s">
        <v>8413</v>
      </c>
      <c r="M797" s="5" t="s">
        <v>8415</v>
      </c>
      <c r="N797" t="s">
        <v>3629</v>
      </c>
      <c r="P797" s="5">
        <f t="shared" si="84"/>
        <v>0.62504030967906565</v>
      </c>
      <c r="Q797" s="5">
        <f t="shared" si="85"/>
        <v>25035665</v>
      </c>
      <c r="R797" s="1">
        <f t="shared" si="86"/>
        <v>21595665</v>
      </c>
      <c r="S797" s="1">
        <f t="shared" si="87"/>
        <v>3440000</v>
      </c>
      <c r="U797" s="7" t="s">
        <v>4433</v>
      </c>
      <c r="V797" s="5">
        <f t="shared" si="81"/>
        <v>2</v>
      </c>
      <c r="W797" s="14">
        <f>IF(V797=1, VLOOKUP(U797, [1]IMDB_Movies!A:O, 11, FALSE), AVERAGEIF($A$2:$A$4915, U797, $K$2:$K$4915))</f>
        <v>7</v>
      </c>
      <c r="X797" s="5">
        <f t="shared" si="82"/>
        <v>0.70699999999999996</v>
      </c>
      <c r="Y797">
        <f t="shared" si="83"/>
        <v>6.4335387532590662</v>
      </c>
      <c r="AN797" s="7"/>
      <c r="AO797" s="5"/>
      <c r="AP797" s="14"/>
      <c r="AQ797" s="5"/>
    </row>
    <row r="798" spans="1:43" hidden="1" x14ac:dyDescent="0.3">
      <c r="A798" t="s">
        <v>899</v>
      </c>
      <c r="B798">
        <v>87</v>
      </c>
      <c r="C798"/>
      <c r="D798" t="s">
        <v>2267</v>
      </c>
      <c r="E798" t="s">
        <v>9249</v>
      </c>
      <c r="F798" t="s">
        <v>4193</v>
      </c>
      <c r="G798" t="s">
        <v>14</v>
      </c>
      <c r="H798" t="s">
        <v>15</v>
      </c>
      <c r="I798">
        <v>3500000</v>
      </c>
      <c r="J798">
        <v>1985</v>
      </c>
      <c r="K798">
        <v>7.2</v>
      </c>
      <c r="L798" s="5" t="s">
        <v>2267</v>
      </c>
      <c r="M798" s="5"/>
      <c r="P798" s="5">
        <f t="shared" si="84"/>
        <v>0.62504030967906565</v>
      </c>
      <c r="Q798" s="5">
        <f t="shared" si="85"/>
        <v>25035665</v>
      </c>
      <c r="R798" s="1">
        <f t="shared" si="86"/>
        <v>21535665</v>
      </c>
      <c r="S798" s="1">
        <f t="shared" si="87"/>
        <v>3500000</v>
      </c>
      <c r="U798" s="6" t="s">
        <v>4479</v>
      </c>
      <c r="V798" s="5">
        <f t="shared" si="81"/>
        <v>1</v>
      </c>
      <c r="W798" s="14">
        <f>IF(V798=1, VLOOKUP(U798, [1]IMDB_Movies!A:O, 11, FALSE), AVERAGEIF($A$2:$A$4915, U798, $K$2:$K$4915))</f>
        <v>7</v>
      </c>
      <c r="X798" s="5">
        <f t="shared" si="82"/>
        <v>0.70699999999999996</v>
      </c>
      <c r="Y798">
        <f t="shared" si="83"/>
        <v>6.4333333333333345</v>
      </c>
      <c r="AN798" s="6"/>
      <c r="AO798" s="5"/>
      <c r="AP798" s="14"/>
      <c r="AQ798" s="5"/>
    </row>
    <row r="799" spans="1:43" hidden="1" x14ac:dyDescent="0.3">
      <c r="A799" t="s">
        <v>2763</v>
      </c>
      <c r="B799">
        <v>100</v>
      </c>
      <c r="C799">
        <v>26005908</v>
      </c>
      <c r="D799" t="s">
        <v>3009</v>
      </c>
      <c r="E799" t="s">
        <v>9250</v>
      </c>
      <c r="F799" t="s">
        <v>5768</v>
      </c>
      <c r="G799" t="s">
        <v>14</v>
      </c>
      <c r="H799" t="s">
        <v>22</v>
      </c>
      <c r="I799">
        <v>3500000</v>
      </c>
      <c r="J799">
        <v>2005</v>
      </c>
      <c r="K799">
        <v>7.2</v>
      </c>
      <c r="L799" s="5" t="s">
        <v>340</v>
      </c>
      <c r="M799" s="5" t="s">
        <v>2267</v>
      </c>
      <c r="N799" t="s">
        <v>3629</v>
      </c>
      <c r="P799" s="5">
        <f t="shared" si="84"/>
        <v>0.62504030967906565</v>
      </c>
      <c r="Q799" s="5">
        <f t="shared" si="85"/>
        <v>26005908</v>
      </c>
      <c r="R799" s="1">
        <f t="shared" si="86"/>
        <v>22505908</v>
      </c>
      <c r="S799" s="1">
        <f t="shared" si="87"/>
        <v>3500000</v>
      </c>
      <c r="U799" s="6" t="s">
        <v>4356</v>
      </c>
      <c r="V799" s="5">
        <f t="shared" si="81"/>
        <v>1</v>
      </c>
      <c r="W799" s="14">
        <f>IF(V799=1, VLOOKUP(U799, [1]IMDB_Movies!A:O, 11, FALSE), AVERAGEIF($A$2:$A$4915, U799, $K$2:$K$4915))</f>
        <v>7</v>
      </c>
      <c r="X799" s="5">
        <f t="shared" si="82"/>
        <v>0.70699999999999996</v>
      </c>
      <c r="Y799">
        <f t="shared" si="83"/>
        <v>6.4332938107659476</v>
      </c>
      <c r="AN799" s="6"/>
      <c r="AO799" s="5"/>
      <c r="AP799" s="14"/>
      <c r="AQ799" s="5"/>
    </row>
    <row r="800" spans="1:43" hidden="1" x14ac:dyDescent="0.3">
      <c r="A800" t="s">
        <v>2149</v>
      </c>
      <c r="B800">
        <v>103</v>
      </c>
      <c r="C800">
        <v>236266</v>
      </c>
      <c r="D800" t="s">
        <v>2336</v>
      </c>
      <c r="E800" t="s">
        <v>9251</v>
      </c>
      <c r="F800" t="s">
        <v>5830</v>
      </c>
      <c r="G800" t="s">
        <v>14</v>
      </c>
      <c r="H800" t="s">
        <v>15</v>
      </c>
      <c r="I800">
        <v>3500000</v>
      </c>
      <c r="J800">
        <v>2002</v>
      </c>
      <c r="K800">
        <v>6.2</v>
      </c>
      <c r="L800" s="5" t="s">
        <v>340</v>
      </c>
      <c r="M800" s="5" t="s">
        <v>1221</v>
      </c>
      <c r="N800" t="s">
        <v>8415</v>
      </c>
      <c r="P800" s="5">
        <f t="shared" si="84"/>
        <v>0.62501941235462666</v>
      </c>
      <c r="Q800" s="5">
        <f t="shared" si="85"/>
        <v>236266</v>
      </c>
      <c r="R800" s="1">
        <f t="shared" si="86"/>
        <v>-3263734</v>
      </c>
      <c r="S800" s="1">
        <f t="shared" si="87"/>
        <v>3500000</v>
      </c>
      <c r="U800" s="7" t="s">
        <v>6598</v>
      </c>
      <c r="V800" s="5">
        <f t="shared" si="81"/>
        <v>1</v>
      </c>
      <c r="W800" s="14">
        <f>IF(V800=1, VLOOKUP(U800, [1]IMDB_Movies!A:O, 11, FALSE), AVERAGEIF($A$2:$A$4915, U800, $K$2:$K$4915))</f>
        <v>7</v>
      </c>
      <c r="X800" s="5">
        <f t="shared" si="82"/>
        <v>0.70699999999999996</v>
      </c>
      <c r="Y800">
        <f t="shared" si="83"/>
        <v>6.4336100569259971</v>
      </c>
      <c r="AN800" s="7"/>
      <c r="AO800" s="5"/>
      <c r="AP800" s="14"/>
      <c r="AQ800" s="5"/>
    </row>
    <row r="801" spans="1:43" hidden="1" x14ac:dyDescent="0.3">
      <c r="A801" t="s">
        <v>300</v>
      </c>
      <c r="B801">
        <v>102</v>
      </c>
      <c r="C801"/>
      <c r="D801" t="s">
        <v>6144</v>
      </c>
      <c r="E801" t="s">
        <v>9252</v>
      </c>
      <c r="F801" t="s">
        <v>6145</v>
      </c>
      <c r="G801" t="s">
        <v>14</v>
      </c>
      <c r="H801" t="s">
        <v>132</v>
      </c>
      <c r="I801">
        <v>3500000</v>
      </c>
      <c r="J801">
        <v>1982</v>
      </c>
      <c r="K801">
        <v>7.3</v>
      </c>
      <c r="L801" s="5" t="s">
        <v>340</v>
      </c>
      <c r="M801" s="5" t="s">
        <v>1221</v>
      </c>
      <c r="N801" t="s">
        <v>6299</v>
      </c>
      <c r="O801" t="s">
        <v>6851</v>
      </c>
      <c r="P801" s="5">
        <f t="shared" si="84"/>
        <v>0.62494079189190954</v>
      </c>
      <c r="Q801" s="5">
        <f t="shared" si="85"/>
        <v>25035665</v>
      </c>
      <c r="R801" s="1">
        <f t="shared" si="86"/>
        <v>21535665</v>
      </c>
      <c r="S801" s="1">
        <f t="shared" si="87"/>
        <v>3500000</v>
      </c>
      <c r="U801" s="6" t="s">
        <v>3715</v>
      </c>
      <c r="V801" s="5">
        <f t="shared" si="81"/>
        <v>1</v>
      </c>
      <c r="W801" s="14">
        <f>IF(V801=1, VLOOKUP(U801, [1]IMDB_Movies!A:O, 11, FALSE), AVERAGEIF($A$2:$A$4915, U801, $K$2:$K$4915))</f>
        <v>7</v>
      </c>
      <c r="X801" s="5">
        <f t="shared" si="82"/>
        <v>0.70699999999999996</v>
      </c>
      <c r="Y801">
        <f t="shared" si="83"/>
        <v>6.4337366548042718</v>
      </c>
      <c r="AN801" s="6"/>
      <c r="AO801" s="5"/>
      <c r="AP801" s="14"/>
      <c r="AQ801" s="5"/>
    </row>
    <row r="802" spans="1:43" hidden="1" x14ac:dyDescent="0.3">
      <c r="A802" t="s">
        <v>6432</v>
      </c>
      <c r="B802">
        <v>106</v>
      </c>
      <c r="C802">
        <v>20803237</v>
      </c>
      <c r="D802" t="s">
        <v>910</v>
      </c>
      <c r="E802" t="s">
        <v>9253</v>
      </c>
      <c r="F802" t="s">
        <v>6433</v>
      </c>
      <c r="G802" t="s">
        <v>14</v>
      </c>
      <c r="H802" t="s">
        <v>15</v>
      </c>
      <c r="I802">
        <v>3500000</v>
      </c>
      <c r="J802">
        <v>2010</v>
      </c>
      <c r="K802">
        <v>7.1</v>
      </c>
      <c r="L802" s="5" t="s">
        <v>599</v>
      </c>
      <c r="M802" s="5" t="s">
        <v>1221</v>
      </c>
      <c r="P802" s="5">
        <f t="shared" si="84"/>
        <v>0.62494079189190954</v>
      </c>
      <c r="Q802" s="5">
        <f t="shared" si="85"/>
        <v>20803237</v>
      </c>
      <c r="R802" s="1">
        <f t="shared" si="86"/>
        <v>17303237</v>
      </c>
      <c r="S802" s="1">
        <f t="shared" si="87"/>
        <v>3500000</v>
      </c>
      <c r="U802" s="7" t="s">
        <v>3961</v>
      </c>
      <c r="V802" s="5">
        <f t="shared" si="81"/>
        <v>1</v>
      </c>
      <c r="W802" s="14">
        <f>IF(V802=1, VLOOKUP(U802, [1]IMDB_Movies!A:O, 11, FALSE), AVERAGEIF($A$2:$A$4915, U802, $K$2:$K$4915))</f>
        <v>7</v>
      </c>
      <c r="X802" s="5">
        <f t="shared" si="82"/>
        <v>0.70699999999999996</v>
      </c>
      <c r="Y802">
        <f t="shared" si="83"/>
        <v>6.4340294257237796</v>
      </c>
      <c r="AN802" s="7"/>
      <c r="AO802" s="5"/>
      <c r="AP802" s="14"/>
      <c r="AQ802" s="5"/>
    </row>
    <row r="803" spans="1:43" hidden="1" x14ac:dyDescent="0.3">
      <c r="A803" t="s">
        <v>6553</v>
      </c>
      <c r="B803">
        <v>95</v>
      </c>
      <c r="C803">
        <v>37606</v>
      </c>
      <c r="D803" t="s">
        <v>3222</v>
      </c>
      <c r="E803" t="s">
        <v>9254</v>
      </c>
      <c r="F803" t="s">
        <v>6554</v>
      </c>
      <c r="G803" t="s">
        <v>14</v>
      </c>
      <c r="H803" t="s">
        <v>99</v>
      </c>
      <c r="I803">
        <v>3500000</v>
      </c>
      <c r="J803">
        <v>2009</v>
      </c>
      <c r="K803">
        <v>6.8</v>
      </c>
      <c r="L803" s="5" t="s">
        <v>599</v>
      </c>
      <c r="M803" s="5" t="s">
        <v>8413</v>
      </c>
      <c r="N803" t="s">
        <v>1221</v>
      </c>
      <c r="P803" s="5">
        <f t="shared" si="84"/>
        <v>0.62490618512350904</v>
      </c>
      <c r="Q803" s="5">
        <f t="shared" si="85"/>
        <v>37606</v>
      </c>
      <c r="R803" s="1">
        <f t="shared" si="86"/>
        <v>-3462394</v>
      </c>
      <c r="S803" s="1">
        <f t="shared" si="87"/>
        <v>3500000</v>
      </c>
      <c r="U803" s="7" t="s">
        <v>2710</v>
      </c>
      <c r="V803" s="5">
        <f t="shared" si="81"/>
        <v>2</v>
      </c>
      <c r="W803" s="14">
        <f>IF(V803=1, VLOOKUP(U803, [1]IMDB_Movies!A:O, 11, FALSE), AVERAGEIF($A$2:$A$4915, U803, $K$2:$K$4915))</f>
        <v>7</v>
      </c>
      <c r="X803" s="5">
        <f t="shared" si="82"/>
        <v>0.70699999999999996</v>
      </c>
      <c r="Y803">
        <f t="shared" si="83"/>
        <v>6.4339900308568723</v>
      </c>
      <c r="AN803" s="7"/>
      <c r="AO803" s="5"/>
      <c r="AP803" s="14"/>
      <c r="AQ803" s="5"/>
    </row>
    <row r="804" spans="1:43" hidden="1" x14ac:dyDescent="0.3">
      <c r="A804" t="s">
        <v>4575</v>
      </c>
      <c r="B804">
        <v>91</v>
      </c>
      <c r="C804">
        <v>45857453</v>
      </c>
      <c r="D804" t="s">
        <v>1957</v>
      </c>
      <c r="E804" t="s">
        <v>9255</v>
      </c>
      <c r="F804" t="s">
        <v>6563</v>
      </c>
      <c r="G804" t="s">
        <v>14</v>
      </c>
      <c r="H804" t="s">
        <v>22</v>
      </c>
      <c r="I804">
        <v>3500000</v>
      </c>
      <c r="J804">
        <v>1997</v>
      </c>
      <c r="K804">
        <v>7.2</v>
      </c>
      <c r="L804" s="5" t="s">
        <v>599</v>
      </c>
      <c r="M804" s="5" t="s">
        <v>1221</v>
      </c>
      <c r="N804" t="s">
        <v>4183</v>
      </c>
      <c r="P804" s="5">
        <f t="shared" si="84"/>
        <v>0.62482707985300767</v>
      </c>
      <c r="Q804" s="5">
        <f t="shared" si="85"/>
        <v>45857453</v>
      </c>
      <c r="R804" s="1">
        <f t="shared" si="86"/>
        <v>42357453</v>
      </c>
      <c r="S804" s="1">
        <f t="shared" si="87"/>
        <v>3500000</v>
      </c>
      <c r="U804" s="7" t="s">
        <v>3978</v>
      </c>
      <c r="V804" s="5">
        <f t="shared" si="81"/>
        <v>1</v>
      </c>
      <c r="W804" s="14">
        <f>IF(V804=1, VLOOKUP(U804, [1]IMDB_Movies!A:O, 11, FALSE), AVERAGEIF($A$2:$A$4915, U804, $K$2:$K$4915))</f>
        <v>7</v>
      </c>
      <c r="X804" s="5">
        <f t="shared" si="82"/>
        <v>0.70699999999999996</v>
      </c>
      <c r="Y804">
        <f t="shared" si="83"/>
        <v>6.4339743589743597</v>
      </c>
      <c r="AN804" s="7"/>
      <c r="AO804" s="5"/>
      <c r="AP804" s="14"/>
      <c r="AQ804" s="5"/>
    </row>
    <row r="805" spans="1:43" hidden="1" x14ac:dyDescent="0.3">
      <c r="A805" t="s">
        <v>6564</v>
      </c>
      <c r="B805">
        <v>88</v>
      </c>
      <c r="C805">
        <v>83400000</v>
      </c>
      <c r="D805" t="s">
        <v>599</v>
      </c>
      <c r="E805" t="s">
        <v>9256</v>
      </c>
      <c r="F805" t="s">
        <v>6565</v>
      </c>
      <c r="G805" t="s">
        <v>14</v>
      </c>
      <c r="H805" t="s">
        <v>15</v>
      </c>
      <c r="I805">
        <v>3500000</v>
      </c>
      <c r="J805">
        <v>1980</v>
      </c>
      <c r="K805">
        <v>7.8</v>
      </c>
      <c r="L805" s="5" t="s">
        <v>599</v>
      </c>
      <c r="M805" s="5"/>
      <c r="P805" s="5">
        <f t="shared" si="84"/>
        <v>0.62486743656208776</v>
      </c>
      <c r="Q805" s="5">
        <f t="shared" si="85"/>
        <v>83400000</v>
      </c>
      <c r="R805" s="1">
        <f t="shared" si="86"/>
        <v>79900000</v>
      </c>
      <c r="S805" s="1">
        <f t="shared" si="87"/>
        <v>3500000</v>
      </c>
      <c r="U805" s="7" t="s">
        <v>580</v>
      </c>
      <c r="V805" s="5">
        <f t="shared" si="81"/>
        <v>3</v>
      </c>
      <c r="W805" s="14">
        <f>IF(V805=1, VLOOKUP(U805, [1]IMDB_Movies!A:O, 11, FALSE), AVERAGEIF($A$2:$A$4915, U805, $K$2:$K$4915))</f>
        <v>7</v>
      </c>
      <c r="X805" s="5">
        <f t="shared" si="82"/>
        <v>0.70699999999999996</v>
      </c>
      <c r="Y805">
        <f t="shared" si="83"/>
        <v>6.4340536689622425</v>
      </c>
      <c r="AN805" s="7"/>
      <c r="AO805" s="5"/>
      <c r="AP805" s="14"/>
      <c r="AQ805" s="5"/>
    </row>
    <row r="806" spans="1:43" hidden="1" x14ac:dyDescent="0.3">
      <c r="A806" t="s">
        <v>1104</v>
      </c>
      <c r="B806">
        <v>97</v>
      </c>
      <c r="C806">
        <v>27900000</v>
      </c>
      <c r="D806" t="s">
        <v>910</v>
      </c>
      <c r="E806" t="s">
        <v>9257</v>
      </c>
      <c r="F806" t="s">
        <v>6568</v>
      </c>
      <c r="G806" t="s">
        <v>14</v>
      </c>
      <c r="H806" t="s">
        <v>15</v>
      </c>
      <c r="I806">
        <v>3500000</v>
      </c>
      <c r="J806">
        <v>1995</v>
      </c>
      <c r="K806">
        <v>7.3</v>
      </c>
      <c r="L806" s="5" t="s">
        <v>599</v>
      </c>
      <c r="M806" s="5" t="s">
        <v>1221</v>
      </c>
      <c r="P806" s="5">
        <f t="shared" si="84"/>
        <v>0.62506408142570047</v>
      </c>
      <c r="Q806" s="5">
        <f t="shared" si="85"/>
        <v>27900000</v>
      </c>
      <c r="R806" s="1">
        <f t="shared" si="86"/>
        <v>24400000</v>
      </c>
      <c r="S806" s="1">
        <f t="shared" si="87"/>
        <v>3500000</v>
      </c>
      <c r="U806" s="7" t="s">
        <v>16</v>
      </c>
      <c r="V806" s="5">
        <f t="shared" ref="V806:V869" si="88">COUNTIF($A$2:$A$4915, U806)</f>
        <v>7</v>
      </c>
      <c r="W806" s="14">
        <f>IF(V806=1, VLOOKUP(U806, [1]IMDB_Movies!A:O, 11, FALSE), AVERAGEIF($A$2:$A$4915, U806, $K$2:$K$4915))</f>
        <v>6.9857142857142858</v>
      </c>
      <c r="X806" s="5">
        <f t="shared" ref="X806:X869" si="89">_xlfn.PERCENTRANK.EXC($W$102:$W$2566,W806)</f>
        <v>0.70699999999999996</v>
      </c>
      <c r="Y806">
        <f t="shared" ref="Y806:Y869" si="90">AVERAGE(K706:K5619)</f>
        <v>6.4340142517814733</v>
      </c>
      <c r="AN806" s="7"/>
      <c r="AO806" s="5"/>
      <c r="AP806" s="14"/>
      <c r="AQ806" s="5"/>
    </row>
    <row r="807" spans="1:43" hidden="1" x14ac:dyDescent="0.3">
      <c r="A807" t="s">
        <v>952</v>
      </c>
      <c r="B807">
        <v>97</v>
      </c>
      <c r="C807">
        <v>27900000</v>
      </c>
      <c r="D807" t="s">
        <v>771</v>
      </c>
      <c r="E807" t="s">
        <v>9258</v>
      </c>
      <c r="F807" t="s">
        <v>6569</v>
      </c>
      <c r="G807" t="s">
        <v>14</v>
      </c>
      <c r="H807" t="s">
        <v>15</v>
      </c>
      <c r="I807">
        <v>3500000</v>
      </c>
      <c r="J807">
        <v>1993</v>
      </c>
      <c r="K807">
        <v>7.5</v>
      </c>
      <c r="L807" s="5" t="s">
        <v>8413</v>
      </c>
      <c r="M807" s="5" t="s">
        <v>1221</v>
      </c>
      <c r="N807" t="s">
        <v>3629</v>
      </c>
      <c r="P807" s="5">
        <f t="shared" si="84"/>
        <v>0.62504836566240873</v>
      </c>
      <c r="Q807" s="5">
        <f t="shared" si="85"/>
        <v>27900000</v>
      </c>
      <c r="R807" s="1">
        <f t="shared" si="86"/>
        <v>24400000</v>
      </c>
      <c r="S807" s="1">
        <f t="shared" si="87"/>
        <v>3500000</v>
      </c>
      <c r="U807" s="6" t="s">
        <v>1699</v>
      </c>
      <c r="V807" s="5">
        <f t="shared" si="88"/>
        <v>2</v>
      </c>
      <c r="W807" s="14">
        <f>IF(V807=1, VLOOKUP(U807, [1]IMDB_Movies!A:O, 11, FALSE), AVERAGEIF($A$2:$A$4915, U807, $K$2:$K$4915))</f>
        <v>7</v>
      </c>
      <c r="X807" s="5">
        <f t="shared" si="89"/>
        <v>0.70699999999999996</v>
      </c>
      <c r="Y807">
        <f t="shared" si="90"/>
        <v>6.434307436445712</v>
      </c>
      <c r="AN807" s="6"/>
      <c r="AO807" s="5"/>
      <c r="AP807" s="14"/>
      <c r="AQ807" s="5"/>
    </row>
    <row r="808" spans="1:43" hidden="1" x14ac:dyDescent="0.3">
      <c r="A808" t="s">
        <v>6571</v>
      </c>
      <c r="B808">
        <v>85</v>
      </c>
      <c r="C808">
        <v>14000000</v>
      </c>
      <c r="D808" t="s">
        <v>2834</v>
      </c>
      <c r="E808" t="s">
        <v>9259</v>
      </c>
      <c r="F808" t="s">
        <v>6572</v>
      </c>
      <c r="G808" t="s">
        <v>14</v>
      </c>
      <c r="H808" t="s">
        <v>15</v>
      </c>
      <c r="I808">
        <v>3500000</v>
      </c>
      <c r="J808">
        <v>1987</v>
      </c>
      <c r="K808">
        <v>6</v>
      </c>
      <c r="L808" s="5" t="s">
        <v>599</v>
      </c>
      <c r="M808" s="5" t="s">
        <v>455</v>
      </c>
      <c r="N808" t="s">
        <v>2267</v>
      </c>
      <c r="O808" t="s">
        <v>3629</v>
      </c>
      <c r="P808" s="5">
        <f t="shared" si="84"/>
        <v>0.62503264211753362</v>
      </c>
      <c r="Q808" s="5">
        <f t="shared" si="85"/>
        <v>14000000</v>
      </c>
      <c r="R808" s="1">
        <f t="shared" si="86"/>
        <v>10500000</v>
      </c>
      <c r="S808" s="1">
        <f t="shared" si="87"/>
        <v>3500000</v>
      </c>
      <c r="U808" s="6" t="s">
        <v>2864</v>
      </c>
      <c r="V808" s="5">
        <f t="shared" si="88"/>
        <v>1</v>
      </c>
      <c r="W808" s="14">
        <f>IF(V808=1, VLOOKUP(U808, [1]IMDB_Movies!A:O, 11, FALSE), AVERAGEIF($A$2:$A$4915, U808, $K$2:$K$4915))</f>
        <v>7</v>
      </c>
      <c r="X808" s="5">
        <f t="shared" si="89"/>
        <v>0.70699999999999996</v>
      </c>
      <c r="Y808">
        <f t="shared" si="90"/>
        <v>6.434291825095058</v>
      </c>
      <c r="AN808" s="6"/>
      <c r="AO808" s="5"/>
      <c r="AP808" s="14"/>
      <c r="AQ808" s="5"/>
    </row>
    <row r="809" spans="1:43" hidden="1" x14ac:dyDescent="0.3">
      <c r="A809" t="s">
        <v>6575</v>
      </c>
      <c r="B809">
        <v>134</v>
      </c>
      <c r="C809"/>
      <c r="D809" t="s">
        <v>3766</v>
      </c>
      <c r="E809" t="s">
        <v>9260</v>
      </c>
      <c r="F809" t="s">
        <v>6576</v>
      </c>
      <c r="G809" t="s">
        <v>14</v>
      </c>
      <c r="H809" t="s">
        <v>15</v>
      </c>
      <c r="I809">
        <v>3500000</v>
      </c>
      <c r="J809">
        <v>1967</v>
      </c>
      <c r="K809">
        <v>8</v>
      </c>
      <c r="L809" s="5" t="s">
        <v>4651</v>
      </c>
      <c r="M809" s="5" t="s">
        <v>8413</v>
      </c>
      <c r="N809" t="s">
        <v>1221</v>
      </c>
      <c r="O809" t="s">
        <v>7865</v>
      </c>
      <c r="P809" s="5">
        <f t="shared" si="84"/>
        <v>0.62498159919789742</v>
      </c>
      <c r="Q809" s="5">
        <f t="shared" si="85"/>
        <v>25035665</v>
      </c>
      <c r="R809" s="1">
        <f t="shared" si="86"/>
        <v>21535665</v>
      </c>
      <c r="S809" s="1">
        <f t="shared" si="87"/>
        <v>3500000</v>
      </c>
      <c r="U809" s="7" t="s">
        <v>2167</v>
      </c>
      <c r="V809" s="5">
        <f t="shared" si="88"/>
        <v>1</v>
      </c>
      <c r="W809" s="14">
        <f>IF(V809=1, VLOOKUP(U809, [1]IMDB_Movies!A:O, 11, FALSE), AVERAGEIF($A$2:$A$4915, U809, $K$2:$K$4915))</f>
        <v>7</v>
      </c>
      <c r="X809" s="5">
        <f t="shared" si="89"/>
        <v>0.70699999999999996</v>
      </c>
      <c r="Y809">
        <f t="shared" si="90"/>
        <v>6.4340385072498227</v>
      </c>
      <c r="AN809" s="7"/>
      <c r="AO809" s="5"/>
      <c r="AP809" s="14"/>
      <c r="AQ809" s="5"/>
    </row>
    <row r="810" spans="1:43" hidden="1" x14ac:dyDescent="0.3">
      <c r="A810" t="s">
        <v>6014</v>
      </c>
      <c r="B810">
        <v>149</v>
      </c>
      <c r="C810"/>
      <c r="D810" t="s">
        <v>1221</v>
      </c>
      <c r="E810" t="s">
        <v>9261</v>
      </c>
      <c r="F810" t="s">
        <v>6577</v>
      </c>
      <c r="G810" t="s">
        <v>14</v>
      </c>
      <c r="H810" t="s">
        <v>15</v>
      </c>
      <c r="I810">
        <v>3500000</v>
      </c>
      <c r="J810">
        <v>1959</v>
      </c>
      <c r="K810">
        <v>7.6</v>
      </c>
      <c r="L810" s="5" t="s">
        <v>1221</v>
      </c>
      <c r="M810" s="5"/>
      <c r="P810" s="5">
        <f t="shared" si="84"/>
        <v>0.62498159919789742</v>
      </c>
      <c r="Q810" s="5">
        <f t="shared" si="85"/>
        <v>25035665</v>
      </c>
      <c r="R810" s="1">
        <f t="shared" si="86"/>
        <v>21535665</v>
      </c>
      <c r="S810" s="1">
        <f t="shared" si="87"/>
        <v>3500000</v>
      </c>
      <c r="U810" s="6" t="s">
        <v>250</v>
      </c>
      <c r="V810" s="5">
        <f t="shared" si="88"/>
        <v>5</v>
      </c>
      <c r="W810" s="14">
        <f>IF(V810=1, VLOOKUP(U810, [1]IMDB_Movies!A:O, 11, FALSE), AVERAGEIF($A$2:$A$4915, U810, $K$2:$K$4915))</f>
        <v>7</v>
      </c>
      <c r="X810" s="5">
        <f t="shared" si="89"/>
        <v>0.70699999999999996</v>
      </c>
      <c r="Y810">
        <f t="shared" si="90"/>
        <v>6.4337612933903952</v>
      </c>
      <c r="AN810" s="6"/>
      <c r="AO810" s="5"/>
      <c r="AP810" s="14"/>
      <c r="AQ810" s="5"/>
    </row>
    <row r="811" spans="1:43" hidden="1" x14ac:dyDescent="0.3">
      <c r="A811" t="s">
        <v>4288</v>
      </c>
      <c r="B811">
        <v>121</v>
      </c>
      <c r="C811"/>
      <c r="D811" t="s">
        <v>401</v>
      </c>
      <c r="E811" t="s">
        <v>9262</v>
      </c>
      <c r="F811" t="s">
        <v>6578</v>
      </c>
      <c r="G811" t="s">
        <v>14</v>
      </c>
      <c r="H811" t="s">
        <v>15</v>
      </c>
      <c r="I811">
        <v>3500000</v>
      </c>
      <c r="J811">
        <v>1966</v>
      </c>
      <c r="K811">
        <v>7</v>
      </c>
      <c r="L811" s="5" t="s">
        <v>476</v>
      </c>
      <c r="M811" s="5" t="s">
        <v>8413</v>
      </c>
      <c r="N811" t="s">
        <v>1221</v>
      </c>
      <c r="O811" t="s">
        <v>8415</v>
      </c>
      <c r="P811" s="5">
        <f t="shared" si="84"/>
        <v>0.62498159919789742</v>
      </c>
      <c r="Q811" s="5">
        <f t="shared" si="85"/>
        <v>25035665</v>
      </c>
      <c r="R811" s="1">
        <f t="shared" si="86"/>
        <v>21535665</v>
      </c>
      <c r="S811" s="1">
        <f t="shared" si="87"/>
        <v>3500000</v>
      </c>
      <c r="U811" s="7" t="s">
        <v>2431</v>
      </c>
      <c r="V811" s="5">
        <f t="shared" si="88"/>
        <v>2</v>
      </c>
      <c r="W811" s="14">
        <f>IF(V811=1, VLOOKUP(U811, [1]IMDB_Movies!A:O, 11, FALSE), AVERAGEIF($A$2:$A$4915, U811, $K$2:$K$4915))</f>
        <v>7</v>
      </c>
      <c r="X811" s="5">
        <f t="shared" si="89"/>
        <v>0.70699999999999996</v>
      </c>
      <c r="Y811">
        <f t="shared" si="90"/>
        <v>6.4334363852556473</v>
      </c>
      <c r="AN811" s="7"/>
      <c r="AO811" s="5"/>
      <c r="AP811" s="14"/>
      <c r="AQ811" s="5"/>
    </row>
    <row r="812" spans="1:43" hidden="1" x14ac:dyDescent="0.3">
      <c r="A812" t="s">
        <v>6580</v>
      </c>
      <c r="B812">
        <v>92</v>
      </c>
      <c r="C812">
        <v>25138292</v>
      </c>
      <c r="D812" t="s">
        <v>1813</v>
      </c>
      <c r="E812" t="s">
        <v>9263</v>
      </c>
      <c r="F812" t="s">
        <v>6581</v>
      </c>
      <c r="G812" t="s">
        <v>14</v>
      </c>
      <c r="H812" t="s">
        <v>15</v>
      </c>
      <c r="I812">
        <v>3500000</v>
      </c>
      <c r="J812">
        <v>2015</v>
      </c>
      <c r="K812">
        <v>6.8</v>
      </c>
      <c r="L812" s="5" t="s">
        <v>2267</v>
      </c>
      <c r="M812" s="5" t="s">
        <v>8415</v>
      </c>
      <c r="P812" s="5">
        <f t="shared" si="84"/>
        <v>0.62498159919789742</v>
      </c>
      <c r="Q812" s="5">
        <f t="shared" si="85"/>
        <v>25138292</v>
      </c>
      <c r="R812" s="1">
        <f t="shared" si="86"/>
        <v>21638292</v>
      </c>
      <c r="S812" s="1">
        <f t="shared" si="87"/>
        <v>3500000</v>
      </c>
      <c r="U812" s="6" t="s">
        <v>1467</v>
      </c>
      <c r="V812" s="5">
        <f t="shared" si="88"/>
        <v>1</v>
      </c>
      <c r="W812" s="14">
        <f>IF(V812=1, VLOOKUP(U812, [1]IMDB_Movies!A:O, 11, FALSE), AVERAGEIF($A$2:$A$4915, U812, $K$2:$K$4915))</f>
        <v>7</v>
      </c>
      <c r="X812" s="5">
        <f t="shared" si="89"/>
        <v>0.70699999999999996</v>
      </c>
      <c r="Y812">
        <f t="shared" si="90"/>
        <v>6.4333967649857282</v>
      </c>
      <c r="AN812" s="6"/>
      <c r="AO812" s="5"/>
      <c r="AP812" s="14"/>
      <c r="AQ812" s="5"/>
    </row>
    <row r="813" spans="1:43" hidden="1" x14ac:dyDescent="0.3">
      <c r="A813" t="s">
        <v>6582</v>
      </c>
      <c r="B813">
        <v>93</v>
      </c>
      <c r="C813">
        <v>10305534</v>
      </c>
      <c r="D813" t="s">
        <v>599</v>
      </c>
      <c r="E813" t="s">
        <v>9264</v>
      </c>
      <c r="F813" t="s">
        <v>6583</v>
      </c>
      <c r="G813" t="s">
        <v>14</v>
      </c>
      <c r="H813" t="s">
        <v>15</v>
      </c>
      <c r="I813">
        <v>3500000</v>
      </c>
      <c r="J813">
        <v>1998</v>
      </c>
      <c r="K813">
        <v>3.9</v>
      </c>
      <c r="L813" s="5" t="s">
        <v>599</v>
      </c>
      <c r="M813" s="5"/>
      <c r="P813" s="5">
        <f t="shared" si="84"/>
        <v>0.62495824875139794</v>
      </c>
      <c r="Q813" s="5">
        <f t="shared" si="85"/>
        <v>10305534</v>
      </c>
      <c r="R813" s="1">
        <f t="shared" si="86"/>
        <v>6805534</v>
      </c>
      <c r="S813" s="1">
        <f t="shared" si="87"/>
        <v>3500000</v>
      </c>
      <c r="U813" s="7" t="s">
        <v>1416</v>
      </c>
      <c r="V813" s="5">
        <f t="shared" si="88"/>
        <v>1</v>
      </c>
      <c r="W813" s="14">
        <f>IF(V813=1, VLOOKUP(U813, [1]IMDB_Movies!A:O, 11, FALSE), AVERAGEIF($A$2:$A$4915, U813, $K$2:$K$4915))</f>
        <v>7</v>
      </c>
      <c r="X813" s="5">
        <f t="shared" si="89"/>
        <v>0.70699999999999996</v>
      </c>
      <c r="Y813">
        <f t="shared" si="90"/>
        <v>6.4335712586247924</v>
      </c>
      <c r="AN813" s="7"/>
      <c r="AO813" s="5"/>
      <c r="AP813" s="14"/>
      <c r="AQ813" s="5"/>
    </row>
    <row r="814" spans="1:43" hidden="1" x14ac:dyDescent="0.3">
      <c r="A814" t="s">
        <v>6525</v>
      </c>
      <c r="B814">
        <v>96</v>
      </c>
      <c r="C814">
        <v>9449219</v>
      </c>
      <c r="D814" t="s">
        <v>507</v>
      </c>
      <c r="E814" t="s">
        <v>9265</v>
      </c>
      <c r="F814" t="s">
        <v>6584</v>
      </c>
      <c r="G814" t="s">
        <v>14</v>
      </c>
      <c r="H814" t="s">
        <v>15</v>
      </c>
      <c r="I814">
        <v>3500000</v>
      </c>
      <c r="J814">
        <v>1996</v>
      </c>
      <c r="K814">
        <v>6.1</v>
      </c>
      <c r="L814" s="5" t="s">
        <v>599</v>
      </c>
      <c r="M814" s="5" t="s">
        <v>1221</v>
      </c>
      <c r="N814" t="s">
        <v>6851</v>
      </c>
      <c r="P814" s="5">
        <f t="shared" si="84"/>
        <v>0.62489894408893654</v>
      </c>
      <c r="Q814" s="5">
        <f t="shared" si="85"/>
        <v>9449219</v>
      </c>
      <c r="R814" s="1">
        <f t="shared" si="86"/>
        <v>5949219</v>
      </c>
      <c r="S814" s="1">
        <f t="shared" si="87"/>
        <v>3500000</v>
      </c>
      <c r="U814" s="6" t="s">
        <v>975</v>
      </c>
      <c r="V814" s="5">
        <f t="shared" si="88"/>
        <v>1</v>
      </c>
      <c r="W814" s="14">
        <f>IF(V814=1, VLOOKUP(U814, [1]IMDB_Movies!A:O, 11, FALSE), AVERAGEIF($A$2:$A$4915, U814, $K$2:$K$4915))</f>
        <v>7</v>
      </c>
      <c r="X814" s="5">
        <f t="shared" si="89"/>
        <v>0.70699999999999996</v>
      </c>
      <c r="Y814">
        <f t="shared" si="90"/>
        <v>6.4333412660637794</v>
      </c>
      <c r="AN814" s="6"/>
      <c r="AO814" s="5"/>
      <c r="AP814" s="14"/>
      <c r="AQ814" s="5"/>
    </row>
    <row r="815" spans="1:43" hidden="1" x14ac:dyDescent="0.3">
      <c r="A815" t="s">
        <v>394</v>
      </c>
      <c r="B815">
        <v>105</v>
      </c>
      <c r="C815">
        <v>6390032</v>
      </c>
      <c r="D815" t="s">
        <v>555</v>
      </c>
      <c r="E815" t="s">
        <v>9266</v>
      </c>
      <c r="F815" t="s">
        <v>6585</v>
      </c>
      <c r="G815" t="s">
        <v>14</v>
      </c>
      <c r="H815" t="s">
        <v>15</v>
      </c>
      <c r="I815">
        <v>3500000</v>
      </c>
      <c r="J815">
        <v>1998</v>
      </c>
      <c r="K815">
        <v>7.5</v>
      </c>
      <c r="L815" s="5" t="s">
        <v>4651</v>
      </c>
      <c r="M815" s="5" t="s">
        <v>1221</v>
      </c>
      <c r="P815" s="5">
        <f t="shared" si="84"/>
        <v>0.62483775814748832</v>
      </c>
      <c r="Q815" s="5">
        <f t="shared" si="85"/>
        <v>6390032</v>
      </c>
      <c r="R815" s="1">
        <f t="shared" si="86"/>
        <v>2890032</v>
      </c>
      <c r="S815" s="1">
        <f t="shared" si="87"/>
        <v>3500000</v>
      </c>
      <c r="U815" s="6" t="s">
        <v>998</v>
      </c>
      <c r="V815" s="5">
        <f t="shared" si="88"/>
        <v>1</v>
      </c>
      <c r="W815" s="14">
        <f>IF(V815=1, VLOOKUP(U815, [1]IMDB_Movies!A:O, 11, FALSE), AVERAGEIF($A$2:$A$4915, U815, $K$2:$K$4915))</f>
        <v>7</v>
      </c>
      <c r="X815" s="5">
        <f t="shared" si="89"/>
        <v>0.70699999999999996</v>
      </c>
      <c r="Y815">
        <f t="shared" si="90"/>
        <v>6.4331111640085696</v>
      </c>
      <c r="AN815" s="6"/>
      <c r="AO815" s="5"/>
      <c r="AP815" s="14"/>
      <c r="AQ815" s="5"/>
    </row>
    <row r="816" spans="1:43" hidden="1" x14ac:dyDescent="0.3">
      <c r="A816" t="s">
        <v>6596</v>
      </c>
      <c r="B816">
        <v>106</v>
      </c>
      <c r="C816">
        <v>886410</v>
      </c>
      <c r="D816" t="s">
        <v>2305</v>
      </c>
      <c r="E816" t="s">
        <v>9267</v>
      </c>
      <c r="F816" t="s">
        <v>6597</v>
      </c>
      <c r="G816" t="s">
        <v>997</v>
      </c>
      <c r="H816" t="s">
        <v>1044</v>
      </c>
      <c r="I816">
        <v>3500000</v>
      </c>
      <c r="J816">
        <v>1998</v>
      </c>
      <c r="K816">
        <v>6.8</v>
      </c>
      <c r="L816" s="5" t="s">
        <v>1221</v>
      </c>
      <c r="M816" s="5" t="s">
        <v>7865</v>
      </c>
      <c r="P816" s="5">
        <f t="shared" si="84"/>
        <v>0.62477021062048799</v>
      </c>
      <c r="Q816" s="5">
        <f t="shared" si="85"/>
        <v>886410</v>
      </c>
      <c r="R816" s="1">
        <f t="shared" si="86"/>
        <v>-2613590</v>
      </c>
      <c r="S816" s="1">
        <f t="shared" si="87"/>
        <v>3500000</v>
      </c>
      <c r="U816" s="7" t="s">
        <v>200</v>
      </c>
      <c r="V816" s="5">
        <f t="shared" si="88"/>
        <v>1</v>
      </c>
      <c r="W816" s="14">
        <f>IF(V816=1, VLOOKUP(U816, [1]IMDB_Movies!A:O, 11, FALSE), AVERAGEIF($A$2:$A$4915, U816, $K$2:$K$4915))</f>
        <v>7</v>
      </c>
      <c r="X816" s="5">
        <f t="shared" si="89"/>
        <v>0.70699999999999996</v>
      </c>
      <c r="Y816">
        <f t="shared" si="90"/>
        <v>6.4332857142857129</v>
      </c>
      <c r="AN816" s="7"/>
      <c r="AO816" s="5"/>
      <c r="AP816" s="14"/>
      <c r="AQ816" s="5"/>
    </row>
    <row r="817" spans="1:43" hidden="1" x14ac:dyDescent="0.3">
      <c r="A817" t="s">
        <v>6601</v>
      </c>
      <c r="B817">
        <v>101</v>
      </c>
      <c r="C817">
        <v>220234</v>
      </c>
      <c r="D817" t="s">
        <v>604</v>
      </c>
      <c r="E817" t="s">
        <v>9268</v>
      </c>
      <c r="F817" t="s">
        <v>6602</v>
      </c>
      <c r="G817" t="s">
        <v>14</v>
      </c>
      <c r="H817" t="s">
        <v>15</v>
      </c>
      <c r="I817">
        <v>3500000</v>
      </c>
      <c r="J817">
        <v>2006</v>
      </c>
      <c r="K817">
        <v>6.5</v>
      </c>
      <c r="L817" s="5" t="s">
        <v>599</v>
      </c>
      <c r="M817" s="5" t="s">
        <v>6851</v>
      </c>
      <c r="P817" s="5">
        <f t="shared" si="84"/>
        <v>0.62469212664702467</v>
      </c>
      <c r="Q817" s="5">
        <f t="shared" si="85"/>
        <v>220234</v>
      </c>
      <c r="R817" s="1">
        <f t="shared" si="86"/>
        <v>-3279766</v>
      </c>
      <c r="S817" s="1">
        <f t="shared" si="87"/>
        <v>3500000</v>
      </c>
      <c r="U817" s="6" t="s">
        <v>985</v>
      </c>
      <c r="V817" s="5">
        <f t="shared" si="88"/>
        <v>1</v>
      </c>
      <c r="W817" s="14">
        <f>IF(V817=1, VLOOKUP(U817, [1]IMDB_Movies!A:O, 11, FALSE), AVERAGEIF($A$2:$A$4915, U817, $K$2:$K$4915))</f>
        <v>7</v>
      </c>
      <c r="X817" s="5">
        <f t="shared" si="89"/>
        <v>0.70699999999999996</v>
      </c>
      <c r="Y817">
        <f t="shared" si="90"/>
        <v>6.433198380566802</v>
      </c>
      <c r="AN817" s="6"/>
      <c r="AO817" s="5"/>
      <c r="AP817" s="14"/>
      <c r="AQ817" s="5"/>
    </row>
    <row r="818" spans="1:43" hidden="1" x14ac:dyDescent="0.3">
      <c r="A818" t="s">
        <v>6603</v>
      </c>
      <c r="B818">
        <v>98</v>
      </c>
      <c r="C818">
        <v>101228</v>
      </c>
      <c r="D818" t="s">
        <v>910</v>
      </c>
      <c r="E818" t="s">
        <v>9269</v>
      </c>
      <c r="F818" t="s">
        <v>6604</v>
      </c>
      <c r="G818" t="s">
        <v>14</v>
      </c>
      <c r="H818" t="s">
        <v>15</v>
      </c>
      <c r="I818">
        <v>3500000</v>
      </c>
      <c r="J818">
        <v>2005</v>
      </c>
      <c r="K818">
        <v>6.4</v>
      </c>
      <c r="L818" s="5" t="s">
        <v>599</v>
      </c>
      <c r="M818" s="5" t="s">
        <v>1221</v>
      </c>
      <c r="P818" s="5">
        <f t="shared" si="84"/>
        <v>0.62461277096291357</v>
      </c>
      <c r="Q818" s="5">
        <f t="shared" si="85"/>
        <v>101228</v>
      </c>
      <c r="R818" s="1">
        <f t="shared" si="86"/>
        <v>-3398772</v>
      </c>
      <c r="S818" s="1">
        <f t="shared" si="87"/>
        <v>3500000</v>
      </c>
      <c r="U818" s="11" t="s">
        <v>8358</v>
      </c>
      <c r="V818" s="5">
        <f t="shared" si="88"/>
        <v>1</v>
      </c>
      <c r="W818" s="14">
        <f>IF(V818=1, VLOOKUP(U818, [1]IMDB_Movies!A:O, 11, FALSE), AVERAGEIF($A$2:$A$4915, U818, $K$2:$K$4915))</f>
        <v>7</v>
      </c>
      <c r="X818" s="5">
        <f t="shared" si="89"/>
        <v>0.70699999999999996</v>
      </c>
      <c r="Y818">
        <f t="shared" si="90"/>
        <v>6.4334444973797034</v>
      </c>
      <c r="AN818" s="11"/>
      <c r="AO818" s="5"/>
      <c r="AP818" s="14"/>
      <c r="AQ818" s="5"/>
    </row>
    <row r="819" spans="1:43" hidden="1" x14ac:dyDescent="0.3">
      <c r="A819" t="s">
        <v>1834</v>
      </c>
      <c r="B819">
        <v>91</v>
      </c>
      <c r="C819">
        <v>96793</v>
      </c>
      <c r="D819" t="s">
        <v>510</v>
      </c>
      <c r="E819" t="s">
        <v>9270</v>
      </c>
      <c r="F819" t="s">
        <v>6605</v>
      </c>
      <c r="G819" t="s">
        <v>14</v>
      </c>
      <c r="H819" t="s">
        <v>15</v>
      </c>
      <c r="I819">
        <v>3500000</v>
      </c>
      <c r="J819">
        <v>2004</v>
      </c>
      <c r="K819">
        <v>5.3</v>
      </c>
      <c r="L819" s="5" t="s">
        <v>476</v>
      </c>
      <c r="M819" s="5" t="s">
        <v>599</v>
      </c>
      <c r="N819" t="s">
        <v>6851</v>
      </c>
      <c r="P819" s="5">
        <f t="shared" si="84"/>
        <v>0.62453312218349843</v>
      </c>
      <c r="Q819" s="5">
        <f t="shared" si="85"/>
        <v>96793</v>
      </c>
      <c r="R819" s="1">
        <f t="shared" si="86"/>
        <v>-3403207</v>
      </c>
      <c r="S819" s="1">
        <f t="shared" si="87"/>
        <v>3500000</v>
      </c>
      <c r="U819" s="7" t="s">
        <v>4014</v>
      </c>
      <c r="V819" s="5">
        <f t="shared" si="88"/>
        <v>1</v>
      </c>
      <c r="W819" s="14">
        <f>IF(V819=1, VLOOKUP(U819, [1]IMDB_Movies!A:O, 11, FALSE), AVERAGEIF($A$2:$A$4915, U819, $K$2:$K$4915))</f>
        <v>7</v>
      </c>
      <c r="X819" s="5">
        <f t="shared" si="89"/>
        <v>0.70699999999999996</v>
      </c>
      <c r="Y819">
        <f t="shared" si="90"/>
        <v>6.4330474148201091</v>
      </c>
      <c r="AN819" s="7"/>
      <c r="AO819" s="5"/>
      <c r="AP819" s="14"/>
      <c r="AQ819" s="5"/>
    </row>
    <row r="820" spans="1:43" hidden="1" x14ac:dyDescent="0.3">
      <c r="A820" t="s">
        <v>6606</v>
      </c>
      <c r="B820">
        <v>105</v>
      </c>
      <c r="C820">
        <v>123777</v>
      </c>
      <c r="D820" t="s">
        <v>6607</v>
      </c>
      <c r="E820" t="s">
        <v>9271</v>
      </c>
      <c r="F820" t="s">
        <v>6608</v>
      </c>
      <c r="G820" t="s">
        <v>14</v>
      </c>
      <c r="H820" t="s">
        <v>99</v>
      </c>
      <c r="I820">
        <v>3500000</v>
      </c>
      <c r="J820">
        <v>2016</v>
      </c>
      <c r="K820">
        <v>4.7</v>
      </c>
      <c r="L820" s="5" t="s">
        <v>476</v>
      </c>
      <c r="M820" s="5" t="s">
        <v>4651</v>
      </c>
      <c r="N820" t="s">
        <v>8413</v>
      </c>
      <c r="O820" t="s">
        <v>1221</v>
      </c>
      <c r="P820" s="5">
        <f t="shared" si="84"/>
        <v>0.62445338331040934</v>
      </c>
      <c r="Q820" s="5">
        <f t="shared" si="85"/>
        <v>123777</v>
      </c>
      <c r="R820" s="1">
        <f t="shared" si="86"/>
        <v>-3376223</v>
      </c>
      <c r="S820" s="1">
        <f t="shared" si="87"/>
        <v>3500000</v>
      </c>
      <c r="U820" s="7" t="s">
        <v>5366</v>
      </c>
      <c r="V820" s="5">
        <f t="shared" si="88"/>
        <v>1</v>
      </c>
      <c r="W820" s="14">
        <f>IF(V820=1, VLOOKUP(U820, [1]IMDB_Movies!A:O, 11, FALSE), AVERAGEIF($A$2:$A$4915, U820, $K$2:$K$4915))</f>
        <v>7</v>
      </c>
      <c r="X820" s="5">
        <f t="shared" si="89"/>
        <v>0.70699999999999996</v>
      </c>
      <c r="Y820">
        <f t="shared" si="90"/>
        <v>6.4331267874165858</v>
      </c>
      <c r="AN820" s="7"/>
      <c r="AO820" s="5"/>
      <c r="AP820" s="14"/>
      <c r="AQ820" s="5"/>
    </row>
    <row r="821" spans="1:43" hidden="1" x14ac:dyDescent="0.3">
      <c r="A821" t="s">
        <v>6609</v>
      </c>
      <c r="B821">
        <v>98</v>
      </c>
      <c r="C821"/>
      <c r="D821" t="s">
        <v>778</v>
      </c>
      <c r="E821" t="s">
        <v>9272</v>
      </c>
      <c r="F821" t="s">
        <v>6610</v>
      </c>
      <c r="G821" t="s">
        <v>14</v>
      </c>
      <c r="H821" t="s">
        <v>15</v>
      </c>
      <c r="I821">
        <v>3500000</v>
      </c>
      <c r="J821">
        <v>2008</v>
      </c>
      <c r="K821">
        <v>6.1</v>
      </c>
      <c r="L821" s="5" t="s">
        <v>8413</v>
      </c>
      <c r="M821" s="5" t="s">
        <v>1221</v>
      </c>
      <c r="N821" t="s">
        <v>8415</v>
      </c>
      <c r="O821" t="s">
        <v>3629</v>
      </c>
      <c r="P821" s="5">
        <f t="shared" si="84"/>
        <v>0.62437361000213598</v>
      </c>
      <c r="Q821" s="5">
        <f t="shared" si="85"/>
        <v>25035665</v>
      </c>
      <c r="R821" s="1">
        <f t="shared" si="86"/>
        <v>21535665</v>
      </c>
      <c r="S821" s="1">
        <f t="shared" si="87"/>
        <v>3500000</v>
      </c>
      <c r="U821" s="6" t="s">
        <v>6209</v>
      </c>
      <c r="V821" s="5">
        <f t="shared" si="88"/>
        <v>1</v>
      </c>
      <c r="W821" s="14">
        <f>IF(V821=1, VLOOKUP(U821, [1]IMDB_Movies!A:O, 11, FALSE), AVERAGEIF($A$2:$A$4915, U821, $K$2:$K$4915))</f>
        <v>7</v>
      </c>
      <c r="X821" s="5">
        <f t="shared" si="89"/>
        <v>0.70699999999999996</v>
      </c>
      <c r="Y821">
        <f t="shared" si="90"/>
        <v>6.4334445768772337</v>
      </c>
      <c r="AN821" s="6"/>
      <c r="AO821" s="5"/>
      <c r="AP821" s="14"/>
      <c r="AQ821" s="5"/>
    </row>
    <row r="822" spans="1:43" hidden="1" x14ac:dyDescent="0.3">
      <c r="A822" t="s">
        <v>6615</v>
      </c>
      <c r="B822">
        <v>96</v>
      </c>
      <c r="C822"/>
      <c r="D822" t="s">
        <v>1966</v>
      </c>
      <c r="E822" t="s">
        <v>9273</v>
      </c>
      <c r="F822" t="s">
        <v>6616</v>
      </c>
      <c r="G822" t="s">
        <v>14</v>
      </c>
      <c r="H822" t="s">
        <v>15</v>
      </c>
      <c r="I822">
        <v>3500000</v>
      </c>
      <c r="J822">
        <v>2009</v>
      </c>
      <c r="K822">
        <v>4.8</v>
      </c>
      <c r="L822" s="5" t="s">
        <v>2267</v>
      </c>
      <c r="M822" s="5" t="s">
        <v>3629</v>
      </c>
      <c r="P822" s="5">
        <f t="shared" si="84"/>
        <v>0.62437361000213598</v>
      </c>
      <c r="Q822" s="5">
        <f t="shared" si="85"/>
        <v>25035665</v>
      </c>
      <c r="R822" s="1">
        <f t="shared" si="86"/>
        <v>21535665</v>
      </c>
      <c r="S822" s="1">
        <f t="shared" si="87"/>
        <v>3500000</v>
      </c>
      <c r="U822" s="7" t="s">
        <v>6976</v>
      </c>
      <c r="V822" s="5">
        <f t="shared" si="88"/>
        <v>1</v>
      </c>
      <c r="W822" s="14">
        <f>IF(V822=1, VLOOKUP(U822, [1]IMDB_Movies!A:O, 11, FALSE), AVERAGEIF($A$2:$A$4915, U822, $K$2:$K$4915))</f>
        <v>7</v>
      </c>
      <c r="X822" s="5">
        <f t="shared" si="89"/>
        <v>0.70699999999999996</v>
      </c>
      <c r="Y822">
        <f t="shared" si="90"/>
        <v>6.433571769194085</v>
      </c>
      <c r="AN822" s="7"/>
      <c r="AO822" s="5"/>
      <c r="AP822" s="14"/>
      <c r="AQ822" s="5"/>
    </row>
    <row r="823" spans="1:43" hidden="1" x14ac:dyDescent="0.3">
      <c r="A823" t="s">
        <v>6617</v>
      </c>
      <c r="B823">
        <v>148</v>
      </c>
      <c r="C823"/>
      <c r="D823" t="s">
        <v>6618</v>
      </c>
      <c r="E823" t="s">
        <v>9274</v>
      </c>
      <c r="F823" t="s">
        <v>6619</v>
      </c>
      <c r="G823" t="s">
        <v>14</v>
      </c>
      <c r="H823" t="s">
        <v>15</v>
      </c>
      <c r="I823">
        <v>3500000</v>
      </c>
      <c r="J823">
        <v>2013</v>
      </c>
      <c r="K823">
        <v>8.4</v>
      </c>
      <c r="L823" s="5" t="s">
        <v>476</v>
      </c>
      <c r="M823" s="5" t="s">
        <v>4017</v>
      </c>
      <c r="N823" t="s">
        <v>8413</v>
      </c>
      <c r="O823" t="s">
        <v>4289</v>
      </c>
      <c r="P823" s="5">
        <f t="shared" si="84"/>
        <v>0.62437361000213598</v>
      </c>
      <c r="Q823" s="5">
        <f t="shared" si="85"/>
        <v>25035665</v>
      </c>
      <c r="R823" s="1">
        <f t="shared" si="86"/>
        <v>21535665</v>
      </c>
      <c r="S823" s="1">
        <f t="shared" si="87"/>
        <v>3500000</v>
      </c>
      <c r="U823" s="7" t="s">
        <v>8055</v>
      </c>
      <c r="V823" s="5">
        <f t="shared" si="88"/>
        <v>1</v>
      </c>
      <c r="W823" s="14">
        <f>IF(V823=1, VLOOKUP(U823, [1]IMDB_Movies!A:O, 11, FALSE), AVERAGEIF($A$2:$A$4915, U823, $K$2:$K$4915))</f>
        <v>7</v>
      </c>
      <c r="X823" s="5">
        <f t="shared" si="89"/>
        <v>0.70699999999999996</v>
      </c>
      <c r="Y823">
        <f t="shared" si="90"/>
        <v>6.433150488910087</v>
      </c>
      <c r="AN823" s="7"/>
      <c r="AO823" s="5"/>
      <c r="AP823" s="14"/>
      <c r="AQ823" s="5"/>
    </row>
    <row r="824" spans="1:43" hidden="1" x14ac:dyDescent="0.3">
      <c r="A824" t="s">
        <v>6620</v>
      </c>
      <c r="B824">
        <v>100</v>
      </c>
      <c r="C824">
        <v>29233</v>
      </c>
      <c r="D824" t="s">
        <v>27</v>
      </c>
      <c r="E824" t="s">
        <v>9275</v>
      </c>
      <c r="F824" t="s">
        <v>6621</v>
      </c>
      <c r="G824" t="s">
        <v>14</v>
      </c>
      <c r="H824" t="s">
        <v>15</v>
      </c>
      <c r="I824">
        <v>3500000</v>
      </c>
      <c r="J824">
        <v>2015</v>
      </c>
      <c r="K824">
        <v>7</v>
      </c>
      <c r="L824" s="5" t="s">
        <v>27</v>
      </c>
      <c r="M824" s="5"/>
      <c r="P824" s="5">
        <f t="shared" si="84"/>
        <v>0.62437361000213598</v>
      </c>
      <c r="Q824" s="5">
        <f t="shared" si="85"/>
        <v>29233</v>
      </c>
      <c r="R824" s="1">
        <f t="shared" si="86"/>
        <v>-3470767</v>
      </c>
      <c r="S824" s="1">
        <f t="shared" si="87"/>
        <v>3500000</v>
      </c>
      <c r="U824" s="7" t="s">
        <v>3006</v>
      </c>
      <c r="V824" s="5">
        <f t="shared" si="88"/>
        <v>5</v>
      </c>
      <c r="W824" s="14">
        <f>IF(V824=1, VLOOKUP(U824, [1]IMDB_Movies!A:O, 11, FALSE), AVERAGEIF($A$2:$A$4915, U824, $K$2:$K$4915))</f>
        <v>6.9799999999999995</v>
      </c>
      <c r="X824" s="5">
        <f t="shared" si="89"/>
        <v>0.70599999999999996</v>
      </c>
      <c r="Y824">
        <f t="shared" si="90"/>
        <v>6.4334208015267151</v>
      </c>
      <c r="AN824" s="7"/>
      <c r="AO824" s="5"/>
      <c r="AP824" s="14"/>
      <c r="AQ824" s="5"/>
    </row>
    <row r="825" spans="1:43" hidden="1" x14ac:dyDescent="0.3">
      <c r="A825" t="s">
        <v>1573</v>
      </c>
      <c r="B825">
        <v>86</v>
      </c>
      <c r="C825"/>
      <c r="D825" t="s">
        <v>701</v>
      </c>
      <c r="E825" t="s">
        <v>9276</v>
      </c>
      <c r="F825" t="s">
        <v>6622</v>
      </c>
      <c r="G825" t="s">
        <v>14</v>
      </c>
      <c r="H825" t="s">
        <v>99</v>
      </c>
      <c r="I825">
        <v>3500000</v>
      </c>
      <c r="J825">
        <v>2014</v>
      </c>
      <c r="K825">
        <v>3.3</v>
      </c>
      <c r="L825" s="5" t="s">
        <v>476</v>
      </c>
      <c r="M825" s="5" t="s">
        <v>340</v>
      </c>
      <c r="N825" t="s">
        <v>455</v>
      </c>
      <c r="O825" t="s">
        <v>3629</v>
      </c>
      <c r="P825" s="5">
        <f t="shared" si="84"/>
        <v>0.62429358634744714</v>
      </c>
      <c r="Q825" s="5">
        <f t="shared" si="85"/>
        <v>25035665</v>
      </c>
      <c r="R825" s="1">
        <f t="shared" si="86"/>
        <v>21535665</v>
      </c>
      <c r="S825" s="1">
        <f t="shared" si="87"/>
        <v>3500000</v>
      </c>
      <c r="U825" s="6" t="s">
        <v>864</v>
      </c>
      <c r="V825" s="5">
        <f t="shared" si="88"/>
        <v>4</v>
      </c>
      <c r="W825" s="14">
        <f>IF(V825=1, VLOOKUP(U825, [1]IMDB_Movies!A:O, 11, FALSE), AVERAGEIF($A$2:$A$4915, U825, $K$2:$K$4915))</f>
        <v>6.9749999999999996</v>
      </c>
      <c r="X825" s="5">
        <f t="shared" si="89"/>
        <v>0.70599999999999996</v>
      </c>
      <c r="Y825">
        <f t="shared" si="90"/>
        <v>6.432975423526603</v>
      </c>
      <c r="AN825" s="6"/>
      <c r="AO825" s="5"/>
      <c r="AP825" s="14"/>
      <c r="AQ825" s="5"/>
    </row>
    <row r="826" spans="1:43" hidden="1" x14ac:dyDescent="0.3">
      <c r="A826" t="s">
        <v>6623</v>
      </c>
      <c r="B826">
        <v>92</v>
      </c>
      <c r="C826"/>
      <c r="D826" t="s">
        <v>162</v>
      </c>
      <c r="E826" t="s">
        <v>9277</v>
      </c>
      <c r="F826" t="s">
        <v>6624</v>
      </c>
      <c r="G826" t="s">
        <v>14</v>
      </c>
      <c r="H826" t="s">
        <v>15</v>
      </c>
      <c r="I826">
        <v>3500000</v>
      </c>
      <c r="J826">
        <v>2014</v>
      </c>
      <c r="K826">
        <v>5.4</v>
      </c>
      <c r="L826" s="5" t="s">
        <v>476</v>
      </c>
      <c r="M826" s="5" t="s">
        <v>8413</v>
      </c>
      <c r="N826" t="s">
        <v>1221</v>
      </c>
      <c r="O826" t="s">
        <v>3629</v>
      </c>
      <c r="P826" s="5">
        <f t="shared" si="84"/>
        <v>0.62429358634744714</v>
      </c>
      <c r="Q826" s="5">
        <f t="shared" si="85"/>
        <v>25035665</v>
      </c>
      <c r="R826" s="1">
        <f t="shared" si="86"/>
        <v>21535665</v>
      </c>
      <c r="S826" s="1">
        <f t="shared" si="87"/>
        <v>3500000</v>
      </c>
      <c r="U826" s="7" t="s">
        <v>1648</v>
      </c>
      <c r="V826" s="5">
        <f t="shared" si="88"/>
        <v>4</v>
      </c>
      <c r="W826" s="14">
        <f>IF(V826=1, VLOOKUP(U826, [1]IMDB_Movies!A:O, 11, FALSE), AVERAGEIF($A$2:$A$4915, U826, $K$2:$K$4915))</f>
        <v>6.9749999999999996</v>
      </c>
      <c r="X826" s="5">
        <f t="shared" si="89"/>
        <v>0.70599999999999996</v>
      </c>
      <c r="Y826">
        <f t="shared" si="90"/>
        <v>6.4327923627684953</v>
      </c>
      <c r="AN826" s="7"/>
      <c r="AO826" s="5"/>
      <c r="AP826" s="14"/>
      <c r="AQ826" s="5"/>
    </row>
    <row r="827" spans="1:43" hidden="1" x14ac:dyDescent="0.3">
      <c r="A827" t="s">
        <v>6625</v>
      </c>
      <c r="B827">
        <v>88</v>
      </c>
      <c r="C827"/>
      <c r="D827" t="s">
        <v>1450</v>
      </c>
      <c r="E827" t="s">
        <v>9278</v>
      </c>
      <c r="F827" t="s">
        <v>6626</v>
      </c>
      <c r="G827" t="s">
        <v>14</v>
      </c>
      <c r="I827">
        <v>3500000</v>
      </c>
      <c r="J827">
        <v>2014</v>
      </c>
      <c r="K827">
        <v>4.8</v>
      </c>
      <c r="L827" s="5" t="s">
        <v>1221</v>
      </c>
      <c r="M827" s="5" t="s">
        <v>3629</v>
      </c>
      <c r="P827" s="5">
        <f t="shared" si="84"/>
        <v>0.62429358634744714</v>
      </c>
      <c r="Q827" s="5">
        <f t="shared" si="85"/>
        <v>25035665</v>
      </c>
      <c r="R827" s="1">
        <f t="shared" si="86"/>
        <v>21535665</v>
      </c>
      <c r="S827" s="1">
        <f t="shared" si="87"/>
        <v>3500000</v>
      </c>
      <c r="U827" s="7" t="s">
        <v>83</v>
      </c>
      <c r="V827" s="5">
        <f t="shared" si="88"/>
        <v>7</v>
      </c>
      <c r="W827" s="14">
        <f>IF(V827=1, VLOOKUP(U827, [1]IMDB_Movies!A:O, 11, FALSE), AVERAGEIF($A$2:$A$4915, U827, $K$2:$K$4915))</f>
        <v>6.9571428571428573</v>
      </c>
      <c r="X827" s="5">
        <f t="shared" si="89"/>
        <v>0.70499999999999996</v>
      </c>
      <c r="Y827">
        <f t="shared" si="90"/>
        <v>6.4327524468846962</v>
      </c>
      <c r="AN827" s="7"/>
      <c r="AO827" s="5"/>
      <c r="AP827" s="14"/>
      <c r="AQ827" s="5"/>
    </row>
    <row r="828" spans="1:43" hidden="1" x14ac:dyDescent="0.3">
      <c r="A828" t="s">
        <v>3958</v>
      </c>
      <c r="B828">
        <v>107</v>
      </c>
      <c r="C828">
        <v>5354039</v>
      </c>
      <c r="D828" t="s">
        <v>1285</v>
      </c>
      <c r="E828" t="s">
        <v>9279</v>
      </c>
      <c r="F828" t="s">
        <v>6632</v>
      </c>
      <c r="G828" t="s">
        <v>14</v>
      </c>
      <c r="H828" t="s">
        <v>15</v>
      </c>
      <c r="I828">
        <v>3500000</v>
      </c>
      <c r="J828">
        <v>2011</v>
      </c>
      <c r="K828">
        <v>7.1</v>
      </c>
      <c r="L828" s="5" t="s">
        <v>4651</v>
      </c>
      <c r="M828" s="5" t="s">
        <v>1221</v>
      </c>
      <c r="N828" t="s">
        <v>3629</v>
      </c>
      <c r="P828" s="5">
        <f t="shared" si="84"/>
        <v>0.62429358634744714</v>
      </c>
      <c r="Q828" s="5">
        <f t="shared" si="85"/>
        <v>5354039</v>
      </c>
      <c r="R828" s="1">
        <f t="shared" si="86"/>
        <v>1854039</v>
      </c>
      <c r="S828" s="1">
        <f t="shared" si="87"/>
        <v>3500000</v>
      </c>
      <c r="U828" s="7" t="s">
        <v>1695</v>
      </c>
      <c r="V828" s="5">
        <f t="shared" si="88"/>
        <v>3</v>
      </c>
      <c r="W828" s="14">
        <f>IF(V828=1, VLOOKUP(U828, [1]IMDB_Movies!A:O, 11, FALSE), AVERAGEIF($A$2:$A$4915, U828, $K$2:$K$4915))</f>
        <v>6.9666666666666659</v>
      </c>
      <c r="X828" s="5">
        <f t="shared" si="89"/>
        <v>0.70499999999999996</v>
      </c>
      <c r="Y828">
        <f t="shared" si="90"/>
        <v>6.4328796561604564</v>
      </c>
      <c r="AN828" s="7"/>
      <c r="AO828" s="5"/>
      <c r="AP828" s="14"/>
      <c r="AQ828" s="5"/>
    </row>
    <row r="829" spans="1:43" hidden="1" x14ac:dyDescent="0.3">
      <c r="A829" t="s">
        <v>1880</v>
      </c>
      <c r="B829">
        <v>94</v>
      </c>
      <c r="C829">
        <v>16501785</v>
      </c>
      <c r="D829" t="s">
        <v>1221</v>
      </c>
      <c r="E829" t="s">
        <v>9280</v>
      </c>
      <c r="F829" t="s">
        <v>6674</v>
      </c>
      <c r="G829" t="s">
        <v>14</v>
      </c>
      <c r="H829" t="s">
        <v>22</v>
      </c>
      <c r="I829">
        <v>3500000</v>
      </c>
      <c r="J829">
        <v>1996</v>
      </c>
      <c r="K829">
        <v>8.1999999999999993</v>
      </c>
      <c r="L829" s="5" t="s">
        <v>1221</v>
      </c>
      <c r="M829" s="5"/>
      <c r="P829" s="5">
        <f t="shared" si="84"/>
        <v>0.62422346292865472</v>
      </c>
      <c r="Q829" s="5">
        <f t="shared" si="85"/>
        <v>16501785</v>
      </c>
      <c r="R829" s="1">
        <f t="shared" si="86"/>
        <v>13001785</v>
      </c>
      <c r="S829" s="1">
        <f t="shared" si="87"/>
        <v>3500000</v>
      </c>
      <c r="U829" s="7" t="s">
        <v>5725</v>
      </c>
      <c r="V829" s="5">
        <f t="shared" si="88"/>
        <v>2</v>
      </c>
      <c r="W829" s="14">
        <f>IF(V829=1, VLOOKUP(U829, [1]IMDB_Movies!A:O, 11, FALSE), AVERAGEIF($A$2:$A$4915, U829, $K$2:$K$4915))</f>
        <v>6.95</v>
      </c>
      <c r="X829" s="5">
        <f t="shared" si="89"/>
        <v>0.70299999999999996</v>
      </c>
      <c r="Y829">
        <f t="shared" si="90"/>
        <v>6.4325292572247408</v>
      </c>
      <c r="AN829" s="7"/>
      <c r="AO829" s="5"/>
      <c r="AP829" s="14"/>
      <c r="AQ829" s="5"/>
    </row>
    <row r="830" spans="1:43" hidden="1" x14ac:dyDescent="0.3">
      <c r="A830" t="s">
        <v>6748</v>
      </c>
      <c r="B830">
        <v>87</v>
      </c>
      <c r="C830">
        <v>3071947</v>
      </c>
      <c r="D830" t="s">
        <v>2118</v>
      </c>
      <c r="E830" t="s">
        <v>9281</v>
      </c>
      <c r="F830" t="s">
        <v>6749</v>
      </c>
      <c r="G830" t="s">
        <v>14</v>
      </c>
      <c r="H830" t="s">
        <v>15</v>
      </c>
      <c r="I830">
        <v>3500000</v>
      </c>
      <c r="J830">
        <v>1999</v>
      </c>
      <c r="K830">
        <v>5.4</v>
      </c>
      <c r="L830" s="5" t="s">
        <v>599</v>
      </c>
      <c r="M830" s="5" t="s">
        <v>8413</v>
      </c>
      <c r="N830" t="s">
        <v>3629</v>
      </c>
      <c r="P830" s="5">
        <f t="shared" si="84"/>
        <v>0.62417760473789174</v>
      </c>
      <c r="Q830" s="5">
        <f t="shared" si="85"/>
        <v>3071947</v>
      </c>
      <c r="R830" s="1">
        <f t="shared" si="86"/>
        <v>-428053</v>
      </c>
      <c r="S830" s="1">
        <f t="shared" si="87"/>
        <v>3500000</v>
      </c>
      <c r="U830" s="7" t="s">
        <v>2929</v>
      </c>
      <c r="V830" s="5">
        <f t="shared" si="88"/>
        <v>2</v>
      </c>
      <c r="W830" s="14">
        <f>IF(V830=1, VLOOKUP(U830, [1]IMDB_Movies!A:O, 11, FALSE), AVERAGEIF($A$2:$A$4915, U830, $K$2:$K$4915))</f>
        <v>6.95</v>
      </c>
      <c r="X830" s="5">
        <f t="shared" si="89"/>
        <v>0.70299999999999996</v>
      </c>
      <c r="Y830">
        <f t="shared" si="90"/>
        <v>6.432083134257045</v>
      </c>
      <c r="AN830" s="7"/>
      <c r="AO830" s="5"/>
      <c r="AP830" s="14"/>
      <c r="AQ830" s="5"/>
    </row>
    <row r="831" spans="1:43" hidden="1" x14ac:dyDescent="0.3">
      <c r="A831" t="s">
        <v>6759</v>
      </c>
      <c r="B831">
        <v>110</v>
      </c>
      <c r="C831">
        <v>2848578</v>
      </c>
      <c r="D831" t="s">
        <v>2520</v>
      </c>
      <c r="E831" t="s">
        <v>9282</v>
      </c>
      <c r="F831" t="s">
        <v>6760</v>
      </c>
      <c r="G831" t="s">
        <v>14</v>
      </c>
      <c r="H831" t="s">
        <v>15</v>
      </c>
      <c r="I831">
        <v>3500000</v>
      </c>
      <c r="J831">
        <v>2010</v>
      </c>
      <c r="K831">
        <v>6.3</v>
      </c>
      <c r="L831" s="5" t="s">
        <v>1221</v>
      </c>
      <c r="M831" s="5" t="s">
        <v>6299</v>
      </c>
      <c r="P831" s="5">
        <f t="shared" si="84"/>
        <v>0.62410294339640282</v>
      </c>
      <c r="Q831" s="5">
        <f t="shared" si="85"/>
        <v>2848578</v>
      </c>
      <c r="R831" s="1">
        <f t="shared" si="86"/>
        <v>-651422</v>
      </c>
      <c r="S831" s="1">
        <f t="shared" si="87"/>
        <v>3500000</v>
      </c>
      <c r="U831" s="6" t="s">
        <v>442</v>
      </c>
      <c r="V831" s="5">
        <f t="shared" si="88"/>
        <v>2</v>
      </c>
      <c r="W831" s="14">
        <f>IF(V831=1, VLOOKUP(U831, [1]IMDB_Movies!A:O, 11, FALSE), AVERAGEIF($A$2:$A$4915, U831, $K$2:$K$4915))</f>
        <v>6.95</v>
      </c>
      <c r="X831" s="5">
        <f t="shared" si="89"/>
        <v>0.70299999999999996</v>
      </c>
      <c r="Y831">
        <f t="shared" si="90"/>
        <v>6.4317562724014312</v>
      </c>
      <c r="AN831" s="6"/>
      <c r="AO831" s="5"/>
      <c r="AP831" s="14"/>
      <c r="AQ831" s="5"/>
    </row>
    <row r="832" spans="1:43" hidden="1" x14ac:dyDescent="0.3">
      <c r="A832" t="s">
        <v>6933</v>
      </c>
      <c r="B832">
        <v>94</v>
      </c>
      <c r="C832"/>
      <c r="D832" t="s">
        <v>2267</v>
      </c>
      <c r="E832" t="s">
        <v>9283</v>
      </c>
      <c r="F832" t="s">
        <v>6934</v>
      </c>
      <c r="G832" t="s">
        <v>14</v>
      </c>
      <c r="H832" t="s">
        <v>15</v>
      </c>
      <c r="I832">
        <v>3500000</v>
      </c>
      <c r="J832">
        <v>2016</v>
      </c>
      <c r="K832">
        <v>6.3</v>
      </c>
      <c r="L832" s="5" t="s">
        <v>2267</v>
      </c>
      <c r="M832" s="5"/>
      <c r="P832" s="5">
        <f t="shared" si="84"/>
        <v>0.62402778478753795</v>
      </c>
      <c r="Q832" s="5">
        <f t="shared" si="85"/>
        <v>25035665</v>
      </c>
      <c r="R832" s="1">
        <f t="shared" si="86"/>
        <v>21535665</v>
      </c>
      <c r="S832" s="1">
        <f t="shared" si="87"/>
        <v>3500000</v>
      </c>
      <c r="U832" s="7" t="s">
        <v>6221</v>
      </c>
      <c r="V832" s="5">
        <f t="shared" si="88"/>
        <v>2</v>
      </c>
      <c r="W832" s="14">
        <f>IF(V832=1, VLOOKUP(U832, [1]IMDB_Movies!A:O, 11, FALSE), AVERAGEIF($A$2:$A$4915, U832, $K$2:$K$4915))</f>
        <v>6.9499999999999993</v>
      </c>
      <c r="X832" s="5">
        <f t="shared" si="89"/>
        <v>0.70099999999999996</v>
      </c>
      <c r="Y832">
        <f t="shared" si="90"/>
        <v>6.4325764818355617</v>
      </c>
      <c r="AN832" s="7"/>
      <c r="AO832" s="5"/>
      <c r="AP832" s="14"/>
      <c r="AQ832" s="5"/>
    </row>
    <row r="833" spans="1:43" hidden="1" x14ac:dyDescent="0.3">
      <c r="A833" t="s">
        <v>668</v>
      </c>
      <c r="B833">
        <v>81</v>
      </c>
      <c r="C833">
        <v>7267324</v>
      </c>
      <c r="D833" t="s">
        <v>703</v>
      </c>
      <c r="E833" t="s">
        <v>9284</v>
      </c>
      <c r="F833" t="s">
        <v>7209</v>
      </c>
      <c r="G833" t="s">
        <v>3067</v>
      </c>
      <c r="H833" t="s">
        <v>275</v>
      </c>
      <c r="I833">
        <v>3500000</v>
      </c>
      <c r="J833">
        <v>1998</v>
      </c>
      <c r="K833">
        <v>7.8</v>
      </c>
      <c r="L833" s="5" t="s">
        <v>8413</v>
      </c>
      <c r="M833" s="5" t="s">
        <v>1221</v>
      </c>
      <c r="P833" s="5">
        <f t="shared" si="84"/>
        <v>0.62402778478753795</v>
      </c>
      <c r="Q833" s="5">
        <f t="shared" si="85"/>
        <v>7267324</v>
      </c>
      <c r="R833" s="1">
        <f t="shared" si="86"/>
        <v>3767324</v>
      </c>
      <c r="S833" s="1">
        <f t="shared" si="87"/>
        <v>3500000</v>
      </c>
      <c r="U833" s="6" t="s">
        <v>180</v>
      </c>
      <c r="V833" s="5">
        <f t="shared" si="88"/>
        <v>6</v>
      </c>
      <c r="W833" s="14">
        <f>IF(V833=1, VLOOKUP(U833, [1]IMDB_Movies!A:O, 11, FALSE), AVERAGEIF($A$2:$A$4915, U833, $K$2:$K$4915))</f>
        <v>6.9499999999999993</v>
      </c>
      <c r="X833" s="5">
        <f t="shared" si="89"/>
        <v>0.70099999999999996</v>
      </c>
      <c r="Y833">
        <f t="shared" si="90"/>
        <v>6.4322256753526155</v>
      </c>
      <c r="AN833" s="6"/>
      <c r="AO833" s="5"/>
      <c r="AP833" s="14"/>
      <c r="AQ833" s="5"/>
    </row>
    <row r="834" spans="1:43" hidden="1" x14ac:dyDescent="0.3">
      <c r="A834" t="s">
        <v>4513</v>
      </c>
      <c r="B834">
        <v>112</v>
      </c>
      <c r="C834">
        <v>9701559</v>
      </c>
      <c r="D834" t="s">
        <v>79</v>
      </c>
      <c r="E834" t="s">
        <v>9285</v>
      </c>
      <c r="F834" t="s">
        <v>7476</v>
      </c>
      <c r="G834" t="s">
        <v>14</v>
      </c>
      <c r="H834" t="s">
        <v>15</v>
      </c>
      <c r="I834">
        <v>3500000</v>
      </c>
      <c r="J834">
        <v>2010</v>
      </c>
      <c r="K834">
        <v>7.4</v>
      </c>
      <c r="L834" s="5" t="s">
        <v>1221</v>
      </c>
      <c r="M834" s="5" t="s">
        <v>6851</v>
      </c>
      <c r="P834" s="5">
        <f t="shared" ref="P834:P897" si="91">CORREL(C834:C5747,I834:I5747)</f>
        <v>0.62396124703900979</v>
      </c>
      <c r="Q834" s="5">
        <f t="shared" ref="Q834:Q897" si="92">IF(ISBLANK(C834),MEDIAN($C$2:$C$4915), C834)</f>
        <v>9701559</v>
      </c>
      <c r="R834" s="1">
        <f t="shared" ref="R834:R897" si="93">Q834-S834</f>
        <v>6201559</v>
      </c>
      <c r="S834" s="1">
        <f t="shared" ref="S834:S897" si="94">IF(ISBLANK(I834),MEDIAN($I$2:$I$4915), I834)</f>
        <v>3500000</v>
      </c>
      <c r="U834" s="6" t="s">
        <v>5747</v>
      </c>
      <c r="V834" s="5">
        <f t="shared" si="88"/>
        <v>6</v>
      </c>
      <c r="W834" s="14">
        <f>IF(V834=1, VLOOKUP(U834, [1]IMDB_Movies!A:O, 11, FALSE), AVERAGEIF($A$2:$A$4915, U834, $K$2:$K$4915))</f>
        <v>6.9499999999999993</v>
      </c>
      <c r="X834" s="5">
        <f t="shared" si="89"/>
        <v>0.70099999999999996</v>
      </c>
      <c r="Y834">
        <f t="shared" si="90"/>
        <v>6.4329985652797683</v>
      </c>
      <c r="AN834" s="6"/>
      <c r="AO834" s="5"/>
      <c r="AP834" s="14"/>
      <c r="AQ834" s="5"/>
    </row>
    <row r="835" spans="1:43" hidden="1" x14ac:dyDescent="0.3">
      <c r="A835" t="s">
        <v>5405</v>
      </c>
      <c r="B835">
        <v>112</v>
      </c>
      <c r="C835">
        <v>32541719</v>
      </c>
      <c r="D835" t="s">
        <v>1598</v>
      </c>
      <c r="E835" t="s">
        <v>9286</v>
      </c>
      <c r="F835" t="s">
        <v>6048</v>
      </c>
      <c r="G835" t="s">
        <v>14</v>
      </c>
      <c r="H835" t="s">
        <v>22</v>
      </c>
      <c r="I835">
        <v>3500159</v>
      </c>
      <c r="J835">
        <v>2002</v>
      </c>
      <c r="K835">
        <v>6.7</v>
      </c>
      <c r="L835" s="5" t="s">
        <v>599</v>
      </c>
      <c r="M835" s="5" t="s">
        <v>1221</v>
      </c>
      <c r="N835" t="s">
        <v>6851</v>
      </c>
      <c r="O835" t="s">
        <v>8417</v>
      </c>
      <c r="P835" s="5">
        <f t="shared" si="91"/>
        <v>0.62389974960989636</v>
      </c>
      <c r="Q835" s="5">
        <f t="shared" si="92"/>
        <v>32541719</v>
      </c>
      <c r="R835" s="1">
        <f t="shared" si="93"/>
        <v>29041560</v>
      </c>
      <c r="S835" s="1">
        <f t="shared" si="94"/>
        <v>3500159</v>
      </c>
      <c r="U835" s="6" t="s">
        <v>272</v>
      </c>
      <c r="V835" s="5">
        <f t="shared" si="88"/>
        <v>14</v>
      </c>
      <c r="W835" s="14">
        <f>IF(V835=1, VLOOKUP(U835, [1]IMDB_Movies!A:O, 11, FALSE), AVERAGEIF($A$2:$A$4915, U835, $K$2:$K$4915))</f>
        <v>6.9499999999999984</v>
      </c>
      <c r="X835" s="5">
        <f t="shared" si="89"/>
        <v>0.70099999999999996</v>
      </c>
      <c r="Y835">
        <f t="shared" si="90"/>
        <v>6.4329825400621834</v>
      </c>
      <c r="AN835" s="6"/>
      <c r="AO835" s="5"/>
      <c r="AP835" s="14"/>
      <c r="AQ835" s="5"/>
    </row>
    <row r="836" spans="1:43" hidden="1" x14ac:dyDescent="0.3">
      <c r="A836" t="s">
        <v>6424</v>
      </c>
      <c r="B836">
        <v>111</v>
      </c>
      <c r="C836">
        <v>31968347</v>
      </c>
      <c r="D836" t="s">
        <v>79</v>
      </c>
      <c r="E836" t="s">
        <v>9287</v>
      </c>
      <c r="F836" t="s">
        <v>6425</v>
      </c>
      <c r="G836" t="s">
        <v>14</v>
      </c>
      <c r="H836" t="s">
        <v>15</v>
      </c>
      <c r="I836">
        <v>3600000</v>
      </c>
      <c r="J836">
        <v>1995</v>
      </c>
      <c r="K836">
        <v>7.6</v>
      </c>
      <c r="L836" s="5" t="s">
        <v>1221</v>
      </c>
      <c r="M836" s="5" t="s">
        <v>6851</v>
      </c>
      <c r="P836" s="5">
        <f t="shared" si="91"/>
        <v>0.62389687659155113</v>
      </c>
      <c r="Q836" s="5">
        <f t="shared" si="92"/>
        <v>31968347</v>
      </c>
      <c r="R836" s="1">
        <f t="shared" si="93"/>
        <v>28368347</v>
      </c>
      <c r="S836" s="1">
        <f t="shared" si="94"/>
        <v>3600000</v>
      </c>
      <c r="U836" s="7" t="s">
        <v>5639</v>
      </c>
      <c r="V836" s="5">
        <f t="shared" si="88"/>
        <v>2</v>
      </c>
      <c r="W836" s="14">
        <f>IF(V836=1, VLOOKUP(U836, [1]IMDB_Movies!A:O, 11, FALSE), AVERAGEIF($A$2:$A$4915, U836, $K$2:$K$4915))</f>
        <v>6.9499999999999993</v>
      </c>
      <c r="X836" s="5">
        <f t="shared" si="89"/>
        <v>0.70099999999999996</v>
      </c>
      <c r="Y836">
        <f t="shared" si="90"/>
        <v>6.4328468899521516</v>
      </c>
      <c r="AN836" s="7"/>
      <c r="AO836" s="5"/>
      <c r="AP836" s="14"/>
      <c r="AQ836" s="5"/>
    </row>
    <row r="837" spans="1:43" hidden="1" x14ac:dyDescent="0.3">
      <c r="A837" t="s">
        <v>3432</v>
      </c>
      <c r="B837">
        <v>113</v>
      </c>
      <c r="C837"/>
      <c r="D837" t="s">
        <v>1221</v>
      </c>
      <c r="E837" t="s">
        <v>9288</v>
      </c>
      <c r="F837" t="s">
        <v>6562</v>
      </c>
      <c r="G837" t="s">
        <v>14</v>
      </c>
      <c r="H837" t="s">
        <v>15</v>
      </c>
      <c r="I837">
        <v>3600000</v>
      </c>
      <c r="J837">
        <v>1969</v>
      </c>
      <c r="K837">
        <v>7.9</v>
      </c>
      <c r="L837" s="5" t="s">
        <v>1221</v>
      </c>
      <c r="M837" s="5"/>
      <c r="P837" s="5">
        <f t="shared" si="91"/>
        <v>0.62389213493455709</v>
      </c>
      <c r="Q837" s="5">
        <f t="shared" si="92"/>
        <v>25035665</v>
      </c>
      <c r="R837" s="1">
        <f t="shared" si="93"/>
        <v>21435665</v>
      </c>
      <c r="S837" s="1">
        <f t="shared" si="94"/>
        <v>3600000</v>
      </c>
      <c r="U837" s="7" t="s">
        <v>3392</v>
      </c>
      <c r="V837" s="5">
        <f t="shared" si="88"/>
        <v>2</v>
      </c>
      <c r="W837" s="14">
        <f>IF(V837=1, VLOOKUP(U837, [1]IMDB_Movies!A:O, 11, FALSE), AVERAGEIF($A$2:$A$4915, U837, $K$2:$K$4915))</f>
        <v>6.9499999999999993</v>
      </c>
      <c r="X837" s="5">
        <f t="shared" si="89"/>
        <v>0.70099999999999996</v>
      </c>
      <c r="Y837">
        <f t="shared" si="90"/>
        <v>6.43333333333333</v>
      </c>
      <c r="AN837" s="7"/>
      <c r="AO837" s="5"/>
      <c r="AP837" s="14"/>
      <c r="AQ837" s="5"/>
    </row>
    <row r="838" spans="1:43" hidden="1" x14ac:dyDescent="0.3">
      <c r="A838" t="s">
        <v>31</v>
      </c>
      <c r="B838">
        <v>37</v>
      </c>
      <c r="C838">
        <v>5923044</v>
      </c>
      <c r="D838" t="s">
        <v>2834</v>
      </c>
      <c r="E838" t="s">
        <v>9289</v>
      </c>
      <c r="F838" t="s">
        <v>6590</v>
      </c>
      <c r="G838" t="s">
        <v>14</v>
      </c>
      <c r="H838" t="s">
        <v>15</v>
      </c>
      <c r="I838">
        <v>3600000</v>
      </c>
      <c r="J838">
        <v>1987</v>
      </c>
      <c r="K838">
        <v>7.8</v>
      </c>
      <c r="L838" s="5" t="s">
        <v>599</v>
      </c>
      <c r="M838" s="5" t="s">
        <v>455</v>
      </c>
      <c r="N838" t="s">
        <v>2267</v>
      </c>
      <c r="O838" t="s">
        <v>3629</v>
      </c>
      <c r="P838" s="5">
        <f t="shared" si="91"/>
        <v>0.62389213493455709</v>
      </c>
      <c r="Q838" s="5">
        <f t="shared" si="92"/>
        <v>5923044</v>
      </c>
      <c r="R838" s="1">
        <f t="shared" si="93"/>
        <v>2323044</v>
      </c>
      <c r="S838" s="1">
        <f t="shared" si="94"/>
        <v>3600000</v>
      </c>
      <c r="U838" s="6" t="s">
        <v>1104</v>
      </c>
      <c r="V838" s="5">
        <f t="shared" si="88"/>
        <v>8</v>
      </c>
      <c r="W838" s="14">
        <f>IF(V838=1, VLOOKUP(U838, [1]IMDB_Movies!A:O, 11, FALSE), AVERAGEIF($A$2:$A$4915, U838, $K$2:$K$4915))</f>
        <v>6.9375</v>
      </c>
      <c r="X838" s="5">
        <f t="shared" si="89"/>
        <v>0.7</v>
      </c>
      <c r="Y838">
        <f t="shared" si="90"/>
        <v>6.4334370512206762</v>
      </c>
      <c r="AN838" s="6"/>
      <c r="AO838" s="5"/>
      <c r="AP838" s="14"/>
      <c r="AQ838" s="5"/>
    </row>
    <row r="839" spans="1:43" hidden="1" x14ac:dyDescent="0.3">
      <c r="A839" t="s">
        <v>4863</v>
      </c>
      <c r="B839">
        <v>111</v>
      </c>
      <c r="C839"/>
      <c r="D839" t="s">
        <v>1952</v>
      </c>
      <c r="E839" t="s">
        <v>9290</v>
      </c>
      <c r="F839" t="s">
        <v>4864</v>
      </c>
      <c r="G839" t="s">
        <v>14</v>
      </c>
      <c r="H839" t="s">
        <v>275</v>
      </c>
      <c r="I839">
        <v>3660000</v>
      </c>
      <c r="J839">
        <v>2010</v>
      </c>
      <c r="K839">
        <v>6.4</v>
      </c>
      <c r="L839" s="5" t="s">
        <v>1221</v>
      </c>
      <c r="M839" s="5" t="s">
        <v>6851</v>
      </c>
      <c r="N839" t="s">
        <v>4289</v>
      </c>
      <c r="P839" s="5">
        <f t="shared" si="91"/>
        <v>0.62382277650207141</v>
      </c>
      <c r="Q839" s="5">
        <f t="shared" si="92"/>
        <v>25035665</v>
      </c>
      <c r="R839" s="1">
        <f t="shared" si="93"/>
        <v>21375665</v>
      </c>
      <c r="S839" s="1">
        <f t="shared" si="94"/>
        <v>3660000</v>
      </c>
      <c r="U839" s="6" t="s">
        <v>1108</v>
      </c>
      <c r="V839" s="5">
        <f t="shared" si="88"/>
        <v>8</v>
      </c>
      <c r="W839" s="14">
        <f>IF(V839=1, VLOOKUP(U839, [1]IMDB_Movies!A:O, 11, FALSE), AVERAGEIF($A$2:$A$4915, U839, $K$2:$K$4915))</f>
        <v>6.9375</v>
      </c>
      <c r="X839" s="5">
        <f t="shared" si="89"/>
        <v>0.7</v>
      </c>
      <c r="Y839">
        <f t="shared" si="90"/>
        <v>6.4331098874790493</v>
      </c>
      <c r="AN839" s="6"/>
      <c r="AO839" s="5"/>
      <c r="AP839" s="14"/>
      <c r="AQ839" s="5"/>
    </row>
    <row r="840" spans="1:43" hidden="1" x14ac:dyDescent="0.3">
      <c r="A840" t="s">
        <v>6555</v>
      </c>
      <c r="B840">
        <v>102</v>
      </c>
      <c r="C840">
        <v>2956000</v>
      </c>
      <c r="D840" t="s">
        <v>6556</v>
      </c>
      <c r="E840" t="s">
        <v>9291</v>
      </c>
      <c r="F840" t="s">
        <v>6557</v>
      </c>
      <c r="G840" t="s">
        <v>14</v>
      </c>
      <c r="H840" t="s">
        <v>15</v>
      </c>
      <c r="I840">
        <v>3700000</v>
      </c>
      <c r="J840">
        <v>1948</v>
      </c>
      <c r="K840">
        <v>7.1</v>
      </c>
      <c r="L840" s="5" t="s">
        <v>340</v>
      </c>
      <c r="M840" s="5" t="s">
        <v>599</v>
      </c>
      <c r="N840" t="s">
        <v>6055</v>
      </c>
      <c r="O840" t="s">
        <v>6851</v>
      </c>
      <c r="P840" s="5">
        <f t="shared" si="91"/>
        <v>0.62382277650207141</v>
      </c>
      <c r="Q840" s="5">
        <f t="shared" si="92"/>
        <v>2956000</v>
      </c>
      <c r="R840" s="1">
        <f t="shared" si="93"/>
        <v>-744000</v>
      </c>
      <c r="S840" s="1">
        <f t="shared" si="94"/>
        <v>3700000</v>
      </c>
      <c r="U840" s="7" t="s">
        <v>3777</v>
      </c>
      <c r="V840" s="5">
        <f t="shared" si="88"/>
        <v>3</v>
      </c>
      <c r="W840" s="14">
        <f>IF(V840=1, VLOOKUP(U840, [1]IMDB_Movies!A:O, 11, FALSE), AVERAGEIF($A$2:$A$4915, U840, $K$2:$K$4915))</f>
        <v>6.9333333333333336</v>
      </c>
      <c r="X840" s="5">
        <f t="shared" si="89"/>
        <v>0.69899999999999995</v>
      </c>
      <c r="Y840">
        <f t="shared" si="90"/>
        <v>6.4333812260536369</v>
      </c>
      <c r="AN840" s="7"/>
      <c r="AO840" s="5"/>
      <c r="AP840" s="14"/>
      <c r="AQ840" s="5"/>
    </row>
    <row r="841" spans="1:43" hidden="1" x14ac:dyDescent="0.3">
      <c r="A841" t="s">
        <v>5998</v>
      </c>
      <c r="B841">
        <v>121</v>
      </c>
      <c r="C841"/>
      <c r="D841" t="s">
        <v>6573</v>
      </c>
      <c r="E841" t="s">
        <v>9292</v>
      </c>
      <c r="F841" t="s">
        <v>6574</v>
      </c>
      <c r="G841" t="s">
        <v>14</v>
      </c>
      <c r="H841" t="s">
        <v>15</v>
      </c>
      <c r="I841">
        <v>3716946</v>
      </c>
      <c r="J841">
        <v>1970</v>
      </c>
      <c r="K841">
        <v>7.3</v>
      </c>
      <c r="L841" s="5" t="s">
        <v>599</v>
      </c>
      <c r="M841" s="5" t="s">
        <v>1221</v>
      </c>
      <c r="N841" t="s">
        <v>6851</v>
      </c>
      <c r="O841" t="s">
        <v>5239</v>
      </c>
      <c r="P841" s="5">
        <f t="shared" si="91"/>
        <v>0.62374771728431877</v>
      </c>
      <c r="Q841" s="5">
        <f t="shared" si="92"/>
        <v>25035665</v>
      </c>
      <c r="R841" s="1">
        <f t="shared" si="93"/>
        <v>21318719</v>
      </c>
      <c r="S841" s="1">
        <f t="shared" si="94"/>
        <v>3716946</v>
      </c>
      <c r="U841" s="6" t="s">
        <v>302</v>
      </c>
      <c r="V841" s="5">
        <f t="shared" si="88"/>
        <v>13</v>
      </c>
      <c r="W841" s="14">
        <f>IF(V841=1, VLOOKUP(U841, [1]IMDB_Movies!A:O, 11, FALSE), AVERAGEIF($A$2:$A$4915, U841, $K$2:$K$4915))</f>
        <v>6.9307692307692301</v>
      </c>
      <c r="X841" s="5">
        <f t="shared" si="89"/>
        <v>0.69899999999999995</v>
      </c>
      <c r="Y841">
        <f t="shared" si="90"/>
        <v>6.4336526946107755</v>
      </c>
      <c r="AN841" s="6"/>
      <c r="AO841" s="5"/>
      <c r="AP841" s="14"/>
      <c r="AQ841" s="5"/>
    </row>
    <row r="842" spans="1:43" hidden="1" x14ac:dyDescent="0.3">
      <c r="A842" t="s">
        <v>6546</v>
      </c>
      <c r="B842">
        <v>107</v>
      </c>
      <c r="C842">
        <v>8000000</v>
      </c>
      <c r="D842" t="s">
        <v>6547</v>
      </c>
      <c r="E842" t="s">
        <v>9293</v>
      </c>
      <c r="F842" t="s">
        <v>6548</v>
      </c>
      <c r="G842" t="s">
        <v>14</v>
      </c>
      <c r="H842" t="s">
        <v>15</v>
      </c>
      <c r="I842">
        <v>3768785</v>
      </c>
      <c r="J842">
        <v>1950</v>
      </c>
      <c r="K842">
        <v>7</v>
      </c>
      <c r="L842" s="5" t="s">
        <v>4651</v>
      </c>
      <c r="M842" s="5" t="s">
        <v>599</v>
      </c>
      <c r="N842" t="s">
        <v>6055</v>
      </c>
      <c r="O842" t="s">
        <v>6851</v>
      </c>
      <c r="P842" s="5">
        <f t="shared" si="91"/>
        <v>0.62374771728431877</v>
      </c>
      <c r="Q842" s="5">
        <f t="shared" si="92"/>
        <v>8000000</v>
      </c>
      <c r="R842" s="1">
        <f t="shared" si="93"/>
        <v>4231215</v>
      </c>
      <c r="S842" s="1">
        <f t="shared" si="94"/>
        <v>3768785</v>
      </c>
      <c r="U842" s="7" t="s">
        <v>1287</v>
      </c>
      <c r="V842" s="5">
        <f t="shared" si="88"/>
        <v>3</v>
      </c>
      <c r="W842" s="14">
        <f>IF(V842=1, VLOOKUP(U842, [1]IMDB_Movies!A:O, 11, FALSE), AVERAGEIF($A$2:$A$4915, U842, $K$2:$K$4915))</f>
        <v>6.9333333333333336</v>
      </c>
      <c r="X842" s="5">
        <f t="shared" si="89"/>
        <v>0.69899999999999995</v>
      </c>
      <c r="Y842">
        <f t="shared" si="90"/>
        <v>6.4332774317201702</v>
      </c>
      <c r="AN842" s="7"/>
      <c r="AO842" s="5"/>
      <c r="AP842" s="14"/>
      <c r="AQ842" s="5"/>
    </row>
    <row r="843" spans="1:43" hidden="1" x14ac:dyDescent="0.3">
      <c r="A843" t="s">
        <v>3545</v>
      </c>
      <c r="B843">
        <v>121</v>
      </c>
      <c r="C843"/>
      <c r="D843" t="s">
        <v>79</v>
      </c>
      <c r="E843" t="s">
        <v>9294</v>
      </c>
      <c r="F843" t="s">
        <v>6537</v>
      </c>
      <c r="G843" t="s">
        <v>14</v>
      </c>
      <c r="H843" t="s">
        <v>15</v>
      </c>
      <c r="I843">
        <v>3800000</v>
      </c>
      <c r="J843">
        <v>1976</v>
      </c>
      <c r="K843">
        <v>8.1</v>
      </c>
      <c r="L843" s="5" t="s">
        <v>1221</v>
      </c>
      <c r="M843" s="5" t="s">
        <v>6851</v>
      </c>
      <c r="P843" s="5">
        <f t="shared" si="91"/>
        <v>0.62368258306516455</v>
      </c>
      <c r="Q843" s="5">
        <f t="shared" si="92"/>
        <v>25035665</v>
      </c>
      <c r="R843" s="1">
        <f t="shared" si="93"/>
        <v>21235665</v>
      </c>
      <c r="S843" s="1">
        <f t="shared" si="94"/>
        <v>3800000</v>
      </c>
      <c r="U843" s="6" t="s">
        <v>2147</v>
      </c>
      <c r="V843" s="5">
        <f t="shared" si="88"/>
        <v>3</v>
      </c>
      <c r="W843" s="14">
        <f>IF(V843=1, VLOOKUP(U843, [1]IMDB_Movies!A:O, 11, FALSE), AVERAGEIF($A$2:$A$4915, U843, $K$2:$K$4915))</f>
        <v>6.9333333333333336</v>
      </c>
      <c r="X843" s="5">
        <f t="shared" si="89"/>
        <v>0.69899999999999995</v>
      </c>
      <c r="Y843">
        <f t="shared" si="90"/>
        <v>6.4330697340043113</v>
      </c>
      <c r="AN843" s="6"/>
      <c r="AO843" s="5"/>
      <c r="AP843" s="14"/>
      <c r="AQ843" s="5"/>
    </row>
    <row r="844" spans="1:43" hidden="1" x14ac:dyDescent="0.3">
      <c r="A844" t="s">
        <v>5998</v>
      </c>
      <c r="B844">
        <v>152</v>
      </c>
      <c r="C844">
        <v>14873</v>
      </c>
      <c r="D844" t="s">
        <v>6542</v>
      </c>
      <c r="E844" t="s">
        <v>9295</v>
      </c>
      <c r="F844" t="s">
        <v>6543</v>
      </c>
      <c r="G844" t="s">
        <v>14</v>
      </c>
      <c r="H844" t="s">
        <v>15</v>
      </c>
      <c r="I844">
        <v>3800000</v>
      </c>
      <c r="J844">
        <v>1965</v>
      </c>
      <c r="K844">
        <v>6.8</v>
      </c>
      <c r="L844" s="5" t="s">
        <v>340</v>
      </c>
      <c r="M844" s="5" t="s">
        <v>8418</v>
      </c>
      <c r="N844" t="s">
        <v>5239</v>
      </c>
      <c r="P844" s="5">
        <f t="shared" si="91"/>
        <v>0.62368258306516455</v>
      </c>
      <c r="Q844" s="5">
        <f t="shared" si="92"/>
        <v>14873</v>
      </c>
      <c r="R844" s="1">
        <f t="shared" si="93"/>
        <v>-3785127</v>
      </c>
      <c r="S844" s="1">
        <f t="shared" si="94"/>
        <v>3800000</v>
      </c>
      <c r="U844" s="7" t="s">
        <v>2367</v>
      </c>
      <c r="V844" s="5">
        <f t="shared" si="88"/>
        <v>4</v>
      </c>
      <c r="W844" s="14">
        <f>IF(V844=1, VLOOKUP(U844, [1]IMDB_Movies!A:O, 11, FALSE), AVERAGEIF($A$2:$A$4915, U844, $K$2:$K$4915))</f>
        <v>6.9250000000000007</v>
      </c>
      <c r="X844" s="5">
        <f t="shared" si="89"/>
        <v>0.69799999999999995</v>
      </c>
      <c r="Y844">
        <f t="shared" si="90"/>
        <v>6.4327420901246386</v>
      </c>
      <c r="AN844" s="7"/>
      <c r="AO844" s="5"/>
      <c r="AP844" s="14"/>
      <c r="AQ844" s="5"/>
    </row>
    <row r="845" spans="1:43" hidden="1" x14ac:dyDescent="0.3">
      <c r="A845" t="s">
        <v>6558</v>
      </c>
      <c r="B845">
        <v>99</v>
      </c>
      <c r="C845">
        <v>19959</v>
      </c>
      <c r="D845" t="s">
        <v>1221</v>
      </c>
      <c r="E845" t="s">
        <v>9296</v>
      </c>
      <c r="F845" t="s">
        <v>6559</v>
      </c>
      <c r="G845" t="s">
        <v>14</v>
      </c>
      <c r="H845" t="s">
        <v>3036</v>
      </c>
      <c r="I845">
        <v>3800000</v>
      </c>
      <c r="J845">
        <v>2009</v>
      </c>
      <c r="K845">
        <v>6.9</v>
      </c>
      <c r="L845" s="5" t="s">
        <v>1221</v>
      </c>
      <c r="M845" s="5"/>
      <c r="P845" s="5">
        <f t="shared" si="91"/>
        <v>0.62360217247015692</v>
      </c>
      <c r="Q845" s="5">
        <f t="shared" si="92"/>
        <v>19959</v>
      </c>
      <c r="R845" s="1">
        <f t="shared" si="93"/>
        <v>-3780041</v>
      </c>
      <c r="S845" s="1">
        <f t="shared" si="94"/>
        <v>3800000</v>
      </c>
      <c r="U845" s="7" t="s">
        <v>2731</v>
      </c>
      <c r="V845" s="5">
        <f t="shared" si="88"/>
        <v>4</v>
      </c>
      <c r="W845" s="14">
        <f>IF(V845=1, VLOOKUP(U845, [1]IMDB_Movies!A:O, 11, FALSE), AVERAGEIF($A$2:$A$4915, U845, $K$2:$K$4915))</f>
        <v>6.9250000000000007</v>
      </c>
      <c r="X845" s="5">
        <f t="shared" si="89"/>
        <v>0.69799999999999995</v>
      </c>
      <c r="Y845">
        <f t="shared" si="90"/>
        <v>6.4327019899304698</v>
      </c>
      <c r="AN845" s="7"/>
      <c r="AO845" s="5"/>
      <c r="AP845" s="14"/>
      <c r="AQ845" s="5"/>
    </row>
    <row r="846" spans="1:43" hidden="1" x14ac:dyDescent="0.3">
      <c r="A846" t="s">
        <v>5675</v>
      </c>
      <c r="B846">
        <v>115</v>
      </c>
      <c r="C846">
        <v>610968</v>
      </c>
      <c r="D846" t="s">
        <v>1221</v>
      </c>
      <c r="E846" t="s">
        <v>9297</v>
      </c>
      <c r="F846" t="s">
        <v>6646</v>
      </c>
      <c r="G846" t="s">
        <v>5509</v>
      </c>
      <c r="H846" t="s">
        <v>2705</v>
      </c>
      <c r="I846">
        <v>3800000</v>
      </c>
      <c r="J846">
        <v>2012</v>
      </c>
      <c r="K846">
        <v>8.3000000000000007</v>
      </c>
      <c r="L846" s="5" t="s">
        <v>1221</v>
      </c>
      <c r="M846" s="5"/>
      <c r="P846" s="5">
        <f t="shared" si="91"/>
        <v>0.62352168739272895</v>
      </c>
      <c r="Q846" s="5">
        <f t="shared" si="92"/>
        <v>610968</v>
      </c>
      <c r="R846" s="1">
        <f t="shared" si="93"/>
        <v>-3189032</v>
      </c>
      <c r="S846" s="1">
        <f t="shared" si="94"/>
        <v>3800000</v>
      </c>
      <c r="U846" s="7" t="s">
        <v>558</v>
      </c>
      <c r="V846" s="5">
        <f t="shared" si="88"/>
        <v>4</v>
      </c>
      <c r="W846" s="14">
        <f>IF(V846=1, VLOOKUP(U846, [1]IMDB_Movies!A:O, 11, FALSE), AVERAGEIF($A$2:$A$4915, U846, $K$2:$K$4915))</f>
        <v>6.9249999999999998</v>
      </c>
      <c r="X846" s="5">
        <f t="shared" si="89"/>
        <v>0.69699999999999995</v>
      </c>
      <c r="Y846">
        <f t="shared" si="90"/>
        <v>6.4329496402877666</v>
      </c>
      <c r="AN846" s="7"/>
      <c r="AO846" s="5"/>
      <c r="AP846" s="14"/>
      <c r="AQ846" s="5"/>
    </row>
    <row r="847" spans="1:43" hidden="1" x14ac:dyDescent="0.3">
      <c r="A847" t="s">
        <v>7081</v>
      </c>
      <c r="B847">
        <v>85</v>
      </c>
      <c r="C847">
        <v>100669</v>
      </c>
      <c r="D847" t="s">
        <v>910</v>
      </c>
      <c r="E847" t="s">
        <v>9298</v>
      </c>
      <c r="F847" t="s">
        <v>7082</v>
      </c>
      <c r="G847" t="s">
        <v>14</v>
      </c>
      <c r="H847" t="s">
        <v>15</v>
      </c>
      <c r="I847">
        <v>3800000</v>
      </c>
      <c r="J847">
        <v>2009</v>
      </c>
      <c r="K847">
        <v>5.8</v>
      </c>
      <c r="L847" s="5" t="s">
        <v>599</v>
      </c>
      <c r="M847" s="5" t="s">
        <v>1221</v>
      </c>
      <c r="P847" s="5">
        <f t="shared" si="91"/>
        <v>0.62344216679316145</v>
      </c>
      <c r="Q847" s="5">
        <f t="shared" si="92"/>
        <v>100669</v>
      </c>
      <c r="R847" s="1">
        <f t="shared" si="93"/>
        <v>-3699331</v>
      </c>
      <c r="S847" s="1">
        <f t="shared" si="94"/>
        <v>3800000</v>
      </c>
      <c r="U847" s="7" t="s">
        <v>629</v>
      </c>
      <c r="V847" s="5">
        <f t="shared" si="88"/>
        <v>6</v>
      </c>
      <c r="W847" s="14">
        <f>IF(V847=1, VLOOKUP(U847, [1]IMDB_Movies!A:O, 11, FALSE), AVERAGEIF($A$2:$A$4915, U847, $K$2:$K$4915))</f>
        <v>6.9166666666666679</v>
      </c>
      <c r="X847" s="5">
        <f t="shared" si="89"/>
        <v>0.69699999999999995</v>
      </c>
      <c r="Y847">
        <f t="shared" si="90"/>
        <v>6.4324778124250397</v>
      </c>
      <c r="AN847" s="7"/>
      <c r="AO847" s="5"/>
      <c r="AP847" s="14"/>
      <c r="AQ847" s="5"/>
    </row>
    <row r="848" spans="1:43" hidden="1" x14ac:dyDescent="0.3">
      <c r="A848" t="s">
        <v>6078</v>
      </c>
      <c r="B848">
        <v>93</v>
      </c>
      <c r="C848">
        <v>611709</v>
      </c>
      <c r="D848" t="s">
        <v>910</v>
      </c>
      <c r="E848" t="s">
        <v>9299</v>
      </c>
      <c r="F848" t="s">
        <v>6079</v>
      </c>
      <c r="G848" t="s">
        <v>524</v>
      </c>
      <c r="H848" t="s">
        <v>6080</v>
      </c>
      <c r="I848">
        <v>3850000</v>
      </c>
      <c r="J848">
        <v>2011</v>
      </c>
      <c r="K848">
        <v>7.2</v>
      </c>
      <c r="L848" s="5" t="s">
        <v>599</v>
      </c>
      <c r="M848" s="5" t="s">
        <v>1221</v>
      </c>
      <c r="P848" s="5">
        <f t="shared" si="91"/>
        <v>0.62336165767294438</v>
      </c>
      <c r="Q848" s="5">
        <f t="shared" si="92"/>
        <v>611709</v>
      </c>
      <c r="R848" s="1">
        <f t="shared" si="93"/>
        <v>-3238291</v>
      </c>
      <c r="S848" s="1">
        <f t="shared" si="94"/>
        <v>3850000</v>
      </c>
      <c r="U848" s="6" t="s">
        <v>157</v>
      </c>
      <c r="V848" s="5">
        <f t="shared" si="88"/>
        <v>6</v>
      </c>
      <c r="W848" s="14">
        <f>IF(V848=1, VLOOKUP(U848, [1]IMDB_Movies!A:O, 11, FALSE), AVERAGEIF($A$2:$A$4915, U848, $K$2:$K$4915))</f>
        <v>6.916666666666667</v>
      </c>
      <c r="X848" s="5">
        <f t="shared" si="89"/>
        <v>0.69599999999999995</v>
      </c>
      <c r="Y848">
        <f t="shared" si="90"/>
        <v>6.4325575815738931</v>
      </c>
      <c r="AN848" s="6"/>
      <c r="AO848" s="5"/>
      <c r="AP848" s="14"/>
      <c r="AQ848" s="5"/>
    </row>
    <row r="849" spans="1:43" hidden="1" x14ac:dyDescent="0.3">
      <c r="A849" t="s">
        <v>6523</v>
      </c>
      <c r="B849">
        <v>96</v>
      </c>
      <c r="C849"/>
      <c r="D849" t="s">
        <v>1215</v>
      </c>
      <c r="E849" t="s">
        <v>9300</v>
      </c>
      <c r="F849" t="s">
        <v>6524</v>
      </c>
      <c r="G849" t="s">
        <v>14</v>
      </c>
      <c r="H849" t="s">
        <v>15</v>
      </c>
      <c r="I849">
        <v>3950000</v>
      </c>
      <c r="J849">
        <v>1930</v>
      </c>
      <c r="K849">
        <v>7.8</v>
      </c>
      <c r="L849" s="5" t="s">
        <v>1221</v>
      </c>
      <c r="M849" s="5" t="s">
        <v>8418</v>
      </c>
      <c r="P849" s="5">
        <f t="shared" si="91"/>
        <v>0.62328205083545518</v>
      </c>
      <c r="Q849" s="5">
        <f t="shared" si="92"/>
        <v>25035665</v>
      </c>
      <c r="R849" s="1">
        <f t="shared" si="93"/>
        <v>21085665</v>
      </c>
      <c r="S849" s="1">
        <f t="shared" si="94"/>
        <v>3950000</v>
      </c>
      <c r="U849" s="7" t="s">
        <v>336</v>
      </c>
      <c r="V849" s="5">
        <f t="shared" si="88"/>
        <v>6</v>
      </c>
      <c r="W849" s="14">
        <f>IF(V849=1, VLOOKUP(U849, [1]IMDB_Movies!A:O, 11, FALSE), AVERAGEIF($A$2:$A$4915, U849, $K$2:$K$4915))</f>
        <v>6.916666666666667</v>
      </c>
      <c r="X849" s="5">
        <f t="shared" si="89"/>
        <v>0.69599999999999995</v>
      </c>
      <c r="Y849">
        <f t="shared" si="90"/>
        <v>6.4329013678905662</v>
      </c>
      <c r="AN849" s="7"/>
      <c r="AO849" s="5"/>
      <c r="AP849" s="14"/>
      <c r="AQ849" s="5"/>
    </row>
    <row r="850" spans="1:43" hidden="1" x14ac:dyDescent="0.3">
      <c r="A850" t="s">
        <v>6538</v>
      </c>
      <c r="B850">
        <v>226</v>
      </c>
      <c r="C850">
        <v>198655278</v>
      </c>
      <c r="D850" t="s">
        <v>706</v>
      </c>
      <c r="E850" t="s">
        <v>9301</v>
      </c>
      <c r="F850" t="s">
        <v>6539</v>
      </c>
      <c r="G850" t="s">
        <v>14</v>
      </c>
      <c r="H850" t="s">
        <v>15</v>
      </c>
      <c r="I850">
        <v>3977000</v>
      </c>
      <c r="J850">
        <v>1939</v>
      </c>
      <c r="K850">
        <v>8.1999999999999993</v>
      </c>
      <c r="L850" s="5" t="s">
        <v>1221</v>
      </c>
      <c r="M850" s="5" t="s">
        <v>7865</v>
      </c>
      <c r="N850" t="s">
        <v>6851</v>
      </c>
      <c r="O850" t="s">
        <v>8418</v>
      </c>
      <c r="P850" s="5">
        <f t="shared" si="91"/>
        <v>0.62328205083545518</v>
      </c>
      <c r="Q850" s="5">
        <f t="shared" si="92"/>
        <v>198655278</v>
      </c>
      <c r="R850" s="1">
        <f t="shared" si="93"/>
        <v>194678278</v>
      </c>
      <c r="S850" s="1">
        <f t="shared" si="94"/>
        <v>3977000</v>
      </c>
      <c r="U850" s="6" t="s">
        <v>8102</v>
      </c>
      <c r="V850" s="5">
        <f t="shared" si="88"/>
        <v>1</v>
      </c>
      <c r="W850" s="14">
        <f>IF(V850=1, VLOOKUP(U850, [1]IMDB_Movies!A:O, 11, FALSE), AVERAGEIF($A$2:$A$4915, U850, $K$2:$K$4915))</f>
        <v>6.9</v>
      </c>
      <c r="X850" s="5">
        <f t="shared" si="89"/>
        <v>0.67400000000000004</v>
      </c>
      <c r="Y850">
        <f t="shared" si="90"/>
        <v>6.4327892462794019</v>
      </c>
      <c r="AN850" s="6"/>
      <c r="AO850" s="5"/>
      <c r="AP850" s="14"/>
      <c r="AQ850" s="5"/>
    </row>
    <row r="851" spans="1:43" hidden="1" x14ac:dyDescent="0.3">
      <c r="A851" t="s">
        <v>4256</v>
      </c>
      <c r="B851">
        <v>89</v>
      </c>
      <c r="C851">
        <v>15655665</v>
      </c>
      <c r="D851" t="s">
        <v>604</v>
      </c>
      <c r="E851" t="s">
        <v>9302</v>
      </c>
      <c r="F851" t="s">
        <v>4257</v>
      </c>
      <c r="G851" t="s">
        <v>14</v>
      </c>
      <c r="H851" t="s">
        <v>15</v>
      </c>
      <c r="I851">
        <v>4000000</v>
      </c>
      <c r="J851">
        <v>2006</v>
      </c>
      <c r="K851">
        <v>3.1</v>
      </c>
      <c r="L851" s="5" t="s">
        <v>599</v>
      </c>
      <c r="M851" s="5" t="s">
        <v>6851</v>
      </c>
      <c r="P851" s="5">
        <f t="shared" si="91"/>
        <v>0.62428492629598153</v>
      </c>
      <c r="Q851" s="5">
        <f t="shared" si="92"/>
        <v>15655665</v>
      </c>
      <c r="R851" s="1">
        <f t="shared" si="93"/>
        <v>11655665</v>
      </c>
      <c r="S851" s="1">
        <f t="shared" si="94"/>
        <v>4000000</v>
      </c>
      <c r="U851" s="7" t="s">
        <v>7927</v>
      </c>
      <c r="V851" s="5">
        <f t="shared" si="88"/>
        <v>1</v>
      </c>
      <c r="W851" s="14">
        <f>IF(V851=1, VLOOKUP(U851, [1]IMDB_Movies!A:O, 11, FALSE), AVERAGEIF($A$2:$A$4915, U851, $K$2:$K$4915))</f>
        <v>6.9</v>
      </c>
      <c r="X851" s="5">
        <f t="shared" si="89"/>
        <v>0.67400000000000004</v>
      </c>
      <c r="Y851">
        <f t="shared" si="90"/>
        <v>6.4326050420168048</v>
      </c>
      <c r="AN851" s="7"/>
      <c r="AO851" s="5"/>
      <c r="AP851" s="14"/>
      <c r="AQ851" s="5"/>
    </row>
    <row r="852" spans="1:43" hidden="1" x14ac:dyDescent="0.3">
      <c r="A852" t="s">
        <v>5357</v>
      </c>
      <c r="B852">
        <v>111</v>
      </c>
      <c r="C852">
        <v>228524</v>
      </c>
      <c r="D852" t="s">
        <v>910</v>
      </c>
      <c r="E852" t="s">
        <v>9303</v>
      </c>
      <c r="F852" t="s">
        <v>5358</v>
      </c>
      <c r="G852" t="s">
        <v>14</v>
      </c>
      <c r="H852" t="s">
        <v>15</v>
      </c>
      <c r="I852">
        <v>4000000</v>
      </c>
      <c r="J852">
        <v>2004</v>
      </c>
      <c r="K852">
        <v>7.3</v>
      </c>
      <c r="L852" s="5" t="s">
        <v>599</v>
      </c>
      <c r="M852" s="5" t="s">
        <v>1221</v>
      </c>
      <c r="P852" s="5">
        <f t="shared" si="91"/>
        <v>0.62423650452830515</v>
      </c>
      <c r="Q852" s="5">
        <f t="shared" si="92"/>
        <v>228524</v>
      </c>
      <c r="R852" s="1">
        <f t="shared" si="93"/>
        <v>-3771476</v>
      </c>
      <c r="S852" s="1">
        <f t="shared" si="94"/>
        <v>4000000</v>
      </c>
      <c r="U852" s="6" t="s">
        <v>102</v>
      </c>
      <c r="V852" s="5">
        <f t="shared" si="88"/>
        <v>2</v>
      </c>
      <c r="W852" s="14">
        <f>IF(V852=1, VLOOKUP(U852, [1]IMDB_Movies!A:O, 11, FALSE), AVERAGEIF($A$2:$A$4915, U852, $K$2:$K$4915))</f>
        <v>6.9</v>
      </c>
      <c r="X852" s="5">
        <f t="shared" si="89"/>
        <v>0.67400000000000004</v>
      </c>
      <c r="Y852">
        <f t="shared" si="90"/>
        <v>6.4328770413064333</v>
      </c>
      <c r="AN852" s="6"/>
      <c r="AO852" s="5"/>
      <c r="AP852" s="14"/>
      <c r="AQ852" s="5"/>
    </row>
    <row r="853" spans="1:43" hidden="1" x14ac:dyDescent="0.3">
      <c r="A853" t="s">
        <v>1841</v>
      </c>
      <c r="B853">
        <v>95</v>
      </c>
      <c r="C853">
        <v>94900000</v>
      </c>
      <c r="D853" t="s">
        <v>2748</v>
      </c>
      <c r="E853" t="s">
        <v>9304</v>
      </c>
      <c r="F853" t="s">
        <v>5750</v>
      </c>
      <c r="G853" t="s">
        <v>14</v>
      </c>
      <c r="H853" t="s">
        <v>15</v>
      </c>
      <c r="I853">
        <v>4000000</v>
      </c>
      <c r="J853">
        <v>1983</v>
      </c>
      <c r="K853">
        <v>6.1</v>
      </c>
      <c r="L853" s="5" t="s">
        <v>1221</v>
      </c>
      <c r="M853" s="5" t="s">
        <v>4183</v>
      </c>
      <c r="N853" t="s">
        <v>6851</v>
      </c>
      <c r="P853" s="5">
        <f t="shared" si="91"/>
        <v>0.62415652015077272</v>
      </c>
      <c r="Q853" s="5">
        <f t="shared" si="92"/>
        <v>94900000</v>
      </c>
      <c r="R853" s="1">
        <f t="shared" si="93"/>
        <v>90900000</v>
      </c>
      <c r="S853" s="1">
        <f t="shared" si="94"/>
        <v>4000000</v>
      </c>
      <c r="U853" s="6" t="s">
        <v>7871</v>
      </c>
      <c r="V853" s="5">
        <f t="shared" si="88"/>
        <v>1</v>
      </c>
      <c r="W853" s="14">
        <f>IF(V853=1, VLOOKUP(U853, [1]IMDB_Movies!A:O, 11, FALSE), AVERAGEIF($A$2:$A$4915, U853, $K$2:$K$4915))</f>
        <v>6.9</v>
      </c>
      <c r="X853" s="5">
        <f t="shared" si="89"/>
        <v>0.67400000000000004</v>
      </c>
      <c r="Y853">
        <f t="shared" si="90"/>
        <v>6.4331491712707161</v>
      </c>
      <c r="AN853" s="6"/>
      <c r="AO853" s="5"/>
      <c r="AP853" s="14"/>
      <c r="AQ853" s="5"/>
    </row>
    <row r="854" spans="1:43" hidden="1" x14ac:dyDescent="0.3">
      <c r="A854" t="s">
        <v>501</v>
      </c>
      <c r="B854">
        <v>115</v>
      </c>
      <c r="C854">
        <v>8060</v>
      </c>
      <c r="D854" t="s">
        <v>162</v>
      </c>
      <c r="E854" t="s">
        <v>9305</v>
      </c>
      <c r="F854" t="s">
        <v>5875</v>
      </c>
      <c r="G854" t="s">
        <v>5066</v>
      </c>
      <c r="H854" t="s">
        <v>5876</v>
      </c>
      <c r="I854">
        <v>4000000</v>
      </c>
      <c r="J854">
        <v>2007</v>
      </c>
      <c r="K854">
        <v>8.1</v>
      </c>
      <c r="L854" s="5" t="s">
        <v>476</v>
      </c>
      <c r="M854" s="5" t="s">
        <v>8413</v>
      </c>
      <c r="N854" t="s">
        <v>1221</v>
      </c>
      <c r="O854" t="s">
        <v>3629</v>
      </c>
      <c r="P854" s="5">
        <f t="shared" si="91"/>
        <v>0.6244102424319149</v>
      </c>
      <c r="Q854" s="5">
        <f t="shared" si="92"/>
        <v>8060</v>
      </c>
      <c r="R854" s="1">
        <f t="shared" si="93"/>
        <v>-3991940</v>
      </c>
      <c r="S854" s="1">
        <f t="shared" si="94"/>
        <v>4000000</v>
      </c>
      <c r="U854" s="6" t="s">
        <v>7707</v>
      </c>
      <c r="V854" s="5">
        <f t="shared" si="88"/>
        <v>1</v>
      </c>
      <c r="W854" s="14">
        <f>IF(V854=1, VLOOKUP(U854, [1]IMDB_Movies!A:O, 11, FALSE), AVERAGEIF($A$2:$A$4915, U854, $K$2:$K$4915))</f>
        <v>6.9</v>
      </c>
      <c r="X854" s="5">
        <f t="shared" si="89"/>
        <v>0.67400000000000004</v>
      </c>
      <c r="Y854">
        <f t="shared" si="90"/>
        <v>6.4332772705430052</v>
      </c>
      <c r="AN854" s="6"/>
      <c r="AO854" s="5"/>
      <c r="AP854" s="14"/>
      <c r="AQ854" s="5"/>
    </row>
    <row r="855" spans="1:43" hidden="1" x14ac:dyDescent="0.3">
      <c r="A855" t="s">
        <v>248</v>
      </c>
      <c r="B855">
        <v>105</v>
      </c>
      <c r="C855">
        <v>2338695</v>
      </c>
      <c r="D855" t="s">
        <v>771</v>
      </c>
      <c r="E855" t="s">
        <v>9306</v>
      </c>
      <c r="F855" t="s">
        <v>5898</v>
      </c>
      <c r="G855" t="s">
        <v>14</v>
      </c>
      <c r="H855" t="s">
        <v>22</v>
      </c>
      <c r="I855">
        <v>4000000</v>
      </c>
      <c r="J855">
        <v>2004</v>
      </c>
      <c r="K855">
        <v>7.4</v>
      </c>
      <c r="L855" s="5" t="s">
        <v>8413</v>
      </c>
      <c r="M855" s="5" t="s">
        <v>1221</v>
      </c>
      <c r="N855" t="s">
        <v>3629</v>
      </c>
      <c r="P855" s="5">
        <f t="shared" si="91"/>
        <v>0.62432983386156704</v>
      </c>
      <c r="Q855" s="5">
        <f t="shared" si="92"/>
        <v>2338695</v>
      </c>
      <c r="R855" s="1">
        <f t="shared" si="93"/>
        <v>-1661305</v>
      </c>
      <c r="S855" s="1">
        <f t="shared" si="94"/>
        <v>4000000</v>
      </c>
      <c r="U855" s="7" t="s">
        <v>2107</v>
      </c>
      <c r="V855" s="5">
        <f t="shared" si="88"/>
        <v>2</v>
      </c>
      <c r="W855" s="14">
        <f>IF(V855=1, VLOOKUP(U855, [1]IMDB_Movies!A:O, 11, FALSE), AVERAGEIF($A$2:$A$4915, U855, $K$2:$K$4915))</f>
        <v>6.9</v>
      </c>
      <c r="X855" s="5">
        <f t="shared" si="89"/>
        <v>0.67400000000000004</v>
      </c>
      <c r="Y855">
        <f t="shared" si="90"/>
        <v>6.4332131699110766</v>
      </c>
      <c r="AN855" s="7"/>
      <c r="AO855" s="5"/>
      <c r="AP855" s="14"/>
      <c r="AQ855" s="5"/>
    </row>
    <row r="856" spans="1:43" hidden="1" x14ac:dyDescent="0.3">
      <c r="A856" t="s">
        <v>5916</v>
      </c>
      <c r="B856">
        <v>108</v>
      </c>
      <c r="C856"/>
      <c r="D856" t="s">
        <v>4401</v>
      </c>
      <c r="E856" t="s">
        <v>9307</v>
      </c>
      <c r="F856" t="s">
        <v>5917</v>
      </c>
      <c r="G856" t="s">
        <v>14</v>
      </c>
      <c r="H856" t="s">
        <v>15</v>
      </c>
      <c r="I856">
        <v>4000000</v>
      </c>
      <c r="J856">
        <v>1985</v>
      </c>
      <c r="K856">
        <v>7.3</v>
      </c>
      <c r="L856" s="5" t="s">
        <v>599</v>
      </c>
      <c r="M856" s="5" t="s">
        <v>2267</v>
      </c>
      <c r="N856" t="s">
        <v>4289</v>
      </c>
      <c r="P856" s="5">
        <f t="shared" si="91"/>
        <v>0.62425352250020538</v>
      </c>
      <c r="Q856" s="5">
        <f t="shared" si="92"/>
        <v>25035665</v>
      </c>
      <c r="R856" s="1">
        <f t="shared" si="93"/>
        <v>21035665</v>
      </c>
      <c r="S856" s="1">
        <f t="shared" si="94"/>
        <v>4000000</v>
      </c>
      <c r="U856" s="7" t="s">
        <v>7226</v>
      </c>
      <c r="V856" s="5">
        <f t="shared" si="88"/>
        <v>1</v>
      </c>
      <c r="W856" s="14">
        <f>IF(V856=1, VLOOKUP(U856, [1]IMDB_Movies!A:O, 11, FALSE), AVERAGEIF($A$2:$A$4915, U856, $K$2:$K$4915))</f>
        <v>6.9</v>
      </c>
      <c r="X856" s="5">
        <f t="shared" si="89"/>
        <v>0.67400000000000004</v>
      </c>
      <c r="Y856">
        <f t="shared" si="90"/>
        <v>6.4333653846153824</v>
      </c>
      <c r="AN856" s="7"/>
      <c r="AO856" s="5"/>
      <c r="AP856" s="14"/>
      <c r="AQ856" s="5"/>
    </row>
    <row r="857" spans="1:43" hidden="1" x14ac:dyDescent="0.3">
      <c r="A857" t="s">
        <v>6035</v>
      </c>
      <c r="B857">
        <v>103</v>
      </c>
      <c r="C857">
        <v>542860</v>
      </c>
      <c r="D857" t="s">
        <v>715</v>
      </c>
      <c r="E857" t="s">
        <v>9308</v>
      </c>
      <c r="F857" t="s">
        <v>6036</v>
      </c>
      <c r="G857" t="s">
        <v>3657</v>
      </c>
      <c r="H857" t="s">
        <v>3658</v>
      </c>
      <c r="I857">
        <v>4000000</v>
      </c>
      <c r="J857">
        <v>2008</v>
      </c>
      <c r="K857">
        <v>7.1</v>
      </c>
      <c r="L857" s="5" t="s">
        <v>1221</v>
      </c>
      <c r="M857" s="5" t="s">
        <v>7865</v>
      </c>
      <c r="N857" t="s">
        <v>8418</v>
      </c>
      <c r="P857" s="5">
        <f t="shared" si="91"/>
        <v>0.62425352250020538</v>
      </c>
      <c r="Q857" s="5">
        <f t="shared" si="92"/>
        <v>542860</v>
      </c>
      <c r="R857" s="1">
        <f t="shared" si="93"/>
        <v>-3457140</v>
      </c>
      <c r="S857" s="1">
        <f t="shared" si="94"/>
        <v>4000000</v>
      </c>
      <c r="U857" s="7" t="s">
        <v>7576</v>
      </c>
      <c r="V857" s="5">
        <f t="shared" si="88"/>
        <v>1</v>
      </c>
      <c r="W857" s="14">
        <f>IF(V857=1, VLOOKUP(U857, [1]IMDB_Movies!A:O, 11, FALSE), AVERAGEIF($A$2:$A$4915, U857, $K$2:$K$4915))</f>
        <v>6.9</v>
      </c>
      <c r="X857" s="5">
        <f t="shared" si="89"/>
        <v>0.67400000000000004</v>
      </c>
      <c r="Y857">
        <f t="shared" si="90"/>
        <v>6.4336378937244509</v>
      </c>
      <c r="AN857" s="7"/>
      <c r="AO857" s="5"/>
      <c r="AP857" s="14"/>
      <c r="AQ857" s="5"/>
    </row>
    <row r="858" spans="1:43" hidden="1" x14ac:dyDescent="0.3">
      <c r="A858" t="s">
        <v>6096</v>
      </c>
      <c r="B858">
        <v>94</v>
      </c>
      <c r="C858"/>
      <c r="D858" t="s">
        <v>6097</v>
      </c>
      <c r="E858" t="s">
        <v>9309</v>
      </c>
      <c r="F858" t="s">
        <v>6098</v>
      </c>
      <c r="G858" t="s">
        <v>14</v>
      </c>
      <c r="H858" t="s">
        <v>22</v>
      </c>
      <c r="I858">
        <v>4000000</v>
      </c>
      <c r="J858">
        <v>2012</v>
      </c>
      <c r="K858">
        <v>6.3</v>
      </c>
      <c r="L858" s="5" t="s">
        <v>599</v>
      </c>
      <c r="M858" s="5" t="s">
        <v>2267</v>
      </c>
      <c r="N858" t="s">
        <v>4289</v>
      </c>
      <c r="O858" t="s">
        <v>3629</v>
      </c>
      <c r="P858" s="5">
        <f t="shared" si="91"/>
        <v>0.62417389154987257</v>
      </c>
      <c r="Q858" s="5">
        <f t="shared" si="92"/>
        <v>25035665</v>
      </c>
      <c r="R858" s="1">
        <f t="shared" si="93"/>
        <v>21035665</v>
      </c>
      <c r="S858" s="1">
        <f t="shared" si="94"/>
        <v>4000000</v>
      </c>
      <c r="U858" s="6" t="s">
        <v>8341</v>
      </c>
      <c r="V858" s="5">
        <f t="shared" si="88"/>
        <v>2</v>
      </c>
      <c r="W858" s="14">
        <f>IF(V858=1, VLOOKUP(U858, [1]IMDB_Movies!A:O, 11, FALSE), AVERAGEIF($A$2:$A$4915, U858, $K$2:$K$4915))</f>
        <v>6.9</v>
      </c>
      <c r="X858" s="5">
        <f t="shared" si="89"/>
        <v>0.67400000000000004</v>
      </c>
      <c r="Y858">
        <f t="shared" si="90"/>
        <v>6.4343915343915326</v>
      </c>
      <c r="AN858" s="6"/>
      <c r="AO858" s="5"/>
      <c r="AP858" s="14"/>
      <c r="AQ858" s="5"/>
    </row>
    <row r="859" spans="1:43" hidden="1" x14ac:dyDescent="0.3">
      <c r="A859" t="s">
        <v>5161</v>
      </c>
      <c r="B859">
        <v>95</v>
      </c>
      <c r="C859">
        <v>87025093</v>
      </c>
      <c r="D859" t="s">
        <v>1813</v>
      </c>
      <c r="E859" t="s">
        <v>9310</v>
      </c>
      <c r="F859" t="s">
        <v>6107</v>
      </c>
      <c r="G859" t="s">
        <v>14</v>
      </c>
      <c r="H859" t="s">
        <v>15</v>
      </c>
      <c r="I859">
        <v>4000000</v>
      </c>
      <c r="J859">
        <v>2005</v>
      </c>
      <c r="K859">
        <v>6.6</v>
      </c>
      <c r="L859" s="5" t="s">
        <v>2267</v>
      </c>
      <c r="M859" s="5" t="s">
        <v>8415</v>
      </c>
      <c r="P859" s="5">
        <f t="shared" si="91"/>
        <v>0.62417389154987257</v>
      </c>
      <c r="Q859" s="5">
        <f t="shared" si="92"/>
        <v>87025093</v>
      </c>
      <c r="R859" s="1">
        <f t="shared" si="93"/>
        <v>83025093</v>
      </c>
      <c r="S859" s="1">
        <f t="shared" si="94"/>
        <v>4000000</v>
      </c>
      <c r="U859" s="7" t="s">
        <v>7264</v>
      </c>
      <c r="V859" s="5">
        <f t="shared" si="88"/>
        <v>1</v>
      </c>
      <c r="W859" s="14">
        <f>IF(V859=1, VLOOKUP(U859, [1]IMDB_Movies!A:O, 11, FALSE), AVERAGEIF($A$2:$A$4915, U859, $K$2:$K$4915))</f>
        <v>6.9</v>
      </c>
      <c r="X859" s="5">
        <f t="shared" si="89"/>
        <v>0.67400000000000004</v>
      </c>
      <c r="Y859">
        <f t="shared" si="90"/>
        <v>6.4344479191724773</v>
      </c>
      <c r="AN859" s="7"/>
      <c r="AO859" s="5"/>
      <c r="AP859" s="14"/>
      <c r="AQ859" s="5"/>
    </row>
    <row r="860" spans="1:43" hidden="1" x14ac:dyDescent="0.3">
      <c r="A860" t="s">
        <v>885</v>
      </c>
      <c r="B860">
        <v>99</v>
      </c>
      <c r="C860">
        <v>13464388</v>
      </c>
      <c r="D860" t="s">
        <v>2662</v>
      </c>
      <c r="E860" t="s">
        <v>9311</v>
      </c>
      <c r="F860" t="s">
        <v>6173</v>
      </c>
      <c r="G860" t="s">
        <v>14</v>
      </c>
      <c r="H860" t="s">
        <v>22</v>
      </c>
      <c r="I860">
        <v>4000000</v>
      </c>
      <c r="J860">
        <v>2004</v>
      </c>
      <c r="K860">
        <v>8</v>
      </c>
      <c r="L860" s="5" t="s">
        <v>599</v>
      </c>
      <c r="M860" s="5" t="s">
        <v>2267</v>
      </c>
      <c r="P860" s="5">
        <f t="shared" si="91"/>
        <v>0.62438739246622688</v>
      </c>
      <c r="Q860" s="5">
        <f t="shared" si="92"/>
        <v>13464388</v>
      </c>
      <c r="R860" s="1">
        <f t="shared" si="93"/>
        <v>9464388</v>
      </c>
      <c r="S860" s="1">
        <f t="shared" si="94"/>
        <v>4000000</v>
      </c>
      <c r="U860" s="7" t="s">
        <v>6731</v>
      </c>
      <c r="V860" s="5">
        <f t="shared" si="88"/>
        <v>1</v>
      </c>
      <c r="W860" s="14">
        <f>IF(V860=1, VLOOKUP(U860, [1]IMDB_Movies!A:O, 11, FALSE), AVERAGEIF($A$2:$A$4915, U860, $K$2:$K$4915))</f>
        <v>6.9</v>
      </c>
      <c r="X860" s="5">
        <f t="shared" si="89"/>
        <v>0.67400000000000004</v>
      </c>
      <c r="Y860">
        <f t="shared" si="90"/>
        <v>6.4345765158806527</v>
      </c>
      <c r="AN860" s="7"/>
      <c r="AO860" s="5"/>
      <c r="AP860" s="14"/>
      <c r="AQ860" s="5"/>
    </row>
    <row r="861" spans="1:43" hidden="1" x14ac:dyDescent="0.3">
      <c r="A861" t="s">
        <v>6219</v>
      </c>
      <c r="B861">
        <v>122</v>
      </c>
      <c r="C861">
        <v>3950029</v>
      </c>
      <c r="D861" t="s">
        <v>1221</v>
      </c>
      <c r="E861" t="s">
        <v>9312</v>
      </c>
      <c r="F861" t="s">
        <v>6220</v>
      </c>
      <c r="G861" t="s">
        <v>524</v>
      </c>
      <c r="H861" t="s">
        <v>525</v>
      </c>
      <c r="I861">
        <v>4000000</v>
      </c>
      <c r="J861">
        <v>2010</v>
      </c>
      <c r="K861">
        <v>7.2</v>
      </c>
      <c r="L861" s="5" t="s">
        <v>1221</v>
      </c>
      <c r="M861" s="5"/>
      <c r="P861" s="5">
        <f t="shared" si="91"/>
        <v>0.62433376136641228</v>
      </c>
      <c r="Q861" s="5">
        <f t="shared" si="92"/>
        <v>3950029</v>
      </c>
      <c r="R861" s="1">
        <f t="shared" si="93"/>
        <v>-49971</v>
      </c>
      <c r="S861" s="1">
        <f t="shared" si="94"/>
        <v>4000000</v>
      </c>
      <c r="U861" s="7" t="s">
        <v>6997</v>
      </c>
      <c r="V861" s="5">
        <f t="shared" si="88"/>
        <v>1</v>
      </c>
      <c r="W861" s="14">
        <f>IF(V861=1, VLOOKUP(U861, [1]IMDB_Movies!A:O, 11, FALSE), AVERAGEIF($A$2:$A$4915, U861, $K$2:$K$4915))</f>
        <v>6.9</v>
      </c>
      <c r="X861" s="5">
        <f t="shared" si="89"/>
        <v>0.67400000000000004</v>
      </c>
      <c r="Y861">
        <f t="shared" si="90"/>
        <v>6.4348014440433188</v>
      </c>
      <c r="AN861" s="7"/>
      <c r="AO861" s="5"/>
      <c r="AP861" s="14"/>
      <c r="AQ861" s="5"/>
    </row>
    <row r="862" spans="1:43" hidden="1" x14ac:dyDescent="0.3">
      <c r="A862" t="s">
        <v>6308</v>
      </c>
      <c r="B862">
        <v>99</v>
      </c>
      <c r="C862">
        <v>274385</v>
      </c>
      <c r="D862" t="s">
        <v>910</v>
      </c>
      <c r="E862" t="s">
        <v>9313</v>
      </c>
      <c r="F862" t="s">
        <v>6309</v>
      </c>
      <c r="G862" t="s">
        <v>3067</v>
      </c>
      <c r="H862" t="s">
        <v>275</v>
      </c>
      <c r="I862">
        <v>4000000</v>
      </c>
      <c r="J862">
        <v>2009</v>
      </c>
      <c r="K862">
        <v>7.3</v>
      </c>
      <c r="L862" s="5" t="s">
        <v>599</v>
      </c>
      <c r="M862" s="5" t="s">
        <v>1221</v>
      </c>
      <c r="P862" s="5">
        <f t="shared" si="91"/>
        <v>0.62426028242395804</v>
      </c>
      <c r="Q862" s="5">
        <f t="shared" si="92"/>
        <v>274385</v>
      </c>
      <c r="R862" s="1">
        <f t="shared" si="93"/>
        <v>-3725615</v>
      </c>
      <c r="S862" s="1">
        <f t="shared" si="94"/>
        <v>4000000</v>
      </c>
      <c r="U862" s="7" t="s">
        <v>7054</v>
      </c>
      <c r="V862" s="5">
        <f t="shared" si="88"/>
        <v>1</v>
      </c>
      <c r="W862" s="14">
        <f>IF(V862=1, VLOOKUP(U862, [1]IMDB_Movies!A:O, 11, FALSE), AVERAGEIF($A$2:$A$4915, U862, $K$2:$K$4915))</f>
        <v>6.9</v>
      </c>
      <c r="X862" s="5">
        <f t="shared" si="89"/>
        <v>0.67400000000000004</v>
      </c>
      <c r="Y862">
        <f t="shared" si="90"/>
        <v>6.4357246027924866</v>
      </c>
      <c r="AN862" s="7"/>
      <c r="AO862" s="5"/>
      <c r="AP862" s="14"/>
      <c r="AQ862" s="5"/>
    </row>
    <row r="863" spans="1:43" hidden="1" x14ac:dyDescent="0.3">
      <c r="A863" t="s">
        <v>3926</v>
      </c>
      <c r="B863">
        <v>94</v>
      </c>
      <c r="C863">
        <v>105500000</v>
      </c>
      <c r="D863" t="s">
        <v>599</v>
      </c>
      <c r="E863" t="s">
        <v>9314</v>
      </c>
      <c r="F863" t="s">
        <v>6413</v>
      </c>
      <c r="G863" t="s">
        <v>14</v>
      </c>
      <c r="H863" t="s">
        <v>99</v>
      </c>
      <c r="I863">
        <v>4000000</v>
      </c>
      <c r="J863">
        <v>1981</v>
      </c>
      <c r="K863">
        <v>6.2</v>
      </c>
      <c r="L863" s="5" t="s">
        <v>599</v>
      </c>
      <c r="M863" s="5"/>
      <c r="P863" s="5">
        <f t="shared" si="91"/>
        <v>0.62417998304275069</v>
      </c>
      <c r="Q863" s="5">
        <f t="shared" si="92"/>
        <v>105500000</v>
      </c>
      <c r="R863" s="1">
        <f t="shared" si="93"/>
        <v>101500000</v>
      </c>
      <c r="S863" s="1">
        <f t="shared" si="94"/>
        <v>4000000</v>
      </c>
      <c r="U863" s="7" t="s">
        <v>6955</v>
      </c>
      <c r="V863" s="5">
        <f t="shared" si="88"/>
        <v>1</v>
      </c>
      <c r="W863" s="14">
        <f>IF(V863=1, VLOOKUP(U863, [1]IMDB_Movies!A:O, 11, FALSE), AVERAGEIF($A$2:$A$4915, U863, $K$2:$K$4915))</f>
        <v>6.9</v>
      </c>
      <c r="X863" s="5">
        <f t="shared" si="89"/>
        <v>0.67400000000000004</v>
      </c>
      <c r="Y863">
        <f t="shared" si="90"/>
        <v>6.4358776787864169</v>
      </c>
      <c r="AN863" s="7"/>
      <c r="AO863" s="5"/>
      <c r="AP863" s="14"/>
      <c r="AQ863" s="5"/>
    </row>
    <row r="864" spans="1:43" hidden="1" x14ac:dyDescent="0.3">
      <c r="A864" t="s">
        <v>899</v>
      </c>
      <c r="B864">
        <v>90</v>
      </c>
      <c r="C864">
        <v>101055</v>
      </c>
      <c r="D864" t="s">
        <v>2267</v>
      </c>
      <c r="E864" t="s">
        <v>9315</v>
      </c>
      <c r="F864" t="s">
        <v>6414</v>
      </c>
      <c r="G864" t="s">
        <v>14</v>
      </c>
      <c r="H864" t="s">
        <v>15</v>
      </c>
      <c r="I864">
        <v>4000000</v>
      </c>
      <c r="J864">
        <v>2009</v>
      </c>
      <c r="K864">
        <v>5</v>
      </c>
      <c r="L864" s="5" t="s">
        <v>2267</v>
      </c>
      <c r="M864" s="5"/>
      <c r="P864" s="5">
        <f t="shared" si="91"/>
        <v>0.62449286780625379</v>
      </c>
      <c r="Q864" s="5">
        <f t="shared" si="92"/>
        <v>101055</v>
      </c>
      <c r="R864" s="1">
        <f t="shared" si="93"/>
        <v>-3898945</v>
      </c>
      <c r="S864" s="1">
        <f t="shared" si="94"/>
        <v>4000000</v>
      </c>
      <c r="U864" s="7" t="s">
        <v>6311</v>
      </c>
      <c r="V864" s="5">
        <f t="shared" si="88"/>
        <v>2</v>
      </c>
      <c r="W864" s="14">
        <f>IF(V864=1, VLOOKUP(U864, [1]IMDB_Movies!A:O, 11, FALSE), AVERAGEIF($A$2:$A$4915, U864, $K$2:$K$4915))</f>
        <v>6.9</v>
      </c>
      <c r="X864" s="5">
        <f t="shared" si="89"/>
        <v>0.67400000000000004</v>
      </c>
      <c r="Y864">
        <f t="shared" si="90"/>
        <v>6.4356454720616547</v>
      </c>
      <c r="AN864" s="7"/>
      <c r="AO864" s="5"/>
      <c r="AP864" s="14"/>
      <c r="AQ864" s="5"/>
    </row>
    <row r="865" spans="1:43" hidden="1" x14ac:dyDescent="0.3">
      <c r="A865" t="s">
        <v>2367</v>
      </c>
      <c r="B865">
        <v>101</v>
      </c>
      <c r="C865">
        <v>44566004</v>
      </c>
      <c r="D865" t="s">
        <v>1221</v>
      </c>
      <c r="E865" t="s">
        <v>9316</v>
      </c>
      <c r="F865" t="s">
        <v>6417</v>
      </c>
      <c r="G865" t="s">
        <v>14</v>
      </c>
      <c r="H865" t="s">
        <v>15</v>
      </c>
      <c r="I865">
        <v>4000000</v>
      </c>
      <c r="J865">
        <v>2003</v>
      </c>
      <c r="K865">
        <v>7.8</v>
      </c>
      <c r="L865" s="5" t="s">
        <v>1221</v>
      </c>
      <c r="M865" s="5"/>
      <c r="P865" s="5">
        <f t="shared" si="91"/>
        <v>0.624412240346636</v>
      </c>
      <c r="Q865" s="5">
        <f t="shared" si="92"/>
        <v>44566004</v>
      </c>
      <c r="R865" s="1">
        <f t="shared" si="93"/>
        <v>40566004</v>
      </c>
      <c r="S865" s="1">
        <f t="shared" si="94"/>
        <v>4000000</v>
      </c>
      <c r="U865" s="7" t="s">
        <v>6765</v>
      </c>
      <c r="V865" s="5">
        <f t="shared" si="88"/>
        <v>1</v>
      </c>
      <c r="W865" s="14">
        <f>IF(V865=1, VLOOKUP(U865, [1]IMDB_Movies!A:O, 11, FALSE), AVERAGEIF($A$2:$A$4915, U865, $K$2:$K$4915))</f>
        <v>6.9</v>
      </c>
      <c r="X865" s="5">
        <f t="shared" si="89"/>
        <v>0.67400000000000004</v>
      </c>
      <c r="Y865">
        <f t="shared" si="90"/>
        <v>6.4359672368104048</v>
      </c>
      <c r="AN865" s="7"/>
      <c r="AO865" s="5"/>
      <c r="AP865" s="14"/>
      <c r="AQ865" s="5"/>
    </row>
    <row r="866" spans="1:43" hidden="1" x14ac:dyDescent="0.3">
      <c r="A866" t="s">
        <v>1425</v>
      </c>
      <c r="B866">
        <v>93</v>
      </c>
      <c r="C866">
        <v>39200000</v>
      </c>
      <c r="D866" t="s">
        <v>604</v>
      </c>
      <c r="E866" t="s">
        <v>9317</v>
      </c>
      <c r="F866" t="s">
        <v>6418</v>
      </c>
      <c r="G866" t="s">
        <v>14</v>
      </c>
      <c r="H866" t="s">
        <v>15</v>
      </c>
      <c r="I866">
        <v>4000000</v>
      </c>
      <c r="J866">
        <v>1977</v>
      </c>
      <c r="K866">
        <v>8.1</v>
      </c>
      <c r="L866" s="5" t="s">
        <v>599</v>
      </c>
      <c r="M866" s="5" t="s">
        <v>6851</v>
      </c>
      <c r="P866" s="5">
        <f t="shared" si="91"/>
        <v>0.62444698178210389</v>
      </c>
      <c r="Q866" s="5">
        <f t="shared" si="92"/>
        <v>39200000</v>
      </c>
      <c r="R866" s="1">
        <f t="shared" si="93"/>
        <v>35200000</v>
      </c>
      <c r="S866" s="1">
        <f t="shared" si="94"/>
        <v>4000000</v>
      </c>
      <c r="U866" s="6" t="s">
        <v>6470</v>
      </c>
      <c r="V866" s="5">
        <f t="shared" si="88"/>
        <v>2</v>
      </c>
      <c r="W866" s="14">
        <f>IF(V866=1, VLOOKUP(U866, [1]IMDB_Movies!A:O, 11, FALSE), AVERAGEIF($A$2:$A$4915, U866, $K$2:$K$4915))</f>
        <v>6.9</v>
      </c>
      <c r="X866" s="5">
        <f t="shared" si="89"/>
        <v>0.67400000000000004</v>
      </c>
      <c r="Y866">
        <f t="shared" si="90"/>
        <v>6.4363614457831302</v>
      </c>
      <c r="AN866" s="6"/>
      <c r="AO866" s="5"/>
      <c r="AP866" s="14"/>
      <c r="AQ866" s="5"/>
    </row>
    <row r="867" spans="1:43" hidden="1" x14ac:dyDescent="0.3">
      <c r="A867" t="s">
        <v>6419</v>
      </c>
      <c r="B867">
        <v>152</v>
      </c>
      <c r="C867">
        <v>36000000</v>
      </c>
      <c r="D867" t="s">
        <v>4434</v>
      </c>
      <c r="E867" t="s">
        <v>9318</v>
      </c>
      <c r="F867" t="s">
        <v>6420</v>
      </c>
      <c r="G867" t="s">
        <v>14</v>
      </c>
      <c r="H867" t="s">
        <v>15</v>
      </c>
      <c r="I867">
        <v>4000000</v>
      </c>
      <c r="J867">
        <v>1952</v>
      </c>
      <c r="K867">
        <v>6.7</v>
      </c>
      <c r="L867" s="5" t="s">
        <v>1221</v>
      </c>
      <c r="M867" s="5" t="s">
        <v>6299</v>
      </c>
      <c r="N867" t="s">
        <v>6851</v>
      </c>
      <c r="P867" s="5">
        <f t="shared" si="91"/>
        <v>0.62446389266334168</v>
      </c>
      <c r="Q867" s="5">
        <f t="shared" si="92"/>
        <v>36000000</v>
      </c>
      <c r="R867" s="1">
        <f t="shared" si="93"/>
        <v>32000000</v>
      </c>
      <c r="S867" s="1">
        <f t="shared" si="94"/>
        <v>4000000</v>
      </c>
      <c r="U867" s="7" t="s">
        <v>6558</v>
      </c>
      <c r="V867" s="5">
        <f t="shared" si="88"/>
        <v>1</v>
      </c>
      <c r="W867" s="14">
        <f>IF(V867=1, VLOOKUP(U867, [1]IMDB_Movies!A:O, 11, FALSE), AVERAGEIF($A$2:$A$4915, U867, $K$2:$K$4915))</f>
        <v>6.9</v>
      </c>
      <c r="X867" s="5">
        <f t="shared" si="89"/>
        <v>0.67400000000000004</v>
      </c>
      <c r="Y867">
        <f t="shared" si="90"/>
        <v>6.4369727645215695</v>
      </c>
      <c r="AN867" s="7"/>
      <c r="AO867" s="5"/>
      <c r="AP867" s="14"/>
      <c r="AQ867" s="5"/>
    </row>
    <row r="868" spans="1:43" hidden="1" x14ac:dyDescent="0.3">
      <c r="A868" t="s">
        <v>47</v>
      </c>
      <c r="B868">
        <v>112</v>
      </c>
      <c r="C868">
        <v>31252964</v>
      </c>
      <c r="D868" t="s">
        <v>79</v>
      </c>
      <c r="E868" t="s">
        <v>9319</v>
      </c>
      <c r="F868" t="s">
        <v>6421</v>
      </c>
      <c r="G868" t="s">
        <v>14</v>
      </c>
      <c r="H868" t="s">
        <v>15</v>
      </c>
      <c r="I868">
        <v>4000000</v>
      </c>
      <c r="J868">
        <v>2001</v>
      </c>
      <c r="K868">
        <v>7.1</v>
      </c>
      <c r="L868" s="5" t="s">
        <v>1221</v>
      </c>
      <c r="M868" s="5" t="s">
        <v>6851</v>
      </c>
      <c r="P868" s="5">
        <f t="shared" si="91"/>
        <v>0.62447067888130614</v>
      </c>
      <c r="Q868" s="5">
        <f t="shared" si="92"/>
        <v>31252964</v>
      </c>
      <c r="R868" s="1">
        <f t="shared" si="93"/>
        <v>27252964</v>
      </c>
      <c r="S868" s="1">
        <f t="shared" si="94"/>
        <v>4000000</v>
      </c>
      <c r="U868" s="6" t="s">
        <v>6474</v>
      </c>
      <c r="V868" s="5">
        <f t="shared" si="88"/>
        <v>1</v>
      </c>
      <c r="W868" s="14">
        <f>IF(V868=1, VLOOKUP(U868, [1]IMDB_Movies!A:O, 11, FALSE), AVERAGEIF($A$2:$A$4915, U868, $K$2:$K$4915))</f>
        <v>6.9</v>
      </c>
      <c r="X868" s="5">
        <f t="shared" si="89"/>
        <v>0.67400000000000004</v>
      </c>
      <c r="Y868">
        <f t="shared" si="90"/>
        <v>6.4370298939247803</v>
      </c>
      <c r="AN868" s="6"/>
      <c r="AO868" s="5"/>
      <c r="AP868" s="14"/>
      <c r="AQ868" s="5"/>
    </row>
    <row r="869" spans="1:43" hidden="1" x14ac:dyDescent="0.3">
      <c r="A869" t="s">
        <v>6428</v>
      </c>
      <c r="B869">
        <v>105</v>
      </c>
      <c r="C869"/>
      <c r="D869" t="s">
        <v>507</v>
      </c>
      <c r="E869" t="s">
        <v>9320</v>
      </c>
      <c r="F869" t="s">
        <v>6429</v>
      </c>
      <c r="G869" t="s">
        <v>14</v>
      </c>
      <c r="H869" t="s">
        <v>15</v>
      </c>
      <c r="I869">
        <v>4000000</v>
      </c>
      <c r="J869">
        <v>1974</v>
      </c>
      <c r="K869">
        <v>7.3</v>
      </c>
      <c r="L869" s="5" t="s">
        <v>599</v>
      </c>
      <c r="M869" s="5" t="s">
        <v>1221</v>
      </c>
      <c r="N869" t="s">
        <v>6851</v>
      </c>
      <c r="P869" s="5">
        <f t="shared" si="91"/>
        <v>0.62446312472804499</v>
      </c>
      <c r="Q869" s="5">
        <f t="shared" si="92"/>
        <v>25035665</v>
      </c>
      <c r="R869" s="1">
        <f t="shared" si="93"/>
        <v>21035665</v>
      </c>
      <c r="S869" s="1">
        <f t="shared" si="94"/>
        <v>4000000</v>
      </c>
      <c r="U869" s="6" t="s">
        <v>4473</v>
      </c>
      <c r="V869" s="5">
        <f t="shared" si="88"/>
        <v>4</v>
      </c>
      <c r="W869" s="14">
        <f>IF(V869=1, VLOOKUP(U869, [1]IMDB_Movies!A:O, 11, FALSE), AVERAGEIF($A$2:$A$4915, U869, $K$2:$K$4915))</f>
        <v>6.9</v>
      </c>
      <c r="X869" s="5">
        <f t="shared" si="89"/>
        <v>0.67400000000000004</v>
      </c>
      <c r="Y869">
        <f t="shared" si="90"/>
        <v>6.4370870508801517</v>
      </c>
      <c r="AN869" s="6"/>
      <c r="AO869" s="5"/>
      <c r="AP869" s="14"/>
      <c r="AQ869" s="5"/>
    </row>
    <row r="870" spans="1:43" hidden="1" x14ac:dyDescent="0.3">
      <c r="A870" t="s">
        <v>177</v>
      </c>
      <c r="B870">
        <v>91</v>
      </c>
      <c r="C870">
        <v>35385560</v>
      </c>
      <c r="D870" t="s">
        <v>303</v>
      </c>
      <c r="E870" t="s">
        <v>9321</v>
      </c>
      <c r="F870" t="s">
        <v>6430</v>
      </c>
      <c r="G870" t="s">
        <v>14</v>
      </c>
      <c r="H870" t="s">
        <v>15</v>
      </c>
      <c r="I870">
        <v>4000000</v>
      </c>
      <c r="J870">
        <v>2015</v>
      </c>
      <c r="K870">
        <v>4.5999999999999996</v>
      </c>
      <c r="L870" s="5" t="s">
        <v>8415</v>
      </c>
      <c r="M870" s="5" t="s">
        <v>3629</v>
      </c>
      <c r="P870" s="5">
        <f t="shared" si="91"/>
        <v>0.62446312472804499</v>
      </c>
      <c r="Q870" s="5">
        <f t="shared" si="92"/>
        <v>35385560</v>
      </c>
      <c r="R870" s="1">
        <f t="shared" si="93"/>
        <v>31385560</v>
      </c>
      <c r="S870" s="1">
        <f t="shared" si="94"/>
        <v>4000000</v>
      </c>
      <c r="U870" s="6" t="s">
        <v>6113</v>
      </c>
      <c r="V870" s="5">
        <f t="shared" ref="V870:V933" si="95">COUNTIF($A$2:$A$4915, U870)</f>
        <v>1</v>
      </c>
      <c r="W870" s="14">
        <f>IF(V870=1, VLOOKUP(U870, [1]IMDB_Movies!A:O, 11, FALSE), AVERAGEIF($A$2:$A$4915, U870, $K$2:$K$4915))</f>
        <v>6.9</v>
      </c>
      <c r="X870" s="5">
        <f t="shared" ref="X870:X933" si="96">_xlfn.PERCENTRANK.EXC($W$102:$W$2566,W870)</f>
        <v>0.67400000000000004</v>
      </c>
      <c r="Y870">
        <f t="shared" ref="Y870:Y933" si="97">AVERAGE(K770:K5683)</f>
        <v>6.43745779064158</v>
      </c>
      <c r="AN870" s="6"/>
      <c r="AO870" s="5"/>
      <c r="AP870" s="14"/>
      <c r="AQ870" s="5"/>
    </row>
    <row r="871" spans="1:43" hidden="1" x14ac:dyDescent="0.3">
      <c r="A871" t="s">
        <v>5181</v>
      </c>
      <c r="B871">
        <v>105</v>
      </c>
      <c r="C871"/>
      <c r="D871" t="s">
        <v>79</v>
      </c>
      <c r="E871" t="s">
        <v>9322</v>
      </c>
      <c r="F871" t="s">
        <v>6431</v>
      </c>
      <c r="G871" t="s">
        <v>14</v>
      </c>
      <c r="H871" t="s">
        <v>15</v>
      </c>
      <c r="I871">
        <v>4000000</v>
      </c>
      <c r="J871">
        <v>1956</v>
      </c>
      <c r="K871">
        <v>6.8</v>
      </c>
      <c r="L871" s="5" t="s">
        <v>1221</v>
      </c>
      <c r="M871" s="5" t="s">
        <v>6851</v>
      </c>
      <c r="P871" s="5">
        <f t="shared" si="91"/>
        <v>0.62446802557234171</v>
      </c>
      <c r="Q871" s="5">
        <f t="shared" si="92"/>
        <v>25035665</v>
      </c>
      <c r="R871" s="1">
        <f t="shared" si="93"/>
        <v>21035665</v>
      </c>
      <c r="S871" s="1">
        <f t="shared" si="94"/>
        <v>4000000</v>
      </c>
      <c r="U871" s="7" t="s">
        <v>6199</v>
      </c>
      <c r="V871" s="5">
        <f t="shared" si="95"/>
        <v>1</v>
      </c>
      <c r="W871" s="14">
        <f>IF(V871=1, VLOOKUP(U871, [1]IMDB_Movies!A:O, 11, FALSE), AVERAGEIF($A$2:$A$4915, U871, $K$2:$K$4915))</f>
        <v>6.9</v>
      </c>
      <c r="X871" s="5">
        <f t="shared" si="96"/>
        <v>0.67400000000000004</v>
      </c>
      <c r="Y871">
        <f t="shared" si="97"/>
        <v>6.4379734620024092</v>
      </c>
      <c r="AN871" s="7"/>
      <c r="AO871" s="5"/>
      <c r="AP871" s="14"/>
      <c r="AQ871" s="5"/>
    </row>
    <row r="872" spans="1:43" hidden="1" x14ac:dyDescent="0.3">
      <c r="A872" t="s">
        <v>1903</v>
      </c>
      <c r="B872">
        <v>93</v>
      </c>
      <c r="C872">
        <v>13008928</v>
      </c>
      <c r="D872" t="s">
        <v>1543</v>
      </c>
      <c r="E872" t="s">
        <v>9323</v>
      </c>
      <c r="F872" t="s">
        <v>6434</v>
      </c>
      <c r="G872" t="s">
        <v>14</v>
      </c>
      <c r="H872" t="s">
        <v>15</v>
      </c>
      <c r="I872">
        <v>4000000</v>
      </c>
      <c r="J872">
        <v>1988</v>
      </c>
      <c r="K872">
        <v>7.3</v>
      </c>
      <c r="L872" s="5" t="s">
        <v>2267</v>
      </c>
      <c r="M872" s="5" t="s">
        <v>4289</v>
      </c>
      <c r="N872" t="s">
        <v>3629</v>
      </c>
      <c r="P872" s="5">
        <f t="shared" si="91"/>
        <v>0.62446802557234171</v>
      </c>
      <c r="Q872" s="5">
        <f t="shared" si="92"/>
        <v>13008928</v>
      </c>
      <c r="R872" s="1">
        <f t="shared" si="93"/>
        <v>9008928</v>
      </c>
      <c r="S872" s="1">
        <f t="shared" si="94"/>
        <v>4000000</v>
      </c>
      <c r="U872" s="6" t="s">
        <v>5478</v>
      </c>
      <c r="V872" s="5">
        <f t="shared" si="95"/>
        <v>2</v>
      </c>
      <c r="W872" s="14">
        <f>IF(V872=1, VLOOKUP(U872, [1]IMDB_Movies!A:O, 11, FALSE), AVERAGEIF($A$2:$A$4915, U872, $K$2:$K$4915))</f>
        <v>6.9</v>
      </c>
      <c r="X872" s="5">
        <f t="shared" si="96"/>
        <v>0.67400000000000004</v>
      </c>
      <c r="Y872">
        <f t="shared" si="97"/>
        <v>6.437982625482622</v>
      </c>
      <c r="AN872" s="6"/>
      <c r="AO872" s="5"/>
      <c r="AP872" s="14"/>
      <c r="AQ872" s="5"/>
    </row>
    <row r="873" spans="1:43" hidden="1" x14ac:dyDescent="0.3">
      <c r="A873" t="s">
        <v>6435</v>
      </c>
      <c r="B873">
        <v>172</v>
      </c>
      <c r="C873"/>
      <c r="D873" t="s">
        <v>6436</v>
      </c>
      <c r="E873" t="s">
        <v>9324</v>
      </c>
      <c r="F873" t="s">
        <v>6437</v>
      </c>
      <c r="G873" t="s">
        <v>14</v>
      </c>
      <c r="H873" t="s">
        <v>15</v>
      </c>
      <c r="I873">
        <v>4000000</v>
      </c>
      <c r="J873">
        <v>1963</v>
      </c>
      <c r="K873">
        <v>8.3000000000000007</v>
      </c>
      <c r="L873" s="5" t="s">
        <v>340</v>
      </c>
      <c r="M873" s="5" t="s">
        <v>1221</v>
      </c>
      <c r="N873" t="s">
        <v>7865</v>
      </c>
      <c r="O873" t="s">
        <v>3629</v>
      </c>
      <c r="P873" s="5">
        <f t="shared" si="91"/>
        <v>0.62441311432304247</v>
      </c>
      <c r="Q873" s="5">
        <f t="shared" si="92"/>
        <v>25035665</v>
      </c>
      <c r="R873" s="1">
        <f t="shared" si="93"/>
        <v>21035665</v>
      </c>
      <c r="S873" s="1">
        <f t="shared" si="94"/>
        <v>4000000</v>
      </c>
      <c r="U873" s="6" t="s">
        <v>6216</v>
      </c>
      <c r="V873" s="5">
        <f t="shared" si="95"/>
        <v>1</v>
      </c>
      <c r="W873" s="14">
        <f>IF(V873=1, VLOOKUP(U873, [1]IMDB_Movies!A:O, 11, FALSE), AVERAGEIF($A$2:$A$4915, U873, $K$2:$K$4915))</f>
        <v>6.9</v>
      </c>
      <c r="X873" s="5">
        <f t="shared" si="96"/>
        <v>0.67400000000000004</v>
      </c>
      <c r="Y873">
        <f t="shared" si="97"/>
        <v>6.4385710837557291</v>
      </c>
      <c r="AN873" s="6"/>
      <c r="AO873" s="5"/>
      <c r="AP873" s="14"/>
      <c r="AQ873" s="5"/>
    </row>
    <row r="874" spans="1:43" hidden="1" x14ac:dyDescent="0.3">
      <c r="A874" t="s">
        <v>3210</v>
      </c>
      <c r="B874">
        <v>165</v>
      </c>
      <c r="C874">
        <v>25359200</v>
      </c>
      <c r="D874" t="s">
        <v>1221</v>
      </c>
      <c r="E874" t="s">
        <v>9325</v>
      </c>
      <c r="F874" t="s">
        <v>6443</v>
      </c>
      <c r="G874" t="s">
        <v>14</v>
      </c>
      <c r="H874" t="s">
        <v>15</v>
      </c>
      <c r="I874">
        <v>4000000</v>
      </c>
      <c r="J874">
        <v>2014</v>
      </c>
      <c r="K874">
        <v>8</v>
      </c>
      <c r="L874" s="5" t="s">
        <v>1221</v>
      </c>
      <c r="M874" s="5"/>
      <c r="P874" s="5">
        <f t="shared" si="91"/>
        <v>0.62441311432304247</v>
      </c>
      <c r="Q874" s="5">
        <f t="shared" si="92"/>
        <v>25359200</v>
      </c>
      <c r="R874" s="1">
        <f t="shared" si="93"/>
        <v>21359200</v>
      </c>
      <c r="S874" s="1">
        <f t="shared" si="94"/>
        <v>4000000</v>
      </c>
      <c r="U874" s="7" t="s">
        <v>5397</v>
      </c>
      <c r="V874" s="5">
        <f t="shared" si="95"/>
        <v>1</v>
      </c>
      <c r="W874" s="14">
        <f>IF(V874=1, VLOOKUP(U874, [1]IMDB_Movies!A:O, 11, FALSE), AVERAGEIF($A$2:$A$4915, U874, $K$2:$K$4915))</f>
        <v>6.9</v>
      </c>
      <c r="X874" s="5">
        <f t="shared" si="96"/>
        <v>0.67400000000000004</v>
      </c>
      <c r="Y874">
        <f t="shared" si="97"/>
        <v>6.4385321100917396</v>
      </c>
      <c r="AN874" s="7"/>
      <c r="AO874" s="5"/>
      <c r="AP874" s="14"/>
      <c r="AQ874" s="5"/>
    </row>
    <row r="875" spans="1:43" hidden="1" x14ac:dyDescent="0.3">
      <c r="A875" t="s">
        <v>1425</v>
      </c>
      <c r="B875">
        <v>96</v>
      </c>
      <c r="C875">
        <v>10515579</v>
      </c>
      <c r="D875" t="s">
        <v>4347</v>
      </c>
      <c r="E875" t="s">
        <v>9326</v>
      </c>
      <c r="F875" t="s">
        <v>6444</v>
      </c>
      <c r="G875" t="s">
        <v>14</v>
      </c>
      <c r="H875" t="s">
        <v>22</v>
      </c>
      <c r="I875">
        <v>4000000</v>
      </c>
      <c r="J875">
        <v>2006</v>
      </c>
      <c r="K875">
        <v>6.7</v>
      </c>
      <c r="L875" s="5" t="s">
        <v>599</v>
      </c>
      <c r="M875" s="5" t="s">
        <v>8413</v>
      </c>
      <c r="N875" t="s">
        <v>8415</v>
      </c>
      <c r="P875" s="5">
        <f t="shared" si="91"/>
        <v>0.62438886868152965</v>
      </c>
      <c r="Q875" s="5">
        <f t="shared" si="92"/>
        <v>10515579</v>
      </c>
      <c r="R875" s="1">
        <f t="shared" si="93"/>
        <v>6515579</v>
      </c>
      <c r="S875" s="1">
        <f t="shared" si="94"/>
        <v>4000000</v>
      </c>
      <c r="U875" s="6" t="s">
        <v>3838</v>
      </c>
      <c r="V875" s="5">
        <f t="shared" si="95"/>
        <v>2</v>
      </c>
      <c r="W875" s="14">
        <f>IF(V875=1, VLOOKUP(U875, [1]IMDB_Movies!A:O, 11, FALSE), AVERAGEIF($A$2:$A$4915, U875, $K$2:$K$4915))</f>
        <v>6.9</v>
      </c>
      <c r="X875" s="5">
        <f t="shared" si="96"/>
        <v>0.67400000000000004</v>
      </c>
      <c r="Y875">
        <f t="shared" si="97"/>
        <v>6.4383965225790831</v>
      </c>
      <c r="AN875" s="6"/>
      <c r="AO875" s="5"/>
      <c r="AP875" s="14"/>
      <c r="AQ875" s="5"/>
    </row>
    <row r="876" spans="1:43" hidden="1" x14ac:dyDescent="0.3">
      <c r="A876" t="s">
        <v>6445</v>
      </c>
      <c r="B876">
        <v>93</v>
      </c>
      <c r="C876">
        <v>10097096</v>
      </c>
      <c r="D876" t="s">
        <v>599</v>
      </c>
      <c r="E876" t="s">
        <v>9327</v>
      </c>
      <c r="F876" t="s">
        <v>6446</v>
      </c>
      <c r="G876" t="s">
        <v>14</v>
      </c>
      <c r="H876" t="s">
        <v>15</v>
      </c>
      <c r="I876">
        <v>4000000</v>
      </c>
      <c r="J876">
        <v>2001</v>
      </c>
      <c r="K876">
        <v>4.5999999999999996</v>
      </c>
      <c r="L876" s="5" t="s">
        <v>599</v>
      </c>
      <c r="M876" s="5"/>
      <c r="P876" s="5">
        <f t="shared" si="91"/>
        <v>0.62432836160297089</v>
      </c>
      <c r="Q876" s="5">
        <f t="shared" si="92"/>
        <v>10097096</v>
      </c>
      <c r="R876" s="1">
        <f t="shared" si="93"/>
        <v>6097096</v>
      </c>
      <c r="S876" s="1">
        <f t="shared" si="94"/>
        <v>4000000</v>
      </c>
      <c r="U876" s="6" t="s">
        <v>830</v>
      </c>
      <c r="V876" s="5">
        <f t="shared" si="95"/>
        <v>1</v>
      </c>
      <c r="W876" s="14">
        <f>IF(V876=1, VLOOKUP(U876, [1]IMDB_Movies!A:O, 11, FALSE), AVERAGEIF($A$2:$A$4915, U876, $K$2:$K$4915))</f>
        <v>6.9</v>
      </c>
      <c r="X876" s="5">
        <f t="shared" si="96"/>
        <v>0.67400000000000004</v>
      </c>
      <c r="Y876">
        <f t="shared" si="97"/>
        <v>6.4383091787439586</v>
      </c>
      <c r="AN876" s="6"/>
      <c r="AO876" s="5"/>
      <c r="AP876" s="14"/>
      <c r="AQ876" s="5"/>
    </row>
    <row r="877" spans="1:43" hidden="1" x14ac:dyDescent="0.3">
      <c r="A877" t="s">
        <v>6349</v>
      </c>
      <c r="B877">
        <v>120</v>
      </c>
      <c r="C877"/>
      <c r="D877" t="s">
        <v>1439</v>
      </c>
      <c r="E877" t="s">
        <v>9328</v>
      </c>
      <c r="F877" t="s">
        <v>6450</v>
      </c>
      <c r="G877" t="s">
        <v>14</v>
      </c>
      <c r="H877" t="s">
        <v>15</v>
      </c>
      <c r="I877">
        <v>4000000</v>
      </c>
      <c r="J877">
        <v>1961</v>
      </c>
      <c r="K877">
        <v>7.4</v>
      </c>
      <c r="L877" s="5" t="s">
        <v>1221</v>
      </c>
      <c r="M877" s="5" t="s">
        <v>6851</v>
      </c>
      <c r="N877" t="s">
        <v>5239</v>
      </c>
      <c r="P877" s="5">
        <f t="shared" si="91"/>
        <v>0.62426689431324023</v>
      </c>
      <c r="Q877" s="5">
        <f t="shared" si="92"/>
        <v>25035665</v>
      </c>
      <c r="R877" s="1">
        <f t="shared" si="93"/>
        <v>21035665</v>
      </c>
      <c r="S877" s="1">
        <f t="shared" si="94"/>
        <v>4000000</v>
      </c>
      <c r="U877" s="6" t="s">
        <v>3396</v>
      </c>
      <c r="V877" s="5">
        <f t="shared" si="95"/>
        <v>2</v>
      </c>
      <c r="W877" s="14">
        <f>IF(V877=1, VLOOKUP(U877, [1]IMDB_Movies!A:O, 11, FALSE), AVERAGEIF($A$2:$A$4915, U877, $K$2:$K$4915))</f>
        <v>6.9</v>
      </c>
      <c r="X877" s="5">
        <f t="shared" si="96"/>
        <v>0.67400000000000004</v>
      </c>
      <c r="Y877">
        <f t="shared" si="97"/>
        <v>6.4381009905774311</v>
      </c>
      <c r="AN877" s="6"/>
      <c r="AO877" s="5"/>
      <c r="AP877" s="14"/>
      <c r="AQ877" s="5"/>
    </row>
    <row r="878" spans="1:43" hidden="1" x14ac:dyDescent="0.3">
      <c r="A878" t="s">
        <v>5996</v>
      </c>
      <c r="B878">
        <v>81</v>
      </c>
      <c r="C878">
        <v>7825820</v>
      </c>
      <c r="D878" t="s">
        <v>804</v>
      </c>
      <c r="E878" t="s">
        <v>9329</v>
      </c>
      <c r="F878" t="s">
        <v>6451</v>
      </c>
      <c r="G878" t="s">
        <v>14</v>
      </c>
      <c r="H878" t="s">
        <v>15</v>
      </c>
      <c r="I878">
        <v>4000000</v>
      </c>
      <c r="J878">
        <v>2006</v>
      </c>
      <c r="K878">
        <v>5.9</v>
      </c>
      <c r="L878" s="5" t="s">
        <v>8413</v>
      </c>
      <c r="M878" s="5" t="s">
        <v>8415</v>
      </c>
      <c r="N878" t="s">
        <v>3629</v>
      </c>
      <c r="P878" s="5">
        <f t="shared" si="91"/>
        <v>0.62426689431324023</v>
      </c>
      <c r="Q878" s="5">
        <f t="shared" si="92"/>
        <v>7825820</v>
      </c>
      <c r="R878" s="1">
        <f t="shared" si="93"/>
        <v>3825820</v>
      </c>
      <c r="S878" s="1">
        <f t="shared" si="94"/>
        <v>4000000</v>
      </c>
      <c r="U878" s="7" t="s">
        <v>5715</v>
      </c>
      <c r="V878" s="5">
        <f t="shared" si="95"/>
        <v>1</v>
      </c>
      <c r="W878" s="14">
        <f>IF(V878=1, VLOOKUP(U878, [1]IMDB_Movies!A:O, 11, FALSE), AVERAGEIF($A$2:$A$4915, U878, $K$2:$K$4915))</f>
        <v>6.9</v>
      </c>
      <c r="X878" s="5">
        <f t="shared" si="96"/>
        <v>0.67400000000000004</v>
      </c>
      <c r="Y878">
        <f t="shared" si="97"/>
        <v>6.4377960367327169</v>
      </c>
      <c r="AN878" s="7"/>
      <c r="AO878" s="5"/>
      <c r="AP878" s="14"/>
      <c r="AQ878" s="5"/>
    </row>
    <row r="879" spans="1:43" hidden="1" x14ac:dyDescent="0.3">
      <c r="A879" t="s">
        <v>6191</v>
      </c>
      <c r="B879">
        <v>86</v>
      </c>
      <c r="C879">
        <v>17314483</v>
      </c>
      <c r="D879" t="s">
        <v>1001</v>
      </c>
      <c r="E879" t="s">
        <v>9330</v>
      </c>
      <c r="F879" t="s">
        <v>6455</v>
      </c>
      <c r="G879" t="s">
        <v>14</v>
      </c>
      <c r="H879" t="s">
        <v>15</v>
      </c>
      <c r="I879">
        <v>4000000</v>
      </c>
      <c r="J879">
        <v>2014</v>
      </c>
      <c r="K879">
        <v>4.7</v>
      </c>
      <c r="L879" s="5" t="s">
        <v>599</v>
      </c>
      <c r="M879" s="5" t="s">
        <v>455</v>
      </c>
      <c r="P879" s="5">
        <f t="shared" si="91"/>
        <v>0.62420058003369727</v>
      </c>
      <c r="Q879" s="5">
        <f t="shared" si="92"/>
        <v>17314483</v>
      </c>
      <c r="R879" s="1">
        <f t="shared" si="93"/>
        <v>13314483</v>
      </c>
      <c r="S879" s="1">
        <f t="shared" si="94"/>
        <v>4000000</v>
      </c>
      <c r="U879" s="6" t="s">
        <v>6185</v>
      </c>
      <c r="V879" s="5">
        <f t="shared" si="95"/>
        <v>1</v>
      </c>
      <c r="W879" s="14">
        <f>IF(V879=1, VLOOKUP(U879, [1]IMDB_Movies!A:O, 11, FALSE), AVERAGEIF($A$2:$A$4915, U879, $K$2:$K$4915))</f>
        <v>6.9</v>
      </c>
      <c r="X879" s="5">
        <f t="shared" si="96"/>
        <v>0.67400000000000004</v>
      </c>
      <c r="Y879">
        <f t="shared" si="97"/>
        <v>6.4380227217790642</v>
      </c>
      <c r="AN879" s="6"/>
      <c r="AO879" s="5"/>
      <c r="AP879" s="14"/>
      <c r="AQ879" s="5"/>
    </row>
    <row r="880" spans="1:43" hidden="1" x14ac:dyDescent="0.3">
      <c r="A880" t="s">
        <v>6456</v>
      </c>
      <c r="B880">
        <v>110</v>
      </c>
      <c r="C880">
        <v>6525762</v>
      </c>
      <c r="D880" t="s">
        <v>507</v>
      </c>
      <c r="E880" t="s">
        <v>9331</v>
      </c>
      <c r="F880" t="s">
        <v>6457</v>
      </c>
      <c r="G880" t="s">
        <v>14</v>
      </c>
      <c r="H880" t="s">
        <v>15</v>
      </c>
      <c r="I880">
        <v>4000000</v>
      </c>
      <c r="J880">
        <v>2002</v>
      </c>
      <c r="K880">
        <v>6.7</v>
      </c>
      <c r="L880" s="5" t="s">
        <v>599</v>
      </c>
      <c r="M880" s="5" t="s">
        <v>1221</v>
      </c>
      <c r="N880" t="s">
        <v>6851</v>
      </c>
      <c r="P880" s="5">
        <f t="shared" si="91"/>
        <v>0.62415550067636494</v>
      </c>
      <c r="Q880" s="5">
        <f t="shared" si="92"/>
        <v>6525762</v>
      </c>
      <c r="R880" s="1">
        <f t="shared" si="93"/>
        <v>2525762</v>
      </c>
      <c r="S880" s="1">
        <f t="shared" si="94"/>
        <v>4000000</v>
      </c>
      <c r="U880" s="6" t="s">
        <v>5536</v>
      </c>
      <c r="V880" s="5">
        <f t="shared" si="95"/>
        <v>1</v>
      </c>
      <c r="W880" s="14">
        <f>IF(V880=1, VLOOKUP(U880, [1]IMDB_Movies!A:O, 11, FALSE), AVERAGEIF($A$2:$A$4915, U880, $K$2:$K$4915))</f>
        <v>6.9</v>
      </c>
      <c r="X880" s="5">
        <f t="shared" si="96"/>
        <v>0.67400000000000004</v>
      </c>
      <c r="Y880">
        <f t="shared" si="97"/>
        <v>6.4374999999999964</v>
      </c>
      <c r="AN880" s="6"/>
      <c r="AO880" s="5"/>
      <c r="AP880" s="14"/>
      <c r="AQ880" s="5"/>
    </row>
    <row r="881" spans="1:43" hidden="1" x14ac:dyDescent="0.3">
      <c r="A881" t="s">
        <v>3842</v>
      </c>
      <c r="B881">
        <v>127</v>
      </c>
      <c r="C881"/>
      <c r="D881" t="s">
        <v>1450</v>
      </c>
      <c r="E881" t="s">
        <v>9332</v>
      </c>
      <c r="F881" t="s">
        <v>6458</v>
      </c>
      <c r="G881" t="s">
        <v>14</v>
      </c>
      <c r="H881" t="s">
        <v>15</v>
      </c>
      <c r="I881">
        <v>4000000</v>
      </c>
      <c r="J881">
        <v>1969</v>
      </c>
      <c r="K881">
        <v>6.3</v>
      </c>
      <c r="L881" s="5" t="s">
        <v>1221</v>
      </c>
      <c r="M881" s="5" t="s">
        <v>3629</v>
      </c>
      <c r="P881" s="5">
        <f t="shared" si="91"/>
        <v>0.62408641204848458</v>
      </c>
      <c r="Q881" s="5">
        <f t="shared" si="92"/>
        <v>25035665</v>
      </c>
      <c r="R881" s="1">
        <f t="shared" si="93"/>
        <v>21035665</v>
      </c>
      <c r="S881" s="1">
        <f t="shared" si="94"/>
        <v>4000000</v>
      </c>
      <c r="U881" s="7" t="s">
        <v>5403</v>
      </c>
      <c r="V881" s="5">
        <f t="shared" si="95"/>
        <v>1</v>
      </c>
      <c r="W881" s="14">
        <f>IF(V881=1, VLOOKUP(U881, [1]IMDB_Movies!A:O, 11, FALSE), AVERAGEIF($A$2:$A$4915, U881, $K$2:$K$4915))</f>
        <v>6.9</v>
      </c>
      <c r="X881" s="5">
        <f t="shared" si="96"/>
        <v>0.67400000000000004</v>
      </c>
      <c r="Y881">
        <f t="shared" si="97"/>
        <v>6.4373639661426809</v>
      </c>
      <c r="AN881" s="7"/>
      <c r="AO881" s="5"/>
      <c r="AP881" s="14"/>
      <c r="AQ881" s="5"/>
    </row>
    <row r="882" spans="1:43" hidden="1" x14ac:dyDescent="0.3">
      <c r="A882" t="s">
        <v>6460</v>
      </c>
      <c r="B882">
        <v>110</v>
      </c>
      <c r="C882">
        <v>4301331</v>
      </c>
      <c r="D882" t="s">
        <v>1001</v>
      </c>
      <c r="E882" t="s">
        <v>9333</v>
      </c>
      <c r="F882" t="s">
        <v>6461</v>
      </c>
      <c r="G882" t="s">
        <v>14</v>
      </c>
      <c r="H882" t="s">
        <v>15</v>
      </c>
      <c r="I882">
        <v>4000000</v>
      </c>
      <c r="J882">
        <v>1995</v>
      </c>
      <c r="K882">
        <v>6.7</v>
      </c>
      <c r="L882" s="5" t="s">
        <v>599</v>
      </c>
      <c r="M882" s="5" t="s">
        <v>455</v>
      </c>
      <c r="P882" s="5">
        <f t="shared" si="91"/>
        <v>0.62408641204848458</v>
      </c>
      <c r="Q882" s="5">
        <f t="shared" si="92"/>
        <v>4301331</v>
      </c>
      <c r="R882" s="1">
        <f t="shared" si="93"/>
        <v>301331</v>
      </c>
      <c r="S882" s="1">
        <f t="shared" si="94"/>
        <v>4000000</v>
      </c>
      <c r="U882" s="6" t="s">
        <v>7439</v>
      </c>
      <c r="V882" s="5">
        <f t="shared" si="95"/>
        <v>1</v>
      </c>
      <c r="W882" s="14">
        <f>IF(V882=1, VLOOKUP(U882, [1]IMDB_Movies!A:O, 11, FALSE), AVERAGEIF($A$2:$A$4915, U882, $K$2:$K$4915))</f>
        <v>6.9</v>
      </c>
      <c r="X882" s="5">
        <f t="shared" si="96"/>
        <v>0.67400000000000004</v>
      </c>
      <c r="Y882">
        <f t="shared" si="97"/>
        <v>6.4369617803580033</v>
      </c>
      <c r="AN882" s="6"/>
      <c r="AO882" s="5"/>
      <c r="AP882" s="14"/>
      <c r="AQ882" s="5"/>
    </row>
    <row r="883" spans="1:43" hidden="1" x14ac:dyDescent="0.3">
      <c r="A883" t="s">
        <v>4295</v>
      </c>
      <c r="B883">
        <v>104</v>
      </c>
      <c r="C883">
        <v>4046737</v>
      </c>
      <c r="D883" t="s">
        <v>507</v>
      </c>
      <c r="E883" t="s">
        <v>9334</v>
      </c>
      <c r="F883" t="s">
        <v>6462</v>
      </c>
      <c r="G883" t="s">
        <v>14</v>
      </c>
      <c r="H883" t="s">
        <v>15</v>
      </c>
      <c r="I883">
        <v>4000000</v>
      </c>
      <c r="J883">
        <v>2002</v>
      </c>
      <c r="K883">
        <v>7.1</v>
      </c>
      <c r="L883" s="5" t="s">
        <v>599</v>
      </c>
      <c r="M883" s="5" t="s">
        <v>1221</v>
      </c>
      <c r="N883" t="s">
        <v>6851</v>
      </c>
      <c r="P883" s="5">
        <f t="shared" si="91"/>
        <v>0.62401285209758151</v>
      </c>
      <c r="Q883" s="5">
        <f t="shared" si="92"/>
        <v>4046737</v>
      </c>
      <c r="R883" s="1">
        <f t="shared" si="93"/>
        <v>46737</v>
      </c>
      <c r="S883" s="1">
        <f t="shared" si="94"/>
        <v>4000000</v>
      </c>
      <c r="U883" s="6" t="s">
        <v>4704</v>
      </c>
      <c r="V883" s="5">
        <f t="shared" si="95"/>
        <v>1</v>
      </c>
      <c r="W883" s="14">
        <f>IF(V883=1, VLOOKUP(U883, [1]IMDB_Movies!A:O, 11, FALSE), AVERAGEIF($A$2:$A$4915, U883, $K$2:$K$4915))</f>
        <v>6.9</v>
      </c>
      <c r="X883" s="5">
        <f t="shared" si="96"/>
        <v>0.67400000000000004</v>
      </c>
      <c r="Y883">
        <f t="shared" si="97"/>
        <v>6.4367771594483392</v>
      </c>
      <c r="AN883" s="6"/>
      <c r="AO883" s="5"/>
      <c r="AP883" s="14"/>
      <c r="AQ883" s="5"/>
    </row>
    <row r="884" spans="1:43" hidden="1" x14ac:dyDescent="0.3">
      <c r="A884" t="s">
        <v>272</v>
      </c>
      <c r="B884">
        <v>110</v>
      </c>
      <c r="C884">
        <v>3468572</v>
      </c>
      <c r="D884" t="s">
        <v>1221</v>
      </c>
      <c r="E884" t="s">
        <v>9335</v>
      </c>
      <c r="F884" t="s">
        <v>6465</v>
      </c>
      <c r="G884" t="s">
        <v>14</v>
      </c>
      <c r="H884" t="s">
        <v>15</v>
      </c>
      <c r="I884">
        <v>4000000</v>
      </c>
      <c r="J884">
        <v>1988</v>
      </c>
      <c r="K884">
        <v>7.3</v>
      </c>
      <c r="L884" s="5" t="s">
        <v>1221</v>
      </c>
      <c r="M884" s="5"/>
      <c r="P884" s="5">
        <f t="shared" si="91"/>
        <v>0.62393872527217242</v>
      </c>
      <c r="Q884" s="5">
        <f t="shared" si="92"/>
        <v>3468572</v>
      </c>
      <c r="R884" s="1">
        <f t="shared" si="93"/>
        <v>-531428</v>
      </c>
      <c r="S884" s="1">
        <f t="shared" si="94"/>
        <v>4000000</v>
      </c>
      <c r="U884" s="7" t="s">
        <v>4739</v>
      </c>
      <c r="V884" s="5">
        <f t="shared" si="95"/>
        <v>1</v>
      </c>
      <c r="W884" s="14">
        <f>IF(V884=1, VLOOKUP(U884, [1]IMDB_Movies!A:O, 11, FALSE), AVERAGEIF($A$2:$A$4915, U884, $K$2:$K$4915))</f>
        <v>6.9</v>
      </c>
      <c r="X884" s="5">
        <f t="shared" si="96"/>
        <v>0.67400000000000004</v>
      </c>
      <c r="Y884">
        <f t="shared" si="97"/>
        <v>6.436786060019358</v>
      </c>
      <c r="AN884" s="7"/>
      <c r="AO884" s="5"/>
      <c r="AP884" s="14"/>
      <c r="AQ884" s="5"/>
    </row>
    <row r="885" spans="1:43" hidden="1" x14ac:dyDescent="0.3">
      <c r="A885" t="s">
        <v>3913</v>
      </c>
      <c r="B885">
        <v>84</v>
      </c>
      <c r="C885">
        <v>2892582</v>
      </c>
      <c r="D885" t="s">
        <v>599</v>
      </c>
      <c r="E885" t="s">
        <v>9336</v>
      </c>
      <c r="F885" t="s">
        <v>6466</v>
      </c>
      <c r="G885" t="s">
        <v>14</v>
      </c>
      <c r="H885" t="s">
        <v>15</v>
      </c>
      <c r="I885">
        <v>4000000</v>
      </c>
      <c r="J885">
        <v>1996</v>
      </c>
      <c r="K885">
        <v>7.6</v>
      </c>
      <c r="L885" s="5" t="s">
        <v>599</v>
      </c>
      <c r="M885" s="5"/>
      <c r="P885" s="5">
        <f t="shared" si="91"/>
        <v>0.62386341320099059</v>
      </c>
      <c r="Q885" s="5">
        <f t="shared" si="92"/>
        <v>2892582</v>
      </c>
      <c r="R885" s="1">
        <f t="shared" si="93"/>
        <v>-1107418</v>
      </c>
      <c r="S885" s="1">
        <f t="shared" si="94"/>
        <v>4000000</v>
      </c>
      <c r="U885" s="6" t="s">
        <v>3203</v>
      </c>
      <c r="V885" s="5">
        <f t="shared" si="95"/>
        <v>1</v>
      </c>
      <c r="W885" s="14">
        <f>IF(V885=1, VLOOKUP(U885, [1]IMDB_Movies!A:O, 11, FALSE), AVERAGEIF($A$2:$A$4915, U885, $K$2:$K$4915))</f>
        <v>6.9</v>
      </c>
      <c r="X885" s="5">
        <f t="shared" si="96"/>
        <v>0.67400000000000004</v>
      </c>
      <c r="Y885">
        <f t="shared" si="97"/>
        <v>6.436964415395785</v>
      </c>
      <c r="AN885" s="6"/>
      <c r="AO885" s="5"/>
      <c r="AP885" s="14"/>
      <c r="AQ885" s="5"/>
    </row>
    <row r="886" spans="1:43" hidden="1" x14ac:dyDescent="0.3">
      <c r="A886" t="s">
        <v>6467</v>
      </c>
      <c r="B886">
        <v>94</v>
      </c>
      <c r="C886">
        <v>2800000</v>
      </c>
      <c r="D886" t="s">
        <v>599</v>
      </c>
      <c r="E886" t="s">
        <v>9337</v>
      </c>
      <c r="F886" t="s">
        <v>6468</v>
      </c>
      <c r="G886" t="s">
        <v>14</v>
      </c>
      <c r="H886" t="s">
        <v>15</v>
      </c>
      <c r="I886">
        <v>4000000</v>
      </c>
      <c r="J886">
        <v>1999</v>
      </c>
      <c r="K886">
        <v>5.8</v>
      </c>
      <c r="L886" s="5" t="s">
        <v>599</v>
      </c>
      <c r="M886" s="5"/>
      <c r="P886" s="5">
        <f t="shared" si="91"/>
        <v>0.6237869301257537</v>
      </c>
      <c r="Q886" s="5">
        <f t="shared" si="92"/>
        <v>2800000</v>
      </c>
      <c r="R886" s="1">
        <f t="shared" si="93"/>
        <v>-1200000</v>
      </c>
      <c r="S886" s="1">
        <f t="shared" si="94"/>
        <v>4000000</v>
      </c>
      <c r="U886" s="7" t="s">
        <v>4536</v>
      </c>
      <c r="V886" s="5">
        <f t="shared" si="95"/>
        <v>1</v>
      </c>
      <c r="W886" s="14">
        <f>IF(V886=1, VLOOKUP(U886, [1]IMDB_Movies!A:O, 11, FALSE), AVERAGEIF($A$2:$A$4915, U886, $K$2:$K$4915))</f>
        <v>6.9</v>
      </c>
      <c r="X886" s="5">
        <f t="shared" si="96"/>
        <v>0.67400000000000004</v>
      </c>
      <c r="Y886">
        <f t="shared" si="97"/>
        <v>6.4369249394673096</v>
      </c>
      <c r="AN886" s="7"/>
      <c r="AO886" s="5"/>
      <c r="AP886" s="14"/>
      <c r="AQ886" s="5"/>
    </row>
    <row r="887" spans="1:43" hidden="1" x14ac:dyDescent="0.3">
      <c r="A887" t="s">
        <v>1578</v>
      </c>
      <c r="B887">
        <v>93</v>
      </c>
      <c r="C887">
        <v>2426851</v>
      </c>
      <c r="D887" t="s">
        <v>1507</v>
      </c>
      <c r="E887" t="s">
        <v>9338</v>
      </c>
      <c r="F887" t="s">
        <v>6469</v>
      </c>
      <c r="G887" t="s">
        <v>14</v>
      </c>
      <c r="H887" t="s">
        <v>15</v>
      </c>
      <c r="I887">
        <v>4000000</v>
      </c>
      <c r="J887">
        <v>2007</v>
      </c>
      <c r="K887">
        <v>6.5</v>
      </c>
      <c r="L887" s="5" t="s">
        <v>599</v>
      </c>
      <c r="M887" s="5" t="s">
        <v>8413</v>
      </c>
      <c r="N887" t="s">
        <v>6851</v>
      </c>
      <c r="O887" t="s">
        <v>3629</v>
      </c>
      <c r="P887" s="5">
        <f t="shared" si="91"/>
        <v>0.62371019373375469</v>
      </c>
      <c r="Q887" s="5">
        <f t="shared" si="92"/>
        <v>2426851</v>
      </c>
      <c r="R887" s="1">
        <f t="shared" si="93"/>
        <v>-1573149</v>
      </c>
      <c r="S887" s="1">
        <f t="shared" si="94"/>
        <v>4000000</v>
      </c>
      <c r="U887" s="6" t="s">
        <v>1779</v>
      </c>
      <c r="V887" s="5">
        <f t="shared" si="95"/>
        <v>1</v>
      </c>
      <c r="W887" s="14">
        <f>IF(V887=1, VLOOKUP(U887, [1]IMDB_Movies!A:O, 11, FALSE), AVERAGEIF($A$2:$A$4915, U887, $K$2:$K$4915))</f>
        <v>6.9</v>
      </c>
      <c r="X887" s="5">
        <f t="shared" si="96"/>
        <v>0.67400000000000004</v>
      </c>
      <c r="Y887">
        <f t="shared" si="97"/>
        <v>6.4369823201743737</v>
      </c>
      <c r="AN887" s="6"/>
      <c r="AO887" s="5"/>
      <c r="AP887" s="14"/>
      <c r="AQ887" s="5"/>
    </row>
    <row r="888" spans="1:43" hidden="1" x14ac:dyDescent="0.3">
      <c r="A888" t="s">
        <v>6470</v>
      </c>
      <c r="B888">
        <v>96</v>
      </c>
      <c r="C888">
        <v>1325073</v>
      </c>
      <c r="D888" t="s">
        <v>910</v>
      </c>
      <c r="E888" t="s">
        <v>9339</v>
      </c>
      <c r="F888" t="s">
        <v>6471</v>
      </c>
      <c r="G888" t="s">
        <v>14</v>
      </c>
      <c r="H888" t="s">
        <v>15</v>
      </c>
      <c r="I888">
        <v>4000000</v>
      </c>
      <c r="J888">
        <v>2005</v>
      </c>
      <c r="K888">
        <v>6.6</v>
      </c>
      <c r="L888" s="5" t="s">
        <v>599</v>
      </c>
      <c r="M888" s="5" t="s">
        <v>1221</v>
      </c>
      <c r="P888" s="5">
        <f t="shared" si="91"/>
        <v>0.62363267661364619</v>
      </c>
      <c r="Q888" s="5">
        <f t="shared" si="92"/>
        <v>1325073</v>
      </c>
      <c r="R888" s="1">
        <f t="shared" si="93"/>
        <v>-2674927</v>
      </c>
      <c r="S888" s="1">
        <f t="shared" si="94"/>
        <v>4000000</v>
      </c>
      <c r="U888" s="7" t="s">
        <v>2887</v>
      </c>
      <c r="V888" s="5">
        <f t="shared" si="95"/>
        <v>2</v>
      </c>
      <c r="W888" s="14">
        <f>IF(V888=1, VLOOKUP(U888, [1]IMDB_Movies!A:O, 11, FALSE), AVERAGEIF($A$2:$A$4915, U888, $K$2:$K$4915))</f>
        <v>6.9</v>
      </c>
      <c r="X888" s="5">
        <f t="shared" si="96"/>
        <v>0.67400000000000004</v>
      </c>
      <c r="Y888">
        <f t="shared" si="97"/>
        <v>6.4372819767441829</v>
      </c>
      <c r="AN888" s="7"/>
      <c r="AO888" s="5"/>
      <c r="AP888" s="14"/>
      <c r="AQ888" s="5"/>
    </row>
    <row r="889" spans="1:43" hidden="1" x14ac:dyDescent="0.3">
      <c r="A889" t="s">
        <v>2515</v>
      </c>
      <c r="B889">
        <v>88</v>
      </c>
      <c r="C889"/>
      <c r="D889" t="s">
        <v>6472</v>
      </c>
      <c r="E889" t="s">
        <v>9340</v>
      </c>
      <c r="F889" t="s">
        <v>6473</v>
      </c>
      <c r="G889" t="s">
        <v>14</v>
      </c>
      <c r="H889" t="s">
        <v>15</v>
      </c>
      <c r="I889">
        <v>4000000</v>
      </c>
      <c r="J889">
        <v>2011</v>
      </c>
      <c r="K889">
        <v>6.2</v>
      </c>
      <c r="L889" s="5" t="s">
        <v>476</v>
      </c>
      <c r="M889" s="5" t="s">
        <v>8413</v>
      </c>
      <c r="N889" t="s">
        <v>2267</v>
      </c>
      <c r="O889" t="s">
        <v>3629</v>
      </c>
      <c r="P889" s="5">
        <f t="shared" si="91"/>
        <v>0.62355303615855218</v>
      </c>
      <c r="Q889" s="5">
        <f t="shared" si="92"/>
        <v>25035665</v>
      </c>
      <c r="R889" s="1">
        <f t="shared" si="93"/>
        <v>21035665</v>
      </c>
      <c r="S889" s="1">
        <f t="shared" si="94"/>
        <v>4000000</v>
      </c>
      <c r="U889" s="7" t="s">
        <v>2412</v>
      </c>
      <c r="V889" s="5">
        <f t="shared" si="95"/>
        <v>1</v>
      </c>
      <c r="W889" s="14">
        <f>IF(V889=1, VLOOKUP(U889, [1]IMDB_Movies!A:O, 11, FALSE), AVERAGEIF($A$2:$A$4915, U889, $K$2:$K$4915))</f>
        <v>6.9</v>
      </c>
      <c r="X889" s="5">
        <f t="shared" si="96"/>
        <v>0.67400000000000004</v>
      </c>
      <c r="Y889">
        <f t="shared" si="97"/>
        <v>6.4367821662224358</v>
      </c>
      <c r="AN889" s="7"/>
      <c r="AO889" s="5"/>
      <c r="AP889" s="14"/>
      <c r="AQ889" s="5"/>
    </row>
    <row r="890" spans="1:43" hidden="1" x14ac:dyDescent="0.3">
      <c r="A890" t="s">
        <v>6474</v>
      </c>
      <c r="B890">
        <v>101</v>
      </c>
      <c r="C890">
        <v>864959</v>
      </c>
      <c r="D890" t="s">
        <v>65</v>
      </c>
      <c r="E890" t="s">
        <v>9341</v>
      </c>
      <c r="F890" t="s">
        <v>6475</v>
      </c>
      <c r="G890" t="s">
        <v>14</v>
      </c>
      <c r="H890" t="s">
        <v>22</v>
      </c>
      <c r="I890">
        <v>4000000</v>
      </c>
      <c r="J890">
        <v>2005</v>
      </c>
      <c r="K890">
        <v>6.9</v>
      </c>
      <c r="L890" s="5" t="s">
        <v>340</v>
      </c>
      <c r="M890" s="5" t="s">
        <v>455</v>
      </c>
      <c r="P890" s="5">
        <f t="shared" si="91"/>
        <v>0.62355303615855218</v>
      </c>
      <c r="Q890" s="5">
        <f t="shared" si="92"/>
        <v>864959</v>
      </c>
      <c r="R890" s="1">
        <f t="shared" si="93"/>
        <v>-3135041</v>
      </c>
      <c r="S890" s="1">
        <f t="shared" si="94"/>
        <v>4000000</v>
      </c>
      <c r="U890" s="6" t="s">
        <v>2349</v>
      </c>
      <c r="V890" s="5">
        <f t="shared" si="95"/>
        <v>2</v>
      </c>
      <c r="W890" s="14">
        <f>IF(V890=1, VLOOKUP(U890, [1]IMDB_Movies!A:O, 11, FALSE), AVERAGEIF($A$2:$A$4915, U890, $K$2:$K$4915))</f>
        <v>6.9</v>
      </c>
      <c r="X890" s="5">
        <f t="shared" si="96"/>
        <v>0.67400000000000004</v>
      </c>
      <c r="Y890">
        <f t="shared" si="97"/>
        <v>6.4362336403296139</v>
      </c>
      <c r="AN890" s="6"/>
      <c r="AO890" s="5"/>
      <c r="AP890" s="14"/>
      <c r="AQ890" s="5"/>
    </row>
    <row r="891" spans="1:43" hidden="1" x14ac:dyDescent="0.3">
      <c r="A891" t="s">
        <v>6476</v>
      </c>
      <c r="B891">
        <v>102</v>
      </c>
      <c r="C891">
        <v>2601847</v>
      </c>
      <c r="D891" t="s">
        <v>1448</v>
      </c>
      <c r="E891" t="s">
        <v>9342</v>
      </c>
      <c r="F891" t="s">
        <v>6477</v>
      </c>
      <c r="G891" t="s">
        <v>4859</v>
      </c>
      <c r="H891" t="s">
        <v>15</v>
      </c>
      <c r="I891">
        <v>4000000</v>
      </c>
      <c r="J891">
        <v>2011</v>
      </c>
      <c r="K891">
        <v>8.5</v>
      </c>
      <c r="L891" s="5" t="s">
        <v>27</v>
      </c>
      <c r="M891" s="5" t="s">
        <v>4183</v>
      </c>
      <c r="P891" s="5">
        <f t="shared" si="91"/>
        <v>0.62347247228022917</v>
      </c>
      <c r="Q891" s="5">
        <f t="shared" si="92"/>
        <v>2601847</v>
      </c>
      <c r="R891" s="1">
        <f t="shared" si="93"/>
        <v>-1398153</v>
      </c>
      <c r="S891" s="1">
        <f t="shared" si="94"/>
        <v>4000000</v>
      </c>
      <c r="U891" s="6" t="s">
        <v>5719</v>
      </c>
      <c r="V891" s="5">
        <f t="shared" si="95"/>
        <v>1</v>
      </c>
      <c r="W891" s="14">
        <f>IF(V891=1, VLOOKUP(U891, [1]IMDB_Movies!A:O, 11, FALSE), AVERAGEIF($A$2:$A$4915, U891, $K$2:$K$4915))</f>
        <v>6.9</v>
      </c>
      <c r="X891" s="5">
        <f t="shared" si="96"/>
        <v>0.67400000000000004</v>
      </c>
      <c r="Y891">
        <f t="shared" si="97"/>
        <v>6.4359999999999964</v>
      </c>
      <c r="AN891" s="6"/>
      <c r="AO891" s="5"/>
      <c r="AP891" s="14"/>
      <c r="AQ891" s="5"/>
    </row>
    <row r="892" spans="1:43" hidden="1" x14ac:dyDescent="0.3">
      <c r="A892" t="s">
        <v>6478</v>
      </c>
      <c r="B892">
        <v>87</v>
      </c>
      <c r="C892">
        <v>800000</v>
      </c>
      <c r="D892" t="s">
        <v>65</v>
      </c>
      <c r="E892" t="s">
        <v>9343</v>
      </c>
      <c r="F892" t="s">
        <v>6479</v>
      </c>
      <c r="G892" t="s">
        <v>14</v>
      </c>
      <c r="H892" t="s">
        <v>15</v>
      </c>
      <c r="I892">
        <v>4000000</v>
      </c>
      <c r="J892">
        <v>1987</v>
      </c>
      <c r="K892">
        <v>4.8</v>
      </c>
      <c r="L892" s="5" t="s">
        <v>340</v>
      </c>
      <c r="M892" s="5" t="s">
        <v>455</v>
      </c>
      <c r="P892" s="5">
        <f t="shared" si="91"/>
        <v>0.62339504063620599</v>
      </c>
      <c r="Q892" s="5">
        <f t="shared" si="92"/>
        <v>800000</v>
      </c>
      <c r="R892" s="1">
        <f t="shared" si="93"/>
        <v>-3200000</v>
      </c>
      <c r="S892" s="1">
        <f t="shared" si="94"/>
        <v>4000000</v>
      </c>
      <c r="U892" s="6" t="s">
        <v>845</v>
      </c>
      <c r="V892" s="5">
        <f t="shared" si="95"/>
        <v>2</v>
      </c>
      <c r="W892" s="14">
        <f>IF(V892=1, VLOOKUP(U892, [1]IMDB_Movies!A:O, 11, FALSE), AVERAGEIF($A$2:$A$4915, U892, $K$2:$K$4915))</f>
        <v>6.9</v>
      </c>
      <c r="X892" s="5">
        <f t="shared" si="96"/>
        <v>0.67400000000000004</v>
      </c>
      <c r="Y892">
        <f t="shared" si="97"/>
        <v>6.4364694471386965</v>
      </c>
      <c r="AN892" s="6"/>
      <c r="AO892" s="5"/>
      <c r="AP892" s="14"/>
      <c r="AQ892" s="5"/>
    </row>
    <row r="893" spans="1:43" hidden="1" x14ac:dyDescent="0.3">
      <c r="A893" t="s">
        <v>6484</v>
      </c>
      <c r="B893">
        <v>99</v>
      </c>
      <c r="C893">
        <v>562059</v>
      </c>
      <c r="D893" t="s">
        <v>1450</v>
      </c>
      <c r="E893" t="s">
        <v>9344</v>
      </c>
      <c r="F893" t="s">
        <v>6485</v>
      </c>
      <c r="G893" t="s">
        <v>14</v>
      </c>
      <c r="H893" t="s">
        <v>15</v>
      </c>
      <c r="I893">
        <v>4000000</v>
      </c>
      <c r="J893">
        <v>2002</v>
      </c>
      <c r="K893">
        <v>7</v>
      </c>
      <c r="L893" s="5" t="s">
        <v>1221</v>
      </c>
      <c r="M893" s="5" t="s">
        <v>3629</v>
      </c>
      <c r="P893" s="5">
        <f t="shared" si="91"/>
        <v>0.62331419213673844</v>
      </c>
      <c r="Q893" s="5">
        <f t="shared" si="92"/>
        <v>562059</v>
      </c>
      <c r="R893" s="1">
        <f t="shared" si="93"/>
        <v>-3437941</v>
      </c>
      <c r="S893" s="1">
        <f t="shared" si="94"/>
        <v>4000000</v>
      </c>
      <c r="U893" s="7" t="s">
        <v>695</v>
      </c>
      <c r="V893" s="5">
        <f t="shared" si="95"/>
        <v>2</v>
      </c>
      <c r="W893" s="14">
        <f>IF(V893=1, VLOOKUP(U893, [1]IMDB_Movies!A:O, 11, FALSE), AVERAGEIF($A$2:$A$4915, U893, $K$2:$K$4915))</f>
        <v>6.9</v>
      </c>
      <c r="X893" s="5">
        <f t="shared" si="96"/>
        <v>0.67400000000000004</v>
      </c>
      <c r="Y893">
        <f t="shared" si="97"/>
        <v>6.4363570215862191</v>
      </c>
      <c r="AN893" s="7"/>
      <c r="AO893" s="5"/>
      <c r="AP893" s="14"/>
      <c r="AQ893" s="5"/>
    </row>
    <row r="894" spans="1:43" hidden="1" x14ac:dyDescent="0.3">
      <c r="A894" t="s">
        <v>6424</v>
      </c>
      <c r="B894">
        <v>106</v>
      </c>
      <c r="C894">
        <v>399793</v>
      </c>
      <c r="D894" t="s">
        <v>1221</v>
      </c>
      <c r="E894" t="s">
        <v>9345</v>
      </c>
      <c r="F894" t="s">
        <v>6486</v>
      </c>
      <c r="G894" t="s">
        <v>14</v>
      </c>
      <c r="H894" t="s">
        <v>15</v>
      </c>
      <c r="I894">
        <v>4000000</v>
      </c>
      <c r="J894">
        <v>1999</v>
      </c>
      <c r="K894">
        <v>5.4</v>
      </c>
      <c r="L894" s="5" t="s">
        <v>1221</v>
      </c>
      <c r="M894" s="5"/>
      <c r="P894" s="5">
        <f t="shared" si="91"/>
        <v>0.6232328270486327</v>
      </c>
      <c r="Q894" s="5">
        <f t="shared" si="92"/>
        <v>399793</v>
      </c>
      <c r="R894" s="1">
        <f t="shared" si="93"/>
        <v>-3600207</v>
      </c>
      <c r="S894" s="1">
        <f t="shared" si="94"/>
        <v>4000000</v>
      </c>
      <c r="U894" s="7" t="s">
        <v>307</v>
      </c>
      <c r="V894" s="5">
        <f t="shared" si="95"/>
        <v>1</v>
      </c>
      <c r="W894" s="14">
        <f>IF(V894=1, VLOOKUP(U894, [1]IMDB_Movies!A:O, 11, FALSE), AVERAGEIF($A$2:$A$4915, U894, $K$2:$K$4915))</f>
        <v>6.9</v>
      </c>
      <c r="X894" s="5">
        <f t="shared" si="96"/>
        <v>0.67400000000000004</v>
      </c>
      <c r="Y894">
        <f t="shared" si="97"/>
        <v>6.4360989810771434</v>
      </c>
      <c r="AN894" s="7"/>
      <c r="AO894" s="5"/>
      <c r="AP894" s="14"/>
      <c r="AQ894" s="5"/>
    </row>
    <row r="895" spans="1:43" hidden="1" x14ac:dyDescent="0.3">
      <c r="A895" t="s">
        <v>1920</v>
      </c>
      <c r="B895">
        <v>117</v>
      </c>
      <c r="C895">
        <v>371897</v>
      </c>
      <c r="D895" t="s">
        <v>1221</v>
      </c>
      <c r="E895" t="s">
        <v>9346</v>
      </c>
      <c r="F895" t="s">
        <v>6489</v>
      </c>
      <c r="G895" t="s">
        <v>14</v>
      </c>
      <c r="H895" t="s">
        <v>15</v>
      </c>
      <c r="I895">
        <v>4000000</v>
      </c>
      <c r="J895">
        <v>2013</v>
      </c>
      <c r="K895">
        <v>6.9</v>
      </c>
      <c r="L895" s="5" t="s">
        <v>1221</v>
      </c>
      <c r="M895" s="5"/>
      <c r="P895" s="5">
        <f t="shared" si="91"/>
        <v>0.62315108297802135</v>
      </c>
      <c r="Q895" s="5">
        <f t="shared" si="92"/>
        <v>371897</v>
      </c>
      <c r="R895" s="1">
        <f t="shared" si="93"/>
        <v>-3628103</v>
      </c>
      <c r="S895" s="1">
        <f t="shared" si="94"/>
        <v>4000000</v>
      </c>
      <c r="U895" s="6" t="s">
        <v>5362</v>
      </c>
      <c r="V895" s="5">
        <f t="shared" si="95"/>
        <v>1</v>
      </c>
      <c r="W895" s="14">
        <f>IF(V895=1, VLOOKUP(U895, [1]IMDB_Movies!A:O, 11, FALSE), AVERAGEIF($A$2:$A$4915, U895, $K$2:$K$4915))</f>
        <v>6.9</v>
      </c>
      <c r="X895" s="5">
        <f t="shared" si="96"/>
        <v>0.67400000000000004</v>
      </c>
      <c r="Y895">
        <f t="shared" si="97"/>
        <v>6.4360349429750023</v>
      </c>
      <c r="AN895" s="6"/>
      <c r="AO895" s="5"/>
      <c r="AP895" s="14"/>
      <c r="AQ895" s="5"/>
    </row>
    <row r="896" spans="1:43" hidden="1" x14ac:dyDescent="0.3">
      <c r="A896" t="s">
        <v>3255</v>
      </c>
      <c r="B896">
        <v>86</v>
      </c>
      <c r="C896">
        <v>185577</v>
      </c>
      <c r="D896" t="s">
        <v>599</v>
      </c>
      <c r="E896" t="s">
        <v>9347</v>
      </c>
      <c r="F896" t="s">
        <v>6495</v>
      </c>
      <c r="G896" t="s">
        <v>14</v>
      </c>
      <c r="H896" t="s">
        <v>22</v>
      </c>
      <c r="I896">
        <v>4000000</v>
      </c>
      <c r="J896">
        <v>1999</v>
      </c>
      <c r="K896">
        <v>6.3</v>
      </c>
      <c r="L896" s="5" t="s">
        <v>599</v>
      </c>
      <c r="M896" s="5"/>
      <c r="P896" s="5">
        <f t="shared" si="91"/>
        <v>0.62306920248509901</v>
      </c>
      <c r="Q896" s="5">
        <f t="shared" si="92"/>
        <v>185577</v>
      </c>
      <c r="R896" s="1">
        <f t="shared" si="93"/>
        <v>-3814423</v>
      </c>
      <c r="S896" s="1">
        <f t="shared" si="94"/>
        <v>4000000</v>
      </c>
      <c r="U896" s="6" t="s">
        <v>5562</v>
      </c>
      <c r="V896" s="5">
        <f t="shared" si="95"/>
        <v>1</v>
      </c>
      <c r="W896" s="14">
        <f>IF(V896=1, VLOOKUP(U896, [1]IMDB_Movies!A:O, 11, FALSE), AVERAGEIF($A$2:$A$4915, U896, $K$2:$K$4915))</f>
        <v>6.9</v>
      </c>
      <c r="X896" s="5">
        <f t="shared" si="96"/>
        <v>0.67400000000000004</v>
      </c>
      <c r="Y896">
        <f t="shared" si="97"/>
        <v>6.4359951456310647</v>
      </c>
      <c r="AN896" s="6"/>
      <c r="AO896" s="5"/>
      <c r="AP896" s="14"/>
      <c r="AQ896" s="5"/>
    </row>
    <row r="897" spans="1:43" hidden="1" x14ac:dyDescent="0.3">
      <c r="A897" t="s">
        <v>6496</v>
      </c>
      <c r="B897">
        <v>120</v>
      </c>
      <c r="C897">
        <v>100412</v>
      </c>
      <c r="D897" t="s">
        <v>1221</v>
      </c>
      <c r="E897" t="s">
        <v>9348</v>
      </c>
      <c r="F897" t="s">
        <v>6497</v>
      </c>
      <c r="G897" t="s">
        <v>3067</v>
      </c>
      <c r="H897" t="s">
        <v>1044</v>
      </c>
      <c r="I897">
        <v>4000000</v>
      </c>
      <c r="J897">
        <v>2013</v>
      </c>
      <c r="K897">
        <v>7.7</v>
      </c>
      <c r="L897" s="5" t="s">
        <v>1221</v>
      </c>
      <c r="M897" s="5"/>
      <c r="P897" s="5">
        <f t="shared" si="91"/>
        <v>0.62298689965953258</v>
      </c>
      <c r="Q897" s="5">
        <f t="shared" si="92"/>
        <v>100412</v>
      </c>
      <c r="R897" s="1">
        <f t="shared" si="93"/>
        <v>-3899588</v>
      </c>
      <c r="S897" s="1">
        <f t="shared" si="94"/>
        <v>4000000</v>
      </c>
      <c r="U897" s="6" t="s">
        <v>6707</v>
      </c>
      <c r="V897" s="5">
        <f t="shared" si="95"/>
        <v>1</v>
      </c>
      <c r="W897" s="14">
        <f>IF(V897=1, VLOOKUP(U897, [1]IMDB_Movies!A:O, 11, FALSE), AVERAGEIF($A$2:$A$4915, U897, $K$2:$K$4915))</f>
        <v>6.9</v>
      </c>
      <c r="X897" s="5">
        <f t="shared" si="96"/>
        <v>0.67400000000000004</v>
      </c>
      <c r="Y897">
        <f t="shared" si="97"/>
        <v>6.4364408837096345</v>
      </c>
      <c r="AN897" s="6"/>
      <c r="AO897" s="5"/>
      <c r="AP897" s="14"/>
      <c r="AQ897" s="5"/>
    </row>
    <row r="898" spans="1:43" hidden="1" x14ac:dyDescent="0.3">
      <c r="A898" t="s">
        <v>6502</v>
      </c>
      <c r="B898">
        <v>100</v>
      </c>
      <c r="C898"/>
      <c r="D898" t="s">
        <v>507</v>
      </c>
      <c r="E898" t="s">
        <v>9349</v>
      </c>
      <c r="F898" t="s">
        <v>6503</v>
      </c>
      <c r="G898" t="s">
        <v>14</v>
      </c>
      <c r="H898" t="s">
        <v>15</v>
      </c>
      <c r="I898">
        <v>4000000</v>
      </c>
      <c r="J898">
        <v>1998</v>
      </c>
      <c r="K898">
        <v>5</v>
      </c>
      <c r="L898" s="5" t="s">
        <v>599</v>
      </c>
      <c r="M898" s="5" t="s">
        <v>1221</v>
      </c>
      <c r="N898" t="s">
        <v>6851</v>
      </c>
      <c r="P898" s="5">
        <f t="shared" ref="P898:P961" si="98">CORREL(C898:C5811,I898:I5811)</f>
        <v>0.62290435667183641</v>
      </c>
      <c r="Q898" s="5">
        <f t="shared" ref="Q898:Q961" si="99">IF(ISBLANK(C898),MEDIAN($C$2:$C$4915), C898)</f>
        <v>25035665</v>
      </c>
      <c r="R898" s="1">
        <f t="shared" ref="R898:R961" si="100">Q898-S898</f>
        <v>21035665</v>
      </c>
      <c r="S898" s="1">
        <f t="shared" ref="S898:S961" si="101">IF(ISBLANK(I898),MEDIAN($I$2:$I$4915), I898)</f>
        <v>4000000</v>
      </c>
      <c r="U898" s="6" t="s">
        <v>7501</v>
      </c>
      <c r="V898" s="5">
        <f t="shared" si="95"/>
        <v>1</v>
      </c>
      <c r="W898" s="14">
        <f>IF(V898=1, VLOOKUP(U898, [1]IMDB_Movies!A:O, 11, FALSE), AVERAGEIF($A$2:$A$4915, U898, $K$2:$K$4915))</f>
        <v>6.9</v>
      </c>
      <c r="X898" s="5">
        <f t="shared" si="96"/>
        <v>0.67400000000000004</v>
      </c>
      <c r="Y898">
        <f t="shared" si="97"/>
        <v>6.4372510927634741</v>
      </c>
      <c r="AN898" s="6"/>
      <c r="AO898" s="5"/>
      <c r="AP898" s="14"/>
      <c r="AQ898" s="5"/>
    </row>
    <row r="899" spans="1:43" hidden="1" x14ac:dyDescent="0.3">
      <c r="A899" t="s">
        <v>6504</v>
      </c>
      <c r="B899">
        <v>113</v>
      </c>
      <c r="C899">
        <v>146402</v>
      </c>
      <c r="D899" t="s">
        <v>910</v>
      </c>
      <c r="E899" t="s">
        <v>9350</v>
      </c>
      <c r="F899" t="s">
        <v>6505</v>
      </c>
      <c r="G899" t="s">
        <v>997</v>
      </c>
      <c r="H899" t="s">
        <v>1281</v>
      </c>
      <c r="I899">
        <v>4000000</v>
      </c>
      <c r="J899">
        <v>2002</v>
      </c>
      <c r="K899">
        <v>7.7</v>
      </c>
      <c r="L899" s="5" t="s">
        <v>599</v>
      </c>
      <c r="M899" s="5" t="s">
        <v>1221</v>
      </c>
      <c r="P899" s="5">
        <f t="shared" si="98"/>
        <v>0.62290435667183641</v>
      </c>
      <c r="Q899" s="5">
        <f t="shared" si="99"/>
        <v>146402</v>
      </c>
      <c r="R899" s="1">
        <f t="shared" si="100"/>
        <v>-3853598</v>
      </c>
      <c r="S899" s="1">
        <f t="shared" si="101"/>
        <v>4000000</v>
      </c>
      <c r="U899" s="7" t="s">
        <v>7567</v>
      </c>
      <c r="V899" s="5">
        <f t="shared" si="95"/>
        <v>1</v>
      </c>
      <c r="W899" s="14">
        <f>IF(V899=1, VLOOKUP(U899, [1]IMDB_Movies!A:O, 11, FALSE), AVERAGEIF($A$2:$A$4915, U899, $K$2:$K$4915))</f>
        <v>6.9</v>
      </c>
      <c r="X899" s="5">
        <f t="shared" si="96"/>
        <v>0.67400000000000004</v>
      </c>
      <c r="Y899">
        <f t="shared" si="97"/>
        <v>6.4370658246295811</v>
      </c>
      <c r="AN899" s="7"/>
      <c r="AO899" s="5"/>
      <c r="AP899" s="14"/>
      <c r="AQ899" s="5"/>
    </row>
    <row r="900" spans="1:43" hidden="1" x14ac:dyDescent="0.3">
      <c r="A900" t="s">
        <v>2370</v>
      </c>
      <c r="B900">
        <v>92</v>
      </c>
      <c r="C900">
        <v>12836</v>
      </c>
      <c r="D900" t="s">
        <v>555</v>
      </c>
      <c r="E900" t="s">
        <v>9351</v>
      </c>
      <c r="F900" t="s">
        <v>6509</v>
      </c>
      <c r="G900" t="s">
        <v>14</v>
      </c>
      <c r="H900" t="s">
        <v>15</v>
      </c>
      <c r="I900">
        <v>4000000</v>
      </c>
      <c r="J900">
        <v>1997</v>
      </c>
      <c r="K900">
        <v>5.8</v>
      </c>
      <c r="L900" s="5" t="s">
        <v>4651</v>
      </c>
      <c r="M900" s="5" t="s">
        <v>1221</v>
      </c>
      <c r="P900" s="5">
        <f t="shared" si="98"/>
        <v>0.62282180927875452</v>
      </c>
      <c r="Q900" s="5">
        <f t="shared" si="99"/>
        <v>12836</v>
      </c>
      <c r="R900" s="1">
        <f t="shared" si="100"/>
        <v>-3987164</v>
      </c>
      <c r="S900" s="1">
        <f t="shared" si="101"/>
        <v>4000000</v>
      </c>
      <c r="U900" s="6" t="s">
        <v>7680</v>
      </c>
      <c r="V900" s="5">
        <f t="shared" si="95"/>
        <v>1</v>
      </c>
      <c r="W900" s="14">
        <f>IF(V900=1, VLOOKUP(U900, [1]IMDB_Movies!A:O, 11, FALSE), AVERAGEIF($A$2:$A$4915, U900, $K$2:$K$4915))</f>
        <v>6.9</v>
      </c>
      <c r="X900" s="5">
        <f t="shared" si="96"/>
        <v>0.67400000000000004</v>
      </c>
      <c r="Y900">
        <f t="shared" si="97"/>
        <v>6.4368804664723012</v>
      </c>
      <c r="AN900" s="6"/>
      <c r="AO900" s="5"/>
      <c r="AP900" s="14"/>
      <c r="AQ900" s="5"/>
    </row>
    <row r="901" spans="1:43" hidden="1" x14ac:dyDescent="0.3">
      <c r="A901" t="s">
        <v>6510</v>
      </c>
      <c r="B901">
        <v>106</v>
      </c>
      <c r="C901">
        <v>20262</v>
      </c>
      <c r="D901" t="s">
        <v>1221</v>
      </c>
      <c r="E901" t="s">
        <v>9352</v>
      </c>
      <c r="F901" t="s">
        <v>6511</v>
      </c>
      <c r="G901" t="s">
        <v>5066</v>
      </c>
      <c r="H901" t="s">
        <v>5876</v>
      </c>
      <c r="I901">
        <v>4000000</v>
      </c>
      <c r="J901">
        <v>2014</v>
      </c>
      <c r="K901">
        <v>6.1</v>
      </c>
      <c r="L901" s="5" t="s">
        <v>1221</v>
      </c>
      <c r="M901" s="5"/>
      <c r="P901" s="5">
        <f t="shared" si="98"/>
        <v>0.62273893418739434</v>
      </c>
      <c r="Q901" s="5">
        <f t="shared" si="99"/>
        <v>20262</v>
      </c>
      <c r="R901" s="1">
        <f t="shared" si="100"/>
        <v>-3979738</v>
      </c>
      <c r="S901" s="1">
        <f t="shared" si="101"/>
        <v>4000000</v>
      </c>
      <c r="U901" s="6" t="s">
        <v>7962</v>
      </c>
      <c r="V901" s="5">
        <f t="shared" si="95"/>
        <v>1</v>
      </c>
      <c r="W901" s="14">
        <f>IF(V901=1, VLOOKUP(U901, [1]IMDB_Movies!A:O, 11, FALSE), AVERAGEIF($A$2:$A$4915, U901, $K$2:$K$4915))</f>
        <v>6.9</v>
      </c>
      <c r="X901" s="5">
        <f t="shared" si="96"/>
        <v>0.67400000000000004</v>
      </c>
      <c r="Y901">
        <f t="shared" si="97"/>
        <v>6.4369380315917359</v>
      </c>
      <c r="AN901" s="6"/>
      <c r="AO901" s="5"/>
      <c r="AP901" s="14"/>
      <c r="AQ901" s="5"/>
    </row>
    <row r="902" spans="1:43" hidden="1" x14ac:dyDescent="0.3">
      <c r="A902" t="s">
        <v>6512</v>
      </c>
      <c r="B902">
        <v>119</v>
      </c>
      <c r="C902"/>
      <c r="D902" t="s">
        <v>910</v>
      </c>
      <c r="E902" t="s">
        <v>9353</v>
      </c>
      <c r="F902" t="s">
        <v>6513</v>
      </c>
      <c r="G902" t="s">
        <v>14</v>
      </c>
      <c r="H902" t="s">
        <v>15</v>
      </c>
      <c r="I902">
        <v>4000000</v>
      </c>
      <c r="J902">
        <v>2011</v>
      </c>
      <c r="K902">
        <v>6</v>
      </c>
      <c r="L902" s="5" t="s">
        <v>599</v>
      </c>
      <c r="M902" s="5" t="s">
        <v>1221</v>
      </c>
      <c r="P902" s="5">
        <f t="shared" si="98"/>
        <v>0.6226559847331915</v>
      </c>
      <c r="Q902" s="5">
        <f t="shared" si="99"/>
        <v>25035665</v>
      </c>
      <c r="R902" s="1">
        <f t="shared" si="100"/>
        <v>21035665</v>
      </c>
      <c r="S902" s="1">
        <f t="shared" si="101"/>
        <v>4000000</v>
      </c>
      <c r="U902" s="7" t="s">
        <v>8045</v>
      </c>
      <c r="V902" s="5">
        <f t="shared" si="95"/>
        <v>1</v>
      </c>
      <c r="W902" s="14">
        <f>IF(V902=1, VLOOKUP(U902, [1]IMDB_Movies!A:O, 11, FALSE), AVERAGEIF($A$2:$A$4915, U902, $K$2:$K$4915))</f>
        <v>6.9</v>
      </c>
      <c r="X902" s="5">
        <f t="shared" si="96"/>
        <v>0.67400000000000004</v>
      </c>
      <c r="Y902">
        <f t="shared" si="97"/>
        <v>6.4367282450170134</v>
      </c>
      <c r="AN902" s="7"/>
      <c r="AO902" s="5"/>
      <c r="AP902" s="14"/>
      <c r="AQ902" s="5"/>
    </row>
    <row r="903" spans="1:43" hidden="1" x14ac:dyDescent="0.3">
      <c r="A903" t="s">
        <v>5425</v>
      </c>
      <c r="B903">
        <v>99</v>
      </c>
      <c r="C903"/>
      <c r="D903" t="s">
        <v>1194</v>
      </c>
      <c r="E903" t="s">
        <v>9354</v>
      </c>
      <c r="F903" t="s">
        <v>6514</v>
      </c>
      <c r="G903" t="s">
        <v>14</v>
      </c>
      <c r="H903" t="s">
        <v>22</v>
      </c>
      <c r="I903">
        <v>4000000</v>
      </c>
      <c r="J903">
        <v>2011</v>
      </c>
      <c r="K903">
        <v>6.3</v>
      </c>
      <c r="L903" s="5" t="s">
        <v>476</v>
      </c>
      <c r="M903" s="5" t="s">
        <v>340</v>
      </c>
      <c r="N903" t="s">
        <v>8413</v>
      </c>
      <c r="O903" t="s">
        <v>3629</v>
      </c>
      <c r="P903" s="5">
        <f t="shared" si="98"/>
        <v>0.6226559847331915</v>
      </c>
      <c r="Q903" s="5">
        <f t="shared" si="99"/>
        <v>25035665</v>
      </c>
      <c r="R903" s="1">
        <f t="shared" si="100"/>
        <v>21035665</v>
      </c>
      <c r="S903" s="1">
        <f t="shared" si="101"/>
        <v>4000000</v>
      </c>
      <c r="U903" s="7" t="s">
        <v>8048</v>
      </c>
      <c r="V903" s="5">
        <f t="shared" si="95"/>
        <v>1</v>
      </c>
      <c r="W903" s="14">
        <f>IF(V903=1, VLOOKUP(U903, [1]IMDB_Movies!A:O, 11, FALSE), AVERAGEIF($A$2:$A$4915, U903, $K$2:$K$4915))</f>
        <v>6.9</v>
      </c>
      <c r="X903" s="5">
        <f t="shared" si="96"/>
        <v>0.67400000000000004</v>
      </c>
      <c r="Y903">
        <f t="shared" si="97"/>
        <v>6.4365669827376593</v>
      </c>
      <c r="AN903" s="7"/>
      <c r="AO903" s="5"/>
      <c r="AP903" s="14"/>
      <c r="AQ903" s="5"/>
    </row>
    <row r="904" spans="1:43" hidden="1" x14ac:dyDescent="0.3">
      <c r="A904" t="s">
        <v>6516</v>
      </c>
      <c r="B904">
        <v>120</v>
      </c>
      <c r="C904"/>
      <c r="D904" t="s">
        <v>2482</v>
      </c>
      <c r="E904" t="s">
        <v>9355</v>
      </c>
      <c r="F904" t="s">
        <v>6517</v>
      </c>
      <c r="G904" t="s">
        <v>2001</v>
      </c>
      <c r="H904" t="s">
        <v>2528</v>
      </c>
      <c r="I904">
        <v>4000000</v>
      </c>
      <c r="J904">
        <v>2013</v>
      </c>
      <c r="K904">
        <v>7.5</v>
      </c>
      <c r="L904" s="5" t="s">
        <v>340</v>
      </c>
      <c r="M904" s="5" t="s">
        <v>1221</v>
      </c>
      <c r="P904" s="5">
        <f t="shared" si="98"/>
        <v>0.6226559847331915</v>
      </c>
      <c r="Q904" s="5">
        <f t="shared" si="99"/>
        <v>25035665</v>
      </c>
      <c r="R904" s="1">
        <f t="shared" si="100"/>
        <v>21035665</v>
      </c>
      <c r="S904" s="1">
        <f t="shared" si="101"/>
        <v>4000000</v>
      </c>
      <c r="U904" s="6" t="s">
        <v>8060</v>
      </c>
      <c r="V904" s="5">
        <f t="shared" si="95"/>
        <v>1</v>
      </c>
      <c r="W904" s="14">
        <f>IF(V904=1, VLOOKUP(U904, [1]IMDB_Movies!A:O, 11, FALSE), AVERAGEIF($A$2:$A$4915, U904, $K$2:$K$4915))</f>
        <v>6.9</v>
      </c>
      <c r="X904" s="5">
        <f t="shared" si="96"/>
        <v>0.67400000000000004</v>
      </c>
      <c r="Y904">
        <f t="shared" si="97"/>
        <v>6.4364785992217879</v>
      </c>
      <c r="AN904" s="6"/>
      <c r="AO904" s="5"/>
      <c r="AP904" s="14"/>
      <c r="AQ904" s="5"/>
    </row>
    <row r="905" spans="1:43" hidden="1" x14ac:dyDescent="0.3">
      <c r="A905" t="s">
        <v>6518</v>
      </c>
      <c r="B905">
        <v>168</v>
      </c>
      <c r="C905"/>
      <c r="D905" t="s">
        <v>6519</v>
      </c>
      <c r="E905" t="s">
        <v>9356</v>
      </c>
      <c r="F905" t="s">
        <v>6520</v>
      </c>
      <c r="G905" t="s">
        <v>14</v>
      </c>
      <c r="H905" t="s">
        <v>15</v>
      </c>
      <c r="I905">
        <v>4000000</v>
      </c>
      <c r="J905">
        <v>1972</v>
      </c>
      <c r="K905">
        <v>7.6</v>
      </c>
      <c r="L905" s="5" t="s">
        <v>1221</v>
      </c>
      <c r="M905" s="5" t="s">
        <v>6299</v>
      </c>
      <c r="N905" t="s">
        <v>7865</v>
      </c>
      <c r="O905" t="s">
        <v>6055</v>
      </c>
      <c r="P905" s="5">
        <f t="shared" si="98"/>
        <v>0.6226559847331915</v>
      </c>
      <c r="Q905" s="5">
        <f t="shared" si="99"/>
        <v>25035665</v>
      </c>
      <c r="R905" s="1">
        <f t="shared" si="100"/>
        <v>21035665</v>
      </c>
      <c r="S905" s="1">
        <f t="shared" si="101"/>
        <v>4000000</v>
      </c>
      <c r="U905" s="6" t="s">
        <v>3329</v>
      </c>
      <c r="V905" s="5">
        <f t="shared" si="95"/>
        <v>3</v>
      </c>
      <c r="W905" s="14">
        <f>IF(V905=1, VLOOKUP(U905, [1]IMDB_Movies!A:O, 11, FALSE), AVERAGEIF($A$2:$A$4915, U905, $K$2:$K$4915))</f>
        <v>6.8999999999999995</v>
      </c>
      <c r="X905" s="5">
        <f t="shared" si="96"/>
        <v>0.67300000000000004</v>
      </c>
      <c r="Y905">
        <f t="shared" si="97"/>
        <v>6.4362928727803439</v>
      </c>
      <c r="AN905" s="6"/>
      <c r="AO905" s="5"/>
      <c r="AP905" s="14"/>
      <c r="AQ905" s="5"/>
    </row>
    <row r="906" spans="1:43" hidden="1" x14ac:dyDescent="0.3">
      <c r="A906" t="s">
        <v>6521</v>
      </c>
      <c r="B906">
        <v>93</v>
      </c>
      <c r="C906">
        <v>4063</v>
      </c>
      <c r="D906" t="s">
        <v>1175</v>
      </c>
      <c r="E906" t="s">
        <v>9357</v>
      </c>
      <c r="F906" t="s">
        <v>6522</v>
      </c>
      <c r="G906" t="s">
        <v>14</v>
      </c>
      <c r="H906" t="s">
        <v>99</v>
      </c>
      <c r="I906">
        <v>4000000</v>
      </c>
      <c r="J906">
        <v>2012</v>
      </c>
      <c r="K906">
        <v>5.2</v>
      </c>
      <c r="L906" s="5" t="s">
        <v>1221</v>
      </c>
      <c r="M906" s="5" t="s">
        <v>8415</v>
      </c>
      <c r="N906" t="s">
        <v>6851</v>
      </c>
      <c r="O906" t="s">
        <v>3629</v>
      </c>
      <c r="P906" s="5">
        <f t="shared" si="98"/>
        <v>0.6226559847331915</v>
      </c>
      <c r="Q906" s="5">
        <f t="shared" si="99"/>
        <v>4063</v>
      </c>
      <c r="R906" s="1">
        <f t="shared" si="100"/>
        <v>-3995937</v>
      </c>
      <c r="S906" s="1">
        <f t="shared" si="101"/>
        <v>4000000</v>
      </c>
      <c r="U906" s="7" t="s">
        <v>2461</v>
      </c>
      <c r="V906" s="5">
        <f t="shared" si="95"/>
        <v>3</v>
      </c>
      <c r="W906" s="14">
        <f>IF(V906=1, VLOOKUP(U906, [1]IMDB_Movies!A:O, 11, FALSE), AVERAGEIF($A$2:$A$4915, U906, $K$2:$K$4915))</f>
        <v>6.8999999999999995</v>
      </c>
      <c r="X906" s="5">
        <f t="shared" si="96"/>
        <v>0.67300000000000004</v>
      </c>
      <c r="Y906">
        <f t="shared" si="97"/>
        <v>6.4359610705596086</v>
      </c>
      <c r="AN906" s="7"/>
      <c r="AO906" s="5"/>
      <c r="AP906" s="14"/>
      <c r="AQ906" s="5"/>
    </row>
    <row r="907" spans="1:43" hidden="1" x14ac:dyDescent="0.3">
      <c r="A907" t="s">
        <v>6525</v>
      </c>
      <c r="B907">
        <v>103</v>
      </c>
      <c r="C907"/>
      <c r="D907" t="s">
        <v>507</v>
      </c>
      <c r="E907" t="s">
        <v>9358</v>
      </c>
      <c r="F907" t="s">
        <v>6526</v>
      </c>
      <c r="G907" t="s">
        <v>14</v>
      </c>
      <c r="H907" t="s">
        <v>15</v>
      </c>
      <c r="I907">
        <v>4000000</v>
      </c>
      <c r="J907">
        <v>2007</v>
      </c>
      <c r="K907">
        <v>6.6</v>
      </c>
      <c r="L907" s="5" t="s">
        <v>599</v>
      </c>
      <c r="M907" s="5" t="s">
        <v>1221</v>
      </c>
      <c r="N907" t="s">
        <v>6851</v>
      </c>
      <c r="P907" s="5">
        <f t="shared" si="98"/>
        <v>0.62257291826973993</v>
      </c>
      <c r="Q907" s="5">
        <f t="shared" si="99"/>
        <v>25035665</v>
      </c>
      <c r="R907" s="1">
        <f t="shared" si="100"/>
        <v>21035665</v>
      </c>
      <c r="S907" s="1">
        <f t="shared" si="101"/>
        <v>4000000</v>
      </c>
      <c r="U907" s="7" t="s">
        <v>1681</v>
      </c>
      <c r="V907" s="5">
        <f t="shared" si="95"/>
        <v>6</v>
      </c>
      <c r="W907" s="14">
        <f>IF(V907=1, VLOOKUP(U907, [1]IMDB_Movies!A:O, 11, FALSE), AVERAGEIF($A$2:$A$4915, U907, $K$2:$K$4915))</f>
        <v>6.8833333333333329</v>
      </c>
      <c r="X907" s="5">
        <f t="shared" si="96"/>
        <v>0.67200000000000004</v>
      </c>
      <c r="Y907">
        <f t="shared" si="97"/>
        <v>6.4357507909467007</v>
      </c>
      <c r="AN907" s="7"/>
      <c r="AO907" s="5"/>
      <c r="AP907" s="14"/>
      <c r="AQ907" s="5"/>
    </row>
    <row r="908" spans="1:43" hidden="1" x14ac:dyDescent="0.3">
      <c r="A908" t="s">
        <v>2955</v>
      </c>
      <c r="B908">
        <v>93</v>
      </c>
      <c r="C908"/>
      <c r="D908" t="s">
        <v>2267</v>
      </c>
      <c r="E908" t="s">
        <v>9359</v>
      </c>
      <c r="F908" t="s">
        <v>6527</v>
      </c>
      <c r="G908" t="s">
        <v>14</v>
      </c>
      <c r="H908" t="s">
        <v>15</v>
      </c>
      <c r="I908">
        <v>4000000</v>
      </c>
      <c r="J908">
        <v>2016</v>
      </c>
      <c r="K908">
        <v>4.7</v>
      </c>
      <c r="L908" s="5" t="s">
        <v>2267</v>
      </c>
      <c r="M908" s="5"/>
      <c r="P908" s="5">
        <f t="shared" si="98"/>
        <v>0.62257291826973993</v>
      </c>
      <c r="Q908" s="5">
        <f t="shared" si="99"/>
        <v>25035665</v>
      </c>
      <c r="R908" s="1">
        <f t="shared" si="100"/>
        <v>21035665</v>
      </c>
      <c r="S908" s="1">
        <f t="shared" si="101"/>
        <v>4000000</v>
      </c>
      <c r="U908" s="7" t="s">
        <v>3031</v>
      </c>
      <c r="V908" s="5">
        <f t="shared" si="95"/>
        <v>6</v>
      </c>
      <c r="W908" s="14">
        <f>IF(V908=1, VLOOKUP(U908, [1]IMDB_Movies!A:O, 11, FALSE), AVERAGEIF($A$2:$A$4915, U908, $K$2:$K$4915))</f>
        <v>6.8833333333333329</v>
      </c>
      <c r="X908" s="5">
        <f t="shared" si="96"/>
        <v>0.67200000000000004</v>
      </c>
      <c r="Y908">
        <f t="shared" si="97"/>
        <v>6.435491723466404</v>
      </c>
      <c r="AN908" s="7"/>
      <c r="AO908" s="5"/>
      <c r="AP908" s="14"/>
      <c r="AQ908" s="5"/>
    </row>
    <row r="909" spans="1:43" hidden="1" x14ac:dyDescent="0.3">
      <c r="A909" t="s">
        <v>5585</v>
      </c>
      <c r="B909">
        <v>81</v>
      </c>
      <c r="C909"/>
      <c r="D909" t="s">
        <v>2267</v>
      </c>
      <c r="E909" t="s">
        <v>9360</v>
      </c>
      <c r="F909" t="s">
        <v>6530</v>
      </c>
      <c r="G909" t="s">
        <v>14</v>
      </c>
      <c r="H909" t="s">
        <v>15</v>
      </c>
      <c r="I909">
        <v>4000000</v>
      </c>
      <c r="J909">
        <v>2012</v>
      </c>
      <c r="K909">
        <v>4.2</v>
      </c>
      <c r="L909" s="5" t="s">
        <v>2267</v>
      </c>
      <c r="M909" s="5"/>
      <c r="P909" s="5">
        <f t="shared" si="98"/>
        <v>0.62257291826973993</v>
      </c>
      <c r="Q909" s="5">
        <f t="shared" si="99"/>
        <v>25035665</v>
      </c>
      <c r="R909" s="1">
        <f t="shared" si="100"/>
        <v>21035665</v>
      </c>
      <c r="S909" s="1">
        <f t="shared" si="101"/>
        <v>4000000</v>
      </c>
      <c r="U909" s="6" t="s">
        <v>1349</v>
      </c>
      <c r="V909" s="5">
        <f t="shared" si="95"/>
        <v>6</v>
      </c>
      <c r="W909" s="14">
        <f>IF(V909=1, VLOOKUP(U909, [1]IMDB_Movies!A:O, 11, FALSE), AVERAGEIF($A$2:$A$4915, U909, $K$2:$K$4915))</f>
        <v>6.8833333333333329</v>
      </c>
      <c r="X909" s="5">
        <f t="shared" si="96"/>
        <v>0.67200000000000004</v>
      </c>
      <c r="Y909">
        <f t="shared" si="97"/>
        <v>6.4355977599220813</v>
      </c>
      <c r="AN909" s="6"/>
      <c r="AO909" s="5"/>
      <c r="AP909" s="14"/>
      <c r="AQ909" s="5"/>
    </row>
    <row r="910" spans="1:43" hidden="1" x14ac:dyDescent="0.3">
      <c r="A910" t="s">
        <v>6531</v>
      </c>
      <c r="B910">
        <v>84</v>
      </c>
      <c r="C910"/>
      <c r="D910" t="s">
        <v>604</v>
      </c>
      <c r="E910" t="s">
        <v>9361</v>
      </c>
      <c r="F910" t="s">
        <v>6532</v>
      </c>
      <c r="G910" t="s">
        <v>14</v>
      </c>
      <c r="H910" t="s">
        <v>15</v>
      </c>
      <c r="I910">
        <v>4000000</v>
      </c>
      <c r="J910">
        <v>2012</v>
      </c>
      <c r="K910">
        <v>6.3</v>
      </c>
      <c r="L910" s="5" t="s">
        <v>599</v>
      </c>
      <c r="M910" s="5" t="s">
        <v>6851</v>
      </c>
      <c r="P910" s="5">
        <f t="shared" si="98"/>
        <v>0.62257291826973993</v>
      </c>
      <c r="Q910" s="5">
        <f t="shared" si="99"/>
        <v>25035665</v>
      </c>
      <c r="R910" s="1">
        <f t="shared" si="100"/>
        <v>21035665</v>
      </c>
      <c r="S910" s="1">
        <f t="shared" si="101"/>
        <v>4000000</v>
      </c>
      <c r="U910" s="6" t="s">
        <v>292</v>
      </c>
      <c r="V910" s="5">
        <f t="shared" si="95"/>
        <v>4</v>
      </c>
      <c r="W910" s="14">
        <f>IF(V910=1, VLOOKUP(U910, [1]IMDB_Movies!A:O, 11, FALSE), AVERAGEIF($A$2:$A$4915, U910, $K$2:$K$4915))</f>
        <v>6.875</v>
      </c>
      <c r="X910" s="5">
        <f t="shared" si="96"/>
        <v>0.67100000000000004</v>
      </c>
      <c r="Y910">
        <f t="shared" si="97"/>
        <v>6.4352167559668754</v>
      </c>
      <c r="AN910" s="6"/>
      <c r="AO910" s="5"/>
      <c r="AP910" s="14"/>
      <c r="AQ910" s="5"/>
    </row>
    <row r="911" spans="1:43" hidden="1" x14ac:dyDescent="0.3">
      <c r="A911" t="s">
        <v>6533</v>
      </c>
      <c r="B911">
        <v>94</v>
      </c>
      <c r="C911"/>
      <c r="D911" t="s">
        <v>6534</v>
      </c>
      <c r="E911" t="s">
        <v>9362</v>
      </c>
      <c r="F911" t="s">
        <v>6535</v>
      </c>
      <c r="G911" t="s">
        <v>14</v>
      </c>
      <c r="H911" t="s">
        <v>2863</v>
      </c>
      <c r="I911">
        <v>4000000</v>
      </c>
      <c r="J911">
        <v>2014</v>
      </c>
      <c r="K911">
        <v>4.7</v>
      </c>
      <c r="L911" s="5" t="s">
        <v>340</v>
      </c>
      <c r="M911" s="5" t="s">
        <v>4651</v>
      </c>
      <c r="N911" t="s">
        <v>1221</v>
      </c>
      <c r="O911" t="s">
        <v>6851</v>
      </c>
      <c r="P911" s="5">
        <f t="shared" si="98"/>
        <v>0.62257291826973993</v>
      </c>
      <c r="Q911" s="5">
        <f t="shared" si="99"/>
        <v>25035665</v>
      </c>
      <c r="R911" s="1">
        <f t="shared" si="100"/>
        <v>21035665</v>
      </c>
      <c r="S911" s="1">
        <f t="shared" si="101"/>
        <v>4000000</v>
      </c>
      <c r="U911" s="7" t="s">
        <v>1898</v>
      </c>
      <c r="V911" s="5">
        <f t="shared" si="95"/>
        <v>5</v>
      </c>
      <c r="W911" s="14">
        <f>IF(V911=1, VLOOKUP(U911, [1]IMDB_Movies!A:O, 11, FALSE), AVERAGEIF($A$2:$A$4915, U911, $K$2:$K$4915))</f>
        <v>6.88</v>
      </c>
      <c r="X911" s="5">
        <f t="shared" si="96"/>
        <v>0.67100000000000004</v>
      </c>
      <c r="Y911">
        <f t="shared" si="97"/>
        <v>6.4349330085261842</v>
      </c>
      <c r="AN911" s="7"/>
      <c r="AO911" s="5"/>
      <c r="AP911" s="14"/>
      <c r="AQ911" s="5"/>
    </row>
    <row r="912" spans="1:43" hidden="1" x14ac:dyDescent="0.3">
      <c r="A912" t="s">
        <v>6540</v>
      </c>
      <c r="B912">
        <v>104</v>
      </c>
      <c r="C912">
        <v>143653</v>
      </c>
      <c r="D912" t="s">
        <v>555</v>
      </c>
      <c r="E912" t="s">
        <v>9363</v>
      </c>
      <c r="F912" t="s">
        <v>6541</v>
      </c>
      <c r="G912" t="s">
        <v>14</v>
      </c>
      <c r="H912" t="s">
        <v>22</v>
      </c>
      <c r="I912">
        <v>4000000</v>
      </c>
      <c r="J912">
        <v>2014</v>
      </c>
      <c r="K912">
        <v>6</v>
      </c>
      <c r="L912" s="5" t="s">
        <v>4651</v>
      </c>
      <c r="M912" s="5" t="s">
        <v>1221</v>
      </c>
      <c r="P912" s="5">
        <f t="shared" si="98"/>
        <v>0.62257291826973993</v>
      </c>
      <c r="Q912" s="5">
        <f t="shared" si="99"/>
        <v>143653</v>
      </c>
      <c r="R912" s="1">
        <f t="shared" si="100"/>
        <v>-3856347</v>
      </c>
      <c r="S912" s="1">
        <f t="shared" si="101"/>
        <v>4000000</v>
      </c>
      <c r="U912" s="6" t="s">
        <v>3287</v>
      </c>
      <c r="V912" s="5">
        <f t="shared" si="95"/>
        <v>3</v>
      </c>
      <c r="W912" s="14">
        <f>IF(V912=1, VLOOKUP(U912, [1]IMDB_Movies!A:O, 11, FALSE), AVERAGEIF($A$2:$A$4915, U912, $K$2:$K$4915))</f>
        <v>6.8666666666666671</v>
      </c>
      <c r="X912" s="5">
        <f t="shared" si="96"/>
        <v>0.67</v>
      </c>
      <c r="Y912">
        <f t="shared" si="97"/>
        <v>6.4347953216374227</v>
      </c>
      <c r="AN912" s="6"/>
      <c r="AO912" s="5"/>
      <c r="AP912" s="14"/>
      <c r="AQ912" s="5"/>
    </row>
    <row r="913" spans="1:43" hidden="1" x14ac:dyDescent="0.3">
      <c r="A913" t="s">
        <v>3926</v>
      </c>
      <c r="B913">
        <v>94</v>
      </c>
      <c r="C913"/>
      <c r="D913" t="s">
        <v>1093</v>
      </c>
      <c r="E913" t="s">
        <v>9364</v>
      </c>
      <c r="F913" t="s">
        <v>6647</v>
      </c>
      <c r="G913" t="s">
        <v>14</v>
      </c>
      <c r="H913" t="s">
        <v>15</v>
      </c>
      <c r="I913">
        <v>4000000</v>
      </c>
      <c r="J913">
        <v>1983</v>
      </c>
      <c r="K913">
        <v>8.1</v>
      </c>
      <c r="L913" s="5" t="s">
        <v>599</v>
      </c>
      <c r="M913" s="5" t="s">
        <v>6299</v>
      </c>
      <c r="P913" s="5">
        <f t="shared" si="98"/>
        <v>0.6224900156053812</v>
      </c>
      <c r="Q913" s="5">
        <f t="shared" si="99"/>
        <v>25035665</v>
      </c>
      <c r="R913" s="1">
        <f t="shared" si="100"/>
        <v>21035665</v>
      </c>
      <c r="S913" s="1">
        <f t="shared" si="101"/>
        <v>4000000</v>
      </c>
      <c r="U913" s="6" t="s">
        <v>1338</v>
      </c>
      <c r="V913" s="5">
        <f t="shared" si="95"/>
        <v>3</v>
      </c>
      <c r="W913" s="14">
        <f>IF(V913=1, VLOOKUP(U913, [1]IMDB_Movies!A:O, 11, FALSE), AVERAGEIF($A$2:$A$4915, U913, $K$2:$K$4915))</f>
        <v>6.8666666666666671</v>
      </c>
      <c r="X913" s="5">
        <f t="shared" si="96"/>
        <v>0.67</v>
      </c>
      <c r="Y913">
        <f t="shared" si="97"/>
        <v>6.4347063124542982</v>
      </c>
      <c r="AN913" s="6"/>
      <c r="AO913" s="5"/>
      <c r="AP913" s="14"/>
      <c r="AQ913" s="5"/>
    </row>
    <row r="914" spans="1:43" hidden="1" x14ac:dyDescent="0.3">
      <c r="A914" t="s">
        <v>1358</v>
      </c>
      <c r="B914">
        <v>120</v>
      </c>
      <c r="C914">
        <v>21244913</v>
      </c>
      <c r="D914" t="s">
        <v>6679</v>
      </c>
      <c r="E914" t="s">
        <v>9365</v>
      </c>
      <c r="F914" t="s">
        <v>6680</v>
      </c>
      <c r="G914" t="s">
        <v>14</v>
      </c>
      <c r="H914" t="s">
        <v>275</v>
      </c>
      <c r="I914">
        <v>4000000</v>
      </c>
      <c r="J914">
        <v>2002</v>
      </c>
      <c r="K914">
        <v>8</v>
      </c>
      <c r="L914" s="5" t="s">
        <v>8413</v>
      </c>
      <c r="M914" s="5" t="s">
        <v>27</v>
      </c>
      <c r="N914" t="s">
        <v>1221</v>
      </c>
      <c r="P914" s="5">
        <f t="shared" si="98"/>
        <v>0.6224900156053812</v>
      </c>
      <c r="Q914" s="5">
        <f t="shared" si="99"/>
        <v>21244913</v>
      </c>
      <c r="R914" s="1">
        <f t="shared" si="100"/>
        <v>17244913</v>
      </c>
      <c r="S914" s="1">
        <f t="shared" si="101"/>
        <v>4000000</v>
      </c>
      <c r="U914" s="7" t="s">
        <v>653</v>
      </c>
      <c r="V914" s="5">
        <f t="shared" si="95"/>
        <v>3</v>
      </c>
      <c r="W914" s="14">
        <f>IF(V914=1, VLOOKUP(U914, [1]IMDB_Movies!A:O, 11, FALSE), AVERAGEIF($A$2:$A$4915, U914, $K$2:$K$4915))</f>
        <v>6.8666666666666663</v>
      </c>
      <c r="X914" s="5">
        <f t="shared" si="96"/>
        <v>0.67</v>
      </c>
      <c r="Y914">
        <f t="shared" si="97"/>
        <v>6.4353242320819071</v>
      </c>
      <c r="AN914" s="7"/>
      <c r="AO914" s="5"/>
      <c r="AP914" s="14"/>
      <c r="AQ914" s="5"/>
    </row>
    <row r="915" spans="1:43" hidden="1" x14ac:dyDescent="0.3">
      <c r="A915" t="s">
        <v>2489</v>
      </c>
      <c r="B915">
        <v>91</v>
      </c>
      <c r="C915">
        <v>36200000</v>
      </c>
      <c r="D915" t="s">
        <v>1966</v>
      </c>
      <c r="E915" t="s">
        <v>9366</v>
      </c>
      <c r="F915" t="s">
        <v>6957</v>
      </c>
      <c r="G915" t="s">
        <v>14</v>
      </c>
      <c r="H915" t="s">
        <v>15</v>
      </c>
      <c r="I915">
        <v>4000000</v>
      </c>
      <c r="J915">
        <v>1982</v>
      </c>
      <c r="K915">
        <v>5.7</v>
      </c>
      <c r="L915" s="5" t="s">
        <v>2267</v>
      </c>
      <c r="M915" s="5" t="s">
        <v>3629</v>
      </c>
      <c r="P915" s="5">
        <f t="shared" si="98"/>
        <v>0.62245352688976785</v>
      </c>
      <c r="Q915" s="5">
        <f t="shared" si="99"/>
        <v>36200000</v>
      </c>
      <c r="R915" s="1">
        <f t="shared" si="100"/>
        <v>32200000</v>
      </c>
      <c r="S915" s="1">
        <f t="shared" si="101"/>
        <v>4000000</v>
      </c>
      <c r="U915" s="6" t="s">
        <v>4599</v>
      </c>
      <c r="V915" s="5">
        <f t="shared" si="95"/>
        <v>5</v>
      </c>
      <c r="W915" s="14">
        <f>IF(V915=1, VLOOKUP(U915, [1]IMDB_Movies!A:O, 11, FALSE), AVERAGEIF($A$2:$A$4915, U915, $K$2:$K$4915))</f>
        <v>6.8599999999999994</v>
      </c>
      <c r="X915" s="5">
        <f t="shared" si="96"/>
        <v>0.66900000000000004</v>
      </c>
      <c r="Y915">
        <f t="shared" si="97"/>
        <v>6.4354059985369378</v>
      </c>
      <c r="AN915" s="6"/>
      <c r="AO915" s="5"/>
      <c r="AP915" s="14"/>
      <c r="AQ915" s="5"/>
    </row>
    <row r="916" spans="1:43" hidden="1" x14ac:dyDescent="0.3">
      <c r="A916" t="s">
        <v>7397</v>
      </c>
      <c r="B916">
        <v>112</v>
      </c>
      <c r="C916">
        <v>375723</v>
      </c>
      <c r="D916" t="s">
        <v>910</v>
      </c>
      <c r="E916" t="s">
        <v>9367</v>
      </c>
      <c r="F916" t="s">
        <v>7398</v>
      </c>
      <c r="G916" t="s">
        <v>5066</v>
      </c>
      <c r="H916" t="s">
        <v>5876</v>
      </c>
      <c r="I916">
        <v>4000000</v>
      </c>
      <c r="J916">
        <v>2015</v>
      </c>
      <c r="K916">
        <v>7.9</v>
      </c>
      <c r="L916" s="5" t="s">
        <v>599</v>
      </c>
      <c r="M916" s="5" t="s">
        <v>1221</v>
      </c>
      <c r="P916" s="5">
        <f t="shared" si="98"/>
        <v>0.62246010041308408</v>
      </c>
      <c r="Q916" s="5">
        <f t="shared" si="99"/>
        <v>375723</v>
      </c>
      <c r="R916" s="1">
        <f t="shared" si="100"/>
        <v>-3624277</v>
      </c>
      <c r="S916" s="1">
        <f t="shared" si="101"/>
        <v>4000000</v>
      </c>
      <c r="U916" s="7" t="s">
        <v>1763</v>
      </c>
      <c r="V916" s="5">
        <f t="shared" si="95"/>
        <v>4</v>
      </c>
      <c r="W916" s="14">
        <f>IF(V916=1, VLOOKUP(U916, [1]IMDB_Movies!A:O, 11, FALSE), AVERAGEIF($A$2:$A$4915, U916, $K$2:$K$4915))</f>
        <v>6.8500000000000005</v>
      </c>
      <c r="X916" s="5">
        <f t="shared" si="96"/>
        <v>0.66900000000000004</v>
      </c>
      <c r="Y916">
        <f t="shared" si="97"/>
        <v>6.43514634146341</v>
      </c>
      <c r="AN916" s="7"/>
      <c r="AO916" s="5"/>
      <c r="AP916" s="14"/>
      <c r="AQ916" s="5"/>
    </row>
    <row r="917" spans="1:43" hidden="1" x14ac:dyDescent="0.3">
      <c r="A917" t="s">
        <v>8248</v>
      </c>
      <c r="B917">
        <v>97</v>
      </c>
      <c r="C917"/>
      <c r="D917" t="s">
        <v>1060</v>
      </c>
      <c r="E917" t="s">
        <v>9368</v>
      </c>
      <c r="F917" t="s">
        <v>8249</v>
      </c>
      <c r="G917" t="s">
        <v>14</v>
      </c>
      <c r="H917" t="s">
        <v>15</v>
      </c>
      <c r="I917">
        <v>4000000</v>
      </c>
      <c r="J917">
        <v>2014</v>
      </c>
      <c r="K917">
        <v>6.1</v>
      </c>
      <c r="L917" s="5" t="s">
        <v>4289</v>
      </c>
      <c r="M917" s="5" t="s">
        <v>3629</v>
      </c>
      <c r="P917" s="5">
        <f t="shared" si="98"/>
        <v>0.62237743249479749</v>
      </c>
      <c r="Q917" s="5">
        <f t="shared" si="99"/>
        <v>25035665</v>
      </c>
      <c r="R917" s="1">
        <f t="shared" si="100"/>
        <v>21035665</v>
      </c>
      <c r="S917" s="1">
        <f t="shared" si="101"/>
        <v>4000000</v>
      </c>
      <c r="U917" s="6" t="s">
        <v>255</v>
      </c>
      <c r="V917" s="5">
        <f t="shared" si="95"/>
        <v>7</v>
      </c>
      <c r="W917" s="14">
        <f>IF(V917=1, VLOOKUP(U917, [1]IMDB_Movies!A:O, 11, FALSE), AVERAGEIF($A$2:$A$4915, U917, $K$2:$K$4915))</f>
        <v>6.8571428571428568</v>
      </c>
      <c r="X917" s="5">
        <f t="shared" si="96"/>
        <v>0.66900000000000004</v>
      </c>
      <c r="Y917">
        <f t="shared" si="97"/>
        <v>6.4350573310563499</v>
      </c>
      <c r="AN917" s="6"/>
      <c r="AO917" s="5"/>
      <c r="AP917" s="14"/>
      <c r="AQ917" s="5"/>
    </row>
    <row r="918" spans="1:43" hidden="1" x14ac:dyDescent="0.3">
      <c r="A918" t="s">
        <v>1447</v>
      </c>
      <c r="B918">
        <v>98</v>
      </c>
      <c r="C918"/>
      <c r="D918" t="s">
        <v>1082</v>
      </c>
      <c r="E918" t="s">
        <v>9369</v>
      </c>
      <c r="F918" t="s">
        <v>6407</v>
      </c>
      <c r="G918" t="s">
        <v>14</v>
      </c>
      <c r="H918" t="s">
        <v>15</v>
      </c>
      <c r="I918">
        <v>4200000</v>
      </c>
      <c r="J918">
        <v>2006</v>
      </c>
      <c r="K918">
        <v>5.2</v>
      </c>
      <c r="L918" s="5" t="s">
        <v>599</v>
      </c>
      <c r="M918" s="5" t="s">
        <v>1221</v>
      </c>
      <c r="N918" t="s">
        <v>6299</v>
      </c>
      <c r="O918" t="s">
        <v>4183</v>
      </c>
      <c r="P918" s="5">
        <f t="shared" si="98"/>
        <v>0.62237743249479749</v>
      </c>
      <c r="Q918" s="5">
        <f t="shared" si="99"/>
        <v>25035665</v>
      </c>
      <c r="R918" s="1">
        <f t="shared" si="100"/>
        <v>20835665</v>
      </c>
      <c r="S918" s="1">
        <f t="shared" si="101"/>
        <v>4200000</v>
      </c>
      <c r="U918" s="7" t="s">
        <v>2297</v>
      </c>
      <c r="V918" s="5">
        <f t="shared" si="95"/>
        <v>2</v>
      </c>
      <c r="W918" s="14">
        <f>IF(V918=1, VLOOKUP(U918, [1]IMDB_Movies!A:O, 11, FALSE), AVERAGEIF($A$2:$A$4915, U918, $K$2:$K$4915))</f>
        <v>6.85</v>
      </c>
      <c r="X918" s="5">
        <f t="shared" si="96"/>
        <v>0.66200000000000003</v>
      </c>
      <c r="Y918">
        <f t="shared" si="97"/>
        <v>6.4350414836505561</v>
      </c>
      <c r="AN918" s="7"/>
      <c r="AO918" s="5"/>
      <c r="AP918" s="14"/>
      <c r="AQ918" s="5"/>
    </row>
    <row r="919" spans="1:43" hidden="1" x14ac:dyDescent="0.3">
      <c r="A919" t="s">
        <v>782</v>
      </c>
      <c r="B919">
        <v>104</v>
      </c>
      <c r="C919">
        <v>1487477</v>
      </c>
      <c r="D919" t="s">
        <v>6410</v>
      </c>
      <c r="E919" t="s">
        <v>9370</v>
      </c>
      <c r="F919" t="s">
        <v>6411</v>
      </c>
      <c r="G919" t="s">
        <v>2001</v>
      </c>
      <c r="H919" t="s">
        <v>2528</v>
      </c>
      <c r="I919">
        <v>4200000</v>
      </c>
      <c r="J919">
        <v>2004</v>
      </c>
      <c r="K919">
        <v>6.5</v>
      </c>
      <c r="L919" s="5" t="s">
        <v>455</v>
      </c>
      <c r="M919" s="5" t="s">
        <v>3629</v>
      </c>
      <c r="P919" s="5">
        <f t="shared" si="98"/>
        <v>0.62237743249479749</v>
      </c>
      <c r="Q919" s="5">
        <f t="shared" si="99"/>
        <v>1487477</v>
      </c>
      <c r="R919" s="1">
        <f t="shared" si="100"/>
        <v>-2712523</v>
      </c>
      <c r="S919" s="1">
        <f t="shared" si="101"/>
        <v>4200000</v>
      </c>
      <c r="U919" s="6" t="s">
        <v>5145</v>
      </c>
      <c r="V919" s="5">
        <f t="shared" si="95"/>
        <v>2</v>
      </c>
      <c r="W919" s="14">
        <f>IF(V919=1, VLOOKUP(U919, [1]IMDB_Movies!A:O, 11, FALSE), AVERAGEIF($A$2:$A$4915, U919, $K$2:$K$4915))</f>
        <v>6.85</v>
      </c>
      <c r="X919" s="5">
        <f t="shared" si="96"/>
        <v>0.66200000000000003</v>
      </c>
      <c r="Y919">
        <f t="shared" si="97"/>
        <v>6.4350500366121501</v>
      </c>
      <c r="AN919" s="6"/>
      <c r="AO919" s="5"/>
      <c r="AP919" s="14"/>
      <c r="AQ919" s="5"/>
    </row>
    <row r="920" spans="1:43" hidden="1" x14ac:dyDescent="0.3">
      <c r="A920" t="s">
        <v>4519</v>
      </c>
      <c r="B920">
        <v>98</v>
      </c>
      <c r="C920"/>
      <c r="D920" t="s">
        <v>162</v>
      </c>
      <c r="E920" t="s">
        <v>9371</v>
      </c>
      <c r="F920" t="s">
        <v>6649</v>
      </c>
      <c r="G920" t="s">
        <v>14</v>
      </c>
      <c r="H920" t="s">
        <v>99</v>
      </c>
      <c r="I920">
        <v>4300000</v>
      </c>
      <c r="J920">
        <v>1982</v>
      </c>
      <c r="K920">
        <v>6.6</v>
      </c>
      <c r="L920" s="5" t="s">
        <v>476</v>
      </c>
      <c r="M920" s="5" t="s">
        <v>8413</v>
      </c>
      <c r="N920" t="s">
        <v>1221</v>
      </c>
      <c r="O920" t="s">
        <v>3629</v>
      </c>
      <c r="P920" s="5">
        <f t="shared" si="98"/>
        <v>0.62229702532367948</v>
      </c>
      <c r="Q920" s="5">
        <f t="shared" si="99"/>
        <v>25035665</v>
      </c>
      <c r="R920" s="1">
        <f t="shared" si="100"/>
        <v>20735665</v>
      </c>
      <c r="S920" s="1">
        <f t="shared" si="101"/>
        <v>4300000</v>
      </c>
      <c r="U920" s="6" t="s">
        <v>2628</v>
      </c>
      <c r="V920" s="5">
        <f t="shared" si="95"/>
        <v>4</v>
      </c>
      <c r="W920" s="14">
        <f>IF(V920=1, VLOOKUP(U920, [1]IMDB_Movies!A:O, 11, FALSE), AVERAGEIF($A$2:$A$4915, U920, $K$2:$K$4915))</f>
        <v>6.85</v>
      </c>
      <c r="X920" s="5">
        <f t="shared" si="96"/>
        <v>0.66200000000000003</v>
      </c>
      <c r="Y920">
        <f t="shared" si="97"/>
        <v>6.4353271484374952</v>
      </c>
      <c r="AN920" s="6"/>
      <c r="AO920" s="5"/>
      <c r="AP920" s="14"/>
      <c r="AQ920" s="5"/>
    </row>
    <row r="921" spans="1:43" hidden="1" x14ac:dyDescent="0.3">
      <c r="A921" t="s">
        <v>1760</v>
      </c>
      <c r="B921">
        <v>133</v>
      </c>
      <c r="C921">
        <v>112000000</v>
      </c>
      <c r="D921" t="s">
        <v>1221</v>
      </c>
      <c r="E921" t="s">
        <v>9372</v>
      </c>
      <c r="F921" t="s">
        <v>6389</v>
      </c>
      <c r="G921" t="s">
        <v>14</v>
      </c>
      <c r="H921" t="s">
        <v>15</v>
      </c>
      <c r="I921">
        <v>4400000</v>
      </c>
      <c r="J921">
        <v>1975</v>
      </c>
      <c r="K921">
        <v>8.6999999999999993</v>
      </c>
      <c r="L921" s="5" t="s">
        <v>1221</v>
      </c>
      <c r="M921" s="5"/>
      <c r="P921" s="5">
        <f t="shared" si="98"/>
        <v>0.62229702532367948</v>
      </c>
      <c r="Q921" s="5">
        <f t="shared" si="99"/>
        <v>112000000</v>
      </c>
      <c r="R921" s="1">
        <f t="shared" si="100"/>
        <v>107600000</v>
      </c>
      <c r="S921" s="1">
        <f t="shared" si="101"/>
        <v>4400000</v>
      </c>
      <c r="U921" s="6" t="s">
        <v>5556</v>
      </c>
      <c r="V921" s="5">
        <f t="shared" si="95"/>
        <v>4</v>
      </c>
      <c r="W921" s="14">
        <f>IF(V921=1, VLOOKUP(U921, [1]IMDB_Movies!A:O, 11, FALSE), AVERAGEIF($A$2:$A$4915, U921, $K$2:$K$4915))</f>
        <v>6.85</v>
      </c>
      <c r="X921" s="5">
        <f t="shared" si="96"/>
        <v>0.66200000000000003</v>
      </c>
      <c r="Y921">
        <f t="shared" si="97"/>
        <v>6.4357509157509103</v>
      </c>
      <c r="AN921" s="6"/>
      <c r="AO921" s="5"/>
      <c r="AP921" s="14"/>
      <c r="AQ921" s="5"/>
    </row>
    <row r="922" spans="1:43" hidden="1" x14ac:dyDescent="0.3">
      <c r="A922" t="s">
        <v>6390</v>
      </c>
      <c r="B922">
        <v>85</v>
      </c>
      <c r="C922"/>
      <c r="D922" t="s">
        <v>599</v>
      </c>
      <c r="E922" t="s">
        <v>9373</v>
      </c>
      <c r="F922" t="s">
        <v>6391</v>
      </c>
      <c r="G922" t="s">
        <v>14</v>
      </c>
      <c r="H922" t="s">
        <v>15</v>
      </c>
      <c r="I922">
        <v>4400000</v>
      </c>
      <c r="J922">
        <v>2015</v>
      </c>
      <c r="K922">
        <v>5.9</v>
      </c>
      <c r="L922" s="5" t="s">
        <v>599</v>
      </c>
      <c r="M922" s="5"/>
      <c r="P922" s="5">
        <f t="shared" si="98"/>
        <v>0.62264749617104842</v>
      </c>
      <c r="Q922" s="5">
        <f t="shared" si="99"/>
        <v>25035665</v>
      </c>
      <c r="R922" s="1">
        <f t="shared" si="100"/>
        <v>20635665</v>
      </c>
      <c r="S922" s="1">
        <f t="shared" si="101"/>
        <v>4400000</v>
      </c>
      <c r="U922" s="6" t="s">
        <v>3717</v>
      </c>
      <c r="V922" s="5">
        <f t="shared" si="95"/>
        <v>4</v>
      </c>
      <c r="W922" s="14">
        <f>IF(V922=1, VLOOKUP(U922, [1]IMDB_Movies!A:O, 11, FALSE), AVERAGEIF($A$2:$A$4915, U922, $K$2:$K$4915))</f>
        <v>6.85</v>
      </c>
      <c r="X922" s="5">
        <f t="shared" si="96"/>
        <v>0.66200000000000003</v>
      </c>
      <c r="Y922">
        <f t="shared" si="97"/>
        <v>6.4358329262335072</v>
      </c>
      <c r="AN922" s="6"/>
      <c r="AO922" s="5"/>
      <c r="AP922" s="14"/>
      <c r="AQ922" s="5"/>
    </row>
    <row r="923" spans="1:43" hidden="1" x14ac:dyDescent="0.3">
      <c r="A923" t="s">
        <v>3603</v>
      </c>
      <c r="B923">
        <v>87</v>
      </c>
      <c r="C923"/>
      <c r="D923" t="s">
        <v>604</v>
      </c>
      <c r="E923" t="s">
        <v>9374</v>
      </c>
      <c r="F923" t="s">
        <v>6392</v>
      </c>
      <c r="G923" s="5" t="s">
        <v>14</v>
      </c>
      <c r="H923" t="s">
        <v>15</v>
      </c>
      <c r="I923">
        <v>4400000</v>
      </c>
      <c r="J923">
        <v>1976</v>
      </c>
      <c r="K923">
        <v>6.7</v>
      </c>
      <c r="L923" s="5" t="s">
        <v>599</v>
      </c>
      <c r="M923" s="5" t="s">
        <v>6851</v>
      </c>
      <c r="P923" s="5">
        <f t="shared" si="98"/>
        <v>0.62264749617104842</v>
      </c>
      <c r="Q923" s="5">
        <f t="shared" si="99"/>
        <v>25035665</v>
      </c>
      <c r="R923" s="1">
        <f t="shared" si="100"/>
        <v>20635665</v>
      </c>
      <c r="S923" s="1">
        <f t="shared" si="101"/>
        <v>4400000</v>
      </c>
      <c r="U923" s="6" t="s">
        <v>4912</v>
      </c>
      <c r="V923" s="5">
        <f t="shared" si="95"/>
        <v>4</v>
      </c>
      <c r="W923" s="14">
        <f>IF(V923=1, VLOOKUP(U923, [1]IMDB_Movies!A:O, 11, FALSE), AVERAGEIF($A$2:$A$4915, U923, $K$2:$K$4915))</f>
        <v>6.85</v>
      </c>
      <c r="X923" s="5">
        <f t="shared" si="96"/>
        <v>0.66200000000000003</v>
      </c>
      <c r="Y923">
        <f t="shared" si="97"/>
        <v>6.436232592230632</v>
      </c>
      <c r="AN923" s="6"/>
      <c r="AO923" s="5"/>
      <c r="AP923" s="14"/>
      <c r="AQ923" s="5"/>
    </row>
    <row r="924" spans="1:43" hidden="1" x14ac:dyDescent="0.3">
      <c r="A924" t="s">
        <v>6393</v>
      </c>
      <c r="B924">
        <v>130</v>
      </c>
      <c r="C924"/>
      <c r="D924" t="s">
        <v>6394</v>
      </c>
      <c r="E924" t="s">
        <v>9375</v>
      </c>
      <c r="F924" t="s">
        <v>6395</v>
      </c>
      <c r="G924" t="s">
        <v>1989</v>
      </c>
      <c r="H924" t="s">
        <v>1990</v>
      </c>
      <c r="I924">
        <v>4400000</v>
      </c>
      <c r="J924">
        <v>2016</v>
      </c>
      <c r="K924">
        <v>8.5</v>
      </c>
      <c r="L924" s="5" t="s">
        <v>476</v>
      </c>
      <c r="M924" s="5" t="s">
        <v>1221</v>
      </c>
      <c r="N924" t="s">
        <v>7865</v>
      </c>
      <c r="O924" t="s">
        <v>3629</v>
      </c>
      <c r="P924" s="5">
        <f t="shared" si="98"/>
        <v>0.62264749617104842</v>
      </c>
      <c r="Q924" s="5">
        <f t="shared" si="99"/>
        <v>25035665</v>
      </c>
      <c r="R924" s="1">
        <f t="shared" si="100"/>
        <v>20635665</v>
      </c>
      <c r="S924" s="1">
        <f t="shared" si="101"/>
        <v>4400000</v>
      </c>
      <c r="U924" s="6" t="s">
        <v>5325</v>
      </c>
      <c r="V924" s="5">
        <f t="shared" si="95"/>
        <v>2</v>
      </c>
      <c r="W924" s="14">
        <f>IF(V924=1, VLOOKUP(U924, [1]IMDB_Movies!A:O, 11, FALSE), AVERAGEIF($A$2:$A$4915, U924, $K$2:$K$4915))</f>
        <v>6.85</v>
      </c>
      <c r="X924" s="5">
        <f t="shared" si="96"/>
        <v>0.66200000000000003</v>
      </c>
      <c r="Y924">
        <f t="shared" si="97"/>
        <v>6.4357526881720375</v>
      </c>
      <c r="AN924" s="6"/>
      <c r="AO924" s="5"/>
      <c r="AP924" s="14"/>
      <c r="AQ924" s="5"/>
    </row>
    <row r="925" spans="1:43" hidden="1" x14ac:dyDescent="0.3">
      <c r="A925" t="s">
        <v>3842</v>
      </c>
      <c r="B925">
        <v>120</v>
      </c>
      <c r="C925"/>
      <c r="D925" t="s">
        <v>6699</v>
      </c>
      <c r="E925" t="s">
        <v>9376</v>
      </c>
      <c r="F925" t="s">
        <v>6700</v>
      </c>
      <c r="G925" t="s">
        <v>14</v>
      </c>
      <c r="H925" t="s">
        <v>15</v>
      </c>
      <c r="I925">
        <v>4490375</v>
      </c>
      <c r="J925">
        <v>1976</v>
      </c>
      <c r="K925">
        <v>6.8</v>
      </c>
      <c r="L925" s="5" t="s">
        <v>599</v>
      </c>
      <c r="M925" s="5" t="s">
        <v>3629</v>
      </c>
      <c r="P925" s="5">
        <f t="shared" si="98"/>
        <v>0.62264749617104842</v>
      </c>
      <c r="Q925" s="5">
        <f t="shared" si="99"/>
        <v>25035665</v>
      </c>
      <c r="R925" s="1">
        <f t="shared" si="100"/>
        <v>20545290</v>
      </c>
      <c r="S925" s="1">
        <f t="shared" si="101"/>
        <v>4490375</v>
      </c>
      <c r="U925" s="6" t="s">
        <v>3019</v>
      </c>
      <c r="V925" s="5">
        <f t="shared" si="95"/>
        <v>2</v>
      </c>
      <c r="W925" s="14">
        <f>IF(V925=1, VLOOKUP(U925, [1]IMDB_Movies!A:O, 11, FALSE), AVERAGEIF($A$2:$A$4915, U925, $K$2:$K$4915))</f>
        <v>6.85</v>
      </c>
      <c r="X925" s="5">
        <f t="shared" si="96"/>
        <v>0.66200000000000003</v>
      </c>
      <c r="Y925">
        <f t="shared" si="97"/>
        <v>6.4356147641163481</v>
      </c>
      <c r="AN925" s="6"/>
      <c r="AO925" s="5"/>
      <c r="AP925" s="14"/>
      <c r="AQ925" s="5"/>
    </row>
    <row r="926" spans="1:43" hidden="1" x14ac:dyDescent="0.3">
      <c r="A926" t="s">
        <v>4534</v>
      </c>
      <c r="B926">
        <v>100</v>
      </c>
      <c r="C926">
        <v>12574715</v>
      </c>
      <c r="D926" t="s">
        <v>1221</v>
      </c>
      <c r="E926" t="s">
        <v>9377</v>
      </c>
      <c r="F926" t="s">
        <v>5707</v>
      </c>
      <c r="G926" t="s">
        <v>14</v>
      </c>
      <c r="H926" t="s">
        <v>22</v>
      </c>
      <c r="I926">
        <v>4500000</v>
      </c>
      <c r="J926">
        <v>2009</v>
      </c>
      <c r="K926">
        <v>7.3</v>
      </c>
      <c r="L926" s="5" t="s">
        <v>1221</v>
      </c>
      <c r="M926" s="5"/>
      <c r="P926" s="5">
        <f t="shared" si="98"/>
        <v>0.62264749617104842</v>
      </c>
      <c r="Q926" s="5">
        <f t="shared" si="99"/>
        <v>12574715</v>
      </c>
      <c r="R926" s="1">
        <f t="shared" si="100"/>
        <v>8074715</v>
      </c>
      <c r="S926" s="1">
        <f t="shared" si="101"/>
        <v>4500000</v>
      </c>
      <c r="U926" s="6" t="s">
        <v>3055</v>
      </c>
      <c r="V926" s="5">
        <f t="shared" si="95"/>
        <v>2</v>
      </c>
      <c r="W926" s="14">
        <f>IF(V926=1, VLOOKUP(U926, [1]IMDB_Movies!A:O, 11, FALSE), AVERAGEIF($A$2:$A$4915, U926, $K$2:$K$4915))</f>
        <v>6.85</v>
      </c>
      <c r="X926" s="5">
        <f t="shared" si="96"/>
        <v>0.66200000000000003</v>
      </c>
      <c r="Y926">
        <f t="shared" si="97"/>
        <v>6.4363814180929042</v>
      </c>
      <c r="AN926" s="6"/>
      <c r="AO926" s="5"/>
      <c r="AP926" s="14"/>
      <c r="AQ926" s="5"/>
    </row>
    <row r="927" spans="1:43" hidden="1" x14ac:dyDescent="0.3">
      <c r="A927" t="s">
        <v>3777</v>
      </c>
      <c r="B927">
        <v>122</v>
      </c>
      <c r="C927">
        <v>871577</v>
      </c>
      <c r="D927" t="s">
        <v>1528</v>
      </c>
      <c r="E927" t="s">
        <v>9378</v>
      </c>
      <c r="F927" t="s">
        <v>5911</v>
      </c>
      <c r="G927" t="s">
        <v>14</v>
      </c>
      <c r="H927" t="s">
        <v>22</v>
      </c>
      <c r="I927">
        <v>4500000</v>
      </c>
      <c r="J927">
        <v>2007</v>
      </c>
      <c r="K927">
        <v>7.7</v>
      </c>
      <c r="L927" s="5" t="s">
        <v>4651</v>
      </c>
      <c r="M927" s="5" t="s">
        <v>1221</v>
      </c>
      <c r="N927" t="s">
        <v>4183</v>
      </c>
      <c r="P927" s="5">
        <f t="shared" si="98"/>
        <v>0.62258996098936303</v>
      </c>
      <c r="Q927" s="5">
        <f t="shared" si="99"/>
        <v>871577</v>
      </c>
      <c r="R927" s="1">
        <f t="shared" si="100"/>
        <v>-3628423</v>
      </c>
      <c r="S927" s="1">
        <f t="shared" si="101"/>
        <v>4500000</v>
      </c>
      <c r="U927" s="7" t="s">
        <v>3899</v>
      </c>
      <c r="V927" s="5">
        <f t="shared" si="95"/>
        <v>2</v>
      </c>
      <c r="W927" s="14">
        <f>IF(V927=1, VLOOKUP(U927, [1]IMDB_Movies!A:O, 11, FALSE), AVERAGEIF($A$2:$A$4915, U927, $K$2:$K$4915))</f>
        <v>6.85</v>
      </c>
      <c r="X927" s="5">
        <f t="shared" si="96"/>
        <v>0.66200000000000003</v>
      </c>
      <c r="Y927">
        <f t="shared" si="97"/>
        <v>6.4366348740523307</v>
      </c>
      <c r="AN927" s="7"/>
      <c r="AO927" s="5"/>
      <c r="AP927" s="14"/>
      <c r="AQ927" s="5"/>
    </row>
    <row r="928" spans="1:43" hidden="1" x14ac:dyDescent="0.3">
      <c r="A928" t="s">
        <v>632</v>
      </c>
      <c r="B928">
        <v>88</v>
      </c>
      <c r="C928">
        <v>44793200</v>
      </c>
      <c r="D928" t="s">
        <v>3138</v>
      </c>
      <c r="E928" t="s">
        <v>9379</v>
      </c>
      <c r="F928" t="s">
        <v>6118</v>
      </c>
      <c r="G928" t="s">
        <v>14</v>
      </c>
      <c r="H928" t="s">
        <v>15</v>
      </c>
      <c r="I928">
        <v>4500000</v>
      </c>
      <c r="J928">
        <v>1987</v>
      </c>
      <c r="K928">
        <v>6.6</v>
      </c>
      <c r="L928" s="5" t="s">
        <v>476</v>
      </c>
      <c r="M928" s="5" t="s">
        <v>455</v>
      </c>
      <c r="N928" t="s">
        <v>2267</v>
      </c>
      <c r="O928" t="s">
        <v>3629</v>
      </c>
      <c r="P928" s="5">
        <f t="shared" si="98"/>
        <v>0.62250882090153514</v>
      </c>
      <c r="Q928" s="5">
        <f t="shared" si="99"/>
        <v>44793200</v>
      </c>
      <c r="R928" s="1">
        <f t="shared" si="100"/>
        <v>40293200</v>
      </c>
      <c r="S928" s="1">
        <f t="shared" si="101"/>
        <v>4500000</v>
      </c>
      <c r="U928" s="7" t="s">
        <v>2174</v>
      </c>
      <c r="V928" s="5">
        <f t="shared" si="95"/>
        <v>2</v>
      </c>
      <c r="W928" s="14">
        <f>IF(V928=1, VLOOKUP(U928, [1]IMDB_Movies!A:O, 11, FALSE), AVERAGEIF($A$2:$A$4915, U928, $K$2:$K$4915))</f>
        <v>6.85</v>
      </c>
      <c r="X928" s="5">
        <f t="shared" si="96"/>
        <v>0.66200000000000003</v>
      </c>
      <c r="Y928">
        <f t="shared" si="97"/>
        <v>6.4370352250489198</v>
      </c>
      <c r="AN928" s="7"/>
      <c r="AO928" s="5"/>
      <c r="AP928" s="14"/>
      <c r="AQ928" s="5"/>
    </row>
    <row r="929" spans="1:43" hidden="1" x14ac:dyDescent="0.3">
      <c r="A929" t="s">
        <v>6126</v>
      </c>
      <c r="B929">
        <v>109</v>
      </c>
      <c r="C929">
        <v>34468224</v>
      </c>
      <c r="D929" t="s">
        <v>2019</v>
      </c>
      <c r="E929" t="s">
        <v>9380</v>
      </c>
      <c r="F929" t="s">
        <v>6127</v>
      </c>
      <c r="G929" t="s">
        <v>14</v>
      </c>
      <c r="H929" t="s">
        <v>15</v>
      </c>
      <c r="I929">
        <v>4500000</v>
      </c>
      <c r="J929">
        <v>2003</v>
      </c>
      <c r="K929">
        <v>7.3</v>
      </c>
      <c r="L929" s="5" t="s">
        <v>4651</v>
      </c>
      <c r="M929" s="5" t="s">
        <v>8413</v>
      </c>
      <c r="N929" t="s">
        <v>1221</v>
      </c>
      <c r="O929" t="s">
        <v>3629</v>
      </c>
      <c r="P929" s="5">
        <f t="shared" si="98"/>
        <v>0.62254260546250706</v>
      </c>
      <c r="Q929" s="5">
        <f t="shared" si="99"/>
        <v>34468224</v>
      </c>
      <c r="R929" s="1">
        <f t="shared" si="100"/>
        <v>29968224</v>
      </c>
      <c r="S929" s="1">
        <f t="shared" si="101"/>
        <v>4500000</v>
      </c>
      <c r="U929" s="6" t="s">
        <v>4060</v>
      </c>
      <c r="V929" s="5">
        <f t="shared" si="95"/>
        <v>2</v>
      </c>
      <c r="W929" s="14">
        <f>IF(V929=1, VLOOKUP(U929, [1]IMDB_Movies!A:O, 11, FALSE), AVERAGEIF($A$2:$A$4915, U929, $K$2:$K$4915))</f>
        <v>6.85</v>
      </c>
      <c r="X929" s="5">
        <f t="shared" si="96"/>
        <v>0.66200000000000003</v>
      </c>
      <c r="Y929">
        <f t="shared" si="97"/>
        <v>6.4368730119892295</v>
      </c>
      <c r="AN929" s="6"/>
      <c r="AO929" s="5"/>
      <c r="AP929" s="14"/>
      <c r="AQ929" s="5"/>
    </row>
    <row r="930" spans="1:43" hidden="1" x14ac:dyDescent="0.3">
      <c r="A930" t="s">
        <v>6154</v>
      </c>
      <c r="B930">
        <v>104</v>
      </c>
      <c r="C930">
        <v>23031390</v>
      </c>
      <c r="D930" t="s">
        <v>910</v>
      </c>
      <c r="E930" t="s">
        <v>9381</v>
      </c>
      <c r="F930" t="s">
        <v>6155</v>
      </c>
      <c r="G930" t="s">
        <v>14</v>
      </c>
      <c r="H930" t="s">
        <v>15</v>
      </c>
      <c r="I930">
        <v>4500000</v>
      </c>
      <c r="J930">
        <v>1998</v>
      </c>
      <c r="K930">
        <v>5.6</v>
      </c>
      <c r="L930" s="5" t="s">
        <v>599</v>
      </c>
      <c r="M930" s="5" t="s">
        <v>1221</v>
      </c>
      <c r="P930" s="5">
        <f t="shared" si="98"/>
        <v>0.62254286446404206</v>
      </c>
      <c r="Q930" s="5">
        <f t="shared" si="99"/>
        <v>23031390</v>
      </c>
      <c r="R930" s="1">
        <f t="shared" si="100"/>
        <v>18531390</v>
      </c>
      <c r="S930" s="1">
        <f t="shared" si="101"/>
        <v>4500000</v>
      </c>
      <c r="U930" s="7" t="s">
        <v>645</v>
      </c>
      <c r="V930" s="5">
        <f t="shared" si="95"/>
        <v>2</v>
      </c>
      <c r="W930" s="14">
        <f>IF(V930=1, VLOOKUP(U930, [1]IMDB_Movies!A:O, 11, FALSE), AVERAGEIF($A$2:$A$4915, U930, $K$2:$K$4915))</f>
        <v>6.85</v>
      </c>
      <c r="X930" s="5">
        <f t="shared" si="96"/>
        <v>0.66200000000000003</v>
      </c>
      <c r="Y930">
        <f t="shared" si="97"/>
        <v>6.4364415075868786</v>
      </c>
      <c r="AN930" s="7"/>
      <c r="AO930" s="5"/>
      <c r="AP930" s="14"/>
      <c r="AQ930" s="5"/>
    </row>
    <row r="931" spans="1:43" hidden="1" x14ac:dyDescent="0.3">
      <c r="A931" t="s">
        <v>2632</v>
      </c>
      <c r="B931">
        <v>96</v>
      </c>
      <c r="C931">
        <v>81200000</v>
      </c>
      <c r="D931" t="s">
        <v>599</v>
      </c>
      <c r="E931" t="s">
        <v>9382</v>
      </c>
      <c r="F931" t="s">
        <v>6345</v>
      </c>
      <c r="G931" t="s">
        <v>14</v>
      </c>
      <c r="H931" t="s">
        <v>15</v>
      </c>
      <c r="I931">
        <v>4500000</v>
      </c>
      <c r="J931">
        <v>1984</v>
      </c>
      <c r="K931">
        <v>6.7</v>
      </c>
      <c r="L931" s="5" t="s">
        <v>599</v>
      </c>
      <c r="M931" s="5"/>
      <c r="P931" s="5">
        <f t="shared" si="98"/>
        <v>0.6225106087299237</v>
      </c>
      <c r="Q931" s="5">
        <f t="shared" si="99"/>
        <v>81200000</v>
      </c>
      <c r="R931" s="1">
        <f t="shared" si="100"/>
        <v>76700000</v>
      </c>
      <c r="S931" s="1">
        <f t="shared" si="101"/>
        <v>4500000</v>
      </c>
      <c r="U931" s="6" t="s">
        <v>895</v>
      </c>
      <c r="V931" s="5">
        <f t="shared" si="95"/>
        <v>2</v>
      </c>
      <c r="W931" s="14">
        <f>IF(V931=1, VLOOKUP(U931, [1]IMDB_Movies!A:O, 11, FALSE), AVERAGEIF($A$2:$A$4915, U931, $K$2:$K$4915))</f>
        <v>6.85</v>
      </c>
      <c r="X931" s="5">
        <f t="shared" si="96"/>
        <v>0.66200000000000003</v>
      </c>
      <c r="Y931">
        <f t="shared" si="97"/>
        <v>6.436695226438184</v>
      </c>
      <c r="AN931" s="6"/>
      <c r="AO931" s="5"/>
      <c r="AP931" s="14"/>
      <c r="AQ931" s="5"/>
    </row>
    <row r="932" spans="1:43" hidden="1" x14ac:dyDescent="0.3">
      <c r="A932" t="s">
        <v>4687</v>
      </c>
      <c r="B932">
        <v>104</v>
      </c>
      <c r="C932"/>
      <c r="D932" t="s">
        <v>836</v>
      </c>
      <c r="E932" t="s">
        <v>9383</v>
      </c>
      <c r="F932" t="s">
        <v>6346</v>
      </c>
      <c r="G932" t="s">
        <v>14</v>
      </c>
      <c r="H932" t="s">
        <v>15</v>
      </c>
      <c r="I932">
        <v>4500000</v>
      </c>
      <c r="J932">
        <v>1980</v>
      </c>
      <c r="K932">
        <v>5.7</v>
      </c>
      <c r="L932" s="5" t="s">
        <v>340</v>
      </c>
      <c r="M932" s="5" t="s">
        <v>1221</v>
      </c>
      <c r="N932" t="s">
        <v>6851</v>
      </c>
      <c r="P932" s="5">
        <f t="shared" si="98"/>
        <v>0.62269487137395862</v>
      </c>
      <c r="Q932" s="5">
        <f t="shared" si="99"/>
        <v>25035665</v>
      </c>
      <c r="R932" s="1">
        <f t="shared" si="100"/>
        <v>20535665</v>
      </c>
      <c r="S932" s="1">
        <f t="shared" si="101"/>
        <v>4500000</v>
      </c>
      <c r="U932" s="7" t="s">
        <v>1687</v>
      </c>
      <c r="V932" s="5">
        <f t="shared" si="95"/>
        <v>2</v>
      </c>
      <c r="W932" s="14">
        <f>IF(V932=1, VLOOKUP(U932, [1]IMDB_Movies!A:O, 11, FALSE), AVERAGEIF($A$2:$A$4915, U932, $K$2:$K$4915))</f>
        <v>6.85</v>
      </c>
      <c r="X932" s="5">
        <f t="shared" si="96"/>
        <v>0.66200000000000003</v>
      </c>
      <c r="Y932">
        <f t="shared" si="97"/>
        <v>6.4367286973555302</v>
      </c>
      <c r="AN932" s="7"/>
      <c r="AO932" s="5"/>
      <c r="AP932" s="14"/>
      <c r="AQ932" s="5"/>
    </row>
    <row r="933" spans="1:43" hidden="1" x14ac:dyDescent="0.3">
      <c r="A933" t="s">
        <v>133</v>
      </c>
      <c r="B933">
        <v>117</v>
      </c>
      <c r="C933">
        <v>52700832</v>
      </c>
      <c r="D933" t="s">
        <v>507</v>
      </c>
      <c r="E933" t="s">
        <v>9384</v>
      </c>
      <c r="F933" t="s">
        <v>6347</v>
      </c>
      <c r="G933" t="s">
        <v>14</v>
      </c>
      <c r="H933" t="s">
        <v>22</v>
      </c>
      <c r="I933">
        <v>4500000</v>
      </c>
      <c r="J933">
        <v>1994</v>
      </c>
      <c r="K933">
        <v>7.1</v>
      </c>
      <c r="L933" s="5" t="s">
        <v>599</v>
      </c>
      <c r="M933" s="5" t="s">
        <v>1221</v>
      </c>
      <c r="N933" t="s">
        <v>6851</v>
      </c>
      <c r="P933" s="5">
        <f t="shared" si="98"/>
        <v>0.62269487137395862</v>
      </c>
      <c r="Q933" s="5">
        <f t="shared" si="99"/>
        <v>52700832</v>
      </c>
      <c r="R933" s="1">
        <f t="shared" si="100"/>
        <v>48200832</v>
      </c>
      <c r="S933" s="1">
        <f t="shared" si="101"/>
        <v>4500000</v>
      </c>
      <c r="U933" s="6" t="s">
        <v>264</v>
      </c>
      <c r="V933" s="5">
        <f t="shared" si="95"/>
        <v>2</v>
      </c>
      <c r="W933" s="14">
        <f>IF(V933=1, VLOOKUP(U933, [1]IMDB_Movies!A:O, 11, FALSE), AVERAGEIF($A$2:$A$4915, U933, $K$2:$K$4915))</f>
        <v>6.85</v>
      </c>
      <c r="X933" s="5">
        <f t="shared" si="96"/>
        <v>0.66200000000000003</v>
      </c>
      <c r="Y933">
        <f t="shared" si="97"/>
        <v>6.4367621846681313</v>
      </c>
      <c r="AN933" s="6"/>
      <c r="AO933" s="5"/>
      <c r="AP933" s="14"/>
      <c r="AQ933" s="5"/>
    </row>
    <row r="934" spans="1:43" hidden="1" x14ac:dyDescent="0.3">
      <c r="A934" t="s">
        <v>3881</v>
      </c>
      <c r="B934">
        <v>90</v>
      </c>
      <c r="C934"/>
      <c r="D934" t="s">
        <v>910</v>
      </c>
      <c r="E934" t="s">
        <v>9385</v>
      </c>
      <c r="F934" t="s">
        <v>6348</v>
      </c>
      <c r="G934" t="s">
        <v>14</v>
      </c>
      <c r="H934" t="s">
        <v>15</v>
      </c>
      <c r="I934">
        <v>4500000</v>
      </c>
      <c r="J934">
        <v>1982</v>
      </c>
      <c r="K934">
        <v>7.2</v>
      </c>
      <c r="L934" s="5" t="s">
        <v>599</v>
      </c>
      <c r="M934" s="5" t="s">
        <v>1221</v>
      </c>
      <c r="P934" s="5">
        <f t="shared" si="98"/>
        <v>0.62275727262402647</v>
      </c>
      <c r="Q934" s="5">
        <f t="shared" si="99"/>
        <v>25035665</v>
      </c>
      <c r="R934" s="1">
        <f t="shared" si="100"/>
        <v>20535665</v>
      </c>
      <c r="S934" s="1">
        <f t="shared" si="101"/>
        <v>4500000</v>
      </c>
      <c r="U934" s="6" t="s">
        <v>638</v>
      </c>
      <c r="V934" s="5">
        <f t="shared" ref="V934:V997" si="102">COUNTIF($A$2:$A$4915, U934)</f>
        <v>2</v>
      </c>
      <c r="W934" s="14">
        <f>IF(V934=1, VLOOKUP(U934, [1]IMDB_Movies!A:O, 11, FALSE), AVERAGEIF($A$2:$A$4915, U934, $K$2:$K$4915))</f>
        <v>6.85</v>
      </c>
      <c r="X934" s="5">
        <f t="shared" ref="X934:X997" si="103">_xlfn.PERCENTRANK.EXC($W$102:$W$2566,W934)</f>
        <v>0.66200000000000003</v>
      </c>
      <c r="Y934">
        <f t="shared" ref="Y934:Y997" si="104">AVERAGE(K834:K5747)</f>
        <v>6.4364282214600648</v>
      </c>
      <c r="AN934" s="6"/>
      <c r="AO934" s="5"/>
      <c r="AP934" s="14"/>
      <c r="AQ934" s="5"/>
    </row>
    <row r="935" spans="1:43" hidden="1" x14ac:dyDescent="0.3">
      <c r="A935" t="s">
        <v>6349</v>
      </c>
      <c r="B935">
        <v>115</v>
      </c>
      <c r="C935"/>
      <c r="D935" t="s">
        <v>2482</v>
      </c>
      <c r="E935" t="s">
        <v>9386</v>
      </c>
      <c r="F935" t="s">
        <v>6350</v>
      </c>
      <c r="G935" t="s">
        <v>14</v>
      </c>
      <c r="H935" t="s">
        <v>15</v>
      </c>
      <c r="I935">
        <v>4500000</v>
      </c>
      <c r="J935">
        <v>1956</v>
      </c>
      <c r="K935">
        <v>7.4</v>
      </c>
      <c r="L935" s="5" t="s">
        <v>340</v>
      </c>
      <c r="M935" s="5" t="s">
        <v>1221</v>
      </c>
      <c r="P935" s="5">
        <f t="shared" si="98"/>
        <v>0.62275727262402647</v>
      </c>
      <c r="Q935" s="5">
        <f t="shared" si="99"/>
        <v>25035665</v>
      </c>
      <c r="R935" s="1">
        <f t="shared" si="100"/>
        <v>20535665</v>
      </c>
      <c r="S935" s="1">
        <f t="shared" si="101"/>
        <v>4500000</v>
      </c>
      <c r="U935" s="7" t="s">
        <v>133</v>
      </c>
      <c r="V935" s="5">
        <f t="shared" si="102"/>
        <v>7</v>
      </c>
      <c r="W935" s="14">
        <f>IF(V935=1, VLOOKUP(U935, [1]IMDB_Movies!A:O, 11, FALSE), AVERAGEIF($A$2:$A$4915, U935, $K$2:$K$4915))</f>
        <v>6.8428571428571425</v>
      </c>
      <c r="X935" s="5">
        <f t="shared" si="103"/>
        <v>0.66100000000000003</v>
      </c>
      <c r="Y935">
        <f t="shared" si="104"/>
        <v>6.4361921097770107</v>
      </c>
      <c r="AN935" s="7"/>
      <c r="AO935" s="5"/>
      <c r="AP935" s="14"/>
      <c r="AQ935" s="5"/>
    </row>
    <row r="936" spans="1:43" hidden="1" x14ac:dyDescent="0.3">
      <c r="A936" t="s">
        <v>157</v>
      </c>
      <c r="B936">
        <v>109</v>
      </c>
      <c r="C936">
        <v>3798532</v>
      </c>
      <c r="D936" t="s">
        <v>1874</v>
      </c>
      <c r="E936" t="s">
        <v>9387</v>
      </c>
      <c r="F936" t="s">
        <v>6353</v>
      </c>
      <c r="G936" t="s">
        <v>14</v>
      </c>
      <c r="H936" t="s">
        <v>15</v>
      </c>
      <c r="I936">
        <v>4500000</v>
      </c>
      <c r="J936">
        <v>1996</v>
      </c>
      <c r="K936">
        <v>7.4</v>
      </c>
      <c r="L936" s="5" t="s">
        <v>8413</v>
      </c>
      <c r="M936" s="5" t="s">
        <v>1221</v>
      </c>
      <c r="N936" t="s">
        <v>6851</v>
      </c>
      <c r="O936" t="s">
        <v>3629</v>
      </c>
      <c r="P936" s="5">
        <f t="shared" si="98"/>
        <v>0.62275727262402647</v>
      </c>
      <c r="Q936" s="5">
        <f t="shared" si="99"/>
        <v>3798532</v>
      </c>
      <c r="R936" s="1">
        <f t="shared" si="100"/>
        <v>-701468</v>
      </c>
      <c r="S936" s="1">
        <f t="shared" si="101"/>
        <v>4500000</v>
      </c>
      <c r="U936" s="7" t="s">
        <v>1438</v>
      </c>
      <c r="V936" s="5">
        <f t="shared" si="102"/>
        <v>5</v>
      </c>
      <c r="W936" s="14">
        <f>IF(V936=1, VLOOKUP(U936, [1]IMDB_Movies!A:O, 11, FALSE), AVERAGEIF($A$2:$A$4915, U936, $K$2:$K$4915))</f>
        <v>6.8400000000000007</v>
      </c>
      <c r="X936" s="5">
        <f t="shared" si="103"/>
        <v>0.66100000000000003</v>
      </c>
      <c r="Y936">
        <f t="shared" si="104"/>
        <v>6.4361274509803872</v>
      </c>
      <c r="AN936" s="7"/>
      <c r="AO936" s="5"/>
      <c r="AP936" s="14"/>
      <c r="AQ936" s="5"/>
    </row>
    <row r="937" spans="1:43" hidden="1" x14ac:dyDescent="0.3">
      <c r="A937" t="s">
        <v>430</v>
      </c>
      <c r="B937">
        <v>102</v>
      </c>
      <c r="C937">
        <v>3609278</v>
      </c>
      <c r="D937" t="s">
        <v>1221</v>
      </c>
      <c r="E937" t="s">
        <v>9388</v>
      </c>
      <c r="F937" t="s">
        <v>6354</v>
      </c>
      <c r="G937" t="s">
        <v>14</v>
      </c>
      <c r="H937" t="s">
        <v>15</v>
      </c>
      <c r="I937">
        <v>4500000</v>
      </c>
      <c r="J937">
        <v>2000</v>
      </c>
      <c r="K937">
        <v>8.4</v>
      </c>
      <c r="L937" s="5" t="s">
        <v>1221</v>
      </c>
      <c r="M937" s="5"/>
      <c r="P937" s="5">
        <f t="shared" si="98"/>
        <v>0.62268136605616264</v>
      </c>
      <c r="Q937" s="5">
        <f t="shared" si="99"/>
        <v>3609278</v>
      </c>
      <c r="R937" s="1">
        <f t="shared" si="100"/>
        <v>-890722</v>
      </c>
      <c r="S937" s="1">
        <f t="shared" si="101"/>
        <v>4500000</v>
      </c>
      <c r="U937" s="6" t="s">
        <v>144</v>
      </c>
      <c r="V937" s="5">
        <f t="shared" si="102"/>
        <v>5</v>
      </c>
      <c r="W937" s="14">
        <f>IF(V937=1, VLOOKUP(U937, [1]IMDB_Movies!A:O, 11, FALSE), AVERAGEIF($A$2:$A$4915, U937, $K$2:$K$4915))</f>
        <v>6.839999999999999</v>
      </c>
      <c r="X937" s="5">
        <f t="shared" si="103"/>
        <v>0.66</v>
      </c>
      <c r="Y937">
        <f t="shared" si="104"/>
        <v>6.435842118166212</v>
      </c>
      <c r="AN937" s="6"/>
      <c r="AO937" s="5"/>
      <c r="AP937" s="14"/>
      <c r="AQ937" s="5"/>
    </row>
    <row r="938" spans="1:43" hidden="1" x14ac:dyDescent="0.3">
      <c r="A938" t="s">
        <v>272</v>
      </c>
      <c r="B938">
        <v>122</v>
      </c>
      <c r="C938"/>
      <c r="D938" t="s">
        <v>790</v>
      </c>
      <c r="E938" t="s">
        <v>9389</v>
      </c>
      <c r="F938" t="s">
        <v>6360</v>
      </c>
      <c r="G938" t="s">
        <v>14</v>
      </c>
      <c r="H938" t="s">
        <v>22</v>
      </c>
      <c r="I938">
        <v>4500000</v>
      </c>
      <c r="J938">
        <v>1986</v>
      </c>
      <c r="K938">
        <v>7.5</v>
      </c>
      <c r="L938" s="5" t="s">
        <v>1221</v>
      </c>
      <c r="M938" s="5" t="s">
        <v>7865</v>
      </c>
      <c r="N938" t="s">
        <v>3629</v>
      </c>
      <c r="O938" t="s">
        <v>8418</v>
      </c>
      <c r="P938" s="5">
        <f t="shared" si="98"/>
        <v>0.62260502022885866</v>
      </c>
      <c r="Q938" s="5">
        <f t="shared" si="99"/>
        <v>25035665</v>
      </c>
      <c r="R938" s="1">
        <f t="shared" si="100"/>
        <v>20535665</v>
      </c>
      <c r="S938" s="1">
        <f t="shared" si="101"/>
        <v>4500000</v>
      </c>
      <c r="U938" s="7" t="s">
        <v>2540</v>
      </c>
      <c r="V938" s="5">
        <f t="shared" si="102"/>
        <v>5</v>
      </c>
      <c r="W938" s="14">
        <f>IF(V938=1, VLOOKUP(U938, [1]IMDB_Movies!A:O, 11, FALSE), AVERAGEIF($A$2:$A$4915, U938, $K$2:$K$4915))</f>
        <v>6.839999999999999</v>
      </c>
      <c r="X938" s="5">
        <f t="shared" si="103"/>
        <v>0.66</v>
      </c>
      <c r="Y938">
        <f t="shared" si="104"/>
        <v>6.4354830799411422</v>
      </c>
      <c r="AN938" s="7"/>
      <c r="AO938" s="5"/>
      <c r="AP938" s="14"/>
      <c r="AQ938" s="5"/>
    </row>
    <row r="939" spans="1:43" hidden="1" x14ac:dyDescent="0.3">
      <c r="A939" t="s">
        <v>3428</v>
      </c>
      <c r="B939">
        <v>133</v>
      </c>
      <c r="C939">
        <v>727883</v>
      </c>
      <c r="D939" t="s">
        <v>965</v>
      </c>
      <c r="E939" t="s">
        <v>9390</v>
      </c>
      <c r="F939" t="s">
        <v>6364</v>
      </c>
      <c r="G939" t="s">
        <v>14</v>
      </c>
      <c r="H939" t="s">
        <v>15</v>
      </c>
      <c r="I939">
        <v>4500000</v>
      </c>
      <c r="J939">
        <v>2001</v>
      </c>
      <c r="K939">
        <v>8.1</v>
      </c>
      <c r="L939" s="5" t="s">
        <v>1221</v>
      </c>
      <c r="M939" s="5" t="s">
        <v>4289</v>
      </c>
      <c r="N939" t="s">
        <v>3629</v>
      </c>
      <c r="P939" s="5">
        <f t="shared" si="98"/>
        <v>0.62260502022885866</v>
      </c>
      <c r="Q939" s="5">
        <f t="shared" si="99"/>
        <v>727883</v>
      </c>
      <c r="R939" s="1">
        <f t="shared" si="100"/>
        <v>-3772117</v>
      </c>
      <c r="S939" s="1">
        <f t="shared" si="101"/>
        <v>4500000</v>
      </c>
      <c r="U939" s="7" t="s">
        <v>6546</v>
      </c>
      <c r="V939" s="5">
        <f t="shared" si="102"/>
        <v>3</v>
      </c>
      <c r="W939" s="14">
        <f>IF(V939=1, VLOOKUP(U939, [1]IMDB_Movies!A:O, 11, FALSE), AVERAGEIF($A$2:$A$4915, U939, $K$2:$K$4915))</f>
        <v>6.833333333333333</v>
      </c>
      <c r="X939" s="5">
        <f t="shared" si="103"/>
        <v>0.65800000000000003</v>
      </c>
      <c r="Y939">
        <f t="shared" si="104"/>
        <v>6.4351483934265348</v>
      </c>
      <c r="AN939" s="7"/>
      <c r="AO939" s="5"/>
      <c r="AP939" s="14"/>
      <c r="AQ939" s="5"/>
    </row>
    <row r="940" spans="1:43" hidden="1" x14ac:dyDescent="0.3">
      <c r="A940" t="s">
        <v>6368</v>
      </c>
      <c r="B940">
        <v>122</v>
      </c>
      <c r="C940">
        <v>713413</v>
      </c>
      <c r="D940" t="s">
        <v>1102</v>
      </c>
      <c r="E940" t="s">
        <v>9391</v>
      </c>
      <c r="F940" t="s">
        <v>6369</v>
      </c>
      <c r="G940" t="s">
        <v>3657</v>
      </c>
      <c r="H940" t="s">
        <v>3658</v>
      </c>
      <c r="I940">
        <v>4500000</v>
      </c>
      <c r="J940">
        <v>1997</v>
      </c>
      <c r="K940">
        <v>7.8</v>
      </c>
      <c r="L940" s="5" t="s">
        <v>8413</v>
      </c>
      <c r="M940" s="5" t="s">
        <v>1221</v>
      </c>
      <c r="N940" t="s">
        <v>8415</v>
      </c>
      <c r="P940" s="5">
        <f t="shared" si="98"/>
        <v>0.6225232583694601</v>
      </c>
      <c r="Q940" s="5">
        <f t="shared" si="99"/>
        <v>713413</v>
      </c>
      <c r="R940" s="1">
        <f t="shared" si="100"/>
        <v>-3786587</v>
      </c>
      <c r="S940" s="1">
        <f t="shared" si="101"/>
        <v>4500000</v>
      </c>
      <c r="U940" s="7" t="s">
        <v>4540</v>
      </c>
      <c r="V940" s="5">
        <f t="shared" si="102"/>
        <v>3</v>
      </c>
      <c r="W940" s="14">
        <f>IF(V940=1, VLOOKUP(U940, [1]IMDB_Movies!A:O, 11, FALSE), AVERAGEIF($A$2:$A$4915, U940, $K$2:$K$4915))</f>
        <v>6.833333333333333</v>
      </c>
      <c r="X940" s="5">
        <f t="shared" si="103"/>
        <v>0.65800000000000003</v>
      </c>
      <c r="Y940">
        <f t="shared" si="104"/>
        <v>6.4351570166830179</v>
      </c>
      <c r="AN940" s="7"/>
      <c r="AO940" s="5"/>
      <c r="AP940" s="14"/>
      <c r="AQ940" s="5"/>
    </row>
    <row r="941" spans="1:43" hidden="1" x14ac:dyDescent="0.3">
      <c r="A941" t="s">
        <v>6385</v>
      </c>
      <c r="B941">
        <v>104</v>
      </c>
      <c r="C941">
        <v>108229</v>
      </c>
      <c r="D941" t="s">
        <v>2175</v>
      </c>
      <c r="E941" t="s">
        <v>9392</v>
      </c>
      <c r="F941" t="s">
        <v>6386</v>
      </c>
      <c r="G941" t="s">
        <v>14</v>
      </c>
      <c r="H941" t="s">
        <v>15</v>
      </c>
      <c r="I941">
        <v>4500000</v>
      </c>
      <c r="J941">
        <v>2009</v>
      </c>
      <c r="K941">
        <v>5.9</v>
      </c>
      <c r="L941" s="5" t="s">
        <v>1221</v>
      </c>
      <c r="M941" s="5" t="s">
        <v>2267</v>
      </c>
      <c r="N941" t="s">
        <v>8415</v>
      </c>
      <c r="O941" t="s">
        <v>3629</v>
      </c>
      <c r="P941" s="5">
        <f t="shared" si="98"/>
        <v>0.6224413841425559</v>
      </c>
      <c r="Q941" s="5">
        <f t="shared" si="99"/>
        <v>108229</v>
      </c>
      <c r="R941" s="1">
        <f t="shared" si="100"/>
        <v>-4391771</v>
      </c>
      <c r="S941" s="1">
        <f t="shared" si="101"/>
        <v>4500000</v>
      </c>
      <c r="U941" s="7" t="s">
        <v>372</v>
      </c>
      <c r="V941" s="5">
        <f t="shared" si="102"/>
        <v>5</v>
      </c>
      <c r="W941" s="14">
        <f>IF(V941=1, VLOOKUP(U941, [1]IMDB_Movies!A:O, 11, FALSE), AVERAGEIF($A$2:$A$4915, U941, $K$2:$K$4915))</f>
        <v>6.82</v>
      </c>
      <c r="X941" s="5">
        <f t="shared" si="103"/>
        <v>0.65800000000000003</v>
      </c>
      <c r="Y941">
        <f t="shared" si="104"/>
        <v>6.4349938650306697</v>
      </c>
      <c r="AN941" s="7"/>
      <c r="AO941" s="5"/>
      <c r="AP941" s="14"/>
      <c r="AQ941" s="5"/>
    </row>
    <row r="942" spans="1:43" hidden="1" x14ac:dyDescent="0.3">
      <c r="A942" t="s">
        <v>5745</v>
      </c>
      <c r="B942">
        <v>103</v>
      </c>
      <c r="C942">
        <v>8691</v>
      </c>
      <c r="D942" t="s">
        <v>49</v>
      </c>
      <c r="E942" t="s">
        <v>9393</v>
      </c>
      <c r="F942" t="s">
        <v>6397</v>
      </c>
      <c r="G942" t="s">
        <v>14</v>
      </c>
      <c r="H942" t="s">
        <v>15</v>
      </c>
      <c r="I942">
        <v>4500000</v>
      </c>
      <c r="J942">
        <v>2014</v>
      </c>
      <c r="K942">
        <v>5.8</v>
      </c>
      <c r="L942" s="5" t="s">
        <v>476</v>
      </c>
      <c r="M942" s="5" t="s">
        <v>340</v>
      </c>
      <c r="P942" s="5">
        <f t="shared" si="98"/>
        <v>0.62235834078645746</v>
      </c>
      <c r="Q942" s="5">
        <f t="shared" si="99"/>
        <v>8691</v>
      </c>
      <c r="R942" s="1">
        <f t="shared" si="100"/>
        <v>-4491309</v>
      </c>
      <c r="S942" s="1">
        <f t="shared" si="101"/>
        <v>4500000</v>
      </c>
      <c r="U942" s="6" t="s">
        <v>1498</v>
      </c>
      <c r="V942" s="5">
        <f t="shared" si="102"/>
        <v>3</v>
      </c>
      <c r="W942" s="14">
        <f>IF(V942=1, VLOOKUP(U942, [1]IMDB_Movies!A:O, 11, FALSE), AVERAGEIF($A$2:$A$4915, U942, $K$2:$K$4915))</f>
        <v>6.833333333333333</v>
      </c>
      <c r="X942" s="5">
        <f t="shared" si="103"/>
        <v>0.65800000000000003</v>
      </c>
      <c r="Y942">
        <f t="shared" si="104"/>
        <v>6.4347815414825691</v>
      </c>
      <c r="AN942" s="6"/>
      <c r="AO942" s="5"/>
      <c r="AP942" s="14"/>
      <c r="AQ942" s="5"/>
    </row>
    <row r="943" spans="1:43" hidden="1" x14ac:dyDescent="0.3">
      <c r="A943" t="s">
        <v>6405</v>
      </c>
      <c r="B943">
        <v>112</v>
      </c>
      <c r="C943"/>
      <c r="D943" t="s">
        <v>1787</v>
      </c>
      <c r="E943" t="s">
        <v>9394</v>
      </c>
      <c r="F943" t="s">
        <v>6406</v>
      </c>
      <c r="G943" t="s">
        <v>3067</v>
      </c>
      <c r="H943" t="s">
        <v>3073</v>
      </c>
      <c r="I943">
        <v>4500000</v>
      </c>
      <c r="J943">
        <v>2009</v>
      </c>
      <c r="K943">
        <v>6.2</v>
      </c>
      <c r="L943" s="5" t="s">
        <v>8415</v>
      </c>
      <c r="M943" s="5" t="s">
        <v>4289</v>
      </c>
      <c r="N943" t="s">
        <v>3629</v>
      </c>
      <c r="P943" s="5">
        <f t="shared" si="98"/>
        <v>0.62227503233506765</v>
      </c>
      <c r="Q943" s="5">
        <f t="shared" si="99"/>
        <v>25035665</v>
      </c>
      <c r="R943" s="1">
        <f t="shared" si="100"/>
        <v>20535665</v>
      </c>
      <c r="S943" s="1">
        <f t="shared" si="101"/>
        <v>4500000</v>
      </c>
      <c r="U943" s="6" t="s">
        <v>1198</v>
      </c>
      <c r="V943" s="5">
        <f t="shared" si="102"/>
        <v>6</v>
      </c>
      <c r="W943" s="14">
        <f>IF(V943=1, VLOOKUP(U943, [1]IMDB_Movies!A:O, 11, FALSE), AVERAGEIF($A$2:$A$4915, U943, $K$2:$K$4915))</f>
        <v>6.833333333333333</v>
      </c>
      <c r="X943" s="5">
        <f t="shared" si="103"/>
        <v>0.65800000000000003</v>
      </c>
      <c r="Y943">
        <f t="shared" si="104"/>
        <v>6.4346427694573975</v>
      </c>
      <c r="AN943" s="6"/>
      <c r="AO943" s="5"/>
      <c r="AP943" s="14"/>
      <c r="AQ943" s="5"/>
    </row>
    <row r="944" spans="1:43" hidden="1" x14ac:dyDescent="0.3">
      <c r="A944" t="s">
        <v>6426</v>
      </c>
      <c r="B944">
        <v>86</v>
      </c>
      <c r="C944"/>
      <c r="D944" t="s">
        <v>2662</v>
      </c>
      <c r="E944" t="s">
        <v>9395</v>
      </c>
      <c r="F944" t="s">
        <v>6427</v>
      </c>
      <c r="G944" t="s">
        <v>14</v>
      </c>
      <c r="H944" t="s">
        <v>15</v>
      </c>
      <c r="I944">
        <v>4500000</v>
      </c>
      <c r="J944">
        <v>2013</v>
      </c>
      <c r="K944">
        <v>4.3</v>
      </c>
      <c r="L944" s="5" t="s">
        <v>599</v>
      </c>
      <c r="M944" s="5" t="s">
        <v>2267</v>
      </c>
      <c r="P944" s="5">
        <f t="shared" si="98"/>
        <v>0.62227503233506765</v>
      </c>
      <c r="Q944" s="5">
        <f t="shared" si="99"/>
        <v>25035665</v>
      </c>
      <c r="R944" s="1">
        <f t="shared" si="100"/>
        <v>20535665</v>
      </c>
      <c r="S944" s="1">
        <f t="shared" si="101"/>
        <v>4500000</v>
      </c>
      <c r="U944" s="6" t="s">
        <v>459</v>
      </c>
      <c r="V944" s="5">
        <f t="shared" si="102"/>
        <v>4</v>
      </c>
      <c r="W944" s="14">
        <f>IF(V944=1, VLOOKUP(U944, [1]IMDB_Movies!A:O, 11, FALSE), AVERAGEIF($A$2:$A$4915, U944, $K$2:$K$4915))</f>
        <v>6.8249999999999993</v>
      </c>
      <c r="X944" s="5">
        <f t="shared" si="103"/>
        <v>0.65800000000000003</v>
      </c>
      <c r="Y944">
        <f t="shared" si="104"/>
        <v>6.4342337917485235</v>
      </c>
      <c r="AN944" s="6"/>
      <c r="AO944" s="5"/>
      <c r="AP944" s="14"/>
      <c r="AQ944" s="5"/>
    </row>
    <row r="945" spans="1:43" hidden="1" x14ac:dyDescent="0.3">
      <c r="A945" t="s">
        <v>6482</v>
      </c>
      <c r="B945">
        <v>103</v>
      </c>
      <c r="C945"/>
      <c r="D945" t="s">
        <v>1450</v>
      </c>
      <c r="E945" t="s">
        <v>9396</v>
      </c>
      <c r="F945" t="s">
        <v>6483</v>
      </c>
      <c r="G945" t="s">
        <v>14</v>
      </c>
      <c r="H945" t="s">
        <v>15</v>
      </c>
      <c r="I945">
        <v>4500000</v>
      </c>
      <c r="J945">
        <v>2015</v>
      </c>
      <c r="K945">
        <v>5.7</v>
      </c>
      <c r="L945" s="5" t="s">
        <v>1221</v>
      </c>
      <c r="M945" s="5" t="s">
        <v>3629</v>
      </c>
      <c r="P945" s="5">
        <f t="shared" si="98"/>
        <v>0.62227503233506765</v>
      </c>
      <c r="Q945" s="5">
        <f t="shared" si="99"/>
        <v>25035665</v>
      </c>
      <c r="R945" s="1">
        <f t="shared" si="100"/>
        <v>20535665</v>
      </c>
      <c r="S945" s="1">
        <f t="shared" si="101"/>
        <v>4500000</v>
      </c>
      <c r="U945" s="7" t="s">
        <v>2881</v>
      </c>
      <c r="V945" s="5">
        <f t="shared" si="102"/>
        <v>4</v>
      </c>
      <c r="W945" s="14">
        <f>IF(V945=1, VLOOKUP(U945, [1]IMDB_Movies!A:O, 11, FALSE), AVERAGEIF($A$2:$A$4915, U945, $K$2:$K$4915))</f>
        <v>6.8000000000000007</v>
      </c>
      <c r="X945" s="5">
        <f t="shared" si="103"/>
        <v>0.65700000000000003</v>
      </c>
      <c r="Y945">
        <f t="shared" si="104"/>
        <v>6.4341439449766611</v>
      </c>
      <c r="AN945" s="7"/>
      <c r="AO945" s="5"/>
      <c r="AP945" s="14"/>
      <c r="AQ945" s="5"/>
    </row>
    <row r="946" spans="1:43" hidden="1" x14ac:dyDescent="0.3">
      <c r="A946" t="s">
        <v>6746</v>
      </c>
      <c r="B946">
        <v>104</v>
      </c>
      <c r="C946">
        <v>3287435</v>
      </c>
      <c r="D946" t="s">
        <v>1221</v>
      </c>
      <c r="E946" t="s">
        <v>9397</v>
      </c>
      <c r="F946" t="s">
        <v>6747</v>
      </c>
      <c r="G946" t="s">
        <v>14</v>
      </c>
      <c r="H946" t="s">
        <v>15</v>
      </c>
      <c r="I946">
        <v>4500000</v>
      </c>
      <c r="J946">
        <v>2001</v>
      </c>
      <c r="K946">
        <v>7.1</v>
      </c>
      <c r="L946" s="5" t="s">
        <v>1221</v>
      </c>
      <c r="M946" s="5"/>
      <c r="P946" s="5">
        <f t="shared" si="98"/>
        <v>0.62227503233506765</v>
      </c>
      <c r="Q946" s="5">
        <f t="shared" si="99"/>
        <v>3287435</v>
      </c>
      <c r="R946" s="1">
        <f t="shared" si="100"/>
        <v>-1212565</v>
      </c>
      <c r="S946" s="1">
        <f t="shared" si="101"/>
        <v>4500000</v>
      </c>
      <c r="U946" s="6" t="s">
        <v>5901</v>
      </c>
      <c r="V946" s="5">
        <f t="shared" si="102"/>
        <v>2</v>
      </c>
      <c r="W946" s="14">
        <f>IF(V946=1, VLOOKUP(U946, [1]IMDB_Movies!A:O, 11, FALSE), AVERAGEIF($A$2:$A$4915, U946, $K$2:$K$4915))</f>
        <v>6.8000000000000007</v>
      </c>
      <c r="X946" s="5">
        <f t="shared" si="103"/>
        <v>0.65700000000000003</v>
      </c>
      <c r="Y946">
        <f t="shared" si="104"/>
        <v>6.4340294840294803</v>
      </c>
      <c r="AN946" s="6"/>
      <c r="AO946" s="5"/>
      <c r="AP946" s="14"/>
      <c r="AQ946" s="5"/>
    </row>
    <row r="947" spans="1:43" hidden="1" x14ac:dyDescent="0.3">
      <c r="A947" t="s">
        <v>6337</v>
      </c>
      <c r="B947">
        <v>100</v>
      </c>
      <c r="C947">
        <v>513836</v>
      </c>
      <c r="D947" t="s">
        <v>507</v>
      </c>
      <c r="E947" t="s">
        <v>9398</v>
      </c>
      <c r="F947" t="s">
        <v>6338</v>
      </c>
      <c r="G947" t="s">
        <v>524</v>
      </c>
      <c r="H947" t="s">
        <v>525</v>
      </c>
      <c r="I947">
        <v>4600000</v>
      </c>
      <c r="J947">
        <v>2010</v>
      </c>
      <c r="K947">
        <v>7.2</v>
      </c>
      <c r="L947" s="5" t="s">
        <v>599</v>
      </c>
      <c r="M947" s="5" t="s">
        <v>1221</v>
      </c>
      <c r="N947" t="s">
        <v>6851</v>
      </c>
      <c r="P947" s="5">
        <f t="shared" si="98"/>
        <v>0.62219766164464241</v>
      </c>
      <c r="Q947" s="5">
        <f t="shared" si="99"/>
        <v>513836</v>
      </c>
      <c r="R947" s="1">
        <f t="shared" si="100"/>
        <v>-4086164</v>
      </c>
      <c r="S947" s="1">
        <f t="shared" si="101"/>
        <v>4600000</v>
      </c>
      <c r="U947" s="7" t="s">
        <v>8226</v>
      </c>
      <c r="V947" s="5">
        <f t="shared" si="102"/>
        <v>1</v>
      </c>
      <c r="W947" s="14">
        <f>IF(V947=1, VLOOKUP(U947, [1]IMDB_Movies!A:O, 11, FALSE), AVERAGEIF($A$2:$A$4915, U947, $K$2:$K$4915))</f>
        <v>6.8</v>
      </c>
      <c r="X947" s="5">
        <f t="shared" si="103"/>
        <v>0.63300000000000001</v>
      </c>
      <c r="Y947">
        <f t="shared" si="104"/>
        <v>6.433570901941505</v>
      </c>
      <c r="AN947" s="7"/>
      <c r="AO947" s="5"/>
      <c r="AP947" s="14"/>
      <c r="AQ947" s="5"/>
    </row>
    <row r="948" spans="1:43" hidden="1" x14ac:dyDescent="0.3">
      <c r="A948" t="s">
        <v>6341</v>
      </c>
      <c r="B948">
        <v>97</v>
      </c>
      <c r="C948">
        <v>434417</v>
      </c>
      <c r="D948" t="s">
        <v>1221</v>
      </c>
      <c r="E948" t="s">
        <v>9399</v>
      </c>
      <c r="F948" t="s">
        <v>6342</v>
      </c>
      <c r="G948" t="s">
        <v>14</v>
      </c>
      <c r="H948" t="s">
        <v>1281</v>
      </c>
      <c r="I948">
        <v>4600000</v>
      </c>
      <c r="J948">
        <v>2007</v>
      </c>
      <c r="K948">
        <v>5.9</v>
      </c>
      <c r="L948" s="5" t="s">
        <v>1221</v>
      </c>
      <c r="M948" s="5"/>
      <c r="P948" s="5">
        <f t="shared" si="98"/>
        <v>0.62211524775405025</v>
      </c>
      <c r="Q948" s="5">
        <f t="shared" si="99"/>
        <v>434417</v>
      </c>
      <c r="R948" s="1">
        <f t="shared" si="100"/>
        <v>-4165583</v>
      </c>
      <c r="S948" s="1">
        <f t="shared" si="101"/>
        <v>4600000</v>
      </c>
      <c r="U948" s="7" t="s">
        <v>300</v>
      </c>
      <c r="V948" s="5">
        <f t="shared" si="102"/>
        <v>8</v>
      </c>
      <c r="W948" s="14">
        <f>IF(V948=1, VLOOKUP(U948, [1]IMDB_Movies!A:O, 11, FALSE), AVERAGEIF($A$2:$A$4915, U948, $K$2:$K$4915))</f>
        <v>6.8</v>
      </c>
      <c r="X948" s="5">
        <f t="shared" si="103"/>
        <v>0.63300000000000001</v>
      </c>
      <c r="Y948">
        <f t="shared" si="104"/>
        <v>6.43372664700098</v>
      </c>
      <c r="AN948" s="7"/>
      <c r="AO948" s="5"/>
      <c r="AP948" s="14"/>
      <c r="AQ948" s="5"/>
    </row>
    <row r="949" spans="1:43" hidden="1" x14ac:dyDescent="0.3">
      <c r="A949" t="s">
        <v>5998</v>
      </c>
      <c r="B949">
        <v>106</v>
      </c>
      <c r="C949"/>
      <c r="D949" t="s">
        <v>6323</v>
      </c>
      <c r="E949" t="s">
        <v>9400</v>
      </c>
      <c r="F949" t="s">
        <v>6324</v>
      </c>
      <c r="G949" t="s">
        <v>14</v>
      </c>
      <c r="H949" t="s">
        <v>15</v>
      </c>
      <c r="I949">
        <v>4638783</v>
      </c>
      <c r="J949">
        <v>1973</v>
      </c>
      <c r="K949">
        <v>7.4</v>
      </c>
      <c r="L949" s="5" t="s">
        <v>4651</v>
      </c>
      <c r="M949" s="5" t="s">
        <v>1221</v>
      </c>
      <c r="N949" t="s">
        <v>6851</v>
      </c>
      <c r="O949" t="s">
        <v>5239</v>
      </c>
      <c r="P949" s="5">
        <f t="shared" si="98"/>
        <v>0.62203260467400001</v>
      </c>
      <c r="Q949" s="5">
        <f t="shared" si="99"/>
        <v>25035665</v>
      </c>
      <c r="R949" s="1">
        <f t="shared" si="100"/>
        <v>20396882</v>
      </c>
      <c r="S949" s="1">
        <f t="shared" si="101"/>
        <v>4638783</v>
      </c>
      <c r="U949" s="7" t="s">
        <v>8195</v>
      </c>
      <c r="V949" s="5">
        <f t="shared" si="102"/>
        <v>1</v>
      </c>
      <c r="W949" s="14">
        <f>IF(V949=1, VLOOKUP(U949, [1]IMDB_Movies!A:O, 11, FALSE), AVERAGEIF($A$2:$A$4915, U949, $K$2:$K$4915))</f>
        <v>6.8</v>
      </c>
      <c r="X949" s="5">
        <f t="shared" si="103"/>
        <v>0.63300000000000001</v>
      </c>
      <c r="Y949">
        <f t="shared" si="104"/>
        <v>6.4335382345709338</v>
      </c>
      <c r="AN949" s="7"/>
      <c r="AO949" s="5"/>
      <c r="AP949" s="14"/>
      <c r="AQ949" s="5"/>
    </row>
    <row r="950" spans="1:43" hidden="1" x14ac:dyDescent="0.3">
      <c r="A950" t="s">
        <v>6316</v>
      </c>
      <c r="B950">
        <v>118</v>
      </c>
      <c r="C950">
        <v>1705139</v>
      </c>
      <c r="D950" t="s">
        <v>957</v>
      </c>
      <c r="E950" t="s">
        <v>9401</v>
      </c>
      <c r="F950" t="s">
        <v>6317</v>
      </c>
      <c r="G950" t="s">
        <v>14</v>
      </c>
      <c r="H950" t="s">
        <v>15</v>
      </c>
      <c r="I950">
        <v>4700000</v>
      </c>
      <c r="J950">
        <v>1988</v>
      </c>
      <c r="K950">
        <v>6.7</v>
      </c>
      <c r="L950" s="5" t="s">
        <v>455</v>
      </c>
      <c r="M950" s="5" t="s">
        <v>2267</v>
      </c>
      <c r="N950" t="s">
        <v>8415</v>
      </c>
      <c r="O950" t="s">
        <v>3629</v>
      </c>
      <c r="P950" s="5">
        <f t="shared" si="98"/>
        <v>0.62203260467400001</v>
      </c>
      <c r="Q950" s="5">
        <f t="shared" si="99"/>
        <v>1705139</v>
      </c>
      <c r="R950" s="1">
        <f t="shared" si="100"/>
        <v>-2994861</v>
      </c>
      <c r="S950" s="1">
        <f t="shared" si="101"/>
        <v>4700000</v>
      </c>
      <c r="U950" s="6" t="s">
        <v>7304</v>
      </c>
      <c r="V950" s="5">
        <f t="shared" si="102"/>
        <v>1</v>
      </c>
      <c r="W950" s="14">
        <f>IF(V950=1, VLOOKUP(U950, [1]IMDB_Movies!A:O, 11, FALSE), AVERAGEIF($A$2:$A$4915, U950, $K$2:$K$4915))</f>
        <v>6.8</v>
      </c>
      <c r="X950" s="5">
        <f t="shared" si="103"/>
        <v>0.63300000000000001</v>
      </c>
      <c r="Y950">
        <f t="shared" si="104"/>
        <v>6.4332021642892245</v>
      </c>
      <c r="AN950" s="6"/>
      <c r="AO950" s="5"/>
      <c r="AP950" s="14"/>
      <c r="AQ950" s="5"/>
    </row>
    <row r="951" spans="1:43" hidden="1" x14ac:dyDescent="0.3">
      <c r="A951" t="s">
        <v>2603</v>
      </c>
      <c r="B951">
        <v>101</v>
      </c>
      <c r="C951">
        <v>8025872</v>
      </c>
      <c r="D951" t="s">
        <v>2662</v>
      </c>
      <c r="E951" t="s">
        <v>9402</v>
      </c>
      <c r="F951" t="s">
        <v>6322</v>
      </c>
      <c r="G951" t="s">
        <v>14</v>
      </c>
      <c r="H951" t="s">
        <v>15</v>
      </c>
      <c r="I951">
        <v>4700000</v>
      </c>
      <c r="J951">
        <v>1986</v>
      </c>
      <c r="K951">
        <v>5.5</v>
      </c>
      <c r="L951" s="5" t="s">
        <v>599</v>
      </c>
      <c r="M951" s="5" t="s">
        <v>2267</v>
      </c>
      <c r="P951" s="5">
        <f t="shared" si="98"/>
        <v>0.62195232808161172</v>
      </c>
      <c r="Q951" s="5">
        <f t="shared" si="99"/>
        <v>8025872</v>
      </c>
      <c r="R951" s="1">
        <f t="shared" si="100"/>
        <v>3325872</v>
      </c>
      <c r="S951" s="1">
        <f t="shared" si="101"/>
        <v>4700000</v>
      </c>
      <c r="U951" s="7" t="s">
        <v>7898</v>
      </c>
      <c r="V951" s="5">
        <f t="shared" si="102"/>
        <v>1</v>
      </c>
      <c r="W951" s="14">
        <f>IF(V951=1, VLOOKUP(U951, [1]IMDB_Movies!A:O, 11, FALSE), AVERAGEIF($A$2:$A$4915, U951, $K$2:$K$4915))</f>
        <v>6.8</v>
      </c>
      <c r="X951" s="5">
        <f t="shared" si="103"/>
        <v>0.63300000000000001</v>
      </c>
      <c r="Y951">
        <f t="shared" si="104"/>
        <v>6.4327675276752734</v>
      </c>
      <c r="AN951" s="7"/>
      <c r="AO951" s="5"/>
      <c r="AP951" s="14"/>
      <c r="AQ951" s="5"/>
    </row>
    <row r="952" spans="1:43" hidden="1" x14ac:dyDescent="0.3">
      <c r="A952" t="s">
        <v>6328</v>
      </c>
      <c r="B952">
        <v>87</v>
      </c>
      <c r="C952"/>
      <c r="D952" t="s">
        <v>599</v>
      </c>
      <c r="E952" t="s">
        <v>9403</v>
      </c>
      <c r="F952" t="s">
        <v>6329</v>
      </c>
      <c r="G952" t="s">
        <v>14</v>
      </c>
      <c r="H952" t="s">
        <v>15</v>
      </c>
      <c r="I952">
        <v>4700000</v>
      </c>
      <c r="J952">
        <v>2011</v>
      </c>
      <c r="K952">
        <v>3.2</v>
      </c>
      <c r="L952" s="5" t="s">
        <v>599</v>
      </c>
      <c r="M952" s="5"/>
      <c r="P952" s="5">
        <f t="shared" si="98"/>
        <v>0.62188425404090686</v>
      </c>
      <c r="Q952" s="5">
        <f t="shared" si="99"/>
        <v>25035665</v>
      </c>
      <c r="R952" s="1">
        <f t="shared" si="100"/>
        <v>20335665</v>
      </c>
      <c r="S952" s="1">
        <f t="shared" si="101"/>
        <v>4700000</v>
      </c>
      <c r="U952" s="7" t="s">
        <v>7562</v>
      </c>
      <c r="V952" s="5">
        <f t="shared" si="102"/>
        <v>1</v>
      </c>
      <c r="W952" s="14">
        <f>IF(V952=1, VLOOKUP(U952, [1]IMDB_Movies!A:O, 11, FALSE), AVERAGEIF($A$2:$A$4915, U952, $K$2:$K$4915))</f>
        <v>6.8</v>
      </c>
      <c r="X952" s="5">
        <f t="shared" si="103"/>
        <v>0.63300000000000001</v>
      </c>
      <c r="Y952">
        <f t="shared" si="104"/>
        <v>6.433587598425194</v>
      </c>
      <c r="AN952" s="7"/>
      <c r="AO952" s="5"/>
      <c r="AP952" s="14"/>
      <c r="AQ952" s="5"/>
    </row>
    <row r="953" spans="1:43" hidden="1" x14ac:dyDescent="0.3">
      <c r="A953" t="s">
        <v>6339</v>
      </c>
      <c r="B953">
        <v>92</v>
      </c>
      <c r="C953"/>
      <c r="D953" t="s">
        <v>910</v>
      </c>
      <c r="E953" t="s">
        <v>9404</v>
      </c>
      <c r="F953" t="s">
        <v>6340</v>
      </c>
      <c r="G953" t="s">
        <v>14</v>
      </c>
      <c r="H953" t="s">
        <v>1044</v>
      </c>
      <c r="I953">
        <v>4700000</v>
      </c>
      <c r="J953">
        <v>2013</v>
      </c>
      <c r="K953">
        <v>6.2</v>
      </c>
      <c r="L953" s="5" t="s">
        <v>599</v>
      </c>
      <c r="M953" s="5" t="s">
        <v>1221</v>
      </c>
      <c r="P953" s="5">
        <f t="shared" si="98"/>
        <v>0.62188425404090686</v>
      </c>
      <c r="Q953" s="5">
        <f t="shared" si="99"/>
        <v>25035665</v>
      </c>
      <c r="R953" s="1">
        <f t="shared" si="100"/>
        <v>20335665</v>
      </c>
      <c r="S953" s="1">
        <f t="shared" si="101"/>
        <v>4700000</v>
      </c>
      <c r="U953" s="6" t="s">
        <v>7816</v>
      </c>
      <c r="V953" s="5">
        <f t="shared" si="102"/>
        <v>1</v>
      </c>
      <c r="W953" s="14">
        <f>IF(V953=1, VLOOKUP(U953, [1]IMDB_Movies!A:O, 11, FALSE), AVERAGEIF($A$2:$A$4915, U953, $K$2:$K$4915))</f>
        <v>6.8</v>
      </c>
      <c r="X953" s="5">
        <f t="shared" si="103"/>
        <v>0.63300000000000001</v>
      </c>
      <c r="Y953">
        <f t="shared" si="104"/>
        <v>6.4333743539256671</v>
      </c>
      <c r="AN953" s="6"/>
      <c r="AO953" s="5"/>
      <c r="AP953" s="14"/>
      <c r="AQ953" s="5"/>
    </row>
    <row r="954" spans="1:43" hidden="1" x14ac:dyDescent="0.3">
      <c r="A954" t="s">
        <v>5913</v>
      </c>
      <c r="B954">
        <v>121</v>
      </c>
      <c r="C954">
        <v>4063859</v>
      </c>
      <c r="D954" t="s">
        <v>79</v>
      </c>
      <c r="E954" t="s">
        <v>9405</v>
      </c>
      <c r="F954" t="s">
        <v>5914</v>
      </c>
      <c r="G954" t="s">
        <v>3067</v>
      </c>
      <c r="H954" t="s">
        <v>275</v>
      </c>
      <c r="I954">
        <v>4800000</v>
      </c>
      <c r="J954">
        <v>2003</v>
      </c>
      <c r="K954">
        <v>7.7</v>
      </c>
      <c r="L954" s="5" t="s">
        <v>1221</v>
      </c>
      <c r="M954" s="5" t="s">
        <v>6851</v>
      </c>
      <c r="P954" s="5">
        <f t="shared" si="98"/>
        <v>0.62188425404090686</v>
      </c>
      <c r="Q954" s="5">
        <f t="shared" si="99"/>
        <v>4063859</v>
      </c>
      <c r="R954" s="1">
        <f t="shared" si="100"/>
        <v>-736141</v>
      </c>
      <c r="S954" s="1">
        <f t="shared" si="101"/>
        <v>4800000</v>
      </c>
      <c r="U954" s="7" t="s">
        <v>7884</v>
      </c>
      <c r="V954" s="5">
        <f t="shared" si="102"/>
        <v>1</v>
      </c>
      <c r="W954" s="14">
        <f>IF(V954=1, VLOOKUP(U954, [1]IMDB_Movies!A:O, 11, FALSE), AVERAGEIF($A$2:$A$4915, U954, $K$2:$K$4915))</f>
        <v>6.8</v>
      </c>
      <c r="X954" s="5">
        <f t="shared" si="103"/>
        <v>0.63300000000000001</v>
      </c>
      <c r="Y954">
        <f t="shared" si="104"/>
        <v>6.4334564254062006</v>
      </c>
      <c r="AN954" s="7"/>
      <c r="AO954" s="5"/>
      <c r="AP954" s="14"/>
      <c r="AQ954" s="5"/>
    </row>
    <row r="955" spans="1:43" hidden="1" x14ac:dyDescent="0.3">
      <c r="A955" t="s">
        <v>5705</v>
      </c>
      <c r="B955">
        <v>93</v>
      </c>
      <c r="C955">
        <v>47277326</v>
      </c>
      <c r="D955" t="s">
        <v>2267</v>
      </c>
      <c r="E955" t="s">
        <v>9406</v>
      </c>
      <c r="F955" t="s">
        <v>6313</v>
      </c>
      <c r="G955" t="s">
        <v>14</v>
      </c>
      <c r="H955" t="s">
        <v>15</v>
      </c>
      <c r="I955">
        <v>4800000</v>
      </c>
      <c r="J955">
        <v>2005</v>
      </c>
      <c r="K955">
        <v>5.9</v>
      </c>
      <c r="L955" s="5" t="s">
        <v>2267</v>
      </c>
      <c r="M955" s="5"/>
      <c r="P955" s="5">
        <f t="shared" si="98"/>
        <v>0.62180836110533</v>
      </c>
      <c r="Q955" s="5">
        <f t="shared" si="99"/>
        <v>47277326</v>
      </c>
      <c r="R955" s="1">
        <f t="shared" si="100"/>
        <v>42477326</v>
      </c>
      <c r="S955" s="1">
        <f t="shared" si="101"/>
        <v>4800000</v>
      </c>
      <c r="U955" s="7" t="s">
        <v>7699</v>
      </c>
      <c r="V955" s="5">
        <f t="shared" si="102"/>
        <v>1</v>
      </c>
      <c r="W955" s="14">
        <f>IF(V955=1, VLOOKUP(U955, [1]IMDB_Movies!A:O, 11, FALSE), AVERAGEIF($A$2:$A$4915, U955, $K$2:$K$4915))</f>
        <v>6.8</v>
      </c>
      <c r="X955" s="5">
        <f t="shared" si="103"/>
        <v>0.63300000000000001</v>
      </c>
      <c r="Y955">
        <f t="shared" si="104"/>
        <v>6.433046047771481</v>
      </c>
      <c r="AN955" s="7"/>
      <c r="AO955" s="5"/>
      <c r="AP955" s="14"/>
      <c r="AQ955" s="5"/>
    </row>
    <row r="956" spans="1:43" hidden="1" x14ac:dyDescent="0.3">
      <c r="A956" t="s">
        <v>4473</v>
      </c>
      <c r="B956">
        <v>90</v>
      </c>
      <c r="C956">
        <v>778565</v>
      </c>
      <c r="D956" t="s">
        <v>703</v>
      </c>
      <c r="E956" t="s">
        <v>9407</v>
      </c>
      <c r="F956" t="s">
        <v>6325</v>
      </c>
      <c r="G956" t="s">
        <v>14</v>
      </c>
      <c r="H956" t="s">
        <v>2705</v>
      </c>
      <c r="I956">
        <v>4800000</v>
      </c>
      <c r="J956">
        <v>2013</v>
      </c>
      <c r="K956">
        <v>5.7</v>
      </c>
      <c r="L956" s="5" t="s">
        <v>8413</v>
      </c>
      <c r="M956" s="5" t="s">
        <v>1221</v>
      </c>
      <c r="P956" s="5">
        <f t="shared" si="98"/>
        <v>0.62184986694682498</v>
      </c>
      <c r="Q956" s="5">
        <f t="shared" si="99"/>
        <v>778565</v>
      </c>
      <c r="R956" s="1">
        <f t="shared" si="100"/>
        <v>-4021435</v>
      </c>
      <c r="S956" s="1">
        <f t="shared" si="101"/>
        <v>4800000</v>
      </c>
      <c r="U956" s="6" t="s">
        <v>5198</v>
      </c>
      <c r="V956" s="5">
        <f t="shared" si="102"/>
        <v>3</v>
      </c>
      <c r="W956" s="14">
        <f>IF(V956=1, VLOOKUP(U956, [1]IMDB_Movies!A:O, 11, FALSE), AVERAGEIF($A$2:$A$4915, U956, $K$2:$K$4915))</f>
        <v>6.8</v>
      </c>
      <c r="X956" s="5">
        <f t="shared" si="103"/>
        <v>0.63300000000000001</v>
      </c>
      <c r="Y956">
        <f t="shared" si="104"/>
        <v>6.4328078817733951</v>
      </c>
      <c r="AN956" s="6"/>
      <c r="AO956" s="5"/>
      <c r="AP956" s="14"/>
      <c r="AQ956" s="5"/>
    </row>
    <row r="957" spans="1:43" hidden="1" x14ac:dyDescent="0.3">
      <c r="A957" t="s">
        <v>5725</v>
      </c>
      <c r="B957">
        <v>125</v>
      </c>
      <c r="C957">
        <v>1110286</v>
      </c>
      <c r="D957" t="s">
        <v>79</v>
      </c>
      <c r="E957" t="s">
        <v>9408</v>
      </c>
      <c r="F957" t="s">
        <v>5818</v>
      </c>
      <c r="G957" t="s">
        <v>14</v>
      </c>
      <c r="H957" t="s">
        <v>15</v>
      </c>
      <c r="I957">
        <v>4825000</v>
      </c>
      <c r="J957">
        <v>2009</v>
      </c>
      <c r="K957">
        <v>7.2</v>
      </c>
      <c r="L957" s="5" t="s">
        <v>1221</v>
      </c>
      <c r="M957" s="5" t="s">
        <v>6851</v>
      </c>
      <c r="P957" s="5">
        <f t="shared" si="98"/>
        <v>0.6217678119848995</v>
      </c>
      <c r="Q957" s="5">
        <f t="shared" si="99"/>
        <v>1110286</v>
      </c>
      <c r="R957" s="1">
        <f t="shared" si="100"/>
        <v>-3714714</v>
      </c>
      <c r="S957" s="1">
        <f t="shared" si="101"/>
        <v>4825000</v>
      </c>
      <c r="U957" s="7" t="s">
        <v>7553</v>
      </c>
      <c r="V957" s="5">
        <f t="shared" si="102"/>
        <v>1</v>
      </c>
      <c r="W957" s="14">
        <f>IF(V957=1, VLOOKUP(U957, [1]IMDB_Movies!A:O, 11, FALSE), AVERAGEIF($A$2:$A$4915, U957, $K$2:$K$4915))</f>
        <v>6.8</v>
      </c>
      <c r="X957" s="5">
        <f t="shared" si="103"/>
        <v>0.63300000000000001</v>
      </c>
      <c r="Y957">
        <f t="shared" si="104"/>
        <v>6.4325942350332559</v>
      </c>
      <c r="AN957" s="7"/>
      <c r="AO957" s="5"/>
      <c r="AP957" s="14"/>
      <c r="AQ957" s="5"/>
    </row>
    <row r="958" spans="1:43" hidden="1" x14ac:dyDescent="0.3">
      <c r="A958" t="s">
        <v>6113</v>
      </c>
      <c r="B958">
        <v>81</v>
      </c>
      <c r="C958">
        <v>56536016</v>
      </c>
      <c r="D958" t="s">
        <v>2267</v>
      </c>
      <c r="E958" t="s">
        <v>9409</v>
      </c>
      <c r="F958" t="s">
        <v>6114</v>
      </c>
      <c r="G958" t="s">
        <v>14</v>
      </c>
      <c r="H958" t="s">
        <v>15</v>
      </c>
      <c r="I958">
        <v>4900000</v>
      </c>
      <c r="J958">
        <v>2016</v>
      </c>
      <c r="K958">
        <v>6.9</v>
      </c>
      <c r="L958" s="5" t="s">
        <v>2267</v>
      </c>
      <c r="M958" s="5"/>
      <c r="P958" s="5">
        <f t="shared" si="98"/>
        <v>0.62168630506392231</v>
      </c>
      <c r="Q958" s="5">
        <f t="shared" si="99"/>
        <v>56536016</v>
      </c>
      <c r="R958" s="1">
        <f t="shared" si="100"/>
        <v>51636016</v>
      </c>
      <c r="S958" s="1">
        <f t="shared" si="101"/>
        <v>4900000</v>
      </c>
      <c r="U958" s="6" t="s">
        <v>7584</v>
      </c>
      <c r="V958" s="5">
        <f t="shared" si="102"/>
        <v>1</v>
      </c>
      <c r="W958" s="14">
        <f>IF(V958=1, VLOOKUP(U958, [1]IMDB_Movies!A:O, 11, FALSE), AVERAGEIF($A$2:$A$4915, U958, $K$2:$K$4915))</f>
        <v>6.8</v>
      </c>
      <c r="X958" s="5">
        <f t="shared" si="103"/>
        <v>0.63300000000000001</v>
      </c>
      <c r="Y958">
        <f t="shared" si="104"/>
        <v>6.4324297683587934</v>
      </c>
      <c r="AN958" s="6"/>
      <c r="AO958" s="5"/>
      <c r="AP958" s="14"/>
      <c r="AQ958" s="5"/>
    </row>
    <row r="959" spans="1:43" hidden="1" x14ac:dyDescent="0.3">
      <c r="A959" t="s">
        <v>1003</v>
      </c>
      <c r="B959">
        <v>103</v>
      </c>
      <c r="C959">
        <v>42365600</v>
      </c>
      <c r="D959" t="s">
        <v>4919</v>
      </c>
      <c r="E959" t="s">
        <v>9410</v>
      </c>
      <c r="F959" t="s">
        <v>4920</v>
      </c>
      <c r="G959" t="s">
        <v>14</v>
      </c>
      <c r="H959" t="s">
        <v>22</v>
      </c>
      <c r="I959">
        <v>5000000</v>
      </c>
      <c r="J959">
        <v>1981</v>
      </c>
      <c r="K959">
        <v>7</v>
      </c>
      <c r="L959" s="5" t="s">
        <v>340</v>
      </c>
      <c r="M959" s="5" t="s">
        <v>599</v>
      </c>
      <c r="N959" t="s">
        <v>455</v>
      </c>
      <c r="O959" t="s">
        <v>4289</v>
      </c>
      <c r="P959" s="5">
        <f t="shared" si="98"/>
        <v>0.62176175080355267</v>
      </c>
      <c r="Q959" s="5">
        <f t="shared" si="99"/>
        <v>42365600</v>
      </c>
      <c r="R959" s="1">
        <f t="shared" si="100"/>
        <v>37365600</v>
      </c>
      <c r="S959" s="1">
        <f t="shared" si="101"/>
        <v>5000000</v>
      </c>
      <c r="U959" s="7" t="s">
        <v>7252</v>
      </c>
      <c r="V959" s="5">
        <f t="shared" si="102"/>
        <v>1</v>
      </c>
      <c r="W959" s="14">
        <f>IF(V959=1, VLOOKUP(U959, [1]IMDB_Movies!A:O, 11, FALSE), AVERAGEIF($A$2:$A$4915, U959, $K$2:$K$4915))</f>
        <v>6.8</v>
      </c>
      <c r="X959" s="5">
        <f t="shared" si="103"/>
        <v>0.63300000000000001</v>
      </c>
      <c r="Y959">
        <f t="shared" si="104"/>
        <v>6.4324624106482577</v>
      </c>
      <c r="AN959" s="7"/>
      <c r="AO959" s="5"/>
      <c r="AP959" s="14"/>
      <c r="AQ959" s="5"/>
    </row>
    <row r="960" spans="1:43" hidden="1" x14ac:dyDescent="0.3">
      <c r="A960" t="s">
        <v>539</v>
      </c>
      <c r="B960">
        <v>95</v>
      </c>
      <c r="C960">
        <v>16017403</v>
      </c>
      <c r="D960" t="s">
        <v>3132</v>
      </c>
      <c r="E960" t="s">
        <v>9411</v>
      </c>
      <c r="F960" t="s">
        <v>5115</v>
      </c>
      <c r="G960" t="s">
        <v>14</v>
      </c>
      <c r="H960" t="s">
        <v>15</v>
      </c>
      <c r="I960">
        <v>5000000</v>
      </c>
      <c r="J960">
        <v>2001</v>
      </c>
      <c r="K960">
        <v>6.2</v>
      </c>
      <c r="L960" s="5" t="s">
        <v>1221</v>
      </c>
      <c r="M960" s="5" t="s">
        <v>6851</v>
      </c>
      <c r="N960" t="s">
        <v>3629</v>
      </c>
      <c r="P960" s="5">
        <f t="shared" si="98"/>
        <v>0.62178588336858465</v>
      </c>
      <c r="Q960" s="5">
        <f t="shared" si="99"/>
        <v>16017403</v>
      </c>
      <c r="R960" s="1">
        <f t="shared" si="100"/>
        <v>11017403</v>
      </c>
      <c r="S960" s="1">
        <f t="shared" si="101"/>
        <v>5000000</v>
      </c>
      <c r="U960" s="6" t="s">
        <v>7308</v>
      </c>
      <c r="V960" s="5">
        <f t="shared" si="102"/>
        <v>1</v>
      </c>
      <c r="W960" s="14">
        <f>IF(V960=1, VLOOKUP(U960, [1]IMDB_Movies!A:O, 11, FALSE), AVERAGEIF($A$2:$A$4915, U960, $K$2:$K$4915))</f>
        <v>6.8</v>
      </c>
      <c r="X960" s="5">
        <f t="shared" si="103"/>
        <v>0.63300000000000001</v>
      </c>
      <c r="Y960">
        <f t="shared" si="104"/>
        <v>6.4324211045364841</v>
      </c>
      <c r="AN960" s="6"/>
      <c r="AO960" s="5"/>
      <c r="AP960" s="14"/>
      <c r="AQ960" s="5"/>
    </row>
    <row r="961" spans="1:43" hidden="1" x14ac:dyDescent="0.3">
      <c r="A961" t="s">
        <v>5255</v>
      </c>
      <c r="B961">
        <v>108</v>
      </c>
      <c r="C961">
        <v>43771291</v>
      </c>
      <c r="D961" t="s">
        <v>303</v>
      </c>
      <c r="E961" t="s">
        <v>9412</v>
      </c>
      <c r="F961" t="s">
        <v>5256</v>
      </c>
      <c r="G961" t="s">
        <v>14</v>
      </c>
      <c r="H961" t="s">
        <v>15</v>
      </c>
      <c r="I961">
        <v>5000000</v>
      </c>
      <c r="J961">
        <v>2015</v>
      </c>
      <c r="K961">
        <v>7.1</v>
      </c>
      <c r="L961" s="5" t="s">
        <v>8415</v>
      </c>
      <c r="M961" s="5" t="s">
        <v>3629</v>
      </c>
      <c r="P961" s="5">
        <f t="shared" si="98"/>
        <v>0.62173527409333273</v>
      </c>
      <c r="Q961" s="5">
        <f t="shared" si="99"/>
        <v>43771291</v>
      </c>
      <c r="R961" s="1">
        <f t="shared" si="100"/>
        <v>38771291</v>
      </c>
      <c r="S961" s="1">
        <f t="shared" si="101"/>
        <v>5000000</v>
      </c>
      <c r="U961" s="6" t="s">
        <v>7179</v>
      </c>
      <c r="V961" s="5">
        <f t="shared" si="102"/>
        <v>1</v>
      </c>
      <c r="W961" s="14">
        <f>IF(V961=1, VLOOKUP(U961, [1]IMDB_Movies!A:O, 11, FALSE), AVERAGEIF($A$2:$A$4915, U961, $K$2:$K$4915))</f>
        <v>6.8</v>
      </c>
      <c r="X961" s="5">
        <f t="shared" si="103"/>
        <v>0.63300000000000001</v>
      </c>
      <c r="Y961">
        <f t="shared" si="104"/>
        <v>6.4320345252774302</v>
      </c>
      <c r="AN961" s="6"/>
      <c r="AO961" s="5"/>
      <c r="AP961" s="14"/>
      <c r="AQ961" s="5"/>
    </row>
    <row r="962" spans="1:43" hidden="1" x14ac:dyDescent="0.3">
      <c r="A962" t="s">
        <v>5337</v>
      </c>
      <c r="B962">
        <v>96</v>
      </c>
      <c r="C962">
        <v>1474508</v>
      </c>
      <c r="D962" t="s">
        <v>910</v>
      </c>
      <c r="E962" t="s">
        <v>9413</v>
      </c>
      <c r="F962" t="s">
        <v>5338</v>
      </c>
      <c r="G962" t="s">
        <v>14</v>
      </c>
      <c r="H962" t="s">
        <v>15</v>
      </c>
      <c r="I962">
        <v>5000000</v>
      </c>
      <c r="J962">
        <v>2009</v>
      </c>
      <c r="K962">
        <v>6.5</v>
      </c>
      <c r="L962" s="5" t="s">
        <v>599</v>
      </c>
      <c r="M962" s="5" t="s">
        <v>1221</v>
      </c>
      <c r="P962" s="5">
        <f t="shared" ref="P962:P1025" si="105">CORREL(C962:C5875,I962:I5875)</f>
        <v>0.62176415220843839</v>
      </c>
      <c r="Q962" s="5">
        <f t="shared" ref="Q962:Q1025" si="106">IF(ISBLANK(C962),MEDIAN($C$2:$C$4915), C962)</f>
        <v>1474508</v>
      </c>
      <c r="R962" s="1">
        <f t="shared" ref="R962:R1025" si="107">Q962-S962</f>
        <v>-3525492</v>
      </c>
      <c r="S962" s="1">
        <f t="shared" ref="S962:S1025" si="108">IF(ISBLANK(I962),MEDIAN($I$2:$I$4915), I962)</f>
        <v>5000000</v>
      </c>
      <c r="U962" s="6" t="s">
        <v>5194</v>
      </c>
      <c r="V962" s="5">
        <f t="shared" si="102"/>
        <v>3</v>
      </c>
      <c r="W962" s="14">
        <f>IF(V962=1, VLOOKUP(U962, [1]IMDB_Movies!A:O, 11, FALSE), AVERAGEIF($A$2:$A$4915, U962, $K$2:$K$4915))</f>
        <v>6.8</v>
      </c>
      <c r="X962" s="5">
        <f t="shared" si="103"/>
        <v>0.63300000000000001</v>
      </c>
      <c r="Y962">
        <f t="shared" si="104"/>
        <v>6.4318450912678786</v>
      </c>
      <c r="AN962" s="6"/>
      <c r="AO962" s="5"/>
      <c r="AP962" s="14"/>
      <c r="AQ962" s="5"/>
    </row>
    <row r="963" spans="1:43" hidden="1" x14ac:dyDescent="0.3">
      <c r="A963" t="s">
        <v>1776</v>
      </c>
      <c r="B963">
        <v>103</v>
      </c>
      <c r="C963">
        <v>3093491</v>
      </c>
      <c r="D963" t="s">
        <v>555</v>
      </c>
      <c r="E963" t="s">
        <v>9414</v>
      </c>
      <c r="F963" t="s">
        <v>5352</v>
      </c>
      <c r="G963" t="s">
        <v>14</v>
      </c>
      <c r="H963" t="s">
        <v>15</v>
      </c>
      <c r="I963">
        <v>5000000</v>
      </c>
      <c r="J963">
        <v>2014</v>
      </c>
      <c r="K963">
        <v>6.6</v>
      </c>
      <c r="L963" s="5" t="s">
        <v>4651</v>
      </c>
      <c r="M963" s="5" t="s">
        <v>1221</v>
      </c>
      <c r="P963" s="5">
        <f t="shared" si="105"/>
        <v>0.62168336006745006</v>
      </c>
      <c r="Q963" s="5">
        <f t="shared" si="106"/>
        <v>3093491</v>
      </c>
      <c r="R963" s="1">
        <f t="shared" si="107"/>
        <v>-1906509</v>
      </c>
      <c r="S963" s="1">
        <f t="shared" si="108"/>
        <v>5000000</v>
      </c>
      <c r="U963" s="7" t="s">
        <v>7428</v>
      </c>
      <c r="V963" s="5">
        <f t="shared" si="102"/>
        <v>1</v>
      </c>
      <c r="W963" s="14">
        <f>IF(V963=1, VLOOKUP(U963, [1]IMDB_Movies!A:O, 11, FALSE), AVERAGEIF($A$2:$A$4915, U963, $K$2:$K$4915))</f>
        <v>6.8</v>
      </c>
      <c r="X963" s="5">
        <f t="shared" si="103"/>
        <v>0.63300000000000001</v>
      </c>
      <c r="Y963">
        <f t="shared" si="104"/>
        <v>6.4316308906982433</v>
      </c>
      <c r="AN963" s="7"/>
      <c r="AO963" s="5"/>
      <c r="AP963" s="14"/>
      <c r="AQ963" s="5"/>
    </row>
    <row r="964" spans="1:43" hidden="1" x14ac:dyDescent="0.3">
      <c r="A964" t="s">
        <v>5042</v>
      </c>
      <c r="B964">
        <v>90</v>
      </c>
      <c r="C964">
        <v>136432</v>
      </c>
      <c r="D964" t="s">
        <v>4469</v>
      </c>
      <c r="E964" t="s">
        <v>9415</v>
      </c>
      <c r="F964" t="s">
        <v>5364</v>
      </c>
      <c r="G964" t="s">
        <v>14</v>
      </c>
      <c r="H964" t="s">
        <v>22</v>
      </c>
      <c r="I964">
        <v>5000000</v>
      </c>
      <c r="J964">
        <v>2006</v>
      </c>
      <c r="K964">
        <v>6.6</v>
      </c>
      <c r="L964" s="5" t="s">
        <v>599</v>
      </c>
      <c r="M964" s="5" t="s">
        <v>2267</v>
      </c>
      <c r="N964" t="s">
        <v>3629</v>
      </c>
      <c r="P964" s="5">
        <f t="shared" si="105"/>
        <v>0.62160544562796627</v>
      </c>
      <c r="Q964" s="5">
        <f t="shared" si="106"/>
        <v>136432</v>
      </c>
      <c r="R964" s="1">
        <f t="shared" si="107"/>
        <v>-4863568</v>
      </c>
      <c r="S964" s="1">
        <f t="shared" si="108"/>
        <v>5000000</v>
      </c>
      <c r="U964" s="7" t="s">
        <v>6553</v>
      </c>
      <c r="V964" s="5">
        <f t="shared" si="102"/>
        <v>1</v>
      </c>
      <c r="W964" s="14">
        <f>IF(V964=1, VLOOKUP(U964, [1]IMDB_Movies!A:O, 11, FALSE), AVERAGEIF($A$2:$A$4915, U964, $K$2:$K$4915))</f>
        <v>6.8</v>
      </c>
      <c r="X964" s="5">
        <f t="shared" si="103"/>
        <v>0.63300000000000001</v>
      </c>
      <c r="Y964">
        <f t="shared" si="104"/>
        <v>6.431688055281338</v>
      </c>
      <c r="AN964" s="7"/>
      <c r="AO964" s="5"/>
      <c r="AP964" s="14"/>
      <c r="AQ964" s="5"/>
    </row>
    <row r="965" spans="1:43" hidden="1" x14ac:dyDescent="0.3">
      <c r="A965" t="s">
        <v>5380</v>
      </c>
      <c r="B965">
        <v>90</v>
      </c>
      <c r="C965">
        <v>92900</v>
      </c>
      <c r="D965" t="s">
        <v>910</v>
      </c>
      <c r="E965" t="s">
        <v>9416</v>
      </c>
      <c r="F965" t="s">
        <v>5381</v>
      </c>
      <c r="G965" t="s">
        <v>14</v>
      </c>
      <c r="H965" t="s">
        <v>15</v>
      </c>
      <c r="I965">
        <v>5000000</v>
      </c>
      <c r="J965">
        <v>2009</v>
      </c>
      <c r="K965">
        <v>4.7</v>
      </c>
      <c r="L965" s="5" t="s">
        <v>599</v>
      </c>
      <c r="M965" s="5" t="s">
        <v>1221</v>
      </c>
      <c r="P965" s="5">
        <f t="shared" si="105"/>
        <v>0.62152210923308482</v>
      </c>
      <c r="Q965" s="5">
        <f t="shared" si="106"/>
        <v>92900</v>
      </c>
      <c r="R965" s="1">
        <f t="shared" si="107"/>
        <v>-4907100</v>
      </c>
      <c r="S965" s="1">
        <f t="shared" si="108"/>
        <v>5000000</v>
      </c>
      <c r="U965" s="6" t="s">
        <v>6580</v>
      </c>
      <c r="V965" s="5">
        <f t="shared" si="102"/>
        <v>1</v>
      </c>
      <c r="W965" s="14">
        <f>IF(V965=1, VLOOKUP(U965, [1]IMDB_Movies!A:O, 11, FALSE), AVERAGEIF($A$2:$A$4915, U965, $K$2:$K$4915))</f>
        <v>6.8</v>
      </c>
      <c r="X965" s="5">
        <f t="shared" si="103"/>
        <v>0.63300000000000001</v>
      </c>
      <c r="Y965">
        <f t="shared" si="104"/>
        <v>6.4320414712416643</v>
      </c>
      <c r="AN965" s="6"/>
      <c r="AO965" s="5"/>
      <c r="AP965" s="14"/>
      <c r="AQ965" s="5"/>
    </row>
    <row r="966" spans="1:43" hidden="1" x14ac:dyDescent="0.3">
      <c r="A966" t="s">
        <v>3140</v>
      </c>
      <c r="B966">
        <v>93</v>
      </c>
      <c r="C966">
        <v>14015786</v>
      </c>
      <c r="D966" t="s">
        <v>79</v>
      </c>
      <c r="E966" t="s">
        <v>9417</v>
      </c>
      <c r="F966" t="s">
        <v>5615</v>
      </c>
      <c r="G966" t="s">
        <v>14</v>
      </c>
      <c r="H966" t="s">
        <v>15</v>
      </c>
      <c r="I966">
        <v>5000000</v>
      </c>
      <c r="J966">
        <v>2002</v>
      </c>
      <c r="K966">
        <v>6.5</v>
      </c>
      <c r="L966" s="5" t="s">
        <v>1221</v>
      </c>
      <c r="M966" s="5" t="s">
        <v>6851</v>
      </c>
      <c r="P966" s="5">
        <f t="shared" si="105"/>
        <v>0.62143860780758375</v>
      </c>
      <c r="Q966" s="5">
        <f t="shared" si="106"/>
        <v>14015786</v>
      </c>
      <c r="R966" s="1">
        <f t="shared" si="107"/>
        <v>9015786</v>
      </c>
      <c r="S966" s="1">
        <f t="shared" si="108"/>
        <v>5000000</v>
      </c>
      <c r="U966" s="6" t="s">
        <v>6596</v>
      </c>
      <c r="V966" s="5">
        <f t="shared" si="102"/>
        <v>1</v>
      </c>
      <c r="W966" s="14">
        <f>IF(V966=1, VLOOKUP(U966, [1]IMDB_Movies!A:O, 11, FALSE), AVERAGEIF($A$2:$A$4915, U966, $K$2:$K$4915))</f>
        <v>6.8</v>
      </c>
      <c r="X966" s="5">
        <f t="shared" si="103"/>
        <v>0.63300000000000001</v>
      </c>
      <c r="Y966">
        <f t="shared" si="104"/>
        <v>6.4317037037037004</v>
      </c>
      <c r="AN966" s="6"/>
      <c r="AO966" s="5"/>
      <c r="AP966" s="14"/>
      <c r="AQ966" s="5"/>
    </row>
    <row r="967" spans="1:43" hidden="1" x14ac:dyDescent="0.3">
      <c r="A967" t="s">
        <v>5737</v>
      </c>
      <c r="B967">
        <v>107</v>
      </c>
      <c r="C967"/>
      <c r="D967" t="s">
        <v>1450</v>
      </c>
      <c r="E967" t="s">
        <v>9418</v>
      </c>
      <c r="F967" t="s">
        <v>5738</v>
      </c>
      <c r="G967" t="s">
        <v>3067</v>
      </c>
      <c r="H967" t="s">
        <v>275</v>
      </c>
      <c r="I967">
        <v>5000000</v>
      </c>
      <c r="J967">
        <v>2008</v>
      </c>
      <c r="K967">
        <v>7.6</v>
      </c>
      <c r="L967" s="5" t="s">
        <v>1221</v>
      </c>
      <c r="M967" s="5" t="s">
        <v>3629</v>
      </c>
      <c r="P967" s="5">
        <f t="shared" si="105"/>
        <v>0.62138304937637956</v>
      </c>
      <c r="Q967" s="5">
        <f t="shared" si="106"/>
        <v>25035665</v>
      </c>
      <c r="R967" s="1">
        <f t="shared" si="107"/>
        <v>20035665</v>
      </c>
      <c r="S967" s="1">
        <f t="shared" si="108"/>
        <v>5000000</v>
      </c>
      <c r="U967" s="7" t="s">
        <v>4295</v>
      </c>
      <c r="V967" s="5">
        <f t="shared" si="102"/>
        <v>2</v>
      </c>
      <c r="W967" s="14">
        <f>IF(V967=1, VLOOKUP(U967, [1]IMDB_Movies!A:O, 11, FALSE), AVERAGEIF($A$2:$A$4915, U967, $K$2:$K$4915))</f>
        <v>6.8</v>
      </c>
      <c r="X967" s="5">
        <f t="shared" si="103"/>
        <v>0.63300000000000001</v>
      </c>
      <c r="Y967">
        <f t="shared" si="104"/>
        <v>6.4312916769572697</v>
      </c>
      <c r="AN967" s="7"/>
      <c r="AO967" s="5"/>
      <c r="AP967" s="14"/>
      <c r="AQ967" s="5"/>
    </row>
    <row r="968" spans="1:43" hidden="1" x14ac:dyDescent="0.3">
      <c r="A968" t="s">
        <v>1443</v>
      </c>
      <c r="B968">
        <v>95</v>
      </c>
      <c r="C968">
        <v>34099640</v>
      </c>
      <c r="D968" t="s">
        <v>2794</v>
      </c>
      <c r="E968" t="s">
        <v>9419</v>
      </c>
      <c r="F968" t="s">
        <v>5756</v>
      </c>
      <c r="G968" t="s">
        <v>14</v>
      </c>
      <c r="H968" t="s">
        <v>15</v>
      </c>
      <c r="I968">
        <v>5000000</v>
      </c>
      <c r="J968">
        <v>2000</v>
      </c>
      <c r="K968">
        <v>7</v>
      </c>
      <c r="L968" s="5" t="s">
        <v>1221</v>
      </c>
      <c r="M968" s="5" t="s">
        <v>6299</v>
      </c>
      <c r="N968" t="s">
        <v>8417</v>
      </c>
      <c r="P968" s="5">
        <f t="shared" si="105"/>
        <v>0.62138304937637956</v>
      </c>
      <c r="Q968" s="5">
        <f t="shared" si="106"/>
        <v>34099640</v>
      </c>
      <c r="R968" s="1">
        <f t="shared" si="107"/>
        <v>29099640</v>
      </c>
      <c r="S968" s="1">
        <f t="shared" si="108"/>
        <v>5000000</v>
      </c>
      <c r="U968" s="7" t="s">
        <v>1578</v>
      </c>
      <c r="V968" s="5">
        <f t="shared" si="102"/>
        <v>4</v>
      </c>
      <c r="W968" s="14">
        <f>IF(V968=1, VLOOKUP(U968, [1]IMDB_Movies!A:O, 11, FALSE), AVERAGEIF($A$2:$A$4915, U968, $K$2:$K$4915))</f>
        <v>6.8</v>
      </c>
      <c r="X968" s="5">
        <f t="shared" si="103"/>
        <v>0.63300000000000001</v>
      </c>
      <c r="Y968">
        <f t="shared" si="104"/>
        <v>6.4312252964426841</v>
      </c>
      <c r="AN968" s="7"/>
      <c r="AO968" s="5"/>
      <c r="AP968" s="14"/>
      <c r="AQ968" s="5"/>
    </row>
    <row r="969" spans="1:43" hidden="1" x14ac:dyDescent="0.3">
      <c r="A969" t="s">
        <v>1648</v>
      </c>
      <c r="B969">
        <v>125</v>
      </c>
      <c r="C969">
        <v>223878</v>
      </c>
      <c r="D969" t="s">
        <v>507</v>
      </c>
      <c r="E969" t="s">
        <v>9420</v>
      </c>
      <c r="F969" t="s">
        <v>5871</v>
      </c>
      <c r="G969" t="s">
        <v>3425</v>
      </c>
      <c r="H969" t="s">
        <v>2499</v>
      </c>
      <c r="I969">
        <v>5000000</v>
      </c>
      <c r="J969">
        <v>2003</v>
      </c>
      <c r="K969">
        <v>6.5</v>
      </c>
      <c r="L969" s="5" t="s">
        <v>599</v>
      </c>
      <c r="M969" s="5" t="s">
        <v>1221</v>
      </c>
      <c r="N969" t="s">
        <v>6851</v>
      </c>
      <c r="P969" s="5">
        <f t="shared" si="105"/>
        <v>0.62138074997083637</v>
      </c>
      <c r="Q969" s="5">
        <f t="shared" si="106"/>
        <v>223878</v>
      </c>
      <c r="R969" s="1">
        <f t="shared" si="107"/>
        <v>-4776122</v>
      </c>
      <c r="S969" s="1">
        <f t="shared" si="108"/>
        <v>5000000</v>
      </c>
      <c r="U969" s="7" t="s">
        <v>6122</v>
      </c>
      <c r="V969" s="5">
        <f t="shared" si="102"/>
        <v>1</v>
      </c>
      <c r="W969" s="14">
        <f>IF(V969=1, VLOOKUP(U969, [1]IMDB_Movies!A:O, 11, FALSE), AVERAGEIF($A$2:$A$4915, U969, $K$2:$K$4915))</f>
        <v>6.8</v>
      </c>
      <c r="X969" s="5">
        <f t="shared" si="103"/>
        <v>0.63300000000000001</v>
      </c>
      <c r="Y969">
        <f t="shared" si="104"/>
        <v>6.4310600444773858</v>
      </c>
      <c r="AN969" s="7"/>
      <c r="AO969" s="5"/>
      <c r="AP969" s="14"/>
      <c r="AQ969" s="5"/>
    </row>
    <row r="970" spans="1:43" hidden="1" x14ac:dyDescent="0.3">
      <c r="A970" t="s">
        <v>3210</v>
      </c>
      <c r="B970">
        <v>99</v>
      </c>
      <c r="C970">
        <v>9203192</v>
      </c>
      <c r="D970" t="s">
        <v>3222</v>
      </c>
      <c r="E970" t="s">
        <v>9421</v>
      </c>
      <c r="F970" t="s">
        <v>5962</v>
      </c>
      <c r="G970" t="s">
        <v>14</v>
      </c>
      <c r="H970" t="s">
        <v>15</v>
      </c>
      <c r="I970">
        <v>5000000</v>
      </c>
      <c r="J970">
        <v>2011</v>
      </c>
      <c r="K970">
        <v>6.8</v>
      </c>
      <c r="L970" s="5" t="s">
        <v>599</v>
      </c>
      <c r="M970" s="5" t="s">
        <v>8413</v>
      </c>
      <c r="N970" t="s">
        <v>1221</v>
      </c>
      <c r="P970" s="5">
        <f t="shared" si="105"/>
        <v>0.62129727441367999</v>
      </c>
      <c r="Q970" s="5">
        <f t="shared" si="106"/>
        <v>9203192</v>
      </c>
      <c r="R970" s="1">
        <f t="shared" si="107"/>
        <v>4203192</v>
      </c>
      <c r="S970" s="1">
        <f t="shared" si="108"/>
        <v>5000000</v>
      </c>
      <c r="U970" s="7" t="s">
        <v>5882</v>
      </c>
      <c r="V970" s="5">
        <f t="shared" si="102"/>
        <v>1</v>
      </c>
      <c r="W970" s="14">
        <f>IF(V970=1, VLOOKUP(U970, [1]IMDB_Movies!A:O, 11, FALSE), AVERAGEIF($A$2:$A$4915, U970, $K$2:$K$4915))</f>
        <v>6.8</v>
      </c>
      <c r="X970" s="5">
        <f t="shared" si="103"/>
        <v>0.63300000000000001</v>
      </c>
      <c r="Y970">
        <f t="shared" si="104"/>
        <v>6.4308452792881816</v>
      </c>
      <c r="AN970" s="7"/>
      <c r="AO970" s="5"/>
      <c r="AP970" s="14"/>
      <c r="AQ970" s="5"/>
    </row>
    <row r="971" spans="1:43" hidden="1" x14ac:dyDescent="0.3">
      <c r="A971" t="s">
        <v>6071</v>
      </c>
      <c r="B971">
        <v>92</v>
      </c>
      <c r="C971">
        <v>6239558</v>
      </c>
      <c r="D971" t="s">
        <v>910</v>
      </c>
      <c r="E971" t="s">
        <v>9422</v>
      </c>
      <c r="F971" t="s">
        <v>6072</v>
      </c>
      <c r="G971" t="s">
        <v>14</v>
      </c>
      <c r="H971" t="s">
        <v>99</v>
      </c>
      <c r="I971">
        <v>5000000</v>
      </c>
      <c r="J971">
        <v>2003</v>
      </c>
      <c r="K971">
        <v>6.7</v>
      </c>
      <c r="L971" s="5" t="s">
        <v>599</v>
      </c>
      <c r="M971" s="5" t="s">
        <v>1221</v>
      </c>
      <c r="P971" s="5">
        <f t="shared" si="105"/>
        <v>0.62123103480289099</v>
      </c>
      <c r="Q971" s="5">
        <f t="shared" si="106"/>
        <v>6239558</v>
      </c>
      <c r="R971" s="1">
        <f t="shared" si="107"/>
        <v>1239558</v>
      </c>
      <c r="S971" s="1">
        <f t="shared" si="108"/>
        <v>5000000</v>
      </c>
      <c r="U971" s="7" t="s">
        <v>5603</v>
      </c>
      <c r="V971" s="5">
        <f t="shared" si="102"/>
        <v>1</v>
      </c>
      <c r="W971" s="14">
        <f>IF(V971=1, VLOOKUP(U971, [1]IMDB_Movies!A:O, 11, FALSE), AVERAGEIF($A$2:$A$4915, U971, $K$2:$K$4915))</f>
        <v>6.8</v>
      </c>
      <c r="X971" s="5">
        <f t="shared" si="103"/>
        <v>0.63300000000000001</v>
      </c>
      <c r="Y971">
        <f t="shared" si="104"/>
        <v>6.4312978986402927</v>
      </c>
      <c r="AN971" s="7"/>
      <c r="AO971" s="5"/>
      <c r="AP971" s="14"/>
      <c r="AQ971" s="5"/>
    </row>
    <row r="972" spans="1:43" hidden="1" x14ac:dyDescent="0.3">
      <c r="A972" t="s">
        <v>6073</v>
      </c>
      <c r="B972">
        <v>104</v>
      </c>
      <c r="C972">
        <v>1056102</v>
      </c>
      <c r="D972" t="s">
        <v>778</v>
      </c>
      <c r="E972" t="s">
        <v>9423</v>
      </c>
      <c r="F972" t="s">
        <v>6074</v>
      </c>
      <c r="G972" t="s">
        <v>14</v>
      </c>
      <c r="H972" t="s">
        <v>15</v>
      </c>
      <c r="I972">
        <v>5000000</v>
      </c>
      <c r="J972">
        <v>2003</v>
      </c>
      <c r="K972">
        <v>6.6</v>
      </c>
      <c r="L972" s="5" t="s">
        <v>8413</v>
      </c>
      <c r="M972" s="5" t="s">
        <v>1221</v>
      </c>
      <c r="N972" t="s">
        <v>8415</v>
      </c>
      <c r="O972" t="s">
        <v>3629</v>
      </c>
      <c r="P972" s="5">
        <f t="shared" si="105"/>
        <v>0.62115867228985899</v>
      </c>
      <c r="Q972" s="5">
        <f t="shared" si="106"/>
        <v>1056102</v>
      </c>
      <c r="R972" s="1">
        <f t="shared" si="107"/>
        <v>-3943898</v>
      </c>
      <c r="S972" s="1">
        <f t="shared" si="108"/>
        <v>5000000</v>
      </c>
      <c r="U972" s="6" t="s">
        <v>5666</v>
      </c>
      <c r="V972" s="5">
        <f t="shared" si="102"/>
        <v>1</v>
      </c>
      <c r="W972" s="14">
        <f>IF(V972=1, VLOOKUP(U972, [1]IMDB_Movies!A:O, 11, FALSE), AVERAGEIF($A$2:$A$4915, U972, $K$2:$K$4915))</f>
        <v>6.8</v>
      </c>
      <c r="X972" s="5">
        <f t="shared" si="103"/>
        <v>0.63300000000000001</v>
      </c>
      <c r="Y972">
        <f t="shared" si="104"/>
        <v>6.4312067260138441</v>
      </c>
      <c r="AN972" s="6"/>
      <c r="AO972" s="5"/>
      <c r="AP972" s="14"/>
      <c r="AQ972" s="5"/>
    </row>
    <row r="973" spans="1:43" hidden="1" x14ac:dyDescent="0.3">
      <c r="A973" t="s">
        <v>121</v>
      </c>
      <c r="B973">
        <v>106</v>
      </c>
      <c r="C973">
        <v>83574831</v>
      </c>
      <c r="D973" t="s">
        <v>3408</v>
      </c>
      <c r="E973" t="s">
        <v>9424</v>
      </c>
      <c r="F973" t="s">
        <v>6106</v>
      </c>
      <c r="G973" t="s">
        <v>14</v>
      </c>
      <c r="H973" t="s">
        <v>15</v>
      </c>
      <c r="I973">
        <v>5000000</v>
      </c>
      <c r="J973">
        <v>2013</v>
      </c>
      <c r="K973">
        <v>6.6</v>
      </c>
      <c r="L973" s="5" t="s">
        <v>455</v>
      </c>
      <c r="M973" s="5" t="s">
        <v>2267</v>
      </c>
      <c r="N973" t="s">
        <v>3629</v>
      </c>
      <c r="P973" s="5">
        <f t="shared" si="105"/>
        <v>0.62107642905957339</v>
      </c>
      <c r="Q973" s="5">
        <f t="shared" si="106"/>
        <v>83574831</v>
      </c>
      <c r="R973" s="1">
        <f t="shared" si="107"/>
        <v>78574831</v>
      </c>
      <c r="S973" s="1">
        <f t="shared" si="108"/>
        <v>5000000</v>
      </c>
      <c r="U973" s="6" t="s">
        <v>4262</v>
      </c>
      <c r="V973" s="5">
        <f t="shared" si="102"/>
        <v>1</v>
      </c>
      <c r="W973" s="14">
        <f>IF(V973=1, VLOOKUP(U973, [1]IMDB_Movies!A:O, 11, FALSE), AVERAGEIF($A$2:$A$4915, U973, $K$2:$K$4915))</f>
        <v>6.8</v>
      </c>
      <c r="X973" s="5">
        <f t="shared" si="103"/>
        <v>0.63300000000000001</v>
      </c>
      <c r="Y973">
        <f t="shared" si="104"/>
        <v>6.4309918377442461</v>
      </c>
      <c r="AN973" s="6"/>
      <c r="AO973" s="5"/>
      <c r="AP973" s="14"/>
      <c r="AQ973" s="5"/>
    </row>
    <row r="974" spans="1:43" hidden="1" x14ac:dyDescent="0.3">
      <c r="A974" t="s">
        <v>3717</v>
      </c>
      <c r="B974">
        <v>87</v>
      </c>
      <c r="C974">
        <v>64267897</v>
      </c>
      <c r="D974" t="s">
        <v>6111</v>
      </c>
      <c r="E974" t="s">
        <v>9425</v>
      </c>
      <c r="F974" t="s">
        <v>6112</v>
      </c>
      <c r="G974" t="s">
        <v>14</v>
      </c>
      <c r="H974" t="s">
        <v>15</v>
      </c>
      <c r="I974">
        <v>5000000</v>
      </c>
      <c r="J974">
        <v>2002</v>
      </c>
      <c r="K974">
        <v>6.6</v>
      </c>
      <c r="L974" s="5" t="s">
        <v>599</v>
      </c>
      <c r="M974" s="5" t="s">
        <v>27</v>
      </c>
      <c r="P974" s="5">
        <f t="shared" si="105"/>
        <v>0.62127040952211432</v>
      </c>
      <c r="Q974" s="5">
        <f t="shared" si="106"/>
        <v>64267897</v>
      </c>
      <c r="R974" s="1">
        <f t="shared" si="107"/>
        <v>59267897</v>
      </c>
      <c r="S974" s="1">
        <f t="shared" si="108"/>
        <v>5000000</v>
      </c>
      <c r="U974" s="6" t="s">
        <v>5764</v>
      </c>
      <c r="V974" s="5">
        <f t="shared" si="102"/>
        <v>1</v>
      </c>
      <c r="W974" s="14">
        <f>IF(V974=1, VLOOKUP(U974, [1]IMDB_Movies!A:O, 11, FALSE), AVERAGEIF($A$2:$A$4915, U974, $K$2:$K$4915))</f>
        <v>6.8</v>
      </c>
      <c r="X974" s="5">
        <f t="shared" si="103"/>
        <v>0.63300000000000001</v>
      </c>
      <c r="Y974">
        <f t="shared" si="104"/>
        <v>6.4305294408708527</v>
      </c>
      <c r="AN974" s="6"/>
      <c r="AO974" s="5"/>
      <c r="AP974" s="14"/>
      <c r="AQ974" s="5"/>
    </row>
    <row r="975" spans="1:43" hidden="1" x14ac:dyDescent="0.3">
      <c r="A975" t="s">
        <v>3835</v>
      </c>
      <c r="B975">
        <v>94</v>
      </c>
      <c r="C975">
        <v>104007828</v>
      </c>
      <c r="D975" t="s">
        <v>2267</v>
      </c>
      <c r="E975" t="s">
        <v>9426</v>
      </c>
      <c r="F975" t="s">
        <v>6115</v>
      </c>
      <c r="G975" t="s">
        <v>14</v>
      </c>
      <c r="H975" t="s">
        <v>15</v>
      </c>
      <c r="I975">
        <v>5000000</v>
      </c>
      <c r="J975">
        <v>2011</v>
      </c>
      <c r="K975">
        <v>5.8</v>
      </c>
      <c r="L975" s="5" t="s">
        <v>2267</v>
      </c>
      <c r="M975" s="5"/>
      <c r="P975" s="5">
        <f t="shared" si="105"/>
        <v>0.62137691442064236</v>
      </c>
      <c r="Q975" s="5">
        <f t="shared" si="106"/>
        <v>104007828</v>
      </c>
      <c r="R975" s="1">
        <f t="shared" si="107"/>
        <v>99007828</v>
      </c>
      <c r="S975" s="1">
        <f t="shared" si="108"/>
        <v>5000000</v>
      </c>
      <c r="U975" s="7" t="s">
        <v>5293</v>
      </c>
      <c r="V975" s="5">
        <f t="shared" si="102"/>
        <v>2</v>
      </c>
      <c r="W975" s="14">
        <f>IF(V975=1, VLOOKUP(U975, [1]IMDB_Movies!A:O, 11, FALSE), AVERAGEIF($A$2:$A$4915, U975, $K$2:$K$4915))</f>
        <v>6.8</v>
      </c>
      <c r="X975" s="5">
        <f t="shared" si="103"/>
        <v>0.63300000000000001</v>
      </c>
      <c r="Y975">
        <f t="shared" si="104"/>
        <v>6.430141054194503</v>
      </c>
      <c r="AN975" s="7"/>
      <c r="AO975" s="5"/>
      <c r="AP975" s="14"/>
      <c r="AQ975" s="5"/>
    </row>
    <row r="976" spans="1:43" hidden="1" x14ac:dyDescent="0.3">
      <c r="A976" t="s">
        <v>6116</v>
      </c>
      <c r="B976">
        <v>89</v>
      </c>
      <c r="C976">
        <v>50820940</v>
      </c>
      <c r="D976" t="s">
        <v>2604</v>
      </c>
      <c r="E976" t="s">
        <v>9427</v>
      </c>
      <c r="F976" t="s">
        <v>6117</v>
      </c>
      <c r="G976" t="s">
        <v>14</v>
      </c>
      <c r="H976" t="s">
        <v>15</v>
      </c>
      <c r="I976">
        <v>5000000</v>
      </c>
      <c r="J976">
        <v>2014</v>
      </c>
      <c r="K976">
        <v>4.4000000000000004</v>
      </c>
      <c r="L976" s="5" t="s">
        <v>455</v>
      </c>
      <c r="M976" s="5" t="s">
        <v>2267</v>
      </c>
      <c r="P976" s="5">
        <f t="shared" si="105"/>
        <v>0.62167933347402526</v>
      </c>
      <c r="Q976" s="5">
        <f t="shared" si="106"/>
        <v>50820940</v>
      </c>
      <c r="R976" s="1">
        <f t="shared" si="107"/>
        <v>45820940</v>
      </c>
      <c r="S976" s="1">
        <f t="shared" si="108"/>
        <v>5000000</v>
      </c>
      <c r="U976" s="7" t="s">
        <v>4067</v>
      </c>
      <c r="V976" s="5">
        <f t="shared" si="102"/>
        <v>3</v>
      </c>
      <c r="W976" s="14">
        <f>IF(V976=1, VLOOKUP(U976, [1]IMDB_Movies!A:O, 11, FALSE), AVERAGEIF($A$2:$A$4915, U976, $K$2:$K$4915))</f>
        <v>6.8</v>
      </c>
      <c r="X976" s="5">
        <f t="shared" si="103"/>
        <v>0.63300000000000001</v>
      </c>
      <c r="Y976">
        <f t="shared" si="104"/>
        <v>6.4300742574257388</v>
      </c>
      <c r="AN976" s="7"/>
      <c r="AO976" s="5"/>
      <c r="AP976" s="14"/>
      <c r="AQ976" s="5"/>
    </row>
    <row r="977" spans="1:43" hidden="1" x14ac:dyDescent="0.3">
      <c r="A977" t="s">
        <v>6119</v>
      </c>
      <c r="B977">
        <v>115</v>
      </c>
      <c r="C977">
        <v>44456509</v>
      </c>
      <c r="D977" t="s">
        <v>910</v>
      </c>
      <c r="E977" t="s">
        <v>9428</v>
      </c>
      <c r="F977" t="s">
        <v>6120</v>
      </c>
      <c r="G977" t="s">
        <v>997</v>
      </c>
      <c r="H977" t="s">
        <v>1044</v>
      </c>
      <c r="I977">
        <v>5000000</v>
      </c>
      <c r="J977">
        <v>2013</v>
      </c>
      <c r="K977">
        <v>7.6</v>
      </c>
      <c r="L977" s="5" t="s">
        <v>599</v>
      </c>
      <c r="M977" s="5" t="s">
        <v>1221</v>
      </c>
      <c r="P977" s="5">
        <f t="shared" si="105"/>
        <v>0.62173330536009774</v>
      </c>
      <c r="Q977" s="5">
        <f t="shared" si="106"/>
        <v>44456509</v>
      </c>
      <c r="R977" s="1">
        <f t="shared" si="107"/>
        <v>39456509</v>
      </c>
      <c r="S977" s="1">
        <f t="shared" si="108"/>
        <v>5000000</v>
      </c>
      <c r="U977" s="7" t="s">
        <v>3044</v>
      </c>
      <c r="V977" s="5">
        <f t="shared" si="102"/>
        <v>2</v>
      </c>
      <c r="W977" s="14">
        <f>IF(V977=1, VLOOKUP(U977, [1]IMDB_Movies!A:O, 11, FALSE), AVERAGEIF($A$2:$A$4915, U977, $K$2:$K$4915))</f>
        <v>6.8</v>
      </c>
      <c r="X977" s="5">
        <f t="shared" si="103"/>
        <v>0.63300000000000001</v>
      </c>
      <c r="Y977">
        <f t="shared" si="104"/>
        <v>6.4305273582569908</v>
      </c>
      <c r="AN977" s="7"/>
      <c r="AO977" s="5"/>
      <c r="AP977" s="14"/>
      <c r="AQ977" s="5"/>
    </row>
    <row r="978" spans="1:43" hidden="1" x14ac:dyDescent="0.3">
      <c r="A978" t="s">
        <v>3835</v>
      </c>
      <c r="B978">
        <v>96</v>
      </c>
      <c r="C978">
        <v>53884821</v>
      </c>
      <c r="D978" t="s">
        <v>2267</v>
      </c>
      <c r="E978" t="s">
        <v>9429</v>
      </c>
      <c r="F978" t="s">
        <v>6121</v>
      </c>
      <c r="G978" t="s">
        <v>14</v>
      </c>
      <c r="H978" t="s">
        <v>15</v>
      </c>
      <c r="I978">
        <v>5000000</v>
      </c>
      <c r="J978">
        <v>2012</v>
      </c>
      <c r="K978">
        <v>4.5999999999999996</v>
      </c>
      <c r="L978" s="5" t="s">
        <v>2267</v>
      </c>
      <c r="M978" s="5"/>
      <c r="P978" s="5">
        <f t="shared" si="105"/>
        <v>0.62176470070875045</v>
      </c>
      <c r="Q978" s="5">
        <f t="shared" si="106"/>
        <v>53884821</v>
      </c>
      <c r="R978" s="1">
        <f t="shared" si="107"/>
        <v>48884821</v>
      </c>
      <c r="S978" s="1">
        <f t="shared" si="108"/>
        <v>5000000</v>
      </c>
      <c r="U978" s="7" t="s">
        <v>5071</v>
      </c>
      <c r="V978" s="5">
        <f t="shared" si="102"/>
        <v>1</v>
      </c>
      <c r="W978" s="14">
        <f>IF(V978=1, VLOOKUP(U978, [1]IMDB_Movies!A:O, 11, FALSE), AVERAGEIF($A$2:$A$4915, U978, $K$2:$K$4915))</f>
        <v>6.8</v>
      </c>
      <c r="X978" s="5">
        <f t="shared" si="103"/>
        <v>0.63300000000000001</v>
      </c>
      <c r="Y978">
        <f t="shared" si="104"/>
        <v>6.4302872709261987</v>
      </c>
      <c r="AN978" s="7"/>
      <c r="AO978" s="5"/>
      <c r="AP978" s="14"/>
      <c r="AQ978" s="5"/>
    </row>
    <row r="979" spans="1:43" hidden="1" x14ac:dyDescent="0.3">
      <c r="A979" t="s">
        <v>6122</v>
      </c>
      <c r="B979">
        <v>135</v>
      </c>
      <c r="C979">
        <v>36000000</v>
      </c>
      <c r="D979" t="s">
        <v>2305</v>
      </c>
      <c r="E979" t="s">
        <v>9430</v>
      </c>
      <c r="F979" t="s">
        <v>6123</v>
      </c>
      <c r="G979" t="s">
        <v>14</v>
      </c>
      <c r="H979" t="s">
        <v>15</v>
      </c>
      <c r="I979">
        <v>5000000</v>
      </c>
      <c r="J979">
        <v>1953</v>
      </c>
      <c r="K979">
        <v>6.8</v>
      </c>
      <c r="L979" s="5" t="s">
        <v>1221</v>
      </c>
      <c r="M979" s="5" t="s">
        <v>7865</v>
      </c>
      <c r="P979" s="5">
        <f t="shared" si="105"/>
        <v>0.6218302222280101</v>
      </c>
      <c r="Q979" s="5">
        <f t="shared" si="106"/>
        <v>36000000</v>
      </c>
      <c r="R979" s="1">
        <f t="shared" si="107"/>
        <v>31000000</v>
      </c>
      <c r="S979" s="1">
        <f t="shared" si="108"/>
        <v>5000000</v>
      </c>
      <c r="U979" s="6" t="s">
        <v>5097</v>
      </c>
      <c r="V979" s="5">
        <f t="shared" si="102"/>
        <v>1</v>
      </c>
      <c r="W979" s="14">
        <f>IF(V979=1, VLOOKUP(U979, [1]IMDB_Movies!A:O, 11, FALSE), AVERAGEIF($A$2:$A$4915, U979, $K$2:$K$4915))</f>
        <v>6.8</v>
      </c>
      <c r="X979" s="5">
        <f t="shared" si="103"/>
        <v>0.63300000000000001</v>
      </c>
      <c r="Y979">
        <f t="shared" si="104"/>
        <v>6.4304186276938289</v>
      </c>
      <c r="AN979" s="6"/>
      <c r="AO979" s="5"/>
      <c r="AP979" s="14"/>
      <c r="AQ979" s="5"/>
    </row>
    <row r="980" spans="1:43" hidden="1" x14ac:dyDescent="0.3">
      <c r="A980" t="s">
        <v>3649</v>
      </c>
      <c r="B980">
        <v>113</v>
      </c>
      <c r="C980"/>
      <c r="D980" t="s">
        <v>4347</v>
      </c>
      <c r="E980" t="s">
        <v>9431</v>
      </c>
      <c r="F980" t="s">
        <v>6124</v>
      </c>
      <c r="G980" t="s">
        <v>14</v>
      </c>
      <c r="H980" t="s">
        <v>22</v>
      </c>
      <c r="I980">
        <v>5000000</v>
      </c>
      <c r="J980">
        <v>1975</v>
      </c>
      <c r="K980">
        <v>7.1</v>
      </c>
      <c r="L980" s="5" t="s">
        <v>599</v>
      </c>
      <c r="M980" s="5" t="s">
        <v>8413</v>
      </c>
      <c r="N980" t="s">
        <v>8415</v>
      </c>
      <c r="P980" s="5">
        <f t="shared" si="105"/>
        <v>0.62183396722448536</v>
      </c>
      <c r="Q980" s="5">
        <f t="shared" si="106"/>
        <v>25035665</v>
      </c>
      <c r="R980" s="1">
        <f t="shared" si="107"/>
        <v>20035665</v>
      </c>
      <c r="S980" s="1">
        <f t="shared" si="108"/>
        <v>5000000</v>
      </c>
      <c r="U980" s="7" t="s">
        <v>5122</v>
      </c>
      <c r="V980" s="5">
        <f t="shared" si="102"/>
        <v>1</v>
      </c>
      <c r="W980" s="14">
        <f>IF(V980=1, VLOOKUP(U980, [1]IMDB_Movies!A:O, 11, FALSE), AVERAGEIF($A$2:$A$4915, U980, $K$2:$K$4915))</f>
        <v>6.8</v>
      </c>
      <c r="X980" s="5">
        <f t="shared" si="103"/>
        <v>0.63300000000000001</v>
      </c>
      <c r="Y980">
        <f t="shared" si="104"/>
        <v>6.4308473736372607</v>
      </c>
      <c r="AN980" s="7"/>
      <c r="AO980" s="5"/>
      <c r="AP980" s="14"/>
      <c r="AQ980" s="5"/>
    </row>
    <row r="981" spans="1:43" hidden="1" x14ac:dyDescent="0.3">
      <c r="A981" t="s">
        <v>3378</v>
      </c>
      <c r="B981">
        <v>127</v>
      </c>
      <c r="C981"/>
      <c r="D981" t="s">
        <v>6128</v>
      </c>
      <c r="E981" t="s">
        <v>9432</v>
      </c>
      <c r="F981" t="s">
        <v>6129</v>
      </c>
      <c r="G981" t="s">
        <v>14</v>
      </c>
      <c r="H981" t="s">
        <v>15</v>
      </c>
      <c r="I981">
        <v>5000000</v>
      </c>
      <c r="J981">
        <v>1954</v>
      </c>
      <c r="K981">
        <v>7.2</v>
      </c>
      <c r="L981" s="5" t="s">
        <v>340</v>
      </c>
      <c r="M981" s="5" t="s">
        <v>1221</v>
      </c>
      <c r="N981" t="s">
        <v>6299</v>
      </c>
      <c r="O981" t="s">
        <v>455</v>
      </c>
      <c r="P981" s="5">
        <f t="shared" si="105"/>
        <v>0.62183396722448536</v>
      </c>
      <c r="Q981" s="5">
        <f t="shared" si="106"/>
        <v>25035665</v>
      </c>
      <c r="R981" s="1">
        <f t="shared" si="107"/>
        <v>20035665</v>
      </c>
      <c r="S981" s="1">
        <f t="shared" si="108"/>
        <v>5000000</v>
      </c>
      <c r="U981" s="6" t="s">
        <v>4851</v>
      </c>
      <c r="V981" s="5">
        <f t="shared" si="102"/>
        <v>1</v>
      </c>
      <c r="W981" s="14">
        <f>IF(V981=1, VLOOKUP(U981, [1]IMDB_Movies!A:O, 11, FALSE), AVERAGEIF($A$2:$A$4915, U981, $K$2:$K$4915))</f>
        <v>6.8</v>
      </c>
      <c r="X981" s="5">
        <f t="shared" si="103"/>
        <v>0.63300000000000001</v>
      </c>
      <c r="Y981">
        <f t="shared" si="104"/>
        <v>6.4307806691449771</v>
      </c>
      <c r="AN981" s="6"/>
      <c r="AO981" s="5"/>
      <c r="AP981" s="14"/>
      <c r="AQ981" s="5"/>
    </row>
    <row r="982" spans="1:43" hidden="1" x14ac:dyDescent="0.3">
      <c r="A982" t="s">
        <v>6130</v>
      </c>
      <c r="B982">
        <v>101</v>
      </c>
      <c r="C982">
        <v>32453345</v>
      </c>
      <c r="D982" t="s">
        <v>3408</v>
      </c>
      <c r="E982" t="s">
        <v>9433</v>
      </c>
      <c r="F982" t="s">
        <v>6131</v>
      </c>
      <c r="G982" t="s">
        <v>14</v>
      </c>
      <c r="H982" t="s">
        <v>15</v>
      </c>
      <c r="I982">
        <v>5000000</v>
      </c>
      <c r="J982">
        <v>2014</v>
      </c>
      <c r="K982">
        <v>5</v>
      </c>
      <c r="L982" s="5" t="s">
        <v>455</v>
      </c>
      <c r="M982" s="5" t="s">
        <v>2267</v>
      </c>
      <c r="N982" t="s">
        <v>3629</v>
      </c>
      <c r="P982" s="5">
        <f t="shared" si="105"/>
        <v>0.62183396722448536</v>
      </c>
      <c r="Q982" s="5">
        <f t="shared" si="106"/>
        <v>32453345</v>
      </c>
      <c r="R982" s="1">
        <f t="shared" si="107"/>
        <v>27453345</v>
      </c>
      <c r="S982" s="1">
        <f t="shared" si="108"/>
        <v>5000000</v>
      </c>
      <c r="U982" s="7" t="s">
        <v>625</v>
      </c>
      <c r="V982" s="5">
        <f t="shared" si="102"/>
        <v>12</v>
      </c>
      <c r="W982" s="14">
        <f>IF(V982=1, VLOOKUP(U982, [1]IMDB_Movies!A:O, 11, FALSE), AVERAGEIF($A$2:$A$4915, U982, $K$2:$K$4915))</f>
        <v>6.791666666666667</v>
      </c>
      <c r="X982" s="5">
        <f t="shared" si="103"/>
        <v>0.63300000000000001</v>
      </c>
      <c r="Y982">
        <f t="shared" si="104"/>
        <v>6.4308130887456585</v>
      </c>
      <c r="AN982" s="7"/>
      <c r="AO982" s="5"/>
      <c r="AP982" s="14"/>
      <c r="AQ982" s="5"/>
    </row>
    <row r="983" spans="1:43" hidden="1" x14ac:dyDescent="0.3">
      <c r="A983" t="s">
        <v>2085</v>
      </c>
      <c r="B983">
        <v>124</v>
      </c>
      <c r="C983"/>
      <c r="D983" t="s">
        <v>555</v>
      </c>
      <c r="E983" t="s">
        <v>9434</v>
      </c>
      <c r="F983" t="s">
        <v>6132</v>
      </c>
      <c r="G983" t="s">
        <v>14</v>
      </c>
      <c r="H983" t="s">
        <v>15</v>
      </c>
      <c r="I983">
        <v>5000000</v>
      </c>
      <c r="J983">
        <v>1980</v>
      </c>
      <c r="K983">
        <v>8.1999999999999993</v>
      </c>
      <c r="L983" s="5" t="s">
        <v>4651</v>
      </c>
      <c r="M983" s="5" t="s">
        <v>1221</v>
      </c>
      <c r="P983" s="5">
        <f t="shared" si="105"/>
        <v>0.62182688644870865</v>
      </c>
      <c r="Q983" s="5">
        <f t="shared" si="106"/>
        <v>25035665</v>
      </c>
      <c r="R983" s="1">
        <f t="shared" si="107"/>
        <v>20035665</v>
      </c>
      <c r="S983" s="1">
        <f t="shared" si="108"/>
        <v>5000000</v>
      </c>
      <c r="U983" s="7" t="s">
        <v>4459</v>
      </c>
      <c r="V983" s="5">
        <f t="shared" si="102"/>
        <v>1</v>
      </c>
      <c r="W983" s="14">
        <f>IF(V983=1, VLOOKUP(U983, [1]IMDB_Movies!A:O, 11, FALSE), AVERAGEIF($A$2:$A$4915, U983, $K$2:$K$4915))</f>
        <v>6.8</v>
      </c>
      <c r="X983" s="5">
        <f t="shared" si="103"/>
        <v>0.63300000000000001</v>
      </c>
      <c r="Y983">
        <f t="shared" si="104"/>
        <v>6.4307463426729443</v>
      </c>
      <c r="AN983" s="7"/>
      <c r="AO983" s="5"/>
      <c r="AP983" s="14"/>
      <c r="AQ983" s="5"/>
    </row>
    <row r="984" spans="1:43" hidden="1" x14ac:dyDescent="0.3">
      <c r="A984" t="s">
        <v>2682</v>
      </c>
      <c r="B984">
        <v>117</v>
      </c>
      <c r="C984">
        <v>27296514</v>
      </c>
      <c r="D984" t="s">
        <v>555</v>
      </c>
      <c r="E984" t="s">
        <v>9435</v>
      </c>
      <c r="F984" t="s">
        <v>6133</v>
      </c>
      <c r="G984" t="s">
        <v>14</v>
      </c>
      <c r="H984" t="s">
        <v>15</v>
      </c>
      <c r="I984">
        <v>5000000</v>
      </c>
      <c r="J984">
        <v>2013</v>
      </c>
      <c r="K984">
        <v>8</v>
      </c>
      <c r="L984" s="5" t="s">
        <v>4651</v>
      </c>
      <c r="M984" s="5" t="s">
        <v>1221</v>
      </c>
      <c r="P984" s="5">
        <f t="shared" si="105"/>
        <v>0.62182688644870865</v>
      </c>
      <c r="Q984" s="5">
        <f t="shared" si="106"/>
        <v>27296514</v>
      </c>
      <c r="R984" s="1">
        <f t="shared" si="107"/>
        <v>22296514</v>
      </c>
      <c r="S984" s="1">
        <f t="shared" si="108"/>
        <v>5000000</v>
      </c>
      <c r="U984" s="7" t="s">
        <v>4414</v>
      </c>
      <c r="V984" s="5">
        <f t="shared" si="102"/>
        <v>1</v>
      </c>
      <c r="W984" s="14">
        <f>IF(V984=1, VLOOKUP(U984, [1]IMDB_Movies!A:O, 11, FALSE), AVERAGEIF($A$2:$A$4915, U984, $K$2:$K$4915))</f>
        <v>6.8</v>
      </c>
      <c r="X984" s="5">
        <f t="shared" si="103"/>
        <v>0.63300000000000001</v>
      </c>
      <c r="Y984">
        <f t="shared" si="104"/>
        <v>6.4305803571428539</v>
      </c>
      <c r="AN984" s="7"/>
      <c r="AO984" s="5"/>
      <c r="AP984" s="14"/>
      <c r="AQ984" s="5"/>
    </row>
    <row r="985" spans="1:43" hidden="1" x14ac:dyDescent="0.3">
      <c r="A985" t="s">
        <v>6137</v>
      </c>
      <c r="B985">
        <v>104</v>
      </c>
      <c r="C985">
        <v>27689474</v>
      </c>
      <c r="D985" t="s">
        <v>1813</v>
      </c>
      <c r="E985" t="s">
        <v>9436</v>
      </c>
      <c r="F985" t="s">
        <v>6138</v>
      </c>
      <c r="G985" t="s">
        <v>14</v>
      </c>
      <c r="H985" t="s">
        <v>15</v>
      </c>
      <c r="I985">
        <v>5000000</v>
      </c>
      <c r="J985">
        <v>2013</v>
      </c>
      <c r="K985">
        <v>6.5</v>
      </c>
      <c r="L985" s="5" t="s">
        <v>2267</v>
      </c>
      <c r="M985" s="5" t="s">
        <v>8415</v>
      </c>
      <c r="P985" s="5">
        <f t="shared" si="105"/>
        <v>0.62180488728132977</v>
      </c>
      <c r="Q985" s="5">
        <f t="shared" si="106"/>
        <v>27689474</v>
      </c>
      <c r="R985" s="1">
        <f t="shared" si="107"/>
        <v>22689474</v>
      </c>
      <c r="S985" s="1">
        <f t="shared" si="108"/>
        <v>5000000</v>
      </c>
      <c r="U985" s="7" t="s">
        <v>741</v>
      </c>
      <c r="V985" s="5">
        <f t="shared" si="102"/>
        <v>2</v>
      </c>
      <c r="W985" s="14">
        <f>IF(V985=1, VLOOKUP(U985, [1]IMDB_Movies!A:O, 11, FALSE), AVERAGEIF($A$2:$A$4915, U985, $K$2:$K$4915))</f>
        <v>6.8</v>
      </c>
      <c r="X985" s="5">
        <f t="shared" si="103"/>
        <v>0.63300000000000001</v>
      </c>
      <c r="Y985">
        <f t="shared" si="104"/>
        <v>6.4303646737782154</v>
      </c>
      <c r="AN985" s="7"/>
      <c r="AO985" s="5"/>
      <c r="AP985" s="14"/>
      <c r="AQ985" s="5"/>
    </row>
    <row r="986" spans="1:43" hidden="1" x14ac:dyDescent="0.3">
      <c r="A986" t="s">
        <v>2515</v>
      </c>
      <c r="B986">
        <v>97</v>
      </c>
      <c r="C986">
        <v>24138847</v>
      </c>
      <c r="D986" t="s">
        <v>599</v>
      </c>
      <c r="E986" t="s">
        <v>9437</v>
      </c>
      <c r="F986" t="s">
        <v>6139</v>
      </c>
      <c r="G986" t="s">
        <v>14</v>
      </c>
      <c r="H986" t="s">
        <v>15</v>
      </c>
      <c r="I986">
        <v>5000000</v>
      </c>
      <c r="J986">
        <v>2006</v>
      </c>
      <c r="K986">
        <v>7.4</v>
      </c>
      <c r="L986" s="5" t="s">
        <v>599</v>
      </c>
      <c r="M986" s="5"/>
      <c r="P986" s="5">
        <f t="shared" si="105"/>
        <v>0.62178397594664869</v>
      </c>
      <c r="Q986" s="5">
        <f t="shared" si="106"/>
        <v>24138847</v>
      </c>
      <c r="R986" s="1">
        <f t="shared" si="107"/>
        <v>19138847</v>
      </c>
      <c r="S986" s="1">
        <f t="shared" si="108"/>
        <v>5000000</v>
      </c>
      <c r="U986" s="6" t="s">
        <v>3401</v>
      </c>
      <c r="V986" s="5">
        <f t="shared" si="102"/>
        <v>1</v>
      </c>
      <c r="W986" s="14">
        <f>IF(V986=1, VLOOKUP(U986, [1]IMDB_Movies!A:O, 11, FALSE), AVERAGEIF($A$2:$A$4915, U986, $K$2:$K$4915))</f>
        <v>6.8</v>
      </c>
      <c r="X986" s="5">
        <f t="shared" si="103"/>
        <v>0.63300000000000001</v>
      </c>
      <c r="Y986">
        <f t="shared" si="104"/>
        <v>6.4300744416873403</v>
      </c>
      <c r="AN986" s="6"/>
      <c r="AO986" s="5"/>
      <c r="AP986" s="14"/>
      <c r="AQ986" s="5"/>
    </row>
    <row r="987" spans="1:43" hidden="1" x14ac:dyDescent="0.3">
      <c r="A987" t="s">
        <v>2335</v>
      </c>
      <c r="B987">
        <v>110</v>
      </c>
      <c r="C987">
        <v>21994911</v>
      </c>
      <c r="D987" t="s">
        <v>2199</v>
      </c>
      <c r="E987" t="s">
        <v>9438</v>
      </c>
      <c r="F987" t="s">
        <v>6140</v>
      </c>
      <c r="G987" t="s">
        <v>14</v>
      </c>
      <c r="H987" t="s">
        <v>22</v>
      </c>
      <c r="I987">
        <v>5000000</v>
      </c>
      <c r="J987">
        <v>2000</v>
      </c>
      <c r="K987">
        <v>7.7</v>
      </c>
      <c r="L987" s="5" t="s">
        <v>1221</v>
      </c>
      <c r="M987" s="5" t="s">
        <v>4183</v>
      </c>
      <c r="P987" s="5">
        <f t="shared" si="105"/>
        <v>0.62175329865693985</v>
      </c>
      <c r="Q987" s="5">
        <f t="shared" si="106"/>
        <v>21994911</v>
      </c>
      <c r="R987" s="1">
        <f t="shared" si="107"/>
        <v>16994911</v>
      </c>
      <c r="S987" s="1">
        <f t="shared" si="108"/>
        <v>5000000</v>
      </c>
      <c r="U987" s="7" t="s">
        <v>3371</v>
      </c>
      <c r="V987" s="5">
        <f t="shared" si="102"/>
        <v>2</v>
      </c>
      <c r="W987" s="14">
        <f>IF(V987=1, VLOOKUP(U987, [1]IMDB_Movies!A:O, 11, FALSE), AVERAGEIF($A$2:$A$4915, U987, $K$2:$K$4915))</f>
        <v>6.8</v>
      </c>
      <c r="X987" s="5">
        <f t="shared" si="103"/>
        <v>0.63300000000000001</v>
      </c>
      <c r="Y987">
        <f t="shared" si="104"/>
        <v>6.430230826507815</v>
      </c>
      <c r="AN987" s="7"/>
      <c r="AO987" s="5"/>
      <c r="AP987" s="14"/>
      <c r="AQ987" s="5"/>
    </row>
    <row r="988" spans="1:43" hidden="1" x14ac:dyDescent="0.3">
      <c r="A988" t="s">
        <v>2321</v>
      </c>
      <c r="B988">
        <v>103</v>
      </c>
      <c r="C988">
        <v>21501098</v>
      </c>
      <c r="D988" t="s">
        <v>910</v>
      </c>
      <c r="E988" t="s">
        <v>9439</v>
      </c>
      <c r="F988" t="s">
        <v>6141</v>
      </c>
      <c r="G988" t="s">
        <v>14</v>
      </c>
      <c r="H988" t="s">
        <v>15</v>
      </c>
      <c r="I988">
        <v>5000000</v>
      </c>
      <c r="J988">
        <v>2013</v>
      </c>
      <c r="K988">
        <v>7.4</v>
      </c>
      <c r="L988" s="5" t="s">
        <v>599</v>
      </c>
      <c r="M988" s="5" t="s">
        <v>1221</v>
      </c>
      <c r="P988" s="5">
        <f t="shared" si="105"/>
        <v>0.6217169358353507</v>
      </c>
      <c r="Q988" s="5">
        <f t="shared" si="106"/>
        <v>21501098</v>
      </c>
      <c r="R988" s="1">
        <f t="shared" si="107"/>
        <v>16501098</v>
      </c>
      <c r="S988" s="1">
        <f t="shared" si="108"/>
        <v>5000000</v>
      </c>
      <c r="U988" s="7" t="s">
        <v>3216</v>
      </c>
      <c r="V988" s="5">
        <f t="shared" si="102"/>
        <v>1</v>
      </c>
      <c r="W988" s="14">
        <f>IF(V988=1, VLOOKUP(U988, [1]IMDB_Movies!A:O, 11, FALSE), AVERAGEIF($A$2:$A$4915, U988, $K$2:$K$4915))</f>
        <v>6.8</v>
      </c>
      <c r="X988" s="5">
        <f t="shared" si="103"/>
        <v>0.63300000000000001</v>
      </c>
      <c r="Y988">
        <f t="shared" si="104"/>
        <v>6.4302135054617642</v>
      </c>
      <c r="AN988" s="7"/>
      <c r="AO988" s="5"/>
      <c r="AP988" s="14"/>
      <c r="AQ988" s="5"/>
    </row>
    <row r="989" spans="1:43" hidden="1" x14ac:dyDescent="0.3">
      <c r="A989" t="s">
        <v>6142</v>
      </c>
      <c r="B989">
        <v>94</v>
      </c>
      <c r="C989">
        <v>19281235</v>
      </c>
      <c r="D989" t="s">
        <v>2054</v>
      </c>
      <c r="E989" t="s">
        <v>9440</v>
      </c>
      <c r="F989" t="s">
        <v>6143</v>
      </c>
      <c r="G989" t="s">
        <v>14</v>
      </c>
      <c r="H989" t="s">
        <v>15</v>
      </c>
      <c r="I989">
        <v>5000000</v>
      </c>
      <c r="J989">
        <v>1991</v>
      </c>
      <c r="K989">
        <v>5.0999999999999996</v>
      </c>
      <c r="L989" s="5" t="s">
        <v>599</v>
      </c>
      <c r="M989" s="5" t="s">
        <v>1221</v>
      </c>
      <c r="N989" t="s">
        <v>4183</v>
      </c>
      <c r="O989" t="s">
        <v>6851</v>
      </c>
      <c r="P989" s="5">
        <f t="shared" si="105"/>
        <v>0.6216792629254787</v>
      </c>
      <c r="Q989" s="5">
        <f t="shared" si="106"/>
        <v>19281235</v>
      </c>
      <c r="R989" s="1">
        <f t="shared" si="107"/>
        <v>14281235</v>
      </c>
      <c r="S989" s="1">
        <f t="shared" si="108"/>
        <v>5000000</v>
      </c>
      <c r="U989" s="6" t="s">
        <v>2849</v>
      </c>
      <c r="V989" s="5">
        <f t="shared" si="102"/>
        <v>1</v>
      </c>
      <c r="W989" s="14">
        <f>IF(V989=1, VLOOKUP(U989, [1]IMDB_Movies!A:O, 11, FALSE), AVERAGEIF($A$2:$A$4915, U989, $K$2:$K$4915))</f>
        <v>6.8</v>
      </c>
      <c r="X989" s="5">
        <f t="shared" si="103"/>
        <v>0.63300000000000001</v>
      </c>
      <c r="Y989">
        <f t="shared" si="104"/>
        <v>6.4301713434318319</v>
      </c>
      <c r="AN989" s="6"/>
      <c r="AO989" s="5"/>
      <c r="AP989" s="14"/>
      <c r="AQ989" s="5"/>
    </row>
    <row r="990" spans="1:43" hidden="1" x14ac:dyDescent="0.3">
      <c r="A990" t="s">
        <v>6146</v>
      </c>
      <c r="B990">
        <v>77</v>
      </c>
      <c r="C990">
        <v>19421271</v>
      </c>
      <c r="D990" t="s">
        <v>1065</v>
      </c>
      <c r="E990" t="s">
        <v>9441</v>
      </c>
      <c r="F990" t="s">
        <v>6147</v>
      </c>
      <c r="G990" t="s">
        <v>14</v>
      </c>
      <c r="H990" t="s">
        <v>15</v>
      </c>
      <c r="I990">
        <v>5000000</v>
      </c>
      <c r="J990">
        <v>1999</v>
      </c>
      <c r="K990">
        <v>5</v>
      </c>
      <c r="L990" s="5" t="s">
        <v>4017</v>
      </c>
      <c r="M990" s="5" t="s">
        <v>599</v>
      </c>
      <c r="N990" t="s">
        <v>6299</v>
      </c>
      <c r="P990" s="5">
        <f t="shared" si="105"/>
        <v>0.62163591370712878</v>
      </c>
      <c r="Q990" s="5">
        <f t="shared" si="106"/>
        <v>19421271</v>
      </c>
      <c r="R990" s="1">
        <f t="shared" si="107"/>
        <v>14421271</v>
      </c>
      <c r="S990" s="1">
        <f t="shared" si="108"/>
        <v>5000000</v>
      </c>
      <c r="U990" s="6" t="s">
        <v>603</v>
      </c>
      <c r="V990" s="5">
        <f t="shared" si="102"/>
        <v>3</v>
      </c>
      <c r="W990" s="14">
        <f>IF(V990=1, VLOOKUP(U990, [1]IMDB_Movies!A:O, 11, FALSE), AVERAGEIF($A$2:$A$4915, U990, $K$2:$K$4915))</f>
        <v>6.8</v>
      </c>
      <c r="X990" s="5">
        <f t="shared" si="103"/>
        <v>0.63300000000000001</v>
      </c>
      <c r="Y990">
        <f t="shared" si="104"/>
        <v>6.4302285146547424</v>
      </c>
      <c r="AN990" s="6"/>
      <c r="AO990" s="5"/>
      <c r="AP990" s="14"/>
      <c r="AQ990" s="5"/>
    </row>
    <row r="991" spans="1:43" hidden="1" x14ac:dyDescent="0.3">
      <c r="A991" t="s">
        <v>608</v>
      </c>
      <c r="B991">
        <v>134</v>
      </c>
      <c r="C991">
        <v>20733485</v>
      </c>
      <c r="D991" t="s">
        <v>1221</v>
      </c>
      <c r="E991" t="s">
        <v>9442</v>
      </c>
      <c r="F991" t="s">
        <v>6148</v>
      </c>
      <c r="G991" t="s">
        <v>14</v>
      </c>
      <c r="H991" t="s">
        <v>15</v>
      </c>
      <c r="I991">
        <v>5000000</v>
      </c>
      <c r="J991">
        <v>1997</v>
      </c>
      <c r="K991">
        <v>7.2</v>
      </c>
      <c r="L991" s="5" t="s">
        <v>1221</v>
      </c>
      <c r="M991" s="5"/>
      <c r="P991" s="5">
        <f t="shared" si="105"/>
        <v>0.62159287762069459</v>
      </c>
      <c r="Q991" s="5">
        <f t="shared" si="106"/>
        <v>20733485</v>
      </c>
      <c r="R991" s="1">
        <f t="shared" si="107"/>
        <v>15733485</v>
      </c>
      <c r="S991" s="1">
        <f t="shared" si="108"/>
        <v>5000000</v>
      </c>
      <c r="U991" s="6" t="s">
        <v>2294</v>
      </c>
      <c r="V991" s="5">
        <f t="shared" si="102"/>
        <v>1</v>
      </c>
      <c r="W991" s="14">
        <f>IF(V991=1, VLOOKUP(U991, [1]IMDB_Movies!A:O, 11, FALSE), AVERAGEIF($A$2:$A$4915, U991, $K$2:$K$4915))</f>
        <v>6.8</v>
      </c>
      <c r="X991" s="5">
        <f t="shared" si="103"/>
        <v>0.63300000000000001</v>
      </c>
      <c r="Y991">
        <f t="shared" si="104"/>
        <v>6.4301118012422336</v>
      </c>
      <c r="AN991" s="6"/>
      <c r="AO991" s="5"/>
      <c r="AP991" s="14"/>
      <c r="AQ991" s="5"/>
    </row>
    <row r="992" spans="1:43" hidden="1" x14ac:dyDescent="0.3">
      <c r="A992" t="s">
        <v>6149</v>
      </c>
      <c r="B992">
        <v>129</v>
      </c>
      <c r="C992"/>
      <c r="D992" t="s">
        <v>555</v>
      </c>
      <c r="E992" t="s">
        <v>9443</v>
      </c>
      <c r="F992" t="s">
        <v>6150</v>
      </c>
      <c r="G992" t="s">
        <v>14</v>
      </c>
      <c r="H992" t="s">
        <v>15</v>
      </c>
      <c r="I992">
        <v>5000000</v>
      </c>
      <c r="J992">
        <v>1981</v>
      </c>
      <c r="K992">
        <v>6.7</v>
      </c>
      <c r="L992" s="5" t="s">
        <v>4651</v>
      </c>
      <c r="M992" s="5" t="s">
        <v>1221</v>
      </c>
      <c r="P992" s="5">
        <f t="shared" si="105"/>
        <v>0.62155312937355445</v>
      </c>
      <c r="Q992" s="5">
        <f t="shared" si="106"/>
        <v>25035665</v>
      </c>
      <c r="R992" s="1">
        <f t="shared" si="107"/>
        <v>20035665</v>
      </c>
      <c r="S992" s="1">
        <f t="shared" si="108"/>
        <v>5000000</v>
      </c>
      <c r="U992" s="6" t="s">
        <v>2067</v>
      </c>
      <c r="V992" s="5">
        <f t="shared" si="102"/>
        <v>1</v>
      </c>
      <c r="W992" s="14">
        <f>IF(V992=1, VLOOKUP(U992, [1]IMDB_Movies!A:O, 11, FALSE), AVERAGEIF($A$2:$A$4915, U992, $K$2:$K$4915))</f>
        <v>6.8</v>
      </c>
      <c r="X992" s="5">
        <f t="shared" si="103"/>
        <v>0.63300000000000001</v>
      </c>
      <c r="Y992">
        <f t="shared" si="104"/>
        <v>6.4295974155069553</v>
      </c>
      <c r="AN992" s="6"/>
      <c r="AO992" s="5"/>
      <c r="AP992" s="14"/>
      <c r="AQ992" s="5"/>
    </row>
    <row r="993" spans="1:43" hidden="1" x14ac:dyDescent="0.3">
      <c r="A993" t="s">
        <v>6151</v>
      </c>
      <c r="B993">
        <v>90</v>
      </c>
      <c r="C993">
        <v>24809547</v>
      </c>
      <c r="D993" t="s">
        <v>910</v>
      </c>
      <c r="E993" t="s">
        <v>9444</v>
      </c>
      <c r="F993" t="s">
        <v>6152</v>
      </c>
      <c r="G993" t="s">
        <v>14</v>
      </c>
      <c r="H993" t="s">
        <v>15</v>
      </c>
      <c r="I993">
        <v>5000000</v>
      </c>
      <c r="J993">
        <v>2011</v>
      </c>
      <c r="K993">
        <v>6.4</v>
      </c>
      <c r="L993" s="5" t="s">
        <v>599</v>
      </c>
      <c r="M993" s="5" t="s">
        <v>1221</v>
      </c>
      <c r="P993" s="5">
        <f t="shared" si="105"/>
        <v>0.62155312937355445</v>
      </c>
      <c r="Q993" s="5">
        <f t="shared" si="106"/>
        <v>24809547</v>
      </c>
      <c r="R993" s="1">
        <f t="shared" si="107"/>
        <v>19809547</v>
      </c>
      <c r="S993" s="1">
        <f t="shared" si="108"/>
        <v>5000000</v>
      </c>
      <c r="U993" s="6" t="s">
        <v>1490</v>
      </c>
      <c r="V993" s="5">
        <f t="shared" si="102"/>
        <v>1</v>
      </c>
      <c r="W993" s="14">
        <f>IF(V993=1, VLOOKUP(U993, [1]IMDB_Movies!A:O, 11, FALSE), AVERAGEIF($A$2:$A$4915, U993, $K$2:$K$4915))</f>
        <v>6.8</v>
      </c>
      <c r="X993" s="5">
        <f t="shared" si="103"/>
        <v>0.63300000000000001</v>
      </c>
      <c r="Y993">
        <f t="shared" si="104"/>
        <v>6.4300024857071811</v>
      </c>
      <c r="AN993" s="6"/>
      <c r="AO993" s="5"/>
      <c r="AP993" s="14"/>
      <c r="AQ993" s="5"/>
    </row>
    <row r="994" spans="1:43" hidden="1" x14ac:dyDescent="0.3">
      <c r="A994" t="s">
        <v>4928</v>
      </c>
      <c r="B994">
        <v>93</v>
      </c>
      <c r="C994">
        <v>21197315</v>
      </c>
      <c r="D994" t="s">
        <v>1084</v>
      </c>
      <c r="E994" t="s">
        <v>9445</v>
      </c>
      <c r="F994" t="s">
        <v>6156</v>
      </c>
      <c r="G994" t="s">
        <v>14</v>
      </c>
      <c r="H994" t="s">
        <v>15</v>
      </c>
      <c r="I994">
        <v>5000000</v>
      </c>
      <c r="J994">
        <v>2014</v>
      </c>
      <c r="K994">
        <v>6.1</v>
      </c>
      <c r="L994" s="5" t="s">
        <v>2267</v>
      </c>
      <c r="M994" s="5" t="s">
        <v>8415</v>
      </c>
      <c r="N994" t="s">
        <v>3629</v>
      </c>
      <c r="P994" s="5">
        <f t="shared" si="105"/>
        <v>0.62152409609412873</v>
      </c>
      <c r="Q994" s="5">
        <f t="shared" si="106"/>
        <v>21197315</v>
      </c>
      <c r="R994" s="1">
        <f t="shared" si="107"/>
        <v>16197315</v>
      </c>
      <c r="S994" s="1">
        <f t="shared" si="108"/>
        <v>5000000</v>
      </c>
      <c r="U994" s="6" t="s">
        <v>1064</v>
      </c>
      <c r="V994" s="5">
        <f t="shared" si="102"/>
        <v>1</v>
      </c>
      <c r="W994" s="14">
        <f>IF(V994=1, VLOOKUP(U994, [1]IMDB_Movies!A:O, 11, FALSE), AVERAGEIF($A$2:$A$4915, U994, $K$2:$K$4915))</f>
        <v>6.8</v>
      </c>
      <c r="X994" s="5">
        <f t="shared" si="103"/>
        <v>0.63300000000000001</v>
      </c>
      <c r="Y994">
        <f t="shared" si="104"/>
        <v>6.4298607657881623</v>
      </c>
      <c r="AN994" s="6"/>
      <c r="AO994" s="5"/>
      <c r="AP994" s="14"/>
      <c r="AQ994" s="5"/>
    </row>
    <row r="995" spans="1:43" hidden="1" x14ac:dyDescent="0.3">
      <c r="A995" t="s">
        <v>3355</v>
      </c>
      <c r="B995">
        <v>106</v>
      </c>
      <c r="C995">
        <v>17382982</v>
      </c>
      <c r="D995" t="s">
        <v>1450</v>
      </c>
      <c r="E995" t="s">
        <v>9446</v>
      </c>
      <c r="F995" t="s">
        <v>6157</v>
      </c>
      <c r="G995" t="s">
        <v>997</v>
      </c>
      <c r="H995" t="s">
        <v>15</v>
      </c>
      <c r="I995">
        <v>5000000</v>
      </c>
      <c r="J995">
        <v>2014</v>
      </c>
      <c r="K995">
        <v>5.2</v>
      </c>
      <c r="L995" s="5" t="s">
        <v>1221</v>
      </c>
      <c r="M995" s="5" t="s">
        <v>3629</v>
      </c>
      <c r="P995" s="5">
        <f t="shared" si="105"/>
        <v>0.62148547872086446</v>
      </c>
      <c r="Q995" s="5">
        <f t="shared" si="106"/>
        <v>17382982</v>
      </c>
      <c r="R995" s="1">
        <f t="shared" si="107"/>
        <v>12382982</v>
      </c>
      <c r="S995" s="1">
        <f t="shared" si="108"/>
        <v>5000000</v>
      </c>
      <c r="U995" s="6" t="s">
        <v>709</v>
      </c>
      <c r="V995" s="5">
        <f t="shared" si="102"/>
        <v>1</v>
      </c>
      <c r="W995" s="14">
        <f>IF(V995=1, VLOOKUP(U995, [1]IMDB_Movies!A:O, 11, FALSE), AVERAGEIF($A$2:$A$4915, U995, $K$2:$K$4915))</f>
        <v>6.8</v>
      </c>
      <c r="X995" s="5">
        <f t="shared" si="103"/>
        <v>0.63300000000000001</v>
      </c>
      <c r="Y995">
        <f t="shared" si="104"/>
        <v>6.4301168863466778</v>
      </c>
      <c r="AN995" s="6"/>
      <c r="AO995" s="5"/>
      <c r="AP995" s="14"/>
      <c r="AQ995" s="5"/>
    </row>
    <row r="996" spans="1:43" hidden="1" x14ac:dyDescent="0.3">
      <c r="A996" t="s">
        <v>6159</v>
      </c>
      <c r="B996">
        <v>101</v>
      </c>
      <c r="C996">
        <v>18656400</v>
      </c>
      <c r="D996" t="s">
        <v>1221</v>
      </c>
      <c r="E996" t="s">
        <v>9447</v>
      </c>
      <c r="F996" t="s">
        <v>6160</v>
      </c>
      <c r="G996" t="s">
        <v>14</v>
      </c>
      <c r="H996" t="s">
        <v>15</v>
      </c>
      <c r="I996">
        <v>5000000</v>
      </c>
      <c r="J996">
        <v>2014</v>
      </c>
      <c r="K996">
        <v>7.5</v>
      </c>
      <c r="L996" s="5" t="s">
        <v>1221</v>
      </c>
      <c r="M996" s="5"/>
      <c r="P996" s="5">
        <f t="shared" si="105"/>
        <v>0.62143725999503341</v>
      </c>
      <c r="Q996" s="5">
        <f t="shared" si="106"/>
        <v>18656400</v>
      </c>
      <c r="R996" s="1">
        <f t="shared" si="107"/>
        <v>13656400</v>
      </c>
      <c r="S996" s="1">
        <f t="shared" si="108"/>
        <v>5000000</v>
      </c>
      <c r="U996" s="7" t="s">
        <v>140</v>
      </c>
      <c r="V996" s="5">
        <f t="shared" si="102"/>
        <v>1</v>
      </c>
      <c r="W996" s="14">
        <f>IF(V996=1, VLOOKUP(U996, [1]IMDB_Movies!A:O, 11, FALSE), AVERAGEIF($A$2:$A$4915, U996, $K$2:$K$4915))</f>
        <v>6.8</v>
      </c>
      <c r="X996" s="5">
        <f t="shared" si="103"/>
        <v>0.63300000000000001</v>
      </c>
      <c r="Y996">
        <f t="shared" si="104"/>
        <v>6.4299999999999979</v>
      </c>
      <c r="AN996" s="7"/>
      <c r="AO996" s="5"/>
      <c r="AP996" s="14"/>
      <c r="AQ996" s="5"/>
    </row>
    <row r="997" spans="1:43" hidden="1" x14ac:dyDescent="0.3">
      <c r="A997" t="s">
        <v>6161</v>
      </c>
      <c r="B997">
        <v>139</v>
      </c>
      <c r="C997"/>
      <c r="D997" t="s">
        <v>2305</v>
      </c>
      <c r="E997" t="s">
        <v>9448</v>
      </c>
      <c r="F997" t="s">
        <v>6162</v>
      </c>
      <c r="G997" t="s">
        <v>14</v>
      </c>
      <c r="H997" t="s">
        <v>15</v>
      </c>
      <c r="I997">
        <v>5000000</v>
      </c>
      <c r="J997">
        <v>1954</v>
      </c>
      <c r="K997">
        <v>6.6</v>
      </c>
      <c r="L997" s="5" t="s">
        <v>1221</v>
      </c>
      <c r="M997" s="5" t="s">
        <v>7865</v>
      </c>
      <c r="P997" s="5">
        <f t="shared" si="105"/>
        <v>0.62139213336105625</v>
      </c>
      <c r="Q997" s="5">
        <f t="shared" si="106"/>
        <v>25035665</v>
      </c>
      <c r="R997" s="1">
        <f t="shared" si="107"/>
        <v>20035665</v>
      </c>
      <c r="S997" s="1">
        <f t="shared" si="108"/>
        <v>5000000</v>
      </c>
      <c r="U997" s="7" t="s">
        <v>1519</v>
      </c>
      <c r="V997" s="5">
        <f t="shared" si="102"/>
        <v>1</v>
      </c>
      <c r="W997" s="14">
        <f>IF(V997=1, VLOOKUP(U997, [1]IMDB_Movies!A:O, 11, FALSE), AVERAGEIF($A$2:$A$4915, U997, $K$2:$K$4915))</f>
        <v>6.8</v>
      </c>
      <c r="X997" s="5">
        <f t="shared" si="103"/>
        <v>0.63300000000000001</v>
      </c>
      <c r="Y997">
        <f t="shared" si="104"/>
        <v>6.430032346354813</v>
      </c>
      <c r="AN997" s="7"/>
      <c r="AO997" s="5"/>
      <c r="AP997" s="14"/>
      <c r="AQ997" s="5"/>
    </row>
    <row r="998" spans="1:43" hidden="1" x14ac:dyDescent="0.3">
      <c r="A998" t="s">
        <v>6163</v>
      </c>
      <c r="B998">
        <v>99</v>
      </c>
      <c r="C998"/>
      <c r="D998" t="s">
        <v>122</v>
      </c>
      <c r="E998" t="s">
        <v>9449</v>
      </c>
      <c r="F998" t="s">
        <v>6164</v>
      </c>
      <c r="G998" t="s">
        <v>14</v>
      </c>
      <c r="H998" t="s">
        <v>15</v>
      </c>
      <c r="I998">
        <v>5000000</v>
      </c>
      <c r="J998">
        <v>1981</v>
      </c>
      <c r="K998">
        <v>6.4</v>
      </c>
      <c r="L998" s="5" t="s">
        <v>476</v>
      </c>
      <c r="M998" s="5" t="s">
        <v>8413</v>
      </c>
      <c r="N998" t="s">
        <v>3629</v>
      </c>
      <c r="P998" s="5">
        <f t="shared" si="105"/>
        <v>0.62139213336105625</v>
      </c>
      <c r="Q998" s="5">
        <f t="shared" si="106"/>
        <v>25035665</v>
      </c>
      <c r="R998" s="1">
        <f t="shared" si="107"/>
        <v>20035665</v>
      </c>
      <c r="S998" s="1">
        <f t="shared" si="108"/>
        <v>5000000</v>
      </c>
      <c r="U998" s="11" t="s">
        <v>8367</v>
      </c>
      <c r="V998" s="5">
        <f t="shared" ref="V998:V1061" si="109">COUNTIF($A$2:$A$4915, U998)</f>
        <v>1</v>
      </c>
      <c r="W998" s="14">
        <f>IF(V998=1, VLOOKUP(U998, [1]IMDB_Movies!A:O, 11, FALSE), AVERAGEIF($A$2:$A$4915, U998, $K$2:$K$4915))</f>
        <v>6.8</v>
      </c>
      <c r="X998" s="5">
        <f t="shared" ref="X998:X1061" si="110">_xlfn.PERCENTRANK.EXC($W$102:$W$2566,W998)</f>
        <v>0.63300000000000001</v>
      </c>
      <c r="Y998">
        <f t="shared" ref="Y998:Y1061" si="111">AVERAGE(K898:K5811)</f>
        <v>6.4297162767546032</v>
      </c>
      <c r="AN998" s="11"/>
      <c r="AO998" s="5"/>
      <c r="AP998" s="14"/>
      <c r="AQ998" s="5"/>
    </row>
    <row r="999" spans="1:43" hidden="1" x14ac:dyDescent="0.3">
      <c r="A999" t="s">
        <v>6165</v>
      </c>
      <c r="B999">
        <v>100</v>
      </c>
      <c r="C999">
        <v>14343976</v>
      </c>
      <c r="D999" t="s">
        <v>6166</v>
      </c>
      <c r="E999" t="s">
        <v>9450</v>
      </c>
      <c r="F999" t="s">
        <v>6167</v>
      </c>
      <c r="G999" t="s">
        <v>14</v>
      </c>
      <c r="H999" t="s">
        <v>15</v>
      </c>
      <c r="I999">
        <v>5000000</v>
      </c>
      <c r="J999">
        <v>1989</v>
      </c>
      <c r="K999">
        <v>4.5</v>
      </c>
      <c r="L999" s="5" t="s">
        <v>340</v>
      </c>
      <c r="M999" s="5" t="s">
        <v>2267</v>
      </c>
      <c r="P999" s="5">
        <f t="shared" si="105"/>
        <v>0.62139213336105625</v>
      </c>
      <c r="Q999" s="5">
        <f t="shared" si="106"/>
        <v>14343976</v>
      </c>
      <c r="R999" s="1">
        <f t="shared" si="107"/>
        <v>9343976</v>
      </c>
      <c r="S999" s="1">
        <f t="shared" si="108"/>
        <v>5000000</v>
      </c>
      <c r="U999" s="6" t="s">
        <v>5353</v>
      </c>
      <c r="V999" s="5">
        <f t="shared" si="109"/>
        <v>1</v>
      </c>
      <c r="W999" s="14">
        <f>IF(V999=1, VLOOKUP(U999, [1]IMDB_Movies!A:O, 11, FALSE), AVERAGEIF($A$2:$A$4915, U999, $K$2:$K$4915))</f>
        <v>6.8</v>
      </c>
      <c r="X999" s="5">
        <f t="shared" si="110"/>
        <v>0.63300000000000001</v>
      </c>
      <c r="Y999">
        <f t="shared" si="111"/>
        <v>6.4300721931789875</v>
      </c>
      <c r="AN999" s="6"/>
      <c r="AO999" s="5"/>
      <c r="AP999" s="14"/>
      <c r="AQ999" s="5"/>
    </row>
    <row r="1000" spans="1:43" hidden="1" x14ac:dyDescent="0.3">
      <c r="A1000" t="s">
        <v>2069</v>
      </c>
      <c r="B1000">
        <v>95</v>
      </c>
      <c r="C1000">
        <v>241437427</v>
      </c>
      <c r="D1000" t="s">
        <v>978</v>
      </c>
      <c r="E1000" t="s">
        <v>9451</v>
      </c>
      <c r="F1000" t="s">
        <v>6168</v>
      </c>
      <c r="G1000" t="s">
        <v>14</v>
      </c>
      <c r="H1000" t="s">
        <v>15</v>
      </c>
      <c r="I1000">
        <v>5000000</v>
      </c>
      <c r="J1000">
        <v>2002</v>
      </c>
      <c r="K1000">
        <v>6.6</v>
      </c>
      <c r="L1000" s="5" t="s">
        <v>599</v>
      </c>
      <c r="M1000" s="5" t="s">
        <v>6299</v>
      </c>
      <c r="N1000" t="s">
        <v>6851</v>
      </c>
      <c r="P1000" s="5">
        <f t="shared" si="105"/>
        <v>0.62133658944160075</v>
      </c>
      <c r="Q1000" s="5">
        <f t="shared" si="106"/>
        <v>241437427</v>
      </c>
      <c r="R1000" s="1">
        <f t="shared" si="107"/>
        <v>236437427</v>
      </c>
      <c r="S1000" s="1">
        <f t="shared" si="108"/>
        <v>5000000</v>
      </c>
      <c r="U1000" s="7" t="s">
        <v>6318</v>
      </c>
      <c r="V1000" s="5">
        <f t="shared" si="109"/>
        <v>1</v>
      </c>
      <c r="W1000" s="14">
        <f>IF(V1000=1, VLOOKUP(U1000, [1]IMDB_Movies!A:O, 11, FALSE), AVERAGEIF($A$2:$A$4915, U1000, $K$2:$K$4915))</f>
        <v>6.8</v>
      </c>
      <c r="X1000" s="5">
        <f t="shared" si="110"/>
        <v>0.63300000000000001</v>
      </c>
      <c r="Y1000">
        <f t="shared" si="111"/>
        <v>6.429755976095616</v>
      </c>
      <c r="AN1000" s="7"/>
      <c r="AO1000" s="5"/>
      <c r="AP1000" s="14"/>
      <c r="AQ1000" s="5"/>
    </row>
    <row r="1001" spans="1:43" hidden="1" x14ac:dyDescent="0.3">
      <c r="A1001" t="s">
        <v>5010</v>
      </c>
      <c r="B1001">
        <v>94</v>
      </c>
      <c r="C1001">
        <v>14123773</v>
      </c>
      <c r="D1001" t="s">
        <v>703</v>
      </c>
      <c r="E1001" t="s">
        <v>9452</v>
      </c>
      <c r="F1001" t="s">
        <v>6169</v>
      </c>
      <c r="G1001" t="s">
        <v>14</v>
      </c>
      <c r="H1001" t="s">
        <v>15</v>
      </c>
      <c r="I1001">
        <v>5000000</v>
      </c>
      <c r="J1001">
        <v>2012</v>
      </c>
      <c r="K1001">
        <v>5.3</v>
      </c>
      <c r="L1001" s="5" t="s">
        <v>8413</v>
      </c>
      <c r="M1001" s="5" t="s">
        <v>1221</v>
      </c>
      <c r="P1001" s="5">
        <f t="shared" si="105"/>
        <v>0.62278321907713108</v>
      </c>
      <c r="Q1001" s="5">
        <f t="shared" si="106"/>
        <v>14123773</v>
      </c>
      <c r="R1001" s="1">
        <f t="shared" si="107"/>
        <v>9123773</v>
      </c>
      <c r="S1001" s="1">
        <f t="shared" si="108"/>
        <v>5000000</v>
      </c>
      <c r="U1001" s="7" t="s">
        <v>6355</v>
      </c>
      <c r="V1001" s="5">
        <f t="shared" si="109"/>
        <v>2</v>
      </c>
      <c r="W1001" s="14">
        <f>IF(V1001=1, VLOOKUP(U1001, [1]IMDB_Movies!A:O, 11, FALSE), AVERAGEIF($A$2:$A$4915, U1001, $K$2:$K$4915))</f>
        <v>6.8</v>
      </c>
      <c r="X1001" s="5">
        <f t="shared" si="110"/>
        <v>0.63300000000000001</v>
      </c>
      <c r="Y1001">
        <f t="shared" si="111"/>
        <v>6.4299128268991268</v>
      </c>
      <c r="AN1001" s="7"/>
      <c r="AO1001" s="5"/>
      <c r="AP1001" s="14"/>
      <c r="AQ1001" s="5"/>
    </row>
    <row r="1002" spans="1:43" hidden="1" x14ac:dyDescent="0.3">
      <c r="A1002" t="s">
        <v>6170</v>
      </c>
      <c r="B1002">
        <v>93</v>
      </c>
      <c r="C1002">
        <v>15126948</v>
      </c>
      <c r="D1002" t="s">
        <v>1966</v>
      </c>
      <c r="E1002" t="s">
        <v>9453</v>
      </c>
      <c r="F1002" t="s">
        <v>6171</v>
      </c>
      <c r="G1002" t="s">
        <v>14</v>
      </c>
      <c r="H1002" t="s">
        <v>15</v>
      </c>
      <c r="I1002">
        <v>5000000</v>
      </c>
      <c r="J1002">
        <v>1995</v>
      </c>
      <c r="K1002">
        <v>4.9000000000000004</v>
      </c>
      <c r="L1002" s="5" t="s">
        <v>2267</v>
      </c>
      <c r="M1002" s="5" t="s">
        <v>3629</v>
      </c>
      <c r="P1002" s="5">
        <f t="shared" si="105"/>
        <v>0.62272740616206856</v>
      </c>
      <c r="Q1002" s="5">
        <f t="shared" si="106"/>
        <v>15126948</v>
      </c>
      <c r="R1002" s="1">
        <f t="shared" si="107"/>
        <v>10126948</v>
      </c>
      <c r="S1002" s="1">
        <f t="shared" si="108"/>
        <v>5000000</v>
      </c>
      <c r="U1002" s="7" t="s">
        <v>7499</v>
      </c>
      <c r="V1002" s="5">
        <f t="shared" si="109"/>
        <v>1</v>
      </c>
      <c r="W1002" s="14">
        <f>IF(V1002=1, VLOOKUP(U1002, [1]IMDB_Movies!A:O, 11, FALSE), AVERAGEIF($A$2:$A$4915, U1002, $K$2:$K$4915))</f>
        <v>6.8</v>
      </c>
      <c r="X1002" s="5">
        <f t="shared" si="110"/>
        <v>0.63300000000000001</v>
      </c>
      <c r="Y1002">
        <f t="shared" si="111"/>
        <v>6.4299950174389631</v>
      </c>
      <c r="AN1002" s="7"/>
      <c r="AO1002" s="5"/>
      <c r="AP1002" s="14"/>
      <c r="AQ1002" s="5"/>
    </row>
    <row r="1003" spans="1:43" hidden="1" x14ac:dyDescent="0.3">
      <c r="A1003" t="s">
        <v>6174</v>
      </c>
      <c r="B1003">
        <v>82</v>
      </c>
      <c r="C1003">
        <v>13350177</v>
      </c>
      <c r="D1003" t="s">
        <v>1564</v>
      </c>
      <c r="E1003" t="s">
        <v>9454</v>
      </c>
      <c r="F1003" t="s">
        <v>6175</v>
      </c>
      <c r="G1003" t="s">
        <v>14</v>
      </c>
      <c r="H1003" t="s">
        <v>15</v>
      </c>
      <c r="I1003">
        <v>5000000</v>
      </c>
      <c r="J1003">
        <v>2008</v>
      </c>
      <c r="K1003">
        <v>3.8</v>
      </c>
      <c r="L1003" s="5" t="s">
        <v>1221</v>
      </c>
      <c r="M1003" s="5" t="s">
        <v>2267</v>
      </c>
      <c r="N1003" t="s">
        <v>3629</v>
      </c>
      <c r="P1003" s="5">
        <f t="shared" si="105"/>
        <v>0.62267388757462827</v>
      </c>
      <c r="Q1003" s="5">
        <f t="shared" si="106"/>
        <v>13350177</v>
      </c>
      <c r="R1003" s="1">
        <f t="shared" si="107"/>
        <v>8350177</v>
      </c>
      <c r="S1003" s="1">
        <f t="shared" si="108"/>
        <v>5000000</v>
      </c>
      <c r="U1003" s="7" t="s">
        <v>7503</v>
      </c>
      <c r="V1003" s="5">
        <f t="shared" si="109"/>
        <v>1</v>
      </c>
      <c r="W1003" s="14">
        <f>IF(V1003=1, VLOOKUP(U1003, [1]IMDB_Movies!A:O, 11, FALSE), AVERAGEIF($A$2:$A$4915, U1003, $K$2:$K$4915))</f>
        <v>6.8</v>
      </c>
      <c r="X1003" s="5">
        <f t="shared" si="110"/>
        <v>0.63300000000000001</v>
      </c>
      <c r="Y1003">
        <f t="shared" si="111"/>
        <v>6.4301021679541481</v>
      </c>
      <c r="AN1003" s="7"/>
      <c r="AO1003" s="5"/>
      <c r="AP1003" s="14"/>
      <c r="AQ1003" s="5"/>
    </row>
    <row r="1004" spans="1:43" hidden="1" x14ac:dyDescent="0.3">
      <c r="A1004" t="s">
        <v>5556</v>
      </c>
      <c r="B1004">
        <v>135</v>
      </c>
      <c r="C1004">
        <v>13269963</v>
      </c>
      <c r="D1004" t="s">
        <v>2832</v>
      </c>
      <c r="E1004" t="s">
        <v>9455</v>
      </c>
      <c r="F1004" t="s">
        <v>6176</v>
      </c>
      <c r="G1004" t="s">
        <v>14</v>
      </c>
      <c r="H1004" t="s">
        <v>15</v>
      </c>
      <c r="I1004">
        <v>5000000</v>
      </c>
      <c r="J1004">
        <v>1996</v>
      </c>
      <c r="K1004">
        <v>7.6</v>
      </c>
      <c r="L1004" s="5" t="s">
        <v>1221</v>
      </c>
      <c r="M1004" s="5" t="s">
        <v>8415</v>
      </c>
      <c r="P1004" s="5">
        <f t="shared" si="105"/>
        <v>0.62261618589293599</v>
      </c>
      <c r="Q1004" s="5">
        <f t="shared" si="106"/>
        <v>13269963</v>
      </c>
      <c r="R1004" s="1">
        <f t="shared" si="107"/>
        <v>8269963</v>
      </c>
      <c r="S1004" s="1">
        <f t="shared" si="108"/>
        <v>5000000</v>
      </c>
      <c r="U1004" s="7" t="s">
        <v>8041</v>
      </c>
      <c r="V1004" s="5">
        <f t="shared" si="109"/>
        <v>1</v>
      </c>
      <c r="W1004" s="14">
        <f>IF(V1004=1, VLOOKUP(U1004, [1]IMDB_Movies!A:O, 11, FALSE), AVERAGEIF($A$2:$A$4915, U1004, $K$2:$K$4915))</f>
        <v>6.8</v>
      </c>
      <c r="X1004" s="5">
        <f t="shared" si="110"/>
        <v>0.63300000000000001</v>
      </c>
      <c r="Y1004">
        <f t="shared" si="111"/>
        <v>6.4301345962113654</v>
      </c>
      <c r="AN1004" s="7"/>
      <c r="AO1004" s="5"/>
      <c r="AP1004" s="14"/>
      <c r="AQ1004" s="5"/>
    </row>
    <row r="1005" spans="1:43" hidden="1" x14ac:dyDescent="0.3">
      <c r="A1005" t="s">
        <v>3369</v>
      </c>
      <c r="B1005">
        <v>88</v>
      </c>
      <c r="C1005">
        <v>17768000</v>
      </c>
      <c r="D1005" t="s">
        <v>1966</v>
      </c>
      <c r="E1005" t="s">
        <v>9456</v>
      </c>
      <c r="F1005" t="s">
        <v>6177</v>
      </c>
      <c r="G1005" t="s">
        <v>14</v>
      </c>
      <c r="H1005" t="s">
        <v>15</v>
      </c>
      <c r="I1005">
        <v>5000000</v>
      </c>
      <c r="J1005">
        <v>1988</v>
      </c>
      <c r="K1005">
        <v>5.9</v>
      </c>
      <c r="L1005" s="5" t="s">
        <v>2267</v>
      </c>
      <c r="M1005" s="5" t="s">
        <v>3629</v>
      </c>
      <c r="P1005" s="5">
        <f t="shared" si="105"/>
        <v>0.62255824535715887</v>
      </c>
      <c r="Q1005" s="5">
        <f t="shared" si="106"/>
        <v>17768000</v>
      </c>
      <c r="R1005" s="1">
        <f t="shared" si="107"/>
        <v>12768000</v>
      </c>
      <c r="S1005" s="1">
        <f t="shared" si="108"/>
        <v>5000000</v>
      </c>
      <c r="U1005" s="7" t="s">
        <v>8111</v>
      </c>
      <c r="V1005" s="5">
        <f t="shared" si="109"/>
        <v>1</v>
      </c>
      <c r="W1005" s="14">
        <f>IF(V1005=1, VLOOKUP(U1005, [1]IMDB_Movies!A:O, 11, FALSE), AVERAGEIF($A$2:$A$4915, U1005, $K$2:$K$4915))</f>
        <v>6.8</v>
      </c>
      <c r="X1005" s="5">
        <f t="shared" si="110"/>
        <v>0.63300000000000001</v>
      </c>
      <c r="Y1005">
        <f t="shared" si="111"/>
        <v>6.4298678633757165</v>
      </c>
      <c r="AN1005" s="7"/>
      <c r="AO1005" s="5"/>
      <c r="AP1005" s="14"/>
      <c r="AQ1005" s="5"/>
    </row>
    <row r="1006" spans="1:43" hidden="1" x14ac:dyDescent="0.3">
      <c r="A1006" t="s">
        <v>6178</v>
      </c>
      <c r="B1006">
        <v>89</v>
      </c>
      <c r="C1006">
        <v>12947763</v>
      </c>
      <c r="D1006" t="s">
        <v>1813</v>
      </c>
      <c r="E1006" t="s">
        <v>9457</v>
      </c>
      <c r="F1006" t="s">
        <v>6179</v>
      </c>
      <c r="G1006" t="s">
        <v>14</v>
      </c>
      <c r="H1006" t="s">
        <v>15</v>
      </c>
      <c r="I1006">
        <v>5000000</v>
      </c>
      <c r="J1006">
        <v>1986</v>
      </c>
      <c r="K1006">
        <v>6.2</v>
      </c>
      <c r="L1006" s="5" t="s">
        <v>2267</v>
      </c>
      <c r="M1006" s="5" t="s">
        <v>8415</v>
      </c>
      <c r="P1006" s="5">
        <f t="shared" si="105"/>
        <v>0.62251094418058361</v>
      </c>
      <c r="Q1006" s="5">
        <f t="shared" si="106"/>
        <v>12947763</v>
      </c>
      <c r="R1006" s="1">
        <f t="shared" si="107"/>
        <v>7947763</v>
      </c>
      <c r="S1006" s="1">
        <f t="shared" si="108"/>
        <v>5000000</v>
      </c>
      <c r="U1006" s="6" t="s">
        <v>8206</v>
      </c>
      <c r="V1006" s="5">
        <f t="shared" si="109"/>
        <v>1</v>
      </c>
      <c r="W1006" s="14">
        <f>IF(V1006=1, VLOOKUP(U1006, [1]IMDB_Movies!A:O, 11, FALSE), AVERAGEIF($A$2:$A$4915, U1006, $K$2:$K$4915))</f>
        <v>6.8</v>
      </c>
      <c r="X1006" s="5">
        <f t="shared" si="110"/>
        <v>0.63300000000000001</v>
      </c>
      <c r="Y1006">
        <f t="shared" si="111"/>
        <v>6.4295760598503726</v>
      </c>
      <c r="AN1006" s="6"/>
      <c r="AO1006" s="5"/>
      <c r="AP1006" s="14"/>
      <c r="AQ1006" s="5"/>
    </row>
    <row r="1007" spans="1:43" hidden="1" x14ac:dyDescent="0.3">
      <c r="A1007" t="s">
        <v>1118</v>
      </c>
      <c r="B1007">
        <v>110</v>
      </c>
      <c r="C1007">
        <v>14100000</v>
      </c>
      <c r="D1007" t="s">
        <v>910</v>
      </c>
      <c r="E1007" t="s">
        <v>9458</v>
      </c>
      <c r="F1007" t="s">
        <v>6180</v>
      </c>
      <c r="G1007" t="s">
        <v>14</v>
      </c>
      <c r="H1007" t="s">
        <v>15</v>
      </c>
      <c r="I1007">
        <v>5000000</v>
      </c>
      <c r="J1007">
        <v>1982</v>
      </c>
      <c r="K1007">
        <v>7.2</v>
      </c>
      <c r="L1007" s="5" t="s">
        <v>599</v>
      </c>
      <c r="M1007" s="5" t="s">
        <v>1221</v>
      </c>
      <c r="P1007" s="5">
        <f t="shared" si="105"/>
        <v>0.62245216232972755</v>
      </c>
      <c r="Q1007" s="5">
        <f t="shared" si="106"/>
        <v>14100000</v>
      </c>
      <c r="R1007" s="1">
        <f t="shared" si="107"/>
        <v>9100000</v>
      </c>
      <c r="S1007" s="1">
        <f t="shared" si="108"/>
        <v>5000000</v>
      </c>
      <c r="U1007" s="6" t="s">
        <v>1617</v>
      </c>
      <c r="V1007" s="5">
        <f t="shared" si="109"/>
        <v>5</v>
      </c>
      <c r="W1007" s="14">
        <f>IF(V1007=1, VLOOKUP(U1007, [1]IMDB_Movies!A:O, 11, FALSE), AVERAGEIF($A$2:$A$4915, U1007, $K$2:$K$4915))</f>
        <v>6.7799999999999994</v>
      </c>
      <c r="X1007" s="5">
        <f t="shared" si="110"/>
        <v>0.63200000000000001</v>
      </c>
      <c r="Y1007">
        <f t="shared" si="111"/>
        <v>6.4298827637814915</v>
      </c>
      <c r="AN1007" s="6"/>
      <c r="AO1007" s="5"/>
      <c r="AP1007" s="14"/>
      <c r="AQ1007" s="5"/>
    </row>
    <row r="1008" spans="1:43" hidden="1" x14ac:dyDescent="0.3">
      <c r="A1008" t="s">
        <v>6181</v>
      </c>
      <c r="B1008">
        <v>107</v>
      </c>
      <c r="C1008">
        <v>12200000</v>
      </c>
      <c r="D1008" t="s">
        <v>3589</v>
      </c>
      <c r="E1008" t="s">
        <v>9459</v>
      </c>
      <c r="F1008" t="s">
        <v>6182</v>
      </c>
      <c r="G1008" t="s">
        <v>14</v>
      </c>
      <c r="H1008" t="s">
        <v>15</v>
      </c>
      <c r="I1008">
        <v>5000000</v>
      </c>
      <c r="J1008">
        <v>1983</v>
      </c>
      <c r="K1008">
        <v>6.3</v>
      </c>
      <c r="L1008" s="5" t="s">
        <v>476</v>
      </c>
      <c r="M1008" s="5" t="s">
        <v>8413</v>
      </c>
      <c r="N1008" t="s">
        <v>1221</v>
      </c>
      <c r="O1008" t="s">
        <v>3629</v>
      </c>
      <c r="P1008" s="5">
        <f t="shared" si="105"/>
        <v>0.62239597999654517</v>
      </c>
      <c r="Q1008" s="5">
        <f t="shared" si="106"/>
        <v>12200000</v>
      </c>
      <c r="R1008" s="1">
        <f t="shared" si="107"/>
        <v>7200000</v>
      </c>
      <c r="S1008" s="1">
        <f t="shared" si="108"/>
        <v>5000000</v>
      </c>
      <c r="U1008" s="7" t="s">
        <v>6362</v>
      </c>
      <c r="V1008" s="5">
        <f t="shared" si="109"/>
        <v>4</v>
      </c>
      <c r="W1008" s="14">
        <f>IF(V1008=1, VLOOKUP(U1008, [1]IMDB_Movies!A:O, 11, FALSE), AVERAGEIF($A$2:$A$4915, U1008, $K$2:$K$4915))</f>
        <v>6.7750000000000004</v>
      </c>
      <c r="X1008" s="5">
        <f t="shared" si="110"/>
        <v>0.63100000000000001</v>
      </c>
      <c r="Y1008">
        <f t="shared" si="111"/>
        <v>6.4298403193612765</v>
      </c>
      <c r="AN1008" s="7"/>
      <c r="AO1008" s="5"/>
      <c r="AP1008" s="14"/>
      <c r="AQ1008" s="5"/>
    </row>
    <row r="1009" spans="1:43" hidden="1" x14ac:dyDescent="0.3">
      <c r="A1009" t="s">
        <v>6183</v>
      </c>
      <c r="B1009">
        <v>86</v>
      </c>
      <c r="C1009">
        <v>17683670</v>
      </c>
      <c r="D1009" t="s">
        <v>1522</v>
      </c>
      <c r="E1009" t="s">
        <v>9460</v>
      </c>
      <c r="F1009" t="s">
        <v>6184</v>
      </c>
      <c r="G1009" t="s">
        <v>14</v>
      </c>
      <c r="H1009" t="s">
        <v>15</v>
      </c>
      <c r="I1009">
        <v>5000000</v>
      </c>
      <c r="J1009">
        <v>2011</v>
      </c>
      <c r="K1009">
        <v>5.2</v>
      </c>
      <c r="L1009" s="5" t="s">
        <v>2267</v>
      </c>
      <c r="M1009" s="5" t="s">
        <v>8415</v>
      </c>
      <c r="N1009" t="s">
        <v>4289</v>
      </c>
      <c r="O1009" t="s">
        <v>3629</v>
      </c>
      <c r="P1009" s="5">
        <f t="shared" si="105"/>
        <v>0.62233538929733345</v>
      </c>
      <c r="Q1009" s="5">
        <f t="shared" si="106"/>
        <v>17683670</v>
      </c>
      <c r="R1009" s="1">
        <f t="shared" si="107"/>
        <v>12683670</v>
      </c>
      <c r="S1009" s="1">
        <f t="shared" si="108"/>
        <v>5000000</v>
      </c>
      <c r="U1009" s="7" t="s">
        <v>1481</v>
      </c>
      <c r="V1009" s="5">
        <f t="shared" si="109"/>
        <v>8</v>
      </c>
      <c r="W1009" s="14">
        <f>IF(V1009=1, VLOOKUP(U1009, [1]IMDB_Movies!A:O, 11, FALSE), AVERAGEIF($A$2:$A$4915, U1009, $K$2:$K$4915))</f>
        <v>6.7750000000000004</v>
      </c>
      <c r="X1009" s="5">
        <f t="shared" si="110"/>
        <v>0.63100000000000001</v>
      </c>
      <c r="Y1009">
        <f t="shared" si="111"/>
        <v>6.4302720239580724</v>
      </c>
      <c r="AN1009" s="7"/>
      <c r="AO1009" s="5"/>
      <c r="AP1009" s="14"/>
      <c r="AQ1009" s="5"/>
    </row>
    <row r="1010" spans="1:43" hidden="1" x14ac:dyDescent="0.3">
      <c r="A1010" t="s">
        <v>4928</v>
      </c>
      <c r="B1010">
        <v>103</v>
      </c>
      <c r="C1010">
        <v>27285953</v>
      </c>
      <c r="D1010" t="s">
        <v>24</v>
      </c>
      <c r="E1010" t="s">
        <v>9461</v>
      </c>
      <c r="F1010" t="s">
        <v>6187</v>
      </c>
      <c r="G1010" t="s">
        <v>14</v>
      </c>
      <c r="H1010" t="s">
        <v>15</v>
      </c>
      <c r="I1010">
        <v>5000000</v>
      </c>
      <c r="J1010">
        <v>2015</v>
      </c>
      <c r="K1010">
        <v>6.8</v>
      </c>
      <c r="L1010" s="5" t="s">
        <v>476</v>
      </c>
      <c r="M1010" s="5" t="s">
        <v>3629</v>
      </c>
      <c r="P1010" s="5">
        <f t="shared" si="105"/>
        <v>0.62228768970846615</v>
      </c>
      <c r="Q1010" s="5">
        <f t="shared" si="106"/>
        <v>27285953</v>
      </c>
      <c r="R1010" s="1">
        <f t="shared" si="107"/>
        <v>22285953</v>
      </c>
      <c r="S1010" s="1">
        <f t="shared" si="108"/>
        <v>5000000</v>
      </c>
      <c r="U1010" s="6" t="s">
        <v>533</v>
      </c>
      <c r="V1010" s="5">
        <f t="shared" si="109"/>
        <v>7</v>
      </c>
      <c r="W1010" s="14">
        <f>IF(V1010=1, VLOOKUP(U1010, [1]IMDB_Movies!A:O, 11, FALSE), AVERAGEIF($A$2:$A$4915, U1010, $K$2:$K$4915))</f>
        <v>6.7714285714285705</v>
      </c>
      <c r="X1010" s="5">
        <f t="shared" si="110"/>
        <v>0.63100000000000001</v>
      </c>
      <c r="Y1010">
        <f t="shared" si="111"/>
        <v>6.4308287568647016</v>
      </c>
      <c r="AN1010" s="6"/>
      <c r="AO1010" s="5"/>
      <c r="AP1010" s="14"/>
      <c r="AQ1010" s="5"/>
    </row>
    <row r="1011" spans="1:43" hidden="1" x14ac:dyDescent="0.3">
      <c r="A1011" t="s">
        <v>5944</v>
      </c>
      <c r="B1011">
        <v>141</v>
      </c>
      <c r="C1011"/>
      <c r="D1011" t="s">
        <v>706</v>
      </c>
      <c r="E1011" t="s">
        <v>9462</v>
      </c>
      <c r="F1011" t="s">
        <v>6190</v>
      </c>
      <c r="G1011" t="s">
        <v>14</v>
      </c>
      <c r="H1011" t="s">
        <v>15</v>
      </c>
      <c r="I1011">
        <v>5000000</v>
      </c>
      <c r="J1011">
        <v>1959</v>
      </c>
      <c r="K1011">
        <v>6.2</v>
      </c>
      <c r="L1011" s="5" t="s">
        <v>1221</v>
      </c>
      <c r="M1011" s="5" t="s">
        <v>7865</v>
      </c>
      <c r="N1011" t="s">
        <v>6851</v>
      </c>
      <c r="O1011" t="s">
        <v>8418</v>
      </c>
      <c r="P1011" s="5">
        <f t="shared" si="105"/>
        <v>0.6222653796590164</v>
      </c>
      <c r="Q1011" s="5">
        <f t="shared" si="106"/>
        <v>25035665</v>
      </c>
      <c r="R1011" s="1">
        <f t="shared" si="107"/>
        <v>20035665</v>
      </c>
      <c r="S1011" s="1">
        <f t="shared" si="108"/>
        <v>5000000</v>
      </c>
      <c r="U1011" s="7" t="s">
        <v>7060</v>
      </c>
      <c r="V1011" s="5">
        <f t="shared" si="109"/>
        <v>3</v>
      </c>
      <c r="W1011" s="14">
        <f>IF(V1011=1, VLOOKUP(U1011, [1]IMDB_Movies!A:O, 11, FALSE), AVERAGEIF($A$2:$A$4915, U1011, $K$2:$K$4915))</f>
        <v>6.7666666666666666</v>
      </c>
      <c r="X1011" s="5">
        <f t="shared" si="110"/>
        <v>0.629</v>
      </c>
      <c r="Y1011">
        <f t="shared" si="111"/>
        <v>6.4308614232209722</v>
      </c>
      <c r="AN1011" s="7"/>
      <c r="AO1011" s="5"/>
      <c r="AP1011" s="14"/>
      <c r="AQ1011" s="5"/>
    </row>
    <row r="1012" spans="1:43" hidden="1" x14ac:dyDescent="0.3">
      <c r="A1012" t="s">
        <v>6191</v>
      </c>
      <c r="B1012">
        <v>92</v>
      </c>
      <c r="C1012">
        <v>11675178</v>
      </c>
      <c r="D1012" t="s">
        <v>599</v>
      </c>
      <c r="E1012" t="s">
        <v>9463</v>
      </c>
      <c r="F1012" t="s">
        <v>6192</v>
      </c>
      <c r="G1012" t="s">
        <v>14</v>
      </c>
      <c r="H1012" t="s">
        <v>15</v>
      </c>
      <c r="I1012">
        <v>5000000</v>
      </c>
      <c r="J1012">
        <v>2016</v>
      </c>
      <c r="K1012">
        <v>3.5</v>
      </c>
      <c r="L1012" s="5" t="s">
        <v>599</v>
      </c>
      <c r="M1012" s="5"/>
      <c r="P1012" s="5">
        <f t="shared" si="105"/>
        <v>0.6222653796590164</v>
      </c>
      <c r="Q1012" s="5">
        <f t="shared" si="106"/>
        <v>11675178</v>
      </c>
      <c r="R1012" s="1">
        <f t="shared" si="107"/>
        <v>6675178</v>
      </c>
      <c r="S1012" s="1">
        <f t="shared" si="108"/>
        <v>5000000</v>
      </c>
      <c r="U1012" s="7" t="s">
        <v>427</v>
      </c>
      <c r="V1012" s="5">
        <f t="shared" si="109"/>
        <v>9</v>
      </c>
      <c r="W1012" s="14">
        <f>IF(V1012=1, VLOOKUP(U1012, [1]IMDB_Movies!A:O, 11, FALSE), AVERAGEIF($A$2:$A$4915, U1012, $K$2:$K$4915))</f>
        <v>6.7666666666666666</v>
      </c>
      <c r="X1012" s="5">
        <f t="shared" si="110"/>
        <v>0.629</v>
      </c>
      <c r="Y1012">
        <f t="shared" si="111"/>
        <v>6.4312937062937046</v>
      </c>
      <c r="AN1012" s="7"/>
      <c r="AO1012" s="5"/>
      <c r="AP1012" s="14"/>
      <c r="AQ1012" s="5"/>
    </row>
    <row r="1013" spans="1:43" hidden="1" x14ac:dyDescent="0.3">
      <c r="A1013" t="s">
        <v>3355</v>
      </c>
      <c r="B1013">
        <v>96</v>
      </c>
      <c r="C1013">
        <v>9658370</v>
      </c>
      <c r="D1013" t="s">
        <v>604</v>
      </c>
      <c r="E1013" t="s">
        <v>9464</v>
      </c>
      <c r="F1013" t="s">
        <v>6196</v>
      </c>
      <c r="G1013" t="s">
        <v>14</v>
      </c>
      <c r="H1013" t="s">
        <v>15</v>
      </c>
      <c r="I1013">
        <v>5000000</v>
      </c>
      <c r="J1013">
        <v>2016</v>
      </c>
      <c r="K1013">
        <v>4.5</v>
      </c>
      <c r="L1013" s="5" t="s">
        <v>599</v>
      </c>
      <c r="M1013" s="5" t="s">
        <v>6851</v>
      </c>
      <c r="P1013" s="5">
        <f t="shared" si="105"/>
        <v>0.62220346114001857</v>
      </c>
      <c r="Q1013" s="5">
        <f t="shared" si="106"/>
        <v>9658370</v>
      </c>
      <c r="R1013" s="1">
        <f t="shared" si="107"/>
        <v>4658370</v>
      </c>
      <c r="S1013" s="1">
        <f t="shared" si="108"/>
        <v>5000000</v>
      </c>
      <c r="U1013" s="7" t="s">
        <v>2828</v>
      </c>
      <c r="V1013" s="5">
        <f t="shared" si="109"/>
        <v>3</v>
      </c>
      <c r="W1013" s="14">
        <f>IF(V1013=1, VLOOKUP(U1013, [1]IMDB_Movies!A:O, 11, FALSE), AVERAGEIF($A$2:$A$4915, U1013, $K$2:$K$4915))</f>
        <v>6.7666666666666666</v>
      </c>
      <c r="X1013" s="5">
        <f t="shared" si="110"/>
        <v>0.629</v>
      </c>
      <c r="Y1013">
        <f t="shared" si="111"/>
        <v>6.4314014489133138</v>
      </c>
      <c r="AN1013" s="7"/>
      <c r="AO1013" s="5"/>
      <c r="AP1013" s="14"/>
      <c r="AQ1013" s="5"/>
    </row>
    <row r="1014" spans="1:43" hidden="1" x14ac:dyDescent="0.3">
      <c r="A1014" t="s">
        <v>6197</v>
      </c>
      <c r="B1014">
        <v>82</v>
      </c>
      <c r="C1014">
        <v>9628751</v>
      </c>
      <c r="D1014" t="s">
        <v>1132</v>
      </c>
      <c r="E1014" t="s">
        <v>9465</v>
      </c>
      <c r="F1014" t="s">
        <v>6198</v>
      </c>
      <c r="G1014" t="s">
        <v>14</v>
      </c>
      <c r="H1014" t="s">
        <v>15</v>
      </c>
      <c r="I1014">
        <v>5000000</v>
      </c>
      <c r="J1014">
        <v>2000</v>
      </c>
      <c r="K1014">
        <v>5.9</v>
      </c>
      <c r="L1014" s="5" t="s">
        <v>476</v>
      </c>
      <c r="M1014" s="5" t="s">
        <v>340</v>
      </c>
      <c r="N1014" t="s">
        <v>4017</v>
      </c>
      <c r="O1014" t="s">
        <v>6299</v>
      </c>
      <c r="P1014" s="5">
        <f t="shared" si="105"/>
        <v>0.62213703722219671</v>
      </c>
      <c r="Q1014" s="5">
        <f t="shared" si="106"/>
        <v>9628751</v>
      </c>
      <c r="R1014" s="1">
        <f t="shared" si="107"/>
        <v>4628751</v>
      </c>
      <c r="S1014" s="1">
        <f t="shared" si="108"/>
        <v>5000000</v>
      </c>
      <c r="U1014" s="6" t="s">
        <v>1796</v>
      </c>
      <c r="V1014" s="5">
        <f t="shared" si="109"/>
        <v>3</v>
      </c>
      <c r="W1014" s="14">
        <f>IF(V1014=1, VLOOKUP(U1014, [1]IMDB_Movies!A:O, 11, FALSE), AVERAGEIF($A$2:$A$4915, U1014, $K$2:$K$4915))</f>
        <v>6.7666666666666657</v>
      </c>
      <c r="X1014" s="5">
        <f t="shared" si="110"/>
        <v>0.629</v>
      </c>
      <c r="Y1014">
        <f t="shared" si="111"/>
        <v>6.4309845077461256</v>
      </c>
      <c r="AN1014" s="6"/>
      <c r="AO1014" s="5"/>
      <c r="AP1014" s="14"/>
      <c r="AQ1014" s="5"/>
    </row>
    <row r="1015" spans="1:43" hidden="1" x14ac:dyDescent="0.3">
      <c r="A1015" t="s">
        <v>6199</v>
      </c>
      <c r="B1015">
        <v>92</v>
      </c>
      <c r="C1015">
        <v>8786715</v>
      </c>
      <c r="D1015" t="s">
        <v>910</v>
      </c>
      <c r="E1015" t="s">
        <v>9466</v>
      </c>
      <c r="F1015" t="s">
        <v>6200</v>
      </c>
      <c r="G1015" t="s">
        <v>14</v>
      </c>
      <c r="H1015" t="s">
        <v>15</v>
      </c>
      <c r="I1015">
        <v>5000000</v>
      </c>
      <c r="J1015">
        <v>2004</v>
      </c>
      <c r="K1015">
        <v>6.9</v>
      </c>
      <c r="L1015" s="5" t="s">
        <v>599</v>
      </c>
      <c r="M1015" s="5" t="s">
        <v>1221</v>
      </c>
      <c r="P1015" s="5">
        <f t="shared" si="105"/>
        <v>0.62207048292777645</v>
      </c>
      <c r="Q1015" s="5">
        <f t="shared" si="106"/>
        <v>8786715</v>
      </c>
      <c r="R1015" s="1">
        <f t="shared" si="107"/>
        <v>3786715</v>
      </c>
      <c r="S1015" s="1">
        <f t="shared" si="108"/>
        <v>5000000</v>
      </c>
      <c r="U1015" s="6" t="s">
        <v>1370</v>
      </c>
      <c r="V1015" s="5">
        <f t="shared" si="109"/>
        <v>3</v>
      </c>
      <c r="W1015" s="14">
        <f>IF(V1015=1, VLOOKUP(U1015, [1]IMDB_Movies!A:O, 11, FALSE), AVERAGEIF($A$2:$A$4915, U1015, $K$2:$K$4915))</f>
        <v>6.7666666666666666</v>
      </c>
      <c r="X1015" s="5">
        <f t="shared" si="110"/>
        <v>0.629</v>
      </c>
      <c r="Y1015">
        <f t="shared" si="111"/>
        <v>6.4305923519120212</v>
      </c>
      <c r="AN1015" s="6"/>
      <c r="AO1015" s="5"/>
      <c r="AP1015" s="14"/>
      <c r="AQ1015" s="5"/>
    </row>
    <row r="1016" spans="1:43" hidden="1" x14ac:dyDescent="0.3">
      <c r="A1016" t="s">
        <v>1726</v>
      </c>
      <c r="B1016">
        <v>106</v>
      </c>
      <c r="C1016"/>
      <c r="D1016" t="s">
        <v>836</v>
      </c>
      <c r="E1016" t="s">
        <v>9467</v>
      </c>
      <c r="F1016" t="s">
        <v>6203</v>
      </c>
      <c r="G1016" t="s">
        <v>14</v>
      </c>
      <c r="H1016" t="s">
        <v>15</v>
      </c>
      <c r="I1016">
        <v>5000000</v>
      </c>
      <c r="J1016">
        <v>1976</v>
      </c>
      <c r="K1016">
        <v>6.6</v>
      </c>
      <c r="L1016" s="5" t="s">
        <v>340</v>
      </c>
      <c r="M1016" s="5" t="s">
        <v>1221</v>
      </c>
      <c r="N1016" t="s">
        <v>6851</v>
      </c>
      <c r="P1016" s="5">
        <f t="shared" si="105"/>
        <v>0.62200205053622004</v>
      </c>
      <c r="Q1016" s="5">
        <f t="shared" si="106"/>
        <v>25035665</v>
      </c>
      <c r="R1016" s="1">
        <f t="shared" si="107"/>
        <v>20035665</v>
      </c>
      <c r="S1016" s="1">
        <f t="shared" si="108"/>
        <v>5000000</v>
      </c>
      <c r="U1016" s="7" t="s">
        <v>1792</v>
      </c>
      <c r="V1016" s="5">
        <f t="shared" si="109"/>
        <v>8</v>
      </c>
      <c r="W1016" s="14">
        <f>IF(V1016=1, VLOOKUP(U1016, [1]IMDB_Movies!A:O, 11, FALSE), AVERAGEIF($A$2:$A$4915, U1016, $K$2:$K$4915))</f>
        <v>6.7625000000000002</v>
      </c>
      <c r="X1016" s="5">
        <f t="shared" si="110"/>
        <v>0.628</v>
      </c>
      <c r="Y1016">
        <f t="shared" si="111"/>
        <v>6.4307749999999997</v>
      </c>
      <c r="AN1016" s="7"/>
      <c r="AO1016" s="5"/>
      <c r="AP1016" s="14"/>
      <c r="AQ1016" s="5"/>
    </row>
    <row r="1017" spans="1:43" hidden="1" x14ac:dyDescent="0.3">
      <c r="A1017" t="s">
        <v>6204</v>
      </c>
      <c r="B1017">
        <v>90</v>
      </c>
      <c r="C1017">
        <v>6755271</v>
      </c>
      <c r="D1017" t="s">
        <v>1966</v>
      </c>
      <c r="E1017" t="s">
        <v>9468</v>
      </c>
      <c r="F1017" t="s">
        <v>6205</v>
      </c>
      <c r="G1017" t="s">
        <v>14</v>
      </c>
      <c r="H1017" t="s">
        <v>15</v>
      </c>
      <c r="I1017">
        <v>5000000</v>
      </c>
      <c r="J1017">
        <v>2001</v>
      </c>
      <c r="K1017">
        <v>5.3</v>
      </c>
      <c r="L1017" s="5" t="s">
        <v>2267</v>
      </c>
      <c r="M1017" s="5" t="s">
        <v>3629</v>
      </c>
      <c r="P1017" s="5">
        <f t="shared" si="105"/>
        <v>0.62200205053622004</v>
      </c>
      <c r="Q1017" s="5">
        <f t="shared" si="106"/>
        <v>6755271</v>
      </c>
      <c r="R1017" s="1">
        <f t="shared" si="107"/>
        <v>1755271</v>
      </c>
      <c r="S1017" s="1">
        <f t="shared" si="108"/>
        <v>5000000</v>
      </c>
      <c r="U1017" s="6" t="s">
        <v>857</v>
      </c>
      <c r="V1017" s="5">
        <f t="shared" si="109"/>
        <v>5</v>
      </c>
      <c r="W1017" s="14">
        <f>IF(V1017=1, VLOOKUP(U1017, [1]IMDB_Movies!A:O, 11, FALSE), AVERAGEIF($A$2:$A$4915, U1017, $K$2:$K$4915))</f>
        <v>6.7600000000000007</v>
      </c>
      <c r="X1017" s="5">
        <f t="shared" si="110"/>
        <v>0.628</v>
      </c>
      <c r="Y1017">
        <f t="shared" si="111"/>
        <v>6.4304076019004741</v>
      </c>
      <c r="AN1017" s="6"/>
      <c r="AO1017" s="5"/>
      <c r="AP1017" s="14"/>
      <c r="AQ1017" s="5"/>
    </row>
    <row r="1018" spans="1:43" hidden="1" x14ac:dyDescent="0.3">
      <c r="A1018" t="s">
        <v>5747</v>
      </c>
      <c r="B1018">
        <v>126</v>
      </c>
      <c r="C1018"/>
      <c r="D1018" t="s">
        <v>526</v>
      </c>
      <c r="E1018" t="s">
        <v>9469</v>
      </c>
      <c r="F1018" t="s">
        <v>6206</v>
      </c>
      <c r="G1018" t="s">
        <v>14</v>
      </c>
      <c r="H1018" t="s">
        <v>22</v>
      </c>
      <c r="I1018">
        <v>5000000</v>
      </c>
      <c r="J1018">
        <v>1978</v>
      </c>
      <c r="K1018">
        <v>6.3</v>
      </c>
      <c r="L1018" s="5" t="s">
        <v>476</v>
      </c>
      <c r="M1018" s="5" t="s">
        <v>1221</v>
      </c>
      <c r="N1018" t="s">
        <v>8418</v>
      </c>
      <c r="P1018" s="5">
        <f t="shared" si="105"/>
        <v>0.62192928609974529</v>
      </c>
      <c r="Q1018" s="5">
        <f t="shared" si="106"/>
        <v>25035665</v>
      </c>
      <c r="R1018" s="1">
        <f t="shared" si="107"/>
        <v>20035665</v>
      </c>
      <c r="S1018" s="1">
        <f t="shared" si="108"/>
        <v>5000000</v>
      </c>
      <c r="U1018" s="7" t="s">
        <v>377</v>
      </c>
      <c r="V1018" s="5">
        <f t="shared" si="109"/>
        <v>11</v>
      </c>
      <c r="W1018" s="14">
        <f>IF(V1018=1, VLOOKUP(U1018, [1]IMDB_Movies!A:O, 11, FALSE), AVERAGEIF($A$2:$A$4915, U1018, $K$2:$K$4915))</f>
        <v>6.754545454545454</v>
      </c>
      <c r="X1018" s="5">
        <f t="shared" si="110"/>
        <v>0.627</v>
      </c>
      <c r="Y1018">
        <f t="shared" si="111"/>
        <v>6.4304902451225603</v>
      </c>
      <c r="AN1018" s="7"/>
      <c r="AO1018" s="5"/>
      <c r="AP1018" s="14"/>
      <c r="AQ1018" s="5"/>
    </row>
    <row r="1019" spans="1:43" hidden="1" x14ac:dyDescent="0.3">
      <c r="A1019" t="s">
        <v>6207</v>
      </c>
      <c r="B1019">
        <v>150</v>
      </c>
      <c r="C1019">
        <v>6157157</v>
      </c>
      <c r="D1019" t="s">
        <v>910</v>
      </c>
      <c r="E1019" t="s">
        <v>9470</v>
      </c>
      <c r="F1019" t="s">
        <v>6208</v>
      </c>
      <c r="G1019" t="s">
        <v>14</v>
      </c>
      <c r="H1019" t="s">
        <v>15</v>
      </c>
      <c r="I1019">
        <v>5000000</v>
      </c>
      <c r="J1019">
        <v>1989</v>
      </c>
      <c r="K1019">
        <v>7</v>
      </c>
      <c r="L1019" s="5" t="s">
        <v>599</v>
      </c>
      <c r="M1019" s="5" t="s">
        <v>1221</v>
      </c>
      <c r="P1019" s="5">
        <f t="shared" si="105"/>
        <v>0.62192928609974529</v>
      </c>
      <c r="Q1019" s="5">
        <f t="shared" si="106"/>
        <v>6157157</v>
      </c>
      <c r="R1019" s="1">
        <f t="shared" si="107"/>
        <v>1157157</v>
      </c>
      <c r="S1019" s="1">
        <f t="shared" si="108"/>
        <v>5000000</v>
      </c>
      <c r="U1019" s="7" t="s">
        <v>1217</v>
      </c>
      <c r="V1019" s="5">
        <f t="shared" si="109"/>
        <v>5</v>
      </c>
      <c r="W1019" s="14">
        <f>IF(V1019=1, VLOOKUP(U1019, [1]IMDB_Movies!A:O, 11, FALSE), AVERAGEIF($A$2:$A$4915, U1019, $K$2:$K$4915))</f>
        <v>6.76</v>
      </c>
      <c r="X1019" s="5">
        <f t="shared" si="110"/>
        <v>0.627</v>
      </c>
      <c r="Y1019">
        <f t="shared" si="111"/>
        <v>6.4307980985739288</v>
      </c>
      <c r="AN1019" s="7"/>
      <c r="AO1019" s="5"/>
      <c r="AP1019" s="14"/>
      <c r="AQ1019" s="5"/>
    </row>
    <row r="1020" spans="1:43" hidden="1" x14ac:dyDescent="0.3">
      <c r="A1020" t="s">
        <v>5478</v>
      </c>
      <c r="B1020">
        <v>91</v>
      </c>
      <c r="C1020">
        <v>5480318</v>
      </c>
      <c r="D1020" t="s">
        <v>910</v>
      </c>
      <c r="E1020" t="s">
        <v>9471</v>
      </c>
      <c r="F1020" t="s">
        <v>6211</v>
      </c>
      <c r="G1020" t="s">
        <v>14</v>
      </c>
      <c r="H1020" t="s">
        <v>15</v>
      </c>
      <c r="I1020">
        <v>5000000</v>
      </c>
      <c r="J1020">
        <v>1998</v>
      </c>
      <c r="K1020">
        <v>6.6</v>
      </c>
      <c r="L1020" s="5" t="s">
        <v>599</v>
      </c>
      <c r="M1020" s="5" t="s">
        <v>1221</v>
      </c>
      <c r="P1020" s="5">
        <f t="shared" si="105"/>
        <v>0.62185522068245758</v>
      </c>
      <c r="Q1020" s="5">
        <f t="shared" si="106"/>
        <v>5480318</v>
      </c>
      <c r="R1020" s="1">
        <f t="shared" si="107"/>
        <v>480318</v>
      </c>
      <c r="S1020" s="1">
        <f t="shared" si="108"/>
        <v>5000000</v>
      </c>
      <c r="U1020" s="6" t="s">
        <v>287</v>
      </c>
      <c r="V1020" s="5">
        <f t="shared" si="109"/>
        <v>5</v>
      </c>
      <c r="W1020" s="14">
        <f>IF(V1020=1, VLOOKUP(U1020, [1]IMDB_Movies!A:O, 11, FALSE), AVERAGEIF($A$2:$A$4915, U1020, $K$2:$K$4915))</f>
        <v>6.76</v>
      </c>
      <c r="X1020" s="5">
        <f t="shared" si="110"/>
        <v>0.627</v>
      </c>
      <c r="Y1020">
        <f t="shared" si="111"/>
        <v>6.4307807807807791</v>
      </c>
      <c r="AN1020" s="6"/>
      <c r="AO1020" s="5"/>
      <c r="AP1020" s="14"/>
      <c r="AQ1020" s="5"/>
    </row>
    <row r="1021" spans="1:43" hidden="1" x14ac:dyDescent="0.3">
      <c r="A1021" t="s">
        <v>3040</v>
      </c>
      <c r="B1021">
        <v>145</v>
      </c>
      <c r="C1021"/>
      <c r="D1021" t="s">
        <v>5239</v>
      </c>
      <c r="E1021" t="s">
        <v>9472</v>
      </c>
      <c r="F1021" t="s">
        <v>6212</v>
      </c>
      <c r="G1021" t="s">
        <v>14</v>
      </c>
      <c r="H1021" t="s">
        <v>2499</v>
      </c>
      <c r="I1021">
        <v>5000000</v>
      </c>
      <c r="J1021">
        <v>1968</v>
      </c>
      <c r="K1021">
        <v>8.6</v>
      </c>
      <c r="L1021" s="5" t="s">
        <v>5239</v>
      </c>
      <c r="M1021" s="5"/>
      <c r="P1021" s="5">
        <f t="shared" si="105"/>
        <v>0.62177970647508718</v>
      </c>
      <c r="Q1021" s="5">
        <f t="shared" si="106"/>
        <v>25035665</v>
      </c>
      <c r="R1021" s="1">
        <f t="shared" si="107"/>
        <v>20035665</v>
      </c>
      <c r="S1021" s="1">
        <f t="shared" si="108"/>
        <v>5000000</v>
      </c>
      <c r="U1021" s="6" t="s">
        <v>4953</v>
      </c>
      <c r="V1021" s="5">
        <f t="shared" si="109"/>
        <v>2</v>
      </c>
      <c r="W1021" s="14">
        <f>IF(V1021=1, VLOOKUP(U1021, [1]IMDB_Movies!A:O, 11, FALSE), AVERAGEIF($A$2:$A$4915, U1021, $K$2:$K$4915))</f>
        <v>6.75</v>
      </c>
      <c r="X1021" s="5">
        <f t="shared" si="110"/>
        <v>0.623</v>
      </c>
      <c r="Y1021">
        <f t="shared" si="111"/>
        <v>6.4307384230287852</v>
      </c>
      <c r="AN1021" s="6"/>
      <c r="AO1021" s="5"/>
      <c r="AP1021" s="14"/>
      <c r="AQ1021" s="5"/>
    </row>
    <row r="1022" spans="1:43" hidden="1" x14ac:dyDescent="0.3">
      <c r="A1022" t="s">
        <v>92</v>
      </c>
      <c r="B1022">
        <v>95</v>
      </c>
      <c r="C1022">
        <v>5308707</v>
      </c>
      <c r="D1022" t="s">
        <v>1887</v>
      </c>
      <c r="E1022" t="s">
        <v>9473</v>
      </c>
      <c r="F1022" t="s">
        <v>6213</v>
      </c>
      <c r="G1022" t="s">
        <v>14</v>
      </c>
      <c r="H1022" t="s">
        <v>15</v>
      </c>
      <c r="I1022">
        <v>5000000</v>
      </c>
      <c r="J1022">
        <v>2001</v>
      </c>
      <c r="K1022">
        <v>6.4</v>
      </c>
      <c r="L1022" s="5" t="s">
        <v>599</v>
      </c>
      <c r="M1022" s="5" t="s">
        <v>8413</v>
      </c>
      <c r="N1022" t="s">
        <v>1221</v>
      </c>
      <c r="O1022" t="s">
        <v>3629</v>
      </c>
      <c r="P1022" s="5">
        <f t="shared" si="105"/>
        <v>0.62177970647508718</v>
      </c>
      <c r="Q1022" s="5">
        <f t="shared" si="106"/>
        <v>5308707</v>
      </c>
      <c r="R1022" s="1">
        <f t="shared" si="107"/>
        <v>308707</v>
      </c>
      <c r="S1022" s="1">
        <f t="shared" si="108"/>
        <v>5000000</v>
      </c>
      <c r="U1022" s="6" t="s">
        <v>6746</v>
      </c>
      <c r="V1022" s="5">
        <f t="shared" si="109"/>
        <v>2</v>
      </c>
      <c r="W1022" s="14">
        <f>IF(V1022=1, VLOOKUP(U1022, [1]IMDB_Movies!A:O, 11, FALSE), AVERAGEIF($A$2:$A$4915, U1022, $K$2:$K$4915))</f>
        <v>6.75</v>
      </c>
      <c r="X1022" s="5">
        <f t="shared" si="110"/>
        <v>0.623</v>
      </c>
      <c r="Y1022">
        <f t="shared" si="111"/>
        <v>6.4301702553830733</v>
      </c>
      <c r="AN1022" s="6"/>
      <c r="AO1022" s="5"/>
      <c r="AP1022" s="14"/>
      <c r="AQ1022" s="5"/>
    </row>
    <row r="1023" spans="1:43" hidden="1" x14ac:dyDescent="0.3">
      <c r="A1023" t="s">
        <v>262</v>
      </c>
      <c r="B1023">
        <v>97</v>
      </c>
      <c r="C1023">
        <v>5009677</v>
      </c>
      <c r="D1023" t="s">
        <v>1973</v>
      </c>
      <c r="E1023" t="s">
        <v>9474</v>
      </c>
      <c r="F1023" t="s">
        <v>6214</v>
      </c>
      <c r="G1023" t="s">
        <v>14</v>
      </c>
      <c r="H1023" t="s">
        <v>22</v>
      </c>
      <c r="I1023">
        <v>5000000</v>
      </c>
      <c r="J1023">
        <v>2009</v>
      </c>
      <c r="K1023">
        <v>7.9</v>
      </c>
      <c r="L1023" s="5" t="s">
        <v>1221</v>
      </c>
      <c r="M1023" s="5" t="s">
        <v>8415</v>
      </c>
      <c r="N1023" t="s">
        <v>4289</v>
      </c>
      <c r="P1023" s="5">
        <f t="shared" si="105"/>
        <v>0.62170376830403784</v>
      </c>
      <c r="Q1023" s="5">
        <f t="shared" si="106"/>
        <v>5009677</v>
      </c>
      <c r="R1023" s="1">
        <f t="shared" si="107"/>
        <v>9677</v>
      </c>
      <c r="S1023" s="1">
        <f t="shared" si="108"/>
        <v>5000000</v>
      </c>
      <c r="U1023" s="6" t="s">
        <v>5042</v>
      </c>
      <c r="V1023" s="5">
        <f t="shared" si="109"/>
        <v>2</v>
      </c>
      <c r="W1023" s="14">
        <f>IF(V1023=1, VLOOKUP(U1023, [1]IMDB_Movies!A:O, 11, FALSE), AVERAGEIF($A$2:$A$4915, U1023, $K$2:$K$4915))</f>
        <v>6.75</v>
      </c>
      <c r="X1023" s="5">
        <f t="shared" si="110"/>
        <v>0.623</v>
      </c>
      <c r="Y1023">
        <f t="shared" si="111"/>
        <v>6.4303030303030297</v>
      </c>
      <c r="AN1023" s="6"/>
      <c r="AO1023" s="5"/>
      <c r="AP1023" s="14"/>
      <c r="AQ1023" s="5"/>
    </row>
    <row r="1024" spans="1:43" hidden="1" x14ac:dyDescent="0.3">
      <c r="A1024" t="s">
        <v>6216</v>
      </c>
      <c r="B1024">
        <v>41</v>
      </c>
      <c r="C1024">
        <v>4074023</v>
      </c>
      <c r="D1024" t="s">
        <v>27</v>
      </c>
      <c r="E1024" t="s">
        <v>9475</v>
      </c>
      <c r="F1024" t="s">
        <v>6217</v>
      </c>
      <c r="G1024" t="s">
        <v>14</v>
      </c>
      <c r="H1024" t="s">
        <v>22</v>
      </c>
      <c r="I1024">
        <v>5000000</v>
      </c>
      <c r="J1024">
        <v>2010</v>
      </c>
      <c r="K1024">
        <v>6.9</v>
      </c>
      <c r="L1024" s="5" t="s">
        <v>27</v>
      </c>
      <c r="M1024" s="5"/>
      <c r="P1024" s="5">
        <f t="shared" si="105"/>
        <v>0.62162715134256086</v>
      </c>
      <c r="Q1024" s="5">
        <f t="shared" si="106"/>
        <v>4074023</v>
      </c>
      <c r="R1024" s="1">
        <f t="shared" si="107"/>
        <v>-925977</v>
      </c>
      <c r="S1024" s="1">
        <f t="shared" si="108"/>
        <v>5000000</v>
      </c>
      <c r="U1024" s="7" t="s">
        <v>2087</v>
      </c>
      <c r="V1024" s="5">
        <f t="shared" si="109"/>
        <v>3</v>
      </c>
      <c r="W1024" s="14">
        <f>IF(V1024=1, VLOOKUP(U1024, [1]IMDB_Movies!A:O, 11, FALSE), AVERAGEIF($A$2:$A$4915, U1024, $K$2:$K$4915))</f>
        <v>6.7333333333333343</v>
      </c>
      <c r="X1024" s="5">
        <f t="shared" si="110"/>
        <v>0.623</v>
      </c>
      <c r="Y1024">
        <f t="shared" si="111"/>
        <v>6.4302354709418816</v>
      </c>
      <c r="AN1024" s="7"/>
      <c r="AO1024" s="5"/>
      <c r="AP1024" s="14"/>
      <c r="AQ1024" s="5"/>
    </row>
    <row r="1025" spans="1:43" hidden="1" x14ac:dyDescent="0.3">
      <c r="A1025" t="s">
        <v>3031</v>
      </c>
      <c r="B1025">
        <v>112</v>
      </c>
      <c r="C1025">
        <v>4306697</v>
      </c>
      <c r="D1025" t="s">
        <v>1221</v>
      </c>
      <c r="E1025" t="s">
        <v>9476</v>
      </c>
      <c r="F1025" t="s">
        <v>6218</v>
      </c>
      <c r="G1025" t="s">
        <v>14</v>
      </c>
      <c r="H1025" t="s">
        <v>99</v>
      </c>
      <c r="I1025">
        <v>5000000</v>
      </c>
      <c r="J1025">
        <v>1997</v>
      </c>
      <c r="K1025">
        <v>7.7</v>
      </c>
      <c r="L1025" s="5" t="s">
        <v>1221</v>
      </c>
      <c r="M1025" s="5"/>
      <c r="P1025" s="5">
        <f t="shared" si="105"/>
        <v>0.62154859858564115</v>
      </c>
      <c r="Q1025" s="5">
        <f t="shared" si="106"/>
        <v>4306697</v>
      </c>
      <c r="R1025" s="1">
        <f t="shared" si="107"/>
        <v>-693303</v>
      </c>
      <c r="S1025" s="1">
        <f t="shared" si="108"/>
        <v>5000000</v>
      </c>
      <c r="U1025" s="7" t="s">
        <v>3147</v>
      </c>
      <c r="V1025" s="5">
        <f t="shared" si="109"/>
        <v>4</v>
      </c>
      <c r="W1025" s="14">
        <f>IF(V1025=1, VLOOKUP(U1025, [1]IMDB_Movies!A:O, 11, FALSE), AVERAGEIF($A$2:$A$4915, U1025, $K$2:$K$4915))</f>
        <v>6.75</v>
      </c>
      <c r="X1025" s="5">
        <f t="shared" si="110"/>
        <v>0.623</v>
      </c>
      <c r="Y1025">
        <f t="shared" si="111"/>
        <v>6.4297168629416168</v>
      </c>
      <c r="AN1025" s="7"/>
      <c r="AO1025" s="5"/>
      <c r="AP1025" s="14"/>
      <c r="AQ1025" s="5"/>
    </row>
    <row r="1026" spans="1:43" hidden="1" x14ac:dyDescent="0.3">
      <c r="A1026" t="s">
        <v>6221</v>
      </c>
      <c r="B1026">
        <v>110</v>
      </c>
      <c r="C1026">
        <v>4040588</v>
      </c>
      <c r="D1026" t="s">
        <v>910</v>
      </c>
      <c r="E1026" t="s">
        <v>9477</v>
      </c>
      <c r="F1026" t="s">
        <v>6222</v>
      </c>
      <c r="G1026" t="s">
        <v>14</v>
      </c>
      <c r="H1026" t="s">
        <v>15</v>
      </c>
      <c r="I1026">
        <v>5000000</v>
      </c>
      <c r="J1026">
        <v>2008</v>
      </c>
      <c r="K1026">
        <v>6.8</v>
      </c>
      <c r="L1026" s="5" t="s">
        <v>599</v>
      </c>
      <c r="M1026" s="5" t="s">
        <v>1221</v>
      </c>
      <c r="P1026" s="5">
        <f t="shared" ref="P1026:P1089" si="112">CORREL(C1026:C5939,I1026:I5939)</f>
        <v>0.62147042165601252</v>
      </c>
      <c r="Q1026" s="5">
        <f t="shared" ref="Q1026:Q1089" si="113">IF(ISBLANK(C1026),MEDIAN($C$2:$C$4915), C1026)</f>
        <v>4040588</v>
      </c>
      <c r="R1026" s="1">
        <f t="shared" ref="R1026:R1089" si="114">Q1026-S1026</f>
        <v>-959412</v>
      </c>
      <c r="S1026" s="1">
        <f t="shared" ref="S1026:S1089" si="115">IF(ISBLANK(I1026),MEDIAN($I$2:$I$4915), I1026)</f>
        <v>5000000</v>
      </c>
      <c r="U1026" s="7" t="s">
        <v>1917</v>
      </c>
      <c r="V1026" s="5">
        <f t="shared" si="109"/>
        <v>4</v>
      </c>
      <c r="W1026" s="14">
        <f>IF(V1026=1, VLOOKUP(U1026, [1]IMDB_Movies!A:O, 11, FALSE), AVERAGEIF($A$2:$A$4915, U1026, $K$2:$K$4915))</f>
        <v>6.75</v>
      </c>
      <c r="X1026" s="5">
        <f t="shared" si="110"/>
        <v>0.623</v>
      </c>
      <c r="Y1026">
        <f t="shared" si="111"/>
        <v>6.429624060150374</v>
      </c>
      <c r="AN1026" s="7"/>
      <c r="AO1026" s="5"/>
      <c r="AP1026" s="14"/>
      <c r="AQ1026" s="5"/>
    </row>
    <row r="1027" spans="1:43" hidden="1" x14ac:dyDescent="0.3">
      <c r="A1027" t="s">
        <v>6223</v>
      </c>
      <c r="B1027">
        <v>87</v>
      </c>
      <c r="C1027"/>
      <c r="D1027" t="s">
        <v>6224</v>
      </c>
      <c r="E1027" t="s">
        <v>9478</v>
      </c>
      <c r="F1027" t="s">
        <v>6225</v>
      </c>
      <c r="G1027" t="s">
        <v>14</v>
      </c>
      <c r="H1027" t="s">
        <v>15</v>
      </c>
      <c r="I1027">
        <v>5000000</v>
      </c>
      <c r="J1027">
        <v>1982</v>
      </c>
      <c r="K1027">
        <v>6.2</v>
      </c>
      <c r="L1027" s="5" t="s">
        <v>599</v>
      </c>
      <c r="M1027" s="5" t="s">
        <v>4183</v>
      </c>
      <c r="N1027" t="s">
        <v>4289</v>
      </c>
      <c r="P1027" s="5">
        <f t="shared" si="112"/>
        <v>0.62139163757837623</v>
      </c>
      <c r="Q1027" s="5">
        <f t="shared" si="113"/>
        <v>25035665</v>
      </c>
      <c r="R1027" s="1">
        <f t="shared" si="114"/>
        <v>20035665</v>
      </c>
      <c r="S1027" s="1">
        <f t="shared" si="115"/>
        <v>5000000</v>
      </c>
      <c r="U1027" s="6" t="s">
        <v>1995</v>
      </c>
      <c r="V1027" s="5">
        <f t="shared" si="109"/>
        <v>4</v>
      </c>
      <c r="W1027" s="14">
        <f>IF(V1027=1, VLOOKUP(U1027, [1]IMDB_Movies!A:O, 11, FALSE), AVERAGEIF($A$2:$A$4915, U1027, $K$2:$K$4915))</f>
        <v>6.75</v>
      </c>
      <c r="X1027" s="5">
        <f t="shared" si="110"/>
        <v>0.623</v>
      </c>
      <c r="Y1027">
        <f t="shared" si="111"/>
        <v>6.4294058661318623</v>
      </c>
      <c r="AN1027" s="6"/>
      <c r="AO1027" s="5"/>
      <c r="AP1027" s="14"/>
      <c r="AQ1027" s="5"/>
    </row>
    <row r="1028" spans="1:43" hidden="1" x14ac:dyDescent="0.3">
      <c r="A1028" t="s">
        <v>64</v>
      </c>
      <c r="B1028">
        <v>108</v>
      </c>
      <c r="C1028">
        <v>3049135</v>
      </c>
      <c r="D1028" t="s">
        <v>6226</v>
      </c>
      <c r="E1028" t="s">
        <v>9479</v>
      </c>
      <c r="F1028" t="s">
        <v>6227</v>
      </c>
      <c r="G1028" t="s">
        <v>14</v>
      </c>
      <c r="H1028" t="s">
        <v>67</v>
      </c>
      <c r="I1028">
        <v>5000000</v>
      </c>
      <c r="J1028">
        <v>1994</v>
      </c>
      <c r="K1028">
        <v>7.4</v>
      </c>
      <c r="L1028" s="5" t="s">
        <v>4651</v>
      </c>
      <c r="M1028" s="5" t="s">
        <v>8413</v>
      </c>
      <c r="N1028" t="s">
        <v>1221</v>
      </c>
      <c r="O1028" t="s">
        <v>6851</v>
      </c>
      <c r="P1028" s="5">
        <f t="shared" si="112"/>
        <v>0.62139163757837623</v>
      </c>
      <c r="Q1028" s="5">
        <f t="shared" si="113"/>
        <v>3049135</v>
      </c>
      <c r="R1028" s="1">
        <f t="shared" si="114"/>
        <v>-1950865</v>
      </c>
      <c r="S1028" s="1">
        <f t="shared" si="115"/>
        <v>5000000</v>
      </c>
      <c r="U1028" s="6" t="s">
        <v>2703</v>
      </c>
      <c r="V1028" s="5">
        <f t="shared" si="109"/>
        <v>2</v>
      </c>
      <c r="W1028" s="14">
        <f>IF(V1028=1, VLOOKUP(U1028, [1]IMDB_Movies!A:O, 11, FALSE), AVERAGEIF($A$2:$A$4915, U1028, $K$2:$K$4915))</f>
        <v>6.75</v>
      </c>
      <c r="X1028" s="5">
        <f t="shared" si="110"/>
        <v>0.623</v>
      </c>
      <c r="Y1028">
        <f t="shared" si="111"/>
        <v>6.4290872617853543</v>
      </c>
      <c r="AN1028" s="6"/>
      <c r="AO1028" s="5"/>
      <c r="AP1028" s="14"/>
      <c r="AQ1028" s="5"/>
    </row>
    <row r="1029" spans="1:43" hidden="1" x14ac:dyDescent="0.3">
      <c r="A1029" t="s">
        <v>4809</v>
      </c>
      <c r="B1029">
        <v>121</v>
      </c>
      <c r="C1029">
        <v>4700361</v>
      </c>
      <c r="D1029" t="s">
        <v>1221</v>
      </c>
      <c r="E1029" t="s">
        <v>9480</v>
      </c>
      <c r="F1029" t="s">
        <v>6228</v>
      </c>
      <c r="G1029" t="s">
        <v>14</v>
      </c>
      <c r="H1029" t="s">
        <v>15</v>
      </c>
      <c r="I1029">
        <v>5000000</v>
      </c>
      <c r="J1029">
        <v>2015</v>
      </c>
      <c r="K1029">
        <v>4.5999999999999996</v>
      </c>
      <c r="L1029" s="5" t="s">
        <v>1221</v>
      </c>
      <c r="M1029" s="5"/>
      <c r="P1029" s="5">
        <f t="shared" si="112"/>
        <v>0.62131083722199787</v>
      </c>
      <c r="Q1029" s="5">
        <f t="shared" si="113"/>
        <v>4700361</v>
      </c>
      <c r="R1029" s="1">
        <f t="shared" si="114"/>
        <v>-299639</v>
      </c>
      <c r="S1029" s="1">
        <f t="shared" si="115"/>
        <v>5000000</v>
      </c>
      <c r="U1029" s="7" t="s">
        <v>1925</v>
      </c>
      <c r="V1029" s="5">
        <f t="shared" si="109"/>
        <v>2</v>
      </c>
      <c r="W1029" s="14">
        <f>IF(V1029=1, VLOOKUP(U1029, [1]IMDB_Movies!A:O, 11, FALSE), AVERAGEIF($A$2:$A$4915, U1029, $K$2:$K$4915))</f>
        <v>6.75</v>
      </c>
      <c r="X1029" s="5">
        <f t="shared" si="110"/>
        <v>0.623</v>
      </c>
      <c r="Y1029">
        <f t="shared" si="111"/>
        <v>6.4290443942814131</v>
      </c>
      <c r="AN1029" s="7"/>
      <c r="AO1029" s="5"/>
      <c r="AP1029" s="14"/>
      <c r="AQ1029" s="5"/>
    </row>
    <row r="1030" spans="1:43" hidden="1" x14ac:dyDescent="0.3">
      <c r="A1030" t="s">
        <v>6229</v>
      </c>
      <c r="B1030">
        <v>97</v>
      </c>
      <c r="C1030">
        <v>2711210</v>
      </c>
      <c r="D1030" t="s">
        <v>910</v>
      </c>
      <c r="E1030" t="s">
        <v>9481</v>
      </c>
      <c r="F1030" t="s">
        <v>6230</v>
      </c>
      <c r="G1030" t="s">
        <v>14</v>
      </c>
      <c r="H1030" t="s">
        <v>15</v>
      </c>
      <c r="I1030">
        <v>5000000</v>
      </c>
      <c r="J1030">
        <v>2010</v>
      </c>
      <c r="K1030">
        <v>6.4</v>
      </c>
      <c r="L1030" s="5" t="s">
        <v>599</v>
      </c>
      <c r="M1030" s="5" t="s">
        <v>1221</v>
      </c>
      <c r="P1030" s="5">
        <f t="shared" si="112"/>
        <v>0.62123319312192649</v>
      </c>
      <c r="Q1030" s="5">
        <f t="shared" si="113"/>
        <v>2711210</v>
      </c>
      <c r="R1030" s="1">
        <f t="shared" si="114"/>
        <v>-2288790</v>
      </c>
      <c r="S1030" s="1">
        <f t="shared" si="115"/>
        <v>5000000</v>
      </c>
      <c r="U1030" s="6" t="s">
        <v>421</v>
      </c>
      <c r="V1030" s="5">
        <f t="shared" si="109"/>
        <v>2</v>
      </c>
      <c r="W1030" s="14">
        <f>IF(V1030=1, VLOOKUP(U1030, [1]IMDB_Movies!A:O, 11, FALSE), AVERAGEIF($A$2:$A$4915, U1030, $K$2:$K$4915))</f>
        <v>6.75</v>
      </c>
      <c r="X1030" s="5">
        <f t="shared" si="110"/>
        <v>0.623</v>
      </c>
      <c r="Y1030">
        <f t="shared" si="111"/>
        <v>6.4288258906171594</v>
      </c>
      <c r="AN1030" s="6"/>
      <c r="AO1030" s="5"/>
      <c r="AP1030" s="14"/>
      <c r="AQ1030" s="5"/>
    </row>
    <row r="1031" spans="1:43" hidden="1" x14ac:dyDescent="0.3">
      <c r="A1031" t="s">
        <v>2320</v>
      </c>
      <c r="B1031">
        <v>116</v>
      </c>
      <c r="C1031">
        <v>1980338</v>
      </c>
      <c r="D1031" t="s">
        <v>6231</v>
      </c>
      <c r="E1031" t="s">
        <v>9482</v>
      </c>
      <c r="F1031" t="s">
        <v>6232</v>
      </c>
      <c r="G1031" t="s">
        <v>14</v>
      </c>
      <c r="H1031" t="s">
        <v>15</v>
      </c>
      <c r="I1031">
        <v>5000000</v>
      </c>
      <c r="J1031">
        <v>1998</v>
      </c>
      <c r="K1031">
        <v>7</v>
      </c>
      <c r="L1031" s="5" t="s">
        <v>599</v>
      </c>
      <c r="M1031" s="5" t="s">
        <v>8413</v>
      </c>
      <c r="N1031" t="s">
        <v>1221</v>
      </c>
      <c r="O1031" t="s">
        <v>8415</v>
      </c>
      <c r="P1031" s="5">
        <f t="shared" si="112"/>
        <v>0.6211515713915744</v>
      </c>
      <c r="Q1031" s="5">
        <f t="shared" si="113"/>
        <v>1980338</v>
      </c>
      <c r="R1031" s="1">
        <f t="shared" si="114"/>
        <v>-3019662</v>
      </c>
      <c r="S1031" s="1">
        <f t="shared" si="115"/>
        <v>5000000</v>
      </c>
      <c r="U1031" s="7" t="s">
        <v>1802</v>
      </c>
      <c r="V1031" s="5">
        <f t="shared" si="109"/>
        <v>15</v>
      </c>
      <c r="W1031" s="14">
        <f>IF(V1031=1, VLOOKUP(U1031, [1]IMDB_Movies!A:O, 11, FALSE), AVERAGEIF($A$2:$A$4915, U1031, $K$2:$K$4915))</f>
        <v>6.7333333333333334</v>
      </c>
      <c r="X1031" s="5">
        <f t="shared" si="110"/>
        <v>0.621</v>
      </c>
      <c r="Y1031">
        <f t="shared" si="111"/>
        <v>6.4290338770388944</v>
      </c>
      <c r="AN1031" s="7"/>
      <c r="AO1031" s="5"/>
      <c r="AP1031" s="14"/>
      <c r="AQ1031" s="5"/>
    </row>
    <row r="1032" spans="1:43" hidden="1" x14ac:dyDescent="0.3">
      <c r="A1032" t="s">
        <v>4599</v>
      </c>
      <c r="B1032">
        <v>94</v>
      </c>
      <c r="C1032">
        <v>1082044</v>
      </c>
      <c r="D1032" t="s">
        <v>1450</v>
      </c>
      <c r="E1032" t="s">
        <v>9483</v>
      </c>
      <c r="F1032" t="s">
        <v>6233</v>
      </c>
      <c r="G1032" t="s">
        <v>14</v>
      </c>
      <c r="H1032" t="s">
        <v>1281</v>
      </c>
      <c r="I1032">
        <v>5000000</v>
      </c>
      <c r="J1032">
        <v>2004</v>
      </c>
      <c r="K1032">
        <v>7.7</v>
      </c>
      <c r="L1032" s="5" t="s">
        <v>1221</v>
      </c>
      <c r="M1032" s="5" t="s">
        <v>3629</v>
      </c>
      <c r="P1032" s="5">
        <f t="shared" si="112"/>
        <v>0.62106846746065358</v>
      </c>
      <c r="Q1032" s="5">
        <f t="shared" si="113"/>
        <v>1082044</v>
      </c>
      <c r="R1032" s="1">
        <f t="shared" si="114"/>
        <v>-3917956</v>
      </c>
      <c r="S1032" s="1">
        <f t="shared" si="115"/>
        <v>5000000</v>
      </c>
      <c r="U1032" s="6" t="s">
        <v>1443</v>
      </c>
      <c r="V1032" s="5">
        <f t="shared" si="109"/>
        <v>3</v>
      </c>
      <c r="W1032" s="14">
        <f>IF(V1032=1, VLOOKUP(U1032, [1]IMDB_Movies!A:O, 11, FALSE), AVERAGEIF($A$2:$A$4915, U1032, $K$2:$K$4915))</f>
        <v>6.7333333333333334</v>
      </c>
      <c r="X1032" s="5">
        <f t="shared" si="110"/>
        <v>0.621</v>
      </c>
      <c r="Y1032">
        <f t="shared" si="111"/>
        <v>6.4289658634538132</v>
      </c>
      <c r="AN1032" s="6"/>
      <c r="AO1032" s="5"/>
      <c r="AP1032" s="14"/>
      <c r="AQ1032" s="5"/>
    </row>
    <row r="1033" spans="1:43" hidden="1" x14ac:dyDescent="0.3">
      <c r="A1033" t="s">
        <v>4867</v>
      </c>
      <c r="B1033">
        <v>103</v>
      </c>
      <c r="C1033">
        <v>1100000</v>
      </c>
      <c r="D1033" t="s">
        <v>703</v>
      </c>
      <c r="E1033" t="s">
        <v>9484</v>
      </c>
      <c r="F1033" t="s">
        <v>6234</v>
      </c>
      <c r="G1033" t="s">
        <v>14</v>
      </c>
      <c r="H1033" t="s">
        <v>15</v>
      </c>
      <c r="I1033">
        <v>5000000</v>
      </c>
      <c r="J1033">
        <v>1992</v>
      </c>
      <c r="K1033">
        <v>6.8</v>
      </c>
      <c r="L1033" s="5" t="s">
        <v>8413</v>
      </c>
      <c r="M1033" s="5" t="s">
        <v>1221</v>
      </c>
      <c r="P1033" s="5">
        <f t="shared" si="112"/>
        <v>0.62098358610757709</v>
      </c>
      <c r="Q1033" s="5">
        <f t="shared" si="113"/>
        <v>1100000</v>
      </c>
      <c r="R1033" s="1">
        <f t="shared" si="114"/>
        <v>-3900000</v>
      </c>
      <c r="S1033" s="1">
        <f t="shared" si="115"/>
        <v>5000000</v>
      </c>
      <c r="U1033" s="6" t="s">
        <v>4925</v>
      </c>
      <c r="V1033" s="5">
        <f t="shared" si="109"/>
        <v>3</v>
      </c>
      <c r="W1033" s="14">
        <f>IF(V1033=1, VLOOKUP(U1033, [1]IMDB_Movies!A:O, 11, FALSE), AVERAGEIF($A$2:$A$4915, U1033, $K$2:$K$4915))</f>
        <v>6.7333333333333334</v>
      </c>
      <c r="X1033" s="5">
        <f t="shared" si="110"/>
        <v>0.621</v>
      </c>
      <c r="Y1033">
        <f t="shared" si="111"/>
        <v>6.4291488827516927</v>
      </c>
      <c r="AN1033" s="6"/>
      <c r="AO1033" s="5"/>
      <c r="AP1033" s="14"/>
      <c r="AQ1033" s="5"/>
    </row>
    <row r="1034" spans="1:43" hidden="1" x14ac:dyDescent="0.3">
      <c r="A1034" t="s">
        <v>6235</v>
      </c>
      <c r="B1034">
        <v>112</v>
      </c>
      <c r="C1034">
        <v>2445646</v>
      </c>
      <c r="D1034" t="s">
        <v>6236</v>
      </c>
      <c r="E1034" t="s">
        <v>9485</v>
      </c>
      <c r="F1034" t="s">
        <v>6237</v>
      </c>
      <c r="G1034" t="s">
        <v>14</v>
      </c>
      <c r="H1034" t="s">
        <v>15</v>
      </c>
      <c r="I1034">
        <v>5000000</v>
      </c>
      <c r="J1034">
        <v>2014</v>
      </c>
      <c r="K1034">
        <v>7</v>
      </c>
      <c r="L1034" s="5" t="s">
        <v>4651</v>
      </c>
      <c r="M1034" s="5" t="s">
        <v>8413</v>
      </c>
      <c r="N1034" t="s">
        <v>1221</v>
      </c>
      <c r="O1034" t="s">
        <v>8415</v>
      </c>
      <c r="P1034" s="5">
        <f t="shared" si="112"/>
        <v>0.62089864605692391</v>
      </c>
      <c r="Q1034" s="5">
        <f t="shared" si="113"/>
        <v>2445646</v>
      </c>
      <c r="R1034" s="1">
        <f t="shared" si="114"/>
        <v>-2554354</v>
      </c>
      <c r="S1034" s="1">
        <f t="shared" si="115"/>
        <v>5000000</v>
      </c>
      <c r="U1034" s="6" t="s">
        <v>2018</v>
      </c>
      <c r="V1034" s="5">
        <f t="shared" si="109"/>
        <v>3</v>
      </c>
      <c r="W1034" s="14">
        <f>IF(V1034=1, VLOOKUP(U1034, [1]IMDB_Movies!A:O, 11, FALSE), AVERAGEIF($A$2:$A$4915, U1034, $K$2:$K$4915))</f>
        <v>6.7333333333333334</v>
      </c>
      <c r="X1034" s="5">
        <f t="shared" si="110"/>
        <v>0.621</v>
      </c>
      <c r="Y1034">
        <f t="shared" si="111"/>
        <v>6.4289804118533382</v>
      </c>
      <c r="AN1034" s="6"/>
      <c r="AO1034" s="5"/>
      <c r="AP1034" s="14"/>
      <c r="AQ1034" s="5"/>
    </row>
    <row r="1035" spans="1:43" hidden="1" x14ac:dyDescent="0.3">
      <c r="A1035" t="s">
        <v>5988</v>
      </c>
      <c r="B1035">
        <v>91</v>
      </c>
      <c r="C1035">
        <v>2221809</v>
      </c>
      <c r="D1035" t="s">
        <v>1221</v>
      </c>
      <c r="E1035" t="s">
        <v>9486</v>
      </c>
      <c r="F1035" t="s">
        <v>6238</v>
      </c>
      <c r="G1035" t="s">
        <v>14</v>
      </c>
      <c r="H1035" t="s">
        <v>15</v>
      </c>
      <c r="I1035">
        <v>5000000</v>
      </c>
      <c r="J1035">
        <v>2010</v>
      </c>
      <c r="K1035">
        <v>7</v>
      </c>
      <c r="L1035" s="5" t="s">
        <v>1221</v>
      </c>
      <c r="M1035" s="5"/>
      <c r="P1035" s="5">
        <f t="shared" si="112"/>
        <v>0.620816158281004</v>
      </c>
      <c r="Q1035" s="5">
        <f t="shared" si="113"/>
        <v>2221809</v>
      </c>
      <c r="R1035" s="1">
        <f t="shared" si="114"/>
        <v>-2778191</v>
      </c>
      <c r="S1035" s="1">
        <f t="shared" si="115"/>
        <v>5000000</v>
      </c>
      <c r="U1035" s="6" t="s">
        <v>473</v>
      </c>
      <c r="V1035" s="5">
        <f t="shared" si="109"/>
        <v>3</v>
      </c>
      <c r="W1035" s="14">
        <f>IF(V1035=1, VLOOKUP(U1035, [1]IMDB_Movies!A:O, 11, FALSE), AVERAGEIF($A$2:$A$4915, U1035, $K$2:$K$4915))</f>
        <v>6.7333333333333334</v>
      </c>
      <c r="X1035" s="5">
        <f t="shared" si="110"/>
        <v>0.621</v>
      </c>
      <c r="Y1035">
        <f t="shared" si="111"/>
        <v>6.4287867370007516</v>
      </c>
      <c r="AN1035" s="6"/>
      <c r="AO1035" s="5"/>
      <c r="AP1035" s="14"/>
      <c r="AQ1035" s="5"/>
    </row>
    <row r="1036" spans="1:43" hidden="1" x14ac:dyDescent="0.3">
      <c r="A1036" t="s">
        <v>6239</v>
      </c>
      <c r="B1036">
        <v>98</v>
      </c>
      <c r="C1036">
        <v>296665</v>
      </c>
      <c r="D1036" t="s">
        <v>2019</v>
      </c>
      <c r="E1036" t="s">
        <v>9487</v>
      </c>
      <c r="F1036" t="s">
        <v>6240</v>
      </c>
      <c r="G1036" t="s">
        <v>14</v>
      </c>
      <c r="H1036" t="s">
        <v>15</v>
      </c>
      <c r="I1036">
        <v>5000000</v>
      </c>
      <c r="J1036">
        <v>2003</v>
      </c>
      <c r="K1036">
        <v>6.3</v>
      </c>
      <c r="L1036" s="5" t="s">
        <v>4651</v>
      </c>
      <c r="M1036" s="5" t="s">
        <v>8413</v>
      </c>
      <c r="N1036" t="s">
        <v>1221</v>
      </c>
      <c r="O1036" t="s">
        <v>3629</v>
      </c>
      <c r="P1036" s="5">
        <f t="shared" si="112"/>
        <v>0.62073315351202019</v>
      </c>
      <c r="Q1036" s="5">
        <f t="shared" si="113"/>
        <v>296665</v>
      </c>
      <c r="R1036" s="1">
        <f t="shared" si="114"/>
        <v>-4703335</v>
      </c>
      <c r="S1036" s="1">
        <f t="shared" si="115"/>
        <v>5000000</v>
      </c>
      <c r="U1036" s="7" t="s">
        <v>1903</v>
      </c>
      <c r="V1036" s="5">
        <f t="shared" si="109"/>
        <v>10</v>
      </c>
      <c r="W1036" s="14">
        <f>IF(V1036=1, VLOOKUP(U1036, [1]IMDB_Movies!A:O, 11, FALSE), AVERAGEIF($A$2:$A$4915, U1036, $K$2:$K$4915))</f>
        <v>6.7299999999999995</v>
      </c>
      <c r="X1036" s="5">
        <f t="shared" si="110"/>
        <v>0.62</v>
      </c>
      <c r="Y1036">
        <f t="shared" si="111"/>
        <v>6.4285427135678379</v>
      </c>
      <c r="AN1036" s="7"/>
      <c r="AO1036" s="5"/>
      <c r="AP1036" s="14"/>
      <c r="AQ1036" s="5"/>
    </row>
    <row r="1037" spans="1:43" hidden="1" x14ac:dyDescent="0.3">
      <c r="A1037" t="s">
        <v>6241</v>
      </c>
      <c r="B1037">
        <v>95</v>
      </c>
      <c r="C1037">
        <v>3219029</v>
      </c>
      <c r="D1037" t="s">
        <v>6242</v>
      </c>
      <c r="E1037" t="s">
        <v>9488</v>
      </c>
      <c r="F1037" t="s">
        <v>6243</v>
      </c>
      <c r="G1037" t="s">
        <v>14</v>
      </c>
      <c r="H1037" t="s">
        <v>15</v>
      </c>
      <c r="I1037">
        <v>5000000</v>
      </c>
      <c r="J1037">
        <v>2015</v>
      </c>
      <c r="K1037">
        <v>7.1</v>
      </c>
      <c r="L1037" s="5" t="s">
        <v>8413</v>
      </c>
      <c r="M1037" s="5" t="s">
        <v>2267</v>
      </c>
      <c r="N1037" t="s">
        <v>4183</v>
      </c>
      <c r="O1037" t="s">
        <v>3629</v>
      </c>
      <c r="P1037" s="5">
        <f t="shared" si="112"/>
        <v>0.6206464510681422</v>
      </c>
      <c r="Q1037" s="5">
        <f t="shared" si="113"/>
        <v>3219029</v>
      </c>
      <c r="R1037" s="1">
        <f t="shared" si="114"/>
        <v>-1780971</v>
      </c>
      <c r="S1037" s="1">
        <f t="shared" si="115"/>
        <v>5000000</v>
      </c>
      <c r="U1037" s="7" t="s">
        <v>947</v>
      </c>
      <c r="V1037" s="5">
        <f t="shared" si="109"/>
        <v>4</v>
      </c>
      <c r="W1037" s="14">
        <f>IF(V1037=1, VLOOKUP(U1037, [1]IMDB_Movies!A:O, 11, FALSE), AVERAGEIF($A$2:$A$4915, U1037, $K$2:$K$4915))</f>
        <v>6.7000000000000011</v>
      </c>
      <c r="X1037" s="5">
        <f t="shared" si="110"/>
        <v>0.62</v>
      </c>
      <c r="Y1037">
        <f t="shared" si="111"/>
        <v>6.4282985674792652</v>
      </c>
      <c r="AN1037" s="7"/>
      <c r="AO1037" s="5"/>
      <c r="AP1037" s="14"/>
      <c r="AQ1037" s="5"/>
    </row>
    <row r="1038" spans="1:43" hidden="1" x14ac:dyDescent="0.3">
      <c r="A1038" t="s">
        <v>6244</v>
      </c>
      <c r="B1038">
        <v>88</v>
      </c>
      <c r="C1038"/>
      <c r="D1038" t="s">
        <v>507</v>
      </c>
      <c r="E1038" t="s">
        <v>9489</v>
      </c>
      <c r="F1038" t="s">
        <v>6245</v>
      </c>
      <c r="G1038" t="s">
        <v>14</v>
      </c>
      <c r="H1038" t="s">
        <v>15</v>
      </c>
      <c r="I1038">
        <v>5000000</v>
      </c>
      <c r="J1038">
        <v>2006</v>
      </c>
      <c r="K1038">
        <v>5.6</v>
      </c>
      <c r="L1038" s="5" t="s">
        <v>599</v>
      </c>
      <c r="M1038" s="5" t="s">
        <v>1221</v>
      </c>
      <c r="N1038" t="s">
        <v>6851</v>
      </c>
      <c r="P1038" s="5">
        <f t="shared" si="112"/>
        <v>0.62056519028310753</v>
      </c>
      <c r="Q1038" s="5">
        <f t="shared" si="113"/>
        <v>25035665</v>
      </c>
      <c r="R1038" s="1">
        <f t="shared" si="114"/>
        <v>20035665</v>
      </c>
      <c r="S1038" s="1">
        <f t="shared" si="115"/>
        <v>5000000</v>
      </c>
      <c r="U1038" s="7" t="s">
        <v>1804</v>
      </c>
      <c r="V1038" s="5">
        <f t="shared" si="109"/>
        <v>5</v>
      </c>
      <c r="W1038" s="14">
        <f>IF(V1038=1, VLOOKUP(U1038, [1]IMDB_Movies!A:O, 11, FALSE), AVERAGEIF($A$2:$A$4915, U1038, $K$2:$K$4915))</f>
        <v>6.7200000000000006</v>
      </c>
      <c r="X1038" s="5">
        <f t="shared" si="110"/>
        <v>0.62</v>
      </c>
      <c r="Y1038">
        <f t="shared" si="111"/>
        <v>6.4278029160382086</v>
      </c>
      <c r="AN1038" s="7"/>
      <c r="AO1038" s="5"/>
      <c r="AP1038" s="14"/>
      <c r="AQ1038" s="5"/>
    </row>
    <row r="1039" spans="1:43" hidden="1" x14ac:dyDescent="0.3">
      <c r="A1039" t="s">
        <v>6246</v>
      </c>
      <c r="B1039">
        <v>99</v>
      </c>
      <c r="C1039">
        <v>830210</v>
      </c>
      <c r="D1039" t="s">
        <v>1973</v>
      </c>
      <c r="E1039" t="s">
        <v>9490</v>
      </c>
      <c r="F1039" t="s">
        <v>6247</v>
      </c>
      <c r="G1039" t="s">
        <v>14</v>
      </c>
      <c r="H1039" t="s">
        <v>15</v>
      </c>
      <c r="I1039">
        <v>5000000</v>
      </c>
      <c r="J1039">
        <v>2014</v>
      </c>
      <c r="K1039">
        <v>4.4000000000000004</v>
      </c>
      <c r="L1039" s="5" t="s">
        <v>1221</v>
      </c>
      <c r="M1039" s="5" t="s">
        <v>8415</v>
      </c>
      <c r="N1039" t="s">
        <v>4289</v>
      </c>
      <c r="P1039" s="5">
        <f t="shared" si="112"/>
        <v>0.62056519028310753</v>
      </c>
      <c r="Q1039" s="5">
        <f t="shared" si="113"/>
        <v>830210</v>
      </c>
      <c r="R1039" s="1">
        <f t="shared" si="114"/>
        <v>-4169790</v>
      </c>
      <c r="S1039" s="1">
        <f t="shared" si="115"/>
        <v>5000000</v>
      </c>
      <c r="U1039" s="7" t="s">
        <v>8305</v>
      </c>
      <c r="V1039" s="5">
        <f t="shared" si="109"/>
        <v>1</v>
      </c>
      <c r="W1039" s="14">
        <f>IF(V1039=1, VLOOKUP(U1039, [1]IMDB_Movies!A:O, 11, FALSE), AVERAGEIF($A$2:$A$4915, U1039, $K$2:$K$4915))</f>
        <v>6.7</v>
      </c>
      <c r="X1039" s="5">
        <f t="shared" si="110"/>
        <v>0.59299999999999997</v>
      </c>
      <c r="Y1039">
        <f t="shared" si="111"/>
        <v>6.4275333165702779</v>
      </c>
      <c r="AN1039" s="7"/>
      <c r="AO1039" s="5"/>
      <c r="AP1039" s="14"/>
      <c r="AQ1039" s="5"/>
    </row>
    <row r="1040" spans="1:43" hidden="1" x14ac:dyDescent="0.3">
      <c r="A1040" t="s">
        <v>45</v>
      </c>
      <c r="B1040">
        <v>97</v>
      </c>
      <c r="C1040">
        <v>326308</v>
      </c>
      <c r="D1040" t="s">
        <v>771</v>
      </c>
      <c r="E1040" t="s">
        <v>9491</v>
      </c>
      <c r="F1040" t="s">
        <v>6249</v>
      </c>
      <c r="G1040" t="s">
        <v>14</v>
      </c>
      <c r="H1040" t="s">
        <v>15</v>
      </c>
      <c r="I1040">
        <v>5000000</v>
      </c>
      <c r="J1040">
        <v>1996</v>
      </c>
      <c r="K1040">
        <v>6.1</v>
      </c>
      <c r="L1040" s="5" t="s">
        <v>8413</v>
      </c>
      <c r="M1040" s="5" t="s">
        <v>1221</v>
      </c>
      <c r="N1040" t="s">
        <v>3629</v>
      </c>
      <c r="P1040" s="5">
        <f t="shared" si="112"/>
        <v>0.62047928928875895</v>
      </c>
      <c r="Q1040" s="5">
        <f t="shared" si="113"/>
        <v>326308</v>
      </c>
      <c r="R1040" s="1">
        <f t="shared" si="114"/>
        <v>-4673692</v>
      </c>
      <c r="S1040" s="1">
        <f t="shared" si="115"/>
        <v>5000000</v>
      </c>
      <c r="U1040" s="7" t="s">
        <v>8275</v>
      </c>
      <c r="V1040" s="5">
        <f t="shared" si="109"/>
        <v>1</v>
      </c>
      <c r="W1040" s="14">
        <f>IF(V1040=1, VLOOKUP(U1040, [1]IMDB_Movies!A:O, 11, FALSE), AVERAGEIF($A$2:$A$4915, U1040, $K$2:$K$4915))</f>
        <v>6.7</v>
      </c>
      <c r="X1040" s="5">
        <f t="shared" si="110"/>
        <v>0.59299999999999997</v>
      </c>
      <c r="Y1040">
        <f t="shared" si="111"/>
        <v>6.4271126760563364</v>
      </c>
      <c r="AN1040" s="7"/>
      <c r="AO1040" s="5"/>
      <c r="AP1040" s="14"/>
      <c r="AQ1040" s="5"/>
    </row>
    <row r="1041" spans="1:43" hidden="1" x14ac:dyDescent="0.3">
      <c r="A1041" t="s">
        <v>6259</v>
      </c>
      <c r="B1041">
        <v>90</v>
      </c>
      <c r="C1041">
        <v>124720</v>
      </c>
      <c r="D1041" t="s">
        <v>79</v>
      </c>
      <c r="E1041" t="s">
        <v>9492</v>
      </c>
      <c r="F1041" t="s">
        <v>6260</v>
      </c>
      <c r="G1041" t="s">
        <v>14</v>
      </c>
      <c r="H1041" t="s">
        <v>15</v>
      </c>
      <c r="I1041">
        <v>5000000</v>
      </c>
      <c r="J1041">
        <v>2008</v>
      </c>
      <c r="K1041">
        <v>7.3</v>
      </c>
      <c r="L1041" s="5" t="s">
        <v>1221</v>
      </c>
      <c r="M1041" s="5" t="s">
        <v>6851</v>
      </c>
      <c r="P1041" s="5">
        <f t="shared" si="112"/>
        <v>0.62039236097521888</v>
      </c>
      <c r="Q1041" s="5">
        <f t="shared" si="113"/>
        <v>124720</v>
      </c>
      <c r="R1041" s="1">
        <f t="shared" si="114"/>
        <v>-4875280</v>
      </c>
      <c r="S1041" s="1">
        <f t="shared" si="115"/>
        <v>5000000</v>
      </c>
      <c r="U1041" s="7" t="s">
        <v>8172</v>
      </c>
      <c r="V1041" s="5">
        <f t="shared" si="109"/>
        <v>1</v>
      </c>
      <c r="W1041" s="14">
        <f>IF(V1041=1, VLOOKUP(U1041, [1]IMDB_Movies!A:O, 11, FALSE), AVERAGEIF($A$2:$A$4915, U1041, $K$2:$K$4915))</f>
        <v>6.7</v>
      </c>
      <c r="X1041" s="5">
        <f t="shared" si="110"/>
        <v>0.59299999999999997</v>
      </c>
      <c r="Y1041">
        <f t="shared" si="111"/>
        <v>6.4267672955974824</v>
      </c>
      <c r="AN1041" s="7"/>
      <c r="AO1041" s="5"/>
      <c r="AP1041" s="14"/>
      <c r="AQ1041" s="5"/>
    </row>
    <row r="1042" spans="1:43" hidden="1" x14ac:dyDescent="0.3">
      <c r="A1042" t="s">
        <v>6265</v>
      </c>
      <c r="B1042">
        <v>95</v>
      </c>
      <c r="C1042"/>
      <c r="D1042" t="s">
        <v>4401</v>
      </c>
      <c r="E1042" t="s">
        <v>9493</v>
      </c>
      <c r="F1042" t="s">
        <v>6266</v>
      </c>
      <c r="G1042" t="s">
        <v>14</v>
      </c>
      <c r="H1042" t="s">
        <v>99</v>
      </c>
      <c r="I1042">
        <v>5000000</v>
      </c>
      <c r="J1042">
        <v>2004</v>
      </c>
      <c r="K1042">
        <v>4.5999999999999996</v>
      </c>
      <c r="L1042" s="5" t="s">
        <v>599</v>
      </c>
      <c r="M1042" s="5" t="s">
        <v>2267</v>
      </c>
      <c r="N1042" t="s">
        <v>4289</v>
      </c>
      <c r="P1042" s="5">
        <f t="shared" si="112"/>
        <v>0.62030496628018406</v>
      </c>
      <c r="Q1042" s="5">
        <f t="shared" si="113"/>
        <v>25035665</v>
      </c>
      <c r="R1042" s="1">
        <f t="shared" si="114"/>
        <v>20035665</v>
      </c>
      <c r="S1042" s="1">
        <f t="shared" si="115"/>
        <v>5000000</v>
      </c>
      <c r="U1042" s="6" t="s">
        <v>8128</v>
      </c>
      <c r="V1042" s="5">
        <f t="shared" si="109"/>
        <v>1</v>
      </c>
      <c r="W1042" s="14">
        <f>IF(V1042=1, VLOOKUP(U1042, [1]IMDB_Movies!A:O, 11, FALSE), AVERAGEIF($A$2:$A$4915, U1042, $K$2:$K$4915))</f>
        <v>6.7</v>
      </c>
      <c r="X1042" s="5">
        <f t="shared" si="110"/>
        <v>0.59299999999999997</v>
      </c>
      <c r="Y1042">
        <f t="shared" si="111"/>
        <v>6.4268998490186204</v>
      </c>
      <c r="AN1042" s="6"/>
      <c r="AO1042" s="5"/>
      <c r="AP1042" s="14"/>
      <c r="AQ1042" s="5"/>
    </row>
    <row r="1043" spans="1:43" hidden="1" x14ac:dyDescent="0.3">
      <c r="A1043" t="s">
        <v>327</v>
      </c>
      <c r="B1043">
        <v>94</v>
      </c>
      <c r="C1043">
        <v>65069140</v>
      </c>
      <c r="D1043" t="s">
        <v>1966</v>
      </c>
      <c r="E1043" t="s">
        <v>9494</v>
      </c>
      <c r="F1043" t="s">
        <v>6267</v>
      </c>
      <c r="G1043" t="s">
        <v>14</v>
      </c>
      <c r="H1043" t="s">
        <v>15</v>
      </c>
      <c r="I1043">
        <v>5000000</v>
      </c>
      <c r="J1043">
        <v>2015</v>
      </c>
      <c r="K1043">
        <v>6.2</v>
      </c>
      <c r="L1043" s="5" t="s">
        <v>2267</v>
      </c>
      <c r="M1043" s="5" t="s">
        <v>3629</v>
      </c>
      <c r="P1043" s="5">
        <f t="shared" si="112"/>
        <v>0.62030496628018406</v>
      </c>
      <c r="Q1043" s="5">
        <f t="shared" si="113"/>
        <v>65069140</v>
      </c>
      <c r="R1043" s="1">
        <f t="shared" si="114"/>
        <v>60069140</v>
      </c>
      <c r="S1043" s="1">
        <f t="shared" si="115"/>
        <v>5000000</v>
      </c>
      <c r="U1043" s="7" t="s">
        <v>8087</v>
      </c>
      <c r="V1043" s="5">
        <f t="shared" si="109"/>
        <v>1</v>
      </c>
      <c r="W1043" s="14">
        <f>IF(V1043=1, VLOOKUP(U1043, [1]IMDB_Movies!A:O, 11, FALSE), AVERAGEIF($A$2:$A$4915, U1043, $K$2:$K$4915))</f>
        <v>6.7</v>
      </c>
      <c r="X1043" s="5">
        <f t="shared" si="110"/>
        <v>0.59299999999999997</v>
      </c>
      <c r="Y1043">
        <f t="shared" si="111"/>
        <v>6.4270576390636789</v>
      </c>
      <c r="AN1043" s="7"/>
      <c r="AO1043" s="5"/>
      <c r="AP1043" s="14"/>
      <c r="AQ1043" s="5"/>
    </row>
    <row r="1044" spans="1:43" hidden="1" x14ac:dyDescent="0.3">
      <c r="A1044" t="s">
        <v>814</v>
      </c>
      <c r="B1044">
        <v>90</v>
      </c>
      <c r="C1044">
        <v>65087</v>
      </c>
      <c r="D1044" t="s">
        <v>6268</v>
      </c>
      <c r="E1044" t="s">
        <v>9495</v>
      </c>
      <c r="F1044" t="s">
        <v>6269</v>
      </c>
      <c r="G1044" t="s">
        <v>14</v>
      </c>
      <c r="H1044" t="s">
        <v>15</v>
      </c>
      <c r="I1044">
        <v>5000000</v>
      </c>
      <c r="J1044">
        <v>2007</v>
      </c>
      <c r="K1044">
        <v>6.2</v>
      </c>
      <c r="L1044" s="5" t="s">
        <v>8413</v>
      </c>
      <c r="M1044" s="5" t="s">
        <v>3629</v>
      </c>
      <c r="N1044" t="s">
        <v>8418</v>
      </c>
      <c r="P1044" s="5">
        <f t="shared" si="112"/>
        <v>0.62041681844242669</v>
      </c>
      <c r="Q1044" s="5">
        <f t="shared" si="113"/>
        <v>65087</v>
      </c>
      <c r="R1044" s="1">
        <f t="shared" si="114"/>
        <v>-4934913</v>
      </c>
      <c r="S1044" s="1">
        <f t="shared" si="115"/>
        <v>5000000</v>
      </c>
      <c r="U1044" s="7" t="s">
        <v>8025</v>
      </c>
      <c r="V1044" s="5">
        <f t="shared" si="109"/>
        <v>1</v>
      </c>
      <c r="W1044" s="14">
        <f>IF(V1044=1, VLOOKUP(U1044, [1]IMDB_Movies!A:O, 11, FALSE), AVERAGEIF($A$2:$A$4915, U1044, $K$2:$K$4915))</f>
        <v>6.7</v>
      </c>
      <c r="X1044" s="5">
        <f t="shared" si="110"/>
        <v>0.59299999999999997</v>
      </c>
      <c r="Y1044">
        <f t="shared" si="111"/>
        <v>6.4271148036253765</v>
      </c>
      <c r="AN1044" s="7"/>
      <c r="AO1044" s="5"/>
      <c r="AP1044" s="14"/>
      <c r="AQ1044" s="5"/>
    </row>
    <row r="1045" spans="1:43" hidden="1" x14ac:dyDescent="0.3">
      <c r="A1045" t="s">
        <v>6270</v>
      </c>
      <c r="B1045">
        <v>103</v>
      </c>
      <c r="C1045">
        <v>16066</v>
      </c>
      <c r="D1045" t="s">
        <v>5886</v>
      </c>
      <c r="E1045" t="s">
        <v>9496</v>
      </c>
      <c r="F1045" t="s">
        <v>6271</v>
      </c>
      <c r="G1045" t="s">
        <v>14</v>
      </c>
      <c r="H1045" t="s">
        <v>275</v>
      </c>
      <c r="I1045">
        <v>5000000</v>
      </c>
      <c r="J1045">
        <v>2004</v>
      </c>
      <c r="K1045">
        <v>3.3</v>
      </c>
      <c r="L1045" s="5" t="s">
        <v>8415</v>
      </c>
      <c r="M1045" s="5" t="s">
        <v>6851</v>
      </c>
      <c r="N1045" t="s">
        <v>3629</v>
      </c>
      <c r="P1045" s="5">
        <f t="shared" si="112"/>
        <v>0.6203292175158398</v>
      </c>
      <c r="Q1045" s="5">
        <f t="shared" si="113"/>
        <v>16066</v>
      </c>
      <c r="R1045" s="1">
        <f t="shared" si="114"/>
        <v>-4983934</v>
      </c>
      <c r="S1045" s="1">
        <f t="shared" si="115"/>
        <v>5000000</v>
      </c>
      <c r="U1045" s="6" t="s">
        <v>8036</v>
      </c>
      <c r="V1045" s="5">
        <f t="shared" si="109"/>
        <v>1</v>
      </c>
      <c r="W1045" s="14">
        <f>IF(V1045=1, VLOOKUP(U1045, [1]IMDB_Movies!A:O, 11, FALSE), AVERAGEIF($A$2:$A$4915, U1045, $K$2:$K$4915))</f>
        <v>6.7</v>
      </c>
      <c r="X1045" s="5">
        <f t="shared" si="110"/>
        <v>0.59299999999999997</v>
      </c>
      <c r="Y1045">
        <f t="shared" si="111"/>
        <v>6.4276504658776119</v>
      </c>
      <c r="AN1045" s="6"/>
      <c r="AO1045" s="5"/>
      <c r="AP1045" s="14"/>
      <c r="AQ1045" s="5"/>
    </row>
    <row r="1046" spans="1:43" hidden="1" x14ac:dyDescent="0.3">
      <c r="A1046" t="s">
        <v>6273</v>
      </c>
      <c r="B1046">
        <v>91</v>
      </c>
      <c r="C1046"/>
      <c r="D1046" t="s">
        <v>1543</v>
      </c>
      <c r="E1046" t="s">
        <v>9497</v>
      </c>
      <c r="F1046" t="s">
        <v>6274</v>
      </c>
      <c r="G1046" t="s">
        <v>14</v>
      </c>
      <c r="H1046" t="s">
        <v>15</v>
      </c>
      <c r="I1046">
        <v>5000000</v>
      </c>
      <c r="J1046">
        <v>2015</v>
      </c>
      <c r="K1046">
        <v>4.2</v>
      </c>
      <c r="L1046" s="5" t="s">
        <v>2267</v>
      </c>
      <c r="M1046" s="5" t="s">
        <v>4289</v>
      </c>
      <c r="N1046" t="s">
        <v>3629</v>
      </c>
      <c r="P1046" s="5">
        <f t="shared" si="112"/>
        <v>0.62024143008923605</v>
      </c>
      <c r="Q1046" s="5">
        <f t="shared" si="113"/>
        <v>25035665</v>
      </c>
      <c r="R1046" s="1">
        <f t="shared" si="114"/>
        <v>20035665</v>
      </c>
      <c r="S1046" s="1">
        <f t="shared" si="115"/>
        <v>5000000</v>
      </c>
      <c r="U1046" s="6" t="s">
        <v>7210</v>
      </c>
      <c r="V1046" s="5">
        <f t="shared" si="109"/>
        <v>1</v>
      </c>
      <c r="W1046" s="14">
        <f>IF(V1046=1, VLOOKUP(U1046, [1]IMDB_Movies!A:O, 11, FALSE), AVERAGEIF($A$2:$A$4915, U1046, $K$2:$K$4915))</f>
        <v>6.7</v>
      </c>
      <c r="X1046" s="5">
        <f t="shared" si="110"/>
        <v>0.59299999999999997</v>
      </c>
      <c r="Y1046">
        <f t="shared" si="111"/>
        <v>6.4278337531486134</v>
      </c>
      <c r="AN1046" s="6"/>
      <c r="AO1046" s="5"/>
      <c r="AP1046" s="14"/>
      <c r="AQ1046" s="5"/>
    </row>
    <row r="1047" spans="1:43" hidden="1" x14ac:dyDescent="0.3">
      <c r="A1047" t="s">
        <v>5138</v>
      </c>
      <c r="B1047">
        <v>102</v>
      </c>
      <c r="C1047"/>
      <c r="D1047" t="s">
        <v>1564</v>
      </c>
      <c r="E1047" t="s">
        <v>9498</v>
      </c>
      <c r="F1047" t="s">
        <v>6275</v>
      </c>
      <c r="G1047" t="s">
        <v>997</v>
      </c>
      <c r="H1047" t="s">
        <v>1281</v>
      </c>
      <c r="I1047">
        <v>5000000</v>
      </c>
      <c r="J1047">
        <v>2011</v>
      </c>
      <c r="K1047">
        <v>7.2</v>
      </c>
      <c r="L1047" s="5" t="s">
        <v>1221</v>
      </c>
      <c r="M1047" s="5" t="s">
        <v>2267</v>
      </c>
      <c r="N1047" t="s">
        <v>3629</v>
      </c>
      <c r="P1047" s="5">
        <f t="shared" si="112"/>
        <v>0.62024143008923605</v>
      </c>
      <c r="Q1047" s="5">
        <f t="shared" si="113"/>
        <v>25035665</v>
      </c>
      <c r="R1047" s="1">
        <f t="shared" si="114"/>
        <v>20035665</v>
      </c>
      <c r="S1047" s="1">
        <f t="shared" si="115"/>
        <v>5000000</v>
      </c>
      <c r="U1047" s="7" t="s">
        <v>7663</v>
      </c>
      <c r="V1047" s="5">
        <f t="shared" si="109"/>
        <v>1</v>
      </c>
      <c r="W1047" s="14">
        <f>IF(V1047=1, VLOOKUP(U1047, [1]IMDB_Movies!A:O, 11, FALSE), AVERAGEIF($A$2:$A$4915, U1047, $K$2:$K$4915))</f>
        <v>6.7</v>
      </c>
      <c r="X1047" s="5">
        <f t="shared" si="110"/>
        <v>0.59299999999999997</v>
      </c>
      <c r="Y1047">
        <f t="shared" si="111"/>
        <v>6.4276643990929694</v>
      </c>
      <c r="AN1047" s="7"/>
      <c r="AO1047" s="5"/>
      <c r="AP1047" s="14"/>
      <c r="AQ1047" s="5"/>
    </row>
    <row r="1048" spans="1:43" hidden="1" x14ac:dyDescent="0.3">
      <c r="A1048" t="s">
        <v>1584</v>
      </c>
      <c r="B1048">
        <v>87</v>
      </c>
      <c r="C1048"/>
      <c r="D1048" t="s">
        <v>2772</v>
      </c>
      <c r="E1048" t="s">
        <v>9499</v>
      </c>
      <c r="F1048" t="s">
        <v>6279</v>
      </c>
      <c r="G1048" t="s">
        <v>14</v>
      </c>
      <c r="H1048" t="s">
        <v>15</v>
      </c>
      <c r="I1048">
        <v>5000000</v>
      </c>
      <c r="J1048">
        <v>2009</v>
      </c>
      <c r="K1048">
        <v>6.1</v>
      </c>
      <c r="L1048" s="5" t="s">
        <v>599</v>
      </c>
      <c r="M1048" s="5" t="s">
        <v>1221</v>
      </c>
      <c r="N1048" t="s">
        <v>455</v>
      </c>
      <c r="P1048" s="5">
        <f t="shared" si="112"/>
        <v>0.62024143008923605</v>
      </c>
      <c r="Q1048" s="5">
        <f t="shared" si="113"/>
        <v>25035665</v>
      </c>
      <c r="R1048" s="1">
        <f t="shared" si="114"/>
        <v>20035665</v>
      </c>
      <c r="S1048" s="1">
        <f t="shared" si="115"/>
        <v>5000000</v>
      </c>
      <c r="U1048" s="6" t="s">
        <v>7455</v>
      </c>
      <c r="V1048" s="5">
        <f t="shared" si="109"/>
        <v>1</v>
      </c>
      <c r="W1048" s="14">
        <f>IF(V1048=1, VLOOKUP(U1048, [1]IMDB_Movies!A:O, 11, FALSE), AVERAGEIF($A$2:$A$4915, U1048, $K$2:$K$4915))</f>
        <v>6.7</v>
      </c>
      <c r="X1048" s="5">
        <f t="shared" si="110"/>
        <v>0.59299999999999997</v>
      </c>
      <c r="Y1048">
        <f t="shared" si="111"/>
        <v>6.4274697580645146</v>
      </c>
      <c r="AN1048" s="6"/>
      <c r="AO1048" s="5"/>
      <c r="AP1048" s="14"/>
      <c r="AQ1048" s="5"/>
    </row>
    <row r="1049" spans="1:43" hidden="1" x14ac:dyDescent="0.3">
      <c r="A1049" t="s">
        <v>6285</v>
      </c>
      <c r="B1049">
        <v>105</v>
      </c>
      <c r="C1049">
        <v>37440</v>
      </c>
      <c r="D1049" t="s">
        <v>1957</v>
      </c>
      <c r="E1049" t="s">
        <v>9500</v>
      </c>
      <c r="F1049" t="s">
        <v>6286</v>
      </c>
      <c r="G1049" t="s">
        <v>14</v>
      </c>
      <c r="H1049" t="s">
        <v>15</v>
      </c>
      <c r="I1049">
        <v>5000000</v>
      </c>
      <c r="J1049">
        <v>2014</v>
      </c>
      <c r="K1049">
        <v>7.5</v>
      </c>
      <c r="L1049" s="5" t="s">
        <v>599</v>
      </c>
      <c r="M1049" s="5" t="s">
        <v>1221</v>
      </c>
      <c r="N1049" t="s">
        <v>4183</v>
      </c>
      <c r="P1049" s="5">
        <f t="shared" si="112"/>
        <v>0.62024143008923605</v>
      </c>
      <c r="Q1049" s="5">
        <f t="shared" si="113"/>
        <v>37440</v>
      </c>
      <c r="R1049" s="1">
        <f t="shared" si="114"/>
        <v>-4962560</v>
      </c>
      <c r="S1049" s="1">
        <f t="shared" si="115"/>
        <v>5000000</v>
      </c>
      <c r="U1049" s="7" t="s">
        <v>6644</v>
      </c>
      <c r="V1049" s="5">
        <f t="shared" si="109"/>
        <v>2</v>
      </c>
      <c r="W1049" s="14">
        <f>IF(V1049=1, VLOOKUP(U1049, [1]IMDB_Movies!A:O, 11, FALSE), AVERAGEIF($A$2:$A$4915, U1049, $K$2:$K$4915))</f>
        <v>6.7</v>
      </c>
      <c r="X1049" s="5">
        <f t="shared" si="110"/>
        <v>0.59299999999999997</v>
      </c>
      <c r="Y1049">
        <f t="shared" si="111"/>
        <v>6.4276027224602954</v>
      </c>
      <c r="AN1049" s="7"/>
      <c r="AO1049" s="5"/>
      <c r="AP1049" s="14"/>
      <c r="AQ1049" s="5"/>
    </row>
    <row r="1050" spans="1:43" hidden="1" x14ac:dyDescent="0.3">
      <c r="A1050" t="s">
        <v>5298</v>
      </c>
      <c r="B1050">
        <v>87</v>
      </c>
      <c r="C1050"/>
      <c r="D1050" t="s">
        <v>771</v>
      </c>
      <c r="E1050" t="s">
        <v>9501</v>
      </c>
      <c r="F1050" t="s">
        <v>6290</v>
      </c>
      <c r="G1050" t="s">
        <v>14</v>
      </c>
      <c r="H1050" t="s">
        <v>15</v>
      </c>
      <c r="I1050">
        <v>5000000</v>
      </c>
      <c r="J1050">
        <v>2011</v>
      </c>
      <c r="K1050">
        <v>5.5</v>
      </c>
      <c r="L1050" s="5" t="s">
        <v>8413</v>
      </c>
      <c r="M1050" s="5" t="s">
        <v>1221</v>
      </c>
      <c r="N1050" t="s">
        <v>3629</v>
      </c>
      <c r="P1050" s="5">
        <f t="shared" si="112"/>
        <v>0.62015358526709052</v>
      </c>
      <c r="Q1050" s="5">
        <f t="shared" si="113"/>
        <v>25035665</v>
      </c>
      <c r="R1050" s="1">
        <f t="shared" si="114"/>
        <v>20035665</v>
      </c>
      <c r="S1050" s="1">
        <f t="shared" si="115"/>
        <v>5000000</v>
      </c>
      <c r="U1050" s="6" t="s">
        <v>7590</v>
      </c>
      <c r="V1050" s="5">
        <f t="shared" si="109"/>
        <v>1</v>
      </c>
      <c r="W1050" s="14">
        <f>IF(V1050=1, VLOOKUP(U1050, [1]IMDB_Movies!A:O, 11, FALSE), AVERAGEIF($A$2:$A$4915, U1050, $K$2:$K$4915))</f>
        <v>6.7</v>
      </c>
      <c r="X1050" s="5">
        <f t="shared" si="110"/>
        <v>0.59299999999999997</v>
      </c>
      <c r="Y1050">
        <f t="shared" si="111"/>
        <v>6.4273575390821964</v>
      </c>
      <c r="AN1050" s="6"/>
      <c r="AO1050" s="5"/>
      <c r="AP1050" s="14"/>
      <c r="AQ1050" s="5"/>
    </row>
    <row r="1051" spans="1:43" hidden="1" x14ac:dyDescent="0.3">
      <c r="A1051" t="s">
        <v>4867</v>
      </c>
      <c r="B1051">
        <v>94</v>
      </c>
      <c r="C1051"/>
      <c r="D1051" t="s">
        <v>1450</v>
      </c>
      <c r="E1051" t="s">
        <v>9502</v>
      </c>
      <c r="F1051" t="s">
        <v>6291</v>
      </c>
      <c r="G1051" t="s">
        <v>14</v>
      </c>
      <c r="H1051" t="s">
        <v>6292</v>
      </c>
      <c r="I1051">
        <v>5000000</v>
      </c>
      <c r="J1051">
        <v>2014</v>
      </c>
      <c r="K1051">
        <v>4.4000000000000004</v>
      </c>
      <c r="L1051" s="5" t="s">
        <v>1221</v>
      </c>
      <c r="M1051" s="5" t="s">
        <v>3629</v>
      </c>
      <c r="P1051" s="5">
        <f t="shared" si="112"/>
        <v>0.62015358526709052</v>
      </c>
      <c r="Q1051" s="5">
        <f t="shared" si="113"/>
        <v>25035665</v>
      </c>
      <c r="R1051" s="1">
        <f t="shared" si="114"/>
        <v>20035665</v>
      </c>
      <c r="S1051" s="1">
        <f t="shared" si="115"/>
        <v>5000000</v>
      </c>
      <c r="U1051" s="7" t="s">
        <v>2733</v>
      </c>
      <c r="V1051" s="5">
        <f t="shared" si="109"/>
        <v>3</v>
      </c>
      <c r="W1051" s="14">
        <f>IF(V1051=1, VLOOKUP(U1051, [1]IMDB_Movies!A:O, 11, FALSE), AVERAGEIF($A$2:$A$4915, U1051, $K$2:$K$4915))</f>
        <v>6.7</v>
      </c>
      <c r="X1051" s="5">
        <f t="shared" si="110"/>
        <v>0.59299999999999997</v>
      </c>
      <c r="Y1051">
        <f t="shared" si="111"/>
        <v>6.4272887767969715</v>
      </c>
      <c r="AN1051" s="7"/>
      <c r="AO1051" s="5"/>
      <c r="AP1051" s="14"/>
      <c r="AQ1051" s="5"/>
    </row>
    <row r="1052" spans="1:43" hidden="1" x14ac:dyDescent="0.3">
      <c r="A1052" t="s">
        <v>6293</v>
      </c>
      <c r="B1052">
        <v>109</v>
      </c>
      <c r="C1052"/>
      <c r="D1052" t="s">
        <v>693</v>
      </c>
      <c r="E1052" t="s">
        <v>9503</v>
      </c>
      <c r="F1052" t="s">
        <v>6294</v>
      </c>
      <c r="G1052" t="s">
        <v>14</v>
      </c>
      <c r="H1052" t="s">
        <v>22</v>
      </c>
      <c r="I1052">
        <v>5000000</v>
      </c>
      <c r="J1052">
        <v>2014</v>
      </c>
      <c r="K1052">
        <v>4.4000000000000004</v>
      </c>
      <c r="L1052" s="5" t="s">
        <v>476</v>
      </c>
      <c r="M1052" s="5" t="s">
        <v>1221</v>
      </c>
      <c r="N1052" t="s">
        <v>3629</v>
      </c>
      <c r="O1052" t="s">
        <v>8418</v>
      </c>
      <c r="P1052" s="5">
        <f t="shared" si="112"/>
        <v>0.62015358526709052</v>
      </c>
      <c r="Q1052" s="5">
        <f t="shared" si="113"/>
        <v>25035665</v>
      </c>
      <c r="R1052" s="1">
        <f t="shared" si="114"/>
        <v>20035665</v>
      </c>
      <c r="S1052" s="1">
        <f t="shared" si="115"/>
        <v>5000000</v>
      </c>
      <c r="U1052" s="7" t="s">
        <v>7271</v>
      </c>
      <c r="V1052" s="5">
        <f t="shared" si="109"/>
        <v>1</v>
      </c>
      <c r="W1052" s="14">
        <f>IF(V1052=1, VLOOKUP(U1052, [1]IMDB_Movies!A:O, 11, FALSE), AVERAGEIF($A$2:$A$4915, U1052, $K$2:$K$4915))</f>
        <v>6.7</v>
      </c>
      <c r="X1052" s="5">
        <f t="shared" si="110"/>
        <v>0.59299999999999997</v>
      </c>
      <c r="Y1052">
        <f t="shared" si="111"/>
        <v>6.4275227043390499</v>
      </c>
      <c r="AN1052" s="7"/>
      <c r="AO1052" s="5"/>
      <c r="AP1052" s="14"/>
      <c r="AQ1052" s="5"/>
    </row>
    <row r="1053" spans="1:43" hidden="1" x14ac:dyDescent="0.3">
      <c r="A1053" t="s">
        <v>658</v>
      </c>
      <c r="B1053">
        <v>130</v>
      </c>
      <c r="C1053"/>
      <c r="D1053" t="s">
        <v>1011</v>
      </c>
      <c r="E1053" t="s">
        <v>9504</v>
      </c>
      <c r="F1053" t="s">
        <v>6295</v>
      </c>
      <c r="G1053" t="s">
        <v>14</v>
      </c>
      <c r="H1053" t="s">
        <v>15</v>
      </c>
      <c r="I1053">
        <v>5000000</v>
      </c>
      <c r="J1053">
        <v>1977</v>
      </c>
      <c r="K1053">
        <v>6.8</v>
      </c>
      <c r="L1053" s="5" t="s">
        <v>476</v>
      </c>
      <c r="M1053" s="5" t="s">
        <v>4289</v>
      </c>
      <c r="N1053" t="s">
        <v>3629</v>
      </c>
      <c r="P1053" s="5">
        <f t="shared" si="112"/>
        <v>0.62015358526709052</v>
      </c>
      <c r="Q1053" s="5">
        <f t="shared" si="113"/>
        <v>25035665</v>
      </c>
      <c r="R1053" s="1">
        <f t="shared" si="114"/>
        <v>20035665</v>
      </c>
      <c r="S1053" s="1">
        <f t="shared" si="115"/>
        <v>5000000</v>
      </c>
      <c r="U1053" s="7" t="s">
        <v>7297</v>
      </c>
      <c r="V1053" s="5">
        <f t="shared" si="109"/>
        <v>1</v>
      </c>
      <c r="W1053" s="14">
        <f>IF(V1053=1, VLOOKUP(U1053, [1]IMDB_Movies!A:O, 11, FALSE), AVERAGEIF($A$2:$A$4915, U1053, $K$2:$K$4915))</f>
        <v>6.7</v>
      </c>
      <c r="X1053" s="5">
        <f t="shared" si="110"/>
        <v>0.59299999999999997</v>
      </c>
      <c r="Y1053">
        <f t="shared" si="111"/>
        <v>6.4283371183446869</v>
      </c>
      <c r="AN1053" s="7"/>
      <c r="AO1053" s="5"/>
      <c r="AP1053" s="14"/>
      <c r="AQ1053" s="5"/>
    </row>
    <row r="1054" spans="1:43" hidden="1" x14ac:dyDescent="0.3">
      <c r="A1054" t="s">
        <v>6296</v>
      </c>
      <c r="C1054"/>
      <c r="D1054" t="s">
        <v>910</v>
      </c>
      <c r="E1054" t="s">
        <v>9505</v>
      </c>
      <c r="F1054" t="s">
        <v>6297</v>
      </c>
      <c r="G1054" t="s">
        <v>14</v>
      </c>
      <c r="H1054" t="s">
        <v>15</v>
      </c>
      <c r="I1054">
        <v>5000000</v>
      </c>
      <c r="J1054">
        <v>2012</v>
      </c>
      <c r="K1054">
        <v>6.7</v>
      </c>
      <c r="L1054" s="5" t="s">
        <v>599</v>
      </c>
      <c r="M1054" s="5" t="s">
        <v>1221</v>
      </c>
      <c r="P1054" s="5">
        <f t="shared" si="112"/>
        <v>0.62015358526709052</v>
      </c>
      <c r="Q1054" s="5">
        <f t="shared" si="113"/>
        <v>25035665</v>
      </c>
      <c r="R1054" s="1">
        <f t="shared" si="114"/>
        <v>20035665</v>
      </c>
      <c r="S1054" s="1">
        <f t="shared" si="115"/>
        <v>5000000</v>
      </c>
      <c r="U1054" s="6" t="s">
        <v>7074</v>
      </c>
      <c r="V1054" s="5">
        <f t="shared" si="109"/>
        <v>1</v>
      </c>
      <c r="W1054" s="14">
        <f>IF(V1054=1, VLOOKUP(U1054, [1]IMDB_Movies!A:O, 11, FALSE), AVERAGEIF($A$2:$A$4915, U1054, $K$2:$K$4915))</f>
        <v>6.7</v>
      </c>
      <c r="X1054" s="5">
        <f t="shared" si="110"/>
        <v>0.59299999999999997</v>
      </c>
      <c r="Y1054">
        <f t="shared" si="111"/>
        <v>6.4283947501261975</v>
      </c>
      <c r="AN1054" s="6"/>
      <c r="AO1054" s="5"/>
      <c r="AP1054" s="14"/>
      <c r="AQ1054" s="5"/>
    </row>
    <row r="1055" spans="1:43" hidden="1" x14ac:dyDescent="0.3">
      <c r="A1055" t="s">
        <v>6298</v>
      </c>
      <c r="B1055">
        <v>88</v>
      </c>
      <c r="C1055"/>
      <c r="D1055" t="s">
        <v>6299</v>
      </c>
      <c r="E1055" t="s">
        <v>9506</v>
      </c>
      <c r="F1055" t="s">
        <v>6300</v>
      </c>
      <c r="G1055" t="s">
        <v>14</v>
      </c>
      <c r="H1055" t="s">
        <v>15</v>
      </c>
      <c r="I1055">
        <v>5000000</v>
      </c>
      <c r="J1055">
        <v>2015</v>
      </c>
      <c r="K1055">
        <v>8.6</v>
      </c>
      <c r="L1055" s="5" t="s">
        <v>6299</v>
      </c>
      <c r="M1055" s="5"/>
      <c r="P1055" s="5">
        <f t="shared" si="112"/>
        <v>0.62015358526709052</v>
      </c>
      <c r="Q1055" s="5">
        <f t="shared" si="113"/>
        <v>25035665</v>
      </c>
      <c r="R1055" s="1">
        <f t="shared" si="114"/>
        <v>20035665</v>
      </c>
      <c r="S1055" s="1">
        <f t="shared" si="115"/>
        <v>5000000</v>
      </c>
      <c r="U1055" s="6" t="s">
        <v>7299</v>
      </c>
      <c r="V1055" s="5">
        <f t="shared" si="109"/>
        <v>1</v>
      </c>
      <c r="W1055" s="14">
        <f>IF(V1055=1, VLOOKUP(U1055, [1]IMDB_Movies!A:O, 11, FALSE), AVERAGEIF($A$2:$A$4915, U1055, $K$2:$K$4915))</f>
        <v>6.7</v>
      </c>
      <c r="X1055" s="5">
        <f t="shared" si="110"/>
        <v>0.59299999999999997</v>
      </c>
      <c r="Y1055">
        <f t="shared" si="111"/>
        <v>6.4280737187578891</v>
      </c>
      <c r="AN1055" s="6"/>
      <c r="AO1055" s="5"/>
      <c r="AP1055" s="14"/>
      <c r="AQ1055" s="5"/>
    </row>
    <row r="1056" spans="1:43" hidden="1" x14ac:dyDescent="0.3">
      <c r="A1056" t="s">
        <v>2515</v>
      </c>
      <c r="B1056">
        <v>88</v>
      </c>
      <c r="C1056"/>
      <c r="D1056" t="s">
        <v>2834</v>
      </c>
      <c r="E1056" t="s">
        <v>9507</v>
      </c>
      <c r="F1056" t="s">
        <v>6301</v>
      </c>
      <c r="G1056" t="s">
        <v>14</v>
      </c>
      <c r="H1056" t="s">
        <v>15</v>
      </c>
      <c r="I1056">
        <v>5000000</v>
      </c>
      <c r="J1056">
        <v>2016</v>
      </c>
      <c r="K1056">
        <v>4.8</v>
      </c>
      <c r="L1056" s="5" t="s">
        <v>599</v>
      </c>
      <c r="M1056" s="5" t="s">
        <v>455</v>
      </c>
      <c r="N1056" t="s">
        <v>2267</v>
      </c>
      <c r="O1056" t="s">
        <v>3629</v>
      </c>
      <c r="P1056" s="5">
        <f t="shared" si="112"/>
        <v>0.62015358526709052</v>
      </c>
      <c r="Q1056" s="5">
        <f t="shared" si="113"/>
        <v>25035665</v>
      </c>
      <c r="R1056" s="1">
        <f t="shared" si="114"/>
        <v>20035665</v>
      </c>
      <c r="S1056" s="1">
        <f t="shared" si="115"/>
        <v>5000000</v>
      </c>
      <c r="U1056" s="6" t="s">
        <v>6984</v>
      </c>
      <c r="V1056" s="5">
        <f t="shared" si="109"/>
        <v>1</v>
      </c>
      <c r="W1056" s="14">
        <f>IF(V1056=1, VLOOKUP(U1056, [1]IMDB_Movies!A:O, 11, FALSE), AVERAGEIF($A$2:$A$4915, U1056, $K$2:$K$4915))</f>
        <v>6.7</v>
      </c>
      <c r="X1056" s="5">
        <f t="shared" si="110"/>
        <v>0.59299999999999997</v>
      </c>
      <c r="Y1056">
        <f t="shared" si="111"/>
        <v>6.42820707070707</v>
      </c>
      <c r="AN1056" s="6"/>
      <c r="AO1056" s="5"/>
      <c r="AP1056" s="14"/>
      <c r="AQ1056" s="5"/>
    </row>
    <row r="1057" spans="1:43" hidden="1" x14ac:dyDescent="0.3">
      <c r="A1057" t="s">
        <v>4168</v>
      </c>
      <c r="B1057">
        <v>121</v>
      </c>
      <c r="C1057">
        <v>1729969</v>
      </c>
      <c r="D1057" t="s">
        <v>1450</v>
      </c>
      <c r="E1057" t="s">
        <v>9508</v>
      </c>
      <c r="F1057" t="s">
        <v>6315</v>
      </c>
      <c r="G1057" t="s">
        <v>14</v>
      </c>
      <c r="H1057" t="s">
        <v>15</v>
      </c>
      <c r="I1057">
        <v>5000000</v>
      </c>
      <c r="J1057">
        <v>2011</v>
      </c>
      <c r="K1057">
        <v>7.4</v>
      </c>
      <c r="L1057" s="5" t="s">
        <v>1221</v>
      </c>
      <c r="M1057" s="5" t="s">
        <v>3629</v>
      </c>
      <c r="P1057" s="5">
        <f t="shared" si="112"/>
        <v>0.62015358526709052</v>
      </c>
      <c r="Q1057" s="5">
        <f t="shared" si="113"/>
        <v>1729969</v>
      </c>
      <c r="R1057" s="1">
        <f t="shared" si="114"/>
        <v>-3270031</v>
      </c>
      <c r="S1057" s="1">
        <f t="shared" si="115"/>
        <v>5000000</v>
      </c>
      <c r="U1057" s="6" t="s">
        <v>639</v>
      </c>
      <c r="V1057" s="5">
        <f t="shared" si="109"/>
        <v>1</v>
      </c>
      <c r="W1057" s="14">
        <f>IF(V1057=1, VLOOKUP(U1057, [1]IMDB_Movies!A:O, 11, FALSE), AVERAGEIF($A$2:$A$4915, U1057, $K$2:$K$4915))</f>
        <v>6.7</v>
      </c>
      <c r="X1057" s="5">
        <f t="shared" si="110"/>
        <v>0.59299999999999997</v>
      </c>
      <c r="Y1057">
        <f t="shared" si="111"/>
        <v>6.4283910078302595</v>
      </c>
      <c r="AN1057" s="6"/>
      <c r="AO1057" s="5"/>
      <c r="AP1057" s="14"/>
      <c r="AQ1057" s="5"/>
    </row>
    <row r="1058" spans="1:43" hidden="1" x14ac:dyDescent="0.3">
      <c r="A1058" t="s">
        <v>6320</v>
      </c>
      <c r="B1058">
        <v>82</v>
      </c>
      <c r="C1058"/>
      <c r="D1058" t="s">
        <v>359</v>
      </c>
      <c r="E1058" t="s">
        <v>9509</v>
      </c>
      <c r="F1058" t="s">
        <v>6321</v>
      </c>
      <c r="G1058" t="s">
        <v>14</v>
      </c>
      <c r="H1058" t="s">
        <v>15</v>
      </c>
      <c r="I1058">
        <v>5000000</v>
      </c>
      <c r="J1058">
        <v>2014</v>
      </c>
      <c r="K1058">
        <v>5.4</v>
      </c>
      <c r="L1058" s="5" t="s">
        <v>599</v>
      </c>
      <c r="M1058" s="5" t="s">
        <v>8413</v>
      </c>
      <c r="P1058" s="5">
        <f t="shared" si="112"/>
        <v>0.62006881328604646</v>
      </c>
      <c r="Q1058" s="5">
        <f t="shared" si="113"/>
        <v>25035665</v>
      </c>
      <c r="R1058" s="1">
        <f t="shared" si="114"/>
        <v>20035665</v>
      </c>
      <c r="S1058" s="1">
        <f t="shared" si="115"/>
        <v>5000000</v>
      </c>
      <c r="U1058" s="7" t="s">
        <v>6419</v>
      </c>
      <c r="V1058" s="5">
        <f t="shared" si="109"/>
        <v>1</v>
      </c>
      <c r="W1058" s="14">
        <f>IF(V1058=1, VLOOKUP(U1058, [1]IMDB_Movies!A:O, 11, FALSE), AVERAGEIF($A$2:$A$4915, U1058, $K$2:$K$4915))</f>
        <v>6.7</v>
      </c>
      <c r="X1058" s="5">
        <f t="shared" si="110"/>
        <v>0.59299999999999997</v>
      </c>
      <c r="Y1058">
        <f t="shared" si="111"/>
        <v>6.4281960586154616</v>
      </c>
      <c r="AN1058" s="7"/>
      <c r="AO1058" s="5"/>
      <c r="AP1058" s="14"/>
      <c r="AQ1058" s="5"/>
    </row>
    <row r="1059" spans="1:43" hidden="1" x14ac:dyDescent="0.3">
      <c r="A1059" t="s">
        <v>6335</v>
      </c>
      <c r="B1059">
        <v>89</v>
      </c>
      <c r="C1059"/>
      <c r="D1059" t="s">
        <v>5239</v>
      </c>
      <c r="E1059" t="s">
        <v>9510</v>
      </c>
      <c r="F1059" t="s">
        <v>6336</v>
      </c>
      <c r="G1059" t="s">
        <v>14</v>
      </c>
      <c r="H1059" t="s">
        <v>99</v>
      </c>
      <c r="I1059">
        <v>5000000</v>
      </c>
      <c r="J1059">
        <v>2007</v>
      </c>
      <c r="K1059">
        <v>5.3</v>
      </c>
      <c r="L1059" s="5" t="s">
        <v>5239</v>
      </c>
      <c r="M1059" s="5"/>
      <c r="P1059" s="5">
        <f t="shared" si="112"/>
        <v>0.62006881328604646</v>
      </c>
      <c r="Q1059" s="5">
        <f t="shared" si="113"/>
        <v>25035665</v>
      </c>
      <c r="R1059" s="1">
        <f t="shared" si="114"/>
        <v>20035665</v>
      </c>
      <c r="S1059" s="1">
        <f t="shared" si="115"/>
        <v>5000000</v>
      </c>
      <c r="U1059" s="6" t="s">
        <v>6316</v>
      </c>
      <c r="V1059" s="5">
        <f t="shared" si="109"/>
        <v>1</v>
      </c>
      <c r="W1059" s="14">
        <f>IF(V1059=1, VLOOKUP(U1059, [1]IMDB_Movies!A:O, 11, FALSE), AVERAGEIF($A$2:$A$4915, U1059, $K$2:$K$4915))</f>
        <v>6.7</v>
      </c>
      <c r="X1059" s="5">
        <f t="shared" si="110"/>
        <v>0.59299999999999997</v>
      </c>
      <c r="Y1059">
        <f t="shared" si="111"/>
        <v>6.4280768258781897</v>
      </c>
      <c r="AN1059" s="6"/>
      <c r="AO1059" s="5"/>
      <c r="AP1059" s="14"/>
      <c r="AQ1059" s="5"/>
    </row>
    <row r="1060" spans="1:43" hidden="1" x14ac:dyDescent="0.3">
      <c r="A1060" t="s">
        <v>6361</v>
      </c>
      <c r="B1060">
        <v>98</v>
      </c>
      <c r="C1060">
        <v>10429707</v>
      </c>
      <c r="D1060" t="s">
        <v>599</v>
      </c>
      <c r="E1060" t="s">
        <v>9511</v>
      </c>
      <c r="F1060" t="s">
        <v>6363</v>
      </c>
      <c r="G1060" t="s">
        <v>14</v>
      </c>
      <c r="H1060" t="s">
        <v>15</v>
      </c>
      <c r="I1060">
        <v>5000000</v>
      </c>
      <c r="J1060">
        <v>2014</v>
      </c>
      <c r="K1060">
        <v>5.4</v>
      </c>
      <c r="L1060" s="5" t="s">
        <v>599</v>
      </c>
      <c r="M1060" s="5"/>
      <c r="P1060" s="5">
        <f t="shared" si="112"/>
        <v>0.62006881328604646</v>
      </c>
      <c r="Q1060" s="5">
        <f t="shared" si="113"/>
        <v>10429707</v>
      </c>
      <c r="R1060" s="1">
        <f t="shared" si="114"/>
        <v>5429707</v>
      </c>
      <c r="S1060" s="1">
        <f t="shared" si="115"/>
        <v>5000000</v>
      </c>
      <c r="U1060" s="7" t="s">
        <v>6071</v>
      </c>
      <c r="V1060" s="5">
        <f t="shared" si="109"/>
        <v>1</v>
      </c>
      <c r="W1060" s="14">
        <f>IF(V1060=1, VLOOKUP(U1060, [1]IMDB_Movies!A:O, 11, FALSE), AVERAGEIF($A$2:$A$4915, U1060, $K$2:$K$4915))</f>
        <v>6.7</v>
      </c>
      <c r="X1060" s="5">
        <f t="shared" si="110"/>
        <v>0.59299999999999997</v>
      </c>
      <c r="Y1060">
        <f t="shared" si="111"/>
        <v>6.4279322548028306</v>
      </c>
      <c r="AN1060" s="7"/>
      <c r="AO1060" s="5"/>
      <c r="AP1060" s="14"/>
      <c r="AQ1060" s="5"/>
    </row>
    <row r="1061" spans="1:43" hidden="1" x14ac:dyDescent="0.3">
      <c r="A1061" t="s">
        <v>6441</v>
      </c>
      <c r="B1061">
        <v>93</v>
      </c>
      <c r="C1061">
        <v>15152879</v>
      </c>
      <c r="D1061" t="s">
        <v>1564</v>
      </c>
      <c r="E1061" t="s">
        <v>9512</v>
      </c>
      <c r="F1061" t="s">
        <v>6442</v>
      </c>
      <c r="G1061" t="s">
        <v>14</v>
      </c>
      <c r="H1061" t="s">
        <v>525</v>
      </c>
      <c r="I1061">
        <v>5000000</v>
      </c>
      <c r="J1061">
        <v>2013</v>
      </c>
      <c r="K1061">
        <v>4</v>
      </c>
      <c r="L1061" s="5" t="s">
        <v>1221</v>
      </c>
      <c r="M1061" s="5" t="s">
        <v>2267</v>
      </c>
      <c r="N1061" t="s">
        <v>3629</v>
      </c>
      <c r="P1061" s="5">
        <f t="shared" si="112"/>
        <v>0.6200019683909187</v>
      </c>
      <c r="Q1061" s="5">
        <f t="shared" si="113"/>
        <v>15152879</v>
      </c>
      <c r="R1061" s="1">
        <f t="shared" si="114"/>
        <v>10152879</v>
      </c>
      <c r="S1061" s="1">
        <f t="shared" si="115"/>
        <v>5000000</v>
      </c>
      <c r="U1061" s="6" t="s">
        <v>6149</v>
      </c>
      <c r="V1061" s="5">
        <f t="shared" si="109"/>
        <v>1</v>
      </c>
      <c r="W1061" s="14">
        <f>IF(V1061=1, VLOOKUP(U1061, [1]IMDB_Movies!A:O, 11, FALSE), AVERAGEIF($A$2:$A$4915, U1061, $K$2:$K$4915))</f>
        <v>6.7</v>
      </c>
      <c r="X1061" s="5">
        <f t="shared" si="110"/>
        <v>0.59299999999999997</v>
      </c>
      <c r="Y1061">
        <f t="shared" si="111"/>
        <v>6.4279898862199749</v>
      </c>
      <c r="AN1061" s="6"/>
      <c r="AO1061" s="5"/>
      <c r="AP1061" s="14"/>
      <c r="AQ1061" s="5"/>
    </row>
    <row r="1062" spans="1:43" hidden="1" x14ac:dyDescent="0.3">
      <c r="A1062" t="s">
        <v>6566</v>
      </c>
      <c r="B1062">
        <v>88</v>
      </c>
      <c r="C1062"/>
      <c r="D1062" t="s">
        <v>24</v>
      </c>
      <c r="E1062" t="s">
        <v>9513</v>
      </c>
      <c r="F1062" t="s">
        <v>6567</v>
      </c>
      <c r="G1062" t="s">
        <v>14</v>
      </c>
      <c r="H1062" t="s">
        <v>15</v>
      </c>
      <c r="I1062">
        <v>5000000</v>
      </c>
      <c r="J1062">
        <v>2015</v>
      </c>
      <c r="K1062">
        <v>3.5</v>
      </c>
      <c r="L1062" s="5" t="s">
        <v>476</v>
      </c>
      <c r="M1062" s="5" t="s">
        <v>3629</v>
      </c>
      <c r="P1062" s="5">
        <f t="shared" si="112"/>
        <v>0.61994604860763047</v>
      </c>
      <c r="Q1062" s="5">
        <f t="shared" si="113"/>
        <v>25035665</v>
      </c>
      <c r="R1062" s="1">
        <f t="shared" si="114"/>
        <v>20035665</v>
      </c>
      <c r="S1062" s="1">
        <f t="shared" si="115"/>
        <v>5000000</v>
      </c>
      <c r="U1062" s="6" t="s">
        <v>6296</v>
      </c>
      <c r="V1062" s="5">
        <f t="shared" ref="V1062:V1125" si="116">COUNTIF($A$2:$A$4915, U1062)</f>
        <v>1</v>
      </c>
      <c r="W1062" s="14">
        <f>IF(V1062=1, VLOOKUP(U1062, [1]IMDB_Movies!A:O, 11, FALSE), AVERAGEIF($A$2:$A$4915, U1062, $K$2:$K$4915))</f>
        <v>6.7</v>
      </c>
      <c r="X1062" s="5">
        <f t="shared" ref="X1062:X1125" si="117">_xlfn.PERCENTRANK.EXC($W$102:$W$2566,W1062)</f>
        <v>0.59299999999999997</v>
      </c>
      <c r="Y1062">
        <f t="shared" ref="Y1062:Y1125" si="118">AVERAGE(K962:K5875)</f>
        <v>6.4278199291856346</v>
      </c>
      <c r="AN1062" s="6"/>
      <c r="AO1062" s="5"/>
      <c r="AP1062" s="14"/>
      <c r="AQ1062" s="5"/>
    </row>
    <row r="1063" spans="1:43" hidden="1" x14ac:dyDescent="0.3">
      <c r="A1063" t="s">
        <v>6786</v>
      </c>
      <c r="B1063">
        <v>88</v>
      </c>
      <c r="C1063">
        <v>143000</v>
      </c>
      <c r="D1063" t="s">
        <v>1966</v>
      </c>
      <c r="E1063" t="s">
        <v>9514</v>
      </c>
      <c r="F1063" t="s">
        <v>6787</v>
      </c>
      <c r="G1063" t="s">
        <v>14</v>
      </c>
      <c r="H1063" t="s">
        <v>15</v>
      </c>
      <c r="I1063">
        <v>5000000</v>
      </c>
      <c r="J1063">
        <v>2009</v>
      </c>
      <c r="K1063">
        <v>4.0999999999999996</v>
      </c>
      <c r="L1063" s="5" t="s">
        <v>2267</v>
      </c>
      <c r="M1063" s="5" t="s">
        <v>3629</v>
      </c>
      <c r="P1063" s="5">
        <f t="shared" si="112"/>
        <v>0.61994604860763047</v>
      </c>
      <c r="Q1063" s="5">
        <f t="shared" si="113"/>
        <v>143000</v>
      </c>
      <c r="R1063" s="1">
        <f t="shared" si="114"/>
        <v>-4857000</v>
      </c>
      <c r="S1063" s="1">
        <f t="shared" si="115"/>
        <v>5000000</v>
      </c>
      <c r="U1063" s="6" t="s">
        <v>3887</v>
      </c>
      <c r="V1063" s="5">
        <f t="shared" si="116"/>
        <v>2</v>
      </c>
      <c r="W1063" s="14">
        <f>IF(V1063=1, VLOOKUP(U1063, [1]IMDB_Movies!A:O, 11, FALSE), AVERAGEIF($A$2:$A$4915, U1063, $K$2:$K$4915))</f>
        <v>6.7</v>
      </c>
      <c r="X1063" s="5">
        <f t="shared" si="117"/>
        <v>0.59299999999999997</v>
      </c>
      <c r="Y1063">
        <f t="shared" si="118"/>
        <v>6.4278016696180114</v>
      </c>
      <c r="AN1063" s="6"/>
      <c r="AO1063" s="5"/>
      <c r="AP1063" s="14"/>
      <c r="AQ1063" s="5"/>
    </row>
    <row r="1064" spans="1:43" hidden="1" x14ac:dyDescent="0.3">
      <c r="A1064" t="s">
        <v>7312</v>
      </c>
      <c r="B1064">
        <v>112</v>
      </c>
      <c r="C1064"/>
      <c r="D1064" t="s">
        <v>910</v>
      </c>
      <c r="E1064" t="s">
        <v>9515</v>
      </c>
      <c r="F1064" t="s">
        <v>7313</v>
      </c>
      <c r="G1064" t="s">
        <v>14</v>
      </c>
      <c r="H1064" t="s">
        <v>3101</v>
      </c>
      <c r="I1064">
        <v>5000000</v>
      </c>
      <c r="J1064">
        <v>2014</v>
      </c>
      <c r="K1064">
        <v>7.1</v>
      </c>
      <c r="L1064" s="5" t="s">
        <v>599</v>
      </c>
      <c r="M1064" s="5" t="s">
        <v>1221</v>
      </c>
      <c r="P1064" s="5">
        <f t="shared" si="112"/>
        <v>0.61985804921713028</v>
      </c>
      <c r="Q1064" s="5">
        <f t="shared" si="113"/>
        <v>25035665</v>
      </c>
      <c r="R1064" s="1">
        <f t="shared" si="114"/>
        <v>20035665</v>
      </c>
      <c r="S1064" s="1">
        <f t="shared" si="115"/>
        <v>5000000</v>
      </c>
      <c r="U1064" s="6" t="s">
        <v>5392</v>
      </c>
      <c r="V1064" s="5">
        <f t="shared" si="116"/>
        <v>1</v>
      </c>
      <c r="W1064" s="14">
        <f>IF(V1064=1, VLOOKUP(U1064, [1]IMDB_Movies!A:O, 11, FALSE), AVERAGEIF($A$2:$A$4915, U1064, $K$2:$K$4915))</f>
        <v>6.7</v>
      </c>
      <c r="X1064" s="5">
        <f t="shared" si="117"/>
        <v>0.59299999999999997</v>
      </c>
      <c r="Y1064">
        <f t="shared" si="118"/>
        <v>6.4277580971659916</v>
      </c>
      <c r="AN1064" s="6"/>
      <c r="AO1064" s="5"/>
      <c r="AP1064" s="14"/>
      <c r="AQ1064" s="5"/>
    </row>
    <row r="1065" spans="1:43" hidden="1" x14ac:dyDescent="0.3">
      <c r="A1065" s="9" t="s">
        <v>3942</v>
      </c>
      <c r="B1065">
        <v>60</v>
      </c>
      <c r="C1065"/>
      <c r="D1065" t="s">
        <v>669</v>
      </c>
      <c r="E1065" t="s">
        <v>9516</v>
      </c>
      <c r="F1065" s="3" t="s">
        <v>7351</v>
      </c>
      <c r="G1065" t="s">
        <v>14</v>
      </c>
      <c r="H1065" t="s">
        <v>15</v>
      </c>
      <c r="I1065">
        <v>5000000</v>
      </c>
      <c r="K1065">
        <v>7.7</v>
      </c>
      <c r="L1065" s="5" t="s">
        <v>1221</v>
      </c>
      <c r="M1065" s="5" t="s">
        <v>4289</v>
      </c>
      <c r="P1065" s="5">
        <f t="shared" si="112"/>
        <v>0.61985804921713028</v>
      </c>
      <c r="Q1065" s="5">
        <f t="shared" si="113"/>
        <v>25035665</v>
      </c>
      <c r="R1065" s="1">
        <f t="shared" si="114"/>
        <v>20035665</v>
      </c>
      <c r="S1065" s="1">
        <f t="shared" si="115"/>
        <v>5000000</v>
      </c>
      <c r="U1065" s="7" t="s">
        <v>5831</v>
      </c>
      <c r="V1065" s="5">
        <f t="shared" si="116"/>
        <v>1</v>
      </c>
      <c r="W1065" s="14">
        <f>IF(V1065=1, VLOOKUP(U1065, [1]IMDB_Movies!A:O, 11, FALSE), AVERAGEIF($A$2:$A$4915, U1065, $K$2:$K$4915))</f>
        <v>6.7</v>
      </c>
      <c r="X1065" s="5">
        <f t="shared" si="117"/>
        <v>0.59299999999999997</v>
      </c>
      <c r="Y1065">
        <f t="shared" si="118"/>
        <v>6.4277145026575555</v>
      </c>
      <c r="AN1065" s="7"/>
      <c r="AO1065" s="5"/>
      <c r="AP1065" s="14"/>
      <c r="AQ1065" s="5"/>
    </row>
    <row r="1066" spans="1:43" hidden="1" x14ac:dyDescent="0.3">
      <c r="A1066" t="s">
        <v>7471</v>
      </c>
      <c r="B1066">
        <v>120</v>
      </c>
      <c r="C1066">
        <v>20773070</v>
      </c>
      <c r="D1066" t="s">
        <v>1221</v>
      </c>
      <c r="E1066" t="s">
        <v>9517</v>
      </c>
      <c r="F1066" t="s">
        <v>7472</v>
      </c>
      <c r="G1066" t="s">
        <v>14</v>
      </c>
      <c r="H1066" t="s">
        <v>15</v>
      </c>
      <c r="I1066">
        <v>5000000</v>
      </c>
      <c r="J1066">
        <v>2016</v>
      </c>
      <c r="K1066">
        <v>3.4</v>
      </c>
      <c r="L1066" s="5" t="s">
        <v>1221</v>
      </c>
      <c r="M1066" s="5"/>
      <c r="P1066" s="5">
        <f t="shared" si="112"/>
        <v>0.61985804921713028</v>
      </c>
      <c r="Q1066" s="5">
        <f t="shared" si="113"/>
        <v>20773070</v>
      </c>
      <c r="R1066" s="1">
        <f t="shared" si="114"/>
        <v>15773070</v>
      </c>
      <c r="S1066" s="1">
        <f t="shared" si="115"/>
        <v>5000000</v>
      </c>
      <c r="U1066" s="7" t="s">
        <v>5834</v>
      </c>
      <c r="V1066" s="5">
        <f t="shared" si="116"/>
        <v>2</v>
      </c>
      <c r="W1066" s="14">
        <f>IF(V1066=1, VLOOKUP(U1066, [1]IMDB_Movies!A:O, 11, FALSE), AVERAGEIF($A$2:$A$4915, U1066, $K$2:$K$4915))</f>
        <v>6.7</v>
      </c>
      <c r="X1066" s="5">
        <f t="shared" si="117"/>
        <v>0.59299999999999997</v>
      </c>
      <c r="Y1066">
        <f t="shared" si="118"/>
        <v>6.4281518987341775</v>
      </c>
      <c r="AN1066" s="7"/>
      <c r="AO1066" s="5"/>
      <c r="AP1066" s="14"/>
      <c r="AQ1066" s="5"/>
    </row>
    <row r="1067" spans="1:43" hidden="1" x14ac:dyDescent="0.3">
      <c r="A1067" s="5" t="s">
        <v>3720</v>
      </c>
      <c r="B1067">
        <v>103</v>
      </c>
      <c r="C1067"/>
      <c r="D1067" t="s">
        <v>246</v>
      </c>
      <c r="E1067" t="s">
        <v>9518</v>
      </c>
      <c r="F1067" s="5" t="s">
        <v>6103</v>
      </c>
      <c r="G1067" t="s">
        <v>14</v>
      </c>
      <c r="H1067" t="s">
        <v>15</v>
      </c>
      <c r="I1067">
        <v>5100000</v>
      </c>
      <c r="J1067">
        <v>1980</v>
      </c>
      <c r="K1067">
        <v>7.3</v>
      </c>
      <c r="L1067" s="5" t="s">
        <v>1221</v>
      </c>
      <c r="M1067" s="5" t="s">
        <v>455</v>
      </c>
      <c r="N1067" t="s">
        <v>6851</v>
      </c>
      <c r="P1067" s="5">
        <f t="shared" si="112"/>
        <v>0.61981619957793122</v>
      </c>
      <c r="Q1067" s="5">
        <f t="shared" si="113"/>
        <v>25035665</v>
      </c>
      <c r="R1067" s="1">
        <f t="shared" si="114"/>
        <v>19935665</v>
      </c>
      <c r="S1067" s="1">
        <f t="shared" si="115"/>
        <v>5100000</v>
      </c>
      <c r="U1067" s="6" t="s">
        <v>5836</v>
      </c>
      <c r="V1067" s="5">
        <f t="shared" si="116"/>
        <v>1</v>
      </c>
      <c r="W1067" s="14">
        <f>IF(V1067=1, VLOOKUP(U1067, [1]IMDB_Movies!A:O, 11, FALSE), AVERAGEIF($A$2:$A$4915, U1067, $K$2:$K$4915))</f>
        <v>6.7</v>
      </c>
      <c r="X1067" s="5">
        <f t="shared" si="117"/>
        <v>0.59299999999999997</v>
      </c>
      <c r="Y1067">
        <f t="shared" si="118"/>
        <v>6.4281337047353766</v>
      </c>
      <c r="AN1067" s="6"/>
      <c r="AO1067" s="5"/>
      <c r="AP1067" s="14"/>
      <c r="AQ1067" s="5"/>
    </row>
    <row r="1068" spans="1:43" hidden="1" x14ac:dyDescent="0.3">
      <c r="A1068" t="s">
        <v>2766</v>
      </c>
      <c r="B1068">
        <v>96</v>
      </c>
      <c r="C1068">
        <v>766487</v>
      </c>
      <c r="D1068" t="s">
        <v>604</v>
      </c>
      <c r="E1068" t="s">
        <v>9519</v>
      </c>
      <c r="F1068" t="s">
        <v>6091</v>
      </c>
      <c r="G1068" t="s">
        <v>14</v>
      </c>
      <c r="H1068" t="s">
        <v>15</v>
      </c>
      <c r="I1068">
        <v>5250000</v>
      </c>
      <c r="J1068">
        <v>2007</v>
      </c>
      <c r="K1068">
        <v>5</v>
      </c>
      <c r="L1068" s="5" t="s">
        <v>599</v>
      </c>
      <c r="M1068" s="5" t="s">
        <v>6851</v>
      </c>
      <c r="P1068" s="5">
        <f t="shared" si="112"/>
        <v>0.61981619957793122</v>
      </c>
      <c r="Q1068" s="5">
        <f t="shared" si="113"/>
        <v>766487</v>
      </c>
      <c r="R1068" s="1">
        <f t="shared" si="114"/>
        <v>-4483513</v>
      </c>
      <c r="S1068" s="1">
        <f t="shared" si="115"/>
        <v>5250000</v>
      </c>
      <c r="U1068" s="6" t="s">
        <v>5699</v>
      </c>
      <c r="V1068" s="5">
        <f t="shared" si="116"/>
        <v>1</v>
      </c>
      <c r="W1068" s="14">
        <f>IF(V1068=1, VLOOKUP(U1068, [1]IMDB_Movies!A:O, 11, FALSE), AVERAGEIF($A$2:$A$4915, U1068, $K$2:$K$4915))</f>
        <v>6.7</v>
      </c>
      <c r="X1068" s="5">
        <f t="shared" si="117"/>
        <v>0.59299999999999997</v>
      </c>
      <c r="Y1068">
        <f t="shared" si="118"/>
        <v>6.4278368794326237</v>
      </c>
      <c r="AN1068" s="6"/>
      <c r="AO1068" s="5"/>
      <c r="AP1068" s="14"/>
      <c r="AQ1068" s="5"/>
    </row>
    <row r="1069" spans="1:43" hidden="1" x14ac:dyDescent="0.3">
      <c r="A1069" t="s">
        <v>6031</v>
      </c>
      <c r="B1069">
        <v>111</v>
      </c>
      <c r="C1069">
        <v>3895664</v>
      </c>
      <c r="D1069" t="s">
        <v>910</v>
      </c>
      <c r="E1069" t="s">
        <v>9520</v>
      </c>
      <c r="F1069" t="s">
        <v>6032</v>
      </c>
      <c r="G1069" t="s">
        <v>524</v>
      </c>
      <c r="H1069" t="s">
        <v>525</v>
      </c>
      <c r="I1069">
        <v>5300000</v>
      </c>
      <c r="J1069">
        <v>2002</v>
      </c>
      <c r="K1069">
        <v>7.3</v>
      </c>
      <c r="L1069" s="5" t="s">
        <v>599</v>
      </c>
      <c r="M1069" s="5" t="s">
        <v>1221</v>
      </c>
      <c r="P1069" s="5">
        <f t="shared" si="112"/>
        <v>0.61972962389959785</v>
      </c>
      <c r="Q1069" s="5">
        <f t="shared" si="113"/>
        <v>3895664</v>
      </c>
      <c r="R1069" s="1">
        <f t="shared" si="114"/>
        <v>-1404336</v>
      </c>
      <c r="S1069" s="1">
        <f t="shared" si="115"/>
        <v>5300000</v>
      </c>
      <c r="U1069" s="6" t="s">
        <v>2456</v>
      </c>
      <c r="V1069" s="5">
        <f t="shared" si="116"/>
        <v>4</v>
      </c>
      <c r="W1069" s="14">
        <f>IF(V1069=1, VLOOKUP(U1069, [1]IMDB_Movies!A:O, 11, FALSE), AVERAGEIF($A$2:$A$4915, U1069, $K$2:$K$4915))</f>
        <v>6.7</v>
      </c>
      <c r="X1069" s="5">
        <f t="shared" si="117"/>
        <v>0.59299999999999997</v>
      </c>
      <c r="Y1069">
        <f t="shared" si="118"/>
        <v>6.4276919179123393</v>
      </c>
      <c r="AN1069" s="6"/>
      <c r="AO1069" s="5"/>
      <c r="AP1069" s="14"/>
      <c r="AQ1069" s="5"/>
    </row>
    <row r="1070" spans="1:43" hidden="1" x14ac:dyDescent="0.3">
      <c r="A1070" t="s">
        <v>5925</v>
      </c>
      <c r="B1070">
        <v>129</v>
      </c>
      <c r="C1070">
        <v>159600000</v>
      </c>
      <c r="D1070" t="s">
        <v>3222</v>
      </c>
      <c r="E1070" t="s">
        <v>9521</v>
      </c>
      <c r="F1070" t="s">
        <v>6057</v>
      </c>
      <c r="G1070" t="s">
        <v>14</v>
      </c>
      <c r="H1070" t="s">
        <v>15</v>
      </c>
      <c r="I1070">
        <v>5500000</v>
      </c>
      <c r="J1070">
        <v>1973</v>
      </c>
      <c r="K1070">
        <v>8.3000000000000007</v>
      </c>
      <c r="L1070" s="5" t="s">
        <v>599</v>
      </c>
      <c r="M1070" s="5" t="s">
        <v>8413</v>
      </c>
      <c r="N1070" t="s">
        <v>1221</v>
      </c>
      <c r="P1070" s="5">
        <f t="shared" si="112"/>
        <v>0.61964900154009106</v>
      </c>
      <c r="Q1070" s="5">
        <f t="shared" si="113"/>
        <v>159600000</v>
      </c>
      <c r="R1070" s="1">
        <f t="shared" si="114"/>
        <v>154100000</v>
      </c>
      <c r="S1070" s="1">
        <f t="shared" si="115"/>
        <v>5500000</v>
      </c>
      <c r="U1070" s="7" t="s">
        <v>2468</v>
      </c>
      <c r="V1070" s="5">
        <f t="shared" si="116"/>
        <v>5</v>
      </c>
      <c r="W1070" s="14">
        <f>IF(V1070=1, VLOOKUP(U1070, [1]IMDB_Movies!A:O, 11, FALSE), AVERAGEIF($A$2:$A$4915, U1070, $K$2:$K$4915))</f>
        <v>6.7</v>
      </c>
      <c r="X1070" s="5">
        <f t="shared" si="117"/>
        <v>0.59299999999999997</v>
      </c>
      <c r="Y1070">
        <f t="shared" si="118"/>
        <v>6.4276735935124183</v>
      </c>
      <c r="AN1070" s="7"/>
      <c r="AO1070" s="5"/>
      <c r="AP1070" s="14"/>
      <c r="AQ1070" s="5"/>
    </row>
    <row r="1071" spans="1:43" hidden="1" x14ac:dyDescent="0.3">
      <c r="A1071" t="s">
        <v>2735</v>
      </c>
      <c r="B1071">
        <v>125</v>
      </c>
      <c r="C1071">
        <v>58800000</v>
      </c>
      <c r="D1071" t="s">
        <v>587</v>
      </c>
      <c r="E1071" t="s">
        <v>9522</v>
      </c>
      <c r="F1071" t="s">
        <v>6058</v>
      </c>
      <c r="G1071" t="s">
        <v>14</v>
      </c>
      <c r="H1071" t="s">
        <v>22</v>
      </c>
      <c r="I1071">
        <v>5500000</v>
      </c>
      <c r="J1071">
        <v>1981</v>
      </c>
      <c r="K1071">
        <v>7.2</v>
      </c>
      <c r="L1071" s="5" t="s">
        <v>4651</v>
      </c>
      <c r="M1071" s="5" t="s">
        <v>1221</v>
      </c>
      <c r="N1071" t="s">
        <v>8417</v>
      </c>
      <c r="P1071" s="5">
        <f t="shared" si="112"/>
        <v>0.62033168619124923</v>
      </c>
      <c r="Q1071" s="5">
        <f t="shared" si="113"/>
        <v>58800000</v>
      </c>
      <c r="R1071" s="1">
        <f t="shared" si="114"/>
        <v>53300000</v>
      </c>
      <c r="S1071" s="1">
        <f t="shared" si="115"/>
        <v>5500000</v>
      </c>
      <c r="U1071" s="6" t="s">
        <v>5437</v>
      </c>
      <c r="V1071" s="5">
        <f t="shared" si="116"/>
        <v>1</v>
      </c>
      <c r="W1071" s="14">
        <f>IF(V1071=1, VLOOKUP(U1071, [1]IMDB_Movies!A:O, 11, FALSE), AVERAGEIF($A$2:$A$4915, U1071, $K$2:$K$4915))</f>
        <v>6.7</v>
      </c>
      <c r="X1071" s="5">
        <f t="shared" si="117"/>
        <v>0.59299999999999997</v>
      </c>
      <c r="Y1071">
        <f t="shared" si="118"/>
        <v>6.427579214195184</v>
      </c>
      <c r="AN1071" s="6"/>
      <c r="AO1071" s="5"/>
      <c r="AP1071" s="14"/>
      <c r="AQ1071" s="5"/>
    </row>
    <row r="1072" spans="1:43" hidden="1" x14ac:dyDescent="0.3">
      <c r="A1072" t="s">
        <v>6059</v>
      </c>
      <c r="B1072">
        <v>116</v>
      </c>
      <c r="C1072">
        <v>50382128</v>
      </c>
      <c r="D1072" t="s">
        <v>507</v>
      </c>
      <c r="E1072" t="s">
        <v>9523</v>
      </c>
      <c r="F1072" t="s">
        <v>6060</v>
      </c>
      <c r="G1072" t="s">
        <v>14</v>
      </c>
      <c r="H1072" t="s">
        <v>15</v>
      </c>
      <c r="I1072">
        <v>5500000</v>
      </c>
      <c r="J1072">
        <v>2005</v>
      </c>
      <c r="K1072">
        <v>5.6</v>
      </c>
      <c r="L1072" s="5" t="s">
        <v>599</v>
      </c>
      <c r="M1072" s="5" t="s">
        <v>1221</v>
      </c>
      <c r="N1072" t="s">
        <v>6851</v>
      </c>
      <c r="P1072" s="5">
        <f t="shared" si="112"/>
        <v>0.62041555242141566</v>
      </c>
      <c r="Q1072" s="5">
        <f t="shared" si="113"/>
        <v>50382128</v>
      </c>
      <c r="R1072" s="1">
        <f t="shared" si="114"/>
        <v>44882128</v>
      </c>
      <c r="S1072" s="1">
        <f t="shared" si="115"/>
        <v>5500000</v>
      </c>
      <c r="U1072" s="6" t="s">
        <v>5419</v>
      </c>
      <c r="V1072" s="5">
        <f t="shared" si="116"/>
        <v>1</v>
      </c>
      <c r="W1072" s="14">
        <f>IF(V1072=1, VLOOKUP(U1072, [1]IMDB_Movies!A:O, 11, FALSE), AVERAGEIF($A$2:$A$4915, U1072, $K$2:$K$4915))</f>
        <v>6.7</v>
      </c>
      <c r="X1072" s="5">
        <f t="shared" si="117"/>
        <v>0.59299999999999997</v>
      </c>
      <c r="Y1072">
        <f t="shared" si="118"/>
        <v>6.4275101419878293</v>
      </c>
      <c r="AN1072" s="6"/>
      <c r="AO1072" s="5"/>
      <c r="AP1072" s="14"/>
      <c r="AQ1072" s="5"/>
    </row>
    <row r="1073" spans="1:43" hidden="1" x14ac:dyDescent="0.3">
      <c r="A1073" t="s">
        <v>2540</v>
      </c>
      <c r="B1073">
        <v>105</v>
      </c>
      <c r="C1073">
        <v>35811509</v>
      </c>
      <c r="D1073" t="s">
        <v>3084</v>
      </c>
      <c r="E1073" t="s">
        <v>9524</v>
      </c>
      <c r="F1073" t="s">
        <v>6061</v>
      </c>
      <c r="G1073" t="s">
        <v>14</v>
      </c>
      <c r="H1073" t="s">
        <v>132</v>
      </c>
      <c r="I1073">
        <v>5500000</v>
      </c>
      <c r="J1073">
        <v>1996</v>
      </c>
      <c r="K1073">
        <v>7.7</v>
      </c>
      <c r="L1073" s="5" t="s">
        <v>4651</v>
      </c>
      <c r="M1073" s="5" t="s">
        <v>1221</v>
      </c>
      <c r="N1073" t="s">
        <v>4183</v>
      </c>
      <c r="O1073" t="s">
        <v>6851</v>
      </c>
      <c r="P1073" s="5">
        <f t="shared" si="112"/>
        <v>0.62046688781937176</v>
      </c>
      <c r="Q1073" s="5">
        <f t="shared" si="113"/>
        <v>35811509</v>
      </c>
      <c r="R1073" s="1">
        <f t="shared" si="114"/>
        <v>30311509</v>
      </c>
      <c r="S1073" s="1">
        <f t="shared" si="115"/>
        <v>5500000</v>
      </c>
      <c r="U1073" s="6" t="s">
        <v>5231</v>
      </c>
      <c r="V1073" s="5">
        <f t="shared" si="116"/>
        <v>1</v>
      </c>
      <c r="W1073" s="14">
        <f>IF(V1073=1, VLOOKUP(U1073, [1]IMDB_Movies!A:O, 11, FALSE), AVERAGEIF($A$2:$A$4915, U1073, $K$2:$K$4915))</f>
        <v>6.7</v>
      </c>
      <c r="X1073" s="5">
        <f t="shared" si="117"/>
        <v>0.59299999999999997</v>
      </c>
      <c r="Y1073">
        <f t="shared" si="118"/>
        <v>6.427466396145066</v>
      </c>
      <c r="AN1073" s="6"/>
      <c r="AO1073" s="5"/>
      <c r="AP1073" s="14"/>
      <c r="AQ1073" s="5"/>
    </row>
    <row r="1074" spans="1:43" hidden="1" x14ac:dyDescent="0.3">
      <c r="A1074" t="s">
        <v>1324</v>
      </c>
      <c r="B1074">
        <v>105</v>
      </c>
      <c r="C1074"/>
      <c r="D1074" t="s">
        <v>6063</v>
      </c>
      <c r="E1074" t="s">
        <v>9525</v>
      </c>
      <c r="F1074" t="s">
        <v>6064</v>
      </c>
      <c r="G1074" t="s">
        <v>14</v>
      </c>
      <c r="H1074" t="s">
        <v>15</v>
      </c>
      <c r="I1074">
        <v>5500000</v>
      </c>
      <c r="J1074">
        <v>1973</v>
      </c>
      <c r="K1074">
        <v>7.6</v>
      </c>
      <c r="L1074" s="5" t="s">
        <v>8415</v>
      </c>
      <c r="M1074" s="5" t="s">
        <v>5239</v>
      </c>
      <c r="P1074" s="5">
        <f t="shared" si="112"/>
        <v>0.62046816556996254</v>
      </c>
      <c r="Q1074" s="5">
        <f t="shared" si="113"/>
        <v>25035665</v>
      </c>
      <c r="R1074" s="1">
        <f t="shared" si="114"/>
        <v>19535665</v>
      </c>
      <c r="S1074" s="1">
        <f t="shared" si="115"/>
        <v>5500000</v>
      </c>
      <c r="U1074" s="7" t="s">
        <v>5274</v>
      </c>
      <c r="V1074" s="5">
        <f t="shared" si="116"/>
        <v>1</v>
      </c>
      <c r="W1074" s="14">
        <f>IF(V1074=1, VLOOKUP(U1074, [1]IMDB_Movies!A:O, 11, FALSE), AVERAGEIF($A$2:$A$4915, U1074, $K$2:$K$4915))</f>
        <v>6.7</v>
      </c>
      <c r="X1074" s="5">
        <f t="shared" si="117"/>
        <v>0.59299999999999997</v>
      </c>
      <c r="Y1074">
        <f t="shared" si="118"/>
        <v>6.4274226281075588</v>
      </c>
      <c r="AN1074" s="7"/>
      <c r="AO1074" s="5"/>
      <c r="AP1074" s="14"/>
      <c r="AQ1074" s="5"/>
    </row>
    <row r="1075" spans="1:43" hidden="1" x14ac:dyDescent="0.3">
      <c r="A1075" t="s">
        <v>3177</v>
      </c>
      <c r="B1075">
        <v>91</v>
      </c>
      <c r="C1075">
        <v>1292119</v>
      </c>
      <c r="D1075" t="s">
        <v>2244</v>
      </c>
      <c r="E1075" t="s">
        <v>9526</v>
      </c>
      <c r="F1075" t="s">
        <v>6066</v>
      </c>
      <c r="G1075" t="s">
        <v>14</v>
      </c>
      <c r="H1075" t="s">
        <v>22</v>
      </c>
      <c r="I1075">
        <v>5500000</v>
      </c>
      <c r="J1075">
        <v>2001</v>
      </c>
      <c r="K1075">
        <v>7.1</v>
      </c>
      <c r="L1075" s="5" t="s">
        <v>4651</v>
      </c>
      <c r="M1075" s="5" t="s">
        <v>1221</v>
      </c>
      <c r="N1075" t="s">
        <v>6851</v>
      </c>
      <c r="P1075" s="5">
        <f t="shared" si="112"/>
        <v>0.62046816556996254</v>
      </c>
      <c r="Q1075" s="5">
        <f t="shared" si="113"/>
        <v>1292119</v>
      </c>
      <c r="R1075" s="1">
        <f t="shared" si="114"/>
        <v>-4207881</v>
      </c>
      <c r="S1075" s="1">
        <f t="shared" si="115"/>
        <v>5500000</v>
      </c>
      <c r="U1075" s="7" t="s">
        <v>5291</v>
      </c>
      <c r="V1075" s="5">
        <f t="shared" si="116"/>
        <v>1</v>
      </c>
      <c r="W1075" s="14">
        <f>IF(V1075=1, VLOOKUP(U1075, [1]IMDB_Movies!A:O, 11, FALSE), AVERAGEIF($A$2:$A$4915, U1075, $K$2:$K$4915))</f>
        <v>6.7</v>
      </c>
      <c r="X1075" s="5">
        <f t="shared" si="117"/>
        <v>0.59299999999999997</v>
      </c>
      <c r="Y1075">
        <f t="shared" si="118"/>
        <v>6.4273788378584111</v>
      </c>
      <c r="AN1075" s="7"/>
      <c r="AO1075" s="5"/>
      <c r="AP1075" s="14"/>
      <c r="AQ1075" s="5"/>
    </row>
    <row r="1076" spans="1:43" hidden="1" x14ac:dyDescent="0.3">
      <c r="A1076" t="s">
        <v>6069</v>
      </c>
      <c r="B1076">
        <v>97</v>
      </c>
      <c r="C1076">
        <v>3629758</v>
      </c>
      <c r="D1076" t="s">
        <v>2199</v>
      </c>
      <c r="E1076" t="s">
        <v>9527</v>
      </c>
      <c r="F1076" t="s">
        <v>6070</v>
      </c>
      <c r="G1076" t="s">
        <v>524</v>
      </c>
      <c r="H1076" t="s">
        <v>525</v>
      </c>
      <c r="I1076">
        <v>5500000</v>
      </c>
      <c r="J1076">
        <v>2004</v>
      </c>
      <c r="K1076">
        <v>7.9</v>
      </c>
      <c r="L1076" s="5" t="s">
        <v>1221</v>
      </c>
      <c r="M1076" s="5" t="s">
        <v>4183</v>
      </c>
      <c r="P1076" s="5">
        <f t="shared" si="112"/>
        <v>0.62038288200490943</v>
      </c>
      <c r="Q1076" s="5">
        <f t="shared" si="113"/>
        <v>3629758</v>
      </c>
      <c r="R1076" s="1">
        <f t="shared" si="114"/>
        <v>-1870242</v>
      </c>
      <c r="S1076" s="1">
        <f t="shared" si="115"/>
        <v>5500000</v>
      </c>
      <c r="U1076" s="7" t="s">
        <v>6287</v>
      </c>
      <c r="V1076" s="5">
        <f t="shared" si="116"/>
        <v>1</v>
      </c>
      <c r="W1076" s="14">
        <f>IF(V1076=1, VLOOKUP(U1076, [1]IMDB_Movies!A:O, 11, FALSE), AVERAGEIF($A$2:$A$4915, U1076, $K$2:$K$4915))</f>
        <v>6.7</v>
      </c>
      <c r="X1076" s="5">
        <f t="shared" si="117"/>
        <v>0.59299999999999997</v>
      </c>
      <c r="Y1076">
        <f t="shared" si="118"/>
        <v>6.4275380710659897</v>
      </c>
      <c r="AN1076" s="7"/>
      <c r="AO1076" s="5"/>
      <c r="AP1076" s="14"/>
      <c r="AQ1076" s="5"/>
    </row>
    <row r="1077" spans="1:43" hidden="1" x14ac:dyDescent="0.3">
      <c r="A1077" t="s">
        <v>6076</v>
      </c>
      <c r="B1077">
        <v>99</v>
      </c>
      <c r="C1077">
        <v>56007</v>
      </c>
      <c r="D1077" t="s">
        <v>5591</v>
      </c>
      <c r="E1077" t="s">
        <v>9528</v>
      </c>
      <c r="F1077" t="s">
        <v>6077</v>
      </c>
      <c r="G1077" t="s">
        <v>14</v>
      </c>
      <c r="H1077" t="s">
        <v>15</v>
      </c>
      <c r="I1077">
        <v>5500000</v>
      </c>
      <c r="J1077">
        <v>2001</v>
      </c>
      <c r="K1077">
        <v>4.9000000000000004</v>
      </c>
      <c r="L1077" s="5" t="s">
        <v>599</v>
      </c>
      <c r="M1077" s="5" t="s">
        <v>8413</v>
      </c>
      <c r="N1077" t="s">
        <v>1221</v>
      </c>
      <c r="O1077" t="s">
        <v>6851</v>
      </c>
      <c r="P1077" s="5">
        <f t="shared" si="112"/>
        <v>0.62030194116377491</v>
      </c>
      <c r="Q1077" s="5">
        <f t="shared" si="113"/>
        <v>56007</v>
      </c>
      <c r="R1077" s="1">
        <f t="shared" si="114"/>
        <v>-5443993</v>
      </c>
      <c r="S1077" s="1">
        <f t="shared" si="115"/>
        <v>5500000</v>
      </c>
      <c r="U1077" s="6" t="s">
        <v>4883</v>
      </c>
      <c r="V1077" s="5">
        <f t="shared" si="116"/>
        <v>1</v>
      </c>
      <c r="W1077" s="14">
        <f>IF(V1077=1, VLOOKUP(U1077, [1]IMDB_Movies!A:O, 11, FALSE), AVERAGEIF($A$2:$A$4915, U1077, $K$2:$K$4915))</f>
        <v>6.7</v>
      </c>
      <c r="X1077" s="5">
        <f t="shared" si="117"/>
        <v>0.59299999999999997</v>
      </c>
      <c r="Y1077">
        <f t="shared" si="118"/>
        <v>6.4280528052805286</v>
      </c>
      <c r="AN1077" s="6"/>
      <c r="AO1077" s="5"/>
      <c r="AP1077" s="14"/>
      <c r="AQ1077" s="5"/>
    </row>
    <row r="1078" spans="1:43" hidden="1" x14ac:dyDescent="0.3">
      <c r="A1078" t="s">
        <v>6082</v>
      </c>
      <c r="B1078">
        <v>99</v>
      </c>
      <c r="C1078">
        <v>22770</v>
      </c>
      <c r="D1078" t="s">
        <v>910</v>
      </c>
      <c r="E1078" t="s">
        <v>9529</v>
      </c>
      <c r="F1078" t="s">
        <v>6083</v>
      </c>
      <c r="G1078" t="s">
        <v>241</v>
      </c>
      <c r="H1078" t="s">
        <v>242</v>
      </c>
      <c r="I1078">
        <v>5500000</v>
      </c>
      <c r="J1078">
        <v>2013</v>
      </c>
      <c r="K1078">
        <v>6.1</v>
      </c>
      <c r="L1078" s="5" t="s">
        <v>599</v>
      </c>
      <c r="M1078" s="5" t="s">
        <v>1221</v>
      </c>
      <c r="P1078" s="5">
        <f t="shared" si="112"/>
        <v>0.6202142111327219</v>
      </c>
      <c r="Q1078" s="5">
        <f t="shared" si="113"/>
        <v>22770</v>
      </c>
      <c r="R1078" s="1">
        <f t="shared" si="114"/>
        <v>-5477230</v>
      </c>
      <c r="S1078" s="1">
        <f t="shared" si="115"/>
        <v>5500000</v>
      </c>
      <c r="U1078" s="7" t="s">
        <v>4923</v>
      </c>
      <c r="V1078" s="5">
        <f t="shared" si="116"/>
        <v>1</v>
      </c>
      <c r="W1078" s="14">
        <f>IF(V1078=1, VLOOKUP(U1078, [1]IMDB_Movies!A:O, 11, FALSE), AVERAGEIF($A$2:$A$4915, U1078, $K$2:$K$4915))</f>
        <v>6.7</v>
      </c>
      <c r="X1078" s="5">
        <f t="shared" si="117"/>
        <v>0.59299999999999997</v>
      </c>
      <c r="Y1078">
        <f t="shared" si="118"/>
        <v>6.4277552056881664</v>
      </c>
      <c r="AN1078" s="7"/>
      <c r="AO1078" s="5"/>
      <c r="AP1078" s="14"/>
      <c r="AQ1078" s="5"/>
    </row>
    <row r="1079" spans="1:43" hidden="1" x14ac:dyDescent="0.3">
      <c r="A1079" t="s">
        <v>6101</v>
      </c>
      <c r="B1079">
        <v>129</v>
      </c>
      <c r="C1079"/>
      <c r="D1079" t="s">
        <v>79</v>
      </c>
      <c r="E1079" t="s">
        <v>9530</v>
      </c>
      <c r="F1079" t="s">
        <v>6102</v>
      </c>
      <c r="G1079" t="s">
        <v>14</v>
      </c>
      <c r="H1079" t="s">
        <v>4393</v>
      </c>
      <c r="I1079">
        <v>5500000</v>
      </c>
      <c r="J1079">
        <v>2014</v>
      </c>
      <c r="K1079">
        <v>5.6</v>
      </c>
      <c r="L1079" s="5" t="s">
        <v>1221</v>
      </c>
      <c r="M1079" s="5" t="s">
        <v>6851</v>
      </c>
      <c r="P1079" s="5">
        <f t="shared" si="112"/>
        <v>0.62012632417445168</v>
      </c>
      <c r="Q1079" s="5">
        <f t="shared" si="113"/>
        <v>25035665</v>
      </c>
      <c r="R1079" s="1">
        <f t="shared" si="114"/>
        <v>19535665</v>
      </c>
      <c r="S1079" s="1">
        <f t="shared" si="115"/>
        <v>5500000</v>
      </c>
      <c r="U1079" s="7" t="s">
        <v>4958</v>
      </c>
      <c r="V1079" s="5">
        <f t="shared" si="116"/>
        <v>1</v>
      </c>
      <c r="W1079" s="14">
        <f>IF(V1079=1, VLOOKUP(U1079, [1]IMDB_Movies!A:O, 11, FALSE), AVERAGEIF($A$2:$A$4915, U1079, $K$2:$K$4915))</f>
        <v>6.7</v>
      </c>
      <c r="X1079" s="5">
        <f t="shared" si="117"/>
        <v>0.59299999999999997</v>
      </c>
      <c r="Y1079">
        <f t="shared" si="118"/>
        <v>6.4282194564389137</v>
      </c>
      <c r="AN1079" s="7"/>
      <c r="AO1079" s="5"/>
      <c r="AP1079" s="14"/>
      <c r="AQ1079" s="5"/>
    </row>
    <row r="1080" spans="1:43" hidden="1" x14ac:dyDescent="0.3">
      <c r="A1080" t="s">
        <v>5556</v>
      </c>
      <c r="B1080">
        <v>141</v>
      </c>
      <c r="C1080">
        <v>3064356</v>
      </c>
      <c r="D1080" t="s">
        <v>79</v>
      </c>
      <c r="E1080" t="s">
        <v>9531</v>
      </c>
      <c r="F1080" t="s">
        <v>6049</v>
      </c>
      <c r="G1080" t="s">
        <v>14</v>
      </c>
      <c r="H1080" t="s">
        <v>15</v>
      </c>
      <c r="I1080">
        <v>5600000</v>
      </c>
      <c r="J1080">
        <v>2002</v>
      </c>
      <c r="K1080">
        <v>6.9</v>
      </c>
      <c r="L1080" s="5" t="s">
        <v>1221</v>
      </c>
      <c r="M1080" s="5" t="s">
        <v>6851</v>
      </c>
      <c r="P1080" s="5">
        <f t="shared" si="112"/>
        <v>0.62012632417445168</v>
      </c>
      <c r="Q1080" s="5">
        <f t="shared" si="113"/>
        <v>3064356</v>
      </c>
      <c r="R1080" s="1">
        <f t="shared" si="114"/>
        <v>-2535644</v>
      </c>
      <c r="S1080" s="1">
        <f t="shared" si="115"/>
        <v>5600000</v>
      </c>
      <c r="U1080" s="6" t="s">
        <v>4195</v>
      </c>
      <c r="V1080" s="5">
        <f t="shared" si="116"/>
        <v>1</v>
      </c>
      <c r="W1080" s="14">
        <f>IF(V1080=1, VLOOKUP(U1080, [1]IMDB_Movies!A:O, 11, FALSE), AVERAGEIF($A$2:$A$4915, U1080, $K$2:$K$4915))</f>
        <v>6.7</v>
      </c>
      <c r="X1080" s="5">
        <f t="shared" si="117"/>
        <v>0.59299999999999997</v>
      </c>
      <c r="Y1080">
        <f t="shared" si="118"/>
        <v>6.4281250000000005</v>
      </c>
      <c r="AN1080" s="6"/>
      <c r="AO1080" s="5"/>
      <c r="AP1080" s="14"/>
      <c r="AQ1080" s="5"/>
    </row>
    <row r="1081" spans="1:43" hidden="1" x14ac:dyDescent="0.3">
      <c r="A1081" t="s">
        <v>4787</v>
      </c>
      <c r="B1081">
        <v>95</v>
      </c>
      <c r="C1081">
        <v>7009668</v>
      </c>
      <c r="D1081" t="s">
        <v>6050</v>
      </c>
      <c r="E1081" t="s">
        <v>9532</v>
      </c>
      <c r="F1081" t="s">
        <v>6051</v>
      </c>
      <c r="G1081" t="s">
        <v>14</v>
      </c>
      <c r="H1081" t="s">
        <v>15</v>
      </c>
      <c r="I1081">
        <v>5600000</v>
      </c>
      <c r="J1081">
        <v>2006</v>
      </c>
      <c r="K1081">
        <v>2.1</v>
      </c>
      <c r="L1081" s="5" t="s">
        <v>476</v>
      </c>
      <c r="M1081" s="5" t="s">
        <v>8417</v>
      </c>
      <c r="P1081" s="5">
        <f t="shared" si="112"/>
        <v>0.62004416926383876</v>
      </c>
      <c r="Q1081" s="5">
        <f t="shared" si="113"/>
        <v>7009668</v>
      </c>
      <c r="R1081" s="1">
        <f t="shared" si="114"/>
        <v>1409668</v>
      </c>
      <c r="S1081" s="1">
        <f t="shared" si="115"/>
        <v>5600000</v>
      </c>
      <c r="U1081" s="7" t="s">
        <v>4386</v>
      </c>
      <c r="V1081" s="5">
        <f t="shared" si="116"/>
        <v>1</v>
      </c>
      <c r="W1081" s="14">
        <f>IF(V1081=1, VLOOKUP(U1081, [1]IMDB_Movies!A:O, 11, FALSE), AVERAGEIF($A$2:$A$4915, U1081, $K$2:$K$4915))</f>
        <v>6.7</v>
      </c>
      <c r="X1081" s="5">
        <f t="shared" si="117"/>
        <v>0.59299999999999997</v>
      </c>
      <c r="Y1081">
        <f t="shared" si="118"/>
        <v>6.4279542566709029</v>
      </c>
      <c r="AN1081" s="7"/>
      <c r="AO1081" s="5"/>
      <c r="AP1081" s="14"/>
      <c r="AQ1081" s="5"/>
    </row>
    <row r="1082" spans="1:43" hidden="1" x14ac:dyDescent="0.3">
      <c r="A1082" t="s">
        <v>5138</v>
      </c>
      <c r="B1082">
        <v>85</v>
      </c>
      <c r="C1082">
        <v>27024</v>
      </c>
      <c r="D1082" t="s">
        <v>2267</v>
      </c>
      <c r="E1082" t="s">
        <v>9533</v>
      </c>
      <c r="F1082" t="s">
        <v>6054</v>
      </c>
      <c r="G1082" t="s">
        <v>997</v>
      </c>
      <c r="H1082" t="s">
        <v>1281</v>
      </c>
      <c r="I1082">
        <v>5600000</v>
      </c>
      <c r="J1082">
        <v>2009</v>
      </c>
      <c r="K1082">
        <v>6.6</v>
      </c>
      <c r="L1082" s="5" t="s">
        <v>2267</v>
      </c>
      <c r="M1082" s="5"/>
      <c r="P1082" s="5">
        <f t="shared" si="112"/>
        <v>0.6199697799633791</v>
      </c>
      <c r="Q1082" s="5">
        <f t="shared" si="113"/>
        <v>27024</v>
      </c>
      <c r="R1082" s="1">
        <f t="shared" si="114"/>
        <v>-5572976</v>
      </c>
      <c r="S1082" s="1">
        <f t="shared" si="115"/>
        <v>5600000</v>
      </c>
      <c r="U1082" s="7" t="s">
        <v>4105</v>
      </c>
      <c r="V1082" s="5">
        <f t="shared" si="116"/>
        <v>1</v>
      </c>
      <c r="W1082" s="14">
        <f>IF(V1082=1, VLOOKUP(U1082, [1]IMDB_Movies!A:O, 11, FALSE), AVERAGEIF($A$2:$A$4915, U1082, $K$2:$K$4915))</f>
        <v>6.7</v>
      </c>
      <c r="X1082" s="5">
        <f t="shared" si="117"/>
        <v>0.59299999999999997</v>
      </c>
      <c r="Y1082">
        <f t="shared" si="118"/>
        <v>6.4277580071174389</v>
      </c>
      <c r="AN1082" s="7"/>
      <c r="AO1082" s="5"/>
      <c r="AP1082" s="14"/>
      <c r="AQ1082" s="5"/>
    </row>
    <row r="1083" spans="1:43" hidden="1" x14ac:dyDescent="0.3">
      <c r="A1083" t="s">
        <v>1915</v>
      </c>
      <c r="B1083">
        <v>89</v>
      </c>
      <c r="C1083"/>
      <c r="D1083" t="s">
        <v>1522</v>
      </c>
      <c r="E1083" t="s">
        <v>9534</v>
      </c>
      <c r="F1083" t="s">
        <v>6030</v>
      </c>
      <c r="G1083" t="s">
        <v>14</v>
      </c>
      <c r="H1083" t="s">
        <v>99</v>
      </c>
      <c r="I1083">
        <v>5952000</v>
      </c>
      <c r="J1083">
        <v>1983</v>
      </c>
      <c r="K1083">
        <v>7.3</v>
      </c>
      <c r="L1083" s="5" t="s">
        <v>2267</v>
      </c>
      <c r="M1083" s="5" t="s">
        <v>8415</v>
      </c>
      <c r="N1083" t="s">
        <v>4289</v>
      </c>
      <c r="O1083" t="s">
        <v>3629</v>
      </c>
      <c r="P1083" s="5">
        <f t="shared" si="112"/>
        <v>0.61988180584336927</v>
      </c>
      <c r="Q1083" s="5">
        <f t="shared" si="113"/>
        <v>25035665</v>
      </c>
      <c r="R1083" s="1">
        <f t="shared" si="114"/>
        <v>19083665</v>
      </c>
      <c r="S1083" s="1">
        <f t="shared" si="115"/>
        <v>5952000</v>
      </c>
      <c r="U1083" s="7" t="s">
        <v>4156</v>
      </c>
      <c r="V1083" s="5">
        <f t="shared" si="116"/>
        <v>1</v>
      </c>
      <c r="W1083" s="14">
        <f>IF(V1083=1, VLOOKUP(U1083, [1]IMDB_Movies!A:O, 11, FALSE), AVERAGEIF($A$2:$A$4915, U1083, $K$2:$K$4915))</f>
        <v>6.7</v>
      </c>
      <c r="X1083" s="5">
        <f t="shared" si="117"/>
        <v>0.59299999999999997</v>
      </c>
      <c r="Y1083">
        <f t="shared" si="118"/>
        <v>6.4281210272056972</v>
      </c>
      <c r="AN1083" s="7"/>
      <c r="AO1083" s="5"/>
      <c r="AP1083" s="14"/>
      <c r="AQ1083" s="5"/>
    </row>
    <row r="1084" spans="1:43" hidden="1" x14ac:dyDescent="0.3">
      <c r="A1084" t="s">
        <v>4610</v>
      </c>
      <c r="B1084">
        <v>145</v>
      </c>
      <c r="C1084">
        <v>26435</v>
      </c>
      <c r="D1084" t="s">
        <v>669</v>
      </c>
      <c r="E1084" t="s">
        <v>9535</v>
      </c>
      <c r="F1084" t="s">
        <v>4611</v>
      </c>
      <c r="G1084" t="s">
        <v>3067</v>
      </c>
      <c r="H1084" t="s">
        <v>275</v>
      </c>
      <c r="I1084">
        <v>6000000</v>
      </c>
      <c r="J1084">
        <v>1927</v>
      </c>
      <c r="K1084">
        <v>8.3000000000000007</v>
      </c>
      <c r="L1084" s="5" t="s">
        <v>1221</v>
      </c>
      <c r="M1084" s="5" t="s">
        <v>4289</v>
      </c>
      <c r="P1084" s="5">
        <f t="shared" si="112"/>
        <v>0.61988180584336927</v>
      </c>
      <c r="Q1084" s="5">
        <f t="shared" si="113"/>
        <v>26435</v>
      </c>
      <c r="R1084" s="1">
        <f t="shared" si="114"/>
        <v>-5973565</v>
      </c>
      <c r="S1084" s="1">
        <f t="shared" si="115"/>
        <v>6000000</v>
      </c>
      <c r="U1084" s="6" t="s">
        <v>4058</v>
      </c>
      <c r="V1084" s="5">
        <f t="shared" si="116"/>
        <v>1</v>
      </c>
      <c r="W1084" s="14">
        <f>IF(V1084=1, VLOOKUP(U1084, [1]IMDB_Movies!A:O, 11, FALSE), AVERAGEIF($A$2:$A$4915, U1084, $K$2:$K$4915))</f>
        <v>6.7</v>
      </c>
      <c r="X1084" s="5">
        <f t="shared" si="117"/>
        <v>0.59299999999999997</v>
      </c>
      <c r="Y1084">
        <f t="shared" si="118"/>
        <v>6.427670396744662</v>
      </c>
      <c r="AN1084" s="6"/>
      <c r="AO1084" s="5"/>
      <c r="AP1084" s="14"/>
      <c r="AQ1084" s="5"/>
    </row>
    <row r="1085" spans="1:43" hidden="1" x14ac:dyDescent="0.3">
      <c r="A1085" t="s">
        <v>4803</v>
      </c>
      <c r="B1085">
        <v>90</v>
      </c>
      <c r="C1085">
        <v>22235901</v>
      </c>
      <c r="D1085" t="s">
        <v>604</v>
      </c>
      <c r="E1085" t="s">
        <v>9536</v>
      </c>
      <c r="F1085" t="s">
        <v>4804</v>
      </c>
      <c r="G1085" t="s">
        <v>14</v>
      </c>
      <c r="H1085" t="s">
        <v>15</v>
      </c>
      <c r="I1085">
        <v>6000000</v>
      </c>
      <c r="J1085">
        <v>2001</v>
      </c>
      <c r="K1085">
        <v>6.1</v>
      </c>
      <c r="L1085" s="5" t="s">
        <v>599</v>
      </c>
      <c r="M1085" s="5" t="s">
        <v>6851</v>
      </c>
      <c r="P1085" s="5">
        <f t="shared" si="112"/>
        <v>0.61979447541304755</v>
      </c>
      <c r="Q1085" s="5">
        <f t="shared" si="113"/>
        <v>22235901</v>
      </c>
      <c r="R1085" s="1">
        <f t="shared" si="114"/>
        <v>16235901</v>
      </c>
      <c r="S1085" s="1">
        <f t="shared" si="115"/>
        <v>6000000</v>
      </c>
      <c r="U1085" s="7" t="s">
        <v>3779</v>
      </c>
      <c r="V1085" s="5">
        <f t="shared" si="116"/>
        <v>1</v>
      </c>
      <c r="W1085" s="14">
        <f>IF(V1085=1, VLOOKUP(U1085, [1]IMDB_Movies!A:O, 11, FALSE), AVERAGEIF($A$2:$A$4915, U1085, $K$2:$K$4915))</f>
        <v>6.7</v>
      </c>
      <c r="X1085" s="5">
        <f t="shared" si="117"/>
        <v>0.59299999999999997</v>
      </c>
      <c r="Y1085">
        <f t="shared" si="118"/>
        <v>6.4272704146527628</v>
      </c>
      <c r="AN1085" s="7"/>
      <c r="AO1085" s="5"/>
      <c r="AP1085" s="14"/>
      <c r="AQ1085" s="5"/>
    </row>
    <row r="1086" spans="1:43" hidden="1" x14ac:dyDescent="0.3">
      <c r="A1086" t="s">
        <v>464</v>
      </c>
      <c r="B1086">
        <v>104</v>
      </c>
      <c r="C1086">
        <v>30093107</v>
      </c>
      <c r="D1086" t="s">
        <v>359</v>
      </c>
      <c r="E1086" t="s">
        <v>9537</v>
      </c>
      <c r="F1086" t="s">
        <v>5048</v>
      </c>
      <c r="G1086" t="s">
        <v>14</v>
      </c>
      <c r="H1086" t="s">
        <v>22</v>
      </c>
      <c r="I1086">
        <v>6000000</v>
      </c>
      <c r="J1086">
        <v>2000</v>
      </c>
      <c r="K1086">
        <v>8.3000000000000007</v>
      </c>
      <c r="L1086" s="5" t="s">
        <v>599</v>
      </c>
      <c r="M1086" s="5" t="s">
        <v>8413</v>
      </c>
      <c r="P1086" s="5">
        <f t="shared" si="112"/>
        <v>0.61975558166648426</v>
      </c>
      <c r="Q1086" s="5">
        <f t="shared" si="113"/>
        <v>30093107</v>
      </c>
      <c r="R1086" s="1">
        <f t="shared" si="114"/>
        <v>24093107</v>
      </c>
      <c r="S1086" s="1">
        <f t="shared" si="115"/>
        <v>6000000</v>
      </c>
      <c r="U1086" s="6" t="s">
        <v>3790</v>
      </c>
      <c r="V1086" s="5">
        <f t="shared" si="116"/>
        <v>1</v>
      </c>
      <c r="W1086" s="14">
        <f>IF(V1086=1, VLOOKUP(U1086, [1]IMDB_Movies!A:O, 11, FALSE), AVERAGEIF($A$2:$A$4915, U1086, $K$2:$K$4915))</f>
        <v>6.7</v>
      </c>
      <c r="X1086" s="5">
        <f t="shared" si="117"/>
        <v>0.59299999999999997</v>
      </c>
      <c r="Y1086">
        <f t="shared" si="118"/>
        <v>6.4272519083969497</v>
      </c>
      <c r="AN1086" s="6"/>
      <c r="AO1086" s="5"/>
      <c r="AP1086" s="14"/>
      <c r="AQ1086" s="5"/>
    </row>
    <row r="1087" spans="1:43" hidden="1" x14ac:dyDescent="0.3">
      <c r="A1087" t="s">
        <v>3327</v>
      </c>
      <c r="B1087">
        <v>107</v>
      </c>
      <c r="C1087">
        <v>63231524</v>
      </c>
      <c r="D1087" t="s">
        <v>507</v>
      </c>
      <c r="E1087" t="s">
        <v>9538</v>
      </c>
      <c r="F1087" t="s">
        <v>5171</v>
      </c>
      <c r="G1087" t="s">
        <v>14</v>
      </c>
      <c r="H1087" t="s">
        <v>15</v>
      </c>
      <c r="I1087">
        <v>6000000</v>
      </c>
      <c r="J1087">
        <v>2006</v>
      </c>
      <c r="K1087">
        <v>5</v>
      </c>
      <c r="L1087" s="5" t="s">
        <v>599</v>
      </c>
      <c r="M1087" s="5" t="s">
        <v>1221</v>
      </c>
      <c r="N1087" t="s">
        <v>6851</v>
      </c>
      <c r="P1087" s="5">
        <f t="shared" si="112"/>
        <v>0.61973832885109825</v>
      </c>
      <c r="Q1087" s="5">
        <f t="shared" si="113"/>
        <v>63231524</v>
      </c>
      <c r="R1087" s="1">
        <f t="shared" si="114"/>
        <v>57231524</v>
      </c>
      <c r="S1087" s="1">
        <f t="shared" si="115"/>
        <v>6000000</v>
      </c>
      <c r="U1087" s="6" t="s">
        <v>3984</v>
      </c>
      <c r="V1087" s="5">
        <f t="shared" si="116"/>
        <v>1</v>
      </c>
      <c r="W1087" s="14">
        <f>IF(V1087=1, VLOOKUP(U1087, [1]IMDB_Movies!A:O, 11, FALSE), AVERAGEIF($A$2:$A$4915, U1087, $K$2:$K$4915))</f>
        <v>6.7</v>
      </c>
      <c r="X1087" s="5">
        <f t="shared" si="117"/>
        <v>0.59299999999999997</v>
      </c>
      <c r="Y1087">
        <f t="shared" si="118"/>
        <v>6.4270043268007155</v>
      </c>
      <c r="AN1087" s="6"/>
      <c r="AO1087" s="5"/>
      <c r="AP1087" s="14"/>
      <c r="AQ1087" s="5"/>
    </row>
    <row r="1088" spans="1:43" hidden="1" x14ac:dyDescent="0.3">
      <c r="A1088" t="s">
        <v>3082</v>
      </c>
      <c r="B1088">
        <v>94</v>
      </c>
      <c r="C1088">
        <v>8828771</v>
      </c>
      <c r="D1088" t="s">
        <v>599</v>
      </c>
      <c r="E1088" t="s">
        <v>9539</v>
      </c>
      <c r="F1088" t="s">
        <v>5271</v>
      </c>
      <c r="G1088" t="s">
        <v>14</v>
      </c>
      <c r="H1088" t="s">
        <v>15</v>
      </c>
      <c r="I1088">
        <v>6000000</v>
      </c>
      <c r="J1088">
        <v>2013</v>
      </c>
      <c r="K1088">
        <v>4.3</v>
      </c>
      <c r="L1088" s="5" t="s">
        <v>599</v>
      </c>
      <c r="M1088" s="5"/>
      <c r="P1088" s="5">
        <f t="shared" si="112"/>
        <v>0.61983836619966404</v>
      </c>
      <c r="Q1088" s="5">
        <f t="shared" si="113"/>
        <v>8828771</v>
      </c>
      <c r="R1088" s="1">
        <f t="shared" si="114"/>
        <v>2828771</v>
      </c>
      <c r="S1088" s="1">
        <f t="shared" si="115"/>
        <v>6000000</v>
      </c>
      <c r="U1088" s="7" t="s">
        <v>4010</v>
      </c>
      <c r="V1088" s="5">
        <f t="shared" si="116"/>
        <v>1</v>
      </c>
      <c r="W1088" s="14">
        <f>IF(V1088=1, VLOOKUP(U1088, [1]IMDB_Movies!A:O, 11, FALSE), AVERAGEIF($A$2:$A$4915, U1088, $K$2:$K$4915))</f>
        <v>6.7</v>
      </c>
      <c r="X1088" s="5">
        <f t="shared" si="117"/>
        <v>0.59299999999999997</v>
      </c>
      <c r="Y1088">
        <f t="shared" si="118"/>
        <v>6.4266802443991882</v>
      </c>
      <c r="AN1088" s="7"/>
      <c r="AO1088" s="5"/>
      <c r="AP1088" s="14"/>
      <c r="AQ1088" s="5"/>
    </row>
    <row r="1089" spans="1:43" hidden="1" x14ac:dyDescent="0.3">
      <c r="A1089" t="s">
        <v>5397</v>
      </c>
      <c r="B1089">
        <v>117</v>
      </c>
      <c r="C1089"/>
      <c r="D1089" t="s">
        <v>1450</v>
      </c>
      <c r="E1089" t="s">
        <v>9540</v>
      </c>
      <c r="F1089" t="s">
        <v>5398</v>
      </c>
      <c r="G1089" t="s">
        <v>14</v>
      </c>
      <c r="H1089" t="s">
        <v>22</v>
      </c>
      <c r="I1089">
        <v>6000000</v>
      </c>
      <c r="J1089">
        <v>2008</v>
      </c>
      <c r="K1089">
        <v>6.9</v>
      </c>
      <c r="L1089" s="5" t="s">
        <v>1221</v>
      </c>
      <c r="M1089" s="5" t="s">
        <v>3629</v>
      </c>
      <c r="P1089" s="5">
        <f t="shared" si="112"/>
        <v>0.61976784289774023</v>
      </c>
      <c r="Q1089" s="5">
        <f t="shared" si="113"/>
        <v>25035665</v>
      </c>
      <c r="R1089" s="1">
        <f t="shared" si="114"/>
        <v>19035665</v>
      </c>
      <c r="S1089" s="1">
        <f t="shared" si="115"/>
        <v>6000000</v>
      </c>
      <c r="U1089" s="6" t="s">
        <v>3583</v>
      </c>
      <c r="V1089" s="5">
        <f t="shared" si="116"/>
        <v>1</v>
      </c>
      <c r="W1089" s="14">
        <f>IF(V1089=1, VLOOKUP(U1089, [1]IMDB_Movies!A:O, 11, FALSE), AVERAGEIF($A$2:$A$4915, U1089, $K$2:$K$4915))</f>
        <v>6.7</v>
      </c>
      <c r="X1089" s="5">
        <f t="shared" si="117"/>
        <v>0.59299999999999997</v>
      </c>
      <c r="Y1089">
        <f t="shared" si="118"/>
        <v>6.4264323911382757</v>
      </c>
      <c r="AN1089" s="6"/>
      <c r="AO1089" s="5"/>
      <c r="AP1089" s="14"/>
      <c r="AQ1089" s="5"/>
    </row>
    <row r="1090" spans="1:43" hidden="1" x14ac:dyDescent="0.3">
      <c r="A1090" t="s">
        <v>1849</v>
      </c>
      <c r="B1090">
        <v>104</v>
      </c>
      <c r="C1090">
        <v>2600000</v>
      </c>
      <c r="D1090" t="s">
        <v>1215</v>
      </c>
      <c r="E1090" t="s">
        <v>9541</v>
      </c>
      <c r="F1090" t="s">
        <v>5441</v>
      </c>
      <c r="G1090" t="s">
        <v>14</v>
      </c>
      <c r="H1090" t="s">
        <v>22</v>
      </c>
      <c r="I1090">
        <v>6000000</v>
      </c>
      <c r="J1090">
        <v>1995</v>
      </c>
      <c r="K1090">
        <v>7.5</v>
      </c>
      <c r="L1090" s="5" t="s">
        <v>1221</v>
      </c>
      <c r="M1090" s="5" t="s">
        <v>8418</v>
      </c>
      <c r="P1090" s="5">
        <f t="shared" ref="P1090:P1153" si="119">CORREL(C1090:C6003,I1090:I6003)</f>
        <v>0.61976784289774023</v>
      </c>
      <c r="Q1090" s="5">
        <f t="shared" ref="Q1090:Q1153" si="120">IF(ISBLANK(C1090),MEDIAN($C$2:$C$4915), C1090)</f>
        <v>2600000</v>
      </c>
      <c r="R1090" s="1">
        <f t="shared" ref="R1090:R1153" si="121">Q1090-S1090</f>
        <v>-3400000</v>
      </c>
      <c r="S1090" s="1">
        <f t="shared" ref="S1090:S1153" si="122">IF(ISBLANK(I1090),MEDIAN($I$2:$I$4915), I1090)</f>
        <v>6000000</v>
      </c>
      <c r="U1090" s="6" t="s">
        <v>3516</v>
      </c>
      <c r="V1090" s="5">
        <f t="shared" si="116"/>
        <v>2</v>
      </c>
      <c r="W1090" s="14">
        <f>IF(V1090=1, VLOOKUP(U1090, [1]IMDB_Movies!A:O, 11, FALSE), AVERAGEIF($A$2:$A$4915, U1090, $K$2:$K$4915))</f>
        <v>6.7</v>
      </c>
      <c r="X1090" s="5">
        <f t="shared" si="117"/>
        <v>0.59299999999999997</v>
      </c>
      <c r="Y1090">
        <f t="shared" si="118"/>
        <v>6.4267702496179338</v>
      </c>
      <c r="AN1090" s="6"/>
      <c r="AO1090" s="5"/>
      <c r="AP1090" s="14"/>
      <c r="AQ1090" s="5"/>
    </row>
    <row r="1091" spans="1:43" hidden="1" x14ac:dyDescent="0.3">
      <c r="A1091" t="s">
        <v>5730</v>
      </c>
      <c r="B1091">
        <v>153</v>
      </c>
      <c r="C1091">
        <v>872643</v>
      </c>
      <c r="D1091" t="s">
        <v>978</v>
      </c>
      <c r="E1091" t="s">
        <v>9542</v>
      </c>
      <c r="F1091" t="s">
        <v>5731</v>
      </c>
      <c r="G1091" t="s">
        <v>1989</v>
      </c>
      <c r="H1091" t="s">
        <v>15</v>
      </c>
      <c r="I1091">
        <v>6000000</v>
      </c>
      <c r="J1091">
        <v>2007</v>
      </c>
      <c r="K1091">
        <v>5.4</v>
      </c>
      <c r="L1091" s="5" t="s">
        <v>599</v>
      </c>
      <c r="M1091" s="5" t="s">
        <v>6299</v>
      </c>
      <c r="N1091" t="s">
        <v>6851</v>
      </c>
      <c r="P1091" s="5">
        <f t="shared" si="119"/>
        <v>0.61968488252416842</v>
      </c>
      <c r="Q1091" s="5">
        <f t="shared" si="120"/>
        <v>872643</v>
      </c>
      <c r="R1091" s="1">
        <f t="shared" si="121"/>
        <v>-5127357</v>
      </c>
      <c r="S1091" s="1">
        <f t="shared" si="122"/>
        <v>6000000</v>
      </c>
      <c r="U1091" s="7" t="s">
        <v>3207</v>
      </c>
      <c r="V1091" s="5">
        <f t="shared" si="116"/>
        <v>1</v>
      </c>
      <c r="W1091" s="14">
        <f>IF(V1091=1, VLOOKUP(U1091, [1]IMDB_Movies!A:O, 11, FALSE), AVERAGEIF($A$2:$A$4915, U1091, $K$2:$K$4915))</f>
        <v>6.7</v>
      </c>
      <c r="X1091" s="5">
        <f t="shared" si="117"/>
        <v>0.59299999999999997</v>
      </c>
      <c r="Y1091">
        <f t="shared" si="118"/>
        <v>6.4271337579617853</v>
      </c>
      <c r="AN1091" s="7"/>
      <c r="AO1091" s="5"/>
      <c r="AP1091" s="14"/>
      <c r="AQ1091" s="5"/>
    </row>
    <row r="1092" spans="1:43" hidden="1" x14ac:dyDescent="0.3">
      <c r="A1092" t="s">
        <v>1722</v>
      </c>
      <c r="B1092">
        <v>175</v>
      </c>
      <c r="C1092">
        <v>134821952</v>
      </c>
      <c r="D1092" t="s">
        <v>703</v>
      </c>
      <c r="E1092" t="s">
        <v>9543</v>
      </c>
      <c r="F1092" t="s">
        <v>5749</v>
      </c>
      <c r="G1092" t="s">
        <v>14</v>
      </c>
      <c r="H1092" t="s">
        <v>15</v>
      </c>
      <c r="I1092">
        <v>6000000</v>
      </c>
      <c r="J1092">
        <v>1972</v>
      </c>
      <c r="K1092">
        <v>9.1999999999999993</v>
      </c>
      <c r="L1092" s="5" t="s">
        <v>8413</v>
      </c>
      <c r="M1092" s="5" t="s">
        <v>1221</v>
      </c>
      <c r="P1092" s="5">
        <f t="shared" si="119"/>
        <v>0.61959866245999717</v>
      </c>
      <c r="Q1092" s="5">
        <f t="shared" si="120"/>
        <v>134821952</v>
      </c>
      <c r="R1092" s="1">
        <f t="shared" si="121"/>
        <v>128821952</v>
      </c>
      <c r="S1092" s="1">
        <f t="shared" si="122"/>
        <v>6000000</v>
      </c>
      <c r="U1092" s="6" t="s">
        <v>3309</v>
      </c>
      <c r="V1092" s="5">
        <f t="shared" si="116"/>
        <v>1</v>
      </c>
      <c r="W1092" s="14">
        <f>IF(V1092=1, VLOOKUP(U1092, [1]IMDB_Movies!A:O, 11, FALSE), AVERAGEIF($A$2:$A$4915, U1092, $K$2:$K$4915))</f>
        <v>6.7</v>
      </c>
      <c r="X1092" s="5">
        <f t="shared" si="117"/>
        <v>0.59299999999999997</v>
      </c>
      <c r="Y1092">
        <f t="shared" si="118"/>
        <v>6.4269367991845083</v>
      </c>
      <c r="AN1092" s="6"/>
      <c r="AO1092" s="5"/>
      <c r="AP1092" s="14"/>
      <c r="AQ1092" s="5"/>
    </row>
    <row r="1093" spans="1:43" hidden="1" x14ac:dyDescent="0.3">
      <c r="A1093" t="s">
        <v>427</v>
      </c>
      <c r="B1093">
        <v>94</v>
      </c>
      <c r="C1093">
        <v>6165429</v>
      </c>
      <c r="D1093" t="s">
        <v>5793</v>
      </c>
      <c r="E1093" t="s">
        <v>9544</v>
      </c>
      <c r="F1093" t="s">
        <v>5794</v>
      </c>
      <c r="G1093" t="s">
        <v>806</v>
      </c>
      <c r="H1093" t="s">
        <v>132</v>
      </c>
      <c r="I1093">
        <v>6000000</v>
      </c>
      <c r="J1093">
        <v>2002</v>
      </c>
      <c r="K1093">
        <v>7.5</v>
      </c>
      <c r="L1093" s="5" t="s">
        <v>340</v>
      </c>
      <c r="M1093" s="5" t="s">
        <v>4651</v>
      </c>
      <c r="N1093" t="s">
        <v>1221</v>
      </c>
      <c r="O1093" t="s">
        <v>7865</v>
      </c>
      <c r="P1093" s="5">
        <f t="shared" si="119"/>
        <v>0.62009540684131137</v>
      </c>
      <c r="Q1093" s="5">
        <f t="shared" si="120"/>
        <v>6165429</v>
      </c>
      <c r="R1093" s="1">
        <f t="shared" si="121"/>
        <v>165429</v>
      </c>
      <c r="S1093" s="1">
        <f t="shared" si="122"/>
        <v>6000000</v>
      </c>
      <c r="U1093" s="7" t="s">
        <v>2952</v>
      </c>
      <c r="V1093" s="5">
        <f t="shared" si="116"/>
        <v>1</v>
      </c>
      <c r="W1093" s="14">
        <f>IF(V1093=1, VLOOKUP(U1093, [1]IMDB_Movies!A:O, 11, FALSE), AVERAGEIF($A$2:$A$4915, U1093, $K$2:$K$4915))</f>
        <v>6.7</v>
      </c>
      <c r="X1093" s="5">
        <f t="shared" si="117"/>
        <v>0.59299999999999997</v>
      </c>
      <c r="Y1093">
        <f t="shared" si="118"/>
        <v>6.4268671934743846</v>
      </c>
      <c r="AN1093" s="7"/>
      <c r="AO1093" s="5"/>
      <c r="AP1093" s="14"/>
      <c r="AQ1093" s="5"/>
    </row>
    <row r="1094" spans="1:43" hidden="1" x14ac:dyDescent="0.3">
      <c r="A1094" t="s">
        <v>1055</v>
      </c>
      <c r="B1094">
        <v>112</v>
      </c>
      <c r="C1094">
        <v>57504069</v>
      </c>
      <c r="D1094" t="s">
        <v>703</v>
      </c>
      <c r="E1094" t="s">
        <v>9545</v>
      </c>
      <c r="F1094" t="s">
        <v>5881</v>
      </c>
      <c r="G1094" t="s">
        <v>14</v>
      </c>
      <c r="H1094" t="s">
        <v>15</v>
      </c>
      <c r="I1094">
        <v>6000000</v>
      </c>
      <c r="J1094">
        <v>1991</v>
      </c>
      <c r="K1094">
        <v>7.8</v>
      </c>
      <c r="L1094" s="5" t="s">
        <v>8413</v>
      </c>
      <c r="M1094" s="5" t="s">
        <v>1221</v>
      </c>
      <c r="P1094" s="5">
        <f t="shared" si="119"/>
        <v>0.62001928638166859</v>
      </c>
      <c r="Q1094" s="5">
        <f t="shared" si="120"/>
        <v>57504069</v>
      </c>
      <c r="R1094" s="1">
        <f t="shared" si="121"/>
        <v>51504069</v>
      </c>
      <c r="S1094" s="1">
        <f t="shared" si="122"/>
        <v>6000000</v>
      </c>
      <c r="U1094" s="7" t="s">
        <v>3077</v>
      </c>
      <c r="V1094" s="5">
        <f t="shared" si="116"/>
        <v>1</v>
      </c>
      <c r="W1094" s="14">
        <f>IF(V1094=1, VLOOKUP(U1094, [1]IMDB_Movies!A:O, 11, FALSE), AVERAGEIF($A$2:$A$4915, U1094, $K$2:$K$4915))</f>
        <v>6.7</v>
      </c>
      <c r="X1094" s="5">
        <f t="shared" si="117"/>
        <v>0.59299999999999997</v>
      </c>
      <c r="Y1094">
        <f t="shared" si="118"/>
        <v>6.4268740438551788</v>
      </c>
      <c r="AN1094" s="7"/>
      <c r="AO1094" s="5"/>
      <c r="AP1094" s="14"/>
      <c r="AQ1094" s="5"/>
    </row>
    <row r="1095" spans="1:43" hidden="1" x14ac:dyDescent="0.3">
      <c r="A1095" t="s">
        <v>2515</v>
      </c>
      <c r="B1095">
        <v>123</v>
      </c>
      <c r="C1095">
        <v>2122561</v>
      </c>
      <c r="D1095" t="s">
        <v>604</v>
      </c>
      <c r="E1095" t="s">
        <v>9546</v>
      </c>
      <c r="F1095" t="s">
        <v>5919</v>
      </c>
      <c r="G1095" t="s">
        <v>14</v>
      </c>
      <c r="H1095" t="s">
        <v>15</v>
      </c>
      <c r="I1095">
        <v>6000000</v>
      </c>
      <c r="J1095">
        <v>1995</v>
      </c>
      <c r="K1095">
        <v>7.2</v>
      </c>
      <c r="L1095" s="5" t="s">
        <v>599</v>
      </c>
      <c r="M1095" s="5" t="s">
        <v>6851</v>
      </c>
      <c r="P1095" s="5">
        <f t="shared" si="119"/>
        <v>0.62009635363864946</v>
      </c>
      <c r="Q1095" s="5">
        <f t="shared" si="120"/>
        <v>2122561</v>
      </c>
      <c r="R1095" s="1">
        <f t="shared" si="121"/>
        <v>-3877439</v>
      </c>
      <c r="S1095" s="1">
        <f t="shared" si="122"/>
        <v>6000000</v>
      </c>
      <c r="U1095" s="6" t="s">
        <v>2351</v>
      </c>
      <c r="V1095" s="5">
        <f t="shared" si="116"/>
        <v>1</v>
      </c>
      <c r="W1095" s="14">
        <f>IF(V1095=1, VLOOKUP(U1095, [1]IMDB_Movies!A:O, 11, FALSE), AVERAGEIF($A$2:$A$4915, U1095, $K$2:$K$4915))</f>
        <v>6.7</v>
      </c>
      <c r="X1095" s="5">
        <f t="shared" si="117"/>
        <v>0.59299999999999997</v>
      </c>
      <c r="Y1095">
        <f t="shared" si="118"/>
        <v>6.4269574088242827</v>
      </c>
      <c r="AN1095" s="6"/>
      <c r="AO1095" s="5"/>
      <c r="AP1095" s="14"/>
      <c r="AQ1095" s="5"/>
    </row>
    <row r="1096" spans="1:43" hidden="1" x14ac:dyDescent="0.3">
      <c r="A1096" t="s">
        <v>4687</v>
      </c>
      <c r="B1096">
        <v>110</v>
      </c>
      <c r="C1096">
        <v>181360000</v>
      </c>
      <c r="D1096" t="s">
        <v>5920</v>
      </c>
      <c r="E1096" t="s">
        <v>9547</v>
      </c>
      <c r="F1096" t="s">
        <v>5921</v>
      </c>
      <c r="G1096" t="s">
        <v>14</v>
      </c>
      <c r="H1096" t="s">
        <v>15</v>
      </c>
      <c r="I1096">
        <v>6000000</v>
      </c>
      <c r="J1096">
        <v>1978</v>
      </c>
      <c r="K1096">
        <v>7.2</v>
      </c>
      <c r="L1096" s="5" t="s">
        <v>6055</v>
      </c>
      <c r="M1096" s="5" t="s">
        <v>6851</v>
      </c>
      <c r="P1096" s="5">
        <f t="shared" si="119"/>
        <v>0.62001233642553555</v>
      </c>
      <c r="Q1096" s="5">
        <f t="shared" si="120"/>
        <v>181360000</v>
      </c>
      <c r="R1096" s="1">
        <f t="shared" si="121"/>
        <v>175360000</v>
      </c>
      <c r="S1096" s="1">
        <f t="shared" si="122"/>
        <v>6000000</v>
      </c>
      <c r="U1096" s="7" t="s">
        <v>1540</v>
      </c>
      <c r="V1096" s="5">
        <f t="shared" si="116"/>
        <v>1</v>
      </c>
      <c r="W1096" s="14">
        <f>IF(V1096=1, VLOOKUP(U1096, [1]IMDB_Movies!A:O, 11, FALSE), AVERAGEIF($A$2:$A$4915, U1096, $K$2:$K$4915))</f>
        <v>6.7</v>
      </c>
      <c r="X1096" s="5">
        <f t="shared" si="117"/>
        <v>0.59299999999999997</v>
      </c>
      <c r="Y1096">
        <f t="shared" si="118"/>
        <v>6.4272704081632686</v>
      </c>
      <c r="AN1096" s="7"/>
      <c r="AO1096" s="5"/>
      <c r="AP1096" s="14"/>
      <c r="AQ1096" s="5"/>
    </row>
    <row r="1097" spans="1:43" hidden="1" x14ac:dyDescent="0.3">
      <c r="A1097" t="s">
        <v>272</v>
      </c>
      <c r="B1097">
        <v>120</v>
      </c>
      <c r="C1097">
        <v>137963328</v>
      </c>
      <c r="D1097" t="s">
        <v>1215</v>
      </c>
      <c r="E1097" t="s">
        <v>9548</v>
      </c>
      <c r="F1097" t="s">
        <v>5922</v>
      </c>
      <c r="G1097" t="s">
        <v>14</v>
      </c>
      <c r="H1097" t="s">
        <v>22</v>
      </c>
      <c r="I1097">
        <v>6000000</v>
      </c>
      <c r="J1097">
        <v>1986</v>
      </c>
      <c r="K1097">
        <v>8.1</v>
      </c>
      <c r="L1097" s="5" t="s">
        <v>1221</v>
      </c>
      <c r="M1097" s="5" t="s">
        <v>8418</v>
      </c>
      <c r="P1097" s="5">
        <f t="shared" si="119"/>
        <v>0.62087351804037105</v>
      </c>
      <c r="Q1097" s="5">
        <f t="shared" si="120"/>
        <v>137963328</v>
      </c>
      <c r="R1097" s="1">
        <f t="shared" si="121"/>
        <v>131963328</v>
      </c>
      <c r="S1097" s="1">
        <f t="shared" si="122"/>
        <v>6000000</v>
      </c>
      <c r="U1097" s="6" t="s">
        <v>5542</v>
      </c>
      <c r="V1097" s="5">
        <f t="shared" si="116"/>
        <v>1</v>
      </c>
      <c r="W1097" s="14">
        <f>IF(V1097=1, VLOOKUP(U1097, [1]IMDB_Movies!A:O, 11, FALSE), AVERAGEIF($A$2:$A$4915, U1097, $K$2:$K$4915))</f>
        <v>6.7</v>
      </c>
      <c r="X1097" s="5">
        <f t="shared" si="117"/>
        <v>0.59299999999999997</v>
      </c>
      <c r="Y1097">
        <f t="shared" si="118"/>
        <v>6.4269966828272551</v>
      </c>
      <c r="AN1097" s="6"/>
      <c r="AO1097" s="5"/>
      <c r="AP1097" s="14"/>
      <c r="AQ1097" s="5"/>
    </row>
    <row r="1098" spans="1:43" hidden="1" x14ac:dyDescent="0.3">
      <c r="A1098" t="s">
        <v>1358</v>
      </c>
      <c r="B1098">
        <v>122</v>
      </c>
      <c r="C1098">
        <v>119078393</v>
      </c>
      <c r="D1098" t="s">
        <v>5923</v>
      </c>
      <c r="E1098" t="s">
        <v>9549</v>
      </c>
      <c r="F1098" t="s">
        <v>5924</v>
      </c>
      <c r="G1098" t="s">
        <v>14</v>
      </c>
      <c r="H1098" t="s">
        <v>15</v>
      </c>
      <c r="I1098">
        <v>6000000</v>
      </c>
      <c r="J1098">
        <v>2004</v>
      </c>
      <c r="K1098">
        <v>7.5</v>
      </c>
      <c r="L1098" s="5" t="s">
        <v>27</v>
      </c>
      <c r="M1098" s="5" t="s">
        <v>1221</v>
      </c>
      <c r="N1098" t="s">
        <v>8418</v>
      </c>
      <c r="P1098" s="5">
        <f t="shared" si="119"/>
        <v>0.62139430048067956</v>
      </c>
      <c r="Q1098" s="5">
        <f t="shared" si="120"/>
        <v>119078393</v>
      </c>
      <c r="R1098" s="1">
        <f t="shared" si="121"/>
        <v>113078393</v>
      </c>
      <c r="S1098" s="1">
        <f t="shared" si="122"/>
        <v>6000000</v>
      </c>
      <c r="U1098" s="12" t="s">
        <v>8368</v>
      </c>
      <c r="V1098" s="5">
        <f t="shared" si="116"/>
        <v>1</v>
      </c>
      <c r="W1098" s="14">
        <f>IF(V1098=1, VLOOKUP(U1098, [1]IMDB_Movies!A:O, 11, FALSE), AVERAGEIF($A$2:$A$4915, U1098, $K$2:$K$4915))</f>
        <v>6.7</v>
      </c>
      <c r="X1098" s="5">
        <f t="shared" si="117"/>
        <v>0.59299999999999997</v>
      </c>
      <c r="Y1098">
        <f t="shared" si="118"/>
        <v>6.4269525267993908</v>
      </c>
      <c r="AN1098" s="12"/>
      <c r="AO1098" s="5"/>
      <c r="AP1098" s="14"/>
      <c r="AQ1098" s="5"/>
    </row>
    <row r="1099" spans="1:43" hidden="1" x14ac:dyDescent="0.3">
      <c r="A1099" t="s">
        <v>5925</v>
      </c>
      <c r="B1099">
        <v>110</v>
      </c>
      <c r="C1099">
        <v>102308900</v>
      </c>
      <c r="D1099" t="s">
        <v>5926</v>
      </c>
      <c r="E1099" t="s">
        <v>9550</v>
      </c>
      <c r="F1099" t="s">
        <v>5927</v>
      </c>
      <c r="G1099" t="s">
        <v>14</v>
      </c>
      <c r="H1099" t="s">
        <v>15</v>
      </c>
      <c r="I1099">
        <v>6000000</v>
      </c>
      <c r="J1099">
        <v>1969</v>
      </c>
      <c r="K1099">
        <v>8.1</v>
      </c>
      <c r="L1099" s="5" t="s">
        <v>4651</v>
      </c>
      <c r="M1099" s="5" t="s">
        <v>8413</v>
      </c>
      <c r="N1099" t="s">
        <v>1221</v>
      </c>
      <c r="O1099" t="s">
        <v>5239</v>
      </c>
      <c r="P1099" s="5">
        <f t="shared" si="119"/>
        <v>0.62178933280618498</v>
      </c>
      <c r="Q1099" s="5">
        <f t="shared" si="120"/>
        <v>102308900</v>
      </c>
      <c r="R1099" s="1">
        <f t="shared" si="121"/>
        <v>96308900</v>
      </c>
      <c r="S1099" s="1">
        <f t="shared" si="122"/>
        <v>6000000</v>
      </c>
      <c r="U1099" s="12" t="s">
        <v>8371</v>
      </c>
      <c r="V1099" s="5">
        <f t="shared" si="116"/>
        <v>1</v>
      </c>
      <c r="W1099" s="14">
        <f>IF(V1099=1, VLOOKUP(U1099, [1]IMDB_Movies!A:O, 11, FALSE), AVERAGEIF($A$2:$A$4915, U1099, $K$2:$K$4915))</f>
        <v>6.7</v>
      </c>
      <c r="X1099" s="5">
        <f t="shared" si="117"/>
        <v>0.59299999999999997</v>
      </c>
      <c r="Y1099">
        <f t="shared" si="118"/>
        <v>6.426959407709985</v>
      </c>
      <c r="AN1099" s="12"/>
      <c r="AO1099" s="5"/>
      <c r="AP1099" s="14"/>
      <c r="AQ1099" s="5"/>
    </row>
    <row r="1100" spans="1:43" hidden="1" x14ac:dyDescent="0.3">
      <c r="A1100" t="s">
        <v>5928</v>
      </c>
      <c r="B1100">
        <v>139</v>
      </c>
      <c r="C1100">
        <v>102300000</v>
      </c>
      <c r="D1100" t="s">
        <v>5929</v>
      </c>
      <c r="E1100" t="s">
        <v>9551</v>
      </c>
      <c r="F1100" t="s">
        <v>5930</v>
      </c>
      <c r="G1100" t="s">
        <v>14</v>
      </c>
      <c r="H1100" t="s">
        <v>15</v>
      </c>
      <c r="I1100">
        <v>6000000</v>
      </c>
      <c r="J1100">
        <v>1964</v>
      </c>
      <c r="K1100">
        <v>7.8</v>
      </c>
      <c r="L1100" s="5" t="s">
        <v>599</v>
      </c>
      <c r="M1100" s="5" t="s">
        <v>6299</v>
      </c>
      <c r="N1100" t="s">
        <v>455</v>
      </c>
      <c r="O1100" t="s">
        <v>6055</v>
      </c>
      <c r="P1100" s="5">
        <f t="shared" si="119"/>
        <v>0.62208392816724023</v>
      </c>
      <c r="Q1100" s="5">
        <f t="shared" si="120"/>
        <v>102300000</v>
      </c>
      <c r="R1100" s="1">
        <f t="shared" si="121"/>
        <v>96300000</v>
      </c>
      <c r="S1100" s="1">
        <f t="shared" si="122"/>
        <v>6000000</v>
      </c>
      <c r="U1100" s="6" t="s">
        <v>6528</v>
      </c>
      <c r="V1100" s="5">
        <f t="shared" si="116"/>
        <v>1</v>
      </c>
      <c r="W1100" s="14">
        <f>IF(V1100=1, VLOOKUP(U1100, [1]IMDB_Movies!A:O, 11, FALSE), AVERAGEIF($A$2:$A$4915, U1100, $K$2:$K$4915))</f>
        <v>6.7</v>
      </c>
      <c r="X1100" s="5">
        <f t="shared" si="117"/>
        <v>0.59299999999999997</v>
      </c>
      <c r="Y1100">
        <f t="shared" si="118"/>
        <v>6.4274514811031693</v>
      </c>
      <c r="AN1100" s="6"/>
      <c r="AO1100" s="5"/>
      <c r="AP1100" s="14"/>
      <c r="AQ1100" s="5"/>
    </row>
    <row r="1101" spans="1:43" hidden="1" x14ac:dyDescent="0.3">
      <c r="A1101" t="s">
        <v>1438</v>
      </c>
      <c r="B1101">
        <v>124</v>
      </c>
      <c r="C1101">
        <v>54800000</v>
      </c>
      <c r="D1101" t="s">
        <v>1221</v>
      </c>
      <c r="E1101" t="s">
        <v>9552</v>
      </c>
      <c r="F1101" t="s">
        <v>5931</v>
      </c>
      <c r="G1101" t="s">
        <v>14</v>
      </c>
      <c r="H1101" t="s">
        <v>15</v>
      </c>
      <c r="I1101">
        <v>6000000</v>
      </c>
      <c r="J1101">
        <v>1980</v>
      </c>
      <c r="K1101">
        <v>7.8</v>
      </c>
      <c r="L1101" s="5" t="s">
        <v>1221</v>
      </c>
      <c r="M1101" s="5"/>
      <c r="P1101" s="5">
        <f t="shared" si="119"/>
        <v>0.62237877714320078</v>
      </c>
      <c r="Q1101" s="5">
        <f t="shared" si="120"/>
        <v>54800000</v>
      </c>
      <c r="R1101" s="1">
        <f t="shared" si="121"/>
        <v>48800000</v>
      </c>
      <c r="S1101" s="1">
        <f t="shared" si="122"/>
        <v>6000000</v>
      </c>
      <c r="U1101" s="7" t="s">
        <v>6903</v>
      </c>
      <c r="V1101" s="5">
        <f t="shared" si="116"/>
        <v>1</v>
      </c>
      <c r="W1101" s="14">
        <f>IF(V1101=1, VLOOKUP(U1101, [1]IMDB_Movies!A:O, 11, FALSE), AVERAGEIF($A$2:$A$4915, U1101, $K$2:$K$4915))</f>
        <v>6.7</v>
      </c>
      <c r="X1101" s="5">
        <f t="shared" si="117"/>
        <v>0.59299999999999997</v>
      </c>
      <c r="Y1101">
        <f t="shared" si="118"/>
        <v>6.4274074074074097</v>
      </c>
      <c r="AN1101" s="7"/>
      <c r="AO1101" s="5"/>
      <c r="AP1101" s="14"/>
      <c r="AQ1101" s="5"/>
    </row>
    <row r="1102" spans="1:43" hidden="1" x14ac:dyDescent="0.3">
      <c r="A1102" t="s">
        <v>5932</v>
      </c>
      <c r="B1102">
        <v>152</v>
      </c>
      <c r="C1102">
        <v>43650000</v>
      </c>
      <c r="D1102" t="s">
        <v>5933</v>
      </c>
      <c r="E1102" t="s">
        <v>9553</v>
      </c>
      <c r="F1102" t="s">
        <v>5934</v>
      </c>
      <c r="G1102" t="s">
        <v>14</v>
      </c>
      <c r="H1102" t="s">
        <v>15</v>
      </c>
      <c r="I1102">
        <v>6000000</v>
      </c>
      <c r="J1102">
        <v>1961</v>
      </c>
      <c r="K1102">
        <v>7.6</v>
      </c>
      <c r="L1102" s="5" t="s">
        <v>8413</v>
      </c>
      <c r="M1102" s="5" t="s">
        <v>1221</v>
      </c>
      <c r="N1102" t="s">
        <v>6055</v>
      </c>
      <c r="O1102" t="s">
        <v>6851</v>
      </c>
      <c r="P1102" s="5">
        <f t="shared" si="119"/>
        <v>0.62244639306931449</v>
      </c>
      <c r="Q1102" s="5">
        <f t="shared" si="120"/>
        <v>43650000</v>
      </c>
      <c r="R1102" s="1">
        <f t="shared" si="121"/>
        <v>37650000</v>
      </c>
      <c r="S1102" s="1">
        <f t="shared" si="122"/>
        <v>6000000</v>
      </c>
      <c r="U1102" s="7" t="s">
        <v>7283</v>
      </c>
      <c r="V1102" s="5">
        <f t="shared" si="116"/>
        <v>1</v>
      </c>
      <c r="W1102" s="14">
        <f>IF(V1102=1, VLOOKUP(U1102, [1]IMDB_Movies!A:O, 11, FALSE), AVERAGEIF($A$2:$A$4915, U1102, $K$2:$K$4915))</f>
        <v>6.7</v>
      </c>
      <c r="X1102" s="5">
        <f t="shared" si="117"/>
        <v>0.59299999999999997</v>
      </c>
      <c r="Y1102">
        <f t="shared" si="118"/>
        <v>6.4276954522227925</v>
      </c>
      <c r="AN1102" s="7"/>
      <c r="AO1102" s="5"/>
      <c r="AP1102" s="14"/>
      <c r="AQ1102" s="5"/>
    </row>
    <row r="1103" spans="1:43" hidden="1" x14ac:dyDescent="0.3">
      <c r="A1103" t="s">
        <v>1500</v>
      </c>
      <c r="B1103">
        <v>98</v>
      </c>
      <c r="C1103">
        <v>39800000</v>
      </c>
      <c r="D1103" t="s">
        <v>1398</v>
      </c>
      <c r="E1103" t="s">
        <v>9554</v>
      </c>
      <c r="F1103" t="s">
        <v>5935</v>
      </c>
      <c r="G1103" t="s">
        <v>14</v>
      </c>
      <c r="H1103" t="s">
        <v>15</v>
      </c>
      <c r="I1103">
        <v>6000000</v>
      </c>
      <c r="J1103">
        <v>1980</v>
      </c>
      <c r="K1103">
        <v>7.4</v>
      </c>
      <c r="L1103" s="5" t="s">
        <v>599</v>
      </c>
      <c r="M1103" s="5" t="s">
        <v>8417</v>
      </c>
      <c r="P1103" s="5">
        <f t="shared" si="119"/>
        <v>0.62247318442381261</v>
      </c>
      <c r="Q1103" s="5">
        <f t="shared" si="120"/>
        <v>39800000</v>
      </c>
      <c r="R1103" s="1">
        <f t="shared" si="121"/>
        <v>33800000</v>
      </c>
      <c r="S1103" s="1">
        <f t="shared" si="122"/>
        <v>6000000</v>
      </c>
      <c r="U1103" s="12" t="s">
        <v>8411</v>
      </c>
      <c r="V1103" s="5">
        <f t="shared" si="116"/>
        <v>1</v>
      </c>
      <c r="W1103" s="14">
        <f>IF(V1103=1, VLOOKUP(U1103, [1]IMDB_Movies!A:O, 11, FALSE), AVERAGEIF($A$2:$A$4915, U1103, $K$2:$K$4915))</f>
        <v>6.7</v>
      </c>
      <c r="X1103" s="5">
        <f t="shared" si="117"/>
        <v>0.59299999999999997</v>
      </c>
      <c r="Y1103">
        <f t="shared" si="118"/>
        <v>6.4280858676207551</v>
      </c>
      <c r="AN1103" s="12"/>
      <c r="AO1103" s="5"/>
      <c r="AP1103" s="14"/>
      <c r="AQ1103" s="5"/>
    </row>
    <row r="1104" spans="1:43" hidden="1" x14ac:dyDescent="0.3">
      <c r="A1104" t="s">
        <v>5936</v>
      </c>
      <c r="B1104">
        <v>106</v>
      </c>
      <c r="C1104">
        <v>27457409</v>
      </c>
      <c r="D1104" t="s">
        <v>910</v>
      </c>
      <c r="E1104" t="s">
        <v>9555</v>
      </c>
      <c r="F1104" t="s">
        <v>5937</v>
      </c>
      <c r="G1104" t="s">
        <v>14</v>
      </c>
      <c r="H1104" t="s">
        <v>15</v>
      </c>
      <c r="I1104">
        <v>6000000</v>
      </c>
      <c r="J1104">
        <v>2001</v>
      </c>
      <c r="K1104">
        <v>6.3</v>
      </c>
      <c r="L1104" s="5" t="s">
        <v>599</v>
      </c>
      <c r="M1104" s="5" t="s">
        <v>1221</v>
      </c>
      <c r="P1104" s="5">
        <f t="shared" si="119"/>
        <v>0.62248698914516754</v>
      </c>
      <c r="Q1104" s="5">
        <f t="shared" si="120"/>
        <v>27457409</v>
      </c>
      <c r="R1104" s="1">
        <f t="shared" si="121"/>
        <v>21457409</v>
      </c>
      <c r="S1104" s="1">
        <f t="shared" si="122"/>
        <v>6000000</v>
      </c>
      <c r="U1104" s="7" t="s">
        <v>8232</v>
      </c>
      <c r="V1104" s="5">
        <f t="shared" si="116"/>
        <v>1</v>
      </c>
      <c r="W1104" s="14">
        <f>IF(V1104=1, VLOOKUP(U1104, [1]IMDB_Movies!A:O, 11, FALSE), AVERAGEIF($A$2:$A$4915, U1104, $K$2:$K$4915))</f>
        <v>6.7</v>
      </c>
      <c r="X1104" s="5">
        <f t="shared" si="117"/>
        <v>0.59299999999999997</v>
      </c>
      <c r="Y1104">
        <f t="shared" si="118"/>
        <v>6.4287576687116603</v>
      </c>
      <c r="AN1104" s="7"/>
      <c r="AO1104" s="5"/>
      <c r="AP1104" s="14"/>
      <c r="AQ1104" s="5"/>
    </row>
    <row r="1105" spans="1:43" hidden="1" x14ac:dyDescent="0.3">
      <c r="A1105" t="s">
        <v>4700</v>
      </c>
      <c r="B1105">
        <v>106</v>
      </c>
      <c r="C1105">
        <v>25047631</v>
      </c>
      <c r="D1105" t="s">
        <v>507</v>
      </c>
      <c r="E1105" t="s">
        <v>9556</v>
      </c>
      <c r="F1105" t="s">
        <v>5938</v>
      </c>
      <c r="G1105" t="s">
        <v>14</v>
      </c>
      <c r="H1105" t="s">
        <v>15</v>
      </c>
      <c r="I1105">
        <v>6000000</v>
      </c>
      <c r="J1105">
        <v>1999</v>
      </c>
      <c r="K1105">
        <v>6.9</v>
      </c>
      <c r="L1105" s="5" t="s">
        <v>599</v>
      </c>
      <c r="M1105" s="5" t="s">
        <v>1221</v>
      </c>
      <c r="N1105" t="s">
        <v>6851</v>
      </c>
      <c r="P1105" s="5">
        <f t="shared" si="119"/>
        <v>0.62246288236360858</v>
      </c>
      <c r="Q1105" s="5">
        <f t="shared" si="120"/>
        <v>25047631</v>
      </c>
      <c r="R1105" s="1">
        <f t="shared" si="121"/>
        <v>19047631</v>
      </c>
      <c r="S1105" s="1">
        <f t="shared" si="122"/>
        <v>6000000</v>
      </c>
      <c r="U1105" s="7" t="s">
        <v>549</v>
      </c>
      <c r="V1105" s="5">
        <f t="shared" si="116"/>
        <v>15</v>
      </c>
      <c r="W1105" s="14">
        <f>IF(V1105=1, VLOOKUP(U1105, [1]IMDB_Movies!A:O, 11, FALSE), AVERAGEIF($A$2:$A$4915, U1105, $K$2:$K$4915))</f>
        <v>6.6800000000000006</v>
      </c>
      <c r="X1105" s="5">
        <f t="shared" si="117"/>
        <v>0.59199999999999997</v>
      </c>
      <c r="Y1105">
        <f t="shared" si="118"/>
        <v>6.4284581948350841</v>
      </c>
      <c r="AN1105" s="7"/>
      <c r="AO1105" s="5"/>
      <c r="AP1105" s="14"/>
      <c r="AQ1105" s="5"/>
    </row>
    <row r="1106" spans="1:43" hidden="1" x14ac:dyDescent="0.3">
      <c r="A1106" t="s">
        <v>44</v>
      </c>
      <c r="B1106">
        <v>106</v>
      </c>
      <c r="C1106">
        <v>23272306</v>
      </c>
      <c r="D1106" t="s">
        <v>778</v>
      </c>
      <c r="E1106" t="s">
        <v>9557</v>
      </c>
      <c r="F1106" t="s">
        <v>5939</v>
      </c>
      <c r="G1106" t="s">
        <v>14</v>
      </c>
      <c r="H1106" t="s">
        <v>15</v>
      </c>
      <c r="I1106">
        <v>6000000</v>
      </c>
      <c r="J1106">
        <v>1995</v>
      </c>
      <c r="K1106">
        <v>8.6</v>
      </c>
      <c r="L1106" s="5" t="s">
        <v>8413</v>
      </c>
      <c r="M1106" s="5" t="s">
        <v>1221</v>
      </c>
      <c r="N1106" t="s">
        <v>8415</v>
      </c>
      <c r="O1106" t="s">
        <v>3629</v>
      </c>
      <c r="P1106" s="5">
        <f t="shared" si="119"/>
        <v>0.62243203014643622</v>
      </c>
      <c r="Q1106" s="5">
        <f t="shared" si="120"/>
        <v>23272306</v>
      </c>
      <c r="R1106" s="1">
        <f t="shared" si="121"/>
        <v>17272306</v>
      </c>
      <c r="S1106" s="1">
        <f t="shared" si="122"/>
        <v>6000000</v>
      </c>
      <c r="U1106" s="6" t="s">
        <v>814</v>
      </c>
      <c r="V1106" s="5">
        <f t="shared" si="116"/>
        <v>12</v>
      </c>
      <c r="W1106" s="14">
        <f>IF(V1106=1, VLOOKUP(U1106, [1]IMDB_Movies!A:O, 11, FALSE), AVERAGEIF($A$2:$A$4915, U1106, $K$2:$K$4915))</f>
        <v>6.6833333333333327</v>
      </c>
      <c r="X1106" s="5">
        <f t="shared" si="117"/>
        <v>0.59199999999999997</v>
      </c>
      <c r="Y1106">
        <f t="shared" si="118"/>
        <v>6.4285933503836352</v>
      </c>
      <c r="AN1106" s="6"/>
      <c r="AO1106" s="5"/>
      <c r="AP1106" s="14"/>
      <c r="AQ1106" s="5"/>
    </row>
    <row r="1107" spans="1:43" hidden="1" x14ac:dyDescent="0.3">
      <c r="A1107" t="s">
        <v>787</v>
      </c>
      <c r="B1107">
        <v>94</v>
      </c>
      <c r="C1107">
        <v>21005329</v>
      </c>
      <c r="D1107" t="s">
        <v>604</v>
      </c>
      <c r="E1107" t="s">
        <v>9558</v>
      </c>
      <c r="F1107" t="s">
        <v>5942</v>
      </c>
      <c r="G1107" t="s">
        <v>14</v>
      </c>
      <c r="H1107" t="s">
        <v>275</v>
      </c>
      <c r="I1107">
        <v>6000000</v>
      </c>
      <c r="J1107">
        <v>2002</v>
      </c>
      <c r="K1107">
        <v>6.4</v>
      </c>
      <c r="L1107" s="5" t="s">
        <v>599</v>
      </c>
      <c r="M1107" s="5" t="s">
        <v>6851</v>
      </c>
      <c r="P1107" s="5">
        <f t="shared" si="119"/>
        <v>0.62239633630289315</v>
      </c>
      <c r="Q1107" s="5">
        <f t="shared" si="120"/>
        <v>21005329</v>
      </c>
      <c r="R1107" s="1">
        <f t="shared" si="121"/>
        <v>15005329</v>
      </c>
      <c r="S1107" s="1">
        <f t="shared" si="122"/>
        <v>6000000</v>
      </c>
      <c r="U1107" s="7" t="s">
        <v>1096</v>
      </c>
      <c r="V1107" s="5">
        <f t="shared" si="116"/>
        <v>6</v>
      </c>
      <c r="W1107" s="14">
        <f>IF(V1107=1, VLOOKUP(U1107, [1]IMDB_Movies!A:O, 11, FALSE), AVERAGEIF($A$2:$A$4915, U1107, $K$2:$K$4915))</f>
        <v>6.6833333333333336</v>
      </c>
      <c r="X1107" s="5">
        <f t="shared" si="117"/>
        <v>0.59199999999999997</v>
      </c>
      <c r="Y1107">
        <f t="shared" si="118"/>
        <v>6.4286518291123089</v>
      </c>
      <c r="AN1107" s="7"/>
      <c r="AO1107" s="5"/>
      <c r="AP1107" s="14"/>
      <c r="AQ1107" s="5"/>
    </row>
    <row r="1108" spans="1:43" hidden="1" x14ac:dyDescent="0.3">
      <c r="A1108" t="s">
        <v>430</v>
      </c>
      <c r="B1108">
        <v>109</v>
      </c>
      <c r="C1108">
        <v>26236603</v>
      </c>
      <c r="D1108" t="s">
        <v>1353</v>
      </c>
      <c r="E1108" t="s">
        <v>9559</v>
      </c>
      <c r="F1108" t="s">
        <v>5943</v>
      </c>
      <c r="G1108" t="s">
        <v>14</v>
      </c>
      <c r="H1108" t="s">
        <v>15</v>
      </c>
      <c r="I1108">
        <v>6000000</v>
      </c>
      <c r="J1108">
        <v>2008</v>
      </c>
      <c r="K1108">
        <v>7.9</v>
      </c>
      <c r="L1108" s="5" t="s">
        <v>1221</v>
      </c>
      <c r="M1108" s="5" t="s">
        <v>8417</v>
      </c>
      <c r="P1108" s="5">
        <f t="shared" si="119"/>
        <v>0.62235463341700181</v>
      </c>
      <c r="Q1108" s="5">
        <f t="shared" si="120"/>
        <v>26236603</v>
      </c>
      <c r="R1108" s="1">
        <f t="shared" si="121"/>
        <v>20236603</v>
      </c>
      <c r="S1108" s="1">
        <f t="shared" si="122"/>
        <v>6000000</v>
      </c>
      <c r="U1108" s="7" t="s">
        <v>3598</v>
      </c>
      <c r="V1108" s="5">
        <f t="shared" si="116"/>
        <v>5</v>
      </c>
      <c r="W1108" s="14">
        <f>IF(V1108=1, VLOOKUP(U1108, [1]IMDB_Movies!A:O, 11, FALSE), AVERAGEIF($A$2:$A$4915, U1108, $K$2:$K$4915))</f>
        <v>6.68</v>
      </c>
      <c r="X1108" s="5">
        <f t="shared" si="117"/>
        <v>0.59099999999999997</v>
      </c>
      <c r="Y1108">
        <f t="shared" si="118"/>
        <v>6.4284544524053269</v>
      </c>
      <c r="AN1108" s="7"/>
      <c r="AO1108" s="5"/>
      <c r="AP1108" s="14"/>
      <c r="AQ1108" s="5"/>
    </row>
    <row r="1109" spans="1:43" hidden="1" x14ac:dyDescent="0.3">
      <c r="A1109" t="s">
        <v>3913</v>
      </c>
      <c r="B1109">
        <v>90</v>
      </c>
      <c r="C1109">
        <v>18621249</v>
      </c>
      <c r="D1109" t="s">
        <v>599</v>
      </c>
      <c r="E1109" t="s">
        <v>9560</v>
      </c>
      <c r="F1109" t="s">
        <v>5946</v>
      </c>
      <c r="G1109" t="s">
        <v>14</v>
      </c>
      <c r="H1109" t="s">
        <v>15</v>
      </c>
      <c r="I1109">
        <v>6000000</v>
      </c>
      <c r="J1109">
        <v>2000</v>
      </c>
      <c r="K1109">
        <v>7.5</v>
      </c>
      <c r="L1109" s="5" t="s">
        <v>599</v>
      </c>
      <c r="M1109" s="5"/>
      <c r="P1109" s="5">
        <f t="shared" si="119"/>
        <v>0.62232699724610852</v>
      </c>
      <c r="Q1109" s="5">
        <f t="shared" si="120"/>
        <v>18621249</v>
      </c>
      <c r="R1109" s="1">
        <f t="shared" si="121"/>
        <v>12621249</v>
      </c>
      <c r="S1109" s="1">
        <f t="shared" si="122"/>
        <v>6000000</v>
      </c>
      <c r="U1109" s="6" t="s">
        <v>188</v>
      </c>
      <c r="V1109" s="5">
        <f t="shared" si="116"/>
        <v>5</v>
      </c>
      <c r="W1109" s="14">
        <f>IF(V1109=1, VLOOKUP(U1109, [1]IMDB_Movies!A:O, 11, FALSE), AVERAGEIF($A$2:$A$4915, U1109, $K$2:$K$4915))</f>
        <v>6.68</v>
      </c>
      <c r="X1109" s="5">
        <f t="shared" si="117"/>
        <v>0.59099999999999997</v>
      </c>
      <c r="Y1109">
        <f t="shared" si="118"/>
        <v>6.4284873304325609</v>
      </c>
      <c r="AN1109" s="6"/>
      <c r="AO1109" s="5"/>
      <c r="AP1109" s="14"/>
      <c r="AQ1109" s="5"/>
    </row>
    <row r="1110" spans="1:43" hidden="1" x14ac:dyDescent="0.3">
      <c r="A1110" t="s">
        <v>1903</v>
      </c>
      <c r="B1110">
        <v>106</v>
      </c>
      <c r="C1110">
        <v>25244700</v>
      </c>
      <c r="D1110" t="s">
        <v>231</v>
      </c>
      <c r="E1110" t="s">
        <v>9561</v>
      </c>
      <c r="F1110" t="s">
        <v>5947</v>
      </c>
      <c r="G1110" t="s">
        <v>14</v>
      </c>
      <c r="H1110" t="s">
        <v>22</v>
      </c>
      <c r="I1110">
        <v>6000000</v>
      </c>
      <c r="J1110">
        <v>1981</v>
      </c>
      <c r="K1110">
        <v>7.2</v>
      </c>
      <c r="L1110" s="5" t="s">
        <v>476</v>
      </c>
      <c r="M1110" s="5" t="s">
        <v>4289</v>
      </c>
      <c r="P1110" s="5">
        <f t="shared" si="119"/>
        <v>0.62227914613141333</v>
      </c>
      <c r="Q1110" s="5">
        <f t="shared" si="120"/>
        <v>25244700</v>
      </c>
      <c r="R1110" s="1">
        <f t="shared" si="121"/>
        <v>19244700</v>
      </c>
      <c r="S1110" s="1">
        <f t="shared" si="122"/>
        <v>6000000</v>
      </c>
      <c r="U1110" s="7" t="s">
        <v>204</v>
      </c>
      <c r="V1110" s="5">
        <f t="shared" si="116"/>
        <v>4</v>
      </c>
      <c r="W1110" s="14">
        <f>IF(V1110=1, VLOOKUP(U1110, [1]IMDB_Movies!A:O, 11, FALSE), AVERAGEIF($A$2:$A$4915, U1110, $K$2:$K$4915))</f>
        <v>6.6750000000000007</v>
      </c>
      <c r="X1110" s="5">
        <f t="shared" si="117"/>
        <v>0.59</v>
      </c>
      <c r="Y1110">
        <f t="shared" si="118"/>
        <v>6.4288018433179763</v>
      </c>
      <c r="AN1110" s="7"/>
      <c r="AO1110" s="5"/>
      <c r="AP1110" s="14"/>
      <c r="AQ1110" s="5"/>
    </row>
    <row r="1111" spans="1:43" hidden="1" x14ac:dyDescent="0.3">
      <c r="A1111" t="s">
        <v>5950</v>
      </c>
      <c r="B1111">
        <v>89</v>
      </c>
      <c r="C1111">
        <v>13235267</v>
      </c>
      <c r="D1111" t="s">
        <v>1093</v>
      </c>
      <c r="E1111" t="s">
        <v>9562</v>
      </c>
      <c r="F1111" t="s">
        <v>5951</v>
      </c>
      <c r="G1111" t="s">
        <v>14</v>
      </c>
      <c r="H1111" t="s">
        <v>15</v>
      </c>
      <c r="I1111">
        <v>6000000</v>
      </c>
      <c r="J1111">
        <v>2007</v>
      </c>
      <c r="K1111">
        <v>2.9</v>
      </c>
      <c r="L1111" s="5" t="s">
        <v>599</v>
      </c>
      <c r="M1111" s="5" t="s">
        <v>6299</v>
      </c>
      <c r="P1111" s="5">
        <f t="shared" si="119"/>
        <v>0.62224869932724347</v>
      </c>
      <c r="Q1111" s="5">
        <f t="shared" si="120"/>
        <v>13235267</v>
      </c>
      <c r="R1111" s="1">
        <f t="shared" si="121"/>
        <v>7235267</v>
      </c>
      <c r="S1111" s="1">
        <f t="shared" si="122"/>
        <v>6000000</v>
      </c>
      <c r="U1111" s="6" t="s">
        <v>499</v>
      </c>
      <c r="V1111" s="5">
        <f t="shared" si="116"/>
        <v>4</v>
      </c>
      <c r="W1111" s="14">
        <f>IF(V1111=1, VLOOKUP(U1111, [1]IMDB_Movies!A:O, 11, FALSE), AVERAGEIF($A$2:$A$4915, U1111, $K$2:$K$4915))</f>
        <v>6.6749999999999998</v>
      </c>
      <c r="X1111" s="5">
        <f t="shared" si="117"/>
        <v>0.59</v>
      </c>
      <c r="Y1111">
        <f t="shared" si="118"/>
        <v>6.4287067861715794</v>
      </c>
      <c r="AN1111" s="6"/>
      <c r="AO1111" s="5"/>
      <c r="AP1111" s="14"/>
      <c r="AQ1111" s="5"/>
    </row>
    <row r="1112" spans="1:43" hidden="1" x14ac:dyDescent="0.3">
      <c r="A1112" t="s">
        <v>1509</v>
      </c>
      <c r="B1112">
        <v>104</v>
      </c>
      <c r="C1112">
        <v>12793213</v>
      </c>
      <c r="D1112" t="s">
        <v>507</v>
      </c>
      <c r="E1112" t="s">
        <v>9563</v>
      </c>
      <c r="F1112" t="s">
        <v>5954</v>
      </c>
      <c r="G1112" t="s">
        <v>14</v>
      </c>
      <c r="H1112" t="s">
        <v>15</v>
      </c>
      <c r="I1112">
        <v>6000000</v>
      </c>
      <c r="J1112">
        <v>1988</v>
      </c>
      <c r="K1112">
        <v>6.2</v>
      </c>
      <c r="L1112" s="5" t="s">
        <v>599</v>
      </c>
      <c r="M1112" s="5" t="s">
        <v>1221</v>
      </c>
      <c r="N1112" t="s">
        <v>6851</v>
      </c>
      <c r="P1112" s="5">
        <f t="shared" si="119"/>
        <v>0.62218781360384234</v>
      </c>
      <c r="Q1112" s="5">
        <f t="shared" si="120"/>
        <v>12793213</v>
      </c>
      <c r="R1112" s="1">
        <f t="shared" si="121"/>
        <v>6793213</v>
      </c>
      <c r="S1112" s="1">
        <f t="shared" si="122"/>
        <v>6000000</v>
      </c>
      <c r="U1112" s="7" t="s">
        <v>5621</v>
      </c>
      <c r="V1112" s="5">
        <f t="shared" si="116"/>
        <v>5</v>
      </c>
      <c r="W1112" s="14">
        <f>IF(V1112=1, VLOOKUP(U1112, [1]IMDB_Movies!A:O, 11, FALSE), AVERAGEIF($A$2:$A$4915, U1112, $K$2:$K$4915))</f>
        <v>6.660000000000001</v>
      </c>
      <c r="X1112" s="5">
        <f t="shared" si="117"/>
        <v>0.58699999999999997</v>
      </c>
      <c r="Y1112">
        <f t="shared" si="118"/>
        <v>6.4287653688524635</v>
      </c>
      <c r="AN1112" s="7"/>
      <c r="AO1112" s="5"/>
      <c r="AP1112" s="14"/>
      <c r="AQ1112" s="5"/>
    </row>
    <row r="1113" spans="1:43" hidden="1" x14ac:dyDescent="0.3">
      <c r="A1113" t="s">
        <v>5957</v>
      </c>
      <c r="B1113">
        <v>98</v>
      </c>
      <c r="C1113">
        <v>11797927</v>
      </c>
      <c r="D1113" t="s">
        <v>4469</v>
      </c>
      <c r="E1113" t="s">
        <v>9564</v>
      </c>
      <c r="F1113" t="s">
        <v>5958</v>
      </c>
      <c r="G1113" t="s">
        <v>14</v>
      </c>
      <c r="H1113" t="s">
        <v>15</v>
      </c>
      <c r="I1113">
        <v>6000000</v>
      </c>
      <c r="J1113">
        <v>1995</v>
      </c>
      <c r="K1113">
        <v>6.1</v>
      </c>
      <c r="L1113" s="5" t="s">
        <v>599</v>
      </c>
      <c r="M1113" s="5" t="s">
        <v>2267</v>
      </c>
      <c r="N1113" t="s">
        <v>3629</v>
      </c>
      <c r="P1113" s="5">
        <f t="shared" si="119"/>
        <v>0.6221258531704037</v>
      </c>
      <c r="Q1113" s="5">
        <f t="shared" si="120"/>
        <v>11797927</v>
      </c>
      <c r="R1113" s="1">
        <f t="shared" si="121"/>
        <v>5797927</v>
      </c>
      <c r="S1113" s="1">
        <f t="shared" si="122"/>
        <v>6000000</v>
      </c>
      <c r="U1113" s="6" t="s">
        <v>2950</v>
      </c>
      <c r="V1113" s="5">
        <f t="shared" si="116"/>
        <v>3</v>
      </c>
      <c r="W1113" s="14">
        <f>IF(V1113=1, VLOOKUP(U1113, [1]IMDB_Movies!A:O, 11, FALSE), AVERAGEIF($A$2:$A$4915, U1113, $K$2:$K$4915))</f>
        <v>6.666666666666667</v>
      </c>
      <c r="X1113" s="5">
        <f t="shared" si="117"/>
        <v>0.58699999999999997</v>
      </c>
      <c r="Y1113">
        <f t="shared" si="118"/>
        <v>6.42951575710992</v>
      </c>
      <c r="AN1113" s="6"/>
      <c r="AO1113" s="5"/>
      <c r="AP1113" s="14"/>
      <c r="AQ1113" s="5"/>
    </row>
    <row r="1114" spans="1:43" hidden="1" x14ac:dyDescent="0.3">
      <c r="A1114" t="s">
        <v>1505</v>
      </c>
      <c r="B1114">
        <v>121</v>
      </c>
      <c r="C1114">
        <v>17605861</v>
      </c>
      <c r="D1114" t="s">
        <v>2131</v>
      </c>
      <c r="E1114" t="s">
        <v>9565</v>
      </c>
      <c r="F1114" t="s">
        <v>5959</v>
      </c>
      <c r="G1114" t="s">
        <v>14</v>
      </c>
      <c r="H1114" t="s">
        <v>22</v>
      </c>
      <c r="I1114">
        <v>6000000</v>
      </c>
      <c r="J1114">
        <v>2006</v>
      </c>
      <c r="K1114">
        <v>7.7</v>
      </c>
      <c r="L1114" s="5" t="s">
        <v>4651</v>
      </c>
      <c r="M1114" s="5" t="s">
        <v>1221</v>
      </c>
      <c r="N1114" t="s">
        <v>7865</v>
      </c>
      <c r="O1114" t="s">
        <v>3629</v>
      </c>
      <c r="P1114" s="5">
        <f t="shared" si="119"/>
        <v>0.62206157264009398</v>
      </c>
      <c r="Q1114" s="5">
        <f t="shared" si="120"/>
        <v>17605861</v>
      </c>
      <c r="R1114" s="1">
        <f t="shared" si="121"/>
        <v>11605861</v>
      </c>
      <c r="S1114" s="1">
        <f t="shared" si="122"/>
        <v>6000000</v>
      </c>
      <c r="U1114" s="6" t="s">
        <v>1937</v>
      </c>
      <c r="V1114" s="5">
        <f t="shared" si="116"/>
        <v>5</v>
      </c>
      <c r="W1114" s="14">
        <f>IF(V1114=1, VLOOKUP(U1114, [1]IMDB_Movies!A:O, 11, FALSE), AVERAGEIF($A$2:$A$4915, U1114, $K$2:$K$4915))</f>
        <v>6.6599999999999993</v>
      </c>
      <c r="X1114" s="5">
        <f t="shared" si="117"/>
        <v>0.58699999999999997</v>
      </c>
      <c r="Y1114">
        <f t="shared" si="118"/>
        <v>6.4300102511532584</v>
      </c>
      <c r="AN1114" s="6"/>
      <c r="AO1114" s="5"/>
      <c r="AP1114" s="14"/>
      <c r="AQ1114" s="5"/>
    </row>
    <row r="1115" spans="1:43" hidden="1" x14ac:dyDescent="0.3">
      <c r="A1115" t="s">
        <v>5963</v>
      </c>
      <c r="B1115">
        <v>42</v>
      </c>
      <c r="C1115">
        <v>7518876</v>
      </c>
      <c r="D1115" t="s">
        <v>5964</v>
      </c>
      <c r="E1115" t="s">
        <v>9566</v>
      </c>
      <c r="F1115" t="s">
        <v>5965</v>
      </c>
      <c r="G1115" t="s">
        <v>14</v>
      </c>
      <c r="H1115" t="s">
        <v>22</v>
      </c>
      <c r="I1115">
        <v>6000000</v>
      </c>
      <c r="J1115">
        <v>2008</v>
      </c>
      <c r="K1115">
        <v>6.5</v>
      </c>
      <c r="L1115" s="5" t="s">
        <v>340</v>
      </c>
      <c r="M1115" s="5" t="s">
        <v>27</v>
      </c>
      <c r="N1115" t="s">
        <v>8416</v>
      </c>
      <c r="P1115" s="5">
        <f t="shared" si="119"/>
        <v>0.62201095255456429</v>
      </c>
      <c r="Q1115" s="5">
        <f t="shared" si="120"/>
        <v>7518876</v>
      </c>
      <c r="R1115" s="1">
        <f t="shared" si="121"/>
        <v>1518876</v>
      </c>
      <c r="S1115" s="1">
        <f t="shared" si="122"/>
        <v>6000000</v>
      </c>
      <c r="U1115" s="6" t="s">
        <v>2047</v>
      </c>
      <c r="V1115" s="5">
        <f t="shared" si="116"/>
        <v>3</v>
      </c>
      <c r="W1115" s="14">
        <f>IF(V1115=1, VLOOKUP(U1115, [1]IMDB_Movies!A:O, 11, FALSE), AVERAGEIF($A$2:$A$4915, U1115, $K$2:$K$4915))</f>
        <v>6.666666666666667</v>
      </c>
      <c r="X1115" s="5">
        <f t="shared" si="117"/>
        <v>0.58699999999999997</v>
      </c>
      <c r="Y1115">
        <f t="shared" si="118"/>
        <v>6.4301461163804197</v>
      </c>
      <c r="AN1115" s="6"/>
      <c r="AO1115" s="5"/>
      <c r="AP1115" s="14"/>
      <c r="AQ1115" s="5"/>
    </row>
    <row r="1116" spans="1:43" hidden="1" x14ac:dyDescent="0.3">
      <c r="A1116" t="s">
        <v>3838</v>
      </c>
      <c r="B1116">
        <v>122</v>
      </c>
      <c r="C1116">
        <v>8596914</v>
      </c>
      <c r="D1116" t="s">
        <v>555</v>
      </c>
      <c r="E1116" t="s">
        <v>9567</v>
      </c>
      <c r="F1116" t="s">
        <v>5966</v>
      </c>
      <c r="G1116" t="s">
        <v>14</v>
      </c>
      <c r="H1116" t="s">
        <v>15</v>
      </c>
      <c r="I1116">
        <v>6000000</v>
      </c>
      <c r="J1116">
        <v>2000</v>
      </c>
      <c r="K1116">
        <v>7</v>
      </c>
      <c r="L1116" s="5" t="s">
        <v>4651</v>
      </c>
      <c r="M1116" s="5" t="s">
        <v>1221</v>
      </c>
      <c r="P1116" s="5">
        <f t="shared" si="119"/>
        <v>0.62193726057411203</v>
      </c>
      <c r="Q1116" s="5">
        <f t="shared" si="120"/>
        <v>8596914</v>
      </c>
      <c r="R1116" s="1">
        <f t="shared" si="121"/>
        <v>2596914</v>
      </c>
      <c r="S1116" s="1">
        <f t="shared" si="122"/>
        <v>6000000</v>
      </c>
      <c r="U1116" s="6" t="s">
        <v>3219</v>
      </c>
      <c r="V1116" s="5">
        <f t="shared" si="116"/>
        <v>3</v>
      </c>
      <c r="W1116" s="14">
        <f>IF(V1116=1, VLOOKUP(U1116, [1]IMDB_Movies!A:O, 11, FALSE), AVERAGEIF($A$2:$A$4915, U1116, $K$2:$K$4915))</f>
        <v>6.666666666666667</v>
      </c>
      <c r="X1116" s="5">
        <f t="shared" si="117"/>
        <v>0.58699999999999997</v>
      </c>
      <c r="Y1116">
        <f t="shared" si="118"/>
        <v>6.4300256410256456</v>
      </c>
      <c r="AN1116" s="6"/>
      <c r="AO1116" s="5"/>
      <c r="AP1116" s="14"/>
      <c r="AQ1116" s="5"/>
    </row>
    <row r="1117" spans="1:43" hidden="1" x14ac:dyDescent="0.3">
      <c r="A1117" t="s">
        <v>5967</v>
      </c>
      <c r="B1117">
        <v>101</v>
      </c>
      <c r="C1117">
        <v>6851636</v>
      </c>
      <c r="D1117" t="s">
        <v>507</v>
      </c>
      <c r="E1117" t="s">
        <v>9568</v>
      </c>
      <c r="F1117" t="s">
        <v>5968</v>
      </c>
      <c r="G1117" t="s">
        <v>14</v>
      </c>
      <c r="H1117" t="s">
        <v>15</v>
      </c>
      <c r="I1117">
        <v>6000000</v>
      </c>
      <c r="J1117">
        <v>1999</v>
      </c>
      <c r="K1117">
        <v>5.9</v>
      </c>
      <c r="L1117" s="5" t="s">
        <v>599</v>
      </c>
      <c r="M1117" s="5" t="s">
        <v>1221</v>
      </c>
      <c r="N1117" t="s">
        <v>6851</v>
      </c>
      <c r="P1117" s="5">
        <f t="shared" si="119"/>
        <v>0.62186576761554702</v>
      </c>
      <c r="Q1117" s="5">
        <f t="shared" si="120"/>
        <v>6851636</v>
      </c>
      <c r="R1117" s="1">
        <f t="shared" si="121"/>
        <v>851636</v>
      </c>
      <c r="S1117" s="1">
        <f t="shared" si="122"/>
        <v>6000000</v>
      </c>
      <c r="U1117" s="6" t="s">
        <v>399</v>
      </c>
      <c r="V1117" s="5">
        <f t="shared" si="116"/>
        <v>6</v>
      </c>
      <c r="W1117" s="14">
        <f>IF(V1117=1, VLOOKUP(U1117, [1]IMDB_Movies!A:O, 11, FALSE), AVERAGEIF($A$2:$A$4915, U1117, $K$2:$K$4915))</f>
        <v>6.666666666666667</v>
      </c>
      <c r="X1117" s="5">
        <f t="shared" si="117"/>
        <v>0.58699999999999997</v>
      </c>
      <c r="Y1117">
        <f t="shared" si="118"/>
        <v>6.4299820466786404</v>
      </c>
      <c r="AN1117" s="6"/>
      <c r="AO1117" s="5"/>
      <c r="AP1117" s="14"/>
      <c r="AQ1117" s="5"/>
    </row>
    <row r="1118" spans="1:43" hidden="1" x14ac:dyDescent="0.3">
      <c r="A1118" t="s">
        <v>5969</v>
      </c>
      <c r="B1118">
        <v>102</v>
      </c>
      <c r="C1118">
        <v>11434867</v>
      </c>
      <c r="D1118" t="s">
        <v>1175</v>
      </c>
      <c r="E1118" t="s">
        <v>9569</v>
      </c>
      <c r="F1118" t="s">
        <v>5970</v>
      </c>
      <c r="G1118" t="s">
        <v>14</v>
      </c>
      <c r="H1118" t="s">
        <v>15</v>
      </c>
      <c r="I1118">
        <v>6000000</v>
      </c>
      <c r="J1118">
        <v>2012</v>
      </c>
      <c r="K1118">
        <v>7.1</v>
      </c>
      <c r="L1118" s="5" t="s">
        <v>1221</v>
      </c>
      <c r="M1118" s="5" t="s">
        <v>8415</v>
      </c>
      <c r="N1118" t="s">
        <v>6851</v>
      </c>
      <c r="O1118" t="s">
        <v>3629</v>
      </c>
      <c r="P1118" s="5">
        <f t="shared" si="119"/>
        <v>0.62179053530773598</v>
      </c>
      <c r="Q1118" s="5">
        <f t="shared" si="120"/>
        <v>11434867</v>
      </c>
      <c r="R1118" s="1">
        <f t="shared" si="121"/>
        <v>5434867</v>
      </c>
      <c r="S1118" s="1">
        <f t="shared" si="122"/>
        <v>6000000</v>
      </c>
      <c r="U1118" s="6" t="s">
        <v>642</v>
      </c>
      <c r="V1118" s="5">
        <f t="shared" si="116"/>
        <v>3</v>
      </c>
      <c r="W1118" s="14">
        <f>IF(V1118=1, VLOOKUP(U1118, [1]IMDB_Movies!A:O, 11, FALSE), AVERAGEIF($A$2:$A$4915, U1118, $K$2:$K$4915))</f>
        <v>6.666666666666667</v>
      </c>
      <c r="X1118" s="5">
        <f t="shared" si="117"/>
        <v>0.58699999999999997</v>
      </c>
      <c r="Y1118">
        <f t="shared" si="118"/>
        <v>6.4302719343253001</v>
      </c>
      <c r="AN1118" s="6"/>
      <c r="AO1118" s="5"/>
      <c r="AP1118" s="14"/>
      <c r="AQ1118" s="5"/>
    </row>
    <row r="1119" spans="1:43" hidden="1" x14ac:dyDescent="0.3">
      <c r="A1119" t="s">
        <v>5971</v>
      </c>
      <c r="B1119">
        <v>84</v>
      </c>
      <c r="C1119">
        <v>5895238</v>
      </c>
      <c r="D1119" t="s">
        <v>1600</v>
      </c>
      <c r="E1119" t="s">
        <v>9570</v>
      </c>
      <c r="F1119" t="s">
        <v>5972</v>
      </c>
      <c r="G1119" t="s">
        <v>997</v>
      </c>
      <c r="H1119" t="s">
        <v>15</v>
      </c>
      <c r="I1119">
        <v>6000000</v>
      </c>
      <c r="J1119">
        <v>2012</v>
      </c>
      <c r="K1119">
        <v>5.5</v>
      </c>
      <c r="L1119" s="5" t="s">
        <v>599</v>
      </c>
      <c r="M1119" s="5" t="s">
        <v>5239</v>
      </c>
      <c r="P1119" s="5">
        <f t="shared" si="119"/>
        <v>0.62172510478669052</v>
      </c>
      <c r="Q1119" s="5">
        <f t="shared" si="120"/>
        <v>5895238</v>
      </c>
      <c r="R1119" s="1">
        <f t="shared" si="121"/>
        <v>-104762</v>
      </c>
      <c r="S1119" s="1">
        <f t="shared" si="122"/>
        <v>6000000</v>
      </c>
      <c r="U1119" s="6" t="s">
        <v>2049</v>
      </c>
      <c r="V1119" s="5">
        <f t="shared" si="116"/>
        <v>3</v>
      </c>
      <c r="W1119" s="14">
        <f>IF(V1119=1, VLOOKUP(U1119, [1]IMDB_Movies!A:O, 11, FALSE), AVERAGEIF($A$2:$A$4915, U1119, $K$2:$K$4915))</f>
        <v>6.666666666666667</v>
      </c>
      <c r="X1119" s="5">
        <f t="shared" si="117"/>
        <v>0.58699999999999997</v>
      </c>
      <c r="Y1119">
        <f t="shared" si="118"/>
        <v>6.4303053630998255</v>
      </c>
      <c r="AN1119" s="6"/>
      <c r="AO1119" s="5"/>
      <c r="AP1119" s="14"/>
      <c r="AQ1119" s="5"/>
    </row>
    <row r="1120" spans="1:43" hidden="1" x14ac:dyDescent="0.3">
      <c r="A1120" t="s">
        <v>5973</v>
      </c>
      <c r="B1120">
        <v>104</v>
      </c>
      <c r="C1120">
        <v>6670712</v>
      </c>
      <c r="D1120" t="s">
        <v>910</v>
      </c>
      <c r="E1120" t="s">
        <v>9571</v>
      </c>
      <c r="F1120" t="s">
        <v>5974</v>
      </c>
      <c r="G1120" t="s">
        <v>14</v>
      </c>
      <c r="H1120" t="s">
        <v>15</v>
      </c>
      <c r="I1120">
        <v>6000000</v>
      </c>
      <c r="J1120">
        <v>2009</v>
      </c>
      <c r="K1120">
        <v>7.4</v>
      </c>
      <c r="L1120" s="5" t="s">
        <v>599</v>
      </c>
      <c r="M1120" s="5" t="s">
        <v>1221</v>
      </c>
      <c r="P1120" s="5">
        <f t="shared" si="119"/>
        <v>0.62164775857941834</v>
      </c>
      <c r="Q1120" s="5">
        <f t="shared" si="120"/>
        <v>6670712</v>
      </c>
      <c r="R1120" s="1">
        <f t="shared" si="121"/>
        <v>670712</v>
      </c>
      <c r="S1120" s="1">
        <f t="shared" si="122"/>
        <v>6000000</v>
      </c>
      <c r="U1120" s="7" t="s">
        <v>915</v>
      </c>
      <c r="V1120" s="5">
        <f t="shared" si="116"/>
        <v>7</v>
      </c>
      <c r="W1120" s="14">
        <f>IF(V1120=1, VLOOKUP(U1120, [1]IMDB_Movies!A:O, 11, FALSE), AVERAGEIF($A$2:$A$4915, U1120, $K$2:$K$4915))</f>
        <v>6.6571428571428575</v>
      </c>
      <c r="X1120" s="5">
        <f t="shared" si="117"/>
        <v>0.58599999999999997</v>
      </c>
      <c r="Y1120">
        <f t="shared" si="118"/>
        <v>6.4301591375770073</v>
      </c>
      <c r="AN1120" s="7"/>
      <c r="AO1120" s="5"/>
      <c r="AP1120" s="14"/>
      <c r="AQ1120" s="5"/>
    </row>
    <row r="1121" spans="1:43" hidden="1" x14ac:dyDescent="0.3">
      <c r="A1121" t="s">
        <v>5975</v>
      </c>
      <c r="B1121">
        <v>96</v>
      </c>
      <c r="C1121">
        <v>5359774</v>
      </c>
      <c r="D1121" t="s">
        <v>2118</v>
      </c>
      <c r="E1121" t="s">
        <v>9572</v>
      </c>
      <c r="F1121" t="s">
        <v>5976</v>
      </c>
      <c r="G1121" t="s">
        <v>14</v>
      </c>
      <c r="H1121" t="s">
        <v>2801</v>
      </c>
      <c r="I1121">
        <v>6000000</v>
      </c>
      <c r="J1121">
        <v>2011</v>
      </c>
      <c r="K1121">
        <v>7.3</v>
      </c>
      <c r="L1121" s="5" t="s">
        <v>599</v>
      </c>
      <c r="M1121" s="5" t="s">
        <v>8413</v>
      </c>
      <c r="N1121" t="s">
        <v>3629</v>
      </c>
      <c r="P1121" s="5">
        <f t="shared" si="119"/>
        <v>0.62157191911661758</v>
      </c>
      <c r="Q1121" s="5">
        <f t="shared" si="120"/>
        <v>5359774</v>
      </c>
      <c r="R1121" s="1">
        <f t="shared" si="121"/>
        <v>-640226</v>
      </c>
      <c r="S1121" s="1">
        <f t="shared" si="122"/>
        <v>6000000</v>
      </c>
      <c r="U1121" s="7" t="s">
        <v>449</v>
      </c>
      <c r="V1121" s="5">
        <f t="shared" si="116"/>
        <v>11</v>
      </c>
      <c r="W1121" s="14">
        <f>IF(V1121=1, VLOOKUP(U1121, [1]IMDB_Movies!A:O, 11, FALSE), AVERAGEIF($A$2:$A$4915, U1121, $K$2:$K$4915))</f>
        <v>6.6545454545454552</v>
      </c>
      <c r="X1121" s="5">
        <f t="shared" si="117"/>
        <v>0.58599999999999997</v>
      </c>
      <c r="Y1121">
        <f t="shared" si="118"/>
        <v>6.4301155327342796</v>
      </c>
      <c r="AN1121" s="7"/>
      <c r="AO1121" s="5"/>
      <c r="AP1121" s="14"/>
      <c r="AQ1121" s="5"/>
    </row>
    <row r="1122" spans="1:43" hidden="1" x14ac:dyDescent="0.3">
      <c r="A1122" t="s">
        <v>2367</v>
      </c>
      <c r="B1122">
        <v>90</v>
      </c>
      <c r="C1122">
        <v>4859475</v>
      </c>
      <c r="D1122" t="s">
        <v>79</v>
      </c>
      <c r="E1122" t="s">
        <v>9573</v>
      </c>
      <c r="F1122" t="s">
        <v>5979</v>
      </c>
      <c r="G1122" t="s">
        <v>14</v>
      </c>
      <c r="H1122" t="s">
        <v>15</v>
      </c>
      <c r="I1122">
        <v>6000000</v>
      </c>
      <c r="J1122">
        <v>1999</v>
      </c>
      <c r="K1122">
        <v>7.2</v>
      </c>
      <c r="L1122" s="5" t="s">
        <v>1221</v>
      </c>
      <c r="M1122" s="5" t="s">
        <v>6851</v>
      </c>
      <c r="P1122" s="5">
        <f t="shared" si="119"/>
        <v>0.6214933245950206</v>
      </c>
      <c r="Q1122" s="5">
        <f t="shared" si="120"/>
        <v>4859475</v>
      </c>
      <c r="R1122" s="1">
        <f t="shared" si="121"/>
        <v>-1140525</v>
      </c>
      <c r="S1122" s="1">
        <f t="shared" si="122"/>
        <v>6000000</v>
      </c>
      <c r="U1122" s="6" t="s">
        <v>8335</v>
      </c>
      <c r="V1122" s="5">
        <f t="shared" si="116"/>
        <v>2</v>
      </c>
      <c r="W1122" s="14">
        <f>IF(V1122=1, VLOOKUP(U1122, [1]IMDB_Movies!A:O, 11, FALSE), AVERAGEIF($A$2:$A$4915, U1122, $K$2:$K$4915))</f>
        <v>6.65</v>
      </c>
      <c r="X1122" s="5">
        <f t="shared" si="117"/>
        <v>0.58299999999999996</v>
      </c>
      <c r="Y1122">
        <f t="shared" si="118"/>
        <v>6.4295582948125363</v>
      </c>
      <c r="AN1122" s="6"/>
      <c r="AO1122" s="5"/>
      <c r="AP1122" s="14"/>
      <c r="AQ1122" s="5"/>
    </row>
    <row r="1123" spans="1:43" hidden="1" x14ac:dyDescent="0.3">
      <c r="A1123" t="s">
        <v>5981</v>
      </c>
      <c r="B1123">
        <v>90</v>
      </c>
      <c r="C1123">
        <v>4542775</v>
      </c>
      <c r="D1123" t="s">
        <v>604</v>
      </c>
      <c r="E1123" t="s">
        <v>9574</v>
      </c>
      <c r="F1123" t="s">
        <v>5982</v>
      </c>
      <c r="G1123" t="s">
        <v>14</v>
      </c>
      <c r="H1123" t="s">
        <v>15</v>
      </c>
      <c r="I1123">
        <v>6000000</v>
      </c>
      <c r="J1123">
        <v>2009</v>
      </c>
      <c r="K1123">
        <v>5.0999999999999996</v>
      </c>
      <c r="L1123" s="5" t="s">
        <v>599</v>
      </c>
      <c r="M1123" s="5" t="s">
        <v>6851</v>
      </c>
      <c r="P1123" s="5">
        <f t="shared" si="119"/>
        <v>0.62141364174414093</v>
      </c>
      <c r="Q1123" s="5">
        <f t="shared" si="120"/>
        <v>4542775</v>
      </c>
      <c r="R1123" s="1">
        <f t="shared" si="121"/>
        <v>-1457225</v>
      </c>
      <c r="S1123" s="1">
        <f t="shared" si="122"/>
        <v>6000000</v>
      </c>
      <c r="U1123" s="7" t="s">
        <v>6727</v>
      </c>
      <c r="V1123" s="5">
        <f t="shared" si="116"/>
        <v>2</v>
      </c>
      <c r="W1123" s="14">
        <f>IF(V1123=1, VLOOKUP(U1123, [1]IMDB_Movies!A:O, 11, FALSE), AVERAGEIF($A$2:$A$4915, U1123, $K$2:$K$4915))</f>
        <v>6.65</v>
      </c>
      <c r="X1123" s="5">
        <f t="shared" si="117"/>
        <v>0.58299999999999996</v>
      </c>
      <c r="Y1123">
        <f t="shared" si="118"/>
        <v>6.4295658874903721</v>
      </c>
      <c r="AN1123" s="7"/>
      <c r="AO1123" s="5"/>
      <c r="AP1123" s="14"/>
      <c r="AQ1123" s="5"/>
    </row>
    <row r="1124" spans="1:43" hidden="1" x14ac:dyDescent="0.3">
      <c r="A1124" t="s">
        <v>5983</v>
      </c>
      <c r="B1124">
        <v>106</v>
      </c>
      <c r="C1124">
        <v>3588432</v>
      </c>
      <c r="D1124" t="s">
        <v>910</v>
      </c>
      <c r="E1124" t="s">
        <v>9575</v>
      </c>
      <c r="F1124" t="s">
        <v>5984</v>
      </c>
      <c r="G1124" t="s">
        <v>14</v>
      </c>
      <c r="H1124" t="s">
        <v>15</v>
      </c>
      <c r="I1124">
        <v>6000000</v>
      </c>
      <c r="J1124">
        <v>2014</v>
      </c>
      <c r="K1124">
        <v>6.7</v>
      </c>
      <c r="L1124" s="5" t="s">
        <v>599</v>
      </c>
      <c r="M1124" s="5" t="s">
        <v>1221</v>
      </c>
      <c r="P1124" s="5">
        <f t="shared" si="119"/>
        <v>0.62133324198597173</v>
      </c>
      <c r="Q1124" s="5">
        <f t="shared" si="120"/>
        <v>3588432</v>
      </c>
      <c r="R1124" s="1">
        <f t="shared" si="121"/>
        <v>-2411568</v>
      </c>
      <c r="S1124" s="1">
        <f t="shared" si="122"/>
        <v>6000000</v>
      </c>
      <c r="U1124" s="6" t="s">
        <v>3649</v>
      </c>
      <c r="V1124" s="5">
        <f t="shared" si="116"/>
        <v>2</v>
      </c>
      <c r="W1124" s="14">
        <f>IF(V1124=1, VLOOKUP(U1124, [1]IMDB_Movies!A:O, 11, FALSE), AVERAGEIF($A$2:$A$4915, U1124, $K$2:$K$4915))</f>
        <v>6.65</v>
      </c>
      <c r="X1124" s="5">
        <f t="shared" si="117"/>
        <v>0.58299999999999996</v>
      </c>
      <c r="Y1124">
        <f t="shared" si="118"/>
        <v>6.4291880781089459</v>
      </c>
      <c r="AN1124" s="6"/>
      <c r="AO1124" s="5"/>
      <c r="AP1124" s="14"/>
      <c r="AQ1124" s="5"/>
    </row>
    <row r="1125" spans="1:43" hidden="1" x14ac:dyDescent="0.3">
      <c r="A1125" t="s">
        <v>5985</v>
      </c>
      <c r="B1125">
        <v>96</v>
      </c>
      <c r="C1125">
        <v>4394936</v>
      </c>
      <c r="D1125" t="s">
        <v>897</v>
      </c>
      <c r="E1125" t="s">
        <v>9576</v>
      </c>
      <c r="F1125" t="s">
        <v>5986</v>
      </c>
      <c r="G1125" t="s">
        <v>14</v>
      </c>
      <c r="H1125" t="s">
        <v>275</v>
      </c>
      <c r="I1125">
        <v>6000000</v>
      </c>
      <c r="J1125">
        <v>1999</v>
      </c>
      <c r="K1125">
        <v>5.3</v>
      </c>
      <c r="L1125" s="5" t="s">
        <v>599</v>
      </c>
      <c r="M1125" s="5" t="s">
        <v>1221</v>
      </c>
      <c r="N1125" t="s">
        <v>455</v>
      </c>
      <c r="O1125" t="s">
        <v>6851</v>
      </c>
      <c r="P1125" s="5">
        <f t="shared" si="119"/>
        <v>0.62125087538844259</v>
      </c>
      <c r="Q1125" s="5">
        <f t="shared" si="120"/>
        <v>4394936</v>
      </c>
      <c r="R1125" s="1">
        <f t="shared" si="121"/>
        <v>-1605064</v>
      </c>
      <c r="S1125" s="1">
        <f t="shared" si="122"/>
        <v>6000000</v>
      </c>
      <c r="U1125" s="7" t="s">
        <v>1758</v>
      </c>
      <c r="V1125" s="5">
        <f t="shared" si="116"/>
        <v>4</v>
      </c>
      <c r="W1125" s="14">
        <f>IF(V1125=1, VLOOKUP(U1125, [1]IMDB_Movies!A:O, 11, FALSE), AVERAGEIF($A$2:$A$4915, U1125, $K$2:$K$4915))</f>
        <v>6.65</v>
      </c>
      <c r="X1125" s="5">
        <f t="shared" si="117"/>
        <v>0.58299999999999996</v>
      </c>
      <c r="Y1125">
        <f t="shared" si="118"/>
        <v>6.4290670778720171</v>
      </c>
      <c r="AN1125" s="7"/>
      <c r="AO1125" s="5"/>
      <c r="AP1125" s="14"/>
      <c r="AQ1125" s="5"/>
    </row>
    <row r="1126" spans="1:43" hidden="1" x14ac:dyDescent="0.3">
      <c r="A1126" t="s">
        <v>5988</v>
      </c>
      <c r="B1126">
        <v>95</v>
      </c>
      <c r="C1126">
        <v>3029081</v>
      </c>
      <c r="D1126" t="s">
        <v>880</v>
      </c>
      <c r="E1126" t="s">
        <v>9577</v>
      </c>
      <c r="F1126" t="s">
        <v>5989</v>
      </c>
      <c r="G1126" t="s">
        <v>14</v>
      </c>
      <c r="H1126" t="s">
        <v>15</v>
      </c>
      <c r="I1126">
        <v>6000000</v>
      </c>
      <c r="J1126">
        <v>2001</v>
      </c>
      <c r="K1126">
        <v>7.8</v>
      </c>
      <c r="L1126" s="5" t="s">
        <v>599</v>
      </c>
      <c r="M1126" s="5" t="s">
        <v>1221</v>
      </c>
      <c r="N1126" t="s">
        <v>4183</v>
      </c>
      <c r="O1126" t="s">
        <v>6055</v>
      </c>
      <c r="P1126" s="5">
        <f t="shared" si="119"/>
        <v>0.62117000674513068</v>
      </c>
      <c r="Q1126" s="5">
        <f t="shared" si="120"/>
        <v>3029081</v>
      </c>
      <c r="R1126" s="1">
        <f t="shared" si="121"/>
        <v>-2970919</v>
      </c>
      <c r="S1126" s="1">
        <f t="shared" si="122"/>
        <v>6000000</v>
      </c>
      <c r="U1126" s="7" t="s">
        <v>1859</v>
      </c>
      <c r="V1126" s="5">
        <f t="shared" ref="V1126:V1189" si="123">COUNTIF($A$2:$A$4915, U1126)</f>
        <v>2</v>
      </c>
      <c r="W1126" s="14">
        <f>IF(V1126=1, VLOOKUP(U1126, [1]IMDB_Movies!A:O, 11, FALSE), AVERAGEIF($A$2:$A$4915, U1126, $K$2:$K$4915))</f>
        <v>6.65</v>
      </c>
      <c r="X1126" s="5">
        <f t="shared" ref="X1126:X1189" si="124">_xlfn.PERCENTRANK.EXC($W$102:$W$2566,W1126)</f>
        <v>0.58299999999999996</v>
      </c>
      <c r="Y1126">
        <f t="shared" ref="Y1126:Y1189" si="125">AVERAGE(K1026:K5939)</f>
        <v>6.4287403598971764</v>
      </c>
      <c r="AN1126" s="7"/>
      <c r="AO1126" s="5"/>
      <c r="AP1126" s="14"/>
      <c r="AQ1126" s="5"/>
    </row>
    <row r="1127" spans="1:43" hidden="1" x14ac:dyDescent="0.3">
      <c r="A1127" t="s">
        <v>4330</v>
      </c>
      <c r="B1127">
        <v>99</v>
      </c>
      <c r="C1127">
        <v>3273588</v>
      </c>
      <c r="D1127" t="s">
        <v>278</v>
      </c>
      <c r="E1127" t="s">
        <v>9578</v>
      </c>
      <c r="F1127" t="s">
        <v>5990</v>
      </c>
      <c r="G1127" t="s">
        <v>14</v>
      </c>
      <c r="H1127" t="s">
        <v>15</v>
      </c>
      <c r="I1127">
        <v>6000000</v>
      </c>
      <c r="J1127">
        <v>1993</v>
      </c>
      <c r="K1127">
        <v>6.7</v>
      </c>
      <c r="L1127" s="5" t="s">
        <v>476</v>
      </c>
      <c r="M1127" s="5" t="s">
        <v>1221</v>
      </c>
      <c r="P1127" s="5">
        <f t="shared" si="119"/>
        <v>0.62108637446139148</v>
      </c>
      <c r="Q1127" s="5">
        <f t="shared" si="120"/>
        <v>3273588</v>
      </c>
      <c r="R1127" s="1">
        <f t="shared" si="121"/>
        <v>-2726412</v>
      </c>
      <c r="S1127" s="1">
        <f t="shared" si="122"/>
        <v>6000000</v>
      </c>
      <c r="U1127" s="6" t="s">
        <v>3618</v>
      </c>
      <c r="V1127" s="5">
        <f t="shared" si="123"/>
        <v>2</v>
      </c>
      <c r="W1127" s="14">
        <f>IF(V1127=1, VLOOKUP(U1127, [1]IMDB_Movies!A:O, 11, FALSE), AVERAGEIF($A$2:$A$4915, U1127, $K$2:$K$4915))</f>
        <v>6.65</v>
      </c>
      <c r="X1127" s="5">
        <f t="shared" si="124"/>
        <v>0.58299999999999996</v>
      </c>
      <c r="Y1127">
        <f t="shared" si="125"/>
        <v>6.4286448958601232</v>
      </c>
      <c r="AN1127" s="6"/>
      <c r="AO1127" s="5"/>
      <c r="AP1127" s="14"/>
      <c r="AQ1127" s="5"/>
    </row>
    <row r="1128" spans="1:43" hidden="1" x14ac:dyDescent="0.3">
      <c r="A1128" t="s">
        <v>3887</v>
      </c>
      <c r="B1128">
        <v>99</v>
      </c>
      <c r="C1128">
        <v>2207975</v>
      </c>
      <c r="D1128" t="s">
        <v>2305</v>
      </c>
      <c r="E1128" t="s">
        <v>9579</v>
      </c>
      <c r="F1128" t="s">
        <v>5993</v>
      </c>
      <c r="G1128" t="s">
        <v>14</v>
      </c>
      <c r="H1128" t="s">
        <v>15</v>
      </c>
      <c r="I1128">
        <v>6000000</v>
      </c>
      <c r="J1128">
        <v>2003</v>
      </c>
      <c r="K1128">
        <v>7.2</v>
      </c>
      <c r="L1128" s="5" t="s">
        <v>1221</v>
      </c>
      <c r="M1128" s="5" t="s">
        <v>7865</v>
      </c>
      <c r="P1128" s="5">
        <f t="shared" si="119"/>
        <v>0.62100312471855001</v>
      </c>
      <c r="Q1128" s="5">
        <f t="shared" si="120"/>
        <v>2207975</v>
      </c>
      <c r="R1128" s="1">
        <f t="shared" si="121"/>
        <v>-3792025</v>
      </c>
      <c r="S1128" s="1">
        <f t="shared" si="122"/>
        <v>6000000</v>
      </c>
      <c r="U1128" s="7" t="s">
        <v>2190</v>
      </c>
      <c r="V1128" s="5">
        <f t="shared" si="123"/>
        <v>2</v>
      </c>
      <c r="W1128" s="14">
        <f>IF(V1128=1, VLOOKUP(U1128, [1]IMDB_Movies!A:O, 11, FALSE), AVERAGEIF($A$2:$A$4915, U1128, $K$2:$K$4915))</f>
        <v>6.65</v>
      </c>
      <c r="X1128" s="5">
        <f t="shared" si="124"/>
        <v>0.58299999999999996</v>
      </c>
      <c r="Y1128">
        <f t="shared" si="125"/>
        <v>6.4287037037037082</v>
      </c>
      <c r="AN1128" s="7"/>
      <c r="AO1128" s="5"/>
      <c r="AP1128" s="14"/>
      <c r="AQ1128" s="5"/>
    </row>
    <row r="1129" spans="1:43" hidden="1" x14ac:dyDescent="0.3">
      <c r="A1129" t="s">
        <v>5994</v>
      </c>
      <c r="B1129">
        <v>95</v>
      </c>
      <c r="C1129">
        <v>2025238</v>
      </c>
      <c r="D1129" t="s">
        <v>1887</v>
      </c>
      <c r="E1129" t="s">
        <v>9580</v>
      </c>
      <c r="F1129" t="s">
        <v>5995</v>
      </c>
      <c r="G1129" t="s">
        <v>14</v>
      </c>
      <c r="H1129" t="s">
        <v>15</v>
      </c>
      <c r="I1129">
        <v>6000000</v>
      </c>
      <c r="J1129">
        <v>2001</v>
      </c>
      <c r="K1129">
        <v>5.8</v>
      </c>
      <c r="L1129" s="5" t="s">
        <v>599</v>
      </c>
      <c r="M1129" s="5" t="s">
        <v>8413</v>
      </c>
      <c r="N1129" t="s">
        <v>1221</v>
      </c>
      <c r="O1129" t="s">
        <v>3629</v>
      </c>
      <c r="P1129" s="5">
        <f t="shared" si="119"/>
        <v>0.62091773268817396</v>
      </c>
      <c r="Q1129" s="5">
        <f t="shared" si="120"/>
        <v>2025238</v>
      </c>
      <c r="R1129" s="1">
        <f t="shared" si="121"/>
        <v>-3974762</v>
      </c>
      <c r="S1129" s="1">
        <f t="shared" si="122"/>
        <v>6000000</v>
      </c>
      <c r="U1129" s="6" t="s">
        <v>8269</v>
      </c>
      <c r="V1129" s="5">
        <f t="shared" si="123"/>
        <v>2</v>
      </c>
      <c r="W1129" s="14">
        <f>IF(V1129=1, VLOOKUP(U1129, [1]IMDB_Movies!A:O, 11, FALSE), AVERAGEIF($A$2:$A$4915, U1129, $K$2:$K$4915))</f>
        <v>6.65</v>
      </c>
      <c r="X1129" s="5">
        <f t="shared" si="124"/>
        <v>0.58299999999999996</v>
      </c>
      <c r="Y1129">
        <f t="shared" si="125"/>
        <v>6.4284538204270696</v>
      </c>
      <c r="AN1129" s="6"/>
      <c r="AO1129" s="5"/>
      <c r="AP1129" s="14"/>
      <c r="AQ1129" s="5"/>
    </row>
    <row r="1130" spans="1:43" hidden="1" x14ac:dyDescent="0.3">
      <c r="A1130" t="s">
        <v>2881</v>
      </c>
      <c r="B1130">
        <v>99</v>
      </c>
      <c r="C1130">
        <v>2077046</v>
      </c>
      <c r="D1130" t="s">
        <v>507</v>
      </c>
      <c r="E1130" t="s">
        <v>9581</v>
      </c>
      <c r="F1130" t="s">
        <v>6000</v>
      </c>
      <c r="G1130" t="s">
        <v>14</v>
      </c>
      <c r="H1130" t="s">
        <v>15</v>
      </c>
      <c r="I1130">
        <v>6000000</v>
      </c>
      <c r="J1130">
        <v>2008</v>
      </c>
      <c r="K1130">
        <v>7</v>
      </c>
      <c r="L1130" s="5" t="s">
        <v>599</v>
      </c>
      <c r="M1130" s="5" t="s">
        <v>1221</v>
      </c>
      <c r="N1130" t="s">
        <v>6851</v>
      </c>
      <c r="P1130" s="5">
        <f t="shared" si="119"/>
        <v>0.62083189873485778</v>
      </c>
      <c r="Q1130" s="5">
        <f t="shared" si="120"/>
        <v>2077046</v>
      </c>
      <c r="R1130" s="1">
        <f t="shared" si="121"/>
        <v>-3922954</v>
      </c>
      <c r="S1130" s="1">
        <f t="shared" si="122"/>
        <v>6000000</v>
      </c>
      <c r="U1130" s="7" t="s">
        <v>1828</v>
      </c>
      <c r="V1130" s="5">
        <f t="shared" si="123"/>
        <v>4</v>
      </c>
      <c r="W1130" s="14">
        <f>IF(V1130=1, VLOOKUP(U1130, [1]IMDB_Movies!A:O, 11, FALSE), AVERAGEIF($A$2:$A$4915, U1130, $K$2:$K$4915))</f>
        <v>6.6499999999999995</v>
      </c>
      <c r="X1130" s="5">
        <f t="shared" si="124"/>
        <v>0.58199999999999996</v>
      </c>
      <c r="Y1130">
        <f t="shared" si="125"/>
        <v>6.4289243437982551</v>
      </c>
      <c r="AN1130" s="7"/>
      <c r="AO1130" s="5"/>
      <c r="AP1130" s="14"/>
      <c r="AQ1130" s="5"/>
    </row>
    <row r="1131" spans="1:43" hidden="1" x14ac:dyDescent="0.3">
      <c r="A1131" t="s">
        <v>6001</v>
      </c>
      <c r="B1131">
        <v>110</v>
      </c>
      <c r="C1131"/>
      <c r="D1131" t="s">
        <v>6002</v>
      </c>
      <c r="E1131" t="s">
        <v>9582</v>
      </c>
      <c r="F1131" t="s">
        <v>6003</v>
      </c>
      <c r="G1131" t="s">
        <v>14</v>
      </c>
      <c r="H1131" t="s">
        <v>22</v>
      </c>
      <c r="I1131">
        <v>6000000</v>
      </c>
      <c r="J1131">
        <v>1979</v>
      </c>
      <c r="K1131">
        <v>7</v>
      </c>
      <c r="L1131" s="5" t="s">
        <v>340</v>
      </c>
      <c r="M1131" s="5" t="s">
        <v>8413</v>
      </c>
      <c r="N1131" t="s">
        <v>1221</v>
      </c>
      <c r="O1131" t="s">
        <v>3629</v>
      </c>
      <c r="P1131" s="5">
        <f t="shared" si="119"/>
        <v>0.62074606832429802</v>
      </c>
      <c r="Q1131" s="5">
        <f t="shared" si="120"/>
        <v>25035665</v>
      </c>
      <c r="R1131" s="1">
        <f t="shared" si="121"/>
        <v>19035665</v>
      </c>
      <c r="S1131" s="1">
        <f t="shared" si="122"/>
        <v>6000000</v>
      </c>
      <c r="U1131" s="7" t="s">
        <v>6188</v>
      </c>
      <c r="V1131" s="5">
        <f t="shared" si="123"/>
        <v>3</v>
      </c>
      <c r="W1131" s="14">
        <f>IF(V1131=1, VLOOKUP(U1131, [1]IMDB_Movies!A:O, 11, FALSE), AVERAGEIF($A$2:$A$4915, U1131, $K$2:$K$4915))</f>
        <v>6.6333333333333329</v>
      </c>
      <c r="X1131" s="5">
        <f t="shared" si="124"/>
        <v>0.57999999999999996</v>
      </c>
      <c r="Y1131">
        <f t="shared" si="125"/>
        <v>6.4289317889317941</v>
      </c>
      <c r="AN1131" s="7"/>
      <c r="AO1131" s="5"/>
      <c r="AP1131" s="14"/>
      <c r="AQ1131" s="5"/>
    </row>
    <row r="1132" spans="1:43" hidden="1" x14ac:dyDescent="0.3">
      <c r="A1132" t="s">
        <v>6005</v>
      </c>
      <c r="B1132">
        <v>107</v>
      </c>
      <c r="C1132">
        <v>869325</v>
      </c>
      <c r="D1132" t="s">
        <v>12</v>
      </c>
      <c r="E1132" t="s">
        <v>9583</v>
      </c>
      <c r="F1132" t="s">
        <v>6006</v>
      </c>
      <c r="G1132" t="s">
        <v>14</v>
      </c>
      <c r="H1132" t="s">
        <v>15</v>
      </c>
      <c r="I1132">
        <v>6000000</v>
      </c>
      <c r="J1132">
        <v>1991</v>
      </c>
      <c r="K1132">
        <v>3.8</v>
      </c>
      <c r="L1132" s="5" t="s">
        <v>476</v>
      </c>
      <c r="M1132" s="5" t="s">
        <v>340</v>
      </c>
      <c r="N1132" t="s">
        <v>455</v>
      </c>
      <c r="O1132" t="s">
        <v>4289</v>
      </c>
      <c r="P1132" s="5">
        <f t="shared" si="119"/>
        <v>0.62074606832429802</v>
      </c>
      <c r="Q1132" s="5">
        <f t="shared" si="120"/>
        <v>869325</v>
      </c>
      <c r="R1132" s="1">
        <f t="shared" si="121"/>
        <v>-5130675</v>
      </c>
      <c r="S1132" s="1">
        <f t="shared" si="122"/>
        <v>6000000</v>
      </c>
      <c r="U1132" s="6" t="s">
        <v>4992</v>
      </c>
      <c r="V1132" s="5">
        <f t="shared" si="123"/>
        <v>3</v>
      </c>
      <c r="W1132" s="14">
        <f>IF(V1132=1, VLOOKUP(U1132, [1]IMDB_Movies!A:O, 11, FALSE), AVERAGEIF($A$2:$A$4915, U1132, $K$2:$K$4915))</f>
        <v>6.6333333333333329</v>
      </c>
      <c r="X1132" s="5">
        <f t="shared" si="124"/>
        <v>0.57999999999999996</v>
      </c>
      <c r="Y1132">
        <f t="shared" si="125"/>
        <v>6.4287847579814672</v>
      </c>
      <c r="AN1132" s="6"/>
      <c r="AO1132" s="5"/>
      <c r="AP1132" s="14"/>
      <c r="AQ1132" s="5"/>
    </row>
    <row r="1133" spans="1:43" hidden="1" x14ac:dyDescent="0.3">
      <c r="A1133" t="s">
        <v>6007</v>
      </c>
      <c r="B1133">
        <v>90</v>
      </c>
      <c r="C1133">
        <v>399611</v>
      </c>
      <c r="D1133" t="s">
        <v>587</v>
      </c>
      <c r="E1133" t="s">
        <v>9584</v>
      </c>
      <c r="F1133" t="s">
        <v>6008</v>
      </c>
      <c r="G1133" t="s">
        <v>14</v>
      </c>
      <c r="H1133" t="s">
        <v>15</v>
      </c>
      <c r="I1133">
        <v>6000000</v>
      </c>
      <c r="J1133">
        <v>2010</v>
      </c>
      <c r="K1133">
        <v>5.7</v>
      </c>
      <c r="L1133" s="5" t="s">
        <v>4651</v>
      </c>
      <c r="M1133" s="5" t="s">
        <v>1221</v>
      </c>
      <c r="N1133" t="s">
        <v>8417</v>
      </c>
      <c r="P1133" s="5">
        <f t="shared" si="119"/>
        <v>0.62065787169068831</v>
      </c>
      <c r="Q1133" s="5">
        <f t="shared" si="120"/>
        <v>399611</v>
      </c>
      <c r="R1133" s="1">
        <f t="shared" si="121"/>
        <v>-5600389</v>
      </c>
      <c r="S1133" s="1">
        <f t="shared" si="122"/>
        <v>6000000</v>
      </c>
      <c r="U1133" s="7" t="s">
        <v>2423</v>
      </c>
      <c r="V1133" s="5">
        <f t="shared" si="123"/>
        <v>3</v>
      </c>
      <c r="W1133" s="14">
        <f>IF(V1133=1, VLOOKUP(U1133, [1]IMDB_Movies!A:O, 11, FALSE), AVERAGEIF($A$2:$A$4915, U1133, $K$2:$K$4915))</f>
        <v>6.6333333333333329</v>
      </c>
      <c r="X1133" s="5">
        <f t="shared" si="124"/>
        <v>0.57999999999999996</v>
      </c>
      <c r="Y1133">
        <f t="shared" si="125"/>
        <v>6.4284573783157404</v>
      </c>
      <c r="AN1133" s="7"/>
      <c r="AO1133" s="5"/>
      <c r="AP1133" s="14"/>
      <c r="AQ1133" s="5"/>
    </row>
    <row r="1134" spans="1:43" hidden="1" x14ac:dyDescent="0.3">
      <c r="A1134" t="s">
        <v>3845</v>
      </c>
      <c r="B1134">
        <v>96</v>
      </c>
      <c r="C1134">
        <v>115862</v>
      </c>
      <c r="D1134" t="s">
        <v>79</v>
      </c>
      <c r="E1134" t="s">
        <v>9585</v>
      </c>
      <c r="F1134" t="s">
        <v>6010</v>
      </c>
      <c r="G1134" t="s">
        <v>14</v>
      </c>
      <c r="H1134" t="s">
        <v>15</v>
      </c>
      <c r="I1134">
        <v>6000000</v>
      </c>
      <c r="J1134">
        <v>2009</v>
      </c>
      <c r="K1134">
        <v>6.7</v>
      </c>
      <c r="L1134" s="5" t="s">
        <v>1221</v>
      </c>
      <c r="M1134" s="5" t="s">
        <v>6851</v>
      </c>
      <c r="P1134" s="5">
        <f t="shared" si="119"/>
        <v>0.62056870755632076</v>
      </c>
      <c r="Q1134" s="5">
        <f t="shared" si="120"/>
        <v>115862</v>
      </c>
      <c r="R1134" s="1">
        <f t="shared" si="121"/>
        <v>-5884138</v>
      </c>
      <c r="S1134" s="1">
        <f t="shared" si="122"/>
        <v>6000000</v>
      </c>
      <c r="U1134" s="6" t="s">
        <v>470</v>
      </c>
      <c r="V1134" s="5">
        <f t="shared" si="123"/>
        <v>10</v>
      </c>
      <c r="W1134" s="14">
        <f>IF(V1134=1, VLOOKUP(U1134, [1]IMDB_Movies!A:O, 11, FALSE), AVERAGEIF($A$2:$A$4915, U1134, $K$2:$K$4915))</f>
        <v>6.63</v>
      </c>
      <c r="X1134" s="5">
        <f t="shared" si="124"/>
        <v>0.57999999999999996</v>
      </c>
      <c r="Y1134">
        <f t="shared" si="125"/>
        <v>6.4283616692426637</v>
      </c>
      <c r="AN1134" s="6"/>
      <c r="AO1134" s="5"/>
      <c r="AP1134" s="14"/>
      <c r="AQ1134" s="5"/>
    </row>
    <row r="1135" spans="1:43" hidden="1" x14ac:dyDescent="0.3">
      <c r="A1135" t="s">
        <v>1645</v>
      </c>
      <c r="B1135">
        <v>104</v>
      </c>
      <c r="C1135">
        <v>1346503</v>
      </c>
      <c r="D1135" t="s">
        <v>2305</v>
      </c>
      <c r="E1135" t="s">
        <v>9586</v>
      </c>
      <c r="F1135" t="s">
        <v>6011</v>
      </c>
      <c r="G1135" t="s">
        <v>14</v>
      </c>
      <c r="H1135" t="s">
        <v>319</v>
      </c>
      <c r="I1135">
        <v>6000000</v>
      </c>
      <c r="J1135">
        <v>2011</v>
      </c>
      <c r="K1135">
        <v>6.1</v>
      </c>
      <c r="L1135" s="5" t="s">
        <v>1221</v>
      </c>
      <c r="M1135" s="5" t="s">
        <v>7865</v>
      </c>
      <c r="P1135" s="5">
        <f t="shared" si="119"/>
        <v>0.62047892211902433</v>
      </c>
      <c r="Q1135" s="5">
        <f t="shared" si="120"/>
        <v>1346503</v>
      </c>
      <c r="R1135" s="1">
        <f t="shared" si="121"/>
        <v>-4653497</v>
      </c>
      <c r="S1135" s="1">
        <f t="shared" si="122"/>
        <v>6000000</v>
      </c>
      <c r="U1135" s="6" t="s">
        <v>258</v>
      </c>
      <c r="V1135" s="5">
        <f t="shared" si="123"/>
        <v>3</v>
      </c>
      <c r="W1135" s="14">
        <f>IF(V1135=1, VLOOKUP(U1135, [1]IMDB_Movies!A:O, 11, FALSE), AVERAGEIF($A$2:$A$4915, U1135, $K$2:$K$4915))</f>
        <v>6.6333333333333329</v>
      </c>
      <c r="X1135" s="5">
        <f t="shared" si="124"/>
        <v>0.57999999999999996</v>
      </c>
      <c r="Y1135">
        <f t="shared" si="125"/>
        <v>6.4282143777377012</v>
      </c>
      <c r="AN1135" s="6"/>
      <c r="AO1135" s="5"/>
      <c r="AP1135" s="14"/>
      <c r="AQ1135" s="5"/>
    </row>
    <row r="1136" spans="1:43" hidden="1" x14ac:dyDescent="0.3">
      <c r="A1136" t="s">
        <v>2843</v>
      </c>
      <c r="B1136">
        <v>97</v>
      </c>
      <c r="C1136">
        <v>117560</v>
      </c>
      <c r="D1136" t="s">
        <v>79</v>
      </c>
      <c r="E1136" t="s">
        <v>9587</v>
      </c>
      <c r="F1136" t="s">
        <v>6012</v>
      </c>
      <c r="G1136" t="s">
        <v>14</v>
      </c>
      <c r="H1136" t="s">
        <v>15</v>
      </c>
      <c r="I1136">
        <v>6000000</v>
      </c>
      <c r="J1136">
        <v>2006</v>
      </c>
      <c r="K1136">
        <v>6.2</v>
      </c>
      <c r="L1136" s="5" t="s">
        <v>1221</v>
      </c>
      <c r="M1136" s="5" t="s">
        <v>6851</v>
      </c>
      <c r="P1136" s="5">
        <f t="shared" si="119"/>
        <v>0.62039132019409282</v>
      </c>
      <c r="Q1136" s="5">
        <f t="shared" si="120"/>
        <v>117560</v>
      </c>
      <c r="R1136" s="1">
        <f t="shared" si="121"/>
        <v>-5882440</v>
      </c>
      <c r="S1136" s="1">
        <f t="shared" si="122"/>
        <v>6000000</v>
      </c>
      <c r="U1136" s="7" t="s">
        <v>852</v>
      </c>
      <c r="V1136" s="5">
        <f t="shared" si="123"/>
        <v>3</v>
      </c>
      <c r="W1136" s="14">
        <f>IF(V1136=1, VLOOKUP(U1136, [1]IMDB_Movies!A:O, 11, FALSE), AVERAGEIF($A$2:$A$4915, U1136, $K$2:$K$4915))</f>
        <v>6.6333333333333329</v>
      </c>
      <c r="X1136" s="5">
        <f t="shared" si="124"/>
        <v>0.57999999999999996</v>
      </c>
      <c r="Y1136">
        <f t="shared" si="125"/>
        <v>6.4280670103092836</v>
      </c>
      <c r="AN1136" s="7"/>
      <c r="AO1136" s="5"/>
      <c r="AP1136" s="14"/>
      <c r="AQ1136" s="5"/>
    </row>
    <row r="1137" spans="1:43" hidden="1" x14ac:dyDescent="0.3">
      <c r="A1137" t="s">
        <v>4575</v>
      </c>
      <c r="B1137">
        <v>107</v>
      </c>
      <c r="C1137">
        <v>54606</v>
      </c>
      <c r="D1137" t="s">
        <v>1517</v>
      </c>
      <c r="E1137" t="s">
        <v>9588</v>
      </c>
      <c r="F1137" t="s">
        <v>6013</v>
      </c>
      <c r="G1137" t="s">
        <v>14</v>
      </c>
      <c r="H1137" t="s">
        <v>22</v>
      </c>
      <c r="I1137">
        <v>6000000</v>
      </c>
      <c r="J1137">
        <v>2001</v>
      </c>
      <c r="K1137">
        <v>6.2</v>
      </c>
      <c r="L1137" s="5" t="s">
        <v>599</v>
      </c>
      <c r="M1137" s="5" t="s">
        <v>8413</v>
      </c>
      <c r="N1137" t="s">
        <v>6851</v>
      </c>
      <c r="P1137" s="5">
        <f t="shared" si="119"/>
        <v>0.62030133729480685</v>
      </c>
      <c r="Q1137" s="5">
        <f t="shared" si="120"/>
        <v>54606</v>
      </c>
      <c r="R1137" s="1">
        <f t="shared" si="121"/>
        <v>-5945394</v>
      </c>
      <c r="S1137" s="1">
        <f t="shared" si="122"/>
        <v>6000000</v>
      </c>
      <c r="U1137" s="6" t="s">
        <v>1744</v>
      </c>
      <c r="V1137" s="5">
        <f t="shared" si="123"/>
        <v>6</v>
      </c>
      <c r="W1137" s="14">
        <f>IF(V1137=1, VLOOKUP(U1137, [1]IMDB_Movies!A:O, 11, FALSE), AVERAGEIF($A$2:$A$4915, U1137, $K$2:$K$4915))</f>
        <v>6.6166666666666671</v>
      </c>
      <c r="X1137" s="5">
        <f t="shared" si="124"/>
        <v>0.57899999999999996</v>
      </c>
      <c r="Y1137">
        <f t="shared" si="125"/>
        <v>6.4281000257798446</v>
      </c>
      <c r="AN1137" s="6"/>
      <c r="AO1137" s="5"/>
      <c r="AP1137" s="14"/>
      <c r="AQ1137" s="5"/>
    </row>
    <row r="1138" spans="1:43" hidden="1" x14ac:dyDescent="0.3">
      <c r="A1138" t="s">
        <v>6016</v>
      </c>
      <c r="B1138">
        <v>85</v>
      </c>
      <c r="C1138">
        <v>36497</v>
      </c>
      <c r="D1138" t="s">
        <v>599</v>
      </c>
      <c r="E1138" t="s">
        <v>9589</v>
      </c>
      <c r="F1138" t="s">
        <v>6017</v>
      </c>
      <c r="G1138" t="s">
        <v>14</v>
      </c>
      <c r="H1138" t="s">
        <v>15</v>
      </c>
      <c r="I1138">
        <v>6000000</v>
      </c>
      <c r="J1138">
        <v>2008</v>
      </c>
      <c r="K1138">
        <v>4.7</v>
      </c>
      <c r="L1138" s="5" t="s">
        <v>599</v>
      </c>
      <c r="M1138" s="5"/>
      <c r="P1138" s="5">
        <f t="shared" si="119"/>
        <v>0.62021113748637746</v>
      </c>
      <c r="Q1138" s="5">
        <f t="shared" si="120"/>
        <v>36497</v>
      </c>
      <c r="R1138" s="1">
        <f t="shared" si="121"/>
        <v>-5963503</v>
      </c>
      <c r="S1138" s="1">
        <f t="shared" si="122"/>
        <v>6000000</v>
      </c>
      <c r="U1138" s="6" t="s">
        <v>1206</v>
      </c>
      <c r="V1138" s="5">
        <f t="shared" si="123"/>
        <v>4</v>
      </c>
      <c r="W1138" s="14">
        <f>IF(V1138=1, VLOOKUP(U1138, [1]IMDB_Movies!A:O, 11, FALSE), AVERAGEIF($A$2:$A$4915, U1138, $K$2:$K$4915))</f>
        <v>6.625</v>
      </c>
      <c r="X1138" s="5">
        <f t="shared" si="124"/>
        <v>0.57899999999999996</v>
      </c>
      <c r="Y1138">
        <f t="shared" si="125"/>
        <v>6.4279267663744237</v>
      </c>
      <c r="AN1138" s="6"/>
      <c r="AO1138" s="5"/>
      <c r="AP1138" s="14"/>
      <c r="AQ1138" s="5"/>
    </row>
    <row r="1139" spans="1:43" hidden="1" x14ac:dyDescent="0.3">
      <c r="A1139" t="s">
        <v>6019</v>
      </c>
      <c r="B1139">
        <v>85</v>
      </c>
      <c r="C1139"/>
      <c r="D1139" t="s">
        <v>3222</v>
      </c>
      <c r="E1139" t="s">
        <v>9590</v>
      </c>
      <c r="F1139" t="s">
        <v>6020</v>
      </c>
      <c r="G1139" t="s">
        <v>14</v>
      </c>
      <c r="H1139" t="s">
        <v>15</v>
      </c>
      <c r="I1139">
        <v>6000000</v>
      </c>
      <c r="J1139">
        <v>2003</v>
      </c>
      <c r="K1139">
        <v>7.2</v>
      </c>
      <c r="L1139" s="5" t="s">
        <v>599</v>
      </c>
      <c r="M1139" s="5" t="s">
        <v>8413</v>
      </c>
      <c r="N1139" t="s">
        <v>1221</v>
      </c>
      <c r="P1139" s="5">
        <f t="shared" si="119"/>
        <v>0.6201208026889069</v>
      </c>
      <c r="Q1139" s="5">
        <f t="shared" si="120"/>
        <v>25035665</v>
      </c>
      <c r="R1139" s="1">
        <f t="shared" si="121"/>
        <v>19035665</v>
      </c>
      <c r="S1139" s="1">
        <f t="shared" si="122"/>
        <v>6000000</v>
      </c>
      <c r="U1139" s="6" t="s">
        <v>104</v>
      </c>
      <c r="V1139" s="5">
        <f t="shared" si="123"/>
        <v>12</v>
      </c>
      <c r="W1139" s="14">
        <f>IF(V1139=1, VLOOKUP(U1139, [1]IMDB_Movies!A:O, 11, FALSE), AVERAGEIF($A$2:$A$4915, U1139, $K$2:$K$4915))</f>
        <v>6.6166666666666671</v>
      </c>
      <c r="X1139" s="5">
        <f t="shared" si="124"/>
        <v>0.57899999999999996</v>
      </c>
      <c r="Y1139">
        <f t="shared" si="125"/>
        <v>6.4281403146763001</v>
      </c>
      <c r="AN1139" s="6"/>
      <c r="AO1139" s="5"/>
      <c r="AP1139" s="14"/>
      <c r="AQ1139" s="5"/>
    </row>
    <row r="1140" spans="1:43" hidden="1" x14ac:dyDescent="0.3">
      <c r="A1140" t="s">
        <v>5409</v>
      </c>
      <c r="B1140">
        <v>101</v>
      </c>
      <c r="C1140"/>
      <c r="D1140" t="s">
        <v>2520</v>
      </c>
      <c r="E1140" t="s">
        <v>9591</v>
      </c>
      <c r="F1140" t="s">
        <v>6026</v>
      </c>
      <c r="G1140" t="s">
        <v>14</v>
      </c>
      <c r="H1140" t="s">
        <v>99</v>
      </c>
      <c r="I1140">
        <v>6000000</v>
      </c>
      <c r="J1140">
        <v>2009</v>
      </c>
      <c r="K1140">
        <v>7.2</v>
      </c>
      <c r="L1140" s="5" t="s">
        <v>1221</v>
      </c>
      <c r="M1140" s="5" t="s">
        <v>6299</v>
      </c>
      <c r="P1140" s="5">
        <f t="shared" si="119"/>
        <v>0.6201208026889069</v>
      </c>
      <c r="Q1140" s="5">
        <f t="shared" si="120"/>
        <v>25035665</v>
      </c>
      <c r="R1140" s="1">
        <f t="shared" si="121"/>
        <v>19035665</v>
      </c>
      <c r="S1140" s="1">
        <f t="shared" si="122"/>
        <v>6000000</v>
      </c>
      <c r="U1140" s="6" t="s">
        <v>1837</v>
      </c>
      <c r="V1140" s="5">
        <f t="shared" si="123"/>
        <v>6</v>
      </c>
      <c r="W1140" s="14">
        <f>IF(V1140=1, VLOOKUP(U1140, [1]IMDB_Movies!A:O, 11, FALSE), AVERAGEIF($A$2:$A$4915, U1140, $K$2:$K$4915))</f>
        <v>6.6166666666666663</v>
      </c>
      <c r="X1140" s="5">
        <f t="shared" si="124"/>
        <v>0.57799999999999996</v>
      </c>
      <c r="Y1140">
        <f t="shared" si="125"/>
        <v>6.4286635706914383</v>
      </c>
      <c r="AN1140" s="6"/>
      <c r="AO1140" s="5"/>
      <c r="AP1140" s="14"/>
      <c r="AQ1140" s="5"/>
    </row>
    <row r="1141" spans="1:43" hidden="1" x14ac:dyDescent="0.3">
      <c r="A1141" t="s">
        <v>6027</v>
      </c>
      <c r="B1141">
        <v>90</v>
      </c>
      <c r="C1141"/>
      <c r="D1141" t="s">
        <v>24</v>
      </c>
      <c r="E1141" t="s">
        <v>9592</v>
      </c>
      <c r="F1141" t="s">
        <v>6028</v>
      </c>
      <c r="G1141" t="s">
        <v>14</v>
      </c>
      <c r="H1141" t="s">
        <v>15</v>
      </c>
      <c r="I1141">
        <v>6000000</v>
      </c>
      <c r="J1141">
        <v>2011</v>
      </c>
      <c r="K1141">
        <v>5.4</v>
      </c>
      <c r="L1141" s="5" t="s">
        <v>476</v>
      </c>
      <c r="M1141" s="5" t="s">
        <v>3629</v>
      </c>
      <c r="P1141" s="5">
        <f t="shared" si="119"/>
        <v>0.6201208026889069</v>
      </c>
      <c r="Q1141" s="5">
        <f t="shared" si="120"/>
        <v>25035665</v>
      </c>
      <c r="R1141" s="1">
        <f t="shared" si="121"/>
        <v>19035665</v>
      </c>
      <c r="S1141" s="1">
        <f t="shared" si="122"/>
        <v>6000000</v>
      </c>
      <c r="U1141" s="7" t="s">
        <v>367</v>
      </c>
      <c r="V1141" s="5">
        <f t="shared" si="123"/>
        <v>3</v>
      </c>
      <c r="W1141" s="14">
        <f>IF(V1141=1, VLOOKUP(U1141, [1]IMDB_Movies!A:O, 11, FALSE), AVERAGEIF($A$2:$A$4915, U1141, $K$2:$K$4915))</f>
        <v>6.6000000000000005</v>
      </c>
      <c r="X1141" s="5">
        <f t="shared" si="124"/>
        <v>0.57699999999999996</v>
      </c>
      <c r="Y1141">
        <f t="shared" si="125"/>
        <v>6.4287483870967774</v>
      </c>
      <c r="AN1141" s="7"/>
      <c r="AO1141" s="5"/>
      <c r="AP1141" s="14"/>
      <c r="AQ1141" s="5"/>
    </row>
    <row r="1142" spans="1:43" hidden="1" x14ac:dyDescent="0.3">
      <c r="A1142" t="s">
        <v>6033</v>
      </c>
      <c r="B1142">
        <v>86</v>
      </c>
      <c r="C1142">
        <v>20200</v>
      </c>
      <c r="D1142" t="s">
        <v>2199</v>
      </c>
      <c r="E1142" t="s">
        <v>9593</v>
      </c>
      <c r="F1142" t="s">
        <v>6034</v>
      </c>
      <c r="G1142" t="s">
        <v>14</v>
      </c>
      <c r="H1142" t="s">
        <v>15</v>
      </c>
      <c r="I1142">
        <v>6000000</v>
      </c>
      <c r="J1142">
        <v>2014</v>
      </c>
      <c r="K1142">
        <v>5.8</v>
      </c>
      <c r="L1142" s="5" t="s">
        <v>1221</v>
      </c>
      <c r="M1142" s="5" t="s">
        <v>4183</v>
      </c>
      <c r="P1142" s="5">
        <f t="shared" si="119"/>
        <v>0.6201208026889069</v>
      </c>
      <c r="Q1142" s="5">
        <f t="shared" si="120"/>
        <v>20200</v>
      </c>
      <c r="R1142" s="1">
        <f t="shared" si="121"/>
        <v>-5979800</v>
      </c>
      <c r="S1142" s="1">
        <f t="shared" si="122"/>
        <v>6000000</v>
      </c>
      <c r="U1142" s="6" t="s">
        <v>1823</v>
      </c>
      <c r="V1142" s="5">
        <f t="shared" si="123"/>
        <v>6</v>
      </c>
      <c r="W1142" s="14">
        <f>IF(V1142=1, VLOOKUP(U1142, [1]IMDB_Movies!A:O, 11, FALSE), AVERAGEIF($A$2:$A$4915, U1142, $K$2:$K$4915))</f>
        <v>6.6000000000000005</v>
      </c>
      <c r="X1142" s="5">
        <f t="shared" si="124"/>
        <v>0.57699999999999996</v>
      </c>
      <c r="Y1142">
        <f t="shared" si="125"/>
        <v>6.4285234899328891</v>
      </c>
      <c r="AN1142" s="6"/>
      <c r="AO1142" s="5"/>
      <c r="AP1142" s="14"/>
      <c r="AQ1142" s="5"/>
    </row>
    <row r="1143" spans="1:43" hidden="1" x14ac:dyDescent="0.3">
      <c r="A1143" t="s">
        <v>6037</v>
      </c>
      <c r="B1143">
        <v>90</v>
      </c>
      <c r="C1143"/>
      <c r="D1143" t="s">
        <v>2118</v>
      </c>
      <c r="E1143" t="s">
        <v>9594</v>
      </c>
      <c r="F1143" t="s">
        <v>6038</v>
      </c>
      <c r="G1143" t="s">
        <v>14</v>
      </c>
      <c r="H1143" t="s">
        <v>15</v>
      </c>
      <c r="I1143">
        <v>6000000</v>
      </c>
      <c r="J1143">
        <v>2012</v>
      </c>
      <c r="K1143">
        <v>6.5</v>
      </c>
      <c r="L1143" s="5" t="s">
        <v>599</v>
      </c>
      <c r="M1143" s="5" t="s">
        <v>8413</v>
      </c>
      <c r="N1143" t="s">
        <v>3629</v>
      </c>
      <c r="P1143" s="5">
        <f t="shared" si="119"/>
        <v>0.62003033598926738</v>
      </c>
      <c r="Q1143" s="5">
        <f t="shared" si="120"/>
        <v>25035665</v>
      </c>
      <c r="R1143" s="1">
        <f t="shared" si="121"/>
        <v>19035665</v>
      </c>
      <c r="S1143" s="1">
        <f t="shared" si="122"/>
        <v>6000000</v>
      </c>
      <c r="U1143" s="6" t="s">
        <v>1873</v>
      </c>
      <c r="V1143" s="5">
        <f t="shared" si="123"/>
        <v>3</v>
      </c>
      <c r="W1143" s="14">
        <f>IF(V1143=1, VLOOKUP(U1143, [1]IMDB_Movies!A:O, 11, FALSE), AVERAGEIF($A$2:$A$4915, U1143, $K$2:$K$4915))</f>
        <v>6.6000000000000005</v>
      </c>
      <c r="X1143" s="5">
        <f t="shared" si="124"/>
        <v>0.57699999999999996</v>
      </c>
      <c r="Y1143">
        <f t="shared" si="125"/>
        <v>6.4289956106377524</v>
      </c>
      <c r="AN1143" s="6"/>
      <c r="AO1143" s="5"/>
      <c r="AP1143" s="14"/>
      <c r="AQ1143" s="5"/>
    </row>
    <row r="1144" spans="1:43" hidden="1" x14ac:dyDescent="0.3">
      <c r="A1144" t="s">
        <v>6099</v>
      </c>
      <c r="B1144">
        <v>98</v>
      </c>
      <c r="C1144">
        <v>795126</v>
      </c>
      <c r="D1144" t="s">
        <v>2229</v>
      </c>
      <c r="E1144" t="s">
        <v>9595</v>
      </c>
      <c r="F1144" t="s">
        <v>6100</v>
      </c>
      <c r="G1144" t="s">
        <v>14</v>
      </c>
      <c r="H1144" t="s">
        <v>99</v>
      </c>
      <c r="I1144">
        <v>6000000</v>
      </c>
      <c r="J1144">
        <v>2004</v>
      </c>
      <c r="K1144">
        <v>7.6</v>
      </c>
      <c r="L1144" s="5" t="s">
        <v>599</v>
      </c>
      <c r="M1144" s="5" t="s">
        <v>1221</v>
      </c>
      <c r="N1144" t="s">
        <v>8417</v>
      </c>
      <c r="P1144" s="5">
        <f t="shared" si="119"/>
        <v>0.62003033598926738</v>
      </c>
      <c r="Q1144" s="5">
        <f t="shared" si="120"/>
        <v>795126</v>
      </c>
      <c r="R1144" s="1">
        <f t="shared" si="121"/>
        <v>-5204874</v>
      </c>
      <c r="S1144" s="1">
        <f t="shared" si="122"/>
        <v>6000000</v>
      </c>
      <c r="U1144" s="7" t="s">
        <v>1244</v>
      </c>
      <c r="V1144" s="5">
        <f t="shared" si="123"/>
        <v>3</v>
      </c>
      <c r="W1144" s="14">
        <f>IF(V1144=1, VLOOKUP(U1144, [1]IMDB_Movies!A:O, 11, FALSE), AVERAGEIF($A$2:$A$4915, U1144, $K$2:$K$4915))</f>
        <v>6.6000000000000005</v>
      </c>
      <c r="X1144" s="5">
        <f t="shared" si="124"/>
        <v>0.57699999999999996</v>
      </c>
      <c r="Y1144">
        <f t="shared" si="125"/>
        <v>6.4290547520661194</v>
      </c>
      <c r="AN1144" s="7"/>
      <c r="AO1144" s="5"/>
      <c r="AP1144" s="14"/>
      <c r="AQ1144" s="5"/>
    </row>
    <row r="1145" spans="1:43" hidden="1" x14ac:dyDescent="0.3">
      <c r="A1145" t="s">
        <v>4213</v>
      </c>
      <c r="B1145">
        <v>109</v>
      </c>
      <c r="C1145">
        <v>14821531</v>
      </c>
      <c r="D1145" t="s">
        <v>1221</v>
      </c>
      <c r="E1145" t="s">
        <v>9596</v>
      </c>
      <c r="F1145" t="s">
        <v>6158</v>
      </c>
      <c r="G1145" t="s">
        <v>14</v>
      </c>
      <c r="H1145" t="s">
        <v>15</v>
      </c>
      <c r="I1145">
        <v>6000000</v>
      </c>
      <c r="J1145">
        <v>1997</v>
      </c>
      <c r="K1145">
        <v>7.3</v>
      </c>
      <c r="L1145" s="5" t="s">
        <v>1221</v>
      </c>
      <c r="M1145" s="5"/>
      <c r="P1145" s="5">
        <f t="shared" si="119"/>
        <v>0.61994120160638611</v>
      </c>
      <c r="Q1145" s="5">
        <f t="shared" si="120"/>
        <v>14821531</v>
      </c>
      <c r="R1145" s="1">
        <f t="shared" si="121"/>
        <v>8821531</v>
      </c>
      <c r="S1145" s="1">
        <f t="shared" si="122"/>
        <v>6000000</v>
      </c>
      <c r="U1145" s="7" t="s">
        <v>7098</v>
      </c>
      <c r="V1145" s="5">
        <f t="shared" si="123"/>
        <v>1</v>
      </c>
      <c r="W1145" s="14">
        <f>IF(V1145=1, VLOOKUP(U1145, [1]IMDB_Movies!A:O, 11, FALSE), AVERAGEIF($A$2:$A$4915, U1145, $K$2:$K$4915))</f>
        <v>6.6</v>
      </c>
      <c r="X1145" s="5">
        <f t="shared" si="124"/>
        <v>0.54900000000000004</v>
      </c>
      <c r="Y1145">
        <f t="shared" si="125"/>
        <v>6.4291139240506361</v>
      </c>
      <c r="AN1145" s="7"/>
      <c r="AO1145" s="5"/>
      <c r="AP1145" s="14"/>
      <c r="AQ1145" s="5"/>
    </row>
    <row r="1146" spans="1:43" hidden="1" x14ac:dyDescent="0.3">
      <c r="A1146" t="s">
        <v>6201</v>
      </c>
      <c r="B1146">
        <v>112</v>
      </c>
      <c r="C1146">
        <v>3432342</v>
      </c>
      <c r="D1146" t="s">
        <v>3933</v>
      </c>
      <c r="E1146" t="s">
        <v>9597</v>
      </c>
      <c r="F1146" t="s">
        <v>6202</v>
      </c>
      <c r="G1146" t="s">
        <v>524</v>
      </c>
      <c r="H1146" t="s">
        <v>99</v>
      </c>
      <c r="I1146">
        <v>6000000</v>
      </c>
      <c r="J1146">
        <v>2003</v>
      </c>
      <c r="K1146">
        <v>7.7</v>
      </c>
      <c r="L1146" s="5" t="s">
        <v>599</v>
      </c>
      <c r="M1146" s="5" t="s">
        <v>8413</v>
      </c>
      <c r="N1146" t="s">
        <v>1221</v>
      </c>
      <c r="O1146" t="s">
        <v>8415</v>
      </c>
      <c r="P1146" s="5">
        <f t="shared" si="119"/>
        <v>0.61988193753476817</v>
      </c>
      <c r="Q1146" s="5">
        <f t="shared" si="120"/>
        <v>3432342</v>
      </c>
      <c r="R1146" s="1">
        <f t="shared" si="121"/>
        <v>-2567658</v>
      </c>
      <c r="S1146" s="1">
        <f t="shared" si="122"/>
        <v>6000000</v>
      </c>
      <c r="U1146" s="7" t="s">
        <v>8252</v>
      </c>
      <c r="V1146" s="5">
        <f t="shared" si="123"/>
        <v>1</v>
      </c>
      <c r="W1146" s="14">
        <f>IF(V1146=1, VLOOKUP(U1146, [1]IMDB_Movies!A:O, 11, FALSE), AVERAGEIF($A$2:$A$4915, U1146, $K$2:$K$4915))</f>
        <v>6.6</v>
      </c>
      <c r="X1146" s="5">
        <f t="shared" si="124"/>
        <v>0.54900000000000004</v>
      </c>
      <c r="Y1146">
        <f t="shared" si="125"/>
        <v>6.4299224806201583</v>
      </c>
      <c r="AN1146" s="7"/>
      <c r="AO1146" s="5"/>
      <c r="AP1146" s="14"/>
      <c r="AQ1146" s="5"/>
    </row>
    <row r="1147" spans="1:43" hidden="1" x14ac:dyDescent="0.3">
      <c r="A1147" t="s">
        <v>2998</v>
      </c>
      <c r="B1147">
        <v>101</v>
      </c>
      <c r="C1147">
        <v>20772796</v>
      </c>
      <c r="D1147" t="s">
        <v>2520</v>
      </c>
      <c r="E1147" t="s">
        <v>9598</v>
      </c>
      <c r="F1147" t="s">
        <v>6402</v>
      </c>
      <c r="G1147" t="s">
        <v>14</v>
      </c>
      <c r="H1147" t="s">
        <v>67</v>
      </c>
      <c r="I1147">
        <v>6000000</v>
      </c>
      <c r="J1147">
        <v>2002</v>
      </c>
      <c r="K1147">
        <v>7.6</v>
      </c>
      <c r="L1147" s="5" t="s">
        <v>1221</v>
      </c>
      <c r="M1147" s="5" t="s">
        <v>6299</v>
      </c>
      <c r="P1147" s="5">
        <f t="shared" si="119"/>
        <v>0.61979768575610539</v>
      </c>
      <c r="Q1147" s="5">
        <f t="shared" si="120"/>
        <v>20772796</v>
      </c>
      <c r="R1147" s="1">
        <f t="shared" si="121"/>
        <v>14772796</v>
      </c>
      <c r="S1147" s="1">
        <f t="shared" si="122"/>
        <v>6000000</v>
      </c>
      <c r="U1147" s="7" t="s">
        <v>8170</v>
      </c>
      <c r="V1147" s="5">
        <f t="shared" si="123"/>
        <v>1</v>
      </c>
      <c r="W1147" s="14">
        <f>IF(V1147=1, VLOOKUP(U1147, [1]IMDB_Movies!A:O, 11, FALSE), AVERAGEIF($A$2:$A$4915, U1147, $K$2:$K$4915))</f>
        <v>6.6</v>
      </c>
      <c r="X1147" s="5">
        <f t="shared" si="124"/>
        <v>0.54900000000000004</v>
      </c>
      <c r="Y1147">
        <f t="shared" si="125"/>
        <v>6.4304988369087654</v>
      </c>
      <c r="AN1147" s="7"/>
      <c r="AO1147" s="5"/>
      <c r="AP1147" s="14"/>
      <c r="AQ1147" s="5"/>
    </row>
    <row r="1148" spans="1:43" hidden="1" x14ac:dyDescent="0.3">
      <c r="A1148" t="s">
        <v>6445</v>
      </c>
      <c r="B1148">
        <v>82</v>
      </c>
      <c r="C1148">
        <v>9821335</v>
      </c>
      <c r="D1148" t="s">
        <v>599</v>
      </c>
      <c r="E1148" t="s">
        <v>9599</v>
      </c>
      <c r="F1148" t="s">
        <v>6447</v>
      </c>
      <c r="G1148" t="s">
        <v>14</v>
      </c>
      <c r="H1148" t="s">
        <v>15</v>
      </c>
      <c r="I1148">
        <v>6000000</v>
      </c>
      <c r="J1148">
        <v>2000</v>
      </c>
      <c r="K1148">
        <v>4</v>
      </c>
      <c r="L1148" s="5" t="s">
        <v>599</v>
      </c>
      <c r="M1148" s="5"/>
      <c r="P1148" s="5">
        <f t="shared" si="119"/>
        <v>0.61975330375975735</v>
      </c>
      <c r="Q1148" s="5">
        <f t="shared" si="120"/>
        <v>9821335</v>
      </c>
      <c r="R1148" s="1">
        <f t="shared" si="121"/>
        <v>3821335</v>
      </c>
      <c r="S1148" s="1">
        <f t="shared" si="122"/>
        <v>6000000</v>
      </c>
      <c r="U1148" s="6" t="s">
        <v>7992</v>
      </c>
      <c r="V1148" s="5">
        <f t="shared" si="123"/>
        <v>1</v>
      </c>
      <c r="W1148" s="14">
        <f>IF(V1148=1, VLOOKUP(U1148, [1]IMDB_Movies!A:O, 11, FALSE), AVERAGEIF($A$2:$A$4915, U1148, $K$2:$K$4915))</f>
        <v>6.6</v>
      </c>
      <c r="X1148" s="5">
        <f t="shared" si="124"/>
        <v>0.54900000000000004</v>
      </c>
      <c r="Y1148">
        <f t="shared" si="125"/>
        <v>6.4302998965873872</v>
      </c>
      <c r="AN1148" s="6"/>
      <c r="AO1148" s="5"/>
      <c r="AP1148" s="14"/>
      <c r="AQ1148" s="5"/>
    </row>
    <row r="1149" spans="1:43" hidden="1" x14ac:dyDescent="0.3">
      <c r="A1149" t="s">
        <v>3842</v>
      </c>
      <c r="B1149">
        <v>128</v>
      </c>
      <c r="C1149"/>
      <c r="D1149" t="s">
        <v>3629</v>
      </c>
      <c r="E1149" t="s">
        <v>9600</v>
      </c>
      <c r="F1149" t="s">
        <v>6704</v>
      </c>
      <c r="G1149" t="s">
        <v>14</v>
      </c>
      <c r="H1149" t="s">
        <v>15</v>
      </c>
      <c r="I1149">
        <v>6000000</v>
      </c>
      <c r="J1149">
        <v>1966</v>
      </c>
      <c r="K1149">
        <v>6.7</v>
      </c>
      <c r="L1149" s="5" t="s">
        <v>3629</v>
      </c>
      <c r="M1149" s="5"/>
      <c r="P1149" s="5">
        <f t="shared" si="119"/>
        <v>0.61968228317657825</v>
      </c>
      <c r="Q1149" s="5">
        <f t="shared" si="120"/>
        <v>25035665</v>
      </c>
      <c r="R1149" s="1">
        <f t="shared" si="121"/>
        <v>19035665</v>
      </c>
      <c r="S1149" s="1">
        <f t="shared" si="122"/>
        <v>6000000</v>
      </c>
      <c r="U1149" s="6" t="s">
        <v>6772</v>
      </c>
      <c r="V1149" s="5">
        <f t="shared" si="123"/>
        <v>2</v>
      </c>
      <c r="W1149" s="14">
        <f>IF(V1149=1, VLOOKUP(U1149, [1]IMDB_Movies!A:O, 11, FALSE), AVERAGEIF($A$2:$A$4915, U1149, $K$2:$K$4915))</f>
        <v>6.6</v>
      </c>
      <c r="X1149" s="5">
        <f t="shared" si="124"/>
        <v>0.54900000000000004</v>
      </c>
      <c r="Y1149">
        <f t="shared" si="125"/>
        <v>6.4303853116110714</v>
      </c>
      <c r="AN1149" s="6"/>
      <c r="AO1149" s="5"/>
      <c r="AP1149" s="14"/>
      <c r="AQ1149" s="5"/>
    </row>
    <row r="1150" spans="1:43" hidden="1" x14ac:dyDescent="0.3">
      <c r="A1150" t="s">
        <v>7070</v>
      </c>
      <c r="B1150">
        <v>96</v>
      </c>
      <c r="C1150">
        <v>371081</v>
      </c>
      <c r="D1150" t="s">
        <v>910</v>
      </c>
      <c r="E1150" t="s">
        <v>9601</v>
      </c>
      <c r="F1150" t="s">
        <v>7071</v>
      </c>
      <c r="G1150" t="s">
        <v>14</v>
      </c>
      <c r="H1150" t="s">
        <v>15</v>
      </c>
      <c r="I1150">
        <v>6000000</v>
      </c>
      <c r="J1150">
        <v>2004</v>
      </c>
      <c r="K1150">
        <v>7</v>
      </c>
      <c r="L1150" s="5" t="s">
        <v>599</v>
      </c>
      <c r="M1150" s="5" t="s">
        <v>1221</v>
      </c>
      <c r="P1150" s="5">
        <f t="shared" si="119"/>
        <v>0.61968228317657825</v>
      </c>
      <c r="Q1150" s="5">
        <f t="shared" si="120"/>
        <v>371081</v>
      </c>
      <c r="R1150" s="1">
        <f t="shared" si="121"/>
        <v>-5628919</v>
      </c>
      <c r="S1150" s="1">
        <f t="shared" si="122"/>
        <v>6000000</v>
      </c>
      <c r="U1150" s="7" t="s">
        <v>6276</v>
      </c>
      <c r="V1150" s="5">
        <f t="shared" si="123"/>
        <v>2</v>
      </c>
      <c r="W1150" s="14">
        <f>IF(V1150=1, VLOOKUP(U1150, [1]IMDB_Movies!A:O, 11, FALSE), AVERAGEIF($A$2:$A$4915, U1150, $K$2:$K$4915))</f>
        <v>6.6</v>
      </c>
      <c r="X1150" s="5">
        <f t="shared" si="124"/>
        <v>0.54900000000000004</v>
      </c>
      <c r="Y1150">
        <f t="shared" si="125"/>
        <v>6.4301086394205935</v>
      </c>
      <c r="AN1150" s="7"/>
      <c r="AO1150" s="5"/>
      <c r="AP1150" s="14"/>
      <c r="AQ1150" s="5"/>
    </row>
    <row r="1151" spans="1:43" hidden="1" x14ac:dyDescent="0.3">
      <c r="A1151" t="s">
        <v>5705</v>
      </c>
      <c r="B1151">
        <v>100</v>
      </c>
      <c r="C1151">
        <v>7186670</v>
      </c>
      <c r="D1151" t="s">
        <v>6166</v>
      </c>
      <c r="E1151" t="s">
        <v>9602</v>
      </c>
      <c r="F1151" t="s">
        <v>7490</v>
      </c>
      <c r="G1151" t="s">
        <v>14</v>
      </c>
      <c r="H1151" t="s">
        <v>15</v>
      </c>
      <c r="I1151">
        <v>6000000</v>
      </c>
      <c r="J1151">
        <v>2013</v>
      </c>
      <c r="K1151">
        <v>5.4</v>
      </c>
      <c r="L1151" s="5" t="s">
        <v>340</v>
      </c>
      <c r="M1151" s="5" t="s">
        <v>2267</v>
      </c>
      <c r="P1151" s="5">
        <f t="shared" si="119"/>
        <v>0.61959192251546136</v>
      </c>
      <c r="Q1151" s="5">
        <f t="shared" si="120"/>
        <v>7186670</v>
      </c>
      <c r="R1151" s="1">
        <f t="shared" si="121"/>
        <v>1186670</v>
      </c>
      <c r="S1151" s="1">
        <f t="shared" si="122"/>
        <v>6000000</v>
      </c>
      <c r="U1151" s="7" t="s">
        <v>7869</v>
      </c>
      <c r="V1151" s="5">
        <f t="shared" si="123"/>
        <v>1</v>
      </c>
      <c r="W1151" s="14">
        <f>IF(V1151=1, VLOOKUP(U1151, [1]IMDB_Movies!A:O, 11, FALSE), AVERAGEIF($A$2:$A$4915, U1151, $K$2:$K$4915))</f>
        <v>6.6</v>
      </c>
      <c r="X1151" s="5">
        <f t="shared" si="124"/>
        <v>0.54900000000000004</v>
      </c>
      <c r="Y1151">
        <f t="shared" si="125"/>
        <v>6.4303492884864202</v>
      </c>
      <c r="AN1151" s="7"/>
      <c r="AO1151" s="5"/>
      <c r="AP1151" s="14"/>
      <c r="AQ1151" s="5"/>
    </row>
    <row r="1152" spans="1:43" hidden="1" x14ac:dyDescent="0.3">
      <c r="A1152" t="s">
        <v>7948</v>
      </c>
      <c r="B1152">
        <v>89</v>
      </c>
      <c r="C1152">
        <v>12843</v>
      </c>
      <c r="D1152" t="s">
        <v>1966</v>
      </c>
      <c r="E1152" t="s">
        <v>9603</v>
      </c>
      <c r="F1152" t="s">
        <v>7949</v>
      </c>
      <c r="G1152" t="s">
        <v>14</v>
      </c>
      <c r="H1152" t="s">
        <v>525</v>
      </c>
      <c r="I1152">
        <v>6000000</v>
      </c>
      <c r="J1152">
        <v>2012</v>
      </c>
      <c r="K1152">
        <v>6.1</v>
      </c>
      <c r="L1152" s="5" t="s">
        <v>2267</v>
      </c>
      <c r="M1152" s="5" t="s">
        <v>3629</v>
      </c>
      <c r="P1152" s="5">
        <f t="shared" si="119"/>
        <v>0.61951501989728508</v>
      </c>
      <c r="Q1152" s="5">
        <f t="shared" si="120"/>
        <v>12843</v>
      </c>
      <c r="R1152" s="1">
        <f t="shared" si="121"/>
        <v>-5987157</v>
      </c>
      <c r="S1152" s="1">
        <f t="shared" si="122"/>
        <v>6000000</v>
      </c>
      <c r="U1152" s="6" t="s">
        <v>7765</v>
      </c>
      <c r="V1152" s="5">
        <f t="shared" si="123"/>
        <v>1</v>
      </c>
      <c r="W1152" s="14">
        <f>IF(V1152=1, VLOOKUP(U1152, [1]IMDB_Movies!A:O, 11, FALSE), AVERAGEIF($A$2:$A$4915, U1152, $K$2:$K$4915))</f>
        <v>6.6</v>
      </c>
      <c r="X1152" s="5">
        <f t="shared" si="124"/>
        <v>0.54900000000000004</v>
      </c>
      <c r="Y1152">
        <f t="shared" si="125"/>
        <v>6.4308747412008325</v>
      </c>
      <c r="AN1152" s="6"/>
      <c r="AO1152" s="5"/>
      <c r="AP1152" s="14"/>
      <c r="AQ1152" s="5"/>
    </row>
    <row r="1153" spans="1:43" hidden="1" x14ac:dyDescent="0.3">
      <c r="A1153" t="s">
        <v>5368</v>
      </c>
      <c r="B1153">
        <v>83</v>
      </c>
      <c r="C1153">
        <v>126247</v>
      </c>
      <c r="D1153" t="s">
        <v>359</v>
      </c>
      <c r="E1153" t="s">
        <v>9604</v>
      </c>
      <c r="F1153" t="s">
        <v>5369</v>
      </c>
      <c r="G1153" t="s">
        <v>14</v>
      </c>
      <c r="H1153" t="s">
        <v>15</v>
      </c>
      <c r="I1153">
        <v>6200000</v>
      </c>
      <c r="J1153">
        <v>1994</v>
      </c>
      <c r="K1153">
        <v>3.3</v>
      </c>
      <c r="L1153" s="5" t="s">
        <v>599</v>
      </c>
      <c r="M1153" s="5" t="s">
        <v>8413</v>
      </c>
      <c r="P1153" s="5">
        <f t="shared" si="119"/>
        <v>0.61942380079911241</v>
      </c>
      <c r="Q1153" s="5">
        <f t="shared" si="120"/>
        <v>126247</v>
      </c>
      <c r="R1153" s="1">
        <f t="shared" si="121"/>
        <v>-6073753</v>
      </c>
      <c r="S1153" s="1">
        <f t="shared" si="122"/>
        <v>6200000</v>
      </c>
      <c r="U1153" s="6" t="s">
        <v>6194</v>
      </c>
      <c r="V1153" s="5">
        <f t="shared" si="123"/>
        <v>1</v>
      </c>
      <c r="W1153" s="14">
        <f>IF(V1153=1, VLOOKUP(U1153, [1]IMDB_Movies!A:O, 11, FALSE), AVERAGEIF($A$2:$A$4915, U1153, $K$2:$K$4915))</f>
        <v>6.6</v>
      </c>
      <c r="X1153" s="5">
        <f t="shared" si="124"/>
        <v>0.54900000000000004</v>
      </c>
      <c r="Y1153">
        <f t="shared" si="125"/>
        <v>6.4314004659591033</v>
      </c>
      <c r="AN1153" s="6"/>
      <c r="AO1153" s="5"/>
      <c r="AP1153" s="14"/>
      <c r="AQ1153" s="5"/>
    </row>
    <row r="1154" spans="1:43" hidden="1" x14ac:dyDescent="0.3">
      <c r="A1154" t="s">
        <v>5998</v>
      </c>
      <c r="B1154">
        <v>144</v>
      </c>
      <c r="C1154"/>
      <c r="D1154" t="s">
        <v>52</v>
      </c>
      <c r="E1154" t="s">
        <v>9605</v>
      </c>
      <c r="F1154" t="s">
        <v>5999</v>
      </c>
      <c r="G1154" t="s">
        <v>14</v>
      </c>
      <c r="H1154" t="s">
        <v>15</v>
      </c>
      <c r="I1154">
        <v>6244087</v>
      </c>
      <c r="J1154">
        <v>1969</v>
      </c>
      <c r="K1154">
        <v>8</v>
      </c>
      <c r="L1154" s="5" t="s">
        <v>476</v>
      </c>
      <c r="M1154" s="5" t="s">
        <v>340</v>
      </c>
      <c r="N1154" t="s">
        <v>5239</v>
      </c>
      <c r="P1154" s="5">
        <f t="shared" ref="P1154:P1217" si="126">CORREL(C1154:C6067,I1154:I6067)</f>
        <v>0.61933306408712019</v>
      </c>
      <c r="Q1154" s="5">
        <f t="shared" ref="Q1154:Q1217" si="127">IF(ISBLANK(C1154),MEDIAN($C$2:$C$4915), C1154)</f>
        <v>25035665</v>
      </c>
      <c r="R1154" s="1">
        <f t="shared" ref="R1154:R1217" si="128">Q1154-S1154</f>
        <v>18791578</v>
      </c>
      <c r="S1154" s="1">
        <f t="shared" ref="S1154:S1217" si="129">IF(ISBLANK(I1154),MEDIAN($I$2:$I$4915), I1154)</f>
        <v>6244087</v>
      </c>
      <c r="U1154" s="6" t="s">
        <v>1551</v>
      </c>
      <c r="V1154" s="5">
        <f t="shared" si="123"/>
        <v>5</v>
      </c>
      <c r="W1154" s="14">
        <f>IF(V1154=1, VLOOKUP(U1154, [1]IMDB_Movies!A:O, 11, FALSE), AVERAGEIF($A$2:$A$4915, U1154, $K$2:$K$4915))</f>
        <v>6.6</v>
      </c>
      <c r="X1154" s="5">
        <f t="shared" si="124"/>
        <v>0.54900000000000004</v>
      </c>
      <c r="Y1154">
        <f t="shared" si="125"/>
        <v>6.4313050233039917</v>
      </c>
      <c r="AN1154" s="6"/>
      <c r="AO1154" s="5"/>
      <c r="AP1154" s="14"/>
      <c r="AQ1154" s="5"/>
    </row>
    <row r="1155" spans="1:43" hidden="1" x14ac:dyDescent="0.3">
      <c r="A1155" t="s">
        <v>5102</v>
      </c>
      <c r="B1155">
        <v>99</v>
      </c>
      <c r="C1155">
        <v>14597405</v>
      </c>
      <c r="D1155" t="s">
        <v>555</v>
      </c>
      <c r="E1155" t="s">
        <v>9606</v>
      </c>
      <c r="F1155" t="s">
        <v>5251</v>
      </c>
      <c r="G1155" t="s">
        <v>14</v>
      </c>
      <c r="H1155" t="s">
        <v>22</v>
      </c>
      <c r="I1155">
        <v>6400000</v>
      </c>
      <c r="J1155">
        <v>2011</v>
      </c>
      <c r="K1155">
        <v>7</v>
      </c>
      <c r="L1155" s="5" t="s">
        <v>4651</v>
      </c>
      <c r="M1155" s="5" t="s">
        <v>1221</v>
      </c>
      <c r="P1155" s="5">
        <f t="shared" si="126"/>
        <v>0.61933306408712019</v>
      </c>
      <c r="Q1155" s="5">
        <f t="shared" si="127"/>
        <v>14597405</v>
      </c>
      <c r="R1155" s="1">
        <f t="shared" si="128"/>
        <v>8197405</v>
      </c>
      <c r="S1155" s="1">
        <f t="shared" si="129"/>
        <v>6400000</v>
      </c>
      <c r="U1155" s="6" t="s">
        <v>5948</v>
      </c>
      <c r="V1155" s="5">
        <f t="shared" si="123"/>
        <v>1</v>
      </c>
      <c r="W1155" s="14">
        <f>IF(V1155=1, VLOOKUP(U1155, [1]IMDB_Movies!A:O, 11, FALSE), AVERAGEIF($A$2:$A$4915, U1155, $K$2:$K$4915))</f>
        <v>6.6</v>
      </c>
      <c r="X1155" s="5">
        <f t="shared" si="124"/>
        <v>0.54900000000000004</v>
      </c>
      <c r="Y1155">
        <f t="shared" si="125"/>
        <v>6.4312354312354341</v>
      </c>
      <c r="AN1155" s="6"/>
      <c r="AO1155" s="5"/>
      <c r="AP1155" s="14"/>
      <c r="AQ1155" s="5"/>
    </row>
    <row r="1156" spans="1:43" hidden="1" x14ac:dyDescent="0.3">
      <c r="A1156" t="s">
        <v>1584</v>
      </c>
      <c r="B1156">
        <v>143</v>
      </c>
      <c r="C1156">
        <v>82528097</v>
      </c>
      <c r="D1156" t="s">
        <v>2199</v>
      </c>
      <c r="E1156" t="s">
        <v>9607</v>
      </c>
      <c r="F1156" t="s">
        <v>2822</v>
      </c>
      <c r="G1156" t="s">
        <v>14</v>
      </c>
      <c r="H1156" t="s">
        <v>15</v>
      </c>
      <c r="I1156">
        <v>6500000</v>
      </c>
      <c r="J1156">
        <v>1995</v>
      </c>
      <c r="K1156">
        <v>7.3</v>
      </c>
      <c r="L1156" s="5" t="s">
        <v>1221</v>
      </c>
      <c r="M1156" s="5" t="s">
        <v>4183</v>
      </c>
      <c r="P1156" s="5">
        <f t="shared" si="126"/>
        <v>0.61927284360215196</v>
      </c>
      <c r="Q1156" s="5">
        <f t="shared" si="127"/>
        <v>82528097</v>
      </c>
      <c r="R1156" s="1">
        <f t="shared" si="128"/>
        <v>76028097</v>
      </c>
      <c r="S1156" s="1">
        <f t="shared" si="129"/>
        <v>6500000</v>
      </c>
      <c r="U1156" s="6" t="s">
        <v>8336</v>
      </c>
      <c r="V1156" s="5">
        <f t="shared" si="123"/>
        <v>2</v>
      </c>
      <c r="W1156" s="14">
        <f>IF(V1156=1, VLOOKUP(U1156, [1]IMDB_Movies!A:O, 11, FALSE), AVERAGEIF($A$2:$A$4915, U1156, $K$2:$K$4915))</f>
        <v>6.6</v>
      </c>
      <c r="X1156" s="5">
        <f t="shared" si="124"/>
        <v>0.54900000000000004</v>
      </c>
      <c r="Y1156">
        <f t="shared" si="125"/>
        <v>6.4306735751295365</v>
      </c>
      <c r="AN1156" s="6"/>
      <c r="AO1156" s="5"/>
      <c r="AP1156" s="14"/>
      <c r="AQ1156" s="5"/>
    </row>
    <row r="1157" spans="1:43" hidden="1" x14ac:dyDescent="0.3">
      <c r="A1157" t="s">
        <v>2983</v>
      </c>
      <c r="B1157">
        <v>115</v>
      </c>
      <c r="C1157">
        <v>54557348</v>
      </c>
      <c r="D1157" t="s">
        <v>771</v>
      </c>
      <c r="E1157" t="s">
        <v>9608</v>
      </c>
      <c r="F1157" t="s">
        <v>5313</v>
      </c>
      <c r="G1157" t="s">
        <v>14</v>
      </c>
      <c r="H1157" t="s">
        <v>275</v>
      </c>
      <c r="I1157">
        <v>6500000</v>
      </c>
      <c r="J1157">
        <v>2004</v>
      </c>
      <c r="K1157">
        <v>7.9</v>
      </c>
      <c r="L1157" s="5" t="s">
        <v>8413</v>
      </c>
      <c r="M1157" s="5" t="s">
        <v>1221</v>
      </c>
      <c r="N1157" t="s">
        <v>3629</v>
      </c>
      <c r="P1157" s="5">
        <f t="shared" si="126"/>
        <v>0.619461420228128</v>
      </c>
      <c r="Q1157" s="5">
        <f t="shared" si="127"/>
        <v>54557348</v>
      </c>
      <c r="R1157" s="1">
        <f t="shared" si="128"/>
        <v>48057348</v>
      </c>
      <c r="S1157" s="1">
        <f t="shared" si="129"/>
        <v>6500000</v>
      </c>
      <c r="U1157" s="6" t="s">
        <v>8346</v>
      </c>
      <c r="V1157" s="5">
        <f t="shared" si="123"/>
        <v>2</v>
      </c>
      <c r="W1157" s="14">
        <f>IF(V1157=1, VLOOKUP(U1157, [1]IMDB_Movies!A:O, 11, FALSE), AVERAGEIF($A$2:$A$4915, U1157, $K$2:$K$4915))</f>
        <v>6.6</v>
      </c>
      <c r="X1157" s="5">
        <f t="shared" si="124"/>
        <v>0.54900000000000004</v>
      </c>
      <c r="Y1157">
        <f t="shared" si="125"/>
        <v>6.4310961388960903</v>
      </c>
      <c r="AN1157" s="6"/>
      <c r="AO1157" s="5"/>
      <c r="AP1157" s="14"/>
      <c r="AQ1157" s="5"/>
    </row>
    <row r="1158" spans="1:43" hidden="1" x14ac:dyDescent="0.3">
      <c r="A1158" t="s">
        <v>5392</v>
      </c>
      <c r="B1158">
        <v>85</v>
      </c>
      <c r="C1158">
        <v>70527</v>
      </c>
      <c r="D1158" t="s">
        <v>910</v>
      </c>
      <c r="E1158" t="s">
        <v>9609</v>
      </c>
      <c r="F1158" t="s">
        <v>5393</v>
      </c>
      <c r="G1158" t="s">
        <v>14</v>
      </c>
      <c r="H1158" t="s">
        <v>15</v>
      </c>
      <c r="I1158">
        <v>6500000</v>
      </c>
      <c r="J1158">
        <v>2004</v>
      </c>
      <c r="K1158">
        <v>6.7</v>
      </c>
      <c r="L1158" s="5" t="s">
        <v>599</v>
      </c>
      <c r="M1158" s="5" t="s">
        <v>1221</v>
      </c>
      <c r="P1158" s="5">
        <f t="shared" si="126"/>
        <v>0.61952620283061854</v>
      </c>
      <c r="Q1158" s="5">
        <f t="shared" si="127"/>
        <v>70527</v>
      </c>
      <c r="R1158" s="1">
        <f t="shared" si="128"/>
        <v>-6429473</v>
      </c>
      <c r="S1158" s="1">
        <f t="shared" si="129"/>
        <v>6500000</v>
      </c>
      <c r="U1158" s="7" t="s">
        <v>6456</v>
      </c>
      <c r="V1158" s="5">
        <f t="shared" si="123"/>
        <v>2</v>
      </c>
      <c r="W1158" s="14">
        <f>IF(V1158=1, VLOOKUP(U1158, [1]IMDB_Movies!A:O, 11, FALSE), AVERAGEIF($A$2:$A$4915, U1158, $K$2:$K$4915))</f>
        <v>6.6</v>
      </c>
      <c r="X1158" s="5">
        <f t="shared" si="124"/>
        <v>0.54900000000000004</v>
      </c>
      <c r="Y1158">
        <f t="shared" si="125"/>
        <v>6.4308449974079851</v>
      </c>
      <c r="AN1158" s="7"/>
      <c r="AO1158" s="5"/>
      <c r="AP1158" s="14"/>
      <c r="AQ1158" s="5"/>
    </row>
    <row r="1159" spans="1:43" hidden="1" x14ac:dyDescent="0.3">
      <c r="A1159" t="s">
        <v>5652</v>
      </c>
      <c r="B1159">
        <v>75</v>
      </c>
      <c r="C1159">
        <v>686383</v>
      </c>
      <c r="D1159" t="s">
        <v>225</v>
      </c>
      <c r="E1159" t="s">
        <v>9610</v>
      </c>
      <c r="F1159" t="s">
        <v>5653</v>
      </c>
      <c r="G1159" t="s">
        <v>14</v>
      </c>
      <c r="H1159" t="s">
        <v>525</v>
      </c>
      <c r="I1159">
        <v>6500000</v>
      </c>
      <c r="J1159">
        <v>2009</v>
      </c>
      <c r="K1159">
        <v>7.7</v>
      </c>
      <c r="L1159" s="5" t="s">
        <v>340</v>
      </c>
      <c r="M1159" s="5" t="s">
        <v>4017</v>
      </c>
      <c r="N1159" t="s">
        <v>6299</v>
      </c>
      <c r="O1159" t="s">
        <v>455</v>
      </c>
      <c r="P1159" s="5">
        <f t="shared" si="126"/>
        <v>0.6194357562736843</v>
      </c>
      <c r="Q1159" s="5">
        <f t="shared" si="127"/>
        <v>686383</v>
      </c>
      <c r="R1159" s="1">
        <f t="shared" si="128"/>
        <v>-5813617</v>
      </c>
      <c r="S1159" s="1">
        <f t="shared" si="129"/>
        <v>6500000</v>
      </c>
      <c r="U1159" s="6" t="s">
        <v>7100</v>
      </c>
      <c r="V1159" s="5">
        <f t="shared" si="123"/>
        <v>1</v>
      </c>
      <c r="W1159" s="14">
        <f>IF(V1159=1, VLOOKUP(U1159, [1]IMDB_Movies!A:O, 11, FALSE), AVERAGEIF($A$2:$A$4915, U1159, $K$2:$K$4915))</f>
        <v>6.6</v>
      </c>
      <c r="X1159" s="5">
        <f t="shared" si="124"/>
        <v>0.54900000000000004</v>
      </c>
      <c r="Y1159">
        <f t="shared" si="125"/>
        <v>6.431112263417166</v>
      </c>
      <c r="AN1159" s="6"/>
      <c r="AO1159" s="5"/>
      <c r="AP1159" s="14"/>
      <c r="AQ1159" s="5"/>
    </row>
    <row r="1160" spans="1:43" hidden="1" x14ac:dyDescent="0.3">
      <c r="A1160" t="s">
        <v>2877</v>
      </c>
      <c r="B1160">
        <v>92</v>
      </c>
      <c r="C1160">
        <v>24792061</v>
      </c>
      <c r="D1160" t="s">
        <v>910</v>
      </c>
      <c r="E1160" t="s">
        <v>9611</v>
      </c>
      <c r="F1160" t="s">
        <v>5704</v>
      </c>
      <c r="G1160" t="s">
        <v>14</v>
      </c>
      <c r="H1160" t="s">
        <v>15</v>
      </c>
      <c r="I1160">
        <v>6500000</v>
      </c>
      <c r="J1160">
        <v>2005</v>
      </c>
      <c r="K1160">
        <v>7.6</v>
      </c>
      <c r="L1160" s="5" t="s">
        <v>599</v>
      </c>
      <c r="M1160" s="5" t="s">
        <v>1221</v>
      </c>
      <c r="P1160" s="5">
        <f t="shared" si="126"/>
        <v>0.61934632630559017</v>
      </c>
      <c r="Q1160" s="5">
        <f t="shared" si="127"/>
        <v>24792061</v>
      </c>
      <c r="R1160" s="1">
        <f t="shared" si="128"/>
        <v>18292061</v>
      </c>
      <c r="S1160" s="1">
        <f t="shared" si="129"/>
        <v>6500000</v>
      </c>
      <c r="U1160" s="7" t="s">
        <v>7134</v>
      </c>
      <c r="V1160" s="5">
        <f t="shared" si="123"/>
        <v>1</v>
      </c>
      <c r="W1160" s="14">
        <f>IF(V1160=1, VLOOKUP(U1160, [1]IMDB_Movies!A:O, 11, FALSE), AVERAGEIF($A$2:$A$4915, U1160, $K$2:$K$4915))</f>
        <v>6.6</v>
      </c>
      <c r="X1160" s="5">
        <f t="shared" si="124"/>
        <v>0.54900000000000004</v>
      </c>
      <c r="Y1160">
        <f t="shared" si="125"/>
        <v>6.4314056016597538</v>
      </c>
      <c r="AN1160" s="7"/>
      <c r="AO1160" s="5"/>
      <c r="AP1160" s="14"/>
      <c r="AQ1160" s="5"/>
    </row>
    <row r="1161" spans="1:43" hidden="1" x14ac:dyDescent="0.3">
      <c r="A1161" t="s">
        <v>2947</v>
      </c>
      <c r="B1161">
        <v>99</v>
      </c>
      <c r="C1161">
        <v>84263837</v>
      </c>
      <c r="D1161" t="s">
        <v>1813</v>
      </c>
      <c r="E1161" t="s">
        <v>9612</v>
      </c>
      <c r="F1161" t="s">
        <v>5877</v>
      </c>
      <c r="G1161" t="s">
        <v>14</v>
      </c>
      <c r="H1161" t="s">
        <v>15</v>
      </c>
      <c r="I1161">
        <v>6500000</v>
      </c>
      <c r="J1161">
        <v>2014</v>
      </c>
      <c r="K1161">
        <v>5.4</v>
      </c>
      <c r="L1161" s="5" t="s">
        <v>2267</v>
      </c>
      <c r="M1161" s="5" t="s">
        <v>8415</v>
      </c>
      <c r="P1161" s="5">
        <f t="shared" si="126"/>
        <v>0.61931207478334538</v>
      </c>
      <c r="Q1161" s="5">
        <f t="shared" si="127"/>
        <v>84263837</v>
      </c>
      <c r="R1161" s="1">
        <f t="shared" si="128"/>
        <v>77763837</v>
      </c>
      <c r="S1161" s="1">
        <f t="shared" si="129"/>
        <v>6500000</v>
      </c>
      <c r="U1161" s="6" t="s">
        <v>6917</v>
      </c>
      <c r="V1161" s="5">
        <f t="shared" si="123"/>
        <v>1</v>
      </c>
      <c r="W1161" s="14">
        <f>IF(V1161=1, VLOOKUP(U1161, [1]IMDB_Movies!A:O, 11, FALSE), AVERAGEIF($A$2:$A$4915, U1161, $K$2:$K$4915))</f>
        <v>6.6</v>
      </c>
      <c r="X1161" s="5">
        <f t="shared" si="124"/>
        <v>0.54900000000000004</v>
      </c>
      <c r="Y1161">
        <f t="shared" si="125"/>
        <v>6.4316731517509753</v>
      </c>
      <c r="AN1161" s="6"/>
      <c r="AO1161" s="5"/>
      <c r="AP1161" s="14"/>
      <c r="AQ1161" s="5"/>
    </row>
    <row r="1162" spans="1:43" hidden="1" x14ac:dyDescent="0.3">
      <c r="A1162" t="s">
        <v>5878</v>
      </c>
      <c r="B1162">
        <v>88</v>
      </c>
      <c r="C1162">
        <v>110029</v>
      </c>
      <c r="D1162" t="s">
        <v>5879</v>
      </c>
      <c r="E1162" t="s">
        <v>9613</v>
      </c>
      <c r="F1162" t="s">
        <v>5880</v>
      </c>
      <c r="G1162" t="s">
        <v>14</v>
      </c>
      <c r="H1162" t="s">
        <v>132</v>
      </c>
      <c r="I1162">
        <v>6500000</v>
      </c>
      <c r="J1162">
        <v>2009</v>
      </c>
      <c r="K1162">
        <v>6.3</v>
      </c>
      <c r="L1162" s="5" t="s">
        <v>599</v>
      </c>
      <c r="M1162" s="5" t="s">
        <v>1221</v>
      </c>
      <c r="N1162" t="s">
        <v>6055</v>
      </c>
      <c r="P1162" s="5">
        <f t="shared" si="126"/>
        <v>0.61950976974618577</v>
      </c>
      <c r="Q1162" s="5">
        <f t="shared" si="127"/>
        <v>110029</v>
      </c>
      <c r="R1162" s="1">
        <f t="shared" si="128"/>
        <v>-6389971</v>
      </c>
      <c r="S1162" s="1">
        <f t="shared" si="129"/>
        <v>6500000</v>
      </c>
      <c r="U1162" s="6" t="s">
        <v>25</v>
      </c>
      <c r="V1162" s="5">
        <f t="shared" si="123"/>
        <v>1</v>
      </c>
      <c r="W1162" s="14">
        <f>IF(V1162=1, VLOOKUP(U1162, [1]IMDB_Movies!A:O, 11, FALSE), AVERAGEIF($A$2:$A$4915, U1162, $K$2:$K$4915))</f>
        <v>6.6</v>
      </c>
      <c r="X1162" s="5">
        <f t="shared" si="124"/>
        <v>0.54900000000000004</v>
      </c>
      <c r="Y1162">
        <f t="shared" si="125"/>
        <v>6.4323040996367435</v>
      </c>
      <c r="AN1162" s="6"/>
      <c r="AO1162" s="5"/>
      <c r="AP1162" s="14"/>
      <c r="AQ1162" s="5"/>
    </row>
    <row r="1163" spans="1:43" hidden="1" x14ac:dyDescent="0.3">
      <c r="A1163" t="s">
        <v>5882</v>
      </c>
      <c r="B1163">
        <v>108</v>
      </c>
      <c r="C1163">
        <v>54215416</v>
      </c>
      <c r="D1163" t="s">
        <v>1528</v>
      </c>
      <c r="E1163" t="s">
        <v>9614</v>
      </c>
      <c r="F1163" t="s">
        <v>5883</v>
      </c>
      <c r="G1163" t="s">
        <v>14</v>
      </c>
      <c r="H1163" t="s">
        <v>15</v>
      </c>
      <c r="I1163">
        <v>6500000</v>
      </c>
      <c r="J1163">
        <v>1987</v>
      </c>
      <c r="K1163">
        <v>6.8</v>
      </c>
      <c r="L1163" s="5" t="s">
        <v>4651</v>
      </c>
      <c r="M1163" s="5" t="s">
        <v>1221</v>
      </c>
      <c r="N1163" t="s">
        <v>4183</v>
      </c>
      <c r="P1163" s="5">
        <f t="shared" si="126"/>
        <v>0.61941915016921123</v>
      </c>
      <c r="Q1163" s="5">
        <f t="shared" si="127"/>
        <v>54215416</v>
      </c>
      <c r="R1163" s="1">
        <f t="shared" si="128"/>
        <v>47715416</v>
      </c>
      <c r="S1163" s="1">
        <f t="shared" si="129"/>
        <v>6500000</v>
      </c>
      <c r="U1163" s="7" t="s">
        <v>6490</v>
      </c>
      <c r="V1163" s="5">
        <f t="shared" si="123"/>
        <v>1</v>
      </c>
      <c r="W1163" s="14">
        <f>IF(V1163=1, VLOOKUP(U1163, [1]IMDB_Movies!A:O, 11, FALSE), AVERAGEIF($A$2:$A$4915, U1163, $K$2:$K$4915))</f>
        <v>6.6</v>
      </c>
      <c r="X1163" s="5">
        <f t="shared" si="124"/>
        <v>0.54900000000000004</v>
      </c>
      <c r="Y1163">
        <f t="shared" si="125"/>
        <v>6.4330651440436046</v>
      </c>
      <c r="AN1163" s="7"/>
      <c r="AO1163" s="5"/>
      <c r="AP1163" s="14"/>
      <c r="AQ1163" s="5"/>
    </row>
    <row r="1164" spans="1:43" hidden="1" x14ac:dyDescent="0.3">
      <c r="A1164" t="s">
        <v>814</v>
      </c>
      <c r="B1164">
        <v>104</v>
      </c>
      <c r="C1164">
        <v>31899000</v>
      </c>
      <c r="D1164" t="s">
        <v>5886</v>
      </c>
      <c r="E1164" t="s">
        <v>9615</v>
      </c>
      <c r="F1164" t="s">
        <v>5887</v>
      </c>
      <c r="G1164" t="s">
        <v>14</v>
      </c>
      <c r="H1164" t="s">
        <v>15</v>
      </c>
      <c r="I1164">
        <v>6500000</v>
      </c>
      <c r="J1164">
        <v>1980</v>
      </c>
      <c r="K1164">
        <v>7.1</v>
      </c>
      <c r="L1164" s="5" t="s">
        <v>8415</v>
      </c>
      <c r="M1164" s="5" t="s">
        <v>6851</v>
      </c>
      <c r="N1164" t="s">
        <v>3629</v>
      </c>
      <c r="P1164" s="5">
        <f t="shared" si="126"/>
        <v>0.61948275222471372</v>
      </c>
      <c r="Q1164" s="5">
        <f t="shared" si="127"/>
        <v>31899000</v>
      </c>
      <c r="R1164" s="1">
        <f t="shared" si="128"/>
        <v>25399000</v>
      </c>
      <c r="S1164" s="1">
        <f t="shared" si="129"/>
        <v>6500000</v>
      </c>
      <c r="U1164" s="7" t="s">
        <v>2506</v>
      </c>
      <c r="V1164" s="5">
        <f t="shared" si="123"/>
        <v>5</v>
      </c>
      <c r="W1164" s="14">
        <f>IF(V1164=1, VLOOKUP(U1164, [1]IMDB_Movies!A:O, 11, FALSE), AVERAGEIF($A$2:$A$4915, U1164, $K$2:$K$4915))</f>
        <v>6.6</v>
      </c>
      <c r="X1164" s="5">
        <f t="shared" si="124"/>
        <v>0.54900000000000004</v>
      </c>
      <c r="Y1164">
        <f t="shared" si="125"/>
        <v>6.4336708203530666</v>
      </c>
      <c r="AN1164" s="7"/>
      <c r="AO1164" s="5"/>
      <c r="AP1164" s="14"/>
      <c r="AQ1164" s="5"/>
    </row>
    <row r="1165" spans="1:43" hidden="1" x14ac:dyDescent="0.3">
      <c r="A1165" t="s">
        <v>190</v>
      </c>
      <c r="B1165">
        <v>108</v>
      </c>
      <c r="C1165">
        <v>24103594</v>
      </c>
      <c r="D1165" t="s">
        <v>5888</v>
      </c>
      <c r="E1165" t="s">
        <v>9616</v>
      </c>
      <c r="F1165" t="s">
        <v>5889</v>
      </c>
      <c r="G1165" t="s">
        <v>14</v>
      </c>
      <c r="H1165" t="s">
        <v>15</v>
      </c>
      <c r="I1165">
        <v>6500000</v>
      </c>
      <c r="J1165">
        <v>1993</v>
      </c>
      <c r="K1165">
        <v>6.2</v>
      </c>
      <c r="L1165" s="5" t="s">
        <v>340</v>
      </c>
      <c r="M1165" s="5" t="s">
        <v>599</v>
      </c>
      <c r="N1165" t="s">
        <v>1221</v>
      </c>
      <c r="O1165" t="s">
        <v>6299</v>
      </c>
      <c r="P1165" s="5">
        <f t="shared" si="126"/>
        <v>0.61946909690045671</v>
      </c>
      <c r="Q1165" s="5">
        <f t="shared" si="127"/>
        <v>24103594</v>
      </c>
      <c r="R1165" s="1">
        <f t="shared" si="128"/>
        <v>17603594</v>
      </c>
      <c r="S1165" s="1">
        <f t="shared" si="129"/>
        <v>6500000</v>
      </c>
      <c r="U1165" s="7" t="s">
        <v>6850</v>
      </c>
      <c r="V1165" s="5">
        <f t="shared" si="123"/>
        <v>1</v>
      </c>
      <c r="W1165" s="14">
        <f>IF(V1165=1, VLOOKUP(U1165, [1]IMDB_Movies!A:O, 11, FALSE), AVERAGEIF($A$2:$A$4915, U1165, $K$2:$K$4915))</f>
        <v>6.6</v>
      </c>
      <c r="X1165" s="5">
        <f t="shared" si="124"/>
        <v>0.54900000000000004</v>
      </c>
      <c r="Y1165">
        <f t="shared" si="125"/>
        <v>6.4334977927810995</v>
      </c>
      <c r="AN1165" s="7"/>
      <c r="AO1165" s="5"/>
      <c r="AP1165" s="14"/>
      <c r="AQ1165" s="5"/>
    </row>
    <row r="1166" spans="1:43" hidden="1" x14ac:dyDescent="0.3">
      <c r="A1166" t="s">
        <v>186</v>
      </c>
      <c r="B1166">
        <v>102</v>
      </c>
      <c r="C1166">
        <v>16842303</v>
      </c>
      <c r="D1166" t="s">
        <v>359</v>
      </c>
      <c r="E1166" t="s">
        <v>9617</v>
      </c>
      <c r="F1166" t="s">
        <v>5890</v>
      </c>
      <c r="G1166" t="s">
        <v>14</v>
      </c>
      <c r="H1166" t="s">
        <v>15</v>
      </c>
      <c r="I1166">
        <v>6500000</v>
      </c>
      <c r="J1166">
        <v>1999</v>
      </c>
      <c r="K1166">
        <v>7.3</v>
      </c>
      <c r="L1166" s="5" t="s">
        <v>599</v>
      </c>
      <c r="M1166" s="5" t="s">
        <v>8413</v>
      </c>
      <c r="P1166" s="5">
        <f t="shared" si="126"/>
        <v>0.61943292429639429</v>
      </c>
      <c r="Q1166" s="5">
        <f t="shared" si="127"/>
        <v>16842303</v>
      </c>
      <c r="R1166" s="1">
        <f t="shared" si="128"/>
        <v>10342303</v>
      </c>
      <c r="S1166" s="1">
        <f t="shared" si="129"/>
        <v>6500000</v>
      </c>
      <c r="U1166" s="6" t="s">
        <v>4199</v>
      </c>
      <c r="V1166" s="5">
        <f t="shared" si="123"/>
        <v>2</v>
      </c>
      <c r="W1166" s="14">
        <f>IF(V1166=1, VLOOKUP(U1166, [1]IMDB_Movies!A:O, 11, FALSE), AVERAGEIF($A$2:$A$4915, U1166, $K$2:$K$4915))</f>
        <v>6.6</v>
      </c>
      <c r="X1166" s="5">
        <f t="shared" si="124"/>
        <v>0.54900000000000004</v>
      </c>
      <c r="Y1166">
        <f t="shared" si="125"/>
        <v>6.4331688311688344</v>
      </c>
      <c r="AN1166" s="6"/>
      <c r="AO1166" s="5"/>
      <c r="AP1166" s="14"/>
      <c r="AQ1166" s="5"/>
    </row>
    <row r="1167" spans="1:43" hidden="1" x14ac:dyDescent="0.3">
      <c r="A1167" t="s">
        <v>5621</v>
      </c>
      <c r="B1167">
        <v>88</v>
      </c>
      <c r="C1167">
        <v>13367101</v>
      </c>
      <c r="D1167" t="s">
        <v>507</v>
      </c>
      <c r="E1167" t="s">
        <v>9618</v>
      </c>
      <c r="F1167" t="s">
        <v>5891</v>
      </c>
      <c r="G1167" t="s">
        <v>14</v>
      </c>
      <c r="H1167" t="s">
        <v>15</v>
      </c>
      <c r="I1167">
        <v>6500000</v>
      </c>
      <c r="J1167">
        <v>2006</v>
      </c>
      <c r="K1167">
        <v>5.9</v>
      </c>
      <c r="L1167" s="5" t="s">
        <v>599</v>
      </c>
      <c r="M1167" s="5" t="s">
        <v>1221</v>
      </c>
      <c r="N1167" t="s">
        <v>6851</v>
      </c>
      <c r="P1167" s="5">
        <f t="shared" si="126"/>
        <v>0.61937784210552649</v>
      </c>
      <c r="Q1167" s="5">
        <f t="shared" si="127"/>
        <v>13367101</v>
      </c>
      <c r="R1167" s="1">
        <f t="shared" si="128"/>
        <v>6867101</v>
      </c>
      <c r="S1167" s="1">
        <f t="shared" si="129"/>
        <v>6500000</v>
      </c>
      <c r="U1167" s="7" t="s">
        <v>6896</v>
      </c>
      <c r="V1167" s="5">
        <f t="shared" si="123"/>
        <v>1</v>
      </c>
      <c r="W1167" s="14">
        <f>IF(V1167=1, VLOOKUP(U1167, [1]IMDB_Movies!A:O, 11, FALSE), AVERAGEIF($A$2:$A$4915, U1167, $K$2:$K$4915))</f>
        <v>6.6</v>
      </c>
      <c r="X1167" s="5">
        <f t="shared" si="124"/>
        <v>0.54900000000000004</v>
      </c>
      <c r="Y1167">
        <f t="shared" si="125"/>
        <v>6.4339568719147859</v>
      </c>
      <c r="AN1167" s="7"/>
      <c r="AO1167" s="5"/>
      <c r="AP1167" s="14"/>
      <c r="AQ1167" s="5"/>
    </row>
    <row r="1168" spans="1:43" hidden="1" x14ac:dyDescent="0.3">
      <c r="A1168" t="s">
        <v>2565</v>
      </c>
      <c r="B1168">
        <v>115</v>
      </c>
      <c r="C1168"/>
      <c r="D1168" t="s">
        <v>1060</v>
      </c>
      <c r="E1168" t="s">
        <v>9619</v>
      </c>
      <c r="F1168" t="s">
        <v>5892</v>
      </c>
      <c r="G1168" t="s">
        <v>14</v>
      </c>
      <c r="H1168" t="s">
        <v>15</v>
      </c>
      <c r="I1168">
        <v>6500000</v>
      </c>
      <c r="J1168">
        <v>1971</v>
      </c>
      <c r="K1168">
        <v>7.2</v>
      </c>
      <c r="L1168" s="5" t="s">
        <v>4289</v>
      </c>
      <c r="M1168" s="5" t="s">
        <v>3629</v>
      </c>
      <c r="P1168" s="5">
        <f t="shared" si="126"/>
        <v>0.61931438319079557</v>
      </c>
      <c r="Q1168" s="5">
        <f t="shared" si="127"/>
        <v>25035665</v>
      </c>
      <c r="R1168" s="1">
        <f t="shared" si="128"/>
        <v>18535665</v>
      </c>
      <c r="S1168" s="1">
        <f t="shared" si="129"/>
        <v>6500000</v>
      </c>
      <c r="U1168" s="7" t="s">
        <v>6642</v>
      </c>
      <c r="V1168" s="5">
        <f t="shared" si="123"/>
        <v>1</v>
      </c>
      <c r="W1168" s="14">
        <f>IF(V1168=1, VLOOKUP(U1168, [1]IMDB_Movies!A:O, 11, FALSE), AVERAGEIF($A$2:$A$4915, U1168, $K$2:$K$4915))</f>
        <v>6.6</v>
      </c>
      <c r="X1168" s="5">
        <f t="shared" si="124"/>
        <v>0.54900000000000004</v>
      </c>
      <c r="Y1168">
        <f t="shared" si="125"/>
        <v>6.4337318087318112</v>
      </c>
      <c r="AN1168" s="7"/>
      <c r="AO1168" s="5"/>
      <c r="AP1168" s="14"/>
      <c r="AQ1168" s="5"/>
    </row>
    <row r="1169" spans="1:43" hidden="1" x14ac:dyDescent="0.3">
      <c r="A1169" t="s">
        <v>5893</v>
      </c>
      <c r="B1169">
        <v>91</v>
      </c>
      <c r="C1169">
        <v>10149779</v>
      </c>
      <c r="D1169" t="s">
        <v>1543</v>
      </c>
      <c r="E1169" t="s">
        <v>9620</v>
      </c>
      <c r="F1169" t="s">
        <v>5894</v>
      </c>
      <c r="G1169" t="s">
        <v>14</v>
      </c>
      <c r="H1169" t="s">
        <v>15</v>
      </c>
      <c r="I1169">
        <v>6500000</v>
      </c>
      <c r="J1169">
        <v>1999</v>
      </c>
      <c r="K1169">
        <v>3.6</v>
      </c>
      <c r="L1169" s="5" t="s">
        <v>2267</v>
      </c>
      <c r="M1169" s="5" t="s">
        <v>4289</v>
      </c>
      <c r="N1169" t="s">
        <v>3629</v>
      </c>
      <c r="P1169" s="5">
        <f t="shared" si="126"/>
        <v>0.61931438319079557</v>
      </c>
      <c r="Q1169" s="5">
        <f t="shared" si="127"/>
        <v>10149779</v>
      </c>
      <c r="R1169" s="1">
        <f t="shared" si="128"/>
        <v>3649779</v>
      </c>
      <c r="S1169" s="1">
        <f t="shared" si="129"/>
        <v>6500000</v>
      </c>
      <c r="U1169" s="7" t="s">
        <v>1776</v>
      </c>
      <c r="V1169" s="5">
        <f t="shared" si="123"/>
        <v>1</v>
      </c>
      <c r="W1169" s="14">
        <f>IF(V1169=1, VLOOKUP(U1169, [1]IMDB_Movies!A:O, 11, FALSE), AVERAGEIF($A$2:$A$4915, U1169, $K$2:$K$4915))</f>
        <v>6.6</v>
      </c>
      <c r="X1169" s="5">
        <f t="shared" si="124"/>
        <v>0.54900000000000004</v>
      </c>
      <c r="Y1169">
        <f t="shared" si="125"/>
        <v>6.4341044970106598</v>
      </c>
      <c r="AN1169" s="7"/>
      <c r="AO1169" s="5"/>
      <c r="AP1169" s="14"/>
      <c r="AQ1169" s="5"/>
    </row>
    <row r="1170" spans="1:43" hidden="1" x14ac:dyDescent="0.3">
      <c r="A1170" t="s">
        <v>3735</v>
      </c>
      <c r="B1170">
        <v>101</v>
      </c>
      <c r="C1170">
        <v>4000304</v>
      </c>
      <c r="D1170" t="s">
        <v>1221</v>
      </c>
      <c r="E1170" t="s">
        <v>9621</v>
      </c>
      <c r="F1170" t="s">
        <v>5897</v>
      </c>
      <c r="G1170" t="s">
        <v>14</v>
      </c>
      <c r="H1170" t="s">
        <v>22</v>
      </c>
      <c r="I1170">
        <v>6500000</v>
      </c>
      <c r="J1170">
        <v>2011</v>
      </c>
      <c r="K1170">
        <v>7.3</v>
      </c>
      <c r="L1170" s="5" t="s">
        <v>1221</v>
      </c>
      <c r="M1170" s="5"/>
      <c r="P1170" s="5">
        <f t="shared" si="126"/>
        <v>0.61924356342748044</v>
      </c>
      <c r="Q1170" s="5">
        <f t="shared" si="127"/>
        <v>4000304</v>
      </c>
      <c r="R1170" s="1">
        <f t="shared" si="128"/>
        <v>-2499696</v>
      </c>
      <c r="S1170" s="1">
        <f t="shared" si="129"/>
        <v>6500000</v>
      </c>
      <c r="U1170" s="7" t="s">
        <v>5899</v>
      </c>
      <c r="V1170" s="5">
        <f t="shared" si="123"/>
        <v>1</v>
      </c>
      <c r="W1170" s="14">
        <f>IF(V1170=1, VLOOKUP(U1170, [1]IMDB_Movies!A:O, 11, FALSE), AVERAGEIF($A$2:$A$4915, U1170, $K$2:$K$4915))</f>
        <v>6.6</v>
      </c>
      <c r="X1170" s="5">
        <f t="shared" si="124"/>
        <v>0.54900000000000004</v>
      </c>
      <c r="Y1170">
        <f t="shared" si="125"/>
        <v>6.4338793551742102</v>
      </c>
      <c r="AN1170" s="7"/>
      <c r="AO1170" s="5"/>
      <c r="AP1170" s="14"/>
      <c r="AQ1170" s="5"/>
    </row>
    <row r="1171" spans="1:43" hidden="1" x14ac:dyDescent="0.3">
      <c r="A1171" t="s">
        <v>5899</v>
      </c>
      <c r="B1171">
        <v>100</v>
      </c>
      <c r="C1171">
        <v>2024854</v>
      </c>
      <c r="D1171" t="s">
        <v>636</v>
      </c>
      <c r="E1171" t="s">
        <v>9622</v>
      </c>
      <c r="F1171" t="s">
        <v>5900</v>
      </c>
      <c r="G1171" t="s">
        <v>14</v>
      </c>
      <c r="H1171" t="s">
        <v>15</v>
      </c>
      <c r="I1171">
        <v>6500000</v>
      </c>
      <c r="J1171">
        <v>2005</v>
      </c>
      <c r="K1171">
        <v>6.6</v>
      </c>
      <c r="L1171" s="5" t="s">
        <v>1221</v>
      </c>
      <c r="M1171" s="5" t="s">
        <v>5239</v>
      </c>
      <c r="P1171" s="5">
        <f t="shared" si="126"/>
        <v>0.61915982077436604</v>
      </c>
      <c r="Q1171" s="5">
        <f t="shared" si="127"/>
        <v>2024854</v>
      </c>
      <c r="R1171" s="1">
        <f t="shared" si="128"/>
        <v>-4475146</v>
      </c>
      <c r="S1171" s="1">
        <f t="shared" si="129"/>
        <v>6500000</v>
      </c>
      <c r="U1171" s="7" t="s">
        <v>7972</v>
      </c>
      <c r="V1171" s="5">
        <f t="shared" si="123"/>
        <v>1</v>
      </c>
      <c r="W1171" s="14">
        <f>IF(V1171=1, VLOOKUP(U1171, [1]IMDB_Movies!A:O, 11, FALSE), AVERAGEIF($A$2:$A$4915, U1171, $K$2:$K$4915))</f>
        <v>6.6</v>
      </c>
      <c r="X1171" s="5">
        <f t="shared" si="124"/>
        <v>0.54900000000000004</v>
      </c>
      <c r="Y1171">
        <f t="shared" si="125"/>
        <v>6.4333940182054636</v>
      </c>
      <c r="AN1171" s="7"/>
      <c r="AO1171" s="5"/>
      <c r="AP1171" s="14"/>
      <c r="AQ1171" s="5"/>
    </row>
    <row r="1172" spans="1:43" hidden="1" x14ac:dyDescent="0.3">
      <c r="A1172" t="s">
        <v>5901</v>
      </c>
      <c r="B1172">
        <v>116</v>
      </c>
      <c r="C1172">
        <v>2268296</v>
      </c>
      <c r="D1172" t="s">
        <v>1450</v>
      </c>
      <c r="E1172" t="s">
        <v>9623</v>
      </c>
      <c r="F1172" t="s">
        <v>5902</v>
      </c>
      <c r="G1172" t="s">
        <v>14</v>
      </c>
      <c r="H1172" t="s">
        <v>22</v>
      </c>
      <c r="I1172">
        <v>6500000</v>
      </c>
      <c r="J1172">
        <v>2013</v>
      </c>
      <c r="K1172">
        <v>6.9</v>
      </c>
      <c r="L1172" s="5" t="s">
        <v>1221</v>
      </c>
      <c r="M1172" s="5" t="s">
        <v>3629</v>
      </c>
      <c r="P1172" s="5">
        <f t="shared" si="126"/>
        <v>0.61907216387790487</v>
      </c>
      <c r="Q1172" s="5">
        <f t="shared" si="127"/>
        <v>2268296</v>
      </c>
      <c r="R1172" s="1">
        <f t="shared" si="128"/>
        <v>-4231704</v>
      </c>
      <c r="S1172" s="1">
        <f t="shared" si="129"/>
        <v>6500000</v>
      </c>
      <c r="U1172" s="6" t="s">
        <v>2823</v>
      </c>
      <c r="V1172" s="5">
        <f t="shared" si="123"/>
        <v>2</v>
      </c>
      <c r="W1172" s="14">
        <f>IF(V1172=1, VLOOKUP(U1172, [1]IMDB_Movies!A:O, 11, FALSE), AVERAGEIF($A$2:$A$4915, U1172, $K$2:$K$4915))</f>
        <v>6.6</v>
      </c>
      <c r="X1172" s="5">
        <f t="shared" si="124"/>
        <v>0.54900000000000004</v>
      </c>
      <c r="Y1172">
        <f t="shared" si="125"/>
        <v>6.4331945889698261</v>
      </c>
      <c r="AN1172" s="6"/>
      <c r="AO1172" s="5"/>
      <c r="AP1172" s="14"/>
      <c r="AQ1172" s="5"/>
    </row>
    <row r="1173" spans="1:43" hidden="1" x14ac:dyDescent="0.3">
      <c r="A1173" t="s">
        <v>4498</v>
      </c>
      <c r="B1173">
        <v>97</v>
      </c>
      <c r="C1173">
        <v>1029017</v>
      </c>
      <c r="D1173" t="s">
        <v>79</v>
      </c>
      <c r="E1173" t="s">
        <v>9624</v>
      </c>
      <c r="F1173" t="s">
        <v>5903</v>
      </c>
      <c r="G1173" t="s">
        <v>14</v>
      </c>
      <c r="H1173" t="s">
        <v>15</v>
      </c>
      <c r="I1173">
        <v>6500000</v>
      </c>
      <c r="J1173">
        <v>2004</v>
      </c>
      <c r="K1173">
        <v>6.8</v>
      </c>
      <c r="L1173" s="5" t="s">
        <v>1221</v>
      </c>
      <c r="M1173" s="5" t="s">
        <v>6851</v>
      </c>
      <c r="P1173" s="5">
        <f t="shared" si="126"/>
        <v>0.61898487199517949</v>
      </c>
      <c r="Q1173" s="5">
        <f t="shared" si="127"/>
        <v>1029017</v>
      </c>
      <c r="R1173" s="1">
        <f t="shared" si="128"/>
        <v>-5470983</v>
      </c>
      <c r="S1173" s="1">
        <f t="shared" si="129"/>
        <v>6500000</v>
      </c>
      <c r="U1173" s="6" t="s">
        <v>5454</v>
      </c>
      <c r="V1173" s="5">
        <f t="shared" si="123"/>
        <v>1</v>
      </c>
      <c r="W1173" s="14">
        <f>IF(V1173=1, VLOOKUP(U1173, [1]IMDB_Movies!A:O, 11, FALSE), AVERAGEIF($A$2:$A$4915, U1173, $K$2:$K$4915))</f>
        <v>6.6</v>
      </c>
      <c r="X1173" s="5">
        <f t="shared" si="124"/>
        <v>0.54900000000000004</v>
      </c>
      <c r="Y1173">
        <f t="shared" si="125"/>
        <v>6.433411397345826</v>
      </c>
      <c r="AN1173" s="6"/>
      <c r="AO1173" s="5"/>
      <c r="AP1173" s="14"/>
      <c r="AQ1173" s="5"/>
    </row>
    <row r="1174" spans="1:43" hidden="1" x14ac:dyDescent="0.3">
      <c r="A1174" t="s">
        <v>5904</v>
      </c>
      <c r="B1174">
        <v>106</v>
      </c>
      <c r="C1174">
        <v>64148</v>
      </c>
      <c r="D1174" t="s">
        <v>1221</v>
      </c>
      <c r="E1174" t="s">
        <v>9625</v>
      </c>
      <c r="F1174" t="s">
        <v>5905</v>
      </c>
      <c r="G1174" t="s">
        <v>14</v>
      </c>
      <c r="H1174" t="s">
        <v>22</v>
      </c>
      <c r="I1174">
        <v>6500000</v>
      </c>
      <c r="J1174">
        <v>2000</v>
      </c>
      <c r="K1174">
        <v>7.3</v>
      </c>
      <c r="L1174" s="5" t="s">
        <v>1221</v>
      </c>
      <c r="M1174" s="5"/>
      <c r="P1174" s="5">
        <f t="shared" si="126"/>
        <v>0.61889514615180241</v>
      </c>
      <c r="Q1174" s="5">
        <f t="shared" si="127"/>
        <v>64148</v>
      </c>
      <c r="R1174" s="1">
        <f t="shared" si="128"/>
        <v>-6435852</v>
      </c>
      <c r="S1174" s="1">
        <f t="shared" si="129"/>
        <v>6500000</v>
      </c>
      <c r="U1174" s="6" t="s">
        <v>5154</v>
      </c>
      <c r="V1174" s="5">
        <f t="shared" si="123"/>
        <v>1</v>
      </c>
      <c r="W1174" s="14">
        <f>IF(V1174=1, VLOOKUP(U1174, [1]IMDB_Movies!A:O, 11, FALSE), AVERAGEIF($A$2:$A$4915, U1174, $K$2:$K$4915))</f>
        <v>6.6</v>
      </c>
      <c r="X1174" s="5">
        <f t="shared" si="124"/>
        <v>0.54900000000000004</v>
      </c>
      <c r="Y1174">
        <f t="shared" si="125"/>
        <v>6.4330817282665311</v>
      </c>
      <c r="AN1174" s="6"/>
      <c r="AO1174" s="5"/>
      <c r="AP1174" s="14"/>
      <c r="AQ1174" s="5"/>
    </row>
    <row r="1175" spans="1:43" hidden="1" x14ac:dyDescent="0.3">
      <c r="A1175" t="s">
        <v>5906</v>
      </c>
      <c r="B1175">
        <v>105</v>
      </c>
      <c r="C1175">
        <v>66637</v>
      </c>
      <c r="D1175" t="s">
        <v>1987</v>
      </c>
      <c r="E1175" t="s">
        <v>9626</v>
      </c>
      <c r="F1175" t="s">
        <v>5907</v>
      </c>
      <c r="G1175" t="s">
        <v>14</v>
      </c>
      <c r="H1175" t="s">
        <v>15</v>
      </c>
      <c r="I1175">
        <v>6500000</v>
      </c>
      <c r="J1175">
        <v>2009</v>
      </c>
      <c r="K1175">
        <v>7.2</v>
      </c>
      <c r="L1175" s="5" t="s">
        <v>1221</v>
      </c>
      <c r="M1175" s="5" t="s">
        <v>6851</v>
      </c>
      <c r="N1175" t="s">
        <v>8418</v>
      </c>
      <c r="P1175" s="5">
        <f t="shared" si="126"/>
        <v>0.61880353938715338</v>
      </c>
      <c r="Q1175" s="5">
        <f t="shared" si="127"/>
        <v>66637</v>
      </c>
      <c r="R1175" s="1">
        <f t="shared" si="128"/>
        <v>-6433363</v>
      </c>
      <c r="S1175" s="1">
        <f t="shared" si="129"/>
        <v>6500000</v>
      </c>
      <c r="U1175" s="7" t="s">
        <v>4286</v>
      </c>
      <c r="V1175" s="5">
        <f t="shared" si="123"/>
        <v>1</v>
      </c>
      <c r="W1175" s="14">
        <f>IF(V1175=1, VLOOKUP(U1175, [1]IMDB_Movies!A:O, 11, FALSE), AVERAGEIF($A$2:$A$4915, U1175, $K$2:$K$4915))</f>
        <v>6.6</v>
      </c>
      <c r="X1175" s="5">
        <f t="shared" si="124"/>
        <v>0.54900000000000004</v>
      </c>
      <c r="Y1175">
        <f t="shared" si="125"/>
        <v>6.4327779224160402</v>
      </c>
      <c r="AN1175" s="7"/>
      <c r="AO1175" s="5"/>
      <c r="AP1175" s="14"/>
      <c r="AQ1175" s="5"/>
    </row>
    <row r="1176" spans="1:43" hidden="1" x14ac:dyDescent="0.3">
      <c r="A1176" t="s">
        <v>5908</v>
      </c>
      <c r="B1176">
        <v>102</v>
      </c>
      <c r="C1176"/>
      <c r="D1176" t="s">
        <v>5909</v>
      </c>
      <c r="E1176" t="s">
        <v>9627</v>
      </c>
      <c r="F1176" t="s">
        <v>5910</v>
      </c>
      <c r="G1176" t="s">
        <v>14</v>
      </c>
      <c r="H1176" t="s">
        <v>67</v>
      </c>
      <c r="I1176">
        <v>6500000</v>
      </c>
      <c r="J1176">
        <v>2010</v>
      </c>
      <c r="K1176">
        <v>6.5</v>
      </c>
      <c r="L1176" s="5" t="s">
        <v>476</v>
      </c>
      <c r="M1176" s="5" t="s">
        <v>340</v>
      </c>
      <c r="N1176" t="s">
        <v>1221</v>
      </c>
      <c r="O1176" t="s">
        <v>5239</v>
      </c>
      <c r="P1176" s="5">
        <f t="shared" si="126"/>
        <v>0.61871183274780284</v>
      </c>
      <c r="Q1176" s="5">
        <f t="shared" si="127"/>
        <v>25035665</v>
      </c>
      <c r="R1176" s="1">
        <f t="shared" si="128"/>
        <v>18535665</v>
      </c>
      <c r="S1176" s="1">
        <f t="shared" si="129"/>
        <v>6500000</v>
      </c>
      <c r="U1176" s="6" t="s">
        <v>5310</v>
      </c>
      <c r="V1176" s="5">
        <f t="shared" si="123"/>
        <v>1</v>
      </c>
      <c r="W1176" s="14">
        <f>IF(V1176=1, VLOOKUP(U1176, [1]IMDB_Movies!A:O, 11, FALSE), AVERAGEIF($A$2:$A$4915, U1176, $K$2:$K$4915))</f>
        <v>6.6</v>
      </c>
      <c r="X1176" s="5">
        <f t="shared" si="124"/>
        <v>0.54900000000000004</v>
      </c>
      <c r="Y1176">
        <f t="shared" si="125"/>
        <v>6.4326041666666693</v>
      </c>
      <c r="AN1176" s="6"/>
      <c r="AO1176" s="5"/>
      <c r="AP1176" s="14"/>
      <c r="AQ1176" s="5"/>
    </row>
    <row r="1177" spans="1:43" hidden="1" x14ac:dyDescent="0.3">
      <c r="A1177" t="s">
        <v>11</v>
      </c>
      <c r="B1177">
        <v>107</v>
      </c>
      <c r="C1177">
        <v>38400000</v>
      </c>
      <c r="D1177" t="s">
        <v>231</v>
      </c>
      <c r="E1177" t="s">
        <v>9628</v>
      </c>
      <c r="F1177" t="s">
        <v>5912</v>
      </c>
      <c r="G1177" t="s">
        <v>14</v>
      </c>
      <c r="H1177" t="s">
        <v>22</v>
      </c>
      <c r="I1177">
        <v>6500000</v>
      </c>
      <c r="J1177">
        <v>1984</v>
      </c>
      <c r="K1177">
        <v>8.1</v>
      </c>
      <c r="L1177" s="5" t="s">
        <v>476</v>
      </c>
      <c r="M1177" s="5" t="s">
        <v>4289</v>
      </c>
      <c r="P1177" s="5">
        <f t="shared" si="126"/>
        <v>0.61871183274780284</v>
      </c>
      <c r="Q1177" s="5">
        <f t="shared" si="127"/>
        <v>38400000</v>
      </c>
      <c r="R1177" s="1">
        <f t="shared" si="128"/>
        <v>31900000</v>
      </c>
      <c r="S1177" s="1">
        <f t="shared" si="129"/>
        <v>6500000</v>
      </c>
      <c r="U1177" s="6" t="s">
        <v>4977</v>
      </c>
      <c r="V1177" s="5">
        <f t="shared" si="123"/>
        <v>1</v>
      </c>
      <c r="W1177" s="14">
        <f>IF(V1177=1, VLOOKUP(U1177, [1]IMDB_Movies!A:O, 11, FALSE), AVERAGEIF($A$2:$A$4915, U1177, $K$2:$K$4915))</f>
        <v>6.6</v>
      </c>
      <c r="X1177" s="5">
        <f t="shared" si="124"/>
        <v>0.54900000000000004</v>
      </c>
      <c r="Y1177">
        <f t="shared" si="125"/>
        <v>6.4322219327950014</v>
      </c>
      <c r="AN1177" s="6"/>
      <c r="AO1177" s="5"/>
      <c r="AP1177" s="14"/>
      <c r="AQ1177" s="5"/>
    </row>
    <row r="1178" spans="1:43" hidden="1" x14ac:dyDescent="0.3">
      <c r="A1178" t="s">
        <v>1802</v>
      </c>
      <c r="B1178">
        <v>121</v>
      </c>
      <c r="C1178">
        <v>14545844</v>
      </c>
      <c r="D1178" t="s">
        <v>5879</v>
      </c>
      <c r="E1178" t="s">
        <v>9629</v>
      </c>
      <c r="F1178" t="s">
        <v>5949</v>
      </c>
      <c r="G1178" t="s">
        <v>14</v>
      </c>
      <c r="H1178" t="s">
        <v>15</v>
      </c>
      <c r="I1178">
        <v>6500000</v>
      </c>
      <c r="J1178">
        <v>1988</v>
      </c>
      <c r="K1178">
        <v>5.8</v>
      </c>
      <c r="L1178" s="5" t="s">
        <v>599</v>
      </c>
      <c r="M1178" s="5" t="s">
        <v>1221</v>
      </c>
      <c r="N1178" t="s">
        <v>6055</v>
      </c>
      <c r="P1178" s="5">
        <f t="shared" si="126"/>
        <v>0.61871838148378167</v>
      </c>
      <c r="Q1178" s="5">
        <f t="shared" si="127"/>
        <v>14545844</v>
      </c>
      <c r="R1178" s="1">
        <f t="shared" si="128"/>
        <v>8045844</v>
      </c>
      <c r="S1178" s="1">
        <f t="shared" si="129"/>
        <v>6500000</v>
      </c>
      <c r="U1178" s="7" t="s">
        <v>4879</v>
      </c>
      <c r="V1178" s="5">
        <f t="shared" si="123"/>
        <v>1</v>
      </c>
      <c r="W1178" s="14">
        <f>IF(V1178=1, VLOOKUP(U1178, [1]IMDB_Movies!A:O, 11, FALSE), AVERAGEIF($A$2:$A$4915, U1178, $K$2:$K$4915))</f>
        <v>6.6</v>
      </c>
      <c r="X1178" s="5">
        <f t="shared" si="124"/>
        <v>0.54900000000000004</v>
      </c>
      <c r="Y1178">
        <f t="shared" si="125"/>
        <v>6.4326211568525302</v>
      </c>
      <c r="AN1178" s="7"/>
      <c r="AO1178" s="5"/>
      <c r="AP1178" s="14"/>
      <c r="AQ1178" s="5"/>
    </row>
    <row r="1179" spans="1:43" hidden="1" x14ac:dyDescent="0.3">
      <c r="A1179" t="s">
        <v>5977</v>
      </c>
      <c r="B1179">
        <v>94</v>
      </c>
      <c r="C1179">
        <v>4693919</v>
      </c>
      <c r="D1179" t="s">
        <v>599</v>
      </c>
      <c r="E1179" t="s">
        <v>9630</v>
      </c>
      <c r="F1179" t="s">
        <v>5978</v>
      </c>
      <c r="G1179" t="s">
        <v>14</v>
      </c>
      <c r="H1179" t="s">
        <v>15</v>
      </c>
      <c r="I1179">
        <v>6500000</v>
      </c>
      <c r="J1179">
        <v>2008</v>
      </c>
      <c r="K1179">
        <v>4.5999999999999996</v>
      </c>
      <c r="L1179" s="5" t="s">
        <v>599</v>
      </c>
      <c r="M1179" s="5"/>
      <c r="P1179" s="5">
        <f t="shared" si="126"/>
        <v>0.61865705639586088</v>
      </c>
      <c r="Q1179" s="5">
        <f t="shared" si="127"/>
        <v>4693919</v>
      </c>
      <c r="R1179" s="1">
        <f t="shared" si="128"/>
        <v>-1806081</v>
      </c>
      <c r="S1179" s="1">
        <f t="shared" si="129"/>
        <v>6500000</v>
      </c>
      <c r="U1179" s="6" t="s">
        <v>4332</v>
      </c>
      <c r="V1179" s="5">
        <f t="shared" si="123"/>
        <v>1</v>
      </c>
      <c r="W1179" s="14">
        <f>IF(V1179=1, VLOOKUP(U1179, [1]IMDB_Movies!A:O, 11, FALSE), AVERAGEIF($A$2:$A$4915, U1179, $K$2:$K$4915))</f>
        <v>6.6</v>
      </c>
      <c r="X1179" s="5">
        <f t="shared" si="124"/>
        <v>0.54900000000000004</v>
      </c>
      <c r="Y1179">
        <f t="shared" si="125"/>
        <v>6.4327078446703183</v>
      </c>
      <c r="AN1179" s="6"/>
      <c r="AO1179" s="5"/>
      <c r="AP1179" s="14"/>
      <c r="AQ1179" s="5"/>
    </row>
    <row r="1180" spans="1:43" hidden="1" x14ac:dyDescent="0.3">
      <c r="A1180" t="s">
        <v>1802</v>
      </c>
      <c r="B1180">
        <v>120</v>
      </c>
      <c r="C1180">
        <v>27545445</v>
      </c>
      <c r="D1180" t="s">
        <v>1221</v>
      </c>
      <c r="E1180" t="s">
        <v>9631</v>
      </c>
      <c r="F1180" t="s">
        <v>6075</v>
      </c>
      <c r="G1180" t="s">
        <v>14</v>
      </c>
      <c r="H1180" t="s">
        <v>15</v>
      </c>
      <c r="I1180">
        <v>6500000</v>
      </c>
      <c r="J1180">
        <v>1989</v>
      </c>
      <c r="K1180">
        <v>7.9</v>
      </c>
      <c r="L1180" s="5" t="s">
        <v>1221</v>
      </c>
      <c r="M1180" s="5"/>
      <c r="P1180" s="5">
        <f t="shared" si="126"/>
        <v>0.61857400247093208</v>
      </c>
      <c r="Q1180" s="5">
        <f t="shared" si="127"/>
        <v>27545445</v>
      </c>
      <c r="R1180" s="1">
        <f t="shared" si="128"/>
        <v>21045445</v>
      </c>
      <c r="S1180" s="1">
        <f t="shared" si="129"/>
        <v>6500000</v>
      </c>
      <c r="U1180" s="7" t="s">
        <v>4465</v>
      </c>
      <c r="V1180" s="5">
        <f t="shared" si="123"/>
        <v>1</v>
      </c>
      <c r="W1180" s="14">
        <f>IF(V1180=1, VLOOKUP(U1180, [1]IMDB_Movies!A:O, 11, FALSE), AVERAGEIF($A$2:$A$4915, U1180, $K$2:$K$4915))</f>
        <v>6.6</v>
      </c>
      <c r="X1180" s="5">
        <f t="shared" si="124"/>
        <v>0.54900000000000004</v>
      </c>
      <c r="Y1180">
        <f t="shared" si="125"/>
        <v>6.4329249217935383</v>
      </c>
      <c r="AN1180" s="7"/>
      <c r="AO1180" s="5"/>
      <c r="AP1180" s="14"/>
      <c r="AQ1180" s="5"/>
    </row>
    <row r="1181" spans="1:43" hidden="1" x14ac:dyDescent="0.3">
      <c r="A1181" t="s">
        <v>5217</v>
      </c>
      <c r="B1181">
        <v>112</v>
      </c>
      <c r="C1181">
        <v>37295394</v>
      </c>
      <c r="D1181" t="s">
        <v>910</v>
      </c>
      <c r="E1181" t="s">
        <v>9632</v>
      </c>
      <c r="F1181" t="s">
        <v>5759</v>
      </c>
      <c r="G1181" t="s">
        <v>14</v>
      </c>
      <c r="H1181" t="s">
        <v>15</v>
      </c>
      <c r="I1181">
        <v>6600000</v>
      </c>
      <c r="J1181">
        <v>2011</v>
      </c>
      <c r="K1181">
        <v>5.7</v>
      </c>
      <c r="L1181" s="5" t="s">
        <v>599</v>
      </c>
      <c r="M1181" s="5" t="s">
        <v>1221</v>
      </c>
      <c r="P1181" s="5">
        <f t="shared" si="126"/>
        <v>0.61854686305273321</v>
      </c>
      <c r="Q1181" s="5">
        <f t="shared" si="127"/>
        <v>37295394</v>
      </c>
      <c r="R1181" s="1">
        <f t="shared" si="128"/>
        <v>30695394</v>
      </c>
      <c r="S1181" s="1">
        <f t="shared" si="129"/>
        <v>6600000</v>
      </c>
      <c r="U1181" s="6" t="s">
        <v>4655</v>
      </c>
      <c r="V1181" s="5">
        <f t="shared" si="123"/>
        <v>1</v>
      </c>
      <c r="W1181" s="14">
        <f>IF(V1181=1, VLOOKUP(U1181, [1]IMDB_Movies!A:O, 11, FALSE), AVERAGEIF($A$2:$A$4915, U1181, $K$2:$K$4915))</f>
        <v>6.6</v>
      </c>
      <c r="X1181" s="5">
        <f t="shared" si="124"/>
        <v>0.54900000000000004</v>
      </c>
      <c r="Y1181">
        <f t="shared" si="125"/>
        <v>6.4328031290743182</v>
      </c>
      <c r="AN1181" s="6"/>
      <c r="AO1181" s="5"/>
      <c r="AP1181" s="14"/>
      <c r="AQ1181" s="5"/>
    </row>
    <row r="1182" spans="1:43" hidden="1" x14ac:dyDescent="0.3">
      <c r="A1182" t="s">
        <v>1673</v>
      </c>
      <c r="B1182">
        <v>133</v>
      </c>
      <c r="C1182"/>
      <c r="D1182" t="s">
        <v>6039</v>
      </c>
      <c r="E1182" t="s">
        <v>9633</v>
      </c>
      <c r="F1182" t="s">
        <v>6040</v>
      </c>
      <c r="G1182" t="s">
        <v>14</v>
      </c>
      <c r="H1182" t="s">
        <v>525</v>
      </c>
      <c r="I1182">
        <v>6700000</v>
      </c>
      <c r="J1182">
        <v>1964</v>
      </c>
      <c r="K1182">
        <v>7.9</v>
      </c>
      <c r="L1182" s="5" t="s">
        <v>3629</v>
      </c>
      <c r="M1182" s="5" t="s">
        <v>8418</v>
      </c>
      <c r="P1182" s="5">
        <f t="shared" si="126"/>
        <v>0.61854952978086131</v>
      </c>
      <c r="Q1182" s="5">
        <f t="shared" si="127"/>
        <v>25035665</v>
      </c>
      <c r="R1182" s="1">
        <f t="shared" si="128"/>
        <v>18335665</v>
      </c>
      <c r="S1182" s="1">
        <f t="shared" si="129"/>
        <v>6700000</v>
      </c>
      <c r="U1182" s="7" t="s">
        <v>4399</v>
      </c>
      <c r="V1182" s="5">
        <f t="shared" si="123"/>
        <v>1</v>
      </c>
      <c r="W1182" s="14">
        <f>IF(V1182=1, VLOOKUP(U1182, [1]IMDB_Movies!A:O, 11, FALSE), AVERAGEIF($A$2:$A$4915, U1182, $K$2:$K$4915))</f>
        <v>6.6</v>
      </c>
      <c r="X1182" s="5">
        <f t="shared" si="124"/>
        <v>0.54900000000000004</v>
      </c>
      <c r="Y1182">
        <f t="shared" si="125"/>
        <v>6.4339332290036548</v>
      </c>
      <c r="AN1182" s="7"/>
      <c r="AO1182" s="5"/>
      <c r="AP1182" s="14"/>
      <c r="AQ1182" s="5"/>
    </row>
    <row r="1183" spans="1:43" hidden="1" x14ac:dyDescent="0.3">
      <c r="A1183" t="s">
        <v>5863</v>
      </c>
      <c r="B1183">
        <v>108</v>
      </c>
      <c r="C1183">
        <v>49526</v>
      </c>
      <c r="D1183" t="s">
        <v>910</v>
      </c>
      <c r="E1183" t="s">
        <v>9634</v>
      </c>
      <c r="F1183" t="s">
        <v>5864</v>
      </c>
      <c r="G1183" t="s">
        <v>14</v>
      </c>
      <c r="H1183" t="s">
        <v>15</v>
      </c>
      <c r="I1183">
        <v>6800000</v>
      </c>
      <c r="J1183">
        <v>2005</v>
      </c>
      <c r="K1183">
        <v>7</v>
      </c>
      <c r="L1183" s="5" t="s">
        <v>599</v>
      </c>
      <c r="M1183" s="5" t="s">
        <v>1221</v>
      </c>
      <c r="P1183" s="5">
        <f t="shared" si="126"/>
        <v>0.61854952978086131</v>
      </c>
      <c r="Q1183" s="5">
        <f t="shared" si="127"/>
        <v>49526</v>
      </c>
      <c r="R1183" s="1">
        <f t="shared" si="128"/>
        <v>-6750474</v>
      </c>
      <c r="S1183" s="1">
        <f t="shared" si="129"/>
        <v>6800000</v>
      </c>
      <c r="U1183" s="6" t="s">
        <v>1024</v>
      </c>
      <c r="V1183" s="5">
        <f t="shared" si="123"/>
        <v>1</v>
      </c>
      <c r="W1183" s="14">
        <f>IF(V1183=1, VLOOKUP(U1183, [1]IMDB_Movies!A:O, 11, FALSE), AVERAGEIF($A$2:$A$4915, U1183, $K$2:$K$4915))</f>
        <v>6.6</v>
      </c>
      <c r="X1183" s="5">
        <f t="shared" si="124"/>
        <v>0.54900000000000004</v>
      </c>
      <c r="Y1183">
        <f t="shared" si="125"/>
        <v>6.4338899034698702</v>
      </c>
      <c r="AN1183" s="6"/>
      <c r="AO1183" s="5"/>
      <c r="AP1183" s="14"/>
      <c r="AQ1183" s="5"/>
    </row>
    <row r="1184" spans="1:43" hidden="1" x14ac:dyDescent="0.3">
      <c r="A1184" t="s">
        <v>5865</v>
      </c>
      <c r="B1184">
        <v>101</v>
      </c>
      <c r="C1184">
        <v>10696</v>
      </c>
      <c r="D1184" t="s">
        <v>550</v>
      </c>
      <c r="E1184" t="s">
        <v>9635</v>
      </c>
      <c r="F1184" t="s">
        <v>5866</v>
      </c>
      <c r="G1184" t="s">
        <v>14</v>
      </c>
      <c r="H1184" t="s">
        <v>15</v>
      </c>
      <c r="I1184">
        <v>6800000</v>
      </c>
      <c r="J1184">
        <v>2003</v>
      </c>
      <c r="K1184">
        <v>6.4</v>
      </c>
      <c r="L1184" s="5" t="s">
        <v>8413</v>
      </c>
      <c r="M1184" s="5" t="s">
        <v>3629</v>
      </c>
      <c r="P1184" s="5">
        <f t="shared" si="126"/>
        <v>0.61845793093918222</v>
      </c>
      <c r="Q1184" s="5">
        <f t="shared" si="127"/>
        <v>10696</v>
      </c>
      <c r="R1184" s="1">
        <f t="shared" si="128"/>
        <v>-6789304</v>
      </c>
      <c r="S1184" s="1">
        <f t="shared" si="129"/>
        <v>6800000</v>
      </c>
      <c r="U1184" s="6" t="s">
        <v>4436</v>
      </c>
      <c r="V1184" s="5">
        <f t="shared" si="123"/>
        <v>2</v>
      </c>
      <c r="W1184" s="14">
        <f>IF(V1184=1, VLOOKUP(U1184, [1]IMDB_Movies!A:O, 11, FALSE), AVERAGEIF($A$2:$A$4915, U1184, $K$2:$K$4915))</f>
        <v>6.6</v>
      </c>
      <c r="X1184" s="5">
        <f t="shared" si="124"/>
        <v>0.54900000000000004</v>
      </c>
      <c r="Y1184">
        <f t="shared" si="125"/>
        <v>6.433663883089773</v>
      </c>
      <c r="AN1184" s="6"/>
      <c r="AO1184" s="5"/>
      <c r="AP1184" s="14"/>
      <c r="AQ1184" s="5"/>
    </row>
    <row r="1185" spans="1:43" hidden="1" x14ac:dyDescent="0.3">
      <c r="A1185" t="s">
        <v>2038</v>
      </c>
      <c r="B1185">
        <v>139</v>
      </c>
      <c r="C1185">
        <v>6857096</v>
      </c>
      <c r="D1185" t="s">
        <v>5869</v>
      </c>
      <c r="E1185" t="s">
        <v>9636</v>
      </c>
      <c r="F1185" t="s">
        <v>5870</v>
      </c>
      <c r="G1185" t="s">
        <v>524</v>
      </c>
      <c r="H1185" t="s">
        <v>99</v>
      </c>
      <c r="I1185">
        <v>6800000</v>
      </c>
      <c r="J1185">
        <v>2010</v>
      </c>
      <c r="K1185">
        <v>8.1999999999999993</v>
      </c>
      <c r="L1185" s="5" t="s">
        <v>1221</v>
      </c>
      <c r="M1185" s="5" t="s">
        <v>8415</v>
      </c>
      <c r="N1185" t="s">
        <v>8418</v>
      </c>
      <c r="P1185" s="5">
        <f t="shared" si="126"/>
        <v>0.61836615753797608</v>
      </c>
      <c r="Q1185" s="5">
        <f t="shared" si="127"/>
        <v>6857096</v>
      </c>
      <c r="R1185" s="1">
        <f t="shared" si="128"/>
        <v>57096</v>
      </c>
      <c r="S1185" s="1">
        <f t="shared" si="129"/>
        <v>6800000</v>
      </c>
      <c r="U1185" s="6" t="s">
        <v>4274</v>
      </c>
      <c r="V1185" s="5">
        <f t="shared" si="123"/>
        <v>2</v>
      </c>
      <c r="W1185" s="14">
        <f>IF(V1185=1, VLOOKUP(U1185, [1]IMDB_Movies!A:O, 11, FALSE), AVERAGEIF($A$2:$A$4915, U1185, $K$2:$K$4915))</f>
        <v>6.6</v>
      </c>
      <c r="X1185" s="5">
        <f t="shared" si="124"/>
        <v>0.54900000000000004</v>
      </c>
      <c r="Y1185">
        <f t="shared" si="125"/>
        <v>6.4331767162620768</v>
      </c>
      <c r="AN1185" s="6"/>
      <c r="AO1185" s="5"/>
      <c r="AP1185" s="14"/>
      <c r="AQ1185" s="5"/>
    </row>
    <row r="1186" spans="1:43" hidden="1" x14ac:dyDescent="0.3">
      <c r="A1186" t="s">
        <v>1324</v>
      </c>
      <c r="B1186">
        <v>115</v>
      </c>
      <c r="C1186">
        <v>41400000</v>
      </c>
      <c r="D1186" t="s">
        <v>5239</v>
      </c>
      <c r="E1186" t="s">
        <v>9637</v>
      </c>
      <c r="F1186" t="s">
        <v>5851</v>
      </c>
      <c r="G1186" t="s">
        <v>14</v>
      </c>
      <c r="H1186" t="s">
        <v>15</v>
      </c>
      <c r="I1186">
        <v>6900000</v>
      </c>
      <c r="J1186">
        <v>1985</v>
      </c>
      <c r="K1186">
        <v>7.3</v>
      </c>
      <c r="L1186" s="5" t="s">
        <v>5239</v>
      </c>
      <c r="M1186" s="5"/>
      <c r="P1186" s="5">
        <f t="shared" si="126"/>
        <v>0.61828754264308616</v>
      </c>
      <c r="Q1186" s="5">
        <f t="shared" si="127"/>
        <v>41400000</v>
      </c>
      <c r="R1186" s="1">
        <f t="shared" si="128"/>
        <v>34500000</v>
      </c>
      <c r="S1186" s="1">
        <f t="shared" si="129"/>
        <v>6900000</v>
      </c>
      <c r="U1186" s="6" t="s">
        <v>719</v>
      </c>
      <c r="V1186" s="5">
        <f t="shared" si="123"/>
        <v>5</v>
      </c>
      <c r="W1186" s="14">
        <f>IF(V1186=1, VLOOKUP(U1186, [1]IMDB_Movies!A:O, 11, FALSE), AVERAGEIF($A$2:$A$4915, U1186, $K$2:$K$4915))</f>
        <v>6.6</v>
      </c>
      <c r="X1186" s="5">
        <f t="shared" si="124"/>
        <v>0.54900000000000004</v>
      </c>
      <c r="Y1186">
        <f t="shared" si="125"/>
        <v>6.4332637075718058</v>
      </c>
      <c r="AN1186" s="6"/>
      <c r="AO1186" s="5"/>
      <c r="AP1186" s="14"/>
      <c r="AQ1186" s="5"/>
    </row>
    <row r="1187" spans="1:43" hidden="1" x14ac:dyDescent="0.3">
      <c r="A1187" t="s">
        <v>3210</v>
      </c>
      <c r="B1187">
        <v>102</v>
      </c>
      <c r="C1187">
        <v>7993039</v>
      </c>
      <c r="D1187" t="s">
        <v>599</v>
      </c>
      <c r="E1187" t="s">
        <v>9638</v>
      </c>
      <c r="F1187" t="s">
        <v>5855</v>
      </c>
      <c r="G1187" t="s">
        <v>14</v>
      </c>
      <c r="H1187" t="s">
        <v>15</v>
      </c>
      <c r="I1187">
        <v>6900000</v>
      </c>
      <c r="J1187">
        <v>1993</v>
      </c>
      <c r="K1187">
        <v>7.7</v>
      </c>
      <c r="L1187" s="5" t="s">
        <v>599</v>
      </c>
      <c r="M1187" s="5"/>
      <c r="P1187" s="5">
        <f t="shared" si="126"/>
        <v>0.61830307946051954</v>
      </c>
      <c r="Q1187" s="5">
        <f t="shared" si="127"/>
        <v>7993039</v>
      </c>
      <c r="R1187" s="1">
        <f t="shared" si="128"/>
        <v>1093039</v>
      </c>
      <c r="S1187" s="1">
        <f t="shared" si="129"/>
        <v>6900000</v>
      </c>
      <c r="U1187" s="7" t="s">
        <v>3885</v>
      </c>
      <c r="V1187" s="5">
        <f t="shared" si="123"/>
        <v>1</v>
      </c>
      <c r="W1187" s="14">
        <f>IF(V1187=1, VLOOKUP(U1187, [1]IMDB_Movies!A:O, 11, FALSE), AVERAGEIF($A$2:$A$4915, U1187, $K$2:$K$4915))</f>
        <v>6.6</v>
      </c>
      <c r="X1187" s="5">
        <f t="shared" si="124"/>
        <v>0.54900000000000004</v>
      </c>
      <c r="Y1187">
        <f t="shared" si="125"/>
        <v>6.4327761817707003</v>
      </c>
      <c r="AN1187" s="7"/>
      <c r="AO1187" s="5"/>
      <c r="AP1187" s="14"/>
      <c r="AQ1187" s="5"/>
    </row>
    <row r="1188" spans="1:43" hidden="1" x14ac:dyDescent="0.3">
      <c r="A1188" t="s">
        <v>5867</v>
      </c>
      <c r="B1188">
        <v>101</v>
      </c>
      <c r="C1188">
        <v>31607598</v>
      </c>
      <c r="D1188" t="s">
        <v>1564</v>
      </c>
      <c r="E1188" t="s">
        <v>9639</v>
      </c>
      <c r="F1188" t="s">
        <v>5868</v>
      </c>
      <c r="G1188" t="s">
        <v>14</v>
      </c>
      <c r="H1188" t="s">
        <v>99</v>
      </c>
      <c r="I1188">
        <v>6900000</v>
      </c>
      <c r="J1188">
        <v>2012</v>
      </c>
      <c r="K1188">
        <v>5.6</v>
      </c>
      <c r="L1188" s="5" t="s">
        <v>1221</v>
      </c>
      <c r="M1188" s="5" t="s">
        <v>2267</v>
      </c>
      <c r="N1188" t="s">
        <v>3629</v>
      </c>
      <c r="P1188" s="5">
        <f t="shared" si="126"/>
        <v>0.61822683995326722</v>
      </c>
      <c r="Q1188" s="5">
        <f t="shared" si="127"/>
        <v>31607598</v>
      </c>
      <c r="R1188" s="1">
        <f t="shared" si="128"/>
        <v>24707598</v>
      </c>
      <c r="S1188" s="1">
        <f t="shared" si="129"/>
        <v>6900000</v>
      </c>
      <c r="U1188" s="7" t="s">
        <v>3351</v>
      </c>
      <c r="V1188" s="5">
        <f t="shared" si="123"/>
        <v>1</v>
      </c>
      <c r="W1188" s="14">
        <f>IF(V1188=1, VLOOKUP(U1188, [1]IMDB_Movies!A:O, 11, FALSE), AVERAGEIF($A$2:$A$4915, U1188, $K$2:$K$4915))</f>
        <v>6.6</v>
      </c>
      <c r="X1188" s="5">
        <f t="shared" si="124"/>
        <v>0.54900000000000004</v>
      </c>
      <c r="Y1188">
        <f t="shared" si="125"/>
        <v>6.4331504702194389</v>
      </c>
      <c r="AN1188" s="7"/>
      <c r="AO1188" s="5"/>
      <c r="AP1188" s="14"/>
      <c r="AQ1188" s="5"/>
    </row>
    <row r="1189" spans="1:43" hidden="1" x14ac:dyDescent="0.3">
      <c r="A1189" t="s">
        <v>180</v>
      </c>
      <c r="B1189">
        <v>109</v>
      </c>
      <c r="C1189">
        <v>40983001</v>
      </c>
      <c r="D1189" t="s">
        <v>771</v>
      </c>
      <c r="E1189" t="s">
        <v>9640</v>
      </c>
      <c r="F1189" t="s">
        <v>4454</v>
      </c>
      <c r="G1189" t="s">
        <v>14</v>
      </c>
      <c r="H1189" t="s">
        <v>15</v>
      </c>
      <c r="I1189">
        <v>7000000</v>
      </c>
      <c r="J1189">
        <v>2012</v>
      </c>
      <c r="K1189">
        <v>7.7</v>
      </c>
      <c r="L1189" s="5" t="s">
        <v>8413</v>
      </c>
      <c r="M1189" s="5" t="s">
        <v>1221</v>
      </c>
      <c r="N1189" t="s">
        <v>3629</v>
      </c>
      <c r="P1189" s="5">
        <f t="shared" si="126"/>
        <v>0.61821099730565665</v>
      </c>
      <c r="Q1189" s="5">
        <f t="shared" si="127"/>
        <v>40983001</v>
      </c>
      <c r="R1189" s="1">
        <f t="shared" si="128"/>
        <v>33983001</v>
      </c>
      <c r="S1189" s="1">
        <f t="shared" si="129"/>
        <v>7000000</v>
      </c>
      <c r="U1189" s="6" t="s">
        <v>3414</v>
      </c>
      <c r="V1189" s="5">
        <f t="shared" si="123"/>
        <v>1</v>
      </c>
      <c r="W1189" s="14">
        <f>IF(V1189=1, VLOOKUP(U1189, [1]IMDB_Movies!A:O, 11, FALSE), AVERAGEIF($A$2:$A$4915, U1189, $K$2:$K$4915))</f>
        <v>6.6</v>
      </c>
      <c r="X1189" s="5">
        <f t="shared" si="124"/>
        <v>0.54900000000000004</v>
      </c>
      <c r="Y1189">
        <f t="shared" si="125"/>
        <v>6.4337078651685431</v>
      </c>
      <c r="AN1189" s="6"/>
      <c r="AO1189" s="5"/>
      <c r="AP1189" s="14"/>
      <c r="AQ1189" s="5"/>
    </row>
    <row r="1190" spans="1:43" hidden="1" x14ac:dyDescent="0.3">
      <c r="A1190" t="s">
        <v>1837</v>
      </c>
      <c r="B1190">
        <v>115</v>
      </c>
      <c r="C1190">
        <v>529766</v>
      </c>
      <c r="D1190" t="s">
        <v>703</v>
      </c>
      <c r="E1190" t="s">
        <v>9641</v>
      </c>
      <c r="F1190" t="s">
        <v>4613</v>
      </c>
      <c r="G1190" t="s">
        <v>14</v>
      </c>
      <c r="H1190" t="s">
        <v>15</v>
      </c>
      <c r="I1190">
        <v>7000000</v>
      </c>
      <c r="J1190">
        <v>1995</v>
      </c>
      <c r="K1190">
        <v>6.8</v>
      </c>
      <c r="L1190" s="5" t="s">
        <v>8413</v>
      </c>
      <c r="M1190" s="5" t="s">
        <v>1221</v>
      </c>
      <c r="P1190" s="5">
        <f t="shared" si="126"/>
        <v>0.61822489001450553</v>
      </c>
      <c r="Q1190" s="5">
        <f t="shared" si="127"/>
        <v>529766</v>
      </c>
      <c r="R1190" s="1">
        <f t="shared" si="128"/>
        <v>-6470234</v>
      </c>
      <c r="S1190" s="1">
        <f t="shared" si="129"/>
        <v>7000000</v>
      </c>
      <c r="U1190" s="6" t="s">
        <v>4338</v>
      </c>
      <c r="V1190" s="5">
        <f t="shared" ref="V1190:V1253" si="130">COUNTIF($A$2:$A$4915, U1190)</f>
        <v>1</v>
      </c>
      <c r="W1190" s="14">
        <f>IF(V1190=1, VLOOKUP(U1190, [1]IMDB_Movies!A:O, 11, FALSE), AVERAGEIF($A$2:$A$4915, U1190, $K$2:$K$4915))</f>
        <v>6.6</v>
      </c>
      <c r="X1190" s="5">
        <f t="shared" ref="X1190:X1253" si="131">_xlfn.PERCENTRANK.EXC($W$102:$W$2566,W1190)</f>
        <v>0.54900000000000004</v>
      </c>
      <c r="Y1190">
        <f t="shared" ref="Y1190:Y1253" si="132">AVERAGE(K1090:K6003)</f>
        <v>6.4335859905906982</v>
      </c>
      <c r="AN1190" s="6"/>
      <c r="AO1190" s="5"/>
      <c r="AP1190" s="14"/>
      <c r="AQ1190" s="5"/>
    </row>
    <row r="1191" spans="1:43" hidden="1" x14ac:dyDescent="0.3">
      <c r="A1191" t="s">
        <v>4645</v>
      </c>
      <c r="B1191">
        <v>109</v>
      </c>
      <c r="C1191"/>
      <c r="D1191" t="s">
        <v>1011</v>
      </c>
      <c r="E1191" t="s">
        <v>9642</v>
      </c>
      <c r="F1191" t="s">
        <v>4646</v>
      </c>
      <c r="G1191" t="s">
        <v>14</v>
      </c>
      <c r="H1191" t="s">
        <v>4647</v>
      </c>
      <c r="I1191">
        <v>7000000</v>
      </c>
      <c r="J1191">
        <v>2014</v>
      </c>
      <c r="K1191">
        <v>6.1</v>
      </c>
      <c r="L1191" s="5" t="s">
        <v>476</v>
      </c>
      <c r="M1191" s="5" t="s">
        <v>4289</v>
      </c>
      <c r="N1191" t="s">
        <v>3629</v>
      </c>
      <c r="P1191" s="5">
        <f t="shared" si="126"/>
        <v>0.61813401062153928</v>
      </c>
      <c r="Q1191" s="5">
        <f t="shared" si="127"/>
        <v>25035665</v>
      </c>
      <c r="R1191" s="1">
        <f t="shared" si="128"/>
        <v>18035665</v>
      </c>
      <c r="S1191" s="1">
        <f t="shared" si="129"/>
        <v>7000000</v>
      </c>
      <c r="U1191" s="6" t="s">
        <v>1155</v>
      </c>
      <c r="V1191" s="5">
        <f t="shared" si="130"/>
        <v>5</v>
      </c>
      <c r="W1191" s="14">
        <f>IF(V1191=1, VLOOKUP(U1191, [1]IMDB_Movies!A:O, 11, FALSE), AVERAGEIF($A$2:$A$4915, U1191, $K$2:$K$4915))</f>
        <v>6.6</v>
      </c>
      <c r="X1191" s="5">
        <f t="shared" si="131"/>
        <v>0.54900000000000004</v>
      </c>
      <c r="Y1191">
        <f t="shared" si="132"/>
        <v>6.4333071895424867</v>
      </c>
      <c r="AN1191" s="6"/>
      <c r="AO1191" s="5"/>
      <c r="AP1191" s="14"/>
      <c r="AQ1191" s="5"/>
    </row>
    <row r="1192" spans="1:43" hidden="1" x14ac:dyDescent="0.3">
      <c r="A1192" t="s">
        <v>752</v>
      </c>
      <c r="B1192">
        <v>99</v>
      </c>
      <c r="C1192">
        <v>49369900</v>
      </c>
      <c r="D1192" t="s">
        <v>3408</v>
      </c>
      <c r="E1192" t="s">
        <v>9643</v>
      </c>
      <c r="F1192" t="s">
        <v>4769</v>
      </c>
      <c r="G1192" t="s">
        <v>14</v>
      </c>
      <c r="H1192" t="s">
        <v>15</v>
      </c>
      <c r="I1192">
        <v>7000000</v>
      </c>
      <c r="J1192">
        <v>1988</v>
      </c>
      <c r="K1192">
        <v>5.7</v>
      </c>
      <c r="L1192" s="5" t="s">
        <v>455</v>
      </c>
      <c r="M1192" s="5" t="s">
        <v>2267</v>
      </c>
      <c r="N1192" t="s">
        <v>3629</v>
      </c>
      <c r="P1192" s="5">
        <f t="shared" si="126"/>
        <v>0.61813401062153928</v>
      </c>
      <c r="Q1192" s="5">
        <f t="shared" si="127"/>
        <v>49369900</v>
      </c>
      <c r="R1192" s="1">
        <f t="shared" si="128"/>
        <v>42369900</v>
      </c>
      <c r="S1192" s="1">
        <f t="shared" si="129"/>
        <v>7000000</v>
      </c>
      <c r="U1192" s="7" t="s">
        <v>932</v>
      </c>
      <c r="V1192" s="5">
        <f t="shared" si="130"/>
        <v>1</v>
      </c>
      <c r="W1192" s="14">
        <f>IF(V1192=1, VLOOKUP(U1192, [1]IMDB_Movies!A:O, 11, FALSE), AVERAGEIF($A$2:$A$4915, U1192, $K$2:$K$4915))</f>
        <v>6.6</v>
      </c>
      <c r="X1192" s="5">
        <f t="shared" si="131"/>
        <v>0.54900000000000004</v>
      </c>
      <c r="Y1192">
        <f t="shared" si="132"/>
        <v>6.4335774058577444</v>
      </c>
      <c r="AN1192" s="7"/>
      <c r="AO1192" s="5"/>
      <c r="AP1192" s="14"/>
      <c r="AQ1192" s="5"/>
    </row>
    <row r="1193" spans="1:43" hidden="1" x14ac:dyDescent="0.3">
      <c r="A1193" t="s">
        <v>5136</v>
      </c>
      <c r="B1193">
        <v>98</v>
      </c>
      <c r="C1193">
        <v>23838</v>
      </c>
      <c r="D1193" t="s">
        <v>1543</v>
      </c>
      <c r="E1193" t="s">
        <v>9644</v>
      </c>
      <c r="F1193" t="s">
        <v>5137</v>
      </c>
      <c r="G1193" t="s">
        <v>14</v>
      </c>
      <c r="H1193" t="s">
        <v>22</v>
      </c>
      <c r="I1193">
        <v>7000000</v>
      </c>
      <c r="J1193">
        <v>2013</v>
      </c>
      <c r="K1193">
        <v>5.5</v>
      </c>
      <c r="L1193" s="5" t="s">
        <v>2267</v>
      </c>
      <c r="M1193" s="5" t="s">
        <v>4289</v>
      </c>
      <c r="N1193" t="s">
        <v>3629</v>
      </c>
      <c r="P1193" s="5">
        <f t="shared" si="126"/>
        <v>0.61817750330392229</v>
      </c>
      <c r="Q1193" s="5">
        <f t="shared" si="127"/>
        <v>23838</v>
      </c>
      <c r="R1193" s="1">
        <f t="shared" si="128"/>
        <v>-6976162</v>
      </c>
      <c r="S1193" s="1">
        <f t="shared" si="129"/>
        <v>7000000</v>
      </c>
      <c r="U1193" s="6" t="s">
        <v>2178</v>
      </c>
      <c r="V1193" s="5">
        <f t="shared" si="130"/>
        <v>5</v>
      </c>
      <c r="W1193" s="14">
        <f>IF(V1193=1, VLOOKUP(U1193, [1]IMDB_Movies!A:O, 11, FALSE), AVERAGEIF($A$2:$A$4915, U1193, $K$2:$K$4915))</f>
        <v>6.6</v>
      </c>
      <c r="X1193" s="5">
        <f t="shared" si="131"/>
        <v>0.54900000000000004</v>
      </c>
      <c r="Y1193">
        <f t="shared" si="132"/>
        <v>6.4328537797541232</v>
      </c>
      <c r="AN1193" s="6"/>
      <c r="AO1193" s="5"/>
      <c r="AP1193" s="14"/>
      <c r="AQ1193" s="5"/>
    </row>
    <row r="1194" spans="1:43" hidden="1" x14ac:dyDescent="0.3">
      <c r="A1194" t="s">
        <v>1735</v>
      </c>
      <c r="B1194">
        <v>112</v>
      </c>
      <c r="C1194">
        <v>39462438</v>
      </c>
      <c r="D1194" t="s">
        <v>2748</v>
      </c>
      <c r="E1194" t="s">
        <v>9645</v>
      </c>
      <c r="F1194" t="s">
        <v>5535</v>
      </c>
      <c r="G1194" t="s">
        <v>14</v>
      </c>
      <c r="H1194" t="s">
        <v>15</v>
      </c>
      <c r="I1194">
        <v>7000000</v>
      </c>
      <c r="J1194">
        <v>2009</v>
      </c>
      <c r="K1194">
        <v>7.3</v>
      </c>
      <c r="L1194" s="5" t="s">
        <v>1221</v>
      </c>
      <c r="M1194" s="5" t="s">
        <v>4183</v>
      </c>
      <c r="N1194" t="s">
        <v>6851</v>
      </c>
      <c r="P1194" s="5">
        <f t="shared" si="126"/>
        <v>0.61808557642899276</v>
      </c>
      <c r="Q1194" s="5">
        <f t="shared" si="127"/>
        <v>39462438</v>
      </c>
      <c r="R1194" s="1">
        <f t="shared" si="128"/>
        <v>32462438</v>
      </c>
      <c r="S1194" s="1">
        <f t="shared" si="129"/>
        <v>7000000</v>
      </c>
      <c r="U1194" s="6" t="s">
        <v>1404</v>
      </c>
      <c r="V1194" s="5">
        <f t="shared" si="130"/>
        <v>4</v>
      </c>
      <c r="W1194" s="14">
        <f>IF(V1194=1, VLOOKUP(U1194, [1]IMDB_Movies!A:O, 11, FALSE), AVERAGEIF($A$2:$A$4915, U1194, $K$2:$K$4915))</f>
        <v>6.6</v>
      </c>
      <c r="X1194" s="5">
        <f t="shared" si="131"/>
        <v>0.54900000000000004</v>
      </c>
      <c r="Y1194">
        <f t="shared" si="132"/>
        <v>6.4325745682888575</v>
      </c>
      <c r="AN1194" s="6"/>
      <c r="AO1194" s="5"/>
      <c r="AP1194" s="14"/>
      <c r="AQ1194" s="5"/>
    </row>
    <row r="1195" spans="1:43" hidden="1" x14ac:dyDescent="0.3">
      <c r="A1195" t="s">
        <v>5603</v>
      </c>
      <c r="B1195">
        <v>142</v>
      </c>
      <c r="C1195">
        <v>22800000</v>
      </c>
      <c r="D1195" t="s">
        <v>20</v>
      </c>
      <c r="E1195" t="s">
        <v>9646</v>
      </c>
      <c r="F1195" t="s">
        <v>5604</v>
      </c>
      <c r="G1195" t="s">
        <v>14</v>
      </c>
      <c r="H1195" t="s">
        <v>22</v>
      </c>
      <c r="I1195">
        <v>7000000</v>
      </c>
      <c r="J1195">
        <v>1969</v>
      </c>
      <c r="K1195">
        <v>6.8</v>
      </c>
      <c r="L1195" s="5" t="s">
        <v>476</v>
      </c>
      <c r="M1195" s="5" t="s">
        <v>340</v>
      </c>
      <c r="N1195" t="s">
        <v>3629</v>
      </c>
      <c r="P1195" s="5">
        <f t="shared" si="126"/>
        <v>0.61809435487587694</v>
      </c>
      <c r="Q1195" s="5">
        <f t="shared" si="127"/>
        <v>22800000</v>
      </c>
      <c r="R1195" s="1">
        <f t="shared" si="128"/>
        <v>15800000</v>
      </c>
      <c r="S1195" s="1">
        <f t="shared" si="129"/>
        <v>7000000</v>
      </c>
      <c r="U1195" s="7" t="s">
        <v>1431</v>
      </c>
      <c r="V1195" s="5">
        <f t="shared" si="130"/>
        <v>2</v>
      </c>
      <c r="W1195" s="14">
        <f>IF(V1195=1, VLOOKUP(U1195, [1]IMDB_Movies!A:O, 11, FALSE), AVERAGEIF($A$2:$A$4915, U1195, $K$2:$K$4915))</f>
        <v>6.6</v>
      </c>
      <c r="X1195" s="5">
        <f t="shared" si="131"/>
        <v>0.54900000000000004</v>
      </c>
      <c r="Y1195">
        <f t="shared" si="132"/>
        <v>6.4322166971996895</v>
      </c>
      <c r="AN1195" s="7"/>
      <c r="AO1195" s="5"/>
      <c r="AP1195" s="14"/>
      <c r="AQ1195" s="5"/>
    </row>
    <row r="1196" spans="1:43" hidden="1" x14ac:dyDescent="0.3">
      <c r="A1196" t="s">
        <v>5613</v>
      </c>
      <c r="B1196">
        <v>102</v>
      </c>
      <c r="C1196">
        <v>15047419</v>
      </c>
      <c r="D1196" t="s">
        <v>703</v>
      </c>
      <c r="E1196" t="s">
        <v>9647</v>
      </c>
      <c r="F1196" t="s">
        <v>5614</v>
      </c>
      <c r="G1196" t="s">
        <v>14</v>
      </c>
      <c r="H1196" t="s">
        <v>15</v>
      </c>
      <c r="I1196">
        <v>7000000</v>
      </c>
      <c r="J1196">
        <v>2000</v>
      </c>
      <c r="K1196">
        <v>7.6</v>
      </c>
      <c r="L1196" s="5" t="s">
        <v>8413</v>
      </c>
      <c r="M1196" s="5" t="s">
        <v>1221</v>
      </c>
      <c r="P1196" s="5">
        <f t="shared" si="126"/>
        <v>0.61805322815721075</v>
      </c>
      <c r="Q1196" s="5">
        <f t="shared" si="127"/>
        <v>15047419</v>
      </c>
      <c r="R1196" s="1">
        <f t="shared" si="128"/>
        <v>8047419</v>
      </c>
      <c r="S1196" s="1">
        <f t="shared" si="129"/>
        <v>7000000</v>
      </c>
      <c r="U1196" s="7" t="s">
        <v>2459</v>
      </c>
      <c r="V1196" s="5">
        <f t="shared" si="130"/>
        <v>1</v>
      </c>
      <c r="W1196" s="14">
        <f>IF(V1196=1, VLOOKUP(U1196, [1]IMDB_Movies!A:O, 11, FALSE), AVERAGEIF($A$2:$A$4915, U1196, $K$2:$K$4915))</f>
        <v>6.6</v>
      </c>
      <c r="X1196" s="5">
        <f t="shared" si="131"/>
        <v>0.54900000000000004</v>
      </c>
      <c r="Y1196">
        <f t="shared" si="132"/>
        <v>6.4320157068062853</v>
      </c>
      <c r="AN1196" s="7"/>
      <c r="AO1196" s="5"/>
      <c r="AP1196" s="14"/>
      <c r="AQ1196" s="5"/>
    </row>
    <row r="1197" spans="1:43" hidden="1" x14ac:dyDescent="0.3">
      <c r="A1197" t="s">
        <v>4473</v>
      </c>
      <c r="B1197">
        <v>118</v>
      </c>
      <c r="C1197">
        <v>1330827</v>
      </c>
      <c r="D1197" t="s">
        <v>1966</v>
      </c>
      <c r="E1197" t="s">
        <v>9648</v>
      </c>
      <c r="F1197" t="s">
        <v>5739</v>
      </c>
      <c r="G1197" t="s">
        <v>14</v>
      </c>
      <c r="H1197" t="s">
        <v>525</v>
      </c>
      <c r="I1197">
        <v>7000000</v>
      </c>
      <c r="J1197">
        <v>2016</v>
      </c>
      <c r="K1197">
        <v>7</v>
      </c>
      <c r="L1197" s="5" t="s">
        <v>2267</v>
      </c>
      <c r="M1197" s="5" t="s">
        <v>3629</v>
      </c>
      <c r="P1197" s="5">
        <f t="shared" si="126"/>
        <v>0.61799246803214014</v>
      </c>
      <c r="Q1197" s="5">
        <f t="shared" si="127"/>
        <v>1330827</v>
      </c>
      <c r="R1197" s="1">
        <f t="shared" si="128"/>
        <v>-5669173</v>
      </c>
      <c r="S1197" s="1">
        <f t="shared" si="129"/>
        <v>7000000</v>
      </c>
      <c r="U1197" s="6" t="s">
        <v>2595</v>
      </c>
      <c r="V1197" s="5">
        <f t="shared" si="130"/>
        <v>1</v>
      </c>
      <c r="W1197" s="14">
        <f>IF(V1197=1, VLOOKUP(U1197, [1]IMDB_Movies!A:O, 11, FALSE), AVERAGEIF($A$2:$A$4915, U1197, $K$2:$K$4915))</f>
        <v>6.6</v>
      </c>
      <c r="X1197" s="5">
        <f t="shared" si="131"/>
        <v>0.54900000000000004</v>
      </c>
      <c r="Y1197">
        <f t="shared" si="132"/>
        <v>6.4318146111547554</v>
      </c>
      <c r="AN1197" s="6"/>
      <c r="AO1197" s="5"/>
      <c r="AP1197" s="14"/>
      <c r="AQ1197" s="5"/>
    </row>
    <row r="1198" spans="1:43" hidden="1" x14ac:dyDescent="0.3">
      <c r="A1198" t="s">
        <v>4992</v>
      </c>
      <c r="B1198">
        <v>121</v>
      </c>
      <c r="C1198">
        <v>40158000</v>
      </c>
      <c r="D1198" t="s">
        <v>2748</v>
      </c>
      <c r="E1198" t="s">
        <v>9649</v>
      </c>
      <c r="F1198" t="s">
        <v>5752</v>
      </c>
      <c r="G1198" t="s">
        <v>14</v>
      </c>
      <c r="H1198" t="s">
        <v>67</v>
      </c>
      <c r="I1198">
        <v>7000000</v>
      </c>
      <c r="J1198">
        <v>1993</v>
      </c>
      <c r="K1198">
        <v>7.6</v>
      </c>
      <c r="L1198" s="5" t="s">
        <v>1221</v>
      </c>
      <c r="M1198" s="5" t="s">
        <v>4183</v>
      </c>
      <c r="N1198" t="s">
        <v>6851</v>
      </c>
      <c r="P1198" s="5">
        <f t="shared" si="126"/>
        <v>0.61790262110631566</v>
      </c>
      <c r="Q1198" s="5">
        <f t="shared" si="127"/>
        <v>40158000</v>
      </c>
      <c r="R1198" s="1">
        <f t="shared" si="128"/>
        <v>33158000</v>
      </c>
      <c r="S1198" s="1">
        <f t="shared" si="129"/>
        <v>7000000</v>
      </c>
      <c r="U1198" s="6" t="s">
        <v>2207</v>
      </c>
      <c r="V1198" s="5">
        <f t="shared" si="130"/>
        <v>1</v>
      </c>
      <c r="W1198" s="14">
        <f>IF(V1198=1, VLOOKUP(U1198, [1]IMDB_Movies!A:O, 11, FALSE), AVERAGEIF($A$2:$A$4915, U1198, $K$2:$K$4915))</f>
        <v>6.6</v>
      </c>
      <c r="X1198" s="5">
        <f t="shared" si="131"/>
        <v>0.54900000000000004</v>
      </c>
      <c r="Y1198">
        <f t="shared" si="132"/>
        <v>6.431377684651653</v>
      </c>
      <c r="AN1198" s="6"/>
      <c r="AO1198" s="5"/>
      <c r="AP1198" s="14"/>
      <c r="AQ1198" s="5"/>
    </row>
    <row r="1199" spans="1:43" hidden="1" x14ac:dyDescent="0.3">
      <c r="A1199" t="s">
        <v>549</v>
      </c>
      <c r="B1199">
        <v>110</v>
      </c>
      <c r="C1199">
        <v>113709992</v>
      </c>
      <c r="D1199" t="s">
        <v>910</v>
      </c>
      <c r="E1199" t="s">
        <v>9650</v>
      </c>
      <c r="F1199" t="s">
        <v>5753</v>
      </c>
      <c r="G1199" t="s">
        <v>14</v>
      </c>
      <c r="H1199" t="s">
        <v>15</v>
      </c>
      <c r="I1199">
        <v>7000000</v>
      </c>
      <c r="J1199">
        <v>2012</v>
      </c>
      <c r="K1199">
        <v>6.1</v>
      </c>
      <c r="L1199" s="5" t="s">
        <v>599</v>
      </c>
      <c r="M1199" s="5" t="s">
        <v>1221</v>
      </c>
      <c r="P1199" s="5">
        <f t="shared" si="126"/>
        <v>0.61791365912533314</v>
      </c>
      <c r="Q1199" s="5">
        <f t="shared" si="127"/>
        <v>113709992</v>
      </c>
      <c r="R1199" s="1">
        <f t="shared" si="128"/>
        <v>106709992</v>
      </c>
      <c r="S1199" s="1">
        <f t="shared" si="129"/>
        <v>7000000</v>
      </c>
      <c r="U1199" s="6" t="s">
        <v>59</v>
      </c>
      <c r="V1199" s="5">
        <f t="shared" si="130"/>
        <v>5</v>
      </c>
      <c r="W1199" s="14">
        <f>IF(V1199=1, VLOOKUP(U1199, [1]IMDB_Movies!A:O, 11, FALSE), AVERAGEIF($A$2:$A$4915, U1199, $K$2:$K$4915))</f>
        <v>6.6</v>
      </c>
      <c r="X1199" s="5">
        <f t="shared" si="131"/>
        <v>0.54900000000000004</v>
      </c>
      <c r="Y1199">
        <f t="shared" si="132"/>
        <v>6.4310977207230842</v>
      </c>
      <c r="AN1199" s="6"/>
      <c r="AO1199" s="5"/>
      <c r="AP1199" s="14"/>
      <c r="AQ1199" s="5"/>
    </row>
    <row r="1200" spans="1:43" hidden="1" x14ac:dyDescent="0.3">
      <c r="A1200" t="s">
        <v>5747</v>
      </c>
      <c r="B1200">
        <v>121</v>
      </c>
      <c r="C1200">
        <v>35400000</v>
      </c>
      <c r="D1200" t="s">
        <v>20</v>
      </c>
      <c r="E1200" t="s">
        <v>9651</v>
      </c>
      <c r="F1200" t="s">
        <v>5755</v>
      </c>
      <c r="G1200" t="s">
        <v>14</v>
      </c>
      <c r="H1200" t="s">
        <v>22</v>
      </c>
      <c r="I1200">
        <v>7000000</v>
      </c>
      <c r="J1200">
        <v>1973</v>
      </c>
      <c r="K1200">
        <v>6.8</v>
      </c>
      <c r="L1200" s="5" t="s">
        <v>476</v>
      </c>
      <c r="M1200" s="5" t="s">
        <v>340</v>
      </c>
      <c r="N1200" t="s">
        <v>3629</v>
      </c>
      <c r="P1200" s="5">
        <f t="shared" si="126"/>
        <v>0.61827530248985507</v>
      </c>
      <c r="Q1200" s="5">
        <f t="shared" si="127"/>
        <v>35400000</v>
      </c>
      <c r="R1200" s="1">
        <f t="shared" si="128"/>
        <v>28400000</v>
      </c>
      <c r="S1200" s="1">
        <f t="shared" si="129"/>
        <v>7000000</v>
      </c>
      <c r="U1200" s="6" t="s">
        <v>1832</v>
      </c>
      <c r="V1200" s="5">
        <f t="shared" si="130"/>
        <v>1</v>
      </c>
      <c r="W1200" s="14">
        <f>IF(V1200=1, VLOOKUP(U1200, [1]IMDB_Movies!A:O, 11, FALSE), AVERAGEIF($A$2:$A$4915, U1200, $K$2:$K$4915))</f>
        <v>6.6</v>
      </c>
      <c r="X1200" s="5">
        <f t="shared" si="131"/>
        <v>0.54900000000000004</v>
      </c>
      <c r="Y1200">
        <f t="shared" si="132"/>
        <v>6.4306603773584934</v>
      </c>
      <c r="AN1200" s="6"/>
      <c r="AO1200" s="5"/>
      <c r="AP1200" s="14"/>
      <c r="AQ1200" s="5"/>
    </row>
    <row r="1201" spans="1:43" hidden="1" x14ac:dyDescent="0.3">
      <c r="A1201" t="s">
        <v>1820</v>
      </c>
      <c r="B1201">
        <v>110</v>
      </c>
      <c r="C1201">
        <v>28747570</v>
      </c>
      <c r="D1201" t="s">
        <v>619</v>
      </c>
      <c r="E1201" t="s">
        <v>9652</v>
      </c>
      <c r="F1201" t="s">
        <v>5761</v>
      </c>
      <c r="G1201" t="s">
        <v>14</v>
      </c>
      <c r="H1201" t="s">
        <v>99</v>
      </c>
      <c r="I1201">
        <v>7000000</v>
      </c>
      <c r="J1201">
        <v>2005</v>
      </c>
      <c r="K1201">
        <v>7.4</v>
      </c>
      <c r="L1201" s="5" t="s">
        <v>4651</v>
      </c>
      <c r="M1201" s="5" t="s">
        <v>8413</v>
      </c>
      <c r="N1201" t="s">
        <v>1221</v>
      </c>
      <c r="P1201" s="5">
        <f t="shared" si="126"/>
        <v>0.61827099339738045</v>
      </c>
      <c r="Q1201" s="5">
        <f t="shared" si="127"/>
        <v>28747570</v>
      </c>
      <c r="R1201" s="1">
        <f t="shared" si="128"/>
        <v>21747570</v>
      </c>
      <c r="S1201" s="1">
        <f t="shared" si="129"/>
        <v>7000000</v>
      </c>
      <c r="U1201" s="6" t="s">
        <v>1854</v>
      </c>
      <c r="V1201" s="5">
        <f t="shared" si="130"/>
        <v>1</v>
      </c>
      <c r="W1201" s="14">
        <f>IF(V1201=1, VLOOKUP(U1201, [1]IMDB_Movies!A:O, 11, FALSE), AVERAGEIF($A$2:$A$4915, U1201, $K$2:$K$4915))</f>
        <v>6.6</v>
      </c>
      <c r="X1201" s="5">
        <f t="shared" si="131"/>
        <v>0.54900000000000004</v>
      </c>
      <c r="Y1201">
        <f t="shared" si="132"/>
        <v>6.4303014416775923</v>
      </c>
      <c r="AN1201" s="6"/>
      <c r="AO1201" s="5"/>
      <c r="AP1201" s="14"/>
      <c r="AQ1201" s="5"/>
    </row>
    <row r="1202" spans="1:43" hidden="1" x14ac:dyDescent="0.3">
      <c r="A1202" t="s">
        <v>1739</v>
      </c>
      <c r="B1202">
        <v>104</v>
      </c>
      <c r="C1202">
        <v>25625110</v>
      </c>
      <c r="D1202" t="s">
        <v>122</v>
      </c>
      <c r="E1202" t="s">
        <v>9653</v>
      </c>
      <c r="F1202" t="s">
        <v>5762</v>
      </c>
      <c r="G1202" t="s">
        <v>14</v>
      </c>
      <c r="H1202" t="s">
        <v>15</v>
      </c>
      <c r="I1202">
        <v>7000000</v>
      </c>
      <c r="J1202">
        <v>1995</v>
      </c>
      <c r="K1202">
        <v>7.2</v>
      </c>
      <c r="L1202" s="5" t="s">
        <v>476</v>
      </c>
      <c r="M1202" s="5" t="s">
        <v>8413</v>
      </c>
      <c r="N1202" t="s">
        <v>3629</v>
      </c>
      <c r="P1202" s="5">
        <f t="shared" si="126"/>
        <v>0.61824644834811027</v>
      </c>
      <c r="Q1202" s="5">
        <f t="shared" si="127"/>
        <v>25625110</v>
      </c>
      <c r="R1202" s="1">
        <f t="shared" si="128"/>
        <v>18625110</v>
      </c>
      <c r="S1202" s="1">
        <f t="shared" si="129"/>
        <v>7000000</v>
      </c>
      <c r="U1202" s="6" t="s">
        <v>1895</v>
      </c>
      <c r="V1202" s="5">
        <f t="shared" si="130"/>
        <v>2</v>
      </c>
      <c r="W1202" s="14">
        <f>IF(V1202=1, VLOOKUP(U1202, [1]IMDB_Movies!A:O, 11, FALSE), AVERAGEIF($A$2:$A$4915, U1202, $K$2:$K$4915))</f>
        <v>6.6</v>
      </c>
      <c r="X1202" s="5">
        <f t="shared" si="131"/>
        <v>0.54900000000000004</v>
      </c>
      <c r="Y1202">
        <f t="shared" si="132"/>
        <v>6.4299423177766153</v>
      </c>
      <c r="AN1202" s="6"/>
      <c r="AO1202" s="5"/>
      <c r="AP1202" s="14"/>
      <c r="AQ1202" s="5"/>
    </row>
    <row r="1203" spans="1:43" hidden="1" x14ac:dyDescent="0.3">
      <c r="A1203" t="s">
        <v>3474</v>
      </c>
      <c r="B1203">
        <v>96</v>
      </c>
      <c r="C1203">
        <v>20257000</v>
      </c>
      <c r="D1203" t="s">
        <v>149</v>
      </c>
      <c r="E1203" t="s">
        <v>9654</v>
      </c>
      <c r="F1203" t="s">
        <v>5767</v>
      </c>
      <c r="G1203" t="s">
        <v>14</v>
      </c>
      <c r="H1203" t="s">
        <v>15</v>
      </c>
      <c r="I1203">
        <v>7000000</v>
      </c>
      <c r="J1203">
        <v>1988</v>
      </c>
      <c r="K1203">
        <v>5.2</v>
      </c>
      <c r="L1203" s="5" t="s">
        <v>476</v>
      </c>
      <c r="M1203" s="5" t="s">
        <v>599</v>
      </c>
      <c r="N1203" t="s">
        <v>8413</v>
      </c>
      <c r="O1203" t="s">
        <v>3629</v>
      </c>
      <c r="P1203" s="5">
        <f t="shared" si="126"/>
        <v>0.61821296862670394</v>
      </c>
      <c r="Q1203" s="5">
        <f t="shared" si="127"/>
        <v>20257000</v>
      </c>
      <c r="R1203" s="1">
        <f t="shared" si="128"/>
        <v>13257000</v>
      </c>
      <c r="S1203" s="1">
        <f t="shared" si="129"/>
        <v>7000000</v>
      </c>
      <c r="U1203" s="6" t="s">
        <v>1129</v>
      </c>
      <c r="V1203" s="5">
        <f t="shared" si="130"/>
        <v>1</v>
      </c>
      <c r="W1203" s="14">
        <f>IF(V1203=1, VLOOKUP(U1203, [1]IMDB_Movies!A:O, 11, FALSE), AVERAGEIF($A$2:$A$4915, U1203, $K$2:$K$4915))</f>
        <v>6.6</v>
      </c>
      <c r="X1203" s="5">
        <f t="shared" si="131"/>
        <v>0.54900000000000004</v>
      </c>
      <c r="Y1203">
        <f t="shared" si="132"/>
        <v>6.4296354576449009</v>
      </c>
      <c r="AN1203" s="6"/>
      <c r="AO1203" s="5"/>
      <c r="AP1203" s="14"/>
      <c r="AQ1203" s="5"/>
    </row>
    <row r="1204" spans="1:43" hidden="1" x14ac:dyDescent="0.3">
      <c r="A1204" t="s">
        <v>5772</v>
      </c>
      <c r="B1204">
        <v>89</v>
      </c>
      <c r="C1204">
        <v>15818967</v>
      </c>
      <c r="D1204" t="s">
        <v>1813</v>
      </c>
      <c r="E1204" t="s">
        <v>9655</v>
      </c>
      <c r="F1204" t="s">
        <v>5773</v>
      </c>
      <c r="G1204" t="s">
        <v>14</v>
      </c>
      <c r="H1204" t="s">
        <v>15</v>
      </c>
      <c r="I1204">
        <v>7000000</v>
      </c>
      <c r="J1204">
        <v>2014</v>
      </c>
      <c r="K1204">
        <v>4</v>
      </c>
      <c r="L1204" s="5" t="s">
        <v>2267</v>
      </c>
      <c r="M1204" s="5" t="s">
        <v>8415</v>
      </c>
      <c r="P1204" s="5">
        <f t="shared" si="126"/>
        <v>0.61816500038847833</v>
      </c>
      <c r="Q1204" s="5">
        <f t="shared" si="127"/>
        <v>15818967</v>
      </c>
      <c r="R1204" s="1">
        <f t="shared" si="128"/>
        <v>8818967</v>
      </c>
      <c r="S1204" s="1">
        <f t="shared" si="129"/>
        <v>7000000</v>
      </c>
      <c r="U1204" s="7" t="s">
        <v>1629</v>
      </c>
      <c r="V1204" s="5">
        <f t="shared" si="130"/>
        <v>1</v>
      </c>
      <c r="W1204" s="14">
        <f>IF(V1204=1, VLOOKUP(U1204, [1]IMDB_Movies!A:O, 11, FALSE), AVERAGEIF($A$2:$A$4915, U1204, $K$2:$K$4915))</f>
        <v>6.6</v>
      </c>
      <c r="X1204" s="5">
        <f t="shared" si="131"/>
        <v>0.54900000000000004</v>
      </c>
      <c r="Y1204">
        <f t="shared" si="132"/>
        <v>6.4293809024134339</v>
      </c>
      <c r="AN1204" s="7"/>
      <c r="AO1204" s="5"/>
      <c r="AP1204" s="14"/>
      <c r="AQ1204" s="5"/>
    </row>
    <row r="1205" spans="1:43" hidden="1" x14ac:dyDescent="0.3">
      <c r="A1205" t="s">
        <v>1481</v>
      </c>
      <c r="B1205">
        <v>92</v>
      </c>
      <c r="C1205">
        <v>14891000</v>
      </c>
      <c r="D1205" t="s">
        <v>599</v>
      </c>
      <c r="E1205" t="s">
        <v>9656</v>
      </c>
      <c r="F1205" t="s">
        <v>5774</v>
      </c>
      <c r="G1205" t="s">
        <v>14</v>
      </c>
      <c r="H1205" t="s">
        <v>15</v>
      </c>
      <c r="I1205">
        <v>7000000</v>
      </c>
      <c r="J1205">
        <v>1996</v>
      </c>
      <c r="K1205">
        <v>6.8</v>
      </c>
      <c r="L1205" s="5" t="s">
        <v>599</v>
      </c>
      <c r="M1205" s="5"/>
      <c r="P1205" s="5">
        <f t="shared" si="126"/>
        <v>0.61810586339445672</v>
      </c>
      <c r="Q1205" s="5">
        <f t="shared" si="127"/>
        <v>14891000</v>
      </c>
      <c r="R1205" s="1">
        <f t="shared" si="128"/>
        <v>7891000</v>
      </c>
      <c r="S1205" s="1">
        <f t="shared" si="129"/>
        <v>7000000</v>
      </c>
      <c r="U1205" s="6" t="s">
        <v>1548</v>
      </c>
      <c r="V1205" s="5">
        <f t="shared" si="130"/>
        <v>1</v>
      </c>
      <c r="W1205" s="14">
        <f>IF(V1205=1, VLOOKUP(U1205, [1]IMDB_Movies!A:O, 11, FALSE), AVERAGEIF($A$2:$A$4915, U1205, $K$2:$K$4915))</f>
        <v>6.6</v>
      </c>
      <c r="X1205" s="5">
        <f t="shared" si="131"/>
        <v>0.54900000000000004</v>
      </c>
      <c r="Y1205">
        <f t="shared" si="132"/>
        <v>6.4294148517449514</v>
      </c>
      <c r="AN1205" s="6"/>
      <c r="AO1205" s="5"/>
      <c r="AP1205" s="14"/>
      <c r="AQ1205" s="5"/>
    </row>
    <row r="1206" spans="1:43" hidden="1" x14ac:dyDescent="0.3">
      <c r="A1206" t="s">
        <v>4462</v>
      </c>
      <c r="B1206">
        <v>109</v>
      </c>
      <c r="C1206">
        <v>16901126</v>
      </c>
      <c r="D1206" t="s">
        <v>5775</v>
      </c>
      <c r="E1206" t="s">
        <v>9657</v>
      </c>
      <c r="F1206" t="s">
        <v>5776</v>
      </c>
      <c r="G1206" t="s">
        <v>14</v>
      </c>
      <c r="H1206" t="s">
        <v>15</v>
      </c>
      <c r="I1206">
        <v>7000000</v>
      </c>
      <c r="J1206">
        <v>2005</v>
      </c>
      <c r="K1206">
        <v>6.9</v>
      </c>
      <c r="L1206" s="5" t="s">
        <v>8413</v>
      </c>
      <c r="M1206" s="5" t="s">
        <v>2267</v>
      </c>
      <c r="P1206" s="5">
        <f t="shared" si="126"/>
        <v>0.61804443623201888</v>
      </c>
      <c r="Q1206" s="5">
        <f t="shared" si="127"/>
        <v>16901126</v>
      </c>
      <c r="R1206" s="1">
        <f t="shared" si="128"/>
        <v>9901126</v>
      </c>
      <c r="S1206" s="1">
        <f t="shared" si="129"/>
        <v>7000000</v>
      </c>
      <c r="U1206" s="7" t="s">
        <v>5350</v>
      </c>
      <c r="V1206" s="5">
        <f t="shared" si="130"/>
        <v>2</v>
      </c>
      <c r="W1206" s="14">
        <f>IF(V1206=1, VLOOKUP(U1206, [1]IMDB_Movies!A:O, 11, FALSE), AVERAGEIF($A$2:$A$4915, U1206, $K$2:$K$4915))</f>
        <v>6.6</v>
      </c>
      <c r="X1206" s="5">
        <f t="shared" si="131"/>
        <v>0.54900000000000004</v>
      </c>
      <c r="Y1206">
        <f t="shared" si="132"/>
        <v>6.4292913385826802</v>
      </c>
      <c r="AN1206" s="7"/>
      <c r="AO1206" s="5"/>
      <c r="AP1206" s="14"/>
      <c r="AQ1206" s="5"/>
    </row>
    <row r="1207" spans="1:43" hidden="1" x14ac:dyDescent="0.3">
      <c r="A1207" t="s">
        <v>4700</v>
      </c>
      <c r="B1207">
        <v>103</v>
      </c>
      <c r="C1207">
        <v>17474107</v>
      </c>
      <c r="D1207" t="s">
        <v>3222</v>
      </c>
      <c r="E1207" t="s">
        <v>9658</v>
      </c>
      <c r="F1207" t="s">
        <v>5778</v>
      </c>
      <c r="G1207" t="s">
        <v>14</v>
      </c>
      <c r="H1207" t="s">
        <v>15</v>
      </c>
      <c r="I1207">
        <v>7000000</v>
      </c>
      <c r="J1207">
        <v>2015</v>
      </c>
      <c r="K1207">
        <v>7.3</v>
      </c>
      <c r="L1207" s="5" t="s">
        <v>599</v>
      </c>
      <c r="M1207" s="5" t="s">
        <v>8413</v>
      </c>
      <c r="N1207" t="s">
        <v>1221</v>
      </c>
      <c r="P1207" s="5">
        <f t="shared" si="126"/>
        <v>0.61798782627264182</v>
      </c>
      <c r="Q1207" s="5">
        <f t="shared" si="127"/>
        <v>17474107</v>
      </c>
      <c r="R1207" s="1">
        <f t="shared" si="128"/>
        <v>10474107</v>
      </c>
      <c r="S1207" s="1">
        <f t="shared" si="129"/>
        <v>7000000</v>
      </c>
      <c r="U1207" s="7" t="s">
        <v>5497</v>
      </c>
      <c r="V1207" s="5">
        <f t="shared" si="130"/>
        <v>1</v>
      </c>
      <c r="W1207" s="14">
        <f>IF(V1207=1, VLOOKUP(U1207, [1]IMDB_Movies!A:O, 11, FALSE), AVERAGEIF($A$2:$A$4915, U1207, $K$2:$K$4915))</f>
        <v>6.6</v>
      </c>
      <c r="X1207" s="5">
        <f t="shared" si="131"/>
        <v>0.54900000000000004</v>
      </c>
      <c r="Y1207">
        <f t="shared" si="132"/>
        <v>6.4287214491992675</v>
      </c>
      <c r="AN1207" s="7"/>
      <c r="AO1207" s="5"/>
      <c r="AP1207" s="14"/>
      <c r="AQ1207" s="5"/>
    </row>
    <row r="1208" spans="1:43" hidden="1" x14ac:dyDescent="0.3">
      <c r="A1208" t="s">
        <v>2628</v>
      </c>
      <c r="B1208">
        <v>95</v>
      </c>
      <c r="C1208">
        <v>14003141</v>
      </c>
      <c r="D1208" t="s">
        <v>771</v>
      </c>
      <c r="E1208" t="s">
        <v>9659</v>
      </c>
      <c r="F1208" t="s">
        <v>5779</v>
      </c>
      <c r="G1208" t="s">
        <v>14</v>
      </c>
      <c r="H1208" t="s">
        <v>15</v>
      </c>
      <c r="I1208">
        <v>7000000</v>
      </c>
      <c r="J1208">
        <v>1999</v>
      </c>
      <c r="K1208">
        <v>6.1</v>
      </c>
      <c r="L1208" s="5" t="s">
        <v>8413</v>
      </c>
      <c r="M1208" s="5" t="s">
        <v>1221</v>
      </c>
      <c r="N1208" t="s">
        <v>3629</v>
      </c>
      <c r="P1208" s="5">
        <f t="shared" si="126"/>
        <v>0.61793258098899728</v>
      </c>
      <c r="Q1208" s="5">
        <f t="shared" si="127"/>
        <v>14003141</v>
      </c>
      <c r="R1208" s="1">
        <f t="shared" si="128"/>
        <v>7003141</v>
      </c>
      <c r="S1208" s="1">
        <f t="shared" si="129"/>
        <v>7000000</v>
      </c>
      <c r="U1208" s="15" t="s">
        <v>8370</v>
      </c>
      <c r="V1208" s="5">
        <f t="shared" si="130"/>
        <v>1</v>
      </c>
      <c r="W1208" s="14">
        <f>IF(V1208=1, VLOOKUP(U1208, [1]IMDB_Movies!A:O, 11, FALSE), AVERAGEIF($A$2:$A$4915, U1208, $K$2:$K$4915))</f>
        <v>6.6</v>
      </c>
      <c r="X1208" s="5">
        <f t="shared" si="131"/>
        <v>0.54900000000000004</v>
      </c>
      <c r="Y1208">
        <f t="shared" si="132"/>
        <v>6.4287289915966408</v>
      </c>
      <c r="AN1208" s="15"/>
      <c r="AO1208" s="5"/>
      <c r="AP1208" s="14"/>
      <c r="AQ1208" s="5"/>
    </row>
    <row r="1209" spans="1:43" hidden="1" x14ac:dyDescent="0.3">
      <c r="A1209" t="s">
        <v>4462</v>
      </c>
      <c r="B1209">
        <v>105</v>
      </c>
      <c r="C1209">
        <v>12583510</v>
      </c>
      <c r="D1209" t="s">
        <v>2267</v>
      </c>
      <c r="E1209" t="s">
        <v>9660</v>
      </c>
      <c r="F1209" t="s">
        <v>5780</v>
      </c>
      <c r="G1209" t="s">
        <v>14</v>
      </c>
      <c r="H1209" t="s">
        <v>15</v>
      </c>
      <c r="I1209">
        <v>7000000</v>
      </c>
      <c r="J1209">
        <v>2003</v>
      </c>
      <c r="K1209">
        <v>6</v>
      </c>
      <c r="L1209" s="5" t="s">
        <v>2267</v>
      </c>
      <c r="M1209" s="5"/>
      <c r="P1209" s="5">
        <f t="shared" si="126"/>
        <v>0.61786886761623949</v>
      </c>
      <c r="Q1209" s="5">
        <f t="shared" si="127"/>
        <v>12583510</v>
      </c>
      <c r="R1209" s="1">
        <f t="shared" si="128"/>
        <v>5583510</v>
      </c>
      <c r="S1209" s="1">
        <f t="shared" si="129"/>
        <v>7000000</v>
      </c>
      <c r="U1209" s="11" t="s">
        <v>8372</v>
      </c>
      <c r="V1209" s="5">
        <f t="shared" si="130"/>
        <v>1</v>
      </c>
      <c r="W1209" s="14">
        <f>IF(V1209=1, VLOOKUP(U1209, [1]IMDB_Movies!A:O, 11, FALSE), AVERAGEIF($A$2:$A$4915, U1209, $K$2:$K$4915))</f>
        <v>6.6</v>
      </c>
      <c r="X1209" s="5">
        <f t="shared" si="131"/>
        <v>0.54900000000000004</v>
      </c>
      <c r="Y1209">
        <f t="shared" si="132"/>
        <v>6.4283425269240899</v>
      </c>
      <c r="AN1209" s="11"/>
      <c r="AO1209" s="5"/>
      <c r="AP1209" s="14"/>
      <c r="AQ1209" s="5"/>
    </row>
    <row r="1210" spans="1:43" hidden="1" x14ac:dyDescent="0.3">
      <c r="A1210" t="s">
        <v>2508</v>
      </c>
      <c r="B1210">
        <v>106</v>
      </c>
      <c r="C1210">
        <v>9190525</v>
      </c>
      <c r="D1210" t="s">
        <v>910</v>
      </c>
      <c r="E1210" t="s">
        <v>9661</v>
      </c>
      <c r="F1210" t="s">
        <v>5783</v>
      </c>
      <c r="G1210" t="s">
        <v>14</v>
      </c>
      <c r="H1210" t="s">
        <v>15</v>
      </c>
      <c r="I1210">
        <v>7000000</v>
      </c>
      <c r="J1210">
        <v>2009</v>
      </c>
      <c r="K1210">
        <v>7</v>
      </c>
      <c r="L1210" s="5" t="s">
        <v>599</v>
      </c>
      <c r="M1210" s="5" t="s">
        <v>1221</v>
      </c>
      <c r="P1210" s="5">
        <f t="shared" si="126"/>
        <v>0.61780177961201999</v>
      </c>
      <c r="Q1210" s="5">
        <f t="shared" si="127"/>
        <v>9190525</v>
      </c>
      <c r="R1210" s="1">
        <f t="shared" si="128"/>
        <v>2190525</v>
      </c>
      <c r="S1210" s="1">
        <f t="shared" si="129"/>
        <v>7000000</v>
      </c>
      <c r="U1210" s="11" t="s">
        <v>8376</v>
      </c>
      <c r="V1210" s="5">
        <f t="shared" si="130"/>
        <v>1</v>
      </c>
      <c r="W1210" s="14">
        <f>IF(V1210=1, VLOOKUP(U1210, [1]IMDB_Movies!A:O, 11, FALSE), AVERAGEIF($A$2:$A$4915, U1210, $K$2:$K$4915))</f>
        <v>6.6</v>
      </c>
      <c r="X1210" s="5">
        <f t="shared" si="131"/>
        <v>0.54900000000000004</v>
      </c>
      <c r="Y1210">
        <f t="shared" si="132"/>
        <v>6.4280609563846598</v>
      </c>
      <c r="AN1210" s="11"/>
      <c r="AO1210" s="5"/>
      <c r="AP1210" s="14"/>
      <c r="AQ1210" s="5"/>
    </row>
    <row r="1211" spans="1:43" hidden="1" x14ac:dyDescent="0.3">
      <c r="A1211" t="s">
        <v>2489</v>
      </c>
      <c r="B1211">
        <v>103</v>
      </c>
      <c r="C1211">
        <v>9094451</v>
      </c>
      <c r="D1211" t="s">
        <v>3138</v>
      </c>
      <c r="E1211" t="s">
        <v>9662</v>
      </c>
      <c r="F1211" t="s">
        <v>5786</v>
      </c>
      <c r="G1211" t="s">
        <v>14</v>
      </c>
      <c r="H1211" t="s">
        <v>15</v>
      </c>
      <c r="I1211">
        <v>7000000</v>
      </c>
      <c r="J1211">
        <v>1989</v>
      </c>
      <c r="K1211">
        <v>6.2</v>
      </c>
      <c r="L1211" s="5" t="s">
        <v>476</v>
      </c>
      <c r="M1211" s="5" t="s">
        <v>455</v>
      </c>
      <c r="N1211" t="s">
        <v>2267</v>
      </c>
      <c r="O1211" t="s">
        <v>3629</v>
      </c>
      <c r="P1211" s="5">
        <f t="shared" si="126"/>
        <v>0.61772702084457976</v>
      </c>
      <c r="Q1211" s="5">
        <f t="shared" si="127"/>
        <v>9094451</v>
      </c>
      <c r="R1211" s="1">
        <f t="shared" si="128"/>
        <v>2094451</v>
      </c>
      <c r="S1211" s="1">
        <f t="shared" si="129"/>
        <v>7000000</v>
      </c>
      <c r="U1211" s="7" t="s">
        <v>6381</v>
      </c>
      <c r="V1211" s="5">
        <f t="shared" si="130"/>
        <v>1</v>
      </c>
      <c r="W1211" s="14">
        <f>IF(V1211=1, VLOOKUP(U1211, [1]IMDB_Movies!A:O, 11, FALSE), AVERAGEIF($A$2:$A$4915, U1211, $K$2:$K$4915))</f>
        <v>6.6</v>
      </c>
      <c r="X1211" s="5">
        <f t="shared" si="131"/>
        <v>0.54900000000000004</v>
      </c>
      <c r="Y1211">
        <f t="shared" si="132"/>
        <v>6.4278580814717516</v>
      </c>
      <c r="AN1211" s="7"/>
      <c r="AO1211" s="5"/>
      <c r="AP1211" s="14"/>
      <c r="AQ1211" s="5"/>
    </row>
    <row r="1212" spans="1:43" hidden="1" x14ac:dyDescent="0.3">
      <c r="A1212" t="s">
        <v>4483</v>
      </c>
      <c r="B1212">
        <v>116</v>
      </c>
      <c r="C1212">
        <v>14612840</v>
      </c>
      <c r="D1212" t="s">
        <v>2199</v>
      </c>
      <c r="E1212" t="s">
        <v>9663</v>
      </c>
      <c r="F1212" t="s">
        <v>5787</v>
      </c>
      <c r="G1212" t="s">
        <v>14</v>
      </c>
      <c r="H1212" t="s">
        <v>15</v>
      </c>
      <c r="I1212">
        <v>7000000</v>
      </c>
      <c r="J1212">
        <v>2014</v>
      </c>
      <c r="K1212">
        <v>6.9</v>
      </c>
      <c r="L1212" s="5" t="s">
        <v>1221</v>
      </c>
      <c r="M1212" s="5" t="s">
        <v>4183</v>
      </c>
      <c r="P1212" s="5">
        <f t="shared" si="126"/>
        <v>0.61765197332513222</v>
      </c>
      <c r="Q1212" s="5">
        <f t="shared" si="127"/>
        <v>14612840</v>
      </c>
      <c r="R1212" s="1">
        <f t="shared" si="128"/>
        <v>7612840</v>
      </c>
      <c r="S1212" s="1">
        <f t="shared" si="129"/>
        <v>7000000</v>
      </c>
      <c r="U1212" s="6" t="s">
        <v>6480</v>
      </c>
      <c r="V1212" s="5">
        <f t="shared" si="130"/>
        <v>1</v>
      </c>
      <c r="W1212" s="14">
        <f>IF(V1212=1, VLOOKUP(U1212, [1]IMDB_Movies!A:O, 11, FALSE), AVERAGEIF($A$2:$A$4915, U1212, $K$2:$K$4915))</f>
        <v>6.6</v>
      </c>
      <c r="X1212" s="5">
        <f t="shared" si="131"/>
        <v>0.54900000000000004</v>
      </c>
      <c r="Y1212">
        <f t="shared" si="132"/>
        <v>6.4287854889589946</v>
      </c>
      <c r="AN1212" s="6"/>
      <c r="AO1212" s="5"/>
      <c r="AP1212" s="14"/>
      <c r="AQ1212" s="5"/>
    </row>
    <row r="1213" spans="1:43" hidden="1" x14ac:dyDescent="0.3">
      <c r="A1213" t="s">
        <v>5788</v>
      </c>
      <c r="B1213">
        <v>99</v>
      </c>
      <c r="C1213">
        <v>9166863</v>
      </c>
      <c r="D1213" t="s">
        <v>79</v>
      </c>
      <c r="E1213" t="s">
        <v>9664</v>
      </c>
      <c r="F1213" t="s">
        <v>5789</v>
      </c>
      <c r="G1213" t="s">
        <v>14</v>
      </c>
      <c r="H1213" t="s">
        <v>15</v>
      </c>
      <c r="I1213">
        <v>7000000</v>
      </c>
      <c r="J1213">
        <v>2009</v>
      </c>
      <c r="K1213">
        <v>7.6</v>
      </c>
      <c r="L1213" s="5" t="s">
        <v>1221</v>
      </c>
      <c r="M1213" s="5" t="s">
        <v>6851</v>
      </c>
      <c r="P1213" s="5">
        <f t="shared" si="126"/>
        <v>0.61758943136285793</v>
      </c>
      <c r="Q1213" s="5">
        <f t="shared" si="127"/>
        <v>9166863</v>
      </c>
      <c r="R1213" s="1">
        <f t="shared" si="128"/>
        <v>2166863</v>
      </c>
      <c r="S1213" s="1">
        <f t="shared" si="129"/>
        <v>7000000</v>
      </c>
      <c r="U1213" s="7" t="s">
        <v>7996</v>
      </c>
      <c r="V1213" s="5">
        <f t="shared" si="130"/>
        <v>1</v>
      </c>
      <c r="W1213" s="14">
        <f>IF(V1213=1, VLOOKUP(U1213, [1]IMDB_Movies!A:O, 11, FALSE), AVERAGEIF($A$2:$A$4915, U1213, $K$2:$K$4915))</f>
        <v>6.6</v>
      </c>
      <c r="X1213" s="5">
        <f t="shared" si="131"/>
        <v>0.54900000000000004</v>
      </c>
      <c r="Y1213">
        <f t="shared" si="132"/>
        <v>6.4288456481724987</v>
      </c>
      <c r="AN1213" s="7"/>
      <c r="AO1213" s="5"/>
      <c r="AP1213" s="14"/>
      <c r="AQ1213" s="5"/>
    </row>
    <row r="1214" spans="1:43" hidden="1" x14ac:dyDescent="0.3">
      <c r="A1214" t="s">
        <v>172</v>
      </c>
      <c r="B1214">
        <v>164</v>
      </c>
      <c r="C1214">
        <v>8373585</v>
      </c>
      <c r="D1214" t="s">
        <v>1221</v>
      </c>
      <c r="E1214" t="s">
        <v>9665</v>
      </c>
      <c r="F1214" t="s">
        <v>5790</v>
      </c>
      <c r="G1214" t="s">
        <v>14</v>
      </c>
      <c r="H1214" t="s">
        <v>15</v>
      </c>
      <c r="I1214">
        <v>7000000</v>
      </c>
      <c r="J1214">
        <v>1988</v>
      </c>
      <c r="K1214">
        <v>7.6</v>
      </c>
      <c r="L1214" s="5" t="s">
        <v>1221</v>
      </c>
      <c r="M1214" s="5"/>
      <c r="P1214" s="5">
        <f t="shared" si="126"/>
        <v>0.61751438940258196</v>
      </c>
      <c r="Q1214" s="5">
        <f t="shared" si="127"/>
        <v>8373585</v>
      </c>
      <c r="R1214" s="1">
        <f t="shared" si="128"/>
        <v>1373585</v>
      </c>
      <c r="S1214" s="1">
        <f t="shared" si="129"/>
        <v>7000000</v>
      </c>
      <c r="U1214" s="7" t="s">
        <v>1726</v>
      </c>
      <c r="V1214" s="5">
        <f t="shared" si="130"/>
        <v>5</v>
      </c>
      <c r="W1214" s="14">
        <f>IF(V1214=1, VLOOKUP(U1214, [1]IMDB_Movies!A:O, 11, FALSE), AVERAGEIF($A$2:$A$4915, U1214, $K$2:$K$4915))</f>
        <v>6.5999999999999988</v>
      </c>
      <c r="X1214" s="5">
        <f t="shared" si="131"/>
        <v>0.54800000000000004</v>
      </c>
      <c r="Y1214">
        <f t="shared" si="132"/>
        <v>6.4289321409784366</v>
      </c>
      <c r="AN1214" s="7"/>
      <c r="AO1214" s="5"/>
      <c r="AP1214" s="14"/>
      <c r="AQ1214" s="5"/>
    </row>
    <row r="1215" spans="1:43" hidden="1" x14ac:dyDescent="0.3">
      <c r="A1215" t="s">
        <v>5658</v>
      </c>
      <c r="B1215">
        <v>96</v>
      </c>
      <c r="C1215">
        <v>7292175</v>
      </c>
      <c r="D1215" t="s">
        <v>507</v>
      </c>
      <c r="E1215" t="s">
        <v>9666</v>
      </c>
      <c r="F1215" t="s">
        <v>5791</v>
      </c>
      <c r="G1215" t="s">
        <v>14</v>
      </c>
      <c r="H1215" t="s">
        <v>15</v>
      </c>
      <c r="I1215">
        <v>7000000</v>
      </c>
      <c r="J1215">
        <v>1999</v>
      </c>
      <c r="K1215">
        <v>6.4</v>
      </c>
      <c r="L1215" s="5" t="s">
        <v>599</v>
      </c>
      <c r="M1215" s="5" t="s">
        <v>1221</v>
      </c>
      <c r="N1215" t="s">
        <v>6851</v>
      </c>
      <c r="P1215" s="5">
        <f t="shared" si="126"/>
        <v>0.61743754974565013</v>
      </c>
      <c r="Q1215" s="5">
        <f t="shared" si="127"/>
        <v>7292175</v>
      </c>
      <c r="R1215" s="1">
        <f t="shared" si="128"/>
        <v>292175</v>
      </c>
      <c r="S1215" s="1">
        <f t="shared" si="129"/>
        <v>7000000</v>
      </c>
      <c r="U1215" s="6" t="s">
        <v>803</v>
      </c>
      <c r="V1215" s="5">
        <f t="shared" si="130"/>
        <v>5</v>
      </c>
      <c r="W1215" s="14">
        <f>IF(V1215=1, VLOOKUP(U1215, [1]IMDB_Movies!A:O, 11, FALSE), AVERAGEIF($A$2:$A$4915, U1215, $K$2:$K$4915))</f>
        <v>6.58</v>
      </c>
      <c r="X1215" s="5">
        <f t="shared" si="131"/>
        <v>0.54800000000000004</v>
      </c>
      <c r="Y1215">
        <f t="shared" si="132"/>
        <v>6.4285977374375207</v>
      </c>
      <c r="AN1215" s="6"/>
      <c r="AO1215" s="5"/>
      <c r="AP1215" s="14"/>
      <c r="AQ1215" s="5"/>
    </row>
    <row r="1216" spans="1:43" hidden="1" x14ac:dyDescent="0.3">
      <c r="A1216" t="s">
        <v>5405</v>
      </c>
      <c r="B1216">
        <v>122</v>
      </c>
      <c r="C1216">
        <v>6601079</v>
      </c>
      <c r="D1216" t="s">
        <v>1242</v>
      </c>
      <c r="E1216" t="s">
        <v>9667</v>
      </c>
      <c r="F1216" t="s">
        <v>5792</v>
      </c>
      <c r="G1216" t="s">
        <v>14</v>
      </c>
      <c r="H1216" t="s">
        <v>22</v>
      </c>
      <c r="I1216">
        <v>7000000</v>
      </c>
      <c r="J1216">
        <v>2004</v>
      </c>
      <c r="K1216">
        <v>6.2</v>
      </c>
      <c r="L1216" s="5" t="s">
        <v>599</v>
      </c>
      <c r="M1216" s="5" t="s">
        <v>1221</v>
      </c>
      <c r="N1216" t="s">
        <v>6055</v>
      </c>
      <c r="O1216" t="s">
        <v>6851</v>
      </c>
      <c r="P1216" s="5">
        <f t="shared" si="126"/>
        <v>0.6173583234262614</v>
      </c>
      <c r="Q1216" s="5">
        <f t="shared" si="127"/>
        <v>6601079</v>
      </c>
      <c r="R1216" s="1">
        <f t="shared" si="128"/>
        <v>-398921</v>
      </c>
      <c r="S1216" s="1">
        <f t="shared" si="129"/>
        <v>7000000</v>
      </c>
      <c r="U1216" s="6" t="s">
        <v>1920</v>
      </c>
      <c r="V1216" s="5">
        <f t="shared" si="130"/>
        <v>8</v>
      </c>
      <c r="W1216" s="14">
        <f>IF(V1216=1, VLOOKUP(U1216, [1]IMDB_Movies!A:O, 11, FALSE), AVERAGEIF($A$2:$A$4915, U1216, $K$2:$K$4915))</f>
        <v>6.5750000000000002</v>
      </c>
      <c r="X1216" s="5">
        <f t="shared" si="131"/>
        <v>0.54700000000000004</v>
      </c>
      <c r="Y1216">
        <f t="shared" si="132"/>
        <v>6.4285789473684254</v>
      </c>
      <c r="AN1216" s="6"/>
      <c r="AO1216" s="5"/>
      <c r="AP1216" s="14"/>
      <c r="AQ1216" s="5"/>
    </row>
    <row r="1217" spans="1:43" hidden="1" x14ac:dyDescent="0.3">
      <c r="A1217" t="s">
        <v>3416</v>
      </c>
      <c r="B1217">
        <v>93</v>
      </c>
      <c r="C1217">
        <v>5694308</v>
      </c>
      <c r="D1217" t="s">
        <v>1398</v>
      </c>
      <c r="E1217" t="s">
        <v>9668</v>
      </c>
      <c r="F1217" t="s">
        <v>5795</v>
      </c>
      <c r="G1217" t="s">
        <v>14</v>
      </c>
      <c r="H1217" t="s">
        <v>15</v>
      </c>
      <c r="I1217">
        <v>7000000</v>
      </c>
      <c r="J1217">
        <v>2007</v>
      </c>
      <c r="K1217">
        <v>2</v>
      </c>
      <c r="L1217" s="5" t="s">
        <v>599</v>
      </c>
      <c r="M1217" s="5" t="s">
        <v>8417</v>
      </c>
      <c r="P1217" s="5">
        <f t="shared" si="126"/>
        <v>0.61727756105381915</v>
      </c>
      <c r="Q1217" s="5">
        <f t="shared" si="127"/>
        <v>5694308</v>
      </c>
      <c r="R1217" s="1">
        <f t="shared" si="128"/>
        <v>-1305692</v>
      </c>
      <c r="S1217" s="1">
        <f t="shared" si="129"/>
        <v>7000000</v>
      </c>
      <c r="U1217" s="7" t="s">
        <v>1118</v>
      </c>
      <c r="V1217" s="5">
        <f t="shared" si="130"/>
        <v>13</v>
      </c>
      <c r="W1217" s="14">
        <f>IF(V1217=1, VLOOKUP(U1217, [1]IMDB_Movies!A:O, 11, FALSE), AVERAGEIF($A$2:$A$4915, U1217, $K$2:$K$4915))</f>
        <v>6.5769230769230766</v>
      </c>
      <c r="X1217" s="5">
        <f t="shared" si="131"/>
        <v>0.54700000000000004</v>
      </c>
      <c r="Y1217">
        <f t="shared" si="132"/>
        <v>6.4284285338246949</v>
      </c>
      <c r="AN1217" s="7"/>
      <c r="AO1217" s="5"/>
      <c r="AP1217" s="14"/>
      <c r="AQ1217" s="5"/>
    </row>
    <row r="1218" spans="1:43" hidden="1" x14ac:dyDescent="0.3">
      <c r="A1218" t="s">
        <v>5796</v>
      </c>
      <c r="B1218">
        <v>96</v>
      </c>
      <c r="C1218">
        <v>5430822</v>
      </c>
      <c r="D1218" t="s">
        <v>5797</v>
      </c>
      <c r="E1218" t="s">
        <v>9669</v>
      </c>
      <c r="F1218" t="s">
        <v>5798</v>
      </c>
      <c r="G1218" t="s">
        <v>14</v>
      </c>
      <c r="H1218" t="s">
        <v>22</v>
      </c>
      <c r="I1218">
        <v>7000000</v>
      </c>
      <c r="J1218">
        <v>1992</v>
      </c>
      <c r="K1218">
        <v>6.2</v>
      </c>
      <c r="L1218" s="5" t="s">
        <v>476</v>
      </c>
      <c r="M1218" s="5" t="s">
        <v>8413</v>
      </c>
      <c r="N1218" t="s">
        <v>2267</v>
      </c>
      <c r="O1218" t="s">
        <v>4289</v>
      </c>
      <c r="P1218" s="5">
        <f t="shared" ref="P1218:P1281" si="133">CORREL(C1218:C6131,I1218:I6131)</f>
        <v>0.61719483447460466</v>
      </c>
      <c r="Q1218" s="5">
        <f t="shared" ref="Q1218:Q1281" si="134">IF(ISBLANK(C1218),MEDIAN($C$2:$C$4915), C1218)</f>
        <v>5430822</v>
      </c>
      <c r="R1218" s="1">
        <f t="shared" ref="R1218:R1281" si="135">Q1218-S1218</f>
        <v>-1569178</v>
      </c>
      <c r="S1218" s="1">
        <f t="shared" ref="S1218:S1281" si="136">IF(ISBLANK(I1218),MEDIAN($I$2:$I$4915), I1218)</f>
        <v>7000000</v>
      </c>
      <c r="U1218" s="7" t="s">
        <v>4056</v>
      </c>
      <c r="V1218" s="5">
        <f t="shared" si="130"/>
        <v>3</v>
      </c>
      <c r="W1218" s="14">
        <f>IF(V1218=1, VLOOKUP(U1218, [1]IMDB_Movies!A:O, 11, FALSE), AVERAGEIF($A$2:$A$4915, U1218, $K$2:$K$4915))</f>
        <v>6.5666666666666673</v>
      </c>
      <c r="X1218" s="5">
        <f t="shared" si="131"/>
        <v>0.54600000000000004</v>
      </c>
      <c r="Y1218">
        <f t="shared" si="132"/>
        <v>6.4285676671932634</v>
      </c>
      <c r="AN1218" s="7"/>
      <c r="AO1218" s="5"/>
      <c r="AP1218" s="14"/>
      <c r="AQ1218" s="5"/>
    </row>
    <row r="1219" spans="1:43" hidden="1" x14ac:dyDescent="0.3">
      <c r="A1219" t="s">
        <v>5800</v>
      </c>
      <c r="B1219">
        <v>113</v>
      </c>
      <c r="C1219">
        <v>4720371</v>
      </c>
      <c r="D1219" t="s">
        <v>3855</v>
      </c>
      <c r="E1219" t="s">
        <v>9670</v>
      </c>
      <c r="F1219" t="s">
        <v>5801</v>
      </c>
      <c r="G1219" t="s">
        <v>14</v>
      </c>
      <c r="H1219" t="s">
        <v>15</v>
      </c>
      <c r="I1219">
        <v>7000000</v>
      </c>
      <c r="J1219">
        <v>2001</v>
      </c>
      <c r="K1219">
        <v>6.5</v>
      </c>
      <c r="L1219" s="5" t="s">
        <v>340</v>
      </c>
      <c r="M1219" s="5" t="s">
        <v>4651</v>
      </c>
      <c r="N1219" t="s">
        <v>1221</v>
      </c>
      <c r="P1219" s="5">
        <f t="shared" si="133"/>
        <v>0.61711147693812529</v>
      </c>
      <c r="Q1219" s="5">
        <f t="shared" si="134"/>
        <v>4720371</v>
      </c>
      <c r="R1219" s="1">
        <f t="shared" si="135"/>
        <v>-2279629</v>
      </c>
      <c r="S1219" s="1">
        <f t="shared" si="136"/>
        <v>7000000</v>
      </c>
      <c r="U1219" s="6" t="s">
        <v>723</v>
      </c>
      <c r="V1219" s="5">
        <f t="shared" si="130"/>
        <v>3</v>
      </c>
      <c r="W1219" s="14">
        <f>IF(V1219=1, VLOOKUP(U1219, [1]IMDB_Movies!A:O, 11, FALSE), AVERAGEIF($A$2:$A$4915, U1219, $K$2:$K$4915))</f>
        <v>6.5666666666666673</v>
      </c>
      <c r="X1219" s="5">
        <f t="shared" si="131"/>
        <v>0.54600000000000004</v>
      </c>
      <c r="Y1219">
        <f t="shared" si="132"/>
        <v>6.4283908348696377</v>
      </c>
      <c r="AN1219" s="6"/>
      <c r="AO1219" s="5"/>
      <c r="AP1219" s="14"/>
      <c r="AQ1219" s="5"/>
    </row>
    <row r="1220" spans="1:43" hidden="1" x14ac:dyDescent="0.3">
      <c r="A1220" t="s">
        <v>5450</v>
      </c>
      <c r="B1220">
        <v>192</v>
      </c>
      <c r="C1220">
        <v>2921738</v>
      </c>
      <c r="D1220" t="s">
        <v>1023</v>
      </c>
      <c r="E1220" t="s">
        <v>9671</v>
      </c>
      <c r="F1220" t="s">
        <v>5803</v>
      </c>
      <c r="G1220" t="s">
        <v>1989</v>
      </c>
      <c r="H1220" t="s">
        <v>1990</v>
      </c>
      <c r="I1220">
        <v>7000000</v>
      </c>
      <c r="J1220">
        <v>2004</v>
      </c>
      <c r="K1220">
        <v>7.9</v>
      </c>
      <c r="L1220" s="5" t="s">
        <v>1221</v>
      </c>
      <c r="M1220" s="5" t="s">
        <v>6055</v>
      </c>
      <c r="N1220" t="s">
        <v>6851</v>
      </c>
      <c r="P1220" s="5">
        <f t="shared" si="133"/>
        <v>0.61702658460187032</v>
      </c>
      <c r="Q1220" s="5">
        <f t="shared" si="134"/>
        <v>2921738</v>
      </c>
      <c r="R1220" s="1">
        <f t="shared" si="135"/>
        <v>-4078262</v>
      </c>
      <c r="S1220" s="1">
        <f t="shared" si="136"/>
        <v>7000000</v>
      </c>
      <c r="U1220" s="7" t="s">
        <v>3536</v>
      </c>
      <c r="V1220" s="5">
        <f t="shared" si="130"/>
        <v>3</v>
      </c>
      <c r="W1220" s="14">
        <f>IF(V1220=1, VLOOKUP(U1220, [1]IMDB_Movies!A:O, 11, FALSE), AVERAGEIF($A$2:$A$4915, U1220, $K$2:$K$4915))</f>
        <v>6.5666666666666664</v>
      </c>
      <c r="X1220" s="5">
        <f t="shared" si="131"/>
        <v>0.54400000000000004</v>
      </c>
      <c r="Y1220">
        <f t="shared" si="132"/>
        <v>6.428635405690204</v>
      </c>
      <c r="AN1220" s="7"/>
      <c r="AO1220" s="5"/>
      <c r="AP1220" s="14"/>
      <c r="AQ1220" s="5"/>
    </row>
    <row r="1221" spans="1:43" hidden="1" x14ac:dyDescent="0.3">
      <c r="A1221" t="s">
        <v>698</v>
      </c>
      <c r="B1221">
        <v>99</v>
      </c>
      <c r="C1221">
        <v>2344847</v>
      </c>
      <c r="D1221" t="s">
        <v>1353</v>
      </c>
      <c r="E1221" t="s">
        <v>9672</v>
      </c>
      <c r="F1221" t="s">
        <v>5804</v>
      </c>
      <c r="G1221" t="s">
        <v>14</v>
      </c>
      <c r="H1221" t="s">
        <v>15</v>
      </c>
      <c r="I1221">
        <v>7000000</v>
      </c>
      <c r="J1221">
        <v>2008</v>
      </c>
      <c r="K1221">
        <v>6.8</v>
      </c>
      <c r="L1221" s="5" t="s">
        <v>1221</v>
      </c>
      <c r="M1221" s="5" t="s">
        <v>8417</v>
      </c>
      <c r="P1221" s="5">
        <f t="shared" si="133"/>
        <v>0.6169380301741948</v>
      </c>
      <c r="Q1221" s="5">
        <f t="shared" si="134"/>
        <v>2344847</v>
      </c>
      <c r="R1221" s="1">
        <f t="shared" si="135"/>
        <v>-4655153</v>
      </c>
      <c r="S1221" s="1">
        <f t="shared" si="136"/>
        <v>7000000</v>
      </c>
      <c r="U1221" s="6" t="s">
        <v>2515</v>
      </c>
      <c r="V1221" s="5">
        <f t="shared" si="130"/>
        <v>12</v>
      </c>
      <c r="W1221" s="14">
        <f>IF(V1221=1, VLOOKUP(U1221, [1]IMDB_Movies!A:O, 11, FALSE), AVERAGEIF($A$2:$A$4915, U1221, $K$2:$K$4915))</f>
        <v>6.5666666666666664</v>
      </c>
      <c r="X1221" s="5">
        <f t="shared" si="131"/>
        <v>0.54400000000000004</v>
      </c>
      <c r="Y1221">
        <f t="shared" si="132"/>
        <v>6.428379446640319</v>
      </c>
      <c r="AN1221" s="6"/>
      <c r="AO1221" s="5"/>
      <c r="AP1221" s="14"/>
      <c r="AQ1221" s="5"/>
    </row>
    <row r="1222" spans="1:43" hidden="1" x14ac:dyDescent="0.3">
      <c r="A1222" t="s">
        <v>5304</v>
      </c>
      <c r="B1222">
        <v>91</v>
      </c>
      <c r="C1222">
        <v>7455447</v>
      </c>
      <c r="D1222" t="s">
        <v>507</v>
      </c>
      <c r="E1222" t="s">
        <v>9673</v>
      </c>
      <c r="F1222" t="s">
        <v>5806</v>
      </c>
      <c r="G1222" t="s">
        <v>14</v>
      </c>
      <c r="H1222" t="s">
        <v>15</v>
      </c>
      <c r="I1222">
        <v>7000000</v>
      </c>
      <c r="J1222">
        <v>2010</v>
      </c>
      <c r="K1222">
        <v>6.3</v>
      </c>
      <c r="L1222" s="5" t="s">
        <v>599</v>
      </c>
      <c r="M1222" s="5" t="s">
        <v>1221</v>
      </c>
      <c r="N1222" t="s">
        <v>6851</v>
      </c>
      <c r="P1222" s="5">
        <f t="shared" si="133"/>
        <v>0.61684825674426347</v>
      </c>
      <c r="Q1222" s="5">
        <f t="shared" si="134"/>
        <v>7455447</v>
      </c>
      <c r="R1222" s="1">
        <f t="shared" si="135"/>
        <v>455447</v>
      </c>
      <c r="S1222" s="1">
        <f t="shared" si="136"/>
        <v>7000000</v>
      </c>
      <c r="U1222" s="6" t="s">
        <v>1563</v>
      </c>
      <c r="V1222" s="5">
        <f t="shared" si="130"/>
        <v>3</v>
      </c>
      <c r="W1222" s="14">
        <f>IF(V1222=1, VLOOKUP(U1222, [1]IMDB_Movies!A:O, 11, FALSE), AVERAGEIF($A$2:$A$4915, U1222, $K$2:$K$4915))</f>
        <v>6.5666666666666664</v>
      </c>
      <c r="X1222" s="5">
        <f t="shared" si="131"/>
        <v>0.54400000000000004</v>
      </c>
      <c r="Y1222">
        <f t="shared" si="132"/>
        <v>6.4281497100685314</v>
      </c>
      <c r="AN1222" s="6"/>
      <c r="AO1222" s="5"/>
      <c r="AP1222" s="14"/>
      <c r="AQ1222" s="5"/>
    </row>
    <row r="1223" spans="1:43" hidden="1" x14ac:dyDescent="0.3">
      <c r="A1223" t="s">
        <v>5807</v>
      </c>
      <c r="B1223">
        <v>100</v>
      </c>
      <c r="C1223">
        <v>2148212</v>
      </c>
      <c r="D1223" t="s">
        <v>2520</v>
      </c>
      <c r="E1223" t="s">
        <v>9674</v>
      </c>
      <c r="F1223" t="s">
        <v>5808</v>
      </c>
      <c r="G1223" t="s">
        <v>14</v>
      </c>
      <c r="H1223" t="s">
        <v>15</v>
      </c>
      <c r="I1223">
        <v>7000000</v>
      </c>
      <c r="J1223">
        <v>1999</v>
      </c>
      <c r="K1223">
        <v>6.3</v>
      </c>
      <c r="L1223" s="5" t="s">
        <v>1221</v>
      </c>
      <c r="M1223" s="5" t="s">
        <v>6299</v>
      </c>
      <c r="P1223" s="5">
        <f t="shared" si="133"/>
        <v>0.61676874525945025</v>
      </c>
      <c r="Q1223" s="5">
        <f t="shared" si="134"/>
        <v>2148212</v>
      </c>
      <c r="R1223" s="1">
        <f t="shared" si="135"/>
        <v>-4851788</v>
      </c>
      <c r="S1223" s="1">
        <f t="shared" si="136"/>
        <v>7000000</v>
      </c>
      <c r="U1223" s="7" t="s">
        <v>2172</v>
      </c>
      <c r="V1223" s="5">
        <f t="shared" si="130"/>
        <v>3</v>
      </c>
      <c r="W1223" s="14">
        <f>IF(V1223=1, VLOOKUP(U1223, [1]IMDB_Movies!A:O, 11, FALSE), AVERAGEIF($A$2:$A$4915, U1223, $K$2:$K$4915))</f>
        <v>6.5666666666666664</v>
      </c>
      <c r="X1223" s="5">
        <f t="shared" si="131"/>
        <v>0.54400000000000004</v>
      </c>
      <c r="Y1223">
        <f t="shared" si="132"/>
        <v>6.4279462167150045</v>
      </c>
      <c r="AN1223" s="7"/>
      <c r="AO1223" s="5"/>
      <c r="AP1223" s="14"/>
      <c r="AQ1223" s="5"/>
    </row>
    <row r="1224" spans="1:43" hidden="1" x14ac:dyDescent="0.3">
      <c r="A1224" t="s">
        <v>4867</v>
      </c>
      <c r="B1224">
        <v>105</v>
      </c>
      <c r="C1224">
        <v>2062066</v>
      </c>
      <c r="D1224" t="s">
        <v>619</v>
      </c>
      <c r="E1224" t="s">
        <v>9675</v>
      </c>
      <c r="F1224" t="s">
        <v>5809</v>
      </c>
      <c r="G1224" t="s">
        <v>14</v>
      </c>
      <c r="H1224" t="s">
        <v>15</v>
      </c>
      <c r="I1224">
        <v>7000000</v>
      </c>
      <c r="J1224">
        <v>2002</v>
      </c>
      <c r="K1224">
        <v>6.6</v>
      </c>
      <c r="L1224" s="5" t="s">
        <v>4651</v>
      </c>
      <c r="M1224" s="5" t="s">
        <v>8413</v>
      </c>
      <c r="N1224" t="s">
        <v>1221</v>
      </c>
      <c r="P1224" s="5">
        <f t="shared" si="133"/>
        <v>0.61667839587000473</v>
      </c>
      <c r="Q1224" s="5">
        <f t="shared" si="134"/>
        <v>2062066</v>
      </c>
      <c r="R1224" s="1">
        <f t="shared" si="135"/>
        <v>-4937934</v>
      </c>
      <c r="S1224" s="1">
        <f t="shared" si="136"/>
        <v>7000000</v>
      </c>
      <c r="U1224" s="6" t="s">
        <v>3956</v>
      </c>
      <c r="V1224" s="5">
        <f t="shared" si="130"/>
        <v>3</v>
      </c>
      <c r="W1224" s="14">
        <f>IF(V1224=1, VLOOKUP(U1224, [1]IMDB_Movies!A:O, 11, FALSE), AVERAGEIF($A$2:$A$4915, U1224, $K$2:$K$4915))</f>
        <v>6.5666666666666664</v>
      </c>
      <c r="X1224" s="5">
        <f t="shared" si="131"/>
        <v>0.54400000000000004</v>
      </c>
      <c r="Y1224">
        <f t="shared" si="132"/>
        <v>6.4282964135021121</v>
      </c>
      <c r="AN1224" s="6"/>
      <c r="AO1224" s="5"/>
      <c r="AP1224" s="14"/>
      <c r="AQ1224" s="5"/>
    </row>
    <row r="1225" spans="1:43" hidden="1" x14ac:dyDescent="0.3">
      <c r="A1225" t="s">
        <v>4885</v>
      </c>
      <c r="B1225">
        <v>99</v>
      </c>
      <c r="C1225">
        <v>1654367</v>
      </c>
      <c r="D1225" t="s">
        <v>555</v>
      </c>
      <c r="E1225" t="s">
        <v>9676</v>
      </c>
      <c r="F1225" t="s">
        <v>5810</v>
      </c>
      <c r="G1225" t="s">
        <v>14</v>
      </c>
      <c r="H1225" t="s">
        <v>15</v>
      </c>
      <c r="I1225">
        <v>7000000</v>
      </c>
      <c r="J1225">
        <v>2006</v>
      </c>
      <c r="K1225">
        <v>6.4</v>
      </c>
      <c r="L1225" s="5" t="s">
        <v>4651</v>
      </c>
      <c r="M1225" s="5" t="s">
        <v>1221</v>
      </c>
      <c r="P1225" s="5">
        <f t="shared" si="133"/>
        <v>0.61658777758606831</v>
      </c>
      <c r="Q1225" s="5">
        <f t="shared" si="134"/>
        <v>1654367</v>
      </c>
      <c r="R1225" s="1">
        <f t="shared" si="135"/>
        <v>-5345633</v>
      </c>
      <c r="S1225" s="1">
        <f t="shared" si="136"/>
        <v>7000000</v>
      </c>
      <c r="U1225" s="7" t="s">
        <v>5161</v>
      </c>
      <c r="V1225" s="5">
        <f t="shared" si="130"/>
        <v>5</v>
      </c>
      <c r="W1225" s="14">
        <f>IF(V1225=1, VLOOKUP(U1225, [1]IMDB_Movies!A:O, 11, FALSE), AVERAGEIF($A$2:$A$4915, U1225, $K$2:$K$4915))</f>
        <v>6.56</v>
      </c>
      <c r="X1225" s="5">
        <f t="shared" si="131"/>
        <v>0.54300000000000004</v>
      </c>
      <c r="Y1225">
        <f t="shared" si="132"/>
        <v>6.4282247428119259</v>
      </c>
      <c r="AN1225" s="7"/>
      <c r="AO1225" s="5"/>
      <c r="AP1225" s="14"/>
      <c r="AQ1225" s="5"/>
    </row>
    <row r="1226" spans="1:43" hidden="1" x14ac:dyDescent="0.3">
      <c r="A1226" t="s">
        <v>5811</v>
      </c>
      <c r="B1226">
        <v>112</v>
      </c>
      <c r="C1226">
        <v>1738692</v>
      </c>
      <c r="D1226" t="s">
        <v>1450</v>
      </c>
      <c r="E1226" t="s">
        <v>9677</v>
      </c>
      <c r="F1226" t="s">
        <v>5812</v>
      </c>
      <c r="G1226" t="s">
        <v>14</v>
      </c>
      <c r="H1226" t="s">
        <v>22</v>
      </c>
      <c r="I1226">
        <v>7000000</v>
      </c>
      <c r="J1226">
        <v>2011</v>
      </c>
      <c r="K1226">
        <v>7.5</v>
      </c>
      <c r="L1226" s="5" t="s">
        <v>1221</v>
      </c>
      <c r="M1226" s="5" t="s">
        <v>3629</v>
      </c>
      <c r="P1226" s="5">
        <f t="shared" si="133"/>
        <v>0.61649627480901836</v>
      </c>
      <c r="Q1226" s="5">
        <f t="shared" si="134"/>
        <v>1738692</v>
      </c>
      <c r="R1226" s="1">
        <f t="shared" si="135"/>
        <v>-5261308</v>
      </c>
      <c r="S1226" s="1">
        <f t="shared" si="136"/>
        <v>7000000</v>
      </c>
      <c r="U1226" s="7" t="s">
        <v>394</v>
      </c>
      <c r="V1226" s="5">
        <f t="shared" si="130"/>
        <v>5</v>
      </c>
      <c r="W1226" s="14">
        <f>IF(V1226=1, VLOOKUP(U1226, [1]IMDB_Movies!A:O, 11, FALSE), AVERAGEIF($A$2:$A$4915, U1226, $K$2:$K$4915))</f>
        <v>6.56</v>
      </c>
      <c r="X1226" s="5">
        <f t="shared" si="131"/>
        <v>0.54300000000000004</v>
      </c>
      <c r="Y1226">
        <f t="shared" si="132"/>
        <v>6.4285224274406358</v>
      </c>
      <c r="AN1226" s="7"/>
      <c r="AO1226" s="5"/>
      <c r="AP1226" s="14"/>
      <c r="AQ1226" s="5"/>
    </row>
    <row r="1227" spans="1:43" hidden="1" x14ac:dyDescent="0.3">
      <c r="A1227" t="s">
        <v>5815</v>
      </c>
      <c r="B1227">
        <v>99</v>
      </c>
      <c r="C1227">
        <v>1889522</v>
      </c>
      <c r="D1227" t="s">
        <v>1353</v>
      </c>
      <c r="E1227" t="s">
        <v>9678</v>
      </c>
      <c r="F1227" t="s">
        <v>5816</v>
      </c>
      <c r="G1227" t="s">
        <v>14</v>
      </c>
      <c r="H1227" t="s">
        <v>15</v>
      </c>
      <c r="I1227">
        <v>7000000</v>
      </c>
      <c r="J1227">
        <v>2009</v>
      </c>
      <c r="K1227">
        <v>6.5</v>
      </c>
      <c r="L1227" s="5" t="s">
        <v>1221</v>
      </c>
      <c r="M1227" s="5" t="s">
        <v>8417</v>
      </c>
      <c r="P1227" s="5">
        <f t="shared" si="133"/>
        <v>0.61640482807643915</v>
      </c>
      <c r="Q1227" s="5">
        <f t="shared" si="134"/>
        <v>1889522</v>
      </c>
      <c r="R1227" s="1">
        <f t="shared" si="135"/>
        <v>-5110478</v>
      </c>
      <c r="S1227" s="1">
        <f t="shared" si="136"/>
        <v>7000000</v>
      </c>
      <c r="U1227" s="6" t="s">
        <v>468</v>
      </c>
      <c r="V1227" s="5">
        <f t="shared" si="130"/>
        <v>5</v>
      </c>
      <c r="W1227" s="14">
        <f>IF(V1227=1, VLOOKUP(U1227, [1]IMDB_Movies!A:O, 11, FALSE), AVERAGEIF($A$2:$A$4915, U1227, $K$2:$K$4915))</f>
        <v>6.56</v>
      </c>
      <c r="X1227" s="5">
        <f t="shared" si="131"/>
        <v>0.54300000000000004</v>
      </c>
      <c r="Y1227">
        <f t="shared" si="132"/>
        <v>6.4281604645025103</v>
      </c>
      <c r="AN1227" s="6"/>
      <c r="AO1227" s="5"/>
      <c r="AP1227" s="14"/>
      <c r="AQ1227" s="5"/>
    </row>
    <row r="1228" spans="1:43" hidden="1" x14ac:dyDescent="0.3">
      <c r="A1228" t="s">
        <v>1744</v>
      </c>
      <c r="B1228">
        <v>100</v>
      </c>
      <c r="C1228"/>
      <c r="D1228" t="s">
        <v>1405</v>
      </c>
      <c r="E1228" t="s">
        <v>9679</v>
      </c>
      <c r="F1228" t="s">
        <v>5817</v>
      </c>
      <c r="G1228" t="s">
        <v>14</v>
      </c>
      <c r="H1228" t="s">
        <v>99</v>
      </c>
      <c r="I1228">
        <v>7000000</v>
      </c>
      <c r="J1228">
        <v>1983</v>
      </c>
      <c r="K1228">
        <v>4.8</v>
      </c>
      <c r="L1228" s="5" t="s">
        <v>599</v>
      </c>
      <c r="M1228" s="5" t="s">
        <v>1221</v>
      </c>
      <c r="N1228" t="s">
        <v>6299</v>
      </c>
      <c r="P1228" s="5">
        <f t="shared" si="133"/>
        <v>0.61631356543207583</v>
      </c>
      <c r="Q1228" s="5">
        <f t="shared" si="134"/>
        <v>25035665</v>
      </c>
      <c r="R1228" s="1">
        <f t="shared" si="135"/>
        <v>18035665</v>
      </c>
      <c r="S1228" s="1">
        <f t="shared" si="136"/>
        <v>7000000</v>
      </c>
      <c r="U1228" s="6" t="s">
        <v>6767</v>
      </c>
      <c r="V1228" s="5">
        <f t="shared" si="130"/>
        <v>2</v>
      </c>
      <c r="W1228" s="14">
        <f>IF(V1228=1, VLOOKUP(U1228, [1]IMDB_Movies!A:O, 11, FALSE), AVERAGEIF($A$2:$A$4915, U1228, $K$2:$K$4915))</f>
        <v>6.5500000000000007</v>
      </c>
      <c r="X1228" s="5">
        <f t="shared" si="131"/>
        <v>0.54100000000000004</v>
      </c>
      <c r="Y1228">
        <f t="shared" si="132"/>
        <v>6.4280887011615651</v>
      </c>
      <c r="AN1228" s="6"/>
      <c r="AO1228" s="5"/>
      <c r="AP1228" s="14"/>
      <c r="AQ1228" s="5"/>
    </row>
    <row r="1229" spans="1:43" hidden="1" x14ac:dyDescent="0.3">
      <c r="A1229" t="s">
        <v>2367</v>
      </c>
      <c r="B1229">
        <v>97</v>
      </c>
      <c r="C1229">
        <v>1768416</v>
      </c>
      <c r="D1229" t="s">
        <v>910</v>
      </c>
      <c r="E1229" t="s">
        <v>9680</v>
      </c>
      <c r="F1229" t="s">
        <v>5822</v>
      </c>
      <c r="G1229" t="s">
        <v>14</v>
      </c>
      <c r="H1229" t="s">
        <v>15</v>
      </c>
      <c r="I1229">
        <v>7000000</v>
      </c>
      <c r="J1229">
        <v>2010</v>
      </c>
      <c r="K1229">
        <v>6.3</v>
      </c>
      <c r="L1229" s="5" t="s">
        <v>599</v>
      </c>
      <c r="M1229" s="5" t="s">
        <v>1221</v>
      </c>
      <c r="P1229" s="5">
        <f t="shared" si="133"/>
        <v>0.61631356543207583</v>
      </c>
      <c r="Q1229" s="5">
        <f t="shared" si="134"/>
        <v>1768416</v>
      </c>
      <c r="R1229" s="1">
        <f t="shared" si="135"/>
        <v>-5231584</v>
      </c>
      <c r="S1229" s="1">
        <f t="shared" si="136"/>
        <v>7000000</v>
      </c>
      <c r="U1229" s="7" t="s">
        <v>1567</v>
      </c>
      <c r="V1229" s="5">
        <f t="shared" si="130"/>
        <v>4</v>
      </c>
      <c r="W1229" s="14">
        <f>IF(V1229=1, VLOOKUP(U1229, [1]IMDB_Movies!A:O, 11, FALSE), AVERAGEIF($A$2:$A$4915, U1229, $K$2:$K$4915))</f>
        <v>6.5500000000000007</v>
      </c>
      <c r="X1229" s="5">
        <f t="shared" si="131"/>
        <v>0.54100000000000004</v>
      </c>
      <c r="Y1229">
        <f t="shared" si="132"/>
        <v>6.4278848692896773</v>
      </c>
      <c r="AN1229" s="7"/>
      <c r="AO1229" s="5"/>
      <c r="AP1229" s="14"/>
      <c r="AQ1229" s="5"/>
    </row>
    <row r="1230" spans="1:43" hidden="1" x14ac:dyDescent="0.3">
      <c r="A1230" t="s">
        <v>5827</v>
      </c>
      <c r="B1230">
        <v>106</v>
      </c>
      <c r="C1230">
        <v>382946</v>
      </c>
      <c r="D1230" t="s">
        <v>1221</v>
      </c>
      <c r="E1230" t="s">
        <v>9681</v>
      </c>
      <c r="F1230" t="s">
        <v>5828</v>
      </c>
      <c r="G1230" t="s">
        <v>14</v>
      </c>
      <c r="H1230" t="s">
        <v>15</v>
      </c>
      <c r="I1230">
        <v>7000000</v>
      </c>
      <c r="J1230">
        <v>2010</v>
      </c>
      <c r="K1230">
        <v>7.1</v>
      </c>
      <c r="L1230" s="5" t="s">
        <v>1221</v>
      </c>
      <c r="M1230" s="5"/>
      <c r="P1230" s="5">
        <f t="shared" si="133"/>
        <v>0.61622196571723542</v>
      </c>
      <c r="Q1230" s="5">
        <f t="shared" si="134"/>
        <v>382946</v>
      </c>
      <c r="R1230" s="1">
        <f t="shared" si="135"/>
        <v>-6617054</v>
      </c>
      <c r="S1230" s="1">
        <f t="shared" si="136"/>
        <v>7000000</v>
      </c>
      <c r="U1230" s="6" t="s">
        <v>3642</v>
      </c>
      <c r="V1230" s="5">
        <f t="shared" si="130"/>
        <v>2</v>
      </c>
      <c r="W1230" s="14">
        <f>IF(V1230=1, VLOOKUP(U1230, [1]IMDB_Movies!A:O, 11, FALSE), AVERAGEIF($A$2:$A$4915, U1230, $K$2:$K$4915))</f>
        <v>6.5500000000000007</v>
      </c>
      <c r="X1230" s="5">
        <f t="shared" si="131"/>
        <v>0.54100000000000004</v>
      </c>
      <c r="Y1230">
        <f t="shared" si="132"/>
        <v>6.428050713153727</v>
      </c>
      <c r="AN1230" s="6"/>
      <c r="AO1230" s="5"/>
      <c r="AP1230" s="14"/>
      <c r="AQ1230" s="5"/>
    </row>
    <row r="1231" spans="1:43" hidden="1" x14ac:dyDescent="0.3">
      <c r="A1231" t="s">
        <v>5831</v>
      </c>
      <c r="B1231">
        <v>96</v>
      </c>
      <c r="C1231">
        <v>196067</v>
      </c>
      <c r="D1231" t="s">
        <v>79</v>
      </c>
      <c r="E1231" t="s">
        <v>9682</v>
      </c>
      <c r="F1231" t="s">
        <v>5832</v>
      </c>
      <c r="G1231" t="s">
        <v>14</v>
      </c>
      <c r="H1231" t="s">
        <v>22</v>
      </c>
      <c r="I1231">
        <v>7000000</v>
      </c>
      <c r="J1231">
        <v>2002</v>
      </c>
      <c r="K1231">
        <v>6.7</v>
      </c>
      <c r="L1231" s="5" t="s">
        <v>1221</v>
      </c>
      <c r="M1231" s="5" t="s">
        <v>6851</v>
      </c>
      <c r="P1231" s="5">
        <f t="shared" si="133"/>
        <v>0.61612764068197801</v>
      </c>
      <c r="Q1231" s="5">
        <f t="shared" si="134"/>
        <v>196067</v>
      </c>
      <c r="R1231" s="1">
        <f t="shared" si="135"/>
        <v>-6803933</v>
      </c>
      <c r="S1231" s="1">
        <f t="shared" si="136"/>
        <v>7000000</v>
      </c>
      <c r="U1231" s="6" t="s">
        <v>230</v>
      </c>
      <c r="V1231" s="5">
        <f t="shared" si="130"/>
        <v>4</v>
      </c>
      <c r="W1231" s="14">
        <f>IF(V1231=1, VLOOKUP(U1231, [1]IMDB_Movies!A:O, 11, FALSE), AVERAGEIF($A$2:$A$4915, U1231, $K$2:$K$4915))</f>
        <v>6.5500000000000007</v>
      </c>
      <c r="X1231" s="5">
        <f t="shared" si="131"/>
        <v>0.54100000000000004</v>
      </c>
      <c r="Y1231">
        <f t="shared" si="132"/>
        <v>6.4278996036988136</v>
      </c>
      <c r="AN1231" s="6"/>
      <c r="AO1231" s="5"/>
      <c r="AP1231" s="14"/>
      <c r="AQ1231" s="5"/>
    </row>
    <row r="1232" spans="1:43" hidden="1" x14ac:dyDescent="0.3">
      <c r="A1232" t="s">
        <v>5198</v>
      </c>
      <c r="B1232">
        <v>103</v>
      </c>
      <c r="C1232">
        <v>532988</v>
      </c>
      <c r="D1232" t="s">
        <v>2244</v>
      </c>
      <c r="E1232" t="s">
        <v>9683</v>
      </c>
      <c r="F1232" t="s">
        <v>5833</v>
      </c>
      <c r="G1232" t="s">
        <v>14</v>
      </c>
      <c r="H1232" t="s">
        <v>15</v>
      </c>
      <c r="I1232">
        <v>7000000</v>
      </c>
      <c r="J1232">
        <v>2015</v>
      </c>
      <c r="K1232">
        <v>6.5</v>
      </c>
      <c r="L1232" s="5" t="s">
        <v>4651</v>
      </c>
      <c r="M1232" s="5" t="s">
        <v>1221</v>
      </c>
      <c r="N1232" t="s">
        <v>6851</v>
      </c>
      <c r="P1232" s="5">
        <f t="shared" si="133"/>
        <v>0.61603285800195484</v>
      </c>
      <c r="Q1232" s="5">
        <f t="shared" si="134"/>
        <v>532988</v>
      </c>
      <c r="R1232" s="1">
        <f t="shared" si="135"/>
        <v>-6467012</v>
      </c>
      <c r="S1232" s="1">
        <f t="shared" si="136"/>
        <v>7000000</v>
      </c>
      <c r="U1232" s="7" t="s">
        <v>2487</v>
      </c>
      <c r="V1232" s="5">
        <f t="shared" si="130"/>
        <v>2</v>
      </c>
      <c r="W1232" s="14">
        <f>IF(V1232=1, VLOOKUP(U1232, [1]IMDB_Movies!A:O, 11, FALSE), AVERAGEIF($A$2:$A$4915, U1232, $K$2:$K$4915))</f>
        <v>6.5500000000000007</v>
      </c>
      <c r="X1232" s="5">
        <f t="shared" si="131"/>
        <v>0.54100000000000004</v>
      </c>
      <c r="Y1232">
        <f t="shared" si="132"/>
        <v>6.4277484143763237</v>
      </c>
      <c r="AN1232" s="7"/>
      <c r="AO1232" s="5"/>
      <c r="AP1232" s="14"/>
      <c r="AQ1232" s="5"/>
    </row>
    <row r="1233" spans="1:43" hidden="1" x14ac:dyDescent="0.3">
      <c r="A1233" t="s">
        <v>5834</v>
      </c>
      <c r="B1233">
        <v>108</v>
      </c>
      <c r="C1233">
        <v>453079</v>
      </c>
      <c r="D1233" t="s">
        <v>599</v>
      </c>
      <c r="E1233" t="s">
        <v>9684</v>
      </c>
      <c r="F1233" t="s">
        <v>5835</v>
      </c>
      <c r="G1233" t="s">
        <v>14</v>
      </c>
      <c r="H1233" t="s">
        <v>15</v>
      </c>
      <c r="I1233">
        <v>7000000</v>
      </c>
      <c r="J1233">
        <v>2010</v>
      </c>
      <c r="K1233">
        <v>5.9</v>
      </c>
      <c r="L1233" s="5" t="s">
        <v>599</v>
      </c>
      <c r="M1233" s="5"/>
      <c r="P1233" s="5">
        <f t="shared" si="133"/>
        <v>0.6159385938641434</v>
      </c>
      <c r="Q1233" s="5">
        <f t="shared" si="134"/>
        <v>453079</v>
      </c>
      <c r="R1233" s="1">
        <f t="shared" si="135"/>
        <v>-6546921</v>
      </c>
      <c r="S1233" s="1">
        <f t="shared" si="136"/>
        <v>7000000</v>
      </c>
      <c r="U1233" s="7" t="s">
        <v>3001</v>
      </c>
      <c r="V1233" s="5">
        <f t="shared" si="130"/>
        <v>4</v>
      </c>
      <c r="W1233" s="14">
        <f>IF(V1233=1, VLOOKUP(U1233, [1]IMDB_Movies!A:O, 11, FALSE), AVERAGEIF($A$2:$A$4915, U1233, $K$2:$K$4915))</f>
        <v>6.55</v>
      </c>
      <c r="X1233" s="5">
        <f t="shared" si="131"/>
        <v>0.53800000000000003</v>
      </c>
      <c r="Y1233">
        <f t="shared" si="132"/>
        <v>6.4284430346286046</v>
      </c>
      <c r="AN1233" s="7"/>
      <c r="AO1233" s="5"/>
      <c r="AP1233" s="14"/>
      <c r="AQ1233" s="5"/>
    </row>
    <row r="1234" spans="1:43" hidden="1" x14ac:dyDescent="0.3">
      <c r="A1234" t="s">
        <v>5836</v>
      </c>
      <c r="B1234">
        <v>177</v>
      </c>
      <c r="C1234"/>
      <c r="D1234" t="s">
        <v>669</v>
      </c>
      <c r="E1234" t="s">
        <v>9685</v>
      </c>
      <c r="F1234" t="s">
        <v>5837</v>
      </c>
      <c r="G1234" t="s">
        <v>2001</v>
      </c>
      <c r="H1234" t="s">
        <v>2528</v>
      </c>
      <c r="I1234">
        <v>7000000</v>
      </c>
      <c r="J1234">
        <v>2013</v>
      </c>
      <c r="K1234">
        <v>6.7</v>
      </c>
      <c r="L1234" s="5" t="s">
        <v>1221</v>
      </c>
      <c r="M1234" s="5" t="s">
        <v>4289</v>
      </c>
      <c r="P1234" s="5">
        <f t="shared" si="133"/>
        <v>0.61584407048963052</v>
      </c>
      <c r="Q1234" s="5">
        <f t="shared" si="134"/>
        <v>25035665</v>
      </c>
      <c r="R1234" s="1">
        <f t="shared" si="135"/>
        <v>18035665</v>
      </c>
      <c r="S1234" s="1">
        <f t="shared" si="136"/>
        <v>7000000</v>
      </c>
      <c r="U1234" s="6" t="s">
        <v>6690</v>
      </c>
      <c r="V1234" s="5">
        <f t="shared" si="130"/>
        <v>2</v>
      </c>
      <c r="W1234" s="14">
        <f>IF(V1234=1, VLOOKUP(U1234, [1]IMDB_Movies!A:O, 11, FALSE), AVERAGEIF($A$2:$A$4915, U1234, $K$2:$K$4915))</f>
        <v>6.55</v>
      </c>
      <c r="X1234" s="5">
        <f t="shared" si="131"/>
        <v>0.53800000000000003</v>
      </c>
      <c r="Y1234">
        <f t="shared" si="132"/>
        <v>6.4286356425171896</v>
      </c>
      <c r="AN1234" s="6"/>
      <c r="AO1234" s="5"/>
      <c r="AP1234" s="14"/>
      <c r="AQ1234" s="5"/>
    </row>
    <row r="1235" spans="1:43" hidden="1" x14ac:dyDescent="0.3">
      <c r="A1235" t="s">
        <v>5838</v>
      </c>
      <c r="B1235">
        <v>118</v>
      </c>
      <c r="C1235">
        <v>46451</v>
      </c>
      <c r="D1235" t="s">
        <v>2118</v>
      </c>
      <c r="E1235" t="s">
        <v>9686</v>
      </c>
      <c r="F1235" t="s">
        <v>5839</v>
      </c>
      <c r="G1235" t="s">
        <v>14</v>
      </c>
      <c r="H1235" t="s">
        <v>15</v>
      </c>
      <c r="I1235">
        <v>7000000</v>
      </c>
      <c r="J1235">
        <v>2010</v>
      </c>
      <c r="K1235">
        <v>6</v>
      </c>
      <c r="L1235" s="5" t="s">
        <v>599</v>
      </c>
      <c r="M1235" s="5" t="s">
        <v>8413</v>
      </c>
      <c r="N1235" t="s">
        <v>3629</v>
      </c>
      <c r="P1235" s="5">
        <f t="shared" si="133"/>
        <v>0.61584407048963052</v>
      </c>
      <c r="Q1235" s="5">
        <f t="shared" si="134"/>
        <v>46451</v>
      </c>
      <c r="R1235" s="1">
        <f t="shared" si="135"/>
        <v>-6953549</v>
      </c>
      <c r="S1235" s="1">
        <f t="shared" si="136"/>
        <v>7000000</v>
      </c>
      <c r="U1235" s="7" t="s">
        <v>6239</v>
      </c>
      <c r="V1235" s="5">
        <f t="shared" si="130"/>
        <v>2</v>
      </c>
      <c r="W1235" s="14">
        <f>IF(V1235=1, VLOOKUP(U1235, [1]IMDB_Movies!A:O, 11, FALSE), AVERAGEIF($A$2:$A$4915, U1235, $K$2:$K$4915))</f>
        <v>6.55</v>
      </c>
      <c r="X1235" s="5">
        <f t="shared" si="131"/>
        <v>0.53800000000000003</v>
      </c>
      <c r="Y1235">
        <f t="shared" si="132"/>
        <v>6.428563871991539</v>
      </c>
      <c r="AN1235" s="7"/>
      <c r="AO1235" s="5"/>
      <c r="AP1235" s="14"/>
      <c r="AQ1235" s="5"/>
    </row>
    <row r="1236" spans="1:43" hidden="1" x14ac:dyDescent="0.3">
      <c r="A1236" t="s">
        <v>830</v>
      </c>
      <c r="B1236">
        <v>97</v>
      </c>
      <c r="C1236">
        <v>233103</v>
      </c>
      <c r="D1236" t="s">
        <v>1221</v>
      </c>
      <c r="E1236" t="s">
        <v>9687</v>
      </c>
      <c r="F1236" t="s">
        <v>5840</v>
      </c>
      <c r="G1236" t="s">
        <v>14</v>
      </c>
      <c r="H1236" t="s">
        <v>22</v>
      </c>
      <c r="I1236">
        <v>7000000</v>
      </c>
      <c r="J1236">
        <v>2005</v>
      </c>
      <c r="K1236">
        <v>6.9</v>
      </c>
      <c r="L1236" s="5" t="s">
        <v>1221</v>
      </c>
      <c r="M1236" s="5"/>
      <c r="P1236" s="5">
        <f t="shared" si="133"/>
        <v>0.61574867865836691</v>
      </c>
      <c r="Q1236" s="5">
        <f t="shared" si="134"/>
        <v>233103</v>
      </c>
      <c r="R1236" s="1">
        <f t="shared" si="135"/>
        <v>-6766897</v>
      </c>
      <c r="S1236" s="1">
        <f t="shared" si="136"/>
        <v>7000000</v>
      </c>
      <c r="U1236" s="6" t="s">
        <v>1331</v>
      </c>
      <c r="V1236" s="5">
        <f t="shared" si="130"/>
        <v>5</v>
      </c>
      <c r="W1236" s="14">
        <f>IF(V1236=1, VLOOKUP(U1236, [1]IMDB_Movies!A:O, 11, FALSE), AVERAGEIF($A$2:$A$4915, U1236, $K$2:$K$4915))</f>
        <v>6.5400000000000009</v>
      </c>
      <c r="X1236" s="5">
        <f t="shared" si="131"/>
        <v>0.53800000000000003</v>
      </c>
      <c r="Y1236">
        <f t="shared" si="132"/>
        <v>6.4286507936507959</v>
      </c>
      <c r="AN1236" s="6"/>
      <c r="AO1236" s="5"/>
      <c r="AP1236" s="14"/>
      <c r="AQ1236" s="5"/>
    </row>
    <row r="1237" spans="1:43" hidden="1" x14ac:dyDescent="0.3">
      <c r="A1237" t="s">
        <v>5618</v>
      </c>
      <c r="B1237">
        <v>102</v>
      </c>
      <c r="C1237"/>
      <c r="D1237" t="s">
        <v>122</v>
      </c>
      <c r="E1237" t="s">
        <v>9688</v>
      </c>
      <c r="F1237" t="s">
        <v>5841</v>
      </c>
      <c r="G1237" t="s">
        <v>14</v>
      </c>
      <c r="H1237" t="s">
        <v>99</v>
      </c>
      <c r="I1237">
        <v>7000000</v>
      </c>
      <c r="J1237">
        <v>1999</v>
      </c>
      <c r="K1237">
        <v>7.9</v>
      </c>
      <c r="L1237" s="5" t="s">
        <v>476</v>
      </c>
      <c r="M1237" s="5" t="s">
        <v>8413</v>
      </c>
      <c r="N1237" t="s">
        <v>3629</v>
      </c>
      <c r="P1237" s="5">
        <f t="shared" si="133"/>
        <v>0.61565352306169885</v>
      </c>
      <c r="Q1237" s="5">
        <f t="shared" si="134"/>
        <v>25035665</v>
      </c>
      <c r="R1237" s="1">
        <f t="shared" si="135"/>
        <v>18035665</v>
      </c>
      <c r="S1237" s="1">
        <f t="shared" si="136"/>
        <v>7000000</v>
      </c>
      <c r="U1237" s="6" t="s">
        <v>4575</v>
      </c>
      <c r="V1237" s="5">
        <f t="shared" si="130"/>
        <v>4</v>
      </c>
      <c r="W1237" s="14">
        <f>IF(V1237=1, VLOOKUP(U1237, [1]IMDB_Movies!A:O, 11, FALSE), AVERAGEIF($A$2:$A$4915, U1237, $K$2:$K$4915))</f>
        <v>6.55</v>
      </c>
      <c r="X1237" s="5">
        <f t="shared" si="131"/>
        <v>0.53800000000000003</v>
      </c>
      <c r="Y1237">
        <f t="shared" si="132"/>
        <v>6.4287112992855278</v>
      </c>
      <c r="AN1237" s="6"/>
      <c r="AO1237" s="5"/>
      <c r="AP1237" s="14"/>
      <c r="AQ1237" s="5"/>
    </row>
    <row r="1238" spans="1:43" hidden="1" x14ac:dyDescent="0.3">
      <c r="A1238" t="s">
        <v>5842</v>
      </c>
      <c r="B1238">
        <v>92</v>
      </c>
      <c r="C1238"/>
      <c r="D1238" t="s">
        <v>1624</v>
      </c>
      <c r="E1238" t="s">
        <v>9689</v>
      </c>
      <c r="F1238" t="s">
        <v>5843</v>
      </c>
      <c r="G1238" t="s">
        <v>2553</v>
      </c>
      <c r="H1238" t="s">
        <v>1377</v>
      </c>
      <c r="I1238">
        <v>7000000</v>
      </c>
      <c r="J1238">
        <v>2014</v>
      </c>
      <c r="K1238">
        <v>5.3</v>
      </c>
      <c r="L1238" s="5" t="s">
        <v>476</v>
      </c>
      <c r="M1238" s="5" t="s">
        <v>8413</v>
      </c>
      <c r="P1238" s="5">
        <f t="shared" si="133"/>
        <v>0.61565352306169885</v>
      </c>
      <c r="Q1238" s="5">
        <f t="shared" si="134"/>
        <v>25035665</v>
      </c>
      <c r="R1238" s="1">
        <f t="shared" si="135"/>
        <v>18035665</v>
      </c>
      <c r="S1238" s="1">
        <f t="shared" si="136"/>
        <v>7000000</v>
      </c>
      <c r="U1238" s="7" t="s">
        <v>1500</v>
      </c>
      <c r="V1238" s="5">
        <f t="shared" si="130"/>
        <v>8</v>
      </c>
      <c r="W1238" s="14">
        <f>IF(V1238=1, VLOOKUP(U1238, [1]IMDB_Movies!A:O, 11, FALSE), AVERAGEIF($A$2:$A$4915, U1238, $K$2:$K$4915))</f>
        <v>6.5499999999999989</v>
      </c>
      <c r="X1238" s="5">
        <f t="shared" si="131"/>
        <v>0.53800000000000003</v>
      </c>
      <c r="Y1238">
        <f t="shared" si="132"/>
        <v>6.4287718369507703</v>
      </c>
      <c r="AN1238" s="7"/>
      <c r="AO1238" s="5"/>
      <c r="AP1238" s="14"/>
      <c r="AQ1238" s="5"/>
    </row>
    <row r="1239" spans="1:43" hidden="1" x14ac:dyDescent="0.3">
      <c r="A1239" t="s">
        <v>1722</v>
      </c>
      <c r="B1239">
        <v>88</v>
      </c>
      <c r="C1239"/>
      <c r="D1239" t="s">
        <v>5844</v>
      </c>
      <c r="E1239" t="s">
        <v>9690</v>
      </c>
      <c r="F1239" t="s">
        <v>5845</v>
      </c>
      <c r="G1239" t="s">
        <v>14</v>
      </c>
      <c r="H1239" t="s">
        <v>15</v>
      </c>
      <c r="I1239">
        <v>7000000</v>
      </c>
      <c r="J1239">
        <v>2011</v>
      </c>
      <c r="K1239">
        <v>4.8</v>
      </c>
      <c r="L1239" s="5" t="s">
        <v>599</v>
      </c>
      <c r="M1239" s="5" t="s">
        <v>455</v>
      </c>
      <c r="N1239" t="s">
        <v>2267</v>
      </c>
      <c r="O1239" t="s">
        <v>8415</v>
      </c>
      <c r="P1239" s="5">
        <f t="shared" si="133"/>
        <v>0.61565352306169885</v>
      </c>
      <c r="Q1239" s="5">
        <f t="shared" si="134"/>
        <v>25035665</v>
      </c>
      <c r="R1239" s="1">
        <f t="shared" si="135"/>
        <v>18035665</v>
      </c>
      <c r="S1239" s="1">
        <f t="shared" si="136"/>
        <v>7000000</v>
      </c>
      <c r="U1239" s="6" t="s">
        <v>114</v>
      </c>
      <c r="V1239" s="5">
        <f t="shared" si="130"/>
        <v>8</v>
      </c>
      <c r="W1239" s="14">
        <f>IF(V1239=1, VLOOKUP(U1239, [1]IMDB_Movies!A:O, 11, FALSE), AVERAGEIF($A$2:$A$4915, U1239, $K$2:$K$4915))</f>
        <v>6.55</v>
      </c>
      <c r="X1239" s="5">
        <f t="shared" si="131"/>
        <v>0.53800000000000003</v>
      </c>
      <c r="Y1239">
        <f t="shared" si="132"/>
        <v>6.4292295472597329</v>
      </c>
      <c r="AN1239" s="6"/>
      <c r="AO1239" s="5"/>
      <c r="AP1239" s="14"/>
      <c r="AQ1239" s="5"/>
    </row>
    <row r="1240" spans="1:43" hidden="1" x14ac:dyDescent="0.3">
      <c r="A1240" t="s">
        <v>5846</v>
      </c>
      <c r="B1240">
        <v>80</v>
      </c>
      <c r="C1240"/>
      <c r="D1240" t="s">
        <v>1017</v>
      </c>
      <c r="E1240" t="s">
        <v>9691</v>
      </c>
      <c r="F1240" t="s">
        <v>5847</v>
      </c>
      <c r="G1240" t="s">
        <v>2001</v>
      </c>
      <c r="H1240" t="s">
        <v>2528</v>
      </c>
      <c r="I1240">
        <v>7000000</v>
      </c>
      <c r="J1240">
        <v>2012</v>
      </c>
      <c r="K1240">
        <v>5.3</v>
      </c>
      <c r="L1240" s="5" t="s">
        <v>340</v>
      </c>
      <c r="M1240" s="5" t="s">
        <v>4017</v>
      </c>
      <c r="N1240" t="s">
        <v>6299</v>
      </c>
      <c r="P1240" s="5">
        <f t="shared" si="133"/>
        <v>0.61565352306169885</v>
      </c>
      <c r="Q1240" s="5">
        <f t="shared" si="134"/>
        <v>25035665</v>
      </c>
      <c r="R1240" s="1">
        <f t="shared" si="135"/>
        <v>18035665</v>
      </c>
      <c r="S1240" s="1">
        <f t="shared" si="136"/>
        <v>7000000</v>
      </c>
      <c r="U1240" s="7" t="s">
        <v>1115</v>
      </c>
      <c r="V1240" s="5">
        <f t="shared" si="130"/>
        <v>2</v>
      </c>
      <c r="W1240" s="14">
        <f>IF(V1240=1, VLOOKUP(U1240, [1]IMDB_Movies!A:O, 11, FALSE), AVERAGEIF($A$2:$A$4915, U1240, $K$2:$K$4915))</f>
        <v>6.55</v>
      </c>
      <c r="X1240" s="5">
        <f t="shared" si="131"/>
        <v>0.53800000000000003</v>
      </c>
      <c r="Y1240">
        <f t="shared" si="132"/>
        <v>6.4290254237288167</v>
      </c>
      <c r="AN1240" s="7"/>
      <c r="AO1240" s="5"/>
      <c r="AP1240" s="14"/>
      <c r="AQ1240" s="5"/>
    </row>
    <row r="1241" spans="1:43" hidden="1" x14ac:dyDescent="0.3">
      <c r="A1241" t="s">
        <v>5848</v>
      </c>
      <c r="B1241">
        <v>45</v>
      </c>
      <c r="C1241"/>
      <c r="D1241" t="s">
        <v>5849</v>
      </c>
      <c r="E1241" t="s">
        <v>9692</v>
      </c>
      <c r="F1241" t="s">
        <v>5850</v>
      </c>
      <c r="G1241" s="5" t="s">
        <v>14</v>
      </c>
      <c r="H1241" t="s">
        <v>15</v>
      </c>
      <c r="I1241">
        <v>7000000</v>
      </c>
      <c r="J1241">
        <v>2014</v>
      </c>
      <c r="K1241">
        <v>6</v>
      </c>
      <c r="L1241" s="5" t="s">
        <v>476</v>
      </c>
      <c r="M1241" s="5" t="s">
        <v>340</v>
      </c>
      <c r="N1241" t="s">
        <v>4017</v>
      </c>
      <c r="O1241" t="s">
        <v>599</v>
      </c>
      <c r="P1241" s="5">
        <f t="shared" si="133"/>
        <v>0.61565352306169885</v>
      </c>
      <c r="Q1241" s="5">
        <f t="shared" si="134"/>
        <v>25035665</v>
      </c>
      <c r="R1241" s="1">
        <f t="shared" si="135"/>
        <v>18035665</v>
      </c>
      <c r="S1241" s="1">
        <f t="shared" si="136"/>
        <v>7000000</v>
      </c>
      <c r="U1241" s="7" t="s">
        <v>4133</v>
      </c>
      <c r="V1241" s="5">
        <f t="shared" si="130"/>
        <v>3</v>
      </c>
      <c r="W1241" s="14">
        <f>IF(V1241=1, VLOOKUP(U1241, [1]IMDB_Movies!A:O, 11, FALSE), AVERAGEIF($A$2:$A$4915, U1241, $K$2:$K$4915))</f>
        <v>6.5333333333333341</v>
      </c>
      <c r="X1241" s="5">
        <f t="shared" si="131"/>
        <v>0.53600000000000003</v>
      </c>
      <c r="Y1241">
        <f t="shared" si="132"/>
        <v>6.4288211920529825</v>
      </c>
      <c r="AN1241" s="7"/>
      <c r="AO1241" s="5"/>
      <c r="AP1241" s="14"/>
      <c r="AQ1241" s="5"/>
    </row>
    <row r="1242" spans="1:43" hidden="1" x14ac:dyDescent="0.3">
      <c r="A1242" t="s">
        <v>1447</v>
      </c>
      <c r="B1242">
        <v>111</v>
      </c>
      <c r="C1242"/>
      <c r="D1242" t="s">
        <v>1082</v>
      </c>
      <c r="E1242" t="s">
        <v>9693</v>
      </c>
      <c r="F1242" t="s">
        <v>5856</v>
      </c>
      <c r="G1242" t="s">
        <v>14</v>
      </c>
      <c r="H1242" t="s">
        <v>15</v>
      </c>
      <c r="I1242">
        <v>7000000</v>
      </c>
      <c r="J1242">
        <v>2007</v>
      </c>
      <c r="K1242">
        <v>4.8</v>
      </c>
      <c r="L1242" s="5" t="s">
        <v>599</v>
      </c>
      <c r="M1242" s="5" t="s">
        <v>1221</v>
      </c>
      <c r="N1242" t="s">
        <v>6299</v>
      </c>
      <c r="O1242" t="s">
        <v>4183</v>
      </c>
      <c r="P1242" s="5">
        <f t="shared" si="133"/>
        <v>0.61565352306169885</v>
      </c>
      <c r="Q1242" s="5">
        <f t="shared" si="134"/>
        <v>25035665</v>
      </c>
      <c r="R1242" s="1">
        <f t="shared" si="135"/>
        <v>18035665</v>
      </c>
      <c r="S1242" s="1">
        <f t="shared" si="136"/>
        <v>7000000</v>
      </c>
      <c r="U1242" s="7" t="s">
        <v>2763</v>
      </c>
      <c r="V1242" s="5">
        <f t="shared" si="130"/>
        <v>3</v>
      </c>
      <c r="W1242" s="14">
        <f>IF(V1242=1, VLOOKUP(U1242, [1]IMDB_Movies!A:O, 11, FALSE), AVERAGEIF($A$2:$A$4915, U1242, $K$2:$K$4915))</f>
        <v>6.5333333333333341</v>
      </c>
      <c r="X1242" s="5">
        <f t="shared" si="131"/>
        <v>0.53600000000000003</v>
      </c>
      <c r="Y1242">
        <f t="shared" si="132"/>
        <v>6.4290937996820379</v>
      </c>
      <c r="AN1242" s="7"/>
      <c r="AO1242" s="5"/>
      <c r="AP1242" s="14"/>
      <c r="AQ1242" s="5"/>
    </row>
    <row r="1243" spans="1:43" hidden="1" x14ac:dyDescent="0.3">
      <c r="A1243" t="s">
        <v>5859</v>
      </c>
      <c r="B1243">
        <v>94</v>
      </c>
      <c r="C1243"/>
      <c r="D1243" t="s">
        <v>771</v>
      </c>
      <c r="E1243" t="s">
        <v>9694</v>
      </c>
      <c r="F1243" t="s">
        <v>5860</v>
      </c>
      <c r="G1243" t="s">
        <v>14</v>
      </c>
      <c r="H1243" t="s">
        <v>15</v>
      </c>
      <c r="I1243">
        <v>7000000</v>
      </c>
      <c r="J1243">
        <v>2015</v>
      </c>
      <c r="K1243">
        <v>5.8</v>
      </c>
      <c r="L1243" s="5" t="s">
        <v>8413</v>
      </c>
      <c r="M1243" s="5" t="s">
        <v>1221</v>
      </c>
      <c r="N1243" t="s">
        <v>3629</v>
      </c>
      <c r="P1243" s="5">
        <f t="shared" si="133"/>
        <v>0.61565352306169885</v>
      </c>
      <c r="Q1243" s="5">
        <f t="shared" si="134"/>
        <v>25035665</v>
      </c>
      <c r="R1243" s="1">
        <f t="shared" si="135"/>
        <v>18035665</v>
      </c>
      <c r="S1243" s="1">
        <f t="shared" si="136"/>
        <v>7000000</v>
      </c>
      <c r="U1243" s="6" t="s">
        <v>4687</v>
      </c>
      <c r="V1243" s="5">
        <f t="shared" si="130"/>
        <v>3</v>
      </c>
      <c r="W1243" s="14">
        <f>IF(V1243=1, VLOOKUP(U1243, [1]IMDB_Movies!A:O, 11, FALSE), AVERAGEIF($A$2:$A$4915, U1243, $K$2:$K$4915))</f>
        <v>6.5333333333333341</v>
      </c>
      <c r="X1243" s="5">
        <f t="shared" si="131"/>
        <v>0.53600000000000003</v>
      </c>
      <c r="Y1243">
        <f t="shared" si="132"/>
        <v>6.429260535382987</v>
      </c>
      <c r="AN1243" s="6"/>
      <c r="AO1243" s="5"/>
      <c r="AP1243" s="14"/>
      <c r="AQ1243" s="5"/>
    </row>
    <row r="1244" spans="1:43" hidden="1" x14ac:dyDescent="0.3">
      <c r="A1244" t="s">
        <v>5895</v>
      </c>
      <c r="B1244">
        <v>141</v>
      </c>
      <c r="C1244">
        <v>6173485</v>
      </c>
      <c r="D1244" t="s">
        <v>555</v>
      </c>
      <c r="E1244" t="s">
        <v>9695</v>
      </c>
      <c r="F1244" t="s">
        <v>5896</v>
      </c>
      <c r="G1244" t="s">
        <v>14</v>
      </c>
      <c r="H1244" t="s">
        <v>275</v>
      </c>
      <c r="I1244">
        <v>7000000</v>
      </c>
      <c r="J1244">
        <v>2001</v>
      </c>
      <c r="K1244">
        <v>7.7</v>
      </c>
      <c r="L1244" s="5" t="s">
        <v>4651</v>
      </c>
      <c r="M1244" s="5" t="s">
        <v>1221</v>
      </c>
      <c r="P1244" s="5">
        <f t="shared" si="133"/>
        <v>0.61565352306169885</v>
      </c>
      <c r="Q1244" s="5">
        <f t="shared" si="134"/>
        <v>6173485</v>
      </c>
      <c r="R1244" s="1">
        <f t="shared" si="135"/>
        <v>-826515</v>
      </c>
      <c r="S1244" s="1">
        <f t="shared" si="136"/>
        <v>7000000</v>
      </c>
      <c r="U1244" s="6" t="s">
        <v>1849</v>
      </c>
      <c r="V1244" s="5">
        <f t="shared" si="130"/>
        <v>3</v>
      </c>
      <c r="W1244" s="14">
        <f>IF(V1244=1, VLOOKUP(U1244, [1]IMDB_Movies!A:O, 11, FALSE), AVERAGEIF($A$2:$A$4915, U1244, $K$2:$K$4915))</f>
        <v>6.5333333333333341</v>
      </c>
      <c r="X1244" s="5">
        <f t="shared" si="131"/>
        <v>0.53600000000000003</v>
      </c>
      <c r="Y1244">
        <f t="shared" si="132"/>
        <v>6.4292417815482539</v>
      </c>
      <c r="AN1244" s="6"/>
      <c r="AO1244" s="5"/>
      <c r="AP1244" s="14"/>
      <c r="AQ1244" s="5"/>
    </row>
    <row r="1245" spans="1:43" hidden="1" x14ac:dyDescent="0.3">
      <c r="A1245" t="s">
        <v>4095</v>
      </c>
      <c r="B1245">
        <v>111</v>
      </c>
      <c r="C1245">
        <v>6200756</v>
      </c>
      <c r="D1245" t="s">
        <v>910</v>
      </c>
      <c r="E1245" t="s">
        <v>9696</v>
      </c>
      <c r="F1245" t="s">
        <v>6065</v>
      </c>
      <c r="G1245" t="s">
        <v>14</v>
      </c>
      <c r="H1245" t="s">
        <v>15</v>
      </c>
      <c r="I1245">
        <v>7000000</v>
      </c>
      <c r="J1245">
        <v>2001</v>
      </c>
      <c r="K1245">
        <v>7.4</v>
      </c>
      <c r="L1245" s="5" t="s">
        <v>599</v>
      </c>
      <c r="M1245" s="5" t="s">
        <v>1221</v>
      </c>
      <c r="P1245" s="5">
        <f t="shared" si="133"/>
        <v>0.61557003187505688</v>
      </c>
      <c r="Q1245" s="5">
        <f t="shared" si="134"/>
        <v>6200756</v>
      </c>
      <c r="R1245" s="1">
        <f t="shared" si="135"/>
        <v>-799244</v>
      </c>
      <c r="S1245" s="1">
        <f t="shared" si="136"/>
        <v>7000000</v>
      </c>
      <c r="U1245" s="6" t="s">
        <v>4723</v>
      </c>
      <c r="V1245" s="5">
        <f t="shared" si="130"/>
        <v>3</v>
      </c>
      <c r="W1245" s="14">
        <f>IF(V1245=1, VLOOKUP(U1245, [1]IMDB_Movies!A:O, 11, FALSE), AVERAGEIF($A$2:$A$4915, U1245, $K$2:$K$4915))</f>
        <v>6.5333333333333341</v>
      </c>
      <c r="X1245" s="5">
        <f t="shared" si="131"/>
        <v>0.53600000000000003</v>
      </c>
      <c r="Y1245">
        <f t="shared" si="132"/>
        <v>6.4289313179528005</v>
      </c>
      <c r="AN1245" s="6"/>
      <c r="AO1245" s="5"/>
      <c r="AP1245" s="14"/>
      <c r="AQ1245" s="5"/>
    </row>
    <row r="1246" spans="1:43" hidden="1" x14ac:dyDescent="0.3">
      <c r="A1246" t="s">
        <v>1907</v>
      </c>
      <c r="B1246">
        <v>91</v>
      </c>
      <c r="C1246">
        <v>1040879</v>
      </c>
      <c r="D1246" t="s">
        <v>3222</v>
      </c>
      <c r="E1246" t="s">
        <v>9697</v>
      </c>
      <c r="F1246" t="s">
        <v>6248</v>
      </c>
      <c r="G1246" t="s">
        <v>14</v>
      </c>
      <c r="H1246" t="s">
        <v>15</v>
      </c>
      <c r="I1246">
        <v>7000000</v>
      </c>
      <c r="J1246">
        <v>1996</v>
      </c>
      <c r="K1246">
        <v>7.1</v>
      </c>
      <c r="L1246" s="5" t="s">
        <v>599</v>
      </c>
      <c r="M1246" s="5" t="s">
        <v>8413</v>
      </c>
      <c r="N1246" t="s">
        <v>1221</v>
      </c>
      <c r="P1246" s="5">
        <f t="shared" si="133"/>
        <v>0.61548650502215674</v>
      </c>
      <c r="Q1246" s="5">
        <f t="shared" si="134"/>
        <v>1040879</v>
      </c>
      <c r="R1246" s="1">
        <f t="shared" si="135"/>
        <v>-5959121</v>
      </c>
      <c r="S1246" s="1">
        <f t="shared" si="136"/>
        <v>7000000</v>
      </c>
      <c r="U1246" s="6" t="s">
        <v>1264</v>
      </c>
      <c r="V1246" s="5">
        <f t="shared" si="130"/>
        <v>4</v>
      </c>
      <c r="W1246" s="14">
        <f>IF(V1246=1, VLOOKUP(U1246, [1]IMDB_Movies!A:O, 11, FALSE), AVERAGEIF($A$2:$A$4915, U1246, $K$2:$K$4915))</f>
        <v>6.5249999999999995</v>
      </c>
      <c r="X1246" s="5">
        <f t="shared" si="131"/>
        <v>0.53500000000000003</v>
      </c>
      <c r="Y1246">
        <f t="shared" si="132"/>
        <v>6.4287002652519911</v>
      </c>
      <c r="AN1246" s="6"/>
      <c r="AO1246" s="5"/>
      <c r="AP1246" s="14"/>
      <c r="AQ1246" s="5"/>
    </row>
    <row r="1247" spans="1:43" hidden="1" x14ac:dyDescent="0.3">
      <c r="A1247" t="s">
        <v>3598</v>
      </c>
      <c r="B1247">
        <v>114</v>
      </c>
      <c r="C1247">
        <v>13876974</v>
      </c>
      <c r="D1247" t="s">
        <v>507</v>
      </c>
      <c r="E1247" t="s">
        <v>9698</v>
      </c>
      <c r="F1247" t="s">
        <v>7387</v>
      </c>
      <c r="G1247" t="s">
        <v>1989</v>
      </c>
      <c r="H1247" t="s">
        <v>1990</v>
      </c>
      <c r="I1247">
        <v>7000000</v>
      </c>
      <c r="J1247">
        <v>2001</v>
      </c>
      <c r="K1247">
        <v>7.4</v>
      </c>
      <c r="L1247" s="5" t="s">
        <v>599</v>
      </c>
      <c r="M1247" s="5" t="s">
        <v>1221</v>
      </c>
      <c r="N1247" t="s">
        <v>6851</v>
      </c>
      <c r="P1247" s="5">
        <f t="shared" si="133"/>
        <v>0.61539255762786937</v>
      </c>
      <c r="Q1247" s="5">
        <f t="shared" si="134"/>
        <v>13876974</v>
      </c>
      <c r="R1247" s="1">
        <f t="shared" si="135"/>
        <v>6876974</v>
      </c>
      <c r="S1247" s="1">
        <f t="shared" si="136"/>
        <v>7000000</v>
      </c>
      <c r="U1247" s="7" t="s">
        <v>266</v>
      </c>
      <c r="V1247" s="5">
        <f t="shared" si="130"/>
        <v>6</v>
      </c>
      <c r="W1247" s="14">
        <f>IF(V1247=1, VLOOKUP(U1247, [1]IMDB_Movies!A:O, 11, FALSE), AVERAGEIF($A$2:$A$4915, U1247, $K$2:$K$4915))</f>
        <v>6.5166666666666666</v>
      </c>
      <c r="X1247" s="5">
        <f t="shared" si="131"/>
        <v>0.53400000000000003</v>
      </c>
      <c r="Y1247">
        <f t="shared" si="132"/>
        <v>6.4283629609976138</v>
      </c>
      <c r="AN1247" s="7"/>
      <c r="AO1247" s="5"/>
      <c r="AP1247" s="14"/>
      <c r="AQ1247" s="5"/>
    </row>
    <row r="1248" spans="1:43" hidden="1" x14ac:dyDescent="0.3">
      <c r="A1248" t="s">
        <v>3396</v>
      </c>
      <c r="B1248">
        <v>113</v>
      </c>
      <c r="C1248">
        <v>1094798</v>
      </c>
      <c r="D1248" t="s">
        <v>1097</v>
      </c>
      <c r="E1248" t="s">
        <v>9699</v>
      </c>
      <c r="F1248" t="s">
        <v>5646</v>
      </c>
      <c r="G1248" t="s">
        <v>14</v>
      </c>
      <c r="H1248" t="s">
        <v>22</v>
      </c>
      <c r="I1248">
        <v>7200000</v>
      </c>
      <c r="J1248">
        <v>2010</v>
      </c>
      <c r="K1248">
        <v>7.2</v>
      </c>
      <c r="L1248" s="5" t="s">
        <v>4651</v>
      </c>
      <c r="M1248" s="5" t="s">
        <v>599</v>
      </c>
      <c r="N1248" t="s">
        <v>1221</v>
      </c>
      <c r="O1248" t="s">
        <v>7865</v>
      </c>
      <c r="P1248" s="5">
        <f t="shared" si="133"/>
        <v>0.61532611397355008</v>
      </c>
      <c r="Q1248" s="5">
        <f t="shared" si="134"/>
        <v>1094798</v>
      </c>
      <c r="R1248" s="1">
        <f t="shared" si="135"/>
        <v>-6105202</v>
      </c>
      <c r="S1248" s="1">
        <f t="shared" si="136"/>
        <v>7200000</v>
      </c>
      <c r="U1248" s="7" t="s">
        <v>480</v>
      </c>
      <c r="V1248" s="5">
        <f t="shared" si="130"/>
        <v>6</v>
      </c>
      <c r="W1248" s="14">
        <f>IF(V1248=1, VLOOKUP(U1248, [1]IMDB_Movies!A:O, 11, FALSE), AVERAGEIF($A$2:$A$4915, U1248, $K$2:$K$4915))</f>
        <v>6.5166666666666666</v>
      </c>
      <c r="X1248" s="5">
        <f t="shared" si="131"/>
        <v>0.53400000000000003</v>
      </c>
      <c r="Y1248">
        <f t="shared" si="132"/>
        <v>6.4280520169851405</v>
      </c>
      <c r="AN1248" s="7"/>
      <c r="AO1248" s="5"/>
      <c r="AP1248" s="14"/>
      <c r="AQ1248" s="5"/>
    </row>
    <row r="1249" spans="1:43" hidden="1" x14ac:dyDescent="0.3">
      <c r="A1249" t="s">
        <v>5747</v>
      </c>
      <c r="B1249">
        <v>120</v>
      </c>
      <c r="C1249">
        <v>43800000</v>
      </c>
      <c r="D1249" t="s">
        <v>20</v>
      </c>
      <c r="E1249" t="s">
        <v>9700</v>
      </c>
      <c r="F1249" t="s">
        <v>5748</v>
      </c>
      <c r="G1249" t="s">
        <v>14</v>
      </c>
      <c r="H1249" t="s">
        <v>22</v>
      </c>
      <c r="I1249">
        <v>7200000</v>
      </c>
      <c r="J1249">
        <v>1971</v>
      </c>
      <c r="K1249">
        <v>6.7</v>
      </c>
      <c r="L1249" s="5" t="s">
        <v>476</v>
      </c>
      <c r="M1249" s="5" t="s">
        <v>340</v>
      </c>
      <c r="N1249" t="s">
        <v>3629</v>
      </c>
      <c r="P1249" s="5">
        <f t="shared" si="133"/>
        <v>0.61523245799829829</v>
      </c>
      <c r="Q1249" s="5">
        <f t="shared" si="134"/>
        <v>43800000</v>
      </c>
      <c r="R1249" s="1">
        <f t="shared" si="135"/>
        <v>36600000</v>
      </c>
      <c r="S1249" s="1">
        <f t="shared" si="136"/>
        <v>7200000</v>
      </c>
      <c r="U1249" s="7" t="s">
        <v>899</v>
      </c>
      <c r="V1249" s="5">
        <f t="shared" si="130"/>
        <v>6</v>
      </c>
      <c r="W1249" s="14">
        <f>IF(V1249=1, VLOOKUP(U1249, [1]IMDB_Movies!A:O, 11, FALSE), AVERAGEIF($A$2:$A$4915, U1249, $K$2:$K$4915))</f>
        <v>6.5</v>
      </c>
      <c r="X1249" s="5">
        <f t="shared" si="131"/>
        <v>0.50800000000000001</v>
      </c>
      <c r="Y1249">
        <f t="shared" si="132"/>
        <v>6.4286965755242926</v>
      </c>
      <c r="AN1249" s="7"/>
      <c r="AO1249" s="5"/>
      <c r="AP1249" s="14"/>
      <c r="AQ1249" s="5"/>
    </row>
    <row r="1250" spans="1:43" hidden="1" x14ac:dyDescent="0.3">
      <c r="A1250" t="s">
        <v>5450</v>
      </c>
      <c r="B1250">
        <v>176</v>
      </c>
      <c r="C1250">
        <v>3047539</v>
      </c>
      <c r="D1250" t="s">
        <v>79</v>
      </c>
      <c r="E1250" t="s">
        <v>9701</v>
      </c>
      <c r="F1250" t="s">
        <v>5451</v>
      </c>
      <c r="G1250" t="s">
        <v>1989</v>
      </c>
      <c r="H1250" t="s">
        <v>1990</v>
      </c>
      <c r="I1250">
        <v>7217600</v>
      </c>
      <c r="J1250">
        <v>2012</v>
      </c>
      <c r="K1250">
        <v>6.9</v>
      </c>
      <c r="L1250" s="5" t="s">
        <v>1221</v>
      </c>
      <c r="M1250" s="5" t="s">
        <v>6851</v>
      </c>
      <c r="P1250" s="5">
        <f t="shared" si="133"/>
        <v>0.61525448869622013</v>
      </c>
      <c r="Q1250" s="5">
        <f t="shared" si="134"/>
        <v>3047539</v>
      </c>
      <c r="R1250" s="1">
        <f t="shared" si="135"/>
        <v>-4170061</v>
      </c>
      <c r="S1250" s="1">
        <f t="shared" si="136"/>
        <v>7217600</v>
      </c>
      <c r="U1250" s="6" t="s">
        <v>8141</v>
      </c>
      <c r="V1250" s="5">
        <f t="shared" si="130"/>
        <v>1</v>
      </c>
      <c r="W1250" s="14">
        <f>IF(V1250=1, VLOOKUP(U1250, [1]IMDB_Movies!A:O, 11, FALSE), AVERAGEIF($A$2:$A$4915, U1250, $K$2:$K$4915))</f>
        <v>6.5</v>
      </c>
      <c r="X1250" s="5">
        <f t="shared" si="131"/>
        <v>0.50800000000000001</v>
      </c>
      <c r="Y1250">
        <f t="shared" si="132"/>
        <v>6.4286245353159881</v>
      </c>
      <c r="AN1250" s="6"/>
      <c r="AO1250" s="5"/>
      <c r="AP1250" s="14"/>
      <c r="AQ1250" s="5"/>
    </row>
    <row r="1251" spans="1:43" hidden="1" x14ac:dyDescent="0.3">
      <c r="A1251" t="s">
        <v>5732</v>
      </c>
      <c r="B1251">
        <v>89</v>
      </c>
      <c r="C1251">
        <v>4443403</v>
      </c>
      <c r="D1251" t="s">
        <v>5733</v>
      </c>
      <c r="E1251" t="s">
        <v>9702</v>
      </c>
      <c r="F1251" t="s">
        <v>5734</v>
      </c>
      <c r="G1251" t="s">
        <v>524</v>
      </c>
      <c r="H1251" t="s">
        <v>525</v>
      </c>
      <c r="I1251">
        <v>7300000</v>
      </c>
      <c r="J1251">
        <v>2007</v>
      </c>
      <c r="K1251">
        <v>8</v>
      </c>
      <c r="L1251" s="5" t="s">
        <v>4017</v>
      </c>
      <c r="M1251" s="5" t="s">
        <v>4651</v>
      </c>
      <c r="N1251" t="s">
        <v>1221</v>
      </c>
      <c r="O1251" t="s">
        <v>8418</v>
      </c>
      <c r="P1251" s="5">
        <f t="shared" si="133"/>
        <v>0.61516447515032413</v>
      </c>
      <c r="Q1251" s="5">
        <f t="shared" si="134"/>
        <v>4443403</v>
      </c>
      <c r="R1251" s="1">
        <f t="shared" si="135"/>
        <v>-2856597</v>
      </c>
      <c r="S1251" s="1">
        <f t="shared" si="136"/>
        <v>7300000</v>
      </c>
      <c r="U1251" s="6" t="s">
        <v>8093</v>
      </c>
      <c r="V1251" s="5">
        <f t="shared" si="130"/>
        <v>1</v>
      </c>
      <c r="W1251" s="14">
        <f>IF(V1251=1, VLOOKUP(U1251, [1]IMDB_Movies!A:O, 11, FALSE), AVERAGEIF($A$2:$A$4915, U1251, $K$2:$K$4915))</f>
        <v>6.5</v>
      </c>
      <c r="X1251" s="5">
        <f t="shared" si="131"/>
        <v>0.50800000000000001</v>
      </c>
      <c r="Y1251">
        <f t="shared" si="132"/>
        <v>6.428472775564412</v>
      </c>
      <c r="AN1251" s="6"/>
      <c r="AO1251" s="5"/>
      <c r="AP1251" s="14"/>
      <c r="AQ1251" s="5"/>
    </row>
    <row r="1252" spans="1:43" hidden="1" x14ac:dyDescent="0.3">
      <c r="A1252" t="s">
        <v>5740</v>
      </c>
      <c r="B1252">
        <v>97</v>
      </c>
      <c r="C1252">
        <v>1818681</v>
      </c>
      <c r="D1252" t="s">
        <v>162</v>
      </c>
      <c r="E1252" t="s">
        <v>9703</v>
      </c>
      <c r="F1252" t="s">
        <v>5741</v>
      </c>
      <c r="G1252" t="s">
        <v>14</v>
      </c>
      <c r="H1252" t="s">
        <v>22</v>
      </c>
      <c r="I1252">
        <v>7300000</v>
      </c>
      <c r="J1252">
        <v>2009</v>
      </c>
      <c r="K1252">
        <v>7.2</v>
      </c>
      <c r="L1252" s="5" t="s">
        <v>476</v>
      </c>
      <c r="M1252" s="5" t="s">
        <v>8413</v>
      </c>
      <c r="N1252" t="s">
        <v>1221</v>
      </c>
      <c r="O1252" t="s">
        <v>3629</v>
      </c>
      <c r="P1252" s="5">
        <f t="shared" si="133"/>
        <v>0.61507726943730456</v>
      </c>
      <c r="Q1252" s="5">
        <f t="shared" si="134"/>
        <v>1818681</v>
      </c>
      <c r="R1252" s="1">
        <f t="shared" si="135"/>
        <v>-5481319</v>
      </c>
      <c r="S1252" s="1">
        <f t="shared" si="136"/>
        <v>7300000</v>
      </c>
      <c r="U1252" s="7" t="s">
        <v>8073</v>
      </c>
      <c r="V1252" s="5">
        <f t="shared" si="130"/>
        <v>1</v>
      </c>
      <c r="W1252" s="14">
        <f>IF(V1252=1, VLOOKUP(U1252, [1]IMDB_Movies!A:O, 11, FALSE), AVERAGEIF($A$2:$A$4915, U1252, $K$2:$K$4915))</f>
        <v>6.5</v>
      </c>
      <c r="X1252" s="5">
        <f t="shared" si="131"/>
        <v>0.50800000000000001</v>
      </c>
      <c r="Y1252">
        <f t="shared" si="132"/>
        <v>6.4287460148777935</v>
      </c>
      <c r="AN1252" s="7"/>
      <c r="AO1252" s="5"/>
      <c r="AP1252" s="14"/>
      <c r="AQ1252" s="5"/>
    </row>
    <row r="1253" spans="1:43" hidden="1" x14ac:dyDescent="0.3">
      <c r="A1253" t="s">
        <v>4667</v>
      </c>
      <c r="B1253">
        <v>130</v>
      </c>
      <c r="C1253">
        <v>3029870</v>
      </c>
      <c r="D1253" t="s">
        <v>669</v>
      </c>
      <c r="E1253" t="s">
        <v>9704</v>
      </c>
      <c r="F1253" t="s">
        <v>5446</v>
      </c>
      <c r="G1253" t="s">
        <v>14</v>
      </c>
      <c r="H1253" t="s">
        <v>2705</v>
      </c>
      <c r="I1253">
        <v>7400000</v>
      </c>
      <c r="J1253">
        <v>2011</v>
      </c>
      <c r="K1253">
        <v>7.1</v>
      </c>
      <c r="L1253" s="5" t="s">
        <v>1221</v>
      </c>
      <c r="M1253" s="5" t="s">
        <v>4289</v>
      </c>
      <c r="P1253" s="5">
        <f t="shared" si="133"/>
        <v>0.61498482080948125</v>
      </c>
      <c r="Q1253" s="5">
        <f t="shared" si="134"/>
        <v>3029870</v>
      </c>
      <c r="R1253" s="1">
        <f t="shared" si="135"/>
        <v>-4370130</v>
      </c>
      <c r="S1253" s="1">
        <f t="shared" si="136"/>
        <v>7400000</v>
      </c>
      <c r="U1253" s="7" t="s">
        <v>8022</v>
      </c>
      <c r="V1253" s="5">
        <f t="shared" si="130"/>
        <v>1</v>
      </c>
      <c r="W1253" s="14">
        <f>IF(V1253=1, VLOOKUP(U1253, [1]IMDB_Movies!A:O, 11, FALSE), AVERAGEIF($A$2:$A$4915, U1253, $K$2:$K$4915))</f>
        <v>6.5</v>
      </c>
      <c r="X1253" s="5">
        <f t="shared" si="131"/>
        <v>0.50800000000000001</v>
      </c>
      <c r="Y1253">
        <f t="shared" si="132"/>
        <v>6.4288333776242395</v>
      </c>
      <c r="AN1253" s="7"/>
      <c r="AO1253" s="5"/>
      <c r="AP1253" s="14"/>
      <c r="AQ1253" s="5"/>
    </row>
    <row r="1254" spans="1:43" hidden="1" x14ac:dyDescent="0.3">
      <c r="A1254" t="s">
        <v>3001</v>
      </c>
      <c r="B1254">
        <v>95</v>
      </c>
      <c r="C1254"/>
      <c r="D1254" t="s">
        <v>5032</v>
      </c>
      <c r="E1254" t="s">
        <v>9705</v>
      </c>
      <c r="F1254" t="s">
        <v>5033</v>
      </c>
      <c r="G1254" t="s">
        <v>14</v>
      </c>
      <c r="H1254" t="s">
        <v>15</v>
      </c>
      <c r="I1254">
        <v>7500000</v>
      </c>
      <c r="J1254">
        <v>2002</v>
      </c>
      <c r="K1254">
        <v>6.8</v>
      </c>
      <c r="L1254" s="5" t="s">
        <v>8415</v>
      </c>
      <c r="M1254" s="5" t="s">
        <v>6851</v>
      </c>
      <c r="N1254" t="s">
        <v>4289</v>
      </c>
      <c r="O1254" t="s">
        <v>3629</v>
      </c>
      <c r="P1254" s="5">
        <f t="shared" si="133"/>
        <v>0.61489478429058075</v>
      </c>
      <c r="Q1254" s="5">
        <f t="shared" si="134"/>
        <v>25035665</v>
      </c>
      <c r="R1254" s="1">
        <f t="shared" si="135"/>
        <v>17535665</v>
      </c>
      <c r="S1254" s="1">
        <f t="shared" si="136"/>
        <v>7500000</v>
      </c>
      <c r="U1254" s="6" t="s">
        <v>4365</v>
      </c>
      <c r="V1254" s="5">
        <f t="shared" ref="V1254:V1317" si="137">COUNTIF($A$2:$A$4915, U1254)</f>
        <v>2</v>
      </c>
      <c r="W1254" s="14">
        <f>IF(V1254=1, VLOOKUP(U1254, [1]IMDB_Movies!A:O, 11, FALSE), AVERAGEIF($A$2:$A$4915, U1254, $K$2:$K$4915))</f>
        <v>6.5</v>
      </c>
      <c r="X1254" s="5">
        <f t="shared" ref="X1254:X1317" si="138">_xlfn.PERCENTRANK.EXC($W$102:$W$2566,W1254)</f>
        <v>0.50800000000000001</v>
      </c>
      <c r="Y1254">
        <f t="shared" ref="Y1254:Y1317" si="139">AVERAGE(K1154:K6067)</f>
        <v>6.4296650717703372</v>
      </c>
      <c r="AN1254" s="6"/>
      <c r="AO1254" s="5"/>
      <c r="AP1254" s="14"/>
      <c r="AQ1254" s="5"/>
    </row>
    <row r="1255" spans="1:43" hidden="1" x14ac:dyDescent="0.3">
      <c r="A1255" t="s">
        <v>2718</v>
      </c>
      <c r="B1255">
        <v>101</v>
      </c>
      <c r="C1255">
        <v>6712241</v>
      </c>
      <c r="D1255" t="s">
        <v>703</v>
      </c>
      <c r="E1255" t="s">
        <v>9706</v>
      </c>
      <c r="F1255" t="s">
        <v>5279</v>
      </c>
      <c r="G1255" t="s">
        <v>14</v>
      </c>
      <c r="H1255" t="s">
        <v>15</v>
      </c>
      <c r="I1255">
        <v>7500000</v>
      </c>
      <c r="J1255">
        <v>1998</v>
      </c>
      <c r="K1255">
        <v>8.6</v>
      </c>
      <c r="L1255" s="5" t="s">
        <v>8413</v>
      </c>
      <c r="M1255" s="5" t="s">
        <v>1221</v>
      </c>
      <c r="P1255" s="5">
        <f t="shared" si="133"/>
        <v>0.61489478429058075</v>
      </c>
      <c r="Q1255" s="5">
        <f t="shared" si="134"/>
        <v>6712241</v>
      </c>
      <c r="R1255" s="1">
        <f t="shared" si="135"/>
        <v>-787759</v>
      </c>
      <c r="S1255" s="1">
        <f t="shared" si="136"/>
        <v>7500000</v>
      </c>
      <c r="U1255" s="7" t="s">
        <v>7849</v>
      </c>
      <c r="V1255" s="5">
        <f t="shared" si="137"/>
        <v>1</v>
      </c>
      <c r="W1255" s="14">
        <f>IF(V1255=1, VLOOKUP(U1255, [1]IMDB_Movies!A:O, 11, FALSE), AVERAGEIF($A$2:$A$4915, U1255, $K$2:$K$4915))</f>
        <v>6.5</v>
      </c>
      <c r="X1255" s="5">
        <f t="shared" si="138"/>
        <v>0.50800000000000001</v>
      </c>
      <c r="Y1255">
        <f t="shared" si="139"/>
        <v>6.4292475405477294</v>
      </c>
      <c r="AN1255" s="7"/>
      <c r="AO1255" s="5"/>
      <c r="AP1255" s="14"/>
      <c r="AQ1255" s="5"/>
    </row>
    <row r="1256" spans="1:43" hidden="1" x14ac:dyDescent="0.3">
      <c r="A1256" t="s">
        <v>2216</v>
      </c>
      <c r="B1256">
        <v>99</v>
      </c>
      <c r="C1256">
        <v>106593296</v>
      </c>
      <c r="D1256" t="s">
        <v>1405</v>
      </c>
      <c r="E1256" t="s">
        <v>9707</v>
      </c>
      <c r="F1256" t="s">
        <v>5697</v>
      </c>
      <c r="G1256" t="s">
        <v>14</v>
      </c>
      <c r="H1256" t="s">
        <v>15</v>
      </c>
      <c r="I1256">
        <v>7500000</v>
      </c>
      <c r="J1256">
        <v>1989</v>
      </c>
      <c r="K1256">
        <v>7.4</v>
      </c>
      <c r="L1256" s="5" t="s">
        <v>599</v>
      </c>
      <c r="M1256" s="5" t="s">
        <v>1221</v>
      </c>
      <c r="N1256" t="s">
        <v>6299</v>
      </c>
      <c r="P1256" s="5">
        <f t="shared" si="133"/>
        <v>0.61481221939406716</v>
      </c>
      <c r="Q1256" s="5">
        <f t="shared" si="134"/>
        <v>106593296</v>
      </c>
      <c r="R1256" s="1">
        <f t="shared" si="135"/>
        <v>99093296</v>
      </c>
      <c r="S1256" s="1">
        <f t="shared" si="136"/>
        <v>7500000</v>
      </c>
      <c r="U1256" s="7" t="s">
        <v>6506</v>
      </c>
      <c r="V1256" s="5">
        <f t="shared" si="137"/>
        <v>1</v>
      </c>
      <c r="W1256" s="14">
        <f>IF(V1256=1, VLOOKUP(U1256, [1]IMDB_Movies!A:O, 11, FALSE), AVERAGEIF($A$2:$A$4915, U1256, $K$2:$K$4915))</f>
        <v>6.5</v>
      </c>
      <c r="X1256" s="5">
        <f t="shared" si="138"/>
        <v>0.50800000000000001</v>
      </c>
      <c r="Y1256">
        <f t="shared" si="139"/>
        <v>6.4290957446808532</v>
      </c>
      <c r="AN1256" s="7"/>
      <c r="AO1256" s="5"/>
      <c r="AP1256" s="14"/>
      <c r="AQ1256" s="5"/>
    </row>
    <row r="1257" spans="1:43" hidden="1" x14ac:dyDescent="0.3">
      <c r="A1257" t="s">
        <v>2731</v>
      </c>
      <c r="B1257">
        <v>115</v>
      </c>
      <c r="C1257">
        <v>43490057</v>
      </c>
      <c r="D1257" t="s">
        <v>910</v>
      </c>
      <c r="E1257" t="s">
        <v>9708</v>
      </c>
      <c r="F1257" t="s">
        <v>5698</v>
      </c>
      <c r="G1257" t="s">
        <v>14</v>
      </c>
      <c r="H1257" t="s">
        <v>15</v>
      </c>
      <c r="I1257">
        <v>7500000</v>
      </c>
      <c r="J1257">
        <v>1997</v>
      </c>
      <c r="K1257">
        <v>6.9</v>
      </c>
      <c r="L1257" s="5" t="s">
        <v>599</v>
      </c>
      <c r="M1257" s="5" t="s">
        <v>1221</v>
      </c>
      <c r="P1257" s="5">
        <f t="shared" si="133"/>
        <v>0.61513009804911745</v>
      </c>
      <c r="Q1257" s="5">
        <f t="shared" si="134"/>
        <v>43490057</v>
      </c>
      <c r="R1257" s="1">
        <f t="shared" si="135"/>
        <v>35990057</v>
      </c>
      <c r="S1257" s="1">
        <f t="shared" si="136"/>
        <v>7500000</v>
      </c>
      <c r="U1257" s="6" t="s">
        <v>7738</v>
      </c>
      <c r="V1257" s="5">
        <f t="shared" si="137"/>
        <v>1</v>
      </c>
      <c r="W1257" s="14">
        <f>IF(V1257=1, VLOOKUP(U1257, [1]IMDB_Movies!A:O, 11, FALSE), AVERAGEIF($A$2:$A$4915, U1257, $K$2:$K$4915))</f>
        <v>6.5</v>
      </c>
      <c r="X1257" s="5">
        <f t="shared" si="138"/>
        <v>0.50800000000000001</v>
      </c>
      <c r="Y1257">
        <f t="shared" si="139"/>
        <v>6.4288640595903193</v>
      </c>
      <c r="AN1257" s="6"/>
      <c r="AO1257" s="5"/>
      <c r="AP1257" s="14"/>
      <c r="AQ1257" s="5"/>
    </row>
    <row r="1258" spans="1:43" hidden="1" x14ac:dyDescent="0.3">
      <c r="A1258" t="s">
        <v>5699</v>
      </c>
      <c r="B1258">
        <v>89</v>
      </c>
      <c r="C1258">
        <v>32333860</v>
      </c>
      <c r="D1258" t="s">
        <v>776</v>
      </c>
      <c r="E1258" t="s">
        <v>9709</v>
      </c>
      <c r="F1258" t="s">
        <v>5700</v>
      </c>
      <c r="G1258" t="s">
        <v>2553</v>
      </c>
      <c r="H1258" t="s">
        <v>1377</v>
      </c>
      <c r="I1258">
        <v>7500000</v>
      </c>
      <c r="J1258">
        <v>1995</v>
      </c>
      <c r="K1258">
        <v>6.7</v>
      </c>
      <c r="L1258" s="5" t="s">
        <v>476</v>
      </c>
      <c r="M1258" s="5" t="s">
        <v>599</v>
      </c>
      <c r="P1258" s="5">
        <f t="shared" si="133"/>
        <v>0.6151502491561075</v>
      </c>
      <c r="Q1258" s="5">
        <f t="shared" si="134"/>
        <v>32333860</v>
      </c>
      <c r="R1258" s="1">
        <f t="shared" si="135"/>
        <v>24833860</v>
      </c>
      <c r="S1258" s="1">
        <f t="shared" si="136"/>
        <v>7500000</v>
      </c>
      <c r="U1258" s="7" t="s">
        <v>7736</v>
      </c>
      <c r="V1258" s="5">
        <f t="shared" si="137"/>
        <v>1</v>
      </c>
      <c r="W1258" s="14">
        <f>IF(V1258=1, VLOOKUP(U1258, [1]IMDB_Movies!A:O, 11, FALSE), AVERAGEIF($A$2:$A$4915, U1258, $K$2:$K$4915))</f>
        <v>6.5</v>
      </c>
      <c r="X1258" s="5">
        <f t="shared" si="138"/>
        <v>0.50800000000000001</v>
      </c>
      <c r="Y1258">
        <f t="shared" si="139"/>
        <v>6.4284725918041543</v>
      </c>
      <c r="AN1258" s="7"/>
      <c r="AO1258" s="5"/>
      <c r="AP1258" s="14"/>
      <c r="AQ1258" s="5"/>
    </row>
    <row r="1259" spans="1:43" hidden="1" x14ac:dyDescent="0.3">
      <c r="A1259" t="s">
        <v>5709</v>
      </c>
      <c r="B1259">
        <v>109</v>
      </c>
      <c r="C1259">
        <v>5100000</v>
      </c>
      <c r="D1259" t="s">
        <v>507</v>
      </c>
      <c r="E1259" t="s">
        <v>9710</v>
      </c>
      <c r="F1259" t="s">
        <v>5710</v>
      </c>
      <c r="G1259" t="s">
        <v>14</v>
      </c>
      <c r="H1259" t="s">
        <v>22</v>
      </c>
      <c r="I1259">
        <v>7500000</v>
      </c>
      <c r="J1259">
        <v>1984</v>
      </c>
      <c r="K1259">
        <v>6</v>
      </c>
      <c r="L1259" s="5" t="s">
        <v>599</v>
      </c>
      <c r="M1259" s="5" t="s">
        <v>1221</v>
      </c>
      <c r="N1259" t="s">
        <v>6851</v>
      </c>
      <c r="P1259" s="5">
        <f t="shared" si="133"/>
        <v>0.61513372447959869</v>
      </c>
      <c r="Q1259" s="5">
        <f t="shared" si="134"/>
        <v>5100000</v>
      </c>
      <c r="R1259" s="1">
        <f t="shared" si="135"/>
        <v>-2400000</v>
      </c>
      <c r="S1259" s="1">
        <f t="shared" si="136"/>
        <v>7500000</v>
      </c>
      <c r="U1259" s="6" t="s">
        <v>7390</v>
      </c>
      <c r="V1259" s="5">
        <f t="shared" si="137"/>
        <v>2</v>
      </c>
      <c r="W1259" s="14">
        <f>IF(V1259=1, VLOOKUP(U1259, [1]IMDB_Movies!A:O, 11, FALSE), AVERAGEIF($A$2:$A$4915, U1259, $K$2:$K$4915))</f>
        <v>6.5</v>
      </c>
      <c r="X1259" s="5">
        <f t="shared" si="138"/>
        <v>0.50800000000000001</v>
      </c>
      <c r="Y1259">
        <f t="shared" si="139"/>
        <v>6.4284003194037833</v>
      </c>
      <c r="AN1259" s="6"/>
      <c r="AO1259" s="5"/>
      <c r="AP1259" s="14"/>
      <c r="AQ1259" s="5"/>
    </row>
    <row r="1260" spans="1:43" hidden="1" x14ac:dyDescent="0.3">
      <c r="A1260" t="s">
        <v>3329</v>
      </c>
      <c r="B1260">
        <v>105</v>
      </c>
      <c r="C1260">
        <v>10460089</v>
      </c>
      <c r="D1260" t="s">
        <v>778</v>
      </c>
      <c r="E1260" t="s">
        <v>9711</v>
      </c>
      <c r="F1260" t="s">
        <v>5711</v>
      </c>
      <c r="G1260" t="s">
        <v>14</v>
      </c>
      <c r="H1260" t="s">
        <v>15</v>
      </c>
      <c r="I1260">
        <v>7500000</v>
      </c>
      <c r="J1260">
        <v>2002</v>
      </c>
      <c r="K1260">
        <v>7.2</v>
      </c>
      <c r="L1260" s="5" t="s">
        <v>8413</v>
      </c>
      <c r="M1260" s="5" t="s">
        <v>1221</v>
      </c>
      <c r="N1260" t="s">
        <v>8415</v>
      </c>
      <c r="O1260" t="s">
        <v>3629</v>
      </c>
      <c r="P1260" s="5">
        <f t="shared" si="133"/>
        <v>0.6150477414778156</v>
      </c>
      <c r="Q1260" s="5">
        <f t="shared" si="134"/>
        <v>10460089</v>
      </c>
      <c r="R1260" s="1">
        <f t="shared" si="135"/>
        <v>2960089</v>
      </c>
      <c r="S1260" s="1">
        <f t="shared" si="136"/>
        <v>7500000</v>
      </c>
      <c r="U1260" s="6" t="s">
        <v>7347</v>
      </c>
      <c r="V1260" s="5">
        <f t="shared" si="137"/>
        <v>1</v>
      </c>
      <c r="W1260" s="14">
        <f>IF(V1260=1, VLOOKUP(U1260, [1]IMDB_Movies!A:O, 11, FALSE), AVERAGEIF($A$2:$A$4915, U1260, $K$2:$K$4915))</f>
        <v>6.5</v>
      </c>
      <c r="X1260" s="5">
        <f t="shared" si="138"/>
        <v>0.50800000000000001</v>
      </c>
      <c r="Y1260">
        <f t="shared" si="139"/>
        <v>6.4280617678381295</v>
      </c>
      <c r="AN1260" s="6"/>
      <c r="AO1260" s="5"/>
      <c r="AP1260" s="14"/>
      <c r="AQ1260" s="5"/>
    </row>
    <row r="1261" spans="1:43" hidden="1" x14ac:dyDescent="0.3">
      <c r="A1261" t="s">
        <v>3032</v>
      </c>
      <c r="B1261">
        <v>102</v>
      </c>
      <c r="C1261">
        <v>4239767</v>
      </c>
      <c r="D1261" t="s">
        <v>1598</v>
      </c>
      <c r="E1261" t="s">
        <v>9712</v>
      </c>
      <c r="F1261" t="s">
        <v>5712</v>
      </c>
      <c r="G1261" t="s">
        <v>14</v>
      </c>
      <c r="H1261" t="s">
        <v>99</v>
      </c>
      <c r="I1261">
        <v>7500000</v>
      </c>
      <c r="J1261">
        <v>2002</v>
      </c>
      <c r="K1261">
        <v>6</v>
      </c>
      <c r="L1261" s="5" t="s">
        <v>599</v>
      </c>
      <c r="M1261" s="5" t="s">
        <v>1221</v>
      </c>
      <c r="N1261" t="s">
        <v>6851</v>
      </c>
      <c r="O1261" t="s">
        <v>8417</v>
      </c>
      <c r="P1261" s="5">
        <f t="shared" si="133"/>
        <v>0.61497307362867659</v>
      </c>
      <c r="Q1261" s="5">
        <f t="shared" si="134"/>
        <v>4239767</v>
      </c>
      <c r="R1261" s="1">
        <f t="shared" si="135"/>
        <v>-3260233</v>
      </c>
      <c r="S1261" s="1">
        <f t="shared" si="136"/>
        <v>7500000</v>
      </c>
      <c r="U1261" s="6" t="s">
        <v>7335</v>
      </c>
      <c r="V1261" s="5">
        <f t="shared" si="137"/>
        <v>1</v>
      </c>
      <c r="W1261" s="14">
        <f>IF(V1261=1, VLOOKUP(U1261, [1]IMDB_Movies!A:O, 11, FALSE), AVERAGEIF($A$2:$A$4915, U1261, $K$2:$K$4915))</f>
        <v>6.5</v>
      </c>
      <c r="X1261" s="5">
        <f t="shared" si="138"/>
        <v>0.50800000000000001</v>
      </c>
      <c r="Y1261">
        <f t="shared" si="139"/>
        <v>6.4277496671105236</v>
      </c>
      <c r="AN1261" s="6"/>
      <c r="AO1261" s="5"/>
      <c r="AP1261" s="14"/>
      <c r="AQ1261" s="5"/>
    </row>
    <row r="1262" spans="1:43" hidden="1" x14ac:dyDescent="0.3">
      <c r="A1262" t="s">
        <v>5713</v>
      </c>
      <c r="B1262">
        <v>97</v>
      </c>
      <c r="C1262">
        <v>4131640</v>
      </c>
      <c r="D1262" t="s">
        <v>359</v>
      </c>
      <c r="E1262" t="s">
        <v>9713</v>
      </c>
      <c r="F1262" t="s">
        <v>5714</v>
      </c>
      <c r="G1262" t="s">
        <v>14</v>
      </c>
      <c r="H1262" t="s">
        <v>15</v>
      </c>
      <c r="I1262">
        <v>7500000</v>
      </c>
      <c r="J1262">
        <v>2008</v>
      </c>
      <c r="K1262">
        <v>3.1</v>
      </c>
      <c r="L1262" s="5" t="s">
        <v>599</v>
      </c>
      <c r="M1262" s="5" t="s">
        <v>8413</v>
      </c>
      <c r="P1262" s="5">
        <f t="shared" si="133"/>
        <v>0.61488517565495449</v>
      </c>
      <c r="Q1262" s="5">
        <f t="shared" si="134"/>
        <v>4131640</v>
      </c>
      <c r="R1262" s="1">
        <f t="shared" si="135"/>
        <v>-3368360</v>
      </c>
      <c r="S1262" s="1">
        <f t="shared" si="136"/>
        <v>7500000</v>
      </c>
      <c r="U1262" s="6" t="s">
        <v>7289</v>
      </c>
      <c r="V1262" s="5">
        <f t="shared" si="137"/>
        <v>1</v>
      </c>
      <c r="W1262" s="14">
        <f>IF(V1262=1, VLOOKUP(U1262, [1]IMDB_Movies!A:O, 11, FALSE), AVERAGEIF($A$2:$A$4915, U1262, $K$2:$K$4915))</f>
        <v>6.5</v>
      </c>
      <c r="X1262" s="5">
        <f t="shared" si="138"/>
        <v>0.50800000000000001</v>
      </c>
      <c r="Y1262">
        <f t="shared" si="139"/>
        <v>6.4280234416622317</v>
      </c>
      <c r="AN1262" s="6"/>
      <c r="AO1262" s="5"/>
      <c r="AP1262" s="14"/>
      <c r="AQ1262" s="5"/>
    </row>
    <row r="1263" spans="1:43" hidden="1" x14ac:dyDescent="0.3">
      <c r="A1263" t="s">
        <v>5715</v>
      </c>
      <c r="B1263">
        <v>118</v>
      </c>
      <c r="C1263">
        <v>3347439</v>
      </c>
      <c r="D1263" t="s">
        <v>79</v>
      </c>
      <c r="E1263" t="s">
        <v>9714</v>
      </c>
      <c r="F1263" t="s">
        <v>5716</v>
      </c>
      <c r="G1263" t="s">
        <v>14</v>
      </c>
      <c r="H1263" t="s">
        <v>15</v>
      </c>
      <c r="I1263">
        <v>7500000</v>
      </c>
      <c r="J1263">
        <v>2004</v>
      </c>
      <c r="K1263">
        <v>6.9</v>
      </c>
      <c r="L1263" s="5" t="s">
        <v>1221</v>
      </c>
      <c r="M1263" s="5" t="s">
        <v>6851</v>
      </c>
      <c r="P1263" s="5">
        <f t="shared" si="133"/>
        <v>0.61479696236144543</v>
      </c>
      <c r="Q1263" s="5">
        <f t="shared" si="134"/>
        <v>3347439</v>
      </c>
      <c r="R1263" s="1">
        <f t="shared" si="135"/>
        <v>-4152561</v>
      </c>
      <c r="S1263" s="1">
        <f t="shared" si="136"/>
        <v>7500000</v>
      </c>
      <c r="U1263" s="6" t="s">
        <v>6377</v>
      </c>
      <c r="V1263" s="5">
        <f t="shared" si="137"/>
        <v>1</v>
      </c>
      <c r="W1263" s="14">
        <f>IF(V1263=1, VLOOKUP(U1263, [1]IMDB_Movies!A:O, 11, FALSE), AVERAGEIF($A$2:$A$4915, U1263, $K$2:$K$4915))</f>
        <v>6.5</v>
      </c>
      <c r="X1263" s="5">
        <f t="shared" si="138"/>
        <v>0.50800000000000001</v>
      </c>
      <c r="Y1263">
        <f t="shared" si="139"/>
        <v>6.4280575539568394</v>
      </c>
      <c r="AN1263" s="6"/>
      <c r="AO1263" s="5"/>
      <c r="AP1263" s="14"/>
      <c r="AQ1263" s="5"/>
    </row>
    <row r="1264" spans="1:43" hidden="1" x14ac:dyDescent="0.3">
      <c r="A1264" t="s">
        <v>3300</v>
      </c>
      <c r="B1264">
        <v>93</v>
      </c>
      <c r="C1264">
        <v>197148</v>
      </c>
      <c r="D1264" t="s">
        <v>5721</v>
      </c>
      <c r="E1264" t="s">
        <v>9715</v>
      </c>
      <c r="F1264" t="s">
        <v>5722</v>
      </c>
      <c r="G1264" t="s">
        <v>14</v>
      </c>
      <c r="H1264" t="s">
        <v>22</v>
      </c>
      <c r="I1264">
        <v>7500000</v>
      </c>
      <c r="J1264">
        <v>2003</v>
      </c>
      <c r="K1264">
        <v>6.3</v>
      </c>
      <c r="L1264" s="5" t="s">
        <v>1221</v>
      </c>
      <c r="M1264" s="5" t="s">
        <v>6851</v>
      </c>
      <c r="N1264" t="s">
        <v>4289</v>
      </c>
      <c r="O1264" t="s">
        <v>3629</v>
      </c>
      <c r="P1264" s="5">
        <f t="shared" si="133"/>
        <v>0.61470709796179879</v>
      </c>
      <c r="Q1264" s="5">
        <f t="shared" si="134"/>
        <v>197148</v>
      </c>
      <c r="R1264" s="1">
        <f t="shared" si="135"/>
        <v>-7302852</v>
      </c>
      <c r="S1264" s="1">
        <f t="shared" si="136"/>
        <v>7500000</v>
      </c>
      <c r="U1264" s="7" t="s">
        <v>6635</v>
      </c>
      <c r="V1264" s="5">
        <f t="shared" si="137"/>
        <v>1</v>
      </c>
      <c r="W1264" s="14">
        <f>IF(V1264=1, VLOOKUP(U1264, [1]IMDB_Movies!A:O, 11, FALSE), AVERAGEIF($A$2:$A$4915, U1264, $K$2:$K$4915))</f>
        <v>6.5</v>
      </c>
      <c r="X1264" s="5">
        <f t="shared" si="138"/>
        <v>0.50800000000000001</v>
      </c>
      <c r="Y1264">
        <f t="shared" si="139"/>
        <v>6.4279584221748438</v>
      </c>
      <c r="AN1264" s="7"/>
      <c r="AO1264" s="5"/>
      <c r="AP1264" s="14"/>
      <c r="AQ1264" s="5"/>
    </row>
    <row r="1265" spans="1:43" hidden="1" x14ac:dyDescent="0.3">
      <c r="A1265" t="s">
        <v>5723</v>
      </c>
      <c r="B1265">
        <v>101</v>
      </c>
      <c r="C1265"/>
      <c r="D1265" t="s">
        <v>599</v>
      </c>
      <c r="E1265" t="s">
        <v>9716</v>
      </c>
      <c r="F1265" t="s">
        <v>5724</v>
      </c>
      <c r="G1265" t="s">
        <v>14</v>
      </c>
      <c r="H1265" t="s">
        <v>22</v>
      </c>
      <c r="I1265">
        <v>7500000</v>
      </c>
      <c r="J1265">
        <v>2012</v>
      </c>
      <c r="K1265">
        <v>4.8</v>
      </c>
      <c r="L1265" s="5" t="s">
        <v>599</v>
      </c>
      <c r="M1265" s="5"/>
      <c r="P1265" s="5">
        <f t="shared" si="133"/>
        <v>0.61461113549364621</v>
      </c>
      <c r="Q1265" s="5">
        <f t="shared" si="134"/>
        <v>25035665</v>
      </c>
      <c r="R1265" s="1">
        <f t="shared" si="135"/>
        <v>17535665</v>
      </c>
      <c r="S1265" s="1">
        <f t="shared" si="136"/>
        <v>7500000</v>
      </c>
      <c r="U1265" s="7" t="s">
        <v>6601</v>
      </c>
      <c r="V1265" s="5">
        <f t="shared" si="137"/>
        <v>1</v>
      </c>
      <c r="W1265" s="14">
        <f>IF(V1265=1, VLOOKUP(U1265, [1]IMDB_Movies!A:O, 11, FALSE), AVERAGEIF($A$2:$A$4915, U1265, $K$2:$K$4915))</f>
        <v>6.5</v>
      </c>
      <c r="X1265" s="5">
        <f t="shared" si="138"/>
        <v>0.50800000000000001</v>
      </c>
      <c r="Y1265">
        <f t="shared" si="139"/>
        <v>6.427779258864307</v>
      </c>
      <c r="AN1265" s="7"/>
      <c r="AO1265" s="5"/>
      <c r="AP1265" s="14"/>
      <c r="AQ1265" s="5"/>
    </row>
    <row r="1266" spans="1:43" hidden="1" x14ac:dyDescent="0.3">
      <c r="A1266" t="s">
        <v>5727</v>
      </c>
      <c r="B1266">
        <v>95</v>
      </c>
      <c r="C1266"/>
      <c r="D1266" t="s">
        <v>162</v>
      </c>
      <c r="E1266" t="s">
        <v>9717</v>
      </c>
      <c r="F1266" t="s">
        <v>5728</v>
      </c>
      <c r="G1266" t="s">
        <v>14</v>
      </c>
      <c r="H1266" t="s">
        <v>5729</v>
      </c>
      <c r="I1266">
        <v>7500000</v>
      </c>
      <c r="J1266">
        <v>2012</v>
      </c>
      <c r="K1266">
        <v>5.6</v>
      </c>
      <c r="L1266" s="5" t="s">
        <v>476</v>
      </c>
      <c r="M1266" s="5" t="s">
        <v>8413</v>
      </c>
      <c r="N1266" t="s">
        <v>1221</v>
      </c>
      <c r="O1266" t="s">
        <v>3629</v>
      </c>
      <c r="P1266" s="5">
        <f t="shared" si="133"/>
        <v>0.61461113549364621</v>
      </c>
      <c r="Q1266" s="5">
        <f t="shared" si="134"/>
        <v>25035665</v>
      </c>
      <c r="R1266" s="1">
        <f t="shared" si="135"/>
        <v>17535665</v>
      </c>
      <c r="S1266" s="1">
        <f t="shared" si="136"/>
        <v>7500000</v>
      </c>
      <c r="U1266" s="6" t="s">
        <v>6424</v>
      </c>
      <c r="V1266" s="5">
        <f t="shared" si="137"/>
        <v>2</v>
      </c>
      <c r="W1266" s="14">
        <f>IF(V1266=1, VLOOKUP(U1266, [1]IMDB_Movies!A:O, 11, FALSE), AVERAGEIF($A$2:$A$4915, U1266, $K$2:$K$4915))</f>
        <v>6.5</v>
      </c>
      <c r="X1266" s="5">
        <f t="shared" si="138"/>
        <v>0.50800000000000001</v>
      </c>
      <c r="Y1266">
        <f t="shared" si="139"/>
        <v>6.4278400000000042</v>
      </c>
      <c r="AN1266" s="6"/>
      <c r="AO1266" s="5"/>
      <c r="AP1266" s="14"/>
      <c r="AQ1266" s="5"/>
    </row>
    <row r="1267" spans="1:43" hidden="1" x14ac:dyDescent="0.3">
      <c r="A1267" t="s">
        <v>5742</v>
      </c>
      <c r="B1267">
        <v>100</v>
      </c>
      <c r="C1267">
        <v>12610552</v>
      </c>
      <c r="D1267" t="s">
        <v>97</v>
      </c>
      <c r="E1267" t="s">
        <v>9718</v>
      </c>
      <c r="F1267" t="s">
        <v>5743</v>
      </c>
      <c r="G1267" t="s">
        <v>14</v>
      </c>
      <c r="H1267" t="s">
        <v>15</v>
      </c>
      <c r="I1267">
        <v>7500000</v>
      </c>
      <c r="J1267">
        <v>1999</v>
      </c>
      <c r="K1267">
        <v>3.5</v>
      </c>
      <c r="L1267" s="5" t="s">
        <v>476</v>
      </c>
      <c r="M1267" s="5" t="s">
        <v>340</v>
      </c>
      <c r="N1267" t="s">
        <v>455</v>
      </c>
      <c r="O1267" t="s">
        <v>4289</v>
      </c>
      <c r="P1267" s="5">
        <f t="shared" si="133"/>
        <v>0.61461113549364621</v>
      </c>
      <c r="Q1267" s="5">
        <f t="shared" si="134"/>
        <v>12610552</v>
      </c>
      <c r="R1267" s="1">
        <f t="shared" si="135"/>
        <v>5110552</v>
      </c>
      <c r="S1267" s="1">
        <f t="shared" si="136"/>
        <v>7500000</v>
      </c>
      <c r="U1267" s="6" t="s">
        <v>5337</v>
      </c>
      <c r="V1267" s="5">
        <f t="shared" si="137"/>
        <v>1</v>
      </c>
      <c r="W1267" s="14">
        <f>IF(V1267=1, VLOOKUP(U1267, [1]IMDB_Movies!A:O, 11, FALSE), AVERAGEIF($A$2:$A$4915, U1267, $K$2:$K$4915))</f>
        <v>6.5</v>
      </c>
      <c r="X1267" s="5">
        <f t="shared" si="138"/>
        <v>0.50800000000000001</v>
      </c>
      <c r="Y1267">
        <f t="shared" si="139"/>
        <v>6.4276073619631946</v>
      </c>
      <c r="AN1267" s="6"/>
      <c r="AO1267" s="5"/>
      <c r="AP1267" s="14"/>
      <c r="AQ1267" s="5"/>
    </row>
    <row r="1268" spans="1:43" hidden="1" x14ac:dyDescent="0.3">
      <c r="A1268" t="s">
        <v>2877</v>
      </c>
      <c r="B1268">
        <v>96</v>
      </c>
      <c r="C1268">
        <v>143492840</v>
      </c>
      <c r="D1268" t="s">
        <v>507</v>
      </c>
      <c r="E1268" t="s">
        <v>9719</v>
      </c>
      <c r="F1268" t="s">
        <v>5744</v>
      </c>
      <c r="G1268" t="s">
        <v>14</v>
      </c>
      <c r="H1268" t="s">
        <v>15</v>
      </c>
      <c r="I1268">
        <v>7500000</v>
      </c>
      <c r="J1268">
        <v>2007</v>
      </c>
      <c r="K1268">
        <v>7.5</v>
      </c>
      <c r="L1268" s="5" t="s">
        <v>599</v>
      </c>
      <c r="M1268" s="5" t="s">
        <v>1221</v>
      </c>
      <c r="N1268" t="s">
        <v>6851</v>
      </c>
      <c r="P1268" s="5">
        <f t="shared" si="133"/>
        <v>0.61454092501224089</v>
      </c>
      <c r="Q1268" s="5">
        <f t="shared" si="134"/>
        <v>143492840</v>
      </c>
      <c r="R1268" s="1">
        <f t="shared" si="135"/>
        <v>135992840</v>
      </c>
      <c r="S1268" s="1">
        <f t="shared" si="136"/>
        <v>7500000</v>
      </c>
      <c r="U1268" s="7" t="s">
        <v>3720</v>
      </c>
      <c r="V1268" s="5">
        <f t="shared" si="137"/>
        <v>2</v>
      </c>
      <c r="W1268" s="14">
        <f>IF(V1268=1, VLOOKUP(U1268, [1]IMDB_Movies!A:O, 11, FALSE), AVERAGEIF($A$2:$A$4915, U1268, $K$2:$K$4915))</f>
        <v>6.5</v>
      </c>
      <c r="X1268" s="5">
        <f t="shared" si="138"/>
        <v>0.50800000000000001</v>
      </c>
      <c r="Y1268">
        <f t="shared" si="139"/>
        <v>6.4277481323372516</v>
      </c>
      <c r="AN1268" s="7"/>
      <c r="AO1268" s="5"/>
      <c r="AP1268" s="14"/>
      <c r="AQ1268" s="5"/>
    </row>
    <row r="1269" spans="1:43" hidden="1" x14ac:dyDescent="0.3">
      <c r="A1269" t="s">
        <v>5745</v>
      </c>
      <c r="B1269">
        <v>104</v>
      </c>
      <c r="C1269"/>
      <c r="D1269" t="s">
        <v>24</v>
      </c>
      <c r="E1269" t="s">
        <v>9720</v>
      </c>
      <c r="F1269" t="s">
        <v>5746</v>
      </c>
      <c r="G1269" t="s">
        <v>14</v>
      </c>
      <c r="H1269" t="s">
        <v>99</v>
      </c>
      <c r="I1269">
        <v>7500000</v>
      </c>
      <c r="J1269">
        <v>2015</v>
      </c>
      <c r="K1269">
        <v>5.0999999999999996</v>
      </c>
      <c r="L1269" s="5" t="s">
        <v>476</v>
      </c>
      <c r="M1269" s="5" t="s">
        <v>3629</v>
      </c>
      <c r="P1269" s="5">
        <f t="shared" si="133"/>
        <v>0.61510620719215381</v>
      </c>
      <c r="Q1269" s="5">
        <f t="shared" si="134"/>
        <v>25035665</v>
      </c>
      <c r="R1269" s="1">
        <f t="shared" si="135"/>
        <v>17535665</v>
      </c>
      <c r="S1269" s="1">
        <f t="shared" si="136"/>
        <v>7500000</v>
      </c>
      <c r="U1269" s="7" t="s">
        <v>5963</v>
      </c>
      <c r="V1269" s="5">
        <f t="shared" si="137"/>
        <v>1</v>
      </c>
      <c r="W1269" s="14">
        <f>IF(V1269=1, VLOOKUP(U1269, [1]IMDB_Movies!A:O, 11, FALSE), AVERAGEIF($A$2:$A$4915, U1269, $K$2:$K$4915))</f>
        <v>6.5</v>
      </c>
      <c r="X1269" s="5">
        <f t="shared" si="138"/>
        <v>0.50800000000000001</v>
      </c>
      <c r="Y1269">
        <f t="shared" si="139"/>
        <v>6.4275420336269065</v>
      </c>
      <c r="AN1269" s="7"/>
      <c r="AO1269" s="5"/>
      <c r="AP1269" s="14"/>
      <c r="AQ1269" s="5"/>
    </row>
    <row r="1270" spans="1:43" hidden="1" x14ac:dyDescent="0.3">
      <c r="A1270" t="s">
        <v>68</v>
      </c>
      <c r="B1270">
        <v>95</v>
      </c>
      <c r="C1270">
        <v>32391374</v>
      </c>
      <c r="D1270" t="s">
        <v>507</v>
      </c>
      <c r="E1270" t="s">
        <v>9721</v>
      </c>
      <c r="F1270" t="s">
        <v>5751</v>
      </c>
      <c r="G1270" t="s">
        <v>14</v>
      </c>
      <c r="H1270" t="s">
        <v>15</v>
      </c>
      <c r="I1270">
        <v>7500000</v>
      </c>
      <c r="J1270">
        <v>2009</v>
      </c>
      <c r="K1270">
        <v>7.7</v>
      </c>
      <c r="L1270" s="5" t="s">
        <v>599</v>
      </c>
      <c r="M1270" s="5" t="s">
        <v>1221</v>
      </c>
      <c r="N1270" t="s">
        <v>6851</v>
      </c>
      <c r="P1270" s="5">
        <f t="shared" si="133"/>
        <v>0.61510620719215381</v>
      </c>
      <c r="Q1270" s="5">
        <f t="shared" si="134"/>
        <v>32391374</v>
      </c>
      <c r="R1270" s="1">
        <f t="shared" si="135"/>
        <v>24891374</v>
      </c>
      <c r="S1270" s="1">
        <f t="shared" si="136"/>
        <v>7500000</v>
      </c>
      <c r="U1270" s="7" t="s">
        <v>6037</v>
      </c>
      <c r="V1270" s="5">
        <f t="shared" si="137"/>
        <v>1</v>
      </c>
      <c r="W1270" s="14">
        <f>IF(V1270=1, VLOOKUP(U1270, [1]IMDB_Movies!A:O, 11, FALSE), AVERAGEIF($A$2:$A$4915, U1270, $K$2:$K$4915))</f>
        <v>6.5</v>
      </c>
      <c r="X1270" s="5">
        <f t="shared" si="138"/>
        <v>0.50800000000000001</v>
      </c>
      <c r="Y1270">
        <f t="shared" si="139"/>
        <v>6.42829684997331</v>
      </c>
      <c r="AN1270" s="7"/>
      <c r="AO1270" s="5"/>
      <c r="AP1270" s="14"/>
      <c r="AQ1270" s="5"/>
    </row>
    <row r="1271" spans="1:43" hidden="1" x14ac:dyDescent="0.3">
      <c r="A1271" t="s">
        <v>1217</v>
      </c>
      <c r="B1271">
        <v>93</v>
      </c>
      <c r="C1271">
        <v>31501218</v>
      </c>
      <c r="D1271" t="s">
        <v>2109</v>
      </c>
      <c r="E1271" t="s">
        <v>9722</v>
      </c>
      <c r="F1271" t="s">
        <v>5760</v>
      </c>
      <c r="G1271" t="s">
        <v>14</v>
      </c>
      <c r="H1271" t="s">
        <v>15</v>
      </c>
      <c r="I1271">
        <v>7500000</v>
      </c>
      <c r="J1271">
        <v>2005</v>
      </c>
      <c r="K1271">
        <v>7.5</v>
      </c>
      <c r="L1271" s="5" t="s">
        <v>4651</v>
      </c>
      <c r="M1271" s="5" t="s">
        <v>1221</v>
      </c>
      <c r="N1271" t="s">
        <v>7865</v>
      </c>
      <c r="P1271" s="5">
        <f t="shared" si="133"/>
        <v>0.61508966287069933</v>
      </c>
      <c r="Q1271" s="5">
        <f t="shared" si="134"/>
        <v>31501218</v>
      </c>
      <c r="R1271" s="1">
        <f t="shared" si="135"/>
        <v>24001218</v>
      </c>
      <c r="S1271" s="1">
        <f t="shared" si="136"/>
        <v>7500000</v>
      </c>
      <c r="U1271" s="7" t="s">
        <v>4498</v>
      </c>
      <c r="V1271" s="5">
        <f t="shared" si="137"/>
        <v>2</v>
      </c>
      <c r="W1271" s="14">
        <f>IF(V1271=1, VLOOKUP(U1271, [1]IMDB_Movies!A:O, 11, FALSE), AVERAGEIF($A$2:$A$4915, U1271, $K$2:$K$4915))</f>
        <v>6.5</v>
      </c>
      <c r="X1271" s="5">
        <f t="shared" si="138"/>
        <v>0.50800000000000001</v>
      </c>
      <c r="Y1271">
        <f t="shared" si="139"/>
        <v>6.4280640854472688</v>
      </c>
      <c r="AN1271" s="7"/>
      <c r="AO1271" s="5"/>
      <c r="AP1271" s="14"/>
      <c r="AQ1271" s="5"/>
    </row>
    <row r="1272" spans="1:43" hidden="1" x14ac:dyDescent="0.3">
      <c r="A1272" t="s">
        <v>5784</v>
      </c>
      <c r="B1272">
        <v>100</v>
      </c>
      <c r="C1272">
        <v>9176553</v>
      </c>
      <c r="D1272" t="s">
        <v>2832</v>
      </c>
      <c r="E1272" t="s">
        <v>9723</v>
      </c>
      <c r="F1272" t="s">
        <v>5785</v>
      </c>
      <c r="G1272" t="s">
        <v>14</v>
      </c>
      <c r="H1272" t="s">
        <v>15</v>
      </c>
      <c r="I1272">
        <v>7500000</v>
      </c>
      <c r="J1272">
        <v>2009</v>
      </c>
      <c r="K1272">
        <v>7.1</v>
      </c>
      <c r="L1272" s="5" t="s">
        <v>1221</v>
      </c>
      <c r="M1272" s="5" t="s">
        <v>8415</v>
      </c>
      <c r="P1272" s="5">
        <f t="shared" si="133"/>
        <v>0.61507037124853803</v>
      </c>
      <c r="Q1272" s="5">
        <f t="shared" si="134"/>
        <v>9176553</v>
      </c>
      <c r="R1272" s="1">
        <f t="shared" si="135"/>
        <v>1676553</v>
      </c>
      <c r="S1272" s="1">
        <f t="shared" si="136"/>
        <v>7500000</v>
      </c>
      <c r="U1272" s="6" t="s">
        <v>5908</v>
      </c>
      <c r="V1272" s="5">
        <f t="shared" si="137"/>
        <v>1</v>
      </c>
      <c r="W1272" s="14">
        <f>IF(V1272=1, VLOOKUP(U1272, [1]IMDB_Movies!A:O, 11, FALSE), AVERAGEIF($A$2:$A$4915, U1272, $K$2:$K$4915))</f>
        <v>6.5</v>
      </c>
      <c r="X1272" s="5">
        <f t="shared" si="138"/>
        <v>0.50800000000000001</v>
      </c>
      <c r="Y1272">
        <f t="shared" si="139"/>
        <v>6.4280181623931671</v>
      </c>
      <c r="AN1272" s="6"/>
      <c r="AO1272" s="5"/>
      <c r="AP1272" s="14"/>
      <c r="AQ1272" s="5"/>
    </row>
    <row r="1273" spans="1:43" hidden="1" x14ac:dyDescent="0.3">
      <c r="A1273" t="s">
        <v>5564</v>
      </c>
      <c r="B1273">
        <v>171</v>
      </c>
      <c r="C1273"/>
      <c r="D1273" t="s">
        <v>2168</v>
      </c>
      <c r="E1273" t="s">
        <v>9724</v>
      </c>
      <c r="F1273" t="s">
        <v>5565</v>
      </c>
      <c r="G1273" t="s">
        <v>14</v>
      </c>
      <c r="H1273" t="s">
        <v>15</v>
      </c>
      <c r="I1273">
        <v>7623000</v>
      </c>
      <c r="J1273">
        <v>1951</v>
      </c>
      <c r="K1273">
        <v>7.2</v>
      </c>
      <c r="L1273" s="5" t="s">
        <v>4651</v>
      </c>
      <c r="M1273" s="5" t="s">
        <v>1221</v>
      </c>
      <c r="N1273" t="s">
        <v>7865</v>
      </c>
      <c r="O1273" t="s">
        <v>6851</v>
      </c>
      <c r="P1273" s="5">
        <f t="shared" si="133"/>
        <v>0.61499237422701925</v>
      </c>
      <c r="Q1273" s="5">
        <f t="shared" si="134"/>
        <v>25035665</v>
      </c>
      <c r="R1273" s="1">
        <f t="shared" si="135"/>
        <v>17412665</v>
      </c>
      <c r="S1273" s="1">
        <f t="shared" si="136"/>
        <v>7623000</v>
      </c>
      <c r="U1273" s="7" t="s">
        <v>5815</v>
      </c>
      <c r="V1273" s="5">
        <f t="shared" si="137"/>
        <v>1</v>
      </c>
      <c r="W1273" s="14">
        <f>IF(V1273=1, VLOOKUP(U1273, [1]IMDB_Movies!A:O, 11, FALSE), AVERAGEIF($A$2:$A$4915, U1273, $K$2:$K$4915))</f>
        <v>6.5</v>
      </c>
      <c r="X1273" s="5">
        <f t="shared" si="138"/>
        <v>0.50800000000000001</v>
      </c>
      <c r="Y1273">
        <f t="shared" si="139"/>
        <v>6.4278920651883569</v>
      </c>
      <c r="AN1273" s="7"/>
      <c r="AO1273" s="5"/>
      <c r="AP1273" s="14"/>
      <c r="AQ1273" s="5"/>
    </row>
    <row r="1274" spans="1:43" hidden="1" x14ac:dyDescent="0.3">
      <c r="A1274" t="s">
        <v>5701</v>
      </c>
      <c r="B1274">
        <v>101</v>
      </c>
      <c r="C1274"/>
      <c r="D1274" t="s">
        <v>5702</v>
      </c>
      <c r="E1274" t="s">
        <v>9725</v>
      </c>
      <c r="F1274" t="s">
        <v>5703</v>
      </c>
      <c r="G1274" t="s">
        <v>524</v>
      </c>
      <c r="H1274" t="s">
        <v>525</v>
      </c>
      <c r="I1274">
        <v>7700000</v>
      </c>
      <c r="J1274">
        <v>2014</v>
      </c>
      <c r="K1274">
        <v>7.3</v>
      </c>
      <c r="L1274" s="5" t="s">
        <v>1221</v>
      </c>
      <c r="M1274" s="5" t="s">
        <v>8418</v>
      </c>
      <c r="N1274" t="s">
        <v>5239</v>
      </c>
      <c r="P1274" s="5">
        <f t="shared" si="133"/>
        <v>0.61499237422701925</v>
      </c>
      <c r="Q1274" s="5">
        <f t="shared" si="134"/>
        <v>25035665</v>
      </c>
      <c r="R1274" s="1">
        <f t="shared" si="135"/>
        <v>17335665</v>
      </c>
      <c r="S1274" s="1">
        <f t="shared" si="136"/>
        <v>7700000</v>
      </c>
      <c r="U1274" s="7" t="s">
        <v>5484</v>
      </c>
      <c r="V1274" s="5">
        <f t="shared" si="137"/>
        <v>1</v>
      </c>
      <c r="W1274" s="14">
        <f>IF(V1274=1, VLOOKUP(U1274, [1]IMDB_Movies!A:O, 11, FALSE), AVERAGEIF($A$2:$A$4915, U1274, $K$2:$K$4915))</f>
        <v>6.5</v>
      </c>
      <c r="X1274" s="5">
        <f t="shared" si="138"/>
        <v>0.50800000000000001</v>
      </c>
      <c r="Y1274">
        <f t="shared" si="139"/>
        <v>6.4277926242651047</v>
      </c>
      <c r="AN1274" s="7"/>
      <c r="AO1274" s="5"/>
      <c r="AP1274" s="14"/>
      <c r="AQ1274" s="5"/>
    </row>
    <row r="1275" spans="1:43" hidden="1" x14ac:dyDescent="0.3">
      <c r="A1275" t="s">
        <v>6014</v>
      </c>
      <c r="B1275">
        <v>117</v>
      </c>
      <c r="C1275"/>
      <c r="D1275" t="s">
        <v>1221</v>
      </c>
      <c r="E1275" t="s">
        <v>9726</v>
      </c>
      <c r="F1275" t="s">
        <v>6015</v>
      </c>
      <c r="G1275" t="s">
        <v>14</v>
      </c>
      <c r="H1275" t="s">
        <v>15</v>
      </c>
      <c r="I1275">
        <v>7840000</v>
      </c>
      <c r="J1275">
        <v>1977</v>
      </c>
      <c r="K1275">
        <v>7.4</v>
      </c>
      <c r="L1275" s="5" t="s">
        <v>1221</v>
      </c>
      <c r="M1275" s="5"/>
      <c r="P1275" s="5">
        <f t="shared" si="133"/>
        <v>0.61499237422701925</v>
      </c>
      <c r="Q1275" s="5">
        <f t="shared" si="134"/>
        <v>25035665</v>
      </c>
      <c r="R1275" s="1">
        <f t="shared" si="135"/>
        <v>17195665</v>
      </c>
      <c r="S1275" s="1">
        <f t="shared" si="136"/>
        <v>7840000</v>
      </c>
      <c r="U1275" s="7" t="s">
        <v>5656</v>
      </c>
      <c r="V1275" s="5">
        <f t="shared" si="137"/>
        <v>1</v>
      </c>
      <c r="W1275" s="14">
        <f>IF(V1275=1, VLOOKUP(U1275, [1]IMDB_Movies!A:O, 11, FALSE), AVERAGEIF($A$2:$A$4915, U1275, $K$2:$K$4915))</f>
        <v>6.5</v>
      </c>
      <c r="X1275" s="5">
        <f t="shared" si="138"/>
        <v>0.50800000000000001</v>
      </c>
      <c r="Y1275">
        <f t="shared" si="139"/>
        <v>6.4275594760759214</v>
      </c>
      <c r="AN1275" s="7"/>
      <c r="AO1275" s="5"/>
      <c r="AP1275" s="14"/>
      <c r="AQ1275" s="5"/>
    </row>
    <row r="1276" spans="1:43" hidden="1" x14ac:dyDescent="0.3">
      <c r="A1276" t="s">
        <v>5687</v>
      </c>
      <c r="B1276">
        <v>90</v>
      </c>
      <c r="C1276">
        <v>671240</v>
      </c>
      <c r="D1276" t="s">
        <v>507</v>
      </c>
      <c r="E1276" t="s">
        <v>9727</v>
      </c>
      <c r="F1276" t="s">
        <v>5688</v>
      </c>
      <c r="G1276" t="s">
        <v>14</v>
      </c>
      <c r="H1276" t="s">
        <v>22</v>
      </c>
      <c r="I1276">
        <v>7900000</v>
      </c>
      <c r="J1276">
        <v>2005</v>
      </c>
      <c r="K1276">
        <v>6.9</v>
      </c>
      <c r="L1276" s="5" t="s">
        <v>599</v>
      </c>
      <c r="M1276" s="5" t="s">
        <v>1221</v>
      </c>
      <c r="N1276" t="s">
        <v>6851</v>
      </c>
      <c r="P1276" s="5">
        <f t="shared" si="133"/>
        <v>0.61499237422701925</v>
      </c>
      <c r="Q1276" s="5">
        <f t="shared" si="134"/>
        <v>671240</v>
      </c>
      <c r="R1276" s="1">
        <f t="shared" si="135"/>
        <v>-7228760</v>
      </c>
      <c r="S1276" s="1">
        <f t="shared" si="136"/>
        <v>7900000</v>
      </c>
      <c r="U1276" s="6" t="s">
        <v>3529</v>
      </c>
      <c r="V1276" s="5">
        <f t="shared" si="137"/>
        <v>1</v>
      </c>
      <c r="W1276" s="14">
        <f>IF(V1276=1, VLOOKUP(U1276, [1]IMDB_Movies!A:O, 11, FALSE), AVERAGEIF($A$2:$A$4915, U1276, $K$2:$K$4915))</f>
        <v>6.5</v>
      </c>
      <c r="X1276" s="5">
        <f t="shared" si="138"/>
        <v>0.50800000000000001</v>
      </c>
      <c r="Y1276">
        <f t="shared" si="139"/>
        <v>6.4273529411764754</v>
      </c>
      <c r="AN1276" s="6"/>
      <c r="AO1276" s="5"/>
      <c r="AP1276" s="14"/>
      <c r="AQ1276" s="5"/>
    </row>
    <row r="1277" spans="1:43" hidden="1" x14ac:dyDescent="0.3">
      <c r="A1277" t="s">
        <v>899</v>
      </c>
      <c r="B1277">
        <v>130</v>
      </c>
      <c r="C1277"/>
      <c r="D1277" t="s">
        <v>315</v>
      </c>
      <c r="E1277" t="s">
        <v>9728</v>
      </c>
      <c r="F1277" t="s">
        <v>900</v>
      </c>
      <c r="G1277" t="s">
        <v>14</v>
      </c>
      <c r="H1277" t="s">
        <v>15</v>
      </c>
      <c r="I1277">
        <v>8000000</v>
      </c>
      <c r="J1277">
        <v>1982</v>
      </c>
      <c r="K1277">
        <v>6.9</v>
      </c>
      <c r="L1277" s="5" t="s">
        <v>599</v>
      </c>
      <c r="M1277" s="5" t="s">
        <v>455</v>
      </c>
      <c r="N1277" t="s">
        <v>2267</v>
      </c>
      <c r="P1277" s="5">
        <f t="shared" si="133"/>
        <v>0.61489781312657377</v>
      </c>
      <c r="Q1277" s="5">
        <f t="shared" si="134"/>
        <v>25035665</v>
      </c>
      <c r="R1277" s="1">
        <f t="shared" si="135"/>
        <v>17035665</v>
      </c>
      <c r="S1277" s="1">
        <f t="shared" si="136"/>
        <v>8000000</v>
      </c>
      <c r="U1277" s="6" t="s">
        <v>5546</v>
      </c>
      <c r="V1277" s="5">
        <f t="shared" si="137"/>
        <v>1</v>
      </c>
      <c r="W1277" s="14">
        <f>IF(V1277=1, VLOOKUP(U1277, [1]IMDB_Movies!A:O, 11, FALSE), AVERAGEIF($A$2:$A$4915, U1277, $K$2:$K$4915))</f>
        <v>6.5</v>
      </c>
      <c r="X1277" s="5">
        <f t="shared" si="138"/>
        <v>0.50800000000000001</v>
      </c>
      <c r="Y1277">
        <f t="shared" si="139"/>
        <v>6.4273335116341324</v>
      </c>
      <c r="AN1277" s="6"/>
      <c r="AO1277" s="5"/>
      <c r="AP1277" s="14"/>
      <c r="AQ1277" s="5"/>
    </row>
    <row r="1278" spans="1:43" hidden="1" x14ac:dyDescent="0.3">
      <c r="A1278" t="s">
        <v>1041</v>
      </c>
      <c r="B1278">
        <v>89</v>
      </c>
      <c r="C1278"/>
      <c r="D1278" t="s">
        <v>1042</v>
      </c>
      <c r="E1278" t="s">
        <v>9729</v>
      </c>
      <c r="F1278" t="s">
        <v>1043</v>
      </c>
      <c r="G1278" t="s">
        <v>997</v>
      </c>
      <c r="H1278" t="s">
        <v>1044</v>
      </c>
      <c r="I1278">
        <v>8000000</v>
      </c>
      <c r="J1278">
        <v>2015</v>
      </c>
      <c r="K1278">
        <v>4.4000000000000004</v>
      </c>
      <c r="L1278" s="5" t="s">
        <v>4017</v>
      </c>
      <c r="M1278" s="5" t="s">
        <v>6299</v>
      </c>
      <c r="P1278" s="5">
        <f t="shared" si="133"/>
        <v>0.61489781312657377</v>
      </c>
      <c r="Q1278" s="5">
        <f t="shared" si="134"/>
        <v>25035665</v>
      </c>
      <c r="R1278" s="1">
        <f t="shared" si="135"/>
        <v>17035665</v>
      </c>
      <c r="S1278" s="1">
        <f t="shared" si="136"/>
        <v>8000000</v>
      </c>
      <c r="U1278" s="7" t="s">
        <v>5528</v>
      </c>
      <c r="V1278" s="5">
        <f t="shared" si="137"/>
        <v>1</v>
      </c>
      <c r="W1278" s="14">
        <f>IF(V1278=1, VLOOKUP(U1278, [1]IMDB_Movies!A:O, 11, FALSE), AVERAGEIF($A$2:$A$4915, U1278, $K$2:$K$4915))</f>
        <v>6.5</v>
      </c>
      <c r="X1278" s="5">
        <f t="shared" si="138"/>
        <v>0.50800000000000001</v>
      </c>
      <c r="Y1278">
        <f t="shared" si="139"/>
        <v>6.4268860353130073</v>
      </c>
      <c r="AN1278" s="7"/>
      <c r="AO1278" s="5"/>
      <c r="AP1278" s="14"/>
      <c r="AQ1278" s="5"/>
    </row>
    <row r="1279" spans="1:43" hidden="1" x14ac:dyDescent="0.3">
      <c r="A1279" t="s">
        <v>2210</v>
      </c>
      <c r="B1279">
        <v>126</v>
      </c>
      <c r="C1279">
        <v>90800000</v>
      </c>
      <c r="D1279" t="s">
        <v>2211</v>
      </c>
      <c r="E1279" t="s">
        <v>9730</v>
      </c>
      <c r="F1279" t="s">
        <v>2212</v>
      </c>
      <c r="G1279" t="s">
        <v>14</v>
      </c>
      <c r="H1279" t="s">
        <v>15</v>
      </c>
      <c r="I1279">
        <v>8000000</v>
      </c>
      <c r="J1279">
        <v>1984</v>
      </c>
      <c r="K1279">
        <v>7.2</v>
      </c>
      <c r="L1279" s="5" t="s">
        <v>476</v>
      </c>
      <c r="M1279" s="5" t="s">
        <v>1221</v>
      </c>
      <c r="N1279" t="s">
        <v>6299</v>
      </c>
      <c r="O1279" t="s">
        <v>8417</v>
      </c>
      <c r="P1279" s="5">
        <f t="shared" si="133"/>
        <v>0.61489781312657377</v>
      </c>
      <c r="Q1279" s="5">
        <f t="shared" si="134"/>
        <v>90800000</v>
      </c>
      <c r="R1279" s="1">
        <f t="shared" si="135"/>
        <v>82800000</v>
      </c>
      <c r="S1279" s="1">
        <f t="shared" si="136"/>
        <v>8000000</v>
      </c>
      <c r="U1279" s="7" t="s">
        <v>5517</v>
      </c>
      <c r="V1279" s="5">
        <f t="shared" si="137"/>
        <v>1</v>
      </c>
      <c r="W1279" s="14">
        <f>IF(V1279=1, VLOOKUP(U1279, [1]IMDB_Movies!A:O, 11, FALSE), AVERAGEIF($A$2:$A$4915, U1279, $K$2:$K$4915))</f>
        <v>6.5</v>
      </c>
      <c r="X1279" s="5">
        <f t="shared" si="138"/>
        <v>0.50800000000000001</v>
      </c>
      <c r="Y1279">
        <f t="shared" si="139"/>
        <v>6.4270537864597337</v>
      </c>
      <c r="AN1279" s="7"/>
      <c r="AO1279" s="5"/>
      <c r="AP1279" s="14"/>
      <c r="AQ1279" s="5"/>
    </row>
    <row r="1280" spans="1:43" hidden="1" x14ac:dyDescent="0.3">
      <c r="A1280" t="s">
        <v>3430</v>
      </c>
      <c r="B1280">
        <v>93</v>
      </c>
      <c r="C1280">
        <v>17427926</v>
      </c>
      <c r="D1280" t="s">
        <v>2267</v>
      </c>
      <c r="E1280" t="s">
        <v>9731</v>
      </c>
      <c r="F1280" t="s">
        <v>3431</v>
      </c>
      <c r="G1280" t="s">
        <v>14</v>
      </c>
      <c r="H1280" t="s">
        <v>15</v>
      </c>
      <c r="I1280">
        <v>8000000</v>
      </c>
      <c r="J1280">
        <v>2008</v>
      </c>
      <c r="K1280">
        <v>5.9</v>
      </c>
      <c r="L1280" s="5" t="s">
        <v>2267</v>
      </c>
      <c r="M1280" s="5"/>
      <c r="P1280" s="5">
        <f t="shared" si="133"/>
        <v>0.61512437881166038</v>
      </c>
      <c r="Q1280" s="5">
        <f t="shared" si="134"/>
        <v>17427926</v>
      </c>
      <c r="R1280" s="1">
        <f t="shared" si="135"/>
        <v>9427926</v>
      </c>
      <c r="S1280" s="1">
        <f t="shared" si="136"/>
        <v>8000000</v>
      </c>
      <c r="U1280" s="6" t="s">
        <v>5515</v>
      </c>
      <c r="V1280" s="5">
        <f t="shared" si="137"/>
        <v>1</v>
      </c>
      <c r="W1280" s="14">
        <f>IF(V1280=1, VLOOKUP(U1280, [1]IMDB_Movies!A:O, 11, FALSE), AVERAGEIF($A$2:$A$4915, U1280, $K$2:$K$4915))</f>
        <v>6.5</v>
      </c>
      <c r="X1280" s="5">
        <f t="shared" si="138"/>
        <v>0.50800000000000001</v>
      </c>
      <c r="Y1280">
        <f t="shared" si="139"/>
        <v>6.4275428265524681</v>
      </c>
      <c r="AN1280" s="6"/>
      <c r="AO1280" s="5"/>
      <c r="AP1280" s="14"/>
      <c r="AQ1280" s="5"/>
    </row>
    <row r="1281" spans="1:43" hidden="1" x14ac:dyDescent="0.3">
      <c r="A1281" t="s">
        <v>885</v>
      </c>
      <c r="B1281">
        <v>121</v>
      </c>
      <c r="C1281">
        <v>23618786</v>
      </c>
      <c r="D1281" t="s">
        <v>4333</v>
      </c>
      <c r="E1281" t="s">
        <v>9732</v>
      </c>
      <c r="F1281" t="s">
        <v>4334</v>
      </c>
      <c r="G1281" t="s">
        <v>14</v>
      </c>
      <c r="H1281" t="s">
        <v>22</v>
      </c>
      <c r="I1281">
        <v>8000000</v>
      </c>
      <c r="J1281">
        <v>2007</v>
      </c>
      <c r="K1281">
        <v>7.9</v>
      </c>
      <c r="L1281" s="5" t="s">
        <v>476</v>
      </c>
      <c r="M1281" s="5" t="s">
        <v>599</v>
      </c>
      <c r="N1281" t="s">
        <v>8415</v>
      </c>
      <c r="P1281" s="5">
        <f t="shared" si="133"/>
        <v>0.6150658611372315</v>
      </c>
      <c r="Q1281" s="5">
        <f t="shared" si="134"/>
        <v>23618786</v>
      </c>
      <c r="R1281" s="1">
        <f t="shared" si="135"/>
        <v>15618786</v>
      </c>
      <c r="S1281" s="1">
        <f t="shared" si="136"/>
        <v>8000000</v>
      </c>
      <c r="U1281" s="7" t="s">
        <v>5143</v>
      </c>
      <c r="V1281" s="5">
        <f t="shared" si="137"/>
        <v>1</v>
      </c>
      <c r="W1281" s="14">
        <f>IF(V1281=1, VLOOKUP(U1281, [1]IMDB_Movies!A:O, 11, FALSE), AVERAGEIF($A$2:$A$4915, U1281, $K$2:$K$4915))</f>
        <v>6.5</v>
      </c>
      <c r="X1281" s="5">
        <f t="shared" si="138"/>
        <v>0.50800000000000001</v>
      </c>
      <c r="Y1281">
        <f t="shared" si="139"/>
        <v>6.427148594377516</v>
      </c>
      <c r="AN1281" s="7"/>
      <c r="AO1281" s="5"/>
      <c r="AP1281" s="14"/>
      <c r="AQ1281" s="5"/>
    </row>
    <row r="1282" spans="1:43" hidden="1" x14ac:dyDescent="0.3">
      <c r="A1282" t="s">
        <v>1681</v>
      </c>
      <c r="B1282">
        <v>132</v>
      </c>
      <c r="C1282">
        <v>204565000</v>
      </c>
      <c r="D1282" t="s">
        <v>2267</v>
      </c>
      <c r="E1282" t="s">
        <v>9733</v>
      </c>
      <c r="F1282" t="s">
        <v>4892</v>
      </c>
      <c r="G1282" t="s">
        <v>14</v>
      </c>
      <c r="H1282" t="s">
        <v>15</v>
      </c>
      <c r="I1282">
        <v>8000000</v>
      </c>
      <c r="J1282">
        <v>1973</v>
      </c>
      <c r="K1282">
        <v>8</v>
      </c>
      <c r="L1282" s="5" t="s">
        <v>2267</v>
      </c>
      <c r="M1282" s="5"/>
      <c r="P1282" s="5">
        <f t="shared" ref="P1282:P1345" si="140">CORREL(C1282:C6195,I1282:I6195)</f>
        <v>0.61502331381545627</v>
      </c>
      <c r="Q1282" s="5">
        <f t="shared" ref="Q1282:Q1345" si="141">IF(ISBLANK(C1282),MEDIAN($C$2:$C$4915), C1282)</f>
        <v>204565000</v>
      </c>
      <c r="R1282" s="1">
        <f t="shared" ref="R1282:R1345" si="142">Q1282-S1282</f>
        <v>196565000</v>
      </c>
      <c r="S1282" s="1">
        <f t="shared" ref="S1282:S1345" si="143">IF(ISBLANK(I1282),MEDIAN($I$2:$I$4915), I1282)</f>
        <v>8000000</v>
      </c>
      <c r="U1282" s="7" t="s">
        <v>5261</v>
      </c>
      <c r="V1282" s="5">
        <f t="shared" si="137"/>
        <v>1</v>
      </c>
      <c r="W1282" s="14">
        <f>IF(V1282=1, VLOOKUP(U1282, [1]IMDB_Movies!A:O, 11, FALSE), AVERAGEIF($A$2:$A$4915, U1282, $K$2:$K$4915))</f>
        <v>6.5</v>
      </c>
      <c r="X1282" s="5">
        <f t="shared" si="138"/>
        <v>0.50800000000000001</v>
      </c>
      <c r="Y1282">
        <f t="shared" si="139"/>
        <v>6.4273433315479451</v>
      </c>
      <c r="AN1282" s="7"/>
      <c r="AO1282" s="5"/>
      <c r="AP1282" s="14"/>
      <c r="AQ1282" s="5"/>
    </row>
    <row r="1283" spans="1:43" hidden="1" x14ac:dyDescent="0.3">
      <c r="A1283" t="s">
        <v>138</v>
      </c>
      <c r="B1283">
        <v>130</v>
      </c>
      <c r="C1283">
        <v>260000000</v>
      </c>
      <c r="D1283" t="s">
        <v>661</v>
      </c>
      <c r="E1283" t="s">
        <v>9734</v>
      </c>
      <c r="F1283" t="s">
        <v>4893</v>
      </c>
      <c r="G1283" t="s">
        <v>14</v>
      </c>
      <c r="H1283" t="s">
        <v>15</v>
      </c>
      <c r="I1283">
        <v>8000000</v>
      </c>
      <c r="J1283">
        <v>1975</v>
      </c>
      <c r="K1283">
        <v>8</v>
      </c>
      <c r="L1283" s="5" t="s">
        <v>340</v>
      </c>
      <c r="M1283" s="5" t="s">
        <v>1221</v>
      </c>
      <c r="N1283" t="s">
        <v>3629</v>
      </c>
      <c r="P1283" s="5">
        <f t="shared" si="140"/>
        <v>0.61610618918704907</v>
      </c>
      <c r="Q1283" s="5">
        <f t="shared" si="141"/>
        <v>260000000</v>
      </c>
      <c r="R1283" s="1">
        <f t="shared" si="142"/>
        <v>252000000</v>
      </c>
      <c r="S1283" s="1">
        <f t="shared" si="143"/>
        <v>8000000</v>
      </c>
      <c r="U1283" s="6" t="s">
        <v>5415</v>
      </c>
      <c r="V1283" s="5">
        <f t="shared" si="137"/>
        <v>1</v>
      </c>
      <c r="W1283" s="14">
        <f>IF(V1283=1, VLOOKUP(U1283, [1]IMDB_Movies!A:O, 11, FALSE), AVERAGEIF($A$2:$A$4915, U1283, $K$2:$K$4915))</f>
        <v>6.5</v>
      </c>
      <c r="X1283" s="5">
        <f t="shared" si="138"/>
        <v>0.50800000000000001</v>
      </c>
      <c r="Y1283">
        <f t="shared" si="139"/>
        <v>6.4269488347173915</v>
      </c>
      <c r="AN1283" s="6"/>
      <c r="AO1283" s="5"/>
      <c r="AP1283" s="14"/>
      <c r="AQ1283" s="5"/>
    </row>
    <row r="1284" spans="1:43" hidden="1" x14ac:dyDescent="0.3">
      <c r="A1284" t="s">
        <v>4985</v>
      </c>
      <c r="B1284">
        <v>95</v>
      </c>
      <c r="C1284">
        <v>6739141</v>
      </c>
      <c r="D1284" t="s">
        <v>502</v>
      </c>
      <c r="E1284" t="s">
        <v>9735</v>
      </c>
      <c r="F1284" t="s">
        <v>4986</v>
      </c>
      <c r="G1284" t="s">
        <v>14</v>
      </c>
      <c r="H1284" t="s">
        <v>132</v>
      </c>
      <c r="I1284">
        <v>8000000</v>
      </c>
      <c r="J1284">
        <v>1992</v>
      </c>
      <c r="K1284">
        <v>5.9</v>
      </c>
      <c r="L1284" s="5" t="s">
        <v>476</v>
      </c>
      <c r="M1284" s="5" t="s">
        <v>8413</v>
      </c>
      <c r="N1284" t="s">
        <v>4289</v>
      </c>
      <c r="O1284" t="s">
        <v>3629</v>
      </c>
      <c r="P1284" s="5">
        <f t="shared" si="140"/>
        <v>0.61779328546929624</v>
      </c>
      <c r="Q1284" s="5">
        <f t="shared" si="141"/>
        <v>6739141</v>
      </c>
      <c r="R1284" s="1">
        <f t="shared" si="142"/>
        <v>-1260859</v>
      </c>
      <c r="S1284" s="1">
        <f t="shared" si="143"/>
        <v>8000000</v>
      </c>
      <c r="U1284" s="7" t="s">
        <v>5693</v>
      </c>
      <c r="V1284" s="5">
        <f t="shared" si="137"/>
        <v>1</v>
      </c>
      <c r="W1284" s="14">
        <f>IF(V1284=1, VLOOKUP(U1284, [1]IMDB_Movies!A:O, 11, FALSE), AVERAGEIF($A$2:$A$4915, U1284, $K$2:$K$4915))</f>
        <v>6.5</v>
      </c>
      <c r="X1284" s="5">
        <f t="shared" si="138"/>
        <v>0.50800000000000001</v>
      </c>
      <c r="Y1284">
        <f t="shared" si="139"/>
        <v>6.4267952840300175</v>
      </c>
      <c r="AN1284" s="7"/>
      <c r="AO1284" s="5"/>
      <c r="AP1284" s="14"/>
      <c r="AQ1284" s="5"/>
    </row>
    <row r="1285" spans="1:43" hidden="1" x14ac:dyDescent="0.3">
      <c r="A1285" t="s">
        <v>4303</v>
      </c>
      <c r="B1285">
        <v>90</v>
      </c>
      <c r="C1285">
        <v>303439</v>
      </c>
      <c r="D1285" t="s">
        <v>699</v>
      </c>
      <c r="E1285" t="s">
        <v>9736</v>
      </c>
      <c r="F1285" t="s">
        <v>5022</v>
      </c>
      <c r="G1285" t="s">
        <v>14</v>
      </c>
      <c r="H1285" t="s">
        <v>15</v>
      </c>
      <c r="I1285">
        <v>8000000</v>
      </c>
      <c r="J1285">
        <v>2007</v>
      </c>
      <c r="K1285">
        <v>6.4</v>
      </c>
      <c r="L1285" s="5" t="s">
        <v>1221</v>
      </c>
      <c r="M1285" s="5" t="s">
        <v>8415</v>
      </c>
      <c r="N1285" t="s">
        <v>3629</v>
      </c>
      <c r="P1285" s="5">
        <f t="shared" si="140"/>
        <v>0.61771106691768574</v>
      </c>
      <c r="Q1285" s="5">
        <f t="shared" si="141"/>
        <v>303439</v>
      </c>
      <c r="R1285" s="1">
        <f t="shared" si="142"/>
        <v>-7696561</v>
      </c>
      <c r="S1285" s="1">
        <f t="shared" si="143"/>
        <v>8000000</v>
      </c>
      <c r="U1285" s="7" t="s">
        <v>4907</v>
      </c>
      <c r="V1285" s="5">
        <f t="shared" si="137"/>
        <v>1</v>
      </c>
      <c r="W1285" s="14">
        <f>IF(V1285=1, VLOOKUP(U1285, [1]IMDB_Movies!A:O, 11, FALSE), AVERAGEIF($A$2:$A$4915, U1285, $K$2:$K$4915))</f>
        <v>6.5</v>
      </c>
      <c r="X1285" s="5">
        <f t="shared" si="138"/>
        <v>0.50800000000000001</v>
      </c>
      <c r="Y1285">
        <f t="shared" si="139"/>
        <v>6.426802465826861</v>
      </c>
      <c r="AN1285" s="7"/>
      <c r="AO1285" s="5"/>
      <c r="AP1285" s="14"/>
      <c r="AQ1285" s="5"/>
    </row>
    <row r="1286" spans="1:43" hidden="1" x14ac:dyDescent="0.3">
      <c r="A1286" t="s">
        <v>1915</v>
      </c>
      <c r="B1286">
        <v>98</v>
      </c>
      <c r="C1286">
        <v>1641788</v>
      </c>
      <c r="D1286" t="s">
        <v>699</v>
      </c>
      <c r="E1286" t="s">
        <v>9737</v>
      </c>
      <c r="F1286" t="s">
        <v>5328</v>
      </c>
      <c r="G1286" t="s">
        <v>14</v>
      </c>
      <c r="H1286" t="s">
        <v>99</v>
      </c>
      <c r="I1286">
        <v>8000000</v>
      </c>
      <c r="J1286">
        <v>2002</v>
      </c>
      <c r="K1286">
        <v>6.8</v>
      </c>
      <c r="L1286" s="5" t="s">
        <v>1221</v>
      </c>
      <c r="M1286" s="5" t="s">
        <v>8415</v>
      </c>
      <c r="N1286" t="s">
        <v>3629</v>
      </c>
      <c r="P1286" s="5">
        <f t="shared" si="140"/>
        <v>0.61761632480910256</v>
      </c>
      <c r="Q1286" s="5">
        <f t="shared" si="141"/>
        <v>1641788</v>
      </c>
      <c r="R1286" s="1">
        <f t="shared" si="142"/>
        <v>-6358212</v>
      </c>
      <c r="S1286" s="1">
        <f t="shared" si="143"/>
        <v>8000000</v>
      </c>
      <c r="U1286" s="6" t="s">
        <v>4731</v>
      </c>
      <c r="V1286" s="5">
        <f t="shared" si="137"/>
        <v>1</v>
      </c>
      <c r="W1286" s="14">
        <f>IF(V1286=1, VLOOKUP(U1286, [1]IMDB_Movies!A:O, 11, FALSE), AVERAGEIF($A$2:$A$4915, U1286, $K$2:$K$4915))</f>
        <v>6.5</v>
      </c>
      <c r="X1286" s="5">
        <f t="shared" si="138"/>
        <v>0.50800000000000001</v>
      </c>
      <c r="Y1286">
        <f t="shared" si="139"/>
        <v>6.4263270777479953</v>
      </c>
      <c r="AN1286" s="6"/>
      <c r="AO1286" s="5"/>
      <c r="AP1286" s="14"/>
      <c r="AQ1286" s="5"/>
    </row>
    <row r="1287" spans="1:43" hidden="1" x14ac:dyDescent="0.3">
      <c r="A1287" t="s">
        <v>5378</v>
      </c>
      <c r="B1287">
        <v>90</v>
      </c>
      <c r="C1287">
        <v>100503</v>
      </c>
      <c r="D1287" t="s">
        <v>604</v>
      </c>
      <c r="E1287" t="s">
        <v>9738</v>
      </c>
      <c r="F1287" t="s">
        <v>5379</v>
      </c>
      <c r="G1287" t="s">
        <v>14</v>
      </c>
      <c r="H1287" t="s">
        <v>15</v>
      </c>
      <c r="I1287">
        <v>8000000</v>
      </c>
      <c r="J1287">
        <v>2009</v>
      </c>
      <c r="K1287">
        <v>5.9</v>
      </c>
      <c r="L1287" s="5" t="s">
        <v>599</v>
      </c>
      <c r="M1287" s="5" t="s">
        <v>6851</v>
      </c>
      <c r="P1287" s="5">
        <f t="shared" si="140"/>
        <v>0.61752392552653901</v>
      </c>
      <c r="Q1287" s="5">
        <f t="shared" si="141"/>
        <v>100503</v>
      </c>
      <c r="R1287" s="1">
        <f t="shared" si="142"/>
        <v>-7899497</v>
      </c>
      <c r="S1287" s="1">
        <f t="shared" si="143"/>
        <v>8000000</v>
      </c>
      <c r="U1287" s="6" t="s">
        <v>4445</v>
      </c>
      <c r="V1287" s="5">
        <f t="shared" si="137"/>
        <v>1</v>
      </c>
      <c r="W1287" s="14">
        <f>IF(V1287=1, VLOOKUP(U1287, [1]IMDB_Movies!A:O, 11, FALSE), AVERAGEIF($A$2:$A$4915, U1287, $K$2:$K$4915))</f>
        <v>6.5</v>
      </c>
      <c r="X1287" s="5">
        <f t="shared" si="138"/>
        <v>0.50800000000000001</v>
      </c>
      <c r="Y1287">
        <f t="shared" si="139"/>
        <v>6.426092786269785</v>
      </c>
      <c r="AN1287" s="6"/>
      <c r="AO1287" s="5"/>
      <c r="AP1287" s="14"/>
      <c r="AQ1287" s="5"/>
    </row>
    <row r="1288" spans="1:43" hidden="1" x14ac:dyDescent="0.3">
      <c r="A1288" t="s">
        <v>5470</v>
      </c>
      <c r="B1288">
        <v>120</v>
      </c>
      <c r="C1288">
        <v>16938179</v>
      </c>
      <c r="D1288" t="s">
        <v>771</v>
      </c>
      <c r="E1288" t="s">
        <v>9739</v>
      </c>
      <c r="F1288" t="s">
        <v>5471</v>
      </c>
      <c r="G1288" t="s">
        <v>14</v>
      </c>
      <c r="H1288" t="s">
        <v>15</v>
      </c>
      <c r="I1288">
        <v>8000000</v>
      </c>
      <c r="J1288">
        <v>2000</v>
      </c>
      <c r="K1288">
        <v>7</v>
      </c>
      <c r="L1288" s="5" t="s">
        <v>8413</v>
      </c>
      <c r="M1288" s="5" t="s">
        <v>1221</v>
      </c>
      <c r="N1288" t="s">
        <v>3629</v>
      </c>
      <c r="P1288" s="5">
        <f t="shared" si="140"/>
        <v>0.61742859646202197</v>
      </c>
      <c r="Q1288" s="5">
        <f t="shared" si="141"/>
        <v>16938179</v>
      </c>
      <c r="R1288" s="1">
        <f t="shared" si="142"/>
        <v>8938179</v>
      </c>
      <c r="S1288" s="1">
        <f t="shared" si="143"/>
        <v>8000000</v>
      </c>
      <c r="U1288" s="6" t="s">
        <v>4117</v>
      </c>
      <c r="V1288" s="5">
        <f t="shared" si="137"/>
        <v>2</v>
      </c>
      <c r="W1288" s="14">
        <f>IF(V1288=1, VLOOKUP(U1288, [1]IMDB_Movies!A:O, 11, FALSE), AVERAGEIF($A$2:$A$4915, U1288, $K$2:$K$4915))</f>
        <v>6.5</v>
      </c>
      <c r="X1288" s="5">
        <f t="shared" si="138"/>
        <v>0.50800000000000001</v>
      </c>
      <c r="Y1288">
        <f t="shared" si="139"/>
        <v>6.4257510729613792</v>
      </c>
      <c r="AN1288" s="6"/>
      <c r="AO1288" s="5"/>
      <c r="AP1288" s="14"/>
      <c r="AQ1288" s="5"/>
    </row>
    <row r="1289" spans="1:43" hidden="1" x14ac:dyDescent="0.3">
      <c r="A1289" t="s">
        <v>5484</v>
      </c>
      <c r="B1289">
        <v>79</v>
      </c>
      <c r="C1289">
        <v>4350774</v>
      </c>
      <c r="D1289" t="s">
        <v>599</v>
      </c>
      <c r="E1289" t="s">
        <v>9740</v>
      </c>
      <c r="F1289" t="s">
        <v>5485</v>
      </c>
      <c r="G1289" t="s">
        <v>14</v>
      </c>
      <c r="H1289" t="s">
        <v>15</v>
      </c>
      <c r="I1289">
        <v>8000000</v>
      </c>
      <c r="J1289">
        <v>1994</v>
      </c>
      <c r="K1289">
        <v>6.5</v>
      </c>
      <c r="L1289" s="5" t="s">
        <v>599</v>
      </c>
      <c r="M1289" s="5"/>
      <c r="P1289" s="5">
        <f t="shared" si="140"/>
        <v>0.61736904364306966</v>
      </c>
      <c r="Q1289" s="5">
        <f t="shared" si="141"/>
        <v>4350774</v>
      </c>
      <c r="R1289" s="1">
        <f t="shared" si="142"/>
        <v>-3649226</v>
      </c>
      <c r="S1289" s="1">
        <f t="shared" si="143"/>
        <v>8000000</v>
      </c>
      <c r="U1289" s="7" t="s">
        <v>4585</v>
      </c>
      <c r="V1289" s="5">
        <f t="shared" si="137"/>
        <v>1</v>
      </c>
      <c r="W1289" s="14">
        <f>IF(V1289=1, VLOOKUP(U1289, [1]IMDB_Movies!A:O, 11, FALSE), AVERAGEIF($A$2:$A$4915, U1289, $K$2:$K$4915))</f>
        <v>6.5</v>
      </c>
      <c r="X1289" s="5">
        <f t="shared" si="138"/>
        <v>0.50800000000000001</v>
      </c>
      <c r="Y1289">
        <f t="shared" si="139"/>
        <v>6.4259726321438215</v>
      </c>
      <c r="AN1289" s="7"/>
      <c r="AO1289" s="5"/>
      <c r="AP1289" s="14"/>
      <c r="AQ1289" s="5"/>
    </row>
    <row r="1290" spans="1:43" hidden="1" x14ac:dyDescent="0.3">
      <c r="A1290" t="s">
        <v>2879</v>
      </c>
      <c r="B1290">
        <v>103</v>
      </c>
      <c r="C1290">
        <v>14879556</v>
      </c>
      <c r="D1290" t="s">
        <v>910</v>
      </c>
      <c r="E1290" t="s">
        <v>9741</v>
      </c>
      <c r="F1290" t="s">
        <v>5544</v>
      </c>
      <c r="G1290" t="s">
        <v>14</v>
      </c>
      <c r="H1290" t="s">
        <v>15</v>
      </c>
      <c r="I1290">
        <v>8000000</v>
      </c>
      <c r="J1290">
        <v>1999</v>
      </c>
      <c r="K1290">
        <v>7.3</v>
      </c>
      <c r="L1290" s="5" t="s">
        <v>599</v>
      </c>
      <c r="M1290" s="5" t="s">
        <v>1221</v>
      </c>
      <c r="P1290" s="5">
        <f t="shared" si="140"/>
        <v>0.61728153624084592</v>
      </c>
      <c r="Q1290" s="5">
        <f t="shared" si="141"/>
        <v>14879556</v>
      </c>
      <c r="R1290" s="1">
        <f t="shared" si="142"/>
        <v>6879556</v>
      </c>
      <c r="S1290" s="1">
        <f t="shared" si="143"/>
        <v>8000000</v>
      </c>
      <c r="U1290" s="7" t="s">
        <v>253</v>
      </c>
      <c r="V1290" s="5">
        <f t="shared" si="137"/>
        <v>7</v>
      </c>
      <c r="W1290" s="14">
        <f>IF(V1290=1, VLOOKUP(U1290, [1]IMDB_Movies!A:O, 11, FALSE), AVERAGEIF($A$2:$A$4915, U1290, $K$2:$K$4915))</f>
        <v>6.5</v>
      </c>
      <c r="X1290" s="5">
        <f t="shared" si="138"/>
        <v>0.50800000000000001</v>
      </c>
      <c r="Y1290">
        <f t="shared" si="139"/>
        <v>6.4256307031669415</v>
      </c>
      <c r="AN1290" s="7"/>
      <c r="AO1290" s="5"/>
      <c r="AP1290" s="14"/>
      <c r="AQ1290" s="5"/>
    </row>
    <row r="1291" spans="1:43" hidden="1" x14ac:dyDescent="0.3">
      <c r="A1291" t="s">
        <v>5551</v>
      </c>
      <c r="B1291">
        <v>135</v>
      </c>
      <c r="C1291"/>
      <c r="D1291" t="s">
        <v>278</v>
      </c>
      <c r="E1291" t="s">
        <v>9742</v>
      </c>
      <c r="F1291" t="s">
        <v>5552</v>
      </c>
      <c r="G1291" t="s">
        <v>4420</v>
      </c>
      <c r="H1291" t="s">
        <v>2023</v>
      </c>
      <c r="I1291">
        <v>8000000</v>
      </c>
      <c r="J1291">
        <v>2003</v>
      </c>
      <c r="K1291">
        <v>7.2</v>
      </c>
      <c r="L1291" s="5" t="s">
        <v>476</v>
      </c>
      <c r="M1291" s="5" t="s">
        <v>1221</v>
      </c>
      <c r="P1291" s="5">
        <f t="shared" si="140"/>
        <v>0.61721685434722406</v>
      </c>
      <c r="Q1291" s="5">
        <f t="shared" si="141"/>
        <v>25035665</v>
      </c>
      <c r="R1291" s="1">
        <f t="shared" si="142"/>
        <v>17035665</v>
      </c>
      <c r="S1291" s="1">
        <f t="shared" si="143"/>
        <v>8000000</v>
      </c>
      <c r="U1291" s="7" t="s">
        <v>4264</v>
      </c>
      <c r="V1291" s="5">
        <f t="shared" si="137"/>
        <v>1</v>
      </c>
      <c r="W1291" s="14">
        <f>IF(V1291=1, VLOOKUP(U1291, [1]IMDB_Movies!A:O, 11, FALSE), AVERAGEIF($A$2:$A$4915, U1291, $K$2:$K$4915))</f>
        <v>6.5</v>
      </c>
      <c r="X1291" s="5">
        <f t="shared" si="138"/>
        <v>0.50800000000000001</v>
      </c>
      <c r="Y1291">
        <f t="shared" si="139"/>
        <v>6.425530201342287</v>
      </c>
      <c r="AN1291" s="7"/>
      <c r="AO1291" s="5"/>
      <c r="AP1291" s="14"/>
      <c r="AQ1291" s="5"/>
    </row>
    <row r="1292" spans="1:43" hidden="1" x14ac:dyDescent="0.3">
      <c r="A1292" t="s">
        <v>5556</v>
      </c>
      <c r="B1292">
        <v>126</v>
      </c>
      <c r="C1292">
        <v>1997807</v>
      </c>
      <c r="D1292" t="s">
        <v>661</v>
      </c>
      <c r="E1292" t="s">
        <v>9743</v>
      </c>
      <c r="F1292" t="s">
        <v>5557</v>
      </c>
      <c r="G1292" t="s">
        <v>14</v>
      </c>
      <c r="H1292" t="s">
        <v>15</v>
      </c>
      <c r="I1292">
        <v>8000000</v>
      </c>
      <c r="J1292">
        <v>1999</v>
      </c>
      <c r="K1292">
        <v>7.1</v>
      </c>
      <c r="L1292" s="5" t="s">
        <v>340</v>
      </c>
      <c r="M1292" s="5" t="s">
        <v>1221</v>
      </c>
      <c r="N1292" t="s">
        <v>3629</v>
      </c>
      <c r="P1292" s="5">
        <f t="shared" si="140"/>
        <v>0.61721685434722406</v>
      </c>
      <c r="Q1292" s="5">
        <f t="shared" si="141"/>
        <v>1997807</v>
      </c>
      <c r="R1292" s="1">
        <f t="shared" si="142"/>
        <v>-6002193</v>
      </c>
      <c r="S1292" s="1">
        <f t="shared" si="143"/>
        <v>8000000</v>
      </c>
      <c r="U1292" s="6" t="s">
        <v>4206</v>
      </c>
      <c r="V1292" s="5">
        <f t="shared" si="137"/>
        <v>1</v>
      </c>
      <c r="W1292" s="14">
        <f>IF(V1292=1, VLOOKUP(U1292, [1]IMDB_Movies!A:O, 11, FALSE), AVERAGEIF($A$2:$A$4915, U1292, $K$2:$K$4915))</f>
        <v>6.5</v>
      </c>
      <c r="X1292" s="5">
        <f t="shared" si="138"/>
        <v>0.50800000000000001</v>
      </c>
      <c r="Y1292">
        <f t="shared" si="139"/>
        <v>6.4256176154672451</v>
      </c>
      <c r="AN1292" s="6"/>
      <c r="AO1292" s="5"/>
      <c r="AP1292" s="14"/>
      <c r="AQ1292" s="5"/>
    </row>
    <row r="1293" spans="1:43" hidden="1" x14ac:dyDescent="0.3">
      <c r="A1293" t="s">
        <v>635</v>
      </c>
      <c r="B1293">
        <v>178</v>
      </c>
      <c r="C1293">
        <v>107930000</v>
      </c>
      <c r="D1293" t="s">
        <v>703</v>
      </c>
      <c r="E1293" t="s">
        <v>9744</v>
      </c>
      <c r="F1293" t="s">
        <v>5572</v>
      </c>
      <c r="G1293" t="s">
        <v>14</v>
      </c>
      <c r="H1293" t="s">
        <v>15</v>
      </c>
      <c r="I1293">
        <v>8000000</v>
      </c>
      <c r="J1293">
        <v>1994</v>
      </c>
      <c r="K1293">
        <v>8.9</v>
      </c>
      <c r="L1293" s="5" t="s">
        <v>8413</v>
      </c>
      <c r="M1293" s="5" t="s">
        <v>1221</v>
      </c>
      <c r="P1293" s="5">
        <f t="shared" si="140"/>
        <v>0.61712462846912641</v>
      </c>
      <c r="Q1293" s="5">
        <f t="shared" si="141"/>
        <v>107930000</v>
      </c>
      <c r="R1293" s="1">
        <f t="shared" si="142"/>
        <v>99930000</v>
      </c>
      <c r="S1293" s="1">
        <f t="shared" si="143"/>
        <v>8000000</v>
      </c>
      <c r="U1293" s="7" t="s">
        <v>877</v>
      </c>
      <c r="V1293" s="5">
        <f t="shared" si="137"/>
        <v>4</v>
      </c>
      <c r="W1293" s="14">
        <f>IF(V1293=1, VLOOKUP(U1293, [1]IMDB_Movies!A:O, 11, FALSE), AVERAGEIF($A$2:$A$4915, U1293, $K$2:$K$4915))</f>
        <v>6.5</v>
      </c>
      <c r="X1293" s="5">
        <f t="shared" si="138"/>
        <v>0.50800000000000001</v>
      </c>
      <c r="Y1293">
        <f t="shared" si="139"/>
        <v>6.4258125167875422</v>
      </c>
      <c r="AN1293" s="7"/>
      <c r="AO1293" s="5"/>
      <c r="AP1293" s="14"/>
      <c r="AQ1293" s="5"/>
    </row>
    <row r="1294" spans="1:43" hidden="1" x14ac:dyDescent="0.3">
      <c r="A1294" t="s">
        <v>302</v>
      </c>
      <c r="B1294">
        <v>111</v>
      </c>
      <c r="C1294">
        <v>69800000</v>
      </c>
      <c r="D1294" t="s">
        <v>1303</v>
      </c>
      <c r="E1294" t="s">
        <v>9745</v>
      </c>
      <c r="F1294" t="s">
        <v>5580</v>
      </c>
      <c r="G1294" t="s">
        <v>14</v>
      </c>
      <c r="H1294" t="s">
        <v>15</v>
      </c>
      <c r="I1294">
        <v>8000000</v>
      </c>
      <c r="J1294">
        <v>1984</v>
      </c>
      <c r="K1294">
        <v>6.2</v>
      </c>
      <c r="L1294" s="5" t="s">
        <v>599</v>
      </c>
      <c r="M1294" s="5" t="s">
        <v>455</v>
      </c>
      <c r="N1294" t="s">
        <v>6851</v>
      </c>
      <c r="P1294" s="5">
        <f t="shared" si="140"/>
        <v>0.61745101630304311</v>
      </c>
      <c r="Q1294" s="5">
        <f t="shared" si="141"/>
        <v>69800000</v>
      </c>
      <c r="R1294" s="1">
        <f t="shared" si="142"/>
        <v>61800000</v>
      </c>
      <c r="S1294" s="1">
        <f t="shared" si="143"/>
        <v>8000000</v>
      </c>
      <c r="U1294" s="7" t="s">
        <v>3800</v>
      </c>
      <c r="V1294" s="5">
        <f t="shared" si="137"/>
        <v>1</v>
      </c>
      <c r="W1294" s="14">
        <f>IF(V1294=1, VLOOKUP(U1294, [1]IMDB_Movies!A:O, 11, FALSE), AVERAGEIF($A$2:$A$4915, U1294, $K$2:$K$4915))</f>
        <v>6.5</v>
      </c>
      <c r="X1294" s="5">
        <f t="shared" si="138"/>
        <v>0.50800000000000001</v>
      </c>
      <c r="Y1294">
        <f t="shared" si="139"/>
        <v>6.4260612573885068</v>
      </c>
      <c r="AN1294" s="7"/>
      <c r="AO1294" s="5"/>
      <c r="AP1294" s="14"/>
      <c r="AQ1294" s="5"/>
    </row>
    <row r="1295" spans="1:43" hidden="1" x14ac:dyDescent="0.3">
      <c r="A1295" t="s">
        <v>5581</v>
      </c>
      <c r="B1295">
        <v>101</v>
      </c>
      <c r="C1295">
        <v>59889948</v>
      </c>
      <c r="D1295" t="s">
        <v>910</v>
      </c>
      <c r="E1295" t="s">
        <v>9746</v>
      </c>
      <c r="F1295" t="s">
        <v>5582</v>
      </c>
      <c r="G1295" t="s">
        <v>14</v>
      </c>
      <c r="H1295" t="s">
        <v>15</v>
      </c>
      <c r="I1295">
        <v>8000000</v>
      </c>
      <c r="J1295">
        <v>2006</v>
      </c>
      <c r="K1295">
        <v>7.9</v>
      </c>
      <c r="L1295" s="5" t="s">
        <v>599</v>
      </c>
      <c r="M1295" s="5" t="s">
        <v>1221</v>
      </c>
      <c r="P1295" s="5">
        <f t="shared" si="140"/>
        <v>0.61757637885515193</v>
      </c>
      <c r="Q1295" s="5">
        <f t="shared" si="141"/>
        <v>59889948</v>
      </c>
      <c r="R1295" s="1">
        <f t="shared" si="142"/>
        <v>51889948</v>
      </c>
      <c r="S1295" s="1">
        <f t="shared" si="143"/>
        <v>8000000</v>
      </c>
      <c r="U1295" s="7" t="s">
        <v>3817</v>
      </c>
      <c r="V1295" s="5">
        <f t="shared" si="137"/>
        <v>1</v>
      </c>
      <c r="W1295" s="14">
        <f>IF(V1295=1, VLOOKUP(U1295, [1]IMDB_Movies!A:O, 11, FALSE), AVERAGEIF($A$2:$A$4915, U1295, $K$2:$K$4915))</f>
        <v>6.5</v>
      </c>
      <c r="X1295" s="5">
        <f t="shared" si="138"/>
        <v>0.50800000000000001</v>
      </c>
      <c r="Y1295">
        <f t="shared" si="139"/>
        <v>6.4258263907551783</v>
      </c>
      <c r="AN1295" s="7"/>
      <c r="AO1295" s="5"/>
      <c r="AP1295" s="14"/>
      <c r="AQ1295" s="5"/>
    </row>
    <row r="1296" spans="1:43" hidden="1" x14ac:dyDescent="0.3">
      <c r="A1296" t="s">
        <v>1388</v>
      </c>
      <c r="B1296">
        <v>89</v>
      </c>
      <c r="C1296">
        <v>52287414</v>
      </c>
      <c r="D1296" t="s">
        <v>2482</v>
      </c>
      <c r="E1296" t="s">
        <v>9747</v>
      </c>
      <c r="F1296" t="s">
        <v>5583</v>
      </c>
      <c r="G1296" t="s">
        <v>14</v>
      </c>
      <c r="H1296" t="s">
        <v>15</v>
      </c>
      <c r="I1296">
        <v>8000000</v>
      </c>
      <c r="J1296">
        <v>1986</v>
      </c>
      <c r="K1296">
        <v>8.1</v>
      </c>
      <c r="L1296" s="5" t="s">
        <v>340</v>
      </c>
      <c r="M1296" s="5" t="s">
        <v>1221</v>
      </c>
      <c r="P1296" s="5">
        <f t="shared" si="140"/>
        <v>0.61765882554406526</v>
      </c>
      <c r="Q1296" s="5">
        <f t="shared" si="141"/>
        <v>52287414</v>
      </c>
      <c r="R1296" s="1">
        <f t="shared" si="142"/>
        <v>44287414</v>
      </c>
      <c r="S1296" s="1">
        <f t="shared" si="143"/>
        <v>8000000</v>
      </c>
      <c r="U1296" s="6" t="s">
        <v>334</v>
      </c>
      <c r="V1296" s="5">
        <f t="shared" si="137"/>
        <v>4</v>
      </c>
      <c r="W1296" s="14">
        <f>IF(V1296=1, VLOOKUP(U1296, [1]IMDB_Movies!A:O, 11, FALSE), AVERAGEIF($A$2:$A$4915, U1296, $K$2:$K$4915))</f>
        <v>6.5</v>
      </c>
      <c r="X1296" s="5">
        <f t="shared" si="138"/>
        <v>0.50800000000000001</v>
      </c>
      <c r="Y1296">
        <f t="shared" si="139"/>
        <v>6.4257258064516183</v>
      </c>
      <c r="AN1296" s="6"/>
      <c r="AO1296" s="5"/>
      <c r="AP1296" s="14"/>
      <c r="AQ1296" s="5"/>
    </row>
    <row r="1297" spans="1:43" hidden="1" x14ac:dyDescent="0.3">
      <c r="A1297" t="s">
        <v>1880</v>
      </c>
      <c r="B1297">
        <v>113</v>
      </c>
      <c r="C1297">
        <v>45063889</v>
      </c>
      <c r="D1297" t="s">
        <v>1138</v>
      </c>
      <c r="E1297" t="s">
        <v>9748</v>
      </c>
      <c r="F1297" t="s">
        <v>5584</v>
      </c>
      <c r="G1297" t="s">
        <v>14</v>
      </c>
      <c r="H1297" t="s">
        <v>22</v>
      </c>
      <c r="I1297">
        <v>8000000</v>
      </c>
      <c r="J1297">
        <v>2002</v>
      </c>
      <c r="K1297">
        <v>7.6</v>
      </c>
      <c r="L1297" s="5" t="s">
        <v>1221</v>
      </c>
      <c r="M1297" s="5" t="s">
        <v>2267</v>
      </c>
      <c r="N1297" t="s">
        <v>4289</v>
      </c>
      <c r="O1297" t="s">
        <v>3629</v>
      </c>
      <c r="P1297" s="5">
        <f t="shared" si="140"/>
        <v>0.61771092795889637</v>
      </c>
      <c r="Q1297" s="5">
        <f t="shared" si="141"/>
        <v>45063889</v>
      </c>
      <c r="R1297" s="1">
        <f t="shared" si="142"/>
        <v>37063889</v>
      </c>
      <c r="S1297" s="1">
        <f t="shared" si="143"/>
        <v>8000000</v>
      </c>
      <c r="U1297" s="6" t="s">
        <v>5185</v>
      </c>
      <c r="V1297" s="5">
        <f t="shared" si="137"/>
        <v>1</v>
      </c>
      <c r="W1297" s="14">
        <f>IF(V1297=1, VLOOKUP(U1297, [1]IMDB_Movies!A:O, 11, FALSE), AVERAGEIF($A$2:$A$4915, U1297, $K$2:$K$4915))</f>
        <v>6.5</v>
      </c>
      <c r="X1297" s="5">
        <f t="shared" si="138"/>
        <v>0.50800000000000001</v>
      </c>
      <c r="Y1297">
        <f t="shared" si="139"/>
        <v>6.4254100564667969</v>
      </c>
      <c r="AN1297" s="6"/>
      <c r="AO1297" s="5"/>
      <c r="AP1297" s="14"/>
      <c r="AQ1297" s="5"/>
    </row>
    <row r="1298" spans="1:43" hidden="1" x14ac:dyDescent="0.3">
      <c r="A1298" t="s">
        <v>5585</v>
      </c>
      <c r="B1298">
        <v>95</v>
      </c>
      <c r="C1298">
        <v>40066497</v>
      </c>
      <c r="D1298" t="s">
        <v>2199</v>
      </c>
      <c r="E1298" t="s">
        <v>9749</v>
      </c>
      <c r="F1298" t="s">
        <v>5586</v>
      </c>
      <c r="G1298" t="s">
        <v>14</v>
      </c>
      <c r="H1298" t="s">
        <v>15</v>
      </c>
      <c r="I1298">
        <v>8000000</v>
      </c>
      <c r="J1298">
        <v>2004</v>
      </c>
      <c r="K1298">
        <v>3.5</v>
      </c>
      <c r="L1298" s="5" t="s">
        <v>1221</v>
      </c>
      <c r="M1298" s="5" t="s">
        <v>4183</v>
      </c>
      <c r="P1298" s="5">
        <f t="shared" si="140"/>
        <v>0.61773625569747137</v>
      </c>
      <c r="Q1298" s="5">
        <f t="shared" si="141"/>
        <v>40066497</v>
      </c>
      <c r="R1298" s="1">
        <f t="shared" si="142"/>
        <v>32066497</v>
      </c>
      <c r="S1298" s="1">
        <f t="shared" si="143"/>
        <v>8000000</v>
      </c>
      <c r="U1298" s="6" t="s">
        <v>117</v>
      </c>
      <c r="V1298" s="5">
        <f t="shared" si="137"/>
        <v>2</v>
      </c>
      <c r="W1298" s="14">
        <f>IF(V1298=1, VLOOKUP(U1298, [1]IMDB_Movies!A:O, 11, FALSE), AVERAGEIF($A$2:$A$4915, U1298, $K$2:$K$4915))</f>
        <v>6.5</v>
      </c>
      <c r="X1298" s="5">
        <f t="shared" si="138"/>
        <v>0.50800000000000001</v>
      </c>
      <c r="Y1298">
        <f t="shared" si="139"/>
        <v>6.4252555137170573</v>
      </c>
      <c r="AN1298" s="6"/>
      <c r="AO1298" s="5"/>
      <c r="AP1298" s="14"/>
      <c r="AQ1298" s="5"/>
    </row>
    <row r="1299" spans="1:43" hidden="1" x14ac:dyDescent="0.3">
      <c r="A1299" t="s">
        <v>5587</v>
      </c>
      <c r="B1299">
        <v>112</v>
      </c>
      <c r="C1299">
        <v>36500000</v>
      </c>
      <c r="D1299" t="s">
        <v>619</v>
      </c>
      <c r="E1299" t="s">
        <v>9750</v>
      </c>
      <c r="F1299" t="s">
        <v>5588</v>
      </c>
      <c r="G1299" t="s">
        <v>14</v>
      </c>
      <c r="H1299" t="s">
        <v>15</v>
      </c>
      <c r="I1299">
        <v>8000000</v>
      </c>
      <c r="J1299">
        <v>1979</v>
      </c>
      <c r="K1299">
        <v>7.6</v>
      </c>
      <c r="L1299" s="5" t="s">
        <v>4651</v>
      </c>
      <c r="M1299" s="5" t="s">
        <v>8413</v>
      </c>
      <c r="N1299" t="s">
        <v>1221</v>
      </c>
      <c r="P1299" s="5">
        <f t="shared" si="140"/>
        <v>0.61774423841587267</v>
      </c>
      <c r="Q1299" s="5">
        <f t="shared" si="141"/>
        <v>36500000</v>
      </c>
      <c r="R1299" s="1">
        <f t="shared" si="142"/>
        <v>28500000</v>
      </c>
      <c r="S1299" s="1">
        <f t="shared" si="143"/>
        <v>8000000</v>
      </c>
      <c r="U1299" s="7" t="s">
        <v>3162</v>
      </c>
      <c r="V1299" s="5">
        <f t="shared" si="137"/>
        <v>1</v>
      </c>
      <c r="W1299" s="14">
        <f>IF(V1299=1, VLOOKUP(U1299, [1]IMDB_Movies!A:O, 11, FALSE), AVERAGEIF($A$2:$A$4915, U1299, $K$2:$K$4915))</f>
        <v>6.5</v>
      </c>
      <c r="X1299" s="5">
        <f t="shared" si="138"/>
        <v>0.50800000000000001</v>
      </c>
      <c r="Y1299">
        <f t="shared" si="139"/>
        <v>6.4249394673123534</v>
      </c>
      <c r="AN1299" s="7"/>
      <c r="AO1299" s="5"/>
      <c r="AP1299" s="14"/>
      <c r="AQ1299" s="5"/>
    </row>
    <row r="1300" spans="1:43" hidden="1" x14ac:dyDescent="0.3">
      <c r="A1300" t="s">
        <v>4700</v>
      </c>
      <c r="B1300">
        <v>109</v>
      </c>
      <c r="C1300">
        <v>27362712</v>
      </c>
      <c r="D1300" t="s">
        <v>2054</v>
      </c>
      <c r="E1300" t="s">
        <v>9751</v>
      </c>
      <c r="F1300" t="s">
        <v>5589</v>
      </c>
      <c r="G1300" t="s">
        <v>14</v>
      </c>
      <c r="H1300" t="s">
        <v>15</v>
      </c>
      <c r="I1300">
        <v>8000000</v>
      </c>
      <c r="J1300">
        <v>2002</v>
      </c>
      <c r="K1300">
        <v>6.5</v>
      </c>
      <c r="L1300" s="5" t="s">
        <v>599</v>
      </c>
      <c r="M1300" s="5" t="s">
        <v>1221</v>
      </c>
      <c r="N1300" t="s">
        <v>4183</v>
      </c>
      <c r="O1300" t="s">
        <v>6851</v>
      </c>
      <c r="P1300" s="5">
        <f t="shared" si="140"/>
        <v>0.6177404261003524</v>
      </c>
      <c r="Q1300" s="5">
        <f t="shared" si="141"/>
        <v>27362712</v>
      </c>
      <c r="R1300" s="1">
        <f t="shared" si="142"/>
        <v>19362712</v>
      </c>
      <c r="S1300" s="1">
        <f t="shared" si="143"/>
        <v>8000000</v>
      </c>
      <c r="U1300" s="7" t="s">
        <v>2403</v>
      </c>
      <c r="V1300" s="5">
        <f t="shared" si="137"/>
        <v>2</v>
      </c>
      <c r="W1300" s="14">
        <f>IF(V1300=1, VLOOKUP(U1300, [1]IMDB_Movies!A:O, 11, FALSE), AVERAGEIF($A$2:$A$4915, U1300, $K$2:$K$4915))</f>
        <v>6.5</v>
      </c>
      <c r="X1300" s="5">
        <f t="shared" si="138"/>
        <v>0.50800000000000001</v>
      </c>
      <c r="Y1300">
        <f t="shared" si="139"/>
        <v>6.4250269106566247</v>
      </c>
      <c r="AN1300" s="7"/>
      <c r="AO1300" s="5"/>
      <c r="AP1300" s="14"/>
      <c r="AQ1300" s="5"/>
    </row>
    <row r="1301" spans="1:43" hidden="1" x14ac:dyDescent="0.3">
      <c r="A1301" t="s">
        <v>5590</v>
      </c>
      <c r="B1301">
        <v>108</v>
      </c>
      <c r="C1301">
        <v>34746109</v>
      </c>
      <c r="D1301" t="s">
        <v>5591</v>
      </c>
      <c r="E1301" t="s">
        <v>9752</v>
      </c>
      <c r="F1301" t="s">
        <v>5592</v>
      </c>
      <c r="G1301" t="s">
        <v>14</v>
      </c>
      <c r="H1301" t="s">
        <v>15</v>
      </c>
      <c r="I1301">
        <v>8000000</v>
      </c>
      <c r="J1301">
        <v>1996</v>
      </c>
      <c r="K1301">
        <v>5.6</v>
      </c>
      <c r="L1301" s="5" t="s">
        <v>599</v>
      </c>
      <c r="M1301" s="5" t="s">
        <v>8413</v>
      </c>
      <c r="N1301" t="s">
        <v>1221</v>
      </c>
      <c r="O1301" t="s">
        <v>6851</v>
      </c>
      <c r="P1301" s="5">
        <f t="shared" si="140"/>
        <v>0.61770861022604284</v>
      </c>
      <c r="Q1301" s="5">
        <f t="shared" si="141"/>
        <v>34746109</v>
      </c>
      <c r="R1301" s="1">
        <f t="shared" si="142"/>
        <v>26746109</v>
      </c>
      <c r="S1301" s="1">
        <f t="shared" si="143"/>
        <v>8000000</v>
      </c>
      <c r="U1301" s="7" t="s">
        <v>3233</v>
      </c>
      <c r="V1301" s="5">
        <f t="shared" si="137"/>
        <v>1</v>
      </c>
      <c r="W1301" s="14">
        <f>IF(V1301=1, VLOOKUP(U1301, [1]IMDB_Movies!A:O, 11, FALSE), AVERAGEIF($A$2:$A$4915, U1301, $K$2:$K$4915))</f>
        <v>6.5</v>
      </c>
      <c r="X1301" s="5">
        <f t="shared" si="138"/>
        <v>0.50800000000000001</v>
      </c>
      <c r="Y1301">
        <f t="shared" si="139"/>
        <v>6.4249259757738928</v>
      </c>
      <c r="AN1301" s="7"/>
      <c r="AO1301" s="5"/>
      <c r="AP1301" s="14"/>
      <c r="AQ1301" s="5"/>
    </row>
    <row r="1302" spans="1:43" hidden="1" x14ac:dyDescent="0.3">
      <c r="A1302" t="s">
        <v>2881</v>
      </c>
      <c r="B1302">
        <v>100</v>
      </c>
      <c r="C1302">
        <v>34963967</v>
      </c>
      <c r="D1302" t="s">
        <v>507</v>
      </c>
      <c r="E1302" t="s">
        <v>9753</v>
      </c>
      <c r="F1302" t="s">
        <v>5593</v>
      </c>
      <c r="G1302" t="s">
        <v>14</v>
      </c>
      <c r="H1302" t="s">
        <v>15</v>
      </c>
      <c r="I1302">
        <v>8000000</v>
      </c>
      <c r="J1302">
        <v>2011</v>
      </c>
      <c r="K1302">
        <v>7.7</v>
      </c>
      <c r="L1302" s="5" t="s">
        <v>599</v>
      </c>
      <c r="M1302" s="5" t="s">
        <v>1221</v>
      </c>
      <c r="N1302" t="s">
        <v>6851</v>
      </c>
      <c r="P1302" s="5">
        <f t="shared" si="140"/>
        <v>0.61769915990715318</v>
      </c>
      <c r="Q1302" s="5">
        <f t="shared" si="141"/>
        <v>34963967</v>
      </c>
      <c r="R1302" s="1">
        <f t="shared" si="142"/>
        <v>26963967</v>
      </c>
      <c r="S1302" s="1">
        <f t="shared" si="143"/>
        <v>8000000</v>
      </c>
      <c r="U1302" s="6" t="s">
        <v>3122</v>
      </c>
      <c r="V1302" s="5">
        <f t="shared" si="137"/>
        <v>1</v>
      </c>
      <c r="W1302" s="14">
        <f>IF(V1302=1, VLOOKUP(U1302, [1]IMDB_Movies!A:O, 11, FALSE), AVERAGEIF($A$2:$A$4915, U1302, $K$2:$K$4915))</f>
        <v>6.5</v>
      </c>
      <c r="X1302" s="5">
        <f t="shared" si="138"/>
        <v>0.50800000000000001</v>
      </c>
      <c r="Y1302">
        <f t="shared" si="139"/>
        <v>6.424663435648899</v>
      </c>
      <c r="AN1302" s="6"/>
      <c r="AO1302" s="5"/>
      <c r="AP1302" s="14"/>
      <c r="AQ1302" s="5"/>
    </row>
    <row r="1303" spans="1:43" hidden="1" x14ac:dyDescent="0.3">
      <c r="A1303" t="s">
        <v>5594</v>
      </c>
      <c r="B1303">
        <v>90</v>
      </c>
      <c r="C1303">
        <v>25926543</v>
      </c>
      <c r="D1303" t="s">
        <v>1084</v>
      </c>
      <c r="E1303" t="s">
        <v>9754</v>
      </c>
      <c r="F1303" t="s">
        <v>5595</v>
      </c>
      <c r="G1303" t="s">
        <v>14</v>
      </c>
      <c r="H1303" t="s">
        <v>15</v>
      </c>
      <c r="I1303">
        <v>8000000</v>
      </c>
      <c r="J1303">
        <v>2008</v>
      </c>
      <c r="K1303">
        <v>5.2</v>
      </c>
      <c r="L1303" s="5" t="s">
        <v>2267</v>
      </c>
      <c r="M1303" s="5" t="s">
        <v>8415</v>
      </c>
      <c r="N1303" t="s">
        <v>3629</v>
      </c>
      <c r="P1303" s="5">
        <f t="shared" si="140"/>
        <v>0.6176904021174644</v>
      </c>
      <c r="Q1303" s="5">
        <f t="shared" si="141"/>
        <v>25926543</v>
      </c>
      <c r="R1303" s="1">
        <f t="shared" si="142"/>
        <v>17926543</v>
      </c>
      <c r="S1303" s="1">
        <f t="shared" si="143"/>
        <v>8000000</v>
      </c>
      <c r="U1303" s="6" t="s">
        <v>2747</v>
      </c>
      <c r="V1303" s="5">
        <f t="shared" si="137"/>
        <v>1</v>
      </c>
      <c r="W1303" s="14">
        <f>IF(V1303=1, VLOOKUP(U1303, [1]IMDB_Movies!A:O, 11, FALSE), AVERAGEIF($A$2:$A$4915, U1303, $K$2:$K$4915))</f>
        <v>6.5</v>
      </c>
      <c r="X1303" s="5">
        <f t="shared" si="138"/>
        <v>0.50800000000000001</v>
      </c>
      <c r="Y1303">
        <f t="shared" si="139"/>
        <v>6.4244546189065472</v>
      </c>
      <c r="AN1303" s="6"/>
      <c r="AO1303" s="5"/>
      <c r="AP1303" s="14"/>
      <c r="AQ1303" s="5"/>
    </row>
    <row r="1304" spans="1:43" hidden="1" x14ac:dyDescent="0.3">
      <c r="A1304" t="s">
        <v>5596</v>
      </c>
      <c r="B1304">
        <v>94</v>
      </c>
      <c r="C1304">
        <v>26049082</v>
      </c>
      <c r="D1304" t="s">
        <v>604</v>
      </c>
      <c r="E1304" t="s">
        <v>9755</v>
      </c>
      <c r="F1304" t="s">
        <v>5597</v>
      </c>
      <c r="G1304" t="s">
        <v>14</v>
      </c>
      <c r="H1304" t="s">
        <v>15</v>
      </c>
      <c r="I1304">
        <v>8000000</v>
      </c>
      <c r="J1304">
        <v>2014</v>
      </c>
      <c r="K1304">
        <v>6.1</v>
      </c>
      <c r="L1304" s="5" t="s">
        <v>599</v>
      </c>
      <c r="M1304" s="5" t="s">
        <v>6851</v>
      </c>
      <c r="P1304" s="5">
        <f t="shared" si="140"/>
        <v>0.61765442077587585</v>
      </c>
      <c r="Q1304" s="5">
        <f t="shared" si="141"/>
        <v>26049082</v>
      </c>
      <c r="R1304" s="1">
        <f t="shared" si="142"/>
        <v>18049082</v>
      </c>
      <c r="S1304" s="1">
        <f t="shared" si="143"/>
        <v>8000000</v>
      </c>
      <c r="U1304" s="7" t="s">
        <v>2754</v>
      </c>
      <c r="V1304" s="5">
        <f t="shared" si="137"/>
        <v>1</v>
      </c>
      <c r="W1304" s="14">
        <f>IF(V1304=1, VLOOKUP(U1304, [1]IMDB_Movies!A:O, 11, FALSE), AVERAGEIF($A$2:$A$4915, U1304, $K$2:$K$4915))</f>
        <v>6.5</v>
      </c>
      <c r="X1304" s="5">
        <f t="shared" si="138"/>
        <v>0.50800000000000001</v>
      </c>
      <c r="Y1304">
        <f t="shared" si="139"/>
        <v>6.424784482758624</v>
      </c>
      <c r="AN1304" s="7"/>
      <c r="AO1304" s="5"/>
      <c r="AP1304" s="14"/>
      <c r="AQ1304" s="5"/>
    </row>
    <row r="1305" spans="1:43" hidden="1" x14ac:dyDescent="0.3">
      <c r="A1305" t="s">
        <v>5598</v>
      </c>
      <c r="B1305">
        <v>93</v>
      </c>
      <c r="C1305"/>
      <c r="D1305" t="s">
        <v>2409</v>
      </c>
      <c r="E1305" t="s">
        <v>9756</v>
      </c>
      <c r="F1305" t="s">
        <v>5599</v>
      </c>
      <c r="G1305" t="s">
        <v>14</v>
      </c>
      <c r="H1305" t="s">
        <v>15</v>
      </c>
      <c r="I1305">
        <v>8000000</v>
      </c>
      <c r="J1305">
        <v>1981</v>
      </c>
      <c r="K1305">
        <v>5</v>
      </c>
      <c r="L1305" s="5" t="s">
        <v>599</v>
      </c>
      <c r="M1305" s="5" t="s">
        <v>455</v>
      </c>
      <c r="N1305" t="s">
        <v>4289</v>
      </c>
      <c r="P1305" s="5">
        <f t="shared" si="140"/>
        <v>0.61761875648763531</v>
      </c>
      <c r="Q1305" s="5">
        <f t="shared" si="141"/>
        <v>25035665</v>
      </c>
      <c r="R1305" s="1">
        <f t="shared" si="142"/>
        <v>17035665</v>
      </c>
      <c r="S1305" s="1">
        <f t="shared" si="143"/>
        <v>8000000</v>
      </c>
      <c r="U1305" s="6" t="s">
        <v>1246</v>
      </c>
      <c r="V1305" s="5">
        <f t="shared" si="137"/>
        <v>1</v>
      </c>
      <c r="W1305" s="14">
        <f>IF(V1305=1, VLOOKUP(U1305, [1]IMDB_Movies!A:O, 11, FALSE), AVERAGEIF($A$2:$A$4915, U1305, $K$2:$K$4915))</f>
        <v>6.5</v>
      </c>
      <c r="X1305" s="5">
        <f t="shared" si="138"/>
        <v>0.50800000000000001</v>
      </c>
      <c r="Y1305">
        <f t="shared" si="139"/>
        <v>6.4254378873619009</v>
      </c>
      <c r="AN1305" s="6"/>
      <c r="AO1305" s="5"/>
      <c r="AP1305" s="14"/>
      <c r="AQ1305" s="5"/>
    </row>
    <row r="1306" spans="1:43" hidden="1" x14ac:dyDescent="0.3">
      <c r="A1306" t="s">
        <v>305</v>
      </c>
      <c r="B1306">
        <v>111</v>
      </c>
      <c r="C1306">
        <v>22551000</v>
      </c>
      <c r="D1306" t="s">
        <v>507</v>
      </c>
      <c r="E1306" t="s">
        <v>9757</v>
      </c>
      <c r="F1306" t="s">
        <v>5602</v>
      </c>
      <c r="G1306" t="s">
        <v>14</v>
      </c>
      <c r="H1306" t="s">
        <v>22</v>
      </c>
      <c r="I1306">
        <v>8000000</v>
      </c>
      <c r="J1306">
        <v>1993</v>
      </c>
      <c r="K1306">
        <v>7.4</v>
      </c>
      <c r="L1306" s="5" t="s">
        <v>599</v>
      </c>
      <c r="M1306" s="5" t="s">
        <v>1221</v>
      </c>
      <c r="N1306" t="s">
        <v>6851</v>
      </c>
      <c r="P1306" s="5">
        <f t="shared" si="140"/>
        <v>0.61761875648763531</v>
      </c>
      <c r="Q1306" s="5">
        <f t="shared" si="141"/>
        <v>22551000</v>
      </c>
      <c r="R1306" s="1">
        <f t="shared" si="142"/>
        <v>14551000</v>
      </c>
      <c r="S1306" s="1">
        <f t="shared" si="143"/>
        <v>8000000</v>
      </c>
      <c r="U1306" s="6" t="s">
        <v>905</v>
      </c>
      <c r="V1306" s="5">
        <f t="shared" si="137"/>
        <v>3</v>
      </c>
      <c r="W1306" s="14">
        <f>IF(V1306=1, VLOOKUP(U1306, [1]IMDB_Movies!A:O, 11, FALSE), AVERAGEIF($A$2:$A$4915, U1306, $K$2:$K$4915))</f>
        <v>6.5</v>
      </c>
      <c r="X1306" s="5">
        <f t="shared" si="138"/>
        <v>0.50800000000000001</v>
      </c>
      <c r="Y1306">
        <f t="shared" si="139"/>
        <v>6.4253369272237233</v>
      </c>
      <c r="AN1306" s="6"/>
      <c r="AO1306" s="5"/>
      <c r="AP1306" s="14"/>
      <c r="AQ1306" s="5"/>
    </row>
    <row r="1307" spans="1:43" hidden="1" x14ac:dyDescent="0.3">
      <c r="A1307" t="s">
        <v>2236</v>
      </c>
      <c r="B1307">
        <v>107</v>
      </c>
      <c r="C1307">
        <v>18090181</v>
      </c>
      <c r="D1307" t="s">
        <v>957</v>
      </c>
      <c r="E1307" t="s">
        <v>9758</v>
      </c>
      <c r="F1307" t="s">
        <v>5606</v>
      </c>
      <c r="G1307" t="s">
        <v>14</v>
      </c>
      <c r="H1307" t="s">
        <v>15</v>
      </c>
      <c r="I1307">
        <v>8000000</v>
      </c>
      <c r="J1307">
        <v>1994</v>
      </c>
      <c r="K1307">
        <v>6.4</v>
      </c>
      <c r="L1307" s="5" t="s">
        <v>455</v>
      </c>
      <c r="M1307" s="5" t="s">
        <v>2267</v>
      </c>
      <c r="N1307" t="s">
        <v>8415</v>
      </c>
      <c r="O1307" t="s">
        <v>3629</v>
      </c>
      <c r="P1307" s="5">
        <f t="shared" si="140"/>
        <v>0.61757335362419652</v>
      </c>
      <c r="Q1307" s="5">
        <f t="shared" si="141"/>
        <v>18090181</v>
      </c>
      <c r="R1307" s="1">
        <f t="shared" si="142"/>
        <v>10090181</v>
      </c>
      <c r="S1307" s="1">
        <f t="shared" si="143"/>
        <v>8000000</v>
      </c>
      <c r="U1307" s="6" t="s">
        <v>506</v>
      </c>
      <c r="V1307" s="5">
        <f t="shared" si="137"/>
        <v>3</v>
      </c>
      <c r="W1307" s="14">
        <f>IF(V1307=1, VLOOKUP(U1307, [1]IMDB_Movies!A:O, 11, FALSE), AVERAGEIF($A$2:$A$4915, U1307, $K$2:$K$4915))</f>
        <v>6.5</v>
      </c>
      <c r="X1307" s="5">
        <f t="shared" si="138"/>
        <v>0.50800000000000001</v>
      </c>
      <c r="Y1307">
        <f t="shared" si="139"/>
        <v>6.4252089511997887</v>
      </c>
      <c r="AN1307" s="6"/>
      <c r="AO1307" s="5"/>
      <c r="AP1307" s="14"/>
      <c r="AQ1307" s="5"/>
    </row>
    <row r="1308" spans="1:43" hidden="1" x14ac:dyDescent="0.3">
      <c r="A1308" t="s">
        <v>2097</v>
      </c>
      <c r="B1308">
        <v>91</v>
      </c>
      <c r="C1308">
        <v>17843379</v>
      </c>
      <c r="D1308" t="s">
        <v>507</v>
      </c>
      <c r="E1308" t="s">
        <v>9759</v>
      </c>
      <c r="F1308" t="s">
        <v>5607</v>
      </c>
      <c r="G1308" t="s">
        <v>14</v>
      </c>
      <c r="H1308" t="s">
        <v>15</v>
      </c>
      <c r="I1308">
        <v>8000000</v>
      </c>
      <c r="J1308">
        <v>1999</v>
      </c>
      <c r="K1308">
        <v>5.7</v>
      </c>
      <c r="L1308" s="5" t="s">
        <v>599</v>
      </c>
      <c r="M1308" s="5" t="s">
        <v>1221</v>
      </c>
      <c r="N1308" t="s">
        <v>6851</v>
      </c>
      <c r="P1308" s="5">
        <f t="shared" si="140"/>
        <v>0.61751621563467418</v>
      </c>
      <c r="Q1308" s="5">
        <f t="shared" si="141"/>
        <v>17843379</v>
      </c>
      <c r="R1308" s="1">
        <f t="shared" si="142"/>
        <v>9843379</v>
      </c>
      <c r="S1308" s="1">
        <f t="shared" si="143"/>
        <v>8000000</v>
      </c>
      <c r="U1308" s="7" t="s">
        <v>1301</v>
      </c>
      <c r="V1308" s="5">
        <f t="shared" si="137"/>
        <v>1</v>
      </c>
      <c r="W1308" s="14">
        <f>IF(V1308=1, VLOOKUP(U1308, [1]IMDB_Movies!A:O, 11, FALSE), AVERAGEIF($A$2:$A$4915, U1308, $K$2:$K$4915))</f>
        <v>6.5</v>
      </c>
      <c r="X1308" s="5">
        <f t="shared" si="138"/>
        <v>0.50800000000000001</v>
      </c>
      <c r="Y1308">
        <f t="shared" si="139"/>
        <v>6.4249730312837148</v>
      </c>
      <c r="AN1308" s="7"/>
      <c r="AO1308" s="5"/>
      <c r="AP1308" s="14"/>
      <c r="AQ1308" s="5"/>
    </row>
    <row r="1309" spans="1:43" hidden="1" x14ac:dyDescent="0.3">
      <c r="A1309" t="s">
        <v>4921</v>
      </c>
      <c r="B1309">
        <v>82</v>
      </c>
      <c r="C1309">
        <v>17278980</v>
      </c>
      <c r="D1309" t="s">
        <v>359</v>
      </c>
      <c r="E1309" t="s">
        <v>9760</v>
      </c>
      <c r="F1309" t="s">
        <v>5610</v>
      </c>
      <c r="G1309" t="s">
        <v>14</v>
      </c>
      <c r="H1309" t="s">
        <v>15</v>
      </c>
      <c r="I1309">
        <v>8000000</v>
      </c>
      <c r="J1309">
        <v>1998</v>
      </c>
      <c r="K1309">
        <v>6.7</v>
      </c>
      <c r="L1309" s="5" t="s">
        <v>599</v>
      </c>
      <c r="M1309" s="5" t="s">
        <v>8413</v>
      </c>
      <c r="P1309" s="5">
        <f t="shared" si="140"/>
        <v>0.61745839586839812</v>
      </c>
      <c r="Q1309" s="5">
        <f t="shared" si="141"/>
        <v>17278980</v>
      </c>
      <c r="R1309" s="1">
        <f t="shared" si="142"/>
        <v>9278980</v>
      </c>
      <c r="S1309" s="1">
        <f t="shared" si="143"/>
        <v>8000000</v>
      </c>
      <c r="U1309" s="6" t="s">
        <v>1049</v>
      </c>
      <c r="V1309" s="5">
        <f t="shared" si="137"/>
        <v>1</v>
      </c>
      <c r="W1309" s="14">
        <f>IF(V1309=1, VLOOKUP(U1309, [1]IMDB_Movies!A:O, 11, FALSE), AVERAGEIF($A$2:$A$4915, U1309, $K$2:$K$4915))</f>
        <v>6.5</v>
      </c>
      <c r="X1309" s="5">
        <f t="shared" si="138"/>
        <v>0.50800000000000001</v>
      </c>
      <c r="Y1309">
        <f t="shared" si="139"/>
        <v>6.4250606959805818</v>
      </c>
      <c r="AN1309" s="6"/>
      <c r="AO1309" s="5"/>
      <c r="AP1309" s="14"/>
      <c r="AQ1309" s="5"/>
    </row>
    <row r="1310" spans="1:43" hidden="1" x14ac:dyDescent="0.3">
      <c r="A1310" t="s">
        <v>5611</v>
      </c>
      <c r="B1310">
        <v>97</v>
      </c>
      <c r="C1310">
        <v>16699684</v>
      </c>
      <c r="D1310" t="s">
        <v>604</v>
      </c>
      <c r="E1310" t="s">
        <v>9761</v>
      </c>
      <c r="F1310" t="s">
        <v>5612</v>
      </c>
      <c r="G1310" t="s">
        <v>14</v>
      </c>
      <c r="H1310" t="s">
        <v>15</v>
      </c>
      <c r="I1310">
        <v>8000000</v>
      </c>
      <c r="J1310">
        <v>2009</v>
      </c>
      <c r="K1310">
        <v>5.6</v>
      </c>
      <c r="L1310" s="5" t="s">
        <v>599</v>
      </c>
      <c r="M1310" s="5" t="s">
        <v>6851</v>
      </c>
      <c r="P1310" s="5">
        <f t="shared" si="140"/>
        <v>0.61739909767804879</v>
      </c>
      <c r="Q1310" s="5">
        <f t="shared" si="141"/>
        <v>16699684</v>
      </c>
      <c r="R1310" s="1">
        <f t="shared" si="142"/>
        <v>8699684</v>
      </c>
      <c r="S1310" s="1">
        <f t="shared" si="143"/>
        <v>8000000</v>
      </c>
      <c r="U1310" s="6" t="s">
        <v>407</v>
      </c>
      <c r="V1310" s="5">
        <f t="shared" si="137"/>
        <v>1</v>
      </c>
      <c r="W1310" s="14">
        <f>IF(V1310=1, VLOOKUP(U1310, [1]IMDB_Movies!A:O, 11, FALSE), AVERAGEIF($A$2:$A$4915, U1310, $K$2:$K$4915))</f>
        <v>6.5</v>
      </c>
      <c r="X1310" s="5">
        <f t="shared" si="138"/>
        <v>0.50800000000000001</v>
      </c>
      <c r="Y1310">
        <f t="shared" si="139"/>
        <v>6.4251753912574241</v>
      </c>
      <c r="AN1310" s="6"/>
      <c r="AO1310" s="5"/>
      <c r="AP1310" s="14"/>
      <c r="AQ1310" s="5"/>
    </row>
    <row r="1311" spans="1:43" hidden="1" x14ac:dyDescent="0.3">
      <c r="A1311" t="s">
        <v>5616</v>
      </c>
      <c r="B1311">
        <v>116</v>
      </c>
      <c r="C1311"/>
      <c r="D1311" t="s">
        <v>149</v>
      </c>
      <c r="E1311" t="s">
        <v>9762</v>
      </c>
      <c r="F1311" t="s">
        <v>5617</v>
      </c>
      <c r="G1311" t="s">
        <v>14</v>
      </c>
      <c r="H1311" t="s">
        <v>99</v>
      </c>
      <c r="I1311">
        <v>8000000</v>
      </c>
      <c r="J1311">
        <v>2006</v>
      </c>
      <c r="K1311">
        <v>7</v>
      </c>
      <c r="L1311" s="5" t="s">
        <v>476</v>
      </c>
      <c r="M1311" s="5" t="s">
        <v>599</v>
      </c>
      <c r="N1311" t="s">
        <v>8413</v>
      </c>
      <c r="O1311" t="s">
        <v>3629</v>
      </c>
      <c r="P1311" s="5">
        <f t="shared" si="140"/>
        <v>0.61733829362796167</v>
      </c>
      <c r="Q1311" s="5">
        <f t="shared" si="141"/>
        <v>25035665</v>
      </c>
      <c r="R1311" s="1">
        <f t="shared" si="142"/>
        <v>17035665</v>
      </c>
      <c r="S1311" s="1">
        <f t="shared" si="143"/>
        <v>8000000</v>
      </c>
      <c r="U1311" s="7" t="s">
        <v>439</v>
      </c>
      <c r="V1311" s="5">
        <f t="shared" si="137"/>
        <v>1</v>
      </c>
      <c r="W1311" s="14">
        <f>IF(V1311=1, VLOOKUP(U1311, [1]IMDB_Movies!A:O, 11, FALSE), AVERAGEIF($A$2:$A$4915, U1311, $K$2:$K$4915))</f>
        <v>6.5</v>
      </c>
      <c r="X1311" s="5">
        <f t="shared" si="138"/>
        <v>0.50800000000000001</v>
      </c>
      <c r="Y1311">
        <f t="shared" si="139"/>
        <v>6.4250202429149841</v>
      </c>
      <c r="AN1311" s="7"/>
      <c r="AO1311" s="5"/>
      <c r="AP1311" s="14"/>
      <c r="AQ1311" s="5"/>
    </row>
    <row r="1312" spans="1:43" hidden="1" x14ac:dyDescent="0.3">
      <c r="A1312" t="s">
        <v>5618</v>
      </c>
      <c r="B1312">
        <v>138</v>
      </c>
      <c r="C1312">
        <v>10269307</v>
      </c>
      <c r="D1312" t="s">
        <v>122</v>
      </c>
      <c r="E1312" t="s">
        <v>9763</v>
      </c>
      <c r="F1312" t="s">
        <v>5619</v>
      </c>
      <c r="G1312" t="s">
        <v>14</v>
      </c>
      <c r="H1312" t="s">
        <v>15</v>
      </c>
      <c r="I1312">
        <v>8000000</v>
      </c>
      <c r="J1312">
        <v>2009</v>
      </c>
      <c r="K1312">
        <v>6.3</v>
      </c>
      <c r="L1312" s="5" t="s">
        <v>476</v>
      </c>
      <c r="M1312" s="5" t="s">
        <v>8413</v>
      </c>
      <c r="N1312" t="s">
        <v>3629</v>
      </c>
      <c r="P1312" s="5">
        <f t="shared" si="140"/>
        <v>0.61733829362796167</v>
      </c>
      <c r="Q1312" s="5">
        <f t="shared" si="141"/>
        <v>10269307</v>
      </c>
      <c r="R1312" s="1">
        <f t="shared" si="142"/>
        <v>2269307</v>
      </c>
      <c r="S1312" s="1">
        <f t="shared" si="143"/>
        <v>8000000</v>
      </c>
      <c r="U1312" s="7" t="s">
        <v>4395</v>
      </c>
      <c r="V1312" s="5">
        <f t="shared" si="137"/>
        <v>1</v>
      </c>
      <c r="W1312" s="14">
        <f>IF(V1312=1, VLOOKUP(U1312, [1]IMDB_Movies!A:O, 11, FALSE), AVERAGEIF($A$2:$A$4915, U1312, $K$2:$K$4915))</f>
        <v>6.5</v>
      </c>
      <c r="X1312" s="5">
        <f t="shared" si="138"/>
        <v>0.50800000000000001</v>
      </c>
      <c r="Y1312">
        <f t="shared" si="139"/>
        <v>6.4250809935205231</v>
      </c>
      <c r="AN1312" s="7"/>
      <c r="AO1312" s="5"/>
      <c r="AP1312" s="14"/>
      <c r="AQ1312" s="5"/>
    </row>
    <row r="1313" spans="1:43" hidden="1" x14ac:dyDescent="0.3">
      <c r="A1313" t="s">
        <v>5621</v>
      </c>
      <c r="B1313">
        <v>93</v>
      </c>
      <c r="C1313">
        <v>17536788</v>
      </c>
      <c r="D1313" t="s">
        <v>507</v>
      </c>
      <c r="E1313" t="s">
        <v>9764</v>
      </c>
      <c r="F1313" t="s">
        <v>5622</v>
      </c>
      <c r="G1313" t="s">
        <v>14</v>
      </c>
      <c r="H1313" t="s">
        <v>15</v>
      </c>
      <c r="I1313">
        <v>8000000</v>
      </c>
      <c r="J1313">
        <v>2013</v>
      </c>
      <c r="K1313">
        <v>7.1</v>
      </c>
      <c r="L1313" s="5" t="s">
        <v>599</v>
      </c>
      <c r="M1313" s="5" t="s">
        <v>1221</v>
      </c>
      <c r="N1313" t="s">
        <v>6851</v>
      </c>
      <c r="P1313" s="5">
        <f t="shared" si="140"/>
        <v>0.61726224955309705</v>
      </c>
      <c r="Q1313" s="5">
        <f t="shared" si="141"/>
        <v>17536788</v>
      </c>
      <c r="R1313" s="1">
        <f t="shared" si="142"/>
        <v>9536788</v>
      </c>
      <c r="S1313" s="1">
        <f t="shared" si="143"/>
        <v>8000000</v>
      </c>
      <c r="U1313" s="6" t="s">
        <v>2228</v>
      </c>
      <c r="V1313" s="5">
        <f t="shared" si="137"/>
        <v>1</v>
      </c>
      <c r="W1313" s="14">
        <f>IF(V1313=1, VLOOKUP(U1313, [1]IMDB_Movies!A:O, 11, FALSE), AVERAGEIF($A$2:$A$4915, U1313, $K$2:$K$4915))</f>
        <v>6.5</v>
      </c>
      <c r="X1313" s="5">
        <f t="shared" si="138"/>
        <v>0.50800000000000001</v>
      </c>
      <c r="Y1313">
        <f t="shared" si="139"/>
        <v>6.4249527410207987</v>
      </c>
      <c r="AN1313" s="6"/>
      <c r="AO1313" s="5"/>
      <c r="AP1313" s="14"/>
      <c r="AQ1313" s="5"/>
    </row>
    <row r="1314" spans="1:43" hidden="1" x14ac:dyDescent="0.3">
      <c r="A1314" t="s">
        <v>1335</v>
      </c>
      <c r="B1314">
        <v>92</v>
      </c>
      <c r="C1314">
        <v>58401464</v>
      </c>
      <c r="D1314" t="s">
        <v>604</v>
      </c>
      <c r="E1314" t="s">
        <v>9765</v>
      </c>
      <c r="F1314" t="s">
        <v>5623</v>
      </c>
      <c r="G1314" t="s">
        <v>14</v>
      </c>
      <c r="H1314" t="s">
        <v>15</v>
      </c>
      <c r="I1314">
        <v>8000000</v>
      </c>
      <c r="J1314">
        <v>2010</v>
      </c>
      <c r="K1314">
        <v>7.1</v>
      </c>
      <c r="L1314" s="5" t="s">
        <v>599</v>
      </c>
      <c r="M1314" s="5" t="s">
        <v>6851</v>
      </c>
      <c r="P1314" s="5">
        <f t="shared" si="140"/>
        <v>0.6172034069940695</v>
      </c>
      <c r="Q1314" s="5">
        <f t="shared" si="141"/>
        <v>58401464</v>
      </c>
      <c r="R1314" s="1">
        <f t="shared" si="142"/>
        <v>50401464</v>
      </c>
      <c r="S1314" s="1">
        <f t="shared" si="143"/>
        <v>8000000</v>
      </c>
      <c r="U1314" s="7" t="s">
        <v>8118</v>
      </c>
      <c r="V1314" s="5">
        <f t="shared" si="137"/>
        <v>1</v>
      </c>
      <c r="W1314" s="14">
        <f>IF(V1314=1, VLOOKUP(U1314, [1]IMDB_Movies!A:O, 11, FALSE), AVERAGEIF($A$2:$A$4915, U1314, $K$2:$K$4915))</f>
        <v>6.5</v>
      </c>
      <c r="X1314" s="5">
        <f t="shared" si="138"/>
        <v>0.50800000000000001</v>
      </c>
      <c r="Y1314">
        <f t="shared" si="139"/>
        <v>6.4246353322528416</v>
      </c>
      <c r="AN1314" s="7"/>
      <c r="AO1314" s="5"/>
      <c r="AP1314" s="14"/>
      <c r="AQ1314" s="5"/>
    </row>
    <row r="1315" spans="1:43" hidden="1" x14ac:dyDescent="0.3">
      <c r="A1315" t="s">
        <v>3214</v>
      </c>
      <c r="B1315">
        <v>92</v>
      </c>
      <c r="C1315">
        <v>8279017</v>
      </c>
      <c r="D1315" t="s">
        <v>4034</v>
      </c>
      <c r="E1315" t="s">
        <v>9766</v>
      </c>
      <c r="F1315" t="s">
        <v>5626</v>
      </c>
      <c r="G1315" t="s">
        <v>14</v>
      </c>
      <c r="H1315" t="s">
        <v>22</v>
      </c>
      <c r="I1315">
        <v>8000000</v>
      </c>
      <c r="J1315">
        <v>2000</v>
      </c>
      <c r="K1315">
        <v>6.9</v>
      </c>
      <c r="L1315" s="5" t="s">
        <v>1221</v>
      </c>
      <c r="M1315" s="5" t="s">
        <v>2267</v>
      </c>
      <c r="P1315" s="5">
        <f t="shared" si="140"/>
        <v>0.6172802459468627</v>
      </c>
      <c r="Q1315" s="5">
        <f t="shared" si="141"/>
        <v>8279017</v>
      </c>
      <c r="R1315" s="1">
        <f t="shared" si="142"/>
        <v>279017</v>
      </c>
      <c r="S1315" s="1">
        <f t="shared" si="143"/>
        <v>8000000</v>
      </c>
      <c r="U1315" s="6" t="s">
        <v>2125</v>
      </c>
      <c r="V1315" s="5">
        <f t="shared" si="137"/>
        <v>4</v>
      </c>
      <c r="W1315" s="14">
        <f>IF(V1315=1, VLOOKUP(U1315, [1]IMDB_Movies!A:O, 11, FALSE), AVERAGEIF($A$2:$A$4915, U1315, $K$2:$K$4915))</f>
        <v>6.4750000000000005</v>
      </c>
      <c r="X1315" s="5">
        <f t="shared" si="138"/>
        <v>0.50700000000000001</v>
      </c>
      <c r="Y1315">
        <f t="shared" si="139"/>
        <v>6.4243177519589354</v>
      </c>
      <c r="AN1315" s="6"/>
      <c r="AO1315" s="5"/>
      <c r="AP1315" s="14"/>
      <c r="AQ1315" s="5"/>
    </row>
    <row r="1316" spans="1:43" hidden="1" x14ac:dyDescent="0.3">
      <c r="A1316" t="s">
        <v>4301</v>
      </c>
      <c r="B1316">
        <v>104</v>
      </c>
      <c r="C1316">
        <v>10106233</v>
      </c>
      <c r="D1316" t="s">
        <v>910</v>
      </c>
      <c r="E1316" t="s">
        <v>9767</v>
      </c>
      <c r="F1316" t="s">
        <v>5627</v>
      </c>
      <c r="G1316" t="s">
        <v>14</v>
      </c>
      <c r="H1316" t="s">
        <v>15</v>
      </c>
      <c r="I1316">
        <v>8000000</v>
      </c>
      <c r="J1316">
        <v>2011</v>
      </c>
      <c r="K1316">
        <v>5.4</v>
      </c>
      <c r="L1316" s="5" t="s">
        <v>599</v>
      </c>
      <c r="M1316" s="5" t="s">
        <v>1221</v>
      </c>
      <c r="P1316" s="5">
        <f t="shared" si="140"/>
        <v>0.61719966353894029</v>
      </c>
      <c r="Q1316" s="5">
        <f t="shared" si="141"/>
        <v>10106233</v>
      </c>
      <c r="R1316" s="1">
        <f t="shared" si="142"/>
        <v>2106233</v>
      </c>
      <c r="S1316" s="1">
        <f t="shared" si="143"/>
        <v>8000000</v>
      </c>
      <c r="U1316" s="6" t="s">
        <v>717</v>
      </c>
      <c r="V1316" s="5">
        <f t="shared" si="137"/>
        <v>8</v>
      </c>
      <c r="W1316" s="14">
        <f>IF(V1316=1, VLOOKUP(U1316, [1]IMDB_Movies!A:O, 11, FALSE), AVERAGEIF($A$2:$A$4915, U1316, $K$2:$K$4915))</f>
        <v>6.4874999999999998</v>
      </c>
      <c r="X1316" s="5">
        <f t="shared" si="138"/>
        <v>0.50700000000000001</v>
      </c>
      <c r="Y1316">
        <f t="shared" si="139"/>
        <v>6.4243243243243295</v>
      </c>
      <c r="AN1316" s="6"/>
      <c r="AO1316" s="5"/>
      <c r="AP1316" s="14"/>
      <c r="AQ1316" s="5"/>
    </row>
    <row r="1317" spans="1:43" hidden="1" x14ac:dyDescent="0.3">
      <c r="A1317" t="s">
        <v>204</v>
      </c>
      <c r="B1317">
        <v>98</v>
      </c>
      <c r="C1317"/>
      <c r="D1317" t="s">
        <v>604</v>
      </c>
      <c r="E1317" t="s">
        <v>9768</v>
      </c>
      <c r="F1317" t="s">
        <v>5628</v>
      </c>
      <c r="G1317" t="s">
        <v>14</v>
      </c>
      <c r="H1317" t="s">
        <v>15</v>
      </c>
      <c r="I1317">
        <v>8000000</v>
      </c>
      <c r="J1317">
        <v>1996</v>
      </c>
      <c r="K1317">
        <v>4.9000000000000004</v>
      </c>
      <c r="L1317" s="5" t="s">
        <v>599</v>
      </c>
      <c r="M1317" s="5" t="s">
        <v>6851</v>
      </c>
      <c r="P1317" s="5">
        <f t="shared" si="140"/>
        <v>0.61712300941118436</v>
      </c>
      <c r="Q1317" s="5">
        <f t="shared" si="141"/>
        <v>25035665</v>
      </c>
      <c r="R1317" s="1">
        <f t="shared" si="142"/>
        <v>17035665</v>
      </c>
      <c r="S1317" s="1">
        <f t="shared" si="143"/>
        <v>8000000</v>
      </c>
      <c r="U1317" s="7" t="s">
        <v>417</v>
      </c>
      <c r="V1317" s="5">
        <f t="shared" si="137"/>
        <v>4</v>
      </c>
      <c r="W1317" s="14">
        <f>IF(V1317=1, VLOOKUP(U1317, [1]IMDB_Movies!A:O, 11, FALSE), AVERAGEIF($A$2:$A$4915, U1317, $K$2:$K$4915))</f>
        <v>6.4749999999999996</v>
      </c>
      <c r="X1317" s="5">
        <f t="shared" si="138"/>
        <v>0.50600000000000001</v>
      </c>
      <c r="Y1317">
        <f t="shared" si="139"/>
        <v>6.4243849689105224</v>
      </c>
      <c r="AN1317" s="7"/>
      <c r="AO1317" s="5"/>
      <c r="AP1317" s="14"/>
      <c r="AQ1317" s="5"/>
    </row>
    <row r="1318" spans="1:43" hidden="1" x14ac:dyDescent="0.3">
      <c r="A1318" t="s">
        <v>3848</v>
      </c>
      <c r="B1318">
        <v>89</v>
      </c>
      <c r="C1318">
        <v>4692814</v>
      </c>
      <c r="D1318" t="s">
        <v>599</v>
      </c>
      <c r="E1318" t="s">
        <v>9769</v>
      </c>
      <c r="F1318" t="s">
        <v>5629</v>
      </c>
      <c r="G1318" t="s">
        <v>14</v>
      </c>
      <c r="H1318" t="s">
        <v>15</v>
      </c>
      <c r="I1318">
        <v>8000000</v>
      </c>
      <c r="J1318">
        <v>1999</v>
      </c>
      <c r="K1318">
        <v>5.0999999999999996</v>
      </c>
      <c r="L1318" s="5" t="s">
        <v>599</v>
      </c>
      <c r="M1318" s="5"/>
      <c r="P1318" s="5">
        <f t="shared" si="140"/>
        <v>0.61712300941118436</v>
      </c>
      <c r="Q1318" s="5">
        <f t="shared" si="141"/>
        <v>4692814</v>
      </c>
      <c r="R1318" s="1">
        <f t="shared" si="142"/>
        <v>-3307186</v>
      </c>
      <c r="S1318" s="1">
        <f t="shared" si="143"/>
        <v>8000000</v>
      </c>
      <c r="U1318" s="7" t="s">
        <v>1570</v>
      </c>
      <c r="V1318" s="5">
        <f t="shared" ref="V1318:V1381" si="144">COUNTIF($A$2:$A$4915, U1318)</f>
        <v>5</v>
      </c>
      <c r="W1318" s="14">
        <f>IF(V1318=1, VLOOKUP(U1318, [1]IMDB_Movies!A:O, 11, FALSE), AVERAGEIF($A$2:$A$4915, U1318, $K$2:$K$4915))</f>
        <v>6.4599999999999991</v>
      </c>
      <c r="X1318" s="5">
        <f t="shared" ref="X1318:X1381" si="145">_xlfn.PERCENTRANK.EXC($W$102:$W$2566,W1318)</f>
        <v>0.50600000000000001</v>
      </c>
      <c r="Y1318">
        <f t="shared" ref="Y1318:Y1381" si="146">AVERAGE(K1218:K6131)</f>
        <v>6.4255813953488419</v>
      </c>
      <c r="AN1318" s="7"/>
      <c r="AO1318" s="5"/>
      <c r="AP1318" s="14"/>
      <c r="AQ1318" s="5"/>
    </row>
    <row r="1319" spans="1:43" hidden="1" x14ac:dyDescent="0.3">
      <c r="A1319" t="s">
        <v>5630</v>
      </c>
      <c r="B1319">
        <v>92</v>
      </c>
      <c r="C1319">
        <v>5018450</v>
      </c>
      <c r="D1319" t="s">
        <v>1303</v>
      </c>
      <c r="E1319" t="s">
        <v>9770</v>
      </c>
      <c r="F1319" t="s">
        <v>5631</v>
      </c>
      <c r="G1319" t="s">
        <v>14</v>
      </c>
      <c r="H1319" t="s">
        <v>15</v>
      </c>
      <c r="I1319">
        <v>8000000</v>
      </c>
      <c r="J1319">
        <v>2000</v>
      </c>
      <c r="K1319">
        <v>5.3</v>
      </c>
      <c r="L1319" s="5" t="s">
        <v>599</v>
      </c>
      <c r="M1319" s="5" t="s">
        <v>455</v>
      </c>
      <c r="N1319" t="s">
        <v>6851</v>
      </c>
      <c r="P1319" s="5">
        <f t="shared" si="140"/>
        <v>0.61703473806825027</v>
      </c>
      <c r="Q1319" s="5">
        <f t="shared" si="141"/>
        <v>5018450</v>
      </c>
      <c r="R1319" s="1">
        <f t="shared" si="142"/>
        <v>-2981550</v>
      </c>
      <c r="S1319" s="1">
        <f t="shared" si="143"/>
        <v>8000000</v>
      </c>
      <c r="U1319" s="7" t="s">
        <v>1366</v>
      </c>
      <c r="V1319" s="5">
        <f t="shared" si="144"/>
        <v>3</v>
      </c>
      <c r="W1319" s="14">
        <f>IF(V1319=1, VLOOKUP(U1319, [1]IMDB_Movies!A:O, 11, FALSE), AVERAGEIF($A$2:$A$4915, U1319, $K$2:$K$4915))</f>
        <v>6.4666666666666659</v>
      </c>
      <c r="X1319" s="5">
        <f t="shared" si="145"/>
        <v>0.50600000000000001</v>
      </c>
      <c r="Y1319">
        <f t="shared" si="146"/>
        <v>6.4256424127671128</v>
      </c>
      <c r="AN1319" s="7"/>
      <c r="AO1319" s="5"/>
      <c r="AP1319" s="14"/>
      <c r="AQ1319" s="5"/>
    </row>
    <row r="1320" spans="1:43" hidden="1" x14ac:dyDescent="0.3">
      <c r="A1320" t="s">
        <v>5635</v>
      </c>
      <c r="B1320">
        <v>90</v>
      </c>
      <c r="C1320">
        <v>3442820</v>
      </c>
      <c r="D1320" t="s">
        <v>5636</v>
      </c>
      <c r="E1320" t="s">
        <v>9771</v>
      </c>
      <c r="F1320" t="s">
        <v>5637</v>
      </c>
      <c r="G1320" t="s">
        <v>14</v>
      </c>
      <c r="H1320" t="s">
        <v>15</v>
      </c>
      <c r="I1320">
        <v>8000000</v>
      </c>
      <c r="J1320">
        <v>2015</v>
      </c>
      <c r="K1320">
        <v>7.3</v>
      </c>
      <c r="L1320" s="5" t="s">
        <v>4017</v>
      </c>
      <c r="M1320" s="5" t="s">
        <v>599</v>
      </c>
      <c r="N1320" t="s">
        <v>1221</v>
      </c>
      <c r="O1320" t="s">
        <v>6851</v>
      </c>
      <c r="P1320" s="5">
        <f t="shared" si="140"/>
        <v>0.61694702700623949</v>
      </c>
      <c r="Q1320" s="5">
        <f t="shared" si="141"/>
        <v>3442820</v>
      </c>
      <c r="R1320" s="1">
        <f t="shared" si="142"/>
        <v>-4557180</v>
      </c>
      <c r="S1320" s="1">
        <f t="shared" si="143"/>
        <v>8000000</v>
      </c>
      <c r="U1320" s="7" t="s">
        <v>96</v>
      </c>
      <c r="V1320" s="5">
        <f t="shared" si="144"/>
        <v>9</v>
      </c>
      <c r="W1320" s="14">
        <f>IF(V1320=1, VLOOKUP(U1320, [1]IMDB_Movies!A:O, 11, FALSE), AVERAGEIF($A$2:$A$4915, U1320, $K$2:$K$4915))</f>
        <v>6.4555555555555557</v>
      </c>
      <c r="X1320" s="5">
        <f t="shared" si="145"/>
        <v>0.505</v>
      </c>
      <c r="Y1320">
        <f t="shared" si="146"/>
        <v>6.4256222943722987</v>
      </c>
      <c r="AN1320" s="7"/>
      <c r="AO1320" s="5"/>
      <c r="AP1320" s="14"/>
      <c r="AQ1320" s="5"/>
    </row>
    <row r="1321" spans="1:43" hidden="1" x14ac:dyDescent="0.3">
      <c r="A1321" t="s">
        <v>5639</v>
      </c>
      <c r="B1321">
        <v>111</v>
      </c>
      <c r="C1321">
        <v>3076425</v>
      </c>
      <c r="D1321" t="s">
        <v>5640</v>
      </c>
      <c r="E1321" t="s">
        <v>9772</v>
      </c>
      <c r="F1321" t="s">
        <v>5641</v>
      </c>
      <c r="G1321" t="s">
        <v>524</v>
      </c>
      <c r="H1321" t="s">
        <v>525</v>
      </c>
      <c r="I1321">
        <v>8000000</v>
      </c>
      <c r="J1321">
        <v>2002</v>
      </c>
      <c r="K1321">
        <v>7.1</v>
      </c>
      <c r="L1321" s="5" t="s">
        <v>599</v>
      </c>
      <c r="M1321" s="5" t="s">
        <v>8413</v>
      </c>
      <c r="N1321" t="s">
        <v>6055</v>
      </c>
      <c r="O1321" t="s">
        <v>6851</v>
      </c>
      <c r="P1321" s="5">
        <f t="shared" si="140"/>
        <v>0.6168560488453253</v>
      </c>
      <c r="Q1321" s="5">
        <f t="shared" si="141"/>
        <v>3076425</v>
      </c>
      <c r="R1321" s="1">
        <f t="shared" si="142"/>
        <v>-4923575</v>
      </c>
      <c r="S1321" s="1">
        <f t="shared" si="143"/>
        <v>8000000</v>
      </c>
      <c r="U1321" s="7" t="s">
        <v>61</v>
      </c>
      <c r="V1321" s="5">
        <f t="shared" si="144"/>
        <v>7</v>
      </c>
      <c r="W1321" s="14">
        <f>IF(V1321=1, VLOOKUP(U1321, [1]IMDB_Movies!A:O, 11, FALSE), AVERAGEIF($A$2:$A$4915, U1321, $K$2:$K$4915))</f>
        <v>6.4571428571428564</v>
      </c>
      <c r="X1321" s="5">
        <f t="shared" si="145"/>
        <v>0.505</v>
      </c>
      <c r="Y1321">
        <f t="shared" si="146"/>
        <v>6.42522327469554</v>
      </c>
      <c r="AN1321" s="7"/>
      <c r="AO1321" s="5"/>
      <c r="AP1321" s="14"/>
      <c r="AQ1321" s="5"/>
    </row>
    <row r="1322" spans="1:43" hidden="1" x14ac:dyDescent="0.3">
      <c r="A1322" t="s">
        <v>4519</v>
      </c>
      <c r="B1322">
        <v>79</v>
      </c>
      <c r="C1322">
        <v>2275557</v>
      </c>
      <c r="D1322" t="s">
        <v>149</v>
      </c>
      <c r="E1322" t="s">
        <v>9773</v>
      </c>
      <c r="F1322" t="s">
        <v>5642</v>
      </c>
      <c r="G1322" t="s">
        <v>14</v>
      </c>
      <c r="H1322" t="s">
        <v>15</v>
      </c>
      <c r="I1322">
        <v>8000000</v>
      </c>
      <c r="J1322">
        <v>1991</v>
      </c>
      <c r="K1322">
        <v>6</v>
      </c>
      <c r="L1322" s="5" t="s">
        <v>476</v>
      </c>
      <c r="M1322" s="5" t="s">
        <v>599</v>
      </c>
      <c r="N1322" t="s">
        <v>8413</v>
      </c>
      <c r="O1322" t="s">
        <v>3629</v>
      </c>
      <c r="P1322" s="5">
        <f t="shared" si="140"/>
        <v>0.6167642418616518</v>
      </c>
      <c r="Q1322" s="5">
        <f t="shared" si="141"/>
        <v>2275557</v>
      </c>
      <c r="R1322" s="1">
        <f t="shared" si="142"/>
        <v>-5724443</v>
      </c>
      <c r="S1322" s="1">
        <f t="shared" si="143"/>
        <v>8000000</v>
      </c>
      <c r="U1322" s="6" t="s">
        <v>7661</v>
      </c>
      <c r="V1322" s="5">
        <f t="shared" si="144"/>
        <v>2</v>
      </c>
      <c r="W1322" s="14">
        <f>IF(V1322=1, VLOOKUP(U1322, [1]IMDB_Movies!A:O, 11, FALSE), AVERAGEIF($A$2:$A$4915, U1322, $K$2:$K$4915))</f>
        <v>6.45</v>
      </c>
      <c r="X1322" s="5">
        <f t="shared" si="145"/>
        <v>0.503</v>
      </c>
      <c r="Y1322">
        <f t="shared" si="146"/>
        <v>6.42512181916622</v>
      </c>
      <c r="AN1322" s="6"/>
      <c r="AO1322" s="5"/>
      <c r="AP1322" s="14"/>
      <c r="AQ1322" s="5"/>
    </row>
    <row r="1323" spans="1:43" hidden="1" x14ac:dyDescent="0.3">
      <c r="A1323" t="s">
        <v>1758</v>
      </c>
      <c r="B1323">
        <v>104</v>
      </c>
      <c r="C1323">
        <v>1789892</v>
      </c>
      <c r="D1323" t="s">
        <v>359</v>
      </c>
      <c r="E1323" t="s">
        <v>9774</v>
      </c>
      <c r="F1323" t="s">
        <v>5643</v>
      </c>
      <c r="G1323" t="s">
        <v>14</v>
      </c>
      <c r="H1323" t="s">
        <v>275</v>
      </c>
      <c r="I1323">
        <v>8000000</v>
      </c>
      <c r="J1323">
        <v>1998</v>
      </c>
      <c r="K1323">
        <v>6.6</v>
      </c>
      <c r="L1323" s="5" t="s">
        <v>599</v>
      </c>
      <c r="M1323" s="5" t="s">
        <v>8413</v>
      </c>
      <c r="P1323" s="5">
        <f t="shared" si="140"/>
        <v>0.61667076447239821</v>
      </c>
      <c r="Q1323" s="5">
        <f t="shared" si="141"/>
        <v>1789892</v>
      </c>
      <c r="R1323" s="1">
        <f t="shared" si="142"/>
        <v>-6210108</v>
      </c>
      <c r="S1323" s="1">
        <f t="shared" si="143"/>
        <v>8000000</v>
      </c>
      <c r="U1323" s="7" t="s">
        <v>4717</v>
      </c>
      <c r="V1323" s="5">
        <f t="shared" si="144"/>
        <v>2</v>
      </c>
      <c r="W1323" s="14">
        <f>IF(V1323=1, VLOOKUP(U1323, [1]IMDB_Movies!A:O, 11, FALSE), AVERAGEIF($A$2:$A$4915, U1323, $K$2:$K$4915))</f>
        <v>6.45</v>
      </c>
      <c r="X1323" s="5">
        <f t="shared" si="145"/>
        <v>0.503</v>
      </c>
      <c r="Y1323">
        <f t="shared" si="146"/>
        <v>6.4251556999729269</v>
      </c>
      <c r="AN1323" s="7"/>
      <c r="AO1323" s="5"/>
      <c r="AP1323" s="14"/>
      <c r="AQ1323" s="5"/>
    </row>
    <row r="1324" spans="1:43" hidden="1" x14ac:dyDescent="0.3">
      <c r="A1324" t="s">
        <v>5644</v>
      </c>
      <c r="B1324">
        <v>101</v>
      </c>
      <c r="C1324">
        <v>6350058</v>
      </c>
      <c r="D1324" t="s">
        <v>507</v>
      </c>
      <c r="E1324" t="s">
        <v>9775</v>
      </c>
      <c r="F1324" t="s">
        <v>5645</v>
      </c>
      <c r="G1324" t="s">
        <v>14</v>
      </c>
      <c r="H1324" t="s">
        <v>15</v>
      </c>
      <c r="I1324">
        <v>8000000</v>
      </c>
      <c r="J1324">
        <v>2010</v>
      </c>
      <c r="K1324">
        <v>7.2</v>
      </c>
      <c r="L1324" s="5" t="s">
        <v>599</v>
      </c>
      <c r="M1324" s="5" t="s">
        <v>1221</v>
      </c>
      <c r="N1324" t="s">
        <v>6851</v>
      </c>
      <c r="P1324" s="5">
        <f t="shared" si="140"/>
        <v>0.616576240685066</v>
      </c>
      <c r="Q1324" s="5">
        <f t="shared" si="141"/>
        <v>6350058</v>
      </c>
      <c r="R1324" s="1">
        <f t="shared" si="142"/>
        <v>-1649942</v>
      </c>
      <c r="S1324" s="1">
        <f t="shared" si="143"/>
        <v>8000000</v>
      </c>
      <c r="U1324" s="7" t="s">
        <v>3592</v>
      </c>
      <c r="V1324" s="5">
        <f t="shared" si="144"/>
        <v>2</v>
      </c>
      <c r="W1324" s="14">
        <f>IF(V1324=1, VLOOKUP(U1324, [1]IMDB_Movies!A:O, 11, FALSE), AVERAGEIF($A$2:$A$4915, U1324, $K$2:$K$4915))</f>
        <v>6.45</v>
      </c>
      <c r="X1324" s="5">
        <f t="shared" si="145"/>
        <v>0.503</v>
      </c>
      <c r="Y1324">
        <f t="shared" si="146"/>
        <v>6.4251895991332661</v>
      </c>
      <c r="AN1324" s="7"/>
      <c r="AO1324" s="5"/>
      <c r="AP1324" s="14"/>
      <c r="AQ1324" s="5"/>
    </row>
    <row r="1325" spans="1:43" hidden="1" x14ac:dyDescent="0.3">
      <c r="A1325" t="s">
        <v>4056</v>
      </c>
      <c r="B1325">
        <v>92</v>
      </c>
      <c r="C1325">
        <v>1071240</v>
      </c>
      <c r="D1325" t="s">
        <v>555</v>
      </c>
      <c r="E1325" t="s">
        <v>9776</v>
      </c>
      <c r="F1325" t="s">
        <v>5647</v>
      </c>
      <c r="G1325" t="s">
        <v>14</v>
      </c>
      <c r="H1325" t="s">
        <v>22</v>
      </c>
      <c r="I1325">
        <v>8000000</v>
      </c>
      <c r="J1325">
        <v>2007</v>
      </c>
      <c r="K1325">
        <v>6.9</v>
      </c>
      <c r="L1325" s="5" t="s">
        <v>4651</v>
      </c>
      <c r="M1325" s="5" t="s">
        <v>1221</v>
      </c>
      <c r="P1325" s="5">
        <f t="shared" si="140"/>
        <v>0.61649076938150349</v>
      </c>
      <c r="Q1325" s="5">
        <f t="shared" si="141"/>
        <v>1071240</v>
      </c>
      <c r="R1325" s="1">
        <f t="shared" si="142"/>
        <v>-6928760</v>
      </c>
      <c r="S1325" s="1">
        <f t="shared" si="143"/>
        <v>8000000</v>
      </c>
      <c r="U1325" s="7" t="s">
        <v>3668</v>
      </c>
      <c r="V1325" s="5">
        <f t="shared" si="144"/>
        <v>2</v>
      </c>
      <c r="W1325" s="14">
        <f>IF(V1325=1, VLOOKUP(U1325, [1]IMDB_Movies!A:O, 11, FALSE), AVERAGEIF($A$2:$A$4915, U1325, $K$2:$K$4915))</f>
        <v>6.45</v>
      </c>
      <c r="X1325" s="5">
        <f t="shared" si="145"/>
        <v>0.503</v>
      </c>
      <c r="Y1325">
        <f t="shared" si="146"/>
        <v>6.4251422378759191</v>
      </c>
      <c r="AN1325" s="7"/>
      <c r="AO1325" s="5"/>
      <c r="AP1325" s="14"/>
      <c r="AQ1325" s="5"/>
    </row>
    <row r="1326" spans="1:43" hidden="1" x14ac:dyDescent="0.3">
      <c r="A1326" t="s">
        <v>5648</v>
      </c>
      <c r="B1326">
        <v>106</v>
      </c>
      <c r="C1326">
        <v>532190</v>
      </c>
      <c r="D1326" t="s">
        <v>2449</v>
      </c>
      <c r="E1326" t="s">
        <v>9777</v>
      </c>
      <c r="F1326" t="s">
        <v>5649</v>
      </c>
      <c r="G1326" t="s">
        <v>14</v>
      </c>
      <c r="H1326" t="s">
        <v>15</v>
      </c>
      <c r="I1326">
        <v>8000000</v>
      </c>
      <c r="J1326">
        <v>1997</v>
      </c>
      <c r="K1326">
        <v>6.8</v>
      </c>
      <c r="L1326" s="5" t="s">
        <v>4651</v>
      </c>
      <c r="M1326" s="5" t="s">
        <v>1221</v>
      </c>
      <c r="N1326" t="s">
        <v>6851</v>
      </c>
      <c r="O1326" t="s">
        <v>8417</v>
      </c>
      <c r="P1326" s="5">
        <f t="shared" si="140"/>
        <v>0.61639465823956552</v>
      </c>
      <c r="Q1326" s="5">
        <f t="shared" si="141"/>
        <v>532190</v>
      </c>
      <c r="R1326" s="1">
        <f t="shared" si="142"/>
        <v>-7467810</v>
      </c>
      <c r="S1326" s="1">
        <f t="shared" si="143"/>
        <v>8000000</v>
      </c>
      <c r="U1326" s="7" t="s">
        <v>6370</v>
      </c>
      <c r="V1326" s="5">
        <f t="shared" si="144"/>
        <v>2</v>
      </c>
      <c r="W1326" s="14">
        <f>IF(V1326=1, VLOOKUP(U1326, [1]IMDB_Movies!A:O, 11, FALSE), AVERAGEIF($A$2:$A$4915, U1326, $K$2:$K$4915))</f>
        <v>6.4499999999999993</v>
      </c>
      <c r="X1326" s="5">
        <f t="shared" si="145"/>
        <v>0.502</v>
      </c>
      <c r="Y1326">
        <f t="shared" si="146"/>
        <v>6.4251490514905205</v>
      </c>
      <c r="AN1326" s="7"/>
      <c r="AO1326" s="5"/>
      <c r="AP1326" s="14"/>
      <c r="AQ1326" s="5"/>
    </row>
    <row r="1327" spans="1:43" hidden="1" x14ac:dyDescent="0.3">
      <c r="A1327" t="s">
        <v>5650</v>
      </c>
      <c r="B1327">
        <v>98</v>
      </c>
      <c r="C1327"/>
      <c r="D1327" t="s">
        <v>2482</v>
      </c>
      <c r="E1327" t="s">
        <v>9778</v>
      </c>
      <c r="F1327" t="s">
        <v>5651</v>
      </c>
      <c r="G1327" t="s">
        <v>14</v>
      </c>
      <c r="H1327" t="s">
        <v>22</v>
      </c>
      <c r="I1327">
        <v>8000000</v>
      </c>
      <c r="J1327">
        <v>1983</v>
      </c>
      <c r="K1327">
        <v>4</v>
      </c>
      <c r="L1327" s="5" t="s">
        <v>340</v>
      </c>
      <c r="M1327" s="5" t="s">
        <v>1221</v>
      </c>
      <c r="P1327" s="5">
        <f t="shared" si="140"/>
        <v>0.61629741684823247</v>
      </c>
      <c r="Q1327" s="5">
        <f t="shared" si="141"/>
        <v>25035665</v>
      </c>
      <c r="R1327" s="1">
        <f t="shared" si="142"/>
        <v>17035665</v>
      </c>
      <c r="S1327" s="1">
        <f t="shared" si="143"/>
        <v>8000000</v>
      </c>
      <c r="U1327" s="7" t="s">
        <v>4293</v>
      </c>
      <c r="V1327" s="5">
        <f t="shared" si="144"/>
        <v>2</v>
      </c>
      <c r="W1327" s="14">
        <f>IF(V1327=1, VLOOKUP(U1327, [1]IMDB_Movies!A:O, 11, FALSE), AVERAGEIF($A$2:$A$4915, U1327, $K$2:$K$4915))</f>
        <v>6.4499999999999993</v>
      </c>
      <c r="X1327" s="5">
        <f t="shared" si="145"/>
        <v>0.502</v>
      </c>
      <c r="Y1327">
        <f t="shared" si="146"/>
        <v>6.4248576850094929</v>
      </c>
      <c r="AN1327" s="7"/>
      <c r="AO1327" s="5"/>
      <c r="AP1327" s="14"/>
      <c r="AQ1327" s="5"/>
    </row>
    <row r="1328" spans="1:43" hidden="1" x14ac:dyDescent="0.3">
      <c r="A1328" t="s">
        <v>5654</v>
      </c>
      <c r="B1328">
        <v>104</v>
      </c>
      <c r="C1328">
        <v>16168741</v>
      </c>
      <c r="D1328" t="s">
        <v>2199</v>
      </c>
      <c r="E1328" t="s">
        <v>9779</v>
      </c>
      <c r="F1328" t="s">
        <v>5655</v>
      </c>
      <c r="G1328" t="s">
        <v>14</v>
      </c>
      <c r="H1328" t="s">
        <v>15</v>
      </c>
      <c r="I1328">
        <v>8000000</v>
      </c>
      <c r="J1328">
        <v>2013</v>
      </c>
      <c r="K1328">
        <v>7.4</v>
      </c>
      <c r="L1328" s="5" t="s">
        <v>1221</v>
      </c>
      <c r="M1328" s="5" t="s">
        <v>4183</v>
      </c>
      <c r="P1328" s="5">
        <f t="shared" si="140"/>
        <v>0.61629741684823247</v>
      </c>
      <c r="Q1328" s="5">
        <f t="shared" si="141"/>
        <v>16168741</v>
      </c>
      <c r="R1328" s="1">
        <f t="shared" si="142"/>
        <v>8168741</v>
      </c>
      <c r="S1328" s="1">
        <f t="shared" si="143"/>
        <v>8000000</v>
      </c>
      <c r="U1328" s="6" t="s">
        <v>2361</v>
      </c>
      <c r="V1328" s="5">
        <f t="shared" si="144"/>
        <v>4</v>
      </c>
      <c r="W1328" s="14">
        <f>IF(V1328=1, VLOOKUP(U1328, [1]IMDB_Movies!A:O, 11, FALSE), AVERAGEIF($A$2:$A$4915, U1328, $K$2:$K$4915))</f>
        <v>6.4499999999999993</v>
      </c>
      <c r="X1328" s="5">
        <f t="shared" si="145"/>
        <v>0.502</v>
      </c>
      <c r="Y1328">
        <f t="shared" si="146"/>
        <v>6.4248373101952323</v>
      </c>
      <c r="AN1328" s="6"/>
      <c r="AO1328" s="5"/>
      <c r="AP1328" s="14"/>
      <c r="AQ1328" s="5"/>
    </row>
    <row r="1329" spans="1:43" hidden="1" x14ac:dyDescent="0.3">
      <c r="A1329" t="s">
        <v>5656</v>
      </c>
      <c r="B1329">
        <v>108</v>
      </c>
      <c r="C1329">
        <v>568695</v>
      </c>
      <c r="D1329" t="s">
        <v>3132</v>
      </c>
      <c r="E1329" t="s">
        <v>9780</v>
      </c>
      <c r="F1329" t="s">
        <v>5657</v>
      </c>
      <c r="G1329" t="s">
        <v>14</v>
      </c>
      <c r="H1329" t="s">
        <v>15</v>
      </c>
      <c r="I1329">
        <v>8000000</v>
      </c>
      <c r="J1329">
        <v>2005</v>
      </c>
      <c r="K1329">
        <v>6.5</v>
      </c>
      <c r="L1329" s="5" t="s">
        <v>1221</v>
      </c>
      <c r="M1329" s="5" t="s">
        <v>6851</v>
      </c>
      <c r="N1329" t="s">
        <v>3629</v>
      </c>
      <c r="P1329" s="5">
        <f t="shared" si="140"/>
        <v>0.61623417781575029</v>
      </c>
      <c r="Q1329" s="5">
        <f t="shared" si="141"/>
        <v>568695</v>
      </c>
      <c r="R1329" s="1">
        <f t="shared" si="142"/>
        <v>-7431305</v>
      </c>
      <c r="S1329" s="1">
        <f t="shared" si="143"/>
        <v>8000000</v>
      </c>
      <c r="U1329" s="7" t="s">
        <v>1068</v>
      </c>
      <c r="V1329" s="5">
        <f t="shared" si="144"/>
        <v>2</v>
      </c>
      <c r="W1329" s="14">
        <f>IF(V1329=1, VLOOKUP(U1329, [1]IMDB_Movies!A:O, 11, FALSE), AVERAGEIF($A$2:$A$4915, U1329, $K$2:$K$4915))</f>
        <v>6.4499999999999993</v>
      </c>
      <c r="X1329" s="5">
        <f t="shared" si="145"/>
        <v>0.502</v>
      </c>
      <c r="Y1329">
        <f t="shared" si="146"/>
        <v>6.4252780037971302</v>
      </c>
      <c r="AN1329" s="7"/>
      <c r="AO1329" s="5"/>
      <c r="AP1329" s="14"/>
      <c r="AQ1329" s="5"/>
    </row>
    <row r="1330" spans="1:43" hidden="1" x14ac:dyDescent="0.3">
      <c r="A1330" t="s">
        <v>5658</v>
      </c>
      <c r="B1330">
        <v>99</v>
      </c>
      <c r="C1330">
        <v>398420</v>
      </c>
      <c r="D1330" t="s">
        <v>703</v>
      </c>
      <c r="E1330" t="s">
        <v>9781</v>
      </c>
      <c r="F1330" t="s">
        <v>5659</v>
      </c>
      <c r="G1330" t="s">
        <v>14</v>
      </c>
      <c r="H1330" t="s">
        <v>15</v>
      </c>
      <c r="I1330">
        <v>8000000</v>
      </c>
      <c r="J1330">
        <v>2007</v>
      </c>
      <c r="K1330">
        <v>6.4</v>
      </c>
      <c r="L1330" s="5" t="s">
        <v>8413</v>
      </c>
      <c r="M1330" s="5" t="s">
        <v>1221</v>
      </c>
      <c r="P1330" s="5">
        <f t="shared" si="140"/>
        <v>0.61613679722779535</v>
      </c>
      <c r="Q1330" s="5">
        <f t="shared" si="141"/>
        <v>398420</v>
      </c>
      <c r="R1330" s="1">
        <f t="shared" si="142"/>
        <v>-7601580</v>
      </c>
      <c r="S1330" s="1">
        <f t="shared" si="143"/>
        <v>8000000</v>
      </c>
      <c r="U1330" s="6" t="s">
        <v>2271</v>
      </c>
      <c r="V1330" s="5">
        <f t="shared" si="144"/>
        <v>5</v>
      </c>
      <c r="W1330" s="14">
        <f>IF(V1330=1, VLOOKUP(U1330, [1]IMDB_Movies!A:O, 11, FALSE), AVERAGEIF($A$2:$A$4915, U1330, $K$2:$K$4915))</f>
        <v>6.44</v>
      </c>
      <c r="X1330" s="5">
        <f t="shared" si="145"/>
        <v>0.501</v>
      </c>
      <c r="Y1330">
        <f t="shared" si="146"/>
        <v>6.4253119913185062</v>
      </c>
      <c r="AN1330" s="6"/>
      <c r="AO1330" s="5"/>
      <c r="AP1330" s="14"/>
      <c r="AQ1330" s="5"/>
    </row>
    <row r="1331" spans="1:43" hidden="1" x14ac:dyDescent="0.3">
      <c r="A1331" t="s">
        <v>5662</v>
      </c>
      <c r="B1331">
        <v>109</v>
      </c>
      <c r="C1331">
        <v>336456</v>
      </c>
      <c r="D1331" t="s">
        <v>5663</v>
      </c>
      <c r="E1331" t="s">
        <v>9782</v>
      </c>
      <c r="F1331" t="s">
        <v>5664</v>
      </c>
      <c r="G1331" t="s">
        <v>14</v>
      </c>
      <c r="H1331" t="s">
        <v>15</v>
      </c>
      <c r="I1331">
        <v>8000000</v>
      </c>
      <c r="J1331">
        <v>2003</v>
      </c>
      <c r="K1331">
        <v>5.6</v>
      </c>
      <c r="L1331" s="5" t="s">
        <v>599</v>
      </c>
      <c r="M1331" s="5" t="s">
        <v>8413</v>
      </c>
      <c r="N1331" t="s">
        <v>6055</v>
      </c>
      <c r="O1331" t="s">
        <v>8415</v>
      </c>
      <c r="P1331" s="5">
        <f t="shared" si="140"/>
        <v>0.61603898060603324</v>
      </c>
      <c r="Q1331" s="5">
        <f t="shared" si="141"/>
        <v>336456</v>
      </c>
      <c r="R1331" s="1">
        <f t="shared" si="142"/>
        <v>-7663544</v>
      </c>
      <c r="S1331" s="1">
        <f t="shared" si="143"/>
        <v>8000000</v>
      </c>
      <c r="U1331" s="6" t="s">
        <v>6525</v>
      </c>
      <c r="V1331" s="5">
        <f t="shared" si="144"/>
        <v>4</v>
      </c>
      <c r="W1331" s="14">
        <f>IF(V1331=1, VLOOKUP(U1331, [1]IMDB_Movies!A:O, 11, FALSE), AVERAGEIF($A$2:$A$4915, U1331, $K$2:$K$4915))</f>
        <v>6.4250000000000007</v>
      </c>
      <c r="X1331" s="5">
        <f t="shared" si="145"/>
        <v>0.5</v>
      </c>
      <c r="Y1331">
        <f t="shared" si="146"/>
        <v>6.4251289009498009</v>
      </c>
      <c r="AN1331" s="6"/>
      <c r="AO1331" s="5"/>
      <c r="AP1331" s="14"/>
      <c r="AQ1331" s="5"/>
    </row>
    <row r="1332" spans="1:43" hidden="1" x14ac:dyDescent="0.3">
      <c r="A1332" t="s">
        <v>5666</v>
      </c>
      <c r="B1332">
        <v>93</v>
      </c>
      <c r="C1332">
        <v>298110</v>
      </c>
      <c r="D1332" t="s">
        <v>4997</v>
      </c>
      <c r="E1332" t="s">
        <v>9783</v>
      </c>
      <c r="F1332" t="s">
        <v>5667</v>
      </c>
      <c r="G1332" t="s">
        <v>14</v>
      </c>
      <c r="H1332" t="s">
        <v>99</v>
      </c>
      <c r="I1332">
        <v>8000000</v>
      </c>
      <c r="J1332">
        <v>2006</v>
      </c>
      <c r="K1332">
        <v>6.8</v>
      </c>
      <c r="L1332" s="5" t="s">
        <v>599</v>
      </c>
      <c r="M1332" s="5" t="s">
        <v>1221</v>
      </c>
      <c r="N1332" t="s">
        <v>2267</v>
      </c>
      <c r="O1332" t="s">
        <v>4289</v>
      </c>
      <c r="P1332" s="5">
        <f t="shared" si="140"/>
        <v>0.61594093070498401</v>
      </c>
      <c r="Q1332" s="5">
        <f t="shared" si="141"/>
        <v>298110</v>
      </c>
      <c r="R1332" s="1">
        <f t="shared" si="142"/>
        <v>-7701890</v>
      </c>
      <c r="S1332" s="1">
        <f t="shared" si="143"/>
        <v>8000000</v>
      </c>
      <c r="U1332" s="6" t="s">
        <v>3845</v>
      </c>
      <c r="V1332" s="5">
        <f t="shared" si="144"/>
        <v>3</v>
      </c>
      <c r="W1332" s="14">
        <f>IF(V1332=1, VLOOKUP(U1332, [1]IMDB_Movies!A:O, 11, FALSE), AVERAGEIF($A$2:$A$4915, U1332, $K$2:$K$4915))</f>
        <v>6.4333333333333336</v>
      </c>
      <c r="X1332" s="5">
        <f t="shared" si="145"/>
        <v>0.5</v>
      </c>
      <c r="Y1332">
        <f t="shared" si="146"/>
        <v>6.4250542888165079</v>
      </c>
      <c r="AN1332" s="6"/>
      <c r="AO1332" s="5"/>
      <c r="AP1332" s="14"/>
      <c r="AQ1332" s="5"/>
    </row>
    <row r="1333" spans="1:43" hidden="1" x14ac:dyDescent="0.3">
      <c r="A1333" t="s">
        <v>1943</v>
      </c>
      <c r="B1333">
        <v>99</v>
      </c>
      <c r="C1333">
        <v>127144</v>
      </c>
      <c r="D1333" t="s">
        <v>507</v>
      </c>
      <c r="E1333" t="s">
        <v>9784</v>
      </c>
      <c r="F1333" t="s">
        <v>5668</v>
      </c>
      <c r="G1333" t="s">
        <v>14</v>
      </c>
      <c r="H1333" t="s">
        <v>15</v>
      </c>
      <c r="I1333">
        <v>8000000</v>
      </c>
      <c r="J1333">
        <v>2005</v>
      </c>
      <c r="K1333">
        <v>5.5</v>
      </c>
      <c r="L1333" s="5" t="s">
        <v>599</v>
      </c>
      <c r="M1333" s="5" t="s">
        <v>1221</v>
      </c>
      <c r="N1333" t="s">
        <v>6851</v>
      </c>
      <c r="P1333" s="5">
        <f t="shared" si="140"/>
        <v>0.61584269139826497</v>
      </c>
      <c r="Q1333" s="5">
        <f t="shared" si="141"/>
        <v>127144</v>
      </c>
      <c r="R1333" s="1">
        <f t="shared" si="142"/>
        <v>-7872856</v>
      </c>
      <c r="S1333" s="1">
        <f t="shared" si="143"/>
        <v>8000000</v>
      </c>
      <c r="U1333" s="6" t="s">
        <v>1121</v>
      </c>
      <c r="V1333" s="5">
        <f t="shared" si="144"/>
        <v>3</v>
      </c>
      <c r="W1333" s="14">
        <f>IF(V1333=1, VLOOKUP(U1333, [1]IMDB_Movies!A:O, 11, FALSE), AVERAGEIF($A$2:$A$4915, U1333, $K$2:$K$4915))</f>
        <v>6.4333333333333336</v>
      </c>
      <c r="X1333" s="5">
        <f t="shared" si="145"/>
        <v>0.5</v>
      </c>
      <c r="Y1333">
        <f t="shared" si="146"/>
        <v>6.4250339397230558</v>
      </c>
      <c r="AN1333" s="6"/>
      <c r="AO1333" s="5"/>
      <c r="AP1333" s="14"/>
      <c r="AQ1333" s="5"/>
    </row>
    <row r="1334" spans="1:43" hidden="1" x14ac:dyDescent="0.3">
      <c r="A1334" t="s">
        <v>2456</v>
      </c>
      <c r="B1334">
        <v>98</v>
      </c>
      <c r="C1334">
        <v>117190</v>
      </c>
      <c r="D1334" t="s">
        <v>630</v>
      </c>
      <c r="E1334" t="s">
        <v>9785</v>
      </c>
      <c r="F1334" t="s">
        <v>5669</v>
      </c>
      <c r="G1334" t="s">
        <v>14</v>
      </c>
      <c r="H1334" t="s">
        <v>22</v>
      </c>
      <c r="I1334">
        <v>8000000</v>
      </c>
      <c r="J1334">
        <v>2010</v>
      </c>
      <c r="K1334">
        <v>6.9</v>
      </c>
      <c r="L1334" s="5" t="s">
        <v>476</v>
      </c>
      <c r="M1334" s="5" t="s">
        <v>599</v>
      </c>
      <c r="N1334" t="s">
        <v>8413</v>
      </c>
      <c r="P1334" s="5">
        <f t="shared" si="140"/>
        <v>0.61574401429458014</v>
      </c>
      <c r="Q1334" s="5">
        <f t="shared" si="141"/>
        <v>117190</v>
      </c>
      <c r="R1334" s="1">
        <f t="shared" si="142"/>
        <v>-7882810</v>
      </c>
      <c r="S1334" s="1">
        <f t="shared" si="143"/>
        <v>8000000</v>
      </c>
      <c r="U1334" s="7" t="s">
        <v>2290</v>
      </c>
      <c r="V1334" s="5">
        <f t="shared" si="144"/>
        <v>3</v>
      </c>
      <c r="W1334" s="14">
        <f>IF(V1334=1, VLOOKUP(U1334, [1]IMDB_Movies!A:O, 11, FALSE), AVERAGEIF($A$2:$A$4915, U1334, $K$2:$K$4915))</f>
        <v>6.4333333333333336</v>
      </c>
      <c r="X1334" s="5">
        <f t="shared" si="145"/>
        <v>0.5</v>
      </c>
      <c r="Y1334">
        <f t="shared" si="146"/>
        <v>6.4251765344921274</v>
      </c>
      <c r="AN1334" s="7"/>
      <c r="AO1334" s="5"/>
      <c r="AP1334" s="14"/>
      <c r="AQ1334" s="5"/>
    </row>
    <row r="1335" spans="1:43" hidden="1" x14ac:dyDescent="0.3">
      <c r="A1335" t="s">
        <v>5670</v>
      </c>
      <c r="B1335">
        <v>95</v>
      </c>
      <c r="C1335">
        <v>108662</v>
      </c>
      <c r="D1335" t="s">
        <v>2393</v>
      </c>
      <c r="E1335" t="s">
        <v>9786</v>
      </c>
      <c r="F1335" t="s">
        <v>5671</v>
      </c>
      <c r="G1335" t="s">
        <v>14</v>
      </c>
      <c r="H1335" t="s">
        <v>15</v>
      </c>
      <c r="I1335">
        <v>8000000</v>
      </c>
      <c r="J1335">
        <v>2008</v>
      </c>
      <c r="K1335">
        <v>6</v>
      </c>
      <c r="L1335" s="5" t="s">
        <v>8413</v>
      </c>
      <c r="M1335" s="5" t="s">
        <v>2267</v>
      </c>
      <c r="N1335" t="s">
        <v>3629</v>
      </c>
      <c r="P1335" s="5">
        <f t="shared" si="140"/>
        <v>0.61564519994826594</v>
      </c>
      <c r="Q1335" s="5">
        <f t="shared" si="141"/>
        <v>108662</v>
      </c>
      <c r="R1335" s="1">
        <f t="shared" si="142"/>
        <v>-7891338</v>
      </c>
      <c r="S1335" s="1">
        <f t="shared" si="143"/>
        <v>8000000</v>
      </c>
      <c r="U1335" s="6" t="s">
        <v>2156</v>
      </c>
      <c r="V1335" s="5">
        <f t="shared" si="144"/>
        <v>4</v>
      </c>
      <c r="W1335" s="14">
        <f>IF(V1335=1, VLOOKUP(U1335, [1]IMDB_Movies!A:O, 11, FALSE), AVERAGEIF($A$2:$A$4915, U1335, $K$2:$K$4915))</f>
        <v>6.4249999999999998</v>
      </c>
      <c r="X1335" s="5">
        <f t="shared" si="145"/>
        <v>0.499</v>
      </c>
      <c r="Y1335">
        <f t="shared" si="146"/>
        <v>6.4251018744906316</v>
      </c>
      <c r="AN1335" s="6"/>
      <c r="AO1335" s="5"/>
      <c r="AP1335" s="14"/>
      <c r="AQ1335" s="5"/>
    </row>
    <row r="1336" spans="1:43" hidden="1" x14ac:dyDescent="0.3">
      <c r="A1336" t="s">
        <v>5673</v>
      </c>
      <c r="B1336">
        <v>107</v>
      </c>
      <c r="C1336">
        <v>53481</v>
      </c>
      <c r="D1336" t="s">
        <v>771</v>
      </c>
      <c r="E1336" t="s">
        <v>9787</v>
      </c>
      <c r="F1336" t="s">
        <v>5674</v>
      </c>
      <c r="G1336" t="s">
        <v>14</v>
      </c>
      <c r="H1336" t="s">
        <v>15</v>
      </c>
      <c r="I1336">
        <v>8000000</v>
      </c>
      <c r="J1336">
        <v>2006</v>
      </c>
      <c r="K1336">
        <v>6.4</v>
      </c>
      <c r="L1336" s="5" t="s">
        <v>8413</v>
      </c>
      <c r="M1336" s="5" t="s">
        <v>1221</v>
      </c>
      <c r="N1336" t="s">
        <v>3629</v>
      </c>
      <c r="P1336" s="5">
        <f t="shared" si="140"/>
        <v>0.61554625076901259</v>
      </c>
      <c r="Q1336" s="5">
        <f t="shared" si="141"/>
        <v>53481</v>
      </c>
      <c r="R1336" s="1">
        <f t="shared" si="142"/>
        <v>-7946519</v>
      </c>
      <c r="S1336" s="1">
        <f t="shared" si="143"/>
        <v>8000000</v>
      </c>
      <c r="U1336" s="6" t="s">
        <v>1807</v>
      </c>
      <c r="V1336" s="5">
        <f t="shared" si="144"/>
        <v>4</v>
      </c>
      <c r="W1336" s="14">
        <f>IF(V1336=1, VLOOKUP(U1336, [1]IMDB_Movies!A:O, 11, FALSE), AVERAGEIF($A$2:$A$4915, U1336, $K$2:$K$4915))</f>
        <v>6.4249999999999998</v>
      </c>
      <c r="X1336" s="5">
        <f t="shared" si="145"/>
        <v>0.499</v>
      </c>
      <c r="Y1336">
        <f t="shared" si="146"/>
        <v>6.4252173913043524</v>
      </c>
      <c r="AN1336" s="6"/>
      <c r="AO1336" s="5"/>
      <c r="AP1336" s="14"/>
      <c r="AQ1336" s="5"/>
    </row>
    <row r="1337" spans="1:43" hidden="1" x14ac:dyDescent="0.3">
      <c r="A1337" t="s">
        <v>5677</v>
      </c>
      <c r="B1337">
        <v>97</v>
      </c>
      <c r="C1337">
        <v>52961</v>
      </c>
      <c r="D1337" t="s">
        <v>1221</v>
      </c>
      <c r="E1337" t="s">
        <v>9788</v>
      </c>
      <c r="F1337" t="s">
        <v>5678</v>
      </c>
      <c r="G1337" t="s">
        <v>14</v>
      </c>
      <c r="H1337" t="s">
        <v>1281</v>
      </c>
      <c r="I1337">
        <v>8000000</v>
      </c>
      <c r="J1337">
        <v>2014</v>
      </c>
      <c r="K1337">
        <v>5.3</v>
      </c>
      <c r="L1337" s="5" t="s">
        <v>1221</v>
      </c>
      <c r="M1337" s="5"/>
      <c r="P1337" s="5">
        <f t="shared" si="140"/>
        <v>0.61544707923687714</v>
      </c>
      <c r="Q1337" s="5">
        <f t="shared" si="141"/>
        <v>52961</v>
      </c>
      <c r="R1337" s="1">
        <f t="shared" si="142"/>
        <v>-7947039</v>
      </c>
      <c r="S1337" s="1">
        <f t="shared" si="143"/>
        <v>8000000</v>
      </c>
      <c r="U1337" s="6" t="s">
        <v>3140</v>
      </c>
      <c r="V1337" s="5">
        <f t="shared" si="144"/>
        <v>5</v>
      </c>
      <c r="W1337" s="14">
        <f>IF(V1337=1, VLOOKUP(U1337, [1]IMDB_Movies!A:O, 11, FALSE), AVERAGEIF($A$2:$A$4915, U1337, $K$2:$K$4915))</f>
        <v>6.42</v>
      </c>
      <c r="X1337" s="5">
        <f t="shared" si="145"/>
        <v>0.498</v>
      </c>
      <c r="Y1337">
        <f t="shared" si="146"/>
        <v>6.4250883392226186</v>
      </c>
      <c r="AN1337" s="6"/>
      <c r="AO1337" s="5"/>
      <c r="AP1337" s="14"/>
      <c r="AQ1337" s="5"/>
    </row>
    <row r="1338" spans="1:43" hidden="1" x14ac:dyDescent="0.3">
      <c r="A1338" t="s">
        <v>5682</v>
      </c>
      <c r="B1338">
        <v>124</v>
      </c>
      <c r="C1338"/>
      <c r="D1338" t="s">
        <v>587</v>
      </c>
      <c r="E1338" t="s">
        <v>9789</v>
      </c>
      <c r="F1338" t="s">
        <v>5683</v>
      </c>
      <c r="G1338" t="s">
        <v>524</v>
      </c>
      <c r="H1338" t="s">
        <v>99</v>
      </c>
      <c r="I1338">
        <v>8000000</v>
      </c>
      <c r="J1338">
        <v>2005</v>
      </c>
      <c r="K1338">
        <v>7.7</v>
      </c>
      <c r="L1338" s="5" t="s">
        <v>4651</v>
      </c>
      <c r="M1338" s="5" t="s">
        <v>1221</v>
      </c>
      <c r="N1338" t="s">
        <v>8417</v>
      </c>
      <c r="P1338" s="5">
        <f t="shared" si="140"/>
        <v>0.61534778721894179</v>
      </c>
      <c r="Q1338" s="5">
        <f t="shared" si="141"/>
        <v>25035665</v>
      </c>
      <c r="R1338" s="1">
        <f t="shared" si="142"/>
        <v>17035665</v>
      </c>
      <c r="S1338" s="1">
        <f t="shared" si="143"/>
        <v>8000000</v>
      </c>
      <c r="U1338" s="6" t="s">
        <v>712</v>
      </c>
      <c r="V1338" s="5">
        <f t="shared" si="144"/>
        <v>7</v>
      </c>
      <c r="W1338" s="14">
        <f>IF(V1338=1, VLOOKUP(U1338, [1]IMDB_Movies!A:O, 11, FALSE), AVERAGEIF($A$2:$A$4915, U1338, $K$2:$K$4915))</f>
        <v>6.4142857142857137</v>
      </c>
      <c r="X1338" s="5">
        <f t="shared" si="145"/>
        <v>0.498</v>
      </c>
      <c r="Y1338">
        <f t="shared" si="146"/>
        <v>6.4246873300706939</v>
      </c>
      <c r="AN1338" s="6"/>
      <c r="AO1338" s="5"/>
      <c r="AP1338" s="14"/>
      <c r="AQ1338" s="5"/>
    </row>
    <row r="1339" spans="1:43" hidden="1" x14ac:dyDescent="0.3">
      <c r="A1339" t="s">
        <v>5684</v>
      </c>
      <c r="B1339">
        <v>96</v>
      </c>
      <c r="C1339"/>
      <c r="D1339" t="s">
        <v>162</v>
      </c>
      <c r="E1339" t="s">
        <v>9790</v>
      </c>
      <c r="F1339" t="s">
        <v>5685</v>
      </c>
      <c r="G1339" t="s">
        <v>14</v>
      </c>
      <c r="H1339" t="s">
        <v>15</v>
      </c>
      <c r="I1339">
        <v>8000000</v>
      </c>
      <c r="J1339">
        <v>2014</v>
      </c>
      <c r="K1339">
        <v>4.5999999999999996</v>
      </c>
      <c r="L1339" s="5" t="s">
        <v>476</v>
      </c>
      <c r="M1339" s="5" t="s">
        <v>8413</v>
      </c>
      <c r="N1339" t="s">
        <v>1221</v>
      </c>
      <c r="O1339" t="s">
        <v>3629</v>
      </c>
      <c r="P1339" s="5">
        <f t="shared" si="140"/>
        <v>0.61534778721894179</v>
      </c>
      <c r="Q1339" s="5">
        <f t="shared" si="141"/>
        <v>25035665</v>
      </c>
      <c r="R1339" s="1">
        <f t="shared" si="142"/>
        <v>17035665</v>
      </c>
      <c r="S1339" s="1">
        <f t="shared" si="143"/>
        <v>8000000</v>
      </c>
      <c r="U1339" s="6" t="s">
        <v>475</v>
      </c>
      <c r="V1339" s="5">
        <f t="shared" si="144"/>
        <v>13</v>
      </c>
      <c r="W1339" s="14">
        <f>IF(V1339=1, VLOOKUP(U1339, [1]IMDB_Movies!A:O, 11, FALSE), AVERAGEIF($A$2:$A$4915, U1339, $K$2:$K$4915))</f>
        <v>6.4076923076923089</v>
      </c>
      <c r="X1339" s="5">
        <f t="shared" si="145"/>
        <v>0.497</v>
      </c>
      <c r="Y1339">
        <f t="shared" si="146"/>
        <v>6.4249932009790625</v>
      </c>
      <c r="AN1339" s="6"/>
      <c r="AO1339" s="5"/>
      <c r="AP1339" s="14"/>
      <c r="AQ1339" s="5"/>
    </row>
    <row r="1340" spans="1:43" hidden="1" x14ac:dyDescent="0.3">
      <c r="A1340" t="s">
        <v>2216</v>
      </c>
      <c r="B1340">
        <v>104</v>
      </c>
      <c r="C1340"/>
      <c r="D1340" t="s">
        <v>1221</v>
      </c>
      <c r="E1340" t="s">
        <v>9791</v>
      </c>
      <c r="F1340" t="s">
        <v>5689</v>
      </c>
      <c r="G1340" t="s">
        <v>14</v>
      </c>
      <c r="H1340" t="s">
        <v>15</v>
      </c>
      <c r="I1340">
        <v>8000000</v>
      </c>
      <c r="J1340">
        <v>2016</v>
      </c>
      <c r="K1340">
        <v>8</v>
      </c>
      <c r="L1340" s="5" t="s">
        <v>1221</v>
      </c>
      <c r="M1340" s="5"/>
      <c r="P1340" s="5">
        <f t="shared" si="140"/>
        <v>0.61534778721894179</v>
      </c>
      <c r="Q1340" s="5">
        <f t="shared" si="141"/>
        <v>25035665</v>
      </c>
      <c r="R1340" s="1">
        <f t="shared" si="142"/>
        <v>17035665</v>
      </c>
      <c r="S1340" s="1">
        <f t="shared" si="143"/>
        <v>8000000</v>
      </c>
      <c r="U1340" s="7" t="s">
        <v>5138</v>
      </c>
      <c r="V1340" s="5">
        <f t="shared" si="144"/>
        <v>3</v>
      </c>
      <c r="W1340" s="14">
        <f>IF(V1340=1, VLOOKUP(U1340, [1]IMDB_Movies!A:O, 11, FALSE), AVERAGEIF($A$2:$A$4915, U1340, $K$2:$K$4915))</f>
        <v>6.4000000000000012</v>
      </c>
      <c r="X1340" s="5">
        <f t="shared" si="145"/>
        <v>0.496</v>
      </c>
      <c r="Y1340">
        <f t="shared" si="146"/>
        <v>6.4254352557127348</v>
      </c>
      <c r="AN1340" s="7"/>
      <c r="AO1340" s="5"/>
      <c r="AP1340" s="14"/>
      <c r="AQ1340" s="5"/>
    </row>
    <row r="1341" spans="1:43" hidden="1" x14ac:dyDescent="0.3">
      <c r="A1341" t="s">
        <v>5695</v>
      </c>
      <c r="B1341">
        <v>106</v>
      </c>
      <c r="C1341"/>
      <c r="D1341" t="s">
        <v>476</v>
      </c>
      <c r="E1341" t="s">
        <v>9792</v>
      </c>
      <c r="F1341" t="s">
        <v>5696</v>
      </c>
      <c r="G1341" t="s">
        <v>14</v>
      </c>
      <c r="H1341" t="s">
        <v>15</v>
      </c>
      <c r="I1341">
        <v>8000000</v>
      </c>
      <c r="J1341">
        <v>2016</v>
      </c>
      <c r="K1341">
        <v>4.2</v>
      </c>
      <c r="L1341" s="5" t="s">
        <v>476</v>
      </c>
      <c r="M1341" s="5"/>
      <c r="P1341" s="5">
        <f t="shared" si="140"/>
        <v>0.61534778721894179</v>
      </c>
      <c r="Q1341" s="5">
        <f t="shared" si="141"/>
        <v>25035665</v>
      </c>
      <c r="R1341" s="1">
        <f t="shared" si="142"/>
        <v>17035665</v>
      </c>
      <c r="S1341" s="1">
        <f t="shared" si="143"/>
        <v>8000000</v>
      </c>
      <c r="U1341" s="7" t="s">
        <v>3550</v>
      </c>
      <c r="V1341" s="5">
        <f t="shared" si="144"/>
        <v>3</v>
      </c>
      <c r="W1341" s="14">
        <f>IF(V1341=1, VLOOKUP(U1341, [1]IMDB_Movies!A:O, 11, FALSE), AVERAGEIF($A$2:$A$4915, U1341, $K$2:$K$4915))</f>
        <v>6.4000000000000012</v>
      </c>
      <c r="X1341" s="5">
        <f t="shared" si="145"/>
        <v>0.496</v>
      </c>
      <c r="Y1341">
        <f t="shared" si="146"/>
        <v>6.4257414965986417</v>
      </c>
      <c r="AN1341" s="7"/>
      <c r="AO1341" s="5"/>
      <c r="AP1341" s="14"/>
      <c r="AQ1341" s="5"/>
    </row>
    <row r="1342" spans="1:43" hidden="1" x14ac:dyDescent="0.3">
      <c r="A1342" t="s">
        <v>4912</v>
      </c>
      <c r="B1342">
        <v>92</v>
      </c>
      <c r="C1342">
        <v>10814185</v>
      </c>
      <c r="D1342" t="s">
        <v>1517</v>
      </c>
      <c r="E1342" t="s">
        <v>9793</v>
      </c>
      <c r="F1342" t="s">
        <v>5717</v>
      </c>
      <c r="G1342" t="s">
        <v>14</v>
      </c>
      <c r="H1342" t="s">
        <v>15</v>
      </c>
      <c r="I1342">
        <v>8000000</v>
      </c>
      <c r="J1342">
        <v>2009</v>
      </c>
      <c r="K1342">
        <v>6.2</v>
      </c>
      <c r="L1342" s="5" t="s">
        <v>599</v>
      </c>
      <c r="M1342" s="5" t="s">
        <v>8413</v>
      </c>
      <c r="N1342" t="s">
        <v>6851</v>
      </c>
      <c r="P1342" s="5">
        <f t="shared" si="140"/>
        <v>0.61534778721894179</v>
      </c>
      <c r="Q1342" s="5">
        <f t="shared" si="141"/>
        <v>10814185</v>
      </c>
      <c r="R1342" s="1">
        <f t="shared" si="142"/>
        <v>2814185</v>
      </c>
      <c r="S1342" s="1">
        <f t="shared" si="143"/>
        <v>8000000</v>
      </c>
      <c r="U1342" s="6" t="s">
        <v>923</v>
      </c>
      <c r="V1342" s="5">
        <f t="shared" si="144"/>
        <v>3</v>
      </c>
      <c r="W1342" s="14">
        <f>IF(V1342=1, VLOOKUP(U1342, [1]IMDB_Movies!A:O, 11, FALSE), AVERAGEIF($A$2:$A$4915, U1342, $K$2:$K$4915))</f>
        <v>6.4000000000000012</v>
      </c>
      <c r="X1342" s="5">
        <f t="shared" si="145"/>
        <v>0.496</v>
      </c>
      <c r="Y1342">
        <f t="shared" si="146"/>
        <v>6.425857376156781</v>
      </c>
      <c r="AN1342" s="6"/>
      <c r="AO1342" s="5"/>
      <c r="AP1342" s="14"/>
      <c r="AQ1342" s="5"/>
    </row>
    <row r="1343" spans="1:43" hidden="1" x14ac:dyDescent="0.3">
      <c r="A1343" t="s">
        <v>5725</v>
      </c>
      <c r="B1343">
        <v>113</v>
      </c>
      <c r="C1343">
        <v>3014541</v>
      </c>
      <c r="D1343" t="s">
        <v>1221</v>
      </c>
      <c r="E1343" t="s">
        <v>9794</v>
      </c>
      <c r="F1343" t="s">
        <v>5726</v>
      </c>
      <c r="G1343" t="s">
        <v>14</v>
      </c>
      <c r="H1343" t="s">
        <v>22</v>
      </c>
      <c r="I1343">
        <v>8000000</v>
      </c>
      <c r="J1343">
        <v>2011</v>
      </c>
      <c r="K1343">
        <v>6.7</v>
      </c>
      <c r="L1343" s="5" t="s">
        <v>1221</v>
      </c>
      <c r="M1343" s="5"/>
      <c r="P1343" s="5">
        <f t="shared" si="140"/>
        <v>0.6152707981810257</v>
      </c>
      <c r="Q1343" s="5">
        <f t="shared" si="141"/>
        <v>3014541</v>
      </c>
      <c r="R1343" s="1">
        <f t="shared" si="142"/>
        <v>-4985459</v>
      </c>
      <c r="S1343" s="1">
        <f t="shared" si="143"/>
        <v>8000000</v>
      </c>
      <c r="U1343" s="6" t="s">
        <v>7756</v>
      </c>
      <c r="V1343" s="5">
        <f t="shared" si="144"/>
        <v>1</v>
      </c>
      <c r="W1343" s="14">
        <f>IF(V1343=1, VLOOKUP(U1343, [1]IMDB_Movies!A:O, 11, FALSE), AVERAGEIF($A$2:$A$4915, U1343, $K$2:$K$4915))</f>
        <v>6.4</v>
      </c>
      <c r="X1343" s="5">
        <f t="shared" si="145"/>
        <v>0.47199999999999998</v>
      </c>
      <c r="Y1343">
        <f t="shared" si="146"/>
        <v>6.4263000272257038</v>
      </c>
      <c r="AN1343" s="6"/>
      <c r="AO1343" s="5"/>
      <c r="AP1343" s="14"/>
      <c r="AQ1343" s="5"/>
    </row>
    <row r="1344" spans="1:43" hidden="1" x14ac:dyDescent="0.3">
      <c r="A1344" t="s">
        <v>980</v>
      </c>
      <c r="B1344">
        <v>89</v>
      </c>
      <c r="C1344">
        <v>22168359</v>
      </c>
      <c r="D1344" t="s">
        <v>5940</v>
      </c>
      <c r="E1344" t="s">
        <v>9795</v>
      </c>
      <c r="F1344" t="s">
        <v>5941</v>
      </c>
      <c r="G1344" t="s">
        <v>14</v>
      </c>
      <c r="H1344" t="s">
        <v>15</v>
      </c>
      <c r="I1344">
        <v>8000000</v>
      </c>
      <c r="J1344">
        <v>1989</v>
      </c>
      <c r="K1344">
        <v>5.0999999999999996</v>
      </c>
      <c r="L1344" s="5" t="s">
        <v>455</v>
      </c>
      <c r="M1344" s="5" t="s">
        <v>2267</v>
      </c>
      <c r="N1344" t="s">
        <v>6851</v>
      </c>
      <c r="O1344" t="s">
        <v>3629</v>
      </c>
      <c r="P1344" s="5">
        <f t="shared" si="140"/>
        <v>0.61517700682995591</v>
      </c>
      <c r="Q1344" s="5">
        <f t="shared" si="141"/>
        <v>22168359</v>
      </c>
      <c r="R1344" s="1">
        <f t="shared" si="142"/>
        <v>14168359</v>
      </c>
      <c r="S1344" s="1">
        <f t="shared" si="143"/>
        <v>8000000</v>
      </c>
      <c r="U1344" s="6" t="s">
        <v>2603</v>
      </c>
      <c r="V1344" s="5">
        <f t="shared" si="144"/>
        <v>5</v>
      </c>
      <c r="W1344" s="14">
        <f>IF(V1344=1, VLOOKUP(U1344, [1]IMDB_Movies!A:O, 11, FALSE), AVERAGEIF($A$2:$A$4915, U1344, $K$2:$K$4915))</f>
        <v>6.4</v>
      </c>
      <c r="X1344" s="5">
        <f t="shared" si="145"/>
        <v>0.47199999999999998</v>
      </c>
      <c r="Y1344">
        <f t="shared" si="146"/>
        <v>6.426470588235297</v>
      </c>
      <c r="AN1344" s="6"/>
      <c r="AO1344" s="5"/>
      <c r="AP1344" s="14"/>
      <c r="AQ1344" s="5"/>
    </row>
    <row r="1345" spans="1:43" hidden="1" x14ac:dyDescent="0.3">
      <c r="A1345" t="s">
        <v>5944</v>
      </c>
      <c r="B1345">
        <v>144</v>
      </c>
      <c r="C1345">
        <v>20400000</v>
      </c>
      <c r="D1345" t="s">
        <v>1439</v>
      </c>
      <c r="E1345" t="s">
        <v>9796</v>
      </c>
      <c r="F1345" t="s">
        <v>5945</v>
      </c>
      <c r="G1345" t="s">
        <v>14</v>
      </c>
      <c r="H1345" t="s">
        <v>15</v>
      </c>
      <c r="I1345">
        <v>8000000</v>
      </c>
      <c r="J1345">
        <v>1946</v>
      </c>
      <c r="K1345">
        <v>6.9</v>
      </c>
      <c r="L1345" s="5" t="s">
        <v>1221</v>
      </c>
      <c r="M1345" s="5" t="s">
        <v>6851</v>
      </c>
      <c r="N1345" t="s">
        <v>5239</v>
      </c>
      <c r="P1345" s="5">
        <f t="shared" si="140"/>
        <v>0.61512845093220103</v>
      </c>
      <c r="Q1345" s="5">
        <f t="shared" si="141"/>
        <v>20400000</v>
      </c>
      <c r="R1345" s="1">
        <f t="shared" si="142"/>
        <v>12400000</v>
      </c>
      <c r="S1345" s="1">
        <f t="shared" si="143"/>
        <v>8000000</v>
      </c>
      <c r="U1345" s="6" t="s">
        <v>8098</v>
      </c>
      <c r="V1345" s="5">
        <f t="shared" si="144"/>
        <v>1</v>
      </c>
      <c r="W1345" s="14">
        <f>IF(V1345=1, VLOOKUP(U1345, [1]IMDB_Movies!A:O, 11, FALSE), AVERAGEIF($A$2:$A$4915, U1345, $K$2:$K$4915))</f>
        <v>6.4</v>
      </c>
      <c r="X1345" s="5">
        <f t="shared" si="145"/>
        <v>0.47199999999999998</v>
      </c>
      <c r="Y1345">
        <f t="shared" si="146"/>
        <v>6.4261236720239747</v>
      </c>
      <c r="AN1345" s="6"/>
      <c r="AO1345" s="5"/>
      <c r="AP1345" s="14"/>
      <c r="AQ1345" s="5"/>
    </row>
    <row r="1346" spans="1:43" hidden="1" x14ac:dyDescent="0.3">
      <c r="A1346" t="s">
        <v>6185</v>
      </c>
      <c r="B1346">
        <v>91</v>
      </c>
      <c r="C1346">
        <v>12055108</v>
      </c>
      <c r="D1346" t="s">
        <v>910</v>
      </c>
      <c r="E1346" t="s">
        <v>9797</v>
      </c>
      <c r="F1346" t="s">
        <v>6186</v>
      </c>
      <c r="G1346" t="s">
        <v>14</v>
      </c>
      <c r="H1346" t="s">
        <v>15</v>
      </c>
      <c r="I1346">
        <v>8000000</v>
      </c>
      <c r="J1346">
        <v>2008</v>
      </c>
      <c r="K1346">
        <v>6.9</v>
      </c>
      <c r="L1346" s="5" t="s">
        <v>599</v>
      </c>
      <c r="M1346" s="5" t="s">
        <v>1221</v>
      </c>
      <c r="P1346" s="5">
        <f t="shared" ref="P1346:P1409" si="147">CORREL(C1346:C6259,I1346:I6259)</f>
        <v>0.6150750565359675</v>
      </c>
      <c r="Q1346" s="5">
        <f t="shared" ref="Q1346:Q1409" si="148">IF(ISBLANK(C1346),MEDIAN($C$2:$C$4915), C1346)</f>
        <v>12055108</v>
      </c>
      <c r="R1346" s="1">
        <f t="shared" ref="R1346:R1409" si="149">Q1346-S1346</f>
        <v>4055108</v>
      </c>
      <c r="S1346" s="1">
        <f t="shared" ref="S1346:S1409" si="150">IF(ISBLANK(I1346),MEDIAN($I$2:$I$4915), I1346)</f>
        <v>8000000</v>
      </c>
      <c r="U1346" s="7" t="s">
        <v>7636</v>
      </c>
      <c r="V1346" s="5">
        <f t="shared" si="144"/>
        <v>2</v>
      </c>
      <c r="W1346" s="14">
        <f>IF(V1346=1, VLOOKUP(U1346, [1]IMDB_Movies!A:O, 11, FALSE), AVERAGEIF($A$2:$A$4915, U1346, $K$2:$K$4915))</f>
        <v>6.4</v>
      </c>
      <c r="X1346" s="5">
        <f t="shared" si="145"/>
        <v>0.47199999999999998</v>
      </c>
      <c r="Y1346">
        <f t="shared" si="146"/>
        <v>6.4258583106267064</v>
      </c>
      <c r="AN1346" s="7"/>
      <c r="AO1346" s="5"/>
      <c r="AP1346" s="14"/>
      <c r="AQ1346" s="5"/>
    </row>
    <row r="1347" spans="1:43" hidden="1" x14ac:dyDescent="0.3">
      <c r="A1347" t="s">
        <v>6188</v>
      </c>
      <c r="B1347">
        <v>90</v>
      </c>
      <c r="C1347"/>
      <c r="D1347" t="s">
        <v>17</v>
      </c>
      <c r="E1347" t="s">
        <v>9798</v>
      </c>
      <c r="F1347" t="s">
        <v>6189</v>
      </c>
      <c r="G1347" t="s">
        <v>14</v>
      </c>
      <c r="H1347" t="s">
        <v>15</v>
      </c>
      <c r="I1347">
        <v>8000000</v>
      </c>
      <c r="J1347">
        <v>1982</v>
      </c>
      <c r="K1347">
        <v>6.2</v>
      </c>
      <c r="L1347" s="5" t="s">
        <v>476</v>
      </c>
      <c r="M1347" s="5" t="s">
        <v>340</v>
      </c>
      <c r="N1347" t="s">
        <v>455</v>
      </c>
      <c r="P1347" s="5">
        <f t="shared" si="147"/>
        <v>0.61500063516864778</v>
      </c>
      <c r="Q1347" s="5">
        <f t="shared" si="148"/>
        <v>25035665</v>
      </c>
      <c r="R1347" s="1">
        <f t="shared" si="149"/>
        <v>17035665</v>
      </c>
      <c r="S1347" s="1">
        <f t="shared" si="150"/>
        <v>8000000</v>
      </c>
      <c r="U1347" s="6" t="s">
        <v>8030</v>
      </c>
      <c r="V1347" s="5">
        <f t="shared" si="144"/>
        <v>1</v>
      </c>
      <c r="W1347" s="14">
        <f>IF(V1347=1, VLOOKUP(U1347, [1]IMDB_Movies!A:O, 11, FALSE), AVERAGEIF($A$2:$A$4915, U1347, $K$2:$K$4915))</f>
        <v>6.4</v>
      </c>
      <c r="X1347" s="5">
        <f t="shared" si="145"/>
        <v>0.47199999999999998</v>
      </c>
      <c r="Y1347">
        <f t="shared" si="146"/>
        <v>6.4256745707277227</v>
      </c>
      <c r="AN1347" s="6"/>
      <c r="AO1347" s="5"/>
      <c r="AP1347" s="14"/>
      <c r="AQ1347" s="5"/>
    </row>
    <row r="1348" spans="1:43" hidden="1" x14ac:dyDescent="0.3">
      <c r="A1348" t="s">
        <v>1805</v>
      </c>
      <c r="B1348">
        <v>99</v>
      </c>
      <c r="C1348">
        <v>10572742</v>
      </c>
      <c r="D1348" t="s">
        <v>79</v>
      </c>
      <c r="E1348" t="s">
        <v>9799</v>
      </c>
      <c r="F1348" t="s">
        <v>6193</v>
      </c>
      <c r="G1348" t="s">
        <v>14</v>
      </c>
      <c r="H1348" t="s">
        <v>15</v>
      </c>
      <c r="I1348">
        <v>8000000</v>
      </c>
      <c r="J1348">
        <v>2009</v>
      </c>
      <c r="K1348">
        <v>6.1</v>
      </c>
      <c r="L1348" s="5" t="s">
        <v>1221</v>
      </c>
      <c r="M1348" s="5" t="s">
        <v>6851</v>
      </c>
      <c r="P1348" s="5">
        <f t="shared" si="147"/>
        <v>0.61500063516864778</v>
      </c>
      <c r="Q1348" s="5">
        <f t="shared" si="148"/>
        <v>10572742</v>
      </c>
      <c r="R1348" s="1">
        <f t="shared" si="149"/>
        <v>2572742</v>
      </c>
      <c r="S1348" s="1">
        <f t="shared" si="150"/>
        <v>8000000</v>
      </c>
      <c r="U1348" s="7" t="s">
        <v>6460</v>
      </c>
      <c r="V1348" s="5">
        <f t="shared" si="144"/>
        <v>2</v>
      </c>
      <c r="W1348" s="14">
        <f>IF(V1348=1, VLOOKUP(U1348, [1]IMDB_Movies!A:O, 11, FALSE), AVERAGEIF($A$2:$A$4915, U1348, $K$2:$K$4915))</f>
        <v>6.4</v>
      </c>
      <c r="X1348" s="5">
        <f t="shared" si="145"/>
        <v>0.47199999999999998</v>
      </c>
      <c r="Y1348">
        <f t="shared" si="146"/>
        <v>6.4254089422028384</v>
      </c>
      <c r="AN1348" s="7"/>
      <c r="AO1348" s="5"/>
      <c r="AP1348" s="14"/>
      <c r="AQ1348" s="5"/>
    </row>
    <row r="1349" spans="1:43" hidden="1" x14ac:dyDescent="0.3">
      <c r="A1349" t="s">
        <v>6463</v>
      </c>
      <c r="B1349">
        <v>96</v>
      </c>
      <c r="C1349">
        <v>3713002</v>
      </c>
      <c r="D1349" t="s">
        <v>27</v>
      </c>
      <c r="E1349" t="s">
        <v>9800</v>
      </c>
      <c r="F1349" t="s">
        <v>6464</v>
      </c>
      <c r="G1349" t="s">
        <v>14</v>
      </c>
      <c r="H1349" t="s">
        <v>15</v>
      </c>
      <c r="I1349">
        <v>8000000</v>
      </c>
      <c r="J1349">
        <v>2003</v>
      </c>
      <c r="K1349">
        <v>2.7</v>
      </c>
      <c r="L1349" s="5" t="s">
        <v>27</v>
      </c>
      <c r="M1349" s="5"/>
      <c r="P1349" s="5">
        <f t="shared" si="147"/>
        <v>0.61492268968758734</v>
      </c>
      <c r="Q1349" s="5">
        <f t="shared" si="148"/>
        <v>3713002</v>
      </c>
      <c r="R1349" s="1">
        <f t="shared" si="149"/>
        <v>-4286998</v>
      </c>
      <c r="S1349" s="1">
        <f t="shared" si="150"/>
        <v>8000000</v>
      </c>
      <c r="U1349" s="7" t="s">
        <v>8014</v>
      </c>
      <c r="V1349" s="5">
        <f t="shared" si="144"/>
        <v>1</v>
      </c>
      <c r="W1349" s="14">
        <f>IF(V1349=1, VLOOKUP(U1349, [1]IMDB_Movies!A:O, 11, FALSE), AVERAGEIF($A$2:$A$4915, U1349, $K$2:$K$4915))</f>
        <v>6.4</v>
      </c>
      <c r="X1349" s="5">
        <f t="shared" si="145"/>
        <v>0.47199999999999998</v>
      </c>
      <c r="Y1349">
        <f t="shared" si="146"/>
        <v>6.4251977092991588</v>
      </c>
      <c r="AN1349" s="7"/>
      <c r="AO1349" s="5"/>
      <c r="AP1349" s="14"/>
      <c r="AQ1349" s="5"/>
    </row>
    <row r="1350" spans="1:43" hidden="1" x14ac:dyDescent="0.3">
      <c r="A1350" t="s">
        <v>6551</v>
      </c>
      <c r="B1350">
        <v>115</v>
      </c>
      <c r="C1350"/>
      <c r="D1350" t="s">
        <v>1221</v>
      </c>
      <c r="E1350" t="s">
        <v>9801</v>
      </c>
      <c r="F1350" t="s">
        <v>6552</v>
      </c>
      <c r="G1350" t="s">
        <v>5066</v>
      </c>
      <c r="H1350" t="s">
        <v>5876</v>
      </c>
      <c r="I1350">
        <v>8000000</v>
      </c>
      <c r="J1350">
        <v>2005</v>
      </c>
      <c r="K1350">
        <v>7.5</v>
      </c>
      <c r="L1350" s="5" t="s">
        <v>1221</v>
      </c>
      <c r="M1350" s="5"/>
      <c r="P1350" s="5">
        <f t="shared" si="147"/>
        <v>0.61482983576950057</v>
      </c>
      <c r="Q1350" s="5">
        <f t="shared" si="148"/>
        <v>25035665</v>
      </c>
      <c r="R1350" s="1">
        <f t="shared" si="149"/>
        <v>17035665</v>
      </c>
      <c r="S1350" s="1">
        <f t="shared" si="150"/>
        <v>8000000</v>
      </c>
      <c r="U1350" s="6" t="s">
        <v>8011</v>
      </c>
      <c r="V1350" s="5">
        <f t="shared" si="144"/>
        <v>1</v>
      </c>
      <c r="W1350" s="14">
        <f>IF(V1350=1, VLOOKUP(U1350, [1]IMDB_Movies!A:O, 11, FALSE), AVERAGEIF($A$2:$A$4915, U1350, $K$2:$K$4915))</f>
        <v>6.4</v>
      </c>
      <c r="X1350" s="5">
        <f t="shared" si="145"/>
        <v>0.47199999999999998</v>
      </c>
      <c r="Y1350">
        <f t="shared" si="146"/>
        <v>6.4251227495908383</v>
      </c>
      <c r="AN1350" s="6"/>
      <c r="AO1350" s="5"/>
      <c r="AP1350" s="14"/>
      <c r="AQ1350" s="5"/>
    </row>
    <row r="1351" spans="1:43" hidden="1" x14ac:dyDescent="0.3">
      <c r="A1351" t="s">
        <v>6630</v>
      </c>
      <c r="B1351">
        <v>80</v>
      </c>
      <c r="C1351">
        <v>77413017</v>
      </c>
      <c r="D1351" t="s">
        <v>27</v>
      </c>
      <c r="E1351" t="s">
        <v>9802</v>
      </c>
      <c r="F1351" t="s">
        <v>6631</v>
      </c>
      <c r="G1351" t="s">
        <v>524</v>
      </c>
      <c r="H1351" t="s">
        <v>525</v>
      </c>
      <c r="I1351">
        <v>8000000</v>
      </c>
      <c r="J1351">
        <v>2005</v>
      </c>
      <c r="K1351">
        <v>7.6</v>
      </c>
      <c r="L1351" s="5" t="s">
        <v>27</v>
      </c>
      <c r="M1351" s="5"/>
      <c r="P1351" s="5">
        <f t="shared" si="147"/>
        <v>0.61482983576950057</v>
      </c>
      <c r="Q1351" s="5">
        <f t="shared" si="148"/>
        <v>77413017</v>
      </c>
      <c r="R1351" s="1">
        <f t="shared" si="149"/>
        <v>69413017</v>
      </c>
      <c r="S1351" s="1">
        <f t="shared" si="150"/>
        <v>8000000</v>
      </c>
      <c r="U1351" s="7" t="s">
        <v>7712</v>
      </c>
      <c r="V1351" s="5">
        <f t="shared" si="144"/>
        <v>2</v>
      </c>
      <c r="W1351" s="14">
        <f>IF(V1351=1, VLOOKUP(U1351, [1]IMDB_Movies!A:O, 11, FALSE), AVERAGEIF($A$2:$A$4915, U1351, $K$2:$K$4915))</f>
        <v>6.4</v>
      </c>
      <c r="X1351" s="5">
        <f t="shared" si="145"/>
        <v>0.47199999999999998</v>
      </c>
      <c r="Y1351">
        <f t="shared" si="146"/>
        <v>6.4249931787176031</v>
      </c>
      <c r="AN1351" s="7"/>
      <c r="AO1351" s="5"/>
      <c r="AP1351" s="14"/>
      <c r="AQ1351" s="5"/>
    </row>
    <row r="1352" spans="1:43" hidden="1" x14ac:dyDescent="0.3">
      <c r="A1352" t="s">
        <v>4557</v>
      </c>
      <c r="B1352">
        <v>116</v>
      </c>
      <c r="C1352">
        <v>22201636</v>
      </c>
      <c r="D1352" t="s">
        <v>1977</v>
      </c>
      <c r="E1352" t="s">
        <v>9803</v>
      </c>
      <c r="F1352" t="s">
        <v>6837</v>
      </c>
      <c r="G1352" t="s">
        <v>14</v>
      </c>
      <c r="H1352" t="s">
        <v>15</v>
      </c>
      <c r="I1352">
        <v>8000000</v>
      </c>
      <c r="J1352">
        <v>2005</v>
      </c>
      <c r="K1352">
        <v>7.4</v>
      </c>
      <c r="L1352" s="5" t="s">
        <v>8413</v>
      </c>
      <c r="M1352" s="5" t="s">
        <v>1221</v>
      </c>
      <c r="N1352" t="s">
        <v>4183</v>
      </c>
      <c r="P1352" s="5">
        <f t="shared" si="147"/>
        <v>0.61499279068851831</v>
      </c>
      <c r="Q1352" s="5">
        <f t="shared" si="148"/>
        <v>22201636</v>
      </c>
      <c r="R1352" s="1">
        <f t="shared" si="149"/>
        <v>14201636</v>
      </c>
      <c r="S1352" s="1">
        <f t="shared" si="150"/>
        <v>8000000</v>
      </c>
      <c r="U1352" s="6" t="s">
        <v>7784</v>
      </c>
      <c r="V1352" s="5">
        <f t="shared" si="144"/>
        <v>1</v>
      </c>
      <c r="W1352" s="14">
        <f>IF(V1352=1, VLOOKUP(U1352, [1]IMDB_Movies!A:O, 11, FALSE), AVERAGEIF($A$2:$A$4915, U1352, $K$2:$K$4915))</f>
        <v>6.4</v>
      </c>
      <c r="X1352" s="5">
        <f t="shared" si="145"/>
        <v>0.47199999999999998</v>
      </c>
      <c r="Y1352">
        <f t="shared" si="146"/>
        <v>6.424563318777297</v>
      </c>
      <c r="AN1352" s="6"/>
      <c r="AO1352" s="5"/>
      <c r="AP1352" s="14"/>
      <c r="AQ1352" s="5"/>
    </row>
    <row r="1353" spans="1:43" hidden="1" x14ac:dyDescent="0.3">
      <c r="A1353" t="s">
        <v>7972</v>
      </c>
      <c r="B1353">
        <v>98</v>
      </c>
      <c r="C1353">
        <v>16115878</v>
      </c>
      <c r="D1353" t="s">
        <v>7973</v>
      </c>
      <c r="E1353" t="s">
        <v>9804</v>
      </c>
      <c r="F1353" t="s">
        <v>7974</v>
      </c>
      <c r="G1353" t="s">
        <v>14</v>
      </c>
      <c r="H1353" t="s">
        <v>15</v>
      </c>
      <c r="I1353">
        <v>8000000</v>
      </c>
      <c r="J1353">
        <v>1995</v>
      </c>
      <c r="K1353">
        <v>6.6</v>
      </c>
      <c r="L1353" s="5" t="s">
        <v>476</v>
      </c>
      <c r="M1353" s="5" t="s">
        <v>455</v>
      </c>
      <c r="N1353" t="s">
        <v>2267</v>
      </c>
      <c r="O1353" t="s">
        <v>8415</v>
      </c>
      <c r="P1353" s="5">
        <f t="shared" si="147"/>
        <v>0.6149440711834272</v>
      </c>
      <c r="Q1353" s="5">
        <f t="shared" si="148"/>
        <v>16115878</v>
      </c>
      <c r="R1353" s="1">
        <f t="shared" si="149"/>
        <v>8115878</v>
      </c>
      <c r="S1353" s="1">
        <f t="shared" si="150"/>
        <v>8000000</v>
      </c>
      <c r="U1353" s="6" t="s">
        <v>7845</v>
      </c>
      <c r="V1353" s="5">
        <f t="shared" si="144"/>
        <v>1</v>
      </c>
      <c r="W1353" s="14">
        <f>IF(V1353=1, VLOOKUP(U1353, [1]IMDB_Movies!A:O, 11, FALSE), AVERAGEIF($A$2:$A$4915, U1353, $K$2:$K$4915))</f>
        <v>6.4</v>
      </c>
      <c r="X1353" s="5">
        <f t="shared" si="145"/>
        <v>0.47199999999999998</v>
      </c>
      <c r="Y1353">
        <f t="shared" si="146"/>
        <v>6.4243516243516297</v>
      </c>
      <c r="AN1353" s="6"/>
      <c r="AO1353" s="5"/>
      <c r="AP1353" s="14"/>
      <c r="AQ1353" s="5"/>
    </row>
    <row r="1354" spans="1:43" hidden="1" x14ac:dyDescent="0.3">
      <c r="A1354" t="s">
        <v>3529</v>
      </c>
      <c r="B1354">
        <v>107</v>
      </c>
      <c r="C1354">
        <v>80000000</v>
      </c>
      <c r="D1354" t="s">
        <v>2748</v>
      </c>
      <c r="E1354" t="s">
        <v>9805</v>
      </c>
      <c r="F1354" t="s">
        <v>3530</v>
      </c>
      <c r="G1354" t="s">
        <v>14</v>
      </c>
      <c r="H1354" t="s">
        <v>15</v>
      </c>
      <c r="I1354">
        <v>8200000</v>
      </c>
      <c r="J1354">
        <v>1984</v>
      </c>
      <c r="K1354">
        <v>6.5</v>
      </c>
      <c r="L1354" s="5" t="s">
        <v>1221</v>
      </c>
      <c r="M1354" s="5" t="s">
        <v>4183</v>
      </c>
      <c r="N1354" t="s">
        <v>6851</v>
      </c>
      <c r="P1354" s="5">
        <f t="shared" si="147"/>
        <v>0.61487925687925993</v>
      </c>
      <c r="Q1354" s="5">
        <f t="shared" si="148"/>
        <v>80000000</v>
      </c>
      <c r="R1354" s="1">
        <f t="shared" si="149"/>
        <v>71800000</v>
      </c>
      <c r="S1354" s="1">
        <f t="shared" si="150"/>
        <v>8200000</v>
      </c>
      <c r="U1354" s="6" t="s">
        <v>7655</v>
      </c>
      <c r="V1354" s="5">
        <f t="shared" si="144"/>
        <v>1</v>
      </c>
      <c r="W1354" s="14">
        <f>IF(V1354=1, VLOOKUP(U1354, [1]IMDB_Movies!A:O, 11, FALSE), AVERAGEIF($A$2:$A$4915, U1354, $K$2:$K$4915))</f>
        <v>6.4</v>
      </c>
      <c r="X1354" s="5">
        <f t="shared" si="145"/>
        <v>0.47199999999999998</v>
      </c>
      <c r="Y1354">
        <f t="shared" si="146"/>
        <v>6.4241671217913758</v>
      </c>
      <c r="AN1354" s="6"/>
      <c r="AO1354" s="5"/>
      <c r="AP1354" s="14"/>
      <c r="AQ1354" s="5"/>
    </row>
    <row r="1355" spans="1:43" hidden="1" x14ac:dyDescent="0.3">
      <c r="A1355" t="s">
        <v>3945</v>
      </c>
      <c r="B1355">
        <v>150</v>
      </c>
      <c r="C1355">
        <v>3958500</v>
      </c>
      <c r="D1355" t="s">
        <v>2109</v>
      </c>
      <c r="E1355" t="s">
        <v>9806</v>
      </c>
      <c r="F1355" t="s">
        <v>4734</v>
      </c>
      <c r="G1355" t="s">
        <v>14</v>
      </c>
      <c r="H1355" t="s">
        <v>22</v>
      </c>
      <c r="I1355">
        <v>8200000</v>
      </c>
      <c r="J1355">
        <v>2014</v>
      </c>
      <c r="K1355">
        <v>6.8</v>
      </c>
      <c r="L1355" s="5" t="s">
        <v>4651</v>
      </c>
      <c r="M1355" s="5" t="s">
        <v>1221</v>
      </c>
      <c r="N1355" t="s">
        <v>7865</v>
      </c>
      <c r="P1355" s="5">
        <f t="shared" si="147"/>
        <v>0.61505403414132531</v>
      </c>
      <c r="Q1355" s="5">
        <f t="shared" si="148"/>
        <v>3958500</v>
      </c>
      <c r="R1355" s="1">
        <f t="shared" si="149"/>
        <v>-4241500</v>
      </c>
      <c r="S1355" s="1">
        <f t="shared" si="150"/>
        <v>8200000</v>
      </c>
      <c r="U1355" s="7" t="s">
        <v>5709</v>
      </c>
      <c r="V1355" s="5">
        <f t="shared" si="144"/>
        <v>2</v>
      </c>
      <c r="W1355" s="14">
        <f>IF(V1355=1, VLOOKUP(U1355, [1]IMDB_Movies!A:O, 11, FALSE), AVERAGEIF($A$2:$A$4915, U1355, $K$2:$K$4915))</f>
        <v>6.4</v>
      </c>
      <c r="X1355" s="5">
        <f t="shared" si="145"/>
        <v>0.47199999999999998</v>
      </c>
      <c r="Y1355">
        <f t="shared" si="146"/>
        <v>6.4240644632614092</v>
      </c>
      <c r="AN1355" s="7"/>
      <c r="AO1355" s="5"/>
      <c r="AP1355" s="14"/>
      <c r="AQ1355" s="5"/>
    </row>
    <row r="1356" spans="1:43" hidden="1" x14ac:dyDescent="0.3">
      <c r="A1356" t="s">
        <v>4781</v>
      </c>
      <c r="B1356">
        <v>84</v>
      </c>
      <c r="C1356">
        <v>27979400</v>
      </c>
      <c r="D1356" t="s">
        <v>630</v>
      </c>
      <c r="E1356" t="s">
        <v>9807</v>
      </c>
      <c r="F1356" t="s">
        <v>4782</v>
      </c>
      <c r="G1356" t="s">
        <v>14</v>
      </c>
      <c r="H1356" t="s">
        <v>15</v>
      </c>
      <c r="I1356">
        <v>8200000</v>
      </c>
      <c r="J1356">
        <v>1993</v>
      </c>
      <c r="K1356">
        <v>6.1</v>
      </c>
      <c r="L1356" s="5" t="s">
        <v>476</v>
      </c>
      <c r="M1356" s="5" t="s">
        <v>599</v>
      </c>
      <c r="N1356" t="s">
        <v>8413</v>
      </c>
      <c r="P1356" s="5">
        <f t="shared" si="147"/>
        <v>0.61496179144663088</v>
      </c>
      <c r="Q1356" s="5">
        <f t="shared" si="148"/>
        <v>27979400</v>
      </c>
      <c r="R1356" s="1">
        <f t="shared" si="149"/>
        <v>19779400</v>
      </c>
      <c r="S1356" s="1">
        <f t="shared" si="150"/>
        <v>8200000</v>
      </c>
      <c r="U1356" s="6" t="s">
        <v>6652</v>
      </c>
      <c r="V1356" s="5">
        <f t="shared" si="144"/>
        <v>1</v>
      </c>
      <c r="W1356" s="14">
        <f>IF(V1356=1, VLOOKUP(U1356, [1]IMDB_Movies!A:O, 11, FALSE), AVERAGEIF($A$2:$A$4915, U1356, $K$2:$K$4915))</f>
        <v>6.4</v>
      </c>
      <c r="X1356" s="5">
        <f t="shared" si="145"/>
        <v>0.47199999999999998</v>
      </c>
      <c r="Y1356">
        <f t="shared" si="146"/>
        <v>6.4234699453551967</v>
      </c>
      <c r="AN1356" s="6"/>
      <c r="AO1356" s="5"/>
      <c r="AP1356" s="14"/>
      <c r="AQ1356" s="5"/>
    </row>
    <row r="1357" spans="1:43" hidden="1" x14ac:dyDescent="0.3">
      <c r="A1357" t="s">
        <v>2565</v>
      </c>
      <c r="B1357">
        <v>174</v>
      </c>
      <c r="C1357">
        <v>163214286</v>
      </c>
      <c r="D1357" t="s">
        <v>5578</v>
      </c>
      <c r="E1357" t="s">
        <v>9808</v>
      </c>
      <c r="F1357" t="s">
        <v>5579</v>
      </c>
      <c r="G1357" t="s">
        <v>14</v>
      </c>
      <c r="H1357" t="s">
        <v>15</v>
      </c>
      <c r="I1357">
        <v>8200000</v>
      </c>
      <c r="J1357">
        <v>1965</v>
      </c>
      <c r="K1357">
        <v>8</v>
      </c>
      <c r="L1357" s="5" t="s">
        <v>4651</v>
      </c>
      <c r="M1357" s="5" t="s">
        <v>1221</v>
      </c>
      <c r="N1357" t="s">
        <v>6299</v>
      </c>
      <c r="O1357" t="s">
        <v>6055</v>
      </c>
      <c r="P1357" s="5">
        <f t="shared" si="147"/>
        <v>0.61492938005357389</v>
      </c>
      <c r="Q1357" s="5">
        <f t="shared" si="148"/>
        <v>163214286</v>
      </c>
      <c r="R1357" s="1">
        <f t="shared" si="149"/>
        <v>155014286</v>
      </c>
      <c r="S1357" s="1">
        <f t="shared" si="150"/>
        <v>8200000</v>
      </c>
      <c r="U1357" s="6" t="s">
        <v>7111</v>
      </c>
      <c r="V1357" s="5">
        <f t="shared" si="144"/>
        <v>1</v>
      </c>
      <c r="W1357" s="14">
        <f>IF(V1357=1, VLOOKUP(U1357, [1]IMDB_Movies!A:O, 11, FALSE), AVERAGEIF($A$2:$A$4915, U1357, $K$2:$K$4915))</f>
        <v>6.4</v>
      </c>
      <c r="X1357" s="5">
        <f t="shared" si="145"/>
        <v>0.47199999999999998</v>
      </c>
      <c r="Y1357">
        <f t="shared" si="146"/>
        <v>6.4232030609456192</v>
      </c>
      <c r="AN1357" s="6"/>
      <c r="AO1357" s="5"/>
      <c r="AP1357" s="14"/>
      <c r="AQ1357" s="5"/>
    </row>
    <row r="1358" spans="1:43" hidden="1" x14ac:dyDescent="0.3">
      <c r="A1358" t="s">
        <v>5568</v>
      </c>
      <c r="B1358">
        <v>122</v>
      </c>
      <c r="C1358"/>
      <c r="D1358" t="s">
        <v>49</v>
      </c>
      <c r="E1358" t="s">
        <v>9809</v>
      </c>
      <c r="F1358" t="s">
        <v>5569</v>
      </c>
      <c r="G1358" t="s">
        <v>5570</v>
      </c>
      <c r="H1358" t="s">
        <v>5571</v>
      </c>
      <c r="I1358">
        <v>8300000</v>
      </c>
      <c r="J1358">
        <v>2006</v>
      </c>
      <c r="K1358">
        <v>6</v>
      </c>
      <c r="L1358" s="5" t="s">
        <v>476</v>
      </c>
      <c r="M1358" s="5" t="s">
        <v>340</v>
      </c>
      <c r="P1358" s="5">
        <f t="shared" si="147"/>
        <v>0.61565736024410656</v>
      </c>
      <c r="Q1358" s="5">
        <f t="shared" si="148"/>
        <v>25035665</v>
      </c>
      <c r="R1358" s="1">
        <f t="shared" si="149"/>
        <v>16735665</v>
      </c>
      <c r="S1358" s="1">
        <f t="shared" si="150"/>
        <v>8300000</v>
      </c>
      <c r="U1358" s="7" t="s">
        <v>6830</v>
      </c>
      <c r="V1358" s="5">
        <f t="shared" si="144"/>
        <v>1</v>
      </c>
      <c r="W1358" s="14">
        <f>IF(V1358=1, VLOOKUP(U1358, [1]IMDB_Movies!A:O, 11, FALSE), AVERAGEIF($A$2:$A$4915, U1358, $K$2:$K$4915))</f>
        <v>6.4</v>
      </c>
      <c r="X1358" s="5">
        <f t="shared" si="145"/>
        <v>0.47199999999999998</v>
      </c>
      <c r="Y1358">
        <f t="shared" si="146"/>
        <v>6.4230727173318813</v>
      </c>
      <c r="AN1358" s="7"/>
      <c r="AO1358" s="5"/>
      <c r="AP1358" s="14"/>
      <c r="AQ1358" s="5"/>
    </row>
    <row r="1359" spans="1:43" hidden="1" x14ac:dyDescent="0.3">
      <c r="A1359" t="s">
        <v>4374</v>
      </c>
      <c r="B1359">
        <v>117</v>
      </c>
      <c r="C1359"/>
      <c r="D1359" t="s">
        <v>79</v>
      </c>
      <c r="E1359" t="s">
        <v>9810</v>
      </c>
      <c r="F1359" t="s">
        <v>5620</v>
      </c>
      <c r="G1359" t="s">
        <v>14</v>
      </c>
      <c r="H1359" t="s">
        <v>15</v>
      </c>
      <c r="I1359">
        <v>8300000</v>
      </c>
      <c r="J1359">
        <v>2009</v>
      </c>
      <c r="K1359">
        <v>6.4</v>
      </c>
      <c r="L1359" s="5" t="s">
        <v>1221</v>
      </c>
      <c r="M1359" s="5" t="s">
        <v>6851</v>
      </c>
      <c r="P1359" s="5">
        <f t="shared" si="147"/>
        <v>0.61565736024410656</v>
      </c>
      <c r="Q1359" s="5">
        <f t="shared" si="148"/>
        <v>25035665</v>
      </c>
      <c r="R1359" s="1">
        <f t="shared" si="149"/>
        <v>16735665</v>
      </c>
      <c r="S1359" s="1">
        <f t="shared" si="150"/>
        <v>8300000</v>
      </c>
      <c r="U1359" s="7" t="s">
        <v>6665</v>
      </c>
      <c r="V1359" s="5">
        <f t="shared" si="144"/>
        <v>1</v>
      </c>
      <c r="W1359" s="14">
        <f>IF(V1359=1, VLOOKUP(U1359, [1]IMDB_Movies!A:O, 11, FALSE), AVERAGEIF($A$2:$A$4915, U1359, $K$2:$K$4915))</f>
        <v>6.4</v>
      </c>
      <c r="X1359" s="5">
        <f t="shared" si="145"/>
        <v>0.47199999999999998</v>
      </c>
      <c r="Y1359">
        <f t="shared" si="146"/>
        <v>6.4229969920700078</v>
      </c>
      <c r="AN1359" s="7"/>
      <c r="AO1359" s="5"/>
      <c r="AP1359" s="14"/>
      <c r="AQ1359" s="5"/>
    </row>
    <row r="1360" spans="1:43" hidden="1" x14ac:dyDescent="0.3">
      <c r="A1360" t="s">
        <v>4633</v>
      </c>
      <c r="B1360">
        <v>103</v>
      </c>
      <c r="C1360">
        <v>5725</v>
      </c>
      <c r="D1360" t="s">
        <v>1966</v>
      </c>
      <c r="E1360" t="s">
        <v>9811</v>
      </c>
      <c r="F1360" t="s">
        <v>6925</v>
      </c>
      <c r="G1360" t="s">
        <v>3067</v>
      </c>
      <c r="H1360" t="s">
        <v>275</v>
      </c>
      <c r="I1360">
        <v>8400000</v>
      </c>
      <c r="J1360">
        <v>2000</v>
      </c>
      <c r="K1360">
        <v>6.1</v>
      </c>
      <c r="L1360" s="5" t="s">
        <v>2267</v>
      </c>
      <c r="M1360" s="5" t="s">
        <v>3629</v>
      </c>
      <c r="P1360" s="5">
        <f t="shared" si="147"/>
        <v>0.61565736024410656</v>
      </c>
      <c r="Q1360" s="5">
        <f t="shared" si="148"/>
        <v>5725</v>
      </c>
      <c r="R1360" s="1">
        <f t="shared" si="149"/>
        <v>-8394275</v>
      </c>
      <c r="S1360" s="1">
        <f t="shared" si="150"/>
        <v>8400000</v>
      </c>
      <c r="U1360" s="6" t="s">
        <v>6603</v>
      </c>
      <c r="V1360" s="5">
        <f t="shared" si="144"/>
        <v>1</v>
      </c>
      <c r="W1360" s="14">
        <f>IF(V1360=1, VLOOKUP(U1360, [1]IMDB_Movies!A:O, 11, FALSE), AVERAGEIF($A$2:$A$4915, U1360, $K$2:$K$4915))</f>
        <v>6.4</v>
      </c>
      <c r="X1360" s="5">
        <f t="shared" si="145"/>
        <v>0.47199999999999998</v>
      </c>
      <c r="Y1360">
        <f t="shared" si="146"/>
        <v>6.4231126914660885</v>
      </c>
      <c r="AN1360" s="6"/>
      <c r="AO1360" s="5"/>
      <c r="AP1360" s="14"/>
      <c r="AQ1360" s="5"/>
    </row>
    <row r="1361" spans="1:43" hidden="1" x14ac:dyDescent="0.3">
      <c r="A1361" t="s">
        <v>1615</v>
      </c>
      <c r="B1361">
        <v>91</v>
      </c>
      <c r="C1361">
        <v>1712111</v>
      </c>
      <c r="D1361" t="s">
        <v>1966</v>
      </c>
      <c r="E1361" t="s">
        <v>9812</v>
      </c>
      <c r="F1361" t="s">
        <v>4846</v>
      </c>
      <c r="G1361" t="s">
        <v>14</v>
      </c>
      <c r="H1361" t="s">
        <v>15</v>
      </c>
      <c r="I1361">
        <v>8495000</v>
      </c>
      <c r="J1361">
        <v>2015</v>
      </c>
      <c r="K1361">
        <v>4.5</v>
      </c>
      <c r="L1361" s="5" t="s">
        <v>2267</v>
      </c>
      <c r="M1361" s="5" t="s">
        <v>3629</v>
      </c>
      <c r="P1361" s="5">
        <f t="shared" si="147"/>
        <v>0.61555785420775233</v>
      </c>
      <c r="Q1361" s="5">
        <f t="shared" si="148"/>
        <v>1712111</v>
      </c>
      <c r="R1361" s="1">
        <f t="shared" si="149"/>
        <v>-6782889</v>
      </c>
      <c r="S1361" s="1">
        <f t="shared" si="150"/>
        <v>8495000</v>
      </c>
      <c r="U1361" s="7" t="s">
        <v>4863</v>
      </c>
      <c r="V1361" s="5">
        <f t="shared" si="144"/>
        <v>1</v>
      </c>
      <c r="W1361" s="14">
        <f>IF(V1361=1, VLOOKUP(U1361, [1]IMDB_Movies!A:O, 11, FALSE), AVERAGEIF($A$2:$A$4915, U1361, $K$2:$K$4915))</f>
        <v>6.4</v>
      </c>
      <c r="X1361" s="5">
        <f t="shared" si="145"/>
        <v>0.47199999999999998</v>
      </c>
      <c r="Y1361">
        <f t="shared" si="146"/>
        <v>6.422900136798912</v>
      </c>
      <c r="AN1361" s="7"/>
      <c r="AO1361" s="5"/>
      <c r="AP1361" s="14"/>
      <c r="AQ1361" s="5"/>
    </row>
    <row r="1362" spans="1:43" hidden="1" x14ac:dyDescent="0.3">
      <c r="A1362" t="s">
        <v>4706</v>
      </c>
      <c r="B1362">
        <v>93</v>
      </c>
      <c r="C1362">
        <v>15171475</v>
      </c>
      <c r="D1362" t="s">
        <v>2604</v>
      </c>
      <c r="E1362" t="s">
        <v>9813</v>
      </c>
      <c r="F1362" t="s">
        <v>4707</v>
      </c>
      <c r="G1362" t="s">
        <v>14</v>
      </c>
      <c r="H1362" t="s">
        <v>15</v>
      </c>
      <c r="I1362">
        <v>8500000</v>
      </c>
      <c r="J1362">
        <v>1996</v>
      </c>
      <c r="K1362">
        <v>5.7</v>
      </c>
      <c r="L1362" s="5" t="s">
        <v>455</v>
      </c>
      <c r="M1362" s="5" t="s">
        <v>2267</v>
      </c>
      <c r="P1362" s="5">
        <f t="shared" si="147"/>
        <v>0.61546163580744861</v>
      </c>
      <c r="Q1362" s="5">
        <f t="shared" si="148"/>
        <v>15171475</v>
      </c>
      <c r="R1362" s="1">
        <f t="shared" si="149"/>
        <v>6671475</v>
      </c>
      <c r="S1362" s="1">
        <f t="shared" si="150"/>
        <v>8500000</v>
      </c>
      <c r="U1362" s="6" t="s">
        <v>6163</v>
      </c>
      <c r="V1362" s="5">
        <f t="shared" si="144"/>
        <v>1</v>
      </c>
      <c r="W1362" s="14">
        <f>IF(V1362=1, VLOOKUP(U1362, [1]IMDB_Movies!A:O, 11, FALSE), AVERAGEIF($A$2:$A$4915, U1362, $K$2:$K$4915))</f>
        <v>6.4</v>
      </c>
      <c r="X1362" s="5">
        <f t="shared" si="145"/>
        <v>0.47199999999999998</v>
      </c>
      <c r="Y1362">
        <f t="shared" si="146"/>
        <v>6.4230158730158795</v>
      </c>
      <c r="AN1362" s="6"/>
      <c r="AO1362" s="5"/>
      <c r="AP1362" s="14"/>
      <c r="AQ1362" s="5"/>
    </row>
    <row r="1363" spans="1:43" hidden="1" x14ac:dyDescent="0.3">
      <c r="A1363" t="s">
        <v>3331</v>
      </c>
      <c r="B1363">
        <v>85</v>
      </c>
      <c r="C1363">
        <v>28563926</v>
      </c>
      <c r="D1363" t="s">
        <v>1450</v>
      </c>
      <c r="E1363" t="s">
        <v>9814</v>
      </c>
      <c r="F1363" t="s">
        <v>5207</v>
      </c>
      <c r="G1363" t="s">
        <v>14</v>
      </c>
      <c r="H1363" t="s">
        <v>15</v>
      </c>
      <c r="I1363">
        <v>8500000</v>
      </c>
      <c r="J1363">
        <v>2002</v>
      </c>
      <c r="K1363">
        <v>5</v>
      </c>
      <c r="L1363" s="5" t="s">
        <v>1221</v>
      </c>
      <c r="M1363" s="5" t="s">
        <v>3629</v>
      </c>
      <c r="P1363" s="5">
        <f t="shared" si="147"/>
        <v>0.61539456381729363</v>
      </c>
      <c r="Q1363" s="5">
        <f t="shared" si="148"/>
        <v>28563926</v>
      </c>
      <c r="R1363" s="1">
        <f t="shared" si="149"/>
        <v>20063926</v>
      </c>
      <c r="S1363" s="1">
        <f t="shared" si="150"/>
        <v>8500000</v>
      </c>
      <c r="U1363" s="6" t="s">
        <v>6229</v>
      </c>
      <c r="V1363" s="5">
        <f t="shared" si="144"/>
        <v>1</v>
      </c>
      <c r="W1363" s="14">
        <f>IF(V1363=1, VLOOKUP(U1363, [1]IMDB_Movies!A:O, 11, FALSE), AVERAGEIF($A$2:$A$4915, U1363, $K$2:$K$4915))</f>
        <v>6.4</v>
      </c>
      <c r="X1363" s="5">
        <f t="shared" si="145"/>
        <v>0.47199999999999998</v>
      </c>
      <c r="Y1363">
        <f t="shared" si="146"/>
        <v>6.4239255406515259</v>
      </c>
      <c r="AN1363" s="6"/>
      <c r="AO1363" s="5"/>
      <c r="AP1363" s="14"/>
      <c r="AQ1363" s="5"/>
    </row>
    <row r="1364" spans="1:43" hidden="1" x14ac:dyDescent="0.3">
      <c r="A1364" t="s">
        <v>5447</v>
      </c>
      <c r="B1364">
        <v>92</v>
      </c>
      <c r="C1364"/>
      <c r="D1364" t="s">
        <v>5448</v>
      </c>
      <c r="E1364" t="s">
        <v>9815</v>
      </c>
      <c r="F1364" t="s">
        <v>5449</v>
      </c>
      <c r="G1364" t="s">
        <v>14</v>
      </c>
      <c r="H1364" t="s">
        <v>132</v>
      </c>
      <c r="I1364">
        <v>8500000</v>
      </c>
      <c r="J1364">
        <v>2011</v>
      </c>
      <c r="K1364">
        <v>7.5</v>
      </c>
      <c r="L1364" s="5" t="s">
        <v>4651</v>
      </c>
      <c r="M1364" s="5" t="s">
        <v>599</v>
      </c>
      <c r="N1364" t="s">
        <v>1221</v>
      </c>
      <c r="O1364" t="s">
        <v>6299</v>
      </c>
      <c r="P1364" s="5">
        <f t="shared" si="147"/>
        <v>0.6153636162543562</v>
      </c>
      <c r="Q1364" s="5">
        <f t="shared" si="148"/>
        <v>25035665</v>
      </c>
      <c r="R1364" s="1">
        <f t="shared" si="149"/>
        <v>16535665</v>
      </c>
      <c r="S1364" s="1">
        <f t="shared" si="150"/>
        <v>8500000</v>
      </c>
      <c r="U1364" s="6" t="s">
        <v>45</v>
      </c>
      <c r="V1364" s="5">
        <f t="shared" si="144"/>
        <v>2</v>
      </c>
      <c r="W1364" s="14">
        <f>IF(V1364=1, VLOOKUP(U1364, [1]IMDB_Movies!A:O, 11, FALSE), AVERAGEIF($A$2:$A$4915, U1364, $K$2:$K$4915))</f>
        <v>6.4</v>
      </c>
      <c r="X1364" s="5">
        <f t="shared" si="145"/>
        <v>0.47199999999999998</v>
      </c>
      <c r="Y1364">
        <f t="shared" si="146"/>
        <v>6.4237951807228981</v>
      </c>
      <c r="AN1364" s="6"/>
      <c r="AO1364" s="5"/>
      <c r="AP1364" s="14"/>
      <c r="AQ1364" s="5"/>
    </row>
    <row r="1365" spans="1:43" hidden="1" x14ac:dyDescent="0.3">
      <c r="A1365" t="s">
        <v>317</v>
      </c>
      <c r="B1365">
        <v>119</v>
      </c>
      <c r="C1365">
        <v>6047856</v>
      </c>
      <c r="D1365" t="s">
        <v>162</v>
      </c>
      <c r="E1365" t="s">
        <v>9816</v>
      </c>
      <c r="F1365" t="s">
        <v>5482</v>
      </c>
      <c r="G1365" t="s">
        <v>14</v>
      </c>
      <c r="H1365" t="s">
        <v>15</v>
      </c>
      <c r="I1365">
        <v>8500000</v>
      </c>
      <c r="J1365">
        <v>2000</v>
      </c>
      <c r="K1365">
        <v>6.7</v>
      </c>
      <c r="L1365" s="5" t="s">
        <v>476</v>
      </c>
      <c r="M1365" s="5" t="s">
        <v>8413</v>
      </c>
      <c r="N1365" t="s">
        <v>1221</v>
      </c>
      <c r="O1365" t="s">
        <v>3629</v>
      </c>
      <c r="P1365" s="5">
        <f t="shared" si="147"/>
        <v>0.6153636162543562</v>
      </c>
      <c r="Q1365" s="5">
        <f t="shared" si="148"/>
        <v>6047856</v>
      </c>
      <c r="R1365" s="1">
        <f t="shared" si="149"/>
        <v>-2452144</v>
      </c>
      <c r="S1365" s="1">
        <f t="shared" si="150"/>
        <v>8500000</v>
      </c>
      <c r="U1365" s="7" t="s">
        <v>2735</v>
      </c>
      <c r="V1365" s="5">
        <f t="shared" si="144"/>
        <v>2</v>
      </c>
      <c r="W1365" s="14">
        <f>IF(V1365=1, VLOOKUP(U1365, [1]IMDB_Movies!A:O, 11, FALSE), AVERAGEIF($A$2:$A$4915, U1365, $K$2:$K$4915))</f>
        <v>6.4</v>
      </c>
      <c r="X1365" s="5">
        <f t="shared" si="145"/>
        <v>0.47199999999999998</v>
      </c>
      <c r="Y1365">
        <f t="shared" si="146"/>
        <v>6.4238290879211233</v>
      </c>
      <c r="AN1365" s="7"/>
      <c r="AO1365" s="5"/>
      <c r="AP1365" s="14"/>
      <c r="AQ1365" s="5"/>
    </row>
    <row r="1366" spans="1:43" hidden="1" x14ac:dyDescent="0.3">
      <c r="A1366" t="s">
        <v>5536</v>
      </c>
      <c r="B1366">
        <v>125</v>
      </c>
      <c r="C1366">
        <v>29200000</v>
      </c>
      <c r="D1366" t="s">
        <v>2748</v>
      </c>
      <c r="E1366" t="s">
        <v>9817</v>
      </c>
      <c r="F1366" t="s">
        <v>5537</v>
      </c>
      <c r="G1366" t="s">
        <v>14</v>
      </c>
      <c r="H1366" t="s">
        <v>15</v>
      </c>
      <c r="I1366">
        <v>8500000</v>
      </c>
      <c r="J1366">
        <v>1979</v>
      </c>
      <c r="K1366">
        <v>6.9</v>
      </c>
      <c r="L1366" s="5" t="s">
        <v>1221</v>
      </c>
      <c r="M1366" s="5" t="s">
        <v>4183</v>
      </c>
      <c r="N1366" t="s">
        <v>6851</v>
      </c>
      <c r="P1366" s="5">
        <f t="shared" si="147"/>
        <v>0.61527578773857439</v>
      </c>
      <c r="Q1366" s="5">
        <f t="shared" si="148"/>
        <v>29200000</v>
      </c>
      <c r="R1366" s="1">
        <f t="shared" si="149"/>
        <v>20700000</v>
      </c>
      <c r="S1366" s="1">
        <f t="shared" si="150"/>
        <v>8500000</v>
      </c>
      <c r="U1366" s="7" t="s">
        <v>4700</v>
      </c>
      <c r="V1366" s="5">
        <f t="shared" si="144"/>
        <v>4</v>
      </c>
      <c r="W1366" s="14">
        <f>IF(V1366=1, VLOOKUP(U1366, [1]IMDB_Movies!A:O, 11, FALSE), AVERAGEIF($A$2:$A$4915, U1366, $K$2:$K$4915))</f>
        <v>6.4</v>
      </c>
      <c r="X1366" s="5">
        <f t="shared" si="145"/>
        <v>0.47199999999999998</v>
      </c>
      <c r="Y1366">
        <f t="shared" si="146"/>
        <v>6.4242739726027462</v>
      </c>
      <c r="AN1366" s="7"/>
      <c r="AO1366" s="5"/>
      <c r="AP1366" s="14"/>
      <c r="AQ1366" s="5"/>
    </row>
    <row r="1367" spans="1:43" hidden="1" x14ac:dyDescent="0.3">
      <c r="A1367" t="s">
        <v>5538</v>
      </c>
      <c r="B1367">
        <v>96</v>
      </c>
      <c r="C1367">
        <v>21564616</v>
      </c>
      <c r="D1367" t="s">
        <v>599</v>
      </c>
      <c r="E1367" t="s">
        <v>9818</v>
      </c>
      <c r="F1367" t="s">
        <v>5539</v>
      </c>
      <c r="G1367" t="s">
        <v>14</v>
      </c>
      <c r="H1367" t="s">
        <v>15</v>
      </c>
      <c r="I1367">
        <v>8500000</v>
      </c>
      <c r="J1367">
        <v>2013</v>
      </c>
      <c r="K1367">
        <v>5</v>
      </c>
      <c r="L1367" s="5" t="s">
        <v>599</v>
      </c>
      <c r="M1367" s="5"/>
      <c r="P1367" s="5">
        <f t="shared" si="147"/>
        <v>0.61524664720178102</v>
      </c>
      <c r="Q1367" s="5">
        <f t="shared" si="148"/>
        <v>21564616</v>
      </c>
      <c r="R1367" s="1">
        <f t="shared" si="149"/>
        <v>13064616</v>
      </c>
      <c r="S1367" s="1">
        <f t="shared" si="150"/>
        <v>8500000</v>
      </c>
      <c r="U1367" s="6" t="s">
        <v>5865</v>
      </c>
      <c r="V1367" s="5">
        <f t="shared" si="144"/>
        <v>1</v>
      </c>
      <c r="W1367" s="14">
        <f>IF(V1367=1, VLOOKUP(U1367, [1]IMDB_Movies!A:O, 11, FALSE), AVERAGEIF($A$2:$A$4915, U1367, $K$2:$K$4915))</f>
        <v>6.4</v>
      </c>
      <c r="X1367" s="5">
        <f t="shared" si="145"/>
        <v>0.47199999999999998</v>
      </c>
      <c r="Y1367">
        <f t="shared" si="146"/>
        <v>6.4244998629761652</v>
      </c>
      <c r="AN1367" s="6"/>
      <c r="AO1367" s="5"/>
      <c r="AP1367" s="14"/>
      <c r="AQ1367" s="5"/>
    </row>
    <row r="1368" spans="1:43" hidden="1" x14ac:dyDescent="0.3">
      <c r="A1368" t="s">
        <v>5546</v>
      </c>
      <c r="B1368">
        <v>101</v>
      </c>
      <c r="C1368">
        <v>34017854</v>
      </c>
      <c r="D1368" t="s">
        <v>599</v>
      </c>
      <c r="E1368" t="s">
        <v>9819</v>
      </c>
      <c r="F1368" t="s">
        <v>5547</v>
      </c>
      <c r="G1368" t="s">
        <v>14</v>
      </c>
      <c r="H1368" t="s">
        <v>15</v>
      </c>
      <c r="I1368">
        <v>8500000</v>
      </c>
      <c r="J1368">
        <v>2015</v>
      </c>
      <c r="K1368">
        <v>6.5</v>
      </c>
      <c r="L1368" s="5" t="s">
        <v>599</v>
      </c>
      <c r="M1368" s="5"/>
      <c r="P1368" s="5">
        <f t="shared" si="147"/>
        <v>0.6151957534674507</v>
      </c>
      <c r="Q1368" s="5">
        <f t="shared" si="148"/>
        <v>34017854</v>
      </c>
      <c r="R1368" s="1">
        <f t="shared" si="149"/>
        <v>25517854</v>
      </c>
      <c r="S1368" s="1">
        <f t="shared" si="150"/>
        <v>8500000</v>
      </c>
      <c r="U1368" s="7" t="s">
        <v>5658</v>
      </c>
      <c r="V1368" s="5">
        <f t="shared" si="144"/>
        <v>2</v>
      </c>
      <c r="W1368" s="14">
        <f>IF(V1368=1, VLOOKUP(U1368, [1]IMDB_Movies!A:O, 11, FALSE), AVERAGEIF($A$2:$A$4915, U1368, $K$2:$K$4915))</f>
        <v>6.4</v>
      </c>
      <c r="X1368" s="5">
        <f t="shared" si="145"/>
        <v>0.47199999999999998</v>
      </c>
      <c r="Y1368">
        <f t="shared" si="146"/>
        <v>6.4253015350877263</v>
      </c>
      <c r="AN1368" s="7"/>
      <c r="AO1368" s="5"/>
      <c r="AP1368" s="14"/>
      <c r="AQ1368" s="5"/>
    </row>
    <row r="1369" spans="1:43" hidden="1" x14ac:dyDescent="0.3">
      <c r="A1369" t="s">
        <v>4992</v>
      </c>
      <c r="B1369">
        <v>119</v>
      </c>
      <c r="C1369">
        <v>4440055</v>
      </c>
      <c r="D1369" t="s">
        <v>2244</v>
      </c>
      <c r="E1369" t="s">
        <v>9820</v>
      </c>
      <c r="F1369" t="s">
        <v>5553</v>
      </c>
      <c r="G1369" t="s">
        <v>14</v>
      </c>
      <c r="H1369" t="s">
        <v>22</v>
      </c>
      <c r="I1369">
        <v>8500000</v>
      </c>
      <c r="J1369">
        <v>2009</v>
      </c>
      <c r="K1369">
        <v>7</v>
      </c>
      <c r="L1369" s="5" t="s">
        <v>4651</v>
      </c>
      <c r="M1369" s="5" t="s">
        <v>1221</v>
      </c>
      <c r="N1369" t="s">
        <v>6851</v>
      </c>
      <c r="P1369" s="5">
        <f t="shared" si="147"/>
        <v>0.61518145245543565</v>
      </c>
      <c r="Q1369" s="5">
        <f t="shared" si="148"/>
        <v>4440055</v>
      </c>
      <c r="R1369" s="1">
        <f t="shared" si="149"/>
        <v>-4059945</v>
      </c>
      <c r="S1369" s="1">
        <f t="shared" si="150"/>
        <v>8500000</v>
      </c>
      <c r="U1369" s="7" t="s">
        <v>3214</v>
      </c>
      <c r="V1369" s="5">
        <f t="shared" si="144"/>
        <v>2</v>
      </c>
      <c r="W1369" s="14">
        <f>IF(V1369=1, VLOOKUP(U1369, [1]IMDB_Movies!A:O, 11, FALSE), AVERAGEIF($A$2:$A$4915, U1369, $K$2:$K$4915))</f>
        <v>6.4</v>
      </c>
      <c r="X1369" s="5">
        <f t="shared" si="145"/>
        <v>0.47199999999999998</v>
      </c>
      <c r="Y1369">
        <f t="shared" si="146"/>
        <v>6.42500685494928</v>
      </c>
      <c r="AN1369" s="7"/>
      <c r="AO1369" s="5"/>
      <c r="AP1369" s="14"/>
      <c r="AQ1369" s="5"/>
    </row>
    <row r="1370" spans="1:43" hidden="1" x14ac:dyDescent="0.3">
      <c r="A1370" t="s">
        <v>5161</v>
      </c>
      <c r="B1370">
        <v>150</v>
      </c>
      <c r="C1370">
        <v>140244</v>
      </c>
      <c r="D1370" t="s">
        <v>5566</v>
      </c>
      <c r="E1370" t="s">
        <v>9821</v>
      </c>
      <c r="F1370" t="s">
        <v>5567</v>
      </c>
      <c r="G1370" t="s">
        <v>14</v>
      </c>
      <c r="H1370" t="s">
        <v>15</v>
      </c>
      <c r="I1370">
        <v>8500000</v>
      </c>
      <c r="J1370">
        <v>2008</v>
      </c>
      <c r="K1370">
        <v>6.7</v>
      </c>
      <c r="L1370" s="5" t="s">
        <v>2267</v>
      </c>
      <c r="M1370" s="5" t="s">
        <v>6055</v>
      </c>
      <c r="N1370" t="s">
        <v>4289</v>
      </c>
      <c r="P1370" s="5">
        <f t="shared" si="147"/>
        <v>0.61509001843741473</v>
      </c>
      <c r="Q1370" s="5">
        <f t="shared" si="148"/>
        <v>140244</v>
      </c>
      <c r="R1370" s="1">
        <f t="shared" si="149"/>
        <v>-8359756</v>
      </c>
      <c r="S1370" s="1">
        <f t="shared" si="150"/>
        <v>8500000</v>
      </c>
      <c r="U1370" s="6" t="s">
        <v>5673</v>
      </c>
      <c r="V1370" s="5">
        <f t="shared" si="144"/>
        <v>1</v>
      </c>
      <c r="W1370" s="14">
        <f>IF(V1370=1, VLOOKUP(U1370, [1]IMDB_Movies!A:O, 11, FALSE), AVERAGEIF($A$2:$A$4915, U1370, $K$2:$K$4915))</f>
        <v>6.4</v>
      </c>
      <c r="X1370" s="5">
        <f t="shared" si="145"/>
        <v>0.47199999999999998</v>
      </c>
      <c r="Y1370">
        <f t="shared" si="146"/>
        <v>6.4253702687877192</v>
      </c>
      <c r="AN1370" s="6"/>
      <c r="AO1370" s="5"/>
      <c r="AP1370" s="14"/>
      <c r="AQ1370" s="5"/>
    </row>
    <row r="1371" spans="1:43" hidden="1" x14ac:dyDescent="0.3">
      <c r="A1371" t="s">
        <v>5575</v>
      </c>
      <c r="B1371">
        <v>117</v>
      </c>
      <c r="C1371">
        <v>32279955</v>
      </c>
      <c r="D1371" t="s">
        <v>771</v>
      </c>
      <c r="E1371" t="s">
        <v>9822</v>
      </c>
      <c r="F1371" t="s">
        <v>5576</v>
      </c>
      <c r="G1371" t="s">
        <v>14</v>
      </c>
      <c r="H1371" t="s">
        <v>15</v>
      </c>
      <c r="I1371">
        <v>8500000</v>
      </c>
      <c r="J1371">
        <v>2014</v>
      </c>
      <c r="K1371">
        <v>7.9</v>
      </c>
      <c r="L1371" s="5" t="s">
        <v>8413</v>
      </c>
      <c r="M1371" s="5" t="s">
        <v>1221</v>
      </c>
      <c r="N1371" t="s">
        <v>3629</v>
      </c>
      <c r="P1371" s="5">
        <f t="shared" si="147"/>
        <v>0.61499012115485507</v>
      </c>
      <c r="Q1371" s="5">
        <f t="shared" si="148"/>
        <v>32279955</v>
      </c>
      <c r="R1371" s="1">
        <f t="shared" si="149"/>
        <v>23779955</v>
      </c>
      <c r="S1371" s="1">
        <f t="shared" si="150"/>
        <v>8500000</v>
      </c>
      <c r="U1371" s="7" t="s">
        <v>5147</v>
      </c>
      <c r="V1371" s="5">
        <f t="shared" si="144"/>
        <v>1</v>
      </c>
      <c r="W1371" s="14">
        <f>IF(V1371=1, VLOOKUP(U1371, [1]IMDB_Movies!A:O, 11, FALSE), AVERAGEIF($A$2:$A$4915, U1371, $K$2:$K$4915))</f>
        <v>6.4</v>
      </c>
      <c r="X1371" s="5">
        <f t="shared" si="145"/>
        <v>0.47199999999999998</v>
      </c>
      <c r="Y1371">
        <f t="shared" si="146"/>
        <v>6.4250205761316934</v>
      </c>
      <c r="AN1371" s="7"/>
      <c r="AO1371" s="5"/>
      <c r="AP1371" s="14"/>
      <c r="AQ1371" s="5"/>
    </row>
    <row r="1372" spans="1:43" hidden="1" x14ac:dyDescent="0.3">
      <c r="A1372" t="s">
        <v>3484</v>
      </c>
      <c r="B1372">
        <v>93</v>
      </c>
      <c r="C1372">
        <v>34872293</v>
      </c>
      <c r="D1372" t="s">
        <v>2834</v>
      </c>
      <c r="E1372" t="s">
        <v>9823</v>
      </c>
      <c r="F1372" t="s">
        <v>6125</v>
      </c>
      <c r="G1372" t="s">
        <v>14</v>
      </c>
      <c r="H1372" t="s">
        <v>15</v>
      </c>
      <c r="I1372">
        <v>8500000</v>
      </c>
      <c r="J1372">
        <v>1991</v>
      </c>
      <c r="K1372">
        <v>4.9000000000000004</v>
      </c>
      <c r="L1372" s="5" t="s">
        <v>599</v>
      </c>
      <c r="M1372" s="5" t="s">
        <v>455</v>
      </c>
      <c r="N1372" t="s">
        <v>2267</v>
      </c>
      <c r="O1372" t="s">
        <v>3629</v>
      </c>
      <c r="P1372" s="5">
        <f t="shared" si="147"/>
        <v>0.61497020103634847</v>
      </c>
      <c r="Q1372" s="5">
        <f t="shared" si="148"/>
        <v>34872293</v>
      </c>
      <c r="R1372" s="1">
        <f t="shared" si="149"/>
        <v>26372293</v>
      </c>
      <c r="S1372" s="1">
        <f t="shared" si="150"/>
        <v>8500000</v>
      </c>
      <c r="U1372" s="7" t="s">
        <v>4979</v>
      </c>
      <c r="V1372" s="5">
        <f t="shared" si="144"/>
        <v>1</v>
      </c>
      <c r="W1372" s="14">
        <f>IF(V1372=1, VLOOKUP(U1372, [1]IMDB_Movies!A:O, 11, FALSE), AVERAGEIF($A$2:$A$4915, U1372, $K$2:$K$4915))</f>
        <v>6.4</v>
      </c>
      <c r="X1372" s="5">
        <f t="shared" si="145"/>
        <v>0.47199999999999998</v>
      </c>
      <c r="Y1372">
        <f t="shared" si="146"/>
        <v>6.4247255762897977</v>
      </c>
      <c r="AN1372" s="7"/>
      <c r="AO1372" s="5"/>
      <c r="AP1372" s="14"/>
      <c r="AQ1372" s="5"/>
    </row>
    <row r="1373" spans="1:43" hidden="1" x14ac:dyDescent="0.3">
      <c r="A1373" t="s">
        <v>6422</v>
      </c>
      <c r="B1373">
        <v>95</v>
      </c>
      <c r="C1373">
        <v>131175</v>
      </c>
      <c r="D1373" t="s">
        <v>4034</v>
      </c>
      <c r="E1373" t="s">
        <v>9824</v>
      </c>
      <c r="F1373" t="s">
        <v>6423</v>
      </c>
      <c r="G1373" t="s">
        <v>14</v>
      </c>
      <c r="H1373" t="s">
        <v>15</v>
      </c>
      <c r="I1373">
        <v>8500000</v>
      </c>
      <c r="J1373">
        <v>2015</v>
      </c>
      <c r="K1373">
        <v>5.6</v>
      </c>
      <c r="L1373" s="5" t="s">
        <v>1221</v>
      </c>
      <c r="M1373" s="5" t="s">
        <v>2267</v>
      </c>
      <c r="P1373" s="5">
        <f t="shared" si="147"/>
        <v>0.61495850368768878</v>
      </c>
      <c r="Q1373" s="5">
        <f t="shared" si="148"/>
        <v>131175</v>
      </c>
      <c r="R1373" s="1">
        <f t="shared" si="149"/>
        <v>-8368825</v>
      </c>
      <c r="S1373" s="1">
        <f t="shared" si="150"/>
        <v>8500000</v>
      </c>
      <c r="U1373" s="6" t="s">
        <v>4507</v>
      </c>
      <c r="V1373" s="5">
        <f t="shared" si="144"/>
        <v>1</v>
      </c>
      <c r="W1373" s="14">
        <f>IF(V1373=1, VLOOKUP(U1373, [1]IMDB_Movies!A:O, 11, FALSE), AVERAGEIF($A$2:$A$4915, U1373, $K$2:$K$4915))</f>
        <v>6.4</v>
      </c>
      <c r="X1373" s="5">
        <f t="shared" si="145"/>
        <v>0.47199999999999998</v>
      </c>
      <c r="Y1373">
        <f t="shared" si="146"/>
        <v>6.424540214109256</v>
      </c>
      <c r="AN1373" s="6"/>
      <c r="AO1373" s="5"/>
      <c r="AP1373" s="14"/>
      <c r="AQ1373" s="5"/>
    </row>
    <row r="1374" spans="1:43" hidden="1" x14ac:dyDescent="0.3">
      <c r="A1374" t="s">
        <v>1754</v>
      </c>
      <c r="B1374">
        <v>119</v>
      </c>
      <c r="C1374">
        <v>4992159</v>
      </c>
      <c r="D1374" t="s">
        <v>4469</v>
      </c>
      <c r="E1374" t="s">
        <v>9825</v>
      </c>
      <c r="F1374" t="s">
        <v>5577</v>
      </c>
      <c r="G1374" t="s">
        <v>14</v>
      </c>
      <c r="H1374" t="s">
        <v>15</v>
      </c>
      <c r="I1374">
        <v>8550000</v>
      </c>
      <c r="J1374">
        <v>2004</v>
      </c>
      <c r="K1374">
        <v>5.6</v>
      </c>
      <c r="L1374" s="5" t="s">
        <v>599</v>
      </c>
      <c r="M1374" s="5" t="s">
        <v>2267</v>
      </c>
      <c r="N1374" t="s">
        <v>3629</v>
      </c>
      <c r="P1374" s="5">
        <f t="shared" si="147"/>
        <v>0.61485833419681646</v>
      </c>
      <c r="Q1374" s="5">
        <f t="shared" si="148"/>
        <v>4992159</v>
      </c>
      <c r="R1374" s="1">
        <f t="shared" si="149"/>
        <v>-3557841</v>
      </c>
      <c r="S1374" s="1">
        <f t="shared" si="150"/>
        <v>8550000</v>
      </c>
      <c r="U1374" s="7" t="s">
        <v>4614</v>
      </c>
      <c r="V1374" s="5">
        <f t="shared" si="144"/>
        <v>1</v>
      </c>
      <c r="W1374" s="14">
        <f>IF(V1374=1, VLOOKUP(U1374, [1]IMDB_Movies!A:O, 11, FALSE), AVERAGEIF($A$2:$A$4915, U1374, $K$2:$K$4915))</f>
        <v>6.4</v>
      </c>
      <c r="X1374" s="5">
        <f t="shared" si="145"/>
        <v>0.47199999999999998</v>
      </c>
      <c r="Y1374">
        <f t="shared" si="146"/>
        <v>6.4243272926963275</v>
      </c>
      <c r="AN1374" s="7"/>
      <c r="AO1374" s="5"/>
      <c r="AP1374" s="14"/>
      <c r="AQ1374" s="5"/>
    </row>
    <row r="1375" spans="1:43" hidden="1" x14ac:dyDescent="0.3">
      <c r="A1375" t="s">
        <v>5528</v>
      </c>
      <c r="B1375">
        <v>84</v>
      </c>
      <c r="C1375">
        <v>14373825</v>
      </c>
      <c r="D1375" t="s">
        <v>804</v>
      </c>
      <c r="E1375" t="s">
        <v>9826</v>
      </c>
      <c r="F1375" t="s">
        <v>5529</v>
      </c>
      <c r="G1375" t="s">
        <v>14</v>
      </c>
      <c r="H1375" t="s">
        <v>15</v>
      </c>
      <c r="I1375">
        <v>8600000</v>
      </c>
      <c r="J1375">
        <v>2007</v>
      </c>
      <c r="K1375">
        <v>6.5</v>
      </c>
      <c r="L1375" s="5" t="s">
        <v>8413</v>
      </c>
      <c r="M1375" s="5" t="s">
        <v>8415</v>
      </c>
      <c r="N1375" t="s">
        <v>3629</v>
      </c>
      <c r="P1375" s="5">
        <f t="shared" si="147"/>
        <v>0.6147676578898239</v>
      </c>
      <c r="Q1375" s="5">
        <f t="shared" si="148"/>
        <v>14373825</v>
      </c>
      <c r="R1375" s="1">
        <f t="shared" si="149"/>
        <v>5773825</v>
      </c>
      <c r="S1375" s="1">
        <f t="shared" si="150"/>
        <v>8600000</v>
      </c>
      <c r="U1375" s="6" t="s">
        <v>5131</v>
      </c>
      <c r="V1375" s="5">
        <f t="shared" si="144"/>
        <v>1</v>
      </c>
      <c r="W1375" s="14">
        <f>IF(V1375=1, VLOOKUP(U1375, [1]IMDB_Movies!A:O, 11, FALSE), AVERAGEIF($A$2:$A$4915, U1375, $K$2:$K$4915))</f>
        <v>6.4</v>
      </c>
      <c r="X1375" s="5">
        <f t="shared" si="145"/>
        <v>0.47199999999999998</v>
      </c>
      <c r="Y1375">
        <f t="shared" si="146"/>
        <v>6.4240867893435931</v>
      </c>
      <c r="AN1375" s="6"/>
      <c r="AO1375" s="5"/>
      <c r="AP1375" s="14"/>
      <c r="AQ1375" s="5"/>
    </row>
    <row r="1376" spans="1:43" hidden="1" x14ac:dyDescent="0.3">
      <c r="A1376" t="s">
        <v>6021</v>
      </c>
      <c r="B1376">
        <v>76</v>
      </c>
      <c r="C1376"/>
      <c r="D1376" t="s">
        <v>330</v>
      </c>
      <c r="E1376" t="s">
        <v>9827</v>
      </c>
      <c r="F1376" t="s">
        <v>6022</v>
      </c>
      <c r="G1376" t="s">
        <v>14</v>
      </c>
      <c r="H1376" t="s">
        <v>15</v>
      </c>
      <c r="I1376">
        <v>8600000</v>
      </c>
      <c r="J1376">
        <v>1994</v>
      </c>
      <c r="K1376">
        <v>5.8</v>
      </c>
      <c r="L1376" s="5" t="s">
        <v>476</v>
      </c>
      <c r="M1376" s="5" t="s">
        <v>1221</v>
      </c>
      <c r="N1376" t="s">
        <v>3629</v>
      </c>
      <c r="P1376" s="5">
        <f t="shared" si="147"/>
        <v>0.61469789425833032</v>
      </c>
      <c r="Q1376" s="5">
        <f t="shared" si="148"/>
        <v>25035665</v>
      </c>
      <c r="R1376" s="1">
        <f t="shared" si="149"/>
        <v>16435665</v>
      </c>
      <c r="S1376" s="1">
        <f t="shared" si="150"/>
        <v>8600000</v>
      </c>
      <c r="U1376" s="6" t="s">
        <v>4280</v>
      </c>
      <c r="V1376" s="5">
        <f t="shared" si="144"/>
        <v>1</v>
      </c>
      <c r="W1376" s="14">
        <f>IF(V1376=1, VLOOKUP(U1376, [1]IMDB_Movies!A:O, 11, FALSE), AVERAGEIF($A$2:$A$4915, U1376, $K$2:$K$4915))</f>
        <v>6.4</v>
      </c>
      <c r="X1376" s="5">
        <f t="shared" si="145"/>
        <v>0.47199999999999998</v>
      </c>
      <c r="Y1376">
        <f t="shared" si="146"/>
        <v>6.4238186813186875</v>
      </c>
      <c r="AN1376" s="6"/>
      <c r="AO1376" s="5"/>
      <c r="AP1376" s="14"/>
      <c r="AQ1376" s="5"/>
    </row>
    <row r="1377" spans="1:43" hidden="1" x14ac:dyDescent="0.3">
      <c r="A1377" t="s">
        <v>3210</v>
      </c>
      <c r="B1377">
        <v>100</v>
      </c>
      <c r="C1377">
        <v>5480996</v>
      </c>
      <c r="D1377" t="s">
        <v>3951</v>
      </c>
      <c r="E1377" t="s">
        <v>9828</v>
      </c>
      <c r="F1377" t="s">
        <v>3952</v>
      </c>
      <c r="G1377" t="s">
        <v>14</v>
      </c>
      <c r="H1377" t="s">
        <v>15</v>
      </c>
      <c r="I1377">
        <v>8700000</v>
      </c>
      <c r="J1377">
        <v>2006</v>
      </c>
      <c r="K1377">
        <v>7.1</v>
      </c>
      <c r="L1377" s="5" t="s">
        <v>4017</v>
      </c>
      <c r="M1377" s="5" t="s">
        <v>1221</v>
      </c>
      <c r="N1377" t="s">
        <v>8415</v>
      </c>
      <c r="O1377" t="s">
        <v>4289</v>
      </c>
      <c r="P1377" s="5">
        <f t="shared" si="147"/>
        <v>0.61469789425833032</v>
      </c>
      <c r="Q1377" s="5">
        <f t="shared" si="148"/>
        <v>5480996</v>
      </c>
      <c r="R1377" s="1">
        <f t="shared" si="149"/>
        <v>-3219004</v>
      </c>
      <c r="S1377" s="1">
        <f t="shared" si="150"/>
        <v>8700000</v>
      </c>
      <c r="U1377" s="7" t="s">
        <v>4080</v>
      </c>
      <c r="V1377" s="5">
        <f t="shared" si="144"/>
        <v>1</v>
      </c>
      <c r="W1377" s="14">
        <f>IF(V1377=1, VLOOKUP(U1377, [1]IMDB_Movies!A:O, 11, FALSE), AVERAGEIF($A$2:$A$4915, U1377, $K$2:$K$4915))</f>
        <v>6.4</v>
      </c>
      <c r="X1377" s="5">
        <f t="shared" si="145"/>
        <v>0.47199999999999998</v>
      </c>
      <c r="Y1377">
        <f t="shared" si="146"/>
        <v>6.4236878263259198</v>
      </c>
      <c r="AN1377" s="7"/>
      <c r="AO1377" s="5"/>
      <c r="AP1377" s="14"/>
      <c r="AQ1377" s="5"/>
    </row>
    <row r="1378" spans="1:43" hidden="1" x14ac:dyDescent="0.3">
      <c r="A1378" t="s">
        <v>5857</v>
      </c>
      <c r="B1378">
        <v>96</v>
      </c>
      <c r="C1378"/>
      <c r="D1378" t="s">
        <v>79</v>
      </c>
      <c r="E1378" t="s">
        <v>9829</v>
      </c>
      <c r="F1378" t="s">
        <v>5858</v>
      </c>
      <c r="G1378" t="s">
        <v>14</v>
      </c>
      <c r="H1378" t="s">
        <v>99</v>
      </c>
      <c r="I1378">
        <v>8700000</v>
      </c>
      <c r="J1378">
        <v>2016</v>
      </c>
      <c r="K1378">
        <v>7.2</v>
      </c>
      <c r="L1378" s="5" t="s">
        <v>1221</v>
      </c>
      <c r="M1378" s="5" t="s">
        <v>6851</v>
      </c>
      <c r="P1378" s="5">
        <f t="shared" si="147"/>
        <v>0.61460827587451794</v>
      </c>
      <c r="Q1378" s="5">
        <f t="shared" si="148"/>
        <v>25035665</v>
      </c>
      <c r="R1378" s="1">
        <f t="shared" si="149"/>
        <v>16335665</v>
      </c>
      <c r="S1378" s="1">
        <f t="shared" si="150"/>
        <v>8700000</v>
      </c>
      <c r="U1378" s="6" t="s">
        <v>2635</v>
      </c>
      <c r="V1378" s="5">
        <f t="shared" si="144"/>
        <v>1</v>
      </c>
      <c r="W1378" s="14">
        <f>IF(V1378=1, VLOOKUP(U1378, [1]IMDB_Movies!A:O, 11, FALSE), AVERAGEIF($A$2:$A$4915, U1378, $K$2:$K$4915))</f>
        <v>6.4</v>
      </c>
      <c r="X1378" s="5">
        <f t="shared" si="145"/>
        <v>0.47199999999999998</v>
      </c>
      <c r="Y1378">
        <f t="shared" si="146"/>
        <v>6.4235568993952787</v>
      </c>
      <c r="AN1378" s="6"/>
      <c r="AO1378" s="5"/>
      <c r="AP1378" s="14"/>
      <c r="AQ1378" s="5"/>
    </row>
    <row r="1379" spans="1:43" hidden="1" x14ac:dyDescent="0.3">
      <c r="A1379" t="s">
        <v>5517</v>
      </c>
      <c r="B1379">
        <v>93</v>
      </c>
      <c r="C1379">
        <v>174635000</v>
      </c>
      <c r="D1379" t="s">
        <v>1501</v>
      </c>
      <c r="E1379" t="s">
        <v>9830</v>
      </c>
      <c r="F1379" t="s">
        <v>5518</v>
      </c>
      <c r="G1379" t="s">
        <v>14</v>
      </c>
      <c r="H1379" t="s">
        <v>132</v>
      </c>
      <c r="I1379">
        <v>8800000</v>
      </c>
      <c r="J1379">
        <v>1986</v>
      </c>
      <c r="K1379">
        <v>6.5</v>
      </c>
      <c r="L1379" s="5" t="s">
        <v>340</v>
      </c>
      <c r="M1379" s="5" t="s">
        <v>599</v>
      </c>
      <c r="P1379" s="5">
        <f t="shared" si="147"/>
        <v>0.61460827587451794</v>
      </c>
      <c r="Q1379" s="5">
        <f t="shared" si="148"/>
        <v>174635000</v>
      </c>
      <c r="R1379" s="1">
        <f t="shared" si="149"/>
        <v>165835000</v>
      </c>
      <c r="S1379" s="1">
        <f t="shared" si="150"/>
        <v>8800000</v>
      </c>
      <c r="U1379" s="6" t="s">
        <v>3819</v>
      </c>
      <c r="V1379" s="5">
        <f t="shared" si="144"/>
        <v>1</v>
      </c>
      <c r="W1379" s="14">
        <f>IF(V1379=1, VLOOKUP(U1379, [1]IMDB_Movies!A:O, 11, FALSE), AVERAGEIF($A$2:$A$4915, U1379, $K$2:$K$4915))</f>
        <v>6.4</v>
      </c>
      <c r="X1379" s="5">
        <f t="shared" si="145"/>
        <v>0.47199999999999998</v>
      </c>
      <c r="Y1379">
        <f t="shared" si="146"/>
        <v>6.4241132801759759</v>
      </c>
      <c r="AN1379" s="6"/>
      <c r="AO1379" s="5"/>
      <c r="AP1379" s="14"/>
      <c r="AQ1379" s="5"/>
    </row>
    <row r="1380" spans="1:43" hidden="1" x14ac:dyDescent="0.3">
      <c r="A1380" t="s">
        <v>5522</v>
      </c>
      <c r="B1380">
        <v>90</v>
      </c>
      <c r="C1380"/>
      <c r="D1380" t="s">
        <v>1787</v>
      </c>
      <c r="E1380" t="s">
        <v>9831</v>
      </c>
      <c r="F1380" t="s">
        <v>5523</v>
      </c>
      <c r="G1380" t="s">
        <v>14</v>
      </c>
      <c r="H1380" t="s">
        <v>22</v>
      </c>
      <c r="I1380">
        <v>8800000</v>
      </c>
      <c r="J1380">
        <v>2004</v>
      </c>
      <c r="K1380">
        <v>6.1</v>
      </c>
      <c r="L1380" s="5" t="s">
        <v>8415</v>
      </c>
      <c r="M1380" s="5" t="s">
        <v>4289</v>
      </c>
      <c r="N1380" t="s">
        <v>3629</v>
      </c>
      <c r="P1380" s="5">
        <f t="shared" si="147"/>
        <v>0.61542814535739088</v>
      </c>
      <c r="Q1380" s="5">
        <f t="shared" si="148"/>
        <v>25035665</v>
      </c>
      <c r="R1380" s="1">
        <f t="shared" si="149"/>
        <v>16235665</v>
      </c>
      <c r="S1380" s="1">
        <f t="shared" si="150"/>
        <v>8800000</v>
      </c>
      <c r="U1380" s="7" t="s">
        <v>3863</v>
      </c>
      <c r="V1380" s="5">
        <f t="shared" si="144"/>
        <v>1</v>
      </c>
      <c r="W1380" s="14">
        <f>IF(V1380=1, VLOOKUP(U1380, [1]IMDB_Movies!A:O, 11, FALSE), AVERAGEIF($A$2:$A$4915, U1380, $K$2:$K$4915))</f>
        <v>6.4</v>
      </c>
      <c r="X1380" s="5">
        <f t="shared" si="145"/>
        <v>0.47199999999999998</v>
      </c>
      <c r="Y1380">
        <f t="shared" si="146"/>
        <v>6.4238998899890056</v>
      </c>
      <c r="AN1380" s="7"/>
      <c r="AO1380" s="5"/>
      <c r="AP1380" s="14"/>
      <c r="AQ1380" s="5"/>
    </row>
    <row r="1381" spans="1:43" hidden="1" x14ac:dyDescent="0.3">
      <c r="A1381" t="s">
        <v>4176</v>
      </c>
      <c r="B1381">
        <v>127</v>
      </c>
      <c r="C1381">
        <v>225377</v>
      </c>
      <c r="D1381" t="s">
        <v>79</v>
      </c>
      <c r="E1381" t="s">
        <v>9832</v>
      </c>
      <c r="F1381" t="s">
        <v>5427</v>
      </c>
      <c r="G1381" t="s">
        <v>524</v>
      </c>
      <c r="H1381" t="s">
        <v>525</v>
      </c>
      <c r="I1381">
        <v>8900000</v>
      </c>
      <c r="J1381">
        <v>2012</v>
      </c>
      <c r="K1381">
        <v>7.9</v>
      </c>
      <c r="L1381" s="5" t="s">
        <v>1221</v>
      </c>
      <c r="M1381" s="5" t="s">
        <v>6851</v>
      </c>
      <c r="P1381" s="5">
        <f t="shared" si="147"/>
        <v>0.61542814535739088</v>
      </c>
      <c r="Q1381" s="5">
        <f t="shared" si="148"/>
        <v>225377</v>
      </c>
      <c r="R1381" s="1">
        <f t="shared" si="149"/>
        <v>-8674623</v>
      </c>
      <c r="S1381" s="1">
        <f t="shared" si="150"/>
        <v>8900000</v>
      </c>
      <c r="U1381" s="7" t="s">
        <v>3466</v>
      </c>
      <c r="V1381" s="5">
        <f t="shared" si="144"/>
        <v>1</v>
      </c>
      <c r="W1381" s="14">
        <f>IF(V1381=1, VLOOKUP(U1381, [1]IMDB_Movies!A:O, 11, FALSE), AVERAGEIF($A$2:$A$4915, U1381, $K$2:$K$4915))</f>
        <v>6.4</v>
      </c>
      <c r="X1381" s="5">
        <f t="shared" si="145"/>
        <v>0.47199999999999998</v>
      </c>
      <c r="Y1381">
        <f t="shared" si="146"/>
        <v>6.4240440165061976</v>
      </c>
      <c r="AN1381" s="7"/>
      <c r="AO1381" s="5"/>
      <c r="AP1381" s="14"/>
      <c r="AQ1381" s="5"/>
    </row>
    <row r="1382" spans="1:43" hidden="1" x14ac:dyDescent="0.3">
      <c r="A1382" t="s">
        <v>712</v>
      </c>
      <c r="B1382">
        <v>87</v>
      </c>
      <c r="C1382">
        <v>8579684</v>
      </c>
      <c r="D1382" t="s">
        <v>599</v>
      </c>
      <c r="E1382" t="s">
        <v>9833</v>
      </c>
      <c r="F1382" t="s">
        <v>3684</v>
      </c>
      <c r="G1382" t="s">
        <v>14</v>
      </c>
      <c r="H1382" t="s">
        <v>15</v>
      </c>
      <c r="I1382">
        <v>9000000</v>
      </c>
      <c r="J1382">
        <v>2007</v>
      </c>
      <c r="K1382">
        <v>7.4</v>
      </c>
      <c r="L1382" s="5" t="s">
        <v>599</v>
      </c>
      <c r="M1382" s="5"/>
      <c r="P1382" s="5">
        <f t="shared" si="147"/>
        <v>0.61532879139049024</v>
      </c>
      <c r="Q1382" s="5">
        <f t="shared" si="148"/>
        <v>8579684</v>
      </c>
      <c r="R1382" s="1">
        <f t="shared" si="149"/>
        <v>-420316</v>
      </c>
      <c r="S1382" s="1">
        <f t="shared" si="150"/>
        <v>9000000</v>
      </c>
      <c r="U1382" s="7" t="s">
        <v>4023</v>
      </c>
      <c r="V1382" s="5">
        <f t="shared" ref="V1382:V1445" si="151">COUNTIF($A$2:$A$4915, U1382)</f>
        <v>1</v>
      </c>
      <c r="W1382" s="14">
        <f>IF(V1382=1, VLOOKUP(U1382, [1]IMDB_Movies!A:O, 11, FALSE), AVERAGEIF($A$2:$A$4915, U1382, $K$2:$K$4915))</f>
        <v>6.4</v>
      </c>
      <c r="X1382" s="5">
        <f t="shared" ref="X1382:X1445" si="152">_xlfn.PERCENTRANK.EXC($W$102:$W$2566,W1382)</f>
        <v>0.47199999999999998</v>
      </c>
      <c r="Y1382">
        <f t="shared" ref="Y1382:Y1445" si="153">AVERAGE(K1282:K6195)</f>
        <v>6.4236378646120045</v>
      </c>
      <c r="AN1382" s="7"/>
      <c r="AO1382" s="5"/>
      <c r="AP1382" s="14"/>
      <c r="AQ1382" s="5"/>
    </row>
    <row r="1383" spans="1:43" hidden="1" x14ac:dyDescent="0.3">
      <c r="A1383" t="s">
        <v>3824</v>
      </c>
      <c r="B1383">
        <v>75</v>
      </c>
      <c r="C1383">
        <v>23078294</v>
      </c>
      <c r="D1383" t="s">
        <v>1966</v>
      </c>
      <c r="E1383" t="s">
        <v>9834</v>
      </c>
      <c r="F1383" t="s">
        <v>3825</v>
      </c>
      <c r="G1383" t="s">
        <v>14</v>
      </c>
      <c r="H1383" t="s">
        <v>15</v>
      </c>
      <c r="I1383">
        <v>9000000</v>
      </c>
      <c r="J1383">
        <v>2006</v>
      </c>
      <c r="K1383">
        <v>5.0999999999999996</v>
      </c>
      <c r="L1383" s="5" t="s">
        <v>2267</v>
      </c>
      <c r="M1383" s="5" t="s">
        <v>3629</v>
      </c>
      <c r="P1383" s="5">
        <f t="shared" si="147"/>
        <v>0.61524612783069743</v>
      </c>
      <c r="Q1383" s="5">
        <f t="shared" si="148"/>
        <v>23078294</v>
      </c>
      <c r="R1383" s="1">
        <f t="shared" si="149"/>
        <v>14078294</v>
      </c>
      <c r="S1383" s="1">
        <f t="shared" si="150"/>
        <v>9000000</v>
      </c>
      <c r="U1383" s="6" t="s">
        <v>3088</v>
      </c>
      <c r="V1383" s="5">
        <f t="shared" si="151"/>
        <v>1</v>
      </c>
      <c r="W1383" s="14">
        <f>IF(V1383=1, VLOOKUP(U1383, [1]IMDB_Movies!A:O, 11, FALSE), AVERAGEIF($A$2:$A$4915, U1383, $K$2:$K$4915))</f>
        <v>6.4</v>
      </c>
      <c r="X1383" s="5">
        <f t="shared" si="152"/>
        <v>0.47199999999999998</v>
      </c>
      <c r="Y1383">
        <f t="shared" si="153"/>
        <v>6.4232039636663973</v>
      </c>
      <c r="AN1383" s="6"/>
      <c r="AO1383" s="5"/>
      <c r="AP1383" s="14"/>
      <c r="AQ1383" s="5"/>
    </row>
    <row r="1384" spans="1:43" hidden="1" x14ac:dyDescent="0.3">
      <c r="A1384" t="s">
        <v>4262</v>
      </c>
      <c r="B1384">
        <v>154</v>
      </c>
      <c r="C1384"/>
      <c r="D1384" t="s">
        <v>392</v>
      </c>
      <c r="E1384" t="s">
        <v>9835</v>
      </c>
      <c r="F1384" t="s">
        <v>4263</v>
      </c>
      <c r="G1384" t="s">
        <v>14</v>
      </c>
      <c r="H1384" t="s">
        <v>15</v>
      </c>
      <c r="I1384">
        <v>9000000</v>
      </c>
      <c r="J1384">
        <v>1963</v>
      </c>
      <c r="K1384">
        <v>6.8</v>
      </c>
      <c r="L1384" s="5" t="s">
        <v>476</v>
      </c>
      <c r="M1384" s="5" t="s">
        <v>340</v>
      </c>
      <c r="N1384" t="s">
        <v>1221</v>
      </c>
      <c r="O1384" t="s">
        <v>7865</v>
      </c>
      <c r="P1384" s="5">
        <f t="shared" si="147"/>
        <v>0.6151987086009445</v>
      </c>
      <c r="Q1384" s="5">
        <f t="shared" si="148"/>
        <v>25035665</v>
      </c>
      <c r="R1384" s="1">
        <f t="shared" si="149"/>
        <v>16035665</v>
      </c>
      <c r="S1384" s="1">
        <f t="shared" si="150"/>
        <v>9000000</v>
      </c>
      <c r="U1384" s="7" t="s">
        <v>2466</v>
      </c>
      <c r="V1384" s="5">
        <f t="shared" si="151"/>
        <v>1</v>
      </c>
      <c r="W1384" s="14">
        <f>IF(V1384=1, VLOOKUP(U1384, [1]IMDB_Movies!A:O, 11, FALSE), AVERAGEIF($A$2:$A$4915, U1384, $K$2:$K$4915))</f>
        <v>6.4</v>
      </c>
      <c r="X1384" s="5">
        <f t="shared" si="152"/>
        <v>0.47199999999999998</v>
      </c>
      <c r="Y1384">
        <f t="shared" si="153"/>
        <v>6.4227698237885527</v>
      </c>
      <c r="AN1384" s="7"/>
      <c r="AO1384" s="5"/>
      <c r="AP1384" s="14"/>
      <c r="AQ1384" s="5"/>
    </row>
    <row r="1385" spans="1:43" hidden="1" x14ac:dyDescent="0.3">
      <c r="A1385" t="s">
        <v>2071</v>
      </c>
      <c r="B1385">
        <v>88</v>
      </c>
      <c r="C1385"/>
      <c r="D1385" t="s">
        <v>330</v>
      </c>
      <c r="E1385" t="s">
        <v>9836</v>
      </c>
      <c r="F1385" t="s">
        <v>4626</v>
      </c>
      <c r="G1385" t="s">
        <v>14</v>
      </c>
      <c r="H1385" t="s">
        <v>99</v>
      </c>
      <c r="I1385">
        <v>9000000</v>
      </c>
      <c r="J1385">
        <v>1996</v>
      </c>
      <c r="K1385">
        <v>5.6</v>
      </c>
      <c r="L1385" s="5" t="s">
        <v>476</v>
      </c>
      <c r="M1385" s="5" t="s">
        <v>1221</v>
      </c>
      <c r="N1385" t="s">
        <v>3629</v>
      </c>
      <c r="P1385" s="5">
        <f t="shared" si="147"/>
        <v>0.6151987086009445</v>
      </c>
      <c r="Q1385" s="5">
        <f t="shared" si="148"/>
        <v>25035665</v>
      </c>
      <c r="R1385" s="1">
        <f t="shared" si="149"/>
        <v>16035665</v>
      </c>
      <c r="S1385" s="1">
        <f t="shared" si="150"/>
        <v>9000000</v>
      </c>
      <c r="U1385" s="6" t="s">
        <v>2138</v>
      </c>
      <c r="V1385" s="5">
        <f t="shared" si="151"/>
        <v>2</v>
      </c>
      <c r="W1385" s="14">
        <f>IF(V1385=1, VLOOKUP(U1385, [1]IMDB_Movies!A:O, 11, FALSE), AVERAGEIF($A$2:$A$4915, U1385, $K$2:$K$4915))</f>
        <v>6.4</v>
      </c>
      <c r="X1385" s="5">
        <f t="shared" si="152"/>
        <v>0.47199999999999998</v>
      </c>
      <c r="Y1385">
        <f t="shared" si="153"/>
        <v>6.4229137978518382</v>
      </c>
      <c r="AN1385" s="6"/>
      <c r="AO1385" s="5"/>
      <c r="AP1385" s="14"/>
      <c r="AQ1385" s="5"/>
    </row>
    <row r="1386" spans="1:43" hidden="1" x14ac:dyDescent="0.3">
      <c r="A1386" t="s">
        <v>3853</v>
      </c>
      <c r="B1386">
        <v>118</v>
      </c>
      <c r="C1386">
        <v>18761993</v>
      </c>
      <c r="D1386" t="s">
        <v>910</v>
      </c>
      <c r="E1386" t="s">
        <v>9837</v>
      </c>
      <c r="F1386" t="s">
        <v>4950</v>
      </c>
      <c r="G1386" t="s">
        <v>14</v>
      </c>
      <c r="H1386" t="s">
        <v>15</v>
      </c>
      <c r="I1386">
        <v>9000000</v>
      </c>
      <c r="J1386">
        <v>2005</v>
      </c>
      <c r="K1386">
        <v>6.9</v>
      </c>
      <c r="L1386" s="5" t="s">
        <v>599</v>
      </c>
      <c r="M1386" s="5" t="s">
        <v>1221</v>
      </c>
      <c r="P1386" s="5">
        <f t="shared" si="147"/>
        <v>0.6151987086009445</v>
      </c>
      <c r="Q1386" s="5">
        <f t="shared" si="148"/>
        <v>18761993</v>
      </c>
      <c r="R1386" s="1">
        <f t="shared" si="149"/>
        <v>9761993</v>
      </c>
      <c r="S1386" s="1">
        <f t="shared" si="150"/>
        <v>9000000</v>
      </c>
      <c r="U1386" s="7" t="s">
        <v>2102</v>
      </c>
      <c r="V1386" s="5">
        <f t="shared" si="151"/>
        <v>1</v>
      </c>
      <c r="W1386" s="14">
        <f>IF(V1386=1, VLOOKUP(U1386, [1]IMDB_Movies!A:O, 11, FALSE), AVERAGEIF($A$2:$A$4915, U1386, $K$2:$K$4915))</f>
        <v>6.4</v>
      </c>
      <c r="X1386" s="5">
        <f t="shared" si="152"/>
        <v>0.47199999999999998</v>
      </c>
      <c r="Y1386">
        <f t="shared" si="153"/>
        <v>6.4229201101928446</v>
      </c>
      <c r="AN1386" s="7"/>
      <c r="AO1386" s="5"/>
      <c r="AP1386" s="14"/>
      <c r="AQ1386" s="5"/>
    </row>
    <row r="1387" spans="1:43" hidden="1" x14ac:dyDescent="0.3">
      <c r="A1387" t="s">
        <v>5198</v>
      </c>
      <c r="B1387">
        <v>90</v>
      </c>
      <c r="C1387">
        <v>31487293</v>
      </c>
      <c r="D1387" t="s">
        <v>2054</v>
      </c>
      <c r="E1387" t="s">
        <v>9838</v>
      </c>
      <c r="F1387" t="s">
        <v>5199</v>
      </c>
      <c r="G1387" t="s">
        <v>14</v>
      </c>
      <c r="H1387" t="s">
        <v>15</v>
      </c>
      <c r="I1387">
        <v>9000000</v>
      </c>
      <c r="J1387">
        <v>2008</v>
      </c>
      <c r="K1387">
        <v>6.7</v>
      </c>
      <c r="L1387" s="5" t="s">
        <v>599</v>
      </c>
      <c r="M1387" s="5" t="s">
        <v>1221</v>
      </c>
      <c r="N1387" t="s">
        <v>4183</v>
      </c>
      <c r="O1387" t="s">
        <v>6851</v>
      </c>
      <c r="P1387" s="5">
        <f t="shared" si="147"/>
        <v>0.61513985009274463</v>
      </c>
      <c r="Q1387" s="5">
        <f t="shared" si="148"/>
        <v>31487293</v>
      </c>
      <c r="R1387" s="1">
        <f t="shared" si="149"/>
        <v>22487293</v>
      </c>
      <c r="S1387" s="1">
        <f t="shared" si="150"/>
        <v>9000000</v>
      </c>
      <c r="U1387" s="7" t="s">
        <v>1514</v>
      </c>
      <c r="V1387" s="5">
        <f t="shared" si="151"/>
        <v>2</v>
      </c>
      <c r="W1387" s="14">
        <f>IF(V1387=1, VLOOKUP(U1387, [1]IMDB_Movies!A:O, 11, FALSE), AVERAGEIF($A$2:$A$4915, U1387, $K$2:$K$4915))</f>
        <v>6.4</v>
      </c>
      <c r="X1387" s="5">
        <f t="shared" si="152"/>
        <v>0.47199999999999998</v>
      </c>
      <c r="Y1387">
        <f t="shared" si="153"/>
        <v>6.422816202810699</v>
      </c>
      <c r="AN1387" s="7"/>
      <c r="AO1387" s="5"/>
      <c r="AP1387" s="14"/>
      <c r="AQ1387" s="5"/>
    </row>
    <row r="1388" spans="1:43" hidden="1" x14ac:dyDescent="0.3">
      <c r="A1388" t="s">
        <v>1907</v>
      </c>
      <c r="B1388">
        <v>93</v>
      </c>
      <c r="C1388">
        <v>17096053</v>
      </c>
      <c r="D1388" t="s">
        <v>910</v>
      </c>
      <c r="E1388" t="s">
        <v>9839</v>
      </c>
      <c r="F1388" t="s">
        <v>5228</v>
      </c>
      <c r="G1388" t="s">
        <v>14</v>
      </c>
      <c r="H1388" t="s">
        <v>15</v>
      </c>
      <c r="I1388">
        <v>9000000</v>
      </c>
      <c r="J1388">
        <v>1998</v>
      </c>
      <c r="K1388">
        <v>7.7</v>
      </c>
      <c r="L1388" s="5" t="s">
        <v>599</v>
      </c>
      <c r="M1388" s="5" t="s">
        <v>1221</v>
      </c>
      <c r="P1388" s="5">
        <f t="shared" si="147"/>
        <v>0.61511665319668041</v>
      </c>
      <c r="Q1388" s="5">
        <f t="shared" si="148"/>
        <v>17096053</v>
      </c>
      <c r="R1388" s="1">
        <f t="shared" si="149"/>
        <v>8096053</v>
      </c>
      <c r="S1388" s="1">
        <f t="shared" si="150"/>
        <v>9000000</v>
      </c>
      <c r="U1388" s="6" t="s">
        <v>1709</v>
      </c>
      <c r="V1388" s="5">
        <f t="shared" si="151"/>
        <v>1</v>
      </c>
      <c r="W1388" s="14">
        <f>IF(V1388=1, VLOOKUP(U1388, [1]IMDB_Movies!A:O, 11, FALSE), AVERAGEIF($A$2:$A$4915, U1388, $K$2:$K$4915))</f>
        <v>6.4</v>
      </c>
      <c r="X1388" s="5">
        <f t="shared" si="152"/>
        <v>0.47199999999999998</v>
      </c>
      <c r="Y1388">
        <f t="shared" si="153"/>
        <v>6.4229603087100404</v>
      </c>
      <c r="AN1388" s="6"/>
      <c r="AO1388" s="5"/>
      <c r="AP1388" s="14"/>
      <c r="AQ1388" s="5"/>
    </row>
    <row r="1389" spans="1:43" hidden="1" x14ac:dyDescent="0.3">
      <c r="A1389" t="s">
        <v>3853</v>
      </c>
      <c r="B1389">
        <v>121</v>
      </c>
      <c r="C1389">
        <v>21569041</v>
      </c>
      <c r="D1389" t="s">
        <v>1221</v>
      </c>
      <c r="E1389" t="s">
        <v>9840</v>
      </c>
      <c r="F1389" t="s">
        <v>5297</v>
      </c>
      <c r="G1389" t="s">
        <v>14</v>
      </c>
      <c r="H1389" t="s">
        <v>15</v>
      </c>
      <c r="I1389">
        <v>9000000</v>
      </c>
      <c r="J1389">
        <v>2014</v>
      </c>
      <c r="K1389">
        <v>6.6</v>
      </c>
      <c r="L1389" s="5" t="s">
        <v>1221</v>
      </c>
      <c r="M1389" s="5"/>
      <c r="P1389" s="5">
        <f t="shared" si="147"/>
        <v>0.6150534888961835</v>
      </c>
      <c r="Q1389" s="5">
        <f t="shared" si="148"/>
        <v>21569041</v>
      </c>
      <c r="R1389" s="1">
        <f t="shared" si="149"/>
        <v>12569041</v>
      </c>
      <c r="S1389" s="1">
        <f t="shared" si="150"/>
        <v>9000000</v>
      </c>
      <c r="U1389" s="7" t="s">
        <v>1268</v>
      </c>
      <c r="V1389" s="5">
        <f t="shared" si="151"/>
        <v>1</v>
      </c>
      <c r="W1389" s="14">
        <f>IF(V1389=1, VLOOKUP(U1389, [1]IMDB_Movies!A:O, 11, FALSE), AVERAGEIF($A$2:$A$4915, U1389, $K$2:$K$4915))</f>
        <v>6.4</v>
      </c>
      <c r="X1389" s="5">
        <f t="shared" si="152"/>
        <v>0.47199999999999998</v>
      </c>
      <c r="Y1389">
        <f t="shared" si="153"/>
        <v>6.4228012131238019</v>
      </c>
      <c r="AN1389" s="7"/>
      <c r="AO1389" s="5"/>
      <c r="AP1389" s="14"/>
      <c r="AQ1389" s="5"/>
    </row>
    <row r="1390" spans="1:43" hidden="1" x14ac:dyDescent="0.3">
      <c r="A1390" t="s">
        <v>549</v>
      </c>
      <c r="B1390">
        <v>89</v>
      </c>
      <c r="C1390">
        <v>3193102</v>
      </c>
      <c r="D1390" t="s">
        <v>778</v>
      </c>
      <c r="E1390" t="s">
        <v>9841</v>
      </c>
      <c r="F1390" t="s">
        <v>5312</v>
      </c>
      <c r="G1390" t="s">
        <v>14</v>
      </c>
      <c r="H1390" t="s">
        <v>15</v>
      </c>
      <c r="I1390">
        <v>9000000</v>
      </c>
      <c r="J1390">
        <v>1999</v>
      </c>
      <c r="K1390">
        <v>7.1</v>
      </c>
      <c r="L1390" s="5" t="s">
        <v>8413</v>
      </c>
      <c r="M1390" s="5" t="s">
        <v>1221</v>
      </c>
      <c r="N1390" t="s">
        <v>8415</v>
      </c>
      <c r="O1390" t="s">
        <v>3629</v>
      </c>
      <c r="P1390" s="5">
        <f t="shared" si="147"/>
        <v>0.61500180913428304</v>
      </c>
      <c r="Q1390" s="5">
        <f t="shared" si="148"/>
        <v>3193102</v>
      </c>
      <c r="R1390" s="1">
        <f t="shared" si="149"/>
        <v>-5806898</v>
      </c>
      <c r="S1390" s="1">
        <f t="shared" si="150"/>
        <v>9000000</v>
      </c>
      <c r="U1390" s="7" t="s">
        <v>1239</v>
      </c>
      <c r="V1390" s="5">
        <f t="shared" si="151"/>
        <v>1</v>
      </c>
      <c r="W1390" s="14">
        <f>IF(V1390=1, VLOOKUP(U1390, [1]IMDB_Movies!A:O, 11, FALSE), AVERAGEIF($A$2:$A$4915, U1390, $K$2:$K$4915))</f>
        <v>6.4</v>
      </c>
      <c r="X1390" s="5">
        <f t="shared" si="152"/>
        <v>0.47199999999999998</v>
      </c>
      <c r="Y1390">
        <f t="shared" si="153"/>
        <v>6.4227799227799309</v>
      </c>
      <c r="AN1390" s="7"/>
      <c r="AO1390" s="5"/>
      <c r="AP1390" s="14"/>
      <c r="AQ1390" s="5"/>
    </row>
    <row r="1391" spans="1:43" hidden="1" x14ac:dyDescent="0.3">
      <c r="A1391" t="s">
        <v>2468</v>
      </c>
      <c r="B1391">
        <v>181</v>
      </c>
      <c r="C1391">
        <v>50000000</v>
      </c>
      <c r="D1391" t="s">
        <v>4224</v>
      </c>
      <c r="E1391" t="s">
        <v>9842</v>
      </c>
      <c r="F1391" t="s">
        <v>5456</v>
      </c>
      <c r="G1391" t="s">
        <v>14</v>
      </c>
      <c r="H1391" t="s">
        <v>15</v>
      </c>
      <c r="I1391">
        <v>9000000</v>
      </c>
      <c r="J1391">
        <v>1971</v>
      </c>
      <c r="K1391">
        <v>8</v>
      </c>
      <c r="L1391" s="5" t="s">
        <v>1221</v>
      </c>
      <c r="M1391" s="5" t="s">
        <v>6299</v>
      </c>
      <c r="N1391" t="s">
        <v>6055</v>
      </c>
      <c r="O1391" t="s">
        <v>6851</v>
      </c>
      <c r="P1391" s="5">
        <f t="shared" si="147"/>
        <v>0.6149076305176745</v>
      </c>
      <c r="Q1391" s="5">
        <f t="shared" si="148"/>
        <v>50000000</v>
      </c>
      <c r="R1391" s="1">
        <f t="shared" si="149"/>
        <v>41000000</v>
      </c>
      <c r="S1391" s="1">
        <f t="shared" si="150"/>
        <v>9000000</v>
      </c>
      <c r="U1391" s="6" t="s">
        <v>1145</v>
      </c>
      <c r="V1391" s="5">
        <f t="shared" si="151"/>
        <v>1</v>
      </c>
      <c r="W1391" s="14">
        <f>IF(V1391=1, VLOOKUP(U1391, [1]IMDB_Movies!A:O, 11, FALSE), AVERAGEIF($A$2:$A$4915, U1391, $K$2:$K$4915))</f>
        <v>6.4</v>
      </c>
      <c r="X1391" s="5">
        <f t="shared" si="152"/>
        <v>0.47199999999999998</v>
      </c>
      <c r="Y1391">
        <f t="shared" si="153"/>
        <v>6.4225379310344897</v>
      </c>
      <c r="AN1391" s="6"/>
      <c r="AO1391" s="5"/>
      <c r="AP1391" s="14"/>
      <c r="AQ1391" s="5"/>
    </row>
    <row r="1392" spans="1:43" hidden="1" x14ac:dyDescent="0.3">
      <c r="A1392" t="s">
        <v>2021</v>
      </c>
      <c r="B1392">
        <v>130</v>
      </c>
      <c r="C1392">
        <v>63600000</v>
      </c>
      <c r="D1392" t="s">
        <v>20</v>
      </c>
      <c r="E1392" t="s">
        <v>9843</v>
      </c>
      <c r="F1392" t="s">
        <v>5457</v>
      </c>
      <c r="G1392" t="s">
        <v>14</v>
      </c>
      <c r="H1392" t="s">
        <v>22</v>
      </c>
      <c r="I1392">
        <v>9000000</v>
      </c>
      <c r="J1392">
        <v>1965</v>
      </c>
      <c r="K1392">
        <v>7</v>
      </c>
      <c r="L1392" s="5" t="s">
        <v>476</v>
      </c>
      <c r="M1392" s="5" t="s">
        <v>340</v>
      </c>
      <c r="N1392" t="s">
        <v>3629</v>
      </c>
      <c r="P1392" s="5">
        <f t="shared" si="147"/>
        <v>0.61494776878085999</v>
      </c>
      <c r="Q1392" s="5">
        <f t="shared" si="148"/>
        <v>63600000</v>
      </c>
      <c r="R1392" s="1">
        <f t="shared" si="149"/>
        <v>54600000</v>
      </c>
      <c r="S1392" s="1">
        <f t="shared" si="150"/>
        <v>9000000</v>
      </c>
      <c r="U1392" s="6" t="s">
        <v>260</v>
      </c>
      <c r="V1392" s="5">
        <f t="shared" si="151"/>
        <v>2</v>
      </c>
      <c r="W1392" s="14">
        <f>IF(V1392=1, VLOOKUP(U1392, [1]IMDB_Movies!A:O, 11, FALSE), AVERAGEIF($A$2:$A$4915, U1392, $K$2:$K$4915))</f>
        <v>6.4</v>
      </c>
      <c r="X1392" s="5">
        <f t="shared" si="152"/>
        <v>0.47199999999999998</v>
      </c>
      <c r="Y1392">
        <f t="shared" si="153"/>
        <v>6.4223233995585067</v>
      </c>
      <c r="AN1392" s="6"/>
      <c r="AO1392" s="5"/>
      <c r="AP1392" s="14"/>
      <c r="AQ1392" s="5"/>
    </row>
    <row r="1393" spans="1:43" hidden="1" x14ac:dyDescent="0.3">
      <c r="A1393" t="s">
        <v>1104</v>
      </c>
      <c r="B1393">
        <v>123</v>
      </c>
      <c r="C1393">
        <v>36049108</v>
      </c>
      <c r="D1393" t="s">
        <v>2059</v>
      </c>
      <c r="E1393" t="s">
        <v>9844</v>
      </c>
      <c r="F1393" t="s">
        <v>5461</v>
      </c>
      <c r="G1393" t="s">
        <v>14</v>
      </c>
      <c r="H1393" t="s">
        <v>15</v>
      </c>
      <c r="I1393">
        <v>9000000</v>
      </c>
      <c r="J1393">
        <v>1996</v>
      </c>
      <c r="K1393">
        <v>6.8</v>
      </c>
      <c r="L1393" s="5" t="s">
        <v>476</v>
      </c>
      <c r="M1393" s="5" t="s">
        <v>8413</v>
      </c>
      <c r="N1393" t="s">
        <v>1221</v>
      </c>
      <c r="O1393" t="s">
        <v>6851</v>
      </c>
      <c r="P1393" s="5">
        <f t="shared" si="147"/>
        <v>0.61504323768704527</v>
      </c>
      <c r="Q1393" s="5">
        <f t="shared" si="148"/>
        <v>36049108</v>
      </c>
      <c r="R1393" s="1">
        <f t="shared" si="149"/>
        <v>27049108</v>
      </c>
      <c r="S1393" s="1">
        <f t="shared" si="150"/>
        <v>9000000</v>
      </c>
      <c r="U1393" s="7" t="s">
        <v>386</v>
      </c>
      <c r="V1393" s="5">
        <f t="shared" si="151"/>
        <v>1</v>
      </c>
      <c r="W1393" s="14">
        <f>IF(V1393=1, VLOOKUP(U1393, [1]IMDB_Movies!A:O, 11, FALSE), AVERAGEIF($A$2:$A$4915, U1393, $K$2:$K$4915))</f>
        <v>6.4</v>
      </c>
      <c r="X1393" s="5">
        <f t="shared" si="152"/>
        <v>0.47199999999999998</v>
      </c>
      <c r="Y1393">
        <f t="shared" si="153"/>
        <v>6.4221363510902654</v>
      </c>
      <c r="AN1393" s="7"/>
      <c r="AO1393" s="5"/>
      <c r="AP1393" s="14"/>
      <c r="AQ1393" s="5"/>
    </row>
    <row r="1394" spans="1:43" hidden="1" x14ac:dyDescent="0.3">
      <c r="A1394" t="s">
        <v>2397</v>
      </c>
      <c r="B1394">
        <v>120</v>
      </c>
      <c r="C1394">
        <v>34074895</v>
      </c>
      <c r="D1394" t="s">
        <v>910</v>
      </c>
      <c r="E1394" t="s">
        <v>9845</v>
      </c>
      <c r="F1394" t="s">
        <v>5462</v>
      </c>
      <c r="G1394" t="s">
        <v>14</v>
      </c>
      <c r="H1394" t="s">
        <v>15</v>
      </c>
      <c r="I1394">
        <v>9000000</v>
      </c>
      <c r="J1394">
        <v>1999</v>
      </c>
      <c r="K1394">
        <v>6.7</v>
      </c>
      <c r="L1394" s="5" t="s">
        <v>599</v>
      </c>
      <c r="M1394" s="5" t="s">
        <v>1221</v>
      </c>
      <c r="P1394" s="5">
        <f t="shared" si="147"/>
        <v>0.61503434854268435</v>
      </c>
      <c r="Q1394" s="5">
        <f t="shared" si="148"/>
        <v>34074895</v>
      </c>
      <c r="R1394" s="1">
        <f t="shared" si="149"/>
        <v>25074895</v>
      </c>
      <c r="S1394" s="1">
        <f t="shared" si="150"/>
        <v>9000000</v>
      </c>
      <c r="U1394" s="6" t="s">
        <v>1007</v>
      </c>
      <c r="V1394" s="5">
        <f t="shared" si="151"/>
        <v>1</v>
      </c>
      <c r="W1394" s="14">
        <f>IF(V1394=1, VLOOKUP(U1394, [1]IMDB_Movies!A:O, 11, FALSE), AVERAGEIF($A$2:$A$4915, U1394, $K$2:$K$4915))</f>
        <v>6.4</v>
      </c>
      <c r="X1394" s="5">
        <f t="shared" si="152"/>
        <v>0.47199999999999998</v>
      </c>
      <c r="Y1394">
        <f t="shared" si="153"/>
        <v>6.4214522363335265</v>
      </c>
      <c r="AN1394" s="6"/>
      <c r="AO1394" s="5"/>
      <c r="AP1394" s="14"/>
      <c r="AQ1394" s="5"/>
    </row>
    <row r="1395" spans="1:43" hidden="1" x14ac:dyDescent="0.3">
      <c r="A1395" t="s">
        <v>4706</v>
      </c>
      <c r="B1395">
        <v>87</v>
      </c>
      <c r="C1395">
        <v>33244684</v>
      </c>
      <c r="D1395" t="s">
        <v>2604</v>
      </c>
      <c r="E1395" t="s">
        <v>9846</v>
      </c>
      <c r="F1395" t="s">
        <v>5463</v>
      </c>
      <c r="G1395" t="s">
        <v>14</v>
      </c>
      <c r="H1395" t="s">
        <v>15</v>
      </c>
      <c r="I1395">
        <v>9000000</v>
      </c>
      <c r="J1395">
        <v>1988</v>
      </c>
      <c r="K1395">
        <v>6.5</v>
      </c>
      <c r="L1395" s="5" t="s">
        <v>455</v>
      </c>
      <c r="M1395" s="5" t="s">
        <v>2267</v>
      </c>
      <c r="P1395" s="5">
        <f t="shared" si="147"/>
        <v>0.61501911942824783</v>
      </c>
      <c r="Q1395" s="5">
        <f t="shared" si="148"/>
        <v>33244684</v>
      </c>
      <c r="R1395" s="1">
        <f t="shared" si="149"/>
        <v>24244684</v>
      </c>
      <c r="S1395" s="1">
        <f t="shared" si="150"/>
        <v>9000000</v>
      </c>
      <c r="U1395" s="6" t="s">
        <v>3654</v>
      </c>
      <c r="V1395" s="5">
        <f t="shared" si="151"/>
        <v>1</v>
      </c>
      <c r="W1395" s="14">
        <f>IF(V1395=1, VLOOKUP(U1395, [1]IMDB_Movies!A:O, 11, FALSE), AVERAGEIF($A$2:$A$4915, U1395, $K$2:$K$4915))</f>
        <v>6.4</v>
      </c>
      <c r="X1395" s="5">
        <f t="shared" si="152"/>
        <v>0.47199999999999998</v>
      </c>
      <c r="Y1395">
        <f t="shared" si="153"/>
        <v>6.4215133940900389</v>
      </c>
      <c r="AN1395" s="6"/>
      <c r="AO1395" s="5"/>
      <c r="AP1395" s="14"/>
      <c r="AQ1395" s="5"/>
    </row>
    <row r="1396" spans="1:43" hidden="1" x14ac:dyDescent="0.3">
      <c r="A1396" t="s">
        <v>1358</v>
      </c>
      <c r="B1396">
        <v>123</v>
      </c>
      <c r="C1396">
        <v>24530513</v>
      </c>
      <c r="D1396" t="s">
        <v>1036</v>
      </c>
      <c r="E1396" t="s">
        <v>9847</v>
      </c>
      <c r="F1396" t="s">
        <v>5464</v>
      </c>
      <c r="G1396" t="s">
        <v>14</v>
      </c>
      <c r="H1396" t="s">
        <v>15</v>
      </c>
      <c r="I1396">
        <v>9000000</v>
      </c>
      <c r="J1396">
        <v>2007</v>
      </c>
      <c r="K1396">
        <v>8</v>
      </c>
      <c r="L1396" s="5" t="s">
        <v>27</v>
      </c>
      <c r="M1396" s="5" t="s">
        <v>1221</v>
      </c>
      <c r="P1396" s="5">
        <f t="shared" si="147"/>
        <v>0.61500126144954215</v>
      </c>
      <c r="Q1396" s="5">
        <f t="shared" si="148"/>
        <v>24530513</v>
      </c>
      <c r="R1396" s="1">
        <f t="shared" si="149"/>
        <v>15530513</v>
      </c>
      <c r="S1396" s="1">
        <f t="shared" si="150"/>
        <v>9000000</v>
      </c>
      <c r="U1396" s="7" t="s">
        <v>3831</v>
      </c>
      <c r="V1396" s="5">
        <f t="shared" si="151"/>
        <v>1</v>
      </c>
      <c r="W1396" s="14">
        <f>IF(V1396=1, VLOOKUP(U1396, [1]IMDB_Movies!A:O, 11, FALSE), AVERAGEIF($A$2:$A$4915, U1396, $K$2:$K$4915))</f>
        <v>6.4</v>
      </c>
      <c r="X1396" s="5">
        <f t="shared" si="152"/>
        <v>0.47199999999999998</v>
      </c>
      <c r="Y1396">
        <f t="shared" si="153"/>
        <v>6.4211049723756988</v>
      </c>
      <c r="AN1396" s="7"/>
      <c r="AO1396" s="5"/>
      <c r="AP1396" s="14"/>
      <c r="AQ1396" s="5"/>
    </row>
    <row r="1397" spans="1:43" hidden="1" x14ac:dyDescent="0.3">
      <c r="A1397" t="s">
        <v>5166</v>
      </c>
      <c r="B1397">
        <v>103</v>
      </c>
      <c r="C1397">
        <v>71519230</v>
      </c>
      <c r="D1397" t="s">
        <v>801</v>
      </c>
      <c r="E1397" t="s">
        <v>9848</v>
      </c>
      <c r="F1397" t="s">
        <v>5465</v>
      </c>
      <c r="G1397" t="s">
        <v>14</v>
      </c>
      <c r="H1397" t="s">
        <v>15</v>
      </c>
      <c r="I1397">
        <v>9000000</v>
      </c>
      <c r="J1397">
        <v>2014</v>
      </c>
      <c r="K1397">
        <v>6.5</v>
      </c>
      <c r="L1397" s="5" t="s">
        <v>476</v>
      </c>
      <c r="M1397" s="5" t="s">
        <v>2267</v>
      </c>
      <c r="N1397" t="s">
        <v>4289</v>
      </c>
      <c r="O1397" t="s">
        <v>3629</v>
      </c>
      <c r="P1397" s="5">
        <f t="shared" si="147"/>
        <v>0.61495749999662686</v>
      </c>
      <c r="Q1397" s="5">
        <f t="shared" si="148"/>
        <v>71519230</v>
      </c>
      <c r="R1397" s="1">
        <f t="shared" si="149"/>
        <v>62519230</v>
      </c>
      <c r="S1397" s="1">
        <f t="shared" si="150"/>
        <v>9000000</v>
      </c>
      <c r="U1397" s="7" t="s">
        <v>5872</v>
      </c>
      <c r="V1397" s="5">
        <f t="shared" si="151"/>
        <v>1</v>
      </c>
      <c r="W1397" s="14">
        <f>IF(V1397=1, VLOOKUP(U1397, [1]IMDB_Movies!A:O, 11, FALSE), AVERAGEIF($A$2:$A$4915, U1397, $K$2:$K$4915))</f>
        <v>6.4</v>
      </c>
      <c r="X1397" s="5">
        <f t="shared" si="152"/>
        <v>0.47199999999999998</v>
      </c>
      <c r="Y1397">
        <f t="shared" si="153"/>
        <v>6.4206410610666023</v>
      </c>
      <c r="AN1397" s="7"/>
      <c r="AO1397" s="5"/>
      <c r="AP1397" s="14"/>
      <c r="AQ1397" s="5"/>
    </row>
    <row r="1398" spans="1:43" hidden="1" x14ac:dyDescent="0.3">
      <c r="A1398" t="s">
        <v>5466</v>
      </c>
      <c r="B1398">
        <v>91</v>
      </c>
      <c r="C1398">
        <v>20035310</v>
      </c>
      <c r="D1398" t="s">
        <v>507</v>
      </c>
      <c r="E1398" t="s">
        <v>9849</v>
      </c>
      <c r="F1398" t="s">
        <v>5467</v>
      </c>
      <c r="G1398" t="s">
        <v>14</v>
      </c>
      <c r="H1398" t="s">
        <v>15</v>
      </c>
      <c r="I1398">
        <v>9000000</v>
      </c>
      <c r="J1398">
        <v>2000</v>
      </c>
      <c r="K1398">
        <v>4.9000000000000004</v>
      </c>
      <c r="L1398" s="5" t="s">
        <v>599</v>
      </c>
      <c r="M1398" s="5" t="s">
        <v>1221</v>
      </c>
      <c r="N1398" t="s">
        <v>6851</v>
      </c>
      <c r="P1398" s="5">
        <f t="shared" si="147"/>
        <v>0.61508886595005374</v>
      </c>
      <c r="Q1398" s="5">
        <f t="shared" si="148"/>
        <v>20035310</v>
      </c>
      <c r="R1398" s="1">
        <f t="shared" si="149"/>
        <v>11035310</v>
      </c>
      <c r="S1398" s="1">
        <f t="shared" si="150"/>
        <v>9000000</v>
      </c>
      <c r="U1398" s="7" t="s">
        <v>6045</v>
      </c>
      <c r="V1398" s="5">
        <f t="shared" si="151"/>
        <v>1</v>
      </c>
      <c r="W1398" s="14">
        <f>IF(V1398=1, VLOOKUP(U1398, [1]IMDB_Movies!A:O, 11, FALSE), AVERAGEIF($A$2:$A$4915, U1398, $K$2:$K$4915))</f>
        <v>6.4</v>
      </c>
      <c r="X1398" s="5">
        <f t="shared" si="152"/>
        <v>0.47199999999999998</v>
      </c>
      <c r="Y1398">
        <f t="shared" si="153"/>
        <v>6.4203150912106217</v>
      </c>
      <c r="AN1398" s="7"/>
      <c r="AO1398" s="5"/>
      <c r="AP1398" s="14"/>
      <c r="AQ1398" s="5"/>
    </row>
    <row r="1399" spans="1:43" hidden="1" x14ac:dyDescent="0.3">
      <c r="A1399" t="s">
        <v>4771</v>
      </c>
      <c r="B1399">
        <v>88</v>
      </c>
      <c r="C1399">
        <v>18225165</v>
      </c>
      <c r="D1399" t="s">
        <v>1501</v>
      </c>
      <c r="E1399" t="s">
        <v>9850</v>
      </c>
      <c r="F1399" t="s">
        <v>5468</v>
      </c>
      <c r="G1399" t="s">
        <v>14</v>
      </c>
      <c r="H1399" t="s">
        <v>15</v>
      </c>
      <c r="I1399">
        <v>9000000</v>
      </c>
      <c r="J1399">
        <v>2004</v>
      </c>
      <c r="K1399">
        <v>7.1</v>
      </c>
      <c r="L1399" s="5" t="s">
        <v>340</v>
      </c>
      <c r="M1399" s="5" t="s">
        <v>599</v>
      </c>
      <c r="P1399" s="5">
        <f t="shared" si="147"/>
        <v>0.61503290264617771</v>
      </c>
      <c r="Q1399" s="5">
        <f t="shared" si="148"/>
        <v>18225165</v>
      </c>
      <c r="R1399" s="1">
        <f t="shared" si="149"/>
        <v>9225165</v>
      </c>
      <c r="S1399" s="1">
        <f t="shared" si="150"/>
        <v>9000000</v>
      </c>
      <c r="U1399" s="6" t="s">
        <v>6375</v>
      </c>
      <c r="V1399" s="5">
        <f t="shared" si="151"/>
        <v>1</v>
      </c>
      <c r="W1399" s="14">
        <f>IF(V1399=1, VLOOKUP(U1399, [1]IMDB_Movies!A:O, 11, FALSE), AVERAGEIF($A$2:$A$4915, U1399, $K$2:$K$4915))</f>
        <v>6.4</v>
      </c>
      <c r="X1399" s="5">
        <f t="shared" si="152"/>
        <v>0.47199999999999998</v>
      </c>
      <c r="Y1399">
        <f t="shared" si="153"/>
        <v>6.4211224771910507</v>
      </c>
      <c r="AN1399" s="6"/>
      <c r="AO1399" s="5"/>
      <c r="AP1399" s="14"/>
      <c r="AQ1399" s="5"/>
    </row>
    <row r="1400" spans="1:43" hidden="1" x14ac:dyDescent="0.3">
      <c r="A1400" t="s">
        <v>3942</v>
      </c>
      <c r="B1400">
        <v>94</v>
      </c>
      <c r="C1400">
        <v>16235293</v>
      </c>
      <c r="D1400" t="s">
        <v>2267</v>
      </c>
      <c r="E1400" t="s">
        <v>9851</v>
      </c>
      <c r="F1400" t="s">
        <v>5473</v>
      </c>
      <c r="G1400" t="s">
        <v>14</v>
      </c>
      <c r="H1400" t="s">
        <v>15</v>
      </c>
      <c r="I1400">
        <v>9000000</v>
      </c>
      <c r="J1400">
        <v>2006</v>
      </c>
      <c r="K1400">
        <v>4.5</v>
      </c>
      <c r="L1400" s="5" t="s">
        <v>2267</v>
      </c>
      <c r="M1400" s="5"/>
      <c r="P1400" s="5">
        <f t="shared" si="147"/>
        <v>0.61497219093158106</v>
      </c>
      <c r="Q1400" s="5">
        <f t="shared" si="148"/>
        <v>16235293</v>
      </c>
      <c r="R1400" s="1">
        <f t="shared" si="149"/>
        <v>7235293</v>
      </c>
      <c r="S1400" s="1">
        <f t="shared" si="150"/>
        <v>9000000</v>
      </c>
      <c r="U1400" s="6" t="s">
        <v>7166</v>
      </c>
      <c r="V1400" s="5">
        <f t="shared" si="151"/>
        <v>1</v>
      </c>
      <c r="W1400" s="14">
        <f>IF(V1400=1, VLOOKUP(U1400, [1]IMDB_Movies!A:O, 11, FALSE), AVERAGEIF($A$2:$A$4915, U1400, $K$2:$K$4915))</f>
        <v>6.4</v>
      </c>
      <c r="X1400" s="5">
        <f t="shared" si="152"/>
        <v>0.47199999999999998</v>
      </c>
      <c r="Y1400">
        <f t="shared" si="153"/>
        <v>6.4207964601769998</v>
      </c>
      <c r="AN1400" s="6"/>
      <c r="AO1400" s="5"/>
      <c r="AP1400" s="14"/>
      <c r="AQ1400" s="5"/>
    </row>
    <row r="1401" spans="1:43" hidden="1" x14ac:dyDescent="0.3">
      <c r="A1401" t="s">
        <v>305</v>
      </c>
      <c r="B1401">
        <v>137</v>
      </c>
      <c r="C1401">
        <v>10161099</v>
      </c>
      <c r="D1401" t="s">
        <v>5476</v>
      </c>
      <c r="E1401" t="s">
        <v>9852</v>
      </c>
      <c r="F1401" t="s">
        <v>5477</v>
      </c>
      <c r="G1401" t="s">
        <v>14</v>
      </c>
      <c r="H1401" t="s">
        <v>22</v>
      </c>
      <c r="I1401">
        <v>9000000</v>
      </c>
      <c r="J1401">
        <v>1989</v>
      </c>
      <c r="K1401">
        <v>7.7</v>
      </c>
      <c r="L1401" s="5" t="s">
        <v>476</v>
      </c>
      <c r="M1401" s="5" t="s">
        <v>4651</v>
      </c>
      <c r="N1401" t="s">
        <v>1221</v>
      </c>
      <c r="O1401" t="s">
        <v>7865</v>
      </c>
      <c r="P1401" s="5">
        <f t="shared" si="147"/>
        <v>0.61490640433791932</v>
      </c>
      <c r="Q1401" s="5">
        <f t="shared" si="148"/>
        <v>10161099</v>
      </c>
      <c r="R1401" s="1">
        <f t="shared" si="149"/>
        <v>1161099</v>
      </c>
      <c r="S1401" s="1">
        <f t="shared" si="150"/>
        <v>9000000</v>
      </c>
      <c r="U1401" s="6" t="s">
        <v>8234</v>
      </c>
      <c r="V1401" s="5">
        <f t="shared" si="151"/>
        <v>1</v>
      </c>
      <c r="W1401" s="14">
        <f>IF(V1401=1, VLOOKUP(U1401, [1]IMDB_Movies!A:O, 11, FALSE), AVERAGEIF($A$2:$A$4915, U1401, $K$2:$K$4915))</f>
        <v>6.4</v>
      </c>
      <c r="X1401" s="5">
        <f t="shared" si="152"/>
        <v>0.47199999999999998</v>
      </c>
      <c r="Y1401">
        <f t="shared" si="153"/>
        <v>6.4207745504841025</v>
      </c>
      <c r="AN1401" s="6"/>
      <c r="AO1401" s="5"/>
      <c r="AP1401" s="14"/>
      <c r="AQ1401" s="5"/>
    </row>
    <row r="1402" spans="1:43" hidden="1" x14ac:dyDescent="0.3">
      <c r="A1402" t="s">
        <v>2156</v>
      </c>
      <c r="B1402">
        <v>99</v>
      </c>
      <c r="C1402">
        <v>4681503</v>
      </c>
      <c r="D1402" t="s">
        <v>910</v>
      </c>
      <c r="E1402" t="s">
        <v>9853</v>
      </c>
      <c r="F1402" t="s">
        <v>5483</v>
      </c>
      <c r="G1402" t="s">
        <v>14</v>
      </c>
      <c r="H1402" t="s">
        <v>15</v>
      </c>
      <c r="I1402">
        <v>9000000</v>
      </c>
      <c r="J1402">
        <v>2002</v>
      </c>
      <c r="K1402">
        <v>7</v>
      </c>
      <c r="L1402" s="5" t="s">
        <v>599</v>
      </c>
      <c r="M1402" s="5" t="s">
        <v>1221</v>
      </c>
      <c r="P1402" s="5">
        <f t="shared" si="147"/>
        <v>0.61482620421955048</v>
      </c>
      <c r="Q1402" s="5">
        <f t="shared" si="148"/>
        <v>4681503</v>
      </c>
      <c r="R1402" s="1">
        <f t="shared" si="149"/>
        <v>-4318497</v>
      </c>
      <c r="S1402" s="1">
        <f t="shared" si="150"/>
        <v>9000000</v>
      </c>
      <c r="U1402" s="6" t="s">
        <v>8313</v>
      </c>
      <c r="V1402" s="5">
        <f t="shared" si="151"/>
        <v>1</v>
      </c>
      <c r="W1402" s="14">
        <f>IF(V1402=1, VLOOKUP(U1402, [1]IMDB_Movies!A:O, 11, FALSE), AVERAGEIF($A$2:$A$4915, U1402, $K$2:$K$4915))</f>
        <v>6.4</v>
      </c>
      <c r="X1402" s="5">
        <f t="shared" si="152"/>
        <v>0.47199999999999998</v>
      </c>
      <c r="Y1402">
        <f t="shared" si="153"/>
        <v>6.4210016602103019</v>
      </c>
      <c r="AN1402" s="6"/>
      <c r="AO1402" s="5"/>
      <c r="AP1402" s="14"/>
      <c r="AQ1402" s="5"/>
    </row>
    <row r="1403" spans="1:43" hidden="1" x14ac:dyDescent="0.3">
      <c r="A1403" t="s">
        <v>5488</v>
      </c>
      <c r="B1403">
        <v>91</v>
      </c>
      <c r="C1403"/>
      <c r="D1403" t="s">
        <v>1582</v>
      </c>
      <c r="E1403" t="s">
        <v>9854</v>
      </c>
      <c r="F1403" t="s">
        <v>5489</v>
      </c>
      <c r="G1403" t="s">
        <v>14</v>
      </c>
      <c r="H1403" t="s">
        <v>15</v>
      </c>
      <c r="I1403">
        <v>9000000</v>
      </c>
      <c r="J1403">
        <v>1984</v>
      </c>
      <c r="K1403">
        <v>5.7</v>
      </c>
      <c r="L1403" s="5" t="s">
        <v>476</v>
      </c>
      <c r="M1403" s="5" t="s">
        <v>340</v>
      </c>
      <c r="N1403" t="s">
        <v>599</v>
      </c>
      <c r="O1403" t="s">
        <v>6851</v>
      </c>
      <c r="P1403" s="5">
        <f t="shared" si="147"/>
        <v>0.61473421352113111</v>
      </c>
      <c r="Q1403" s="5">
        <f t="shared" si="148"/>
        <v>25035665</v>
      </c>
      <c r="R1403" s="1">
        <f t="shared" si="149"/>
        <v>16035665</v>
      </c>
      <c r="S1403" s="1">
        <f t="shared" si="150"/>
        <v>9000000</v>
      </c>
      <c r="U1403" s="7" t="s">
        <v>1841</v>
      </c>
      <c r="V1403" s="5">
        <f t="shared" si="151"/>
        <v>4</v>
      </c>
      <c r="W1403" s="14">
        <f>IF(V1403=1, VLOOKUP(U1403, [1]IMDB_Movies!A:O, 11, FALSE), AVERAGEIF($A$2:$A$4915, U1403, $K$2:$K$4915))</f>
        <v>6.3999999999999995</v>
      </c>
      <c r="X1403" s="5">
        <f t="shared" si="152"/>
        <v>0.47099999999999997</v>
      </c>
      <c r="Y1403">
        <f t="shared" si="153"/>
        <v>6.4206476612233692</v>
      </c>
      <c r="AN1403" s="7"/>
      <c r="AO1403" s="5"/>
      <c r="AP1403" s="14"/>
      <c r="AQ1403" s="5"/>
    </row>
    <row r="1404" spans="1:43" hidden="1" x14ac:dyDescent="0.3">
      <c r="A1404" t="s">
        <v>4723</v>
      </c>
      <c r="B1404">
        <v>95</v>
      </c>
      <c r="C1404">
        <v>2955039</v>
      </c>
      <c r="D1404" t="s">
        <v>587</v>
      </c>
      <c r="E1404" t="s">
        <v>9855</v>
      </c>
      <c r="F1404" t="s">
        <v>5490</v>
      </c>
      <c r="G1404" t="s">
        <v>14</v>
      </c>
      <c r="H1404" t="s">
        <v>15</v>
      </c>
      <c r="I1404">
        <v>9000000</v>
      </c>
      <c r="J1404">
        <v>2007</v>
      </c>
      <c r="K1404">
        <v>6.2</v>
      </c>
      <c r="L1404" s="5" t="s">
        <v>4651</v>
      </c>
      <c r="M1404" s="5" t="s">
        <v>1221</v>
      </c>
      <c r="N1404" t="s">
        <v>8417</v>
      </c>
      <c r="P1404" s="5">
        <f t="shared" si="147"/>
        <v>0.61473421352113111</v>
      </c>
      <c r="Q1404" s="5">
        <f t="shared" si="148"/>
        <v>2955039</v>
      </c>
      <c r="R1404" s="1">
        <f t="shared" si="149"/>
        <v>-6044961</v>
      </c>
      <c r="S1404" s="1">
        <f t="shared" si="150"/>
        <v>9000000</v>
      </c>
      <c r="U1404" s="7" t="s">
        <v>3428</v>
      </c>
      <c r="V1404" s="5">
        <f t="shared" si="151"/>
        <v>3</v>
      </c>
      <c r="W1404" s="14">
        <f>IF(V1404=1, VLOOKUP(U1404, [1]IMDB_Movies!A:O, 11, FALSE), AVERAGEIF($A$2:$A$4915, U1404, $K$2:$K$4915))</f>
        <v>6.3999999999999995</v>
      </c>
      <c r="X1404" s="5">
        <f t="shared" si="152"/>
        <v>0.47099999999999997</v>
      </c>
      <c r="Y1404">
        <f t="shared" si="153"/>
        <v>6.4209856035437527</v>
      </c>
      <c r="AN1404" s="7"/>
      <c r="AO1404" s="5"/>
      <c r="AP1404" s="14"/>
      <c r="AQ1404" s="5"/>
    </row>
    <row r="1405" spans="1:43" hidden="1" x14ac:dyDescent="0.3">
      <c r="A1405" t="s">
        <v>4136</v>
      </c>
      <c r="B1405">
        <v>103</v>
      </c>
      <c r="C1405">
        <v>1530535</v>
      </c>
      <c r="D1405" t="s">
        <v>507</v>
      </c>
      <c r="E1405" t="s">
        <v>9856</v>
      </c>
      <c r="F1405" t="s">
        <v>5491</v>
      </c>
      <c r="G1405" t="s">
        <v>14</v>
      </c>
      <c r="H1405" t="s">
        <v>15</v>
      </c>
      <c r="I1405">
        <v>9000000</v>
      </c>
      <c r="J1405">
        <v>2005</v>
      </c>
      <c r="K1405">
        <v>5.7</v>
      </c>
      <c r="L1405" s="5" t="s">
        <v>599</v>
      </c>
      <c r="M1405" s="5" t="s">
        <v>1221</v>
      </c>
      <c r="N1405" t="s">
        <v>6851</v>
      </c>
      <c r="P1405" s="5">
        <f t="shared" si="147"/>
        <v>0.61463867024682439</v>
      </c>
      <c r="Q1405" s="5">
        <f t="shared" si="148"/>
        <v>1530535</v>
      </c>
      <c r="R1405" s="1">
        <f t="shared" si="149"/>
        <v>-7469465</v>
      </c>
      <c r="S1405" s="1">
        <f t="shared" si="150"/>
        <v>9000000</v>
      </c>
      <c r="U1405" s="7" t="s">
        <v>3378</v>
      </c>
      <c r="V1405" s="5">
        <f t="shared" si="151"/>
        <v>4</v>
      </c>
      <c r="W1405" s="14">
        <f>IF(V1405=1, VLOOKUP(U1405, [1]IMDB_Movies!A:O, 11, FALSE), AVERAGEIF($A$2:$A$4915, U1405, $K$2:$K$4915))</f>
        <v>6.375</v>
      </c>
      <c r="X1405" s="5">
        <f t="shared" si="152"/>
        <v>0.47099999999999997</v>
      </c>
      <c r="Y1405">
        <f t="shared" si="153"/>
        <v>6.4210744945998437</v>
      </c>
      <c r="AN1405" s="7"/>
      <c r="AO1405" s="5"/>
      <c r="AP1405" s="14"/>
      <c r="AQ1405" s="5"/>
    </row>
    <row r="1406" spans="1:43" hidden="1" x14ac:dyDescent="0.3">
      <c r="A1406" t="s">
        <v>3814</v>
      </c>
      <c r="B1406">
        <v>92</v>
      </c>
      <c r="C1406">
        <v>4881867</v>
      </c>
      <c r="D1406" t="s">
        <v>2272</v>
      </c>
      <c r="E1406" t="s">
        <v>9857</v>
      </c>
      <c r="F1406" t="s">
        <v>5492</v>
      </c>
      <c r="G1406" t="s">
        <v>14</v>
      </c>
      <c r="H1406" t="s">
        <v>15</v>
      </c>
      <c r="I1406">
        <v>9000000</v>
      </c>
      <c r="J1406">
        <v>2008</v>
      </c>
      <c r="K1406">
        <v>6.4</v>
      </c>
      <c r="L1406" s="5" t="s">
        <v>599</v>
      </c>
      <c r="M1406" s="5" t="s">
        <v>4183</v>
      </c>
      <c r="P1406" s="5">
        <f t="shared" si="147"/>
        <v>0.61454025715304961</v>
      </c>
      <c r="Q1406" s="5">
        <f t="shared" si="148"/>
        <v>4881867</v>
      </c>
      <c r="R1406" s="1">
        <f t="shared" si="149"/>
        <v>-4118133</v>
      </c>
      <c r="S1406" s="1">
        <f t="shared" si="150"/>
        <v>9000000</v>
      </c>
      <c r="U1406" s="6" t="s">
        <v>3164</v>
      </c>
      <c r="V1406" s="5">
        <f t="shared" si="151"/>
        <v>3</v>
      </c>
      <c r="W1406" s="14">
        <f>IF(V1406=1, VLOOKUP(U1406, [1]IMDB_Movies!A:O, 11, FALSE), AVERAGEIF($A$2:$A$4915, U1406, $K$2:$K$4915))</f>
        <v>6.3666666666666671</v>
      </c>
      <c r="X1406" s="5">
        <f t="shared" si="152"/>
        <v>0.46899999999999997</v>
      </c>
      <c r="Y1406">
        <f t="shared" si="153"/>
        <v>6.4214681440443311</v>
      </c>
      <c r="AN1406" s="6"/>
      <c r="AO1406" s="5"/>
      <c r="AP1406" s="14"/>
      <c r="AQ1406" s="5"/>
    </row>
    <row r="1407" spans="1:43" hidden="1" x14ac:dyDescent="0.3">
      <c r="A1407" t="s">
        <v>4129</v>
      </c>
      <c r="B1407">
        <v>84</v>
      </c>
      <c r="C1407">
        <v>11860839</v>
      </c>
      <c r="D1407" t="s">
        <v>1448</v>
      </c>
      <c r="E1407" t="s">
        <v>9858</v>
      </c>
      <c r="F1407" t="s">
        <v>5496</v>
      </c>
      <c r="G1407" t="s">
        <v>14</v>
      </c>
      <c r="H1407" t="s">
        <v>15</v>
      </c>
      <c r="I1407">
        <v>9000000</v>
      </c>
      <c r="J1407">
        <v>2011</v>
      </c>
      <c r="K1407">
        <v>5.4</v>
      </c>
      <c r="L1407" s="5" t="s">
        <v>27</v>
      </c>
      <c r="M1407" s="5" t="s">
        <v>4183</v>
      </c>
      <c r="P1407" s="5">
        <f t="shared" si="147"/>
        <v>0.61444833941509569</v>
      </c>
      <c r="Q1407" s="5">
        <f t="shared" si="148"/>
        <v>11860839</v>
      </c>
      <c r="R1407" s="1">
        <f t="shared" si="149"/>
        <v>2860839</v>
      </c>
      <c r="S1407" s="1">
        <f t="shared" si="150"/>
        <v>9000000</v>
      </c>
      <c r="U1407" s="7" t="s">
        <v>2162</v>
      </c>
      <c r="V1407" s="5">
        <f t="shared" si="151"/>
        <v>3</v>
      </c>
      <c r="W1407" s="14">
        <f>IF(V1407=1, VLOOKUP(U1407, [1]IMDB_Movies!A:O, 11, FALSE), AVERAGEIF($A$2:$A$4915, U1407, $K$2:$K$4915))</f>
        <v>6.3666666666666671</v>
      </c>
      <c r="X1407" s="5">
        <f t="shared" si="152"/>
        <v>0.46899999999999997</v>
      </c>
      <c r="Y1407">
        <f t="shared" si="153"/>
        <v>6.4211970074813074</v>
      </c>
      <c r="AN1407" s="7"/>
      <c r="AO1407" s="5"/>
      <c r="AP1407" s="14"/>
      <c r="AQ1407" s="5"/>
    </row>
    <row r="1408" spans="1:43" hidden="1" x14ac:dyDescent="0.3">
      <c r="A1408" t="s">
        <v>5499</v>
      </c>
      <c r="B1408">
        <v>120</v>
      </c>
      <c r="C1408">
        <v>349618</v>
      </c>
      <c r="D1408" t="s">
        <v>2267</v>
      </c>
      <c r="E1408" t="s">
        <v>9859</v>
      </c>
      <c r="F1408" t="s">
        <v>5500</v>
      </c>
      <c r="G1408" t="s">
        <v>14</v>
      </c>
      <c r="H1408" t="s">
        <v>2499</v>
      </c>
      <c r="I1408">
        <v>9000000</v>
      </c>
      <c r="J1408">
        <v>1990</v>
      </c>
      <c r="K1408">
        <v>6.1</v>
      </c>
      <c r="L1408" s="5" t="s">
        <v>2267</v>
      </c>
      <c r="M1408" s="5"/>
      <c r="P1408" s="5">
        <f t="shared" si="147"/>
        <v>0.61437152171668774</v>
      </c>
      <c r="Q1408" s="5">
        <f t="shared" si="148"/>
        <v>349618</v>
      </c>
      <c r="R1408" s="1">
        <f t="shared" si="149"/>
        <v>-8650382</v>
      </c>
      <c r="S1408" s="1">
        <f t="shared" si="150"/>
        <v>9000000</v>
      </c>
      <c r="U1408" s="7" t="s">
        <v>2123</v>
      </c>
      <c r="V1408" s="5">
        <f t="shared" si="151"/>
        <v>3</v>
      </c>
      <c r="W1408" s="14">
        <f>IF(V1408=1, VLOOKUP(U1408, [1]IMDB_Movies!A:O, 11, FALSE), AVERAGEIF($A$2:$A$4915, U1408, $K$2:$K$4915))</f>
        <v>6.3666666666666671</v>
      </c>
      <c r="X1408" s="5">
        <f t="shared" si="152"/>
        <v>0.46899999999999997</v>
      </c>
      <c r="Y1408">
        <f t="shared" si="153"/>
        <v>6.4212028824833798</v>
      </c>
      <c r="AN1408" s="7"/>
      <c r="AO1408" s="5"/>
      <c r="AP1408" s="14"/>
      <c r="AQ1408" s="5"/>
    </row>
    <row r="1409" spans="1:43" hidden="1" x14ac:dyDescent="0.3">
      <c r="A1409" t="s">
        <v>3945</v>
      </c>
      <c r="B1409">
        <v>121</v>
      </c>
      <c r="C1409">
        <v>112935</v>
      </c>
      <c r="D1409" t="s">
        <v>1221</v>
      </c>
      <c r="E1409" t="s">
        <v>9860</v>
      </c>
      <c r="F1409" t="s">
        <v>5503</v>
      </c>
      <c r="G1409" t="s">
        <v>14</v>
      </c>
      <c r="H1409" t="s">
        <v>22</v>
      </c>
      <c r="I1409">
        <v>9000000</v>
      </c>
      <c r="J1409">
        <v>2002</v>
      </c>
      <c r="K1409">
        <v>7.6</v>
      </c>
      <c r="L1409" s="5" t="s">
        <v>1221</v>
      </c>
      <c r="M1409" s="5"/>
      <c r="P1409" s="5">
        <f t="shared" si="147"/>
        <v>0.61427054273653126</v>
      </c>
      <c r="Q1409" s="5">
        <f t="shared" si="148"/>
        <v>112935</v>
      </c>
      <c r="R1409" s="1">
        <f t="shared" si="149"/>
        <v>-8887065</v>
      </c>
      <c r="S1409" s="1">
        <f t="shared" si="150"/>
        <v>9000000</v>
      </c>
      <c r="U1409" s="7" t="s">
        <v>5304</v>
      </c>
      <c r="V1409" s="5">
        <f t="shared" si="151"/>
        <v>4</v>
      </c>
      <c r="W1409" s="14">
        <f>IF(V1409=1, VLOOKUP(U1409, [1]IMDB_Movies!A:O, 11, FALSE), AVERAGEIF($A$2:$A$4915, U1409, $K$2:$K$4915))</f>
        <v>6.35</v>
      </c>
      <c r="X1409" s="5">
        <f t="shared" si="152"/>
        <v>0.46700000000000003</v>
      </c>
      <c r="Y1409">
        <f t="shared" si="153"/>
        <v>6.4214028278347755</v>
      </c>
      <c r="AN1409" s="7"/>
      <c r="AO1409" s="5"/>
      <c r="AP1409" s="14"/>
      <c r="AQ1409" s="5"/>
    </row>
    <row r="1410" spans="1:43" hidden="1" x14ac:dyDescent="0.3">
      <c r="A1410" t="s">
        <v>5504</v>
      </c>
      <c r="B1410">
        <v>97</v>
      </c>
      <c r="C1410">
        <v>883887</v>
      </c>
      <c r="D1410" t="s">
        <v>1221</v>
      </c>
      <c r="E1410" t="s">
        <v>9861</v>
      </c>
      <c r="F1410" t="s">
        <v>5505</v>
      </c>
      <c r="G1410" t="s">
        <v>14</v>
      </c>
      <c r="H1410" t="s">
        <v>15</v>
      </c>
      <c r="I1410">
        <v>9000000</v>
      </c>
      <c r="J1410">
        <v>2009</v>
      </c>
      <c r="K1410">
        <v>6.2</v>
      </c>
      <c r="L1410" s="5" t="s">
        <v>1221</v>
      </c>
      <c r="M1410" s="5"/>
      <c r="P1410" s="5">
        <f t="shared" ref="P1410:P1473" si="154">CORREL(C1410:C6323,I1410:I6323)</f>
        <v>0.61416899939552094</v>
      </c>
      <c r="Q1410" s="5">
        <f t="shared" ref="Q1410:Q1473" si="155">IF(ISBLANK(C1410),MEDIAN($C$2:$C$4915), C1410)</f>
        <v>883887</v>
      </c>
      <c r="R1410" s="1">
        <f t="shared" ref="R1410:R1473" si="156">Q1410-S1410</f>
        <v>-8116113</v>
      </c>
      <c r="S1410" s="1">
        <f t="shared" ref="S1410:S1473" si="157">IF(ISBLANK(I1410),MEDIAN($I$2:$I$4915), I1410)</f>
        <v>9000000</v>
      </c>
      <c r="U1410" s="7" t="s">
        <v>6263</v>
      </c>
      <c r="V1410" s="5">
        <f t="shared" si="151"/>
        <v>2</v>
      </c>
      <c r="W1410" s="14">
        <f>IF(V1410=1, VLOOKUP(U1410, [1]IMDB_Movies!A:O, 11, FALSE), AVERAGEIF($A$2:$A$4915, U1410, $K$2:$K$4915))</f>
        <v>6.35</v>
      </c>
      <c r="X1410" s="5">
        <f t="shared" si="152"/>
        <v>0.46700000000000003</v>
      </c>
      <c r="Y1410">
        <f t="shared" si="153"/>
        <v>6.4213255684969601</v>
      </c>
      <c r="AN1410" s="7"/>
      <c r="AO1410" s="5"/>
      <c r="AP1410" s="14"/>
      <c r="AQ1410" s="5"/>
    </row>
    <row r="1411" spans="1:43" hidden="1" x14ac:dyDescent="0.3">
      <c r="A1411" t="s">
        <v>5510</v>
      </c>
      <c r="B1411">
        <v>97</v>
      </c>
      <c r="C1411">
        <v>1046166</v>
      </c>
      <c r="D1411" t="s">
        <v>2312</v>
      </c>
      <c r="E1411" t="s">
        <v>9862</v>
      </c>
      <c r="F1411" t="s">
        <v>5511</v>
      </c>
      <c r="G1411" t="s">
        <v>14</v>
      </c>
      <c r="H1411" t="s">
        <v>275</v>
      </c>
      <c r="I1411">
        <v>9000000</v>
      </c>
      <c r="J1411">
        <v>2005</v>
      </c>
      <c r="K1411">
        <v>4.2</v>
      </c>
      <c r="L1411" s="5" t="s">
        <v>599</v>
      </c>
      <c r="M1411" s="5" t="s">
        <v>4183</v>
      </c>
      <c r="N1411" t="s">
        <v>6851</v>
      </c>
      <c r="P1411" s="5">
        <f t="shared" si="154"/>
        <v>0.61406877557328565</v>
      </c>
      <c r="Q1411" s="5">
        <f t="shared" si="155"/>
        <v>1046166</v>
      </c>
      <c r="R1411" s="1">
        <f t="shared" si="156"/>
        <v>-7953834</v>
      </c>
      <c r="S1411" s="1">
        <f t="shared" si="157"/>
        <v>9000000</v>
      </c>
      <c r="U1411" s="7" t="s">
        <v>3267</v>
      </c>
      <c r="V1411" s="5">
        <f t="shared" si="151"/>
        <v>2</v>
      </c>
      <c r="W1411" s="14">
        <f>IF(V1411=1, VLOOKUP(U1411, [1]IMDB_Movies!A:O, 11, FALSE), AVERAGEIF($A$2:$A$4915, U1411, $K$2:$K$4915))</f>
        <v>6.35</v>
      </c>
      <c r="X1411" s="5">
        <f t="shared" si="152"/>
        <v>0.46700000000000003</v>
      </c>
      <c r="Y1411">
        <f t="shared" si="153"/>
        <v>6.4215533980582631</v>
      </c>
      <c r="AN1411" s="7"/>
      <c r="AO1411" s="5"/>
      <c r="AP1411" s="14"/>
      <c r="AQ1411" s="5"/>
    </row>
    <row r="1412" spans="1:43" hidden="1" x14ac:dyDescent="0.3">
      <c r="A1412" t="s">
        <v>5515</v>
      </c>
      <c r="B1412">
        <v>103</v>
      </c>
      <c r="C1412"/>
      <c r="D1412" t="s">
        <v>79</v>
      </c>
      <c r="E1412" t="s">
        <v>9863</v>
      </c>
      <c r="F1412" t="s">
        <v>5516</v>
      </c>
      <c r="G1412" t="s">
        <v>14</v>
      </c>
      <c r="H1412" t="s">
        <v>15</v>
      </c>
      <c r="I1412">
        <v>9000000</v>
      </c>
      <c r="J1412">
        <v>2009</v>
      </c>
      <c r="K1412">
        <v>6.5</v>
      </c>
      <c r="L1412" s="5" t="s">
        <v>1221</v>
      </c>
      <c r="M1412" s="5" t="s">
        <v>6851</v>
      </c>
      <c r="P1412" s="5">
        <f t="shared" si="154"/>
        <v>0.61396873645486549</v>
      </c>
      <c r="Q1412" s="5">
        <f t="shared" si="155"/>
        <v>25035665</v>
      </c>
      <c r="R1412" s="1">
        <f t="shared" si="156"/>
        <v>16035665</v>
      </c>
      <c r="S1412" s="1">
        <f t="shared" si="157"/>
        <v>9000000</v>
      </c>
      <c r="U1412" s="7" t="s">
        <v>1750</v>
      </c>
      <c r="V1412" s="5">
        <f t="shared" si="151"/>
        <v>2</v>
      </c>
      <c r="W1412" s="14">
        <f>IF(V1412=1, VLOOKUP(U1412, [1]IMDB_Movies!A:O, 11, FALSE), AVERAGEIF($A$2:$A$4915, U1412, $K$2:$K$4915))</f>
        <v>6.35</v>
      </c>
      <c r="X1412" s="5">
        <f t="shared" si="152"/>
        <v>0.46700000000000003</v>
      </c>
      <c r="Y1412">
        <f t="shared" si="153"/>
        <v>6.4213928967813647</v>
      </c>
      <c r="AN1412" s="7"/>
      <c r="AO1412" s="5"/>
      <c r="AP1412" s="14"/>
      <c r="AQ1412" s="5"/>
    </row>
    <row r="1413" spans="1:43" hidden="1" x14ac:dyDescent="0.3">
      <c r="A1413" t="s">
        <v>5524</v>
      </c>
      <c r="B1413">
        <v>122</v>
      </c>
      <c r="C1413"/>
      <c r="D1413" t="s">
        <v>715</v>
      </c>
      <c r="E1413" t="s">
        <v>9864</v>
      </c>
      <c r="F1413" t="s">
        <v>5525</v>
      </c>
      <c r="G1413" t="s">
        <v>14</v>
      </c>
      <c r="H1413" t="s">
        <v>132</v>
      </c>
      <c r="I1413">
        <v>9000000</v>
      </c>
      <c r="J1413">
        <v>2010</v>
      </c>
      <c r="K1413">
        <v>7.1</v>
      </c>
      <c r="L1413" s="5" t="s">
        <v>1221</v>
      </c>
      <c r="M1413" s="5" t="s">
        <v>7865</v>
      </c>
      <c r="N1413" t="s">
        <v>8418</v>
      </c>
      <c r="P1413" s="5">
        <f t="shared" si="154"/>
        <v>0.61396873645486549</v>
      </c>
      <c r="Q1413" s="5">
        <f t="shared" si="155"/>
        <v>25035665</v>
      </c>
      <c r="R1413" s="1">
        <f t="shared" si="156"/>
        <v>16035665</v>
      </c>
      <c r="S1413" s="1">
        <f t="shared" si="157"/>
        <v>9000000</v>
      </c>
      <c r="U1413" s="6" t="s">
        <v>362</v>
      </c>
      <c r="V1413" s="5">
        <f t="shared" si="151"/>
        <v>2</v>
      </c>
      <c r="W1413" s="14">
        <f>IF(V1413=1, VLOOKUP(U1413, [1]IMDB_Movies!A:O, 11, FALSE), AVERAGEIF($A$2:$A$4915, U1413, $K$2:$K$4915))</f>
        <v>6.35</v>
      </c>
      <c r="X1413" s="5">
        <f t="shared" si="152"/>
        <v>0.46700000000000003</v>
      </c>
      <c r="Y1413">
        <f t="shared" si="153"/>
        <v>6.4214265889536604</v>
      </c>
      <c r="AN1413" s="6"/>
      <c r="AO1413" s="5"/>
      <c r="AP1413" s="14"/>
      <c r="AQ1413" s="5"/>
    </row>
    <row r="1414" spans="1:43" hidden="1" x14ac:dyDescent="0.3">
      <c r="A1414" t="s">
        <v>5532</v>
      </c>
      <c r="B1414">
        <v>96</v>
      </c>
      <c r="C1414">
        <v>162</v>
      </c>
      <c r="D1414" t="s">
        <v>122</v>
      </c>
      <c r="E1414" t="s">
        <v>9865</v>
      </c>
      <c r="F1414" t="s">
        <v>5533</v>
      </c>
      <c r="G1414" t="s">
        <v>14</v>
      </c>
      <c r="H1414" t="s">
        <v>4623</v>
      </c>
      <c r="I1414">
        <v>9000000</v>
      </c>
      <c r="J1414">
        <v>2014</v>
      </c>
      <c r="K1414">
        <v>5.7</v>
      </c>
      <c r="L1414" s="5" t="s">
        <v>476</v>
      </c>
      <c r="M1414" s="5" t="s">
        <v>8413</v>
      </c>
      <c r="N1414" t="s">
        <v>3629</v>
      </c>
      <c r="P1414" s="5">
        <f t="shared" si="154"/>
        <v>0.61396873645486549</v>
      </c>
      <c r="Q1414" s="5">
        <f t="shared" si="155"/>
        <v>162</v>
      </c>
      <c r="R1414" s="1">
        <f t="shared" si="156"/>
        <v>-8999838</v>
      </c>
      <c r="S1414" s="1">
        <f t="shared" si="157"/>
        <v>9000000</v>
      </c>
      <c r="U1414" s="6" t="s">
        <v>451</v>
      </c>
      <c r="V1414" s="5">
        <f t="shared" si="151"/>
        <v>6</v>
      </c>
      <c r="W1414" s="14">
        <f>IF(V1414=1, VLOOKUP(U1414, [1]IMDB_Movies!A:O, 11, FALSE), AVERAGEIF($A$2:$A$4915, U1414, $K$2:$K$4915))</f>
        <v>6.3499999999999988</v>
      </c>
      <c r="X1414" s="5">
        <f t="shared" si="152"/>
        <v>0.46700000000000003</v>
      </c>
      <c r="Y1414">
        <f t="shared" si="153"/>
        <v>6.421238200999456</v>
      </c>
      <c r="AN1414" s="6"/>
      <c r="AO1414" s="5"/>
      <c r="AP1414" s="14"/>
      <c r="AQ1414" s="5"/>
    </row>
    <row r="1415" spans="1:43" hidden="1" x14ac:dyDescent="0.3">
      <c r="A1415" t="s">
        <v>5540</v>
      </c>
      <c r="B1415">
        <v>98</v>
      </c>
      <c r="C1415"/>
      <c r="D1415" t="s">
        <v>4919</v>
      </c>
      <c r="E1415" t="s">
        <v>9866</v>
      </c>
      <c r="F1415" t="s">
        <v>5541</v>
      </c>
      <c r="G1415" t="s">
        <v>14</v>
      </c>
      <c r="H1415" t="s">
        <v>525</v>
      </c>
      <c r="I1415">
        <v>9000000</v>
      </c>
      <c r="J1415">
        <v>1968</v>
      </c>
      <c r="K1415">
        <v>5.9</v>
      </c>
      <c r="L1415" s="5" t="s">
        <v>340</v>
      </c>
      <c r="M1415" s="5" t="s">
        <v>599</v>
      </c>
      <c r="N1415" t="s">
        <v>455</v>
      </c>
      <c r="O1415" t="s">
        <v>4289</v>
      </c>
      <c r="P1415" s="5">
        <f t="shared" si="154"/>
        <v>0.61386661105828577</v>
      </c>
      <c r="Q1415" s="5">
        <f t="shared" si="155"/>
        <v>25035665</v>
      </c>
      <c r="R1415" s="1">
        <f t="shared" si="156"/>
        <v>16035665</v>
      </c>
      <c r="S1415" s="1">
        <f t="shared" si="157"/>
        <v>9000000</v>
      </c>
      <c r="U1415" s="6" t="s">
        <v>1465</v>
      </c>
      <c r="V1415" s="5">
        <f t="shared" si="151"/>
        <v>2</v>
      </c>
      <c r="W1415" s="14">
        <f>IF(V1415=1, VLOOKUP(U1415, [1]IMDB_Movies!A:O, 11, FALSE), AVERAGEIF($A$2:$A$4915, U1415, $K$2:$K$4915))</f>
        <v>6.35</v>
      </c>
      <c r="X1415" s="5">
        <f t="shared" si="152"/>
        <v>0.46700000000000003</v>
      </c>
      <c r="Y1415">
        <f t="shared" si="153"/>
        <v>6.4210497084143396</v>
      </c>
      <c r="AN1415" s="6"/>
      <c r="AO1415" s="5"/>
      <c r="AP1415" s="14"/>
      <c r="AQ1415" s="5"/>
    </row>
    <row r="1416" spans="1:43" hidden="1" x14ac:dyDescent="0.3">
      <c r="A1416" t="s">
        <v>5549</v>
      </c>
      <c r="B1416">
        <v>101</v>
      </c>
      <c r="C1416"/>
      <c r="D1416" t="s">
        <v>2175</v>
      </c>
      <c r="E1416" t="s">
        <v>9867</v>
      </c>
      <c r="F1416" t="s">
        <v>5550</v>
      </c>
      <c r="G1416" t="s">
        <v>14</v>
      </c>
      <c r="H1416" t="s">
        <v>15</v>
      </c>
      <c r="I1416">
        <v>9000000</v>
      </c>
      <c r="J1416">
        <v>2013</v>
      </c>
      <c r="K1416">
        <v>5.3</v>
      </c>
      <c r="L1416" s="5" t="s">
        <v>1221</v>
      </c>
      <c r="M1416" s="5" t="s">
        <v>2267</v>
      </c>
      <c r="N1416" t="s">
        <v>8415</v>
      </c>
      <c r="O1416" t="s">
        <v>3629</v>
      </c>
      <c r="P1416" s="5">
        <f t="shared" si="154"/>
        <v>0.61386661105828577</v>
      </c>
      <c r="Q1416" s="5">
        <f t="shared" si="155"/>
        <v>25035665</v>
      </c>
      <c r="R1416" s="1">
        <f t="shared" si="156"/>
        <v>16035665</v>
      </c>
      <c r="S1416" s="1">
        <f t="shared" si="157"/>
        <v>9000000</v>
      </c>
      <c r="U1416" s="6" t="s">
        <v>766</v>
      </c>
      <c r="V1416" s="5">
        <f t="shared" si="151"/>
        <v>5</v>
      </c>
      <c r="W1416" s="14">
        <f>IF(V1416=1, VLOOKUP(U1416, [1]IMDB_Movies!A:O, 11, FALSE), AVERAGEIF($A$2:$A$4915, U1416, $K$2:$K$4915))</f>
        <v>6.34</v>
      </c>
      <c r="X1416" s="5">
        <f t="shared" si="152"/>
        <v>0.46600000000000003</v>
      </c>
      <c r="Y1416">
        <f t="shared" si="153"/>
        <v>6.4209166666666766</v>
      </c>
      <c r="AN1416" s="6"/>
      <c r="AO1416" s="5"/>
      <c r="AP1416" s="14"/>
      <c r="AQ1416" s="5"/>
    </row>
    <row r="1417" spans="1:43" hidden="1" x14ac:dyDescent="0.3">
      <c r="A1417" t="s">
        <v>3958</v>
      </c>
      <c r="B1417">
        <v>106</v>
      </c>
      <c r="C1417">
        <v>6262942</v>
      </c>
      <c r="D1417" t="s">
        <v>365</v>
      </c>
      <c r="E1417" t="s">
        <v>9868</v>
      </c>
      <c r="F1417" t="s">
        <v>5555</v>
      </c>
      <c r="G1417" t="s">
        <v>14</v>
      </c>
      <c r="H1417" t="s">
        <v>15</v>
      </c>
      <c r="I1417">
        <v>9000000</v>
      </c>
      <c r="J1417">
        <v>2013</v>
      </c>
      <c r="K1417">
        <v>6.9</v>
      </c>
      <c r="L1417" s="5" t="s">
        <v>476</v>
      </c>
      <c r="M1417" s="5" t="s">
        <v>340</v>
      </c>
      <c r="N1417" t="s">
        <v>1221</v>
      </c>
      <c r="P1417" s="5">
        <f t="shared" si="154"/>
        <v>0.61386661105828577</v>
      </c>
      <c r="Q1417" s="5">
        <f t="shared" si="155"/>
        <v>6262942</v>
      </c>
      <c r="R1417" s="1">
        <f t="shared" si="156"/>
        <v>-2737058</v>
      </c>
      <c r="S1417" s="1">
        <f t="shared" si="157"/>
        <v>9000000</v>
      </c>
      <c r="U1417" s="7" t="s">
        <v>4816</v>
      </c>
      <c r="V1417" s="5">
        <f t="shared" si="151"/>
        <v>3</v>
      </c>
      <c r="W1417" s="14">
        <f>IF(V1417=1, VLOOKUP(U1417, [1]IMDB_Movies!A:O, 11, FALSE), AVERAGEIF($A$2:$A$4915, U1417, $K$2:$K$4915))</f>
        <v>6.333333333333333</v>
      </c>
      <c r="X1417" s="5">
        <f t="shared" si="152"/>
        <v>0.46500000000000002</v>
      </c>
      <c r="Y1417">
        <f t="shared" si="153"/>
        <v>6.4212003334259613</v>
      </c>
      <c r="AN1417" s="7"/>
      <c r="AO1417" s="5"/>
      <c r="AP1417" s="14"/>
      <c r="AQ1417" s="5"/>
    </row>
    <row r="1418" spans="1:43" hidden="1" x14ac:dyDescent="0.3">
      <c r="A1418" t="s">
        <v>5764</v>
      </c>
      <c r="B1418">
        <v>119</v>
      </c>
      <c r="C1418">
        <v>25000000</v>
      </c>
      <c r="D1418" t="s">
        <v>29</v>
      </c>
      <c r="E1418" t="s">
        <v>9869</v>
      </c>
      <c r="F1418" t="s">
        <v>5765</v>
      </c>
      <c r="G1418" t="s">
        <v>14</v>
      </c>
      <c r="H1418" t="s">
        <v>15</v>
      </c>
      <c r="I1418">
        <v>9000000</v>
      </c>
      <c r="J1418">
        <v>1976</v>
      </c>
      <c r="K1418">
        <v>6.8</v>
      </c>
      <c r="L1418" s="5" t="s">
        <v>476</v>
      </c>
      <c r="M1418" s="5" t="s">
        <v>340</v>
      </c>
      <c r="N1418" t="s">
        <v>4289</v>
      </c>
      <c r="P1418" s="5">
        <f t="shared" si="154"/>
        <v>0.61377677397408215</v>
      </c>
      <c r="Q1418" s="5">
        <f t="shared" si="155"/>
        <v>25000000</v>
      </c>
      <c r="R1418" s="1">
        <f t="shared" si="156"/>
        <v>16000000</v>
      </c>
      <c r="S1418" s="1">
        <f t="shared" si="157"/>
        <v>9000000</v>
      </c>
      <c r="U1418" s="7" t="s">
        <v>3360</v>
      </c>
      <c r="V1418" s="5">
        <f t="shared" si="151"/>
        <v>3</v>
      </c>
      <c r="W1418" s="14">
        <f>IF(V1418=1, VLOOKUP(U1418, [1]IMDB_Movies!A:O, 11, FALSE), AVERAGEIF($A$2:$A$4915, U1418, $K$2:$K$4915))</f>
        <v>6.333333333333333</v>
      </c>
      <c r="X1418" s="5">
        <f t="shared" si="152"/>
        <v>0.46500000000000002</v>
      </c>
      <c r="Y1418">
        <f t="shared" si="153"/>
        <v>6.4216231239577635</v>
      </c>
      <c r="AN1418" s="7"/>
      <c r="AO1418" s="5"/>
      <c r="AP1418" s="14"/>
      <c r="AQ1418" s="5"/>
    </row>
    <row r="1419" spans="1:43" hidden="1" x14ac:dyDescent="0.3">
      <c r="A1419" t="s">
        <v>5819</v>
      </c>
      <c r="B1419">
        <v>107</v>
      </c>
      <c r="C1419">
        <v>1000000</v>
      </c>
      <c r="D1419" t="s">
        <v>436</v>
      </c>
      <c r="E1419" t="s">
        <v>9870</v>
      </c>
      <c r="F1419" t="s">
        <v>5820</v>
      </c>
      <c r="G1419" t="s">
        <v>14</v>
      </c>
      <c r="H1419" t="s">
        <v>22</v>
      </c>
      <c r="I1419">
        <v>9000000</v>
      </c>
      <c r="J1419">
        <v>1977</v>
      </c>
      <c r="K1419">
        <v>6.3</v>
      </c>
      <c r="L1419" s="5" t="s">
        <v>340</v>
      </c>
      <c r="M1419" s="5" t="s">
        <v>1221</v>
      </c>
      <c r="N1419" t="s">
        <v>6851</v>
      </c>
      <c r="O1419" t="s">
        <v>8418</v>
      </c>
      <c r="P1419" s="5">
        <f t="shared" si="154"/>
        <v>0.61373324952745745</v>
      </c>
      <c r="Q1419" s="5">
        <f t="shared" si="155"/>
        <v>1000000</v>
      </c>
      <c r="R1419" s="1">
        <f t="shared" si="156"/>
        <v>-8000000</v>
      </c>
      <c r="S1419" s="1">
        <f t="shared" si="157"/>
        <v>9000000</v>
      </c>
      <c r="U1419" s="6" t="s">
        <v>825</v>
      </c>
      <c r="V1419" s="5">
        <f t="shared" si="151"/>
        <v>3</v>
      </c>
      <c r="W1419" s="14">
        <f>IF(V1419=1, VLOOKUP(U1419, [1]IMDB_Movies!A:O, 11, FALSE), AVERAGEIF($A$2:$A$4915, U1419, $K$2:$K$4915))</f>
        <v>6.333333333333333</v>
      </c>
      <c r="X1419" s="5">
        <f t="shared" si="152"/>
        <v>0.46500000000000002</v>
      </c>
      <c r="Y1419">
        <f t="shared" si="153"/>
        <v>6.4219905476786296</v>
      </c>
      <c r="AN1419" s="6"/>
      <c r="AO1419" s="5"/>
      <c r="AP1419" s="14"/>
      <c r="AQ1419" s="5"/>
    </row>
    <row r="1420" spans="1:43" hidden="1" x14ac:dyDescent="0.3">
      <c r="A1420" t="s">
        <v>2081</v>
      </c>
      <c r="B1420">
        <v>99</v>
      </c>
      <c r="C1420">
        <v>11883495</v>
      </c>
      <c r="D1420" t="s">
        <v>897</v>
      </c>
      <c r="E1420" t="s">
        <v>9871</v>
      </c>
      <c r="F1420" t="s">
        <v>5956</v>
      </c>
      <c r="G1420" t="s">
        <v>14</v>
      </c>
      <c r="H1420" t="s">
        <v>22</v>
      </c>
      <c r="I1420">
        <v>9000000</v>
      </c>
      <c r="J1420">
        <v>1998</v>
      </c>
      <c r="K1420">
        <v>6.8</v>
      </c>
      <c r="L1420" s="5" t="s">
        <v>599</v>
      </c>
      <c r="M1420" s="5" t="s">
        <v>1221</v>
      </c>
      <c r="N1420" t="s">
        <v>455</v>
      </c>
      <c r="O1420" t="s">
        <v>6851</v>
      </c>
      <c r="P1420" s="5">
        <f t="shared" si="154"/>
        <v>0.61363267864702453</v>
      </c>
      <c r="Q1420" s="5">
        <f t="shared" si="155"/>
        <v>11883495</v>
      </c>
      <c r="R1420" s="1">
        <f t="shared" si="156"/>
        <v>2883495</v>
      </c>
      <c r="S1420" s="1">
        <f t="shared" si="157"/>
        <v>9000000</v>
      </c>
      <c r="U1420" s="7" t="s">
        <v>3942</v>
      </c>
      <c r="V1420" s="5">
        <f t="shared" si="151"/>
        <v>4</v>
      </c>
      <c r="W1420" s="14">
        <f>IF(V1420=1, VLOOKUP(U1420, [1]IMDB_Movies!A:O, 11, FALSE), AVERAGEIF($A$2:$A$4915, U1420, $K$2:$K$4915))</f>
        <v>6.3250000000000002</v>
      </c>
      <c r="X1420" s="5">
        <f t="shared" si="152"/>
        <v>0.46400000000000002</v>
      </c>
      <c r="Y1420">
        <f t="shared" si="153"/>
        <v>6.4223025583982292</v>
      </c>
      <c r="AN1420" s="7"/>
      <c r="AO1420" s="5"/>
      <c r="AP1420" s="14"/>
      <c r="AQ1420" s="5"/>
    </row>
    <row r="1421" spans="1:43" hidden="1" x14ac:dyDescent="0.3">
      <c r="A1421" t="s">
        <v>6089</v>
      </c>
      <c r="B1421">
        <v>96</v>
      </c>
      <c r="C1421">
        <v>27445</v>
      </c>
      <c r="D1421" t="s">
        <v>4418</v>
      </c>
      <c r="E1421" t="s">
        <v>9872</v>
      </c>
      <c r="F1421" t="s">
        <v>6090</v>
      </c>
      <c r="G1421" t="s">
        <v>14</v>
      </c>
      <c r="H1421" t="s">
        <v>15</v>
      </c>
      <c r="I1421">
        <v>9000000</v>
      </c>
      <c r="J1421">
        <v>2011</v>
      </c>
      <c r="K1421">
        <v>5.3</v>
      </c>
      <c r="L1421" s="5" t="s">
        <v>476</v>
      </c>
      <c r="M1421" s="5" t="s">
        <v>599</v>
      </c>
      <c r="N1421" t="s">
        <v>1221</v>
      </c>
      <c r="O1421" t="s">
        <v>3629</v>
      </c>
      <c r="P1421" s="5">
        <f t="shared" si="154"/>
        <v>0.61355503546871482</v>
      </c>
      <c r="Q1421" s="5">
        <f t="shared" si="155"/>
        <v>27445</v>
      </c>
      <c r="R1421" s="1">
        <f t="shared" si="156"/>
        <v>-8972555</v>
      </c>
      <c r="S1421" s="1">
        <f t="shared" si="157"/>
        <v>9000000</v>
      </c>
      <c r="U1421" s="6" t="s">
        <v>4519</v>
      </c>
      <c r="V1421" s="5">
        <f t="shared" si="151"/>
        <v>4</v>
      </c>
      <c r="W1421" s="14">
        <f>IF(V1421=1, VLOOKUP(U1421, [1]IMDB_Movies!A:O, 11, FALSE), AVERAGEIF($A$2:$A$4915, U1421, $K$2:$K$4915))</f>
        <v>6.3250000000000002</v>
      </c>
      <c r="X1421" s="5">
        <f t="shared" si="152"/>
        <v>0.46400000000000002</v>
      </c>
      <c r="Y1421">
        <f t="shared" si="153"/>
        <v>6.4220584144645416</v>
      </c>
      <c r="AN1421" s="6"/>
      <c r="AO1421" s="5"/>
      <c r="AP1421" s="14"/>
      <c r="AQ1421" s="5"/>
    </row>
    <row r="1422" spans="1:43" hidden="1" x14ac:dyDescent="0.3">
      <c r="A1422" t="s">
        <v>23</v>
      </c>
      <c r="B1422">
        <v>113</v>
      </c>
      <c r="C1422">
        <v>25530884</v>
      </c>
      <c r="D1422" t="s">
        <v>303</v>
      </c>
      <c r="E1422" t="s">
        <v>9873</v>
      </c>
      <c r="F1422" t="s">
        <v>6136</v>
      </c>
      <c r="G1422" t="s">
        <v>14</v>
      </c>
      <c r="H1422" t="s">
        <v>15</v>
      </c>
      <c r="I1422">
        <v>9000000</v>
      </c>
      <c r="J1422">
        <v>2000</v>
      </c>
      <c r="K1422">
        <v>8.5</v>
      </c>
      <c r="L1422" s="5" t="s">
        <v>8415</v>
      </c>
      <c r="M1422" s="5" t="s">
        <v>3629</v>
      </c>
      <c r="P1422" s="5">
        <f t="shared" si="154"/>
        <v>0.61345240186718109</v>
      </c>
      <c r="Q1422" s="5">
        <f t="shared" si="155"/>
        <v>25530884</v>
      </c>
      <c r="R1422" s="1">
        <f t="shared" si="156"/>
        <v>16530884</v>
      </c>
      <c r="S1422" s="1">
        <f t="shared" si="157"/>
        <v>9000000</v>
      </c>
      <c r="U1422" s="7" t="s">
        <v>320</v>
      </c>
      <c r="V1422" s="5">
        <f t="shared" si="151"/>
        <v>4</v>
      </c>
      <c r="W1422" s="14">
        <f>IF(V1422=1, VLOOKUP(U1422, [1]IMDB_Movies!A:O, 11, FALSE), AVERAGEIF($A$2:$A$4915, U1422, $K$2:$K$4915))</f>
        <v>6.3250000000000002</v>
      </c>
      <c r="X1422" s="5">
        <f t="shared" si="152"/>
        <v>0.46400000000000002</v>
      </c>
      <c r="Y1422">
        <f t="shared" si="153"/>
        <v>6.421869782971628</v>
      </c>
      <c r="AN1422" s="7"/>
      <c r="AO1422" s="5"/>
      <c r="AP1422" s="14"/>
      <c r="AQ1422" s="5"/>
    </row>
    <row r="1423" spans="1:43" hidden="1" x14ac:dyDescent="0.3">
      <c r="A1423" t="s">
        <v>5005</v>
      </c>
      <c r="B1423">
        <v>172</v>
      </c>
      <c r="C1423">
        <v>2835886</v>
      </c>
      <c r="D1423" t="s">
        <v>1221</v>
      </c>
      <c r="E1423" t="s">
        <v>9874</v>
      </c>
      <c r="F1423" t="s">
        <v>5006</v>
      </c>
      <c r="G1423" t="s">
        <v>3425</v>
      </c>
      <c r="H1423" t="s">
        <v>2499</v>
      </c>
      <c r="I1423">
        <v>9200000</v>
      </c>
      <c r="J1423">
        <v>2013</v>
      </c>
      <c r="K1423">
        <v>7.7</v>
      </c>
      <c r="L1423" s="5" t="s">
        <v>1221</v>
      </c>
      <c r="M1423" s="5"/>
      <c r="P1423" s="5">
        <f t="shared" si="154"/>
        <v>0.61341012424091146</v>
      </c>
      <c r="Q1423" s="5">
        <f t="shared" si="155"/>
        <v>2835886</v>
      </c>
      <c r="R1423" s="1">
        <f t="shared" si="156"/>
        <v>-6364114</v>
      </c>
      <c r="S1423" s="1">
        <f t="shared" si="157"/>
        <v>9200000</v>
      </c>
      <c r="U1423" s="6" t="s">
        <v>183</v>
      </c>
      <c r="V1423" s="5">
        <f t="shared" si="151"/>
        <v>7</v>
      </c>
      <c r="W1423" s="14">
        <f>IF(V1423=1, VLOOKUP(U1423, [1]IMDB_Movies!A:O, 11, FALSE), AVERAGEIF($A$2:$A$4915, U1423, $K$2:$K$4915))</f>
        <v>6.3142857142857149</v>
      </c>
      <c r="X1423" s="5">
        <f t="shared" si="152"/>
        <v>0.46300000000000002</v>
      </c>
      <c r="Y1423">
        <f t="shared" si="153"/>
        <v>6.4219871973281455</v>
      </c>
      <c r="AN1423" s="6"/>
      <c r="AO1423" s="5"/>
      <c r="AP1423" s="14"/>
      <c r="AQ1423" s="5"/>
    </row>
    <row r="1424" spans="1:43" hidden="1" x14ac:dyDescent="0.3">
      <c r="A1424" t="s">
        <v>5437</v>
      </c>
      <c r="B1424">
        <v>90</v>
      </c>
      <c r="C1424"/>
      <c r="D1424" t="s">
        <v>5438</v>
      </c>
      <c r="E1424" t="s">
        <v>9875</v>
      </c>
      <c r="F1424" t="s">
        <v>5439</v>
      </c>
      <c r="G1424" t="s">
        <v>14</v>
      </c>
      <c r="H1424" t="s">
        <v>99</v>
      </c>
      <c r="I1424">
        <v>9300000</v>
      </c>
      <c r="J1424">
        <v>1981</v>
      </c>
      <c r="K1424">
        <v>6.7</v>
      </c>
      <c r="L1424" s="5" t="s">
        <v>340</v>
      </c>
      <c r="M1424" s="5" t="s">
        <v>4017</v>
      </c>
      <c r="N1424" t="s">
        <v>455</v>
      </c>
      <c r="O1424" t="s">
        <v>2267</v>
      </c>
      <c r="P1424" s="5">
        <f t="shared" si="154"/>
        <v>0.61331308642716775</v>
      </c>
      <c r="Q1424" s="5">
        <f t="shared" si="155"/>
        <v>25035665</v>
      </c>
      <c r="R1424" s="1">
        <f t="shared" si="156"/>
        <v>15735665</v>
      </c>
      <c r="S1424" s="1">
        <f t="shared" si="157"/>
        <v>9300000</v>
      </c>
      <c r="U1424" s="7" t="s">
        <v>4885</v>
      </c>
      <c r="V1424" s="5">
        <f t="shared" si="151"/>
        <v>2</v>
      </c>
      <c r="W1424" s="14">
        <f>IF(V1424=1, VLOOKUP(U1424, [1]IMDB_Movies!A:O, 11, FALSE), AVERAGEIF($A$2:$A$4915, U1424, $K$2:$K$4915))</f>
        <v>6.3000000000000007</v>
      </c>
      <c r="X1424" s="5">
        <f t="shared" si="152"/>
        <v>0.46200000000000002</v>
      </c>
      <c r="Y1424">
        <f t="shared" si="153"/>
        <v>6.4219376391982266</v>
      </c>
      <c r="AN1424" s="7"/>
      <c r="AO1424" s="5"/>
      <c r="AP1424" s="14"/>
      <c r="AQ1424" s="5"/>
    </row>
    <row r="1425" spans="1:43" hidden="1" x14ac:dyDescent="0.3">
      <c r="A1425" t="s">
        <v>5432</v>
      </c>
      <c r="B1425">
        <v>197</v>
      </c>
      <c r="C1425">
        <v>46300000</v>
      </c>
      <c r="D1425" t="s">
        <v>491</v>
      </c>
      <c r="E1425" t="s">
        <v>9876</v>
      </c>
      <c r="F1425" t="s">
        <v>5433</v>
      </c>
      <c r="G1425" t="s">
        <v>14</v>
      </c>
      <c r="H1425" t="s">
        <v>15</v>
      </c>
      <c r="I1425">
        <v>9400000</v>
      </c>
      <c r="J1425">
        <v>1963</v>
      </c>
      <c r="K1425">
        <v>7.6</v>
      </c>
      <c r="L1425" s="5" t="s">
        <v>476</v>
      </c>
      <c r="M1425" s="5" t="s">
        <v>340</v>
      </c>
      <c r="N1425" t="s">
        <v>599</v>
      </c>
      <c r="O1425" t="s">
        <v>8413</v>
      </c>
      <c r="P1425" s="5">
        <f t="shared" si="154"/>
        <v>0.61331308642716775</v>
      </c>
      <c r="Q1425" s="5">
        <f t="shared" si="155"/>
        <v>46300000</v>
      </c>
      <c r="R1425" s="1">
        <f t="shared" si="156"/>
        <v>36900000</v>
      </c>
      <c r="S1425" s="1">
        <f t="shared" si="157"/>
        <v>9400000</v>
      </c>
      <c r="U1425" s="7" t="s">
        <v>546</v>
      </c>
      <c r="V1425" s="5">
        <f t="shared" si="151"/>
        <v>4</v>
      </c>
      <c r="W1425" s="14">
        <f>IF(V1425=1, VLOOKUP(U1425, [1]IMDB_Movies!A:O, 11, FALSE), AVERAGEIF($A$2:$A$4915, U1425, $K$2:$K$4915))</f>
        <v>6.3000000000000007</v>
      </c>
      <c r="X1425" s="5">
        <f t="shared" si="152"/>
        <v>0.46200000000000002</v>
      </c>
      <c r="Y1425">
        <f t="shared" si="153"/>
        <v>6.4217209690893977</v>
      </c>
      <c r="AN1425" s="7"/>
      <c r="AO1425" s="5"/>
      <c r="AP1425" s="14"/>
      <c r="AQ1425" s="5"/>
    </row>
    <row r="1426" spans="1:43" hidden="1" x14ac:dyDescent="0.3">
      <c r="A1426" t="s">
        <v>1160</v>
      </c>
      <c r="B1426">
        <v>98</v>
      </c>
      <c r="C1426">
        <v>57176582</v>
      </c>
      <c r="D1426" t="s">
        <v>599</v>
      </c>
      <c r="E1426" t="s">
        <v>9877</v>
      </c>
      <c r="F1426" t="s">
        <v>5421</v>
      </c>
      <c r="G1426" t="s">
        <v>14</v>
      </c>
      <c r="H1426" t="s">
        <v>15</v>
      </c>
      <c r="I1426">
        <v>9500000</v>
      </c>
      <c r="J1426">
        <v>2000</v>
      </c>
      <c r="K1426">
        <v>6.1</v>
      </c>
      <c r="L1426" s="5" t="s">
        <v>599</v>
      </c>
      <c r="M1426" s="5"/>
      <c r="P1426" s="5">
        <f t="shared" si="154"/>
        <v>0.61333787647055837</v>
      </c>
      <c r="Q1426" s="5">
        <f t="shared" si="155"/>
        <v>57176582</v>
      </c>
      <c r="R1426" s="1">
        <f t="shared" si="156"/>
        <v>47676582</v>
      </c>
      <c r="S1426" s="1">
        <f t="shared" si="157"/>
        <v>9500000</v>
      </c>
      <c r="U1426" s="6" t="s">
        <v>3745</v>
      </c>
      <c r="V1426" s="5">
        <f t="shared" si="151"/>
        <v>2</v>
      </c>
      <c r="W1426" s="14">
        <f>IF(V1426=1, VLOOKUP(U1426, [1]IMDB_Movies!A:O, 11, FALSE), AVERAGEIF($A$2:$A$4915, U1426, $K$2:$K$4915))</f>
        <v>6.3000000000000007</v>
      </c>
      <c r="X1426" s="5">
        <f t="shared" si="152"/>
        <v>0.46200000000000002</v>
      </c>
      <c r="Y1426">
        <f t="shared" si="153"/>
        <v>6.4215877437325988</v>
      </c>
      <c r="AN1426" s="6"/>
      <c r="AO1426" s="5"/>
      <c r="AP1426" s="14"/>
      <c r="AQ1426" s="5"/>
    </row>
    <row r="1427" spans="1:43" hidden="1" x14ac:dyDescent="0.3">
      <c r="A1427" t="s">
        <v>2828</v>
      </c>
      <c r="B1427">
        <v>117</v>
      </c>
      <c r="C1427">
        <v>43100000</v>
      </c>
      <c r="D1427" t="s">
        <v>20</v>
      </c>
      <c r="E1427" t="s">
        <v>9878</v>
      </c>
      <c r="F1427" t="s">
        <v>5424</v>
      </c>
      <c r="G1427" t="s">
        <v>14</v>
      </c>
      <c r="H1427" t="s">
        <v>22</v>
      </c>
      <c r="I1427">
        <v>9500000</v>
      </c>
      <c r="J1427">
        <v>1967</v>
      </c>
      <c r="K1427">
        <v>6.9</v>
      </c>
      <c r="L1427" s="5" t="s">
        <v>476</v>
      </c>
      <c r="M1427" s="5" t="s">
        <v>340</v>
      </c>
      <c r="N1427" t="s">
        <v>3629</v>
      </c>
      <c r="P1427" s="5">
        <f t="shared" si="154"/>
        <v>0.61340441125173251</v>
      </c>
      <c r="Q1427" s="5">
        <f t="shared" si="155"/>
        <v>43100000</v>
      </c>
      <c r="R1427" s="1">
        <f t="shared" si="156"/>
        <v>33600000</v>
      </c>
      <c r="S1427" s="1">
        <f t="shared" si="157"/>
        <v>9500000</v>
      </c>
      <c r="U1427" s="6" t="s">
        <v>8327</v>
      </c>
      <c r="V1427" s="5">
        <f t="shared" si="151"/>
        <v>1</v>
      </c>
      <c r="W1427" s="14">
        <f>IF(V1427=1, VLOOKUP(U1427, [1]IMDB_Movies!A:O, 11, FALSE), AVERAGEIF($A$2:$A$4915, U1427, $K$2:$K$4915))</f>
        <v>6.3</v>
      </c>
      <c r="X1427" s="5">
        <f t="shared" si="152"/>
        <v>0.436</v>
      </c>
      <c r="Y1427">
        <f t="shared" si="153"/>
        <v>6.4214823070493257</v>
      </c>
      <c r="AN1427" s="6"/>
      <c r="AO1427" s="5"/>
      <c r="AP1427" s="14"/>
      <c r="AQ1427" s="5"/>
    </row>
    <row r="1428" spans="1:43" hidden="1" x14ac:dyDescent="0.3">
      <c r="A1428" t="s">
        <v>5430</v>
      </c>
      <c r="B1428">
        <v>88</v>
      </c>
      <c r="C1428"/>
      <c r="D1428" t="s">
        <v>2045</v>
      </c>
      <c r="E1428" t="s">
        <v>9879</v>
      </c>
      <c r="F1428" t="s">
        <v>5431</v>
      </c>
      <c r="G1428" t="s">
        <v>14</v>
      </c>
      <c r="H1428" t="s">
        <v>15</v>
      </c>
      <c r="I1428">
        <v>9500000</v>
      </c>
      <c r="J1428">
        <v>2015</v>
      </c>
      <c r="K1428">
        <v>5.0999999999999996</v>
      </c>
      <c r="L1428" s="5" t="s">
        <v>476</v>
      </c>
      <c r="M1428" s="5" t="s">
        <v>2267</v>
      </c>
      <c r="P1428" s="5">
        <f t="shared" si="154"/>
        <v>0.6134175482786467</v>
      </c>
      <c r="Q1428" s="5">
        <f t="shared" si="155"/>
        <v>25035665</v>
      </c>
      <c r="R1428" s="1">
        <f t="shared" si="156"/>
        <v>15535665</v>
      </c>
      <c r="S1428" s="1">
        <f t="shared" si="157"/>
        <v>9500000</v>
      </c>
      <c r="U1428" s="6" t="s">
        <v>8317</v>
      </c>
      <c r="V1428" s="5">
        <f t="shared" si="151"/>
        <v>1</v>
      </c>
      <c r="W1428" s="14">
        <f>IF(V1428=1, VLOOKUP(U1428, [1]IMDB_Movies!A:O, 11, FALSE), AVERAGEIF($A$2:$A$4915, U1428, $K$2:$K$4915))</f>
        <v>6.3</v>
      </c>
      <c r="X1428" s="5">
        <f t="shared" si="152"/>
        <v>0.436</v>
      </c>
      <c r="Y1428">
        <f t="shared" si="153"/>
        <v>6.4221571906354598</v>
      </c>
      <c r="AN1428" s="6"/>
      <c r="AO1428" s="5"/>
      <c r="AP1428" s="14"/>
      <c r="AQ1428" s="5"/>
    </row>
    <row r="1429" spans="1:43" hidden="1" x14ac:dyDescent="0.3">
      <c r="A1429" t="s">
        <v>5293</v>
      </c>
      <c r="B1429">
        <v>106</v>
      </c>
      <c r="C1429">
        <v>58214</v>
      </c>
      <c r="D1429" t="s">
        <v>771</v>
      </c>
      <c r="E1429" t="s">
        <v>9880</v>
      </c>
      <c r="F1429" t="s">
        <v>6498</v>
      </c>
      <c r="G1429" t="s">
        <v>14</v>
      </c>
      <c r="H1429" t="s">
        <v>15</v>
      </c>
      <c r="I1429">
        <v>9500000</v>
      </c>
      <c r="J1429">
        <v>2010</v>
      </c>
      <c r="K1429">
        <v>7</v>
      </c>
      <c r="L1429" s="5" t="s">
        <v>8413</v>
      </c>
      <c r="M1429" s="5" t="s">
        <v>1221</v>
      </c>
      <c r="N1429" t="s">
        <v>3629</v>
      </c>
      <c r="P1429" s="5">
        <f t="shared" si="154"/>
        <v>0.6134175482786467</v>
      </c>
      <c r="Q1429" s="5">
        <f t="shared" si="155"/>
        <v>58214</v>
      </c>
      <c r="R1429" s="1">
        <f t="shared" si="156"/>
        <v>-9441786</v>
      </c>
      <c r="S1429" s="1">
        <f t="shared" si="157"/>
        <v>9500000</v>
      </c>
      <c r="U1429" s="6" t="s">
        <v>7560</v>
      </c>
      <c r="V1429" s="5">
        <f t="shared" si="151"/>
        <v>1</v>
      </c>
      <c r="W1429" s="14">
        <f>IF(V1429=1, VLOOKUP(U1429, [1]IMDB_Movies!A:O, 11, FALSE), AVERAGEIF($A$2:$A$4915, U1429, $K$2:$K$4915))</f>
        <v>6.3</v>
      </c>
      <c r="X1429" s="5">
        <f t="shared" si="152"/>
        <v>0.436</v>
      </c>
      <c r="Y1429">
        <f t="shared" si="153"/>
        <v>6.4218845832171807</v>
      </c>
      <c r="AN1429" s="6"/>
      <c r="AO1429" s="5"/>
      <c r="AP1429" s="14"/>
      <c r="AQ1429" s="5"/>
    </row>
    <row r="1430" spans="1:43" hidden="1" x14ac:dyDescent="0.3">
      <c r="A1430" t="s">
        <v>7015</v>
      </c>
      <c r="B1430">
        <v>80</v>
      </c>
      <c r="C1430">
        <v>7002255</v>
      </c>
      <c r="D1430" t="s">
        <v>7016</v>
      </c>
      <c r="E1430" t="s">
        <v>9881</v>
      </c>
      <c r="F1430" t="s">
        <v>7017</v>
      </c>
      <c r="G1430" t="s">
        <v>524</v>
      </c>
      <c r="H1430" t="s">
        <v>525</v>
      </c>
      <c r="I1430">
        <v>9500000</v>
      </c>
      <c r="J1430">
        <v>2003</v>
      </c>
      <c r="K1430">
        <v>7.8</v>
      </c>
      <c r="L1430" s="5" t="s">
        <v>4017</v>
      </c>
      <c r="M1430" s="5" t="s">
        <v>599</v>
      </c>
      <c r="N1430" t="s">
        <v>1221</v>
      </c>
      <c r="P1430" s="5">
        <f t="shared" si="154"/>
        <v>0.6133156679936298</v>
      </c>
      <c r="Q1430" s="5">
        <f t="shared" si="155"/>
        <v>7002255</v>
      </c>
      <c r="R1430" s="1">
        <f t="shared" si="156"/>
        <v>-2497745</v>
      </c>
      <c r="S1430" s="1">
        <f t="shared" si="157"/>
        <v>9500000</v>
      </c>
      <c r="U1430" s="7" t="s">
        <v>8050</v>
      </c>
      <c r="V1430" s="5">
        <f t="shared" si="151"/>
        <v>1</v>
      </c>
      <c r="W1430" s="14">
        <f>IF(V1430=1, VLOOKUP(U1430, [1]IMDB_Movies!A:O, 11, FALSE), AVERAGEIF($A$2:$A$4915, U1430, $K$2:$K$4915))</f>
        <v>6.3</v>
      </c>
      <c r="X1430" s="5">
        <f t="shared" si="152"/>
        <v>0.436</v>
      </c>
      <c r="Y1430">
        <f t="shared" si="153"/>
        <v>6.4218627997769184</v>
      </c>
      <c r="AN1430" s="7"/>
      <c r="AO1430" s="5"/>
      <c r="AP1430" s="14"/>
      <c r="AQ1430" s="5"/>
    </row>
    <row r="1431" spans="1:43" hidden="1" x14ac:dyDescent="0.3">
      <c r="A1431" t="s">
        <v>4895</v>
      </c>
      <c r="B1431">
        <v>80</v>
      </c>
      <c r="C1431">
        <v>71442</v>
      </c>
      <c r="D1431" t="s">
        <v>4896</v>
      </c>
      <c r="E1431" t="s">
        <v>9882</v>
      </c>
      <c r="F1431" t="s">
        <v>4897</v>
      </c>
      <c r="G1431" t="s">
        <v>524</v>
      </c>
      <c r="H1431" t="s">
        <v>525</v>
      </c>
      <c r="I1431">
        <v>9600000</v>
      </c>
      <c r="J1431">
        <v>2012</v>
      </c>
      <c r="K1431">
        <v>7.9</v>
      </c>
      <c r="L1431" s="5" t="s">
        <v>4017</v>
      </c>
      <c r="M1431" s="5" t="s">
        <v>599</v>
      </c>
      <c r="N1431" t="s">
        <v>8413</v>
      </c>
      <c r="O1431" t="s">
        <v>1221</v>
      </c>
      <c r="P1431" s="5">
        <f t="shared" si="154"/>
        <v>0.61322728279185346</v>
      </c>
      <c r="Q1431" s="5">
        <f t="shared" si="155"/>
        <v>71442</v>
      </c>
      <c r="R1431" s="1">
        <f t="shared" si="156"/>
        <v>-9528558</v>
      </c>
      <c r="S1431" s="1">
        <f t="shared" si="157"/>
        <v>9600000</v>
      </c>
      <c r="U1431" s="6" t="s">
        <v>7945</v>
      </c>
      <c r="V1431" s="5">
        <f t="shared" si="151"/>
        <v>1</v>
      </c>
      <c r="W1431" s="14">
        <f>IF(V1431=1, VLOOKUP(U1431, [1]IMDB_Movies!A:O, 11, FALSE), AVERAGEIF($A$2:$A$4915, U1431, $K$2:$K$4915))</f>
        <v>6.3</v>
      </c>
      <c r="X1431" s="5">
        <f t="shared" si="152"/>
        <v>0.436</v>
      </c>
      <c r="Y1431">
        <f t="shared" si="153"/>
        <v>6.4218688981868972</v>
      </c>
      <c r="AN1431" s="6"/>
      <c r="AO1431" s="5"/>
      <c r="AP1431" s="14"/>
      <c r="AQ1431" s="5"/>
    </row>
    <row r="1432" spans="1:43" hidden="1" x14ac:dyDescent="0.3">
      <c r="A1432" t="s">
        <v>5419</v>
      </c>
      <c r="B1432">
        <v>144</v>
      </c>
      <c r="C1432">
        <v>2483955</v>
      </c>
      <c r="D1432" t="s">
        <v>79</v>
      </c>
      <c r="E1432" t="s">
        <v>9883</v>
      </c>
      <c r="F1432" t="s">
        <v>5420</v>
      </c>
      <c r="G1432" t="s">
        <v>14</v>
      </c>
      <c r="H1432" t="s">
        <v>15</v>
      </c>
      <c r="I1432">
        <v>9600000</v>
      </c>
      <c r="J1432">
        <v>2005</v>
      </c>
      <c r="K1432">
        <v>6.7</v>
      </c>
      <c r="L1432" s="5" t="s">
        <v>1221</v>
      </c>
      <c r="M1432" s="5" t="s">
        <v>6851</v>
      </c>
      <c r="P1432" s="5">
        <f t="shared" si="154"/>
        <v>0.61312542232366452</v>
      </c>
      <c r="Q1432" s="5">
        <f t="shared" si="155"/>
        <v>2483955</v>
      </c>
      <c r="R1432" s="1">
        <f t="shared" si="156"/>
        <v>-7116045</v>
      </c>
      <c r="S1432" s="1">
        <f t="shared" si="157"/>
        <v>9600000</v>
      </c>
      <c r="U1432" s="7" t="s">
        <v>1021</v>
      </c>
      <c r="V1432" s="5">
        <f t="shared" si="151"/>
        <v>7</v>
      </c>
      <c r="W1432" s="14">
        <f>IF(V1432=1, VLOOKUP(U1432, [1]IMDB_Movies!A:O, 11, FALSE), AVERAGEIF($A$2:$A$4915, U1432, $K$2:$K$4915))</f>
        <v>6.3</v>
      </c>
      <c r="X1432" s="5">
        <f t="shared" si="152"/>
        <v>0.436</v>
      </c>
      <c r="Y1432">
        <f t="shared" si="153"/>
        <v>6.4220982142857226</v>
      </c>
      <c r="AN1432" s="7"/>
      <c r="AO1432" s="5"/>
      <c r="AP1432" s="14"/>
      <c r="AQ1432" s="5"/>
    </row>
    <row r="1433" spans="1:43" hidden="1" x14ac:dyDescent="0.3">
      <c r="A1433" t="s">
        <v>2005</v>
      </c>
      <c r="B1433">
        <v>94</v>
      </c>
      <c r="C1433">
        <v>56437947</v>
      </c>
      <c r="D1433" t="s">
        <v>555</v>
      </c>
      <c r="E1433" t="s">
        <v>9884</v>
      </c>
      <c r="F1433" t="s">
        <v>4430</v>
      </c>
      <c r="G1433" t="s">
        <v>14</v>
      </c>
      <c r="H1433" t="s">
        <v>22</v>
      </c>
      <c r="I1433">
        <v>9800000</v>
      </c>
      <c r="J1433">
        <v>2006</v>
      </c>
      <c r="K1433">
        <v>7.3</v>
      </c>
      <c r="L1433" s="5" t="s">
        <v>4651</v>
      </c>
      <c r="M1433" s="5" t="s">
        <v>1221</v>
      </c>
      <c r="P1433" s="5">
        <f t="shared" si="154"/>
        <v>0.6130279348081995</v>
      </c>
      <c r="Q1433" s="5">
        <f t="shared" si="155"/>
        <v>56437947</v>
      </c>
      <c r="R1433" s="1">
        <f t="shared" si="156"/>
        <v>46637947</v>
      </c>
      <c r="S1433" s="1">
        <f t="shared" si="157"/>
        <v>9800000</v>
      </c>
      <c r="U1433" s="6" t="s">
        <v>7570</v>
      </c>
      <c r="V1433" s="5">
        <f t="shared" si="151"/>
        <v>1</v>
      </c>
      <c r="W1433" s="14">
        <f>IF(V1433=1, VLOOKUP(U1433, [1]IMDB_Movies!A:O, 11, FALSE), AVERAGEIF($A$2:$A$4915, U1433, $K$2:$K$4915))</f>
        <v>6.3</v>
      </c>
      <c r="X1433" s="5">
        <f t="shared" si="152"/>
        <v>0.436</v>
      </c>
      <c r="Y1433">
        <f t="shared" si="153"/>
        <v>6.4219927435110327</v>
      </c>
      <c r="AN1433" s="6"/>
      <c r="AO1433" s="5"/>
      <c r="AP1433" s="14"/>
      <c r="AQ1433" s="5"/>
    </row>
    <row r="1434" spans="1:43" hidden="1" x14ac:dyDescent="0.3">
      <c r="A1434" t="s">
        <v>698</v>
      </c>
      <c r="B1434">
        <v>110</v>
      </c>
      <c r="C1434">
        <v>10200000</v>
      </c>
      <c r="D1434" t="s">
        <v>699</v>
      </c>
      <c r="E1434" t="s">
        <v>9885</v>
      </c>
      <c r="F1434" t="s">
        <v>700</v>
      </c>
      <c r="G1434" t="s">
        <v>14</v>
      </c>
      <c r="H1434" t="s">
        <v>15</v>
      </c>
      <c r="I1434">
        <v>10000000</v>
      </c>
      <c r="J1434">
        <v>1997</v>
      </c>
      <c r="K1434">
        <v>7.3</v>
      </c>
      <c r="L1434" s="5" t="s">
        <v>1221</v>
      </c>
      <c r="M1434" s="5" t="s">
        <v>8415</v>
      </c>
      <c r="N1434" t="s">
        <v>3629</v>
      </c>
      <c r="P1434" s="5">
        <f t="shared" si="154"/>
        <v>0.61309032681602393</v>
      </c>
      <c r="Q1434" s="5">
        <f t="shared" si="155"/>
        <v>10200000</v>
      </c>
      <c r="R1434" s="1">
        <f t="shared" si="156"/>
        <v>200000</v>
      </c>
      <c r="S1434" s="1">
        <f t="shared" si="157"/>
        <v>10000000</v>
      </c>
      <c r="U1434" s="7" t="s">
        <v>7730</v>
      </c>
      <c r="V1434" s="5">
        <f t="shared" si="151"/>
        <v>1</v>
      </c>
      <c r="W1434" s="14">
        <f>IF(V1434=1, VLOOKUP(U1434, [1]IMDB_Movies!A:O, 11, FALSE), AVERAGEIF($A$2:$A$4915, U1434, $K$2:$K$4915))</f>
        <v>6.3</v>
      </c>
      <c r="X1434" s="5">
        <f t="shared" si="152"/>
        <v>0.436</v>
      </c>
      <c r="Y1434">
        <f t="shared" si="153"/>
        <v>6.4222501395868319</v>
      </c>
      <c r="AN1434" s="7"/>
      <c r="AO1434" s="5"/>
      <c r="AP1434" s="14"/>
      <c r="AQ1434" s="5"/>
    </row>
    <row r="1435" spans="1:43" hidden="1" x14ac:dyDescent="0.3">
      <c r="A1435" t="s">
        <v>2480</v>
      </c>
      <c r="B1435">
        <v>109</v>
      </c>
      <c r="C1435">
        <v>47536959</v>
      </c>
      <c r="D1435" t="s">
        <v>1221</v>
      </c>
      <c r="E1435" t="s">
        <v>9886</v>
      </c>
      <c r="F1435" t="s">
        <v>2481</v>
      </c>
      <c r="G1435" t="s">
        <v>14</v>
      </c>
      <c r="H1435" t="s">
        <v>15</v>
      </c>
      <c r="I1435">
        <v>10000000</v>
      </c>
      <c r="J1435">
        <v>2009</v>
      </c>
      <c r="K1435">
        <v>7.3</v>
      </c>
      <c r="L1435" s="5" t="s">
        <v>1221</v>
      </c>
      <c r="M1435" s="5"/>
      <c r="P1435" s="5">
        <f t="shared" si="154"/>
        <v>0.61300915955371671</v>
      </c>
      <c r="Q1435" s="5">
        <f t="shared" si="155"/>
        <v>47536959</v>
      </c>
      <c r="R1435" s="1">
        <f t="shared" si="156"/>
        <v>37536959</v>
      </c>
      <c r="S1435" s="1">
        <f t="shared" si="157"/>
        <v>10000000</v>
      </c>
      <c r="U1435" s="7" t="s">
        <v>2217</v>
      </c>
      <c r="V1435" s="5">
        <f t="shared" si="151"/>
        <v>1</v>
      </c>
      <c r="W1435" s="14">
        <f>IF(V1435=1, VLOOKUP(U1435, [1]IMDB_Movies!A:O, 11, FALSE), AVERAGEIF($A$2:$A$4915, U1435, $K$2:$K$4915))</f>
        <v>6.3</v>
      </c>
      <c r="X1435" s="5">
        <f t="shared" si="152"/>
        <v>0.436</v>
      </c>
      <c r="Y1435">
        <f t="shared" si="153"/>
        <v>6.4221167271711899</v>
      </c>
      <c r="AN1435" s="7"/>
      <c r="AO1435" s="5"/>
      <c r="AP1435" s="14"/>
      <c r="AQ1435" s="5"/>
    </row>
    <row r="1436" spans="1:43" hidden="1" x14ac:dyDescent="0.3">
      <c r="A1436" t="s">
        <v>2756</v>
      </c>
      <c r="B1436">
        <v>118</v>
      </c>
      <c r="C1436">
        <v>4280577</v>
      </c>
      <c r="D1436" t="s">
        <v>1745</v>
      </c>
      <c r="E1436" t="s">
        <v>9887</v>
      </c>
      <c r="F1436" t="s">
        <v>2757</v>
      </c>
      <c r="G1436" t="s">
        <v>14</v>
      </c>
      <c r="H1436" t="s">
        <v>15</v>
      </c>
      <c r="I1436">
        <v>10000000</v>
      </c>
      <c r="J1436">
        <v>2005</v>
      </c>
      <c r="K1436">
        <v>6.8</v>
      </c>
      <c r="L1436" s="5" t="s">
        <v>1221</v>
      </c>
      <c r="M1436" s="5" t="s">
        <v>6851</v>
      </c>
      <c r="N1436" t="s">
        <v>8417</v>
      </c>
      <c r="P1436" s="5">
        <f t="shared" si="154"/>
        <v>0.61303676025587728</v>
      </c>
      <c r="Q1436" s="5">
        <f t="shared" si="155"/>
        <v>4280577</v>
      </c>
      <c r="R1436" s="1">
        <f t="shared" si="156"/>
        <v>-5719423</v>
      </c>
      <c r="S1436" s="1">
        <f t="shared" si="157"/>
        <v>10000000</v>
      </c>
      <c r="U1436" s="7" t="s">
        <v>7310</v>
      </c>
      <c r="V1436" s="5">
        <f t="shared" si="151"/>
        <v>1</v>
      </c>
      <c r="W1436" s="14">
        <f>IF(V1436=1, VLOOKUP(U1436, [1]IMDB_Movies!A:O, 11, FALSE), AVERAGEIF($A$2:$A$4915, U1436, $K$2:$K$4915))</f>
        <v>6.3</v>
      </c>
      <c r="X1436" s="5">
        <f t="shared" si="152"/>
        <v>0.436</v>
      </c>
      <c r="Y1436">
        <f t="shared" si="153"/>
        <v>6.4222346368715169</v>
      </c>
      <c r="AN1436" s="7"/>
      <c r="AO1436" s="5"/>
      <c r="AP1436" s="14"/>
      <c r="AQ1436" s="5"/>
    </row>
    <row r="1437" spans="1:43" hidden="1" x14ac:dyDescent="0.3">
      <c r="A1437" t="s">
        <v>3945</v>
      </c>
      <c r="B1437">
        <v>154</v>
      </c>
      <c r="C1437">
        <v>6201757</v>
      </c>
      <c r="D1437" t="s">
        <v>3946</v>
      </c>
      <c r="E1437" t="s">
        <v>9888</v>
      </c>
      <c r="F1437" t="s">
        <v>3947</v>
      </c>
      <c r="G1437" t="s">
        <v>14</v>
      </c>
      <c r="H1437" t="s">
        <v>22</v>
      </c>
      <c r="I1437">
        <v>10000000</v>
      </c>
      <c r="J1437">
        <v>1999</v>
      </c>
      <c r="K1437">
        <v>7.4</v>
      </c>
      <c r="L1437" s="5" t="s">
        <v>4651</v>
      </c>
      <c r="M1437" s="5" t="s">
        <v>599</v>
      </c>
      <c r="N1437" t="s">
        <v>1221</v>
      </c>
      <c r="O1437" t="s">
        <v>7865</v>
      </c>
      <c r="P1437" s="5">
        <f t="shared" si="154"/>
        <v>0.61294326019863421</v>
      </c>
      <c r="Q1437" s="5">
        <f t="shared" si="155"/>
        <v>6201757</v>
      </c>
      <c r="R1437" s="1">
        <f t="shared" si="156"/>
        <v>-3798243</v>
      </c>
      <c r="S1437" s="1">
        <f t="shared" si="157"/>
        <v>10000000</v>
      </c>
      <c r="U1437" s="6" t="s">
        <v>7221</v>
      </c>
      <c r="V1437" s="5">
        <f t="shared" si="151"/>
        <v>1</v>
      </c>
      <c r="W1437" s="14">
        <f>IF(V1437=1, VLOOKUP(U1437, [1]IMDB_Movies!A:O, 11, FALSE), AVERAGEIF($A$2:$A$4915, U1437, $K$2:$K$4915))</f>
        <v>6.3</v>
      </c>
      <c r="X1437" s="5">
        <f t="shared" si="152"/>
        <v>0.436</v>
      </c>
      <c r="Y1437">
        <f t="shared" si="153"/>
        <v>6.422240849399282</v>
      </c>
      <c r="AN1437" s="6"/>
      <c r="AO1437" s="5"/>
      <c r="AP1437" s="14"/>
      <c r="AQ1437" s="5"/>
    </row>
    <row r="1438" spans="1:43" hidden="1" x14ac:dyDescent="0.3">
      <c r="A1438" t="s">
        <v>202</v>
      </c>
      <c r="B1438">
        <v>122</v>
      </c>
      <c r="C1438">
        <v>531009</v>
      </c>
      <c r="D1438" t="s">
        <v>79</v>
      </c>
      <c r="E1438" t="s">
        <v>9889</v>
      </c>
      <c r="F1438" t="s">
        <v>3986</v>
      </c>
      <c r="G1438" t="s">
        <v>14</v>
      </c>
      <c r="H1438" t="s">
        <v>15</v>
      </c>
      <c r="I1438">
        <v>10000000</v>
      </c>
      <c r="J1438">
        <v>2015</v>
      </c>
      <c r="K1438">
        <v>5.3</v>
      </c>
      <c r="L1438" s="5" t="s">
        <v>1221</v>
      </c>
      <c r="M1438" s="5" t="s">
        <v>6851</v>
      </c>
      <c r="P1438" s="5">
        <f t="shared" si="154"/>
        <v>0.61285346285325282</v>
      </c>
      <c r="Q1438" s="5">
        <f t="shared" si="155"/>
        <v>531009</v>
      </c>
      <c r="R1438" s="1">
        <f t="shared" si="156"/>
        <v>-9468991</v>
      </c>
      <c r="S1438" s="1">
        <f t="shared" si="157"/>
        <v>10000000</v>
      </c>
      <c r="U1438" s="7" t="s">
        <v>7214</v>
      </c>
      <c r="V1438" s="5">
        <f t="shared" si="151"/>
        <v>1</v>
      </c>
      <c r="W1438" s="14">
        <f>IF(V1438=1, VLOOKUP(U1438, [1]IMDB_Movies!A:O, 11, FALSE), AVERAGEIF($A$2:$A$4915, U1438, $K$2:$K$4915))</f>
        <v>6.3</v>
      </c>
      <c r="X1438" s="5">
        <f t="shared" si="152"/>
        <v>0.436</v>
      </c>
      <c r="Y1438">
        <f t="shared" si="153"/>
        <v>6.4225544997205226</v>
      </c>
      <c r="AN1438" s="7"/>
      <c r="AO1438" s="5"/>
      <c r="AP1438" s="14"/>
      <c r="AQ1438" s="5"/>
    </row>
    <row r="1439" spans="1:43" hidden="1" x14ac:dyDescent="0.3">
      <c r="A1439" t="s">
        <v>4293</v>
      </c>
      <c r="B1439">
        <v>109</v>
      </c>
      <c r="C1439">
        <v>69800000</v>
      </c>
      <c r="D1439" t="s">
        <v>2195</v>
      </c>
      <c r="E1439" t="s">
        <v>9890</v>
      </c>
      <c r="F1439" t="s">
        <v>4423</v>
      </c>
      <c r="G1439" t="s">
        <v>14</v>
      </c>
      <c r="H1439" t="s">
        <v>15</v>
      </c>
      <c r="I1439">
        <v>10000000</v>
      </c>
      <c r="J1439">
        <v>1980</v>
      </c>
      <c r="K1439">
        <v>6.1</v>
      </c>
      <c r="L1439" s="5" t="s">
        <v>599</v>
      </c>
      <c r="M1439" s="5" t="s">
        <v>8418</v>
      </c>
      <c r="P1439" s="5">
        <f t="shared" si="154"/>
        <v>0.61275271239481066</v>
      </c>
      <c r="Q1439" s="5">
        <f t="shared" si="155"/>
        <v>69800000</v>
      </c>
      <c r="R1439" s="1">
        <f t="shared" si="156"/>
        <v>59800000</v>
      </c>
      <c r="S1439" s="1">
        <f t="shared" si="157"/>
        <v>10000000</v>
      </c>
      <c r="U1439" s="6" t="s">
        <v>7219</v>
      </c>
      <c r="V1439" s="5">
        <f t="shared" si="151"/>
        <v>1</v>
      </c>
      <c r="W1439" s="14">
        <f>IF(V1439=1, VLOOKUP(U1439, [1]IMDB_Movies!A:O, 11, FALSE), AVERAGEIF($A$2:$A$4915, U1439, $K$2:$K$4915))</f>
        <v>6.3</v>
      </c>
      <c r="X1439" s="5">
        <f t="shared" si="152"/>
        <v>0.436</v>
      </c>
      <c r="Y1439">
        <f t="shared" si="153"/>
        <v>6.4221973720995331</v>
      </c>
      <c r="AN1439" s="6"/>
      <c r="AO1439" s="5"/>
      <c r="AP1439" s="14"/>
      <c r="AQ1439" s="5"/>
    </row>
    <row r="1440" spans="1:43" hidden="1" x14ac:dyDescent="0.3">
      <c r="A1440" t="s">
        <v>509</v>
      </c>
      <c r="B1440">
        <v>120</v>
      </c>
      <c r="C1440">
        <v>44886089</v>
      </c>
      <c r="D1440" t="s">
        <v>771</v>
      </c>
      <c r="E1440" t="s">
        <v>9891</v>
      </c>
      <c r="F1440" t="s">
        <v>4451</v>
      </c>
      <c r="G1440" t="s">
        <v>14</v>
      </c>
      <c r="H1440" t="s">
        <v>15</v>
      </c>
      <c r="I1440">
        <v>10000000</v>
      </c>
      <c r="J1440">
        <v>1997</v>
      </c>
      <c r="K1440">
        <v>6.9</v>
      </c>
      <c r="L1440" s="5" t="s">
        <v>8413</v>
      </c>
      <c r="M1440" s="5" t="s">
        <v>1221</v>
      </c>
      <c r="N1440" t="s">
        <v>3629</v>
      </c>
      <c r="P1440" s="5">
        <f t="shared" si="154"/>
        <v>0.61287151074837387</v>
      </c>
      <c r="Q1440" s="5">
        <f t="shared" si="155"/>
        <v>44886089</v>
      </c>
      <c r="R1440" s="1">
        <f t="shared" si="156"/>
        <v>34886089</v>
      </c>
      <c r="S1440" s="1">
        <f t="shared" si="157"/>
        <v>10000000</v>
      </c>
      <c r="U1440" s="7" t="s">
        <v>6888</v>
      </c>
      <c r="V1440" s="5">
        <f t="shared" si="151"/>
        <v>1</v>
      </c>
      <c r="W1440" s="14">
        <f>IF(V1440=1, VLOOKUP(U1440, [1]IMDB_Movies!A:O, 11, FALSE), AVERAGEIF($A$2:$A$4915, U1440, $K$2:$K$4915))</f>
        <v>6.3</v>
      </c>
      <c r="X1440" s="5">
        <f t="shared" si="152"/>
        <v>0.436</v>
      </c>
      <c r="Y1440">
        <f t="shared" si="153"/>
        <v>6.4227069351230499</v>
      </c>
      <c r="AN1440" s="7"/>
      <c r="AO1440" s="5"/>
      <c r="AP1440" s="14"/>
      <c r="AQ1440" s="5"/>
    </row>
    <row r="1441" spans="1:43" hidden="1" x14ac:dyDescent="0.3">
      <c r="A1441" t="s">
        <v>4661</v>
      </c>
      <c r="B1441">
        <v>111</v>
      </c>
      <c r="C1441">
        <v>7691700</v>
      </c>
      <c r="D1441" t="s">
        <v>1215</v>
      </c>
      <c r="E1441" t="s">
        <v>9892</v>
      </c>
      <c r="F1441" t="s">
        <v>4662</v>
      </c>
      <c r="G1441" t="s">
        <v>524</v>
      </c>
      <c r="H1441" t="s">
        <v>525</v>
      </c>
      <c r="I1441">
        <v>10000000</v>
      </c>
      <c r="J1441">
        <v>2010</v>
      </c>
      <c r="K1441">
        <v>7.5</v>
      </c>
      <c r="L1441" s="5" t="s">
        <v>1221</v>
      </c>
      <c r="M1441" s="5" t="s">
        <v>8418</v>
      </c>
      <c r="P1441" s="5">
        <f t="shared" si="154"/>
        <v>0.61288953559134685</v>
      </c>
      <c r="Q1441" s="5">
        <f t="shared" si="155"/>
        <v>7691700</v>
      </c>
      <c r="R1441" s="1">
        <f t="shared" si="156"/>
        <v>-2308300</v>
      </c>
      <c r="S1441" s="1">
        <f t="shared" si="157"/>
        <v>10000000</v>
      </c>
      <c r="U1441" s="6" t="s">
        <v>964</v>
      </c>
      <c r="V1441" s="5">
        <f t="shared" si="151"/>
        <v>4</v>
      </c>
      <c r="W1441" s="14">
        <f>IF(V1441=1, VLOOKUP(U1441, [1]IMDB_Movies!A:O, 11, FALSE), AVERAGEIF($A$2:$A$4915, U1441, $K$2:$K$4915))</f>
        <v>6.3</v>
      </c>
      <c r="X1441" s="5">
        <f t="shared" si="152"/>
        <v>0.436</v>
      </c>
      <c r="Y1441">
        <f t="shared" si="153"/>
        <v>6.4222657342657419</v>
      </c>
      <c r="AN1441" s="6"/>
      <c r="AO1441" s="5"/>
      <c r="AP1441" s="14"/>
      <c r="AQ1441" s="5"/>
    </row>
    <row r="1442" spans="1:43" hidden="1" x14ac:dyDescent="0.3">
      <c r="A1442" t="s">
        <v>1278</v>
      </c>
      <c r="B1442">
        <v>125</v>
      </c>
      <c r="C1442">
        <v>2086345</v>
      </c>
      <c r="D1442" t="s">
        <v>2244</v>
      </c>
      <c r="E1442" t="s">
        <v>9893</v>
      </c>
      <c r="F1442" t="s">
        <v>4760</v>
      </c>
      <c r="G1442" t="s">
        <v>997</v>
      </c>
      <c r="H1442" t="s">
        <v>1281</v>
      </c>
      <c r="I1442">
        <v>10000000</v>
      </c>
      <c r="J1442">
        <v>2004</v>
      </c>
      <c r="K1442">
        <v>8.1</v>
      </c>
      <c r="L1442" s="5" t="s">
        <v>4651</v>
      </c>
      <c r="M1442" s="5" t="s">
        <v>1221</v>
      </c>
      <c r="N1442" t="s">
        <v>6851</v>
      </c>
      <c r="P1442" s="5">
        <f t="shared" si="154"/>
        <v>0.61280254538748236</v>
      </c>
      <c r="Q1442" s="5">
        <f t="shared" si="155"/>
        <v>2086345</v>
      </c>
      <c r="R1442" s="1">
        <f t="shared" si="156"/>
        <v>-7913655</v>
      </c>
      <c r="S1442" s="1">
        <f t="shared" si="157"/>
        <v>10000000</v>
      </c>
      <c r="U1442" s="7" t="s">
        <v>6759</v>
      </c>
      <c r="V1442" s="5">
        <f t="shared" si="151"/>
        <v>1</v>
      </c>
      <c r="W1442" s="14">
        <f>IF(V1442=1, VLOOKUP(U1442, [1]IMDB_Movies!A:O, 11, FALSE), AVERAGEIF($A$2:$A$4915, U1442, $K$2:$K$4915))</f>
        <v>6.3</v>
      </c>
      <c r="X1442" s="5">
        <f t="shared" si="152"/>
        <v>0.436</v>
      </c>
      <c r="Y1442">
        <f t="shared" si="153"/>
        <v>6.4228875209848981</v>
      </c>
      <c r="AN1442" s="7"/>
      <c r="AO1442" s="5"/>
      <c r="AP1442" s="14"/>
      <c r="AQ1442" s="5"/>
    </row>
    <row r="1443" spans="1:43" hidden="1" x14ac:dyDescent="0.3">
      <c r="A1443" t="s">
        <v>4983</v>
      </c>
      <c r="B1443">
        <v>81</v>
      </c>
      <c r="C1443">
        <v>6982680</v>
      </c>
      <c r="D1443" t="s">
        <v>359</v>
      </c>
      <c r="E1443" t="s">
        <v>9894</v>
      </c>
      <c r="F1443" t="s">
        <v>4984</v>
      </c>
      <c r="G1443" t="s">
        <v>14</v>
      </c>
      <c r="H1443" t="s">
        <v>15</v>
      </c>
      <c r="I1443">
        <v>10000000</v>
      </c>
      <c r="J1443">
        <v>2000</v>
      </c>
      <c r="K1443">
        <v>5.7</v>
      </c>
      <c r="L1443" s="5" t="s">
        <v>599</v>
      </c>
      <c r="M1443" s="5" t="s">
        <v>8413</v>
      </c>
      <c r="P1443" s="5">
        <f t="shared" si="154"/>
        <v>0.61270435645848653</v>
      </c>
      <c r="Q1443" s="5">
        <f t="shared" si="155"/>
        <v>6982680</v>
      </c>
      <c r="R1443" s="1">
        <f t="shared" si="156"/>
        <v>-3017320</v>
      </c>
      <c r="S1443" s="1">
        <f t="shared" si="157"/>
        <v>10000000</v>
      </c>
      <c r="U1443" s="6" t="s">
        <v>6933</v>
      </c>
      <c r="V1443" s="5">
        <f t="shared" si="151"/>
        <v>1</v>
      </c>
      <c r="W1443" s="14">
        <f>IF(V1443=1, VLOOKUP(U1443, [1]IMDB_Movies!A:O, 11, FALSE), AVERAGEIF($A$2:$A$4915, U1443, $K$2:$K$4915))</f>
        <v>6.3</v>
      </c>
      <c r="X1443" s="5">
        <f t="shared" si="152"/>
        <v>0.436</v>
      </c>
      <c r="Y1443">
        <f t="shared" si="153"/>
        <v>6.4229499020431087</v>
      </c>
      <c r="AN1443" s="6"/>
      <c r="AO1443" s="5"/>
      <c r="AP1443" s="14"/>
      <c r="AQ1443" s="5"/>
    </row>
    <row r="1444" spans="1:43" hidden="1" x14ac:dyDescent="0.3">
      <c r="A1444" t="s">
        <v>5018</v>
      </c>
      <c r="B1444">
        <v>114</v>
      </c>
      <c r="C1444">
        <v>447750</v>
      </c>
      <c r="D1444" t="s">
        <v>771</v>
      </c>
      <c r="E1444" t="s">
        <v>9895</v>
      </c>
      <c r="F1444" t="s">
        <v>5019</v>
      </c>
      <c r="G1444" t="s">
        <v>14</v>
      </c>
      <c r="H1444" t="s">
        <v>15</v>
      </c>
      <c r="I1444">
        <v>10000000</v>
      </c>
      <c r="J1444">
        <v>2000</v>
      </c>
      <c r="K1444">
        <v>7.2</v>
      </c>
      <c r="L1444" s="5" t="s">
        <v>8413</v>
      </c>
      <c r="M1444" s="5" t="s">
        <v>1221</v>
      </c>
      <c r="N1444" t="s">
        <v>3629</v>
      </c>
      <c r="P1444" s="5">
        <f t="shared" si="154"/>
        <v>0.61261568088912066</v>
      </c>
      <c r="Q1444" s="5">
        <f t="shared" si="155"/>
        <v>447750</v>
      </c>
      <c r="R1444" s="1">
        <f t="shared" si="156"/>
        <v>-9552250</v>
      </c>
      <c r="S1444" s="1">
        <f t="shared" si="157"/>
        <v>10000000</v>
      </c>
      <c r="U1444" s="6" t="s">
        <v>6096</v>
      </c>
      <c r="V1444" s="5">
        <f t="shared" si="151"/>
        <v>1</v>
      </c>
      <c r="W1444" s="14">
        <f>IF(V1444=1, VLOOKUP(U1444, [1]IMDB_Movies!A:O, 11, FALSE), AVERAGEIF($A$2:$A$4915, U1444, $K$2:$K$4915))</f>
        <v>6.3</v>
      </c>
      <c r="X1444" s="5">
        <f t="shared" si="152"/>
        <v>0.436</v>
      </c>
      <c r="Y1444">
        <f t="shared" si="153"/>
        <v>6.4228723404255392</v>
      </c>
      <c r="AN1444" s="6"/>
      <c r="AO1444" s="5"/>
      <c r="AP1444" s="14"/>
      <c r="AQ1444" s="5"/>
    </row>
    <row r="1445" spans="1:43" hidden="1" x14ac:dyDescent="0.3">
      <c r="A1445" t="s">
        <v>5143</v>
      </c>
      <c r="B1445">
        <v>97</v>
      </c>
      <c r="C1445">
        <v>11043445</v>
      </c>
      <c r="D1445" t="s">
        <v>507</v>
      </c>
      <c r="E1445" t="s">
        <v>9896</v>
      </c>
      <c r="F1445" t="s">
        <v>5144</v>
      </c>
      <c r="G1445" t="s">
        <v>14</v>
      </c>
      <c r="H1445" t="s">
        <v>15</v>
      </c>
      <c r="I1445">
        <v>10000000</v>
      </c>
      <c r="J1445">
        <v>2007</v>
      </c>
      <c r="K1445">
        <v>6.5</v>
      </c>
      <c r="L1445" s="5" t="s">
        <v>599</v>
      </c>
      <c r="M1445" s="5" t="s">
        <v>1221</v>
      </c>
      <c r="N1445" t="s">
        <v>6851</v>
      </c>
      <c r="P1445" s="5">
        <f t="shared" si="154"/>
        <v>0.61251424590394488</v>
      </c>
      <c r="Q1445" s="5">
        <f t="shared" si="155"/>
        <v>11043445</v>
      </c>
      <c r="R1445" s="1">
        <f t="shared" si="156"/>
        <v>1043445</v>
      </c>
      <c r="S1445" s="1">
        <f t="shared" si="157"/>
        <v>10000000</v>
      </c>
      <c r="U1445" s="6" t="s">
        <v>6531</v>
      </c>
      <c r="V1445" s="5">
        <f t="shared" si="151"/>
        <v>1</v>
      </c>
      <c r="W1445" s="14">
        <f>IF(V1445=1, VLOOKUP(U1445, [1]IMDB_Movies!A:O, 11, FALSE), AVERAGEIF($A$2:$A$4915, U1445, $K$2:$K$4915))</f>
        <v>6.3</v>
      </c>
      <c r="X1445" s="5">
        <f t="shared" si="152"/>
        <v>0.436</v>
      </c>
      <c r="Y1445">
        <f t="shared" si="153"/>
        <v>6.4232427891347035</v>
      </c>
      <c r="AN1445" s="6"/>
      <c r="AO1445" s="5"/>
      <c r="AP1445" s="14"/>
      <c r="AQ1445" s="5"/>
    </row>
    <row r="1446" spans="1:43" hidden="1" x14ac:dyDescent="0.3">
      <c r="A1446" t="s">
        <v>2149</v>
      </c>
      <c r="B1446">
        <v>126</v>
      </c>
      <c r="C1446">
        <v>138339411</v>
      </c>
      <c r="D1446" t="s">
        <v>1221</v>
      </c>
      <c r="E1446" t="s">
        <v>9897</v>
      </c>
      <c r="F1446" t="s">
        <v>5158</v>
      </c>
      <c r="G1446" t="s">
        <v>14</v>
      </c>
      <c r="H1446" t="s">
        <v>15</v>
      </c>
      <c r="I1446">
        <v>10000000</v>
      </c>
      <c r="J1446">
        <v>1997</v>
      </c>
      <c r="K1446">
        <v>8.3000000000000007</v>
      </c>
      <c r="L1446" s="5" t="s">
        <v>1221</v>
      </c>
      <c r="M1446" s="5"/>
      <c r="P1446" s="5">
        <f t="shared" si="154"/>
        <v>0.61243407274151007</v>
      </c>
      <c r="Q1446" s="5">
        <f t="shared" si="155"/>
        <v>138339411</v>
      </c>
      <c r="R1446" s="1">
        <f t="shared" si="156"/>
        <v>128339411</v>
      </c>
      <c r="S1446" s="1">
        <f t="shared" si="157"/>
        <v>10000000</v>
      </c>
      <c r="U1446" s="6" t="s">
        <v>4928</v>
      </c>
      <c r="V1446" s="5">
        <f t="shared" ref="V1446:V1509" si="158">COUNTIF($A$2:$A$4915, U1446)</f>
        <v>4</v>
      </c>
      <c r="W1446" s="14">
        <f>IF(V1446=1, VLOOKUP(U1446, [1]IMDB_Movies!A:O, 11, FALSE), AVERAGEIF($A$2:$A$4915, U1446, $K$2:$K$4915))</f>
        <v>6.3</v>
      </c>
      <c r="X1446" s="5">
        <f t="shared" ref="X1446:X1509" si="159">_xlfn.PERCENTRANK.EXC($W$102:$W$2566,W1446)</f>
        <v>0.436</v>
      </c>
      <c r="Y1446">
        <f t="shared" ref="Y1446:Y1509" si="160">AVERAGE(K1346:K6259)</f>
        <v>6.4231092436974873</v>
      </c>
      <c r="AN1446" s="6"/>
      <c r="AO1446" s="5"/>
      <c r="AP1446" s="14"/>
      <c r="AQ1446" s="5"/>
    </row>
    <row r="1447" spans="1:43" hidden="1" x14ac:dyDescent="0.3">
      <c r="A1447" t="s">
        <v>5161</v>
      </c>
      <c r="B1447">
        <v>121</v>
      </c>
      <c r="C1447">
        <v>80150343</v>
      </c>
      <c r="D1447" t="s">
        <v>1813</v>
      </c>
      <c r="E1447" t="s">
        <v>9898</v>
      </c>
      <c r="F1447" t="s">
        <v>5163</v>
      </c>
      <c r="G1447" t="s">
        <v>14</v>
      </c>
      <c r="H1447" t="s">
        <v>15</v>
      </c>
      <c r="I1447">
        <v>10000000</v>
      </c>
      <c r="J1447">
        <v>2006</v>
      </c>
      <c r="K1447">
        <v>6.2</v>
      </c>
      <c r="L1447" s="5" t="s">
        <v>2267</v>
      </c>
      <c r="M1447" s="5" t="s">
        <v>8415</v>
      </c>
      <c r="P1447" s="5">
        <f t="shared" si="154"/>
        <v>0.61295816759394417</v>
      </c>
      <c r="Q1447" s="5">
        <f t="shared" si="155"/>
        <v>80150343</v>
      </c>
      <c r="R1447" s="1">
        <f t="shared" si="156"/>
        <v>70150343</v>
      </c>
      <c r="S1447" s="1">
        <f t="shared" si="157"/>
        <v>10000000</v>
      </c>
      <c r="U1447" s="6" t="s">
        <v>6181</v>
      </c>
      <c r="V1447" s="5">
        <f t="shared" si="158"/>
        <v>1</v>
      </c>
      <c r="W1447" s="14">
        <f>IF(V1447=1, VLOOKUP(U1447, [1]IMDB_Movies!A:O, 11, FALSE), AVERAGEIF($A$2:$A$4915, U1447, $K$2:$K$4915))</f>
        <v>6.3</v>
      </c>
      <c r="X1447" s="5">
        <f t="shared" si="159"/>
        <v>0.436</v>
      </c>
      <c r="Y1447">
        <f t="shared" si="160"/>
        <v>6.4229756234239348</v>
      </c>
      <c r="AN1447" s="6"/>
      <c r="AO1447" s="5"/>
      <c r="AP1447" s="14"/>
      <c r="AQ1447" s="5"/>
    </row>
    <row r="1448" spans="1:43" hidden="1" x14ac:dyDescent="0.3">
      <c r="A1448" t="s">
        <v>970</v>
      </c>
      <c r="B1448">
        <v>117</v>
      </c>
      <c r="C1448">
        <v>85300000</v>
      </c>
      <c r="D1448" t="s">
        <v>2792</v>
      </c>
      <c r="E1448" t="s">
        <v>9899</v>
      </c>
      <c r="F1448" t="s">
        <v>5164</v>
      </c>
      <c r="G1448" t="s">
        <v>14</v>
      </c>
      <c r="H1448" t="s">
        <v>15</v>
      </c>
      <c r="I1448">
        <v>10000000</v>
      </c>
      <c r="J1448">
        <v>1981</v>
      </c>
      <c r="K1448">
        <v>6.9</v>
      </c>
      <c r="L1448" s="5" t="s">
        <v>476</v>
      </c>
      <c r="M1448" s="5" t="s">
        <v>599</v>
      </c>
      <c r="N1448" t="s">
        <v>8418</v>
      </c>
      <c r="P1448" s="5">
        <f t="shared" si="154"/>
        <v>0.61312677123826997</v>
      </c>
      <c r="Q1448" s="5">
        <f t="shared" si="155"/>
        <v>85300000</v>
      </c>
      <c r="R1448" s="1">
        <f t="shared" si="156"/>
        <v>75300000</v>
      </c>
      <c r="S1448" s="1">
        <f t="shared" si="157"/>
        <v>10000000</v>
      </c>
      <c r="U1448" s="6" t="s">
        <v>5936</v>
      </c>
      <c r="V1448" s="5">
        <f t="shared" si="158"/>
        <v>1</v>
      </c>
      <c r="W1448" s="14">
        <f>IF(V1448=1, VLOOKUP(U1448, [1]IMDB_Movies!A:O, 11, FALSE), AVERAGEIF($A$2:$A$4915, U1448, $K$2:$K$4915))</f>
        <v>6.3</v>
      </c>
      <c r="X1448" s="5">
        <f t="shared" si="159"/>
        <v>0.436</v>
      </c>
      <c r="Y1448">
        <f t="shared" si="160"/>
        <v>6.4230381165919361</v>
      </c>
      <c r="AN1448" s="6"/>
      <c r="AO1448" s="5"/>
      <c r="AP1448" s="14"/>
      <c r="AQ1448" s="5"/>
    </row>
    <row r="1449" spans="1:43" hidden="1" x14ac:dyDescent="0.3">
      <c r="A1449" t="s">
        <v>417</v>
      </c>
      <c r="B1449">
        <v>98</v>
      </c>
      <c r="C1449">
        <v>68353550</v>
      </c>
      <c r="D1449" t="s">
        <v>1398</v>
      </c>
      <c r="E1449" t="s">
        <v>9900</v>
      </c>
      <c r="F1449" t="s">
        <v>5165</v>
      </c>
      <c r="G1449" t="s">
        <v>14</v>
      </c>
      <c r="H1449" t="s">
        <v>15</v>
      </c>
      <c r="I1449">
        <v>10000000</v>
      </c>
      <c r="J1449">
        <v>2000</v>
      </c>
      <c r="K1449">
        <v>5.9</v>
      </c>
      <c r="L1449" s="5" t="s">
        <v>599</v>
      </c>
      <c r="M1449" s="5" t="s">
        <v>8417</v>
      </c>
      <c r="P1449" s="5">
        <f t="shared" si="154"/>
        <v>0.61332167695878104</v>
      </c>
      <c r="Q1449" s="5">
        <f t="shared" si="155"/>
        <v>68353550</v>
      </c>
      <c r="R1449" s="1">
        <f t="shared" si="156"/>
        <v>58353550</v>
      </c>
      <c r="S1449" s="1">
        <f t="shared" si="157"/>
        <v>10000000</v>
      </c>
      <c r="U1449" s="6" t="s">
        <v>5878</v>
      </c>
      <c r="V1449" s="5">
        <f t="shared" si="158"/>
        <v>1</v>
      </c>
      <c r="W1449" s="14">
        <f>IF(V1449=1, VLOOKUP(U1449, [1]IMDB_Movies!A:O, 11, FALSE), AVERAGEIF($A$2:$A$4915, U1449, $K$2:$K$4915))</f>
        <v>6.3</v>
      </c>
      <c r="X1449" s="5">
        <f t="shared" si="159"/>
        <v>0.436</v>
      </c>
      <c r="Y1449">
        <f t="shared" si="160"/>
        <v>6.4231286795626659</v>
      </c>
      <c r="AN1449" s="6"/>
      <c r="AO1449" s="5"/>
      <c r="AP1449" s="14"/>
      <c r="AQ1449" s="5"/>
    </row>
    <row r="1450" spans="1:43" hidden="1" x14ac:dyDescent="0.3">
      <c r="A1450" t="s">
        <v>5166</v>
      </c>
      <c r="B1450">
        <v>109</v>
      </c>
      <c r="C1450">
        <v>78845130</v>
      </c>
      <c r="D1450" t="s">
        <v>801</v>
      </c>
      <c r="E1450" t="s">
        <v>9901</v>
      </c>
      <c r="F1450" t="s">
        <v>5167</v>
      </c>
      <c r="G1450" t="s">
        <v>14</v>
      </c>
      <c r="H1450" t="s">
        <v>525</v>
      </c>
      <c r="I1450">
        <v>10000000</v>
      </c>
      <c r="J1450">
        <v>2016</v>
      </c>
      <c r="K1450">
        <v>6.1</v>
      </c>
      <c r="L1450" s="5" t="s">
        <v>476</v>
      </c>
      <c r="M1450" s="5" t="s">
        <v>2267</v>
      </c>
      <c r="N1450" t="s">
        <v>4289</v>
      </c>
      <c r="O1450" t="s">
        <v>3629</v>
      </c>
      <c r="P1450" s="5">
        <f t="shared" si="154"/>
        <v>0.61343474732422565</v>
      </c>
      <c r="Q1450" s="5">
        <f t="shared" si="155"/>
        <v>78845130</v>
      </c>
      <c r="R1450" s="1">
        <f t="shared" si="156"/>
        <v>68845130</v>
      </c>
      <c r="S1450" s="1">
        <f t="shared" si="157"/>
        <v>10000000</v>
      </c>
      <c r="U1450" s="7" t="s">
        <v>5807</v>
      </c>
      <c r="V1450" s="5">
        <f t="shared" si="158"/>
        <v>1</v>
      </c>
      <c r="W1450" s="14">
        <f>IF(V1450=1, VLOOKUP(U1450, [1]IMDB_Movies!A:O, 11, FALSE), AVERAGEIF($A$2:$A$4915, U1450, $K$2:$K$4915))</f>
        <v>6.3</v>
      </c>
      <c r="X1450" s="5">
        <f t="shared" si="159"/>
        <v>0.436</v>
      </c>
      <c r="Y1450">
        <f t="shared" si="160"/>
        <v>6.4241727425687118</v>
      </c>
      <c r="AN1450" s="7"/>
      <c r="AO1450" s="5"/>
      <c r="AP1450" s="14"/>
      <c r="AQ1450" s="5"/>
    </row>
    <row r="1451" spans="1:43" hidden="1" x14ac:dyDescent="0.3">
      <c r="A1451" t="s">
        <v>4342</v>
      </c>
      <c r="B1451">
        <v>95</v>
      </c>
      <c r="C1451">
        <v>63319509</v>
      </c>
      <c r="D1451" t="s">
        <v>604</v>
      </c>
      <c r="E1451" t="s">
        <v>9902</v>
      </c>
      <c r="F1451" t="s">
        <v>5168</v>
      </c>
      <c r="G1451" t="s">
        <v>14</v>
      </c>
      <c r="H1451" t="s">
        <v>15</v>
      </c>
      <c r="I1451">
        <v>10000000</v>
      </c>
      <c r="J1451">
        <v>1999</v>
      </c>
      <c r="K1451">
        <v>5.8</v>
      </c>
      <c r="L1451" s="5" t="s">
        <v>599</v>
      </c>
      <c r="M1451" s="5" t="s">
        <v>6851</v>
      </c>
      <c r="P1451" s="5">
        <f t="shared" si="154"/>
        <v>0.61359741715169136</v>
      </c>
      <c r="Q1451" s="5">
        <f t="shared" si="155"/>
        <v>63319509</v>
      </c>
      <c r="R1451" s="1">
        <f t="shared" si="156"/>
        <v>53319509</v>
      </c>
      <c r="S1451" s="1">
        <f t="shared" si="157"/>
        <v>10000000</v>
      </c>
      <c r="U1451" s="6" t="s">
        <v>1335</v>
      </c>
      <c r="V1451" s="5">
        <f t="shared" si="158"/>
        <v>3</v>
      </c>
      <c r="W1451" s="14">
        <f>IF(V1451=1, VLOOKUP(U1451, [1]IMDB_Movies!A:O, 11, FALSE), AVERAGEIF($A$2:$A$4915, U1451, $K$2:$K$4915))</f>
        <v>6.3</v>
      </c>
      <c r="X1451" s="5">
        <f t="shared" si="159"/>
        <v>0.436</v>
      </c>
      <c r="Y1451">
        <f t="shared" si="160"/>
        <v>6.4238709677419426</v>
      </c>
      <c r="AN1451" s="6"/>
      <c r="AO1451" s="5"/>
      <c r="AP1451" s="14"/>
      <c r="AQ1451" s="5"/>
    </row>
    <row r="1452" spans="1:43" hidden="1" x14ac:dyDescent="0.3">
      <c r="A1452" t="s">
        <v>5161</v>
      </c>
      <c r="B1452">
        <v>96</v>
      </c>
      <c r="C1452">
        <v>63270259</v>
      </c>
      <c r="D1452" t="s">
        <v>1813</v>
      </c>
      <c r="E1452" t="s">
        <v>9903</v>
      </c>
      <c r="F1452" t="s">
        <v>5169</v>
      </c>
      <c r="G1452" t="s">
        <v>14</v>
      </c>
      <c r="H1452" t="s">
        <v>15</v>
      </c>
      <c r="I1452">
        <v>10000000</v>
      </c>
      <c r="J1452">
        <v>2007</v>
      </c>
      <c r="K1452">
        <v>5.9</v>
      </c>
      <c r="L1452" s="5" t="s">
        <v>2267</v>
      </c>
      <c r="M1452" s="5" t="s">
        <v>8415</v>
      </c>
      <c r="P1452" s="5">
        <f t="shared" si="154"/>
        <v>0.61368855816888068</v>
      </c>
      <c r="Q1452" s="5">
        <f t="shared" si="155"/>
        <v>63270259</v>
      </c>
      <c r="R1452" s="1">
        <f t="shared" si="156"/>
        <v>53270259</v>
      </c>
      <c r="S1452" s="1">
        <f t="shared" si="157"/>
        <v>10000000</v>
      </c>
      <c r="U1452" s="7" t="s">
        <v>4771</v>
      </c>
      <c r="V1452" s="5">
        <f t="shared" si="158"/>
        <v>2</v>
      </c>
      <c r="W1452" s="14">
        <f>IF(V1452=1, VLOOKUP(U1452, [1]IMDB_Movies!A:O, 11, FALSE), AVERAGEIF($A$2:$A$4915, U1452, $K$2:$K$4915))</f>
        <v>6.3</v>
      </c>
      <c r="X1452" s="5">
        <f t="shared" si="159"/>
        <v>0.436</v>
      </c>
      <c r="Y1452">
        <f t="shared" si="160"/>
        <v>6.4235409652076392</v>
      </c>
      <c r="AN1452" s="7"/>
      <c r="AO1452" s="5"/>
      <c r="AP1452" s="14"/>
      <c r="AQ1452" s="5"/>
    </row>
    <row r="1453" spans="1:43" hidden="1" x14ac:dyDescent="0.3">
      <c r="A1453" t="s">
        <v>2418</v>
      </c>
      <c r="B1453">
        <v>101</v>
      </c>
      <c r="C1453">
        <v>55865715</v>
      </c>
      <c r="D1453" t="s">
        <v>2175</v>
      </c>
      <c r="E1453" t="s">
        <v>9904</v>
      </c>
      <c r="F1453" t="s">
        <v>5170</v>
      </c>
      <c r="G1453" t="s">
        <v>14</v>
      </c>
      <c r="H1453" t="s">
        <v>22</v>
      </c>
      <c r="I1453">
        <v>10000000</v>
      </c>
      <c r="J1453">
        <v>2005</v>
      </c>
      <c r="K1453">
        <v>5.5</v>
      </c>
      <c r="L1453" s="5" t="s">
        <v>1221</v>
      </c>
      <c r="M1453" s="5" t="s">
        <v>2267</v>
      </c>
      <c r="N1453" t="s">
        <v>8415</v>
      </c>
      <c r="O1453" t="s">
        <v>3629</v>
      </c>
      <c r="P1453" s="5">
        <f t="shared" si="154"/>
        <v>0.61377958939201738</v>
      </c>
      <c r="Q1453" s="5">
        <f t="shared" si="155"/>
        <v>55865715</v>
      </c>
      <c r="R1453" s="1">
        <f t="shared" si="156"/>
        <v>45865715</v>
      </c>
      <c r="S1453" s="1">
        <f t="shared" si="157"/>
        <v>10000000</v>
      </c>
      <c r="U1453" s="7" t="s">
        <v>5819</v>
      </c>
      <c r="V1453" s="5">
        <f t="shared" si="158"/>
        <v>1</v>
      </c>
      <c r="W1453" s="14">
        <f>IF(V1453=1, VLOOKUP(U1453, [1]IMDB_Movies!A:O, 11, FALSE), AVERAGEIF($A$2:$A$4915, U1453, $K$2:$K$4915))</f>
        <v>6.3</v>
      </c>
      <c r="X1453" s="5">
        <f t="shared" si="159"/>
        <v>0.436</v>
      </c>
      <c r="Y1453">
        <f t="shared" si="160"/>
        <v>6.4232669099073894</v>
      </c>
      <c r="AN1453" s="7"/>
      <c r="AO1453" s="5"/>
      <c r="AP1453" s="14"/>
      <c r="AQ1453" s="5"/>
    </row>
    <row r="1454" spans="1:43" hidden="1" x14ac:dyDescent="0.3">
      <c r="A1454" t="s">
        <v>5173</v>
      </c>
      <c r="B1454">
        <v>178</v>
      </c>
      <c r="C1454"/>
      <c r="D1454" t="s">
        <v>363</v>
      </c>
      <c r="E1454" t="s">
        <v>9905</v>
      </c>
      <c r="F1454" t="s">
        <v>5174</v>
      </c>
      <c r="G1454" t="s">
        <v>14</v>
      </c>
      <c r="H1454" t="s">
        <v>15</v>
      </c>
      <c r="I1454">
        <v>10000000</v>
      </c>
      <c r="J1454">
        <v>1962</v>
      </c>
      <c r="K1454">
        <v>7.8</v>
      </c>
      <c r="L1454" s="5" t="s">
        <v>476</v>
      </c>
      <c r="M1454" s="5" t="s">
        <v>1221</v>
      </c>
      <c r="N1454" t="s">
        <v>7865</v>
      </c>
      <c r="O1454" t="s">
        <v>8418</v>
      </c>
      <c r="P1454" s="5">
        <f t="shared" si="154"/>
        <v>0.61383987551739705</v>
      </c>
      <c r="Q1454" s="5">
        <f t="shared" si="155"/>
        <v>25035665</v>
      </c>
      <c r="R1454" s="1">
        <f t="shared" si="156"/>
        <v>15035665</v>
      </c>
      <c r="S1454" s="1">
        <f t="shared" si="157"/>
        <v>10000000</v>
      </c>
      <c r="U1454" s="7" t="s">
        <v>5333</v>
      </c>
      <c r="V1454" s="5">
        <f t="shared" si="158"/>
        <v>1</v>
      </c>
      <c r="W1454" s="14">
        <f>IF(V1454=1, VLOOKUP(U1454, [1]IMDB_Movies!A:O, 11, FALSE), AVERAGEIF($A$2:$A$4915, U1454, $K$2:$K$4915))</f>
        <v>6.3</v>
      </c>
      <c r="X1454" s="5">
        <f t="shared" si="159"/>
        <v>0.436</v>
      </c>
      <c r="Y1454">
        <f t="shared" si="160"/>
        <v>6.4232172936552567</v>
      </c>
      <c r="AN1454" s="7"/>
      <c r="AO1454" s="5"/>
      <c r="AP1454" s="14"/>
      <c r="AQ1454" s="5"/>
    </row>
    <row r="1455" spans="1:43" hidden="1" x14ac:dyDescent="0.3">
      <c r="A1455" t="s">
        <v>1584</v>
      </c>
      <c r="B1455">
        <v>100</v>
      </c>
      <c r="C1455">
        <v>50752337</v>
      </c>
      <c r="D1455" t="s">
        <v>2617</v>
      </c>
      <c r="E1455" t="s">
        <v>9906</v>
      </c>
      <c r="F1455" t="s">
        <v>5175</v>
      </c>
      <c r="G1455" t="s">
        <v>14</v>
      </c>
      <c r="H1455" t="s">
        <v>15</v>
      </c>
      <c r="I1455">
        <v>10000000</v>
      </c>
      <c r="J1455">
        <v>1992</v>
      </c>
      <c r="K1455">
        <v>6.4</v>
      </c>
      <c r="L1455" s="5" t="s">
        <v>599</v>
      </c>
      <c r="M1455" s="5" t="s">
        <v>1221</v>
      </c>
      <c r="N1455" t="s">
        <v>6299</v>
      </c>
      <c r="O1455" t="s">
        <v>8417</v>
      </c>
      <c r="P1455" s="5">
        <f t="shared" si="154"/>
        <v>0.61383987551739705</v>
      </c>
      <c r="Q1455" s="5">
        <f t="shared" si="155"/>
        <v>50752337</v>
      </c>
      <c r="R1455" s="1">
        <f t="shared" si="156"/>
        <v>40752337</v>
      </c>
      <c r="S1455" s="1">
        <f t="shared" si="157"/>
        <v>10000000</v>
      </c>
      <c r="U1455" s="7" t="s">
        <v>3594</v>
      </c>
      <c r="V1455" s="5">
        <f t="shared" si="158"/>
        <v>1</v>
      </c>
      <c r="W1455" s="14">
        <f>IF(V1455=1, VLOOKUP(U1455, [1]IMDB_Movies!A:O, 11, FALSE), AVERAGEIF($A$2:$A$4915, U1455, $K$2:$K$4915))</f>
        <v>6.3</v>
      </c>
      <c r="X1455" s="5">
        <f t="shared" si="159"/>
        <v>0.436</v>
      </c>
      <c r="Y1455">
        <f t="shared" si="160"/>
        <v>6.4231957315360928</v>
      </c>
      <c r="AN1455" s="7"/>
      <c r="AO1455" s="5"/>
      <c r="AP1455" s="14"/>
      <c r="AQ1455" s="5"/>
    </row>
    <row r="1456" spans="1:43" hidden="1" x14ac:dyDescent="0.3">
      <c r="A1456" t="s">
        <v>3769</v>
      </c>
      <c r="B1456">
        <v>98</v>
      </c>
      <c r="C1456">
        <v>110175871</v>
      </c>
      <c r="D1456" t="s">
        <v>1084</v>
      </c>
      <c r="E1456" t="s">
        <v>9907</v>
      </c>
      <c r="F1456" t="s">
        <v>5176</v>
      </c>
      <c r="G1456" t="s">
        <v>14</v>
      </c>
      <c r="H1456" t="s">
        <v>15</v>
      </c>
      <c r="I1456">
        <v>10000000</v>
      </c>
      <c r="J1456">
        <v>2004</v>
      </c>
      <c r="K1456">
        <v>5.9</v>
      </c>
      <c r="L1456" s="5" t="s">
        <v>2267</v>
      </c>
      <c r="M1456" s="5" t="s">
        <v>8415</v>
      </c>
      <c r="N1456" t="s">
        <v>3629</v>
      </c>
      <c r="P1456" s="5">
        <f t="shared" si="154"/>
        <v>0.61388019014963358</v>
      </c>
      <c r="Q1456" s="5">
        <f t="shared" si="155"/>
        <v>110175871</v>
      </c>
      <c r="R1456" s="1">
        <f t="shared" si="156"/>
        <v>100175871</v>
      </c>
      <c r="S1456" s="1">
        <f t="shared" si="157"/>
        <v>10000000</v>
      </c>
      <c r="U1456" s="6" t="s">
        <v>5094</v>
      </c>
      <c r="V1456" s="5">
        <f t="shared" si="158"/>
        <v>1</v>
      </c>
      <c r="W1456" s="14">
        <f>IF(V1456=1, VLOOKUP(U1456, [1]IMDB_Movies!A:O, 11, FALSE), AVERAGEIF($A$2:$A$4915, U1456, $K$2:$K$4915))</f>
        <v>6.3</v>
      </c>
      <c r="X1456" s="5">
        <f t="shared" si="159"/>
        <v>0.436</v>
      </c>
      <c r="Y1456">
        <f t="shared" si="160"/>
        <v>6.4230898876404581</v>
      </c>
      <c r="AN1456" s="6"/>
      <c r="AO1456" s="5"/>
      <c r="AP1456" s="14"/>
      <c r="AQ1456" s="5"/>
    </row>
    <row r="1457" spans="1:43" hidden="1" x14ac:dyDescent="0.3">
      <c r="A1457" t="s">
        <v>3360</v>
      </c>
      <c r="B1457">
        <v>90</v>
      </c>
      <c r="C1457">
        <v>37470017</v>
      </c>
      <c r="D1457" t="s">
        <v>1813</v>
      </c>
      <c r="E1457" t="s">
        <v>9908</v>
      </c>
      <c r="F1457" t="s">
        <v>5178</v>
      </c>
      <c r="G1457" t="s">
        <v>14</v>
      </c>
      <c r="H1457" t="s">
        <v>275</v>
      </c>
      <c r="I1457">
        <v>10000000</v>
      </c>
      <c r="J1457">
        <v>2001</v>
      </c>
      <c r="K1457">
        <v>6.1</v>
      </c>
      <c r="L1457" s="5" t="s">
        <v>2267</v>
      </c>
      <c r="M1457" s="5" t="s">
        <v>8415</v>
      </c>
      <c r="P1457" s="5">
        <f t="shared" si="154"/>
        <v>0.61421763394437712</v>
      </c>
      <c r="Q1457" s="5">
        <f t="shared" si="155"/>
        <v>37470017</v>
      </c>
      <c r="R1457" s="1">
        <f t="shared" si="156"/>
        <v>27470017</v>
      </c>
      <c r="S1457" s="1">
        <f t="shared" si="157"/>
        <v>10000000</v>
      </c>
      <c r="U1457" s="7" t="s">
        <v>4773</v>
      </c>
      <c r="V1457" s="5">
        <f t="shared" si="158"/>
        <v>2</v>
      </c>
      <c r="W1457" s="14">
        <f>IF(V1457=1, VLOOKUP(U1457, [1]IMDB_Movies!A:O, 11, FALSE), AVERAGEIF($A$2:$A$4915, U1457, $K$2:$K$4915))</f>
        <v>6.3</v>
      </c>
      <c r="X1457" s="5">
        <f t="shared" si="159"/>
        <v>0.436</v>
      </c>
      <c r="Y1457">
        <f t="shared" si="160"/>
        <v>6.423180668727178</v>
      </c>
      <c r="AN1457" s="7"/>
      <c r="AO1457" s="5"/>
      <c r="AP1457" s="14"/>
      <c r="AQ1457" s="5"/>
    </row>
    <row r="1458" spans="1:43" hidden="1" x14ac:dyDescent="0.3">
      <c r="A1458" t="s">
        <v>1584</v>
      </c>
      <c r="B1458">
        <v>90</v>
      </c>
      <c r="C1458">
        <v>40485039</v>
      </c>
      <c r="D1458" t="s">
        <v>5179</v>
      </c>
      <c r="E1458" t="s">
        <v>9909</v>
      </c>
      <c r="F1458" t="s">
        <v>5180</v>
      </c>
      <c r="G1458" t="s">
        <v>14</v>
      </c>
      <c r="H1458" t="s">
        <v>15</v>
      </c>
      <c r="I1458">
        <v>10000000</v>
      </c>
      <c r="J1458">
        <v>1989</v>
      </c>
      <c r="K1458">
        <v>6.9</v>
      </c>
      <c r="L1458" s="5" t="s">
        <v>340</v>
      </c>
      <c r="M1458" s="5" t="s">
        <v>599</v>
      </c>
      <c r="N1458" t="s">
        <v>4183</v>
      </c>
      <c r="O1458" t="s">
        <v>4289</v>
      </c>
      <c r="P1458" s="5">
        <f t="shared" si="154"/>
        <v>0.61421089376502813</v>
      </c>
      <c r="Q1458" s="5">
        <f t="shared" si="155"/>
        <v>40485039</v>
      </c>
      <c r="R1458" s="1">
        <f t="shared" si="156"/>
        <v>30485039</v>
      </c>
      <c r="S1458" s="1">
        <f t="shared" si="157"/>
        <v>10000000</v>
      </c>
      <c r="U1458" s="6" t="s">
        <v>743</v>
      </c>
      <c r="V1458" s="5">
        <f t="shared" si="158"/>
        <v>6</v>
      </c>
      <c r="W1458" s="14">
        <f>IF(V1458=1, VLOOKUP(U1458, [1]IMDB_Movies!A:O, 11, FALSE), AVERAGEIF($A$2:$A$4915, U1458, $K$2:$K$4915))</f>
        <v>6.3</v>
      </c>
      <c r="X1458" s="5">
        <f t="shared" si="159"/>
        <v>0.436</v>
      </c>
      <c r="Y1458">
        <f t="shared" si="160"/>
        <v>6.4227374929735888</v>
      </c>
      <c r="AN1458" s="6"/>
      <c r="AO1458" s="5"/>
      <c r="AP1458" s="14"/>
      <c r="AQ1458" s="5"/>
    </row>
    <row r="1459" spans="1:43" hidden="1" x14ac:dyDescent="0.3">
      <c r="A1459" t="s">
        <v>5181</v>
      </c>
      <c r="B1459">
        <v>153</v>
      </c>
      <c r="C1459">
        <v>16800000</v>
      </c>
      <c r="D1459" t="s">
        <v>5182</v>
      </c>
      <c r="E1459" t="s">
        <v>9910</v>
      </c>
      <c r="F1459" t="s">
        <v>5183</v>
      </c>
      <c r="G1459" t="s">
        <v>14</v>
      </c>
      <c r="H1459" t="s">
        <v>22</v>
      </c>
      <c r="I1459">
        <v>10000000</v>
      </c>
      <c r="J1459">
        <v>1968</v>
      </c>
      <c r="K1459">
        <v>7.5</v>
      </c>
      <c r="L1459" s="5" t="s">
        <v>1221</v>
      </c>
      <c r="M1459" s="5" t="s">
        <v>6299</v>
      </c>
      <c r="N1459" t="s">
        <v>6055</v>
      </c>
      <c r="P1459" s="5">
        <f t="shared" si="154"/>
        <v>0.61421427927362782</v>
      </c>
      <c r="Q1459" s="5">
        <f t="shared" si="155"/>
        <v>16800000</v>
      </c>
      <c r="R1459" s="1">
        <f t="shared" si="156"/>
        <v>6800000</v>
      </c>
      <c r="S1459" s="1">
        <f t="shared" si="157"/>
        <v>10000000</v>
      </c>
      <c r="U1459" s="7" t="s">
        <v>4603</v>
      </c>
      <c r="V1459" s="5">
        <f t="shared" si="158"/>
        <v>1</v>
      </c>
      <c r="W1459" s="14">
        <f>IF(V1459=1, VLOOKUP(U1459, [1]IMDB_Movies!A:O, 11, FALSE), AVERAGEIF($A$2:$A$4915, U1459, $K$2:$K$4915))</f>
        <v>6.3</v>
      </c>
      <c r="X1459" s="5">
        <f t="shared" si="159"/>
        <v>0.436</v>
      </c>
      <c r="Y1459">
        <f t="shared" si="160"/>
        <v>6.4228563396120393</v>
      </c>
      <c r="AN1459" s="7"/>
      <c r="AO1459" s="5"/>
      <c r="AP1459" s="14"/>
      <c r="AQ1459" s="5"/>
    </row>
    <row r="1460" spans="1:43" hidden="1" x14ac:dyDescent="0.3">
      <c r="A1460" t="s">
        <v>1617</v>
      </c>
      <c r="B1460">
        <v>124</v>
      </c>
      <c r="C1460">
        <v>46377022</v>
      </c>
      <c r="D1460" t="s">
        <v>910</v>
      </c>
      <c r="E1460" t="s">
        <v>9911</v>
      </c>
      <c r="F1460" t="s">
        <v>5184</v>
      </c>
      <c r="G1460" t="s">
        <v>14</v>
      </c>
      <c r="H1460" t="s">
        <v>22</v>
      </c>
      <c r="I1460">
        <v>10000000</v>
      </c>
      <c r="J1460">
        <v>2011</v>
      </c>
      <c r="K1460">
        <v>7.3</v>
      </c>
      <c r="L1460" s="5" t="s">
        <v>599</v>
      </c>
      <c r="M1460" s="5" t="s">
        <v>1221</v>
      </c>
      <c r="P1460" s="5">
        <f t="shared" si="154"/>
        <v>0.61414782150186453</v>
      </c>
      <c r="Q1460" s="5">
        <f t="shared" si="155"/>
        <v>46377022</v>
      </c>
      <c r="R1460" s="1">
        <f t="shared" si="156"/>
        <v>36377022</v>
      </c>
      <c r="S1460" s="1">
        <f t="shared" si="157"/>
        <v>10000000</v>
      </c>
      <c r="U1460" s="6" t="s">
        <v>3457</v>
      </c>
      <c r="V1460" s="5">
        <f t="shared" si="158"/>
        <v>1</v>
      </c>
      <c r="W1460" s="14">
        <f>IF(V1460=1, VLOOKUP(U1460, [1]IMDB_Movies!A:O, 11, FALSE), AVERAGEIF($A$2:$A$4915, U1460, $K$2:$K$4915))</f>
        <v>6.3</v>
      </c>
      <c r="X1460" s="5">
        <f t="shared" si="159"/>
        <v>0.436</v>
      </c>
      <c r="Y1460">
        <f t="shared" si="160"/>
        <v>6.422862767154113</v>
      </c>
      <c r="AN1460" s="6"/>
      <c r="AO1460" s="5"/>
      <c r="AP1460" s="14"/>
      <c r="AQ1460" s="5"/>
    </row>
    <row r="1461" spans="1:43" hidden="1" x14ac:dyDescent="0.3">
      <c r="A1461" t="s">
        <v>4519</v>
      </c>
      <c r="B1461">
        <v>75</v>
      </c>
      <c r="C1461"/>
      <c r="D1461" t="s">
        <v>20</v>
      </c>
      <c r="E1461" t="s">
        <v>9912</v>
      </c>
      <c r="F1461" t="s">
        <v>5188</v>
      </c>
      <c r="G1461" t="s">
        <v>14</v>
      </c>
      <c r="H1461" t="s">
        <v>15</v>
      </c>
      <c r="I1461">
        <v>10000000</v>
      </c>
      <c r="J1461">
        <v>1985</v>
      </c>
      <c r="K1461">
        <v>6.7</v>
      </c>
      <c r="L1461" s="5" t="s">
        <v>476</v>
      </c>
      <c r="M1461" s="5" t="s">
        <v>340</v>
      </c>
      <c r="N1461" t="s">
        <v>3629</v>
      </c>
      <c r="P1461" s="5">
        <f t="shared" si="154"/>
        <v>0.61417203622332162</v>
      </c>
      <c r="Q1461" s="5">
        <f t="shared" si="155"/>
        <v>25035665</v>
      </c>
      <c r="R1461" s="1">
        <f t="shared" si="156"/>
        <v>15035665</v>
      </c>
      <c r="S1461" s="1">
        <f t="shared" si="157"/>
        <v>10000000</v>
      </c>
      <c r="U1461" s="6" t="s">
        <v>3798</v>
      </c>
      <c r="V1461" s="5">
        <f t="shared" si="158"/>
        <v>1</v>
      </c>
      <c r="W1461" s="14">
        <f>IF(V1461=1, VLOOKUP(U1461, [1]IMDB_Movies!A:O, 11, FALSE), AVERAGEIF($A$2:$A$4915, U1461, $K$2:$K$4915))</f>
        <v>6.3</v>
      </c>
      <c r="X1461" s="5">
        <f t="shared" si="159"/>
        <v>0.436</v>
      </c>
      <c r="Y1461">
        <f t="shared" si="160"/>
        <v>6.4229535864978979</v>
      </c>
      <c r="AN1461" s="6"/>
      <c r="AO1461" s="5"/>
      <c r="AP1461" s="14"/>
      <c r="AQ1461" s="5"/>
    </row>
    <row r="1462" spans="1:43" hidden="1" x14ac:dyDescent="0.3">
      <c r="A1462" t="s">
        <v>3824</v>
      </c>
      <c r="B1462">
        <v>97</v>
      </c>
      <c r="C1462">
        <v>35794166</v>
      </c>
      <c r="D1462" t="s">
        <v>1084</v>
      </c>
      <c r="E1462" t="s">
        <v>9913</v>
      </c>
      <c r="F1462" t="s">
        <v>5189</v>
      </c>
      <c r="G1462" t="s">
        <v>14</v>
      </c>
      <c r="H1462" t="s">
        <v>15</v>
      </c>
      <c r="I1462">
        <v>10000000</v>
      </c>
      <c r="J1462">
        <v>2016</v>
      </c>
      <c r="K1462">
        <v>6</v>
      </c>
      <c r="L1462" s="5" t="s">
        <v>2267</v>
      </c>
      <c r="M1462" s="5" t="s">
        <v>8415</v>
      </c>
      <c r="N1462" t="s">
        <v>3629</v>
      </c>
      <c r="P1462" s="5">
        <f t="shared" si="154"/>
        <v>0.61417203622332162</v>
      </c>
      <c r="Q1462" s="5">
        <f t="shared" si="155"/>
        <v>35794166</v>
      </c>
      <c r="R1462" s="1">
        <f t="shared" si="156"/>
        <v>25794166</v>
      </c>
      <c r="S1462" s="1">
        <f t="shared" si="157"/>
        <v>10000000</v>
      </c>
      <c r="U1462" s="7" t="s">
        <v>2987</v>
      </c>
      <c r="V1462" s="5">
        <f t="shared" si="158"/>
        <v>1</v>
      </c>
      <c r="W1462" s="14">
        <f>IF(V1462=1, VLOOKUP(U1462, [1]IMDB_Movies!A:O, 11, FALSE), AVERAGEIF($A$2:$A$4915, U1462, $K$2:$K$4915))</f>
        <v>6.3</v>
      </c>
      <c r="X1462" s="5">
        <f t="shared" si="159"/>
        <v>0.436</v>
      </c>
      <c r="Y1462">
        <f t="shared" si="160"/>
        <v>6.4234946539110931</v>
      </c>
      <c r="AN1462" s="7"/>
      <c r="AO1462" s="5"/>
      <c r="AP1462" s="14"/>
      <c r="AQ1462" s="5"/>
    </row>
    <row r="1463" spans="1:43" hidden="1" x14ac:dyDescent="0.3">
      <c r="A1463" t="s">
        <v>4928</v>
      </c>
      <c r="B1463">
        <v>80</v>
      </c>
      <c r="C1463">
        <v>33583175</v>
      </c>
      <c r="D1463" t="s">
        <v>1084</v>
      </c>
      <c r="E1463" t="s">
        <v>9914</v>
      </c>
      <c r="F1463" t="s">
        <v>5190</v>
      </c>
      <c r="G1463" t="s">
        <v>14</v>
      </c>
      <c r="H1463" t="s">
        <v>15</v>
      </c>
      <c r="I1463">
        <v>10000000</v>
      </c>
      <c r="J1463">
        <v>2010</v>
      </c>
      <c r="K1463">
        <v>6.3</v>
      </c>
      <c r="L1463" s="5" t="s">
        <v>2267</v>
      </c>
      <c r="M1463" s="5" t="s">
        <v>8415</v>
      </c>
      <c r="N1463" t="s">
        <v>3629</v>
      </c>
      <c r="P1463" s="5">
        <f t="shared" si="154"/>
        <v>0.61415980877435117</v>
      </c>
      <c r="Q1463" s="5">
        <f t="shared" si="155"/>
        <v>33583175</v>
      </c>
      <c r="R1463" s="1">
        <f t="shared" si="156"/>
        <v>23583175</v>
      </c>
      <c r="S1463" s="1">
        <f t="shared" si="157"/>
        <v>10000000</v>
      </c>
      <c r="U1463" s="7" t="s">
        <v>3367</v>
      </c>
      <c r="V1463" s="5">
        <f t="shared" si="158"/>
        <v>1</v>
      </c>
      <c r="W1463" s="14">
        <f>IF(V1463=1, VLOOKUP(U1463, [1]IMDB_Movies!A:O, 11, FALSE), AVERAGEIF($A$2:$A$4915, U1463, $K$2:$K$4915))</f>
        <v>6.3</v>
      </c>
      <c r="X1463" s="5">
        <f t="shared" si="159"/>
        <v>0.436</v>
      </c>
      <c r="Y1463">
        <f t="shared" si="160"/>
        <v>6.4236982831410154</v>
      </c>
      <c r="AN1463" s="7"/>
      <c r="AO1463" s="5"/>
      <c r="AP1463" s="14"/>
      <c r="AQ1463" s="5"/>
    </row>
    <row r="1464" spans="1:43" hidden="1" x14ac:dyDescent="0.3">
      <c r="A1464" t="s">
        <v>5162</v>
      </c>
      <c r="B1464">
        <v>97</v>
      </c>
      <c r="C1464">
        <v>52200504</v>
      </c>
      <c r="D1464" t="s">
        <v>3408</v>
      </c>
      <c r="E1464" t="s">
        <v>9915</v>
      </c>
      <c r="F1464" t="s">
        <v>5193</v>
      </c>
      <c r="G1464" t="s">
        <v>14</v>
      </c>
      <c r="H1464" t="s">
        <v>99</v>
      </c>
      <c r="I1464">
        <v>10000000</v>
      </c>
      <c r="J1464">
        <v>2015</v>
      </c>
      <c r="K1464">
        <v>6.1</v>
      </c>
      <c r="L1464" s="5" t="s">
        <v>455</v>
      </c>
      <c r="M1464" s="5" t="s">
        <v>2267</v>
      </c>
      <c r="N1464" t="s">
        <v>3629</v>
      </c>
      <c r="P1464" s="5">
        <f t="shared" si="154"/>
        <v>0.6141405136977236</v>
      </c>
      <c r="Q1464" s="5">
        <f t="shared" si="155"/>
        <v>52200504</v>
      </c>
      <c r="R1464" s="1">
        <f t="shared" si="156"/>
        <v>42200504</v>
      </c>
      <c r="S1464" s="1">
        <f t="shared" si="157"/>
        <v>10000000</v>
      </c>
      <c r="U1464" s="6" t="s">
        <v>3410</v>
      </c>
      <c r="V1464" s="5">
        <f t="shared" si="158"/>
        <v>1</v>
      </c>
      <c r="W1464" s="14">
        <f>IF(V1464=1, VLOOKUP(U1464, [1]IMDB_Movies!A:O, 11, FALSE), AVERAGEIF($A$2:$A$4915, U1464, $K$2:$K$4915))</f>
        <v>6.3</v>
      </c>
      <c r="X1464" s="5">
        <f t="shared" si="159"/>
        <v>0.436</v>
      </c>
      <c r="Y1464">
        <f t="shared" si="160"/>
        <v>6.4240990990991067</v>
      </c>
      <c r="AN1464" s="6"/>
      <c r="AO1464" s="5"/>
      <c r="AP1464" s="14"/>
      <c r="AQ1464" s="5"/>
    </row>
    <row r="1465" spans="1:43" hidden="1" x14ac:dyDescent="0.3">
      <c r="A1465" t="s">
        <v>5194</v>
      </c>
      <c r="B1465">
        <v>109</v>
      </c>
      <c r="C1465">
        <v>33000000</v>
      </c>
      <c r="D1465" t="s">
        <v>5195</v>
      </c>
      <c r="E1465" t="s">
        <v>9916</v>
      </c>
      <c r="F1465" t="s">
        <v>5196</v>
      </c>
      <c r="G1465" t="s">
        <v>14</v>
      </c>
      <c r="H1465" t="s">
        <v>15</v>
      </c>
      <c r="I1465">
        <v>10000000</v>
      </c>
      <c r="J1465">
        <v>1985</v>
      </c>
      <c r="K1465">
        <v>6.9</v>
      </c>
      <c r="L1465" s="5" t="s">
        <v>476</v>
      </c>
      <c r="M1465" s="5" t="s">
        <v>599</v>
      </c>
      <c r="N1465" t="s">
        <v>1221</v>
      </c>
      <c r="O1465" t="s">
        <v>4183</v>
      </c>
      <c r="P1465" s="5">
        <f t="shared" si="154"/>
        <v>0.61418678116363679</v>
      </c>
      <c r="Q1465" s="5">
        <f t="shared" si="155"/>
        <v>33000000</v>
      </c>
      <c r="R1465" s="1">
        <f t="shared" si="156"/>
        <v>23000000</v>
      </c>
      <c r="S1465" s="1">
        <f t="shared" si="157"/>
        <v>10000000</v>
      </c>
      <c r="U1465" s="6" t="s">
        <v>3269</v>
      </c>
      <c r="V1465" s="5">
        <f t="shared" si="158"/>
        <v>1</v>
      </c>
      <c r="W1465" s="14">
        <f>IF(V1465=1, VLOOKUP(U1465, [1]IMDB_Movies!A:O, 11, FALSE), AVERAGEIF($A$2:$A$4915, U1465, $K$2:$K$4915))</f>
        <v>6.3</v>
      </c>
      <c r="X1465" s="5">
        <f t="shared" si="159"/>
        <v>0.436</v>
      </c>
      <c r="Y1465">
        <f t="shared" si="160"/>
        <v>6.4237961137707762</v>
      </c>
      <c r="AN1465" s="6"/>
      <c r="AO1465" s="5"/>
      <c r="AP1465" s="14"/>
      <c r="AQ1465" s="5"/>
    </row>
    <row r="1466" spans="1:43" hidden="1" x14ac:dyDescent="0.3">
      <c r="A1466" t="s">
        <v>2972</v>
      </c>
      <c r="B1466">
        <v>140</v>
      </c>
      <c r="C1466">
        <v>32101000</v>
      </c>
      <c r="D1466" t="s">
        <v>3570</v>
      </c>
      <c r="E1466" t="s">
        <v>9917</v>
      </c>
      <c r="F1466" t="s">
        <v>5197</v>
      </c>
      <c r="G1466" t="s">
        <v>14</v>
      </c>
      <c r="H1466" t="s">
        <v>22</v>
      </c>
      <c r="I1466">
        <v>10000000</v>
      </c>
      <c r="J1466">
        <v>1992</v>
      </c>
      <c r="K1466">
        <v>5.4</v>
      </c>
      <c r="L1466" s="5" t="s">
        <v>2267</v>
      </c>
      <c r="M1466" s="5" t="s">
        <v>4289</v>
      </c>
      <c r="P1466" s="5">
        <f t="shared" si="154"/>
        <v>0.61416566317043508</v>
      </c>
      <c r="Q1466" s="5">
        <f t="shared" si="155"/>
        <v>32101000</v>
      </c>
      <c r="R1466" s="1">
        <f t="shared" si="156"/>
        <v>22101000</v>
      </c>
      <c r="S1466" s="1">
        <f t="shared" si="157"/>
        <v>10000000</v>
      </c>
      <c r="U1466" s="7" t="s">
        <v>3759</v>
      </c>
      <c r="V1466" s="5">
        <f t="shared" si="158"/>
        <v>1</v>
      </c>
      <c r="W1466" s="14">
        <f>IF(V1466=1, VLOOKUP(U1466, [1]IMDB_Movies!A:O, 11, FALSE), AVERAGEIF($A$2:$A$4915, U1466, $K$2:$K$4915))</f>
        <v>6.3</v>
      </c>
      <c r="X1466" s="5">
        <f t="shared" si="159"/>
        <v>0.436</v>
      </c>
      <c r="Y1466">
        <f t="shared" si="160"/>
        <v>6.4237183098591624</v>
      </c>
      <c r="AN1466" s="7"/>
      <c r="AO1466" s="5"/>
      <c r="AP1466" s="14"/>
      <c r="AQ1466" s="5"/>
    </row>
    <row r="1467" spans="1:43" hidden="1" x14ac:dyDescent="0.3">
      <c r="A1467" t="s">
        <v>2515</v>
      </c>
      <c r="B1467">
        <v>130</v>
      </c>
      <c r="C1467">
        <v>30651422</v>
      </c>
      <c r="D1467" t="s">
        <v>3850</v>
      </c>
      <c r="E1467" t="s">
        <v>9918</v>
      </c>
      <c r="F1467" t="s">
        <v>5200</v>
      </c>
      <c r="G1467" t="s">
        <v>14</v>
      </c>
      <c r="H1467" t="s">
        <v>15</v>
      </c>
      <c r="I1467">
        <v>10000000</v>
      </c>
      <c r="J1467">
        <v>1999</v>
      </c>
      <c r="K1467">
        <v>7.4</v>
      </c>
      <c r="L1467" s="5" t="s">
        <v>340</v>
      </c>
      <c r="M1467" s="5" t="s">
        <v>599</v>
      </c>
      <c r="N1467" t="s">
        <v>1221</v>
      </c>
      <c r="O1467" t="s">
        <v>455</v>
      </c>
      <c r="P1467" s="5">
        <f t="shared" si="154"/>
        <v>0.61414173021899854</v>
      </c>
      <c r="Q1467" s="5">
        <f t="shared" si="155"/>
        <v>30651422</v>
      </c>
      <c r="R1467" s="1">
        <f t="shared" si="156"/>
        <v>20651422</v>
      </c>
      <c r="S1467" s="1">
        <f t="shared" si="157"/>
        <v>10000000</v>
      </c>
      <c r="U1467" s="7" t="s">
        <v>2851</v>
      </c>
      <c r="V1467" s="5">
        <f t="shared" si="158"/>
        <v>2</v>
      </c>
      <c r="W1467" s="14">
        <f>IF(V1467=1, VLOOKUP(U1467, [1]IMDB_Movies!A:O, 11, FALSE), AVERAGEIF($A$2:$A$4915, U1467, $K$2:$K$4915))</f>
        <v>6.3</v>
      </c>
      <c r="X1467" s="5">
        <f t="shared" si="159"/>
        <v>0.436</v>
      </c>
      <c r="Y1467">
        <f t="shared" si="160"/>
        <v>6.4235841081995</v>
      </c>
      <c r="AN1467" s="7"/>
      <c r="AO1467" s="5"/>
      <c r="AP1467" s="14"/>
      <c r="AQ1467" s="5"/>
    </row>
    <row r="1468" spans="1:43" hidden="1" x14ac:dyDescent="0.3">
      <c r="A1468" t="s">
        <v>5201</v>
      </c>
      <c r="B1468">
        <v>98</v>
      </c>
      <c r="C1468">
        <v>30306281</v>
      </c>
      <c r="D1468" t="s">
        <v>910</v>
      </c>
      <c r="E1468" t="s">
        <v>9919</v>
      </c>
      <c r="F1468" t="s">
        <v>5202</v>
      </c>
      <c r="G1468" t="s">
        <v>14</v>
      </c>
      <c r="H1468" t="s">
        <v>15</v>
      </c>
      <c r="I1468">
        <v>10000000</v>
      </c>
      <c r="J1468">
        <v>2002</v>
      </c>
      <c r="K1468">
        <v>5.6</v>
      </c>
      <c r="L1468" s="5" t="s">
        <v>599</v>
      </c>
      <c r="M1468" s="5" t="s">
        <v>1221</v>
      </c>
      <c r="P1468" s="5">
        <f t="shared" si="154"/>
        <v>0.61411332862815948</v>
      </c>
      <c r="Q1468" s="5">
        <f t="shared" si="155"/>
        <v>30306281</v>
      </c>
      <c r="R1468" s="1">
        <f t="shared" si="156"/>
        <v>20306281</v>
      </c>
      <c r="S1468" s="1">
        <f t="shared" si="157"/>
        <v>10000000</v>
      </c>
      <c r="U1468" s="7" t="s">
        <v>2803</v>
      </c>
      <c r="V1468" s="5">
        <f t="shared" si="158"/>
        <v>1</v>
      </c>
      <c r="W1468" s="14">
        <f>IF(V1468=1, VLOOKUP(U1468, [1]IMDB_Movies!A:O, 11, FALSE), AVERAGEIF($A$2:$A$4915, U1468, $K$2:$K$4915))</f>
        <v>6.3</v>
      </c>
      <c r="X1468" s="5">
        <f t="shared" si="159"/>
        <v>0.436</v>
      </c>
      <c r="Y1468">
        <f t="shared" si="160"/>
        <v>6.4239853438557004</v>
      </c>
      <c r="AN1468" s="7"/>
      <c r="AO1468" s="5"/>
      <c r="AP1468" s="14"/>
      <c r="AQ1468" s="5"/>
    </row>
    <row r="1469" spans="1:43" hidden="1" x14ac:dyDescent="0.3">
      <c r="A1469" t="s">
        <v>1021</v>
      </c>
      <c r="B1469">
        <v>101</v>
      </c>
      <c r="C1469">
        <v>29500000</v>
      </c>
      <c r="D1469" t="s">
        <v>5203</v>
      </c>
      <c r="E1469" t="s">
        <v>9920</v>
      </c>
      <c r="F1469" t="s">
        <v>5204</v>
      </c>
      <c r="G1469" t="s">
        <v>14</v>
      </c>
      <c r="H1469" t="s">
        <v>15</v>
      </c>
      <c r="I1469">
        <v>10000000</v>
      </c>
      <c r="J1469">
        <v>1983</v>
      </c>
      <c r="K1469">
        <v>6.5</v>
      </c>
      <c r="L1469" s="5" t="s">
        <v>455</v>
      </c>
      <c r="M1469" s="5" t="s">
        <v>2267</v>
      </c>
      <c r="N1469" t="s">
        <v>4289</v>
      </c>
      <c r="P1469" s="5">
        <f t="shared" si="154"/>
        <v>0.61408385617681416</v>
      </c>
      <c r="Q1469" s="5">
        <f t="shared" si="155"/>
        <v>29500000</v>
      </c>
      <c r="R1469" s="1">
        <f t="shared" si="156"/>
        <v>19500000</v>
      </c>
      <c r="S1469" s="1">
        <f t="shared" si="157"/>
        <v>10000000</v>
      </c>
      <c r="U1469" s="6" t="s">
        <v>2820</v>
      </c>
      <c r="V1469" s="5">
        <f t="shared" si="158"/>
        <v>1</v>
      </c>
      <c r="W1469" s="14">
        <f>IF(V1469=1, VLOOKUP(U1469, [1]IMDB_Movies!A:O, 11, FALSE), AVERAGEIF($A$2:$A$4915, U1469, $K$2:$K$4915))</f>
        <v>6.3</v>
      </c>
      <c r="X1469" s="5">
        <f t="shared" si="159"/>
        <v>0.436</v>
      </c>
      <c r="Y1469">
        <f t="shared" si="160"/>
        <v>6.4239639131660615</v>
      </c>
      <c r="AN1469" s="6"/>
      <c r="AO1469" s="5"/>
      <c r="AP1469" s="14"/>
      <c r="AQ1469" s="5"/>
    </row>
    <row r="1470" spans="1:43" hidden="1" x14ac:dyDescent="0.3">
      <c r="A1470" t="s">
        <v>1384</v>
      </c>
      <c r="B1470">
        <v>100</v>
      </c>
      <c r="C1470">
        <v>29392418</v>
      </c>
      <c r="D1470" t="s">
        <v>630</v>
      </c>
      <c r="E1470" t="s">
        <v>9921</v>
      </c>
      <c r="F1470" t="s">
        <v>5206</v>
      </c>
      <c r="G1470" t="s">
        <v>14</v>
      </c>
      <c r="H1470" t="s">
        <v>15</v>
      </c>
      <c r="I1470">
        <v>10000000</v>
      </c>
      <c r="J1470">
        <v>1994</v>
      </c>
      <c r="K1470">
        <v>5.8</v>
      </c>
      <c r="L1470" s="5" t="s">
        <v>476</v>
      </c>
      <c r="M1470" s="5" t="s">
        <v>599</v>
      </c>
      <c r="N1470" t="s">
        <v>8413</v>
      </c>
      <c r="P1470" s="5">
        <f t="shared" si="154"/>
        <v>0.61405192811283393</v>
      </c>
      <c r="Q1470" s="5">
        <f t="shared" si="155"/>
        <v>29392418</v>
      </c>
      <c r="R1470" s="1">
        <f t="shared" si="156"/>
        <v>19392418</v>
      </c>
      <c r="S1470" s="1">
        <f t="shared" si="157"/>
        <v>10000000</v>
      </c>
      <c r="U1470" s="7" t="s">
        <v>2743</v>
      </c>
      <c r="V1470" s="5">
        <f t="shared" si="158"/>
        <v>1</v>
      </c>
      <c r="W1470" s="14">
        <f>IF(V1470=1, VLOOKUP(U1470, [1]IMDB_Movies!A:O, 11, FALSE), AVERAGEIF($A$2:$A$4915, U1470, $K$2:$K$4915))</f>
        <v>6.3</v>
      </c>
      <c r="X1470" s="5">
        <f t="shared" si="159"/>
        <v>0.436</v>
      </c>
      <c r="Y1470">
        <f t="shared" si="160"/>
        <v>6.4238014664410672</v>
      </c>
      <c r="AN1470" s="7"/>
      <c r="AO1470" s="5"/>
      <c r="AP1470" s="14"/>
      <c r="AQ1470" s="5"/>
    </row>
    <row r="1471" spans="1:43" hidden="1" x14ac:dyDescent="0.3">
      <c r="A1471" t="s">
        <v>3639</v>
      </c>
      <c r="B1471">
        <v>100</v>
      </c>
      <c r="C1471">
        <v>25339117</v>
      </c>
      <c r="D1471" t="s">
        <v>604</v>
      </c>
      <c r="E1471" t="s">
        <v>9922</v>
      </c>
      <c r="F1471" t="s">
        <v>5210</v>
      </c>
      <c r="G1471" t="s">
        <v>14</v>
      </c>
      <c r="H1471" t="s">
        <v>15</v>
      </c>
      <c r="I1471">
        <v>10000000</v>
      </c>
      <c r="J1471">
        <v>1998</v>
      </c>
      <c r="K1471">
        <v>6.5</v>
      </c>
      <c r="L1471" s="5" t="s">
        <v>599</v>
      </c>
      <c r="M1471" s="5" t="s">
        <v>6851</v>
      </c>
      <c r="P1471" s="5">
        <f t="shared" si="154"/>
        <v>0.61401965041591955</v>
      </c>
      <c r="Q1471" s="5">
        <f t="shared" si="155"/>
        <v>25339117</v>
      </c>
      <c r="R1471" s="1">
        <f t="shared" si="156"/>
        <v>15339117</v>
      </c>
      <c r="S1471" s="1">
        <f t="shared" si="157"/>
        <v>10000000</v>
      </c>
      <c r="U1471" s="6" t="s">
        <v>2390</v>
      </c>
      <c r="V1471" s="5">
        <f t="shared" si="158"/>
        <v>1</v>
      </c>
      <c r="W1471" s="14">
        <f>IF(V1471=1, VLOOKUP(U1471, [1]IMDB_Movies!A:O, 11, FALSE), AVERAGEIF($A$2:$A$4915, U1471, $K$2:$K$4915))</f>
        <v>6.3</v>
      </c>
      <c r="X1471" s="5">
        <f t="shared" si="159"/>
        <v>0.436</v>
      </c>
      <c r="Y1471">
        <f t="shared" si="160"/>
        <v>6.4237235543018407</v>
      </c>
      <c r="AN1471" s="6"/>
      <c r="AO1471" s="5"/>
      <c r="AP1471" s="14"/>
      <c r="AQ1471" s="5"/>
    </row>
    <row r="1472" spans="1:43" hidden="1" x14ac:dyDescent="0.3">
      <c r="A1472" t="s">
        <v>1722</v>
      </c>
      <c r="B1472">
        <v>114</v>
      </c>
      <c r="C1472">
        <v>25600000</v>
      </c>
      <c r="D1472" t="s">
        <v>703</v>
      </c>
      <c r="E1472" t="s">
        <v>9923</v>
      </c>
      <c r="F1472" t="s">
        <v>5211</v>
      </c>
      <c r="G1472" t="s">
        <v>14</v>
      </c>
      <c r="H1472" t="s">
        <v>15</v>
      </c>
      <c r="I1472">
        <v>10000000</v>
      </c>
      <c r="J1472">
        <v>1983</v>
      </c>
      <c r="K1472">
        <v>7.2</v>
      </c>
      <c r="L1472" s="5" t="s">
        <v>8413</v>
      </c>
      <c r="M1472" s="5" t="s">
        <v>1221</v>
      </c>
      <c r="P1472" s="5">
        <f t="shared" si="154"/>
        <v>0.6139755147370467</v>
      </c>
      <c r="Q1472" s="5">
        <f t="shared" si="155"/>
        <v>25600000</v>
      </c>
      <c r="R1472" s="1">
        <f t="shared" si="156"/>
        <v>15600000</v>
      </c>
      <c r="S1472" s="1">
        <f t="shared" si="157"/>
        <v>10000000</v>
      </c>
      <c r="U1472" s="7" t="s">
        <v>821</v>
      </c>
      <c r="V1472" s="5">
        <f t="shared" si="158"/>
        <v>2</v>
      </c>
      <c r="W1472" s="14">
        <f>IF(V1472=1, VLOOKUP(U1472, [1]IMDB_Movies!A:O, 11, FALSE), AVERAGEIF($A$2:$A$4915, U1472, $K$2:$K$4915))</f>
        <v>6.3</v>
      </c>
      <c r="X1472" s="5">
        <f t="shared" si="159"/>
        <v>0.436</v>
      </c>
      <c r="Y1472">
        <f t="shared" si="160"/>
        <v>6.4233069977426709</v>
      </c>
      <c r="AN1472" s="7"/>
      <c r="AO1472" s="5"/>
      <c r="AP1472" s="14"/>
      <c r="AQ1472" s="5"/>
    </row>
    <row r="1473" spans="1:43" hidden="1" x14ac:dyDescent="0.3">
      <c r="A1473" t="s">
        <v>1915</v>
      </c>
      <c r="B1473">
        <v>103</v>
      </c>
      <c r="C1473"/>
      <c r="D1473" t="s">
        <v>1543</v>
      </c>
      <c r="E1473" t="s">
        <v>9924</v>
      </c>
      <c r="F1473" t="s">
        <v>5214</v>
      </c>
      <c r="G1473" t="s">
        <v>14</v>
      </c>
      <c r="H1473" t="s">
        <v>15</v>
      </c>
      <c r="I1473">
        <v>10000000</v>
      </c>
      <c r="J1473">
        <v>1983</v>
      </c>
      <c r="K1473">
        <v>7.2</v>
      </c>
      <c r="L1473" s="5" t="s">
        <v>2267</v>
      </c>
      <c r="M1473" s="5" t="s">
        <v>4289</v>
      </c>
      <c r="N1473" t="s">
        <v>3629</v>
      </c>
      <c r="P1473" s="5">
        <f t="shared" si="154"/>
        <v>0.61393207929508631</v>
      </c>
      <c r="Q1473" s="5">
        <f t="shared" si="155"/>
        <v>25035665</v>
      </c>
      <c r="R1473" s="1">
        <f t="shared" si="156"/>
        <v>15035665</v>
      </c>
      <c r="S1473" s="1">
        <f t="shared" si="157"/>
        <v>10000000</v>
      </c>
      <c r="U1473" s="6" t="s">
        <v>2192</v>
      </c>
      <c r="V1473" s="5">
        <f t="shared" si="158"/>
        <v>1</v>
      </c>
      <c r="W1473" s="14">
        <f>IF(V1473=1, VLOOKUP(U1473, [1]IMDB_Movies!A:O, 11, FALSE), AVERAGEIF($A$2:$A$4915, U1473, $K$2:$K$4915))</f>
        <v>6.3</v>
      </c>
      <c r="X1473" s="5">
        <f t="shared" si="159"/>
        <v>0.436</v>
      </c>
      <c r="Y1473">
        <f t="shared" si="160"/>
        <v>6.4237369460908917</v>
      </c>
      <c r="AN1473" s="6"/>
      <c r="AO1473" s="5"/>
      <c r="AP1473" s="14"/>
      <c r="AQ1473" s="5"/>
    </row>
    <row r="1474" spans="1:43" hidden="1" x14ac:dyDescent="0.3">
      <c r="A1474" t="s">
        <v>5215</v>
      </c>
      <c r="B1474">
        <v>97</v>
      </c>
      <c r="C1474">
        <v>27736779</v>
      </c>
      <c r="D1474" t="s">
        <v>1084</v>
      </c>
      <c r="E1474" t="s">
        <v>9925</v>
      </c>
      <c r="F1474" t="s">
        <v>5216</v>
      </c>
      <c r="G1474" t="s">
        <v>14</v>
      </c>
      <c r="H1474" t="s">
        <v>15</v>
      </c>
      <c r="I1474">
        <v>10000000</v>
      </c>
      <c r="J1474">
        <v>2015</v>
      </c>
      <c r="K1474">
        <v>5.2</v>
      </c>
      <c r="L1474" s="5" t="s">
        <v>2267</v>
      </c>
      <c r="M1474" s="5" t="s">
        <v>8415</v>
      </c>
      <c r="N1474" t="s">
        <v>3629</v>
      </c>
      <c r="P1474" s="5">
        <f t="shared" ref="P1474:P1537" si="161">CORREL(C1474:C6387,I1474:I6387)</f>
        <v>0.61393207929508631</v>
      </c>
      <c r="Q1474" s="5">
        <f t="shared" ref="Q1474:Q1537" si="162">IF(ISBLANK(C1474),MEDIAN($C$2:$C$4915), C1474)</f>
        <v>27736779</v>
      </c>
      <c r="R1474" s="1">
        <f t="shared" ref="R1474:R1537" si="163">Q1474-S1474</f>
        <v>17736779</v>
      </c>
      <c r="S1474" s="1">
        <f t="shared" ref="S1474:S1537" si="164">IF(ISBLANK(I1474),MEDIAN($I$2:$I$4915), I1474)</f>
        <v>10000000</v>
      </c>
      <c r="U1474" s="6" t="s">
        <v>2007</v>
      </c>
      <c r="V1474" s="5">
        <f t="shared" si="158"/>
        <v>1</v>
      </c>
      <c r="W1474" s="14">
        <f>IF(V1474=1, VLOOKUP(U1474, [1]IMDB_Movies!A:O, 11, FALSE), AVERAGEIF($A$2:$A$4915, U1474, $K$2:$K$4915))</f>
        <v>6.3</v>
      </c>
      <c r="X1474" s="5">
        <f t="shared" si="159"/>
        <v>0.436</v>
      </c>
      <c r="Y1474">
        <f t="shared" si="160"/>
        <v>6.4239695087521245</v>
      </c>
      <c r="AN1474" s="6"/>
      <c r="AO1474" s="5"/>
      <c r="AP1474" s="14"/>
      <c r="AQ1474" s="5"/>
    </row>
    <row r="1475" spans="1:43" hidden="1" x14ac:dyDescent="0.3">
      <c r="A1475" t="s">
        <v>4684</v>
      </c>
      <c r="B1475">
        <v>96</v>
      </c>
      <c r="C1475">
        <v>20384136</v>
      </c>
      <c r="D1475" t="s">
        <v>1084</v>
      </c>
      <c r="E1475" t="s">
        <v>9926</v>
      </c>
      <c r="F1475" t="s">
        <v>5219</v>
      </c>
      <c r="G1475" t="s">
        <v>14</v>
      </c>
      <c r="H1475" t="s">
        <v>15</v>
      </c>
      <c r="I1475">
        <v>10000000</v>
      </c>
      <c r="J1475">
        <v>2001</v>
      </c>
      <c r="K1475">
        <v>4.7</v>
      </c>
      <c r="L1475" s="5" t="s">
        <v>2267</v>
      </c>
      <c r="M1475" s="5" t="s">
        <v>8415</v>
      </c>
      <c r="N1475" t="s">
        <v>3629</v>
      </c>
      <c r="P1475" s="5">
        <f t="shared" si="161"/>
        <v>0.61389478797296226</v>
      </c>
      <c r="Q1475" s="5">
        <f t="shared" si="162"/>
        <v>20384136</v>
      </c>
      <c r="R1475" s="1">
        <f t="shared" si="163"/>
        <v>10384136</v>
      </c>
      <c r="S1475" s="1">
        <f t="shared" si="164"/>
        <v>10000000</v>
      </c>
      <c r="U1475" s="6" t="s">
        <v>1223</v>
      </c>
      <c r="V1475" s="5">
        <f t="shared" si="158"/>
        <v>1</v>
      </c>
      <c r="W1475" s="14">
        <f>IF(V1475=1, VLOOKUP(U1475, [1]IMDB_Movies!A:O, 11, FALSE), AVERAGEIF($A$2:$A$4915, U1475, $K$2:$K$4915))</f>
        <v>6.3</v>
      </c>
      <c r="X1475" s="5">
        <f t="shared" si="159"/>
        <v>0.436</v>
      </c>
      <c r="Y1475">
        <f t="shared" si="160"/>
        <v>6.4242022027675878</v>
      </c>
      <c r="AN1475" s="6"/>
      <c r="AO1475" s="5"/>
      <c r="AP1475" s="14"/>
      <c r="AQ1475" s="5"/>
    </row>
    <row r="1476" spans="1:43" hidden="1" x14ac:dyDescent="0.3">
      <c r="A1476" t="s">
        <v>5220</v>
      </c>
      <c r="B1476">
        <v>98</v>
      </c>
      <c r="C1476">
        <v>25464480</v>
      </c>
      <c r="D1476" t="s">
        <v>1787</v>
      </c>
      <c r="E1476" t="s">
        <v>9927</v>
      </c>
      <c r="F1476" t="s">
        <v>5221</v>
      </c>
      <c r="G1476" t="s">
        <v>14</v>
      </c>
      <c r="H1476" t="s">
        <v>15</v>
      </c>
      <c r="I1476">
        <v>10000000</v>
      </c>
      <c r="J1476">
        <v>2009</v>
      </c>
      <c r="K1476">
        <v>5.9</v>
      </c>
      <c r="L1476" s="5" t="s">
        <v>8415</v>
      </c>
      <c r="M1476" s="5" t="s">
        <v>4289</v>
      </c>
      <c r="N1476" t="s">
        <v>3629</v>
      </c>
      <c r="P1476" s="5">
        <f t="shared" si="161"/>
        <v>0.61383692753112684</v>
      </c>
      <c r="Q1476" s="5">
        <f t="shared" si="162"/>
        <v>25464480</v>
      </c>
      <c r="R1476" s="1">
        <f t="shared" si="163"/>
        <v>15464480</v>
      </c>
      <c r="S1476" s="1">
        <f t="shared" si="164"/>
        <v>10000000</v>
      </c>
      <c r="U1476" s="6" t="s">
        <v>1150</v>
      </c>
      <c r="V1476" s="5">
        <f t="shared" si="158"/>
        <v>1</v>
      </c>
      <c r="W1476" s="14">
        <f>IF(V1476=1, VLOOKUP(U1476, [1]IMDB_Movies!A:O, 11, FALSE), AVERAGEIF($A$2:$A$4915, U1476, $K$2:$K$4915))</f>
        <v>6.3</v>
      </c>
      <c r="X1476" s="5">
        <f t="shared" si="159"/>
        <v>0.436</v>
      </c>
      <c r="Y1476">
        <f t="shared" si="160"/>
        <v>6.4241807909604596</v>
      </c>
      <c r="AN1476" s="6"/>
      <c r="AO1476" s="5"/>
      <c r="AP1476" s="14"/>
      <c r="AQ1476" s="5"/>
    </row>
    <row r="1477" spans="1:43" hidden="1" x14ac:dyDescent="0.3">
      <c r="A1477" t="s">
        <v>4067</v>
      </c>
      <c r="B1477">
        <v>105</v>
      </c>
      <c r="C1477">
        <v>20338609</v>
      </c>
      <c r="D1477" t="s">
        <v>1957</v>
      </c>
      <c r="E1477" t="s">
        <v>9928</v>
      </c>
      <c r="F1477" t="s">
        <v>5222</v>
      </c>
      <c r="G1477" t="s">
        <v>14</v>
      </c>
      <c r="H1477" t="s">
        <v>15</v>
      </c>
      <c r="I1477">
        <v>10000000</v>
      </c>
      <c r="J1477">
        <v>2006</v>
      </c>
      <c r="K1477">
        <v>6.8</v>
      </c>
      <c r="L1477" s="5" t="s">
        <v>599</v>
      </c>
      <c r="M1477" s="5" t="s">
        <v>1221</v>
      </c>
      <c r="N1477" t="s">
        <v>4183</v>
      </c>
      <c r="P1477" s="5">
        <f t="shared" si="161"/>
        <v>0.61379297619066675</v>
      </c>
      <c r="Q1477" s="5">
        <f t="shared" si="162"/>
        <v>20338609</v>
      </c>
      <c r="R1477" s="1">
        <f t="shared" si="163"/>
        <v>10338609</v>
      </c>
      <c r="S1477" s="1">
        <f t="shared" si="164"/>
        <v>10000000</v>
      </c>
      <c r="U1477" s="7" t="s">
        <v>959</v>
      </c>
      <c r="V1477" s="5">
        <f t="shared" si="158"/>
        <v>1</v>
      </c>
      <c r="W1477" s="14">
        <f>IF(V1477=1, VLOOKUP(U1477, [1]IMDB_Movies!A:O, 11, FALSE), AVERAGEIF($A$2:$A$4915, U1477, $K$2:$K$4915))</f>
        <v>6.3</v>
      </c>
      <c r="X1477" s="5">
        <f t="shared" si="159"/>
        <v>0.436</v>
      </c>
      <c r="Y1477">
        <f t="shared" si="160"/>
        <v>6.4243571630404137</v>
      </c>
      <c r="AN1477" s="7"/>
      <c r="AO1477" s="5"/>
      <c r="AP1477" s="14"/>
      <c r="AQ1477" s="5"/>
    </row>
    <row r="1478" spans="1:43" hidden="1" x14ac:dyDescent="0.3">
      <c r="A1478" t="s">
        <v>5223</v>
      </c>
      <c r="B1478">
        <v>123</v>
      </c>
      <c r="C1478">
        <v>18272447</v>
      </c>
      <c r="D1478" t="s">
        <v>1450</v>
      </c>
      <c r="E1478" t="s">
        <v>9929</v>
      </c>
      <c r="F1478" t="s">
        <v>5224</v>
      </c>
      <c r="G1478" t="s">
        <v>14</v>
      </c>
      <c r="H1478" t="s">
        <v>15</v>
      </c>
      <c r="I1478">
        <v>10000000</v>
      </c>
      <c r="J1478">
        <v>1993</v>
      </c>
      <c r="K1478">
        <v>5.9</v>
      </c>
      <c r="L1478" s="5" t="s">
        <v>1221</v>
      </c>
      <c r="M1478" s="5" t="s">
        <v>3629</v>
      </c>
      <c r="P1478" s="5">
        <f t="shared" si="161"/>
        <v>0.61373488410490251</v>
      </c>
      <c r="Q1478" s="5">
        <f t="shared" si="162"/>
        <v>18272447</v>
      </c>
      <c r="R1478" s="1">
        <f t="shared" si="163"/>
        <v>8272447</v>
      </c>
      <c r="S1478" s="1">
        <f t="shared" si="164"/>
        <v>10000000</v>
      </c>
      <c r="U1478" s="6" t="s">
        <v>211</v>
      </c>
      <c r="V1478" s="5">
        <f t="shared" si="158"/>
        <v>1</v>
      </c>
      <c r="W1478" s="14">
        <f>IF(V1478=1, VLOOKUP(U1478, [1]IMDB_Movies!A:O, 11, FALSE), AVERAGEIF($A$2:$A$4915, U1478, $K$2:$K$4915))</f>
        <v>6.3</v>
      </c>
      <c r="X1478" s="5">
        <f t="shared" si="159"/>
        <v>0.436</v>
      </c>
      <c r="Y1478">
        <f t="shared" si="160"/>
        <v>6.424166195590737</v>
      </c>
      <c r="AN1478" s="6"/>
      <c r="AO1478" s="5"/>
      <c r="AP1478" s="14"/>
      <c r="AQ1478" s="5"/>
    </row>
    <row r="1479" spans="1:43" hidden="1" x14ac:dyDescent="0.3">
      <c r="A1479" t="s">
        <v>5225</v>
      </c>
      <c r="B1479">
        <v>107</v>
      </c>
      <c r="C1479"/>
      <c r="D1479" t="s">
        <v>24</v>
      </c>
      <c r="E1479" t="s">
        <v>9930</v>
      </c>
      <c r="F1479" t="s">
        <v>5226</v>
      </c>
      <c r="G1479" t="s">
        <v>14</v>
      </c>
      <c r="H1479" t="s">
        <v>15</v>
      </c>
      <c r="I1479">
        <v>10000000</v>
      </c>
      <c r="J1479">
        <v>1985</v>
      </c>
      <c r="K1479">
        <v>5.3</v>
      </c>
      <c r="L1479" s="5" t="s">
        <v>476</v>
      </c>
      <c r="M1479" s="5" t="s">
        <v>3629</v>
      </c>
      <c r="P1479" s="5">
        <f t="shared" si="161"/>
        <v>0.61367133992421286</v>
      </c>
      <c r="Q1479" s="5">
        <f t="shared" si="162"/>
        <v>25035665</v>
      </c>
      <c r="R1479" s="1">
        <f t="shared" si="163"/>
        <v>15035665</v>
      </c>
      <c r="S1479" s="1">
        <f t="shared" si="164"/>
        <v>10000000</v>
      </c>
      <c r="U1479" s="6" t="s">
        <v>737</v>
      </c>
      <c r="V1479" s="5">
        <f t="shared" si="158"/>
        <v>1</v>
      </c>
      <c r="W1479" s="14">
        <f>IF(V1479=1, VLOOKUP(U1479, [1]IMDB_Movies!A:O, 11, FALSE), AVERAGEIF($A$2:$A$4915, U1479, $K$2:$K$4915))</f>
        <v>6.3</v>
      </c>
      <c r="X1479" s="5">
        <f t="shared" si="159"/>
        <v>0.436</v>
      </c>
      <c r="Y1479">
        <f t="shared" si="160"/>
        <v>6.4239468476109769</v>
      </c>
      <c r="AN1479" s="6"/>
      <c r="AO1479" s="5"/>
      <c r="AP1479" s="14"/>
      <c r="AQ1479" s="5"/>
    </row>
    <row r="1480" spans="1:43" hidden="1" x14ac:dyDescent="0.3">
      <c r="A1480" t="s">
        <v>2308</v>
      </c>
      <c r="B1480">
        <v>97</v>
      </c>
      <c r="C1480">
        <v>21371425</v>
      </c>
      <c r="D1480" t="s">
        <v>1011</v>
      </c>
      <c r="E1480" t="s">
        <v>9931</v>
      </c>
      <c r="F1480" t="s">
        <v>5229</v>
      </c>
      <c r="G1480" t="s">
        <v>14</v>
      </c>
      <c r="H1480" t="s">
        <v>15</v>
      </c>
      <c r="I1480">
        <v>10000000</v>
      </c>
      <c r="J1480">
        <v>2010</v>
      </c>
      <c r="K1480">
        <v>4.4000000000000004</v>
      </c>
      <c r="L1480" s="5" t="s">
        <v>476</v>
      </c>
      <c r="M1480" s="5" t="s">
        <v>4289</v>
      </c>
      <c r="N1480" t="s">
        <v>3629</v>
      </c>
      <c r="P1480" s="5">
        <f t="shared" si="161"/>
        <v>0.61367133992421286</v>
      </c>
      <c r="Q1480" s="5">
        <f t="shared" si="162"/>
        <v>21371425</v>
      </c>
      <c r="R1480" s="1">
        <f t="shared" si="163"/>
        <v>11371425</v>
      </c>
      <c r="S1480" s="1">
        <f t="shared" si="164"/>
        <v>10000000</v>
      </c>
      <c r="U1480" s="6" t="s">
        <v>3992</v>
      </c>
      <c r="V1480" s="5">
        <f t="shared" si="158"/>
        <v>1</v>
      </c>
      <c r="W1480" s="14">
        <f>IF(V1480=1, VLOOKUP(U1480, [1]IMDB_Movies!A:O, 11, FALSE), AVERAGEIF($A$2:$A$4915, U1480, $K$2:$K$4915))</f>
        <v>6.3</v>
      </c>
      <c r="X1480" s="5">
        <f t="shared" si="159"/>
        <v>0.436</v>
      </c>
      <c r="Y1480">
        <f t="shared" si="160"/>
        <v>6.423925339366523</v>
      </c>
      <c r="AN1480" s="6"/>
      <c r="AO1480" s="5"/>
      <c r="AP1480" s="14"/>
      <c r="AQ1480" s="5"/>
    </row>
    <row r="1481" spans="1:43" hidden="1" x14ac:dyDescent="0.3">
      <c r="A1481" t="s">
        <v>1617</v>
      </c>
      <c r="B1481">
        <v>122</v>
      </c>
      <c r="C1481">
        <v>33071558</v>
      </c>
      <c r="D1481" t="s">
        <v>910</v>
      </c>
      <c r="E1481" t="s">
        <v>9932</v>
      </c>
      <c r="F1481" t="s">
        <v>5230</v>
      </c>
      <c r="G1481" t="s">
        <v>14</v>
      </c>
      <c r="H1481" t="s">
        <v>22</v>
      </c>
      <c r="I1481">
        <v>10000000</v>
      </c>
      <c r="J1481">
        <v>2015</v>
      </c>
      <c r="K1481">
        <v>6.6</v>
      </c>
      <c r="L1481" s="5" t="s">
        <v>599</v>
      </c>
      <c r="M1481" s="5" t="s">
        <v>1221</v>
      </c>
      <c r="P1481" s="5">
        <f t="shared" si="161"/>
        <v>0.61361588395182864</v>
      </c>
      <c r="Q1481" s="5">
        <f t="shared" si="162"/>
        <v>33071558</v>
      </c>
      <c r="R1481" s="1">
        <f t="shared" si="163"/>
        <v>23071558</v>
      </c>
      <c r="S1481" s="1">
        <f t="shared" si="164"/>
        <v>10000000</v>
      </c>
      <c r="U1481" s="7" t="s">
        <v>4735</v>
      </c>
      <c r="V1481" s="5">
        <f t="shared" si="158"/>
        <v>1</v>
      </c>
      <c r="W1481" s="14">
        <f>IF(V1481=1, VLOOKUP(U1481, [1]IMDB_Movies!A:O, 11, FALSE), AVERAGEIF($A$2:$A$4915, U1481, $K$2:$K$4915))</f>
        <v>6.3</v>
      </c>
      <c r="X1481" s="5">
        <f t="shared" si="159"/>
        <v>0.436</v>
      </c>
      <c r="Y1481">
        <f t="shared" si="160"/>
        <v>6.4240169731258918</v>
      </c>
      <c r="AN1481" s="7"/>
      <c r="AO1481" s="5"/>
      <c r="AP1481" s="14"/>
      <c r="AQ1481" s="5"/>
    </row>
    <row r="1482" spans="1:43" hidden="1" x14ac:dyDescent="0.3">
      <c r="A1482" t="s">
        <v>5231</v>
      </c>
      <c r="B1482">
        <v>101</v>
      </c>
      <c r="C1482">
        <v>17655201</v>
      </c>
      <c r="D1482" t="s">
        <v>2520</v>
      </c>
      <c r="E1482" t="s">
        <v>9933</v>
      </c>
      <c r="F1482" t="s">
        <v>5232</v>
      </c>
      <c r="G1482" t="s">
        <v>14</v>
      </c>
      <c r="H1482" t="s">
        <v>15</v>
      </c>
      <c r="I1482">
        <v>10000000</v>
      </c>
      <c r="J1482">
        <v>2008</v>
      </c>
      <c r="K1482">
        <v>6.7</v>
      </c>
      <c r="L1482" s="5" t="s">
        <v>1221</v>
      </c>
      <c r="M1482" s="5" t="s">
        <v>6299</v>
      </c>
      <c r="P1482" s="5">
        <f t="shared" si="161"/>
        <v>0.61359462235986373</v>
      </c>
      <c r="Q1482" s="5">
        <f t="shared" si="162"/>
        <v>17655201</v>
      </c>
      <c r="R1482" s="1">
        <f t="shared" si="163"/>
        <v>7655201</v>
      </c>
      <c r="S1482" s="1">
        <f t="shared" si="164"/>
        <v>10000000</v>
      </c>
      <c r="U1482" s="7" t="s">
        <v>7170</v>
      </c>
      <c r="V1482" s="5">
        <f t="shared" si="158"/>
        <v>1</v>
      </c>
      <c r="W1482" s="14">
        <f>IF(V1482=1, VLOOKUP(U1482, [1]IMDB_Movies!A:O, 11, FALSE), AVERAGEIF($A$2:$A$4915, U1482, $K$2:$K$4915))</f>
        <v>6.3</v>
      </c>
      <c r="X1482" s="5">
        <f t="shared" si="159"/>
        <v>0.436</v>
      </c>
      <c r="Y1482">
        <f t="shared" si="160"/>
        <v>6.4235993208828592</v>
      </c>
      <c r="AN1482" s="7"/>
      <c r="AO1482" s="5"/>
      <c r="AP1482" s="14"/>
      <c r="AQ1482" s="5"/>
    </row>
    <row r="1483" spans="1:43" hidden="1" x14ac:dyDescent="0.3">
      <c r="A1483" t="s">
        <v>1802</v>
      </c>
      <c r="B1483">
        <v>129</v>
      </c>
      <c r="C1483">
        <v>16153600</v>
      </c>
      <c r="D1483" t="s">
        <v>2748</v>
      </c>
      <c r="E1483" t="s">
        <v>9934</v>
      </c>
      <c r="F1483" t="s">
        <v>5234</v>
      </c>
      <c r="G1483" t="s">
        <v>14</v>
      </c>
      <c r="H1483" t="s">
        <v>15</v>
      </c>
      <c r="I1483">
        <v>10000000</v>
      </c>
      <c r="J1483">
        <v>1990</v>
      </c>
      <c r="K1483">
        <v>6.5</v>
      </c>
      <c r="L1483" s="5" t="s">
        <v>1221</v>
      </c>
      <c r="M1483" s="5" t="s">
        <v>4183</v>
      </c>
      <c r="N1483" t="s">
        <v>6851</v>
      </c>
      <c r="P1483" s="5">
        <f t="shared" si="161"/>
        <v>0.61352932526381398</v>
      </c>
      <c r="Q1483" s="5">
        <f t="shared" si="162"/>
        <v>16153600</v>
      </c>
      <c r="R1483" s="1">
        <f t="shared" si="163"/>
        <v>6153600</v>
      </c>
      <c r="S1483" s="1">
        <f t="shared" si="164"/>
        <v>10000000</v>
      </c>
      <c r="U1483" s="7" t="s">
        <v>7187</v>
      </c>
      <c r="V1483" s="5">
        <f t="shared" si="158"/>
        <v>1</v>
      </c>
      <c r="W1483" s="14">
        <f>IF(V1483=1, VLOOKUP(U1483, [1]IMDB_Movies!A:O, 11, FALSE), AVERAGEIF($A$2:$A$4915, U1483, $K$2:$K$4915))</f>
        <v>6.3</v>
      </c>
      <c r="X1483" s="5">
        <f t="shared" si="159"/>
        <v>0.436</v>
      </c>
      <c r="Y1483">
        <f t="shared" si="160"/>
        <v>6.4233229549957613</v>
      </c>
      <c r="AN1483" s="7"/>
      <c r="AO1483" s="5"/>
      <c r="AP1483" s="14"/>
      <c r="AQ1483" s="5"/>
    </row>
    <row r="1484" spans="1:43" hidden="1" x14ac:dyDescent="0.3">
      <c r="A1484" t="s">
        <v>1768</v>
      </c>
      <c r="B1484">
        <v>81</v>
      </c>
      <c r="C1484">
        <v>16033556</v>
      </c>
      <c r="D1484" t="s">
        <v>776</v>
      </c>
      <c r="E1484" t="s">
        <v>9935</v>
      </c>
      <c r="F1484" t="s">
        <v>5235</v>
      </c>
      <c r="G1484" t="s">
        <v>14</v>
      </c>
      <c r="H1484" t="s">
        <v>15</v>
      </c>
      <c r="I1484">
        <v>10000000</v>
      </c>
      <c r="J1484">
        <v>2002</v>
      </c>
      <c r="K1484">
        <v>6.2</v>
      </c>
      <c r="L1484" s="5" t="s">
        <v>476</v>
      </c>
      <c r="M1484" s="5" t="s">
        <v>599</v>
      </c>
      <c r="P1484" s="5">
        <f t="shared" si="161"/>
        <v>0.61346017173861134</v>
      </c>
      <c r="Q1484" s="5">
        <f t="shared" si="162"/>
        <v>16033556</v>
      </c>
      <c r="R1484" s="1">
        <f t="shared" si="163"/>
        <v>6033556</v>
      </c>
      <c r="S1484" s="1">
        <f t="shared" si="164"/>
        <v>10000000</v>
      </c>
      <c r="U1484" s="6" t="s">
        <v>48</v>
      </c>
      <c r="V1484" s="5">
        <f t="shared" si="158"/>
        <v>1</v>
      </c>
      <c r="W1484" s="14">
        <f>IF(V1484=1, VLOOKUP(U1484, [1]IMDB_Movies!A:O, 11, FALSE), AVERAGEIF($A$2:$A$4915, U1484, $K$2:$K$4915))</f>
        <v>6.3</v>
      </c>
      <c r="X1484" s="5">
        <f t="shared" si="159"/>
        <v>0.436</v>
      </c>
      <c r="Y1484">
        <f t="shared" si="160"/>
        <v>6.4236976217440622</v>
      </c>
      <c r="AN1484" s="6"/>
      <c r="AO1484" s="5"/>
      <c r="AP1484" s="14"/>
      <c r="AQ1484" s="5"/>
    </row>
    <row r="1485" spans="1:43" hidden="1" x14ac:dyDescent="0.3">
      <c r="A1485" t="s">
        <v>1553</v>
      </c>
      <c r="B1485">
        <v>100</v>
      </c>
      <c r="C1485"/>
      <c r="D1485" t="s">
        <v>5239</v>
      </c>
      <c r="E1485" t="s">
        <v>9936</v>
      </c>
      <c r="F1485" t="s">
        <v>5240</v>
      </c>
      <c r="G1485" t="s">
        <v>14</v>
      </c>
      <c r="H1485" t="s">
        <v>15</v>
      </c>
      <c r="I1485">
        <v>10000000</v>
      </c>
      <c r="J1485">
        <v>1980</v>
      </c>
      <c r="K1485">
        <v>7.1</v>
      </c>
      <c r="L1485" s="5" t="s">
        <v>5239</v>
      </c>
      <c r="M1485" s="5"/>
      <c r="P1485" s="5">
        <f t="shared" si="161"/>
        <v>0.61339064345211014</v>
      </c>
      <c r="Q1485" s="5">
        <f t="shared" si="162"/>
        <v>25035665</v>
      </c>
      <c r="R1485" s="1">
        <f t="shared" si="163"/>
        <v>15035665</v>
      </c>
      <c r="S1485" s="1">
        <f t="shared" si="164"/>
        <v>10000000</v>
      </c>
      <c r="U1485" s="6" t="s">
        <v>7530</v>
      </c>
      <c r="V1485" s="5">
        <f t="shared" si="158"/>
        <v>1</v>
      </c>
      <c r="W1485" s="14">
        <f>IF(V1485=1, VLOOKUP(U1485, [1]IMDB_Movies!A:O, 11, FALSE), AVERAGEIF($A$2:$A$4915, U1485, $K$2:$K$4915))</f>
        <v>6.3</v>
      </c>
      <c r="X1485" s="5">
        <f t="shared" si="159"/>
        <v>0.436</v>
      </c>
      <c r="Y1485">
        <f t="shared" si="160"/>
        <v>6.4235910506938616</v>
      </c>
      <c r="AN1485" s="6"/>
      <c r="AO1485" s="5"/>
      <c r="AP1485" s="14"/>
      <c r="AQ1485" s="5"/>
    </row>
    <row r="1486" spans="1:43" hidden="1" x14ac:dyDescent="0.3">
      <c r="A1486" t="s">
        <v>4168</v>
      </c>
      <c r="B1486">
        <v>130</v>
      </c>
      <c r="C1486">
        <v>21589307</v>
      </c>
      <c r="D1486" t="s">
        <v>1221</v>
      </c>
      <c r="E1486" t="s">
        <v>9937</v>
      </c>
      <c r="F1486" t="s">
        <v>5242</v>
      </c>
      <c r="G1486" t="s">
        <v>14</v>
      </c>
      <c r="H1486" t="s">
        <v>15</v>
      </c>
      <c r="I1486">
        <v>10000000</v>
      </c>
      <c r="J1486">
        <v>2012</v>
      </c>
      <c r="K1486">
        <v>7.4</v>
      </c>
      <c r="L1486" s="5" t="s">
        <v>1221</v>
      </c>
      <c r="M1486" s="5"/>
      <c r="P1486" s="5">
        <f t="shared" si="161"/>
        <v>0.61339064345211014</v>
      </c>
      <c r="Q1486" s="5">
        <f t="shared" si="162"/>
        <v>21589307</v>
      </c>
      <c r="R1486" s="1">
        <f t="shared" si="163"/>
        <v>11589307</v>
      </c>
      <c r="S1486" s="1">
        <f t="shared" si="164"/>
        <v>10000000</v>
      </c>
      <c r="U1486" s="7" t="s">
        <v>7767</v>
      </c>
      <c r="V1486" s="5">
        <f t="shared" si="158"/>
        <v>1</v>
      </c>
      <c r="W1486" s="14">
        <f>IF(V1486=1, VLOOKUP(U1486, [1]IMDB_Movies!A:O, 11, FALSE), AVERAGEIF($A$2:$A$4915, U1486, $K$2:$K$4915))</f>
        <v>6.3</v>
      </c>
      <c r="X1486" s="5">
        <f t="shared" si="159"/>
        <v>0.436</v>
      </c>
      <c r="Y1486">
        <f t="shared" si="160"/>
        <v>6.423824362606239</v>
      </c>
      <c r="AN1486" s="7"/>
      <c r="AO1486" s="5"/>
      <c r="AP1486" s="14"/>
      <c r="AQ1486" s="5"/>
    </row>
    <row r="1487" spans="1:43" hidden="1" x14ac:dyDescent="0.3">
      <c r="A1487" t="s">
        <v>5243</v>
      </c>
      <c r="B1487">
        <v>84</v>
      </c>
      <c r="C1487">
        <v>20339754</v>
      </c>
      <c r="D1487" t="s">
        <v>359</v>
      </c>
      <c r="E1487" t="s">
        <v>9938</v>
      </c>
      <c r="F1487" t="s">
        <v>5244</v>
      </c>
      <c r="G1487" t="s">
        <v>14</v>
      </c>
      <c r="H1487" t="s">
        <v>15</v>
      </c>
      <c r="I1487">
        <v>10000000</v>
      </c>
      <c r="J1487">
        <v>2007</v>
      </c>
      <c r="K1487">
        <v>5.9</v>
      </c>
      <c r="L1487" s="5" t="s">
        <v>599</v>
      </c>
      <c r="M1487" s="5" t="s">
        <v>8413</v>
      </c>
      <c r="P1487" s="5">
        <f t="shared" si="161"/>
        <v>0.61333548764429868</v>
      </c>
      <c r="Q1487" s="5">
        <f t="shared" si="162"/>
        <v>20339754</v>
      </c>
      <c r="R1487" s="1">
        <f t="shared" si="163"/>
        <v>10339754</v>
      </c>
      <c r="S1487" s="1">
        <f t="shared" si="164"/>
        <v>10000000</v>
      </c>
      <c r="U1487" s="6" t="s">
        <v>8130</v>
      </c>
      <c r="V1487" s="5">
        <f t="shared" si="158"/>
        <v>1</v>
      </c>
      <c r="W1487" s="14">
        <f>IF(V1487=1, VLOOKUP(U1487, [1]IMDB_Movies!A:O, 11, FALSE), AVERAGEIF($A$2:$A$4915, U1487, $K$2:$K$4915))</f>
        <v>6.3</v>
      </c>
      <c r="X1487" s="5">
        <f t="shared" si="159"/>
        <v>0.436</v>
      </c>
      <c r="Y1487">
        <f t="shared" si="160"/>
        <v>6.4236894304335577</v>
      </c>
      <c r="AN1487" s="6"/>
      <c r="AO1487" s="5"/>
      <c r="AP1487" s="14"/>
      <c r="AQ1487" s="5"/>
    </row>
    <row r="1488" spans="1:43" hidden="1" x14ac:dyDescent="0.3">
      <c r="A1488" t="s">
        <v>5245</v>
      </c>
      <c r="B1488">
        <v>106</v>
      </c>
      <c r="C1488">
        <v>28873374</v>
      </c>
      <c r="D1488" t="s">
        <v>1448</v>
      </c>
      <c r="E1488" t="s">
        <v>9939</v>
      </c>
      <c r="F1488" t="s">
        <v>5246</v>
      </c>
      <c r="G1488" t="s">
        <v>14</v>
      </c>
      <c r="H1488" t="s">
        <v>15</v>
      </c>
      <c r="I1488">
        <v>10000000</v>
      </c>
      <c r="J1488">
        <v>2013</v>
      </c>
      <c r="K1488">
        <v>4.0999999999999996</v>
      </c>
      <c r="L1488" s="5" t="s">
        <v>27</v>
      </c>
      <c r="M1488" s="5" t="s">
        <v>4183</v>
      </c>
      <c r="P1488" s="5">
        <f t="shared" si="161"/>
        <v>0.61327691656694538</v>
      </c>
      <c r="Q1488" s="5">
        <f t="shared" si="162"/>
        <v>28873374</v>
      </c>
      <c r="R1488" s="1">
        <f t="shared" si="163"/>
        <v>18873374</v>
      </c>
      <c r="S1488" s="1">
        <f t="shared" si="164"/>
        <v>10000000</v>
      </c>
      <c r="U1488" s="6" t="s">
        <v>8228</v>
      </c>
      <c r="V1488" s="5">
        <f t="shared" si="158"/>
        <v>1</v>
      </c>
      <c r="W1488" s="14">
        <f>IF(V1488=1, VLOOKUP(U1488, [1]IMDB_Movies!A:O, 11, FALSE), AVERAGEIF($A$2:$A$4915, U1488, $K$2:$K$4915))</f>
        <v>6.3</v>
      </c>
      <c r="X1488" s="5">
        <f t="shared" si="159"/>
        <v>0.436</v>
      </c>
      <c r="Y1488">
        <f t="shared" si="160"/>
        <v>6.4236111111111187</v>
      </c>
      <c r="AN1488" s="6"/>
      <c r="AO1488" s="5"/>
      <c r="AP1488" s="14"/>
      <c r="AQ1488" s="5"/>
    </row>
    <row r="1489" spans="1:43" hidden="1" x14ac:dyDescent="0.3">
      <c r="A1489" t="s">
        <v>2423</v>
      </c>
      <c r="B1489">
        <v>96</v>
      </c>
      <c r="C1489">
        <v>12570442</v>
      </c>
      <c r="D1489" t="s">
        <v>1887</v>
      </c>
      <c r="E1489" t="s">
        <v>9940</v>
      </c>
      <c r="F1489" t="s">
        <v>5252</v>
      </c>
      <c r="G1489" t="s">
        <v>14</v>
      </c>
      <c r="H1489" t="s">
        <v>15</v>
      </c>
      <c r="I1489">
        <v>10000000</v>
      </c>
      <c r="J1489">
        <v>2005</v>
      </c>
      <c r="K1489">
        <v>6.8</v>
      </c>
      <c r="L1489" s="5" t="s">
        <v>599</v>
      </c>
      <c r="M1489" s="5" t="s">
        <v>8413</v>
      </c>
      <c r="N1489" t="s">
        <v>1221</v>
      </c>
      <c r="O1489" t="s">
        <v>3629</v>
      </c>
      <c r="P1489" s="5">
        <f t="shared" si="161"/>
        <v>0.61324247222109063</v>
      </c>
      <c r="Q1489" s="5">
        <f t="shared" si="162"/>
        <v>12570442</v>
      </c>
      <c r="R1489" s="1">
        <f t="shared" si="163"/>
        <v>2570442</v>
      </c>
      <c r="S1489" s="1">
        <f t="shared" si="164"/>
        <v>10000000</v>
      </c>
      <c r="U1489" s="7" t="s">
        <v>8265</v>
      </c>
      <c r="V1489" s="5">
        <f t="shared" si="158"/>
        <v>1</v>
      </c>
      <c r="W1489" s="14">
        <f>IF(V1489=1, VLOOKUP(U1489, [1]IMDB_Movies!A:O, 11, FALSE), AVERAGEIF($A$2:$A$4915, U1489, $K$2:$K$4915))</f>
        <v>6.3</v>
      </c>
      <c r="X1489" s="5">
        <f t="shared" si="159"/>
        <v>0.436</v>
      </c>
      <c r="Y1489">
        <f t="shared" si="160"/>
        <v>6.4232492203005469</v>
      </c>
      <c r="AN1489" s="7"/>
      <c r="AO1489" s="5"/>
      <c r="AP1489" s="14"/>
      <c r="AQ1489" s="5"/>
    </row>
    <row r="1490" spans="1:43" hidden="1" x14ac:dyDescent="0.3">
      <c r="A1490" t="s">
        <v>5253</v>
      </c>
      <c r="B1490">
        <v>104</v>
      </c>
      <c r="C1490">
        <v>12514138</v>
      </c>
      <c r="D1490" t="s">
        <v>79</v>
      </c>
      <c r="E1490" t="s">
        <v>9941</v>
      </c>
      <c r="F1490" t="s">
        <v>5254</v>
      </c>
      <c r="G1490" t="s">
        <v>14</v>
      </c>
      <c r="H1490" t="s">
        <v>15</v>
      </c>
      <c r="I1490">
        <v>10000000</v>
      </c>
      <c r="J1490">
        <v>1997</v>
      </c>
      <c r="K1490">
        <v>7.4</v>
      </c>
      <c r="L1490" s="5" t="s">
        <v>1221</v>
      </c>
      <c r="M1490" s="5" t="s">
        <v>6851</v>
      </c>
      <c r="P1490" s="5">
        <f t="shared" si="161"/>
        <v>0.61316427343458624</v>
      </c>
      <c r="Q1490" s="5">
        <f t="shared" si="162"/>
        <v>12514138</v>
      </c>
      <c r="R1490" s="1">
        <f t="shared" si="163"/>
        <v>2514138</v>
      </c>
      <c r="S1490" s="1">
        <f t="shared" si="164"/>
        <v>10000000</v>
      </c>
      <c r="U1490" s="7" t="s">
        <v>8329</v>
      </c>
      <c r="V1490" s="5">
        <f t="shared" si="158"/>
        <v>1</v>
      </c>
      <c r="W1490" s="14">
        <f>IF(V1490=1, VLOOKUP(U1490, [1]IMDB_Movies!A:O, 11, FALSE), AVERAGEIF($A$2:$A$4915, U1490, $K$2:$K$4915))</f>
        <v>6.3</v>
      </c>
      <c r="X1490" s="5">
        <f t="shared" si="159"/>
        <v>0.436</v>
      </c>
      <c r="Y1490">
        <f t="shared" si="160"/>
        <v>6.4231990924560476</v>
      </c>
      <c r="AN1490" s="7"/>
      <c r="AO1490" s="5"/>
      <c r="AP1490" s="14"/>
      <c r="AQ1490" s="5"/>
    </row>
    <row r="1491" spans="1:43" hidden="1" x14ac:dyDescent="0.3">
      <c r="A1491" t="s">
        <v>5257</v>
      </c>
      <c r="B1491">
        <v>108</v>
      </c>
      <c r="C1491">
        <v>11703287</v>
      </c>
      <c r="D1491" t="s">
        <v>2482</v>
      </c>
      <c r="E1491" t="s">
        <v>9942</v>
      </c>
      <c r="F1491" t="s">
        <v>5258</v>
      </c>
      <c r="G1491" t="s">
        <v>14</v>
      </c>
      <c r="H1491" t="s">
        <v>15</v>
      </c>
      <c r="I1491">
        <v>10000000</v>
      </c>
      <c r="J1491">
        <v>2005</v>
      </c>
      <c r="K1491">
        <v>7</v>
      </c>
      <c r="L1491" s="5" t="s">
        <v>340</v>
      </c>
      <c r="M1491" s="5" t="s">
        <v>1221</v>
      </c>
      <c r="P1491" s="5">
        <f t="shared" si="161"/>
        <v>0.61308585280059902</v>
      </c>
      <c r="Q1491" s="5">
        <f t="shared" si="162"/>
        <v>11703287</v>
      </c>
      <c r="R1491" s="1">
        <f t="shared" si="163"/>
        <v>1703287</v>
      </c>
      <c r="S1491" s="1">
        <f t="shared" si="164"/>
        <v>10000000</v>
      </c>
      <c r="U1491" s="7" t="s">
        <v>2071</v>
      </c>
      <c r="V1491" s="5">
        <f t="shared" si="158"/>
        <v>4</v>
      </c>
      <c r="W1491" s="14">
        <f>IF(V1491=1, VLOOKUP(U1491, [1]IMDB_Movies!A:O, 11, FALSE), AVERAGEIF($A$2:$A$4915, U1491, $K$2:$K$4915))</f>
        <v>6.2750000000000004</v>
      </c>
      <c r="X1491" s="5">
        <f t="shared" si="159"/>
        <v>0.435</v>
      </c>
      <c r="Y1491">
        <f t="shared" si="160"/>
        <v>6.4230070921985885</v>
      </c>
      <c r="AN1491" s="7"/>
      <c r="AO1491" s="5"/>
      <c r="AP1491" s="14"/>
      <c r="AQ1491" s="5"/>
    </row>
    <row r="1492" spans="1:43" hidden="1" x14ac:dyDescent="0.3">
      <c r="A1492" t="s">
        <v>4912</v>
      </c>
      <c r="B1492">
        <v>89</v>
      </c>
      <c r="C1492">
        <v>10824921</v>
      </c>
      <c r="D1492" t="s">
        <v>599</v>
      </c>
      <c r="E1492" t="s">
        <v>9943</v>
      </c>
      <c r="F1492" t="s">
        <v>5260</v>
      </c>
      <c r="G1492" t="s">
        <v>14</v>
      </c>
      <c r="H1492" t="s">
        <v>15</v>
      </c>
      <c r="I1492">
        <v>10000000</v>
      </c>
      <c r="J1492">
        <v>1999</v>
      </c>
      <c r="K1492">
        <v>7.8</v>
      </c>
      <c r="L1492" s="5" t="s">
        <v>599</v>
      </c>
      <c r="M1492" s="5"/>
      <c r="P1492" s="5">
        <f t="shared" si="161"/>
        <v>0.61300544256454748</v>
      </c>
      <c r="Q1492" s="5">
        <f t="shared" si="162"/>
        <v>10824921</v>
      </c>
      <c r="R1492" s="1">
        <f t="shared" si="163"/>
        <v>824921</v>
      </c>
      <c r="S1492" s="1">
        <f t="shared" si="164"/>
        <v>10000000</v>
      </c>
      <c r="U1492" s="7" t="s">
        <v>358</v>
      </c>
      <c r="V1492" s="5">
        <f t="shared" si="158"/>
        <v>4</v>
      </c>
      <c r="W1492" s="14">
        <f>IF(V1492=1, VLOOKUP(U1492, [1]IMDB_Movies!A:O, 11, FALSE), AVERAGEIF($A$2:$A$4915, U1492, $K$2:$K$4915))</f>
        <v>6.2750000000000004</v>
      </c>
      <c r="X1492" s="5">
        <f t="shared" si="159"/>
        <v>0.435</v>
      </c>
      <c r="Y1492">
        <f t="shared" si="160"/>
        <v>6.4225595913734459</v>
      </c>
      <c r="AN1492" s="7"/>
      <c r="AO1492" s="5"/>
      <c r="AP1492" s="14"/>
      <c r="AQ1492" s="5"/>
    </row>
    <row r="1493" spans="1:43" hidden="1" x14ac:dyDescent="0.3">
      <c r="A1493" t="s">
        <v>5261</v>
      </c>
      <c r="B1493">
        <v>97</v>
      </c>
      <c r="C1493">
        <v>10561238</v>
      </c>
      <c r="D1493" t="s">
        <v>5262</v>
      </c>
      <c r="E1493" t="s">
        <v>9944</v>
      </c>
      <c r="F1493" t="s">
        <v>5263</v>
      </c>
      <c r="G1493" t="s">
        <v>14</v>
      </c>
      <c r="H1493" t="s">
        <v>275</v>
      </c>
      <c r="I1493">
        <v>10000000</v>
      </c>
      <c r="J1493">
        <v>1999</v>
      </c>
      <c r="K1493">
        <v>6.5</v>
      </c>
      <c r="L1493" s="5" t="s">
        <v>599</v>
      </c>
      <c r="M1493" s="5" t="s">
        <v>6851</v>
      </c>
      <c r="N1493" t="s">
        <v>3629</v>
      </c>
      <c r="P1493" s="5">
        <f t="shared" si="161"/>
        <v>0.61292290940498839</v>
      </c>
      <c r="Q1493" s="5">
        <f t="shared" si="162"/>
        <v>10561238</v>
      </c>
      <c r="R1493" s="1">
        <f t="shared" si="163"/>
        <v>561238</v>
      </c>
      <c r="S1493" s="1">
        <f t="shared" si="164"/>
        <v>10000000</v>
      </c>
      <c r="U1493" s="7" t="s">
        <v>734</v>
      </c>
      <c r="V1493" s="5">
        <f t="shared" si="158"/>
        <v>3</v>
      </c>
      <c r="W1493" s="14">
        <f>IF(V1493=1, VLOOKUP(U1493, [1]IMDB_Movies!A:O, 11, FALSE), AVERAGEIF($A$2:$A$4915, U1493, $K$2:$K$4915))</f>
        <v>6.2666666666666666</v>
      </c>
      <c r="X1493" s="5">
        <f t="shared" si="159"/>
        <v>0.435</v>
      </c>
      <c r="Y1493">
        <f t="shared" si="160"/>
        <v>6.4223956854953244</v>
      </c>
      <c r="AN1493" s="7"/>
      <c r="AO1493" s="5"/>
      <c r="AP1493" s="14"/>
      <c r="AQ1493" s="5"/>
    </row>
    <row r="1494" spans="1:43" hidden="1" x14ac:dyDescent="0.3">
      <c r="A1494" t="s">
        <v>94</v>
      </c>
      <c r="B1494">
        <v>106</v>
      </c>
      <c r="C1494">
        <v>14479776</v>
      </c>
      <c r="D1494" t="s">
        <v>5264</v>
      </c>
      <c r="E1494" t="s">
        <v>9945</v>
      </c>
      <c r="F1494" t="s">
        <v>5265</v>
      </c>
      <c r="G1494" t="s">
        <v>14</v>
      </c>
      <c r="H1494" t="s">
        <v>15</v>
      </c>
      <c r="I1494">
        <v>10000000</v>
      </c>
      <c r="J1494">
        <v>2014</v>
      </c>
      <c r="K1494">
        <v>7</v>
      </c>
      <c r="L1494" s="5" t="s">
        <v>4651</v>
      </c>
      <c r="M1494" s="5" t="s">
        <v>8413</v>
      </c>
      <c r="N1494" t="s">
        <v>1221</v>
      </c>
      <c r="O1494" t="s">
        <v>6851</v>
      </c>
      <c r="P1494" s="5">
        <f t="shared" si="161"/>
        <v>0.61283967655035243</v>
      </c>
      <c r="Q1494" s="5">
        <f t="shared" si="162"/>
        <v>14479776</v>
      </c>
      <c r="R1494" s="1">
        <f t="shared" si="163"/>
        <v>4479776</v>
      </c>
      <c r="S1494" s="1">
        <f t="shared" si="164"/>
        <v>10000000</v>
      </c>
      <c r="U1494" s="7" t="s">
        <v>2408</v>
      </c>
      <c r="V1494" s="5">
        <f t="shared" si="158"/>
        <v>3</v>
      </c>
      <c r="W1494" s="14">
        <f>IF(V1494=1, VLOOKUP(U1494, [1]IMDB_Movies!A:O, 11, FALSE), AVERAGEIF($A$2:$A$4915, U1494, $K$2:$K$4915))</f>
        <v>6.2666666666666666</v>
      </c>
      <c r="X1494" s="5">
        <f t="shared" si="159"/>
        <v>0.435</v>
      </c>
      <c r="Y1494">
        <f t="shared" si="160"/>
        <v>6.4222884724588383</v>
      </c>
      <c r="AN1494" s="7"/>
      <c r="AO1494" s="5"/>
      <c r="AP1494" s="14"/>
      <c r="AQ1494" s="5"/>
    </row>
    <row r="1495" spans="1:43" hidden="1" x14ac:dyDescent="0.3">
      <c r="A1495" t="s">
        <v>83</v>
      </c>
      <c r="B1495">
        <v>100</v>
      </c>
      <c r="C1495">
        <v>9801782</v>
      </c>
      <c r="D1495" t="s">
        <v>2118</v>
      </c>
      <c r="E1495" t="s">
        <v>9946</v>
      </c>
      <c r="F1495" t="s">
        <v>5266</v>
      </c>
      <c r="G1495" t="s">
        <v>14</v>
      </c>
      <c r="H1495" t="s">
        <v>15</v>
      </c>
      <c r="I1495">
        <v>10000000</v>
      </c>
      <c r="J1495">
        <v>1998</v>
      </c>
      <c r="K1495">
        <v>6.3</v>
      </c>
      <c r="L1495" s="5" t="s">
        <v>599</v>
      </c>
      <c r="M1495" s="5" t="s">
        <v>8413</v>
      </c>
      <c r="N1495" t="s">
        <v>3629</v>
      </c>
      <c r="P1495" s="5">
        <f t="shared" si="161"/>
        <v>0.61276561480252645</v>
      </c>
      <c r="Q1495" s="5">
        <f t="shared" si="162"/>
        <v>9801782</v>
      </c>
      <c r="R1495" s="1">
        <f t="shared" si="163"/>
        <v>-198218</v>
      </c>
      <c r="S1495" s="1">
        <f t="shared" si="164"/>
        <v>10000000</v>
      </c>
      <c r="U1495" s="6" t="s">
        <v>1306</v>
      </c>
      <c r="V1495" s="5">
        <f t="shared" si="158"/>
        <v>5</v>
      </c>
      <c r="W1495" s="14">
        <f>IF(V1495=1, VLOOKUP(U1495, [1]IMDB_Movies!A:O, 11, FALSE), AVERAGEIF($A$2:$A$4915, U1495, $K$2:$K$4915))</f>
        <v>6.2600000000000007</v>
      </c>
      <c r="X1495" s="5">
        <f t="shared" si="159"/>
        <v>0.434</v>
      </c>
      <c r="Y1495">
        <f t="shared" si="160"/>
        <v>6.4222095995455906</v>
      </c>
      <c r="AN1495" s="6"/>
      <c r="AO1495" s="5"/>
      <c r="AP1495" s="14"/>
      <c r="AQ1495" s="5"/>
    </row>
    <row r="1496" spans="1:43" hidden="1" x14ac:dyDescent="0.3">
      <c r="A1496" t="s">
        <v>4301</v>
      </c>
      <c r="B1496">
        <v>89</v>
      </c>
      <c r="C1496">
        <v>8070311</v>
      </c>
      <c r="D1496" t="s">
        <v>604</v>
      </c>
      <c r="E1496" t="s">
        <v>9947</v>
      </c>
      <c r="F1496" t="s">
        <v>5267</v>
      </c>
      <c r="G1496" t="s">
        <v>14</v>
      </c>
      <c r="H1496" t="s">
        <v>15</v>
      </c>
      <c r="I1496">
        <v>10000000</v>
      </c>
      <c r="J1496">
        <v>2004</v>
      </c>
      <c r="K1496">
        <v>5.3</v>
      </c>
      <c r="L1496" s="5" t="s">
        <v>599</v>
      </c>
      <c r="M1496" s="5" t="s">
        <v>6851</v>
      </c>
      <c r="P1496" s="5">
        <f t="shared" si="161"/>
        <v>0.61268046818562028</v>
      </c>
      <c r="Q1496" s="5">
        <f t="shared" si="162"/>
        <v>8070311</v>
      </c>
      <c r="R1496" s="1">
        <f t="shared" si="163"/>
        <v>-1929689</v>
      </c>
      <c r="S1496" s="1">
        <f t="shared" si="164"/>
        <v>10000000</v>
      </c>
      <c r="U1496" s="6" t="s">
        <v>1939</v>
      </c>
      <c r="V1496" s="5">
        <f t="shared" si="158"/>
        <v>3</v>
      </c>
      <c r="W1496" s="14">
        <f>IF(V1496=1, VLOOKUP(U1496, [1]IMDB_Movies!A:O, 11, FALSE), AVERAGEIF($A$2:$A$4915, U1496, $K$2:$K$4915))</f>
        <v>6.2666666666666657</v>
      </c>
      <c r="X1496" s="5">
        <f t="shared" si="159"/>
        <v>0.434</v>
      </c>
      <c r="Y1496">
        <f t="shared" si="160"/>
        <v>6.4221875000000077</v>
      </c>
      <c r="AN1496" s="6"/>
      <c r="AO1496" s="5"/>
      <c r="AP1496" s="14"/>
      <c r="AQ1496" s="5"/>
    </row>
    <row r="1497" spans="1:43" hidden="1" x14ac:dyDescent="0.3">
      <c r="A1497" t="s">
        <v>814</v>
      </c>
      <c r="B1497">
        <v>114</v>
      </c>
      <c r="C1497"/>
      <c r="D1497" t="s">
        <v>303</v>
      </c>
      <c r="E1497" t="s">
        <v>9948</v>
      </c>
      <c r="F1497" t="s">
        <v>5268</v>
      </c>
      <c r="G1497" t="s">
        <v>14</v>
      </c>
      <c r="H1497" t="s">
        <v>15</v>
      </c>
      <c r="I1497">
        <v>10000000</v>
      </c>
      <c r="J1497">
        <v>1984</v>
      </c>
      <c r="K1497">
        <v>6.8</v>
      </c>
      <c r="L1497" s="5" t="s">
        <v>8415</v>
      </c>
      <c r="M1497" s="5" t="s">
        <v>3629</v>
      </c>
      <c r="P1497" s="5">
        <f t="shared" si="161"/>
        <v>0.61259136704723971</v>
      </c>
      <c r="Q1497" s="5">
        <f t="shared" si="162"/>
        <v>25035665</v>
      </c>
      <c r="R1497" s="1">
        <f t="shared" si="163"/>
        <v>15035665</v>
      </c>
      <c r="S1497" s="1">
        <f t="shared" si="164"/>
        <v>10000000</v>
      </c>
      <c r="U1497" s="6" t="s">
        <v>1055</v>
      </c>
      <c r="V1497" s="5">
        <f t="shared" si="158"/>
        <v>7</v>
      </c>
      <c r="W1497" s="14">
        <f>IF(V1497=1, VLOOKUP(U1497, [1]IMDB_Movies!A:O, 11, FALSE), AVERAGEIF($A$2:$A$4915, U1497, $K$2:$K$4915))</f>
        <v>6.2571428571428571</v>
      </c>
      <c r="X1497" s="5">
        <f t="shared" si="159"/>
        <v>0.433</v>
      </c>
      <c r="Y1497">
        <f t="shared" si="160"/>
        <v>6.4217391304347906</v>
      </c>
      <c r="AN1497" s="6"/>
      <c r="AO1497" s="5"/>
      <c r="AP1497" s="14"/>
      <c r="AQ1497" s="5"/>
    </row>
    <row r="1498" spans="1:43" hidden="1" x14ac:dyDescent="0.3">
      <c r="A1498" t="s">
        <v>3442</v>
      </c>
      <c r="B1498">
        <v>95</v>
      </c>
      <c r="C1498">
        <v>8460995</v>
      </c>
      <c r="D1498" t="s">
        <v>510</v>
      </c>
      <c r="E1498" t="s">
        <v>9949</v>
      </c>
      <c r="F1498" t="s">
        <v>5269</v>
      </c>
      <c r="G1498" t="s">
        <v>14</v>
      </c>
      <c r="H1498" t="s">
        <v>15</v>
      </c>
      <c r="I1498">
        <v>10000000</v>
      </c>
      <c r="J1498">
        <v>2010</v>
      </c>
      <c r="K1498">
        <v>5.5</v>
      </c>
      <c r="L1498" s="5" t="s">
        <v>476</v>
      </c>
      <c r="M1498" s="5" t="s">
        <v>599</v>
      </c>
      <c r="N1498" t="s">
        <v>6851</v>
      </c>
      <c r="P1498" s="5">
        <f t="shared" si="161"/>
        <v>0.61259136704723971</v>
      </c>
      <c r="Q1498" s="5">
        <f t="shared" si="162"/>
        <v>8460995</v>
      </c>
      <c r="R1498" s="1">
        <f t="shared" si="163"/>
        <v>-1539005</v>
      </c>
      <c r="S1498" s="1">
        <f t="shared" si="164"/>
        <v>10000000</v>
      </c>
      <c r="U1498" s="6" t="s">
        <v>1124</v>
      </c>
      <c r="V1498" s="5">
        <f t="shared" si="158"/>
        <v>6</v>
      </c>
      <c r="W1498" s="14">
        <f>IF(V1498=1, VLOOKUP(U1498, [1]IMDB_Movies!A:O, 11, FALSE), AVERAGEIF($A$2:$A$4915, U1498, $K$2:$K$4915))</f>
        <v>6.2500000000000009</v>
      </c>
      <c r="X1498" s="5">
        <f t="shared" si="159"/>
        <v>0.433</v>
      </c>
      <c r="Y1498">
        <f t="shared" si="160"/>
        <v>6.4217168845935273</v>
      </c>
      <c r="AN1498" s="6"/>
      <c r="AO1498" s="5"/>
      <c r="AP1498" s="14"/>
      <c r="AQ1498" s="5"/>
    </row>
    <row r="1499" spans="1:43" hidden="1" x14ac:dyDescent="0.3">
      <c r="A1499" t="s">
        <v>2005</v>
      </c>
      <c r="B1499">
        <v>97</v>
      </c>
      <c r="C1499">
        <v>8111360</v>
      </c>
      <c r="D1499" t="s">
        <v>771</v>
      </c>
      <c r="E1499" t="s">
        <v>9950</v>
      </c>
      <c r="F1499" t="s">
        <v>5270</v>
      </c>
      <c r="G1499" t="s">
        <v>14</v>
      </c>
      <c r="H1499" t="s">
        <v>22</v>
      </c>
      <c r="I1499">
        <v>10000000</v>
      </c>
      <c r="J1499">
        <v>2002</v>
      </c>
      <c r="K1499">
        <v>7.4</v>
      </c>
      <c r="L1499" s="5" t="s">
        <v>8413</v>
      </c>
      <c r="M1499" s="5" t="s">
        <v>1221</v>
      </c>
      <c r="N1499" t="s">
        <v>3629</v>
      </c>
      <c r="P1499" s="5">
        <f t="shared" si="161"/>
        <v>0.6125030199601651</v>
      </c>
      <c r="Q1499" s="5">
        <f t="shared" si="162"/>
        <v>8111360</v>
      </c>
      <c r="R1499" s="1">
        <f t="shared" si="163"/>
        <v>-1888640</v>
      </c>
      <c r="S1499" s="1">
        <f t="shared" si="164"/>
        <v>10000000</v>
      </c>
      <c r="U1499" s="6" t="s">
        <v>1839</v>
      </c>
      <c r="V1499" s="5">
        <f t="shared" si="158"/>
        <v>2</v>
      </c>
      <c r="W1499" s="14">
        <f>IF(V1499=1, VLOOKUP(U1499, [1]IMDB_Movies!A:O, 11, FALSE), AVERAGEIF($A$2:$A$4915, U1499, $K$2:$K$4915))</f>
        <v>6.25</v>
      </c>
      <c r="X1499" s="5">
        <f t="shared" si="159"/>
        <v>0.43099999999999999</v>
      </c>
      <c r="Y1499">
        <f t="shared" si="160"/>
        <v>6.4221495592834881</v>
      </c>
      <c r="AN1499" s="6"/>
      <c r="AO1499" s="5"/>
      <c r="AP1499" s="14"/>
      <c r="AQ1499" s="5"/>
    </row>
    <row r="1500" spans="1:43" hidden="1" x14ac:dyDescent="0.3">
      <c r="A1500" t="s">
        <v>5272</v>
      </c>
      <c r="B1500">
        <v>95</v>
      </c>
      <c r="C1500">
        <v>7563670</v>
      </c>
      <c r="D1500" t="s">
        <v>1303</v>
      </c>
      <c r="E1500" t="s">
        <v>9951</v>
      </c>
      <c r="F1500" t="s">
        <v>5273</v>
      </c>
      <c r="G1500" t="s">
        <v>14</v>
      </c>
      <c r="H1500" t="s">
        <v>15</v>
      </c>
      <c r="I1500">
        <v>10000000</v>
      </c>
      <c r="J1500">
        <v>2008</v>
      </c>
      <c r="K1500">
        <v>5.2</v>
      </c>
      <c r="L1500" s="5" t="s">
        <v>599</v>
      </c>
      <c r="M1500" s="5" t="s">
        <v>455</v>
      </c>
      <c r="N1500" t="s">
        <v>6851</v>
      </c>
      <c r="P1500" s="5">
        <f t="shared" si="161"/>
        <v>0.61241379745678937</v>
      </c>
      <c r="Q1500" s="5">
        <f t="shared" si="162"/>
        <v>7563670</v>
      </c>
      <c r="R1500" s="1">
        <f t="shared" si="163"/>
        <v>-2436330</v>
      </c>
      <c r="S1500" s="1">
        <f t="shared" si="164"/>
        <v>10000000</v>
      </c>
      <c r="U1500" s="7" t="s">
        <v>4880</v>
      </c>
      <c r="V1500" s="5">
        <f t="shared" si="158"/>
        <v>2</v>
      </c>
      <c r="W1500" s="14">
        <f>IF(V1500=1, VLOOKUP(U1500, [1]IMDB_Movies!A:O, 11, FALSE), AVERAGEIF($A$2:$A$4915, U1500, $K$2:$K$4915))</f>
        <v>6.25</v>
      </c>
      <c r="X1500" s="5">
        <f t="shared" si="159"/>
        <v>0.43099999999999999</v>
      </c>
      <c r="Y1500">
        <f t="shared" si="160"/>
        <v>6.4219567690557522</v>
      </c>
      <c r="AN1500" s="7"/>
      <c r="AO1500" s="5"/>
      <c r="AP1500" s="14"/>
      <c r="AQ1500" s="5"/>
    </row>
    <row r="1501" spans="1:43" hidden="1" x14ac:dyDescent="0.3">
      <c r="A1501" t="s">
        <v>5274</v>
      </c>
      <c r="B1501">
        <v>101</v>
      </c>
      <c r="C1501">
        <v>6619173</v>
      </c>
      <c r="D1501" t="s">
        <v>5275</v>
      </c>
      <c r="E1501" t="s">
        <v>9952</v>
      </c>
      <c r="F1501" t="s">
        <v>5276</v>
      </c>
      <c r="G1501" t="s">
        <v>14</v>
      </c>
      <c r="H1501" t="s">
        <v>15</v>
      </c>
      <c r="I1501">
        <v>10000000</v>
      </c>
      <c r="J1501">
        <v>2012</v>
      </c>
      <c r="K1501">
        <v>6.7</v>
      </c>
      <c r="L1501" s="5" t="s">
        <v>340</v>
      </c>
      <c r="M1501" s="5" t="s">
        <v>599</v>
      </c>
      <c r="N1501" t="s">
        <v>1221</v>
      </c>
      <c r="O1501" t="s">
        <v>6851</v>
      </c>
      <c r="P1501" s="5">
        <f t="shared" si="161"/>
        <v>0.61232327041570089</v>
      </c>
      <c r="Q1501" s="5">
        <f t="shared" si="162"/>
        <v>6619173</v>
      </c>
      <c r="R1501" s="1">
        <f t="shared" si="163"/>
        <v>-3380827</v>
      </c>
      <c r="S1501" s="1">
        <f t="shared" si="164"/>
        <v>10000000</v>
      </c>
      <c r="U1501" s="7" t="s">
        <v>3032</v>
      </c>
      <c r="V1501" s="5">
        <f t="shared" si="158"/>
        <v>2</v>
      </c>
      <c r="W1501" s="14">
        <f>IF(V1501=1, VLOOKUP(U1501, [1]IMDB_Movies!A:O, 11, FALSE), AVERAGEIF($A$2:$A$4915, U1501, $K$2:$K$4915))</f>
        <v>6.25</v>
      </c>
      <c r="X1501" s="5">
        <f t="shared" si="159"/>
        <v>0.43099999999999999</v>
      </c>
      <c r="Y1501">
        <f t="shared" si="160"/>
        <v>6.4225035561877739</v>
      </c>
      <c r="AN1501" s="7"/>
      <c r="AO1501" s="5"/>
      <c r="AP1501" s="14"/>
      <c r="AQ1501" s="5"/>
    </row>
    <row r="1502" spans="1:43" hidden="1" x14ac:dyDescent="0.3">
      <c r="A1502" t="s">
        <v>5280</v>
      </c>
      <c r="B1502">
        <v>82</v>
      </c>
      <c r="C1502">
        <v>6842058</v>
      </c>
      <c r="D1502" t="s">
        <v>1740</v>
      </c>
      <c r="E1502" t="s">
        <v>9953</v>
      </c>
      <c r="F1502" t="s">
        <v>5281</v>
      </c>
      <c r="G1502" t="s">
        <v>14</v>
      </c>
      <c r="H1502" t="s">
        <v>15</v>
      </c>
      <c r="I1502">
        <v>10000000</v>
      </c>
      <c r="J1502">
        <v>2012</v>
      </c>
      <c r="K1502">
        <v>6.1</v>
      </c>
      <c r="L1502" s="5" t="s">
        <v>476</v>
      </c>
      <c r="M1502" s="5" t="s">
        <v>2267</v>
      </c>
      <c r="N1502" t="s">
        <v>3629</v>
      </c>
      <c r="P1502" s="5">
        <f t="shared" si="161"/>
        <v>0.61223059489171472</v>
      </c>
      <c r="Q1502" s="5">
        <f t="shared" si="162"/>
        <v>6842058</v>
      </c>
      <c r="R1502" s="1">
        <f t="shared" si="163"/>
        <v>-3157942</v>
      </c>
      <c r="S1502" s="1">
        <f t="shared" si="164"/>
        <v>10000000</v>
      </c>
      <c r="U1502" s="6" t="s">
        <v>4538</v>
      </c>
      <c r="V1502" s="5">
        <f t="shared" si="158"/>
        <v>2</v>
      </c>
      <c r="W1502" s="14">
        <f>IF(V1502=1, VLOOKUP(U1502, [1]IMDB_Movies!A:O, 11, FALSE), AVERAGEIF($A$2:$A$4915, U1502, $K$2:$K$4915))</f>
        <v>6.25</v>
      </c>
      <c r="X1502" s="5">
        <f t="shared" si="159"/>
        <v>0.43099999999999999</v>
      </c>
      <c r="Y1502">
        <f t="shared" si="160"/>
        <v>6.4221400113830462</v>
      </c>
      <c r="AN1502" s="6"/>
      <c r="AO1502" s="5"/>
      <c r="AP1502" s="14"/>
      <c r="AQ1502" s="5"/>
    </row>
    <row r="1503" spans="1:43" hidden="1" x14ac:dyDescent="0.3">
      <c r="A1503" t="s">
        <v>5282</v>
      </c>
      <c r="B1503">
        <v>74</v>
      </c>
      <c r="C1503">
        <v>6491350</v>
      </c>
      <c r="D1503" t="s">
        <v>2811</v>
      </c>
      <c r="E1503" t="s">
        <v>9954</v>
      </c>
      <c r="F1503" t="s">
        <v>5283</v>
      </c>
      <c r="G1503" t="s">
        <v>14</v>
      </c>
      <c r="H1503" t="s">
        <v>15</v>
      </c>
      <c r="I1503">
        <v>10000000</v>
      </c>
      <c r="J1503">
        <v>2004</v>
      </c>
      <c r="K1503">
        <v>5.8</v>
      </c>
      <c r="L1503" s="5" t="s">
        <v>4017</v>
      </c>
      <c r="M1503" s="5" t="s">
        <v>599</v>
      </c>
      <c r="N1503" t="s">
        <v>6299</v>
      </c>
      <c r="O1503" t="s">
        <v>455</v>
      </c>
      <c r="P1503" s="5">
        <f t="shared" si="161"/>
        <v>0.61213828614516608</v>
      </c>
      <c r="Q1503" s="5">
        <f t="shared" si="162"/>
        <v>6491350</v>
      </c>
      <c r="R1503" s="1">
        <f t="shared" si="163"/>
        <v>-3508650</v>
      </c>
      <c r="S1503" s="1">
        <f t="shared" si="164"/>
        <v>10000000</v>
      </c>
      <c r="U1503" s="7" t="s">
        <v>2642</v>
      </c>
      <c r="V1503" s="5">
        <f t="shared" si="158"/>
        <v>2</v>
      </c>
      <c r="W1503" s="14">
        <f>IF(V1503=1, VLOOKUP(U1503, [1]IMDB_Movies!A:O, 11, FALSE), AVERAGEIF($A$2:$A$4915, U1503, $K$2:$K$4915))</f>
        <v>6.25</v>
      </c>
      <c r="X1503" s="5">
        <f t="shared" si="159"/>
        <v>0.43099999999999999</v>
      </c>
      <c r="Y1503">
        <f t="shared" si="160"/>
        <v>6.4219755194990089</v>
      </c>
      <c r="AN1503" s="7"/>
      <c r="AO1503" s="5"/>
      <c r="AP1503" s="14"/>
      <c r="AQ1503" s="5"/>
    </row>
    <row r="1504" spans="1:43" hidden="1" x14ac:dyDescent="0.3">
      <c r="A1504" t="s">
        <v>5284</v>
      </c>
      <c r="B1504">
        <v>130</v>
      </c>
      <c r="C1504">
        <v>9473382</v>
      </c>
      <c r="D1504" t="s">
        <v>5285</v>
      </c>
      <c r="E1504" t="s">
        <v>9955</v>
      </c>
      <c r="F1504" t="s">
        <v>5286</v>
      </c>
      <c r="G1504" t="s">
        <v>524</v>
      </c>
      <c r="H1504" t="s">
        <v>99</v>
      </c>
      <c r="I1504">
        <v>10000000</v>
      </c>
      <c r="J1504">
        <v>1998</v>
      </c>
      <c r="K1504">
        <v>7.7</v>
      </c>
      <c r="L1504" s="5" t="s">
        <v>1221</v>
      </c>
      <c r="M1504" s="5" t="s">
        <v>4183</v>
      </c>
      <c r="N1504" t="s">
        <v>8415</v>
      </c>
      <c r="O1504" t="s">
        <v>6851</v>
      </c>
      <c r="P1504" s="5">
        <f t="shared" si="161"/>
        <v>0.61204511327968458</v>
      </c>
      <c r="Q1504" s="5">
        <f t="shared" si="162"/>
        <v>9473382</v>
      </c>
      <c r="R1504" s="1">
        <f t="shared" si="163"/>
        <v>-526618</v>
      </c>
      <c r="S1504" s="1">
        <f t="shared" si="164"/>
        <v>10000000</v>
      </c>
      <c r="U1504" s="6" t="s">
        <v>5120</v>
      </c>
      <c r="V1504" s="5">
        <f t="shared" si="158"/>
        <v>2</v>
      </c>
      <c r="W1504" s="14">
        <f>IF(V1504=1, VLOOKUP(U1504, [1]IMDB_Movies!A:O, 11, FALSE), AVERAGEIF($A$2:$A$4915, U1504, $K$2:$K$4915))</f>
        <v>6.25</v>
      </c>
      <c r="X1504" s="5">
        <f t="shared" si="159"/>
        <v>0.43099999999999999</v>
      </c>
      <c r="Y1504">
        <f t="shared" si="160"/>
        <v>6.4221810933940837</v>
      </c>
      <c r="AN1504" s="6"/>
      <c r="AO1504" s="5"/>
      <c r="AP1504" s="14"/>
      <c r="AQ1504" s="5"/>
    </row>
    <row r="1505" spans="1:43" hidden="1" x14ac:dyDescent="0.3">
      <c r="A1505" t="s">
        <v>2085</v>
      </c>
      <c r="B1505">
        <v>112</v>
      </c>
      <c r="C1505">
        <v>6197866</v>
      </c>
      <c r="D1505" t="s">
        <v>555</v>
      </c>
      <c r="E1505" t="s">
        <v>9956</v>
      </c>
      <c r="F1505" t="s">
        <v>5287</v>
      </c>
      <c r="G1505" t="s">
        <v>14</v>
      </c>
      <c r="H1505" t="s">
        <v>525</v>
      </c>
      <c r="I1505">
        <v>10000000</v>
      </c>
      <c r="J1505">
        <v>1999</v>
      </c>
      <c r="K1505">
        <v>8</v>
      </c>
      <c r="L1505" s="5" t="s">
        <v>4651</v>
      </c>
      <c r="M1505" s="5" t="s">
        <v>1221</v>
      </c>
      <c r="P1505" s="5">
        <f t="shared" si="161"/>
        <v>0.61195839017585552</v>
      </c>
      <c r="Q1505" s="5">
        <f t="shared" si="162"/>
        <v>6197866</v>
      </c>
      <c r="R1505" s="1">
        <f t="shared" si="163"/>
        <v>-3802134</v>
      </c>
      <c r="S1505" s="1">
        <f t="shared" si="164"/>
        <v>10000000</v>
      </c>
      <c r="U1505" s="6" t="s">
        <v>2774</v>
      </c>
      <c r="V1505" s="5">
        <f t="shared" si="158"/>
        <v>3</v>
      </c>
      <c r="W1505" s="14">
        <f>IF(V1505=1, VLOOKUP(U1505, [1]IMDB_Movies!A:O, 11, FALSE), AVERAGEIF($A$2:$A$4915, U1505, $K$2:$K$4915))</f>
        <v>6.2333333333333343</v>
      </c>
      <c r="X1505" s="5">
        <f t="shared" si="159"/>
        <v>0.43</v>
      </c>
      <c r="Y1505">
        <f t="shared" si="160"/>
        <v>6.422244374821994</v>
      </c>
      <c r="AN1505" s="6"/>
      <c r="AO1505" s="5"/>
      <c r="AP1505" s="14"/>
      <c r="AQ1505" s="5"/>
    </row>
    <row r="1506" spans="1:43" hidden="1" x14ac:dyDescent="0.3">
      <c r="A1506" t="s">
        <v>5288</v>
      </c>
      <c r="B1506">
        <v>96</v>
      </c>
      <c r="C1506">
        <v>6044618</v>
      </c>
      <c r="D1506" t="s">
        <v>5289</v>
      </c>
      <c r="E1506" t="s">
        <v>9957</v>
      </c>
      <c r="F1506" t="s">
        <v>5290</v>
      </c>
      <c r="G1506" t="s">
        <v>14</v>
      </c>
      <c r="H1506" t="s">
        <v>15</v>
      </c>
      <c r="I1506">
        <v>10000000</v>
      </c>
      <c r="J1506">
        <v>2002</v>
      </c>
      <c r="K1506">
        <v>5.6</v>
      </c>
      <c r="L1506" s="5" t="s">
        <v>476</v>
      </c>
      <c r="M1506" s="5" t="s">
        <v>8413</v>
      </c>
      <c r="N1506" t="s">
        <v>1221</v>
      </c>
      <c r="P1506" s="5">
        <f t="shared" si="161"/>
        <v>0.61186436964691704</v>
      </c>
      <c r="Q1506" s="5">
        <f t="shared" si="162"/>
        <v>6044618</v>
      </c>
      <c r="R1506" s="1">
        <f t="shared" si="163"/>
        <v>-3955382</v>
      </c>
      <c r="S1506" s="1">
        <f t="shared" si="164"/>
        <v>10000000</v>
      </c>
      <c r="U1506" s="7" t="s">
        <v>782</v>
      </c>
      <c r="V1506" s="5">
        <f t="shared" si="158"/>
        <v>5</v>
      </c>
      <c r="W1506" s="14">
        <f>IF(V1506=1, VLOOKUP(U1506, [1]IMDB_Movies!A:O, 11, FALSE), AVERAGEIF($A$2:$A$4915, U1506, $K$2:$K$4915))</f>
        <v>6.24</v>
      </c>
      <c r="X1506" s="5">
        <f t="shared" si="159"/>
        <v>0.43</v>
      </c>
      <c r="Y1506">
        <f t="shared" si="160"/>
        <v>6.4224501424501499</v>
      </c>
      <c r="AN1506" s="7"/>
      <c r="AO1506" s="5"/>
      <c r="AP1506" s="14"/>
      <c r="AQ1506" s="5"/>
    </row>
    <row r="1507" spans="1:43" hidden="1" x14ac:dyDescent="0.3">
      <c r="A1507" t="s">
        <v>5291</v>
      </c>
      <c r="B1507">
        <v>89</v>
      </c>
      <c r="C1507">
        <v>7764027</v>
      </c>
      <c r="D1507" t="s">
        <v>910</v>
      </c>
      <c r="E1507" t="s">
        <v>9958</v>
      </c>
      <c r="F1507" t="s">
        <v>5292</v>
      </c>
      <c r="G1507" t="s">
        <v>14</v>
      </c>
      <c r="H1507" t="s">
        <v>15</v>
      </c>
      <c r="I1507">
        <v>10000000</v>
      </c>
      <c r="J1507">
        <v>2013</v>
      </c>
      <c r="K1507">
        <v>6.7</v>
      </c>
      <c r="L1507" s="5" t="s">
        <v>599</v>
      </c>
      <c r="M1507" s="5" t="s">
        <v>1221</v>
      </c>
      <c r="P1507" s="5">
        <f t="shared" si="161"/>
        <v>0.61176990852581536</v>
      </c>
      <c r="Q1507" s="5">
        <f t="shared" si="162"/>
        <v>7764027</v>
      </c>
      <c r="R1507" s="1">
        <f t="shared" si="163"/>
        <v>-2235973</v>
      </c>
      <c r="S1507" s="1">
        <f t="shared" si="164"/>
        <v>10000000</v>
      </c>
      <c r="U1507" s="7" t="s">
        <v>3432</v>
      </c>
      <c r="V1507" s="5">
        <f t="shared" si="158"/>
        <v>3</v>
      </c>
      <c r="W1507" s="14">
        <f>IF(V1507=1, VLOOKUP(U1507, [1]IMDB_Movies!A:O, 11, FALSE), AVERAGEIF($A$2:$A$4915, U1507, $K$2:$K$4915))</f>
        <v>6.2333333333333334</v>
      </c>
      <c r="X1507" s="5">
        <f t="shared" si="159"/>
        <v>0.42899999999999999</v>
      </c>
      <c r="Y1507">
        <f t="shared" si="160"/>
        <v>6.4224565403248857</v>
      </c>
      <c r="AN1507" s="7"/>
      <c r="AO1507" s="5"/>
      <c r="AP1507" s="14"/>
      <c r="AQ1507" s="5"/>
    </row>
    <row r="1508" spans="1:43" hidden="1" x14ac:dyDescent="0.3">
      <c r="A1508" t="s">
        <v>5295</v>
      </c>
      <c r="B1508">
        <v>78</v>
      </c>
      <c r="C1508"/>
      <c r="D1508" t="s">
        <v>1945</v>
      </c>
      <c r="E1508" t="s">
        <v>9959</v>
      </c>
      <c r="F1508" t="s">
        <v>5296</v>
      </c>
      <c r="G1508" t="s">
        <v>14</v>
      </c>
      <c r="H1508" t="s">
        <v>15</v>
      </c>
      <c r="I1508">
        <v>10000000</v>
      </c>
      <c r="J1508">
        <v>1981</v>
      </c>
      <c r="K1508">
        <v>4.2</v>
      </c>
      <c r="L1508" s="5" t="s">
        <v>599</v>
      </c>
      <c r="M1508" s="5" t="s">
        <v>4289</v>
      </c>
      <c r="P1508" s="5">
        <f t="shared" si="161"/>
        <v>0.61167905179499416</v>
      </c>
      <c r="Q1508" s="5">
        <f t="shared" si="162"/>
        <v>25035665</v>
      </c>
      <c r="R1508" s="1">
        <f t="shared" si="163"/>
        <v>15035665</v>
      </c>
      <c r="S1508" s="1">
        <f t="shared" si="164"/>
        <v>10000000</v>
      </c>
      <c r="U1508" s="7" t="s">
        <v>1981</v>
      </c>
      <c r="V1508" s="5">
        <f t="shared" si="158"/>
        <v>3</v>
      </c>
      <c r="W1508" s="14">
        <f>IF(V1508=1, VLOOKUP(U1508, [1]IMDB_Movies!A:O, 11, FALSE), AVERAGEIF($A$2:$A$4915, U1508, $K$2:$K$4915))</f>
        <v>6.2333333333333334</v>
      </c>
      <c r="X1508" s="5">
        <f t="shared" si="159"/>
        <v>0.42899999999999999</v>
      </c>
      <c r="Y1508">
        <f t="shared" si="160"/>
        <v>6.4227480045610097</v>
      </c>
      <c r="AN1508" s="7"/>
      <c r="AO1508" s="5"/>
      <c r="AP1508" s="14"/>
      <c r="AQ1508" s="5"/>
    </row>
    <row r="1509" spans="1:43" hidden="1" x14ac:dyDescent="0.3">
      <c r="A1509" t="s">
        <v>3500</v>
      </c>
      <c r="B1509">
        <v>120</v>
      </c>
      <c r="C1509">
        <v>5484375</v>
      </c>
      <c r="D1509" t="s">
        <v>5300</v>
      </c>
      <c r="E1509" t="s">
        <v>9960</v>
      </c>
      <c r="F1509" t="s">
        <v>5301</v>
      </c>
      <c r="G1509" t="s">
        <v>14</v>
      </c>
      <c r="H1509" t="s">
        <v>15</v>
      </c>
      <c r="I1509">
        <v>10000000</v>
      </c>
      <c r="J1509">
        <v>2006</v>
      </c>
      <c r="K1509">
        <v>7.3</v>
      </c>
      <c r="L1509" s="5" t="s">
        <v>340</v>
      </c>
      <c r="M1509" s="5" t="s">
        <v>4651</v>
      </c>
      <c r="N1509" t="s">
        <v>1221</v>
      </c>
      <c r="O1509" t="s">
        <v>8418</v>
      </c>
      <c r="P1509" s="5">
        <f t="shared" si="161"/>
        <v>0.61167905179499416</v>
      </c>
      <c r="Q1509" s="5">
        <f t="shared" si="162"/>
        <v>5484375</v>
      </c>
      <c r="R1509" s="1">
        <f t="shared" si="163"/>
        <v>-4515625</v>
      </c>
      <c r="S1509" s="1">
        <f t="shared" si="164"/>
        <v>10000000</v>
      </c>
      <c r="U1509" s="6" t="s">
        <v>2626</v>
      </c>
      <c r="V1509" s="5">
        <f t="shared" si="158"/>
        <v>4</v>
      </c>
      <c r="W1509" s="14">
        <f>IF(V1509=1, VLOOKUP(U1509, [1]IMDB_Movies!A:O, 11, FALSE), AVERAGEIF($A$2:$A$4915, U1509, $K$2:$K$4915))</f>
        <v>6.2249999999999996</v>
      </c>
      <c r="X1509" s="5">
        <f t="shared" si="159"/>
        <v>0.42799999999999999</v>
      </c>
      <c r="Y1509">
        <f t="shared" si="160"/>
        <v>6.4228400342172867</v>
      </c>
      <c r="AN1509" s="6"/>
      <c r="AO1509" s="5"/>
      <c r="AP1509" s="14"/>
      <c r="AQ1509" s="5"/>
    </row>
    <row r="1510" spans="1:43" hidden="1" x14ac:dyDescent="0.3">
      <c r="A1510" t="s">
        <v>5302</v>
      </c>
      <c r="B1510">
        <v>106</v>
      </c>
      <c r="C1510">
        <v>5348317</v>
      </c>
      <c r="D1510" t="s">
        <v>1957</v>
      </c>
      <c r="E1510" t="s">
        <v>9961</v>
      </c>
      <c r="F1510" t="s">
        <v>5303</v>
      </c>
      <c r="G1510" t="s">
        <v>14</v>
      </c>
      <c r="H1510" t="s">
        <v>15</v>
      </c>
      <c r="I1510">
        <v>10000000</v>
      </c>
      <c r="J1510">
        <v>2015</v>
      </c>
      <c r="K1510">
        <v>7.1</v>
      </c>
      <c r="L1510" s="5" t="s">
        <v>599</v>
      </c>
      <c r="M1510" s="5" t="s">
        <v>1221</v>
      </c>
      <c r="N1510" t="s">
        <v>4183</v>
      </c>
      <c r="P1510" s="5">
        <f t="shared" si="161"/>
        <v>0.61158317623989389</v>
      </c>
      <c r="Q1510" s="5">
        <f t="shared" si="162"/>
        <v>5348317</v>
      </c>
      <c r="R1510" s="1">
        <f t="shared" si="163"/>
        <v>-4651683</v>
      </c>
      <c r="S1510" s="1">
        <f t="shared" si="164"/>
        <v>10000000</v>
      </c>
      <c r="U1510" s="6" t="s">
        <v>2081</v>
      </c>
      <c r="V1510" s="5">
        <f t="shared" ref="V1510:V1573" si="165">COUNTIF($A$2:$A$4915, U1510)</f>
        <v>4</v>
      </c>
      <c r="W1510" s="14">
        <f>IF(V1510=1, VLOOKUP(U1510, [1]IMDB_Movies!A:O, 11, FALSE), AVERAGEIF($A$2:$A$4915, U1510, $K$2:$K$4915))</f>
        <v>6.2249999999999996</v>
      </c>
      <c r="X1510" s="5">
        <f t="shared" ref="X1510:X1573" si="166">_xlfn.PERCENTRANK.EXC($W$102:$W$2566,W1510)</f>
        <v>0.42799999999999999</v>
      </c>
      <c r="Y1510">
        <f t="shared" ref="Y1510:Y1573" si="167">AVERAGE(K1410:K6323)</f>
        <v>6.4225042783799262</v>
      </c>
      <c r="AN1510" s="6"/>
      <c r="AO1510" s="5"/>
      <c r="AP1510" s="14"/>
      <c r="AQ1510" s="5"/>
    </row>
    <row r="1511" spans="1:43" hidden="1" x14ac:dyDescent="0.3">
      <c r="A1511" t="s">
        <v>5304</v>
      </c>
      <c r="B1511">
        <v>83</v>
      </c>
      <c r="C1511">
        <v>4244155</v>
      </c>
      <c r="D1511" t="s">
        <v>910</v>
      </c>
      <c r="E1511" t="s">
        <v>9962</v>
      </c>
      <c r="F1511" t="s">
        <v>5305</v>
      </c>
      <c r="G1511" t="s">
        <v>14</v>
      </c>
      <c r="H1511" t="s">
        <v>15</v>
      </c>
      <c r="I1511">
        <v>10000000</v>
      </c>
      <c r="J1511">
        <v>2011</v>
      </c>
      <c r="K1511">
        <v>6.5</v>
      </c>
      <c r="L1511" s="5" t="s">
        <v>599</v>
      </c>
      <c r="M1511" s="5" t="s">
        <v>1221</v>
      </c>
      <c r="P1511" s="5">
        <f t="shared" si="161"/>
        <v>0.61148689667559242</v>
      </c>
      <c r="Q1511" s="5">
        <f t="shared" si="162"/>
        <v>4244155</v>
      </c>
      <c r="R1511" s="1">
        <f t="shared" si="163"/>
        <v>-5755845</v>
      </c>
      <c r="S1511" s="1">
        <f t="shared" si="164"/>
        <v>10000000</v>
      </c>
      <c r="U1511" s="7" t="s">
        <v>8296</v>
      </c>
      <c r="V1511" s="5">
        <f t="shared" si="165"/>
        <v>1</v>
      </c>
      <c r="W1511" s="14">
        <f>IF(V1511=1, VLOOKUP(U1511, [1]IMDB_Movies!A:O, 11, FALSE), AVERAGEIF($A$2:$A$4915, U1511, $K$2:$K$4915))</f>
        <v>6.2</v>
      </c>
      <c r="X1511" s="5">
        <f t="shared" si="166"/>
        <v>0.40200000000000002</v>
      </c>
      <c r="Y1511">
        <f t="shared" si="167"/>
        <v>6.4225677603423739</v>
      </c>
      <c r="AN1511" s="7"/>
      <c r="AO1511" s="5"/>
      <c r="AP1511" s="14"/>
      <c r="AQ1511" s="5"/>
    </row>
    <row r="1512" spans="1:43" hidden="1" x14ac:dyDescent="0.3">
      <c r="A1512" t="s">
        <v>5306</v>
      </c>
      <c r="B1512">
        <v>120</v>
      </c>
      <c r="C1512">
        <v>5004648</v>
      </c>
      <c r="D1512" t="s">
        <v>79</v>
      </c>
      <c r="E1512" t="s">
        <v>9963</v>
      </c>
      <c r="F1512" t="s">
        <v>5307</v>
      </c>
      <c r="G1512" t="s">
        <v>3425</v>
      </c>
      <c r="H1512" t="s">
        <v>2499</v>
      </c>
      <c r="I1512">
        <v>10000000</v>
      </c>
      <c r="J1512">
        <v>2009</v>
      </c>
      <c r="K1512">
        <v>7</v>
      </c>
      <c r="L1512" s="5" t="s">
        <v>1221</v>
      </c>
      <c r="M1512" s="5" t="s">
        <v>6851</v>
      </c>
      <c r="P1512" s="5">
        <f t="shared" si="161"/>
        <v>0.61138819741631167</v>
      </c>
      <c r="Q1512" s="5">
        <f t="shared" si="162"/>
        <v>5004648</v>
      </c>
      <c r="R1512" s="1">
        <f t="shared" si="163"/>
        <v>-4995352</v>
      </c>
      <c r="S1512" s="1">
        <f t="shared" si="164"/>
        <v>10000000</v>
      </c>
      <c r="U1512" s="7" t="s">
        <v>8058</v>
      </c>
      <c r="V1512" s="5">
        <f t="shared" si="165"/>
        <v>1</v>
      </c>
      <c r="W1512" s="14">
        <f>IF(V1512=1, VLOOKUP(U1512, [1]IMDB_Movies!A:O, 11, FALSE), AVERAGEIF($A$2:$A$4915, U1512, $K$2:$K$4915))</f>
        <v>6.2</v>
      </c>
      <c r="X1512" s="5">
        <f t="shared" si="166"/>
        <v>0.40200000000000002</v>
      </c>
      <c r="Y1512">
        <f t="shared" si="167"/>
        <v>6.4232020547945261</v>
      </c>
      <c r="AN1512" s="7"/>
      <c r="AO1512" s="5"/>
      <c r="AP1512" s="14"/>
      <c r="AQ1512" s="5"/>
    </row>
    <row r="1513" spans="1:43" hidden="1" x14ac:dyDescent="0.3">
      <c r="A1513" t="s">
        <v>5308</v>
      </c>
      <c r="B1513">
        <v>111</v>
      </c>
      <c r="C1513">
        <v>3333823</v>
      </c>
      <c r="D1513" t="s">
        <v>1973</v>
      </c>
      <c r="E1513" t="s">
        <v>9964</v>
      </c>
      <c r="F1513" t="s">
        <v>5309</v>
      </c>
      <c r="G1513" t="s">
        <v>14</v>
      </c>
      <c r="H1513" t="s">
        <v>15</v>
      </c>
      <c r="I1513">
        <v>10000000</v>
      </c>
      <c r="J1513">
        <v>2012</v>
      </c>
      <c r="K1513">
        <v>5.5</v>
      </c>
      <c r="L1513" s="5" t="s">
        <v>1221</v>
      </c>
      <c r="M1513" s="5" t="s">
        <v>8415</v>
      </c>
      <c r="N1513" t="s">
        <v>4289</v>
      </c>
      <c r="P1513" s="5">
        <f t="shared" si="161"/>
        <v>0.61129095756519214</v>
      </c>
      <c r="Q1513" s="5">
        <f t="shared" si="162"/>
        <v>3333823</v>
      </c>
      <c r="R1513" s="1">
        <f t="shared" si="163"/>
        <v>-6666177</v>
      </c>
      <c r="S1513" s="1">
        <f t="shared" si="164"/>
        <v>10000000</v>
      </c>
      <c r="U1513" s="7" t="s">
        <v>7998</v>
      </c>
      <c r="V1513" s="5">
        <f t="shared" si="165"/>
        <v>1</v>
      </c>
      <c r="W1513" s="14">
        <f>IF(V1513=1, VLOOKUP(U1513, [1]IMDB_Movies!A:O, 11, FALSE), AVERAGEIF($A$2:$A$4915, U1513, $K$2:$K$4915))</f>
        <v>6.2</v>
      </c>
      <c r="X1513" s="5">
        <f t="shared" si="166"/>
        <v>0.40200000000000002</v>
      </c>
      <c r="Y1513">
        <f t="shared" si="167"/>
        <v>6.4231801313160215</v>
      </c>
      <c r="AN1513" s="7"/>
      <c r="AO1513" s="5"/>
      <c r="AP1513" s="14"/>
      <c r="AQ1513" s="5"/>
    </row>
    <row r="1514" spans="1:43" hidden="1" x14ac:dyDescent="0.3">
      <c r="A1514" t="s">
        <v>5314</v>
      </c>
      <c r="B1514">
        <v>135</v>
      </c>
      <c r="C1514">
        <v>3041803</v>
      </c>
      <c r="D1514" t="s">
        <v>79</v>
      </c>
      <c r="E1514" t="s">
        <v>9965</v>
      </c>
      <c r="F1514" t="s">
        <v>5315</v>
      </c>
      <c r="G1514" t="s">
        <v>14</v>
      </c>
      <c r="H1514" t="s">
        <v>22</v>
      </c>
      <c r="I1514">
        <v>10000000</v>
      </c>
      <c r="J1514">
        <v>2000</v>
      </c>
      <c r="K1514">
        <v>7.1</v>
      </c>
      <c r="L1514" s="5" t="s">
        <v>1221</v>
      </c>
      <c r="M1514" s="5" t="s">
        <v>6851</v>
      </c>
      <c r="P1514" s="5">
        <f t="shared" si="161"/>
        <v>0.61119015090122053</v>
      </c>
      <c r="Q1514" s="5">
        <f t="shared" si="162"/>
        <v>3041803</v>
      </c>
      <c r="R1514" s="1">
        <f t="shared" si="163"/>
        <v>-6958197</v>
      </c>
      <c r="S1514" s="1">
        <f t="shared" si="164"/>
        <v>10000000</v>
      </c>
      <c r="U1514" s="7" t="s">
        <v>5624</v>
      </c>
      <c r="V1514" s="5">
        <f t="shared" si="165"/>
        <v>2</v>
      </c>
      <c r="W1514" s="14">
        <f>IF(V1514=1, VLOOKUP(U1514, [1]IMDB_Movies!A:O, 11, FALSE), AVERAGEIF($A$2:$A$4915, U1514, $K$2:$K$4915))</f>
        <v>6.2</v>
      </c>
      <c r="X1514" s="5">
        <f t="shared" si="166"/>
        <v>0.40200000000000002</v>
      </c>
      <c r="Y1514">
        <f t="shared" si="167"/>
        <v>6.4229868646487782</v>
      </c>
      <c r="AN1514" s="7"/>
      <c r="AO1514" s="5"/>
      <c r="AP1514" s="14"/>
      <c r="AQ1514" s="5"/>
    </row>
    <row r="1515" spans="1:43" hidden="1" x14ac:dyDescent="0.3">
      <c r="A1515" t="s">
        <v>5316</v>
      </c>
      <c r="B1515">
        <v>92</v>
      </c>
      <c r="C1515">
        <v>3060858</v>
      </c>
      <c r="D1515" t="s">
        <v>330</v>
      </c>
      <c r="E1515" t="s">
        <v>9966</v>
      </c>
      <c r="F1515" t="s">
        <v>5317</v>
      </c>
      <c r="G1515" t="s">
        <v>14</v>
      </c>
      <c r="H1515" t="s">
        <v>15</v>
      </c>
      <c r="I1515">
        <v>10000000</v>
      </c>
      <c r="J1515">
        <v>1987</v>
      </c>
      <c r="K1515">
        <v>5.6</v>
      </c>
      <c r="L1515" s="5" t="s">
        <v>476</v>
      </c>
      <c r="M1515" s="5" t="s">
        <v>1221</v>
      </c>
      <c r="N1515" t="s">
        <v>3629</v>
      </c>
      <c r="P1515" s="5">
        <f t="shared" si="161"/>
        <v>0.61108862695162336</v>
      </c>
      <c r="Q1515" s="5">
        <f t="shared" si="162"/>
        <v>3060858</v>
      </c>
      <c r="R1515" s="1">
        <f t="shared" si="163"/>
        <v>-6939142</v>
      </c>
      <c r="S1515" s="1">
        <f t="shared" si="164"/>
        <v>10000000</v>
      </c>
      <c r="U1515" s="7" t="s">
        <v>7811</v>
      </c>
      <c r="V1515" s="5">
        <f t="shared" si="165"/>
        <v>2</v>
      </c>
      <c r="W1515" s="14">
        <f>IF(V1515=1, VLOOKUP(U1515, [1]IMDB_Movies!A:O, 11, FALSE), AVERAGEIF($A$2:$A$4915, U1515, $K$2:$K$4915))</f>
        <v>6.2</v>
      </c>
      <c r="X1515" s="5">
        <f t="shared" si="166"/>
        <v>0.40200000000000002</v>
      </c>
      <c r="Y1515">
        <f t="shared" si="167"/>
        <v>6.4231933733219142</v>
      </c>
      <c r="AN1515" s="7"/>
      <c r="AO1515" s="5"/>
      <c r="AP1515" s="14"/>
      <c r="AQ1515" s="5"/>
    </row>
    <row r="1516" spans="1:43" hidden="1" x14ac:dyDescent="0.3">
      <c r="A1516" t="s">
        <v>3360</v>
      </c>
      <c r="B1516">
        <v>120</v>
      </c>
      <c r="C1516">
        <v>1055654</v>
      </c>
      <c r="D1516" t="s">
        <v>1745</v>
      </c>
      <c r="E1516" t="s">
        <v>9967</v>
      </c>
      <c r="F1516" t="s">
        <v>5318</v>
      </c>
      <c r="G1516" t="s">
        <v>14</v>
      </c>
      <c r="H1516" t="s">
        <v>275</v>
      </c>
      <c r="I1516">
        <v>10000000</v>
      </c>
      <c r="J1516">
        <v>2006</v>
      </c>
      <c r="K1516">
        <v>7.3</v>
      </c>
      <c r="L1516" s="5" t="s">
        <v>1221</v>
      </c>
      <c r="M1516" s="5" t="s">
        <v>6851</v>
      </c>
      <c r="N1516" t="s">
        <v>8417</v>
      </c>
      <c r="P1516" s="5">
        <f t="shared" si="161"/>
        <v>0.61098701459860438</v>
      </c>
      <c r="Q1516" s="5">
        <f t="shared" si="162"/>
        <v>1055654</v>
      </c>
      <c r="R1516" s="1">
        <f t="shared" si="163"/>
        <v>-8944346</v>
      </c>
      <c r="S1516" s="1">
        <f t="shared" si="164"/>
        <v>10000000</v>
      </c>
      <c r="U1516" s="6" t="s">
        <v>7896</v>
      </c>
      <c r="V1516" s="5">
        <f t="shared" si="165"/>
        <v>1</v>
      </c>
      <c r="W1516" s="14">
        <f>IF(V1516=1, VLOOKUP(U1516, [1]IMDB_Movies!A:O, 11, FALSE), AVERAGEIF($A$2:$A$4915, U1516, $K$2:$K$4915))</f>
        <v>6.2</v>
      </c>
      <c r="X1516" s="5">
        <f t="shared" si="166"/>
        <v>0.40200000000000002</v>
      </c>
      <c r="Y1516">
        <f t="shared" si="167"/>
        <v>6.4233428571428623</v>
      </c>
      <c r="AN1516" s="6"/>
      <c r="AO1516" s="5"/>
      <c r="AP1516" s="14"/>
      <c r="AQ1516" s="5"/>
    </row>
    <row r="1517" spans="1:43" hidden="1" x14ac:dyDescent="0.3">
      <c r="A1517" t="s">
        <v>5319</v>
      </c>
      <c r="B1517">
        <v>97</v>
      </c>
      <c r="C1517">
        <v>2331318</v>
      </c>
      <c r="D1517" t="s">
        <v>599</v>
      </c>
      <c r="E1517" t="s">
        <v>9968</v>
      </c>
      <c r="F1517" t="s">
        <v>5320</v>
      </c>
      <c r="G1517" t="s">
        <v>14</v>
      </c>
      <c r="H1517" t="s">
        <v>15</v>
      </c>
      <c r="I1517">
        <v>10000000</v>
      </c>
      <c r="J1517">
        <v>2011</v>
      </c>
      <c r="K1517">
        <v>3.3</v>
      </c>
      <c r="L1517" s="5" t="s">
        <v>599</v>
      </c>
      <c r="M1517" s="5"/>
      <c r="P1517" s="5">
        <f t="shared" si="161"/>
        <v>0.61088129586841244</v>
      </c>
      <c r="Q1517" s="5">
        <f t="shared" si="162"/>
        <v>2331318</v>
      </c>
      <c r="R1517" s="1">
        <f t="shared" si="163"/>
        <v>-7668682</v>
      </c>
      <c r="S1517" s="1">
        <f t="shared" si="164"/>
        <v>10000000</v>
      </c>
      <c r="U1517" s="7" t="s">
        <v>3312</v>
      </c>
      <c r="V1517" s="5">
        <f t="shared" si="165"/>
        <v>3</v>
      </c>
      <c r="W1517" s="14">
        <f>IF(V1517=1, VLOOKUP(U1517, [1]IMDB_Movies!A:O, 11, FALSE), AVERAGEIF($A$2:$A$4915, U1517, $K$2:$K$4915))</f>
        <v>6.2</v>
      </c>
      <c r="X1517" s="5">
        <f t="shared" si="166"/>
        <v>0.40200000000000002</v>
      </c>
      <c r="Y1517">
        <f t="shared" si="167"/>
        <v>6.4236639039725691</v>
      </c>
      <c r="AN1517" s="7"/>
      <c r="AO1517" s="5"/>
      <c r="AP1517" s="14"/>
      <c r="AQ1517" s="5"/>
    </row>
    <row r="1518" spans="1:43" hidden="1" x14ac:dyDescent="0.3">
      <c r="A1518" t="s">
        <v>1802</v>
      </c>
      <c r="B1518">
        <v>135</v>
      </c>
      <c r="C1518">
        <v>2185266</v>
      </c>
      <c r="D1518" t="s">
        <v>1957</v>
      </c>
      <c r="E1518" t="s">
        <v>9969</v>
      </c>
      <c r="F1518" t="s">
        <v>5321</v>
      </c>
      <c r="G1518" t="s">
        <v>14</v>
      </c>
      <c r="H1518" t="s">
        <v>15</v>
      </c>
      <c r="I1518">
        <v>10000000</v>
      </c>
      <c r="J1518">
        <v>2000</v>
      </c>
      <c r="K1518">
        <v>6.5</v>
      </c>
      <c r="L1518" s="5" t="s">
        <v>599</v>
      </c>
      <c r="M1518" s="5" t="s">
        <v>1221</v>
      </c>
      <c r="N1518" t="s">
        <v>4183</v>
      </c>
      <c r="P1518" s="5">
        <f t="shared" si="161"/>
        <v>0.6107779580408722</v>
      </c>
      <c r="Q1518" s="5">
        <f t="shared" si="162"/>
        <v>2185266</v>
      </c>
      <c r="R1518" s="1">
        <f t="shared" si="163"/>
        <v>-7814734</v>
      </c>
      <c r="S1518" s="1">
        <f t="shared" si="164"/>
        <v>10000000</v>
      </c>
      <c r="U1518" s="6" t="s">
        <v>7480</v>
      </c>
      <c r="V1518" s="5">
        <f t="shared" si="165"/>
        <v>1</v>
      </c>
      <c r="W1518" s="14">
        <f>IF(V1518=1, VLOOKUP(U1518, [1]IMDB_Movies!A:O, 11, FALSE), AVERAGEIF($A$2:$A$4915, U1518, $K$2:$K$4915))</f>
        <v>6.2</v>
      </c>
      <c r="X1518" s="5">
        <f t="shared" si="166"/>
        <v>0.40200000000000002</v>
      </c>
      <c r="Y1518">
        <f t="shared" si="167"/>
        <v>6.423527730131509</v>
      </c>
      <c r="AN1518" s="6"/>
      <c r="AO1518" s="5"/>
      <c r="AP1518" s="14"/>
      <c r="AQ1518" s="5"/>
    </row>
    <row r="1519" spans="1:43" hidden="1" x14ac:dyDescent="0.3">
      <c r="A1519" t="s">
        <v>5322</v>
      </c>
      <c r="B1519">
        <v>93</v>
      </c>
      <c r="C1519">
        <v>26583369</v>
      </c>
      <c r="D1519" t="s">
        <v>1084</v>
      </c>
      <c r="E1519" t="s">
        <v>9970</v>
      </c>
      <c r="F1519" t="s">
        <v>5323</v>
      </c>
      <c r="G1519" t="s">
        <v>14</v>
      </c>
      <c r="H1519" t="s">
        <v>15</v>
      </c>
      <c r="I1519">
        <v>10000000</v>
      </c>
      <c r="J1519">
        <v>2016</v>
      </c>
      <c r="K1519">
        <v>4.8</v>
      </c>
      <c r="L1519" s="5" t="s">
        <v>2267</v>
      </c>
      <c r="M1519" s="5" t="s">
        <v>8415</v>
      </c>
      <c r="N1519" t="s">
        <v>3629</v>
      </c>
      <c r="P1519" s="5">
        <f t="shared" si="161"/>
        <v>0.61067419856618244</v>
      </c>
      <c r="Q1519" s="5">
        <f t="shared" si="162"/>
        <v>26583369</v>
      </c>
      <c r="R1519" s="1">
        <f t="shared" si="163"/>
        <v>16583369</v>
      </c>
      <c r="S1519" s="1">
        <f t="shared" si="164"/>
        <v>10000000</v>
      </c>
      <c r="U1519" s="6" t="s">
        <v>1270</v>
      </c>
      <c r="V1519" s="5">
        <f t="shared" si="165"/>
        <v>3</v>
      </c>
      <c r="W1519" s="14">
        <f>IF(V1519=1, VLOOKUP(U1519, [1]IMDB_Movies!A:O, 11, FALSE), AVERAGEIF($A$2:$A$4915, U1519, $K$2:$K$4915))</f>
        <v>6.2</v>
      </c>
      <c r="X1519" s="5">
        <f t="shared" si="166"/>
        <v>0.40200000000000002</v>
      </c>
      <c r="Y1519">
        <f t="shared" si="167"/>
        <v>6.4234200743494476</v>
      </c>
      <c r="AN1519" s="6"/>
      <c r="AO1519" s="5"/>
      <c r="AP1519" s="14"/>
      <c r="AQ1519" s="5"/>
    </row>
    <row r="1520" spans="1:43" hidden="1" x14ac:dyDescent="0.3">
      <c r="A1520" t="s">
        <v>5325</v>
      </c>
      <c r="B1520">
        <v>97</v>
      </c>
      <c r="C1520">
        <v>7574066</v>
      </c>
      <c r="D1520" t="s">
        <v>910</v>
      </c>
      <c r="E1520" t="s">
        <v>9971</v>
      </c>
      <c r="F1520" t="s">
        <v>5326</v>
      </c>
      <c r="G1520" t="s">
        <v>14</v>
      </c>
      <c r="H1520" t="s">
        <v>15</v>
      </c>
      <c r="I1520">
        <v>10000000</v>
      </c>
      <c r="J1520">
        <v>2014</v>
      </c>
      <c r="K1520">
        <v>6.3</v>
      </c>
      <c r="L1520" s="5" t="s">
        <v>599</v>
      </c>
      <c r="M1520" s="5" t="s">
        <v>1221</v>
      </c>
      <c r="P1520" s="5">
        <f t="shared" si="161"/>
        <v>0.61063081327435598</v>
      </c>
      <c r="Q1520" s="5">
        <f t="shared" si="162"/>
        <v>7574066</v>
      </c>
      <c r="R1520" s="1">
        <f t="shared" si="163"/>
        <v>-2425934</v>
      </c>
      <c r="S1520" s="1">
        <f t="shared" si="164"/>
        <v>10000000</v>
      </c>
      <c r="U1520" s="7" t="s">
        <v>7356</v>
      </c>
      <c r="V1520" s="5">
        <f t="shared" si="165"/>
        <v>1</v>
      </c>
      <c r="W1520" s="14">
        <f>IF(V1520=1, VLOOKUP(U1520, [1]IMDB_Movies!A:O, 11, FALSE), AVERAGEIF($A$2:$A$4915, U1520, $K$2:$K$4915))</f>
        <v>6.2</v>
      </c>
      <c r="X1520" s="5">
        <f t="shared" si="166"/>
        <v>0.40200000000000002</v>
      </c>
      <c r="Y1520">
        <f t="shared" si="167"/>
        <v>6.4234553775743759</v>
      </c>
      <c r="AN1520" s="7"/>
      <c r="AO1520" s="5"/>
      <c r="AP1520" s="14"/>
      <c r="AQ1520" s="5"/>
    </row>
    <row r="1521" spans="1:43" hidden="1" x14ac:dyDescent="0.3">
      <c r="A1521" t="s">
        <v>74</v>
      </c>
      <c r="B1521">
        <v>98</v>
      </c>
      <c r="C1521">
        <v>1754319</v>
      </c>
      <c r="D1521" t="s">
        <v>79</v>
      </c>
      <c r="E1521" t="s">
        <v>9972</v>
      </c>
      <c r="F1521" t="s">
        <v>5327</v>
      </c>
      <c r="G1521" t="s">
        <v>14</v>
      </c>
      <c r="H1521" t="s">
        <v>15</v>
      </c>
      <c r="I1521">
        <v>10000000</v>
      </c>
      <c r="J1521">
        <v>2011</v>
      </c>
      <c r="K1521">
        <v>7.2</v>
      </c>
      <c r="L1521" s="5" t="s">
        <v>1221</v>
      </c>
      <c r="M1521" s="5" t="s">
        <v>6851</v>
      </c>
      <c r="P1521" s="5">
        <f t="shared" si="161"/>
        <v>0.6105381721776203</v>
      </c>
      <c r="Q1521" s="5">
        <f t="shared" si="162"/>
        <v>1754319</v>
      </c>
      <c r="R1521" s="1">
        <f t="shared" si="163"/>
        <v>-8245681</v>
      </c>
      <c r="S1521" s="1">
        <f t="shared" si="164"/>
        <v>10000000</v>
      </c>
      <c r="U1521" s="7" t="s">
        <v>7482</v>
      </c>
      <c r="V1521" s="5">
        <f t="shared" si="165"/>
        <v>1</v>
      </c>
      <c r="W1521" s="14">
        <f>IF(V1521=1, VLOOKUP(U1521, [1]IMDB_Movies!A:O, 11, FALSE), AVERAGEIF($A$2:$A$4915, U1521, $K$2:$K$4915))</f>
        <v>6.2</v>
      </c>
      <c r="X1521" s="5">
        <f t="shared" si="166"/>
        <v>0.40200000000000002</v>
      </c>
      <c r="Y1521">
        <f t="shared" si="167"/>
        <v>6.4233476394849847</v>
      </c>
      <c r="AN1521" s="7"/>
      <c r="AO1521" s="5"/>
      <c r="AP1521" s="14"/>
      <c r="AQ1521" s="5"/>
    </row>
    <row r="1522" spans="1:43" hidden="1" x14ac:dyDescent="0.3">
      <c r="A1522" t="s">
        <v>5329</v>
      </c>
      <c r="B1522">
        <v>101</v>
      </c>
      <c r="C1522">
        <v>1631839</v>
      </c>
      <c r="D1522" t="s">
        <v>1517</v>
      </c>
      <c r="E1522" t="s">
        <v>9973</v>
      </c>
      <c r="F1522" t="s">
        <v>5330</v>
      </c>
      <c r="G1522" t="s">
        <v>14</v>
      </c>
      <c r="H1522" t="s">
        <v>15</v>
      </c>
      <c r="I1522">
        <v>10000000</v>
      </c>
      <c r="J1522">
        <v>2000</v>
      </c>
      <c r="K1522">
        <v>5.7</v>
      </c>
      <c r="L1522" s="5" t="s">
        <v>599</v>
      </c>
      <c r="M1522" s="5" t="s">
        <v>8413</v>
      </c>
      <c r="N1522" t="s">
        <v>6851</v>
      </c>
      <c r="P1522" s="5">
        <f t="shared" si="161"/>
        <v>0.61043321475990331</v>
      </c>
      <c r="Q1522" s="5">
        <f t="shared" si="162"/>
        <v>1631839</v>
      </c>
      <c r="R1522" s="1">
        <f t="shared" si="163"/>
        <v>-8368161</v>
      </c>
      <c r="S1522" s="1">
        <f t="shared" si="164"/>
        <v>10000000</v>
      </c>
      <c r="U1522" s="6" t="s">
        <v>7521</v>
      </c>
      <c r="V1522" s="5">
        <f t="shared" si="165"/>
        <v>1</v>
      </c>
      <c r="W1522" s="14">
        <f>IF(V1522=1, VLOOKUP(U1522, [1]IMDB_Movies!A:O, 11, FALSE), AVERAGEIF($A$2:$A$4915, U1522, $K$2:$K$4915))</f>
        <v>6.2</v>
      </c>
      <c r="X1522" s="5">
        <f t="shared" si="166"/>
        <v>0.40200000000000002</v>
      </c>
      <c r="Y1522">
        <f t="shared" si="167"/>
        <v>6.4236691471093357</v>
      </c>
      <c r="AN1522" s="6"/>
      <c r="AO1522" s="5"/>
      <c r="AP1522" s="14"/>
      <c r="AQ1522" s="5"/>
    </row>
    <row r="1523" spans="1:43" hidden="1" x14ac:dyDescent="0.3">
      <c r="A1523" t="s">
        <v>3550</v>
      </c>
      <c r="B1523">
        <v>132</v>
      </c>
      <c r="C1523">
        <v>1309849</v>
      </c>
      <c r="D1523" t="s">
        <v>79</v>
      </c>
      <c r="E1523" t="s">
        <v>9974</v>
      </c>
      <c r="F1523" t="s">
        <v>5331</v>
      </c>
      <c r="G1523" t="s">
        <v>14</v>
      </c>
      <c r="H1523" t="s">
        <v>22</v>
      </c>
      <c r="I1523">
        <v>10000000</v>
      </c>
      <c r="J1523">
        <v>2002</v>
      </c>
      <c r="K1523">
        <v>7.2</v>
      </c>
      <c r="L1523" s="5" t="s">
        <v>1221</v>
      </c>
      <c r="M1523" s="5" t="s">
        <v>6851</v>
      </c>
      <c r="P1523" s="5">
        <f t="shared" si="161"/>
        <v>0.61032788168990026</v>
      </c>
      <c r="Q1523" s="5">
        <f t="shared" si="162"/>
        <v>1309849</v>
      </c>
      <c r="R1523" s="1">
        <f t="shared" si="163"/>
        <v>-8690151</v>
      </c>
      <c r="S1523" s="1">
        <f t="shared" si="164"/>
        <v>10000000</v>
      </c>
      <c r="U1523" s="6" t="s">
        <v>7594</v>
      </c>
      <c r="V1523" s="5">
        <f t="shared" si="165"/>
        <v>1</v>
      </c>
      <c r="W1523" s="14">
        <f>IF(V1523=1, VLOOKUP(U1523, [1]IMDB_Movies!A:O, 11, FALSE), AVERAGEIF($A$2:$A$4915, U1523, $K$2:$K$4915))</f>
        <v>6.2</v>
      </c>
      <c r="X1523" s="5">
        <f t="shared" si="166"/>
        <v>0.40200000000000002</v>
      </c>
      <c r="Y1523">
        <f t="shared" si="167"/>
        <v>6.4230747208703169</v>
      </c>
      <c r="AN1523" s="6"/>
      <c r="AO1523" s="5"/>
      <c r="AP1523" s="14"/>
      <c r="AQ1523" s="5"/>
    </row>
    <row r="1524" spans="1:43" hidden="1" x14ac:dyDescent="0.3">
      <c r="A1524" t="s">
        <v>2823</v>
      </c>
      <c r="B1524">
        <v>106</v>
      </c>
      <c r="C1524">
        <v>1939441</v>
      </c>
      <c r="D1524" t="s">
        <v>619</v>
      </c>
      <c r="E1524" t="s">
        <v>9975</v>
      </c>
      <c r="F1524" t="s">
        <v>5332</v>
      </c>
      <c r="G1524" t="s">
        <v>14</v>
      </c>
      <c r="H1524" t="s">
        <v>15</v>
      </c>
      <c r="I1524">
        <v>10000000</v>
      </c>
      <c r="J1524">
        <v>2012</v>
      </c>
      <c r="K1524">
        <v>6.9</v>
      </c>
      <c r="L1524" s="5" t="s">
        <v>4651</v>
      </c>
      <c r="M1524" s="5" t="s">
        <v>8413</v>
      </c>
      <c r="N1524" t="s">
        <v>1221</v>
      </c>
      <c r="P1524" s="5">
        <f t="shared" si="161"/>
        <v>0.61022177942122169</v>
      </c>
      <c r="Q1524" s="5">
        <f t="shared" si="162"/>
        <v>1939441</v>
      </c>
      <c r="R1524" s="1">
        <f t="shared" si="163"/>
        <v>-8060559</v>
      </c>
      <c r="S1524" s="1">
        <f t="shared" si="164"/>
        <v>10000000</v>
      </c>
      <c r="U1524" s="7" t="s">
        <v>7404</v>
      </c>
      <c r="V1524" s="5">
        <f t="shared" si="165"/>
        <v>1</v>
      </c>
      <c r="W1524" s="14">
        <f>IF(V1524=1, VLOOKUP(U1524, [1]IMDB_Movies!A:O, 11, FALSE), AVERAGEIF($A$2:$A$4915, U1524, $K$2:$K$4915))</f>
        <v>6.2</v>
      </c>
      <c r="X1524" s="5">
        <f t="shared" si="166"/>
        <v>0.40200000000000002</v>
      </c>
      <c r="Y1524">
        <f t="shared" si="167"/>
        <v>6.4227090492554462</v>
      </c>
      <c r="AN1524" s="7"/>
      <c r="AO1524" s="5"/>
      <c r="AP1524" s="14"/>
      <c r="AQ1524" s="5"/>
    </row>
    <row r="1525" spans="1:43" hidden="1" x14ac:dyDescent="0.3">
      <c r="A1525" t="s">
        <v>5333</v>
      </c>
      <c r="B1525">
        <v>168</v>
      </c>
      <c r="C1525"/>
      <c r="D1525" t="s">
        <v>208</v>
      </c>
      <c r="E1525" t="s">
        <v>9976</v>
      </c>
      <c r="F1525" t="s">
        <v>5334</v>
      </c>
      <c r="G1525" t="s">
        <v>1989</v>
      </c>
      <c r="H1525" t="s">
        <v>1990</v>
      </c>
      <c r="I1525">
        <v>10000000</v>
      </c>
      <c r="J1525">
        <v>2006</v>
      </c>
      <c r="K1525">
        <v>6.3</v>
      </c>
      <c r="L1525" s="5" t="s">
        <v>476</v>
      </c>
      <c r="M1525" s="5" t="s">
        <v>340</v>
      </c>
      <c r="N1525" t="s">
        <v>6851</v>
      </c>
      <c r="O1525" t="s">
        <v>4289</v>
      </c>
      <c r="P1525" s="5">
        <f t="shared" si="161"/>
        <v>0.61011678947168257</v>
      </c>
      <c r="Q1525" s="5">
        <f t="shared" si="162"/>
        <v>25035665</v>
      </c>
      <c r="R1525" s="1">
        <f t="shared" si="163"/>
        <v>15035665</v>
      </c>
      <c r="S1525" s="1">
        <f t="shared" si="164"/>
        <v>10000000</v>
      </c>
      <c r="U1525" s="7" t="s">
        <v>147</v>
      </c>
      <c r="V1525" s="5">
        <f t="shared" si="165"/>
        <v>1</v>
      </c>
      <c r="W1525" s="14">
        <f>IF(V1525=1, VLOOKUP(U1525, [1]IMDB_Movies!A:O, 11, FALSE), AVERAGEIF($A$2:$A$4915, U1525, $K$2:$K$4915))</f>
        <v>6.2</v>
      </c>
      <c r="X1525" s="5">
        <f t="shared" si="166"/>
        <v>0.40200000000000002</v>
      </c>
      <c r="Y1525">
        <f t="shared" si="167"/>
        <v>6.4226296190203422</v>
      </c>
      <c r="AN1525" s="7"/>
      <c r="AO1525" s="5"/>
      <c r="AP1525" s="14"/>
      <c r="AQ1525" s="5"/>
    </row>
    <row r="1526" spans="1:43" hidden="1" x14ac:dyDescent="0.3">
      <c r="A1526" t="s">
        <v>4816</v>
      </c>
      <c r="B1526">
        <v>87</v>
      </c>
      <c r="C1526">
        <v>1276984</v>
      </c>
      <c r="D1526" t="s">
        <v>2118</v>
      </c>
      <c r="E1526" t="s">
        <v>9977</v>
      </c>
      <c r="F1526" t="s">
        <v>5335</v>
      </c>
      <c r="G1526" t="s">
        <v>14</v>
      </c>
      <c r="H1526" t="s">
        <v>525</v>
      </c>
      <c r="I1526">
        <v>10000000</v>
      </c>
      <c r="J1526">
        <v>2000</v>
      </c>
      <c r="K1526">
        <v>6.2</v>
      </c>
      <c r="L1526" s="5" t="s">
        <v>599</v>
      </c>
      <c r="M1526" s="5" t="s">
        <v>8413</v>
      </c>
      <c r="N1526" t="s">
        <v>3629</v>
      </c>
      <c r="P1526" s="5">
        <f t="shared" si="161"/>
        <v>0.61011678947168257</v>
      </c>
      <c r="Q1526" s="5">
        <f t="shared" si="162"/>
        <v>1276984</v>
      </c>
      <c r="R1526" s="1">
        <f t="shared" si="163"/>
        <v>-8723016</v>
      </c>
      <c r="S1526" s="1">
        <f t="shared" si="164"/>
        <v>10000000</v>
      </c>
      <c r="U1526" s="7" t="s">
        <v>6073</v>
      </c>
      <c r="V1526" s="5">
        <f t="shared" si="165"/>
        <v>3</v>
      </c>
      <c r="W1526" s="14">
        <f>IF(V1526=1, VLOOKUP(U1526, [1]IMDB_Movies!A:O, 11, FALSE), AVERAGEIF($A$2:$A$4915, U1526, $K$2:$K$4915))</f>
        <v>6.2</v>
      </c>
      <c r="X1526" s="5">
        <f t="shared" si="166"/>
        <v>0.40200000000000002</v>
      </c>
      <c r="Y1526">
        <f t="shared" si="167"/>
        <v>6.4222922636103199</v>
      </c>
      <c r="AN1526" s="7"/>
      <c r="AO1526" s="5"/>
      <c r="AP1526" s="14"/>
      <c r="AQ1526" s="5"/>
    </row>
    <row r="1527" spans="1:43" hidden="1" x14ac:dyDescent="0.3">
      <c r="A1527" t="s">
        <v>5339</v>
      </c>
      <c r="B1527">
        <v>104</v>
      </c>
      <c r="C1527">
        <v>1011054</v>
      </c>
      <c r="D1527" t="s">
        <v>771</v>
      </c>
      <c r="E1527" t="s">
        <v>9978</v>
      </c>
      <c r="F1527" t="s">
        <v>5340</v>
      </c>
      <c r="G1527" t="s">
        <v>14</v>
      </c>
      <c r="H1527" t="s">
        <v>99</v>
      </c>
      <c r="I1527">
        <v>10000000</v>
      </c>
      <c r="J1527">
        <v>2003</v>
      </c>
      <c r="K1527">
        <v>7.2</v>
      </c>
      <c r="L1527" s="5" t="s">
        <v>8413</v>
      </c>
      <c r="M1527" s="5" t="s">
        <v>1221</v>
      </c>
      <c r="N1527" t="s">
        <v>3629</v>
      </c>
      <c r="P1527" s="5">
        <f t="shared" si="161"/>
        <v>0.61001035303752338</v>
      </c>
      <c r="Q1527" s="5">
        <f t="shared" si="162"/>
        <v>1011054</v>
      </c>
      <c r="R1527" s="1">
        <f t="shared" si="163"/>
        <v>-8988946</v>
      </c>
      <c r="S1527" s="1">
        <f t="shared" si="164"/>
        <v>10000000</v>
      </c>
      <c r="U1527" s="6" t="s">
        <v>6797</v>
      </c>
      <c r="V1527" s="5">
        <f t="shared" si="165"/>
        <v>1</v>
      </c>
      <c r="W1527" s="14">
        <f>IF(V1527=1, VLOOKUP(U1527, [1]IMDB_Movies!A:O, 11, FALSE), AVERAGEIF($A$2:$A$4915, U1527, $K$2:$K$4915))</f>
        <v>6.2</v>
      </c>
      <c r="X1527" s="5">
        <f t="shared" si="166"/>
        <v>0.40200000000000002</v>
      </c>
      <c r="Y1527">
        <f t="shared" si="167"/>
        <v>6.422384637431934</v>
      </c>
      <c r="AN1527" s="6"/>
      <c r="AO1527" s="5"/>
      <c r="AP1527" s="14"/>
      <c r="AQ1527" s="5"/>
    </row>
    <row r="1528" spans="1:43" hidden="1" x14ac:dyDescent="0.3">
      <c r="A1528" t="s">
        <v>5341</v>
      </c>
      <c r="B1528">
        <v>93</v>
      </c>
      <c r="C1528">
        <v>900926</v>
      </c>
      <c r="D1528" t="s">
        <v>599</v>
      </c>
      <c r="E1528" t="s">
        <v>9979</v>
      </c>
      <c r="F1528" t="s">
        <v>5342</v>
      </c>
      <c r="G1528" t="s">
        <v>14</v>
      </c>
      <c r="H1528" t="s">
        <v>15</v>
      </c>
      <c r="I1528">
        <v>10000000</v>
      </c>
      <c r="J1528">
        <v>2007</v>
      </c>
      <c r="K1528">
        <v>5.3</v>
      </c>
      <c r="L1528" s="5" t="s">
        <v>599</v>
      </c>
      <c r="M1528" s="5"/>
      <c r="P1528" s="5">
        <f t="shared" si="161"/>
        <v>0.60990325808510748</v>
      </c>
      <c r="Q1528" s="5">
        <f t="shared" si="162"/>
        <v>900926</v>
      </c>
      <c r="R1528" s="1">
        <f t="shared" si="163"/>
        <v>-9099074</v>
      </c>
      <c r="S1528" s="1">
        <f t="shared" si="164"/>
        <v>10000000</v>
      </c>
      <c r="U1528" s="7" t="s">
        <v>6816</v>
      </c>
      <c r="V1528" s="5">
        <f t="shared" si="165"/>
        <v>1</v>
      </c>
      <c r="W1528" s="14">
        <f>IF(V1528=1, VLOOKUP(U1528, [1]IMDB_Movies!A:O, 11, FALSE), AVERAGEIF($A$2:$A$4915, U1528, $K$2:$K$4915))</f>
        <v>6.2</v>
      </c>
      <c r="X1528" s="5">
        <f t="shared" si="166"/>
        <v>0.40200000000000002</v>
      </c>
      <c r="Y1528">
        <f t="shared" si="167"/>
        <v>6.4222477064220236</v>
      </c>
      <c r="AN1528" s="7"/>
      <c r="AO1528" s="5"/>
      <c r="AP1528" s="14"/>
      <c r="AQ1528" s="5"/>
    </row>
    <row r="1529" spans="1:43" hidden="1" x14ac:dyDescent="0.3">
      <c r="A1529" t="s">
        <v>2461</v>
      </c>
      <c r="B1529">
        <v>95</v>
      </c>
      <c r="C1529">
        <v>866778</v>
      </c>
      <c r="D1529" t="s">
        <v>79</v>
      </c>
      <c r="E1529" t="s">
        <v>9980</v>
      </c>
      <c r="F1529" t="s">
        <v>5343</v>
      </c>
      <c r="G1529" t="s">
        <v>14</v>
      </c>
      <c r="H1529" t="s">
        <v>1377</v>
      </c>
      <c r="I1529">
        <v>10000000</v>
      </c>
      <c r="J1529">
        <v>2007</v>
      </c>
      <c r="K1529">
        <v>6.7</v>
      </c>
      <c r="L1529" s="5" t="s">
        <v>1221</v>
      </c>
      <c r="M1529" s="5" t="s">
        <v>6851</v>
      </c>
      <c r="P1529" s="5">
        <f t="shared" si="161"/>
        <v>0.60979581032021102</v>
      </c>
      <c r="Q1529" s="5">
        <f t="shared" si="162"/>
        <v>866778</v>
      </c>
      <c r="R1529" s="1">
        <f t="shared" si="163"/>
        <v>-9133222</v>
      </c>
      <c r="S1529" s="1">
        <f t="shared" si="164"/>
        <v>10000000</v>
      </c>
      <c r="U1529" s="6" t="s">
        <v>6819</v>
      </c>
      <c r="V1529" s="5">
        <f t="shared" si="165"/>
        <v>1</v>
      </c>
      <c r="W1529" s="14">
        <f>IF(V1529=1, VLOOKUP(U1529, [1]IMDB_Movies!A:O, 11, FALSE), AVERAGEIF($A$2:$A$4915, U1529, $K$2:$K$4915))</f>
        <v>6.2</v>
      </c>
      <c r="X1529" s="5">
        <f t="shared" si="166"/>
        <v>0.40200000000000002</v>
      </c>
      <c r="Y1529">
        <f t="shared" si="167"/>
        <v>6.422626899913972</v>
      </c>
      <c r="AN1529" s="6"/>
      <c r="AO1529" s="5"/>
      <c r="AP1529" s="14"/>
      <c r="AQ1529" s="5"/>
    </row>
    <row r="1530" spans="1:43" hidden="1" x14ac:dyDescent="0.3">
      <c r="A1530" t="s">
        <v>464</v>
      </c>
      <c r="B1530">
        <v>89</v>
      </c>
      <c r="C1530">
        <v>598645</v>
      </c>
      <c r="D1530" t="s">
        <v>604</v>
      </c>
      <c r="E1530" t="s">
        <v>9981</v>
      </c>
      <c r="F1530" t="s">
        <v>5345</v>
      </c>
      <c r="G1530" t="s">
        <v>14</v>
      </c>
      <c r="H1530" t="s">
        <v>22</v>
      </c>
      <c r="I1530">
        <v>10000000</v>
      </c>
      <c r="J1530">
        <v>2002</v>
      </c>
      <c r="K1530">
        <v>3.6</v>
      </c>
      <c r="L1530" s="5" t="s">
        <v>599</v>
      </c>
      <c r="M1530" s="5" t="s">
        <v>6851</v>
      </c>
      <c r="P1530" s="5">
        <f t="shared" si="161"/>
        <v>0.60968815805388032</v>
      </c>
      <c r="Q1530" s="5">
        <f t="shared" si="162"/>
        <v>598645</v>
      </c>
      <c r="R1530" s="1">
        <f t="shared" si="163"/>
        <v>-9401355</v>
      </c>
      <c r="S1530" s="1">
        <f t="shared" si="164"/>
        <v>10000000</v>
      </c>
      <c r="U1530" s="6" t="s">
        <v>6261</v>
      </c>
      <c r="V1530" s="5">
        <f t="shared" si="165"/>
        <v>1</v>
      </c>
      <c r="W1530" s="14">
        <f>IF(V1530=1, VLOOKUP(U1530, [1]IMDB_Movies!A:O, 11, FALSE), AVERAGEIF($A$2:$A$4915, U1530, $K$2:$K$4915))</f>
        <v>6.2</v>
      </c>
      <c r="X1530" s="5">
        <f t="shared" si="166"/>
        <v>0.40200000000000002</v>
      </c>
      <c r="Y1530">
        <f t="shared" si="167"/>
        <v>6.4224612736660971</v>
      </c>
      <c r="AN1530" s="6"/>
      <c r="AO1530" s="5"/>
      <c r="AP1530" s="14"/>
      <c r="AQ1530" s="5"/>
    </row>
    <row r="1531" spans="1:43" hidden="1" x14ac:dyDescent="0.3">
      <c r="A1531" t="s">
        <v>5346</v>
      </c>
      <c r="B1531">
        <v>107</v>
      </c>
      <c r="C1531">
        <v>578527</v>
      </c>
      <c r="D1531" t="s">
        <v>623</v>
      </c>
      <c r="E1531" t="s">
        <v>9982</v>
      </c>
      <c r="F1531" t="s">
        <v>5347</v>
      </c>
      <c r="G1531" t="s">
        <v>14</v>
      </c>
      <c r="H1531" t="s">
        <v>15</v>
      </c>
      <c r="I1531">
        <v>10000000</v>
      </c>
      <c r="J1531">
        <v>2008</v>
      </c>
      <c r="K1531">
        <v>5.7</v>
      </c>
      <c r="L1531" s="5" t="s">
        <v>476</v>
      </c>
      <c r="M1531" s="5" t="s">
        <v>599</v>
      </c>
      <c r="N1531" t="s">
        <v>3629</v>
      </c>
      <c r="P1531" s="5">
        <f t="shared" si="161"/>
        <v>0.60957984368753138</v>
      </c>
      <c r="Q1531" s="5">
        <f t="shared" si="162"/>
        <v>578527</v>
      </c>
      <c r="R1531" s="1">
        <f t="shared" si="163"/>
        <v>-9421473</v>
      </c>
      <c r="S1531" s="1">
        <f t="shared" si="164"/>
        <v>10000000</v>
      </c>
      <c r="U1531" s="7" t="s">
        <v>6405</v>
      </c>
      <c r="V1531" s="5">
        <f t="shared" si="165"/>
        <v>1</v>
      </c>
      <c r="W1531" s="14">
        <f>IF(V1531=1, VLOOKUP(U1531, [1]IMDB_Movies!A:O, 11, FALSE), AVERAGEIF($A$2:$A$4915, U1531, $K$2:$K$4915))</f>
        <v>6.2</v>
      </c>
      <c r="X1531" s="5">
        <f t="shared" si="166"/>
        <v>0.40200000000000002</v>
      </c>
      <c r="Y1531">
        <f t="shared" si="167"/>
        <v>6.4220659971305638</v>
      </c>
      <c r="AN1531" s="7"/>
      <c r="AO1531" s="5"/>
      <c r="AP1531" s="14"/>
      <c r="AQ1531" s="5"/>
    </row>
    <row r="1532" spans="1:43" hidden="1" x14ac:dyDescent="0.3">
      <c r="A1532" t="s">
        <v>3867</v>
      </c>
      <c r="B1532">
        <v>85</v>
      </c>
      <c r="C1532">
        <v>488872</v>
      </c>
      <c r="D1532" t="s">
        <v>1158</v>
      </c>
      <c r="E1532" t="s">
        <v>9983</v>
      </c>
      <c r="F1532" t="s">
        <v>5348</v>
      </c>
      <c r="G1532" t="s">
        <v>2553</v>
      </c>
      <c r="H1532" t="s">
        <v>1377</v>
      </c>
      <c r="I1532">
        <v>10000000</v>
      </c>
      <c r="J1532">
        <v>2001</v>
      </c>
      <c r="K1532">
        <v>7.3</v>
      </c>
      <c r="L1532" s="5" t="s">
        <v>476</v>
      </c>
      <c r="M1532" s="5" t="s">
        <v>599</v>
      </c>
      <c r="N1532" t="s">
        <v>8417</v>
      </c>
      <c r="P1532" s="5">
        <f t="shared" si="161"/>
        <v>0.60947135087529292</v>
      </c>
      <c r="Q1532" s="5">
        <f t="shared" si="162"/>
        <v>488872</v>
      </c>
      <c r="R1532" s="1">
        <f t="shared" si="163"/>
        <v>-9511128</v>
      </c>
      <c r="S1532" s="1">
        <f t="shared" si="164"/>
        <v>10000000</v>
      </c>
      <c r="U1532" s="7" t="s">
        <v>6339</v>
      </c>
      <c r="V1532" s="5">
        <f t="shared" si="165"/>
        <v>1</v>
      </c>
      <c r="W1532" s="14">
        <f>IF(V1532=1, VLOOKUP(U1532, [1]IMDB_Movies!A:O, 11, FALSE), AVERAGEIF($A$2:$A$4915, U1532, $K$2:$K$4915))</f>
        <v>6.2</v>
      </c>
      <c r="X1532" s="5">
        <f t="shared" si="166"/>
        <v>0.40200000000000002</v>
      </c>
      <c r="Y1532">
        <f t="shared" si="167"/>
        <v>6.4216417910447801</v>
      </c>
      <c r="AN1532" s="7"/>
      <c r="AO1532" s="5"/>
      <c r="AP1532" s="14"/>
      <c r="AQ1532" s="5"/>
    </row>
    <row r="1533" spans="1:43" hidden="1" x14ac:dyDescent="0.3">
      <c r="A1533" t="s">
        <v>4880</v>
      </c>
      <c r="B1533">
        <v>93</v>
      </c>
      <c r="C1533">
        <v>365734</v>
      </c>
      <c r="D1533" t="s">
        <v>1221</v>
      </c>
      <c r="E1533" t="s">
        <v>9984</v>
      </c>
      <c r="F1533" t="s">
        <v>5349</v>
      </c>
      <c r="G1533" t="s">
        <v>14</v>
      </c>
      <c r="H1533" t="s">
        <v>15</v>
      </c>
      <c r="I1533">
        <v>10000000</v>
      </c>
      <c r="J1533">
        <v>2003</v>
      </c>
      <c r="K1533">
        <v>5</v>
      </c>
      <c r="L1533" s="5" t="s">
        <v>1221</v>
      </c>
      <c r="M1533" s="5"/>
      <c r="P1533" s="5">
        <f t="shared" si="161"/>
        <v>0.60936254367182774</v>
      </c>
      <c r="Q1533" s="5">
        <f t="shared" si="162"/>
        <v>365734</v>
      </c>
      <c r="R1533" s="1">
        <f t="shared" si="163"/>
        <v>-9634266</v>
      </c>
      <c r="S1533" s="1">
        <f t="shared" si="164"/>
        <v>10000000</v>
      </c>
      <c r="U1533" s="6" t="s">
        <v>539</v>
      </c>
      <c r="V1533" s="5">
        <f t="shared" si="165"/>
        <v>1</v>
      </c>
      <c r="W1533" s="14">
        <f>IF(V1533=1, VLOOKUP(U1533, [1]IMDB_Movies!A:O, 11, FALSE), AVERAGEIF($A$2:$A$4915, U1533, $K$2:$K$4915))</f>
        <v>6.2</v>
      </c>
      <c r="X1533" s="5">
        <f t="shared" si="166"/>
        <v>0.40200000000000002</v>
      </c>
      <c r="Y1533">
        <f t="shared" si="167"/>
        <v>6.4215618719494731</v>
      </c>
      <c r="AN1533" s="6"/>
      <c r="AO1533" s="5"/>
      <c r="AP1533" s="14"/>
      <c r="AQ1533" s="5"/>
    </row>
    <row r="1534" spans="1:43" hidden="1" x14ac:dyDescent="0.3">
      <c r="A1534" t="s">
        <v>5359</v>
      </c>
      <c r="B1534">
        <v>86</v>
      </c>
      <c r="C1534">
        <v>226792</v>
      </c>
      <c r="D1534" t="s">
        <v>5360</v>
      </c>
      <c r="E1534" t="s">
        <v>9985</v>
      </c>
      <c r="F1534" t="s">
        <v>5361</v>
      </c>
      <c r="G1534" t="s">
        <v>14</v>
      </c>
      <c r="H1534" t="s">
        <v>22</v>
      </c>
      <c r="I1534">
        <v>10000000</v>
      </c>
      <c r="J1534">
        <v>2001</v>
      </c>
      <c r="K1534">
        <v>6.2</v>
      </c>
      <c r="L1534" s="5" t="s">
        <v>476</v>
      </c>
      <c r="M1534" s="5" t="s">
        <v>599</v>
      </c>
      <c r="N1534" t="s">
        <v>1221</v>
      </c>
      <c r="P1534" s="5">
        <f t="shared" si="161"/>
        <v>0.60925335649605938</v>
      </c>
      <c r="Q1534" s="5">
        <f t="shared" si="162"/>
        <v>226792</v>
      </c>
      <c r="R1534" s="1">
        <f t="shared" si="163"/>
        <v>-9773208</v>
      </c>
      <c r="S1534" s="1">
        <f t="shared" si="164"/>
        <v>10000000</v>
      </c>
      <c r="U1534" s="6" t="s">
        <v>6178</v>
      </c>
      <c r="V1534" s="5">
        <f t="shared" si="165"/>
        <v>1</v>
      </c>
      <c r="W1534" s="14">
        <f>IF(V1534=1, VLOOKUP(U1534, [1]IMDB_Movies!A:O, 11, FALSE), AVERAGEIF($A$2:$A$4915, U1534, $K$2:$K$4915))</f>
        <v>6.2</v>
      </c>
      <c r="X1534" s="5">
        <f t="shared" si="166"/>
        <v>0.40200000000000002</v>
      </c>
      <c r="Y1534">
        <f t="shared" si="167"/>
        <v>6.4213095921884014</v>
      </c>
      <c r="AN1534" s="6"/>
      <c r="AO1534" s="5"/>
      <c r="AP1534" s="14"/>
      <c r="AQ1534" s="5"/>
    </row>
    <row r="1535" spans="1:43" hidden="1" x14ac:dyDescent="0.3">
      <c r="A1535" t="s">
        <v>4985</v>
      </c>
      <c r="B1535">
        <v>82</v>
      </c>
      <c r="C1535">
        <v>131617</v>
      </c>
      <c r="D1535" t="s">
        <v>1450</v>
      </c>
      <c r="E1535" t="s">
        <v>9986</v>
      </c>
      <c r="F1535" t="s">
        <v>5365</v>
      </c>
      <c r="G1535" t="s">
        <v>14</v>
      </c>
      <c r="H1535" t="s">
        <v>15</v>
      </c>
      <c r="I1535">
        <v>10000000</v>
      </c>
      <c r="J1535">
        <v>2005</v>
      </c>
      <c r="K1535">
        <v>6.3</v>
      </c>
      <c r="L1535" s="5" t="s">
        <v>1221</v>
      </c>
      <c r="M1535" s="5" t="s">
        <v>3629</v>
      </c>
      <c r="P1535" s="5">
        <f t="shared" si="161"/>
        <v>0.60914375833979983</v>
      </c>
      <c r="Q1535" s="5">
        <f t="shared" si="162"/>
        <v>131617</v>
      </c>
      <c r="R1535" s="1">
        <f t="shared" si="163"/>
        <v>-9868383</v>
      </c>
      <c r="S1535" s="1">
        <f t="shared" si="164"/>
        <v>10000000</v>
      </c>
      <c r="U1535" s="7" t="s">
        <v>6223</v>
      </c>
      <c r="V1535" s="5">
        <f t="shared" si="165"/>
        <v>1</v>
      </c>
      <c r="W1535" s="14">
        <f>IF(V1535=1, VLOOKUP(U1535, [1]IMDB_Movies!A:O, 11, FALSE), AVERAGEIF($A$2:$A$4915, U1535, $K$2:$K$4915))</f>
        <v>6.2</v>
      </c>
      <c r="X1535" s="5">
        <f t="shared" si="166"/>
        <v>0.40200000000000002</v>
      </c>
      <c r="Y1535">
        <f t="shared" si="167"/>
        <v>6.4210571674806136</v>
      </c>
      <c r="AN1535" s="7"/>
      <c r="AO1535" s="5"/>
      <c r="AP1535" s="14"/>
      <c r="AQ1535" s="5"/>
    </row>
    <row r="1536" spans="1:43" hidden="1" x14ac:dyDescent="0.3">
      <c r="A1536" t="s">
        <v>5371</v>
      </c>
      <c r="B1536">
        <v>125</v>
      </c>
      <c r="C1536">
        <v>169379</v>
      </c>
      <c r="D1536" t="s">
        <v>715</v>
      </c>
      <c r="E1536" t="s">
        <v>9987</v>
      </c>
      <c r="F1536" t="s">
        <v>5372</v>
      </c>
      <c r="G1536" t="s">
        <v>997</v>
      </c>
      <c r="H1536" t="s">
        <v>1044</v>
      </c>
      <c r="I1536">
        <v>10000000</v>
      </c>
      <c r="J1536">
        <v>2013</v>
      </c>
      <c r="K1536">
        <v>6.2</v>
      </c>
      <c r="L1536" s="5" t="s">
        <v>1221</v>
      </c>
      <c r="M1536" s="5" t="s">
        <v>7865</v>
      </c>
      <c r="N1536" t="s">
        <v>8418</v>
      </c>
      <c r="P1536" s="5">
        <f t="shared" si="161"/>
        <v>0.60903383381240528</v>
      </c>
      <c r="Q1536" s="5">
        <f t="shared" si="162"/>
        <v>169379</v>
      </c>
      <c r="R1536" s="1">
        <f t="shared" si="163"/>
        <v>-9830621</v>
      </c>
      <c r="S1536" s="1">
        <f t="shared" si="164"/>
        <v>10000000</v>
      </c>
      <c r="U1536" s="6" t="s">
        <v>2843</v>
      </c>
      <c r="V1536" s="5">
        <f t="shared" si="165"/>
        <v>1</v>
      </c>
      <c r="W1536" s="14">
        <f>IF(V1536=1, VLOOKUP(U1536, [1]IMDB_Movies!A:O, 11, FALSE), AVERAGEIF($A$2:$A$4915, U1536, $K$2:$K$4915))</f>
        <v>6.2</v>
      </c>
      <c r="X1536" s="5">
        <f t="shared" si="166"/>
        <v>0.40200000000000002</v>
      </c>
      <c r="Y1536">
        <f t="shared" si="167"/>
        <v>6.420804597701153</v>
      </c>
      <c r="AN1536" s="6"/>
      <c r="AO1536" s="5"/>
      <c r="AP1536" s="14"/>
      <c r="AQ1536" s="5"/>
    </row>
    <row r="1537" spans="1:43" hidden="1" x14ac:dyDescent="0.3">
      <c r="A1537" t="s">
        <v>3044</v>
      </c>
      <c r="B1537">
        <v>97</v>
      </c>
      <c r="C1537"/>
      <c r="D1537" t="s">
        <v>507</v>
      </c>
      <c r="E1537" t="s">
        <v>9988</v>
      </c>
      <c r="F1537" t="s">
        <v>5373</v>
      </c>
      <c r="G1537" t="s">
        <v>14</v>
      </c>
      <c r="H1537" t="s">
        <v>15</v>
      </c>
      <c r="I1537">
        <v>10000000</v>
      </c>
      <c r="J1537">
        <v>2014</v>
      </c>
      <c r="K1537">
        <v>6.5</v>
      </c>
      <c r="L1537" s="5" t="s">
        <v>599</v>
      </c>
      <c r="M1537" s="5" t="s">
        <v>1221</v>
      </c>
      <c r="N1537" t="s">
        <v>6851</v>
      </c>
      <c r="P1537" s="5">
        <f t="shared" si="161"/>
        <v>0.60892384041340464</v>
      </c>
      <c r="Q1537" s="5">
        <f t="shared" si="162"/>
        <v>25035665</v>
      </c>
      <c r="R1537" s="1">
        <f t="shared" si="163"/>
        <v>15035665</v>
      </c>
      <c r="S1537" s="1">
        <f t="shared" si="164"/>
        <v>10000000</v>
      </c>
      <c r="U1537" s="6" t="s">
        <v>5796</v>
      </c>
      <c r="V1537" s="5">
        <f t="shared" si="165"/>
        <v>1</v>
      </c>
      <c r="W1537" s="14">
        <f>IF(V1537=1, VLOOKUP(U1537, [1]IMDB_Movies!A:O, 11, FALSE), AVERAGEIF($A$2:$A$4915, U1537, $K$2:$K$4915))</f>
        <v>6.2</v>
      </c>
      <c r="X1537" s="5">
        <f t="shared" si="166"/>
        <v>0.40200000000000002</v>
      </c>
      <c r="Y1537">
        <f t="shared" si="167"/>
        <v>6.4206956021845407</v>
      </c>
      <c r="AN1537" s="6"/>
      <c r="AO1537" s="5"/>
      <c r="AP1537" s="14"/>
      <c r="AQ1537" s="5"/>
    </row>
    <row r="1538" spans="1:43" hidden="1" x14ac:dyDescent="0.3">
      <c r="A1538" t="s">
        <v>5374</v>
      </c>
      <c r="B1538">
        <v>86</v>
      </c>
      <c r="C1538">
        <v>15447</v>
      </c>
      <c r="D1538" t="s">
        <v>599</v>
      </c>
      <c r="E1538" t="s">
        <v>9989</v>
      </c>
      <c r="F1538" t="s">
        <v>5375</v>
      </c>
      <c r="G1538" t="s">
        <v>14</v>
      </c>
      <c r="H1538" t="s">
        <v>15</v>
      </c>
      <c r="I1538">
        <v>10000000</v>
      </c>
      <c r="J1538">
        <v>1997</v>
      </c>
      <c r="K1538">
        <v>3.5</v>
      </c>
      <c r="L1538" s="5" t="s">
        <v>599</v>
      </c>
      <c r="M1538" s="5"/>
      <c r="P1538" s="5">
        <f t="shared" ref="P1538:P1601" si="168">CORREL(C1538:C6451,I1538:I6451)</f>
        <v>0.60892384041340464</v>
      </c>
      <c r="Q1538" s="5">
        <f t="shared" ref="Q1538:Q1601" si="169">IF(ISBLANK(C1538),MEDIAN($C$2:$C$4915), C1538)</f>
        <v>15447</v>
      </c>
      <c r="R1538" s="1">
        <f t="shared" ref="R1538:R1601" si="170">Q1538-S1538</f>
        <v>-9984553</v>
      </c>
      <c r="S1538" s="1">
        <f t="shared" ref="S1538:S1601" si="171">IF(ISBLANK(I1538),MEDIAN($I$2:$I$4915), I1538)</f>
        <v>10000000</v>
      </c>
      <c r="U1538" s="6" t="s">
        <v>5504</v>
      </c>
      <c r="V1538" s="5">
        <f t="shared" si="165"/>
        <v>1</v>
      </c>
      <c r="W1538" s="14">
        <f>IF(V1538=1, VLOOKUP(U1538, [1]IMDB_Movies!A:O, 11, FALSE), AVERAGEIF($A$2:$A$4915, U1538, $K$2:$K$4915))</f>
        <v>6.2</v>
      </c>
      <c r="X1538" s="5">
        <f t="shared" si="166"/>
        <v>0.40200000000000002</v>
      </c>
      <c r="Y1538">
        <f t="shared" si="167"/>
        <v>6.4204140310523341</v>
      </c>
      <c r="AN1538" s="6"/>
      <c r="AO1538" s="5"/>
      <c r="AP1538" s="14"/>
      <c r="AQ1538" s="5"/>
    </row>
    <row r="1539" spans="1:43" hidden="1" x14ac:dyDescent="0.3">
      <c r="A1539" t="s">
        <v>5376</v>
      </c>
      <c r="B1539">
        <v>91</v>
      </c>
      <c r="C1539">
        <v>19348</v>
      </c>
      <c r="D1539" t="s">
        <v>910</v>
      </c>
      <c r="E1539" t="s">
        <v>9990</v>
      </c>
      <c r="F1539" t="s">
        <v>5377</v>
      </c>
      <c r="G1539" t="s">
        <v>14</v>
      </c>
      <c r="H1539" t="s">
        <v>15</v>
      </c>
      <c r="I1539">
        <v>10000000</v>
      </c>
      <c r="J1539">
        <v>2009</v>
      </c>
      <c r="K1539">
        <v>5.5</v>
      </c>
      <c r="L1539" s="5" t="s">
        <v>599</v>
      </c>
      <c r="M1539" s="5" t="s">
        <v>1221</v>
      </c>
      <c r="P1539" s="5">
        <f t="shared" si="168"/>
        <v>0.60881340580508114</v>
      </c>
      <c r="Q1539" s="5">
        <f t="shared" si="169"/>
        <v>19348</v>
      </c>
      <c r="R1539" s="1">
        <f t="shared" si="170"/>
        <v>-9980652</v>
      </c>
      <c r="S1539" s="1">
        <f t="shared" si="171"/>
        <v>10000000</v>
      </c>
      <c r="U1539" s="6" t="s">
        <v>5359</v>
      </c>
      <c r="V1539" s="5">
        <f t="shared" si="165"/>
        <v>1</v>
      </c>
      <c r="W1539" s="14">
        <f>IF(V1539=1, VLOOKUP(U1539, [1]IMDB_Movies!A:O, 11, FALSE), AVERAGEIF($A$2:$A$4915, U1539, $K$2:$K$4915))</f>
        <v>6.2</v>
      </c>
      <c r="X1539" s="5">
        <f t="shared" si="166"/>
        <v>0.40200000000000002</v>
      </c>
      <c r="Y1539">
        <f t="shared" si="167"/>
        <v>6.420736266896756</v>
      </c>
      <c r="AN1539" s="6"/>
      <c r="AO1539" s="5"/>
      <c r="AP1539" s="14"/>
      <c r="AQ1539" s="5"/>
    </row>
    <row r="1540" spans="1:43" hidden="1" x14ac:dyDescent="0.3">
      <c r="A1540" t="s">
        <v>5383</v>
      </c>
      <c r="B1540">
        <v>112</v>
      </c>
      <c r="C1540"/>
      <c r="D1540" t="s">
        <v>699</v>
      </c>
      <c r="E1540" t="s">
        <v>9991</v>
      </c>
      <c r="F1540" t="s">
        <v>5384</v>
      </c>
      <c r="G1540" t="s">
        <v>14</v>
      </c>
      <c r="H1540" t="s">
        <v>132</v>
      </c>
      <c r="I1540">
        <v>10000000</v>
      </c>
      <c r="J1540">
        <v>2015</v>
      </c>
      <c r="K1540">
        <v>5.2</v>
      </c>
      <c r="L1540" s="5" t="s">
        <v>1221</v>
      </c>
      <c r="M1540" s="5" t="s">
        <v>8415</v>
      </c>
      <c r="N1540" t="s">
        <v>3629</v>
      </c>
      <c r="P1540" s="5">
        <f t="shared" si="168"/>
        <v>0.60870283559390026</v>
      </c>
      <c r="Q1540" s="5">
        <f t="shared" si="169"/>
        <v>25035665</v>
      </c>
      <c r="R1540" s="1">
        <f t="shared" si="170"/>
        <v>15035665</v>
      </c>
      <c r="S1540" s="1">
        <f t="shared" si="171"/>
        <v>10000000</v>
      </c>
      <c r="U1540" s="6" t="s">
        <v>5371</v>
      </c>
      <c r="V1540" s="5">
        <f t="shared" si="165"/>
        <v>1</v>
      </c>
      <c r="W1540" s="14">
        <f>IF(V1540=1, VLOOKUP(U1540, [1]IMDB_Movies!A:O, 11, FALSE), AVERAGEIF($A$2:$A$4915, U1540, $K$2:$K$4915))</f>
        <v>6.2</v>
      </c>
      <c r="X1540" s="5">
        <f t="shared" si="166"/>
        <v>0.40200000000000002</v>
      </c>
      <c r="Y1540">
        <f t="shared" si="167"/>
        <v>6.4208285385500625</v>
      </c>
      <c r="AN1540" s="6"/>
      <c r="AO1540" s="5"/>
      <c r="AP1540" s="14"/>
      <c r="AQ1540" s="5"/>
    </row>
    <row r="1541" spans="1:43" hidden="1" x14ac:dyDescent="0.3">
      <c r="A1541" t="s">
        <v>5386</v>
      </c>
      <c r="B1541">
        <v>93</v>
      </c>
      <c r="C1541">
        <v>5561</v>
      </c>
      <c r="D1541" t="s">
        <v>604</v>
      </c>
      <c r="E1541" t="s">
        <v>9992</v>
      </c>
      <c r="F1541" t="s">
        <v>5387</v>
      </c>
      <c r="G1541" t="s">
        <v>14</v>
      </c>
      <c r="H1541" t="s">
        <v>15</v>
      </c>
      <c r="I1541">
        <v>10000000</v>
      </c>
      <c r="J1541">
        <v>2007</v>
      </c>
      <c r="K1541">
        <v>3.9</v>
      </c>
      <c r="L1541" s="5" t="s">
        <v>599</v>
      </c>
      <c r="M1541" s="5" t="s">
        <v>6851</v>
      </c>
      <c r="P1541" s="5">
        <f t="shared" si="168"/>
        <v>0.60870283559390026</v>
      </c>
      <c r="Q1541" s="5">
        <f t="shared" si="169"/>
        <v>5561</v>
      </c>
      <c r="R1541" s="1">
        <f t="shared" si="170"/>
        <v>-9994439</v>
      </c>
      <c r="S1541" s="1">
        <f t="shared" si="171"/>
        <v>10000000</v>
      </c>
      <c r="U1541" s="6" t="s">
        <v>4190</v>
      </c>
      <c r="V1541" s="5">
        <f t="shared" si="165"/>
        <v>1</v>
      </c>
      <c r="W1541" s="14">
        <f>IF(V1541=1, VLOOKUP(U1541, [1]IMDB_Movies!A:O, 11, FALSE), AVERAGEIF($A$2:$A$4915, U1541, $K$2:$K$4915))</f>
        <v>6.2</v>
      </c>
      <c r="X1541" s="5">
        <f t="shared" si="166"/>
        <v>0.40200000000000002</v>
      </c>
      <c r="Y1541">
        <f t="shared" si="167"/>
        <v>6.4206906474820205</v>
      </c>
      <c r="AN1541" s="6"/>
      <c r="AO1541" s="5"/>
      <c r="AP1541" s="14"/>
      <c r="AQ1541" s="5"/>
    </row>
    <row r="1542" spans="1:43" hidden="1" x14ac:dyDescent="0.3">
      <c r="A1542" t="s">
        <v>5388</v>
      </c>
      <c r="B1542">
        <v>104</v>
      </c>
      <c r="C1542">
        <v>3607</v>
      </c>
      <c r="D1542" t="s">
        <v>804</v>
      </c>
      <c r="E1542" t="s">
        <v>9993</v>
      </c>
      <c r="F1542" t="s">
        <v>5389</v>
      </c>
      <c r="G1542" t="s">
        <v>14</v>
      </c>
      <c r="H1542" t="s">
        <v>1281</v>
      </c>
      <c r="I1542">
        <v>10000000</v>
      </c>
      <c r="J1542">
        <v>2008</v>
      </c>
      <c r="K1542">
        <v>6.1</v>
      </c>
      <c r="L1542" s="5" t="s">
        <v>8413</v>
      </c>
      <c r="M1542" s="5" t="s">
        <v>8415</v>
      </c>
      <c r="N1542" t="s">
        <v>3629</v>
      </c>
      <c r="P1542" s="5">
        <f t="shared" si="168"/>
        <v>0.60859209517341784</v>
      </c>
      <c r="Q1542" s="5">
        <f t="shared" si="169"/>
        <v>3607</v>
      </c>
      <c r="R1542" s="1">
        <f t="shared" si="170"/>
        <v>-9996393</v>
      </c>
      <c r="S1542" s="1">
        <f t="shared" si="171"/>
        <v>10000000</v>
      </c>
      <c r="U1542" s="6" t="s">
        <v>5057</v>
      </c>
      <c r="V1542" s="5">
        <f t="shared" si="165"/>
        <v>1</v>
      </c>
      <c r="W1542" s="14">
        <f>IF(V1542=1, VLOOKUP(U1542, [1]IMDB_Movies!A:O, 11, FALSE), AVERAGEIF($A$2:$A$4915, U1542, $K$2:$K$4915))</f>
        <v>6.2</v>
      </c>
      <c r="X1542" s="5">
        <f t="shared" si="166"/>
        <v>0.40200000000000002</v>
      </c>
      <c r="Y1542">
        <f t="shared" si="167"/>
        <v>6.4203799654576921</v>
      </c>
      <c r="AN1542" s="6"/>
      <c r="AO1542" s="5"/>
      <c r="AP1542" s="14"/>
      <c r="AQ1542" s="5"/>
    </row>
    <row r="1543" spans="1:43" hidden="1" x14ac:dyDescent="0.3">
      <c r="A1543" t="s">
        <v>1947</v>
      </c>
      <c r="B1543">
        <v>99</v>
      </c>
      <c r="C1543"/>
      <c r="D1543" t="s">
        <v>321</v>
      </c>
      <c r="E1543" t="s">
        <v>9994</v>
      </c>
      <c r="F1543" t="s">
        <v>5394</v>
      </c>
      <c r="G1543" t="s">
        <v>14</v>
      </c>
      <c r="H1543" t="s">
        <v>15</v>
      </c>
      <c r="I1543">
        <v>10000000</v>
      </c>
      <c r="J1543">
        <v>2007</v>
      </c>
      <c r="K1543">
        <v>5.7</v>
      </c>
      <c r="L1543" s="5" t="s">
        <v>1221</v>
      </c>
      <c r="M1543" s="5" t="s">
        <v>455</v>
      </c>
      <c r="N1543" t="s">
        <v>2267</v>
      </c>
      <c r="O1543" t="s">
        <v>3629</v>
      </c>
      <c r="P1543" s="5">
        <f t="shared" si="168"/>
        <v>0.60848120719042853</v>
      </c>
      <c r="Q1543" s="5">
        <f t="shared" si="169"/>
        <v>25035665</v>
      </c>
      <c r="R1543" s="1">
        <f t="shared" si="170"/>
        <v>15035665</v>
      </c>
      <c r="S1543" s="1">
        <f t="shared" si="171"/>
        <v>10000000</v>
      </c>
      <c r="U1543" s="6" t="s">
        <v>6923</v>
      </c>
      <c r="V1543" s="5">
        <f t="shared" si="165"/>
        <v>1</v>
      </c>
      <c r="W1543" s="14">
        <f>IF(V1543=1, VLOOKUP(U1543, [1]IMDB_Movies!A:O, 11, FALSE), AVERAGEIF($A$2:$A$4915, U1543, $K$2:$K$4915))</f>
        <v>6.2</v>
      </c>
      <c r="X1543" s="5">
        <f t="shared" si="166"/>
        <v>0.40200000000000002</v>
      </c>
      <c r="Y1543">
        <f t="shared" si="167"/>
        <v>6.4198963432191247</v>
      </c>
      <c r="AN1543" s="6"/>
      <c r="AO1543" s="5"/>
      <c r="AP1543" s="14"/>
      <c r="AQ1543" s="5"/>
    </row>
    <row r="1544" spans="1:43" hidden="1" x14ac:dyDescent="0.3">
      <c r="A1544" t="s">
        <v>5395</v>
      </c>
      <c r="B1544">
        <v>91</v>
      </c>
      <c r="C1544"/>
      <c r="D1544" t="s">
        <v>2199</v>
      </c>
      <c r="E1544" t="s">
        <v>9995</v>
      </c>
      <c r="F1544" t="s">
        <v>5396</v>
      </c>
      <c r="G1544" t="s">
        <v>14</v>
      </c>
      <c r="H1544" t="s">
        <v>99</v>
      </c>
      <c r="I1544">
        <v>10000000</v>
      </c>
      <c r="J1544">
        <v>2011</v>
      </c>
      <c r="K1544">
        <v>4.5</v>
      </c>
      <c r="L1544" s="5" t="s">
        <v>1221</v>
      </c>
      <c r="M1544" s="5" t="s">
        <v>4183</v>
      </c>
      <c r="P1544" s="5">
        <f t="shared" si="168"/>
        <v>0.60848120719042853</v>
      </c>
      <c r="Q1544" s="5">
        <f t="shared" si="169"/>
        <v>25035665</v>
      </c>
      <c r="R1544" s="1">
        <f t="shared" si="170"/>
        <v>15035665</v>
      </c>
      <c r="S1544" s="1">
        <f t="shared" si="171"/>
        <v>10000000</v>
      </c>
      <c r="U1544" s="7" t="s">
        <v>4663</v>
      </c>
      <c r="V1544" s="5">
        <f t="shared" si="165"/>
        <v>1</v>
      </c>
      <c r="W1544" s="14">
        <f>IF(V1544=1, VLOOKUP(U1544, [1]IMDB_Movies!A:O, 11, FALSE), AVERAGEIF($A$2:$A$4915, U1544, $K$2:$K$4915))</f>
        <v>6.2</v>
      </c>
      <c r="X1544" s="5">
        <f t="shared" si="166"/>
        <v>0.40200000000000002</v>
      </c>
      <c r="Y1544">
        <f t="shared" si="167"/>
        <v>6.4201036866359509</v>
      </c>
      <c r="AN1544" s="7"/>
      <c r="AO1544" s="5"/>
      <c r="AP1544" s="14"/>
      <c r="AQ1544" s="5"/>
    </row>
    <row r="1545" spans="1:43" hidden="1" x14ac:dyDescent="0.3">
      <c r="A1545" t="s">
        <v>5399</v>
      </c>
      <c r="B1545">
        <v>85</v>
      </c>
      <c r="C1545"/>
      <c r="D1545" t="s">
        <v>5400</v>
      </c>
      <c r="E1545" t="s">
        <v>9996</v>
      </c>
      <c r="F1545" t="s">
        <v>5401</v>
      </c>
      <c r="G1545" t="s">
        <v>14</v>
      </c>
      <c r="H1545" t="s">
        <v>2023</v>
      </c>
      <c r="I1545">
        <v>10000000</v>
      </c>
      <c r="J1545">
        <v>2014</v>
      </c>
      <c r="K1545">
        <v>4.8</v>
      </c>
      <c r="L1545" s="5" t="s">
        <v>340</v>
      </c>
      <c r="M1545" s="5" t="s">
        <v>4017</v>
      </c>
      <c r="P1545" s="5">
        <f t="shared" si="168"/>
        <v>0.60848120719042853</v>
      </c>
      <c r="Q1545" s="5">
        <f t="shared" si="169"/>
        <v>25035665</v>
      </c>
      <c r="R1545" s="1">
        <f t="shared" si="170"/>
        <v>15035665</v>
      </c>
      <c r="S1545" s="1">
        <f t="shared" si="171"/>
        <v>10000000</v>
      </c>
      <c r="U1545" s="7" t="s">
        <v>4380</v>
      </c>
      <c r="V1545" s="5">
        <f t="shared" si="165"/>
        <v>1</v>
      </c>
      <c r="W1545" s="14">
        <f>IF(V1545=1, VLOOKUP(U1545, [1]IMDB_Movies!A:O, 11, FALSE), AVERAGEIF($A$2:$A$4915, U1545, $K$2:$K$4915))</f>
        <v>6.2</v>
      </c>
      <c r="X1545" s="5">
        <f t="shared" si="166"/>
        <v>0.40200000000000002</v>
      </c>
      <c r="Y1545">
        <f t="shared" si="167"/>
        <v>6.4198789974070944</v>
      </c>
      <c r="AN1545" s="7"/>
      <c r="AO1545" s="5"/>
      <c r="AP1545" s="14"/>
      <c r="AQ1545" s="5"/>
    </row>
    <row r="1546" spans="1:43" hidden="1" x14ac:dyDescent="0.3">
      <c r="A1546" t="s">
        <v>4867</v>
      </c>
      <c r="B1546">
        <v>106</v>
      </c>
      <c r="C1546"/>
      <c r="D1546" t="s">
        <v>1215</v>
      </c>
      <c r="E1546" t="s">
        <v>9997</v>
      </c>
      <c r="F1546" t="s">
        <v>5402</v>
      </c>
      <c r="G1546" t="s">
        <v>14</v>
      </c>
      <c r="H1546" t="s">
        <v>275</v>
      </c>
      <c r="I1546">
        <v>10000000</v>
      </c>
      <c r="J1546">
        <v>2008</v>
      </c>
      <c r="K1546">
        <v>6.3</v>
      </c>
      <c r="L1546" s="5" t="s">
        <v>1221</v>
      </c>
      <c r="M1546" s="5" t="s">
        <v>8418</v>
      </c>
      <c r="P1546" s="5">
        <f t="shared" si="168"/>
        <v>0.60848120719042853</v>
      </c>
      <c r="Q1546" s="5">
        <f t="shared" si="169"/>
        <v>25035665</v>
      </c>
      <c r="R1546" s="1">
        <f t="shared" si="170"/>
        <v>15035665</v>
      </c>
      <c r="S1546" s="1">
        <f t="shared" si="171"/>
        <v>10000000</v>
      </c>
      <c r="U1546" s="7" t="s">
        <v>4447</v>
      </c>
      <c r="V1546" s="5">
        <f t="shared" si="165"/>
        <v>1</v>
      </c>
      <c r="W1546" s="14">
        <f>IF(V1546=1, VLOOKUP(U1546, [1]IMDB_Movies!A:O, 11, FALSE), AVERAGEIF($A$2:$A$4915, U1546, $K$2:$K$4915))</f>
        <v>6.2</v>
      </c>
      <c r="X1546" s="5">
        <f t="shared" si="166"/>
        <v>0.40200000000000002</v>
      </c>
      <c r="Y1546">
        <f t="shared" si="167"/>
        <v>6.4198559077809865</v>
      </c>
      <c r="AN1546" s="7"/>
      <c r="AO1546" s="5"/>
      <c r="AP1546" s="14"/>
      <c r="AQ1546" s="5"/>
    </row>
    <row r="1547" spans="1:43" hidden="1" x14ac:dyDescent="0.3">
      <c r="A1547" t="s">
        <v>5403</v>
      </c>
      <c r="B1547">
        <v>81</v>
      </c>
      <c r="C1547">
        <v>11835</v>
      </c>
      <c r="D1547" t="s">
        <v>507</v>
      </c>
      <c r="E1547" t="s">
        <v>9998</v>
      </c>
      <c r="F1547" t="s">
        <v>5404</v>
      </c>
      <c r="G1547" t="s">
        <v>3035</v>
      </c>
      <c r="H1547" t="s">
        <v>3036</v>
      </c>
      <c r="I1547">
        <v>10000000</v>
      </c>
      <c r="J1547">
        <v>2013</v>
      </c>
      <c r="K1547">
        <v>6.9</v>
      </c>
      <c r="L1547" s="5" t="s">
        <v>599</v>
      </c>
      <c r="M1547" s="5" t="s">
        <v>1221</v>
      </c>
      <c r="N1547" t="s">
        <v>6851</v>
      </c>
      <c r="P1547" s="5">
        <f t="shared" si="168"/>
        <v>0.60848120719042853</v>
      </c>
      <c r="Q1547" s="5">
        <f t="shared" si="169"/>
        <v>11835</v>
      </c>
      <c r="R1547" s="1">
        <f t="shared" si="170"/>
        <v>-9988165</v>
      </c>
      <c r="S1547" s="1">
        <f t="shared" si="171"/>
        <v>10000000</v>
      </c>
      <c r="U1547" s="7" t="s">
        <v>4531</v>
      </c>
      <c r="V1547" s="5">
        <f t="shared" si="165"/>
        <v>1</v>
      </c>
      <c r="W1547" s="14">
        <f>IF(V1547=1, VLOOKUP(U1547, [1]IMDB_Movies!A:O, 11, FALSE), AVERAGEIF($A$2:$A$4915, U1547, $K$2:$K$4915))</f>
        <v>6.2</v>
      </c>
      <c r="X1547" s="5">
        <f t="shared" si="166"/>
        <v>0.40200000000000002</v>
      </c>
      <c r="Y1547">
        <f t="shared" si="167"/>
        <v>6.4193139233208463</v>
      </c>
      <c r="AN1547" s="7"/>
      <c r="AO1547" s="5"/>
      <c r="AP1547" s="14"/>
      <c r="AQ1547" s="5"/>
    </row>
    <row r="1548" spans="1:43" hidden="1" x14ac:dyDescent="0.3">
      <c r="A1548" t="s">
        <v>5405</v>
      </c>
      <c r="B1548">
        <v>100</v>
      </c>
      <c r="C1548"/>
      <c r="D1548" t="s">
        <v>5406</v>
      </c>
      <c r="E1548" t="s">
        <v>9999</v>
      </c>
      <c r="F1548" t="s">
        <v>5407</v>
      </c>
      <c r="G1548" t="s">
        <v>14</v>
      </c>
      <c r="H1548" t="s">
        <v>22</v>
      </c>
      <c r="I1548">
        <v>10000000</v>
      </c>
      <c r="J1548">
        <v>2010</v>
      </c>
      <c r="K1548">
        <v>5.4</v>
      </c>
      <c r="L1548" s="5" t="s">
        <v>599</v>
      </c>
      <c r="M1548" s="5" t="s">
        <v>1221</v>
      </c>
      <c r="N1548" t="s">
        <v>2267</v>
      </c>
      <c r="O1548" t="s">
        <v>6851</v>
      </c>
      <c r="P1548" s="5">
        <f t="shared" si="168"/>
        <v>0.60837019116031088</v>
      </c>
      <c r="Q1548" s="5">
        <f t="shared" si="169"/>
        <v>25035665</v>
      </c>
      <c r="R1548" s="1">
        <f t="shared" si="170"/>
        <v>15035665</v>
      </c>
      <c r="S1548" s="1">
        <f t="shared" si="171"/>
        <v>10000000</v>
      </c>
      <c r="U1548" s="6" t="s">
        <v>4239</v>
      </c>
      <c r="V1548" s="5">
        <f t="shared" si="165"/>
        <v>1</v>
      </c>
      <c r="W1548" s="14">
        <f>IF(V1548=1, VLOOKUP(U1548, [1]IMDB_Movies!A:O, 11, FALSE), AVERAGEIF($A$2:$A$4915, U1548, $K$2:$K$4915))</f>
        <v>6.2</v>
      </c>
      <c r="X1548" s="5">
        <f t="shared" si="166"/>
        <v>0.40200000000000002</v>
      </c>
      <c r="Y1548">
        <f t="shared" si="167"/>
        <v>6.419377162629762</v>
      </c>
      <c r="AN1548" s="6"/>
      <c r="AO1548" s="5"/>
      <c r="AP1548" s="14"/>
      <c r="AQ1548" s="5"/>
    </row>
    <row r="1549" spans="1:43" hidden="1" x14ac:dyDescent="0.3">
      <c r="A1549" t="s">
        <v>1660</v>
      </c>
      <c r="B1549">
        <v>90</v>
      </c>
      <c r="C1549"/>
      <c r="D1549" t="s">
        <v>1487</v>
      </c>
      <c r="E1549" t="s">
        <v>10000</v>
      </c>
      <c r="F1549" t="s">
        <v>5408</v>
      </c>
      <c r="G1549" t="s">
        <v>14</v>
      </c>
      <c r="H1549" t="s">
        <v>15</v>
      </c>
      <c r="I1549">
        <v>10000000</v>
      </c>
      <c r="J1549">
        <v>2009</v>
      </c>
      <c r="K1549">
        <v>3.8</v>
      </c>
      <c r="L1549" s="5" t="s">
        <v>476</v>
      </c>
      <c r="M1549" s="5" t="s">
        <v>2267</v>
      </c>
      <c r="N1549" t="s">
        <v>4289</v>
      </c>
      <c r="P1549" s="5">
        <f t="shared" si="168"/>
        <v>0.60837019116031088</v>
      </c>
      <c r="Q1549" s="5">
        <f t="shared" si="169"/>
        <v>25035665</v>
      </c>
      <c r="R1549" s="1">
        <f t="shared" si="170"/>
        <v>15035665</v>
      </c>
      <c r="S1549" s="1">
        <f t="shared" si="171"/>
        <v>10000000</v>
      </c>
      <c r="U1549" s="6" t="s">
        <v>888</v>
      </c>
      <c r="V1549" s="5">
        <f t="shared" si="165"/>
        <v>4</v>
      </c>
      <c r="W1549" s="14">
        <f>IF(V1549=1, VLOOKUP(U1549, [1]IMDB_Movies!A:O, 11, FALSE), AVERAGEIF($A$2:$A$4915, U1549, $K$2:$K$4915))</f>
        <v>6.2</v>
      </c>
      <c r="X1549" s="5">
        <f t="shared" si="166"/>
        <v>0.40200000000000002</v>
      </c>
      <c r="Y1549">
        <f t="shared" si="167"/>
        <v>6.4192385347562784</v>
      </c>
      <c r="AN1549" s="6"/>
      <c r="AO1549" s="5"/>
      <c r="AP1549" s="14"/>
      <c r="AQ1549" s="5"/>
    </row>
    <row r="1550" spans="1:43" hidden="1" x14ac:dyDescent="0.3">
      <c r="A1550" t="s">
        <v>5409</v>
      </c>
      <c r="B1550">
        <v>116</v>
      </c>
      <c r="C1550"/>
      <c r="D1550" t="s">
        <v>79</v>
      </c>
      <c r="E1550" t="s">
        <v>10001</v>
      </c>
      <c r="F1550" t="s">
        <v>5410</v>
      </c>
      <c r="G1550" t="s">
        <v>14</v>
      </c>
      <c r="H1550" t="s">
        <v>99</v>
      </c>
      <c r="I1550">
        <v>10000000</v>
      </c>
      <c r="J1550">
        <v>2007</v>
      </c>
      <c r="K1550">
        <v>7</v>
      </c>
      <c r="L1550" s="5" t="s">
        <v>1221</v>
      </c>
      <c r="M1550" s="5" t="s">
        <v>6851</v>
      </c>
      <c r="P1550" s="5">
        <f t="shared" si="168"/>
        <v>0.60837019116031088</v>
      </c>
      <c r="Q1550" s="5">
        <f t="shared" si="169"/>
        <v>25035665</v>
      </c>
      <c r="R1550" s="1">
        <f t="shared" si="170"/>
        <v>15035665</v>
      </c>
      <c r="S1550" s="1">
        <f t="shared" si="171"/>
        <v>10000000</v>
      </c>
      <c r="U1550" s="7" t="s">
        <v>3990</v>
      </c>
      <c r="V1550" s="5">
        <f t="shared" si="165"/>
        <v>1</v>
      </c>
      <c r="W1550" s="14">
        <f>IF(V1550=1, VLOOKUP(U1550, [1]IMDB_Movies!A:O, 11, FALSE), AVERAGEIF($A$2:$A$4915, U1550, $K$2:$K$4915))</f>
        <v>6.2</v>
      </c>
      <c r="X1550" s="5">
        <f t="shared" si="166"/>
        <v>0.40200000000000002</v>
      </c>
      <c r="Y1550">
        <f t="shared" si="167"/>
        <v>6.4193883439122965</v>
      </c>
      <c r="AN1550" s="7"/>
      <c r="AO1550" s="5"/>
      <c r="AP1550" s="14"/>
      <c r="AQ1550" s="5"/>
    </row>
    <row r="1551" spans="1:43" hidden="1" x14ac:dyDescent="0.3">
      <c r="A1551" t="s">
        <v>5411</v>
      </c>
      <c r="B1551">
        <v>84</v>
      </c>
      <c r="C1551"/>
      <c r="D1551" t="s">
        <v>599</v>
      </c>
      <c r="E1551" t="s">
        <v>10002</v>
      </c>
      <c r="F1551" t="s">
        <v>5412</v>
      </c>
      <c r="G1551" t="s">
        <v>14</v>
      </c>
      <c r="H1551" t="s">
        <v>15</v>
      </c>
      <c r="I1551">
        <v>10000000</v>
      </c>
      <c r="J1551">
        <v>2010</v>
      </c>
      <c r="K1551">
        <v>5.2</v>
      </c>
      <c r="L1551" s="5" t="s">
        <v>599</v>
      </c>
      <c r="M1551" s="5"/>
      <c r="P1551" s="5">
        <f t="shared" si="168"/>
        <v>0.60837019116031088</v>
      </c>
      <c r="Q1551" s="5">
        <f t="shared" si="169"/>
        <v>25035665</v>
      </c>
      <c r="R1551" s="1">
        <f t="shared" si="170"/>
        <v>15035665</v>
      </c>
      <c r="S1551" s="1">
        <f t="shared" si="171"/>
        <v>10000000</v>
      </c>
      <c r="U1551" s="7" t="s">
        <v>4426</v>
      </c>
      <c r="V1551" s="5">
        <f t="shared" si="165"/>
        <v>1</v>
      </c>
      <c r="W1551" s="14">
        <f>IF(V1551=1, VLOOKUP(U1551, [1]IMDB_Movies!A:O, 11, FALSE), AVERAGEIF($A$2:$A$4915, U1551, $K$2:$K$4915))</f>
        <v>6.2</v>
      </c>
      <c r="X1551" s="5">
        <f t="shared" si="166"/>
        <v>0.40200000000000002</v>
      </c>
      <c r="Y1551">
        <f t="shared" si="167"/>
        <v>6.4194805194805253</v>
      </c>
      <c r="AN1551" s="7"/>
      <c r="AO1551" s="5"/>
      <c r="AP1551" s="14"/>
      <c r="AQ1551" s="5"/>
    </row>
    <row r="1552" spans="1:43" hidden="1" x14ac:dyDescent="0.3">
      <c r="A1552" t="s">
        <v>3019</v>
      </c>
      <c r="B1552">
        <v>135</v>
      </c>
      <c r="C1552">
        <v>128486</v>
      </c>
      <c r="D1552" t="s">
        <v>1661</v>
      </c>
      <c r="E1552" t="s">
        <v>10003</v>
      </c>
      <c r="F1552" t="s">
        <v>5413</v>
      </c>
      <c r="G1552" t="s">
        <v>4420</v>
      </c>
      <c r="H1552" t="s">
        <v>2023</v>
      </c>
      <c r="I1552">
        <v>10000000</v>
      </c>
      <c r="J1552">
        <v>2008</v>
      </c>
      <c r="K1552">
        <v>7.3</v>
      </c>
      <c r="L1552" s="5" t="s">
        <v>476</v>
      </c>
      <c r="M1552" s="5" t="s">
        <v>340</v>
      </c>
      <c r="N1552" t="s">
        <v>599</v>
      </c>
      <c r="O1552" t="s">
        <v>5239</v>
      </c>
      <c r="P1552" s="5">
        <f t="shared" si="168"/>
        <v>0.60837019116031088</v>
      </c>
      <c r="Q1552" s="5">
        <f t="shared" si="169"/>
        <v>128486</v>
      </c>
      <c r="R1552" s="1">
        <f t="shared" si="170"/>
        <v>-9871514</v>
      </c>
      <c r="S1552" s="1">
        <f t="shared" si="171"/>
        <v>10000000</v>
      </c>
      <c r="U1552" s="7" t="s">
        <v>4589</v>
      </c>
      <c r="V1552" s="5">
        <f t="shared" si="165"/>
        <v>1</v>
      </c>
      <c r="W1552" s="14">
        <f>IF(V1552=1, VLOOKUP(U1552, [1]IMDB_Movies!A:O, 11, FALSE), AVERAGEIF($A$2:$A$4915, U1552, $K$2:$K$4915))</f>
        <v>6.2</v>
      </c>
      <c r="X1552" s="5">
        <f t="shared" si="166"/>
        <v>0.40200000000000002</v>
      </c>
      <c r="Y1552">
        <f t="shared" si="167"/>
        <v>6.4196593533487363</v>
      </c>
      <c r="AN1552" s="7"/>
      <c r="AO1552" s="5"/>
      <c r="AP1552" s="14"/>
      <c r="AQ1552" s="5"/>
    </row>
    <row r="1553" spans="1:43" hidden="1" x14ac:dyDescent="0.3">
      <c r="A1553" t="s">
        <v>4529</v>
      </c>
      <c r="B1553">
        <v>84</v>
      </c>
      <c r="C1553"/>
      <c r="D1553" t="s">
        <v>1966</v>
      </c>
      <c r="E1553" t="s">
        <v>10004</v>
      </c>
      <c r="F1553" t="s">
        <v>5414</v>
      </c>
      <c r="G1553" t="s">
        <v>14</v>
      </c>
      <c r="H1553" t="s">
        <v>15</v>
      </c>
      <c r="I1553">
        <v>10000000</v>
      </c>
      <c r="J1553">
        <v>2013</v>
      </c>
      <c r="K1553">
        <v>4.5999999999999996</v>
      </c>
      <c r="L1553" s="5" t="s">
        <v>2267</v>
      </c>
      <c r="M1553" s="5" t="s">
        <v>3629</v>
      </c>
      <c r="P1553" s="5">
        <f t="shared" si="168"/>
        <v>0.60825925823723426</v>
      </c>
      <c r="Q1553" s="5">
        <f t="shared" si="169"/>
        <v>25035665</v>
      </c>
      <c r="R1553" s="1">
        <f t="shared" si="170"/>
        <v>15035665</v>
      </c>
      <c r="S1553" s="1">
        <f t="shared" si="171"/>
        <v>10000000</v>
      </c>
      <c r="U1553" s="6" t="s">
        <v>3511</v>
      </c>
      <c r="V1553" s="5">
        <f t="shared" si="165"/>
        <v>1</v>
      </c>
      <c r="W1553" s="14">
        <f>IF(V1553=1, VLOOKUP(U1553, [1]IMDB_Movies!A:O, 11, FALSE), AVERAGEIF($A$2:$A$4915, U1553, $K$2:$K$4915))</f>
        <v>6.2</v>
      </c>
      <c r="X1553" s="5">
        <f t="shared" si="166"/>
        <v>0.40200000000000002</v>
      </c>
      <c r="Y1553">
        <f t="shared" si="167"/>
        <v>6.4198094138030672</v>
      </c>
      <c r="AN1553" s="6"/>
      <c r="AO1553" s="5"/>
      <c r="AP1553" s="14"/>
      <c r="AQ1553" s="5"/>
    </row>
    <row r="1554" spans="1:43" hidden="1" x14ac:dyDescent="0.3">
      <c r="A1554" t="s">
        <v>5415</v>
      </c>
      <c r="B1554">
        <v>89</v>
      </c>
      <c r="C1554"/>
      <c r="D1554" t="s">
        <v>5416</v>
      </c>
      <c r="E1554" t="s">
        <v>10005</v>
      </c>
      <c r="F1554" t="s">
        <v>5417</v>
      </c>
      <c r="G1554" t="s">
        <v>14</v>
      </c>
      <c r="H1554" t="s">
        <v>99</v>
      </c>
      <c r="I1554">
        <v>10000000</v>
      </c>
      <c r="J1554">
        <v>2010</v>
      </c>
      <c r="K1554">
        <v>6.5</v>
      </c>
      <c r="L1554" s="5" t="s">
        <v>476</v>
      </c>
      <c r="M1554" s="5" t="s">
        <v>599</v>
      </c>
      <c r="N1554" t="s">
        <v>1221</v>
      </c>
      <c r="O1554" t="s">
        <v>5239</v>
      </c>
      <c r="P1554" s="5">
        <f t="shared" si="168"/>
        <v>0.60825925823723426</v>
      </c>
      <c r="Q1554" s="5">
        <f t="shared" si="169"/>
        <v>25035665</v>
      </c>
      <c r="R1554" s="1">
        <f t="shared" si="170"/>
        <v>15035665</v>
      </c>
      <c r="S1554" s="1">
        <f t="shared" si="171"/>
        <v>10000000</v>
      </c>
      <c r="U1554" s="7" t="s">
        <v>534</v>
      </c>
      <c r="V1554" s="5">
        <f t="shared" si="165"/>
        <v>1</v>
      </c>
      <c r="W1554" s="14">
        <f>IF(V1554=1, VLOOKUP(U1554, [1]IMDB_Movies!A:O, 11, FALSE), AVERAGEIF($A$2:$A$4915, U1554, $K$2:$K$4915))</f>
        <v>6.2</v>
      </c>
      <c r="X1554" s="5">
        <f t="shared" si="166"/>
        <v>0.40200000000000002</v>
      </c>
      <c r="Y1554">
        <f t="shared" si="167"/>
        <v>6.4200751010976376</v>
      </c>
      <c r="AN1554" s="7"/>
      <c r="AO1554" s="5"/>
      <c r="AP1554" s="14"/>
      <c r="AQ1554" s="5"/>
    </row>
    <row r="1555" spans="1:43" hidden="1" x14ac:dyDescent="0.3">
      <c r="A1555" t="s">
        <v>5422</v>
      </c>
      <c r="B1555">
        <v>94</v>
      </c>
      <c r="C1555"/>
      <c r="D1555" t="s">
        <v>162</v>
      </c>
      <c r="E1555" t="s">
        <v>10006</v>
      </c>
      <c r="F1555" t="s">
        <v>5423</v>
      </c>
      <c r="G1555" t="s">
        <v>14</v>
      </c>
      <c r="H1555" t="s">
        <v>99</v>
      </c>
      <c r="I1555">
        <v>10000000</v>
      </c>
      <c r="J1555">
        <v>2014</v>
      </c>
      <c r="K1555">
        <v>5.2</v>
      </c>
      <c r="L1555" s="5" t="s">
        <v>476</v>
      </c>
      <c r="M1555" s="5" t="s">
        <v>8413</v>
      </c>
      <c r="N1555" t="s">
        <v>1221</v>
      </c>
      <c r="O1555" t="s">
        <v>3629</v>
      </c>
      <c r="P1555" s="5">
        <f t="shared" si="168"/>
        <v>0.60825925823723426</v>
      </c>
      <c r="Q1555" s="5">
        <f t="shared" si="169"/>
        <v>25035665</v>
      </c>
      <c r="R1555" s="1">
        <f t="shared" si="170"/>
        <v>15035665</v>
      </c>
      <c r="S1555" s="1">
        <f t="shared" si="171"/>
        <v>10000000</v>
      </c>
      <c r="U1555" s="6" t="s">
        <v>2616</v>
      </c>
      <c r="V1555" s="5">
        <f t="shared" si="165"/>
        <v>3</v>
      </c>
      <c r="W1555" s="14">
        <f>IF(V1555=1, VLOOKUP(U1555, [1]IMDB_Movies!A:O, 11, FALSE), AVERAGEIF($A$2:$A$4915, U1555, $K$2:$K$4915))</f>
        <v>6.2</v>
      </c>
      <c r="X1555" s="5">
        <f t="shared" si="166"/>
        <v>0.40200000000000002</v>
      </c>
      <c r="Y1555">
        <f t="shared" si="167"/>
        <v>6.419676394105756</v>
      </c>
      <c r="AN1555" s="6"/>
      <c r="AO1555" s="5"/>
      <c r="AP1555" s="14"/>
      <c r="AQ1555" s="5"/>
    </row>
    <row r="1556" spans="1:43" hidden="1" x14ac:dyDescent="0.3">
      <c r="A1556" t="s">
        <v>5425</v>
      </c>
      <c r="B1556">
        <v>102</v>
      </c>
      <c r="C1556"/>
      <c r="D1556" t="s">
        <v>1613</v>
      </c>
      <c r="E1556" t="s">
        <v>10007</v>
      </c>
      <c r="F1556" t="s">
        <v>5426</v>
      </c>
      <c r="G1556" t="s">
        <v>14</v>
      </c>
      <c r="H1556" t="s">
        <v>22</v>
      </c>
      <c r="I1556">
        <v>10000000</v>
      </c>
      <c r="J1556">
        <v>2014</v>
      </c>
      <c r="K1556">
        <v>6</v>
      </c>
      <c r="L1556" s="5" t="s">
        <v>476</v>
      </c>
      <c r="M1556" s="5" t="s">
        <v>599</v>
      </c>
      <c r="N1556" t="s">
        <v>8413</v>
      </c>
      <c r="O1556" t="s">
        <v>1221</v>
      </c>
      <c r="P1556" s="5">
        <f t="shared" si="168"/>
        <v>0.60825925823723426</v>
      </c>
      <c r="Q1556" s="5">
        <f t="shared" si="169"/>
        <v>25035665</v>
      </c>
      <c r="R1556" s="1">
        <f t="shared" si="170"/>
        <v>15035665</v>
      </c>
      <c r="S1556" s="1">
        <f t="shared" si="171"/>
        <v>10000000</v>
      </c>
      <c r="U1556" s="7" t="s">
        <v>2779</v>
      </c>
      <c r="V1556" s="5">
        <f t="shared" si="165"/>
        <v>1</v>
      </c>
      <c r="W1556" s="14">
        <f>IF(V1556=1, VLOOKUP(U1556, [1]IMDB_Movies!A:O, 11, FALSE), AVERAGEIF($A$2:$A$4915, U1556, $K$2:$K$4915))</f>
        <v>6.2</v>
      </c>
      <c r="X1556" s="5">
        <f t="shared" si="166"/>
        <v>0.40200000000000002</v>
      </c>
      <c r="Y1556">
        <f t="shared" si="167"/>
        <v>6.4196820809248614</v>
      </c>
      <c r="AN1556" s="7"/>
      <c r="AO1556" s="5"/>
      <c r="AP1556" s="14"/>
      <c r="AQ1556" s="5"/>
    </row>
    <row r="1557" spans="1:43" hidden="1" x14ac:dyDescent="0.3">
      <c r="A1557" t="s">
        <v>5125</v>
      </c>
      <c r="B1557">
        <v>94</v>
      </c>
      <c r="C1557"/>
      <c r="D1557" t="s">
        <v>1740</v>
      </c>
      <c r="E1557" t="s">
        <v>10008</v>
      </c>
      <c r="F1557" t="s">
        <v>5442</v>
      </c>
      <c r="G1557" t="s">
        <v>14</v>
      </c>
      <c r="H1557" t="s">
        <v>15</v>
      </c>
      <c r="I1557">
        <v>10000000</v>
      </c>
      <c r="J1557">
        <v>2015</v>
      </c>
      <c r="K1557">
        <v>5.3</v>
      </c>
      <c r="L1557" s="5" t="s">
        <v>476</v>
      </c>
      <c r="M1557" s="5" t="s">
        <v>2267</v>
      </c>
      <c r="N1557" t="s">
        <v>3629</v>
      </c>
      <c r="P1557" s="5">
        <f t="shared" si="168"/>
        <v>0.60825925823723426</v>
      </c>
      <c r="Q1557" s="5">
        <f t="shared" si="169"/>
        <v>25035665</v>
      </c>
      <c r="R1557" s="1">
        <f t="shared" si="170"/>
        <v>15035665</v>
      </c>
      <c r="S1557" s="1">
        <f t="shared" si="171"/>
        <v>10000000</v>
      </c>
      <c r="U1557" s="6" t="s">
        <v>2471</v>
      </c>
      <c r="V1557" s="5">
        <f t="shared" si="165"/>
        <v>1</v>
      </c>
      <c r="W1557" s="14">
        <f>IF(V1557=1, VLOOKUP(U1557, [1]IMDB_Movies!A:O, 11, FALSE), AVERAGEIF($A$2:$A$4915, U1557, $K$2:$K$4915))</f>
        <v>6.2</v>
      </c>
      <c r="X1557" s="5">
        <f t="shared" si="166"/>
        <v>0.40200000000000002</v>
      </c>
      <c r="Y1557">
        <f t="shared" si="167"/>
        <v>6.4198323214802029</v>
      </c>
      <c r="AN1557" s="6"/>
      <c r="AO1557" s="5"/>
      <c r="AP1557" s="14"/>
      <c r="AQ1557" s="5"/>
    </row>
    <row r="1558" spans="1:43" hidden="1" x14ac:dyDescent="0.3">
      <c r="A1558" t="s">
        <v>5454</v>
      </c>
      <c r="B1558">
        <v>106</v>
      </c>
      <c r="C1558">
        <v>3571735</v>
      </c>
      <c r="D1558" t="s">
        <v>1528</v>
      </c>
      <c r="E1558" t="s">
        <v>10009</v>
      </c>
      <c r="F1558" t="s">
        <v>5455</v>
      </c>
      <c r="G1558" t="s">
        <v>14</v>
      </c>
      <c r="H1558" t="s">
        <v>15</v>
      </c>
      <c r="I1558">
        <v>10000000</v>
      </c>
      <c r="J1558">
        <v>2010</v>
      </c>
      <c r="K1558">
        <v>6.6</v>
      </c>
      <c r="L1558" s="5" t="s">
        <v>4651</v>
      </c>
      <c r="M1558" s="5" t="s">
        <v>1221</v>
      </c>
      <c r="N1558" t="s">
        <v>4183</v>
      </c>
      <c r="P1558" s="5">
        <f t="shared" si="168"/>
        <v>0.60825925823723426</v>
      </c>
      <c r="Q1558" s="5">
        <f t="shared" si="169"/>
        <v>3571735</v>
      </c>
      <c r="R1558" s="1">
        <f t="shared" si="170"/>
        <v>-6428265</v>
      </c>
      <c r="S1558" s="1">
        <f t="shared" si="171"/>
        <v>10000000</v>
      </c>
      <c r="U1558" s="6" t="s">
        <v>2660</v>
      </c>
      <c r="V1558" s="5">
        <f t="shared" si="165"/>
        <v>1</v>
      </c>
      <c r="W1558" s="14">
        <f>IF(V1558=1, VLOOKUP(U1558, [1]IMDB_Movies!A:O, 11, FALSE), AVERAGEIF($A$2:$A$4915, U1558, $K$2:$K$4915))</f>
        <v>6.2</v>
      </c>
      <c r="X1558" s="5">
        <f t="shared" si="166"/>
        <v>0.40200000000000002</v>
      </c>
      <c r="Y1558">
        <f t="shared" si="167"/>
        <v>6.4199248120300823</v>
      </c>
      <c r="AN1558" s="6"/>
      <c r="AO1558" s="5"/>
      <c r="AP1558" s="14"/>
      <c r="AQ1558" s="5"/>
    </row>
    <row r="1559" spans="1:43" hidden="1" x14ac:dyDescent="0.3">
      <c r="A1559" t="s">
        <v>2363</v>
      </c>
      <c r="B1559">
        <v>93</v>
      </c>
      <c r="C1559"/>
      <c r="D1559" t="s">
        <v>4401</v>
      </c>
      <c r="E1559" t="s">
        <v>10010</v>
      </c>
      <c r="F1559" t="s">
        <v>5458</v>
      </c>
      <c r="G1559" t="s">
        <v>14</v>
      </c>
      <c r="H1559" t="s">
        <v>15</v>
      </c>
      <c r="I1559">
        <v>10000000</v>
      </c>
      <c r="J1559">
        <v>2011</v>
      </c>
      <c r="K1559">
        <v>5.8</v>
      </c>
      <c r="L1559" s="5" t="s">
        <v>599</v>
      </c>
      <c r="M1559" s="5" t="s">
        <v>2267</v>
      </c>
      <c r="N1559" t="s">
        <v>4289</v>
      </c>
      <c r="P1559" s="5">
        <f t="shared" si="168"/>
        <v>0.60815514410832594</v>
      </c>
      <c r="Q1559" s="5">
        <f t="shared" si="169"/>
        <v>25035665</v>
      </c>
      <c r="R1559" s="1">
        <f t="shared" si="170"/>
        <v>15035665</v>
      </c>
      <c r="S1559" s="1">
        <f t="shared" si="171"/>
        <v>10000000</v>
      </c>
      <c r="U1559" s="6" t="s">
        <v>1869</v>
      </c>
      <c r="V1559" s="5">
        <f t="shared" si="165"/>
        <v>1</v>
      </c>
      <c r="W1559" s="14">
        <f>IF(V1559=1, VLOOKUP(U1559, [1]IMDB_Movies!A:O, 11, FALSE), AVERAGEIF($A$2:$A$4915, U1559, $K$2:$K$4915))</f>
        <v>6.2</v>
      </c>
      <c r="X1559" s="5">
        <f t="shared" si="166"/>
        <v>0.40200000000000002</v>
      </c>
      <c r="Y1559">
        <f t="shared" si="167"/>
        <v>6.4197859415678398</v>
      </c>
      <c r="AN1559" s="6"/>
      <c r="AO1559" s="5"/>
      <c r="AP1559" s="14"/>
      <c r="AQ1559" s="5"/>
    </row>
    <row r="1560" spans="1:43" hidden="1" x14ac:dyDescent="0.3">
      <c r="A1560" t="s">
        <v>3945</v>
      </c>
      <c r="B1560">
        <v>129</v>
      </c>
      <c r="C1560">
        <v>3205244</v>
      </c>
      <c r="D1560" t="s">
        <v>910</v>
      </c>
      <c r="E1560" t="s">
        <v>10011</v>
      </c>
      <c r="F1560" t="s">
        <v>5638</v>
      </c>
      <c r="G1560" t="s">
        <v>14</v>
      </c>
      <c r="H1560" t="s">
        <v>22</v>
      </c>
      <c r="I1560">
        <v>10000000</v>
      </c>
      <c r="J1560">
        <v>2010</v>
      </c>
      <c r="K1560">
        <v>7.3</v>
      </c>
      <c r="L1560" s="5" t="s">
        <v>599</v>
      </c>
      <c r="M1560" s="5" t="s">
        <v>1221</v>
      </c>
      <c r="P1560" s="5">
        <f t="shared" si="168"/>
        <v>0.60815514410832594</v>
      </c>
      <c r="Q1560" s="5">
        <f t="shared" si="169"/>
        <v>3205244</v>
      </c>
      <c r="R1560" s="1">
        <f t="shared" si="170"/>
        <v>-6794756</v>
      </c>
      <c r="S1560" s="1">
        <f t="shared" si="171"/>
        <v>10000000</v>
      </c>
      <c r="U1560" s="6" t="s">
        <v>1140</v>
      </c>
      <c r="V1560" s="5">
        <f t="shared" si="165"/>
        <v>2</v>
      </c>
      <c r="W1560" s="14">
        <f>IF(V1560=1, VLOOKUP(U1560, [1]IMDB_Movies!A:O, 11, FALSE), AVERAGEIF($A$2:$A$4915, U1560, $K$2:$K$4915))</f>
        <v>6.2</v>
      </c>
      <c r="X1560" s="5">
        <f t="shared" si="166"/>
        <v>0.40200000000000002</v>
      </c>
      <c r="Y1560">
        <f t="shared" si="167"/>
        <v>6.4194733796296362</v>
      </c>
      <c r="AN1560" s="6"/>
      <c r="AO1560" s="5"/>
      <c r="AP1560" s="14"/>
      <c r="AQ1560" s="5"/>
    </row>
    <row r="1561" spans="1:43" hidden="1" x14ac:dyDescent="0.3">
      <c r="A1561" t="s">
        <v>5693</v>
      </c>
      <c r="B1561">
        <v>90</v>
      </c>
      <c r="C1561">
        <v>882290</v>
      </c>
      <c r="D1561" t="s">
        <v>1248</v>
      </c>
      <c r="E1561" t="s">
        <v>10012</v>
      </c>
      <c r="F1561" t="s">
        <v>5694</v>
      </c>
      <c r="G1561" t="s">
        <v>14</v>
      </c>
      <c r="H1561" t="s">
        <v>132</v>
      </c>
      <c r="I1561">
        <v>10000000</v>
      </c>
      <c r="J1561">
        <v>1989</v>
      </c>
      <c r="K1561">
        <v>6.5</v>
      </c>
      <c r="L1561" s="5" t="s">
        <v>476</v>
      </c>
      <c r="M1561" s="5" t="s">
        <v>4289</v>
      </c>
      <c r="N1561" t="s">
        <v>8417</v>
      </c>
      <c r="P1561" s="5">
        <f t="shared" si="168"/>
        <v>0.60805013373555894</v>
      </c>
      <c r="Q1561" s="5">
        <f t="shared" si="169"/>
        <v>882290</v>
      </c>
      <c r="R1561" s="1">
        <f t="shared" si="170"/>
        <v>-9117710</v>
      </c>
      <c r="S1561" s="1">
        <f t="shared" si="171"/>
        <v>10000000</v>
      </c>
      <c r="U1561" s="6" t="s">
        <v>1555</v>
      </c>
      <c r="V1561" s="5">
        <f t="shared" si="165"/>
        <v>1</v>
      </c>
      <c r="W1561" s="14">
        <f>IF(V1561=1, VLOOKUP(U1561, [1]IMDB_Movies!A:O, 11, FALSE), AVERAGEIF($A$2:$A$4915, U1561, $K$2:$K$4915))</f>
        <v>6.2</v>
      </c>
      <c r="X1561" s="5">
        <f t="shared" si="166"/>
        <v>0.40200000000000002</v>
      </c>
      <c r="Y1561">
        <f t="shared" si="167"/>
        <v>6.4192185238784436</v>
      </c>
      <c r="AN1561" s="6"/>
      <c r="AO1561" s="5"/>
      <c r="AP1561" s="14"/>
      <c r="AQ1561" s="5"/>
    </row>
    <row r="1562" spans="1:43" hidden="1" x14ac:dyDescent="0.3">
      <c r="A1562" t="s">
        <v>5705</v>
      </c>
      <c r="B1562">
        <v>94</v>
      </c>
      <c r="C1562">
        <v>17544812</v>
      </c>
      <c r="D1562" t="s">
        <v>2267</v>
      </c>
      <c r="E1562" t="s">
        <v>10013</v>
      </c>
      <c r="F1562" t="s">
        <v>5706</v>
      </c>
      <c r="G1562" t="s">
        <v>14</v>
      </c>
      <c r="H1562" t="s">
        <v>15</v>
      </c>
      <c r="I1562">
        <v>10000000</v>
      </c>
      <c r="J1562">
        <v>2007</v>
      </c>
      <c r="K1562">
        <v>5.4</v>
      </c>
      <c r="L1562" s="5" t="s">
        <v>2267</v>
      </c>
      <c r="M1562" s="5"/>
      <c r="P1562" s="5">
        <f t="shared" si="168"/>
        <v>0.60794026588811301</v>
      </c>
      <c r="Q1562" s="5">
        <f t="shared" si="169"/>
        <v>17544812</v>
      </c>
      <c r="R1562" s="1">
        <f t="shared" si="170"/>
        <v>7544812</v>
      </c>
      <c r="S1562" s="1">
        <f t="shared" si="171"/>
        <v>10000000</v>
      </c>
      <c r="U1562" s="6" t="s">
        <v>2387</v>
      </c>
      <c r="V1562" s="5">
        <f t="shared" si="165"/>
        <v>1</v>
      </c>
      <c r="W1562" s="14">
        <f>IF(V1562=1, VLOOKUP(U1562, [1]IMDB_Movies!A:O, 11, FALSE), AVERAGEIF($A$2:$A$4915, U1562, $K$2:$K$4915))</f>
        <v>6.2</v>
      </c>
      <c r="X1562" s="5">
        <f t="shared" si="166"/>
        <v>0.40200000000000002</v>
      </c>
      <c r="Y1562">
        <f t="shared" si="167"/>
        <v>6.4191372321945632</v>
      </c>
      <c r="AN1562" s="6"/>
      <c r="AO1562" s="5"/>
      <c r="AP1562" s="14"/>
      <c r="AQ1562" s="5"/>
    </row>
    <row r="1563" spans="1:43" hidden="1" x14ac:dyDescent="0.3">
      <c r="A1563" t="s">
        <v>5825</v>
      </c>
      <c r="B1563">
        <v>95</v>
      </c>
      <c r="C1563">
        <v>306715</v>
      </c>
      <c r="D1563" t="s">
        <v>599</v>
      </c>
      <c r="E1563" t="s">
        <v>10014</v>
      </c>
      <c r="F1563" t="s">
        <v>5826</v>
      </c>
      <c r="G1563" t="s">
        <v>14</v>
      </c>
      <c r="H1563" t="s">
        <v>15</v>
      </c>
      <c r="I1563">
        <v>10000000</v>
      </c>
      <c r="J1563">
        <v>1998</v>
      </c>
      <c r="K1563">
        <v>2.2999999999999998</v>
      </c>
      <c r="L1563" s="5" t="s">
        <v>599</v>
      </c>
      <c r="M1563" s="5"/>
      <c r="P1563" s="5">
        <f t="shared" si="168"/>
        <v>0.60786893095796335</v>
      </c>
      <c r="Q1563" s="5">
        <f t="shared" si="169"/>
        <v>306715</v>
      </c>
      <c r="R1563" s="1">
        <f t="shared" si="170"/>
        <v>-9693285</v>
      </c>
      <c r="S1563" s="1">
        <f t="shared" si="171"/>
        <v>10000000</v>
      </c>
      <c r="U1563" s="6" t="s">
        <v>1679</v>
      </c>
      <c r="V1563" s="5">
        <f t="shared" si="165"/>
        <v>2</v>
      </c>
      <c r="W1563" s="14">
        <f>IF(V1563=1, VLOOKUP(U1563, [1]IMDB_Movies!A:O, 11, FALSE), AVERAGEIF($A$2:$A$4915, U1563, $K$2:$K$4915))</f>
        <v>6.2</v>
      </c>
      <c r="X1563" s="5">
        <f t="shared" si="166"/>
        <v>0.40200000000000002</v>
      </c>
      <c r="Y1563">
        <f t="shared" si="167"/>
        <v>6.4192586156965037</v>
      </c>
      <c r="AN1563" s="6"/>
      <c r="AO1563" s="5"/>
      <c r="AP1563" s="14"/>
      <c r="AQ1563" s="5"/>
    </row>
    <row r="1564" spans="1:43" hidden="1" x14ac:dyDescent="0.3">
      <c r="A1564" t="s">
        <v>1313</v>
      </c>
      <c r="B1564">
        <v>98</v>
      </c>
      <c r="C1564">
        <v>449558</v>
      </c>
      <c r="D1564" t="s">
        <v>587</v>
      </c>
      <c r="E1564" t="s">
        <v>10015</v>
      </c>
      <c r="F1564" t="s">
        <v>5915</v>
      </c>
      <c r="G1564" t="s">
        <v>14</v>
      </c>
      <c r="H1564" t="s">
        <v>22</v>
      </c>
      <c r="I1564">
        <v>10000000</v>
      </c>
      <c r="J1564">
        <v>2009</v>
      </c>
      <c r="K1564">
        <v>7.6</v>
      </c>
      <c r="L1564" s="5" t="s">
        <v>4651</v>
      </c>
      <c r="M1564" s="5" t="s">
        <v>1221</v>
      </c>
      <c r="N1564" t="s">
        <v>8417</v>
      </c>
      <c r="P1564" s="5">
        <f t="shared" si="168"/>
        <v>0.60775766944282217</v>
      </c>
      <c r="Q1564" s="5">
        <f t="shared" si="169"/>
        <v>449558</v>
      </c>
      <c r="R1564" s="1">
        <f t="shared" si="170"/>
        <v>-9550442</v>
      </c>
      <c r="S1564" s="1">
        <f t="shared" si="171"/>
        <v>10000000</v>
      </c>
      <c r="U1564" s="6" t="s">
        <v>4620</v>
      </c>
      <c r="V1564" s="5">
        <f t="shared" si="165"/>
        <v>1</v>
      </c>
      <c r="W1564" s="14">
        <f>IF(V1564=1, VLOOKUP(U1564, [1]IMDB_Movies!A:O, 11, FALSE), AVERAGEIF($A$2:$A$4915, U1564, $K$2:$K$4915))</f>
        <v>6.2</v>
      </c>
      <c r="X1564" s="5">
        <f t="shared" si="166"/>
        <v>0.40200000000000002</v>
      </c>
      <c r="Y1564">
        <f t="shared" si="167"/>
        <v>6.4192931633835526</v>
      </c>
      <c r="AN1564" s="6"/>
      <c r="AO1564" s="5"/>
      <c r="AP1564" s="14"/>
      <c r="AQ1564" s="5"/>
    </row>
    <row r="1565" spans="1:43" hidden="1" x14ac:dyDescent="0.3">
      <c r="A1565" t="s">
        <v>6287</v>
      </c>
      <c r="B1565">
        <v>67</v>
      </c>
      <c r="C1565"/>
      <c r="D1565" t="s">
        <v>1042</v>
      </c>
      <c r="E1565" t="s">
        <v>10016</v>
      </c>
      <c r="F1565" t="s">
        <v>6288</v>
      </c>
      <c r="G1565" t="s">
        <v>14</v>
      </c>
      <c r="H1565" t="s">
        <v>15</v>
      </c>
      <c r="I1565">
        <v>10000000</v>
      </c>
      <c r="J1565">
        <v>2014</v>
      </c>
      <c r="K1565">
        <v>6.7</v>
      </c>
      <c r="L1565" s="5" t="s">
        <v>4017</v>
      </c>
      <c r="M1565" s="5" t="s">
        <v>6299</v>
      </c>
      <c r="P1565" s="5">
        <f t="shared" si="168"/>
        <v>0.60764654485127878</v>
      </c>
      <c r="Q1565" s="5">
        <f t="shared" si="169"/>
        <v>25035665</v>
      </c>
      <c r="R1565" s="1">
        <f t="shared" si="170"/>
        <v>15035665</v>
      </c>
      <c r="S1565" s="1">
        <f t="shared" si="171"/>
        <v>10000000</v>
      </c>
      <c r="U1565" s="6" t="s">
        <v>323</v>
      </c>
      <c r="V1565" s="5">
        <f t="shared" si="165"/>
        <v>1</v>
      </c>
      <c r="W1565" s="14">
        <f>IF(V1565=1, VLOOKUP(U1565, [1]IMDB_Movies!A:O, 11, FALSE), AVERAGEIF($A$2:$A$4915, U1565, $K$2:$K$4915))</f>
        <v>6.2</v>
      </c>
      <c r="X1565" s="5">
        <f t="shared" si="166"/>
        <v>0.40200000000000002</v>
      </c>
      <c r="Y1565">
        <f t="shared" si="167"/>
        <v>6.4193856853086135</v>
      </c>
      <c r="AN1565" s="6"/>
      <c r="AO1565" s="5"/>
      <c r="AP1565" s="14"/>
      <c r="AQ1565" s="5"/>
    </row>
    <row r="1566" spans="1:43" hidden="1" x14ac:dyDescent="0.3">
      <c r="A1566" t="s">
        <v>7439</v>
      </c>
      <c r="B1566">
        <v>116</v>
      </c>
      <c r="C1566"/>
      <c r="D1566" t="s">
        <v>1221</v>
      </c>
      <c r="E1566" t="s">
        <v>10017</v>
      </c>
      <c r="F1566" t="s">
        <v>7440</v>
      </c>
      <c r="G1566" t="s">
        <v>6753</v>
      </c>
      <c r="H1566" t="s">
        <v>2863</v>
      </c>
      <c r="I1566">
        <v>10000000</v>
      </c>
      <c r="J1566">
        <v>2006</v>
      </c>
      <c r="K1566">
        <v>6.9</v>
      </c>
      <c r="L1566" s="5" t="s">
        <v>1221</v>
      </c>
      <c r="M1566" s="5"/>
      <c r="P1566" s="5">
        <f t="shared" si="168"/>
        <v>0.60764654485127878</v>
      </c>
      <c r="Q1566" s="5">
        <f t="shared" si="169"/>
        <v>25035665</v>
      </c>
      <c r="R1566" s="1">
        <f t="shared" si="170"/>
        <v>15035665</v>
      </c>
      <c r="S1566" s="1">
        <f t="shared" si="171"/>
        <v>10000000</v>
      </c>
      <c r="U1566" s="7" t="s">
        <v>563</v>
      </c>
      <c r="V1566" s="5">
        <f t="shared" si="165"/>
        <v>1</v>
      </c>
      <c r="W1566" s="14">
        <f>IF(V1566=1, VLOOKUP(U1566, [1]IMDB_Movies!A:O, 11, FALSE), AVERAGEIF($A$2:$A$4915, U1566, $K$2:$K$4915))</f>
        <v>6.2</v>
      </c>
      <c r="X1566" s="5">
        <f t="shared" si="166"/>
        <v>0.40200000000000002</v>
      </c>
      <c r="Y1566">
        <f t="shared" si="167"/>
        <v>6.4192463768116008</v>
      </c>
      <c r="AN1566" s="7"/>
      <c r="AO1566" s="5"/>
      <c r="AP1566" s="14"/>
      <c r="AQ1566" s="5"/>
    </row>
    <row r="1567" spans="1:43" hidden="1" x14ac:dyDescent="0.3">
      <c r="A1567" t="s">
        <v>1606</v>
      </c>
      <c r="B1567">
        <v>120</v>
      </c>
      <c r="C1567"/>
      <c r="D1567" t="s">
        <v>555</v>
      </c>
      <c r="E1567" t="s">
        <v>10018</v>
      </c>
      <c r="F1567" t="s">
        <v>8178</v>
      </c>
      <c r="G1567" t="s">
        <v>14</v>
      </c>
      <c r="H1567" t="s">
        <v>15</v>
      </c>
      <c r="I1567">
        <v>10000000</v>
      </c>
      <c r="J1567">
        <v>2016</v>
      </c>
      <c r="K1567">
        <v>5.4</v>
      </c>
      <c r="L1567" s="5" t="s">
        <v>4651</v>
      </c>
      <c r="M1567" s="5" t="s">
        <v>1221</v>
      </c>
      <c r="P1567" s="5">
        <f t="shared" si="168"/>
        <v>0.60764654485127878</v>
      </c>
      <c r="Q1567" s="5">
        <f t="shared" si="169"/>
        <v>25035665</v>
      </c>
      <c r="R1567" s="1">
        <f t="shared" si="170"/>
        <v>15035665</v>
      </c>
      <c r="S1567" s="1">
        <f t="shared" si="171"/>
        <v>10000000</v>
      </c>
      <c r="U1567" s="7" t="s">
        <v>4049</v>
      </c>
      <c r="V1567" s="5">
        <f t="shared" si="165"/>
        <v>1</v>
      </c>
      <c r="W1567" s="14">
        <f>IF(V1567=1, VLOOKUP(U1567, [1]IMDB_Movies!A:O, 11, FALSE), AVERAGEIF($A$2:$A$4915, U1567, $K$2:$K$4915))</f>
        <v>6.2</v>
      </c>
      <c r="X1567" s="5">
        <f t="shared" si="166"/>
        <v>0.40200000000000002</v>
      </c>
      <c r="Y1567">
        <f t="shared" si="167"/>
        <v>6.4195418962018032</v>
      </c>
      <c r="AN1567" s="7"/>
      <c r="AO1567" s="5"/>
      <c r="AP1567" s="14"/>
      <c r="AQ1567" s="5"/>
    </row>
    <row r="1568" spans="1:43" hidden="1" x14ac:dyDescent="0.3">
      <c r="A1568" t="s">
        <v>4883</v>
      </c>
      <c r="B1568">
        <v>105</v>
      </c>
      <c r="C1568">
        <v>26589953</v>
      </c>
      <c r="D1568" t="s">
        <v>122</v>
      </c>
      <c r="E1568" t="s">
        <v>10019</v>
      </c>
      <c r="F1568" t="s">
        <v>4884</v>
      </c>
      <c r="G1568" t="s">
        <v>14</v>
      </c>
      <c r="H1568" t="s">
        <v>15</v>
      </c>
      <c r="I1568">
        <v>10500000</v>
      </c>
      <c r="J1568">
        <v>2010</v>
      </c>
      <c r="K1568">
        <v>6.7</v>
      </c>
      <c r="L1568" s="5" t="s">
        <v>476</v>
      </c>
      <c r="M1568" s="5" t="s">
        <v>8413</v>
      </c>
      <c r="N1568" t="s">
        <v>3629</v>
      </c>
      <c r="P1568" s="5">
        <f t="shared" si="168"/>
        <v>0.60764654485127878</v>
      </c>
      <c r="Q1568" s="5">
        <f t="shared" si="169"/>
        <v>26589953</v>
      </c>
      <c r="R1568" s="1">
        <f t="shared" si="170"/>
        <v>16089953</v>
      </c>
      <c r="S1568" s="1">
        <f t="shared" si="171"/>
        <v>10500000</v>
      </c>
      <c r="U1568" s="7" t="s">
        <v>5127</v>
      </c>
      <c r="V1568" s="5">
        <f t="shared" si="165"/>
        <v>1</v>
      </c>
      <c r="W1568" s="14">
        <f>IF(V1568=1, VLOOKUP(U1568, [1]IMDB_Movies!A:O, 11, FALSE), AVERAGEIF($A$2:$A$4915, U1568, $K$2:$K$4915))</f>
        <v>6.2</v>
      </c>
      <c r="X1568" s="5">
        <f t="shared" si="166"/>
        <v>0.40200000000000002</v>
      </c>
      <c r="Y1568">
        <f t="shared" si="167"/>
        <v>6.4192575406032528</v>
      </c>
      <c r="AN1568" s="7"/>
      <c r="AO1568" s="5"/>
      <c r="AP1568" s="14"/>
      <c r="AQ1568" s="5"/>
    </row>
    <row r="1569" spans="1:43" hidden="1" x14ac:dyDescent="0.3">
      <c r="A1569" t="s">
        <v>2153</v>
      </c>
      <c r="B1569">
        <v>97</v>
      </c>
      <c r="C1569">
        <v>38201895</v>
      </c>
      <c r="D1569" t="s">
        <v>79</v>
      </c>
      <c r="E1569" t="s">
        <v>10020</v>
      </c>
      <c r="F1569" t="s">
        <v>5081</v>
      </c>
      <c r="G1569" t="s">
        <v>14</v>
      </c>
      <c r="H1569" t="s">
        <v>15</v>
      </c>
      <c r="I1569">
        <v>10500000</v>
      </c>
      <c r="J1569">
        <v>1999</v>
      </c>
      <c r="K1569">
        <v>6.9</v>
      </c>
      <c r="L1569" s="5" t="s">
        <v>1221</v>
      </c>
      <c r="M1569" s="5" t="s">
        <v>6851</v>
      </c>
      <c r="P1569" s="5">
        <f t="shared" si="168"/>
        <v>0.6076003415539305</v>
      </c>
      <c r="Q1569" s="5">
        <f t="shared" si="169"/>
        <v>38201895</v>
      </c>
      <c r="R1569" s="1">
        <f t="shared" si="170"/>
        <v>27701895</v>
      </c>
      <c r="S1569" s="1">
        <f t="shared" si="171"/>
        <v>10500000</v>
      </c>
      <c r="U1569" s="7" t="s">
        <v>5355</v>
      </c>
      <c r="V1569" s="5">
        <f t="shared" si="165"/>
        <v>1</v>
      </c>
      <c r="W1569" s="14">
        <f>IF(V1569=1, VLOOKUP(U1569, [1]IMDB_Movies!A:O, 11, FALSE), AVERAGEIF($A$2:$A$4915, U1569, $K$2:$K$4915))</f>
        <v>6.2</v>
      </c>
      <c r="X1569" s="5">
        <f t="shared" si="166"/>
        <v>0.40200000000000002</v>
      </c>
      <c r="Y1569">
        <f t="shared" si="167"/>
        <v>6.4194952132288998</v>
      </c>
      <c r="AN1569" s="7"/>
      <c r="AO1569" s="5"/>
      <c r="AP1569" s="14"/>
      <c r="AQ1569" s="5"/>
    </row>
    <row r="1570" spans="1:43" hidden="1" x14ac:dyDescent="0.3">
      <c r="A1570" t="s">
        <v>138</v>
      </c>
      <c r="B1570">
        <v>120</v>
      </c>
      <c r="C1570">
        <v>434949459</v>
      </c>
      <c r="D1570" t="s">
        <v>5141</v>
      </c>
      <c r="E1570" t="s">
        <v>10021</v>
      </c>
      <c r="F1570" t="s">
        <v>5142</v>
      </c>
      <c r="G1570" t="s">
        <v>14</v>
      </c>
      <c r="H1570" t="s">
        <v>15</v>
      </c>
      <c r="I1570">
        <v>10500000</v>
      </c>
      <c r="J1570">
        <v>1982</v>
      </c>
      <c r="K1570">
        <v>7.9</v>
      </c>
      <c r="L1570" s="5" t="s">
        <v>6299</v>
      </c>
      <c r="M1570" s="5" t="s">
        <v>4289</v>
      </c>
      <c r="P1570" s="5">
        <f t="shared" si="168"/>
        <v>0.60759120275026068</v>
      </c>
      <c r="Q1570" s="5">
        <f t="shared" si="169"/>
        <v>434949459</v>
      </c>
      <c r="R1570" s="1">
        <f t="shared" si="170"/>
        <v>424449459</v>
      </c>
      <c r="S1570" s="1">
        <f t="shared" si="171"/>
        <v>10500000</v>
      </c>
      <c r="U1570" s="6" t="s">
        <v>4008</v>
      </c>
      <c r="V1570" s="5">
        <f t="shared" si="165"/>
        <v>1</v>
      </c>
      <c r="W1570" s="14">
        <f>IF(V1570=1, VLOOKUP(U1570, [1]IMDB_Movies!A:O, 11, FALSE), AVERAGEIF($A$2:$A$4915, U1570, $K$2:$K$4915))</f>
        <v>6.2</v>
      </c>
      <c r="X1570" s="5">
        <f t="shared" si="166"/>
        <v>0.40200000000000002</v>
      </c>
      <c r="Y1570">
        <f t="shared" si="167"/>
        <v>6.4194718514219433</v>
      </c>
      <c r="AN1570" s="6"/>
      <c r="AO1570" s="5"/>
      <c r="AP1570" s="14"/>
      <c r="AQ1570" s="5"/>
    </row>
    <row r="1571" spans="1:43" hidden="1" x14ac:dyDescent="0.3">
      <c r="A1571" t="s">
        <v>5147</v>
      </c>
      <c r="B1571">
        <v>99</v>
      </c>
      <c r="C1571">
        <v>125169</v>
      </c>
      <c r="D1571" t="s">
        <v>910</v>
      </c>
      <c r="E1571" t="s">
        <v>10022</v>
      </c>
      <c r="F1571" t="s">
        <v>5148</v>
      </c>
      <c r="G1571" t="s">
        <v>14</v>
      </c>
      <c r="H1571" t="s">
        <v>15</v>
      </c>
      <c r="I1571">
        <v>10500000</v>
      </c>
      <c r="J1571">
        <v>1994</v>
      </c>
      <c r="K1571">
        <v>6.4</v>
      </c>
      <c r="L1571" s="5" t="s">
        <v>599</v>
      </c>
      <c r="M1571" s="5" t="s">
        <v>1221</v>
      </c>
      <c r="P1571" s="5">
        <f t="shared" si="168"/>
        <v>0.61210673928620141</v>
      </c>
      <c r="Q1571" s="5">
        <f t="shared" si="169"/>
        <v>125169</v>
      </c>
      <c r="R1571" s="1">
        <f t="shared" si="170"/>
        <v>-10374831</v>
      </c>
      <c r="S1571" s="1">
        <f t="shared" si="171"/>
        <v>10500000</v>
      </c>
      <c r="U1571" s="6" t="s">
        <v>6087</v>
      </c>
      <c r="V1571" s="5">
        <f t="shared" si="165"/>
        <v>1</v>
      </c>
      <c r="W1571" s="14">
        <f>IF(V1571=1, VLOOKUP(U1571, [1]IMDB_Movies!A:O, 11, FALSE), AVERAGEIF($A$2:$A$4915, U1571, $K$2:$K$4915))</f>
        <v>6.2</v>
      </c>
      <c r="X1571" s="5">
        <f t="shared" si="166"/>
        <v>0.40200000000000002</v>
      </c>
      <c r="Y1571">
        <f t="shared" si="167"/>
        <v>6.4196516690856367</v>
      </c>
      <c r="AN1571" s="6"/>
      <c r="AO1571" s="5"/>
      <c r="AP1571" s="14"/>
      <c r="AQ1571" s="5"/>
    </row>
    <row r="1572" spans="1:43" hidden="1" x14ac:dyDescent="0.3">
      <c r="A1572" t="s">
        <v>5428</v>
      </c>
      <c r="B1572">
        <v>98</v>
      </c>
      <c r="C1572">
        <v>14114488</v>
      </c>
      <c r="D1572" t="s">
        <v>1966</v>
      </c>
      <c r="E1572" t="s">
        <v>10023</v>
      </c>
      <c r="F1572" t="s">
        <v>5429</v>
      </c>
      <c r="G1572" t="s">
        <v>14</v>
      </c>
      <c r="H1572" t="s">
        <v>15</v>
      </c>
      <c r="I1572">
        <v>10500000</v>
      </c>
      <c r="J1572">
        <v>1988</v>
      </c>
      <c r="K1572">
        <v>4.5</v>
      </c>
      <c r="L1572" s="5" t="s">
        <v>2267</v>
      </c>
      <c r="M1572" s="5" t="s">
        <v>3629</v>
      </c>
      <c r="P1572" s="5">
        <f t="shared" si="168"/>
        <v>0.61199686046125679</v>
      </c>
      <c r="Q1572" s="5">
        <f t="shared" si="169"/>
        <v>14114488</v>
      </c>
      <c r="R1572" s="1">
        <f t="shared" si="170"/>
        <v>3614488</v>
      </c>
      <c r="S1572" s="1">
        <f t="shared" si="171"/>
        <v>10500000</v>
      </c>
      <c r="U1572" s="6" t="s">
        <v>6104</v>
      </c>
      <c r="V1572" s="5">
        <f t="shared" si="165"/>
        <v>1</v>
      </c>
      <c r="W1572" s="14">
        <f>IF(V1572=1, VLOOKUP(U1572, [1]IMDB_Movies!A:O, 11, FALSE), AVERAGEIF($A$2:$A$4915, U1572, $K$2:$K$4915))</f>
        <v>6.2</v>
      </c>
      <c r="X1572" s="5">
        <f t="shared" si="166"/>
        <v>0.40200000000000002</v>
      </c>
      <c r="Y1572">
        <f t="shared" si="167"/>
        <v>6.4196283391405391</v>
      </c>
      <c r="AN1572" s="6"/>
      <c r="AO1572" s="5"/>
      <c r="AP1572" s="14"/>
      <c r="AQ1572" s="5"/>
    </row>
    <row r="1573" spans="1:43" hidden="1" x14ac:dyDescent="0.3">
      <c r="A1573" t="s">
        <v>5138</v>
      </c>
      <c r="B1573">
        <v>103</v>
      </c>
      <c r="C1573">
        <v>22160085</v>
      </c>
      <c r="D1573" t="s">
        <v>2267</v>
      </c>
      <c r="E1573" t="s">
        <v>10024</v>
      </c>
      <c r="F1573" t="s">
        <v>5139</v>
      </c>
      <c r="G1573" t="s">
        <v>14</v>
      </c>
      <c r="H1573" t="s">
        <v>15</v>
      </c>
      <c r="I1573">
        <v>10600000</v>
      </c>
      <c r="J1573">
        <v>2002</v>
      </c>
      <c r="K1573">
        <v>5.4</v>
      </c>
      <c r="L1573" s="5" t="s">
        <v>2267</v>
      </c>
      <c r="M1573" s="5"/>
      <c r="P1573" s="5">
        <f t="shared" si="168"/>
        <v>0.61191737326344209</v>
      </c>
      <c r="Q1573" s="5">
        <f t="shared" si="169"/>
        <v>22160085</v>
      </c>
      <c r="R1573" s="1">
        <f t="shared" si="170"/>
        <v>11560085</v>
      </c>
      <c r="S1573" s="1">
        <f t="shared" si="171"/>
        <v>10600000</v>
      </c>
      <c r="U1573" s="7" t="s">
        <v>6790</v>
      </c>
      <c r="V1573" s="5">
        <f t="shared" si="165"/>
        <v>1</v>
      </c>
      <c r="W1573" s="14">
        <f>IF(V1573=1, VLOOKUP(U1573, [1]IMDB_Movies!A:O, 11, FALSE), AVERAGEIF($A$2:$A$4915, U1573, $K$2:$K$4915))</f>
        <v>6.2</v>
      </c>
      <c r="X1573" s="5">
        <f t="shared" si="166"/>
        <v>0.40200000000000002</v>
      </c>
      <c r="Y1573">
        <f t="shared" si="167"/>
        <v>6.4194016845774078</v>
      </c>
      <c r="AN1573" s="7"/>
      <c r="AO1573" s="5"/>
      <c r="AP1573" s="14"/>
      <c r="AQ1573" s="5"/>
    </row>
    <row r="1574" spans="1:43" hidden="1" x14ac:dyDescent="0.3">
      <c r="A1574" t="s">
        <v>2603</v>
      </c>
      <c r="B1574">
        <v>120</v>
      </c>
      <c r="C1574">
        <v>76600000</v>
      </c>
      <c r="D1574" t="s">
        <v>2604</v>
      </c>
      <c r="E1574" t="s">
        <v>10025</v>
      </c>
      <c r="F1574" t="s">
        <v>2605</v>
      </c>
      <c r="G1574" t="s">
        <v>14</v>
      </c>
      <c r="H1574" t="s">
        <v>15</v>
      </c>
      <c r="I1574">
        <v>10700000</v>
      </c>
      <c r="J1574">
        <v>1982</v>
      </c>
      <c r="K1574">
        <v>7.4</v>
      </c>
      <c r="L1574" s="5" t="s">
        <v>455</v>
      </c>
      <c r="M1574" s="5" t="s">
        <v>2267</v>
      </c>
      <c r="P1574" s="5">
        <f t="shared" si="168"/>
        <v>0.61185896478576163</v>
      </c>
      <c r="Q1574" s="5">
        <f t="shared" si="169"/>
        <v>76600000</v>
      </c>
      <c r="R1574" s="1">
        <f t="shared" si="170"/>
        <v>65900000</v>
      </c>
      <c r="S1574" s="1">
        <f t="shared" si="171"/>
        <v>10700000</v>
      </c>
      <c r="U1574" s="7" t="s">
        <v>7702</v>
      </c>
      <c r="V1574" s="5">
        <f t="shared" ref="V1574:V1637" si="172">COUNTIF($A$2:$A$4915, U1574)</f>
        <v>1</v>
      </c>
      <c r="W1574" s="14">
        <f>IF(V1574=1, VLOOKUP(U1574, [1]IMDB_Movies!A:O, 11, FALSE), AVERAGEIF($A$2:$A$4915, U1574, $K$2:$K$4915))</f>
        <v>6.2</v>
      </c>
      <c r="X1574" s="5">
        <f t="shared" ref="X1574:X1637" si="173">_xlfn.PERCENTRANK.EXC($W$102:$W$2566,W1574)</f>
        <v>0.40200000000000002</v>
      </c>
      <c r="Y1574">
        <f t="shared" ref="Y1574:Y1637" si="174">AVERAGE(K1474:K6387)</f>
        <v>6.4191748983149379</v>
      </c>
      <c r="AN1574" s="7"/>
      <c r="AO1574" s="5"/>
      <c r="AP1574" s="14"/>
      <c r="AQ1574" s="5"/>
    </row>
    <row r="1575" spans="1:43" hidden="1" x14ac:dyDescent="0.3">
      <c r="A1575" t="s">
        <v>5125</v>
      </c>
      <c r="B1575">
        <v>95</v>
      </c>
      <c r="C1575">
        <v>56729973</v>
      </c>
      <c r="D1575" t="s">
        <v>1813</v>
      </c>
      <c r="E1575" t="s">
        <v>10026</v>
      </c>
      <c r="F1575" t="s">
        <v>5126</v>
      </c>
      <c r="G1575" t="s">
        <v>14</v>
      </c>
      <c r="H1575" t="s">
        <v>15</v>
      </c>
      <c r="I1575">
        <v>10800000</v>
      </c>
      <c r="J1575">
        <v>2008</v>
      </c>
      <c r="K1575">
        <v>5.8</v>
      </c>
      <c r="L1575" s="5" t="s">
        <v>2267</v>
      </c>
      <c r="M1575" s="5" t="s">
        <v>8415</v>
      </c>
      <c r="P1575" s="5">
        <f t="shared" si="168"/>
        <v>0.61201152435436246</v>
      </c>
      <c r="Q1575" s="5">
        <f t="shared" si="169"/>
        <v>56729973</v>
      </c>
      <c r="R1575" s="1">
        <f t="shared" si="170"/>
        <v>45929973</v>
      </c>
      <c r="S1575" s="1">
        <f t="shared" si="171"/>
        <v>10800000</v>
      </c>
      <c r="U1575" s="6" t="s">
        <v>1768</v>
      </c>
      <c r="V1575" s="5">
        <f t="shared" si="172"/>
        <v>4</v>
      </c>
      <c r="W1575" s="14">
        <f>IF(V1575=1, VLOOKUP(U1575, [1]IMDB_Movies!A:O, 11, FALSE), AVERAGEIF($A$2:$A$4915, U1575, $K$2:$K$4915))</f>
        <v>6.1999999999999993</v>
      </c>
      <c r="X1575" s="5">
        <f t="shared" si="173"/>
        <v>0.40100000000000002</v>
      </c>
      <c r="Y1575">
        <f t="shared" si="174"/>
        <v>6.4195292066259855</v>
      </c>
      <c r="AN1575" s="6"/>
      <c r="AO1575" s="5"/>
      <c r="AP1575" s="14"/>
      <c r="AQ1575" s="5"/>
    </row>
    <row r="1576" spans="1:43" hidden="1" x14ac:dyDescent="0.3">
      <c r="A1576" t="s">
        <v>5154</v>
      </c>
      <c r="B1576">
        <v>145</v>
      </c>
      <c r="C1576">
        <v>5669081</v>
      </c>
      <c r="D1576" t="s">
        <v>715</v>
      </c>
      <c r="E1576" t="s">
        <v>10027</v>
      </c>
      <c r="F1576" t="s">
        <v>5155</v>
      </c>
      <c r="G1576" t="s">
        <v>997</v>
      </c>
      <c r="H1576" t="s">
        <v>1044</v>
      </c>
      <c r="I1576">
        <v>10818775</v>
      </c>
      <c r="J1576">
        <v>2012</v>
      </c>
      <c r="K1576">
        <v>6.6</v>
      </c>
      <c r="L1576" s="5" t="s">
        <v>1221</v>
      </c>
      <c r="M1576" s="5" t="s">
        <v>7865</v>
      </c>
      <c r="N1576" t="s">
        <v>8418</v>
      </c>
      <c r="P1576" s="5">
        <f t="shared" si="168"/>
        <v>0.61207287286411094</v>
      </c>
      <c r="Q1576" s="5">
        <f t="shared" si="169"/>
        <v>5669081</v>
      </c>
      <c r="R1576" s="1">
        <f t="shared" si="170"/>
        <v>-5149694</v>
      </c>
      <c r="S1576" s="1">
        <f t="shared" si="171"/>
        <v>10818775</v>
      </c>
      <c r="U1576" s="6" t="s">
        <v>1397</v>
      </c>
      <c r="V1576" s="5">
        <f t="shared" si="172"/>
        <v>2</v>
      </c>
      <c r="W1576" s="14">
        <f>IF(V1576=1, VLOOKUP(U1576, [1]IMDB_Movies!A:O, 11, FALSE), AVERAGEIF($A$2:$A$4915, U1576, $K$2:$K$4915))</f>
        <v>6.1999999999999993</v>
      </c>
      <c r="X1576" s="5">
        <f t="shared" si="173"/>
        <v>0.40100000000000002</v>
      </c>
      <c r="Y1576">
        <f t="shared" si="174"/>
        <v>6.4200290697674474</v>
      </c>
      <c r="AN1576" s="6"/>
      <c r="AO1576" s="5"/>
      <c r="AP1576" s="14"/>
      <c r="AQ1576" s="5"/>
    </row>
    <row r="1577" spans="1:43" hidden="1" x14ac:dyDescent="0.3">
      <c r="A1577" t="s">
        <v>3594</v>
      </c>
      <c r="B1577">
        <v>90</v>
      </c>
      <c r="C1577"/>
      <c r="D1577" t="s">
        <v>636</v>
      </c>
      <c r="E1577" t="s">
        <v>10028</v>
      </c>
      <c r="F1577" t="s">
        <v>3595</v>
      </c>
      <c r="G1577" t="s">
        <v>14</v>
      </c>
      <c r="H1577" t="s">
        <v>99</v>
      </c>
      <c r="I1577">
        <v>11000000</v>
      </c>
      <c r="J1577">
        <v>2015</v>
      </c>
      <c r="K1577">
        <v>6.3</v>
      </c>
      <c r="L1577" s="5" t="s">
        <v>1221</v>
      </c>
      <c r="M1577" s="5" t="s">
        <v>5239</v>
      </c>
      <c r="P1577" s="5">
        <f t="shared" si="168"/>
        <v>0.61197439492273276</v>
      </c>
      <c r="Q1577" s="5">
        <f t="shared" si="169"/>
        <v>25035665</v>
      </c>
      <c r="R1577" s="1">
        <f t="shared" si="170"/>
        <v>14035665</v>
      </c>
      <c r="S1577" s="1">
        <f t="shared" si="171"/>
        <v>11000000</v>
      </c>
      <c r="U1577" s="7" t="s">
        <v>678</v>
      </c>
      <c r="V1577" s="5">
        <f t="shared" si="172"/>
        <v>4</v>
      </c>
      <c r="W1577" s="14">
        <f>IF(V1577=1, VLOOKUP(U1577, [1]IMDB_Movies!A:O, 11, FALSE), AVERAGEIF($A$2:$A$4915, U1577, $K$2:$K$4915))</f>
        <v>6.1999999999999993</v>
      </c>
      <c r="X1577" s="5">
        <f t="shared" si="173"/>
        <v>0.40100000000000002</v>
      </c>
      <c r="Y1577">
        <f t="shared" si="174"/>
        <v>6.4201802849665652</v>
      </c>
      <c r="AN1577" s="7"/>
      <c r="AO1577" s="5"/>
      <c r="AP1577" s="14"/>
      <c r="AQ1577" s="5"/>
    </row>
    <row r="1578" spans="1:43" hidden="1" x14ac:dyDescent="0.3">
      <c r="A1578" t="s">
        <v>2782</v>
      </c>
      <c r="B1578">
        <v>92</v>
      </c>
      <c r="C1578">
        <v>34334256</v>
      </c>
      <c r="D1578" t="s">
        <v>1966</v>
      </c>
      <c r="E1578" t="s">
        <v>10029</v>
      </c>
      <c r="F1578" t="s">
        <v>3787</v>
      </c>
      <c r="G1578" t="s">
        <v>14</v>
      </c>
      <c r="H1578" t="s">
        <v>15</v>
      </c>
      <c r="I1578">
        <v>11000000</v>
      </c>
      <c r="J1578">
        <v>2013</v>
      </c>
      <c r="K1578">
        <v>4.8</v>
      </c>
      <c r="L1578" s="5" t="s">
        <v>2267</v>
      </c>
      <c r="M1578" s="5" t="s">
        <v>3629</v>
      </c>
      <c r="P1578" s="5">
        <f t="shared" si="168"/>
        <v>0.61197439492273276</v>
      </c>
      <c r="Q1578" s="5">
        <f t="shared" si="169"/>
        <v>34334256</v>
      </c>
      <c r="R1578" s="1">
        <f t="shared" si="170"/>
        <v>23334256</v>
      </c>
      <c r="S1578" s="1">
        <f t="shared" si="171"/>
        <v>11000000</v>
      </c>
      <c r="U1578" s="6" t="s">
        <v>2233</v>
      </c>
      <c r="V1578" s="5">
        <f t="shared" si="172"/>
        <v>4</v>
      </c>
      <c r="W1578" s="14">
        <f>IF(V1578=1, VLOOKUP(U1578, [1]IMDB_Movies!A:O, 11, FALSE), AVERAGEIF($A$2:$A$4915, U1578, $K$2:$K$4915))</f>
        <v>6.1999999999999993</v>
      </c>
      <c r="X1578" s="5">
        <f t="shared" si="173"/>
        <v>0.40100000000000002</v>
      </c>
      <c r="Y1578">
        <f t="shared" si="174"/>
        <v>6.4200698080279288</v>
      </c>
      <c r="AN1578" s="6"/>
      <c r="AO1578" s="5"/>
      <c r="AP1578" s="14"/>
      <c r="AQ1578" s="5"/>
    </row>
    <row r="1579" spans="1:43" hidden="1" x14ac:dyDescent="0.3">
      <c r="A1579" t="s">
        <v>4286</v>
      </c>
      <c r="B1579">
        <v>80</v>
      </c>
      <c r="C1579"/>
      <c r="D1579" t="s">
        <v>225</v>
      </c>
      <c r="E1579" t="s">
        <v>10030</v>
      </c>
      <c r="F1579" t="s">
        <v>4287</v>
      </c>
      <c r="G1579" t="s">
        <v>524</v>
      </c>
      <c r="H1579" t="s">
        <v>525</v>
      </c>
      <c r="I1579">
        <v>11000000</v>
      </c>
      <c r="J1579">
        <v>2008</v>
      </c>
      <c r="K1579">
        <v>6.6</v>
      </c>
      <c r="L1579" s="5" t="s">
        <v>340</v>
      </c>
      <c r="M1579" s="5" t="s">
        <v>4017</v>
      </c>
      <c r="N1579" t="s">
        <v>6299</v>
      </c>
      <c r="O1579" t="s">
        <v>455</v>
      </c>
      <c r="P1579" s="5">
        <f t="shared" si="168"/>
        <v>0.61195232111505138</v>
      </c>
      <c r="Q1579" s="5">
        <f t="shared" si="169"/>
        <v>25035665</v>
      </c>
      <c r="R1579" s="1">
        <f t="shared" si="170"/>
        <v>14035665</v>
      </c>
      <c r="S1579" s="1">
        <f t="shared" si="171"/>
        <v>11000000</v>
      </c>
      <c r="U1579" s="7" t="s">
        <v>151</v>
      </c>
      <c r="V1579" s="5">
        <f t="shared" si="172"/>
        <v>8</v>
      </c>
      <c r="W1579" s="14">
        <f>IF(V1579=1, VLOOKUP(U1579, [1]IMDB_Movies!A:O, 11, FALSE), AVERAGEIF($A$2:$A$4915, U1579, $K$2:$K$4915))</f>
        <v>6.1875</v>
      </c>
      <c r="X1579" s="5">
        <f t="shared" si="173"/>
        <v>0.4</v>
      </c>
      <c r="Y1579">
        <f t="shared" si="174"/>
        <v>6.4202211230724524</v>
      </c>
      <c r="AN1579" s="7"/>
      <c r="AO1579" s="5"/>
      <c r="AP1579" s="14"/>
      <c r="AQ1579" s="5"/>
    </row>
    <row r="1580" spans="1:43" hidden="1" x14ac:dyDescent="0.3">
      <c r="A1580" t="s">
        <v>2197</v>
      </c>
      <c r="B1580">
        <v>106</v>
      </c>
      <c r="C1580"/>
      <c r="D1580" t="s">
        <v>604</v>
      </c>
      <c r="E1580" t="s">
        <v>10031</v>
      </c>
      <c r="F1580" t="s">
        <v>4379</v>
      </c>
      <c r="G1580" t="s">
        <v>524</v>
      </c>
      <c r="H1580" t="s">
        <v>525</v>
      </c>
      <c r="I1580">
        <v>11000000</v>
      </c>
      <c r="J1580">
        <v>2008</v>
      </c>
      <c r="K1580">
        <v>7.1</v>
      </c>
      <c r="L1580" s="5" t="s">
        <v>599</v>
      </c>
      <c r="M1580" s="5" t="s">
        <v>6851</v>
      </c>
      <c r="P1580" s="5">
        <f t="shared" si="168"/>
        <v>0.61195232111505138</v>
      </c>
      <c r="Q1580" s="5">
        <f t="shared" si="169"/>
        <v>25035665</v>
      </c>
      <c r="R1580" s="1">
        <f t="shared" si="170"/>
        <v>14035665</v>
      </c>
      <c r="S1580" s="1">
        <f t="shared" si="171"/>
        <v>11000000</v>
      </c>
      <c r="U1580" s="6" t="s">
        <v>890</v>
      </c>
      <c r="V1580" s="5">
        <f t="shared" si="172"/>
        <v>7</v>
      </c>
      <c r="W1580" s="14">
        <f>IF(V1580=1, VLOOKUP(U1580, [1]IMDB_Movies!A:O, 11, FALSE), AVERAGEIF($A$2:$A$4915, U1580, $K$2:$K$4915))</f>
        <v>6.1857142857142859</v>
      </c>
      <c r="X1580" s="5">
        <f t="shared" si="173"/>
        <v>0.4</v>
      </c>
      <c r="Y1580">
        <f t="shared" si="174"/>
        <v>6.4205471478463378</v>
      </c>
      <c r="AN1580" s="6"/>
      <c r="AO1580" s="5"/>
      <c r="AP1580" s="14"/>
      <c r="AQ1580" s="5"/>
    </row>
    <row r="1581" spans="1:43" hidden="1" x14ac:dyDescent="0.3">
      <c r="A1581" t="s">
        <v>367</v>
      </c>
      <c r="B1581">
        <v>102</v>
      </c>
      <c r="C1581">
        <v>167780960</v>
      </c>
      <c r="D1581" t="s">
        <v>1405</v>
      </c>
      <c r="E1581" t="s">
        <v>10032</v>
      </c>
      <c r="F1581" t="s">
        <v>4405</v>
      </c>
      <c r="G1581" t="s">
        <v>14</v>
      </c>
      <c r="H1581" t="s">
        <v>15</v>
      </c>
      <c r="I1581">
        <v>11000000</v>
      </c>
      <c r="J1581">
        <v>1987</v>
      </c>
      <c r="K1581">
        <v>5.9</v>
      </c>
      <c r="L1581" s="5" t="s">
        <v>599</v>
      </c>
      <c r="M1581" s="5" t="s">
        <v>1221</v>
      </c>
      <c r="N1581" t="s">
        <v>6299</v>
      </c>
      <c r="P1581" s="5">
        <f t="shared" si="168"/>
        <v>0.61195232111505138</v>
      </c>
      <c r="Q1581" s="5">
        <f t="shared" si="169"/>
        <v>167780960</v>
      </c>
      <c r="R1581" s="1">
        <f t="shared" si="170"/>
        <v>156780960</v>
      </c>
      <c r="S1581" s="1">
        <f t="shared" si="171"/>
        <v>11000000</v>
      </c>
      <c r="U1581" s="6" t="s">
        <v>3300</v>
      </c>
      <c r="V1581" s="5">
        <f t="shared" si="172"/>
        <v>6</v>
      </c>
      <c r="W1581" s="14">
        <f>IF(V1581=1, VLOOKUP(U1581, [1]IMDB_Movies!A:O, 11, FALSE), AVERAGEIF($A$2:$A$4915, U1581, $K$2:$K$4915))</f>
        <v>6.1833333333333336</v>
      </c>
      <c r="X1581" s="5">
        <f t="shared" si="173"/>
        <v>0.39900000000000002</v>
      </c>
      <c r="Y1581">
        <f t="shared" si="174"/>
        <v>6.4211353711790444</v>
      </c>
      <c r="AN1581" s="6"/>
      <c r="AO1581" s="5"/>
      <c r="AP1581" s="14"/>
      <c r="AQ1581" s="5"/>
    </row>
    <row r="1582" spans="1:43" hidden="1" x14ac:dyDescent="0.3">
      <c r="A1582" t="s">
        <v>4711</v>
      </c>
      <c r="B1582">
        <v>85</v>
      </c>
      <c r="C1582">
        <v>12610731</v>
      </c>
      <c r="D1582" t="s">
        <v>801</v>
      </c>
      <c r="E1582" t="s">
        <v>10033</v>
      </c>
      <c r="F1582" t="s">
        <v>4712</v>
      </c>
      <c r="G1582" t="s">
        <v>14</v>
      </c>
      <c r="H1582" t="s">
        <v>15</v>
      </c>
      <c r="I1582">
        <v>11000000</v>
      </c>
      <c r="J1582">
        <v>2001</v>
      </c>
      <c r="K1582">
        <v>4.4000000000000004</v>
      </c>
      <c r="L1582" s="5" t="s">
        <v>476</v>
      </c>
      <c r="M1582" s="5" t="s">
        <v>2267</v>
      </c>
      <c r="N1582" t="s">
        <v>4289</v>
      </c>
      <c r="O1582" t="s">
        <v>3629</v>
      </c>
      <c r="P1582" s="5">
        <f t="shared" si="168"/>
        <v>0.61272401648837893</v>
      </c>
      <c r="Q1582" s="5">
        <f t="shared" si="169"/>
        <v>12610731</v>
      </c>
      <c r="R1582" s="1">
        <f t="shared" si="170"/>
        <v>1610731</v>
      </c>
      <c r="S1582" s="1">
        <f t="shared" si="171"/>
        <v>11000000</v>
      </c>
      <c r="U1582" s="6" t="s">
        <v>383</v>
      </c>
      <c r="V1582" s="5">
        <f t="shared" si="172"/>
        <v>3</v>
      </c>
      <c r="W1582" s="14">
        <f>IF(V1582=1, VLOOKUP(U1582, [1]IMDB_Movies!A:O, 11, FALSE), AVERAGEIF($A$2:$A$4915, U1582, $K$2:$K$4915))</f>
        <v>6.166666666666667</v>
      </c>
      <c r="X1582" s="5">
        <f t="shared" si="173"/>
        <v>0.39800000000000002</v>
      </c>
      <c r="Y1582">
        <f t="shared" si="174"/>
        <v>6.4210832847990735</v>
      </c>
      <c r="AN1582" s="6"/>
      <c r="AO1582" s="5"/>
      <c r="AP1582" s="14"/>
      <c r="AQ1582" s="5"/>
    </row>
    <row r="1583" spans="1:43" hidden="1" x14ac:dyDescent="0.3">
      <c r="A1583" t="s">
        <v>3031</v>
      </c>
      <c r="B1583">
        <v>96</v>
      </c>
      <c r="C1583">
        <v>3074838</v>
      </c>
      <c r="D1583" t="s">
        <v>1175</v>
      </c>
      <c r="E1583" t="s">
        <v>10034</v>
      </c>
      <c r="F1583" t="s">
        <v>4836</v>
      </c>
      <c r="G1583" t="s">
        <v>14</v>
      </c>
      <c r="H1583" t="s">
        <v>15</v>
      </c>
      <c r="I1583">
        <v>11000000</v>
      </c>
      <c r="J1583">
        <v>2009</v>
      </c>
      <c r="K1583">
        <v>6.3</v>
      </c>
      <c r="L1583" s="5" t="s">
        <v>1221</v>
      </c>
      <c r="M1583" s="5" t="s">
        <v>8415</v>
      </c>
      <c r="N1583" t="s">
        <v>6851</v>
      </c>
      <c r="O1583" t="s">
        <v>3629</v>
      </c>
      <c r="P1583" s="5">
        <f t="shared" si="168"/>
        <v>0.6126413057297988</v>
      </c>
      <c r="Q1583" s="5">
        <f t="shared" si="169"/>
        <v>3074838</v>
      </c>
      <c r="R1583" s="1">
        <f t="shared" si="170"/>
        <v>-7925162</v>
      </c>
      <c r="S1583" s="1">
        <f t="shared" si="171"/>
        <v>11000000</v>
      </c>
      <c r="U1583" s="7" t="s">
        <v>607</v>
      </c>
      <c r="V1583" s="5">
        <f t="shared" si="172"/>
        <v>3</v>
      </c>
      <c r="W1583" s="14">
        <f>IF(V1583=1, VLOOKUP(U1583, [1]IMDB_Movies!A:O, 11, FALSE), AVERAGEIF($A$2:$A$4915, U1583, $K$2:$K$4915))</f>
        <v>6.166666666666667</v>
      </c>
      <c r="X1583" s="5">
        <f t="shared" si="173"/>
        <v>0.39800000000000002</v>
      </c>
      <c r="Y1583">
        <f t="shared" si="174"/>
        <v>6.4210020390329205</v>
      </c>
      <c r="AN1583" s="7"/>
      <c r="AO1583" s="5"/>
      <c r="AP1583" s="14"/>
      <c r="AQ1583" s="5"/>
    </row>
    <row r="1584" spans="1:43" hidden="1" x14ac:dyDescent="0.3">
      <c r="A1584" t="s">
        <v>627</v>
      </c>
      <c r="B1584">
        <v>95</v>
      </c>
      <c r="C1584">
        <v>101736215</v>
      </c>
      <c r="D1584" t="s">
        <v>599</v>
      </c>
      <c r="E1584" t="s">
        <v>10035</v>
      </c>
      <c r="F1584" t="s">
        <v>4894</v>
      </c>
      <c r="G1584" t="s">
        <v>14</v>
      </c>
      <c r="H1584" t="s">
        <v>15</v>
      </c>
      <c r="I1584">
        <v>11000000</v>
      </c>
      <c r="J1584">
        <v>1999</v>
      </c>
      <c r="K1584">
        <v>7</v>
      </c>
      <c r="L1584" s="5" t="s">
        <v>599</v>
      </c>
      <c r="M1584" s="5"/>
      <c r="P1584" s="5">
        <f t="shared" si="168"/>
        <v>0.61253781286066689</v>
      </c>
      <c r="Q1584" s="5">
        <f t="shared" si="169"/>
        <v>101736215</v>
      </c>
      <c r="R1584" s="1">
        <f t="shared" si="170"/>
        <v>90736215</v>
      </c>
      <c r="S1584" s="1">
        <f t="shared" si="171"/>
        <v>11000000</v>
      </c>
      <c r="U1584" s="6" t="s">
        <v>1315</v>
      </c>
      <c r="V1584" s="5">
        <f t="shared" si="172"/>
        <v>3</v>
      </c>
      <c r="W1584" s="14">
        <f>IF(V1584=1, VLOOKUP(U1584, [1]IMDB_Movies!A:O, 11, FALSE), AVERAGEIF($A$2:$A$4915, U1584, $K$2:$K$4915))</f>
        <v>6.166666666666667</v>
      </c>
      <c r="X1584" s="5">
        <f t="shared" si="173"/>
        <v>0.39800000000000002</v>
      </c>
      <c r="Y1584">
        <f t="shared" si="174"/>
        <v>6.4209790209790247</v>
      </c>
      <c r="AN1584" s="6"/>
      <c r="AO1584" s="5"/>
      <c r="AP1584" s="14"/>
      <c r="AQ1584" s="5"/>
    </row>
    <row r="1585" spans="1:43" hidden="1" x14ac:dyDescent="0.3">
      <c r="A1585" t="s">
        <v>3182</v>
      </c>
      <c r="B1585">
        <v>116</v>
      </c>
      <c r="C1585">
        <v>78900000</v>
      </c>
      <c r="D1585" t="s">
        <v>29</v>
      </c>
      <c r="E1585" t="s">
        <v>10036</v>
      </c>
      <c r="F1585" t="s">
        <v>4902</v>
      </c>
      <c r="G1585" t="s">
        <v>14</v>
      </c>
      <c r="H1585" t="s">
        <v>15</v>
      </c>
      <c r="I1585">
        <v>11000000</v>
      </c>
      <c r="J1585">
        <v>1982</v>
      </c>
      <c r="K1585">
        <v>7.7</v>
      </c>
      <c r="L1585" s="5" t="s">
        <v>476</v>
      </c>
      <c r="M1585" s="5" t="s">
        <v>340</v>
      </c>
      <c r="N1585" t="s">
        <v>4289</v>
      </c>
      <c r="P1585" s="5">
        <f t="shared" si="168"/>
        <v>0.61282702065383254</v>
      </c>
      <c r="Q1585" s="5">
        <f t="shared" si="169"/>
        <v>78900000</v>
      </c>
      <c r="R1585" s="1">
        <f t="shared" si="170"/>
        <v>67900000</v>
      </c>
      <c r="S1585" s="1">
        <f t="shared" si="171"/>
        <v>11000000</v>
      </c>
      <c r="U1585" s="7" t="s">
        <v>6137</v>
      </c>
      <c r="V1585" s="5">
        <f t="shared" si="172"/>
        <v>2</v>
      </c>
      <c r="W1585" s="14">
        <f>IF(V1585=1, VLOOKUP(U1585, [1]IMDB_Movies!A:O, 11, FALSE), AVERAGEIF($A$2:$A$4915, U1585, $K$2:$K$4915))</f>
        <v>6.15</v>
      </c>
      <c r="X1585" s="5">
        <f t="shared" si="173"/>
        <v>0.39400000000000002</v>
      </c>
      <c r="Y1585">
        <f t="shared" si="174"/>
        <v>6.4210434275721413</v>
      </c>
      <c r="AN1585" s="7"/>
      <c r="AO1585" s="5"/>
      <c r="AP1585" s="14"/>
      <c r="AQ1585" s="5"/>
    </row>
    <row r="1586" spans="1:43" hidden="1" x14ac:dyDescent="0.3">
      <c r="A1586" t="s">
        <v>1021</v>
      </c>
      <c r="B1586">
        <v>106</v>
      </c>
      <c r="C1586">
        <v>148170000</v>
      </c>
      <c r="D1586" t="s">
        <v>315</v>
      </c>
      <c r="E1586" t="s">
        <v>10037</v>
      </c>
      <c r="F1586" t="s">
        <v>5059</v>
      </c>
      <c r="G1586" t="s">
        <v>14</v>
      </c>
      <c r="H1586" t="s">
        <v>15</v>
      </c>
      <c r="I1586">
        <v>11000000</v>
      </c>
      <c r="J1586">
        <v>1984</v>
      </c>
      <c r="K1586">
        <v>7.2</v>
      </c>
      <c r="L1586" s="5" t="s">
        <v>599</v>
      </c>
      <c r="M1586" s="5" t="s">
        <v>455</v>
      </c>
      <c r="N1586" t="s">
        <v>2267</v>
      </c>
      <c r="P1586" s="5">
        <f t="shared" si="168"/>
        <v>0.61299036246999539</v>
      </c>
      <c r="Q1586" s="5">
        <f t="shared" si="169"/>
        <v>148170000</v>
      </c>
      <c r="R1586" s="1">
        <f t="shared" si="170"/>
        <v>137170000</v>
      </c>
      <c r="S1586" s="1">
        <f t="shared" si="171"/>
        <v>11000000</v>
      </c>
      <c r="U1586" s="6" t="s">
        <v>7882</v>
      </c>
      <c r="V1586" s="5">
        <f t="shared" si="172"/>
        <v>2</v>
      </c>
      <c r="W1586" s="14">
        <f>IF(V1586=1, VLOOKUP(U1586, [1]IMDB_Movies!A:O, 11, FALSE), AVERAGEIF($A$2:$A$4915, U1586, $K$2:$K$4915))</f>
        <v>6.15</v>
      </c>
      <c r="X1586" s="5">
        <f t="shared" si="173"/>
        <v>0.39400000000000002</v>
      </c>
      <c r="Y1586">
        <f t="shared" si="174"/>
        <v>6.4208454810495681</v>
      </c>
      <c r="AN1586" s="6"/>
      <c r="AO1586" s="5"/>
      <c r="AP1586" s="14"/>
      <c r="AQ1586" s="5"/>
    </row>
    <row r="1587" spans="1:43" hidden="1" x14ac:dyDescent="0.3">
      <c r="A1587" t="s">
        <v>514</v>
      </c>
      <c r="B1587">
        <v>125</v>
      </c>
      <c r="C1587">
        <v>460935665</v>
      </c>
      <c r="D1587" t="s">
        <v>12</v>
      </c>
      <c r="E1587" t="s">
        <v>10038</v>
      </c>
      <c r="F1587" t="s">
        <v>5060</v>
      </c>
      <c r="G1587" t="s">
        <v>14</v>
      </c>
      <c r="H1587" t="s">
        <v>15</v>
      </c>
      <c r="I1587">
        <v>11000000</v>
      </c>
      <c r="J1587">
        <v>1977</v>
      </c>
      <c r="K1587">
        <v>8.6999999999999993</v>
      </c>
      <c r="L1587" s="5" t="s">
        <v>476</v>
      </c>
      <c r="M1587" s="5" t="s">
        <v>340</v>
      </c>
      <c r="N1587" t="s">
        <v>455</v>
      </c>
      <c r="O1587" t="s">
        <v>4289</v>
      </c>
      <c r="P1587" s="5">
        <f t="shared" si="168"/>
        <v>0.61360241808651661</v>
      </c>
      <c r="Q1587" s="5">
        <f t="shared" si="169"/>
        <v>460935665</v>
      </c>
      <c r="R1587" s="1">
        <f t="shared" si="170"/>
        <v>449935665</v>
      </c>
      <c r="S1587" s="1">
        <f t="shared" si="171"/>
        <v>11000000</v>
      </c>
      <c r="U1587" s="6" t="s">
        <v>5013</v>
      </c>
      <c r="V1587" s="5">
        <f t="shared" si="172"/>
        <v>2</v>
      </c>
      <c r="W1587" s="14">
        <f>IF(V1587=1, VLOOKUP(U1587, [1]IMDB_Movies!A:O, 11, FALSE), AVERAGEIF($A$2:$A$4915, U1587, $K$2:$K$4915))</f>
        <v>6.15</v>
      </c>
      <c r="X1587" s="5">
        <f t="shared" si="173"/>
        <v>0.39400000000000002</v>
      </c>
      <c r="Y1587">
        <f t="shared" si="174"/>
        <v>6.4205599300087552</v>
      </c>
      <c r="AN1587" s="6"/>
      <c r="AO1587" s="5"/>
      <c r="AP1587" s="14"/>
      <c r="AQ1587" s="5"/>
    </row>
    <row r="1588" spans="1:43" hidden="1" x14ac:dyDescent="0.3">
      <c r="A1588" t="s">
        <v>3175</v>
      </c>
      <c r="B1588">
        <v>200</v>
      </c>
      <c r="C1588">
        <v>111722000</v>
      </c>
      <c r="D1588" t="s">
        <v>1987</v>
      </c>
      <c r="E1588" t="s">
        <v>10039</v>
      </c>
      <c r="F1588" t="s">
        <v>5063</v>
      </c>
      <c r="G1588" t="s">
        <v>14</v>
      </c>
      <c r="H1588" t="s">
        <v>15</v>
      </c>
      <c r="I1588">
        <v>11000000</v>
      </c>
      <c r="J1588">
        <v>1965</v>
      </c>
      <c r="K1588">
        <v>8</v>
      </c>
      <c r="L1588" s="5" t="s">
        <v>1221</v>
      </c>
      <c r="M1588" s="5" t="s">
        <v>6851</v>
      </c>
      <c r="N1588" t="s">
        <v>8418</v>
      </c>
      <c r="P1588" s="5">
        <f t="shared" si="168"/>
        <v>0.61871072694834728</v>
      </c>
      <c r="Q1588" s="5">
        <f t="shared" si="169"/>
        <v>111722000</v>
      </c>
      <c r="R1588" s="1">
        <f t="shared" si="170"/>
        <v>100722000</v>
      </c>
      <c r="S1588" s="1">
        <f t="shared" si="171"/>
        <v>11000000</v>
      </c>
      <c r="U1588" s="6" t="s">
        <v>5996</v>
      </c>
      <c r="V1588" s="5">
        <f t="shared" si="172"/>
        <v>2</v>
      </c>
      <c r="W1588" s="14">
        <f>IF(V1588=1, VLOOKUP(U1588, [1]IMDB_Movies!A:O, 11, FALSE), AVERAGEIF($A$2:$A$4915, U1588, $K$2:$K$4915))</f>
        <v>6.15</v>
      </c>
      <c r="X1588" s="5">
        <f t="shared" si="173"/>
        <v>0.39400000000000002</v>
      </c>
      <c r="Y1588">
        <f t="shared" si="174"/>
        <v>6.4207117852975566</v>
      </c>
      <c r="AN1588" s="6"/>
      <c r="AO1588" s="5"/>
      <c r="AP1588" s="14"/>
      <c r="AQ1588" s="5"/>
    </row>
    <row r="1589" spans="1:43" hidden="1" x14ac:dyDescent="0.3">
      <c r="A1589" t="s">
        <v>1447</v>
      </c>
      <c r="B1589">
        <v>112</v>
      </c>
      <c r="C1589">
        <v>90556401</v>
      </c>
      <c r="D1589" t="s">
        <v>1082</v>
      </c>
      <c r="E1589" t="s">
        <v>10040</v>
      </c>
      <c r="F1589" t="s">
        <v>5067</v>
      </c>
      <c r="G1589" t="s">
        <v>14</v>
      </c>
      <c r="H1589" t="s">
        <v>15</v>
      </c>
      <c r="I1589">
        <v>11000000</v>
      </c>
      <c r="J1589">
        <v>2008</v>
      </c>
      <c r="K1589">
        <v>4.5</v>
      </c>
      <c r="L1589" s="5" t="s">
        <v>599</v>
      </c>
      <c r="M1589" s="5" t="s">
        <v>1221</v>
      </c>
      <c r="N1589" t="s">
        <v>6299</v>
      </c>
      <c r="O1589" t="s">
        <v>4183</v>
      </c>
      <c r="P1589" s="5">
        <f t="shared" si="168"/>
        <v>0.61906695554744662</v>
      </c>
      <c r="Q1589" s="5">
        <f t="shared" si="169"/>
        <v>90556401</v>
      </c>
      <c r="R1589" s="1">
        <f t="shared" si="170"/>
        <v>79556401</v>
      </c>
      <c r="S1589" s="1">
        <f t="shared" si="171"/>
        <v>11000000</v>
      </c>
      <c r="U1589" s="7" t="s">
        <v>5425</v>
      </c>
      <c r="V1589" s="5">
        <f t="shared" si="172"/>
        <v>2</v>
      </c>
      <c r="W1589" s="14">
        <f>IF(V1589=1, VLOOKUP(U1589, [1]IMDB_Movies!A:O, 11, FALSE), AVERAGEIF($A$2:$A$4915, U1589, $K$2:$K$4915))</f>
        <v>6.15</v>
      </c>
      <c r="X1589" s="5">
        <f t="shared" si="173"/>
        <v>0.39400000000000002</v>
      </c>
      <c r="Y1589">
        <f t="shared" si="174"/>
        <v>6.4213889699445641</v>
      </c>
      <c r="AN1589" s="7"/>
      <c r="AO1589" s="5"/>
      <c r="AP1589" s="14"/>
      <c r="AQ1589" s="5"/>
    </row>
    <row r="1590" spans="1:43" hidden="1" x14ac:dyDescent="0.3">
      <c r="A1590" t="s">
        <v>2456</v>
      </c>
      <c r="B1590">
        <v>120</v>
      </c>
      <c r="C1590">
        <v>52929168</v>
      </c>
      <c r="D1590" t="s">
        <v>359</v>
      </c>
      <c r="E1590" t="s">
        <v>10041</v>
      </c>
      <c r="F1590" t="s">
        <v>5070</v>
      </c>
      <c r="G1590" t="s">
        <v>14</v>
      </c>
      <c r="H1590" t="s">
        <v>15</v>
      </c>
      <c r="I1590">
        <v>11000000</v>
      </c>
      <c r="J1590">
        <v>1992</v>
      </c>
      <c r="K1590">
        <v>7.5</v>
      </c>
      <c r="L1590" s="5" t="s">
        <v>599</v>
      </c>
      <c r="M1590" s="5" t="s">
        <v>8413</v>
      </c>
      <c r="P1590" s="5">
        <f t="shared" si="168"/>
        <v>0.61929572865790772</v>
      </c>
      <c r="Q1590" s="5">
        <f t="shared" si="169"/>
        <v>52929168</v>
      </c>
      <c r="R1590" s="1">
        <f t="shared" si="170"/>
        <v>41929168</v>
      </c>
      <c r="S1590" s="1">
        <f t="shared" si="171"/>
        <v>11000000</v>
      </c>
      <c r="U1590" s="6" t="s">
        <v>1673</v>
      </c>
      <c r="V1590" s="5">
        <f t="shared" si="172"/>
        <v>5</v>
      </c>
      <c r="W1590" s="14">
        <f>IF(V1590=1, VLOOKUP(U1590, [1]IMDB_Movies!A:O, 11, FALSE), AVERAGEIF($A$2:$A$4915, U1590, $K$2:$K$4915))</f>
        <v>6.14</v>
      </c>
      <c r="X1590" s="5">
        <f t="shared" si="173"/>
        <v>0.39400000000000002</v>
      </c>
      <c r="Y1590">
        <f t="shared" si="174"/>
        <v>6.4212784588441396</v>
      </c>
      <c r="AN1590" s="6"/>
      <c r="AO1590" s="5"/>
      <c r="AP1590" s="14"/>
      <c r="AQ1590" s="5"/>
    </row>
    <row r="1591" spans="1:43" hidden="1" x14ac:dyDescent="0.3">
      <c r="A1591" t="s">
        <v>5071</v>
      </c>
      <c r="B1591">
        <v>107</v>
      </c>
      <c r="C1591">
        <v>50461335</v>
      </c>
      <c r="D1591" t="s">
        <v>5072</v>
      </c>
      <c r="E1591" t="s">
        <v>10042</v>
      </c>
      <c r="F1591" t="s">
        <v>5073</v>
      </c>
      <c r="G1591" t="s">
        <v>14</v>
      </c>
      <c r="H1591" t="s">
        <v>15</v>
      </c>
      <c r="I1591">
        <v>11000000</v>
      </c>
      <c r="J1591">
        <v>2014</v>
      </c>
      <c r="K1591">
        <v>6.8</v>
      </c>
      <c r="L1591" s="5" t="s">
        <v>1221</v>
      </c>
      <c r="M1591" s="5" t="s">
        <v>455</v>
      </c>
      <c r="N1591" t="s">
        <v>4183</v>
      </c>
      <c r="O1591" t="s">
        <v>6851</v>
      </c>
      <c r="P1591" s="5">
        <f t="shared" si="168"/>
        <v>0.61934328023591168</v>
      </c>
      <c r="Q1591" s="5">
        <f t="shared" si="169"/>
        <v>50461335</v>
      </c>
      <c r="R1591" s="1">
        <f t="shared" si="170"/>
        <v>39461335</v>
      </c>
      <c r="S1591" s="1">
        <f t="shared" si="171"/>
        <v>11000000</v>
      </c>
      <c r="U1591" s="6" t="s">
        <v>3814</v>
      </c>
      <c r="V1591" s="5">
        <f t="shared" si="172"/>
        <v>4</v>
      </c>
      <c r="W1591" s="14">
        <f>IF(V1591=1, VLOOKUP(U1591, [1]IMDB_Movies!A:O, 11, FALSE), AVERAGEIF($A$2:$A$4915, U1591, $K$2:$K$4915))</f>
        <v>6.15</v>
      </c>
      <c r="X1591" s="5">
        <f t="shared" si="173"/>
        <v>0.39400000000000002</v>
      </c>
      <c r="Y1591">
        <f t="shared" si="174"/>
        <v>6.4209927007299328</v>
      </c>
      <c r="AN1591" s="6"/>
      <c r="AO1591" s="5"/>
      <c r="AP1591" s="14"/>
      <c r="AQ1591" s="5"/>
    </row>
    <row r="1592" spans="1:43" hidden="1" x14ac:dyDescent="0.3">
      <c r="A1592" t="s">
        <v>5075</v>
      </c>
      <c r="B1592">
        <v>107</v>
      </c>
      <c r="C1592">
        <v>49797148</v>
      </c>
      <c r="D1592" t="s">
        <v>1398</v>
      </c>
      <c r="E1592" t="s">
        <v>10043</v>
      </c>
      <c r="F1592" t="s">
        <v>5076</v>
      </c>
      <c r="G1592" t="s">
        <v>14</v>
      </c>
      <c r="H1592" t="s">
        <v>15</v>
      </c>
      <c r="I1592">
        <v>11000000</v>
      </c>
      <c r="J1592">
        <v>1989</v>
      </c>
      <c r="K1592">
        <v>7.2</v>
      </c>
      <c r="L1592" s="5" t="s">
        <v>599</v>
      </c>
      <c r="M1592" s="5" t="s">
        <v>8417</v>
      </c>
      <c r="P1592" s="5">
        <f t="shared" si="168"/>
        <v>0.61938104296565744</v>
      </c>
      <c r="Q1592" s="5">
        <f t="shared" si="169"/>
        <v>49797148</v>
      </c>
      <c r="R1592" s="1">
        <f t="shared" si="170"/>
        <v>38797148</v>
      </c>
      <c r="S1592" s="1">
        <f t="shared" si="171"/>
        <v>11000000</v>
      </c>
      <c r="U1592" s="6" t="s">
        <v>4525</v>
      </c>
      <c r="V1592" s="5">
        <f t="shared" si="172"/>
        <v>2</v>
      </c>
      <c r="W1592" s="14">
        <f>IF(V1592=1, VLOOKUP(U1592, [1]IMDB_Movies!A:O, 11, FALSE), AVERAGEIF($A$2:$A$4915, U1592, $K$2:$K$4915))</f>
        <v>6.15</v>
      </c>
      <c r="X1592" s="5">
        <f t="shared" si="173"/>
        <v>0.39400000000000002</v>
      </c>
      <c r="Y1592">
        <f t="shared" si="174"/>
        <v>6.4208235981308466</v>
      </c>
      <c r="AN1592" s="6"/>
      <c r="AO1592" s="5"/>
      <c r="AP1592" s="14"/>
      <c r="AQ1592" s="5"/>
    </row>
    <row r="1593" spans="1:43" hidden="1" x14ac:dyDescent="0.3">
      <c r="A1593" t="s">
        <v>939</v>
      </c>
      <c r="B1593">
        <v>101</v>
      </c>
      <c r="C1593">
        <v>41227069</v>
      </c>
      <c r="D1593" t="s">
        <v>79</v>
      </c>
      <c r="E1593" t="s">
        <v>10044</v>
      </c>
      <c r="F1593" t="s">
        <v>5079</v>
      </c>
      <c r="G1593" t="s">
        <v>14</v>
      </c>
      <c r="H1593" t="s">
        <v>15</v>
      </c>
      <c r="I1593">
        <v>11000000</v>
      </c>
      <c r="J1593">
        <v>2002</v>
      </c>
      <c r="K1593">
        <v>7.4</v>
      </c>
      <c r="L1593" s="5" t="s">
        <v>1221</v>
      </c>
      <c r="M1593" s="5" t="s">
        <v>6851</v>
      </c>
      <c r="P1593" s="5">
        <f t="shared" si="168"/>
        <v>0.61941624854169197</v>
      </c>
      <c r="Q1593" s="5">
        <f t="shared" si="169"/>
        <v>41227069</v>
      </c>
      <c r="R1593" s="1">
        <f t="shared" si="170"/>
        <v>30227069</v>
      </c>
      <c r="S1593" s="1">
        <f t="shared" si="171"/>
        <v>11000000</v>
      </c>
      <c r="U1593" s="7" t="s">
        <v>1942</v>
      </c>
      <c r="V1593" s="5">
        <f t="shared" si="172"/>
        <v>2</v>
      </c>
      <c r="W1593" s="14">
        <f>IF(V1593=1, VLOOKUP(U1593, [1]IMDB_Movies!A:O, 11, FALSE), AVERAGEIF($A$2:$A$4915, U1593, $K$2:$K$4915))</f>
        <v>6.15</v>
      </c>
      <c r="X1593" s="5">
        <f t="shared" si="173"/>
        <v>0.39400000000000002</v>
      </c>
      <c r="Y1593">
        <f t="shared" si="174"/>
        <v>6.4204206836108737</v>
      </c>
      <c r="AN1593" s="7"/>
      <c r="AO1593" s="5"/>
      <c r="AP1593" s="14"/>
      <c r="AQ1593" s="5"/>
    </row>
    <row r="1594" spans="1:43" hidden="1" x14ac:dyDescent="0.3">
      <c r="A1594" t="s">
        <v>2813</v>
      </c>
      <c r="B1594">
        <v>122</v>
      </c>
      <c r="C1594">
        <v>39025000</v>
      </c>
      <c r="D1594" t="s">
        <v>703</v>
      </c>
      <c r="E1594" t="s">
        <v>10045</v>
      </c>
      <c r="F1594" t="s">
        <v>5080</v>
      </c>
      <c r="G1594" t="s">
        <v>14</v>
      </c>
      <c r="H1594" t="s">
        <v>22</v>
      </c>
      <c r="I1594">
        <v>11000000</v>
      </c>
      <c r="J1594">
        <v>1995</v>
      </c>
      <c r="K1594">
        <v>7.6</v>
      </c>
      <c r="L1594" s="5" t="s">
        <v>8413</v>
      </c>
      <c r="M1594" s="5" t="s">
        <v>1221</v>
      </c>
      <c r="P1594" s="5">
        <f t="shared" si="168"/>
        <v>0.61941945748623306</v>
      </c>
      <c r="Q1594" s="5">
        <f t="shared" si="169"/>
        <v>39025000</v>
      </c>
      <c r="R1594" s="1">
        <f t="shared" si="170"/>
        <v>28025000</v>
      </c>
      <c r="S1594" s="1">
        <f t="shared" si="171"/>
        <v>11000000</v>
      </c>
      <c r="U1594" s="6" t="s">
        <v>1526</v>
      </c>
      <c r="V1594" s="5">
        <f t="shared" si="172"/>
        <v>4</v>
      </c>
      <c r="W1594" s="14">
        <f>IF(V1594=1, VLOOKUP(U1594, [1]IMDB_Movies!A:O, 11, FALSE), AVERAGEIF($A$2:$A$4915, U1594, $K$2:$K$4915))</f>
        <v>6.15</v>
      </c>
      <c r="X1594" s="5">
        <f t="shared" si="173"/>
        <v>0.39400000000000002</v>
      </c>
      <c r="Y1594">
        <f t="shared" si="174"/>
        <v>6.4203974284044474</v>
      </c>
      <c r="AN1594" s="6"/>
      <c r="AO1594" s="5"/>
      <c r="AP1594" s="14"/>
      <c r="AQ1594" s="5"/>
    </row>
    <row r="1595" spans="1:43" hidden="1" x14ac:dyDescent="0.3">
      <c r="A1595" t="s">
        <v>4236</v>
      </c>
      <c r="B1595">
        <v>92</v>
      </c>
      <c r="C1595">
        <v>27669413</v>
      </c>
      <c r="D1595" t="s">
        <v>1813</v>
      </c>
      <c r="E1595" t="s">
        <v>10046</v>
      </c>
      <c r="F1595" t="s">
        <v>5082</v>
      </c>
      <c r="G1595" t="s">
        <v>14</v>
      </c>
      <c r="H1595" t="s">
        <v>99</v>
      </c>
      <c r="I1595">
        <v>11000000</v>
      </c>
      <c r="J1595">
        <v>2009</v>
      </c>
      <c r="K1595">
        <v>6</v>
      </c>
      <c r="L1595" s="5" t="s">
        <v>2267</v>
      </c>
      <c r="M1595" s="5" t="s">
        <v>8415</v>
      </c>
      <c r="P1595" s="5">
        <f t="shared" si="168"/>
        <v>0.61941493501830203</v>
      </c>
      <c r="Q1595" s="5">
        <f t="shared" si="169"/>
        <v>27669413</v>
      </c>
      <c r="R1595" s="1">
        <f t="shared" si="170"/>
        <v>16669413</v>
      </c>
      <c r="S1595" s="1">
        <f t="shared" si="171"/>
        <v>11000000</v>
      </c>
      <c r="U1595" s="7" t="s">
        <v>1382</v>
      </c>
      <c r="V1595" s="5">
        <f t="shared" si="172"/>
        <v>2</v>
      </c>
      <c r="W1595" s="14">
        <f>IF(V1595=1, VLOOKUP(U1595, [1]IMDB_Movies!A:O, 11, FALSE), AVERAGEIF($A$2:$A$4915, U1595, $K$2:$K$4915))</f>
        <v>6.15</v>
      </c>
      <c r="X1595" s="5">
        <f t="shared" si="173"/>
        <v>0.39400000000000002</v>
      </c>
      <c r="Y1595">
        <f t="shared" si="174"/>
        <v>6.4202280035077521</v>
      </c>
      <c r="AN1595" s="7"/>
      <c r="AO1595" s="5"/>
      <c r="AP1595" s="14"/>
      <c r="AQ1595" s="5"/>
    </row>
    <row r="1596" spans="1:43" hidden="1" x14ac:dyDescent="0.3">
      <c r="A1596" t="s">
        <v>3603</v>
      </c>
      <c r="B1596">
        <v>92</v>
      </c>
      <c r="C1596"/>
      <c r="D1596" t="s">
        <v>599</v>
      </c>
      <c r="E1596" t="s">
        <v>10047</v>
      </c>
      <c r="F1596" t="s">
        <v>5083</v>
      </c>
      <c r="G1596" t="s">
        <v>14</v>
      </c>
      <c r="H1596" t="s">
        <v>15</v>
      </c>
      <c r="I1596">
        <v>11000000</v>
      </c>
      <c r="J1596">
        <v>1981</v>
      </c>
      <c r="K1596">
        <v>6.9</v>
      </c>
      <c r="L1596" s="5" t="s">
        <v>599</v>
      </c>
      <c r="M1596" s="5"/>
      <c r="P1596" s="5">
        <f t="shared" si="168"/>
        <v>0.61937365017658907</v>
      </c>
      <c r="Q1596" s="5">
        <f t="shared" si="169"/>
        <v>25035665</v>
      </c>
      <c r="R1596" s="1">
        <f t="shared" si="170"/>
        <v>14035665</v>
      </c>
      <c r="S1596" s="1">
        <f t="shared" si="171"/>
        <v>11000000</v>
      </c>
      <c r="U1596" s="6" t="s">
        <v>921</v>
      </c>
      <c r="V1596" s="5">
        <f t="shared" si="172"/>
        <v>5</v>
      </c>
      <c r="W1596" s="14">
        <f>IF(V1596=1, VLOOKUP(U1596, [1]IMDB_Movies!A:O, 11, FALSE), AVERAGEIF($A$2:$A$4915, U1596, $K$2:$K$4915))</f>
        <v>6.1399999999999988</v>
      </c>
      <c r="X1596" s="5">
        <f t="shared" si="173"/>
        <v>0.39300000000000002</v>
      </c>
      <c r="Y1596">
        <f t="shared" si="174"/>
        <v>6.4202631578947429</v>
      </c>
      <c r="AN1596" s="6"/>
      <c r="AO1596" s="5"/>
      <c r="AP1596" s="14"/>
      <c r="AQ1596" s="5"/>
    </row>
    <row r="1597" spans="1:43" hidden="1" x14ac:dyDescent="0.3">
      <c r="A1597" t="s">
        <v>4483</v>
      </c>
      <c r="B1597">
        <v>110</v>
      </c>
      <c r="C1597">
        <v>37766350</v>
      </c>
      <c r="D1597" t="s">
        <v>1221</v>
      </c>
      <c r="E1597" t="s">
        <v>10048</v>
      </c>
      <c r="F1597" t="s">
        <v>5084</v>
      </c>
      <c r="G1597" t="s">
        <v>14</v>
      </c>
      <c r="H1597" t="s">
        <v>15</v>
      </c>
      <c r="I1597">
        <v>11000000</v>
      </c>
      <c r="J1597">
        <v>2008</v>
      </c>
      <c r="K1597">
        <v>7.3</v>
      </c>
      <c r="L1597" s="5" t="s">
        <v>1221</v>
      </c>
      <c r="M1597" s="5"/>
      <c r="P1597" s="5">
        <f t="shared" si="168"/>
        <v>0.61937365017658907</v>
      </c>
      <c r="Q1597" s="5">
        <f t="shared" si="169"/>
        <v>37766350</v>
      </c>
      <c r="R1597" s="1">
        <f t="shared" si="170"/>
        <v>26766350</v>
      </c>
      <c r="S1597" s="1">
        <f t="shared" si="171"/>
        <v>11000000</v>
      </c>
      <c r="U1597" s="6" t="s">
        <v>343</v>
      </c>
      <c r="V1597" s="5">
        <f t="shared" si="172"/>
        <v>5</v>
      </c>
      <c r="W1597" s="14">
        <f>IF(V1597=1, VLOOKUP(U1597, [1]IMDB_Movies!A:O, 11, FALSE), AVERAGEIF($A$2:$A$4915, U1597, $K$2:$K$4915))</f>
        <v>6.1399999999999988</v>
      </c>
      <c r="X1597" s="5">
        <f t="shared" si="173"/>
        <v>0.39300000000000002</v>
      </c>
      <c r="Y1597">
        <f t="shared" si="174"/>
        <v>6.4205908160280849</v>
      </c>
      <c r="AN1597" s="6"/>
      <c r="AO1597" s="5"/>
      <c r="AP1597" s="14"/>
      <c r="AQ1597" s="5"/>
    </row>
    <row r="1598" spans="1:43" hidden="1" x14ac:dyDescent="0.3">
      <c r="A1598" t="s">
        <v>5085</v>
      </c>
      <c r="B1598">
        <v>86</v>
      </c>
      <c r="C1598">
        <v>23978402</v>
      </c>
      <c r="D1598" t="s">
        <v>359</v>
      </c>
      <c r="E1598" t="s">
        <v>10049</v>
      </c>
      <c r="F1598" t="s">
        <v>5086</v>
      </c>
      <c r="G1598" t="s">
        <v>14</v>
      </c>
      <c r="H1598" t="s">
        <v>15</v>
      </c>
      <c r="I1598">
        <v>11000000</v>
      </c>
      <c r="J1598">
        <v>2001</v>
      </c>
      <c r="K1598">
        <v>4.5999999999999996</v>
      </c>
      <c r="L1598" s="5" t="s">
        <v>599</v>
      </c>
      <c r="M1598" s="5" t="s">
        <v>8413</v>
      </c>
      <c r="P1598" s="5">
        <f t="shared" si="168"/>
        <v>0.619364774271283</v>
      </c>
      <c r="Q1598" s="5">
        <f t="shared" si="169"/>
        <v>23978402</v>
      </c>
      <c r="R1598" s="1">
        <f t="shared" si="170"/>
        <v>12978402</v>
      </c>
      <c r="S1598" s="1">
        <f t="shared" si="171"/>
        <v>11000000</v>
      </c>
      <c r="U1598" s="6" t="s">
        <v>2519</v>
      </c>
      <c r="V1598" s="5">
        <f t="shared" si="172"/>
        <v>3</v>
      </c>
      <c r="W1598" s="14">
        <f>IF(V1598=1, VLOOKUP(U1598, [1]IMDB_Movies!A:O, 11, FALSE), AVERAGEIF($A$2:$A$4915, U1598, $K$2:$K$4915))</f>
        <v>6.1333333333333329</v>
      </c>
      <c r="X1598" s="5">
        <f t="shared" si="173"/>
        <v>0.39200000000000002</v>
      </c>
      <c r="Y1598">
        <f t="shared" si="174"/>
        <v>6.4204798127560032</v>
      </c>
      <c r="AN1598" s="6"/>
      <c r="AO1598" s="5"/>
      <c r="AP1598" s="14"/>
      <c r="AQ1598" s="5"/>
    </row>
    <row r="1599" spans="1:43" hidden="1" x14ac:dyDescent="0.3">
      <c r="A1599" t="s">
        <v>2468</v>
      </c>
      <c r="B1599">
        <v>145</v>
      </c>
      <c r="C1599"/>
      <c r="D1599" t="s">
        <v>1221</v>
      </c>
      <c r="E1599" t="s">
        <v>10050</v>
      </c>
      <c r="F1599" t="s">
        <v>5088</v>
      </c>
      <c r="G1599" t="s">
        <v>14</v>
      </c>
      <c r="H1599" t="s">
        <v>15</v>
      </c>
      <c r="I1599">
        <v>11000000</v>
      </c>
      <c r="J1599">
        <v>1978</v>
      </c>
      <c r="K1599">
        <v>6.4</v>
      </c>
      <c r="L1599" s="5" t="s">
        <v>1221</v>
      </c>
      <c r="M1599" s="5"/>
      <c r="P1599" s="5">
        <f t="shared" si="168"/>
        <v>0.61931261865559351</v>
      </c>
      <c r="Q1599" s="5">
        <f t="shared" si="169"/>
        <v>25035665</v>
      </c>
      <c r="R1599" s="1">
        <f t="shared" si="170"/>
        <v>14035665</v>
      </c>
      <c r="S1599" s="1">
        <f t="shared" si="171"/>
        <v>11000000</v>
      </c>
      <c r="U1599" s="7" t="s">
        <v>1254</v>
      </c>
      <c r="V1599" s="5">
        <f t="shared" si="172"/>
        <v>10</v>
      </c>
      <c r="W1599" s="14">
        <f>IF(V1599=1, VLOOKUP(U1599, [1]IMDB_Movies!A:O, 11, FALSE), AVERAGEIF($A$2:$A$4915, U1599, $K$2:$K$4915))</f>
        <v>6.13</v>
      </c>
      <c r="X1599" s="5">
        <f t="shared" si="173"/>
        <v>0.39200000000000002</v>
      </c>
      <c r="Y1599">
        <f t="shared" si="174"/>
        <v>6.4207491952004734</v>
      </c>
      <c r="AN1599" s="7"/>
      <c r="AO1599" s="5"/>
      <c r="AP1599" s="14"/>
      <c r="AQ1599" s="5"/>
    </row>
    <row r="1600" spans="1:43" hidden="1" x14ac:dyDescent="0.3">
      <c r="A1600" t="s">
        <v>5090</v>
      </c>
      <c r="B1600">
        <v>111</v>
      </c>
      <c r="C1600">
        <v>38317535</v>
      </c>
      <c r="D1600" t="s">
        <v>79</v>
      </c>
      <c r="E1600" t="s">
        <v>10051</v>
      </c>
      <c r="F1600" t="s">
        <v>5091</v>
      </c>
      <c r="G1600" t="s">
        <v>14</v>
      </c>
      <c r="H1600" t="s">
        <v>22</v>
      </c>
      <c r="I1600">
        <v>11000000</v>
      </c>
      <c r="J1600">
        <v>2015</v>
      </c>
      <c r="K1600">
        <v>7.5</v>
      </c>
      <c r="L1600" s="5" t="s">
        <v>1221</v>
      </c>
      <c r="M1600" s="5" t="s">
        <v>6851</v>
      </c>
      <c r="P1600" s="5">
        <f t="shared" si="168"/>
        <v>0.61931261865559351</v>
      </c>
      <c r="Q1600" s="5">
        <f t="shared" si="169"/>
        <v>38317535</v>
      </c>
      <c r="R1600" s="1">
        <f t="shared" si="170"/>
        <v>27317535</v>
      </c>
      <c r="S1600" s="1">
        <f t="shared" si="171"/>
        <v>11000000</v>
      </c>
      <c r="U1600" s="6" t="s">
        <v>2021</v>
      </c>
      <c r="V1600" s="5">
        <f t="shared" si="172"/>
        <v>4</v>
      </c>
      <c r="W1600" s="14">
        <f>IF(V1600=1, VLOOKUP(U1600, [1]IMDB_Movies!A:O, 11, FALSE), AVERAGEIF($A$2:$A$4915, U1600, $K$2:$K$4915))</f>
        <v>6.125</v>
      </c>
      <c r="X1600" s="5">
        <f t="shared" si="173"/>
        <v>0.39</v>
      </c>
      <c r="Y1600">
        <f t="shared" si="174"/>
        <v>6.4204625292740101</v>
      </c>
      <c r="AN1600" s="6"/>
      <c r="AO1600" s="5"/>
      <c r="AP1600" s="14"/>
      <c r="AQ1600" s="5"/>
    </row>
    <row r="1601" spans="1:43" hidden="1" x14ac:dyDescent="0.3">
      <c r="A1601" t="s">
        <v>1333</v>
      </c>
      <c r="B1601">
        <v>184</v>
      </c>
      <c r="C1601"/>
      <c r="D1601" t="s">
        <v>5092</v>
      </c>
      <c r="E1601" t="s">
        <v>10052</v>
      </c>
      <c r="F1601" t="s">
        <v>5093</v>
      </c>
      <c r="G1601" t="s">
        <v>14</v>
      </c>
      <c r="H1601" t="s">
        <v>22</v>
      </c>
      <c r="I1601">
        <v>11000000</v>
      </c>
      <c r="J1601">
        <v>1975</v>
      </c>
      <c r="K1601">
        <v>8.1</v>
      </c>
      <c r="L1601" s="5" t="s">
        <v>340</v>
      </c>
      <c r="M1601" s="5" t="s">
        <v>1221</v>
      </c>
      <c r="N1601" t="s">
        <v>7865</v>
      </c>
      <c r="O1601" t="s">
        <v>8418</v>
      </c>
      <c r="P1601" s="5">
        <f t="shared" si="168"/>
        <v>0.61930561171204246</v>
      </c>
      <c r="Q1601" s="5">
        <f t="shared" si="169"/>
        <v>25035665</v>
      </c>
      <c r="R1601" s="1">
        <f t="shared" si="170"/>
        <v>14035665</v>
      </c>
      <c r="S1601" s="1">
        <f t="shared" si="171"/>
        <v>11000000</v>
      </c>
      <c r="U1601" s="7" t="s">
        <v>2320</v>
      </c>
      <c r="V1601" s="5">
        <f t="shared" si="172"/>
        <v>4</v>
      </c>
      <c r="W1601" s="14">
        <f>IF(V1601=1, VLOOKUP(U1601, [1]IMDB_Movies!A:O, 11, FALSE), AVERAGEIF($A$2:$A$4915, U1601, $K$2:$K$4915))</f>
        <v>6.125</v>
      </c>
      <c r="X1601" s="5">
        <f t="shared" si="173"/>
        <v>0.39</v>
      </c>
      <c r="Y1601">
        <f t="shared" si="174"/>
        <v>6.4208199121522744</v>
      </c>
      <c r="AN1601" s="7"/>
      <c r="AO1601" s="5"/>
      <c r="AP1601" s="14"/>
      <c r="AQ1601" s="5"/>
    </row>
    <row r="1602" spans="1:43" hidden="1" x14ac:dyDescent="0.3">
      <c r="A1602" t="s">
        <v>5094</v>
      </c>
      <c r="B1602">
        <v>89</v>
      </c>
      <c r="C1602">
        <v>13903262</v>
      </c>
      <c r="D1602" t="s">
        <v>1398</v>
      </c>
      <c r="E1602" t="s">
        <v>10053</v>
      </c>
      <c r="F1602" t="s">
        <v>5095</v>
      </c>
      <c r="G1602" t="s">
        <v>14</v>
      </c>
      <c r="H1602" t="s">
        <v>15</v>
      </c>
      <c r="I1602">
        <v>11000000</v>
      </c>
      <c r="J1602">
        <v>2001</v>
      </c>
      <c r="K1602">
        <v>6.3</v>
      </c>
      <c r="L1602" s="5" t="s">
        <v>599</v>
      </c>
      <c r="M1602" s="5" t="s">
        <v>8417</v>
      </c>
      <c r="P1602" s="5">
        <f t="shared" ref="P1602:P1665" si="175">CORREL(C1602:C6515,I1602:I6515)</f>
        <v>0.61930561171204246</v>
      </c>
      <c r="Q1602" s="5">
        <f t="shared" ref="Q1602:Q1665" si="176">IF(ISBLANK(C1602),MEDIAN($C$2:$C$4915), C1602)</f>
        <v>13903262</v>
      </c>
      <c r="R1602" s="1">
        <f t="shared" ref="R1602:R1665" si="177">Q1602-S1602</f>
        <v>2903262</v>
      </c>
      <c r="S1602" s="1">
        <f t="shared" ref="S1602:S1665" si="178">IF(ISBLANK(I1602),MEDIAN($I$2:$I$4915), I1602)</f>
        <v>11000000</v>
      </c>
      <c r="U1602" s="6" t="s">
        <v>1584</v>
      </c>
      <c r="V1602" s="5">
        <f t="shared" si="172"/>
        <v>8</v>
      </c>
      <c r="W1602" s="14">
        <f>IF(V1602=1, VLOOKUP(U1602, [1]IMDB_Movies!A:O, 11, FALSE), AVERAGEIF($A$2:$A$4915, U1602, $K$2:$K$4915))</f>
        <v>6.1249999999999991</v>
      </c>
      <c r="X1602" s="5">
        <f t="shared" si="173"/>
        <v>0.39</v>
      </c>
      <c r="Y1602">
        <f t="shared" si="174"/>
        <v>6.4207381370826067</v>
      </c>
      <c r="AN1602" s="6"/>
      <c r="AO1602" s="5"/>
      <c r="AP1602" s="14"/>
      <c r="AQ1602" s="5"/>
    </row>
    <row r="1603" spans="1:43" hidden="1" x14ac:dyDescent="0.3">
      <c r="A1603" t="s">
        <v>2164</v>
      </c>
      <c r="B1603">
        <v>84</v>
      </c>
      <c r="C1603">
        <v>13592872</v>
      </c>
      <c r="D1603" t="s">
        <v>599</v>
      </c>
      <c r="E1603" t="s">
        <v>10054</v>
      </c>
      <c r="F1603" t="s">
        <v>5096</v>
      </c>
      <c r="G1603" t="s">
        <v>14</v>
      </c>
      <c r="H1603" t="s">
        <v>15</v>
      </c>
      <c r="I1603">
        <v>11000000</v>
      </c>
      <c r="J1603">
        <v>2000</v>
      </c>
      <c r="K1603">
        <v>5.0999999999999996</v>
      </c>
      <c r="L1603" s="5" t="s">
        <v>599</v>
      </c>
      <c r="M1603" s="5"/>
      <c r="P1603" s="5">
        <f t="shared" si="175"/>
        <v>0.61922670642469135</v>
      </c>
      <c r="Q1603" s="5">
        <f t="shared" si="176"/>
        <v>13592872</v>
      </c>
      <c r="R1603" s="1">
        <f t="shared" si="177"/>
        <v>2592872</v>
      </c>
      <c r="S1603" s="1">
        <f t="shared" si="178"/>
        <v>11000000</v>
      </c>
      <c r="U1603" s="6" t="s">
        <v>1610</v>
      </c>
      <c r="V1603" s="5">
        <f t="shared" si="172"/>
        <v>4</v>
      </c>
      <c r="W1603" s="14">
        <f>IF(V1603=1, VLOOKUP(U1603, [1]IMDB_Movies!A:O, 11, FALSE), AVERAGEIF($A$2:$A$4915, U1603, $K$2:$K$4915))</f>
        <v>6.125</v>
      </c>
      <c r="X1603" s="5">
        <f t="shared" si="173"/>
        <v>0.39</v>
      </c>
      <c r="Y1603">
        <f t="shared" si="174"/>
        <v>6.4208321125109933</v>
      </c>
      <c r="AN1603" s="6"/>
      <c r="AO1603" s="5"/>
      <c r="AP1603" s="14"/>
      <c r="AQ1603" s="5"/>
    </row>
    <row r="1604" spans="1:43" hidden="1" x14ac:dyDescent="0.3">
      <c r="A1604" t="s">
        <v>5097</v>
      </c>
      <c r="B1604">
        <v>98</v>
      </c>
      <c r="C1604">
        <v>18381787</v>
      </c>
      <c r="D1604" t="s">
        <v>910</v>
      </c>
      <c r="E1604" t="s">
        <v>10055</v>
      </c>
      <c r="F1604" t="s">
        <v>5098</v>
      </c>
      <c r="G1604" t="s">
        <v>14</v>
      </c>
      <c r="H1604" t="s">
        <v>22</v>
      </c>
      <c r="I1604">
        <v>11000000</v>
      </c>
      <c r="J1604">
        <v>2012</v>
      </c>
      <c r="K1604">
        <v>6.8</v>
      </c>
      <c r="L1604" s="5" t="s">
        <v>599</v>
      </c>
      <c r="M1604" s="5" t="s">
        <v>1221</v>
      </c>
      <c r="P1604" s="5">
        <f t="shared" si="175"/>
        <v>0.61914695341930726</v>
      </c>
      <c r="Q1604" s="5">
        <f t="shared" si="176"/>
        <v>18381787</v>
      </c>
      <c r="R1604" s="1">
        <f t="shared" si="177"/>
        <v>7381787</v>
      </c>
      <c r="S1604" s="1">
        <f t="shared" si="178"/>
        <v>11000000</v>
      </c>
      <c r="U1604" s="7" t="s">
        <v>882</v>
      </c>
      <c r="V1604" s="5">
        <f t="shared" si="172"/>
        <v>4</v>
      </c>
      <c r="W1604" s="14">
        <f>IF(V1604=1, VLOOKUP(U1604, [1]IMDB_Movies!A:O, 11, FALSE), AVERAGEIF($A$2:$A$4915, U1604, $K$2:$K$4915))</f>
        <v>6.125</v>
      </c>
      <c r="X1604" s="5">
        <f t="shared" si="173"/>
        <v>0.39</v>
      </c>
      <c r="Y1604">
        <f t="shared" si="174"/>
        <v>6.4210140679953156</v>
      </c>
      <c r="AN1604" s="7"/>
      <c r="AO1604" s="5"/>
      <c r="AP1604" s="14"/>
      <c r="AQ1604" s="5"/>
    </row>
    <row r="1605" spans="1:43" hidden="1" x14ac:dyDescent="0.3">
      <c r="A1605" t="s">
        <v>5099</v>
      </c>
      <c r="B1605">
        <v>95</v>
      </c>
      <c r="C1605">
        <v>13558739</v>
      </c>
      <c r="D1605" t="s">
        <v>599</v>
      </c>
      <c r="E1605" t="s">
        <v>10056</v>
      </c>
      <c r="F1605" t="s">
        <v>5100</v>
      </c>
      <c r="G1605" t="s">
        <v>14</v>
      </c>
      <c r="H1605" t="s">
        <v>15</v>
      </c>
      <c r="I1605">
        <v>11000000</v>
      </c>
      <c r="J1605">
        <v>2001</v>
      </c>
      <c r="K1605">
        <v>5.3</v>
      </c>
      <c r="L1605" s="5" t="s">
        <v>599</v>
      </c>
      <c r="M1605" s="5"/>
      <c r="P1605" s="5">
        <f t="shared" si="175"/>
        <v>0.61907921348314054</v>
      </c>
      <c r="Q1605" s="5">
        <f t="shared" si="176"/>
        <v>13558739</v>
      </c>
      <c r="R1605" s="1">
        <f t="shared" si="177"/>
        <v>2558739</v>
      </c>
      <c r="S1605" s="1">
        <f t="shared" si="178"/>
        <v>11000000</v>
      </c>
      <c r="U1605" s="7" t="s">
        <v>5405</v>
      </c>
      <c r="V1605" s="5">
        <f t="shared" si="172"/>
        <v>3</v>
      </c>
      <c r="W1605" s="14">
        <f>IF(V1605=1, VLOOKUP(U1605, [1]IMDB_Movies!A:O, 11, FALSE), AVERAGEIF($A$2:$A$4915, U1605, $K$2:$K$4915))</f>
        <v>6.1000000000000005</v>
      </c>
      <c r="X1605" s="5">
        <f t="shared" si="173"/>
        <v>0.38900000000000001</v>
      </c>
      <c r="Y1605">
        <f t="shared" si="174"/>
        <v>6.4206391087657639</v>
      </c>
      <c r="AN1605" s="7"/>
      <c r="AO1605" s="5"/>
      <c r="AP1605" s="14"/>
      <c r="AQ1605" s="5"/>
    </row>
    <row r="1606" spans="1:43" hidden="1" x14ac:dyDescent="0.3">
      <c r="A1606" t="s">
        <v>3426</v>
      </c>
      <c r="B1606">
        <v>100</v>
      </c>
      <c r="C1606">
        <v>13103828</v>
      </c>
      <c r="D1606" t="s">
        <v>771</v>
      </c>
      <c r="E1606" t="s">
        <v>10057</v>
      </c>
      <c r="F1606" t="s">
        <v>5101</v>
      </c>
      <c r="G1606" t="s">
        <v>14</v>
      </c>
      <c r="H1606" t="s">
        <v>15</v>
      </c>
      <c r="I1606">
        <v>11000000</v>
      </c>
      <c r="J1606">
        <v>2001</v>
      </c>
      <c r="K1606">
        <v>7.3</v>
      </c>
      <c r="L1606" s="5" t="s">
        <v>8413</v>
      </c>
      <c r="M1606" s="5" t="s">
        <v>1221</v>
      </c>
      <c r="N1606" t="s">
        <v>3629</v>
      </c>
      <c r="P1606" s="5">
        <f t="shared" si="175"/>
        <v>0.61899919876059173</v>
      </c>
      <c r="Q1606" s="5">
        <f t="shared" si="176"/>
        <v>13103828</v>
      </c>
      <c r="R1606" s="1">
        <f t="shared" si="177"/>
        <v>2103828</v>
      </c>
      <c r="S1606" s="1">
        <f t="shared" si="178"/>
        <v>11000000</v>
      </c>
      <c r="U1606" s="6" t="s">
        <v>3881</v>
      </c>
      <c r="V1606" s="5">
        <f t="shared" si="172"/>
        <v>4</v>
      </c>
      <c r="W1606" s="14">
        <f>IF(V1606=1, VLOOKUP(U1606, [1]IMDB_Movies!A:O, 11, FALSE), AVERAGEIF($A$2:$A$4915, U1606, $K$2:$K$4915))</f>
        <v>6.1000000000000005</v>
      </c>
      <c r="X1606" s="5">
        <f t="shared" si="173"/>
        <v>0.38900000000000001</v>
      </c>
      <c r="Y1606">
        <f t="shared" si="174"/>
        <v>6.4201759530791849</v>
      </c>
      <c r="AN1606" s="6"/>
      <c r="AO1606" s="5"/>
      <c r="AP1606" s="14"/>
      <c r="AQ1606" s="5"/>
    </row>
    <row r="1607" spans="1:43" hidden="1" x14ac:dyDescent="0.3">
      <c r="A1607" t="s">
        <v>5102</v>
      </c>
      <c r="B1607">
        <v>109</v>
      </c>
      <c r="C1607">
        <v>33305037</v>
      </c>
      <c r="D1607" t="s">
        <v>2109</v>
      </c>
      <c r="E1607" t="s">
        <v>10058</v>
      </c>
      <c r="F1607" t="s">
        <v>5103</v>
      </c>
      <c r="G1607" t="s">
        <v>14</v>
      </c>
      <c r="H1607" t="s">
        <v>22</v>
      </c>
      <c r="I1607">
        <v>11000000</v>
      </c>
      <c r="J1607">
        <v>2015</v>
      </c>
      <c r="K1607">
        <v>7.3</v>
      </c>
      <c r="L1607" s="5" t="s">
        <v>4651</v>
      </c>
      <c r="M1607" s="5" t="s">
        <v>1221</v>
      </c>
      <c r="N1607" t="s">
        <v>7865</v>
      </c>
      <c r="P1607" s="5">
        <f t="shared" si="175"/>
        <v>0.61891798819932708</v>
      </c>
      <c r="Q1607" s="5">
        <f t="shared" si="176"/>
        <v>33305037</v>
      </c>
      <c r="R1607" s="1">
        <f t="shared" si="177"/>
        <v>22305037</v>
      </c>
      <c r="S1607" s="1">
        <f t="shared" si="178"/>
        <v>11000000</v>
      </c>
      <c r="U1607" s="7" t="s">
        <v>7113</v>
      </c>
      <c r="V1607" s="5">
        <f t="shared" si="172"/>
        <v>1</v>
      </c>
      <c r="W1607" s="14">
        <f>IF(V1607=1, VLOOKUP(U1607, [1]IMDB_Movies!A:O, 11, FALSE), AVERAGEIF($A$2:$A$4915, U1607, $K$2:$K$4915))</f>
        <v>6.1</v>
      </c>
      <c r="X1607" s="5">
        <f t="shared" si="173"/>
        <v>0.36299999999999999</v>
      </c>
      <c r="Y1607">
        <f t="shared" si="174"/>
        <v>6.4204165444411903</v>
      </c>
      <c r="AN1607" s="7"/>
      <c r="AO1607" s="5"/>
      <c r="AP1607" s="14"/>
      <c r="AQ1607" s="5"/>
    </row>
    <row r="1608" spans="1:43" hidden="1" x14ac:dyDescent="0.3">
      <c r="A1608" t="s">
        <v>394</v>
      </c>
      <c r="B1608">
        <v>118</v>
      </c>
      <c r="C1608">
        <v>10214647</v>
      </c>
      <c r="D1608" t="s">
        <v>555</v>
      </c>
      <c r="E1608" t="s">
        <v>10059</v>
      </c>
      <c r="F1608" t="s">
        <v>5104</v>
      </c>
      <c r="G1608" t="s">
        <v>14</v>
      </c>
      <c r="H1608" t="s">
        <v>15</v>
      </c>
      <c r="I1608">
        <v>11000000</v>
      </c>
      <c r="J1608">
        <v>2004</v>
      </c>
      <c r="K1608">
        <v>7.1</v>
      </c>
      <c r="L1608" s="5" t="s">
        <v>4651</v>
      </c>
      <c r="M1608" s="5" t="s">
        <v>1221</v>
      </c>
      <c r="P1608" s="5">
        <f t="shared" si="175"/>
        <v>0.61889392731362125</v>
      </c>
      <c r="Q1608" s="5">
        <f t="shared" si="176"/>
        <v>10214647</v>
      </c>
      <c r="R1608" s="1">
        <f t="shared" si="177"/>
        <v>-785353</v>
      </c>
      <c r="S1608" s="1">
        <f t="shared" si="178"/>
        <v>11000000</v>
      </c>
      <c r="U1608" s="6" t="s">
        <v>7792</v>
      </c>
      <c r="V1608" s="5">
        <f t="shared" si="172"/>
        <v>1</v>
      </c>
      <c r="W1608" s="14">
        <f>IF(V1608=1, VLOOKUP(U1608, [1]IMDB_Movies!A:O, 11, FALSE), AVERAGEIF($A$2:$A$4915, U1608, $K$2:$K$4915))</f>
        <v>6.1</v>
      </c>
      <c r="X1608" s="5">
        <f t="shared" si="173"/>
        <v>0.36299999999999999</v>
      </c>
      <c r="Y1608">
        <f t="shared" si="174"/>
        <v>6.4203345070422602</v>
      </c>
      <c r="AN1608" s="6"/>
      <c r="AO1608" s="5"/>
      <c r="AP1608" s="14"/>
      <c r="AQ1608" s="5"/>
    </row>
    <row r="1609" spans="1:43" hidden="1" x14ac:dyDescent="0.3">
      <c r="A1609" t="s">
        <v>5106</v>
      </c>
      <c r="B1609">
        <v>86</v>
      </c>
      <c r="C1609">
        <v>4814244</v>
      </c>
      <c r="D1609" t="s">
        <v>604</v>
      </c>
      <c r="E1609" t="s">
        <v>10060</v>
      </c>
      <c r="F1609" t="s">
        <v>5107</v>
      </c>
      <c r="G1609" t="s">
        <v>14</v>
      </c>
      <c r="H1609" t="s">
        <v>99</v>
      </c>
      <c r="I1609">
        <v>11000000</v>
      </c>
      <c r="J1609">
        <v>2002</v>
      </c>
      <c r="K1609">
        <v>5.3</v>
      </c>
      <c r="L1609" s="5" t="s">
        <v>599</v>
      </c>
      <c r="M1609" s="5" t="s">
        <v>6851</v>
      </c>
      <c r="P1609" s="5">
        <f t="shared" si="175"/>
        <v>0.6188057561822119</v>
      </c>
      <c r="Q1609" s="5">
        <f t="shared" si="176"/>
        <v>4814244</v>
      </c>
      <c r="R1609" s="1">
        <f t="shared" si="177"/>
        <v>-6185756</v>
      </c>
      <c r="S1609" s="1">
        <f t="shared" si="178"/>
        <v>11000000</v>
      </c>
      <c r="U1609" s="7" t="s">
        <v>7843</v>
      </c>
      <c r="V1609" s="5">
        <f t="shared" si="172"/>
        <v>1</v>
      </c>
      <c r="W1609" s="14">
        <f>IF(V1609=1, VLOOKUP(U1609, [1]IMDB_Movies!A:O, 11, FALSE), AVERAGEIF($A$2:$A$4915, U1609, $K$2:$K$4915))</f>
        <v>6.1</v>
      </c>
      <c r="X1609" s="5">
        <f t="shared" si="173"/>
        <v>0.36299999999999999</v>
      </c>
      <c r="Y1609">
        <f t="shared" si="174"/>
        <v>6.4209862048723281</v>
      </c>
      <c r="AN1609" s="7"/>
      <c r="AO1609" s="5"/>
      <c r="AP1609" s="14"/>
      <c r="AQ1609" s="5"/>
    </row>
    <row r="1610" spans="1:43" hidden="1" x14ac:dyDescent="0.3">
      <c r="A1610" t="s">
        <v>2678</v>
      </c>
      <c r="B1610">
        <v>118</v>
      </c>
      <c r="C1610">
        <v>9170214</v>
      </c>
      <c r="D1610" t="s">
        <v>79</v>
      </c>
      <c r="E1610" t="s">
        <v>10061</v>
      </c>
      <c r="F1610" t="s">
        <v>5108</v>
      </c>
      <c r="G1610" t="s">
        <v>14</v>
      </c>
      <c r="H1610" t="s">
        <v>15</v>
      </c>
      <c r="I1610">
        <v>11000000</v>
      </c>
      <c r="J1610">
        <v>1993</v>
      </c>
      <c r="K1610">
        <v>7.8</v>
      </c>
      <c r="L1610" s="5" t="s">
        <v>1221</v>
      </c>
      <c r="M1610" s="5" t="s">
        <v>6851</v>
      </c>
      <c r="P1610" s="5">
        <f t="shared" si="175"/>
        <v>0.61870567561044798</v>
      </c>
      <c r="Q1610" s="5">
        <f t="shared" si="176"/>
        <v>9170214</v>
      </c>
      <c r="R1610" s="1">
        <f t="shared" si="177"/>
        <v>-1829786</v>
      </c>
      <c r="S1610" s="1">
        <f t="shared" si="178"/>
        <v>11000000</v>
      </c>
      <c r="U1610" s="6" t="s">
        <v>7932</v>
      </c>
      <c r="V1610" s="5">
        <f t="shared" si="172"/>
        <v>1</v>
      </c>
      <c r="W1610" s="14">
        <f>IF(V1610=1, VLOOKUP(U1610, [1]IMDB_Movies!A:O, 11, FALSE), AVERAGEIF($A$2:$A$4915, U1610, $K$2:$K$4915))</f>
        <v>6.1</v>
      </c>
      <c r="X1610" s="5">
        <f t="shared" si="173"/>
        <v>0.36299999999999999</v>
      </c>
      <c r="Y1610">
        <f t="shared" si="174"/>
        <v>6.4207281268350025</v>
      </c>
      <c r="AN1610" s="6"/>
      <c r="AO1610" s="5"/>
      <c r="AP1610" s="14"/>
      <c r="AQ1610" s="5"/>
    </row>
    <row r="1611" spans="1:43" hidden="1" x14ac:dyDescent="0.3">
      <c r="A1611" t="s">
        <v>3945</v>
      </c>
      <c r="B1611">
        <v>125</v>
      </c>
      <c r="C1611">
        <v>3753806</v>
      </c>
      <c r="D1611" t="s">
        <v>703</v>
      </c>
      <c r="E1611" t="s">
        <v>10062</v>
      </c>
      <c r="F1611" t="s">
        <v>5111</v>
      </c>
      <c r="G1611" t="s">
        <v>14</v>
      </c>
      <c r="H1611" t="s">
        <v>22</v>
      </c>
      <c r="I1611">
        <v>11000000</v>
      </c>
      <c r="J1611">
        <v>2004</v>
      </c>
      <c r="K1611">
        <v>7.7</v>
      </c>
      <c r="L1611" s="5" t="s">
        <v>8413</v>
      </c>
      <c r="M1611" s="5" t="s">
        <v>1221</v>
      </c>
      <c r="P1611" s="5">
        <f t="shared" si="175"/>
        <v>0.61861490066507707</v>
      </c>
      <c r="Q1611" s="5">
        <f t="shared" si="176"/>
        <v>3753806</v>
      </c>
      <c r="R1611" s="1">
        <f t="shared" si="177"/>
        <v>-7246194</v>
      </c>
      <c r="S1611" s="1">
        <f t="shared" si="178"/>
        <v>11000000</v>
      </c>
      <c r="U1611" s="7" t="s">
        <v>7782</v>
      </c>
      <c r="V1611" s="5">
        <f t="shared" si="172"/>
        <v>1</v>
      </c>
      <c r="W1611" s="14">
        <f>IF(V1611=1, VLOOKUP(U1611, [1]IMDB_Movies!A:O, 11, FALSE), AVERAGEIF($A$2:$A$4915, U1611, $K$2:$K$4915))</f>
        <v>6.1</v>
      </c>
      <c r="X1611" s="5">
        <f t="shared" si="173"/>
        <v>0.36299999999999999</v>
      </c>
      <c r="Y1611">
        <f t="shared" si="174"/>
        <v>6.42052863436124</v>
      </c>
      <c r="AN1611" s="7"/>
      <c r="AO1611" s="5"/>
      <c r="AP1611" s="14"/>
      <c r="AQ1611" s="5"/>
    </row>
    <row r="1612" spans="1:43" hidden="1" x14ac:dyDescent="0.3">
      <c r="A1612" t="s">
        <v>4811</v>
      </c>
      <c r="B1612">
        <v>94</v>
      </c>
      <c r="C1612">
        <v>3034181</v>
      </c>
      <c r="D1612" t="s">
        <v>2312</v>
      </c>
      <c r="E1612" t="s">
        <v>10063</v>
      </c>
      <c r="F1612" t="s">
        <v>5112</v>
      </c>
      <c r="G1612" t="s">
        <v>14</v>
      </c>
      <c r="H1612" t="s">
        <v>22</v>
      </c>
      <c r="I1612">
        <v>11000000</v>
      </c>
      <c r="J1612">
        <v>2002</v>
      </c>
      <c r="K1612">
        <v>5.4</v>
      </c>
      <c r="L1612" s="5" t="s">
        <v>599</v>
      </c>
      <c r="M1612" s="5" t="s">
        <v>4183</v>
      </c>
      <c r="N1612" t="s">
        <v>6851</v>
      </c>
      <c r="P1612" s="5">
        <f t="shared" si="175"/>
        <v>0.61851239410760239</v>
      </c>
      <c r="Q1612" s="5">
        <f t="shared" si="176"/>
        <v>3034181</v>
      </c>
      <c r="R1612" s="1">
        <f t="shared" si="177"/>
        <v>-7965819</v>
      </c>
      <c r="S1612" s="1">
        <f t="shared" si="178"/>
        <v>11000000</v>
      </c>
      <c r="U1612" s="6" t="s">
        <v>7538</v>
      </c>
      <c r="V1612" s="5">
        <f t="shared" si="172"/>
        <v>1</v>
      </c>
      <c r="W1612" s="14">
        <f>IF(V1612=1, VLOOKUP(U1612, [1]IMDB_Movies!A:O, 11, FALSE), AVERAGEIF($A$2:$A$4915, U1612, $K$2:$K$4915))</f>
        <v>6.1</v>
      </c>
      <c r="X1612" s="5">
        <f t="shared" si="173"/>
        <v>0.36299999999999999</v>
      </c>
      <c r="Y1612">
        <f t="shared" si="174"/>
        <v>6.4205052878965976</v>
      </c>
      <c r="AN1612" s="6"/>
      <c r="AO1612" s="5"/>
      <c r="AP1612" s="14"/>
      <c r="AQ1612" s="5"/>
    </row>
    <row r="1613" spans="1:43" hidden="1" x14ac:dyDescent="0.3">
      <c r="A1613" t="s">
        <v>3598</v>
      </c>
      <c r="B1613">
        <v>113</v>
      </c>
      <c r="C1613">
        <v>2832826</v>
      </c>
      <c r="D1613" t="s">
        <v>507</v>
      </c>
      <c r="E1613" t="s">
        <v>10064</v>
      </c>
      <c r="F1613" t="s">
        <v>5113</v>
      </c>
      <c r="G1613" t="s">
        <v>14</v>
      </c>
      <c r="H1613" t="s">
        <v>15</v>
      </c>
      <c r="I1613">
        <v>11000000</v>
      </c>
      <c r="J1613">
        <v>1995</v>
      </c>
      <c r="K1613">
        <v>6.2</v>
      </c>
      <c r="L1613" s="5" t="s">
        <v>599</v>
      </c>
      <c r="M1613" s="5" t="s">
        <v>1221</v>
      </c>
      <c r="N1613" t="s">
        <v>6851</v>
      </c>
      <c r="P1613" s="5">
        <f t="shared" si="175"/>
        <v>0.61840830254482704</v>
      </c>
      <c r="Q1613" s="5">
        <f t="shared" si="176"/>
        <v>2832826</v>
      </c>
      <c r="R1613" s="1">
        <f t="shared" si="177"/>
        <v>-8167174</v>
      </c>
      <c r="S1613" s="1">
        <f t="shared" si="178"/>
        <v>11000000</v>
      </c>
      <c r="U1613" s="7" t="s">
        <v>7572</v>
      </c>
      <c r="V1613" s="5">
        <f t="shared" si="172"/>
        <v>1</v>
      </c>
      <c r="W1613" s="14">
        <f>IF(V1613=1, VLOOKUP(U1613, [1]IMDB_Movies!A:O, 11, FALSE), AVERAGEIF($A$2:$A$4915, U1613, $K$2:$K$4915))</f>
        <v>6.1</v>
      </c>
      <c r="X1613" s="5">
        <f t="shared" si="173"/>
        <v>0.36299999999999999</v>
      </c>
      <c r="Y1613">
        <f t="shared" si="174"/>
        <v>6.4203349985307137</v>
      </c>
      <c r="AN1613" s="7"/>
      <c r="AO1613" s="5"/>
      <c r="AP1613" s="14"/>
      <c r="AQ1613" s="5"/>
    </row>
    <row r="1614" spans="1:43" hidden="1" x14ac:dyDescent="0.3">
      <c r="A1614" t="s">
        <v>2508</v>
      </c>
      <c r="B1614">
        <v>104</v>
      </c>
      <c r="C1614">
        <v>13214255</v>
      </c>
      <c r="D1614" t="s">
        <v>2199</v>
      </c>
      <c r="E1614" t="s">
        <v>10065</v>
      </c>
      <c r="F1614" t="s">
        <v>5114</v>
      </c>
      <c r="G1614" t="s">
        <v>14</v>
      </c>
      <c r="H1614" t="s">
        <v>15</v>
      </c>
      <c r="I1614">
        <v>11000000</v>
      </c>
      <c r="J1614">
        <v>2013</v>
      </c>
      <c r="K1614">
        <v>7.4</v>
      </c>
      <c r="L1614" s="5" t="s">
        <v>1221</v>
      </c>
      <c r="M1614" s="5" t="s">
        <v>4183</v>
      </c>
      <c r="P1614" s="5">
        <f t="shared" si="175"/>
        <v>0.61830367330541303</v>
      </c>
      <c r="Q1614" s="5">
        <f t="shared" si="176"/>
        <v>13214255</v>
      </c>
      <c r="R1614" s="1">
        <f t="shared" si="177"/>
        <v>2214255</v>
      </c>
      <c r="S1614" s="1">
        <f t="shared" si="178"/>
        <v>11000000</v>
      </c>
      <c r="U1614" s="7" t="s">
        <v>7602</v>
      </c>
      <c r="V1614" s="5">
        <f t="shared" si="172"/>
        <v>1</v>
      </c>
      <c r="W1614" s="14">
        <f>IF(V1614=1, VLOOKUP(U1614, [1]IMDB_Movies!A:O, 11, FALSE), AVERAGEIF($A$2:$A$4915, U1614, $K$2:$K$4915))</f>
        <v>6.1</v>
      </c>
      <c r="X1614" s="5">
        <f t="shared" si="173"/>
        <v>0.36299999999999999</v>
      </c>
      <c r="Y1614">
        <f t="shared" si="174"/>
        <v>6.4206055261610873</v>
      </c>
      <c r="AN1614" s="7"/>
      <c r="AO1614" s="5"/>
      <c r="AP1614" s="14"/>
      <c r="AQ1614" s="5"/>
    </row>
    <row r="1615" spans="1:43" hidden="1" x14ac:dyDescent="0.3">
      <c r="A1615" t="s">
        <v>5116</v>
      </c>
      <c r="B1615">
        <v>102</v>
      </c>
      <c r="C1615">
        <v>2807854</v>
      </c>
      <c r="D1615" t="s">
        <v>836</v>
      </c>
      <c r="E1615" t="s">
        <v>10066</v>
      </c>
      <c r="F1615" t="s">
        <v>5117</v>
      </c>
      <c r="G1615" t="s">
        <v>14</v>
      </c>
      <c r="H1615" t="s">
        <v>15</v>
      </c>
      <c r="I1615">
        <v>11000000</v>
      </c>
      <c r="J1615">
        <v>1991</v>
      </c>
      <c r="K1615">
        <v>5.0999999999999996</v>
      </c>
      <c r="L1615" s="5" t="s">
        <v>340</v>
      </c>
      <c r="M1615" s="5" t="s">
        <v>1221</v>
      </c>
      <c r="N1615" t="s">
        <v>6851</v>
      </c>
      <c r="P1615" s="5">
        <f t="shared" si="175"/>
        <v>0.61822191082601252</v>
      </c>
      <c r="Q1615" s="5">
        <f t="shared" si="176"/>
        <v>2807854</v>
      </c>
      <c r="R1615" s="1">
        <f t="shared" si="177"/>
        <v>-8192146</v>
      </c>
      <c r="S1615" s="1">
        <f t="shared" si="178"/>
        <v>11000000</v>
      </c>
      <c r="U1615" s="7" t="s">
        <v>7441</v>
      </c>
      <c r="V1615" s="5">
        <f t="shared" si="172"/>
        <v>1</v>
      </c>
      <c r="W1615" s="14">
        <f>IF(V1615=1, VLOOKUP(U1615, [1]IMDB_Movies!A:O, 11, FALSE), AVERAGEIF($A$2:$A$4915, U1615, $K$2:$K$4915))</f>
        <v>6.1</v>
      </c>
      <c r="X1615" s="5">
        <f t="shared" si="173"/>
        <v>0.36299999999999999</v>
      </c>
      <c r="Y1615">
        <f t="shared" si="174"/>
        <v>6.4204057630108853</v>
      </c>
      <c r="AN1615" s="7"/>
      <c r="AO1615" s="5"/>
      <c r="AP1615" s="14"/>
      <c r="AQ1615" s="5"/>
    </row>
    <row r="1616" spans="1:43" hidden="1" x14ac:dyDescent="0.3">
      <c r="A1616" t="s">
        <v>5118</v>
      </c>
      <c r="B1616">
        <v>124</v>
      </c>
      <c r="C1616"/>
      <c r="D1616" t="s">
        <v>2305</v>
      </c>
      <c r="E1616" t="s">
        <v>10067</v>
      </c>
      <c r="F1616" t="s">
        <v>5119</v>
      </c>
      <c r="G1616" t="s">
        <v>14</v>
      </c>
      <c r="H1616" t="s">
        <v>15</v>
      </c>
      <c r="I1616">
        <v>11000000</v>
      </c>
      <c r="J1616">
        <v>1970</v>
      </c>
      <c r="K1616">
        <v>6.9</v>
      </c>
      <c r="L1616" s="5" t="s">
        <v>1221</v>
      </c>
      <c r="M1616" s="5" t="s">
        <v>7865</v>
      </c>
      <c r="P1616" s="5">
        <f t="shared" si="175"/>
        <v>0.61811697922437703</v>
      </c>
      <c r="Q1616" s="5">
        <f t="shared" si="176"/>
        <v>25035665</v>
      </c>
      <c r="R1616" s="1">
        <f t="shared" si="177"/>
        <v>14035665</v>
      </c>
      <c r="S1616" s="1">
        <f t="shared" si="178"/>
        <v>11000000</v>
      </c>
      <c r="U1616" s="7" t="s">
        <v>7401</v>
      </c>
      <c r="V1616" s="5">
        <f t="shared" si="172"/>
        <v>1</v>
      </c>
      <c r="W1616" s="14">
        <f>IF(V1616=1, VLOOKUP(U1616, [1]IMDB_Movies!A:O, 11, FALSE), AVERAGEIF($A$2:$A$4915, U1616, $K$2:$K$4915))</f>
        <v>6.1</v>
      </c>
      <c r="X1616" s="5">
        <f t="shared" si="173"/>
        <v>0.36299999999999999</v>
      </c>
      <c r="Y1616">
        <f t="shared" si="174"/>
        <v>6.420647058823536</v>
      </c>
      <c r="AN1616" s="7"/>
      <c r="AO1616" s="5"/>
      <c r="AP1616" s="14"/>
      <c r="AQ1616" s="5"/>
    </row>
    <row r="1617" spans="1:43" hidden="1" x14ac:dyDescent="0.3">
      <c r="A1617" t="s">
        <v>5122</v>
      </c>
      <c r="B1617">
        <v>104</v>
      </c>
      <c r="C1617">
        <v>352786</v>
      </c>
      <c r="D1617" t="s">
        <v>1528</v>
      </c>
      <c r="E1617" t="s">
        <v>10068</v>
      </c>
      <c r="F1617" t="s">
        <v>5123</v>
      </c>
      <c r="G1617" t="s">
        <v>14</v>
      </c>
      <c r="H1617" t="s">
        <v>15</v>
      </c>
      <c r="I1617">
        <v>11000000</v>
      </c>
      <c r="J1617">
        <v>2006</v>
      </c>
      <c r="K1617">
        <v>6.8</v>
      </c>
      <c r="L1617" s="5" t="s">
        <v>4651</v>
      </c>
      <c r="M1617" s="5" t="s">
        <v>1221</v>
      </c>
      <c r="N1617" t="s">
        <v>4183</v>
      </c>
      <c r="P1617" s="5">
        <f t="shared" si="175"/>
        <v>0.61811697922437703</v>
      </c>
      <c r="Q1617" s="5">
        <f t="shared" si="176"/>
        <v>352786</v>
      </c>
      <c r="R1617" s="1">
        <f t="shared" si="177"/>
        <v>-10647214</v>
      </c>
      <c r="S1617" s="1">
        <f t="shared" si="178"/>
        <v>11000000</v>
      </c>
      <c r="U1617" s="7" t="s">
        <v>8340</v>
      </c>
      <c r="V1617" s="5">
        <f t="shared" si="172"/>
        <v>2</v>
      </c>
      <c r="W1617" s="14">
        <f>IF(V1617=1, VLOOKUP(U1617, [1]IMDB_Movies!A:O, 11, FALSE), AVERAGEIF($A$2:$A$4915, U1617, $K$2:$K$4915))</f>
        <v>6.1</v>
      </c>
      <c r="X1617" s="5">
        <f t="shared" si="173"/>
        <v>0.36299999999999999</v>
      </c>
      <c r="Y1617">
        <f t="shared" si="174"/>
        <v>6.4203883495145693</v>
      </c>
      <c r="AN1617" s="7"/>
      <c r="AO1617" s="5"/>
      <c r="AP1617" s="14"/>
      <c r="AQ1617" s="5"/>
    </row>
    <row r="1618" spans="1:43" hidden="1" x14ac:dyDescent="0.3">
      <c r="A1618" t="s">
        <v>5129</v>
      </c>
      <c r="B1618">
        <v>97</v>
      </c>
      <c r="C1618"/>
      <c r="D1618" t="s">
        <v>507</v>
      </c>
      <c r="E1618" t="s">
        <v>10069</v>
      </c>
      <c r="F1618" t="s">
        <v>5130</v>
      </c>
      <c r="G1618" t="s">
        <v>14</v>
      </c>
      <c r="H1618" t="s">
        <v>15</v>
      </c>
      <c r="I1618">
        <v>11000000</v>
      </c>
      <c r="J1618">
        <v>2012</v>
      </c>
      <c r="K1618">
        <v>4.3</v>
      </c>
      <c r="L1618" s="5" t="s">
        <v>599</v>
      </c>
      <c r="M1618" s="5" t="s">
        <v>1221</v>
      </c>
      <c r="N1618" t="s">
        <v>6851</v>
      </c>
      <c r="P1618" s="5">
        <f t="shared" si="175"/>
        <v>0.6180071206456057</v>
      </c>
      <c r="Q1618" s="5">
        <f t="shared" si="176"/>
        <v>25035665</v>
      </c>
      <c r="R1618" s="1">
        <f t="shared" si="177"/>
        <v>14035665</v>
      </c>
      <c r="S1618" s="1">
        <f t="shared" si="178"/>
        <v>11000000</v>
      </c>
      <c r="U1618" s="7" t="s">
        <v>7293</v>
      </c>
      <c r="V1618" s="5">
        <f t="shared" si="172"/>
        <v>1</v>
      </c>
      <c r="W1618" s="14">
        <f>IF(V1618=1, VLOOKUP(U1618, [1]IMDB_Movies!A:O, 11, FALSE), AVERAGEIF($A$2:$A$4915, U1618, $K$2:$K$4915))</f>
        <v>6.1</v>
      </c>
      <c r="X1618" s="5">
        <f t="shared" si="173"/>
        <v>0.36299999999999999</v>
      </c>
      <c r="Y1618">
        <f t="shared" si="174"/>
        <v>6.4213066509711654</v>
      </c>
      <c r="AN1618" s="7"/>
      <c r="AO1618" s="5"/>
      <c r="AP1618" s="14"/>
      <c r="AQ1618" s="5"/>
    </row>
    <row r="1619" spans="1:43" hidden="1" x14ac:dyDescent="0.3">
      <c r="A1619" t="s">
        <v>4773</v>
      </c>
      <c r="B1619">
        <v>111</v>
      </c>
      <c r="C1619">
        <v>1066555</v>
      </c>
      <c r="D1619" t="s">
        <v>5152</v>
      </c>
      <c r="E1619" t="s">
        <v>10070</v>
      </c>
      <c r="F1619" t="s">
        <v>5153</v>
      </c>
      <c r="G1619" s="5" t="s">
        <v>14</v>
      </c>
      <c r="H1619" t="s">
        <v>15</v>
      </c>
      <c r="I1619">
        <v>11000000</v>
      </c>
      <c r="J1619">
        <v>2007</v>
      </c>
      <c r="K1619">
        <v>5.8</v>
      </c>
      <c r="L1619" s="5" t="s">
        <v>1221</v>
      </c>
      <c r="M1619" s="5" t="s">
        <v>7865</v>
      </c>
      <c r="N1619" t="s">
        <v>6851</v>
      </c>
      <c r="O1619" t="s">
        <v>5239</v>
      </c>
      <c r="P1619" s="5">
        <f t="shared" si="175"/>
        <v>0.6180071206456057</v>
      </c>
      <c r="Q1619" s="5">
        <f t="shared" si="176"/>
        <v>1066555</v>
      </c>
      <c r="R1619" s="1">
        <f t="shared" si="177"/>
        <v>-9933445</v>
      </c>
      <c r="S1619" s="1">
        <f t="shared" si="178"/>
        <v>11000000</v>
      </c>
      <c r="U1619" s="6" t="s">
        <v>7193</v>
      </c>
      <c r="V1619" s="5">
        <f t="shared" si="172"/>
        <v>1</v>
      </c>
      <c r="W1619" s="14">
        <f>IF(V1619=1, VLOOKUP(U1619, [1]IMDB_Movies!A:O, 11, FALSE), AVERAGEIF($A$2:$A$4915, U1619, $K$2:$K$4915))</f>
        <v>6.1</v>
      </c>
      <c r="X1619" s="5">
        <f t="shared" si="173"/>
        <v>0.36299999999999999</v>
      </c>
      <c r="Y1619">
        <f t="shared" si="174"/>
        <v>6.4212834854283258</v>
      </c>
      <c r="AN1619" s="6"/>
      <c r="AO1619" s="5"/>
      <c r="AP1619" s="14"/>
      <c r="AQ1619" s="5"/>
    </row>
    <row r="1620" spans="1:43" hidden="1" x14ac:dyDescent="0.3">
      <c r="A1620" t="s">
        <v>5156</v>
      </c>
      <c r="B1620">
        <v>106</v>
      </c>
      <c r="C1620"/>
      <c r="D1620" t="s">
        <v>1957</v>
      </c>
      <c r="E1620" t="s">
        <v>10071</v>
      </c>
      <c r="F1620" t="s">
        <v>5157</v>
      </c>
      <c r="G1620" t="s">
        <v>524</v>
      </c>
      <c r="H1620" t="s">
        <v>525</v>
      </c>
      <c r="I1620">
        <v>11000000</v>
      </c>
      <c r="J1620">
        <v>2014</v>
      </c>
      <c r="K1620">
        <v>7.4</v>
      </c>
      <c r="L1620" s="5" t="s">
        <v>599</v>
      </c>
      <c r="M1620" s="5" t="s">
        <v>1221</v>
      </c>
      <c r="N1620" t="s">
        <v>4183</v>
      </c>
      <c r="P1620" s="5">
        <f t="shared" si="175"/>
        <v>0.61789848519931834</v>
      </c>
      <c r="Q1620" s="5">
        <f t="shared" si="176"/>
        <v>25035665</v>
      </c>
      <c r="R1620" s="1">
        <f t="shared" si="177"/>
        <v>14035665</v>
      </c>
      <c r="S1620" s="1">
        <f t="shared" si="178"/>
        <v>11000000</v>
      </c>
      <c r="U1620" s="7" t="s">
        <v>3662</v>
      </c>
      <c r="V1620" s="5">
        <f t="shared" si="172"/>
        <v>1</v>
      </c>
      <c r="W1620" s="14">
        <f>IF(V1620=1, VLOOKUP(U1620, [1]IMDB_Movies!A:O, 11, FALSE), AVERAGEIF($A$2:$A$4915, U1620, $K$2:$K$4915))</f>
        <v>6.1</v>
      </c>
      <c r="X1620" s="5">
        <f t="shared" si="173"/>
        <v>0.36299999999999999</v>
      </c>
      <c r="Y1620">
        <f t="shared" si="174"/>
        <v>6.4217608951707961</v>
      </c>
      <c r="AN1620" s="7"/>
      <c r="AO1620" s="5"/>
      <c r="AP1620" s="14"/>
      <c r="AQ1620" s="5"/>
    </row>
    <row r="1621" spans="1:43" hidden="1" x14ac:dyDescent="0.3">
      <c r="A1621" t="s">
        <v>5159</v>
      </c>
      <c r="B1621">
        <v>106</v>
      </c>
      <c r="C1621"/>
      <c r="D1621" t="s">
        <v>1450</v>
      </c>
      <c r="E1621" t="s">
        <v>10072</v>
      </c>
      <c r="F1621" t="s">
        <v>5160</v>
      </c>
      <c r="G1621" t="s">
        <v>14</v>
      </c>
      <c r="H1621" t="s">
        <v>15</v>
      </c>
      <c r="I1621">
        <v>11000000</v>
      </c>
      <c r="J1621">
        <v>2016</v>
      </c>
      <c r="K1621">
        <v>5.3</v>
      </c>
      <c r="L1621" s="5" t="s">
        <v>1221</v>
      </c>
      <c r="M1621" s="5" t="s">
        <v>3629</v>
      </c>
      <c r="P1621" s="5">
        <f t="shared" si="175"/>
        <v>0.61789848519931834</v>
      </c>
      <c r="Q1621" s="5">
        <f t="shared" si="176"/>
        <v>25035665</v>
      </c>
      <c r="R1621" s="1">
        <f t="shared" si="177"/>
        <v>14035665</v>
      </c>
      <c r="S1621" s="1">
        <f t="shared" si="178"/>
        <v>11000000</v>
      </c>
      <c r="U1621" s="7" t="s">
        <v>7036</v>
      </c>
      <c r="V1621" s="5">
        <f t="shared" si="172"/>
        <v>1</v>
      </c>
      <c r="W1621" s="14">
        <f>IF(V1621=1, VLOOKUP(U1621, [1]IMDB_Movies!A:O, 11, FALSE), AVERAGEIF($A$2:$A$4915, U1621, $K$2:$K$4915))</f>
        <v>6.1</v>
      </c>
      <c r="X1621" s="5">
        <f t="shared" si="173"/>
        <v>0.36299999999999999</v>
      </c>
      <c r="Y1621">
        <f t="shared" si="174"/>
        <v>6.4217967599410963</v>
      </c>
      <c r="AN1621" s="7"/>
      <c r="AO1621" s="5"/>
      <c r="AP1621" s="14"/>
      <c r="AQ1621" s="5"/>
    </row>
    <row r="1622" spans="1:43" hidden="1" x14ac:dyDescent="0.3">
      <c r="A1622" t="s">
        <v>690</v>
      </c>
      <c r="B1622">
        <v>96</v>
      </c>
      <c r="C1622">
        <v>16667084</v>
      </c>
      <c r="D1622" t="s">
        <v>4401</v>
      </c>
      <c r="E1622" t="s">
        <v>10073</v>
      </c>
      <c r="F1622" t="s">
        <v>5236</v>
      </c>
      <c r="G1622" t="s">
        <v>14</v>
      </c>
      <c r="H1622" t="s">
        <v>15</v>
      </c>
      <c r="I1622">
        <v>11000000</v>
      </c>
      <c r="J1622">
        <v>1990</v>
      </c>
      <c r="K1622">
        <v>7.1</v>
      </c>
      <c r="L1622" s="5" t="s">
        <v>599</v>
      </c>
      <c r="M1622" s="5" t="s">
        <v>2267</v>
      </c>
      <c r="N1622" t="s">
        <v>4289</v>
      </c>
      <c r="P1622" s="5">
        <f t="shared" si="175"/>
        <v>0.61789848519931834</v>
      </c>
      <c r="Q1622" s="5">
        <f t="shared" si="176"/>
        <v>16667084</v>
      </c>
      <c r="R1622" s="1">
        <f t="shared" si="177"/>
        <v>5667084</v>
      </c>
      <c r="S1622" s="1">
        <f t="shared" si="178"/>
        <v>11000000</v>
      </c>
      <c r="U1622" s="7" t="s">
        <v>6761</v>
      </c>
      <c r="V1622" s="5">
        <f t="shared" si="172"/>
        <v>1</v>
      </c>
      <c r="W1622" s="14">
        <f>IF(V1622=1, VLOOKUP(U1622, [1]IMDB_Movies!A:O, 11, FALSE), AVERAGEIF($A$2:$A$4915, U1622, $K$2:$K$4915))</f>
        <v>6.1</v>
      </c>
      <c r="X1622" s="5">
        <f t="shared" si="173"/>
        <v>0.36299999999999999</v>
      </c>
      <c r="Y1622">
        <f t="shared" si="174"/>
        <v>6.4215674720094356</v>
      </c>
      <c r="AN1622" s="7"/>
      <c r="AO1622" s="5"/>
      <c r="AP1622" s="14"/>
      <c r="AQ1622" s="5"/>
    </row>
    <row r="1623" spans="1:43" hidden="1" x14ac:dyDescent="0.3">
      <c r="A1623" t="s">
        <v>1681</v>
      </c>
      <c r="B1623">
        <v>98</v>
      </c>
      <c r="C1623">
        <v>1987762</v>
      </c>
      <c r="D1623" t="s">
        <v>1874</v>
      </c>
      <c r="E1623" t="s">
        <v>10074</v>
      </c>
      <c r="F1623" t="s">
        <v>5336</v>
      </c>
      <c r="G1623" t="s">
        <v>14</v>
      </c>
      <c r="H1623" t="s">
        <v>15</v>
      </c>
      <c r="I1623">
        <v>11000000</v>
      </c>
      <c r="J1623">
        <v>2011</v>
      </c>
      <c r="K1623">
        <v>6.7</v>
      </c>
      <c r="L1623" s="5" t="s">
        <v>8413</v>
      </c>
      <c r="M1623" s="5" t="s">
        <v>1221</v>
      </c>
      <c r="N1623" t="s">
        <v>6851</v>
      </c>
      <c r="O1623" t="s">
        <v>3629</v>
      </c>
      <c r="P1623" s="5">
        <f t="shared" si="175"/>
        <v>0.61782493484451062</v>
      </c>
      <c r="Q1623" s="5">
        <f t="shared" si="176"/>
        <v>1987762</v>
      </c>
      <c r="R1623" s="1">
        <f t="shared" si="177"/>
        <v>-9012238</v>
      </c>
      <c r="S1623" s="1">
        <f t="shared" si="178"/>
        <v>11000000</v>
      </c>
      <c r="U1623" s="7" t="s">
        <v>4288</v>
      </c>
      <c r="V1623" s="5">
        <f t="shared" si="172"/>
        <v>2</v>
      </c>
      <c r="W1623" s="14">
        <f>IF(V1623=1, VLOOKUP(U1623, [1]IMDB_Movies!A:O, 11, FALSE), AVERAGEIF($A$2:$A$4915, U1623, $K$2:$K$4915))</f>
        <v>6.1</v>
      </c>
      <c r="X1623" s="5">
        <f t="shared" si="173"/>
        <v>0.36299999999999999</v>
      </c>
      <c r="Y1623">
        <f t="shared" si="174"/>
        <v>6.421780135573246</v>
      </c>
      <c r="AN1623" s="7"/>
      <c r="AO1623" s="5"/>
      <c r="AP1623" s="14"/>
      <c r="AQ1623" s="5"/>
    </row>
    <row r="1624" spans="1:43" hidden="1" x14ac:dyDescent="0.3">
      <c r="A1624" t="s">
        <v>70</v>
      </c>
      <c r="B1624">
        <v>116</v>
      </c>
      <c r="C1624">
        <v>78900000</v>
      </c>
      <c r="D1624" t="s">
        <v>3570</v>
      </c>
      <c r="E1624" t="s">
        <v>10075</v>
      </c>
      <c r="F1624" t="s">
        <v>5452</v>
      </c>
      <c r="G1624" t="s">
        <v>14</v>
      </c>
      <c r="H1624" t="s">
        <v>22</v>
      </c>
      <c r="I1624">
        <v>11000000</v>
      </c>
      <c r="J1624">
        <v>1979</v>
      </c>
      <c r="K1624">
        <v>8.5</v>
      </c>
      <c r="L1624" s="5" t="s">
        <v>2267</v>
      </c>
      <c r="M1624" s="5" t="s">
        <v>4289</v>
      </c>
      <c r="P1624" s="5">
        <f t="shared" si="175"/>
        <v>0.61771784239379313</v>
      </c>
      <c r="Q1624" s="5">
        <f t="shared" si="176"/>
        <v>78900000</v>
      </c>
      <c r="R1624" s="1">
        <f t="shared" si="177"/>
        <v>67900000</v>
      </c>
      <c r="S1624" s="1">
        <f t="shared" si="178"/>
        <v>11000000</v>
      </c>
      <c r="U1624" s="7" t="s">
        <v>6609</v>
      </c>
      <c r="V1624" s="5">
        <f t="shared" si="172"/>
        <v>1</v>
      </c>
      <c r="W1624" s="14">
        <f>IF(V1624=1, VLOOKUP(U1624, [1]IMDB_Movies!A:O, 11, FALSE), AVERAGEIF($A$2:$A$4915, U1624, $K$2:$K$4915))</f>
        <v>6.1</v>
      </c>
      <c r="X1624" s="5">
        <f t="shared" si="173"/>
        <v>0.36299999999999999</v>
      </c>
      <c r="Y1624">
        <f t="shared" si="174"/>
        <v>6.4215507075471763</v>
      </c>
      <c r="AN1624" s="7"/>
      <c r="AO1624" s="5"/>
      <c r="AP1624" s="14"/>
      <c r="AQ1624" s="5"/>
    </row>
    <row r="1625" spans="1:43" hidden="1" x14ac:dyDescent="0.3">
      <c r="A1625" t="s">
        <v>313</v>
      </c>
      <c r="B1625">
        <v>96</v>
      </c>
      <c r="C1625">
        <v>32131483</v>
      </c>
      <c r="D1625" t="s">
        <v>1084</v>
      </c>
      <c r="E1625" t="s">
        <v>10076</v>
      </c>
      <c r="F1625" t="s">
        <v>5754</v>
      </c>
      <c r="G1625" t="s">
        <v>14</v>
      </c>
      <c r="H1625" t="s">
        <v>15</v>
      </c>
      <c r="I1625">
        <v>11000000</v>
      </c>
      <c r="J1625">
        <v>2003</v>
      </c>
      <c r="K1625">
        <v>4.9000000000000004</v>
      </c>
      <c r="L1625" s="5" t="s">
        <v>2267</v>
      </c>
      <c r="M1625" s="5" t="s">
        <v>8415</v>
      </c>
      <c r="N1625" t="s">
        <v>3629</v>
      </c>
      <c r="P1625" s="5">
        <f t="shared" si="175"/>
        <v>0.61788562153370918</v>
      </c>
      <c r="Q1625" s="5">
        <f t="shared" si="176"/>
        <v>32131483</v>
      </c>
      <c r="R1625" s="1">
        <f t="shared" si="177"/>
        <v>21131483</v>
      </c>
      <c r="S1625" s="1">
        <f t="shared" si="178"/>
        <v>11000000</v>
      </c>
      <c r="U1625" s="7" t="s">
        <v>6510</v>
      </c>
      <c r="V1625" s="5">
        <f t="shared" si="172"/>
        <v>1</v>
      </c>
      <c r="W1625" s="14">
        <f>IF(V1625=1, VLOOKUP(U1625, [1]IMDB_Movies!A:O, 11, FALSE), AVERAGEIF($A$2:$A$4915, U1625, $K$2:$K$4915))</f>
        <v>6.1</v>
      </c>
      <c r="X1625" s="5">
        <f t="shared" si="173"/>
        <v>0.36299999999999999</v>
      </c>
      <c r="Y1625">
        <f t="shared" si="174"/>
        <v>6.421409613683287</v>
      </c>
      <c r="AN1625" s="7"/>
      <c r="AO1625" s="5"/>
      <c r="AP1625" s="14"/>
      <c r="AQ1625" s="5"/>
    </row>
    <row r="1626" spans="1:43" hidden="1" x14ac:dyDescent="0.3">
      <c r="A1626" t="s">
        <v>4190</v>
      </c>
      <c r="B1626">
        <v>121</v>
      </c>
      <c r="C1626">
        <v>229311</v>
      </c>
      <c r="D1626" t="s">
        <v>4191</v>
      </c>
      <c r="E1626" t="s">
        <v>10077</v>
      </c>
      <c r="F1626" t="s">
        <v>4192</v>
      </c>
      <c r="G1626" t="s">
        <v>14</v>
      </c>
      <c r="H1626" t="s">
        <v>1281</v>
      </c>
      <c r="I1626">
        <v>11350000</v>
      </c>
      <c r="J1626">
        <v>1999</v>
      </c>
      <c r="K1626">
        <v>6.2</v>
      </c>
      <c r="L1626" s="5" t="s">
        <v>476</v>
      </c>
      <c r="M1626" s="5" t="s">
        <v>1221</v>
      </c>
      <c r="N1626" t="s">
        <v>7865</v>
      </c>
      <c r="O1626" t="s">
        <v>6851</v>
      </c>
      <c r="P1626" s="5">
        <f t="shared" si="175"/>
        <v>0.61785691779460361</v>
      </c>
      <c r="Q1626" s="5">
        <f t="shared" si="176"/>
        <v>229311</v>
      </c>
      <c r="R1626" s="1">
        <f t="shared" si="177"/>
        <v>-11120689</v>
      </c>
      <c r="S1626" s="1">
        <f t="shared" si="178"/>
        <v>11350000</v>
      </c>
      <c r="U1626" s="7" t="s">
        <v>8248</v>
      </c>
      <c r="V1626" s="5">
        <f t="shared" si="172"/>
        <v>1</v>
      </c>
      <c r="W1626" s="14">
        <f>IF(V1626=1, VLOOKUP(U1626, [1]IMDB_Movies!A:O, 11, FALSE), AVERAGEIF($A$2:$A$4915, U1626, $K$2:$K$4915))</f>
        <v>6.1</v>
      </c>
      <c r="X1626" s="5">
        <f t="shared" si="173"/>
        <v>0.36299999999999999</v>
      </c>
      <c r="Y1626">
        <f t="shared" si="174"/>
        <v>6.4214454277286217</v>
      </c>
      <c r="AN1626" s="7"/>
      <c r="AO1626" s="5"/>
      <c r="AP1626" s="14"/>
      <c r="AQ1626" s="5"/>
    </row>
    <row r="1627" spans="1:43" hidden="1" x14ac:dyDescent="0.3">
      <c r="A1627" t="s">
        <v>4575</v>
      </c>
      <c r="B1627">
        <v>86</v>
      </c>
      <c r="C1627">
        <v>13751</v>
      </c>
      <c r="D1627" t="s">
        <v>2520</v>
      </c>
      <c r="E1627" t="s">
        <v>10078</v>
      </c>
      <c r="F1627" t="s">
        <v>5506</v>
      </c>
      <c r="G1627" t="s">
        <v>14</v>
      </c>
      <c r="H1627" t="s">
        <v>132</v>
      </c>
      <c r="I1627">
        <v>11400000</v>
      </c>
      <c r="J1627">
        <v>2006</v>
      </c>
      <c r="K1627">
        <v>6.6</v>
      </c>
      <c r="L1627" s="5" t="s">
        <v>1221</v>
      </c>
      <c r="M1627" s="5" t="s">
        <v>6299</v>
      </c>
      <c r="P1627" s="5">
        <f t="shared" si="175"/>
        <v>0.6177470893719289</v>
      </c>
      <c r="Q1627" s="5">
        <f t="shared" si="176"/>
        <v>13751</v>
      </c>
      <c r="R1627" s="1">
        <f t="shared" si="177"/>
        <v>-11386249</v>
      </c>
      <c r="S1627" s="1">
        <f t="shared" si="178"/>
        <v>11400000</v>
      </c>
      <c r="U1627" s="6" t="s">
        <v>6361</v>
      </c>
      <c r="V1627" s="5">
        <f t="shared" si="172"/>
        <v>2</v>
      </c>
      <c r="W1627" s="14">
        <f>IF(V1627=1, VLOOKUP(U1627, [1]IMDB_Movies!A:O, 11, FALSE), AVERAGEIF($A$2:$A$4915, U1627, $K$2:$K$4915))</f>
        <v>6.1</v>
      </c>
      <c r="X1627" s="5">
        <f t="shared" si="173"/>
        <v>0.36299999999999999</v>
      </c>
      <c r="Y1627">
        <f t="shared" si="174"/>
        <v>6.4215107701386911</v>
      </c>
      <c r="AN1627" s="6"/>
      <c r="AO1627" s="5"/>
      <c r="AP1627" s="14"/>
      <c r="AQ1627" s="5"/>
    </row>
    <row r="1628" spans="1:43" hidden="1" x14ac:dyDescent="0.3">
      <c r="A1628" t="s">
        <v>4374</v>
      </c>
      <c r="B1628">
        <v>134</v>
      </c>
      <c r="C1628">
        <v>22954968</v>
      </c>
      <c r="D1628" t="s">
        <v>79</v>
      </c>
      <c r="E1628" t="s">
        <v>10079</v>
      </c>
      <c r="F1628" t="s">
        <v>4495</v>
      </c>
      <c r="G1628" t="s">
        <v>14</v>
      </c>
      <c r="H1628" t="s">
        <v>22</v>
      </c>
      <c r="I1628">
        <v>11500000</v>
      </c>
      <c r="J1628">
        <v>1993</v>
      </c>
      <c r="K1628">
        <v>7.9</v>
      </c>
      <c r="L1628" s="5" t="s">
        <v>1221</v>
      </c>
      <c r="M1628" s="5" t="s">
        <v>6851</v>
      </c>
      <c r="P1628" s="5">
        <f t="shared" si="175"/>
        <v>0.61763684470727653</v>
      </c>
      <c r="Q1628" s="5">
        <f t="shared" si="176"/>
        <v>22954968</v>
      </c>
      <c r="R1628" s="1">
        <f t="shared" si="177"/>
        <v>11454968</v>
      </c>
      <c r="S1628" s="1">
        <f t="shared" si="178"/>
        <v>11500000</v>
      </c>
      <c r="U1628" s="6" t="s">
        <v>6082</v>
      </c>
      <c r="V1628" s="5">
        <f t="shared" si="172"/>
        <v>1</v>
      </c>
      <c r="W1628" s="14">
        <f>IF(V1628=1, VLOOKUP(U1628, [1]IMDB_Movies!A:O, 11, FALSE), AVERAGEIF($A$2:$A$4915, U1628, $K$2:$K$4915))</f>
        <v>6.1</v>
      </c>
      <c r="X1628" s="5">
        <f t="shared" si="173"/>
        <v>0.36299999999999999</v>
      </c>
      <c r="Y1628">
        <f t="shared" si="174"/>
        <v>6.4212809917355456</v>
      </c>
      <c r="AN1628" s="6"/>
      <c r="AO1628" s="5"/>
      <c r="AP1628" s="14"/>
      <c r="AQ1628" s="5"/>
    </row>
    <row r="1629" spans="1:43" hidden="1" x14ac:dyDescent="0.3">
      <c r="A1629" t="s">
        <v>4581</v>
      </c>
      <c r="B1629">
        <v>103</v>
      </c>
      <c r="C1629">
        <v>57469179</v>
      </c>
      <c r="D1629" t="s">
        <v>2604</v>
      </c>
      <c r="E1629" t="s">
        <v>10080</v>
      </c>
      <c r="F1629" t="s">
        <v>5052</v>
      </c>
      <c r="G1629" t="s">
        <v>14</v>
      </c>
      <c r="H1629" t="s">
        <v>15</v>
      </c>
      <c r="I1629">
        <v>11500000</v>
      </c>
      <c r="J1629">
        <v>1989</v>
      </c>
      <c r="K1629">
        <v>6.6</v>
      </c>
      <c r="L1629" s="5" t="s">
        <v>455</v>
      </c>
      <c r="M1629" s="5" t="s">
        <v>2267</v>
      </c>
      <c r="P1629" s="5">
        <f t="shared" si="175"/>
        <v>0.61757995235262597</v>
      </c>
      <c r="Q1629" s="5">
        <f t="shared" si="176"/>
        <v>57469179</v>
      </c>
      <c r="R1629" s="1">
        <f t="shared" si="177"/>
        <v>45969179</v>
      </c>
      <c r="S1629" s="1">
        <f t="shared" si="178"/>
        <v>11500000</v>
      </c>
      <c r="U1629" s="7" t="s">
        <v>5957</v>
      </c>
      <c r="V1629" s="5">
        <f t="shared" si="172"/>
        <v>1</v>
      </c>
      <c r="W1629" s="14">
        <f>IF(V1629=1, VLOOKUP(U1629, [1]IMDB_Movies!A:O, 11, FALSE), AVERAGEIF($A$2:$A$4915, U1629, $K$2:$K$4915))</f>
        <v>6.1</v>
      </c>
      <c r="X1629" s="5">
        <f t="shared" si="173"/>
        <v>0.36299999999999999</v>
      </c>
      <c r="Y1629">
        <f t="shared" si="174"/>
        <v>6.421612046058466</v>
      </c>
      <c r="AN1629" s="7"/>
      <c r="AO1629" s="5"/>
      <c r="AP1629" s="14"/>
      <c r="AQ1629" s="5"/>
    </row>
    <row r="1630" spans="1:43" hidden="1" x14ac:dyDescent="0.3">
      <c r="A1630" t="s">
        <v>5055</v>
      </c>
      <c r="B1630">
        <v>100</v>
      </c>
      <c r="C1630"/>
      <c r="D1630" t="s">
        <v>1450</v>
      </c>
      <c r="E1630" t="s">
        <v>10081</v>
      </c>
      <c r="F1630" t="s">
        <v>5056</v>
      </c>
      <c r="G1630" t="s">
        <v>14</v>
      </c>
      <c r="H1630" t="s">
        <v>22</v>
      </c>
      <c r="I1630">
        <v>11500000</v>
      </c>
      <c r="J1630">
        <v>2009</v>
      </c>
      <c r="K1630">
        <v>6</v>
      </c>
      <c r="L1630" s="5" t="s">
        <v>1221</v>
      </c>
      <c r="M1630" s="5" t="s">
        <v>3629</v>
      </c>
      <c r="P1630" s="5">
        <f t="shared" si="175"/>
        <v>0.61764442940931186</v>
      </c>
      <c r="Q1630" s="5">
        <f t="shared" si="176"/>
        <v>25035665</v>
      </c>
      <c r="R1630" s="1">
        <f t="shared" si="177"/>
        <v>13535665</v>
      </c>
      <c r="S1630" s="1">
        <f t="shared" si="178"/>
        <v>11500000</v>
      </c>
      <c r="U1630" s="7" t="s">
        <v>4330</v>
      </c>
      <c r="V1630" s="5">
        <f t="shared" si="172"/>
        <v>2</v>
      </c>
      <c r="W1630" s="14">
        <f>IF(V1630=1, VLOOKUP(U1630, [1]IMDB_Movies!A:O, 11, FALSE), AVERAGEIF($A$2:$A$4915, U1630, $K$2:$K$4915))</f>
        <v>6.1</v>
      </c>
      <c r="X1630" s="5">
        <f t="shared" si="173"/>
        <v>0.36299999999999999</v>
      </c>
      <c r="Y1630">
        <f t="shared" si="174"/>
        <v>6.4215298287064471</v>
      </c>
      <c r="AN1630" s="7"/>
      <c r="AO1630" s="5"/>
      <c r="AP1630" s="14"/>
      <c r="AQ1630" s="5"/>
    </row>
    <row r="1631" spans="1:43" hidden="1" x14ac:dyDescent="0.3">
      <c r="A1631" t="s">
        <v>5061</v>
      </c>
      <c r="B1631">
        <v>109</v>
      </c>
      <c r="C1631">
        <v>35537564</v>
      </c>
      <c r="D1631" t="s">
        <v>599</v>
      </c>
      <c r="E1631" t="s">
        <v>10082</v>
      </c>
      <c r="F1631" t="s">
        <v>5062</v>
      </c>
      <c r="G1631" t="s">
        <v>14</v>
      </c>
      <c r="H1631" t="s">
        <v>15</v>
      </c>
      <c r="I1631">
        <v>11500000</v>
      </c>
      <c r="J1631">
        <v>2016</v>
      </c>
      <c r="K1631">
        <v>6</v>
      </c>
      <c r="L1631" s="5" t="s">
        <v>599</v>
      </c>
      <c r="M1631" s="5"/>
      <c r="P1631" s="5">
        <f t="shared" si="175"/>
        <v>0.61764442940931186</v>
      </c>
      <c r="Q1631" s="5">
        <f t="shared" si="176"/>
        <v>35537564</v>
      </c>
      <c r="R1631" s="1">
        <f t="shared" si="177"/>
        <v>24037564</v>
      </c>
      <c r="S1631" s="1">
        <f t="shared" si="178"/>
        <v>11500000</v>
      </c>
      <c r="U1631" s="6" t="s">
        <v>7948</v>
      </c>
      <c r="V1631" s="5">
        <f t="shared" si="172"/>
        <v>1</v>
      </c>
      <c r="W1631" s="14">
        <f>IF(V1631=1, VLOOKUP(U1631, [1]IMDB_Movies!A:O, 11, FALSE), AVERAGEIF($A$2:$A$4915, U1631, $K$2:$K$4915))</f>
        <v>6.1</v>
      </c>
      <c r="X1631" s="5">
        <f t="shared" si="173"/>
        <v>0.36299999999999999</v>
      </c>
      <c r="Y1631">
        <f t="shared" si="174"/>
        <v>6.4223633677991216</v>
      </c>
      <c r="AN1631" s="6"/>
      <c r="AO1631" s="5"/>
      <c r="AP1631" s="14"/>
      <c r="AQ1631" s="5"/>
    </row>
    <row r="1632" spans="1:43" hidden="1" x14ac:dyDescent="0.3">
      <c r="A1632" t="s">
        <v>5310</v>
      </c>
      <c r="B1632">
        <v>100</v>
      </c>
      <c r="C1632">
        <v>3275585</v>
      </c>
      <c r="D1632" t="s">
        <v>162</v>
      </c>
      <c r="E1632" t="s">
        <v>10083</v>
      </c>
      <c r="F1632" t="s">
        <v>5311</v>
      </c>
      <c r="G1632" t="s">
        <v>14</v>
      </c>
      <c r="H1632" t="s">
        <v>22</v>
      </c>
      <c r="I1632">
        <v>11500000</v>
      </c>
      <c r="J1632">
        <v>1993</v>
      </c>
      <c r="K1632">
        <v>6.6</v>
      </c>
      <c r="L1632" s="5" t="s">
        <v>476</v>
      </c>
      <c r="M1632" s="5" t="s">
        <v>8413</v>
      </c>
      <c r="N1632" t="s">
        <v>1221</v>
      </c>
      <c r="O1632" t="s">
        <v>3629</v>
      </c>
      <c r="P1632" s="5">
        <f t="shared" si="175"/>
        <v>0.61762603544343597</v>
      </c>
      <c r="Q1632" s="5">
        <f t="shared" si="176"/>
        <v>3275585</v>
      </c>
      <c r="R1632" s="1">
        <f t="shared" si="177"/>
        <v>-8224415</v>
      </c>
      <c r="S1632" s="1">
        <f t="shared" si="178"/>
        <v>11500000</v>
      </c>
      <c r="U1632" s="7" t="s">
        <v>4645</v>
      </c>
      <c r="V1632" s="5">
        <f t="shared" si="172"/>
        <v>1</v>
      </c>
      <c r="W1632" s="14">
        <f>IF(V1632=1, VLOOKUP(U1632, [1]IMDB_Movies!A:O, 11, FALSE), AVERAGEIF($A$2:$A$4915, U1632, $K$2:$K$4915))</f>
        <v>6.1</v>
      </c>
      <c r="X1632" s="5">
        <f t="shared" si="173"/>
        <v>0.36299999999999999</v>
      </c>
      <c r="Y1632">
        <f t="shared" si="174"/>
        <v>6.4225768321513081</v>
      </c>
      <c r="AN1632" s="7"/>
      <c r="AO1632" s="5"/>
      <c r="AP1632" s="14"/>
      <c r="AQ1632" s="5"/>
    </row>
    <row r="1633" spans="1:43" hidden="1" x14ac:dyDescent="0.3">
      <c r="A1633" t="s">
        <v>5053</v>
      </c>
      <c r="B1633">
        <v>134</v>
      </c>
      <c r="C1633">
        <v>48856</v>
      </c>
      <c r="D1633" t="s">
        <v>1221</v>
      </c>
      <c r="E1633" t="s">
        <v>10084</v>
      </c>
      <c r="F1633" t="s">
        <v>5054</v>
      </c>
      <c r="G1633" t="s">
        <v>241</v>
      </c>
      <c r="H1633" t="s">
        <v>242</v>
      </c>
      <c r="I1633">
        <v>11900000</v>
      </c>
      <c r="J1633">
        <v>1993</v>
      </c>
      <c r="K1633">
        <v>7.5</v>
      </c>
      <c r="L1633" s="5" t="s">
        <v>1221</v>
      </c>
      <c r="M1633" s="5"/>
      <c r="P1633" s="5">
        <f t="shared" si="175"/>
        <v>0.61752193291450908</v>
      </c>
      <c r="Q1633" s="5">
        <f t="shared" si="176"/>
        <v>48856</v>
      </c>
      <c r="R1633" s="1">
        <f t="shared" si="177"/>
        <v>-11851144</v>
      </c>
      <c r="S1633" s="1">
        <f t="shared" si="178"/>
        <v>11900000</v>
      </c>
      <c r="U1633" s="6" t="s">
        <v>4985</v>
      </c>
      <c r="V1633" s="5">
        <f t="shared" si="172"/>
        <v>2</v>
      </c>
      <c r="W1633" s="14">
        <f>IF(V1633=1, VLOOKUP(U1633, [1]IMDB_Movies!A:O, 11, FALSE), AVERAGEIF($A$2:$A$4915, U1633, $K$2:$K$4915))</f>
        <v>6.1</v>
      </c>
      <c r="X1633" s="5">
        <f t="shared" si="173"/>
        <v>0.36299999999999999</v>
      </c>
      <c r="Y1633">
        <f t="shared" si="174"/>
        <v>6.4223174697014551</v>
      </c>
      <c r="AN1633" s="6"/>
      <c r="AO1633" s="5"/>
      <c r="AP1633" s="14"/>
      <c r="AQ1633" s="5"/>
    </row>
    <row r="1634" spans="1:43" hidden="1" x14ac:dyDescent="0.3">
      <c r="A1634" t="s">
        <v>3099</v>
      </c>
      <c r="B1634">
        <v>88</v>
      </c>
      <c r="C1634">
        <v>17016190</v>
      </c>
      <c r="D1634" t="s">
        <v>2834</v>
      </c>
      <c r="E1634" t="s">
        <v>10085</v>
      </c>
      <c r="F1634" t="s">
        <v>3100</v>
      </c>
      <c r="G1634" t="s">
        <v>14</v>
      </c>
      <c r="H1634" t="s">
        <v>3101</v>
      </c>
      <c r="I1634">
        <v>12000000</v>
      </c>
      <c r="J1634">
        <v>2004</v>
      </c>
      <c r="K1634">
        <v>4.9000000000000004</v>
      </c>
      <c r="L1634" s="5" t="s">
        <v>599</v>
      </c>
      <c r="M1634" s="5" t="s">
        <v>455</v>
      </c>
      <c r="N1634" t="s">
        <v>2267</v>
      </c>
      <c r="O1634" t="s">
        <v>3629</v>
      </c>
      <c r="P1634" s="5">
        <f t="shared" si="175"/>
        <v>0.6174125623437704</v>
      </c>
      <c r="Q1634" s="5">
        <f t="shared" si="176"/>
        <v>17016190</v>
      </c>
      <c r="R1634" s="1">
        <f t="shared" si="177"/>
        <v>5016190</v>
      </c>
      <c r="S1634" s="1">
        <f t="shared" si="178"/>
        <v>12000000</v>
      </c>
      <c r="U1634" s="6" t="s">
        <v>5596</v>
      </c>
      <c r="V1634" s="5">
        <f t="shared" si="172"/>
        <v>1</v>
      </c>
      <c r="W1634" s="14">
        <f>IF(V1634=1, VLOOKUP(U1634, [1]IMDB_Movies!A:O, 11, FALSE), AVERAGEIF($A$2:$A$4915, U1634, $K$2:$K$4915))</f>
        <v>6.1</v>
      </c>
      <c r="X1634" s="5">
        <f t="shared" si="173"/>
        <v>0.36299999999999999</v>
      </c>
      <c r="Y1634">
        <f t="shared" si="174"/>
        <v>6.4227380248373809</v>
      </c>
      <c r="AN1634" s="6"/>
      <c r="AO1634" s="5"/>
      <c r="AP1634" s="14"/>
      <c r="AQ1634" s="5"/>
    </row>
    <row r="1635" spans="1:43" hidden="1" x14ac:dyDescent="0.3">
      <c r="A1635" t="s">
        <v>1681</v>
      </c>
      <c r="B1635">
        <v>92</v>
      </c>
      <c r="C1635"/>
      <c r="D1635" t="s">
        <v>661</v>
      </c>
      <c r="E1635" t="s">
        <v>10086</v>
      </c>
      <c r="F1635" t="s">
        <v>3667</v>
      </c>
      <c r="G1635" t="s">
        <v>14</v>
      </c>
      <c r="H1635" t="s">
        <v>15</v>
      </c>
      <c r="I1635">
        <v>12000000</v>
      </c>
      <c r="J1635">
        <v>1977</v>
      </c>
      <c r="K1635">
        <v>7.7</v>
      </c>
      <c r="L1635" s="5" t="s">
        <v>340</v>
      </c>
      <c r="M1635" s="5" t="s">
        <v>1221</v>
      </c>
      <c r="N1635" t="s">
        <v>3629</v>
      </c>
      <c r="P1635" s="5">
        <f t="shared" si="175"/>
        <v>0.61733978153886204</v>
      </c>
      <c r="Q1635" s="5">
        <f t="shared" si="176"/>
        <v>25035665</v>
      </c>
      <c r="R1635" s="1">
        <f t="shared" si="177"/>
        <v>13035665</v>
      </c>
      <c r="S1635" s="1">
        <f t="shared" si="178"/>
        <v>12000000</v>
      </c>
      <c r="U1635" s="6" t="s">
        <v>1805</v>
      </c>
      <c r="V1635" s="5">
        <f t="shared" si="172"/>
        <v>1</v>
      </c>
      <c r="W1635" s="14">
        <f>IF(V1635=1, VLOOKUP(U1635, [1]IMDB_Movies!A:O, 11, FALSE), AVERAGEIF($A$2:$A$4915, U1635, $K$2:$K$4915))</f>
        <v>6.1</v>
      </c>
      <c r="X1635" s="5">
        <f t="shared" si="173"/>
        <v>0.36299999999999999</v>
      </c>
      <c r="Y1635">
        <f t="shared" si="174"/>
        <v>6.4228039041703706</v>
      </c>
      <c r="AN1635" s="6"/>
      <c r="AO1635" s="5"/>
      <c r="AP1635" s="14"/>
      <c r="AQ1635" s="5"/>
    </row>
    <row r="1636" spans="1:43" hidden="1" x14ac:dyDescent="0.3">
      <c r="A1636" t="s">
        <v>2026</v>
      </c>
      <c r="B1636">
        <v>83</v>
      </c>
      <c r="C1636">
        <v>7001720</v>
      </c>
      <c r="D1636" t="s">
        <v>1001</v>
      </c>
      <c r="E1636" t="s">
        <v>10087</v>
      </c>
      <c r="F1636" t="s">
        <v>3940</v>
      </c>
      <c r="G1636" t="s">
        <v>14</v>
      </c>
      <c r="H1636" t="s">
        <v>15</v>
      </c>
      <c r="I1636">
        <v>12000000</v>
      </c>
      <c r="J1636">
        <v>2008</v>
      </c>
      <c r="K1636">
        <v>4.3</v>
      </c>
      <c r="L1636" s="5" t="s">
        <v>599</v>
      </c>
      <c r="M1636" s="5" t="s">
        <v>455</v>
      </c>
      <c r="P1636" s="5">
        <f t="shared" si="175"/>
        <v>0.61733978153886204</v>
      </c>
      <c r="Q1636" s="5">
        <f t="shared" si="176"/>
        <v>7001720</v>
      </c>
      <c r="R1636" s="1">
        <f t="shared" si="177"/>
        <v>-4998280</v>
      </c>
      <c r="S1636" s="1">
        <f t="shared" si="178"/>
        <v>12000000</v>
      </c>
      <c r="U1636" s="6" t="s">
        <v>4781</v>
      </c>
      <c r="V1636" s="5">
        <f t="shared" si="172"/>
        <v>1</v>
      </c>
      <c r="W1636" s="14">
        <f>IF(V1636=1, VLOOKUP(U1636, [1]IMDB_Movies!A:O, 11, FALSE), AVERAGEIF($A$2:$A$4915, U1636, $K$2:$K$4915))</f>
        <v>6.1</v>
      </c>
      <c r="X1636" s="5">
        <f t="shared" si="173"/>
        <v>0.36299999999999999</v>
      </c>
      <c r="Y1636">
        <f t="shared" si="174"/>
        <v>6.4228402366863975</v>
      </c>
      <c r="AN1636" s="6"/>
      <c r="AO1636" s="5"/>
      <c r="AP1636" s="14"/>
      <c r="AQ1636" s="5"/>
    </row>
    <row r="1637" spans="1:43" hidden="1" x14ac:dyDescent="0.3">
      <c r="A1637" t="s">
        <v>4176</v>
      </c>
      <c r="B1637">
        <v>144</v>
      </c>
      <c r="C1637">
        <v>2222647</v>
      </c>
      <c r="D1637" t="s">
        <v>2832</v>
      </c>
      <c r="E1637" t="s">
        <v>10088</v>
      </c>
      <c r="F1637" t="s">
        <v>4177</v>
      </c>
      <c r="G1637" t="s">
        <v>3067</v>
      </c>
      <c r="H1637" t="s">
        <v>275</v>
      </c>
      <c r="I1637">
        <v>12000000</v>
      </c>
      <c r="J1637">
        <v>2009</v>
      </c>
      <c r="K1637">
        <v>7.8</v>
      </c>
      <c r="L1637" s="5" t="s">
        <v>1221</v>
      </c>
      <c r="M1637" s="5" t="s">
        <v>8415</v>
      </c>
      <c r="P1637" s="5">
        <f t="shared" si="175"/>
        <v>0.61724392591380683</v>
      </c>
      <c r="Q1637" s="5">
        <f t="shared" si="176"/>
        <v>2222647</v>
      </c>
      <c r="R1637" s="1">
        <f t="shared" si="177"/>
        <v>-9777353</v>
      </c>
      <c r="S1637" s="1">
        <f t="shared" si="178"/>
        <v>12000000</v>
      </c>
      <c r="U1637" s="6" t="s">
        <v>4706</v>
      </c>
      <c r="V1637" s="5">
        <f t="shared" si="172"/>
        <v>2</v>
      </c>
      <c r="W1637" s="14">
        <f>IF(V1637=1, VLOOKUP(U1637, [1]IMDB_Movies!A:O, 11, FALSE), AVERAGEIF($A$2:$A$4915, U1637, $K$2:$K$4915))</f>
        <v>6.1</v>
      </c>
      <c r="X1637" s="5">
        <f t="shared" si="173"/>
        <v>0.36299999999999999</v>
      </c>
      <c r="Y1637">
        <f t="shared" si="174"/>
        <v>6.4229061852619189</v>
      </c>
      <c r="AN1637" s="6"/>
      <c r="AO1637" s="5"/>
      <c r="AP1637" s="14"/>
      <c r="AQ1637" s="5"/>
    </row>
    <row r="1638" spans="1:43" hidden="1" x14ac:dyDescent="0.3">
      <c r="A1638" t="s">
        <v>2879</v>
      </c>
      <c r="B1638">
        <v>126</v>
      </c>
      <c r="C1638">
        <v>71502303</v>
      </c>
      <c r="D1638" t="s">
        <v>3967</v>
      </c>
      <c r="E1638" t="s">
        <v>10089</v>
      </c>
      <c r="F1638" t="s">
        <v>4228</v>
      </c>
      <c r="G1638" t="s">
        <v>14</v>
      </c>
      <c r="H1638" t="s">
        <v>15</v>
      </c>
      <c r="I1638">
        <v>12000000</v>
      </c>
      <c r="J1638">
        <v>2004</v>
      </c>
      <c r="K1638">
        <v>7.5</v>
      </c>
      <c r="L1638" s="5" t="s">
        <v>340</v>
      </c>
      <c r="M1638" s="5" t="s">
        <v>599</v>
      </c>
      <c r="N1638" t="s">
        <v>1221</v>
      </c>
      <c r="O1638" t="s">
        <v>6851</v>
      </c>
      <c r="P1638" s="5">
        <f t="shared" si="175"/>
        <v>0.61713844175211319</v>
      </c>
      <c r="Q1638" s="5">
        <f t="shared" si="176"/>
        <v>71502303</v>
      </c>
      <c r="R1638" s="1">
        <f t="shared" si="177"/>
        <v>59502303</v>
      </c>
      <c r="S1638" s="1">
        <f t="shared" si="178"/>
        <v>12000000</v>
      </c>
      <c r="U1638" s="6" t="s">
        <v>5522</v>
      </c>
      <c r="V1638" s="5">
        <f t="shared" ref="V1638:V1701" si="179">COUNTIF($A$2:$A$4915, U1638)</f>
        <v>1</v>
      </c>
      <c r="W1638" s="14">
        <f>IF(V1638=1, VLOOKUP(U1638, [1]IMDB_Movies!A:O, 11, FALSE), AVERAGEIF($A$2:$A$4915, U1638, $K$2:$K$4915))</f>
        <v>6.1</v>
      </c>
      <c r="X1638" s="5">
        <f t="shared" ref="X1638:X1701" si="180">_xlfn.PERCENTRANK.EXC($W$102:$W$2566,W1638)</f>
        <v>0.36299999999999999</v>
      </c>
      <c r="Y1638">
        <f t="shared" ref="Y1638:Y1701" si="181">AVERAGE(K1538:K6451)</f>
        <v>6.4228833629366555</v>
      </c>
      <c r="AN1638" s="6"/>
      <c r="AO1638" s="5"/>
      <c r="AP1638" s="14"/>
      <c r="AQ1638" s="5"/>
    </row>
    <row r="1639" spans="1:43" hidden="1" x14ac:dyDescent="0.3">
      <c r="A1639" t="s">
        <v>1763</v>
      </c>
      <c r="B1639">
        <v>84</v>
      </c>
      <c r="C1639">
        <v>1197786</v>
      </c>
      <c r="D1639" t="s">
        <v>122</v>
      </c>
      <c r="E1639" t="s">
        <v>10090</v>
      </c>
      <c r="F1639" t="s">
        <v>4612</v>
      </c>
      <c r="G1639" t="s">
        <v>524</v>
      </c>
      <c r="H1639" t="s">
        <v>525</v>
      </c>
      <c r="I1639">
        <v>12000000</v>
      </c>
      <c r="J1639">
        <v>2004</v>
      </c>
      <c r="K1639">
        <v>7.2</v>
      </c>
      <c r="L1639" s="5" t="s">
        <v>476</v>
      </c>
      <c r="M1639" s="5" t="s">
        <v>8413</v>
      </c>
      <c r="N1639" t="s">
        <v>3629</v>
      </c>
      <c r="P1639" s="5">
        <f t="shared" si="175"/>
        <v>0.61726382801754465</v>
      </c>
      <c r="Q1639" s="5">
        <f t="shared" si="176"/>
        <v>1197786</v>
      </c>
      <c r="R1639" s="1">
        <f t="shared" si="177"/>
        <v>-10802214</v>
      </c>
      <c r="S1639" s="1">
        <f t="shared" si="178"/>
        <v>12000000</v>
      </c>
      <c r="U1639" s="6" t="s">
        <v>5499</v>
      </c>
      <c r="V1639" s="5">
        <f t="shared" si="179"/>
        <v>1</v>
      </c>
      <c r="W1639" s="14">
        <f>IF(V1639=1, VLOOKUP(U1639, [1]IMDB_Movies!A:O, 11, FALSE), AVERAGEIF($A$2:$A$4915, U1639, $K$2:$K$4915))</f>
        <v>6.1</v>
      </c>
      <c r="X1639" s="5">
        <f t="shared" si="180"/>
        <v>0.36299999999999999</v>
      </c>
      <c r="Y1639">
        <f t="shared" si="181"/>
        <v>6.4237488895469426</v>
      </c>
      <c r="AN1639" s="6"/>
      <c r="AO1639" s="5"/>
      <c r="AP1639" s="14"/>
      <c r="AQ1639" s="5"/>
    </row>
    <row r="1640" spans="1:43" hidden="1" x14ac:dyDescent="0.3">
      <c r="A1640" t="s">
        <v>4704</v>
      </c>
      <c r="B1640">
        <v>117</v>
      </c>
      <c r="C1640">
        <v>14348123</v>
      </c>
      <c r="D1640" t="s">
        <v>4120</v>
      </c>
      <c r="E1640" t="s">
        <v>10091</v>
      </c>
      <c r="F1640" t="s">
        <v>4705</v>
      </c>
      <c r="G1640" t="s">
        <v>14</v>
      </c>
      <c r="H1640" t="s">
        <v>2499</v>
      </c>
      <c r="I1640">
        <v>12000000</v>
      </c>
      <c r="J1640">
        <v>1999</v>
      </c>
      <c r="K1640">
        <v>6.9</v>
      </c>
      <c r="L1640" s="5" t="s">
        <v>599</v>
      </c>
      <c r="M1640" s="5" t="s">
        <v>1221</v>
      </c>
      <c r="N1640" t="s">
        <v>8418</v>
      </c>
      <c r="P1640" s="5">
        <f t="shared" si="175"/>
        <v>0.61715627834445264</v>
      </c>
      <c r="Q1640" s="5">
        <f t="shared" si="176"/>
        <v>14348123</v>
      </c>
      <c r="R1640" s="1">
        <f t="shared" si="177"/>
        <v>2348123</v>
      </c>
      <c r="S1640" s="1">
        <f t="shared" si="178"/>
        <v>12000000</v>
      </c>
      <c r="U1640" s="6" t="s">
        <v>5162</v>
      </c>
      <c r="V1640" s="5">
        <f t="shared" si="179"/>
        <v>1</v>
      </c>
      <c r="W1640" s="14">
        <f>IF(V1640=1, VLOOKUP(U1640, [1]IMDB_Movies!A:O, 11, FALSE), AVERAGEIF($A$2:$A$4915, U1640, $K$2:$K$4915))</f>
        <v>6.1</v>
      </c>
      <c r="X1640" s="5">
        <f t="shared" si="180"/>
        <v>0.36299999999999999</v>
      </c>
      <c r="Y1640">
        <f t="shared" si="181"/>
        <v>6.4240225118483476</v>
      </c>
      <c r="AN1640" s="6"/>
      <c r="AO1640" s="5"/>
      <c r="AP1640" s="14"/>
      <c r="AQ1640" s="5"/>
    </row>
    <row r="1641" spans="1:43" hidden="1" x14ac:dyDescent="0.3">
      <c r="A1641" t="s">
        <v>4739</v>
      </c>
      <c r="B1641">
        <v>117</v>
      </c>
      <c r="C1641"/>
      <c r="D1641" t="s">
        <v>476</v>
      </c>
      <c r="E1641" t="s">
        <v>10092</v>
      </c>
      <c r="F1641" t="s">
        <v>4740</v>
      </c>
      <c r="G1641" t="s">
        <v>708</v>
      </c>
      <c r="H1641" t="s">
        <v>319</v>
      </c>
      <c r="I1641">
        <v>12000000</v>
      </c>
      <c r="J1641">
        <v>2010</v>
      </c>
      <c r="K1641">
        <v>6.9</v>
      </c>
      <c r="L1641" s="5" t="s">
        <v>476</v>
      </c>
      <c r="M1641" s="5"/>
      <c r="P1641" s="5">
        <f t="shared" si="175"/>
        <v>0.61707655358224567</v>
      </c>
      <c r="Q1641" s="5">
        <f t="shared" si="176"/>
        <v>25035665</v>
      </c>
      <c r="R1641" s="1">
        <f t="shared" si="177"/>
        <v>13035665</v>
      </c>
      <c r="S1641" s="1">
        <f t="shared" si="178"/>
        <v>12000000</v>
      </c>
      <c r="U1641" s="6" t="s">
        <v>5280</v>
      </c>
      <c r="V1641" s="5">
        <f t="shared" si="179"/>
        <v>1</v>
      </c>
      <c r="W1641" s="14">
        <f>IF(V1641=1, VLOOKUP(U1641, [1]IMDB_Movies!A:O, 11, FALSE), AVERAGEIF($A$2:$A$4915, U1641, $K$2:$K$4915))</f>
        <v>6.1</v>
      </c>
      <c r="X1641" s="5">
        <f t="shared" si="180"/>
        <v>0.36299999999999999</v>
      </c>
      <c r="Y1641">
        <f t="shared" si="181"/>
        <v>6.4243851851851916</v>
      </c>
      <c r="AN1641" s="6"/>
      <c r="AO1641" s="5"/>
      <c r="AP1641" s="14"/>
      <c r="AQ1641" s="5"/>
    </row>
    <row r="1642" spans="1:43" hidden="1" x14ac:dyDescent="0.3">
      <c r="A1642" t="s">
        <v>3881</v>
      </c>
      <c r="B1642">
        <v>97</v>
      </c>
      <c r="C1642">
        <v>56631572</v>
      </c>
      <c r="D1642" t="s">
        <v>604</v>
      </c>
      <c r="E1642" t="s">
        <v>10093</v>
      </c>
      <c r="F1642" t="s">
        <v>4748</v>
      </c>
      <c r="G1642" t="s">
        <v>14</v>
      </c>
      <c r="H1642" t="s">
        <v>15</v>
      </c>
      <c r="I1642">
        <v>12000000</v>
      </c>
      <c r="J1642">
        <v>1995</v>
      </c>
      <c r="K1642">
        <v>6.8</v>
      </c>
      <c r="L1642" s="5" t="s">
        <v>599</v>
      </c>
      <c r="M1642" s="5" t="s">
        <v>6851</v>
      </c>
      <c r="P1642" s="5">
        <f t="shared" si="175"/>
        <v>0.61707655358224567</v>
      </c>
      <c r="Q1642" s="5">
        <f t="shared" si="176"/>
        <v>56631572</v>
      </c>
      <c r="R1642" s="1">
        <f t="shared" si="177"/>
        <v>44631572</v>
      </c>
      <c r="S1642" s="1">
        <f t="shared" si="178"/>
        <v>12000000</v>
      </c>
      <c r="U1642" s="6" t="s">
        <v>5388</v>
      </c>
      <c r="V1642" s="5">
        <f t="shared" si="179"/>
        <v>1</v>
      </c>
      <c r="W1642" s="14">
        <f>IF(V1642=1, VLOOKUP(U1642, [1]IMDB_Movies!A:O, 11, FALSE), AVERAGEIF($A$2:$A$4915, U1642, $K$2:$K$4915))</f>
        <v>6.1</v>
      </c>
      <c r="X1642" s="5">
        <f t="shared" si="180"/>
        <v>0.36299999999999999</v>
      </c>
      <c r="Y1642">
        <f t="shared" si="181"/>
        <v>6.4251333728512217</v>
      </c>
      <c r="AN1642" s="6"/>
      <c r="AO1642" s="5"/>
      <c r="AP1642" s="14"/>
      <c r="AQ1642" s="5"/>
    </row>
    <row r="1643" spans="1:43" hidden="1" x14ac:dyDescent="0.3">
      <c r="A1643" t="s">
        <v>1287</v>
      </c>
      <c r="B1643">
        <v>106</v>
      </c>
      <c r="C1643">
        <v>5949693</v>
      </c>
      <c r="D1643" t="s">
        <v>507</v>
      </c>
      <c r="E1643" t="s">
        <v>10094</v>
      </c>
      <c r="F1643" t="s">
        <v>4873</v>
      </c>
      <c r="G1643" t="s">
        <v>14</v>
      </c>
      <c r="H1643" t="s">
        <v>15</v>
      </c>
      <c r="I1643">
        <v>12000000</v>
      </c>
      <c r="J1643">
        <v>2007</v>
      </c>
      <c r="K1643">
        <v>7.4</v>
      </c>
      <c r="L1643" s="5" t="s">
        <v>599</v>
      </c>
      <c r="M1643" s="5" t="s">
        <v>1221</v>
      </c>
      <c r="N1643" t="s">
        <v>6851</v>
      </c>
      <c r="P1643" s="5">
        <f t="shared" si="175"/>
        <v>0.61713555882494331</v>
      </c>
      <c r="Q1643" s="5">
        <f t="shared" si="176"/>
        <v>5949693</v>
      </c>
      <c r="R1643" s="1">
        <f t="shared" si="177"/>
        <v>-6050307</v>
      </c>
      <c r="S1643" s="1">
        <f t="shared" si="178"/>
        <v>12000000</v>
      </c>
      <c r="U1643" s="7" t="s">
        <v>5038</v>
      </c>
      <c r="V1643" s="5">
        <f t="shared" si="179"/>
        <v>1</v>
      </c>
      <c r="W1643" s="14">
        <f>IF(V1643=1, VLOOKUP(U1643, [1]IMDB_Movies!A:O, 11, FALSE), AVERAGEIF($A$2:$A$4915, U1643, $K$2:$K$4915))</f>
        <v>6.1</v>
      </c>
      <c r="X1643" s="5">
        <f t="shared" si="180"/>
        <v>0.36299999999999999</v>
      </c>
      <c r="Y1643">
        <f t="shared" si="181"/>
        <v>6.4252297657871393</v>
      </c>
      <c r="AN1643" s="7"/>
      <c r="AO1643" s="5"/>
      <c r="AP1643" s="14"/>
      <c r="AQ1643" s="5"/>
    </row>
    <row r="1644" spans="1:43" hidden="1" x14ac:dyDescent="0.3">
      <c r="A1644" t="s">
        <v>483</v>
      </c>
      <c r="B1644">
        <v>122</v>
      </c>
      <c r="C1644">
        <v>91547205</v>
      </c>
      <c r="D1644" t="s">
        <v>604</v>
      </c>
      <c r="E1644" t="s">
        <v>10095</v>
      </c>
      <c r="F1644" t="s">
        <v>4900</v>
      </c>
      <c r="G1644" t="s">
        <v>14</v>
      </c>
      <c r="H1644" t="s">
        <v>15</v>
      </c>
      <c r="I1644">
        <v>12000000</v>
      </c>
      <c r="J1644">
        <v>2012</v>
      </c>
      <c r="K1644">
        <v>6.6</v>
      </c>
      <c r="L1644" s="5" t="s">
        <v>599</v>
      </c>
      <c r="M1644" s="5" t="s">
        <v>6851</v>
      </c>
      <c r="P1644" s="5">
        <f t="shared" si="175"/>
        <v>0.61703700141436768</v>
      </c>
      <c r="Q1644" s="5">
        <f t="shared" si="176"/>
        <v>91547205</v>
      </c>
      <c r="R1644" s="1">
        <f t="shared" si="177"/>
        <v>79547205</v>
      </c>
      <c r="S1644" s="1">
        <f t="shared" si="178"/>
        <v>12000000</v>
      </c>
      <c r="U1644" s="7" t="s">
        <v>5237</v>
      </c>
      <c r="V1644" s="5">
        <f t="shared" si="179"/>
        <v>1</v>
      </c>
      <c r="W1644" s="14">
        <f>IF(V1644=1, VLOOKUP(U1644, [1]IMDB_Movies!A:O, 11, FALSE), AVERAGEIF($A$2:$A$4915, U1644, $K$2:$K$4915))</f>
        <v>6.1</v>
      </c>
      <c r="X1644" s="5">
        <f t="shared" si="180"/>
        <v>0.36299999999999999</v>
      </c>
      <c r="Y1644">
        <f t="shared" si="181"/>
        <v>6.4254448398576587</v>
      </c>
      <c r="AN1644" s="7"/>
      <c r="AO1644" s="5"/>
      <c r="AP1644" s="14"/>
      <c r="AQ1644" s="5"/>
    </row>
    <row r="1645" spans="1:43" hidden="1" x14ac:dyDescent="0.3">
      <c r="A1645" t="s">
        <v>483</v>
      </c>
      <c r="B1645">
        <v>102</v>
      </c>
      <c r="C1645">
        <v>75074950</v>
      </c>
      <c r="D1645" t="s">
        <v>910</v>
      </c>
      <c r="E1645" t="s">
        <v>10096</v>
      </c>
      <c r="F1645" t="s">
        <v>4901</v>
      </c>
      <c r="G1645" t="s">
        <v>14</v>
      </c>
      <c r="H1645" t="s">
        <v>15</v>
      </c>
      <c r="I1645">
        <v>12000000</v>
      </c>
      <c r="J1645">
        <v>2002</v>
      </c>
      <c r="K1645">
        <v>6.3</v>
      </c>
      <c r="L1645" s="5" t="s">
        <v>599</v>
      </c>
      <c r="M1645" s="5" t="s">
        <v>1221</v>
      </c>
      <c r="P1645" s="5">
        <f t="shared" si="175"/>
        <v>0.61726699326221712</v>
      </c>
      <c r="Q1645" s="5">
        <f t="shared" si="176"/>
        <v>75074950</v>
      </c>
      <c r="R1645" s="1">
        <f t="shared" si="177"/>
        <v>63074950</v>
      </c>
      <c r="S1645" s="1">
        <f t="shared" si="178"/>
        <v>12000000</v>
      </c>
      <c r="U1645" s="7" t="s">
        <v>4791</v>
      </c>
      <c r="V1645" s="5">
        <f t="shared" si="179"/>
        <v>1</v>
      </c>
      <c r="W1645" s="14">
        <f>IF(V1645=1, VLOOKUP(U1645, [1]IMDB_Movies!A:O, 11, FALSE), AVERAGEIF($A$2:$A$4915, U1645, $K$2:$K$4915))</f>
        <v>6.1</v>
      </c>
      <c r="X1645" s="5">
        <f t="shared" si="180"/>
        <v>0.36299999999999999</v>
      </c>
      <c r="Y1645">
        <f t="shared" si="181"/>
        <v>6.4260160189854716</v>
      </c>
      <c r="AN1645" s="7"/>
      <c r="AO1645" s="5"/>
      <c r="AP1645" s="14"/>
      <c r="AQ1645" s="5"/>
    </row>
    <row r="1646" spans="1:43" hidden="1" x14ac:dyDescent="0.3">
      <c r="A1646" t="s">
        <v>183</v>
      </c>
      <c r="B1646">
        <v>78</v>
      </c>
      <c r="C1646">
        <v>72217000</v>
      </c>
      <c r="D1646" t="s">
        <v>599</v>
      </c>
      <c r="E1646" t="s">
        <v>10097</v>
      </c>
      <c r="F1646" t="s">
        <v>4903</v>
      </c>
      <c r="G1646" t="s">
        <v>14</v>
      </c>
      <c r="H1646" t="s">
        <v>15</v>
      </c>
      <c r="I1646">
        <v>12000000</v>
      </c>
      <c r="J1646">
        <v>1994</v>
      </c>
      <c r="K1646">
        <v>6.9</v>
      </c>
      <c r="L1646" s="5" t="s">
        <v>599</v>
      </c>
      <c r="M1646" s="5"/>
      <c r="P1646" s="5">
        <f t="shared" si="175"/>
        <v>0.61741021482196445</v>
      </c>
      <c r="Q1646" s="5">
        <f t="shared" si="176"/>
        <v>72217000</v>
      </c>
      <c r="R1646" s="1">
        <f t="shared" si="177"/>
        <v>60217000</v>
      </c>
      <c r="S1646" s="1">
        <f t="shared" si="178"/>
        <v>12000000</v>
      </c>
      <c r="U1646" s="7" t="s">
        <v>4827</v>
      </c>
      <c r="V1646" s="5">
        <f t="shared" si="179"/>
        <v>1</v>
      </c>
      <c r="W1646" s="14">
        <f>IF(V1646=1, VLOOKUP(U1646, [1]IMDB_Movies!A:O, 11, FALSE), AVERAGEIF($A$2:$A$4915, U1646, $K$2:$K$4915))</f>
        <v>6.1</v>
      </c>
      <c r="X1646" s="5">
        <f t="shared" si="180"/>
        <v>0.36299999999999999</v>
      </c>
      <c r="Y1646">
        <f t="shared" si="181"/>
        <v>6.426498516320482</v>
      </c>
      <c r="AN1646" s="7"/>
      <c r="AO1646" s="5"/>
      <c r="AP1646" s="14"/>
      <c r="AQ1646" s="5"/>
    </row>
    <row r="1647" spans="1:43" hidden="1" x14ac:dyDescent="0.3">
      <c r="A1647" t="s">
        <v>4904</v>
      </c>
      <c r="B1647">
        <v>114</v>
      </c>
      <c r="C1647">
        <v>79568000</v>
      </c>
      <c r="D1647" t="s">
        <v>1060</v>
      </c>
      <c r="E1647" t="s">
        <v>10098</v>
      </c>
      <c r="F1647" t="s">
        <v>4905</v>
      </c>
      <c r="G1647" t="s">
        <v>14</v>
      </c>
      <c r="H1647" t="s">
        <v>15</v>
      </c>
      <c r="I1647">
        <v>12000000</v>
      </c>
      <c r="J1647">
        <v>1983</v>
      </c>
      <c r="K1647">
        <v>7.1</v>
      </c>
      <c r="L1647" s="5" t="s">
        <v>4289</v>
      </c>
      <c r="M1647" s="5" t="s">
        <v>3629</v>
      </c>
      <c r="P1647" s="5">
        <f t="shared" si="175"/>
        <v>0.61753964528753258</v>
      </c>
      <c r="Q1647" s="5">
        <f t="shared" si="176"/>
        <v>79568000</v>
      </c>
      <c r="R1647" s="1">
        <f t="shared" si="177"/>
        <v>67568000</v>
      </c>
      <c r="S1647" s="1">
        <f t="shared" si="178"/>
        <v>12000000</v>
      </c>
      <c r="U1647" s="6" t="s">
        <v>875</v>
      </c>
      <c r="V1647" s="5">
        <f t="shared" si="179"/>
        <v>4</v>
      </c>
      <c r="W1647" s="14">
        <f>IF(V1647=1, VLOOKUP(U1647, [1]IMDB_Movies!A:O, 11, FALSE), AVERAGEIF($A$2:$A$4915, U1647, $K$2:$K$4915))</f>
        <v>6.1</v>
      </c>
      <c r="X1647" s="5">
        <f t="shared" si="180"/>
        <v>0.36299999999999999</v>
      </c>
      <c r="Y1647">
        <f t="shared" si="181"/>
        <v>6.4265360641139884</v>
      </c>
      <c r="AN1647" s="6"/>
      <c r="AO1647" s="5"/>
      <c r="AP1647" s="14"/>
      <c r="AQ1647" s="5"/>
    </row>
    <row r="1648" spans="1:43" hidden="1" x14ac:dyDescent="0.3">
      <c r="A1648" t="s">
        <v>391</v>
      </c>
      <c r="B1648">
        <v>112</v>
      </c>
      <c r="C1648">
        <v>65500000</v>
      </c>
      <c r="D1648" t="s">
        <v>1874</v>
      </c>
      <c r="E1648" t="s">
        <v>10099</v>
      </c>
      <c r="F1648" t="s">
        <v>4906</v>
      </c>
      <c r="G1648" t="s">
        <v>14</v>
      </c>
      <c r="H1648" t="s">
        <v>15</v>
      </c>
      <c r="I1648">
        <v>12000000</v>
      </c>
      <c r="J1648">
        <v>1985</v>
      </c>
      <c r="K1648">
        <v>7.4</v>
      </c>
      <c r="L1648" s="5" t="s">
        <v>8413</v>
      </c>
      <c r="M1648" s="5" t="s">
        <v>1221</v>
      </c>
      <c r="N1648" t="s">
        <v>6851</v>
      </c>
      <c r="O1648" t="s">
        <v>3629</v>
      </c>
      <c r="P1648" s="5">
        <f t="shared" si="175"/>
        <v>0.61770582858672907</v>
      </c>
      <c r="Q1648" s="5">
        <f t="shared" si="176"/>
        <v>65500000</v>
      </c>
      <c r="R1648" s="1">
        <f t="shared" si="177"/>
        <v>53500000</v>
      </c>
      <c r="S1648" s="1">
        <f t="shared" si="178"/>
        <v>12000000</v>
      </c>
      <c r="U1648" s="7" t="s">
        <v>4627</v>
      </c>
      <c r="V1648" s="5">
        <f t="shared" si="179"/>
        <v>1</v>
      </c>
      <c r="W1648" s="14">
        <f>IF(V1648=1, VLOOKUP(U1648, [1]IMDB_Movies!A:O, 11, FALSE), AVERAGEIF($A$2:$A$4915, U1648, $K$2:$K$4915))</f>
        <v>6.1</v>
      </c>
      <c r="X1648" s="5">
        <f t="shared" si="180"/>
        <v>0.36299999999999999</v>
      </c>
      <c r="Y1648">
        <f t="shared" si="181"/>
        <v>6.4263954869358741</v>
      </c>
      <c r="AN1648" s="7"/>
      <c r="AO1648" s="5"/>
      <c r="AP1648" s="14"/>
      <c r="AQ1648" s="5"/>
    </row>
    <row r="1649" spans="1:43" hidden="1" x14ac:dyDescent="0.3">
      <c r="A1649" t="s">
        <v>4907</v>
      </c>
      <c r="B1649">
        <v>110</v>
      </c>
      <c r="C1649">
        <v>70011073</v>
      </c>
      <c r="D1649" t="s">
        <v>4908</v>
      </c>
      <c r="E1649" t="s">
        <v>10100</v>
      </c>
      <c r="F1649" t="s">
        <v>4909</v>
      </c>
      <c r="G1649" t="s">
        <v>14</v>
      </c>
      <c r="H1649" t="s">
        <v>15</v>
      </c>
      <c r="I1649">
        <v>12000000</v>
      </c>
      <c r="J1649">
        <v>2012</v>
      </c>
      <c r="K1649">
        <v>6.5</v>
      </c>
      <c r="L1649" s="5" t="s">
        <v>476</v>
      </c>
      <c r="M1649" s="5" t="s">
        <v>340</v>
      </c>
      <c r="N1649" t="s">
        <v>1221</v>
      </c>
      <c r="O1649" t="s">
        <v>3629</v>
      </c>
      <c r="P1649" s="5">
        <f t="shared" si="175"/>
        <v>0.61780408502964224</v>
      </c>
      <c r="Q1649" s="5">
        <f t="shared" si="176"/>
        <v>70011073</v>
      </c>
      <c r="R1649" s="1">
        <f t="shared" si="177"/>
        <v>58011073</v>
      </c>
      <c r="S1649" s="1">
        <f t="shared" si="178"/>
        <v>12000000</v>
      </c>
      <c r="U1649" s="6" t="s">
        <v>2640</v>
      </c>
      <c r="V1649" s="5">
        <f t="shared" si="179"/>
        <v>1</v>
      </c>
      <c r="W1649" s="14">
        <f>IF(V1649=1, VLOOKUP(U1649, [1]IMDB_Movies!A:O, 11, FALSE), AVERAGEIF($A$2:$A$4915, U1649, $K$2:$K$4915))</f>
        <v>6.1</v>
      </c>
      <c r="X1649" s="5">
        <f t="shared" si="180"/>
        <v>0.36299999999999999</v>
      </c>
      <c r="Y1649">
        <f t="shared" si="181"/>
        <v>6.4267003267003346</v>
      </c>
      <c r="AN1649" s="6"/>
      <c r="AO1649" s="5"/>
      <c r="AP1649" s="14"/>
      <c r="AQ1649" s="5"/>
    </row>
    <row r="1650" spans="1:43" hidden="1" x14ac:dyDescent="0.3">
      <c r="A1650" t="s">
        <v>2214</v>
      </c>
      <c r="B1650">
        <v>104</v>
      </c>
      <c r="C1650">
        <v>65269010</v>
      </c>
      <c r="D1650" t="s">
        <v>4910</v>
      </c>
      <c r="E1650" t="s">
        <v>10101</v>
      </c>
      <c r="F1650" t="s">
        <v>4911</v>
      </c>
      <c r="G1650" t="s">
        <v>14</v>
      </c>
      <c r="H1650" t="s">
        <v>15</v>
      </c>
      <c r="I1650">
        <v>12000000</v>
      </c>
      <c r="J1650">
        <v>2006</v>
      </c>
      <c r="K1650">
        <v>6.5</v>
      </c>
      <c r="L1650" s="5" t="s">
        <v>8413</v>
      </c>
      <c r="M1650" s="5" t="s">
        <v>1221</v>
      </c>
      <c r="N1650" t="s">
        <v>4183</v>
      </c>
      <c r="O1650" t="s">
        <v>6851</v>
      </c>
      <c r="P1650" s="5">
        <f t="shared" si="175"/>
        <v>0.61792341196325895</v>
      </c>
      <c r="Q1650" s="5">
        <f t="shared" si="176"/>
        <v>65269010</v>
      </c>
      <c r="R1650" s="1">
        <f t="shared" si="177"/>
        <v>53269010</v>
      </c>
      <c r="S1650" s="1">
        <f t="shared" si="178"/>
        <v>12000000</v>
      </c>
      <c r="U1650" s="6" t="s">
        <v>3894</v>
      </c>
      <c r="V1650" s="5">
        <f t="shared" si="179"/>
        <v>1</v>
      </c>
      <c r="W1650" s="14">
        <f>IF(V1650=1, VLOOKUP(U1650, [1]IMDB_Movies!A:O, 11, FALSE), AVERAGEIF($A$2:$A$4915, U1650, $K$2:$K$4915))</f>
        <v>6.1</v>
      </c>
      <c r="X1650" s="5">
        <f t="shared" si="180"/>
        <v>0.36299999999999999</v>
      </c>
      <c r="Y1650">
        <f t="shared" si="181"/>
        <v>6.4274806892454031</v>
      </c>
      <c r="AN1650" s="6"/>
      <c r="AO1650" s="5"/>
      <c r="AP1650" s="14"/>
      <c r="AQ1650" s="5"/>
    </row>
    <row r="1651" spans="1:43" hidden="1" x14ac:dyDescent="0.3">
      <c r="A1651" t="s">
        <v>4912</v>
      </c>
      <c r="B1651">
        <v>81</v>
      </c>
      <c r="C1651">
        <v>63071133</v>
      </c>
      <c r="D1651" t="s">
        <v>4913</v>
      </c>
      <c r="E1651" t="s">
        <v>10102</v>
      </c>
      <c r="F1651" t="s">
        <v>4914</v>
      </c>
      <c r="G1651" t="s">
        <v>14</v>
      </c>
      <c r="H1651" t="s">
        <v>15</v>
      </c>
      <c r="I1651">
        <v>12000000</v>
      </c>
      <c r="J1651">
        <v>1996</v>
      </c>
      <c r="K1651">
        <v>6.8</v>
      </c>
      <c r="L1651" s="5" t="s">
        <v>340</v>
      </c>
      <c r="M1651" s="5" t="s">
        <v>4017</v>
      </c>
      <c r="N1651" t="s">
        <v>599</v>
      </c>
      <c r="O1651" t="s">
        <v>8413</v>
      </c>
      <c r="P1651" s="5">
        <f t="shared" si="175"/>
        <v>0.61802086289279923</v>
      </c>
      <c r="Q1651" s="5">
        <f t="shared" si="176"/>
        <v>63071133</v>
      </c>
      <c r="R1651" s="1">
        <f t="shared" si="177"/>
        <v>51071133</v>
      </c>
      <c r="S1651" s="1">
        <f t="shared" si="178"/>
        <v>12000000</v>
      </c>
      <c r="U1651" s="6" t="s">
        <v>3918</v>
      </c>
      <c r="V1651" s="5">
        <f t="shared" si="179"/>
        <v>1</v>
      </c>
      <c r="W1651" s="14">
        <f>IF(V1651=1, VLOOKUP(U1651, [1]IMDB_Movies!A:O, 11, FALSE), AVERAGEIF($A$2:$A$4915, U1651, $K$2:$K$4915))</f>
        <v>6.1</v>
      </c>
      <c r="X1651" s="5">
        <f t="shared" si="180"/>
        <v>0.36299999999999999</v>
      </c>
      <c r="Y1651">
        <f t="shared" si="181"/>
        <v>6.4273105497771255</v>
      </c>
      <c r="AN1651" s="6"/>
      <c r="AO1651" s="5"/>
      <c r="AP1651" s="14"/>
      <c r="AQ1651" s="5"/>
    </row>
    <row r="1652" spans="1:43" hidden="1" x14ac:dyDescent="0.3">
      <c r="A1652" t="s">
        <v>635</v>
      </c>
      <c r="B1652">
        <v>154</v>
      </c>
      <c r="C1652">
        <v>39647595</v>
      </c>
      <c r="D1652" t="s">
        <v>550</v>
      </c>
      <c r="E1652" t="s">
        <v>10103</v>
      </c>
      <c r="F1652" t="s">
        <v>4915</v>
      </c>
      <c r="G1652" t="s">
        <v>14</v>
      </c>
      <c r="H1652" t="s">
        <v>15</v>
      </c>
      <c r="I1652">
        <v>12000000</v>
      </c>
      <c r="J1652">
        <v>1997</v>
      </c>
      <c r="K1652">
        <v>7.5</v>
      </c>
      <c r="L1652" s="5" t="s">
        <v>8413</v>
      </c>
      <c r="M1652" s="5" t="s">
        <v>3629</v>
      </c>
      <c r="P1652" s="5">
        <f t="shared" si="175"/>
        <v>0.61810853954600098</v>
      </c>
      <c r="Q1652" s="5">
        <f t="shared" si="176"/>
        <v>39647595</v>
      </c>
      <c r="R1652" s="1">
        <f t="shared" si="177"/>
        <v>27647595</v>
      </c>
      <c r="S1652" s="1">
        <f t="shared" si="178"/>
        <v>12000000</v>
      </c>
      <c r="U1652" s="6" t="s">
        <v>3696</v>
      </c>
      <c r="V1652" s="5">
        <f t="shared" si="179"/>
        <v>1</v>
      </c>
      <c r="W1652" s="14">
        <f>IF(V1652=1, VLOOKUP(U1652, [1]IMDB_Movies!A:O, 11, FALSE), AVERAGEIF($A$2:$A$4915, U1652, $K$2:$K$4915))</f>
        <v>6.1</v>
      </c>
      <c r="X1652" s="5">
        <f t="shared" si="180"/>
        <v>0.36299999999999999</v>
      </c>
      <c r="Y1652">
        <f t="shared" si="181"/>
        <v>6.427675386444716</v>
      </c>
      <c r="AN1652" s="6"/>
      <c r="AO1652" s="5"/>
      <c r="AP1652" s="14"/>
      <c r="AQ1652" s="5"/>
    </row>
    <row r="1653" spans="1:43" hidden="1" x14ac:dyDescent="0.3">
      <c r="A1653" t="s">
        <v>1859</v>
      </c>
      <c r="B1653">
        <v>102</v>
      </c>
      <c r="C1653">
        <v>38087366</v>
      </c>
      <c r="D1653" t="s">
        <v>1501</v>
      </c>
      <c r="E1653" t="s">
        <v>10104</v>
      </c>
      <c r="F1653" t="s">
        <v>4916</v>
      </c>
      <c r="G1653" t="s">
        <v>14</v>
      </c>
      <c r="H1653" t="s">
        <v>15</v>
      </c>
      <c r="I1653">
        <v>12000000</v>
      </c>
      <c r="J1653">
        <v>2008</v>
      </c>
      <c r="K1653">
        <v>6.6</v>
      </c>
      <c r="L1653" s="5" t="s">
        <v>340</v>
      </c>
      <c r="M1653" s="5" t="s">
        <v>599</v>
      </c>
      <c r="P1653" s="5">
        <f t="shared" si="175"/>
        <v>0.61810338774106299</v>
      </c>
      <c r="Q1653" s="5">
        <f t="shared" si="176"/>
        <v>38087366</v>
      </c>
      <c r="R1653" s="1">
        <f t="shared" si="177"/>
        <v>26087366</v>
      </c>
      <c r="S1653" s="1">
        <f t="shared" si="178"/>
        <v>12000000</v>
      </c>
      <c r="U1653" s="7" t="s">
        <v>3023</v>
      </c>
      <c r="V1653" s="5">
        <f t="shared" si="179"/>
        <v>1</v>
      </c>
      <c r="W1653" s="14">
        <f>IF(V1653=1, VLOOKUP(U1653, [1]IMDB_Movies!A:O, 11, FALSE), AVERAGEIF($A$2:$A$4915, U1653, $K$2:$K$4915))</f>
        <v>6.1</v>
      </c>
      <c r="X1653" s="5">
        <f t="shared" si="180"/>
        <v>0.36299999999999999</v>
      </c>
      <c r="Y1653">
        <f t="shared" si="181"/>
        <v>6.4274159976211793</v>
      </c>
      <c r="AN1653" s="7"/>
      <c r="AO1653" s="5"/>
      <c r="AP1653" s="14"/>
      <c r="AQ1653" s="5"/>
    </row>
    <row r="1654" spans="1:43" hidden="1" x14ac:dyDescent="0.3">
      <c r="A1654" t="s">
        <v>538</v>
      </c>
      <c r="B1654">
        <v>89</v>
      </c>
      <c r="C1654">
        <v>64572496</v>
      </c>
      <c r="D1654" t="s">
        <v>965</v>
      </c>
      <c r="E1654" t="s">
        <v>10105</v>
      </c>
      <c r="F1654" t="s">
        <v>4917</v>
      </c>
      <c r="G1654" t="s">
        <v>14</v>
      </c>
      <c r="H1654" t="s">
        <v>15</v>
      </c>
      <c r="I1654">
        <v>12000000</v>
      </c>
      <c r="J1654">
        <v>2012</v>
      </c>
      <c r="K1654">
        <v>7.1</v>
      </c>
      <c r="L1654" s="5" t="s">
        <v>1221</v>
      </c>
      <c r="M1654" s="5" t="s">
        <v>4289</v>
      </c>
      <c r="N1654" t="s">
        <v>3629</v>
      </c>
      <c r="P1654" s="5">
        <f t="shared" si="175"/>
        <v>0.61809286084744564</v>
      </c>
      <c r="Q1654" s="5">
        <f t="shared" si="176"/>
        <v>64572496</v>
      </c>
      <c r="R1654" s="1">
        <f t="shared" si="177"/>
        <v>52572496</v>
      </c>
      <c r="S1654" s="1">
        <f t="shared" si="178"/>
        <v>12000000</v>
      </c>
      <c r="U1654" s="6" t="s">
        <v>3166</v>
      </c>
      <c r="V1654" s="5">
        <f t="shared" si="179"/>
        <v>1</v>
      </c>
      <c r="W1654" s="14">
        <f>IF(V1654=1, VLOOKUP(U1654, [1]IMDB_Movies!A:O, 11, FALSE), AVERAGEIF($A$2:$A$4915, U1654, $K$2:$K$4915))</f>
        <v>6.1</v>
      </c>
      <c r="X1654" s="5">
        <f t="shared" si="180"/>
        <v>0.36299999999999999</v>
      </c>
      <c r="Y1654">
        <f t="shared" si="181"/>
        <v>6.4279595478881699</v>
      </c>
      <c r="AN1654" s="6"/>
      <c r="AO1654" s="5"/>
      <c r="AP1654" s="14"/>
      <c r="AQ1654" s="5"/>
    </row>
    <row r="1655" spans="1:43" hidden="1" x14ac:dyDescent="0.3">
      <c r="A1655" t="s">
        <v>2172</v>
      </c>
      <c r="B1655">
        <v>132</v>
      </c>
      <c r="C1655">
        <v>30400000</v>
      </c>
      <c r="D1655" t="s">
        <v>1023</v>
      </c>
      <c r="E1655" t="s">
        <v>10106</v>
      </c>
      <c r="F1655" t="s">
        <v>4918</v>
      </c>
      <c r="G1655" t="s">
        <v>14</v>
      </c>
      <c r="H1655" t="s">
        <v>22</v>
      </c>
      <c r="I1655">
        <v>12000000</v>
      </c>
      <c r="J1655">
        <v>1983</v>
      </c>
      <c r="K1655">
        <v>6.6</v>
      </c>
      <c r="L1655" s="5" t="s">
        <v>1221</v>
      </c>
      <c r="M1655" s="5" t="s">
        <v>6055</v>
      </c>
      <c r="N1655" t="s">
        <v>6851</v>
      </c>
      <c r="P1655" s="5">
        <f t="shared" si="175"/>
        <v>0.61818749053508115</v>
      </c>
      <c r="Q1655" s="5">
        <f t="shared" si="176"/>
        <v>30400000</v>
      </c>
      <c r="R1655" s="1">
        <f t="shared" si="177"/>
        <v>18400000</v>
      </c>
      <c r="S1655" s="1">
        <f t="shared" si="178"/>
        <v>12000000</v>
      </c>
      <c r="U1655" s="7" t="s">
        <v>2873</v>
      </c>
      <c r="V1655" s="5">
        <f t="shared" si="179"/>
        <v>1</v>
      </c>
      <c r="W1655" s="14">
        <f>IF(V1655=1, VLOOKUP(U1655, [1]IMDB_Movies!A:O, 11, FALSE), AVERAGEIF($A$2:$A$4915, U1655, $K$2:$K$4915))</f>
        <v>6.1</v>
      </c>
      <c r="X1655" s="5">
        <f t="shared" si="180"/>
        <v>0.36299999999999999</v>
      </c>
      <c r="Y1655">
        <f t="shared" si="181"/>
        <v>6.4279381136566576</v>
      </c>
      <c r="AN1655" s="7"/>
      <c r="AO1655" s="5"/>
      <c r="AP1655" s="14"/>
      <c r="AQ1655" s="5"/>
    </row>
    <row r="1656" spans="1:43" hidden="1" x14ac:dyDescent="0.3">
      <c r="A1656" t="s">
        <v>4921</v>
      </c>
      <c r="B1656">
        <v>93</v>
      </c>
      <c r="C1656">
        <v>37188667</v>
      </c>
      <c r="D1656" t="s">
        <v>910</v>
      </c>
      <c r="E1656" t="s">
        <v>10107</v>
      </c>
      <c r="F1656" t="s">
        <v>4922</v>
      </c>
      <c r="G1656" t="s">
        <v>14</v>
      </c>
      <c r="H1656" t="s">
        <v>15</v>
      </c>
      <c r="I1656">
        <v>12000000</v>
      </c>
      <c r="J1656">
        <v>2002</v>
      </c>
      <c r="K1656">
        <v>3.3</v>
      </c>
      <c r="L1656" s="5" t="s">
        <v>599</v>
      </c>
      <c r="M1656" s="5" t="s">
        <v>1221</v>
      </c>
      <c r="P1656" s="5">
        <f t="shared" si="175"/>
        <v>0.61815195918538446</v>
      </c>
      <c r="Q1656" s="5">
        <f t="shared" si="176"/>
        <v>37188667</v>
      </c>
      <c r="R1656" s="1">
        <f t="shared" si="177"/>
        <v>25188667</v>
      </c>
      <c r="S1656" s="1">
        <f t="shared" si="178"/>
        <v>12000000</v>
      </c>
      <c r="U1656" s="6" t="s">
        <v>2838</v>
      </c>
      <c r="V1656" s="5">
        <f t="shared" si="179"/>
        <v>1</v>
      </c>
      <c r="W1656" s="14">
        <f>IF(V1656=1, VLOOKUP(U1656, [1]IMDB_Movies!A:O, 11, FALSE), AVERAGEIF($A$2:$A$4915, U1656, $K$2:$K$4915))</f>
        <v>6.1</v>
      </c>
      <c r="X1656" s="5">
        <f t="shared" si="180"/>
        <v>0.36299999999999999</v>
      </c>
      <c r="Y1656">
        <f t="shared" si="181"/>
        <v>6.4283035714285788</v>
      </c>
      <c r="AN1656" s="6"/>
      <c r="AO1656" s="5"/>
      <c r="AP1656" s="14"/>
      <c r="AQ1656" s="5"/>
    </row>
    <row r="1657" spans="1:43" hidden="1" x14ac:dyDescent="0.3">
      <c r="A1657" t="s">
        <v>4923</v>
      </c>
      <c r="B1657">
        <v>93</v>
      </c>
      <c r="C1657">
        <v>54724272</v>
      </c>
      <c r="D1657" t="s">
        <v>359</v>
      </c>
      <c r="E1657" t="s">
        <v>10108</v>
      </c>
      <c r="F1657" t="s">
        <v>4924</v>
      </c>
      <c r="G1657" t="s">
        <v>14</v>
      </c>
      <c r="H1657" t="s">
        <v>15</v>
      </c>
      <c r="I1657">
        <v>12000000</v>
      </c>
      <c r="J1657">
        <v>2012</v>
      </c>
      <c r="K1657">
        <v>6.7</v>
      </c>
      <c r="L1657" s="5" t="s">
        <v>599</v>
      </c>
      <c r="M1657" s="5" t="s">
        <v>8413</v>
      </c>
      <c r="P1657" s="5">
        <f t="shared" si="175"/>
        <v>0.61813840815543331</v>
      </c>
      <c r="Q1657" s="5">
        <f t="shared" si="176"/>
        <v>54724272</v>
      </c>
      <c r="R1657" s="1">
        <f t="shared" si="177"/>
        <v>42724272</v>
      </c>
      <c r="S1657" s="1">
        <f t="shared" si="178"/>
        <v>12000000</v>
      </c>
      <c r="U1657" s="7" t="s">
        <v>2517</v>
      </c>
      <c r="V1657" s="5">
        <f t="shared" si="179"/>
        <v>1</v>
      </c>
      <c r="W1657" s="14">
        <f>IF(V1657=1, VLOOKUP(U1657, [1]IMDB_Movies!A:O, 11, FALSE), AVERAGEIF($A$2:$A$4915, U1657, $K$2:$K$4915))</f>
        <v>6.1</v>
      </c>
      <c r="X1657" s="5">
        <f t="shared" si="180"/>
        <v>0.36299999999999999</v>
      </c>
      <c r="Y1657">
        <f t="shared" si="181"/>
        <v>6.4284310806787808</v>
      </c>
      <c r="AN1657" s="7"/>
      <c r="AO1657" s="5"/>
      <c r="AP1657" s="14"/>
      <c r="AQ1657" s="5"/>
    </row>
    <row r="1658" spans="1:43" hidden="1" x14ac:dyDescent="0.3">
      <c r="A1658" t="s">
        <v>4925</v>
      </c>
      <c r="B1658">
        <v>172</v>
      </c>
      <c r="C1658"/>
      <c r="D1658" t="s">
        <v>2556</v>
      </c>
      <c r="E1658" t="s">
        <v>10109</v>
      </c>
      <c r="F1658" t="s">
        <v>4926</v>
      </c>
      <c r="G1658" t="s">
        <v>14</v>
      </c>
      <c r="H1658" t="s">
        <v>15</v>
      </c>
      <c r="I1658">
        <v>12000000</v>
      </c>
      <c r="J1658">
        <v>1970</v>
      </c>
      <c r="K1658">
        <v>8</v>
      </c>
      <c r="L1658" s="5" t="s">
        <v>4651</v>
      </c>
      <c r="M1658" s="5" t="s">
        <v>1221</v>
      </c>
      <c r="N1658" t="s">
        <v>8418</v>
      </c>
      <c r="P1658" s="5">
        <f t="shared" si="175"/>
        <v>0.61819065311420474</v>
      </c>
      <c r="Q1658" s="5">
        <f t="shared" si="176"/>
        <v>25035665</v>
      </c>
      <c r="R1658" s="1">
        <f t="shared" si="177"/>
        <v>13035665</v>
      </c>
      <c r="S1658" s="1">
        <f t="shared" si="178"/>
        <v>12000000</v>
      </c>
      <c r="U1658" s="6" t="s">
        <v>1473</v>
      </c>
      <c r="V1658" s="5">
        <f t="shared" si="179"/>
        <v>1</v>
      </c>
      <c r="W1658" s="14">
        <f>IF(V1658=1, VLOOKUP(U1658, [1]IMDB_Movies!A:O, 11, FALSE), AVERAGEIF($A$2:$A$4915, U1658, $K$2:$K$4915))</f>
        <v>6.1</v>
      </c>
      <c r="X1658" s="5">
        <f t="shared" si="180"/>
        <v>0.36299999999999999</v>
      </c>
      <c r="Y1658">
        <f t="shared" si="181"/>
        <v>6.4287671232876784</v>
      </c>
      <c r="AN1658" s="6"/>
      <c r="AO1658" s="5"/>
      <c r="AP1658" s="14"/>
      <c r="AQ1658" s="5"/>
    </row>
    <row r="1659" spans="1:43" hidden="1" x14ac:dyDescent="0.3">
      <c r="A1659" t="s">
        <v>4596</v>
      </c>
      <c r="B1659">
        <v>96</v>
      </c>
      <c r="C1659">
        <v>31597131</v>
      </c>
      <c r="D1659" t="s">
        <v>1450</v>
      </c>
      <c r="E1659" t="s">
        <v>10110</v>
      </c>
      <c r="F1659" t="s">
        <v>4927</v>
      </c>
      <c r="G1659" t="s">
        <v>14</v>
      </c>
      <c r="H1659" t="s">
        <v>15</v>
      </c>
      <c r="I1659">
        <v>12000000</v>
      </c>
      <c r="J1659">
        <v>2002</v>
      </c>
      <c r="K1659">
        <v>6.8</v>
      </c>
      <c r="L1659" s="5" t="s">
        <v>1221</v>
      </c>
      <c r="M1659" s="5" t="s">
        <v>3629</v>
      </c>
      <c r="P1659" s="5">
        <f t="shared" si="175"/>
        <v>0.61819065311420474</v>
      </c>
      <c r="Q1659" s="5">
        <f t="shared" si="176"/>
        <v>31597131</v>
      </c>
      <c r="R1659" s="1">
        <f t="shared" si="177"/>
        <v>19597131</v>
      </c>
      <c r="S1659" s="1">
        <f t="shared" si="178"/>
        <v>12000000</v>
      </c>
      <c r="U1659" s="6" t="s">
        <v>1260</v>
      </c>
      <c r="V1659" s="5">
        <f t="shared" si="179"/>
        <v>1</v>
      </c>
      <c r="W1659" s="14">
        <f>IF(V1659=1, VLOOKUP(U1659, [1]IMDB_Movies!A:O, 11, FALSE), AVERAGEIF($A$2:$A$4915, U1659, $K$2:$K$4915))</f>
        <v>6.1</v>
      </c>
      <c r="X1659" s="5">
        <f t="shared" si="180"/>
        <v>0.36299999999999999</v>
      </c>
      <c r="Y1659">
        <f t="shared" si="181"/>
        <v>6.4287161155793946</v>
      </c>
      <c r="AN1659" s="6"/>
      <c r="AO1659" s="5"/>
      <c r="AP1659" s="14"/>
      <c r="AQ1659" s="5"/>
    </row>
    <row r="1660" spans="1:43" hidden="1" x14ac:dyDescent="0.3">
      <c r="A1660" t="s">
        <v>4928</v>
      </c>
      <c r="B1660">
        <v>89</v>
      </c>
      <c r="C1660">
        <v>31691811</v>
      </c>
      <c r="D1660" t="s">
        <v>1543</v>
      </c>
      <c r="E1660" t="s">
        <v>10111</v>
      </c>
      <c r="F1660" t="s">
        <v>4929</v>
      </c>
      <c r="G1660" t="s">
        <v>14</v>
      </c>
      <c r="H1660" t="s">
        <v>15</v>
      </c>
      <c r="I1660">
        <v>12000000</v>
      </c>
      <c r="J1660">
        <v>2008</v>
      </c>
      <c r="K1660">
        <v>6</v>
      </c>
      <c r="L1660" s="5" t="s">
        <v>2267</v>
      </c>
      <c r="M1660" s="5" t="s">
        <v>4289</v>
      </c>
      <c r="N1660" t="s">
        <v>3629</v>
      </c>
      <c r="P1660" s="5">
        <f t="shared" si="175"/>
        <v>0.61815883372560232</v>
      </c>
      <c r="Q1660" s="5">
        <f t="shared" si="176"/>
        <v>31691811</v>
      </c>
      <c r="R1660" s="1">
        <f t="shared" si="177"/>
        <v>19691811</v>
      </c>
      <c r="S1660" s="1">
        <f t="shared" si="178"/>
        <v>12000000</v>
      </c>
      <c r="U1660" s="7" t="s">
        <v>1512</v>
      </c>
      <c r="V1660" s="5">
        <f t="shared" si="179"/>
        <v>1</v>
      </c>
      <c r="W1660" s="14">
        <f>IF(V1660=1, VLOOKUP(U1660, [1]IMDB_Movies!A:O, 11, FALSE), AVERAGEIF($A$2:$A$4915, U1660, $K$2:$K$4915))</f>
        <v>6.1</v>
      </c>
      <c r="X1660" s="5">
        <f t="shared" si="180"/>
        <v>0.36299999999999999</v>
      </c>
      <c r="Y1660">
        <f t="shared" si="181"/>
        <v>6.4289034564958367</v>
      </c>
      <c r="AN1660" s="7"/>
      <c r="AO1660" s="5"/>
      <c r="AP1660" s="14"/>
      <c r="AQ1660" s="5"/>
    </row>
    <row r="1661" spans="1:43" hidden="1" x14ac:dyDescent="0.3">
      <c r="A1661" t="s">
        <v>4930</v>
      </c>
      <c r="B1661">
        <v>92</v>
      </c>
      <c r="C1661">
        <v>31397498</v>
      </c>
      <c r="D1661" t="s">
        <v>1813</v>
      </c>
      <c r="E1661" t="s">
        <v>10112</v>
      </c>
      <c r="F1661" t="s">
        <v>4931</v>
      </c>
      <c r="G1661" t="s">
        <v>14</v>
      </c>
      <c r="H1661" t="s">
        <v>15</v>
      </c>
      <c r="I1661">
        <v>12000000</v>
      </c>
      <c r="J1661">
        <v>2008</v>
      </c>
      <c r="K1661">
        <v>5.4</v>
      </c>
      <c r="L1661" s="5" t="s">
        <v>2267</v>
      </c>
      <c r="M1661" s="5" t="s">
        <v>8415</v>
      </c>
      <c r="P1661" s="5">
        <f t="shared" si="175"/>
        <v>0.61812728572059217</v>
      </c>
      <c r="Q1661" s="5">
        <f t="shared" si="176"/>
        <v>31397498</v>
      </c>
      <c r="R1661" s="1">
        <f t="shared" si="177"/>
        <v>19397498</v>
      </c>
      <c r="S1661" s="1">
        <f t="shared" si="178"/>
        <v>12000000</v>
      </c>
      <c r="U1661" s="6" t="s">
        <v>681</v>
      </c>
      <c r="V1661" s="5">
        <f t="shared" si="179"/>
        <v>1</v>
      </c>
      <c r="W1661" s="14">
        <f>IF(V1661=1, VLOOKUP(U1661, [1]IMDB_Movies!A:O, 11, FALSE), AVERAGEIF($A$2:$A$4915, U1661, $K$2:$K$4915))</f>
        <v>6.1</v>
      </c>
      <c r="X1661" s="5">
        <f t="shared" si="180"/>
        <v>0.36299999999999999</v>
      </c>
      <c r="Y1661">
        <f t="shared" si="181"/>
        <v>6.4286438152011991</v>
      </c>
      <c r="AN1661" s="6"/>
      <c r="AO1661" s="5"/>
      <c r="AP1661" s="14"/>
      <c r="AQ1661" s="5"/>
    </row>
    <row r="1662" spans="1:43" hidden="1" x14ac:dyDescent="0.3">
      <c r="A1662" t="s">
        <v>4932</v>
      </c>
      <c r="B1662">
        <v>97</v>
      </c>
      <c r="C1662">
        <v>31179516</v>
      </c>
      <c r="D1662" t="s">
        <v>599</v>
      </c>
      <c r="E1662" t="s">
        <v>10113</v>
      </c>
      <c r="F1662" t="s">
        <v>4933</v>
      </c>
      <c r="G1662" t="s">
        <v>14</v>
      </c>
      <c r="H1662" t="s">
        <v>15</v>
      </c>
      <c r="I1662">
        <v>12000000</v>
      </c>
      <c r="J1662">
        <v>2004</v>
      </c>
      <c r="K1662">
        <v>4.3</v>
      </c>
      <c r="L1662" s="5" t="s">
        <v>599</v>
      </c>
      <c r="M1662" s="5"/>
      <c r="P1662" s="5">
        <f t="shared" si="175"/>
        <v>0.61809478125950257</v>
      </c>
      <c r="Q1662" s="5">
        <f t="shared" si="176"/>
        <v>31179516</v>
      </c>
      <c r="R1662" s="1">
        <f t="shared" si="177"/>
        <v>19179516</v>
      </c>
      <c r="S1662" s="1">
        <f t="shared" si="178"/>
        <v>12000000</v>
      </c>
      <c r="U1662" s="7" t="s">
        <v>197</v>
      </c>
      <c r="V1662" s="5">
        <f t="shared" si="179"/>
        <v>1</v>
      </c>
      <c r="W1662" s="14">
        <f>IF(V1662=1, VLOOKUP(U1662, [1]IMDB_Movies!A:O, 11, FALSE), AVERAGEIF($A$2:$A$4915, U1662, $K$2:$K$4915))</f>
        <v>6.1</v>
      </c>
      <c r="X1662" s="5">
        <f t="shared" si="180"/>
        <v>0.36299999999999999</v>
      </c>
      <c r="Y1662">
        <f t="shared" si="181"/>
        <v>6.4286225402504558</v>
      </c>
      <c r="AN1662" s="7"/>
      <c r="AO1662" s="5"/>
      <c r="AP1662" s="14"/>
      <c r="AQ1662" s="5"/>
    </row>
    <row r="1663" spans="1:43" hidden="1" x14ac:dyDescent="0.3">
      <c r="A1663" t="s">
        <v>1639</v>
      </c>
      <c r="B1663">
        <v>93</v>
      </c>
      <c r="C1663">
        <v>31155435</v>
      </c>
      <c r="D1663" t="s">
        <v>1001</v>
      </c>
      <c r="E1663" t="s">
        <v>10114</v>
      </c>
      <c r="F1663" t="s">
        <v>4934</v>
      </c>
      <c r="G1663" t="s">
        <v>14</v>
      </c>
      <c r="H1663" t="s">
        <v>15</v>
      </c>
      <c r="I1663">
        <v>12000000</v>
      </c>
      <c r="J1663">
        <v>2001</v>
      </c>
      <c r="K1663">
        <v>6.2</v>
      </c>
      <c r="L1663" s="5" t="s">
        <v>599</v>
      </c>
      <c r="M1663" s="5" t="s">
        <v>455</v>
      </c>
      <c r="P1663" s="5">
        <f t="shared" si="175"/>
        <v>0.61806156198083329</v>
      </c>
      <c r="Q1663" s="5">
        <f t="shared" si="176"/>
        <v>31155435</v>
      </c>
      <c r="R1663" s="1">
        <f t="shared" si="177"/>
        <v>19155435</v>
      </c>
      <c r="S1663" s="1">
        <f t="shared" si="178"/>
        <v>12000000</v>
      </c>
      <c r="U1663" s="7" t="s">
        <v>528</v>
      </c>
      <c r="V1663" s="5">
        <f t="shared" si="179"/>
        <v>1</v>
      </c>
      <c r="W1663" s="14">
        <f>IF(V1663=1, VLOOKUP(U1663, [1]IMDB_Movies!A:O, 11, FALSE), AVERAGEIF($A$2:$A$4915, U1663, $K$2:$K$4915))</f>
        <v>6.1</v>
      </c>
      <c r="X1663" s="5">
        <f t="shared" si="180"/>
        <v>0.36299999999999999</v>
      </c>
      <c r="Y1663">
        <f t="shared" si="181"/>
        <v>6.4289293170295325</v>
      </c>
      <c r="AN1663" s="7"/>
      <c r="AO1663" s="5"/>
      <c r="AP1663" s="14"/>
      <c r="AQ1663" s="5"/>
    </row>
    <row r="1664" spans="1:43" hidden="1" x14ac:dyDescent="0.3">
      <c r="A1664" t="s">
        <v>4935</v>
      </c>
      <c r="B1664">
        <v>89</v>
      </c>
      <c r="C1664">
        <v>27281507</v>
      </c>
      <c r="D1664" t="s">
        <v>4936</v>
      </c>
      <c r="E1664" t="s">
        <v>10115</v>
      </c>
      <c r="F1664" t="s">
        <v>4937</v>
      </c>
      <c r="G1664" t="s">
        <v>14</v>
      </c>
      <c r="H1664" t="s">
        <v>15</v>
      </c>
      <c r="I1664">
        <v>12000000</v>
      </c>
      <c r="J1664">
        <v>1992</v>
      </c>
      <c r="K1664">
        <v>7.7</v>
      </c>
      <c r="L1664" s="5" t="s">
        <v>599</v>
      </c>
      <c r="M1664" s="5" t="s">
        <v>1221</v>
      </c>
      <c r="N1664" t="s">
        <v>6299</v>
      </c>
      <c r="O1664" t="s">
        <v>455</v>
      </c>
      <c r="P1664" s="5">
        <f t="shared" si="175"/>
        <v>0.61802823747117208</v>
      </c>
      <c r="Q1664" s="5">
        <f t="shared" si="176"/>
        <v>27281507</v>
      </c>
      <c r="R1664" s="1">
        <f t="shared" si="177"/>
        <v>15281507</v>
      </c>
      <c r="S1664" s="1">
        <f t="shared" si="178"/>
        <v>12000000</v>
      </c>
      <c r="U1664" s="6" t="s">
        <v>3502</v>
      </c>
      <c r="V1664" s="5">
        <f t="shared" si="179"/>
        <v>1</v>
      </c>
      <c r="W1664" s="14">
        <f>IF(V1664=1, VLOOKUP(U1664, [1]IMDB_Movies!A:O, 11, FALSE), AVERAGEIF($A$2:$A$4915, U1664, $K$2:$K$4915))</f>
        <v>6.1</v>
      </c>
      <c r="X1664" s="5">
        <f t="shared" si="180"/>
        <v>0.36299999999999999</v>
      </c>
      <c r="Y1664">
        <f t="shared" si="181"/>
        <v>6.4301610978520358</v>
      </c>
      <c r="AN1664" s="6"/>
      <c r="AO1664" s="5"/>
      <c r="AP1664" s="14"/>
      <c r="AQ1664" s="5"/>
    </row>
    <row r="1665" spans="1:43" hidden="1" x14ac:dyDescent="0.3">
      <c r="A1665" t="s">
        <v>2087</v>
      </c>
      <c r="B1665">
        <v>123</v>
      </c>
      <c r="C1665">
        <v>25776062</v>
      </c>
      <c r="D1665" t="s">
        <v>2244</v>
      </c>
      <c r="E1665" t="s">
        <v>10116</v>
      </c>
      <c r="F1665" t="s">
        <v>4938</v>
      </c>
      <c r="G1665" t="s">
        <v>14</v>
      </c>
      <c r="H1665" t="s">
        <v>15</v>
      </c>
      <c r="I1665">
        <v>12000000</v>
      </c>
      <c r="J1665">
        <v>2002</v>
      </c>
      <c r="K1665">
        <v>7.4</v>
      </c>
      <c r="L1665" s="5" t="s">
        <v>4651</v>
      </c>
      <c r="M1665" s="5" t="s">
        <v>1221</v>
      </c>
      <c r="N1665" t="s">
        <v>6851</v>
      </c>
      <c r="P1665" s="5">
        <f t="shared" si="175"/>
        <v>0.61798300695190622</v>
      </c>
      <c r="Q1665" s="5">
        <f t="shared" si="176"/>
        <v>25776062</v>
      </c>
      <c r="R1665" s="1">
        <f t="shared" si="177"/>
        <v>13776062</v>
      </c>
      <c r="S1665" s="1">
        <f t="shared" si="178"/>
        <v>12000000</v>
      </c>
      <c r="U1665" s="6" t="s">
        <v>5501</v>
      </c>
      <c r="V1665" s="5">
        <f t="shared" si="179"/>
        <v>1</v>
      </c>
      <c r="W1665" s="14">
        <f>IF(V1665=1, VLOOKUP(U1665, [1]IMDB_Movies!A:O, 11, FALSE), AVERAGEIF($A$2:$A$4915, U1665, $K$2:$K$4915))</f>
        <v>6.1</v>
      </c>
      <c r="X1665" s="5">
        <f t="shared" si="180"/>
        <v>0.36299999999999999</v>
      </c>
      <c r="Y1665">
        <f t="shared" si="181"/>
        <v>6.4298119964189864</v>
      </c>
      <c r="AN1665" s="6"/>
      <c r="AO1665" s="5"/>
      <c r="AP1665" s="14"/>
      <c r="AQ1665" s="5"/>
    </row>
    <row r="1666" spans="1:43" hidden="1" x14ac:dyDescent="0.3">
      <c r="A1666" t="s">
        <v>4939</v>
      </c>
      <c r="B1666">
        <v>93</v>
      </c>
      <c r="C1666">
        <v>25240988</v>
      </c>
      <c r="D1666" t="s">
        <v>1448</v>
      </c>
      <c r="E1666" t="s">
        <v>10117</v>
      </c>
      <c r="F1666" t="s">
        <v>4940</v>
      </c>
      <c r="G1666" t="s">
        <v>14</v>
      </c>
      <c r="H1666" t="s">
        <v>15</v>
      </c>
      <c r="I1666">
        <v>12000000</v>
      </c>
      <c r="J1666">
        <v>2012</v>
      </c>
      <c r="K1666">
        <v>5.9</v>
      </c>
      <c r="L1666" s="5" t="s">
        <v>27</v>
      </c>
      <c r="M1666" s="5" t="s">
        <v>4183</v>
      </c>
      <c r="P1666" s="5">
        <f t="shared" ref="P1666:P1729" si="182">CORREL(C1666:C6579,I1666:I6579)</f>
        <v>0.61793328203248277</v>
      </c>
      <c r="Q1666" s="5">
        <f t="shared" ref="Q1666:Q1729" si="183">IF(ISBLANK(C1666),MEDIAN($C$2:$C$4915), C1666)</f>
        <v>25240988</v>
      </c>
      <c r="R1666" s="1">
        <f t="shared" ref="R1666:R1729" si="184">Q1666-S1666</f>
        <v>13240988</v>
      </c>
      <c r="S1666" s="1">
        <f t="shared" ref="S1666:S1729" si="185">IF(ISBLANK(I1666),MEDIAN($I$2:$I$4915), I1666)</f>
        <v>12000000</v>
      </c>
      <c r="U1666" s="11" t="s">
        <v>8398</v>
      </c>
      <c r="V1666" s="5">
        <f t="shared" si="179"/>
        <v>1</v>
      </c>
      <c r="W1666" s="14">
        <f>IF(V1666=1, VLOOKUP(U1666, [1]IMDB_Movies!A:O, 11, FALSE), AVERAGEIF($A$2:$A$4915, U1666, $K$2:$K$4915))</f>
        <v>6.1</v>
      </c>
      <c r="X1666" s="5">
        <f t="shared" si="180"/>
        <v>0.36299999999999999</v>
      </c>
      <c r="Y1666">
        <f t="shared" si="181"/>
        <v>6.4297313432835894</v>
      </c>
      <c r="AN1666" s="11"/>
      <c r="AO1666" s="5"/>
      <c r="AP1666" s="14"/>
      <c r="AQ1666" s="5"/>
    </row>
    <row r="1667" spans="1:43" hidden="1" x14ac:dyDescent="0.3">
      <c r="A1667" t="s">
        <v>4941</v>
      </c>
      <c r="B1667">
        <v>133</v>
      </c>
      <c r="C1667">
        <v>124868837</v>
      </c>
      <c r="D1667" t="s">
        <v>79</v>
      </c>
      <c r="E1667" t="s">
        <v>10118</v>
      </c>
      <c r="F1667" t="s">
        <v>4942</v>
      </c>
      <c r="G1667" t="s">
        <v>14</v>
      </c>
      <c r="H1667" t="s">
        <v>15</v>
      </c>
      <c r="I1667">
        <v>12000000</v>
      </c>
      <c r="J1667">
        <v>2014</v>
      </c>
      <c r="K1667">
        <v>7.8</v>
      </c>
      <c r="L1667" s="5" t="s">
        <v>1221</v>
      </c>
      <c r="M1667" s="5" t="s">
        <v>6851</v>
      </c>
      <c r="P1667" s="5">
        <f t="shared" si="182"/>
        <v>0.61788194620217785</v>
      </c>
      <c r="Q1667" s="5">
        <f t="shared" si="183"/>
        <v>124868837</v>
      </c>
      <c r="R1667" s="1">
        <f t="shared" si="184"/>
        <v>112868837</v>
      </c>
      <c r="S1667" s="1">
        <f t="shared" si="185"/>
        <v>12000000</v>
      </c>
      <c r="U1667" s="7" t="s">
        <v>6633</v>
      </c>
      <c r="V1667" s="5">
        <f t="shared" si="179"/>
        <v>1</v>
      </c>
      <c r="W1667" s="14">
        <f>IF(V1667=1, VLOOKUP(U1667, [1]IMDB_Movies!A:O, 11, FALSE), AVERAGEIF($A$2:$A$4915, U1667, $K$2:$K$4915))</f>
        <v>6.1</v>
      </c>
      <c r="X1667" s="5">
        <f t="shared" si="180"/>
        <v>0.36299999999999999</v>
      </c>
      <c r="Y1667">
        <f t="shared" si="181"/>
        <v>6.429590922663488</v>
      </c>
      <c r="AN1667" s="7"/>
      <c r="AO1667" s="5"/>
      <c r="AP1667" s="14"/>
      <c r="AQ1667" s="5"/>
    </row>
    <row r="1668" spans="1:43" hidden="1" x14ac:dyDescent="0.3">
      <c r="A1668" t="s">
        <v>1578</v>
      </c>
      <c r="B1668">
        <v>121</v>
      </c>
      <c r="C1668">
        <v>22905674</v>
      </c>
      <c r="D1668" t="s">
        <v>703</v>
      </c>
      <c r="E1668" t="s">
        <v>10119</v>
      </c>
      <c r="F1668" t="s">
        <v>4943</v>
      </c>
      <c r="G1668" t="s">
        <v>14</v>
      </c>
      <c r="H1668" t="s">
        <v>15</v>
      </c>
      <c r="I1668">
        <v>12000000</v>
      </c>
      <c r="J1668">
        <v>1998</v>
      </c>
      <c r="K1668">
        <v>7.4</v>
      </c>
      <c r="L1668" s="5" t="s">
        <v>8413</v>
      </c>
      <c r="M1668" s="5" t="s">
        <v>1221</v>
      </c>
      <c r="P1668" s="5">
        <f t="shared" si="182"/>
        <v>0.61832738818733057</v>
      </c>
      <c r="Q1668" s="5">
        <f t="shared" si="183"/>
        <v>22905674</v>
      </c>
      <c r="R1668" s="1">
        <f t="shared" si="184"/>
        <v>10905674</v>
      </c>
      <c r="S1668" s="1">
        <f t="shared" si="185"/>
        <v>12000000</v>
      </c>
      <c r="U1668" s="6" t="s">
        <v>6833</v>
      </c>
      <c r="V1668" s="5">
        <f t="shared" si="179"/>
        <v>1</v>
      </c>
      <c r="W1668" s="14">
        <f>IF(V1668=1, VLOOKUP(U1668, [1]IMDB_Movies!A:O, 11, FALSE), AVERAGEIF($A$2:$A$4915, U1668, $K$2:$K$4915))</f>
        <v>6.1</v>
      </c>
      <c r="X1668" s="5">
        <f t="shared" si="180"/>
        <v>0.36299999999999999</v>
      </c>
      <c r="Y1668">
        <f t="shared" si="181"/>
        <v>6.4298984468339366</v>
      </c>
      <c r="AN1668" s="6"/>
      <c r="AO1668" s="5"/>
      <c r="AP1668" s="14"/>
      <c r="AQ1668" s="5"/>
    </row>
    <row r="1669" spans="1:43" hidden="1" x14ac:dyDescent="0.3">
      <c r="A1669" t="s">
        <v>2547</v>
      </c>
      <c r="B1669">
        <v>102</v>
      </c>
      <c r="C1669">
        <v>25277561</v>
      </c>
      <c r="D1669" t="s">
        <v>604</v>
      </c>
      <c r="E1669" t="s">
        <v>10120</v>
      </c>
      <c r="F1669" t="s">
        <v>4944</v>
      </c>
      <c r="G1669" t="s">
        <v>14</v>
      </c>
      <c r="H1669" t="s">
        <v>15</v>
      </c>
      <c r="I1669">
        <v>12000000</v>
      </c>
      <c r="J1669">
        <v>2014</v>
      </c>
      <c r="K1669">
        <v>6.5</v>
      </c>
      <c r="L1669" s="5" t="s">
        <v>599</v>
      </c>
      <c r="M1669" s="5" t="s">
        <v>6851</v>
      </c>
      <c r="P1669" s="5">
        <f t="shared" si="182"/>
        <v>0.61826947101771501</v>
      </c>
      <c r="Q1669" s="5">
        <f t="shared" si="183"/>
        <v>25277561</v>
      </c>
      <c r="R1669" s="1">
        <f t="shared" si="184"/>
        <v>13277561</v>
      </c>
      <c r="S1669" s="1">
        <f t="shared" si="185"/>
        <v>12000000</v>
      </c>
      <c r="U1669" s="7" t="s">
        <v>7231</v>
      </c>
      <c r="V1669" s="5">
        <f t="shared" si="179"/>
        <v>1</v>
      </c>
      <c r="W1669" s="14">
        <f>IF(V1669=1, VLOOKUP(U1669, [1]IMDB_Movies!A:O, 11, FALSE), AVERAGEIF($A$2:$A$4915, U1669, $K$2:$K$4915))</f>
        <v>6.1</v>
      </c>
      <c r="X1669" s="5">
        <f t="shared" si="180"/>
        <v>0.36299999999999999</v>
      </c>
      <c r="Y1669">
        <f t="shared" si="181"/>
        <v>6.4298177472363385</v>
      </c>
      <c r="AN1669" s="7"/>
      <c r="AO1669" s="5"/>
      <c r="AP1669" s="14"/>
      <c r="AQ1669" s="5"/>
    </row>
    <row r="1670" spans="1:43" hidden="1" x14ac:dyDescent="0.3">
      <c r="A1670" t="s">
        <v>1673</v>
      </c>
      <c r="B1670">
        <v>102</v>
      </c>
      <c r="C1670"/>
      <c r="D1670" t="s">
        <v>3570</v>
      </c>
      <c r="E1670" t="s">
        <v>10121</v>
      </c>
      <c r="F1670" t="s">
        <v>4945</v>
      </c>
      <c r="G1670" t="s">
        <v>14</v>
      </c>
      <c r="H1670" t="s">
        <v>15</v>
      </c>
      <c r="I1670">
        <v>12000000</v>
      </c>
      <c r="J1670">
        <v>1979</v>
      </c>
      <c r="K1670">
        <v>5.4</v>
      </c>
      <c r="L1670" s="5" t="s">
        <v>2267</v>
      </c>
      <c r="M1670" s="5" t="s">
        <v>4289</v>
      </c>
      <c r="P1670" s="5">
        <f t="shared" si="182"/>
        <v>0.61821827920290795</v>
      </c>
      <c r="Q1670" s="5">
        <f t="shared" si="183"/>
        <v>25035665</v>
      </c>
      <c r="R1670" s="1">
        <f t="shared" si="184"/>
        <v>13035665</v>
      </c>
      <c r="S1670" s="1">
        <f t="shared" si="185"/>
        <v>12000000</v>
      </c>
      <c r="U1670" s="6" t="s">
        <v>7410</v>
      </c>
      <c r="V1670" s="5">
        <f t="shared" si="179"/>
        <v>1</v>
      </c>
      <c r="W1670" s="14">
        <f>IF(V1670=1, VLOOKUP(U1670, [1]IMDB_Movies!A:O, 11, FALSE), AVERAGEIF($A$2:$A$4915, U1670, $K$2:$K$4915))</f>
        <v>6.1</v>
      </c>
      <c r="X1670" s="5">
        <f t="shared" si="180"/>
        <v>0.36299999999999999</v>
      </c>
      <c r="Y1670">
        <f t="shared" si="181"/>
        <v>6.429677226539158</v>
      </c>
      <c r="AN1670" s="6"/>
      <c r="AO1670" s="5"/>
      <c r="AP1670" s="14"/>
      <c r="AQ1670" s="5"/>
    </row>
    <row r="1671" spans="1:43" hidden="1" x14ac:dyDescent="0.3">
      <c r="A1671" t="s">
        <v>1570</v>
      </c>
      <c r="B1671">
        <v>99</v>
      </c>
      <c r="C1671">
        <v>21133087</v>
      </c>
      <c r="D1671" t="s">
        <v>1084</v>
      </c>
      <c r="E1671" t="s">
        <v>10122</v>
      </c>
      <c r="F1671" t="s">
        <v>4946</v>
      </c>
      <c r="G1671" t="s">
        <v>14</v>
      </c>
      <c r="H1671" t="s">
        <v>15</v>
      </c>
      <c r="I1671">
        <v>12000000</v>
      </c>
      <c r="J1671">
        <v>1999</v>
      </c>
      <c r="K1671">
        <v>7</v>
      </c>
      <c r="L1671" s="5" t="s">
        <v>2267</v>
      </c>
      <c r="M1671" s="5" t="s">
        <v>8415</v>
      </c>
      <c r="N1671" t="s">
        <v>3629</v>
      </c>
      <c r="P1671" s="5">
        <f t="shared" si="182"/>
        <v>0.61821827920290795</v>
      </c>
      <c r="Q1671" s="5">
        <f t="shared" si="183"/>
        <v>21133087</v>
      </c>
      <c r="R1671" s="1">
        <f t="shared" si="184"/>
        <v>9133087</v>
      </c>
      <c r="S1671" s="1">
        <f t="shared" si="185"/>
        <v>12000000</v>
      </c>
      <c r="U1671" s="7" t="s">
        <v>8309</v>
      </c>
      <c r="V1671" s="5">
        <f t="shared" si="179"/>
        <v>1</v>
      </c>
      <c r="W1671" s="14">
        <f>IF(V1671=1, VLOOKUP(U1671, [1]IMDB_Movies!A:O, 11, FALSE), AVERAGEIF($A$2:$A$4915, U1671, $K$2:$K$4915))</f>
        <v>6.1</v>
      </c>
      <c r="X1671" s="5">
        <f t="shared" si="180"/>
        <v>0.36299999999999999</v>
      </c>
      <c r="Y1671">
        <f t="shared" si="181"/>
        <v>6.4292376681614423</v>
      </c>
      <c r="AN1671" s="7"/>
      <c r="AO1671" s="5"/>
      <c r="AP1671" s="14"/>
      <c r="AQ1671" s="5"/>
    </row>
    <row r="1672" spans="1:43" hidden="1" x14ac:dyDescent="0.3">
      <c r="A1672" t="s">
        <v>2005</v>
      </c>
      <c r="B1672">
        <v>98</v>
      </c>
      <c r="C1672">
        <v>37707719</v>
      </c>
      <c r="D1672" t="s">
        <v>555</v>
      </c>
      <c r="E1672" t="s">
        <v>10123</v>
      </c>
      <c r="F1672" t="s">
        <v>4949</v>
      </c>
      <c r="G1672" t="s">
        <v>14</v>
      </c>
      <c r="H1672" t="s">
        <v>22</v>
      </c>
      <c r="I1672">
        <v>12000000</v>
      </c>
      <c r="J1672">
        <v>2013</v>
      </c>
      <c r="K1672">
        <v>7.6</v>
      </c>
      <c r="L1672" s="5" t="s">
        <v>4651</v>
      </c>
      <c r="M1672" s="5" t="s">
        <v>1221</v>
      </c>
      <c r="P1672" s="5">
        <f t="shared" si="182"/>
        <v>0.61815531835024584</v>
      </c>
      <c r="Q1672" s="5">
        <f t="shared" si="183"/>
        <v>37707719</v>
      </c>
      <c r="R1672" s="1">
        <f t="shared" si="184"/>
        <v>25707719</v>
      </c>
      <c r="S1672" s="1">
        <f t="shared" si="185"/>
        <v>12000000</v>
      </c>
      <c r="U1672" s="7" t="s">
        <v>5166</v>
      </c>
      <c r="V1672" s="5">
        <f t="shared" si="179"/>
        <v>3</v>
      </c>
      <c r="W1672" s="14">
        <f>IF(V1672=1, VLOOKUP(U1672, [1]IMDB_Movies!A:O, 11, FALSE), AVERAGEIF($A$2:$A$4915, U1672, $K$2:$K$4915))</f>
        <v>6.0999999999999988</v>
      </c>
      <c r="X1672" s="5">
        <f t="shared" si="180"/>
        <v>0.36199999999999999</v>
      </c>
      <c r="Y1672">
        <f t="shared" si="181"/>
        <v>6.4292464114832608</v>
      </c>
      <c r="AN1672" s="7"/>
      <c r="AO1672" s="5"/>
      <c r="AP1672" s="14"/>
      <c r="AQ1672" s="5"/>
    </row>
    <row r="1673" spans="1:43" hidden="1" x14ac:dyDescent="0.3">
      <c r="A1673" t="s">
        <v>4925</v>
      </c>
      <c r="B1673">
        <v>125</v>
      </c>
      <c r="C1673"/>
      <c r="D1673" t="s">
        <v>1450</v>
      </c>
      <c r="E1673" t="s">
        <v>10124</v>
      </c>
      <c r="F1673" t="s">
        <v>4951</v>
      </c>
      <c r="G1673" t="s">
        <v>14</v>
      </c>
      <c r="H1673" t="s">
        <v>22</v>
      </c>
      <c r="I1673">
        <v>12000000</v>
      </c>
      <c r="J1673">
        <v>1978</v>
      </c>
      <c r="K1673">
        <v>7</v>
      </c>
      <c r="L1673" s="5" t="s">
        <v>1221</v>
      </c>
      <c r="M1673" s="5" t="s">
        <v>3629</v>
      </c>
      <c r="P1673" s="5">
        <f t="shared" si="182"/>
        <v>0.61814348041723743</v>
      </c>
      <c r="Q1673" s="5">
        <f t="shared" si="183"/>
        <v>25035665</v>
      </c>
      <c r="R1673" s="1">
        <f t="shared" si="184"/>
        <v>13035665</v>
      </c>
      <c r="S1673" s="1">
        <f t="shared" si="185"/>
        <v>12000000</v>
      </c>
      <c r="U1673" s="7" t="s">
        <v>290</v>
      </c>
      <c r="V1673" s="5">
        <f t="shared" si="179"/>
        <v>11</v>
      </c>
      <c r="W1673" s="14">
        <f>IF(V1673=1, VLOOKUP(U1673, [1]IMDB_Movies!A:O, 11, FALSE), AVERAGEIF($A$2:$A$4915, U1673, $K$2:$K$4915))</f>
        <v>6.0909090909090908</v>
      </c>
      <c r="X1673" s="5">
        <f t="shared" si="180"/>
        <v>0.36199999999999999</v>
      </c>
      <c r="Y1673">
        <f t="shared" si="181"/>
        <v>6.4298235118157425</v>
      </c>
      <c r="AN1673" s="7"/>
      <c r="AO1673" s="5"/>
      <c r="AP1673" s="14"/>
      <c r="AQ1673" s="5"/>
    </row>
    <row r="1674" spans="1:43" hidden="1" x14ac:dyDescent="0.3">
      <c r="A1674" t="s">
        <v>4493</v>
      </c>
      <c r="B1674">
        <v>104</v>
      </c>
      <c r="C1674">
        <v>18595716</v>
      </c>
      <c r="D1674" t="s">
        <v>940</v>
      </c>
      <c r="E1674" t="s">
        <v>10125</v>
      </c>
      <c r="F1674" t="s">
        <v>4952</v>
      </c>
      <c r="G1674" t="s">
        <v>14</v>
      </c>
      <c r="H1674" t="s">
        <v>15</v>
      </c>
      <c r="I1674">
        <v>12000000</v>
      </c>
      <c r="J1674">
        <v>2006</v>
      </c>
      <c r="K1674">
        <v>5.3</v>
      </c>
      <c r="L1674" s="5" t="s">
        <v>599</v>
      </c>
      <c r="M1674" s="5" t="s">
        <v>6299</v>
      </c>
      <c r="N1674" t="s">
        <v>455</v>
      </c>
      <c r="O1674" t="s">
        <v>6851</v>
      </c>
      <c r="P1674" s="5">
        <f t="shared" si="182"/>
        <v>0.61814348041723743</v>
      </c>
      <c r="Q1674" s="5">
        <f t="shared" si="183"/>
        <v>18595716</v>
      </c>
      <c r="R1674" s="1">
        <f t="shared" si="184"/>
        <v>6595716</v>
      </c>
      <c r="S1674" s="1">
        <f t="shared" si="185"/>
        <v>12000000</v>
      </c>
      <c r="U1674" s="6" t="s">
        <v>119</v>
      </c>
      <c r="V1674" s="5">
        <f t="shared" si="179"/>
        <v>6</v>
      </c>
      <c r="W1674" s="14">
        <f>IF(V1674=1, VLOOKUP(U1674, [1]IMDB_Movies!A:O, 11, FALSE), AVERAGEIF($A$2:$A$4915, U1674, $K$2:$K$4915))</f>
        <v>6.083333333333333</v>
      </c>
      <c r="X1674" s="5">
        <f t="shared" si="180"/>
        <v>0.36199999999999999</v>
      </c>
      <c r="Y1674">
        <f t="shared" si="181"/>
        <v>6.4301316576900147</v>
      </c>
      <c r="AN1674" s="6"/>
      <c r="AO1674" s="5"/>
      <c r="AP1674" s="14"/>
      <c r="AQ1674" s="5"/>
    </row>
    <row r="1675" spans="1:43" hidden="1" x14ac:dyDescent="0.3">
      <c r="A1675" t="s">
        <v>4953</v>
      </c>
      <c r="B1675">
        <v>109</v>
      </c>
      <c r="C1675">
        <v>31990064</v>
      </c>
      <c r="D1675" t="s">
        <v>1368</v>
      </c>
      <c r="E1675" t="s">
        <v>10126</v>
      </c>
      <c r="F1675" t="s">
        <v>4954</v>
      </c>
      <c r="G1675" t="s">
        <v>14</v>
      </c>
      <c r="H1675" t="s">
        <v>15</v>
      </c>
      <c r="I1675">
        <v>12000000</v>
      </c>
      <c r="J1675">
        <v>2015</v>
      </c>
      <c r="K1675">
        <v>6.4</v>
      </c>
      <c r="L1675" s="5" t="s">
        <v>1221</v>
      </c>
      <c r="M1675" s="5" t="s">
        <v>8415</v>
      </c>
      <c r="N1675" t="s">
        <v>6851</v>
      </c>
      <c r="P1675" s="5">
        <f t="shared" si="182"/>
        <v>0.61807358402800394</v>
      </c>
      <c r="Q1675" s="5">
        <f t="shared" si="183"/>
        <v>31990064</v>
      </c>
      <c r="R1675" s="1">
        <f t="shared" si="184"/>
        <v>19990064</v>
      </c>
      <c r="S1675" s="1">
        <f t="shared" si="185"/>
        <v>12000000</v>
      </c>
      <c r="U1675" s="7" t="s">
        <v>74</v>
      </c>
      <c r="V1675" s="5">
        <f t="shared" si="179"/>
        <v>5</v>
      </c>
      <c r="W1675" s="14">
        <f>IF(V1675=1, VLOOKUP(U1675, [1]IMDB_Movies!A:O, 11, FALSE), AVERAGEIF($A$2:$A$4915, U1675, $K$2:$K$4915))</f>
        <v>6.080000000000001</v>
      </c>
      <c r="X1675" s="5">
        <f t="shared" si="180"/>
        <v>0.36099999999999999</v>
      </c>
      <c r="Y1675">
        <f t="shared" si="181"/>
        <v>6.4298413648608292</v>
      </c>
      <c r="AN1675" s="7"/>
      <c r="AO1675" s="5"/>
      <c r="AP1675" s="14"/>
      <c r="AQ1675" s="5"/>
    </row>
    <row r="1676" spans="1:43" hidden="1" x14ac:dyDescent="0.3">
      <c r="A1676" t="s">
        <v>2879</v>
      </c>
      <c r="B1676">
        <v>115</v>
      </c>
      <c r="C1676">
        <v>17613460</v>
      </c>
      <c r="D1676" t="s">
        <v>1908</v>
      </c>
      <c r="E1676" t="s">
        <v>10127</v>
      </c>
      <c r="F1676" t="s">
        <v>4957</v>
      </c>
      <c r="G1676" t="s">
        <v>14</v>
      </c>
      <c r="H1676" t="s">
        <v>15</v>
      </c>
      <c r="I1676">
        <v>12000000</v>
      </c>
      <c r="J1676">
        <v>2013</v>
      </c>
      <c r="K1676">
        <v>7.8</v>
      </c>
      <c r="L1676" s="5" t="s">
        <v>340</v>
      </c>
      <c r="M1676" s="5" t="s">
        <v>599</v>
      </c>
      <c r="N1676" t="s">
        <v>1221</v>
      </c>
      <c r="P1676" s="5">
        <f t="shared" si="182"/>
        <v>0.6180427204225899</v>
      </c>
      <c r="Q1676" s="5">
        <f t="shared" si="183"/>
        <v>17613460</v>
      </c>
      <c r="R1676" s="1">
        <f t="shared" si="184"/>
        <v>5613460</v>
      </c>
      <c r="S1676" s="1">
        <f t="shared" si="185"/>
        <v>12000000</v>
      </c>
      <c r="U1676" s="7" t="s">
        <v>190</v>
      </c>
      <c r="V1676" s="5">
        <f t="shared" si="179"/>
        <v>4</v>
      </c>
      <c r="W1676" s="14">
        <f>IF(V1676=1, VLOOKUP(U1676, [1]IMDB_Movies!A:O, 11, FALSE), AVERAGEIF($A$2:$A$4915, U1676, $K$2:$K$4915))</f>
        <v>6.0750000000000002</v>
      </c>
      <c r="X1676" s="5">
        <f t="shared" si="180"/>
        <v>0.36</v>
      </c>
      <c r="Y1676">
        <f t="shared" si="181"/>
        <v>6.4300299401197698</v>
      </c>
      <c r="AN1676" s="7"/>
      <c r="AO1676" s="5"/>
      <c r="AP1676" s="14"/>
      <c r="AQ1676" s="5"/>
    </row>
    <row r="1677" spans="1:43" hidden="1" x14ac:dyDescent="0.3">
      <c r="A1677" t="s">
        <v>1400</v>
      </c>
      <c r="B1677">
        <v>91</v>
      </c>
      <c r="C1677">
        <v>17292381</v>
      </c>
      <c r="D1677" t="s">
        <v>4960</v>
      </c>
      <c r="E1677" t="s">
        <v>10128</v>
      </c>
      <c r="F1677" t="s">
        <v>4961</v>
      </c>
      <c r="G1677" t="s">
        <v>14</v>
      </c>
      <c r="H1677" t="s">
        <v>15</v>
      </c>
      <c r="I1677">
        <v>12000000</v>
      </c>
      <c r="J1677">
        <v>2001</v>
      </c>
      <c r="K1677">
        <v>5.3</v>
      </c>
      <c r="L1677" s="5" t="s">
        <v>599</v>
      </c>
      <c r="M1677" s="5" t="s">
        <v>8413</v>
      </c>
      <c r="N1677" t="s">
        <v>6299</v>
      </c>
      <c r="P1677" s="5">
        <f t="shared" si="182"/>
        <v>0.61797011503226784</v>
      </c>
      <c r="Q1677" s="5">
        <f t="shared" si="183"/>
        <v>17292381</v>
      </c>
      <c r="R1677" s="1">
        <f t="shared" si="184"/>
        <v>5292381</v>
      </c>
      <c r="S1677" s="1">
        <f t="shared" si="185"/>
        <v>12000000</v>
      </c>
      <c r="U1677" s="6" t="s">
        <v>970</v>
      </c>
      <c r="V1677" s="5">
        <f t="shared" si="179"/>
        <v>8</v>
      </c>
      <c r="W1677" s="14">
        <f>IF(V1677=1, VLOOKUP(U1677, [1]IMDB_Movies!A:O, 11, FALSE), AVERAGEIF($A$2:$A$4915, U1677, $K$2:$K$4915))</f>
        <v>6.0750000000000002</v>
      </c>
      <c r="X1677" s="5">
        <f t="shared" si="180"/>
        <v>0.36</v>
      </c>
      <c r="Y1677">
        <f t="shared" si="181"/>
        <v>6.4299790356394215</v>
      </c>
      <c r="AN1677" s="6"/>
      <c r="AO1677" s="5"/>
      <c r="AP1677" s="14"/>
      <c r="AQ1677" s="5"/>
    </row>
    <row r="1678" spans="1:43" hidden="1" x14ac:dyDescent="0.3">
      <c r="A1678" t="s">
        <v>2877</v>
      </c>
      <c r="B1678">
        <v>94</v>
      </c>
      <c r="C1678">
        <v>16300302</v>
      </c>
      <c r="D1678" t="s">
        <v>910</v>
      </c>
      <c r="E1678" t="s">
        <v>10129</v>
      </c>
      <c r="F1678" t="s">
        <v>4962</v>
      </c>
      <c r="G1678" t="s">
        <v>14</v>
      </c>
      <c r="H1678" t="s">
        <v>15</v>
      </c>
      <c r="I1678">
        <v>12000000</v>
      </c>
      <c r="J1678">
        <v>2011</v>
      </c>
      <c r="K1678">
        <v>6.3</v>
      </c>
      <c r="L1678" s="5" t="s">
        <v>599</v>
      </c>
      <c r="M1678" s="5" t="s">
        <v>1221</v>
      </c>
      <c r="P1678" s="5">
        <f t="shared" si="182"/>
        <v>0.61789659178689105</v>
      </c>
      <c r="Q1678" s="5">
        <f t="shared" si="183"/>
        <v>16300302</v>
      </c>
      <c r="R1678" s="1">
        <f t="shared" si="184"/>
        <v>4300302</v>
      </c>
      <c r="S1678" s="1">
        <f t="shared" si="185"/>
        <v>12000000</v>
      </c>
      <c r="U1678" s="6" t="s">
        <v>935</v>
      </c>
      <c r="V1678" s="5">
        <f t="shared" si="179"/>
        <v>3</v>
      </c>
      <c r="W1678" s="14">
        <f>IF(V1678=1, VLOOKUP(U1678, [1]IMDB_Movies!A:O, 11, FALSE), AVERAGEIF($A$2:$A$4915, U1678, $K$2:$K$4915))</f>
        <v>6.0666666666666673</v>
      </c>
      <c r="X1678" s="5">
        <f t="shared" si="180"/>
        <v>0.36</v>
      </c>
      <c r="Y1678">
        <f t="shared" si="181"/>
        <v>6.4300179748352386</v>
      </c>
      <c r="AN1678" s="6"/>
      <c r="AO1678" s="5"/>
      <c r="AP1678" s="14"/>
      <c r="AQ1678" s="5"/>
    </row>
    <row r="1679" spans="1:43" hidden="1" x14ac:dyDescent="0.3">
      <c r="A1679" t="s">
        <v>1615</v>
      </c>
      <c r="B1679">
        <v>93</v>
      </c>
      <c r="C1679">
        <v>27829874</v>
      </c>
      <c r="D1679" t="s">
        <v>122</v>
      </c>
      <c r="E1679" t="s">
        <v>10130</v>
      </c>
      <c r="F1679" t="s">
        <v>4963</v>
      </c>
      <c r="G1679" t="s">
        <v>14</v>
      </c>
      <c r="H1679" t="s">
        <v>15</v>
      </c>
      <c r="I1679">
        <v>12000000</v>
      </c>
      <c r="J1679">
        <v>2006</v>
      </c>
      <c r="K1679">
        <v>7</v>
      </c>
      <c r="L1679" s="5" t="s">
        <v>476</v>
      </c>
      <c r="M1679" s="5" t="s">
        <v>8413</v>
      </c>
      <c r="N1679" t="s">
        <v>3629</v>
      </c>
      <c r="P1679" s="5">
        <f t="shared" si="182"/>
        <v>0.61782043242849538</v>
      </c>
      <c r="Q1679" s="5">
        <f t="shared" si="183"/>
        <v>27829874</v>
      </c>
      <c r="R1679" s="1">
        <f t="shared" si="184"/>
        <v>15829874</v>
      </c>
      <c r="S1679" s="1">
        <f t="shared" si="185"/>
        <v>12000000</v>
      </c>
      <c r="U1679" s="7" t="s">
        <v>1219</v>
      </c>
      <c r="V1679" s="5">
        <f t="shared" si="179"/>
        <v>2</v>
      </c>
      <c r="W1679" s="14">
        <f>IF(V1679=1, VLOOKUP(U1679, [1]IMDB_Movies!A:O, 11, FALSE), AVERAGEIF($A$2:$A$4915, U1679, $K$2:$K$4915))</f>
        <v>6.0500000000000007</v>
      </c>
      <c r="X1679" s="5">
        <f t="shared" si="180"/>
        <v>0.35899999999999999</v>
      </c>
      <c r="Y1679">
        <f t="shared" si="181"/>
        <v>6.4305064429128045</v>
      </c>
      <c r="AN1679" s="7"/>
      <c r="AO1679" s="5"/>
      <c r="AP1679" s="14"/>
      <c r="AQ1679" s="5"/>
    </row>
    <row r="1680" spans="1:43" hidden="1" x14ac:dyDescent="0.3">
      <c r="A1680" t="s">
        <v>1937</v>
      </c>
      <c r="B1680">
        <v>100</v>
      </c>
      <c r="C1680">
        <v>12902790</v>
      </c>
      <c r="D1680" t="s">
        <v>507</v>
      </c>
      <c r="E1680" t="s">
        <v>10131</v>
      </c>
      <c r="F1680" t="s">
        <v>4966</v>
      </c>
      <c r="G1680" t="s">
        <v>14</v>
      </c>
      <c r="H1680" t="s">
        <v>15</v>
      </c>
      <c r="I1680">
        <v>12000000</v>
      </c>
      <c r="J1680">
        <v>1998</v>
      </c>
      <c r="K1680">
        <v>6.6</v>
      </c>
      <c r="L1680" s="5" t="s">
        <v>599</v>
      </c>
      <c r="M1680" s="5" t="s">
        <v>1221</v>
      </c>
      <c r="N1680" t="s">
        <v>6851</v>
      </c>
      <c r="P1680" s="5">
        <f t="shared" si="182"/>
        <v>0.61777638666943024</v>
      </c>
      <c r="Q1680" s="5">
        <f t="shared" si="183"/>
        <v>12902790</v>
      </c>
      <c r="R1680" s="1">
        <f t="shared" si="184"/>
        <v>902790</v>
      </c>
      <c r="S1680" s="1">
        <f t="shared" si="185"/>
        <v>12000000</v>
      </c>
      <c r="U1680" s="7" t="s">
        <v>487</v>
      </c>
      <c r="V1680" s="5">
        <f t="shared" si="179"/>
        <v>2</v>
      </c>
      <c r="W1680" s="14">
        <f>IF(V1680=1, VLOOKUP(U1680, [1]IMDB_Movies!A:O, 11, FALSE), AVERAGEIF($A$2:$A$4915, U1680, $K$2:$K$4915))</f>
        <v>6.0500000000000007</v>
      </c>
      <c r="X1680" s="5">
        <f t="shared" si="180"/>
        <v>0.35899999999999999</v>
      </c>
      <c r="Y1680">
        <f t="shared" si="181"/>
        <v>6.4304556354916151</v>
      </c>
      <c r="AN1680" s="7"/>
      <c r="AO1680" s="5"/>
      <c r="AP1680" s="14"/>
      <c r="AQ1680" s="5"/>
    </row>
    <row r="1681" spans="1:43" hidden="1" x14ac:dyDescent="0.3">
      <c r="A1681" t="s">
        <v>3267</v>
      </c>
      <c r="B1681">
        <v>122</v>
      </c>
      <c r="C1681"/>
      <c r="D1681" t="s">
        <v>1874</v>
      </c>
      <c r="E1681" t="s">
        <v>10132</v>
      </c>
      <c r="F1681" t="s">
        <v>4969</v>
      </c>
      <c r="G1681" t="s">
        <v>14</v>
      </c>
      <c r="H1681" t="s">
        <v>15</v>
      </c>
      <c r="I1681">
        <v>12000000</v>
      </c>
      <c r="J1681">
        <v>1981</v>
      </c>
      <c r="K1681">
        <v>6.6</v>
      </c>
      <c r="L1681" s="5" t="s">
        <v>8413</v>
      </c>
      <c r="M1681" s="5" t="s">
        <v>1221</v>
      </c>
      <c r="N1681" t="s">
        <v>6851</v>
      </c>
      <c r="O1681" t="s">
        <v>3629</v>
      </c>
      <c r="P1681" s="5">
        <f t="shared" si="182"/>
        <v>0.61769163433122165</v>
      </c>
      <c r="Q1681" s="5">
        <f t="shared" si="183"/>
        <v>25035665</v>
      </c>
      <c r="R1681" s="1">
        <f t="shared" si="184"/>
        <v>13035665</v>
      </c>
      <c r="S1681" s="1">
        <f t="shared" si="185"/>
        <v>12000000</v>
      </c>
      <c r="U1681" s="6" t="s">
        <v>1295</v>
      </c>
      <c r="V1681" s="5">
        <f t="shared" si="179"/>
        <v>4</v>
      </c>
      <c r="W1681" s="14">
        <f>IF(V1681=1, VLOOKUP(U1681, [1]IMDB_Movies!A:O, 11, FALSE), AVERAGEIF($A$2:$A$4915, U1681, $K$2:$K$4915))</f>
        <v>6.05</v>
      </c>
      <c r="X1681" s="5">
        <f t="shared" si="180"/>
        <v>0.35599999999999998</v>
      </c>
      <c r="Y1681">
        <f t="shared" si="181"/>
        <v>6.4302548725637276</v>
      </c>
      <c r="AN1681" s="6"/>
      <c r="AO1681" s="5"/>
      <c r="AP1681" s="14"/>
      <c r="AQ1681" s="5"/>
    </row>
    <row r="1682" spans="1:43" hidden="1" x14ac:dyDescent="0.3">
      <c r="A1682" t="s">
        <v>4973</v>
      </c>
      <c r="B1682">
        <v>93</v>
      </c>
      <c r="C1682">
        <v>10198766</v>
      </c>
      <c r="D1682" t="s">
        <v>599</v>
      </c>
      <c r="E1682" t="s">
        <v>10133</v>
      </c>
      <c r="F1682" t="s">
        <v>4974</v>
      </c>
      <c r="G1682" t="s">
        <v>14</v>
      </c>
      <c r="H1682" t="s">
        <v>15</v>
      </c>
      <c r="I1682">
        <v>12000000</v>
      </c>
      <c r="J1682">
        <v>2002</v>
      </c>
      <c r="K1682">
        <v>5.4</v>
      </c>
      <c r="L1682" s="5" t="s">
        <v>599</v>
      </c>
      <c r="M1682" s="5"/>
      <c r="P1682" s="5">
        <f t="shared" si="182"/>
        <v>0.61769163433122165</v>
      </c>
      <c r="Q1682" s="5">
        <f t="shared" si="183"/>
        <v>10198766</v>
      </c>
      <c r="R1682" s="1">
        <f t="shared" si="184"/>
        <v>-1801234</v>
      </c>
      <c r="S1682" s="1">
        <f t="shared" si="185"/>
        <v>12000000</v>
      </c>
      <c r="U1682" s="7" t="s">
        <v>4211</v>
      </c>
      <c r="V1682" s="5">
        <f t="shared" si="179"/>
        <v>2</v>
      </c>
      <c r="W1682" s="14">
        <f>IF(V1682=1, VLOOKUP(U1682, [1]IMDB_Movies!A:O, 11, FALSE), AVERAGEIF($A$2:$A$4915, U1682, $K$2:$K$4915))</f>
        <v>6.05</v>
      </c>
      <c r="X1682" s="5">
        <f t="shared" si="180"/>
        <v>0.35599999999999998</v>
      </c>
      <c r="Y1682">
        <f t="shared" si="181"/>
        <v>6.4304139172165655</v>
      </c>
      <c r="AN1682" s="7"/>
      <c r="AO1682" s="5"/>
      <c r="AP1682" s="14"/>
      <c r="AQ1682" s="5"/>
    </row>
    <row r="1683" spans="1:43" hidden="1" x14ac:dyDescent="0.3">
      <c r="A1683" t="s">
        <v>1956</v>
      </c>
      <c r="B1683">
        <v>123</v>
      </c>
      <c r="C1683">
        <v>15294553</v>
      </c>
      <c r="D1683" t="s">
        <v>246</v>
      </c>
      <c r="E1683" t="s">
        <v>10134</v>
      </c>
      <c r="F1683" t="s">
        <v>4975</v>
      </c>
      <c r="G1683" t="s">
        <v>14</v>
      </c>
      <c r="H1683" t="s">
        <v>22</v>
      </c>
      <c r="I1683">
        <v>12000000</v>
      </c>
      <c r="J1683">
        <v>2013</v>
      </c>
      <c r="K1683">
        <v>7.8</v>
      </c>
      <c r="L1683" s="5" t="s">
        <v>1221</v>
      </c>
      <c r="M1683" s="5" t="s">
        <v>455</v>
      </c>
      <c r="N1683" t="s">
        <v>6851</v>
      </c>
      <c r="P1683" s="5">
        <f t="shared" si="182"/>
        <v>0.61760040424468055</v>
      </c>
      <c r="Q1683" s="5">
        <f t="shared" si="183"/>
        <v>15294553</v>
      </c>
      <c r="R1683" s="1">
        <f t="shared" si="184"/>
        <v>3294553</v>
      </c>
      <c r="S1683" s="1">
        <f t="shared" si="185"/>
        <v>12000000</v>
      </c>
      <c r="U1683" s="7" t="s">
        <v>327</v>
      </c>
      <c r="V1683" s="5">
        <f t="shared" si="179"/>
        <v>9</v>
      </c>
      <c r="W1683" s="14">
        <f>IF(V1683=1, VLOOKUP(U1683, [1]IMDB_Movies!A:O, 11, FALSE), AVERAGEIF($A$2:$A$4915, U1683, $K$2:$K$4915))</f>
        <v>6.0444444444444452</v>
      </c>
      <c r="X1683" s="5">
        <f t="shared" si="180"/>
        <v>0.35599999999999998</v>
      </c>
      <c r="Y1683">
        <f t="shared" si="181"/>
        <v>6.4310231023102391</v>
      </c>
      <c r="AN1683" s="7"/>
      <c r="AO1683" s="5"/>
      <c r="AP1683" s="14"/>
      <c r="AQ1683" s="5"/>
    </row>
    <row r="1684" spans="1:43" hidden="1" x14ac:dyDescent="0.3">
      <c r="A1684" t="s">
        <v>4977</v>
      </c>
      <c r="B1684">
        <v>107</v>
      </c>
      <c r="C1684">
        <v>7918283</v>
      </c>
      <c r="D1684" t="s">
        <v>1450</v>
      </c>
      <c r="E1684" t="s">
        <v>10135</v>
      </c>
      <c r="F1684" t="s">
        <v>4978</v>
      </c>
      <c r="G1684" t="s">
        <v>14</v>
      </c>
      <c r="H1684" t="s">
        <v>15</v>
      </c>
      <c r="I1684">
        <v>12000000</v>
      </c>
      <c r="J1684">
        <v>2012</v>
      </c>
      <c r="K1684">
        <v>6.6</v>
      </c>
      <c r="L1684" s="5" t="s">
        <v>1221</v>
      </c>
      <c r="M1684" s="5" t="s">
        <v>3629</v>
      </c>
      <c r="P1684" s="5">
        <f t="shared" si="182"/>
        <v>0.61752133778448082</v>
      </c>
      <c r="Q1684" s="5">
        <f t="shared" si="183"/>
        <v>7918283</v>
      </c>
      <c r="R1684" s="1">
        <f t="shared" si="184"/>
        <v>-4081717</v>
      </c>
      <c r="S1684" s="1">
        <f t="shared" si="185"/>
        <v>12000000</v>
      </c>
      <c r="U1684" s="6" t="s">
        <v>483</v>
      </c>
      <c r="V1684" s="5">
        <f t="shared" si="179"/>
        <v>6</v>
      </c>
      <c r="W1684" s="14">
        <f>IF(V1684=1, VLOOKUP(U1684, [1]IMDB_Movies!A:O, 11, FALSE), AVERAGEIF($A$2:$A$4915, U1684, $K$2:$K$4915))</f>
        <v>6.05</v>
      </c>
      <c r="X1684" s="5">
        <f t="shared" si="180"/>
        <v>0.35599999999999998</v>
      </c>
      <c r="Y1684">
        <f t="shared" si="181"/>
        <v>6.4310624249699968</v>
      </c>
      <c r="AN1684" s="6"/>
      <c r="AO1684" s="5"/>
      <c r="AP1684" s="14"/>
      <c r="AQ1684" s="5"/>
    </row>
    <row r="1685" spans="1:43" hidden="1" x14ac:dyDescent="0.3">
      <c r="A1685" t="s">
        <v>4979</v>
      </c>
      <c r="B1685">
        <v>106</v>
      </c>
      <c r="C1685">
        <v>22331028</v>
      </c>
      <c r="D1685" t="s">
        <v>1060</v>
      </c>
      <c r="E1685" t="s">
        <v>10136</v>
      </c>
      <c r="F1685" t="s">
        <v>4980</v>
      </c>
      <c r="G1685" t="s">
        <v>14</v>
      </c>
      <c r="H1685" t="s">
        <v>15</v>
      </c>
      <c r="I1685">
        <v>12000000</v>
      </c>
      <c r="J1685">
        <v>2015</v>
      </c>
      <c r="K1685">
        <v>6.4</v>
      </c>
      <c r="L1685" s="5" t="s">
        <v>4289</v>
      </c>
      <c r="M1685" s="5" t="s">
        <v>3629</v>
      </c>
      <c r="P1685" s="5">
        <f t="shared" si="182"/>
        <v>0.61742474234749223</v>
      </c>
      <c r="Q1685" s="5">
        <f t="shared" si="183"/>
        <v>22331028</v>
      </c>
      <c r="R1685" s="1">
        <f t="shared" si="184"/>
        <v>10331028</v>
      </c>
      <c r="S1685" s="1">
        <f t="shared" si="185"/>
        <v>12000000</v>
      </c>
      <c r="U1685" s="6" t="s">
        <v>2214</v>
      </c>
      <c r="V1685" s="5">
        <f t="shared" si="179"/>
        <v>5</v>
      </c>
      <c r="W1685" s="14">
        <f>IF(V1685=1, VLOOKUP(U1685, [1]IMDB_Movies!A:O, 11, FALSE), AVERAGEIF($A$2:$A$4915, U1685, $K$2:$K$4915))</f>
        <v>6.04</v>
      </c>
      <c r="X1685" s="5">
        <f t="shared" si="180"/>
        <v>0.35599999999999998</v>
      </c>
      <c r="Y1685">
        <f t="shared" si="181"/>
        <v>6.4308916241369056</v>
      </c>
      <c r="AN1685" s="6"/>
      <c r="AO1685" s="5"/>
      <c r="AP1685" s="14"/>
      <c r="AQ1685" s="5"/>
    </row>
    <row r="1686" spans="1:43" hidden="1" x14ac:dyDescent="0.3">
      <c r="A1686" t="s">
        <v>4981</v>
      </c>
      <c r="B1686">
        <v>109</v>
      </c>
      <c r="C1686">
        <v>8134217</v>
      </c>
      <c r="D1686" t="s">
        <v>1528</v>
      </c>
      <c r="E1686" t="s">
        <v>10137</v>
      </c>
      <c r="F1686" t="s">
        <v>4982</v>
      </c>
      <c r="G1686" t="s">
        <v>14</v>
      </c>
      <c r="H1686" t="s">
        <v>15</v>
      </c>
      <c r="I1686">
        <v>12000000</v>
      </c>
      <c r="J1686">
        <v>2008</v>
      </c>
      <c r="K1686">
        <v>7</v>
      </c>
      <c r="L1686" s="5" t="s">
        <v>4651</v>
      </c>
      <c r="M1686" s="5" t="s">
        <v>1221</v>
      </c>
      <c r="N1686" t="s">
        <v>4183</v>
      </c>
      <c r="P1686" s="5">
        <f t="shared" si="182"/>
        <v>0.61736423845162325</v>
      </c>
      <c r="Q1686" s="5">
        <f t="shared" si="183"/>
        <v>8134217</v>
      </c>
      <c r="R1686" s="1">
        <f t="shared" si="184"/>
        <v>-3865783</v>
      </c>
      <c r="S1686" s="1">
        <f t="shared" si="185"/>
        <v>12000000</v>
      </c>
      <c r="U1686" s="7" t="s">
        <v>536</v>
      </c>
      <c r="V1686" s="5">
        <f t="shared" si="179"/>
        <v>2</v>
      </c>
      <c r="W1686" s="14">
        <f>IF(V1686=1, VLOOKUP(U1686, [1]IMDB_Movies!A:O, 11, FALSE), AVERAGEIF($A$2:$A$4915, U1686, $K$2:$K$4915))</f>
        <v>6.05</v>
      </c>
      <c r="X1686" s="5">
        <f t="shared" si="180"/>
        <v>0.35599999999999998</v>
      </c>
      <c r="Y1686">
        <f t="shared" si="181"/>
        <v>6.4305105105105191</v>
      </c>
      <c r="AN1686" s="7"/>
      <c r="AO1686" s="5"/>
      <c r="AP1686" s="14"/>
      <c r="AQ1686" s="5"/>
    </row>
    <row r="1687" spans="1:43" hidden="1" x14ac:dyDescent="0.3">
      <c r="A1687" t="s">
        <v>3913</v>
      </c>
      <c r="B1687">
        <v>86</v>
      </c>
      <c r="C1687">
        <v>5542025</v>
      </c>
      <c r="D1687" t="s">
        <v>599</v>
      </c>
      <c r="E1687" t="s">
        <v>10138</v>
      </c>
      <c r="F1687" t="s">
        <v>4987</v>
      </c>
      <c r="G1687" t="s">
        <v>14</v>
      </c>
      <c r="H1687" t="s">
        <v>15</v>
      </c>
      <c r="I1687">
        <v>12000000</v>
      </c>
      <c r="J1687">
        <v>2006</v>
      </c>
      <c r="K1687">
        <v>6.3</v>
      </c>
      <c r="L1687" s="5" t="s">
        <v>599</v>
      </c>
      <c r="M1687" s="5"/>
      <c r="P1687" s="5">
        <f t="shared" si="182"/>
        <v>0.6172679033396844</v>
      </c>
      <c r="Q1687" s="5">
        <f t="shared" si="183"/>
        <v>5542025</v>
      </c>
      <c r="R1687" s="1">
        <f t="shared" si="184"/>
        <v>-6457975</v>
      </c>
      <c r="S1687" s="1">
        <f t="shared" si="185"/>
        <v>12000000</v>
      </c>
      <c r="U1687" s="7" t="s">
        <v>3821</v>
      </c>
      <c r="V1687" s="5">
        <f t="shared" si="179"/>
        <v>2</v>
      </c>
      <c r="W1687" s="14">
        <f>IF(V1687=1, VLOOKUP(U1687, [1]IMDB_Movies!A:O, 11, FALSE), AVERAGEIF($A$2:$A$4915, U1687, $K$2:$K$4915))</f>
        <v>6.05</v>
      </c>
      <c r="X1687" s="5">
        <f t="shared" si="180"/>
        <v>0.35599999999999998</v>
      </c>
      <c r="Y1687">
        <f t="shared" si="181"/>
        <v>6.4302793631721329</v>
      </c>
      <c r="AN1687" s="7"/>
      <c r="AO1687" s="5"/>
      <c r="AP1687" s="14"/>
      <c r="AQ1687" s="5"/>
    </row>
    <row r="1688" spans="1:43" hidden="1" x14ac:dyDescent="0.3">
      <c r="A1688" t="s">
        <v>1425</v>
      </c>
      <c r="B1688">
        <v>113</v>
      </c>
      <c r="C1688">
        <v>5032496</v>
      </c>
      <c r="D1688" t="s">
        <v>910</v>
      </c>
      <c r="E1688" t="s">
        <v>10139</v>
      </c>
      <c r="F1688" t="s">
        <v>4988</v>
      </c>
      <c r="G1688" t="s">
        <v>14</v>
      </c>
      <c r="H1688" t="s">
        <v>15</v>
      </c>
      <c r="I1688">
        <v>12000000</v>
      </c>
      <c r="J1688">
        <v>1998</v>
      </c>
      <c r="K1688">
        <v>6.3</v>
      </c>
      <c r="L1688" s="5" t="s">
        <v>599</v>
      </c>
      <c r="M1688" s="5" t="s">
        <v>1221</v>
      </c>
      <c r="P1688" s="5">
        <f t="shared" si="182"/>
        <v>0.61716582053162816</v>
      </c>
      <c r="Q1688" s="5">
        <f t="shared" si="183"/>
        <v>5032496</v>
      </c>
      <c r="R1688" s="1">
        <f t="shared" si="184"/>
        <v>-6967504</v>
      </c>
      <c r="S1688" s="1">
        <f t="shared" si="185"/>
        <v>12000000</v>
      </c>
      <c r="U1688" s="6" t="s">
        <v>2648</v>
      </c>
      <c r="V1688" s="5">
        <f t="shared" si="179"/>
        <v>2</v>
      </c>
      <c r="W1688" s="14">
        <f>IF(V1688=1, VLOOKUP(U1688, [1]IMDB_Movies!A:O, 11, FALSE), AVERAGEIF($A$2:$A$4915, U1688, $K$2:$K$4915))</f>
        <v>6.05</v>
      </c>
      <c r="X1688" s="5">
        <f t="shared" si="180"/>
        <v>0.35599999999999998</v>
      </c>
      <c r="Y1688">
        <f t="shared" si="181"/>
        <v>6.4295973557692383</v>
      </c>
      <c r="AN1688" s="6"/>
      <c r="AO1688" s="5"/>
      <c r="AP1688" s="14"/>
      <c r="AQ1688" s="5"/>
    </row>
    <row r="1689" spans="1:43" hidden="1" x14ac:dyDescent="0.3">
      <c r="A1689" t="s">
        <v>1433</v>
      </c>
      <c r="B1689">
        <v>122</v>
      </c>
      <c r="C1689">
        <v>6754898</v>
      </c>
      <c r="D1689" t="s">
        <v>910</v>
      </c>
      <c r="E1689" t="s">
        <v>10140</v>
      </c>
      <c r="F1689" t="s">
        <v>4989</v>
      </c>
      <c r="G1689" t="s">
        <v>14</v>
      </c>
      <c r="H1689" t="s">
        <v>15</v>
      </c>
      <c r="I1689">
        <v>12000000</v>
      </c>
      <c r="J1689">
        <v>2006</v>
      </c>
      <c r="K1689">
        <v>6.2</v>
      </c>
      <c r="L1689" s="5" t="s">
        <v>599</v>
      </c>
      <c r="M1689" s="5" t="s">
        <v>1221</v>
      </c>
      <c r="P1689" s="5">
        <f t="shared" si="182"/>
        <v>0.61706253142205614</v>
      </c>
      <c r="Q1689" s="5">
        <f t="shared" si="183"/>
        <v>6754898</v>
      </c>
      <c r="R1689" s="1">
        <f t="shared" si="184"/>
        <v>-5245102</v>
      </c>
      <c r="S1689" s="1">
        <f t="shared" si="185"/>
        <v>12000000</v>
      </c>
      <c r="U1689" s="7" t="s">
        <v>1193</v>
      </c>
      <c r="V1689" s="5">
        <f t="shared" si="179"/>
        <v>2</v>
      </c>
      <c r="W1689" s="14">
        <f>IF(V1689=1, VLOOKUP(U1689, [1]IMDB_Movies!A:O, 11, FALSE), AVERAGEIF($A$2:$A$4915, U1689, $K$2:$K$4915))</f>
        <v>6.05</v>
      </c>
      <c r="X1689" s="5">
        <f t="shared" si="180"/>
        <v>0.35599999999999998</v>
      </c>
      <c r="Y1689">
        <f t="shared" si="181"/>
        <v>6.4291253381424784</v>
      </c>
      <c r="AN1689" s="7"/>
      <c r="AO1689" s="5"/>
      <c r="AP1689" s="14"/>
      <c r="AQ1689" s="5"/>
    </row>
    <row r="1690" spans="1:43" hidden="1" x14ac:dyDescent="0.3">
      <c r="A1690" t="s">
        <v>4342</v>
      </c>
      <c r="B1690">
        <v>90</v>
      </c>
      <c r="C1690">
        <v>4922166</v>
      </c>
      <c r="D1690" t="s">
        <v>3922</v>
      </c>
      <c r="E1690" t="s">
        <v>10141</v>
      </c>
      <c r="F1690" t="s">
        <v>4990</v>
      </c>
      <c r="G1690" t="s">
        <v>14</v>
      </c>
      <c r="H1690" t="s">
        <v>15</v>
      </c>
      <c r="I1690">
        <v>12000000</v>
      </c>
      <c r="J1690">
        <v>2003</v>
      </c>
      <c r="K1690">
        <v>2.1</v>
      </c>
      <c r="L1690" s="5" t="s">
        <v>599</v>
      </c>
      <c r="M1690" s="5" t="s">
        <v>6055</v>
      </c>
      <c r="N1690" t="s">
        <v>6851</v>
      </c>
      <c r="P1690" s="5">
        <f t="shared" si="182"/>
        <v>0.61696278347899991</v>
      </c>
      <c r="Q1690" s="5">
        <f t="shared" si="183"/>
        <v>4922166</v>
      </c>
      <c r="R1690" s="1">
        <f t="shared" si="184"/>
        <v>-7077834</v>
      </c>
      <c r="S1690" s="1">
        <f t="shared" si="185"/>
        <v>12000000</v>
      </c>
      <c r="U1690" s="7" t="s">
        <v>6961</v>
      </c>
      <c r="V1690" s="5">
        <f t="shared" si="179"/>
        <v>3</v>
      </c>
      <c r="W1690" s="14">
        <f>IF(V1690=1, VLOOKUP(U1690, [1]IMDB_Movies!A:O, 11, FALSE), AVERAGEIF($A$2:$A$4915, U1690, $K$2:$K$4915))</f>
        <v>6.0333333333333341</v>
      </c>
      <c r="X1690" s="5">
        <f t="shared" si="180"/>
        <v>0.35399999999999998</v>
      </c>
      <c r="Y1690">
        <f t="shared" si="181"/>
        <v>6.4297053517739107</v>
      </c>
      <c r="AN1690" s="7"/>
      <c r="AO1690" s="5"/>
      <c r="AP1690" s="14"/>
      <c r="AQ1690" s="5"/>
    </row>
    <row r="1691" spans="1:43" hidden="1" x14ac:dyDescent="0.3">
      <c r="A1691" t="s">
        <v>1802</v>
      </c>
      <c r="B1691">
        <v>108</v>
      </c>
      <c r="C1691">
        <v>4903000</v>
      </c>
      <c r="D1691" t="s">
        <v>910</v>
      </c>
      <c r="E1691" t="s">
        <v>10142</v>
      </c>
      <c r="F1691" t="s">
        <v>4991</v>
      </c>
      <c r="G1691" t="s">
        <v>14</v>
      </c>
      <c r="H1691" t="s">
        <v>15</v>
      </c>
      <c r="I1691">
        <v>12000000</v>
      </c>
      <c r="J1691">
        <v>1996</v>
      </c>
      <c r="K1691">
        <v>5</v>
      </c>
      <c r="L1691" s="5" t="s">
        <v>599</v>
      </c>
      <c r="M1691" s="5" t="s">
        <v>1221</v>
      </c>
      <c r="P1691" s="5">
        <f t="shared" si="182"/>
        <v>0.61685899610629225</v>
      </c>
      <c r="Q1691" s="5">
        <f t="shared" si="183"/>
        <v>4903000</v>
      </c>
      <c r="R1691" s="1">
        <f t="shared" si="184"/>
        <v>-7097000</v>
      </c>
      <c r="S1691" s="1">
        <f t="shared" si="185"/>
        <v>12000000</v>
      </c>
      <c r="U1691" s="7" t="s">
        <v>1754</v>
      </c>
      <c r="V1691" s="5">
        <f t="shared" si="179"/>
        <v>4</v>
      </c>
      <c r="W1691" s="14">
        <f>IF(V1691=1, VLOOKUP(U1691, [1]IMDB_Movies!A:O, 11, FALSE), AVERAGEIF($A$2:$A$4915, U1691, $K$2:$K$4915))</f>
        <v>6.0250000000000004</v>
      </c>
      <c r="X1691" s="5">
        <f t="shared" si="180"/>
        <v>0.35399999999999998</v>
      </c>
      <c r="Y1691">
        <f t="shared" si="181"/>
        <v>6.4293834586466243</v>
      </c>
      <c r="AN1691" s="7"/>
      <c r="AO1691" s="5"/>
      <c r="AP1691" s="14"/>
      <c r="AQ1691" s="5"/>
    </row>
    <row r="1692" spans="1:43" hidden="1" x14ac:dyDescent="0.3">
      <c r="A1692" t="s">
        <v>4992</v>
      </c>
      <c r="B1692">
        <v>113</v>
      </c>
      <c r="C1692">
        <v>4717455</v>
      </c>
      <c r="D1692" t="s">
        <v>303</v>
      </c>
      <c r="E1692" t="s">
        <v>10143</v>
      </c>
      <c r="F1692" t="s">
        <v>4993</v>
      </c>
      <c r="G1692" t="s">
        <v>14</v>
      </c>
      <c r="H1692" t="s">
        <v>132</v>
      </c>
      <c r="I1692">
        <v>12000000</v>
      </c>
      <c r="J1692">
        <v>2003</v>
      </c>
      <c r="K1692">
        <v>5.3</v>
      </c>
      <c r="L1692" s="5" t="s">
        <v>8415</v>
      </c>
      <c r="M1692" s="5" t="s">
        <v>3629</v>
      </c>
      <c r="P1692" s="5">
        <f t="shared" si="182"/>
        <v>0.61675503270276089</v>
      </c>
      <c r="Q1692" s="5">
        <f t="shared" si="183"/>
        <v>4717455</v>
      </c>
      <c r="R1692" s="1">
        <f t="shared" si="184"/>
        <v>-7282545</v>
      </c>
      <c r="S1692" s="1">
        <f t="shared" si="185"/>
        <v>12000000</v>
      </c>
      <c r="U1692" s="7" t="s">
        <v>1639</v>
      </c>
      <c r="V1692" s="5">
        <f t="shared" si="179"/>
        <v>3</v>
      </c>
      <c r="W1692" s="14">
        <f>IF(V1692=1, VLOOKUP(U1692, [1]IMDB_Movies!A:O, 11, FALSE), AVERAGEIF($A$2:$A$4915, U1692, $K$2:$K$4915))</f>
        <v>6.0333333333333341</v>
      </c>
      <c r="X1692" s="5">
        <f t="shared" si="180"/>
        <v>0.35399999999999998</v>
      </c>
      <c r="Y1692">
        <f t="shared" si="181"/>
        <v>6.4292719614921872</v>
      </c>
      <c r="AN1692" s="7"/>
      <c r="AO1692" s="5"/>
      <c r="AP1692" s="14"/>
      <c r="AQ1692" s="5"/>
    </row>
    <row r="1693" spans="1:43" hidden="1" x14ac:dyDescent="0.3">
      <c r="A1693" t="s">
        <v>3147</v>
      </c>
      <c r="B1693">
        <v>110</v>
      </c>
      <c r="C1693">
        <v>3148482</v>
      </c>
      <c r="D1693" t="s">
        <v>79</v>
      </c>
      <c r="E1693" t="s">
        <v>10144</v>
      </c>
      <c r="F1693" t="s">
        <v>4994</v>
      </c>
      <c r="G1693" t="s">
        <v>14</v>
      </c>
      <c r="H1693" t="s">
        <v>15</v>
      </c>
      <c r="I1693">
        <v>12000000</v>
      </c>
      <c r="J1693">
        <v>2008</v>
      </c>
      <c r="K1693">
        <v>7.1</v>
      </c>
      <c r="L1693" s="5" t="s">
        <v>1221</v>
      </c>
      <c r="M1693" s="5" t="s">
        <v>6851</v>
      </c>
      <c r="P1693" s="5">
        <f t="shared" si="182"/>
        <v>0.61665054447511913</v>
      </c>
      <c r="Q1693" s="5">
        <f t="shared" si="183"/>
        <v>3148482</v>
      </c>
      <c r="R1693" s="1">
        <f t="shared" si="184"/>
        <v>-8851518</v>
      </c>
      <c r="S1693" s="1">
        <f t="shared" si="185"/>
        <v>12000000</v>
      </c>
      <c r="U1693" s="6" t="s">
        <v>644</v>
      </c>
      <c r="V1693" s="5">
        <f t="shared" si="179"/>
        <v>8</v>
      </c>
      <c r="W1693" s="14">
        <f>IF(V1693=1, VLOOKUP(U1693, [1]IMDB_Movies!A:O, 11, FALSE), AVERAGEIF($A$2:$A$4915, U1693, $K$2:$K$4915))</f>
        <v>6.0250000000000004</v>
      </c>
      <c r="X1693" s="5">
        <f t="shared" si="180"/>
        <v>0.35399999999999998</v>
      </c>
      <c r="Y1693">
        <f t="shared" si="181"/>
        <v>6.4290400240746406</v>
      </c>
      <c r="AN1693" s="6"/>
      <c r="AO1693" s="5"/>
      <c r="AP1693" s="14"/>
      <c r="AQ1693" s="5"/>
    </row>
    <row r="1694" spans="1:43" hidden="1" x14ac:dyDescent="0.3">
      <c r="A1694" t="s">
        <v>4995</v>
      </c>
      <c r="B1694">
        <v>109</v>
      </c>
      <c r="C1694">
        <v>2326407</v>
      </c>
      <c r="D1694" t="s">
        <v>1221</v>
      </c>
      <c r="E1694" t="s">
        <v>10145</v>
      </c>
      <c r="F1694" t="s">
        <v>4996</v>
      </c>
      <c r="G1694" t="s">
        <v>14</v>
      </c>
      <c r="H1694" t="s">
        <v>22</v>
      </c>
      <c r="I1694">
        <v>12000000</v>
      </c>
      <c r="J1694">
        <v>2001</v>
      </c>
      <c r="K1694">
        <v>7</v>
      </c>
      <c r="L1694" s="5" t="s">
        <v>1221</v>
      </c>
      <c r="M1694" s="5"/>
      <c r="P1694" s="5">
        <f t="shared" si="182"/>
        <v>0.61654268734372886</v>
      </c>
      <c r="Q1694" s="5">
        <f t="shared" si="183"/>
        <v>2326407</v>
      </c>
      <c r="R1694" s="1">
        <f t="shared" si="184"/>
        <v>-9673593</v>
      </c>
      <c r="S1694" s="1">
        <f t="shared" si="185"/>
        <v>12000000</v>
      </c>
      <c r="U1694" s="7" t="s">
        <v>1923</v>
      </c>
      <c r="V1694" s="5">
        <f t="shared" si="179"/>
        <v>3</v>
      </c>
      <c r="W1694" s="14">
        <f>IF(V1694=1, VLOOKUP(U1694, [1]IMDB_Movies!A:O, 11, FALSE), AVERAGEIF($A$2:$A$4915, U1694, $K$2:$K$4915))</f>
        <v>6.0333333333333341</v>
      </c>
      <c r="X1694" s="5">
        <f t="shared" si="180"/>
        <v>0.35399999999999998</v>
      </c>
      <c r="Y1694">
        <f t="shared" si="181"/>
        <v>6.4287477423239094</v>
      </c>
      <c r="AN1694" s="7"/>
      <c r="AO1694" s="5"/>
      <c r="AP1694" s="14"/>
      <c r="AQ1694" s="5"/>
    </row>
    <row r="1695" spans="1:43" hidden="1" x14ac:dyDescent="0.3">
      <c r="A1695" t="s">
        <v>546</v>
      </c>
      <c r="B1695">
        <v>100</v>
      </c>
      <c r="C1695"/>
      <c r="D1695" t="s">
        <v>4999</v>
      </c>
      <c r="E1695" t="s">
        <v>10146</v>
      </c>
      <c r="F1695" t="s">
        <v>5000</v>
      </c>
      <c r="G1695" t="s">
        <v>14</v>
      </c>
      <c r="H1695" t="s">
        <v>15</v>
      </c>
      <c r="I1695">
        <v>12000000</v>
      </c>
      <c r="J1695">
        <v>1981</v>
      </c>
      <c r="K1695">
        <v>5.7</v>
      </c>
      <c r="L1695" s="5" t="s">
        <v>340</v>
      </c>
      <c r="M1695" s="5" t="s">
        <v>8413</v>
      </c>
      <c r="N1695" t="s">
        <v>3629</v>
      </c>
      <c r="P1695" s="5">
        <f t="shared" si="182"/>
        <v>0.61643303317155129</v>
      </c>
      <c r="Q1695" s="5">
        <f t="shared" si="183"/>
        <v>25035665</v>
      </c>
      <c r="R1695" s="1">
        <f t="shared" si="184"/>
        <v>13035665</v>
      </c>
      <c r="S1695" s="1">
        <f t="shared" si="185"/>
        <v>12000000</v>
      </c>
      <c r="U1695" s="7" t="s">
        <v>1645</v>
      </c>
      <c r="V1695" s="5">
        <f t="shared" si="179"/>
        <v>5</v>
      </c>
      <c r="W1695" s="14">
        <f>IF(V1695=1, VLOOKUP(U1695, [1]IMDB_Movies!A:O, 11, FALSE), AVERAGEIF($A$2:$A$4915, U1695, $K$2:$K$4915))</f>
        <v>6.0200000000000005</v>
      </c>
      <c r="X1695" s="5">
        <f t="shared" si="180"/>
        <v>0.35299999999999998</v>
      </c>
      <c r="Y1695">
        <f t="shared" si="181"/>
        <v>6.4283950617284038</v>
      </c>
      <c r="AN1695" s="7"/>
      <c r="AO1695" s="5"/>
      <c r="AP1695" s="14"/>
      <c r="AQ1695" s="5"/>
    </row>
    <row r="1696" spans="1:43" hidden="1" x14ac:dyDescent="0.3">
      <c r="A1696" t="s">
        <v>5001</v>
      </c>
      <c r="B1696">
        <v>101</v>
      </c>
      <c r="C1696">
        <v>2060953</v>
      </c>
      <c r="D1696" t="s">
        <v>3408</v>
      </c>
      <c r="E1696" t="s">
        <v>10147</v>
      </c>
      <c r="F1696" t="s">
        <v>5002</v>
      </c>
      <c r="G1696" t="s">
        <v>14</v>
      </c>
      <c r="H1696" t="s">
        <v>1971</v>
      </c>
      <c r="I1696">
        <v>12000000</v>
      </c>
      <c r="J1696">
        <v>1999</v>
      </c>
      <c r="K1696">
        <v>7.1</v>
      </c>
      <c r="L1696" s="5" t="s">
        <v>455</v>
      </c>
      <c r="M1696" s="5" t="s">
        <v>2267</v>
      </c>
      <c r="N1696" t="s">
        <v>3629</v>
      </c>
      <c r="P1696" s="5">
        <f t="shared" si="182"/>
        <v>0.61643303317155129</v>
      </c>
      <c r="Q1696" s="5">
        <f t="shared" si="183"/>
        <v>2060953</v>
      </c>
      <c r="R1696" s="1">
        <f t="shared" si="184"/>
        <v>-9939047</v>
      </c>
      <c r="S1696" s="1">
        <f t="shared" si="185"/>
        <v>12000000</v>
      </c>
      <c r="U1696" s="6" t="s">
        <v>627</v>
      </c>
      <c r="V1696" s="5">
        <f t="shared" si="179"/>
        <v>6</v>
      </c>
      <c r="W1696" s="14">
        <f>IF(V1696=1, VLOOKUP(U1696, [1]IMDB_Movies!A:O, 11, FALSE), AVERAGEIF($A$2:$A$4915, U1696, $K$2:$K$4915))</f>
        <v>6.0166666666666666</v>
      </c>
      <c r="X1696" s="5">
        <f t="shared" si="180"/>
        <v>0.35299999999999998</v>
      </c>
      <c r="Y1696">
        <f t="shared" si="181"/>
        <v>6.4285240963855497</v>
      </c>
      <c r="AN1696" s="6"/>
      <c r="AO1696" s="5"/>
      <c r="AP1696" s="14"/>
      <c r="AQ1696" s="5"/>
    </row>
    <row r="1697" spans="1:43" hidden="1" x14ac:dyDescent="0.3">
      <c r="A1697" t="s">
        <v>5003</v>
      </c>
      <c r="B1697">
        <v>97</v>
      </c>
      <c r="C1697">
        <v>3950294</v>
      </c>
      <c r="D1697" t="s">
        <v>507</v>
      </c>
      <c r="E1697" t="s">
        <v>10148</v>
      </c>
      <c r="F1697" t="s">
        <v>5004</v>
      </c>
      <c r="G1697" t="s">
        <v>14</v>
      </c>
      <c r="H1697" t="s">
        <v>15</v>
      </c>
      <c r="I1697">
        <v>12000000</v>
      </c>
      <c r="J1697">
        <v>2007</v>
      </c>
      <c r="K1697">
        <v>7</v>
      </c>
      <c r="L1697" s="5" t="s">
        <v>599</v>
      </c>
      <c r="M1697" s="5" t="s">
        <v>1221</v>
      </c>
      <c r="N1697" t="s">
        <v>6851</v>
      </c>
      <c r="P1697" s="5">
        <f t="shared" si="182"/>
        <v>0.61632270385651655</v>
      </c>
      <c r="Q1697" s="5">
        <f t="shared" si="183"/>
        <v>3950294</v>
      </c>
      <c r="R1697" s="1">
        <f t="shared" si="184"/>
        <v>-8049706</v>
      </c>
      <c r="S1697" s="1">
        <f t="shared" si="185"/>
        <v>12000000</v>
      </c>
      <c r="U1697" s="7" t="s">
        <v>8242</v>
      </c>
      <c r="V1697" s="5">
        <f t="shared" si="179"/>
        <v>1</v>
      </c>
      <c r="W1697" s="14">
        <f>IF(V1697=1, VLOOKUP(U1697, [1]IMDB_Movies!A:O, 11, FALSE), AVERAGEIF($A$2:$A$4915, U1697, $K$2:$K$4915))</f>
        <v>6</v>
      </c>
      <c r="X1697" s="5">
        <f t="shared" si="180"/>
        <v>0.32900000000000001</v>
      </c>
      <c r="Y1697">
        <f t="shared" si="181"/>
        <v>6.4283820427839782</v>
      </c>
      <c r="AN1697" s="7"/>
      <c r="AO1697" s="5"/>
      <c r="AP1697" s="14"/>
      <c r="AQ1697" s="5"/>
    </row>
    <row r="1698" spans="1:43" hidden="1" x14ac:dyDescent="0.3">
      <c r="A1698" t="s">
        <v>5007</v>
      </c>
      <c r="B1698">
        <v>104</v>
      </c>
      <c r="C1698">
        <v>1779284</v>
      </c>
      <c r="D1698" t="s">
        <v>910</v>
      </c>
      <c r="E1698" t="s">
        <v>10149</v>
      </c>
      <c r="F1698" t="s">
        <v>5008</v>
      </c>
      <c r="G1698" t="s">
        <v>14</v>
      </c>
      <c r="H1698" t="s">
        <v>15</v>
      </c>
      <c r="I1698">
        <v>12000000</v>
      </c>
      <c r="J1698">
        <v>2002</v>
      </c>
      <c r="K1698">
        <v>7.1</v>
      </c>
      <c r="L1698" s="5" t="s">
        <v>599</v>
      </c>
      <c r="M1698" s="5" t="s">
        <v>1221</v>
      </c>
      <c r="P1698" s="5">
        <f t="shared" si="182"/>
        <v>0.61621605548051495</v>
      </c>
      <c r="Q1698" s="5">
        <f t="shared" si="183"/>
        <v>1779284</v>
      </c>
      <c r="R1698" s="1">
        <f t="shared" si="184"/>
        <v>-10220716</v>
      </c>
      <c r="S1698" s="1">
        <f t="shared" si="185"/>
        <v>12000000</v>
      </c>
      <c r="U1698" s="6" t="s">
        <v>7818</v>
      </c>
      <c r="V1698" s="5">
        <f t="shared" si="179"/>
        <v>2</v>
      </c>
      <c r="W1698" s="14">
        <f>IF(V1698=1, VLOOKUP(U1698, [1]IMDB_Movies!A:O, 11, FALSE), AVERAGEIF($A$2:$A$4915, U1698, $K$2:$K$4915))</f>
        <v>6</v>
      </c>
      <c r="X1698" s="5">
        <f t="shared" si="180"/>
        <v>0.32900000000000001</v>
      </c>
      <c r="Y1698">
        <f t="shared" si="181"/>
        <v>6.4281193490054322</v>
      </c>
      <c r="AN1698" s="6"/>
      <c r="AO1698" s="5"/>
      <c r="AP1698" s="14"/>
      <c r="AQ1698" s="5"/>
    </row>
    <row r="1699" spans="1:43" hidden="1" x14ac:dyDescent="0.3">
      <c r="A1699" t="s">
        <v>5009</v>
      </c>
      <c r="B1699">
        <v>99</v>
      </c>
      <c r="C1699">
        <v>1702277</v>
      </c>
      <c r="D1699" t="s">
        <v>1450</v>
      </c>
      <c r="E1699" t="s">
        <v>10150</v>
      </c>
      <c r="F1699" t="s">
        <v>5011</v>
      </c>
      <c r="G1699" t="s">
        <v>14</v>
      </c>
      <c r="H1699" t="s">
        <v>22</v>
      </c>
      <c r="I1699">
        <v>12000000</v>
      </c>
      <c r="J1699">
        <v>2013</v>
      </c>
      <c r="K1699">
        <v>6.8</v>
      </c>
      <c r="L1699" s="5" t="s">
        <v>1221</v>
      </c>
      <c r="M1699" s="5" t="s">
        <v>3629</v>
      </c>
      <c r="P1699" s="5">
        <f t="shared" si="182"/>
        <v>0.61610487488372334</v>
      </c>
      <c r="Q1699" s="5">
        <f t="shared" si="183"/>
        <v>1702277</v>
      </c>
      <c r="R1699" s="1">
        <f t="shared" si="184"/>
        <v>-10297723</v>
      </c>
      <c r="S1699" s="1">
        <f t="shared" si="185"/>
        <v>12000000</v>
      </c>
      <c r="U1699" s="6" t="s">
        <v>7825</v>
      </c>
      <c r="V1699" s="5">
        <f t="shared" si="179"/>
        <v>1</v>
      </c>
      <c r="W1699" s="14">
        <f>IF(V1699=1, VLOOKUP(U1699, [1]IMDB_Movies!A:O, 11, FALSE), AVERAGEIF($A$2:$A$4915, U1699, $K$2:$K$4915))</f>
        <v>6</v>
      </c>
      <c r="X1699" s="5">
        <f t="shared" si="180"/>
        <v>0.32900000000000001</v>
      </c>
      <c r="Y1699">
        <f t="shared" si="181"/>
        <v>6.4286704853783618</v>
      </c>
      <c r="AN1699" s="6"/>
      <c r="AO1699" s="5"/>
      <c r="AP1699" s="14"/>
      <c r="AQ1699" s="5"/>
    </row>
    <row r="1700" spans="1:43" hidden="1" x14ac:dyDescent="0.3">
      <c r="A1700" t="s">
        <v>2461</v>
      </c>
      <c r="B1700">
        <v>129</v>
      </c>
      <c r="C1700">
        <v>261481</v>
      </c>
      <c r="D1700" t="s">
        <v>1952</v>
      </c>
      <c r="E1700" t="s">
        <v>10151</v>
      </c>
      <c r="F1700" t="s">
        <v>5012</v>
      </c>
      <c r="G1700" t="s">
        <v>2553</v>
      </c>
      <c r="H1700" t="s">
        <v>1377</v>
      </c>
      <c r="I1700">
        <v>12000000</v>
      </c>
      <c r="J1700">
        <v>2004</v>
      </c>
      <c r="K1700">
        <v>7.5</v>
      </c>
      <c r="L1700" s="5" t="s">
        <v>1221</v>
      </c>
      <c r="M1700" s="5" t="s">
        <v>6851</v>
      </c>
      <c r="N1700" t="s">
        <v>4289</v>
      </c>
      <c r="P1700" s="5">
        <f t="shared" si="182"/>
        <v>0.61599339238894246</v>
      </c>
      <c r="Q1700" s="5">
        <f t="shared" si="183"/>
        <v>261481</v>
      </c>
      <c r="R1700" s="1">
        <f t="shared" si="184"/>
        <v>-11738519</v>
      </c>
      <c r="S1700" s="1">
        <f t="shared" si="185"/>
        <v>12000000</v>
      </c>
      <c r="U1700" s="7" t="s">
        <v>7667</v>
      </c>
      <c r="V1700" s="5">
        <f t="shared" si="179"/>
        <v>1</v>
      </c>
      <c r="W1700" s="14">
        <f>IF(V1700=1, VLOOKUP(U1700, [1]IMDB_Movies!A:O, 11, FALSE), AVERAGEIF($A$2:$A$4915, U1700, $K$2:$K$4915))</f>
        <v>6</v>
      </c>
      <c r="X1700" s="5">
        <f t="shared" si="180"/>
        <v>0.32900000000000001</v>
      </c>
      <c r="Y1700">
        <f t="shared" si="181"/>
        <v>6.4286791314837233</v>
      </c>
      <c r="AN1700" s="7"/>
      <c r="AO1700" s="5"/>
      <c r="AP1700" s="14"/>
      <c r="AQ1700" s="5"/>
    </row>
    <row r="1701" spans="1:43" hidden="1" x14ac:dyDescent="0.3">
      <c r="A1701" t="s">
        <v>5013</v>
      </c>
      <c r="B1701">
        <v>91</v>
      </c>
      <c r="C1701">
        <v>1506998</v>
      </c>
      <c r="D1701" t="s">
        <v>1714</v>
      </c>
      <c r="E1701" t="s">
        <v>10152</v>
      </c>
      <c r="F1701" t="s">
        <v>5014</v>
      </c>
      <c r="G1701" t="s">
        <v>14</v>
      </c>
      <c r="H1701" t="s">
        <v>15</v>
      </c>
      <c r="I1701">
        <v>12000000</v>
      </c>
      <c r="J1701">
        <v>2007</v>
      </c>
      <c r="K1701">
        <v>6.3</v>
      </c>
      <c r="L1701" s="5" t="s">
        <v>8413</v>
      </c>
      <c r="M1701" s="5" t="s">
        <v>1221</v>
      </c>
      <c r="N1701" t="s">
        <v>6851</v>
      </c>
      <c r="P1701" s="5">
        <f t="shared" si="182"/>
        <v>0.61587895374720691</v>
      </c>
      <c r="Q1701" s="5">
        <f t="shared" si="183"/>
        <v>1506998</v>
      </c>
      <c r="R1701" s="1">
        <f t="shared" si="184"/>
        <v>-10493002</v>
      </c>
      <c r="S1701" s="1">
        <f t="shared" si="185"/>
        <v>12000000</v>
      </c>
      <c r="U1701" s="7" t="s">
        <v>7937</v>
      </c>
      <c r="V1701" s="5">
        <f t="shared" si="179"/>
        <v>1</v>
      </c>
      <c r="W1701" s="14">
        <f>IF(V1701=1, VLOOKUP(U1701, [1]IMDB_Movies!A:O, 11, FALSE), AVERAGEIF($A$2:$A$4915, U1701, $K$2:$K$4915))</f>
        <v>6</v>
      </c>
      <c r="X1701" s="5">
        <f t="shared" si="180"/>
        <v>0.32900000000000001</v>
      </c>
      <c r="Y1701">
        <f t="shared" si="181"/>
        <v>6.4283559577677289</v>
      </c>
      <c r="AN1701" s="7"/>
      <c r="AO1701" s="5"/>
      <c r="AP1701" s="14"/>
      <c r="AQ1701" s="5"/>
    </row>
    <row r="1702" spans="1:43" hidden="1" x14ac:dyDescent="0.3">
      <c r="A1702" t="s">
        <v>5015</v>
      </c>
      <c r="B1702">
        <v>100</v>
      </c>
      <c r="C1702">
        <v>860002</v>
      </c>
      <c r="D1702" t="s">
        <v>1173</v>
      </c>
      <c r="E1702" t="s">
        <v>10153</v>
      </c>
      <c r="F1702" t="s">
        <v>5016</v>
      </c>
      <c r="G1702" t="s">
        <v>14</v>
      </c>
      <c r="H1702" t="s">
        <v>15</v>
      </c>
      <c r="I1702">
        <v>12000000</v>
      </c>
      <c r="J1702">
        <v>2005</v>
      </c>
      <c r="K1702">
        <v>7.3</v>
      </c>
      <c r="L1702" s="5" t="s">
        <v>340</v>
      </c>
      <c r="M1702" s="5" t="s">
        <v>1221</v>
      </c>
      <c r="N1702" t="s">
        <v>6299</v>
      </c>
      <c r="P1702" s="5">
        <f t="shared" si="182"/>
        <v>0.61576678206463575</v>
      </c>
      <c r="Q1702" s="5">
        <f t="shared" si="183"/>
        <v>860002</v>
      </c>
      <c r="R1702" s="1">
        <f t="shared" si="184"/>
        <v>-11139998</v>
      </c>
      <c r="S1702" s="1">
        <f t="shared" si="185"/>
        <v>12000000</v>
      </c>
      <c r="U1702" s="7" t="s">
        <v>7634</v>
      </c>
      <c r="V1702" s="5">
        <f t="shared" ref="V1702:V1765" si="186">COUNTIF($A$2:$A$4915, U1702)</f>
        <v>1</v>
      </c>
      <c r="W1702" s="14">
        <f>IF(V1702=1, VLOOKUP(U1702, [1]IMDB_Movies!A:O, 11, FALSE), AVERAGEIF($A$2:$A$4915, U1702, $K$2:$K$4915))</f>
        <v>6</v>
      </c>
      <c r="X1702" s="5">
        <f t="shared" ref="X1702:X1765" si="187">_xlfn.PERCENTRANK.EXC($W$102:$W$2566,W1702)</f>
        <v>0.32900000000000001</v>
      </c>
      <c r="Y1702">
        <f t="shared" ref="Y1702:Y1765" si="188">AVERAGE(K1602:K6515)</f>
        <v>6.4278515389257764</v>
      </c>
      <c r="AN1702" s="7"/>
      <c r="AO1702" s="5"/>
      <c r="AP1702" s="14"/>
      <c r="AQ1702" s="5"/>
    </row>
    <row r="1703" spans="1:43" hidden="1" x14ac:dyDescent="0.3">
      <c r="A1703" t="s">
        <v>1792</v>
      </c>
      <c r="B1703">
        <v>111</v>
      </c>
      <c r="C1703">
        <v>548934</v>
      </c>
      <c r="D1703" t="s">
        <v>1368</v>
      </c>
      <c r="E1703" t="s">
        <v>10154</v>
      </c>
      <c r="F1703" t="s">
        <v>5017</v>
      </c>
      <c r="G1703" t="s">
        <v>14</v>
      </c>
      <c r="H1703" t="s">
        <v>2801</v>
      </c>
      <c r="I1703">
        <v>12000000</v>
      </c>
      <c r="J1703">
        <v>2009</v>
      </c>
      <c r="K1703">
        <v>6.8</v>
      </c>
      <c r="L1703" s="5" t="s">
        <v>1221</v>
      </c>
      <c r="M1703" s="5" t="s">
        <v>8415</v>
      </c>
      <c r="N1703" t="s">
        <v>6851</v>
      </c>
      <c r="P1703" s="5">
        <f t="shared" si="182"/>
        <v>0.61565319093010706</v>
      </c>
      <c r="Q1703" s="5">
        <f t="shared" si="183"/>
        <v>548934</v>
      </c>
      <c r="R1703" s="1">
        <f t="shared" si="184"/>
        <v>-11451066</v>
      </c>
      <c r="S1703" s="1">
        <f t="shared" si="185"/>
        <v>12000000</v>
      </c>
      <c r="U1703" s="7" t="s">
        <v>7392</v>
      </c>
      <c r="V1703" s="5">
        <f t="shared" si="186"/>
        <v>1</v>
      </c>
      <c r="W1703" s="14">
        <f>IF(V1703=1, VLOOKUP(U1703, [1]IMDB_Movies!A:O, 11, FALSE), AVERAGEIF($A$2:$A$4915, U1703, $K$2:$K$4915))</f>
        <v>6</v>
      </c>
      <c r="X1703" s="5">
        <f t="shared" si="187"/>
        <v>0.32900000000000001</v>
      </c>
      <c r="Y1703">
        <f t="shared" si="188"/>
        <v>6.4278901297917361</v>
      </c>
      <c r="AN1703" s="7"/>
      <c r="AO1703" s="5"/>
      <c r="AP1703" s="14"/>
      <c r="AQ1703" s="5"/>
    </row>
    <row r="1704" spans="1:43" hidden="1" x14ac:dyDescent="0.3">
      <c r="A1704" t="s">
        <v>81</v>
      </c>
      <c r="B1704">
        <v>86</v>
      </c>
      <c r="C1704">
        <v>333976</v>
      </c>
      <c r="D1704" t="s">
        <v>359</v>
      </c>
      <c r="E1704" t="s">
        <v>10155</v>
      </c>
      <c r="F1704" t="s">
        <v>5020</v>
      </c>
      <c r="G1704" t="s">
        <v>14</v>
      </c>
      <c r="H1704" t="s">
        <v>15</v>
      </c>
      <c r="I1704">
        <v>12000000</v>
      </c>
      <c r="J1704">
        <v>2002</v>
      </c>
      <c r="K1704">
        <v>6.4</v>
      </c>
      <c r="L1704" s="5" t="s">
        <v>599</v>
      </c>
      <c r="M1704" s="5" t="s">
        <v>8413</v>
      </c>
      <c r="P1704" s="5">
        <f t="shared" si="182"/>
        <v>0.61553884157761329</v>
      </c>
      <c r="Q1704" s="5">
        <f t="shared" si="183"/>
        <v>333976</v>
      </c>
      <c r="R1704" s="1">
        <f t="shared" si="184"/>
        <v>-11666024</v>
      </c>
      <c r="S1704" s="1">
        <f t="shared" si="185"/>
        <v>12000000</v>
      </c>
      <c r="U1704" s="6" t="s">
        <v>7399</v>
      </c>
      <c r="V1704" s="5">
        <f t="shared" si="186"/>
        <v>1</v>
      </c>
      <c r="W1704" s="14">
        <f>IF(V1704=1, VLOOKUP(U1704, [1]IMDB_Movies!A:O, 11, FALSE), AVERAGEIF($A$2:$A$4915, U1704, $K$2:$K$4915))</f>
        <v>6</v>
      </c>
      <c r="X1704" s="5">
        <f t="shared" si="187"/>
        <v>0.32900000000000001</v>
      </c>
      <c r="Y1704">
        <f t="shared" si="188"/>
        <v>6.4282910628019385</v>
      </c>
      <c r="AN1704" s="6"/>
      <c r="AO1704" s="5"/>
      <c r="AP1704" s="14"/>
      <c r="AQ1704" s="5"/>
    </row>
    <row r="1705" spans="1:43" hidden="1" x14ac:dyDescent="0.3">
      <c r="A1705" t="s">
        <v>3545</v>
      </c>
      <c r="B1705">
        <v>107</v>
      </c>
      <c r="C1705">
        <v>141853</v>
      </c>
      <c r="D1705" t="s">
        <v>910</v>
      </c>
      <c r="E1705" t="s">
        <v>10156</v>
      </c>
      <c r="F1705" t="s">
        <v>5021</v>
      </c>
      <c r="G1705" t="s">
        <v>14</v>
      </c>
      <c r="H1705" t="s">
        <v>132</v>
      </c>
      <c r="I1705">
        <v>12000000</v>
      </c>
      <c r="J1705">
        <v>1997</v>
      </c>
      <c r="K1705">
        <v>6</v>
      </c>
      <c r="L1705" s="5" t="s">
        <v>599</v>
      </c>
      <c r="M1705" s="5" t="s">
        <v>1221</v>
      </c>
      <c r="P1705" s="5">
        <f t="shared" si="182"/>
        <v>0.61542392109098509</v>
      </c>
      <c r="Q1705" s="5">
        <f t="shared" si="183"/>
        <v>141853</v>
      </c>
      <c r="R1705" s="1">
        <f t="shared" si="184"/>
        <v>-11858147</v>
      </c>
      <c r="S1705" s="1">
        <f t="shared" si="185"/>
        <v>12000000</v>
      </c>
      <c r="U1705" s="6" t="s">
        <v>6867</v>
      </c>
      <c r="V1705" s="5">
        <f t="shared" si="186"/>
        <v>1</v>
      </c>
      <c r="W1705" s="14">
        <f>IF(V1705=1, VLOOKUP(U1705, [1]IMDB_Movies!A:O, 11, FALSE), AVERAGEIF($A$2:$A$4915, U1705, $K$2:$K$4915))</f>
        <v>6</v>
      </c>
      <c r="X1705" s="5">
        <f t="shared" si="187"/>
        <v>0.32900000000000001</v>
      </c>
      <c r="Y1705">
        <f t="shared" si="188"/>
        <v>6.4281787979462459</v>
      </c>
      <c r="AN1705" s="6"/>
      <c r="AO1705" s="5"/>
      <c r="AP1705" s="14"/>
      <c r="AQ1705" s="5"/>
    </row>
    <row r="1706" spans="1:43" hidden="1" x14ac:dyDescent="0.3">
      <c r="A1706" t="s">
        <v>5024</v>
      </c>
      <c r="B1706">
        <v>120</v>
      </c>
      <c r="C1706">
        <v>214202</v>
      </c>
      <c r="D1706" t="s">
        <v>771</v>
      </c>
      <c r="E1706" t="s">
        <v>10157</v>
      </c>
      <c r="F1706" t="s">
        <v>5025</v>
      </c>
      <c r="G1706" t="s">
        <v>14</v>
      </c>
      <c r="H1706" t="s">
        <v>275</v>
      </c>
      <c r="I1706">
        <v>12000000</v>
      </c>
      <c r="J1706">
        <v>2007</v>
      </c>
      <c r="K1706">
        <v>7.5</v>
      </c>
      <c r="L1706" s="5" t="s">
        <v>8413</v>
      </c>
      <c r="M1706" s="5" t="s">
        <v>1221</v>
      </c>
      <c r="N1706" t="s">
        <v>3629</v>
      </c>
      <c r="P1706" s="5">
        <f t="shared" si="182"/>
        <v>0.61530847375256337</v>
      </c>
      <c r="Q1706" s="5">
        <f t="shared" si="183"/>
        <v>214202</v>
      </c>
      <c r="R1706" s="1">
        <f t="shared" si="184"/>
        <v>-11785798</v>
      </c>
      <c r="S1706" s="1">
        <f t="shared" si="185"/>
        <v>12000000</v>
      </c>
      <c r="U1706" s="6" t="s">
        <v>6571</v>
      </c>
      <c r="V1706" s="5">
        <f t="shared" si="186"/>
        <v>1</v>
      </c>
      <c r="W1706" s="14">
        <f>IF(V1706=1, VLOOKUP(U1706, [1]IMDB_Movies!A:O, 11, FALSE), AVERAGEIF($A$2:$A$4915, U1706, $K$2:$K$4915))</f>
        <v>6</v>
      </c>
      <c r="X1706" s="5">
        <f t="shared" si="187"/>
        <v>0.32900000000000001</v>
      </c>
      <c r="Y1706">
        <f t="shared" si="188"/>
        <v>6.4285196374622418</v>
      </c>
      <c r="AN1706" s="6"/>
      <c r="AO1706" s="5"/>
      <c r="AP1706" s="14"/>
      <c r="AQ1706" s="5"/>
    </row>
    <row r="1707" spans="1:43" hidden="1" x14ac:dyDescent="0.3">
      <c r="A1707" t="s">
        <v>5029</v>
      </c>
      <c r="B1707">
        <v>110</v>
      </c>
      <c r="C1707">
        <v>175370</v>
      </c>
      <c r="D1707" t="s">
        <v>599</v>
      </c>
      <c r="E1707" t="s">
        <v>10158</v>
      </c>
      <c r="F1707" t="s">
        <v>5030</v>
      </c>
      <c r="G1707" t="s">
        <v>14</v>
      </c>
      <c r="H1707" t="s">
        <v>15</v>
      </c>
      <c r="I1707">
        <v>12000000</v>
      </c>
      <c r="J1707">
        <v>1999</v>
      </c>
      <c r="K1707">
        <v>4.5999999999999996</v>
      </c>
      <c r="L1707" s="5" t="s">
        <v>599</v>
      </c>
      <c r="M1707" s="5"/>
      <c r="P1707" s="5">
        <f t="shared" si="182"/>
        <v>0.61519300775729879</v>
      </c>
      <c r="Q1707" s="5">
        <f t="shared" si="183"/>
        <v>175370</v>
      </c>
      <c r="R1707" s="1">
        <f t="shared" si="184"/>
        <v>-11824630</v>
      </c>
      <c r="S1707" s="1">
        <f t="shared" si="185"/>
        <v>12000000</v>
      </c>
      <c r="U1707" s="6" t="s">
        <v>6512</v>
      </c>
      <c r="V1707" s="5">
        <f t="shared" si="186"/>
        <v>1</v>
      </c>
      <c r="W1707" s="14">
        <f>IF(V1707=1, VLOOKUP(U1707, [1]IMDB_Movies!A:O, 11, FALSE), AVERAGEIF($A$2:$A$4915, U1707, $K$2:$K$4915))</f>
        <v>6</v>
      </c>
      <c r="X1707" s="5">
        <f t="shared" si="187"/>
        <v>0.32900000000000001</v>
      </c>
      <c r="Y1707">
        <f t="shared" si="188"/>
        <v>6.4282562707766759</v>
      </c>
      <c r="AN1707" s="6"/>
      <c r="AO1707" s="5"/>
      <c r="AP1707" s="14"/>
      <c r="AQ1707" s="5"/>
    </row>
    <row r="1708" spans="1:43" hidden="1" x14ac:dyDescent="0.3">
      <c r="A1708" t="s">
        <v>5034</v>
      </c>
      <c r="B1708">
        <v>132</v>
      </c>
      <c r="C1708">
        <v>119922</v>
      </c>
      <c r="D1708" t="s">
        <v>715</v>
      </c>
      <c r="E1708" t="s">
        <v>10159</v>
      </c>
      <c r="F1708" t="s">
        <v>5035</v>
      </c>
      <c r="G1708" t="s">
        <v>708</v>
      </c>
      <c r="H1708" t="s">
        <v>319</v>
      </c>
      <c r="I1708">
        <v>12000000</v>
      </c>
      <c r="J1708">
        <v>2009</v>
      </c>
      <c r="K1708">
        <v>7.7</v>
      </c>
      <c r="L1708" s="5" t="s">
        <v>1221</v>
      </c>
      <c r="M1708" s="5" t="s">
        <v>7865</v>
      </c>
      <c r="N1708" t="s">
        <v>8418</v>
      </c>
      <c r="P1708" s="5">
        <f t="shared" si="182"/>
        <v>0.61507730892714529</v>
      </c>
      <c r="Q1708" s="5">
        <f t="shared" si="183"/>
        <v>119922</v>
      </c>
      <c r="R1708" s="1">
        <f t="shared" si="184"/>
        <v>-11880078</v>
      </c>
      <c r="S1708" s="1">
        <f t="shared" si="185"/>
        <v>12000000</v>
      </c>
      <c r="U1708" s="6" t="s">
        <v>6540</v>
      </c>
      <c r="V1708" s="5">
        <f t="shared" si="186"/>
        <v>1</v>
      </c>
      <c r="W1708" s="14">
        <f>IF(V1708=1, VLOOKUP(U1708, [1]IMDB_Movies!A:O, 11, FALSE), AVERAGEIF($A$2:$A$4915, U1708, $K$2:$K$4915))</f>
        <v>6</v>
      </c>
      <c r="X1708" s="5">
        <f t="shared" si="187"/>
        <v>0.32900000000000001</v>
      </c>
      <c r="Y1708">
        <f t="shared" si="188"/>
        <v>6.4279927448609495</v>
      </c>
      <c r="AN1708" s="6"/>
      <c r="AO1708" s="5"/>
      <c r="AP1708" s="14"/>
      <c r="AQ1708" s="5"/>
    </row>
    <row r="1709" spans="1:43" hidden="1" x14ac:dyDescent="0.3">
      <c r="A1709" t="s">
        <v>5038</v>
      </c>
      <c r="B1709">
        <v>138</v>
      </c>
      <c r="C1709"/>
      <c r="D1709" t="s">
        <v>205</v>
      </c>
      <c r="E1709" t="s">
        <v>10160</v>
      </c>
      <c r="F1709" t="s">
        <v>5039</v>
      </c>
      <c r="G1709" t="s">
        <v>241</v>
      </c>
      <c r="H1709" t="s">
        <v>242</v>
      </c>
      <c r="I1709">
        <v>12000000</v>
      </c>
      <c r="J1709">
        <v>2010</v>
      </c>
      <c r="K1709">
        <v>6.1</v>
      </c>
      <c r="L1709" s="5" t="s">
        <v>476</v>
      </c>
      <c r="M1709" s="5" t="s">
        <v>340</v>
      </c>
      <c r="N1709" t="s">
        <v>1221</v>
      </c>
      <c r="O1709" t="s">
        <v>4289</v>
      </c>
      <c r="P1709" s="5">
        <f t="shared" si="182"/>
        <v>0.61496134476894659</v>
      </c>
      <c r="Q1709" s="5">
        <f t="shared" si="183"/>
        <v>25035665</v>
      </c>
      <c r="R1709" s="1">
        <f t="shared" si="184"/>
        <v>13035665</v>
      </c>
      <c r="S1709" s="1">
        <f t="shared" si="185"/>
        <v>12000000</v>
      </c>
      <c r="U1709" s="7" t="s">
        <v>5838</v>
      </c>
      <c r="V1709" s="5">
        <f t="shared" si="186"/>
        <v>1</v>
      </c>
      <c r="W1709" s="14">
        <f>IF(V1709=1, VLOOKUP(U1709, [1]IMDB_Movies!A:O, 11, FALSE), AVERAGEIF($A$2:$A$4915, U1709, $K$2:$K$4915))</f>
        <v>6</v>
      </c>
      <c r="X1709" s="5">
        <f t="shared" si="187"/>
        <v>0.32900000000000001</v>
      </c>
      <c r="Y1709">
        <f t="shared" si="188"/>
        <v>6.4277895373450313</v>
      </c>
      <c r="AN1709" s="7"/>
      <c r="AO1709" s="5"/>
      <c r="AP1709" s="14"/>
      <c r="AQ1709" s="5"/>
    </row>
    <row r="1710" spans="1:43" hidden="1" x14ac:dyDescent="0.3">
      <c r="A1710" t="s">
        <v>5042</v>
      </c>
      <c r="B1710">
        <v>99</v>
      </c>
      <c r="C1710"/>
      <c r="D1710" t="s">
        <v>5043</v>
      </c>
      <c r="E1710" t="s">
        <v>10161</v>
      </c>
      <c r="F1710" t="s">
        <v>5044</v>
      </c>
      <c r="G1710" t="s">
        <v>14</v>
      </c>
      <c r="H1710" t="s">
        <v>22</v>
      </c>
      <c r="I1710">
        <v>12000000</v>
      </c>
      <c r="J1710">
        <v>2009</v>
      </c>
      <c r="K1710">
        <v>6.9</v>
      </c>
      <c r="L1710" s="5" t="s">
        <v>455</v>
      </c>
      <c r="M1710" s="5" t="s">
        <v>8415</v>
      </c>
      <c r="N1710" t="s">
        <v>3629</v>
      </c>
      <c r="P1710" s="5">
        <f t="shared" si="182"/>
        <v>0.61496134476894659</v>
      </c>
      <c r="Q1710" s="5">
        <f t="shared" si="183"/>
        <v>25035665</v>
      </c>
      <c r="R1710" s="1">
        <f t="shared" si="184"/>
        <v>13035665</v>
      </c>
      <c r="S1710" s="1">
        <f t="shared" si="185"/>
        <v>12000000</v>
      </c>
      <c r="U1710" s="7" t="s">
        <v>5848</v>
      </c>
      <c r="V1710" s="5">
        <f t="shared" si="186"/>
        <v>1</v>
      </c>
      <c r="W1710" s="14">
        <f>IF(V1710=1, VLOOKUP(U1710, [1]IMDB_Movies!A:O, 11, FALSE), AVERAGEIF($A$2:$A$4915, U1710, $K$2:$K$4915))</f>
        <v>6</v>
      </c>
      <c r="X1710" s="5">
        <f t="shared" si="187"/>
        <v>0.32900000000000001</v>
      </c>
      <c r="Y1710">
        <f t="shared" si="188"/>
        <v>6.4281306715063584</v>
      </c>
      <c r="AN1710" s="7"/>
      <c r="AO1710" s="5"/>
      <c r="AP1710" s="14"/>
      <c r="AQ1710" s="5"/>
    </row>
    <row r="1711" spans="1:43" hidden="1" x14ac:dyDescent="0.3">
      <c r="A1711" t="s">
        <v>5045</v>
      </c>
      <c r="B1711">
        <v>111</v>
      </c>
      <c r="C1711">
        <v>14616</v>
      </c>
      <c r="D1711" t="s">
        <v>1221</v>
      </c>
      <c r="E1711" t="s">
        <v>10162</v>
      </c>
      <c r="F1711" t="s">
        <v>5046</v>
      </c>
      <c r="G1711" t="s">
        <v>14</v>
      </c>
      <c r="H1711" t="s">
        <v>15</v>
      </c>
      <c r="I1711">
        <v>12000000</v>
      </c>
      <c r="J1711">
        <v>2015</v>
      </c>
      <c r="K1711">
        <v>7.5</v>
      </c>
      <c r="L1711" s="5" t="s">
        <v>1221</v>
      </c>
      <c r="M1711" s="5"/>
      <c r="P1711" s="5">
        <f t="shared" si="182"/>
        <v>0.61496134476894659</v>
      </c>
      <c r="Q1711" s="5">
        <f t="shared" si="183"/>
        <v>14616</v>
      </c>
      <c r="R1711" s="1">
        <f t="shared" si="184"/>
        <v>-11985384</v>
      </c>
      <c r="S1711" s="1">
        <f t="shared" si="185"/>
        <v>12000000</v>
      </c>
      <c r="U1711" s="7" t="s">
        <v>5670</v>
      </c>
      <c r="V1711" s="5">
        <f t="shared" si="186"/>
        <v>1</v>
      </c>
      <c r="W1711" s="14">
        <f>IF(V1711=1, VLOOKUP(U1711, [1]IMDB_Movies!A:O, 11, FALSE), AVERAGEIF($A$2:$A$4915, U1711, $K$2:$K$4915))</f>
        <v>6</v>
      </c>
      <c r="X1711" s="5">
        <f t="shared" si="187"/>
        <v>0.32900000000000001</v>
      </c>
      <c r="Y1711">
        <f t="shared" si="188"/>
        <v>6.4277155824508379</v>
      </c>
      <c r="AN1711" s="7"/>
      <c r="AO1711" s="5"/>
      <c r="AP1711" s="14"/>
      <c r="AQ1711" s="5"/>
    </row>
    <row r="1712" spans="1:43" hidden="1" x14ac:dyDescent="0.3">
      <c r="A1712" t="s">
        <v>1206</v>
      </c>
      <c r="B1712">
        <v>99</v>
      </c>
      <c r="C1712">
        <v>91443253</v>
      </c>
      <c r="D1712" t="s">
        <v>555</v>
      </c>
      <c r="E1712" t="s">
        <v>10163</v>
      </c>
      <c r="F1712" t="s">
        <v>5047</v>
      </c>
      <c r="G1712" t="s">
        <v>14</v>
      </c>
      <c r="H1712" t="s">
        <v>15</v>
      </c>
      <c r="I1712">
        <v>12000000</v>
      </c>
      <c r="J1712">
        <v>2014</v>
      </c>
      <c r="K1712">
        <v>5.8</v>
      </c>
      <c r="L1712" s="5" t="s">
        <v>4651</v>
      </c>
      <c r="M1712" s="5" t="s">
        <v>1221</v>
      </c>
      <c r="P1712" s="5">
        <f t="shared" si="182"/>
        <v>0.61484501880561659</v>
      </c>
      <c r="Q1712" s="5">
        <f t="shared" si="183"/>
        <v>91443253</v>
      </c>
      <c r="R1712" s="1">
        <f t="shared" si="184"/>
        <v>79443253</v>
      </c>
      <c r="S1712" s="1">
        <f t="shared" si="185"/>
        <v>12000000</v>
      </c>
      <c r="U1712" s="6" t="s">
        <v>980</v>
      </c>
      <c r="V1712" s="5">
        <f t="shared" si="186"/>
        <v>6</v>
      </c>
      <c r="W1712" s="14">
        <f>IF(V1712=1, VLOOKUP(U1712, [1]IMDB_Movies!A:O, 11, FALSE), AVERAGEIF($A$2:$A$4915, U1712, $K$2:$K$4915))</f>
        <v>6</v>
      </c>
      <c r="X1712" s="5">
        <f t="shared" si="187"/>
        <v>0.32900000000000001</v>
      </c>
      <c r="Y1712">
        <f t="shared" si="188"/>
        <v>6.427330508474582</v>
      </c>
      <c r="AN1712" s="6"/>
      <c r="AO1712" s="5"/>
      <c r="AP1712" s="14"/>
      <c r="AQ1712" s="5"/>
    </row>
    <row r="1713" spans="1:43" hidden="1" x14ac:dyDescent="0.3">
      <c r="A1713" t="s">
        <v>5049</v>
      </c>
      <c r="B1713">
        <v>89</v>
      </c>
      <c r="C1713"/>
      <c r="D1713" t="s">
        <v>5050</v>
      </c>
      <c r="E1713" t="s">
        <v>10164</v>
      </c>
      <c r="F1713" t="s">
        <v>5051</v>
      </c>
      <c r="G1713" t="s">
        <v>14</v>
      </c>
      <c r="H1713" t="s">
        <v>15</v>
      </c>
      <c r="I1713">
        <v>12000000</v>
      </c>
      <c r="J1713">
        <v>2015</v>
      </c>
      <c r="K1713">
        <v>2.8</v>
      </c>
      <c r="L1713" s="5" t="s">
        <v>6299</v>
      </c>
      <c r="M1713" s="5" t="s">
        <v>6055</v>
      </c>
      <c r="P1713" s="5">
        <f t="shared" si="182"/>
        <v>0.6150797650329991</v>
      </c>
      <c r="Q1713" s="5">
        <f t="shared" si="183"/>
        <v>25035665</v>
      </c>
      <c r="R1713" s="1">
        <f t="shared" si="184"/>
        <v>13035665</v>
      </c>
      <c r="S1713" s="1">
        <f t="shared" si="185"/>
        <v>12000000</v>
      </c>
      <c r="U1713" s="6" t="s">
        <v>5568</v>
      </c>
      <c r="V1713" s="5">
        <f t="shared" si="186"/>
        <v>1</v>
      </c>
      <c r="W1713" s="14">
        <f>IF(V1713=1, VLOOKUP(U1713, [1]IMDB_Movies!A:O, 11, FALSE), AVERAGEIF($A$2:$A$4915, U1713, $K$2:$K$4915))</f>
        <v>6</v>
      </c>
      <c r="X1713" s="5">
        <f t="shared" si="187"/>
        <v>0.32900000000000001</v>
      </c>
      <c r="Y1713">
        <f t="shared" si="188"/>
        <v>6.4276415379957665</v>
      </c>
      <c r="AN1713" s="6"/>
      <c r="AO1713" s="5"/>
      <c r="AP1713" s="14"/>
      <c r="AQ1713" s="5"/>
    </row>
    <row r="1714" spans="1:43" hidden="1" x14ac:dyDescent="0.3">
      <c r="A1714" t="s">
        <v>5057</v>
      </c>
      <c r="B1714">
        <v>130</v>
      </c>
      <c r="C1714"/>
      <c r="D1714" t="s">
        <v>1221</v>
      </c>
      <c r="E1714" t="s">
        <v>10165</v>
      </c>
      <c r="F1714" t="s">
        <v>5058</v>
      </c>
      <c r="G1714" t="s">
        <v>4078</v>
      </c>
      <c r="H1714" t="s">
        <v>319</v>
      </c>
      <c r="I1714">
        <v>12000000</v>
      </c>
      <c r="J1714">
        <v>2015</v>
      </c>
      <c r="K1714">
        <v>6.2</v>
      </c>
      <c r="L1714" s="5" t="s">
        <v>1221</v>
      </c>
      <c r="M1714" s="5"/>
      <c r="P1714" s="5">
        <f t="shared" si="182"/>
        <v>0.6150797650329991</v>
      </c>
      <c r="Q1714" s="5">
        <f t="shared" si="183"/>
        <v>25035665</v>
      </c>
      <c r="R1714" s="1">
        <f t="shared" si="184"/>
        <v>13035665</v>
      </c>
      <c r="S1714" s="1">
        <f t="shared" si="185"/>
        <v>12000000</v>
      </c>
      <c r="U1714" s="6" t="s">
        <v>5055</v>
      </c>
      <c r="V1714" s="5">
        <f t="shared" si="186"/>
        <v>1</v>
      </c>
      <c r="W1714" s="14">
        <f>IF(V1714=1, VLOOKUP(U1714, [1]IMDB_Movies!A:O, 11, FALSE), AVERAGEIF($A$2:$A$4915, U1714, $K$2:$K$4915))</f>
        <v>6</v>
      </c>
      <c r="X1714" s="5">
        <f t="shared" si="187"/>
        <v>0.32900000000000001</v>
      </c>
      <c r="Y1714">
        <f t="shared" si="188"/>
        <v>6.4277104784978869</v>
      </c>
      <c r="AN1714" s="6"/>
      <c r="AO1714" s="5"/>
      <c r="AP1714" s="14"/>
      <c r="AQ1714" s="5"/>
    </row>
    <row r="1715" spans="1:43" hidden="1" x14ac:dyDescent="0.3">
      <c r="A1715" t="s">
        <v>3647</v>
      </c>
      <c r="B1715">
        <v>92</v>
      </c>
      <c r="C1715"/>
      <c r="D1715" t="s">
        <v>630</v>
      </c>
      <c r="E1715" t="s">
        <v>10166</v>
      </c>
      <c r="F1715" t="s">
        <v>5074</v>
      </c>
      <c r="G1715" t="s">
        <v>14</v>
      </c>
      <c r="H1715" t="s">
        <v>99</v>
      </c>
      <c r="I1715">
        <v>12000000</v>
      </c>
      <c r="J1715">
        <v>2014</v>
      </c>
      <c r="K1715">
        <v>4.3</v>
      </c>
      <c r="L1715" s="5" t="s">
        <v>476</v>
      </c>
      <c r="M1715" s="5" t="s">
        <v>599</v>
      </c>
      <c r="N1715" t="s">
        <v>8413</v>
      </c>
      <c r="P1715" s="5">
        <f t="shared" si="182"/>
        <v>0.6150797650329991</v>
      </c>
      <c r="Q1715" s="5">
        <f t="shared" si="183"/>
        <v>25035665</v>
      </c>
      <c r="R1715" s="1">
        <f t="shared" si="184"/>
        <v>13035665</v>
      </c>
      <c r="S1715" s="1">
        <f t="shared" si="185"/>
        <v>12000000</v>
      </c>
      <c r="U1715" s="7" t="s">
        <v>5061</v>
      </c>
      <c r="V1715" s="5">
        <f t="shared" si="186"/>
        <v>1</v>
      </c>
      <c r="W1715" s="14">
        <f>IF(V1715=1, VLOOKUP(U1715, [1]IMDB_Movies!A:O, 11, FALSE), AVERAGEIF($A$2:$A$4915, U1715, $K$2:$K$4915))</f>
        <v>6</v>
      </c>
      <c r="X1715" s="5">
        <f t="shared" si="187"/>
        <v>0.32900000000000001</v>
      </c>
      <c r="Y1715">
        <f t="shared" si="188"/>
        <v>6.427415934565289</v>
      </c>
      <c r="AN1715" s="7"/>
      <c r="AO1715" s="5"/>
      <c r="AP1715" s="14"/>
      <c r="AQ1715" s="5"/>
    </row>
    <row r="1716" spans="1:43" hidden="1" x14ac:dyDescent="0.3">
      <c r="A1716" t="s">
        <v>814</v>
      </c>
      <c r="B1716">
        <v>91</v>
      </c>
      <c r="C1716">
        <v>21370057</v>
      </c>
      <c r="D1716" t="s">
        <v>771</v>
      </c>
      <c r="E1716" t="s">
        <v>10167</v>
      </c>
      <c r="F1716" t="s">
        <v>5087</v>
      </c>
      <c r="G1716" t="s">
        <v>14</v>
      </c>
      <c r="H1716" t="s">
        <v>15</v>
      </c>
      <c r="I1716">
        <v>12000000</v>
      </c>
      <c r="J1716">
        <v>1992</v>
      </c>
      <c r="K1716">
        <v>6</v>
      </c>
      <c r="L1716" s="5" t="s">
        <v>8413</v>
      </c>
      <c r="M1716" s="5" t="s">
        <v>1221</v>
      </c>
      <c r="N1716" t="s">
        <v>3629</v>
      </c>
      <c r="P1716" s="5">
        <f t="shared" si="182"/>
        <v>0.6150797650329991</v>
      </c>
      <c r="Q1716" s="5">
        <f t="shared" si="183"/>
        <v>21370057</v>
      </c>
      <c r="R1716" s="1">
        <f t="shared" si="184"/>
        <v>9370057</v>
      </c>
      <c r="S1716" s="1">
        <f t="shared" si="185"/>
        <v>12000000</v>
      </c>
      <c r="U1716" s="6" t="s">
        <v>4493</v>
      </c>
      <c r="V1716" s="5">
        <f t="shared" si="186"/>
        <v>2</v>
      </c>
      <c r="W1716" s="14">
        <f>IF(V1716=1, VLOOKUP(U1716, [1]IMDB_Movies!A:O, 11, FALSE), AVERAGEIF($A$2:$A$4915, U1716, $K$2:$K$4915))</f>
        <v>6</v>
      </c>
      <c r="X1716" s="5">
        <f t="shared" si="187"/>
        <v>0.32900000000000001</v>
      </c>
      <c r="Y1716">
        <f t="shared" si="188"/>
        <v>6.4278181818181883</v>
      </c>
      <c r="AN1716" s="6"/>
      <c r="AO1716" s="5"/>
      <c r="AP1716" s="14"/>
      <c r="AQ1716" s="5"/>
    </row>
    <row r="1717" spans="1:43" hidden="1" x14ac:dyDescent="0.3">
      <c r="A1717" t="s">
        <v>2603</v>
      </c>
      <c r="B1717">
        <v>100</v>
      </c>
      <c r="C1717">
        <v>4884663</v>
      </c>
      <c r="D1717" t="s">
        <v>3570</v>
      </c>
      <c r="E1717" t="s">
        <v>10168</v>
      </c>
      <c r="F1717" t="s">
        <v>5089</v>
      </c>
      <c r="G1717" t="s">
        <v>14</v>
      </c>
      <c r="H1717" t="s">
        <v>15</v>
      </c>
      <c r="I1717">
        <v>12000000</v>
      </c>
      <c r="J1717">
        <v>1986</v>
      </c>
      <c r="K1717">
        <v>5.5</v>
      </c>
      <c r="L1717" s="5" t="s">
        <v>2267</v>
      </c>
      <c r="M1717" s="5" t="s">
        <v>4289</v>
      </c>
      <c r="P1717" s="5">
        <f t="shared" si="182"/>
        <v>0.61501403329616455</v>
      </c>
      <c r="Q1717" s="5">
        <f t="shared" si="183"/>
        <v>4884663</v>
      </c>
      <c r="R1717" s="1">
        <f t="shared" si="184"/>
        <v>-7115337</v>
      </c>
      <c r="S1717" s="1">
        <f t="shared" si="185"/>
        <v>12000000</v>
      </c>
      <c r="U1717" s="6" t="s">
        <v>3665</v>
      </c>
      <c r="V1717" s="5">
        <f t="shared" si="186"/>
        <v>2</v>
      </c>
      <c r="W1717" s="14">
        <f>IF(V1717=1, VLOOKUP(U1717, [1]IMDB_Movies!A:O, 11, FALSE), AVERAGEIF($A$2:$A$4915, U1717, $K$2:$K$4915))</f>
        <v>6</v>
      </c>
      <c r="X1717" s="5">
        <f t="shared" si="187"/>
        <v>0.32900000000000001</v>
      </c>
      <c r="Y1717">
        <f t="shared" si="188"/>
        <v>6.4276750530463849</v>
      </c>
      <c r="AN1717" s="6"/>
      <c r="AO1717" s="5"/>
      <c r="AP1717" s="14"/>
      <c r="AQ1717" s="5"/>
    </row>
    <row r="1718" spans="1:43" hidden="1" x14ac:dyDescent="0.3">
      <c r="A1718" t="s">
        <v>3665</v>
      </c>
      <c r="B1718">
        <v>111</v>
      </c>
      <c r="C1718"/>
      <c r="D1718" t="s">
        <v>771</v>
      </c>
      <c r="E1718" t="s">
        <v>10169</v>
      </c>
      <c r="F1718" t="s">
        <v>5124</v>
      </c>
      <c r="G1718" t="s">
        <v>14</v>
      </c>
      <c r="H1718" t="s">
        <v>22</v>
      </c>
      <c r="I1718">
        <v>12000000</v>
      </c>
      <c r="J1718">
        <v>2010</v>
      </c>
      <c r="K1718">
        <v>5.7</v>
      </c>
      <c r="L1718" s="5" t="s">
        <v>8413</v>
      </c>
      <c r="M1718" s="5" t="s">
        <v>1221</v>
      </c>
      <c r="N1718" t="s">
        <v>3629</v>
      </c>
      <c r="P1718" s="5">
        <f t="shared" si="182"/>
        <v>0.61490735265077001</v>
      </c>
      <c r="Q1718" s="5">
        <f t="shared" si="183"/>
        <v>25035665</v>
      </c>
      <c r="R1718" s="1">
        <f t="shared" si="184"/>
        <v>13035665</v>
      </c>
      <c r="S1718" s="1">
        <f t="shared" si="185"/>
        <v>12000000</v>
      </c>
      <c r="U1718" s="6" t="s">
        <v>4820</v>
      </c>
      <c r="V1718" s="5">
        <f t="shared" si="186"/>
        <v>1</v>
      </c>
      <c r="W1718" s="14">
        <f>IF(V1718=1, VLOOKUP(U1718, [1]IMDB_Movies!A:O, 11, FALSE), AVERAGEIF($A$2:$A$4915, U1718, $K$2:$K$4915))</f>
        <v>6</v>
      </c>
      <c r="X1718" s="5">
        <f t="shared" si="187"/>
        <v>0.32900000000000001</v>
      </c>
      <c r="Y1718">
        <f t="shared" si="188"/>
        <v>6.4275621588841796</v>
      </c>
      <c r="AN1718" s="6"/>
      <c r="AO1718" s="5"/>
      <c r="AP1718" s="14"/>
      <c r="AQ1718" s="5"/>
    </row>
    <row r="1719" spans="1:43" hidden="1" x14ac:dyDescent="0.3">
      <c r="A1719" t="s">
        <v>1333</v>
      </c>
      <c r="B1719">
        <v>161</v>
      </c>
      <c r="C1719">
        <v>56715371</v>
      </c>
      <c r="D1719" t="s">
        <v>493</v>
      </c>
      <c r="E1719" t="s">
        <v>10170</v>
      </c>
      <c r="F1719" t="s">
        <v>5140</v>
      </c>
      <c r="G1719" t="s">
        <v>14</v>
      </c>
      <c r="H1719" t="s">
        <v>22</v>
      </c>
      <c r="I1719">
        <v>12000000</v>
      </c>
      <c r="J1719">
        <v>1968</v>
      </c>
      <c r="K1719">
        <v>8.3000000000000007</v>
      </c>
      <c r="L1719" s="5" t="s">
        <v>340</v>
      </c>
      <c r="M1719" s="5" t="s">
        <v>8415</v>
      </c>
      <c r="N1719" t="s">
        <v>4289</v>
      </c>
      <c r="P1719" s="5">
        <f t="shared" si="182"/>
        <v>0.61490735265077001</v>
      </c>
      <c r="Q1719" s="5">
        <f t="shared" si="183"/>
        <v>56715371</v>
      </c>
      <c r="R1719" s="1">
        <f t="shared" si="184"/>
        <v>44715371</v>
      </c>
      <c r="S1719" s="1">
        <f t="shared" si="185"/>
        <v>12000000</v>
      </c>
      <c r="U1719" s="6" t="s">
        <v>4702</v>
      </c>
      <c r="V1719" s="5">
        <f t="shared" si="186"/>
        <v>1</v>
      </c>
      <c r="W1719" s="14">
        <f>IF(V1719=1, VLOOKUP(U1719, [1]IMDB_Movies!A:O, 11, FALSE), AVERAGEIF($A$2:$A$4915, U1719, $K$2:$K$4915))</f>
        <v>6</v>
      </c>
      <c r="X1719" s="5">
        <f t="shared" si="187"/>
        <v>0.32900000000000001</v>
      </c>
      <c r="Y1719">
        <f t="shared" si="188"/>
        <v>6.428207461328487</v>
      </c>
      <c r="AN1719" s="6"/>
      <c r="AO1719" s="5"/>
      <c r="AP1719" s="14"/>
      <c r="AQ1719" s="5"/>
    </row>
    <row r="1720" spans="1:43" hidden="1" x14ac:dyDescent="0.3">
      <c r="A1720" t="s">
        <v>792</v>
      </c>
      <c r="B1720">
        <v>92</v>
      </c>
      <c r="C1720">
        <v>38624000</v>
      </c>
      <c r="D1720" t="s">
        <v>1398</v>
      </c>
      <c r="E1720" t="s">
        <v>10171</v>
      </c>
      <c r="F1720" t="s">
        <v>5177</v>
      </c>
      <c r="G1720" t="s">
        <v>14</v>
      </c>
      <c r="H1720" t="s">
        <v>15</v>
      </c>
      <c r="I1720">
        <v>12000000</v>
      </c>
      <c r="J1720">
        <v>1996</v>
      </c>
      <c r="K1720">
        <v>7</v>
      </c>
      <c r="L1720" s="5" t="s">
        <v>599</v>
      </c>
      <c r="M1720" s="5" t="s">
        <v>8417</v>
      </c>
      <c r="P1720" s="5">
        <f t="shared" si="182"/>
        <v>0.61496754946878718</v>
      </c>
      <c r="Q1720" s="5">
        <f t="shared" si="183"/>
        <v>38624000</v>
      </c>
      <c r="R1720" s="1">
        <f t="shared" si="184"/>
        <v>26624000</v>
      </c>
      <c r="S1720" s="1">
        <f t="shared" si="185"/>
        <v>12000000</v>
      </c>
      <c r="U1720" s="7" t="s">
        <v>4362</v>
      </c>
      <c r="V1720" s="5">
        <f t="shared" si="186"/>
        <v>1</v>
      </c>
      <c r="W1720" s="14">
        <f>IF(V1720=1, VLOOKUP(U1720, [1]IMDB_Movies!A:O, 11, FALSE), AVERAGEIF($A$2:$A$4915, U1720, $K$2:$K$4915))</f>
        <v>6</v>
      </c>
      <c r="X1720" s="5">
        <f t="shared" si="187"/>
        <v>0.32900000000000001</v>
      </c>
      <c r="Y1720">
        <f t="shared" si="188"/>
        <v>6.4283980582524336</v>
      </c>
      <c r="AN1720" s="7"/>
      <c r="AO1720" s="5"/>
      <c r="AP1720" s="14"/>
      <c r="AQ1720" s="5"/>
    </row>
    <row r="1721" spans="1:43" hidden="1" x14ac:dyDescent="0.3">
      <c r="A1721" t="s">
        <v>5208</v>
      </c>
      <c r="B1721">
        <v>103</v>
      </c>
      <c r="C1721">
        <v>28435406</v>
      </c>
      <c r="D1721" t="s">
        <v>604</v>
      </c>
      <c r="E1721" t="s">
        <v>10172</v>
      </c>
      <c r="F1721" t="s">
        <v>5209</v>
      </c>
      <c r="G1721" t="s">
        <v>14</v>
      </c>
      <c r="H1721" t="s">
        <v>15</v>
      </c>
      <c r="I1721">
        <v>12000000</v>
      </c>
      <c r="J1721">
        <v>2006</v>
      </c>
      <c r="K1721">
        <v>5.5</v>
      </c>
      <c r="L1721" s="5" t="s">
        <v>599</v>
      </c>
      <c r="M1721" s="5" t="s">
        <v>6851</v>
      </c>
      <c r="P1721" s="5">
        <f t="shared" si="182"/>
        <v>0.61495669087272664</v>
      </c>
      <c r="Q1721" s="5">
        <f t="shared" si="183"/>
        <v>28435406</v>
      </c>
      <c r="R1721" s="1">
        <f t="shared" si="184"/>
        <v>16435406</v>
      </c>
      <c r="S1721" s="1">
        <f t="shared" si="185"/>
        <v>12000000</v>
      </c>
      <c r="U1721" s="6" t="s">
        <v>4185</v>
      </c>
      <c r="V1721" s="5">
        <f t="shared" si="186"/>
        <v>2</v>
      </c>
      <c r="W1721" s="14">
        <f>IF(V1721=1, VLOOKUP(U1721, [1]IMDB_Movies!A:O, 11, FALSE), AVERAGEIF($A$2:$A$4915, U1721, $K$2:$K$4915))</f>
        <v>6</v>
      </c>
      <c r="X1721" s="5">
        <f t="shared" si="187"/>
        <v>0.32900000000000001</v>
      </c>
      <c r="Y1721">
        <f t="shared" si="188"/>
        <v>6.4281031866464415</v>
      </c>
      <c r="AN1721" s="6"/>
      <c r="AO1721" s="5"/>
      <c r="AP1721" s="14"/>
      <c r="AQ1721" s="5"/>
    </row>
    <row r="1722" spans="1:43" hidden="1" x14ac:dyDescent="0.3">
      <c r="A1722" t="s">
        <v>5133</v>
      </c>
      <c r="B1722">
        <v>128</v>
      </c>
      <c r="C1722">
        <v>4018695</v>
      </c>
      <c r="D1722" t="s">
        <v>661</v>
      </c>
      <c r="E1722" t="s">
        <v>10173</v>
      </c>
      <c r="F1722" t="s">
        <v>5554</v>
      </c>
      <c r="G1722" t="s">
        <v>1989</v>
      </c>
      <c r="H1722" t="s">
        <v>1990</v>
      </c>
      <c r="I1722">
        <v>12000000</v>
      </c>
      <c r="J1722">
        <v>2010</v>
      </c>
      <c r="K1722">
        <v>8</v>
      </c>
      <c r="L1722" s="5" t="s">
        <v>340</v>
      </c>
      <c r="M1722" s="5" t="s">
        <v>1221</v>
      </c>
      <c r="N1722" t="s">
        <v>3629</v>
      </c>
      <c r="P1722" s="5">
        <f t="shared" si="182"/>
        <v>0.61491178816431169</v>
      </c>
      <c r="Q1722" s="5">
        <f t="shared" si="183"/>
        <v>4018695</v>
      </c>
      <c r="R1722" s="1">
        <f t="shared" si="184"/>
        <v>-7981305</v>
      </c>
      <c r="S1722" s="1">
        <f t="shared" si="185"/>
        <v>12000000</v>
      </c>
      <c r="U1722" s="6" t="s">
        <v>4629</v>
      </c>
      <c r="V1722" s="5">
        <f t="shared" si="186"/>
        <v>1</v>
      </c>
      <c r="W1722" s="14">
        <f>IF(V1722=1, VLOOKUP(U1722, [1]IMDB_Movies!A:O, 11, FALSE), AVERAGEIF($A$2:$A$4915, U1722, $K$2:$K$4915))</f>
        <v>6</v>
      </c>
      <c r="X1722" s="5">
        <f t="shared" si="187"/>
        <v>0.32900000000000001</v>
      </c>
      <c r="Y1722">
        <f t="shared" si="188"/>
        <v>6.4284456587735352</v>
      </c>
      <c r="AN1722" s="6"/>
      <c r="AO1722" s="5"/>
      <c r="AP1722" s="14"/>
      <c r="AQ1722" s="5"/>
    </row>
    <row r="1723" spans="1:43" hidden="1" x14ac:dyDescent="0.3">
      <c r="A1723" t="s">
        <v>1021</v>
      </c>
      <c r="B1723">
        <v>92</v>
      </c>
      <c r="C1723"/>
      <c r="D1723" t="s">
        <v>5735</v>
      </c>
      <c r="E1723" t="s">
        <v>10174</v>
      </c>
      <c r="F1723" t="s">
        <v>5736</v>
      </c>
      <c r="G1723" t="s">
        <v>14</v>
      </c>
      <c r="H1723" t="s">
        <v>15</v>
      </c>
      <c r="I1723">
        <v>12000000</v>
      </c>
      <c r="J1723">
        <v>2009</v>
      </c>
      <c r="K1723">
        <v>5.7</v>
      </c>
      <c r="L1723" s="5" t="s">
        <v>340</v>
      </c>
      <c r="M1723" s="5" t="s">
        <v>455</v>
      </c>
      <c r="N1723" t="s">
        <v>3629</v>
      </c>
      <c r="P1723" s="5">
        <f t="shared" si="182"/>
        <v>0.61480292093640476</v>
      </c>
      <c r="Q1723" s="5">
        <f t="shared" si="183"/>
        <v>25035665</v>
      </c>
      <c r="R1723" s="1">
        <f t="shared" si="184"/>
        <v>13035665</v>
      </c>
      <c r="S1723" s="1">
        <f t="shared" si="185"/>
        <v>12000000</v>
      </c>
      <c r="U1723" s="7" t="s">
        <v>2614</v>
      </c>
      <c r="V1723" s="5">
        <f t="shared" si="186"/>
        <v>2</v>
      </c>
      <c r="W1723" s="14">
        <f>IF(V1723=1, VLOOKUP(U1723, [1]IMDB_Movies!A:O, 11, FALSE), AVERAGEIF($A$2:$A$4915, U1723, $K$2:$K$4915))</f>
        <v>6</v>
      </c>
      <c r="X1723" s="5">
        <f t="shared" si="187"/>
        <v>0.32900000000000001</v>
      </c>
      <c r="Y1723">
        <f t="shared" si="188"/>
        <v>6.4282417248709454</v>
      </c>
      <c r="AN1723" s="7"/>
      <c r="AO1723" s="5"/>
      <c r="AP1723" s="14"/>
      <c r="AQ1723" s="5"/>
    </row>
    <row r="1724" spans="1:43" hidden="1" x14ac:dyDescent="0.3">
      <c r="A1724" t="s">
        <v>4633</v>
      </c>
      <c r="B1724">
        <v>95</v>
      </c>
      <c r="C1724">
        <v>65804</v>
      </c>
      <c r="D1724" t="s">
        <v>771</v>
      </c>
      <c r="E1724" t="s">
        <v>10175</v>
      </c>
      <c r="F1724" t="s">
        <v>6025</v>
      </c>
      <c r="G1724" t="s">
        <v>14</v>
      </c>
      <c r="H1724" t="s">
        <v>15</v>
      </c>
      <c r="I1724">
        <v>12000000</v>
      </c>
      <c r="J1724">
        <v>2012</v>
      </c>
      <c r="K1724">
        <v>6.3</v>
      </c>
      <c r="L1724" s="5" t="s">
        <v>8413</v>
      </c>
      <c r="M1724" s="5" t="s">
        <v>1221</v>
      </c>
      <c r="N1724" t="s">
        <v>3629</v>
      </c>
      <c r="P1724" s="5">
        <f t="shared" si="182"/>
        <v>0.61480292093640476</v>
      </c>
      <c r="Q1724" s="5">
        <f t="shared" si="183"/>
        <v>65804</v>
      </c>
      <c r="R1724" s="1">
        <f t="shared" si="184"/>
        <v>-11934196</v>
      </c>
      <c r="S1724" s="1">
        <f t="shared" si="185"/>
        <v>12000000</v>
      </c>
      <c r="U1724" s="7" t="s">
        <v>2611</v>
      </c>
      <c r="V1724" s="5">
        <f t="shared" si="186"/>
        <v>4</v>
      </c>
      <c r="W1724" s="14">
        <f>IF(V1724=1, VLOOKUP(U1724, [1]IMDB_Movies!A:O, 11, FALSE), AVERAGEIF($A$2:$A$4915, U1724, $K$2:$K$4915))</f>
        <v>6</v>
      </c>
      <c r="X1724" s="5">
        <f t="shared" si="187"/>
        <v>0.32900000000000001</v>
      </c>
      <c r="Y1724">
        <f t="shared" si="188"/>
        <v>6.4281591737545627</v>
      </c>
      <c r="AN1724" s="7"/>
      <c r="AO1724" s="5"/>
      <c r="AP1724" s="14"/>
      <c r="AQ1724" s="5"/>
    </row>
    <row r="1725" spans="1:43" hidden="1" x14ac:dyDescent="0.3">
      <c r="A1725" t="s">
        <v>300</v>
      </c>
      <c r="B1725">
        <v>107</v>
      </c>
      <c r="C1725">
        <v>36200000</v>
      </c>
      <c r="D1725" t="s">
        <v>84</v>
      </c>
      <c r="E1725" t="s">
        <v>10176</v>
      </c>
      <c r="F1725" t="s">
        <v>5187</v>
      </c>
      <c r="G1725" t="s">
        <v>14</v>
      </c>
      <c r="H1725" t="s">
        <v>132</v>
      </c>
      <c r="I1725">
        <v>12305523</v>
      </c>
      <c r="J1725">
        <v>1985</v>
      </c>
      <c r="K1725">
        <v>6.2</v>
      </c>
      <c r="L1725" s="5" t="s">
        <v>476</v>
      </c>
      <c r="M1725" s="5" t="s">
        <v>340</v>
      </c>
      <c r="N1725" t="s">
        <v>4289</v>
      </c>
      <c r="O1725" t="s">
        <v>3629</v>
      </c>
      <c r="P1725" s="5">
        <f t="shared" si="182"/>
        <v>0.614685903619964</v>
      </c>
      <c r="Q1725" s="5">
        <f t="shared" si="183"/>
        <v>36200000</v>
      </c>
      <c r="R1725" s="1">
        <f t="shared" si="184"/>
        <v>23894477</v>
      </c>
      <c r="S1725" s="1">
        <f t="shared" si="185"/>
        <v>12305523</v>
      </c>
      <c r="U1725" s="7" t="s">
        <v>4062</v>
      </c>
      <c r="V1725" s="5">
        <f t="shared" si="186"/>
        <v>2</v>
      </c>
      <c r="W1725" s="14">
        <f>IF(V1725=1, VLOOKUP(U1725, [1]IMDB_Movies!A:O, 11, FALSE), AVERAGEIF($A$2:$A$4915, U1725, $K$2:$K$4915))</f>
        <v>6</v>
      </c>
      <c r="X1725" s="5">
        <f t="shared" si="187"/>
        <v>0.32900000000000001</v>
      </c>
      <c r="Y1725">
        <f t="shared" si="188"/>
        <v>6.4275296262534258</v>
      </c>
      <c r="AN1725" s="7"/>
      <c r="AO1725" s="5"/>
      <c r="AP1725" s="14"/>
      <c r="AQ1725" s="5"/>
    </row>
    <row r="1726" spans="1:43" hidden="1" x14ac:dyDescent="0.3">
      <c r="A1726" t="s">
        <v>1217</v>
      </c>
      <c r="B1726">
        <v>101</v>
      </c>
      <c r="C1726">
        <v>40962534</v>
      </c>
      <c r="D1726" t="s">
        <v>1221</v>
      </c>
      <c r="E1726" t="s">
        <v>10177</v>
      </c>
      <c r="F1726" t="s">
        <v>3569</v>
      </c>
      <c r="G1726" t="s">
        <v>14</v>
      </c>
      <c r="H1726" t="s">
        <v>15</v>
      </c>
      <c r="I1726">
        <v>12500000</v>
      </c>
      <c r="J1726">
        <v>2011</v>
      </c>
      <c r="K1726">
        <v>7.1</v>
      </c>
      <c r="L1726" s="5" t="s">
        <v>1221</v>
      </c>
      <c r="M1726" s="5"/>
      <c r="P1726" s="5">
        <f t="shared" si="182"/>
        <v>0.6146658841956294</v>
      </c>
      <c r="Q1726" s="5">
        <f t="shared" si="183"/>
        <v>40962534</v>
      </c>
      <c r="R1726" s="1">
        <f t="shared" si="184"/>
        <v>28462534</v>
      </c>
      <c r="S1726" s="1">
        <f t="shared" si="185"/>
        <v>12500000</v>
      </c>
      <c r="U1726" s="7" t="s">
        <v>4219</v>
      </c>
      <c r="V1726" s="5">
        <f t="shared" si="186"/>
        <v>1</v>
      </c>
      <c r="W1726" s="14">
        <f>IF(V1726=1, VLOOKUP(U1726, [1]IMDB_Movies!A:O, 11, FALSE), AVERAGEIF($A$2:$A$4915, U1726, $K$2:$K$4915))</f>
        <v>6</v>
      </c>
      <c r="X1726" s="5">
        <f t="shared" si="187"/>
        <v>0.32900000000000001</v>
      </c>
      <c r="Y1726">
        <f t="shared" si="188"/>
        <v>6.4279939209726518</v>
      </c>
      <c r="AN1726" s="7"/>
      <c r="AO1726" s="5"/>
      <c r="AP1726" s="14"/>
      <c r="AQ1726" s="5"/>
    </row>
    <row r="1727" spans="1:43" hidden="1" x14ac:dyDescent="0.3">
      <c r="A1727" t="s">
        <v>2532</v>
      </c>
      <c r="B1727">
        <v>100</v>
      </c>
      <c r="C1727">
        <v>48637684</v>
      </c>
      <c r="D1727" t="s">
        <v>604</v>
      </c>
      <c r="E1727" t="s">
        <v>10178</v>
      </c>
      <c r="F1727" t="s">
        <v>4777</v>
      </c>
      <c r="G1727" t="s">
        <v>14</v>
      </c>
      <c r="H1727" t="s">
        <v>15</v>
      </c>
      <c r="I1727">
        <v>12500000</v>
      </c>
      <c r="J1727">
        <v>2014</v>
      </c>
      <c r="K1727">
        <v>6.1</v>
      </c>
      <c r="L1727" s="5" t="s">
        <v>599</v>
      </c>
      <c r="M1727" s="5" t="s">
        <v>6851</v>
      </c>
      <c r="P1727" s="5">
        <f t="shared" si="182"/>
        <v>0.61466224211866549</v>
      </c>
      <c r="Q1727" s="5">
        <f t="shared" si="183"/>
        <v>48637684</v>
      </c>
      <c r="R1727" s="1">
        <f t="shared" si="184"/>
        <v>36137684</v>
      </c>
      <c r="S1727" s="1">
        <f t="shared" si="185"/>
        <v>12500000</v>
      </c>
      <c r="U1727" s="6" t="s">
        <v>3058</v>
      </c>
      <c r="V1727" s="5">
        <f t="shared" si="186"/>
        <v>1</v>
      </c>
      <c r="W1727" s="14">
        <f>IF(V1727=1, VLOOKUP(U1727, [1]IMDB_Movies!A:O, 11, FALSE), AVERAGEIF($A$2:$A$4915, U1727, $K$2:$K$4915))</f>
        <v>6</v>
      </c>
      <c r="X1727" s="5">
        <f t="shared" si="187"/>
        <v>0.32900000000000001</v>
      </c>
      <c r="Y1727">
        <f t="shared" si="188"/>
        <v>6.4280632411067264</v>
      </c>
      <c r="AN1727" s="6"/>
      <c r="AO1727" s="5"/>
      <c r="AP1727" s="14"/>
      <c r="AQ1727" s="5"/>
    </row>
    <row r="1728" spans="1:43" hidden="1" x14ac:dyDescent="0.3">
      <c r="A1728" t="s">
        <v>866</v>
      </c>
      <c r="B1728">
        <v>100</v>
      </c>
      <c r="C1728"/>
      <c r="D1728" t="s">
        <v>783</v>
      </c>
      <c r="E1728" t="s">
        <v>10179</v>
      </c>
      <c r="F1728" t="s">
        <v>4858</v>
      </c>
      <c r="G1728" t="s">
        <v>4859</v>
      </c>
      <c r="H1728" t="s">
        <v>99</v>
      </c>
      <c r="I1728">
        <v>12500000</v>
      </c>
      <c r="J1728">
        <v>1981</v>
      </c>
      <c r="K1728">
        <v>7.4</v>
      </c>
      <c r="L1728" s="5" t="s">
        <v>340</v>
      </c>
      <c r="M1728" s="5" t="s">
        <v>1221</v>
      </c>
      <c r="N1728" t="s">
        <v>7865</v>
      </c>
      <c r="P1728" s="5">
        <f t="shared" si="182"/>
        <v>0.61468750869949362</v>
      </c>
      <c r="Q1728" s="5">
        <f t="shared" si="183"/>
        <v>25035665</v>
      </c>
      <c r="R1728" s="1">
        <f t="shared" si="184"/>
        <v>12535665</v>
      </c>
      <c r="S1728" s="1">
        <f t="shared" si="185"/>
        <v>12500000</v>
      </c>
      <c r="U1728" s="6" t="s">
        <v>843</v>
      </c>
      <c r="V1728" s="5">
        <f t="shared" si="186"/>
        <v>10</v>
      </c>
      <c r="W1728" s="14">
        <f>IF(V1728=1, VLOOKUP(U1728, [1]IMDB_Movies!A:O, 11, FALSE), AVERAGEIF($A$2:$A$4915, U1728, $K$2:$K$4915))</f>
        <v>5.99</v>
      </c>
      <c r="X1728" s="5">
        <f t="shared" si="187"/>
        <v>0.32900000000000001</v>
      </c>
      <c r="Y1728">
        <f t="shared" si="188"/>
        <v>6.4280109489051185</v>
      </c>
      <c r="AN1728" s="6"/>
      <c r="AO1728" s="5"/>
      <c r="AP1728" s="14"/>
      <c r="AQ1728" s="5"/>
    </row>
    <row r="1729" spans="1:43" hidden="1" x14ac:dyDescent="0.3">
      <c r="A1729" t="s">
        <v>620</v>
      </c>
      <c r="B1729">
        <v>117</v>
      </c>
      <c r="C1729">
        <v>21078145</v>
      </c>
      <c r="D1729" t="s">
        <v>555</v>
      </c>
      <c r="E1729" t="s">
        <v>10180</v>
      </c>
      <c r="F1729" t="s">
        <v>4860</v>
      </c>
      <c r="G1729" t="s">
        <v>14</v>
      </c>
      <c r="H1729" t="s">
        <v>15</v>
      </c>
      <c r="I1729">
        <v>12500000</v>
      </c>
      <c r="J1729">
        <v>2002</v>
      </c>
      <c r="K1729">
        <v>7.3</v>
      </c>
      <c r="L1729" s="5" t="s">
        <v>4651</v>
      </c>
      <c r="M1729" s="5" t="s">
        <v>1221</v>
      </c>
      <c r="P1729" s="5">
        <f t="shared" si="182"/>
        <v>0.61468750869949362</v>
      </c>
      <c r="Q1729" s="5">
        <f t="shared" si="183"/>
        <v>21078145</v>
      </c>
      <c r="R1729" s="1">
        <f t="shared" si="184"/>
        <v>8578145</v>
      </c>
      <c r="S1729" s="1">
        <f t="shared" si="185"/>
        <v>12500000</v>
      </c>
      <c r="U1729" s="6" t="s">
        <v>1110</v>
      </c>
      <c r="V1729" s="5">
        <f t="shared" si="186"/>
        <v>6</v>
      </c>
      <c r="W1729" s="14">
        <f>IF(V1729=1, VLOOKUP(U1729, [1]IMDB_Movies!A:O, 11, FALSE), AVERAGEIF($A$2:$A$4915, U1729, $K$2:$K$4915))</f>
        <v>6</v>
      </c>
      <c r="X1729" s="5">
        <f t="shared" si="187"/>
        <v>0.32900000000000001</v>
      </c>
      <c r="Y1729">
        <f t="shared" si="188"/>
        <v>6.4275631274718679</v>
      </c>
      <c r="AN1729" s="6"/>
      <c r="AO1729" s="5"/>
      <c r="AP1729" s="14"/>
      <c r="AQ1729" s="5"/>
    </row>
    <row r="1730" spans="1:43" hidden="1" x14ac:dyDescent="0.3">
      <c r="A1730" t="s">
        <v>3287</v>
      </c>
      <c r="B1730">
        <v>109</v>
      </c>
      <c r="C1730">
        <v>14060950</v>
      </c>
      <c r="D1730" t="s">
        <v>1221</v>
      </c>
      <c r="E1730" t="s">
        <v>10181</v>
      </c>
      <c r="F1730" t="s">
        <v>4861</v>
      </c>
      <c r="G1730" t="s">
        <v>14</v>
      </c>
      <c r="H1730" t="s">
        <v>15</v>
      </c>
      <c r="I1730">
        <v>12500000</v>
      </c>
      <c r="J1730">
        <v>2002</v>
      </c>
      <c r="K1730">
        <v>6.9</v>
      </c>
      <c r="L1730" s="5" t="s">
        <v>1221</v>
      </c>
      <c r="M1730" s="5"/>
      <c r="P1730" s="5">
        <f t="shared" ref="P1730:P1793" si="189">CORREL(C1730:C6643,I1730:I6643)</f>
        <v>0.6146204713463348</v>
      </c>
      <c r="Q1730" s="5">
        <f t="shared" ref="Q1730:Q1793" si="190">IF(ISBLANK(C1730),MEDIAN($C$2:$C$4915), C1730)</f>
        <v>14060950</v>
      </c>
      <c r="R1730" s="1">
        <f t="shared" ref="R1730:R1793" si="191">Q1730-S1730</f>
        <v>1560950</v>
      </c>
      <c r="S1730" s="1">
        <f t="shared" ref="S1730:S1793" si="192">IF(ISBLANK(I1730),MEDIAN($I$2:$I$4915), I1730)</f>
        <v>12500000</v>
      </c>
      <c r="U1730" s="7" t="s">
        <v>4073</v>
      </c>
      <c r="V1730" s="5">
        <f t="shared" si="186"/>
        <v>1</v>
      </c>
      <c r="W1730" s="14">
        <f>IF(V1730=1, VLOOKUP(U1730, [1]IMDB_Movies!A:O, 11, FALSE), AVERAGEIF($A$2:$A$4915, U1730, $K$2:$K$4915))</f>
        <v>6</v>
      </c>
      <c r="X1730" s="5">
        <f t="shared" si="187"/>
        <v>0.32900000000000001</v>
      </c>
      <c r="Y1730">
        <f t="shared" si="188"/>
        <v>6.4275106512477258</v>
      </c>
      <c r="AN1730" s="7"/>
      <c r="AO1730" s="5"/>
      <c r="AP1730" s="14"/>
      <c r="AQ1730" s="5"/>
    </row>
    <row r="1731" spans="1:43" hidden="1" x14ac:dyDescent="0.3">
      <c r="A1731" t="s">
        <v>4540</v>
      </c>
      <c r="B1731">
        <v>100</v>
      </c>
      <c r="C1731">
        <v>10725228</v>
      </c>
      <c r="D1731" t="s">
        <v>1102</v>
      </c>
      <c r="E1731" t="s">
        <v>10182</v>
      </c>
      <c r="F1731" t="s">
        <v>4865</v>
      </c>
      <c r="G1731" t="s">
        <v>14</v>
      </c>
      <c r="H1731" t="s">
        <v>15</v>
      </c>
      <c r="I1731">
        <v>12500000</v>
      </c>
      <c r="J1731">
        <v>1992</v>
      </c>
      <c r="K1731">
        <v>7.8</v>
      </c>
      <c r="L1731" s="5" t="s">
        <v>8413</v>
      </c>
      <c r="M1731" s="5" t="s">
        <v>1221</v>
      </c>
      <c r="N1731" t="s">
        <v>8415</v>
      </c>
      <c r="P1731" s="5">
        <f t="shared" si="189"/>
        <v>0.61453491887835765</v>
      </c>
      <c r="Q1731" s="5">
        <f t="shared" si="190"/>
        <v>10725228</v>
      </c>
      <c r="R1731" s="1">
        <f t="shared" si="191"/>
        <v>-1774772</v>
      </c>
      <c r="S1731" s="1">
        <f t="shared" si="192"/>
        <v>12500000</v>
      </c>
      <c r="U1731" s="7" t="s">
        <v>3892</v>
      </c>
      <c r="V1731" s="5">
        <f t="shared" si="186"/>
        <v>1</v>
      </c>
      <c r="W1731" s="14">
        <f>IF(V1731=1, VLOOKUP(U1731, [1]IMDB_Movies!A:O, 11, FALSE), AVERAGEIF($A$2:$A$4915, U1731, $K$2:$K$4915))</f>
        <v>6</v>
      </c>
      <c r="X1731" s="5">
        <f t="shared" si="187"/>
        <v>0.32900000000000001</v>
      </c>
      <c r="Y1731">
        <f t="shared" si="188"/>
        <v>6.4276407914764162</v>
      </c>
      <c r="AN1731" s="7"/>
      <c r="AO1731" s="5"/>
      <c r="AP1731" s="14"/>
      <c r="AQ1731" s="5"/>
    </row>
    <row r="1732" spans="1:43" hidden="1" x14ac:dyDescent="0.3">
      <c r="A1732" t="s">
        <v>4874</v>
      </c>
      <c r="B1732">
        <v>94</v>
      </c>
      <c r="C1732">
        <v>9030581</v>
      </c>
      <c r="D1732" t="s">
        <v>1215</v>
      </c>
      <c r="E1732" t="s">
        <v>10183</v>
      </c>
      <c r="F1732" t="s">
        <v>4875</v>
      </c>
      <c r="G1732" t="s">
        <v>14</v>
      </c>
      <c r="H1732" t="s">
        <v>22</v>
      </c>
      <c r="I1732">
        <v>12500000</v>
      </c>
      <c r="J1732">
        <v>2008</v>
      </c>
      <c r="K1732">
        <v>7.8</v>
      </c>
      <c r="L1732" s="5" t="s">
        <v>1221</v>
      </c>
      <c r="M1732" s="5" t="s">
        <v>8418</v>
      </c>
      <c r="P1732" s="5">
        <f t="shared" si="189"/>
        <v>0.61444121368808025</v>
      </c>
      <c r="Q1732" s="5">
        <f t="shared" si="190"/>
        <v>9030581</v>
      </c>
      <c r="R1732" s="1">
        <f t="shared" si="191"/>
        <v>-3469419</v>
      </c>
      <c r="S1732" s="1">
        <f t="shared" si="192"/>
        <v>12500000</v>
      </c>
      <c r="U1732" s="6" t="s">
        <v>2182</v>
      </c>
      <c r="V1732" s="5">
        <f t="shared" si="186"/>
        <v>2</v>
      </c>
      <c r="W1732" s="14">
        <f>IF(V1732=1, VLOOKUP(U1732, [1]IMDB_Movies!A:O, 11, FALSE), AVERAGEIF($A$2:$A$4915, U1732, $K$2:$K$4915))</f>
        <v>6</v>
      </c>
      <c r="X1732" s="5">
        <f t="shared" si="187"/>
        <v>0.32900000000000001</v>
      </c>
      <c r="Y1732">
        <f t="shared" si="188"/>
        <v>6.4277710109622497</v>
      </c>
      <c r="AN1732" s="6"/>
      <c r="AO1732" s="5"/>
      <c r="AP1732" s="14"/>
      <c r="AQ1732" s="5"/>
    </row>
    <row r="1733" spans="1:43" hidden="1" x14ac:dyDescent="0.3">
      <c r="A1733" t="s">
        <v>4879</v>
      </c>
      <c r="B1733">
        <v>99</v>
      </c>
      <c r="C1733">
        <v>1227324</v>
      </c>
      <c r="D1733" t="s">
        <v>703</v>
      </c>
      <c r="E1733" t="s">
        <v>10184</v>
      </c>
      <c r="F1733" t="s">
        <v>4881</v>
      </c>
      <c r="G1733" t="s">
        <v>14</v>
      </c>
      <c r="H1733" t="s">
        <v>15</v>
      </c>
      <c r="I1733">
        <v>12500000</v>
      </c>
      <c r="J1733">
        <v>1996</v>
      </c>
      <c r="K1733">
        <v>6.6</v>
      </c>
      <c r="L1733" s="5" t="s">
        <v>8413</v>
      </c>
      <c r="M1733" s="5" t="s">
        <v>1221</v>
      </c>
      <c r="P1733" s="5">
        <f t="shared" si="189"/>
        <v>0.61434347672588263</v>
      </c>
      <c r="Q1733" s="5">
        <f t="shared" si="190"/>
        <v>1227324</v>
      </c>
      <c r="R1733" s="1">
        <f t="shared" si="191"/>
        <v>-11272676</v>
      </c>
      <c r="S1733" s="1">
        <f t="shared" si="192"/>
        <v>12500000</v>
      </c>
      <c r="U1733" s="6" t="s">
        <v>3304</v>
      </c>
      <c r="V1733" s="5">
        <f t="shared" si="186"/>
        <v>1</v>
      </c>
      <c r="W1733" s="14">
        <f>IF(V1733=1, VLOOKUP(U1733, [1]IMDB_Movies!A:O, 11, FALSE), AVERAGEIF($A$2:$A$4915, U1733, $K$2:$K$4915))</f>
        <v>6</v>
      </c>
      <c r="X1733" s="5">
        <f t="shared" si="187"/>
        <v>0.32900000000000001</v>
      </c>
      <c r="Y1733">
        <f t="shared" si="188"/>
        <v>6.4277185501066185</v>
      </c>
      <c r="AN1733" s="6"/>
      <c r="AO1733" s="5"/>
      <c r="AP1733" s="14"/>
      <c r="AQ1733" s="5"/>
    </row>
    <row r="1734" spans="1:43" hidden="1" x14ac:dyDescent="0.3">
      <c r="A1734" t="s">
        <v>1131</v>
      </c>
      <c r="B1734">
        <v>69</v>
      </c>
      <c r="C1734">
        <v>48092846</v>
      </c>
      <c r="D1734" t="s">
        <v>1017</v>
      </c>
      <c r="E1734" t="s">
        <v>10185</v>
      </c>
      <c r="F1734" t="s">
        <v>4887</v>
      </c>
      <c r="G1734" t="s">
        <v>14</v>
      </c>
      <c r="H1734" t="s">
        <v>15</v>
      </c>
      <c r="I1734">
        <v>12500000</v>
      </c>
      <c r="J1734">
        <v>1988</v>
      </c>
      <c r="K1734">
        <v>7.3</v>
      </c>
      <c r="L1734" s="5" t="s">
        <v>340</v>
      </c>
      <c r="M1734" s="5" t="s">
        <v>4017</v>
      </c>
      <c r="N1734" t="s">
        <v>6299</v>
      </c>
      <c r="P1734" s="5">
        <f t="shared" si="189"/>
        <v>0.61422913611217556</v>
      </c>
      <c r="Q1734" s="5">
        <f t="shared" si="190"/>
        <v>48092846</v>
      </c>
      <c r="R1734" s="1">
        <f t="shared" si="191"/>
        <v>35592846</v>
      </c>
      <c r="S1734" s="1">
        <f t="shared" si="192"/>
        <v>12500000</v>
      </c>
      <c r="U1734" s="7" t="s">
        <v>345</v>
      </c>
      <c r="V1734" s="5">
        <f t="shared" si="186"/>
        <v>4</v>
      </c>
      <c r="W1734" s="14">
        <f>IF(V1734=1, VLOOKUP(U1734, [1]IMDB_Movies!A:O, 11, FALSE), AVERAGEIF($A$2:$A$4915, U1734, $K$2:$K$4915))</f>
        <v>6</v>
      </c>
      <c r="X1734" s="5">
        <f t="shared" si="187"/>
        <v>0.32900000000000001</v>
      </c>
      <c r="Y1734">
        <f t="shared" si="188"/>
        <v>6.4273918342474188</v>
      </c>
      <c r="AN1734" s="7"/>
      <c r="AO1734" s="5"/>
      <c r="AP1734" s="14"/>
      <c r="AQ1734" s="5"/>
    </row>
    <row r="1735" spans="1:43" hidden="1" x14ac:dyDescent="0.3">
      <c r="A1735" t="s">
        <v>4890</v>
      </c>
      <c r="B1735">
        <v>118</v>
      </c>
      <c r="C1735">
        <v>1089445</v>
      </c>
      <c r="D1735" t="s">
        <v>2617</v>
      </c>
      <c r="E1735" t="s">
        <v>10186</v>
      </c>
      <c r="F1735" t="s">
        <v>4891</v>
      </c>
      <c r="G1735" t="s">
        <v>14</v>
      </c>
      <c r="H1735" t="s">
        <v>99</v>
      </c>
      <c r="I1735">
        <v>12500000</v>
      </c>
      <c r="J1735">
        <v>2009</v>
      </c>
      <c r="K1735">
        <v>7</v>
      </c>
      <c r="L1735" s="5" t="s">
        <v>599</v>
      </c>
      <c r="M1735" s="5" t="s">
        <v>1221</v>
      </c>
      <c r="N1735" t="s">
        <v>6299</v>
      </c>
      <c r="O1735" t="s">
        <v>8417</v>
      </c>
      <c r="P1735" s="5">
        <f t="shared" si="189"/>
        <v>0.61425209899898936</v>
      </c>
      <c r="Q1735" s="5">
        <f t="shared" si="190"/>
        <v>1089445</v>
      </c>
      <c r="R1735" s="1">
        <f t="shared" si="191"/>
        <v>-11410555</v>
      </c>
      <c r="S1735" s="1">
        <f t="shared" si="192"/>
        <v>12500000</v>
      </c>
      <c r="U1735" s="6" t="s">
        <v>2672</v>
      </c>
      <c r="V1735" s="5">
        <f t="shared" si="186"/>
        <v>1</v>
      </c>
      <c r="W1735" s="14">
        <f>IF(V1735=1, VLOOKUP(U1735, [1]IMDB_Movies!A:O, 11, FALSE), AVERAGEIF($A$2:$A$4915, U1735, $K$2:$K$4915))</f>
        <v>6</v>
      </c>
      <c r="X1735" s="5">
        <f t="shared" si="187"/>
        <v>0.32900000000000001</v>
      </c>
      <c r="Y1735">
        <f t="shared" si="188"/>
        <v>6.4278573605608145</v>
      </c>
      <c r="AN1735" s="6"/>
      <c r="AO1735" s="5"/>
      <c r="AP1735" s="14"/>
      <c r="AQ1735" s="5"/>
    </row>
    <row r="1736" spans="1:43" hidden="1" x14ac:dyDescent="0.3">
      <c r="A1736" t="s">
        <v>5145</v>
      </c>
      <c r="B1736">
        <v>97</v>
      </c>
      <c r="C1736"/>
      <c r="D1736" t="s">
        <v>2482</v>
      </c>
      <c r="E1736" t="s">
        <v>10187</v>
      </c>
      <c r="F1736" t="s">
        <v>5146</v>
      </c>
      <c r="G1736" t="s">
        <v>14</v>
      </c>
      <c r="H1736" t="s">
        <v>99</v>
      </c>
      <c r="I1736">
        <v>12500000</v>
      </c>
      <c r="J1736">
        <v>2004</v>
      </c>
      <c r="K1736">
        <v>6.3</v>
      </c>
      <c r="L1736" s="5" t="s">
        <v>340</v>
      </c>
      <c r="M1736" s="5" t="s">
        <v>1221</v>
      </c>
      <c r="P1736" s="5">
        <f t="shared" si="189"/>
        <v>0.61413726941441937</v>
      </c>
      <c r="Q1736" s="5">
        <f t="shared" si="190"/>
        <v>25035665</v>
      </c>
      <c r="R1736" s="1">
        <f t="shared" si="191"/>
        <v>12535665</v>
      </c>
      <c r="S1736" s="1">
        <f t="shared" si="192"/>
        <v>12500000</v>
      </c>
      <c r="U1736" s="6" t="s">
        <v>2893</v>
      </c>
      <c r="V1736" s="5">
        <f t="shared" si="186"/>
        <v>1</v>
      </c>
      <c r="W1736" s="14">
        <f>IF(V1736=1, VLOOKUP(U1736, [1]IMDB_Movies!A:O, 11, FALSE), AVERAGEIF($A$2:$A$4915, U1736, $K$2:$K$4915))</f>
        <v>6</v>
      </c>
      <c r="X1736" s="5">
        <f t="shared" si="187"/>
        <v>0.32900000000000001</v>
      </c>
      <c r="Y1736">
        <f t="shared" si="188"/>
        <v>6.4274695121951311</v>
      </c>
      <c r="AN1736" s="6"/>
      <c r="AO1736" s="5"/>
      <c r="AP1736" s="14"/>
      <c r="AQ1736" s="5"/>
    </row>
    <row r="1737" spans="1:43" hidden="1" x14ac:dyDescent="0.3">
      <c r="A1737" t="s">
        <v>5237</v>
      </c>
      <c r="B1737">
        <v>84</v>
      </c>
      <c r="C1737">
        <v>15417771</v>
      </c>
      <c r="D1737" t="s">
        <v>1966</v>
      </c>
      <c r="E1737" t="s">
        <v>10188</v>
      </c>
      <c r="F1737" t="s">
        <v>5238</v>
      </c>
      <c r="G1737" t="s">
        <v>14</v>
      </c>
      <c r="H1737" t="s">
        <v>15</v>
      </c>
      <c r="I1737">
        <v>12600000</v>
      </c>
      <c r="J1737">
        <v>2003</v>
      </c>
      <c r="K1737">
        <v>6.1</v>
      </c>
      <c r="L1737" s="5" t="s">
        <v>2267</v>
      </c>
      <c r="M1737" s="5" t="s">
        <v>3629</v>
      </c>
      <c r="P1737" s="5">
        <f t="shared" si="189"/>
        <v>0.61413726941441937</v>
      </c>
      <c r="Q1737" s="5">
        <f t="shared" si="190"/>
        <v>15417771</v>
      </c>
      <c r="R1737" s="1">
        <f t="shared" si="191"/>
        <v>2817771</v>
      </c>
      <c r="S1737" s="1">
        <f t="shared" si="192"/>
        <v>12600000</v>
      </c>
      <c r="U1737" s="7" t="s">
        <v>1471</v>
      </c>
      <c r="V1737" s="5">
        <f t="shared" si="186"/>
        <v>3</v>
      </c>
      <c r="W1737" s="14">
        <f>IF(V1737=1, VLOOKUP(U1737, [1]IMDB_Movies!A:O, 11, FALSE), AVERAGEIF($A$2:$A$4915, U1737, $K$2:$K$4915))</f>
        <v>6</v>
      </c>
      <c r="X1737" s="5">
        <f t="shared" si="187"/>
        <v>0.32900000000000001</v>
      </c>
      <c r="Y1737">
        <f t="shared" si="188"/>
        <v>6.428118328758778</v>
      </c>
      <c r="AN1737" s="7"/>
      <c r="AO1737" s="5"/>
      <c r="AP1737" s="14"/>
      <c r="AQ1737" s="5"/>
    </row>
    <row r="1738" spans="1:43" hidden="1" x14ac:dyDescent="0.3">
      <c r="A1738" t="s">
        <v>4851</v>
      </c>
      <c r="B1738">
        <v>115</v>
      </c>
      <c r="C1738">
        <v>31662</v>
      </c>
      <c r="D1738" t="s">
        <v>363</v>
      </c>
      <c r="E1738" t="s">
        <v>10189</v>
      </c>
      <c r="F1738" t="s">
        <v>4852</v>
      </c>
      <c r="G1738" t="s">
        <v>14</v>
      </c>
      <c r="H1738" t="s">
        <v>2023</v>
      </c>
      <c r="I1738">
        <v>12620000</v>
      </c>
      <c r="J1738">
        <v>2016</v>
      </c>
      <c r="K1738">
        <v>6.8</v>
      </c>
      <c r="L1738" s="5" t="s">
        <v>476</v>
      </c>
      <c r="M1738" s="5" t="s">
        <v>1221</v>
      </c>
      <c r="N1738" t="s">
        <v>7865</v>
      </c>
      <c r="O1738" t="s">
        <v>8418</v>
      </c>
      <c r="P1738" s="5">
        <f t="shared" si="189"/>
        <v>0.61405460098038511</v>
      </c>
      <c r="Q1738" s="5">
        <f t="shared" si="190"/>
        <v>31662</v>
      </c>
      <c r="R1738" s="1">
        <f t="shared" si="191"/>
        <v>-12588338</v>
      </c>
      <c r="S1738" s="1">
        <f t="shared" si="192"/>
        <v>12620000</v>
      </c>
      <c r="U1738" s="6" t="s">
        <v>2691</v>
      </c>
      <c r="V1738" s="5">
        <f t="shared" si="186"/>
        <v>1</v>
      </c>
      <c r="W1738" s="14">
        <f>IF(V1738=1, VLOOKUP(U1738, [1]IMDB_Movies!A:O, 11, FALSE), AVERAGEIF($A$2:$A$4915, U1738, $K$2:$K$4915))</f>
        <v>6</v>
      </c>
      <c r="X1738" s="5">
        <f t="shared" si="187"/>
        <v>0.32900000000000001</v>
      </c>
      <c r="Y1738">
        <f t="shared" si="188"/>
        <v>6.4276998169615718</v>
      </c>
      <c r="AN1738" s="6"/>
      <c r="AO1738" s="5"/>
      <c r="AP1738" s="14"/>
      <c r="AQ1738" s="5"/>
    </row>
    <row r="1739" spans="1:43" hidden="1" x14ac:dyDescent="0.3">
      <c r="A1739" t="s">
        <v>4667</v>
      </c>
      <c r="B1739">
        <v>140</v>
      </c>
      <c r="C1739">
        <v>4157491</v>
      </c>
      <c r="D1739" t="s">
        <v>4876</v>
      </c>
      <c r="E1739" t="s">
        <v>10190</v>
      </c>
      <c r="F1739" t="s">
        <v>4877</v>
      </c>
      <c r="G1739" t="s">
        <v>14</v>
      </c>
      <c r="H1739" t="s">
        <v>2705</v>
      </c>
      <c r="I1739">
        <v>12800000</v>
      </c>
      <c r="J1739">
        <v>2000</v>
      </c>
      <c r="K1739">
        <v>8</v>
      </c>
      <c r="L1739" s="5" t="s">
        <v>8413</v>
      </c>
      <c r="M1739" s="5" t="s">
        <v>1221</v>
      </c>
      <c r="N1739" t="s">
        <v>6055</v>
      </c>
      <c r="P1739" s="5">
        <f t="shared" si="189"/>
        <v>0.61393778105882468</v>
      </c>
      <c r="Q1739" s="5">
        <f t="shared" si="190"/>
        <v>4157491</v>
      </c>
      <c r="R1739" s="1">
        <f t="shared" si="191"/>
        <v>-8642509</v>
      </c>
      <c r="S1739" s="1">
        <f t="shared" si="192"/>
        <v>12800000</v>
      </c>
      <c r="U1739" s="6" t="s">
        <v>2510</v>
      </c>
      <c r="V1739" s="5">
        <f t="shared" si="186"/>
        <v>1</v>
      </c>
      <c r="W1739" s="14">
        <f>IF(V1739=1, VLOOKUP(U1739, [1]IMDB_Movies!A:O, 11, FALSE), AVERAGEIF($A$2:$A$4915, U1739, $K$2:$K$4915))</f>
        <v>6</v>
      </c>
      <c r="X1739" s="5">
        <f t="shared" si="187"/>
        <v>0.32900000000000001</v>
      </c>
      <c r="Y1739">
        <f t="shared" si="188"/>
        <v>6.4273725968874071</v>
      </c>
      <c r="AN1739" s="6"/>
      <c r="AO1739" s="5"/>
      <c r="AP1739" s="14"/>
      <c r="AQ1739" s="5"/>
    </row>
    <row r="1740" spans="1:43" hidden="1" x14ac:dyDescent="0.3">
      <c r="A1740" t="s">
        <v>4888</v>
      </c>
      <c r="B1740">
        <v>148</v>
      </c>
      <c r="C1740">
        <v>1110186</v>
      </c>
      <c r="D1740" t="s">
        <v>526</v>
      </c>
      <c r="E1740" t="s">
        <v>10191</v>
      </c>
      <c r="F1740" t="s">
        <v>4889</v>
      </c>
      <c r="G1740" t="s">
        <v>4420</v>
      </c>
      <c r="H1740" t="s">
        <v>2023</v>
      </c>
      <c r="I1740">
        <v>12800000</v>
      </c>
      <c r="J1740">
        <v>2004</v>
      </c>
      <c r="K1740">
        <v>8.1</v>
      </c>
      <c r="L1740" s="5" t="s">
        <v>476</v>
      </c>
      <c r="M1740" s="5" t="s">
        <v>1221</v>
      </c>
      <c r="N1740" t="s">
        <v>8418</v>
      </c>
      <c r="P1740" s="5">
        <f t="shared" si="189"/>
        <v>0.61382938895402639</v>
      </c>
      <c r="Q1740" s="5">
        <f t="shared" si="190"/>
        <v>1110186</v>
      </c>
      <c r="R1740" s="1">
        <f t="shared" si="191"/>
        <v>-11689814</v>
      </c>
      <c r="S1740" s="1">
        <f t="shared" si="192"/>
        <v>12800000</v>
      </c>
      <c r="U1740" s="6" t="s">
        <v>2240</v>
      </c>
      <c r="V1740" s="5">
        <f t="shared" si="186"/>
        <v>1</v>
      </c>
      <c r="W1740" s="14">
        <f>IF(V1740=1, VLOOKUP(U1740, [1]IMDB_Movies!A:O, 11, FALSE), AVERAGEIF($A$2:$A$4915, U1740, $K$2:$K$4915))</f>
        <v>6</v>
      </c>
      <c r="X1740" s="5">
        <f t="shared" si="187"/>
        <v>0.32900000000000001</v>
      </c>
      <c r="Y1740">
        <f t="shared" si="188"/>
        <v>6.4271367521367626</v>
      </c>
      <c r="AN1740" s="6"/>
      <c r="AO1740" s="5"/>
      <c r="AP1740" s="14"/>
      <c r="AQ1740" s="5"/>
    </row>
    <row r="1741" spans="1:43" hidden="1" x14ac:dyDescent="0.3">
      <c r="A1741" t="s">
        <v>3416</v>
      </c>
      <c r="B1741">
        <v>98</v>
      </c>
      <c r="C1741">
        <v>15361537</v>
      </c>
      <c r="D1741" t="s">
        <v>122</v>
      </c>
      <c r="E1741" t="s">
        <v>10192</v>
      </c>
      <c r="F1741" t="s">
        <v>3417</v>
      </c>
      <c r="G1741" t="s">
        <v>14</v>
      </c>
      <c r="H1741" t="s">
        <v>275</v>
      </c>
      <c r="I1741">
        <v>13000000</v>
      </c>
      <c r="J1741">
        <v>2002</v>
      </c>
      <c r="K1741">
        <v>4.5999999999999996</v>
      </c>
      <c r="L1741" s="5" t="s">
        <v>476</v>
      </c>
      <c r="M1741" s="5" t="s">
        <v>8413</v>
      </c>
      <c r="N1741" t="s">
        <v>3629</v>
      </c>
      <c r="P1741" s="5">
        <f t="shared" si="189"/>
        <v>0.61371480852581795</v>
      </c>
      <c r="Q1741" s="5">
        <f t="shared" si="190"/>
        <v>15361537</v>
      </c>
      <c r="R1741" s="1">
        <f t="shared" si="191"/>
        <v>2361537</v>
      </c>
      <c r="S1741" s="1">
        <f t="shared" si="192"/>
        <v>13000000</v>
      </c>
      <c r="U1741" s="6" t="s">
        <v>1892</v>
      </c>
      <c r="V1741" s="5">
        <f t="shared" si="186"/>
        <v>2</v>
      </c>
      <c r="W1741" s="14">
        <f>IF(V1741=1, VLOOKUP(U1741, [1]IMDB_Movies!A:O, 11, FALSE), AVERAGEIF($A$2:$A$4915, U1741, $K$2:$K$4915))</f>
        <v>6</v>
      </c>
      <c r="X1741" s="5">
        <f t="shared" si="187"/>
        <v>0.32900000000000001</v>
      </c>
      <c r="Y1741">
        <f t="shared" si="188"/>
        <v>6.4269923664122244</v>
      </c>
      <c r="AN1741" s="6"/>
      <c r="AO1741" s="5"/>
      <c r="AP1741" s="14"/>
      <c r="AQ1741" s="5"/>
    </row>
    <row r="1742" spans="1:43" hidden="1" x14ac:dyDescent="0.3">
      <c r="A1742" t="s">
        <v>3327</v>
      </c>
      <c r="B1742">
        <v>113</v>
      </c>
      <c r="C1742">
        <v>51697449</v>
      </c>
      <c r="D1742" t="s">
        <v>910</v>
      </c>
      <c r="E1742" t="s">
        <v>10193</v>
      </c>
      <c r="F1742" t="s">
        <v>4038</v>
      </c>
      <c r="G1742" t="s">
        <v>14</v>
      </c>
      <c r="H1742" t="s">
        <v>15</v>
      </c>
      <c r="I1742">
        <v>13000000</v>
      </c>
      <c r="J1742">
        <v>2009</v>
      </c>
      <c r="K1742">
        <v>4.0999999999999996</v>
      </c>
      <c r="L1742" s="5" t="s">
        <v>599</v>
      </c>
      <c r="M1742" s="5" t="s">
        <v>1221</v>
      </c>
      <c r="P1742" s="5">
        <f t="shared" si="189"/>
        <v>0.61363191944705942</v>
      </c>
      <c r="Q1742" s="5">
        <f t="shared" si="190"/>
        <v>51697449</v>
      </c>
      <c r="R1742" s="1">
        <f t="shared" si="191"/>
        <v>38697449</v>
      </c>
      <c r="S1742" s="1">
        <f t="shared" si="192"/>
        <v>13000000</v>
      </c>
      <c r="U1742" s="6" t="s">
        <v>3259</v>
      </c>
      <c r="V1742" s="5">
        <f t="shared" si="186"/>
        <v>1</v>
      </c>
      <c r="W1742" s="14">
        <f>IF(V1742=1, VLOOKUP(U1742, [1]IMDB_Movies!A:O, 11, FALSE), AVERAGEIF($A$2:$A$4915, U1742, $K$2:$K$4915))</f>
        <v>6</v>
      </c>
      <c r="X1742" s="5">
        <f t="shared" si="187"/>
        <v>0.32900000000000001</v>
      </c>
      <c r="Y1742">
        <f t="shared" si="188"/>
        <v>6.4268478924862666</v>
      </c>
      <c r="AN1742" s="6"/>
      <c r="AO1742" s="5"/>
      <c r="AP1742" s="14"/>
      <c r="AQ1742" s="5"/>
    </row>
    <row r="1743" spans="1:43" hidden="1" x14ac:dyDescent="0.3">
      <c r="A1743" t="s">
        <v>3287</v>
      </c>
      <c r="B1743">
        <v>112</v>
      </c>
      <c r="C1743">
        <v>6615578</v>
      </c>
      <c r="D1743" t="s">
        <v>2244</v>
      </c>
      <c r="E1743" t="s">
        <v>10194</v>
      </c>
      <c r="F1743" t="s">
        <v>4158</v>
      </c>
      <c r="G1743" t="s">
        <v>14</v>
      </c>
      <c r="H1743" t="s">
        <v>275</v>
      </c>
      <c r="I1743">
        <v>13000000</v>
      </c>
      <c r="J1743">
        <v>2009</v>
      </c>
      <c r="K1743">
        <v>7</v>
      </c>
      <c r="L1743" s="5" t="s">
        <v>4651</v>
      </c>
      <c r="M1743" s="5" t="s">
        <v>1221</v>
      </c>
      <c r="N1743" t="s">
        <v>6851</v>
      </c>
      <c r="P1743" s="5">
        <f t="shared" si="189"/>
        <v>0.6136673968147226</v>
      </c>
      <c r="Q1743" s="5">
        <f t="shared" si="190"/>
        <v>6615578</v>
      </c>
      <c r="R1743" s="1">
        <f t="shared" si="191"/>
        <v>-6384422</v>
      </c>
      <c r="S1743" s="1">
        <f t="shared" si="192"/>
        <v>13000000</v>
      </c>
      <c r="U1743" s="6" t="s">
        <v>1282</v>
      </c>
      <c r="V1743" s="5">
        <f t="shared" si="186"/>
        <v>1</v>
      </c>
      <c r="W1743" s="14">
        <f>IF(V1743=1, VLOOKUP(U1743, [1]IMDB_Movies!A:O, 11, FALSE), AVERAGEIF($A$2:$A$4915, U1743, $K$2:$K$4915))</f>
        <v>6</v>
      </c>
      <c r="X1743" s="5">
        <f t="shared" si="187"/>
        <v>0.32900000000000001</v>
      </c>
      <c r="Y1743">
        <f t="shared" si="188"/>
        <v>6.4267338832875147</v>
      </c>
      <c r="AN1743" s="6"/>
      <c r="AO1743" s="5"/>
      <c r="AP1743" s="14"/>
      <c r="AQ1743" s="5"/>
    </row>
    <row r="1744" spans="1:43" hidden="1" x14ac:dyDescent="0.3">
      <c r="A1744" t="s">
        <v>4382</v>
      </c>
      <c r="B1744">
        <v>161</v>
      </c>
      <c r="C1744">
        <v>336467</v>
      </c>
      <c r="D1744" t="s">
        <v>1890</v>
      </c>
      <c r="E1744" t="s">
        <v>10195</v>
      </c>
      <c r="F1744" t="s">
        <v>4383</v>
      </c>
      <c r="G1744" t="s">
        <v>14</v>
      </c>
      <c r="H1744" t="s">
        <v>525</v>
      </c>
      <c r="I1744">
        <v>13000000</v>
      </c>
      <c r="J1744">
        <v>2009</v>
      </c>
      <c r="K1744">
        <v>7.3</v>
      </c>
      <c r="L1744" s="5" t="s">
        <v>1221</v>
      </c>
      <c r="M1744" s="5" t="s">
        <v>455</v>
      </c>
      <c r="P1744" s="5">
        <f t="shared" si="189"/>
        <v>0.61356412132738603</v>
      </c>
      <c r="Q1744" s="5">
        <f t="shared" si="190"/>
        <v>336467</v>
      </c>
      <c r="R1744" s="1">
        <f t="shared" si="191"/>
        <v>-12663533</v>
      </c>
      <c r="S1744" s="1">
        <f t="shared" si="192"/>
        <v>13000000</v>
      </c>
      <c r="U1744" s="7" t="s">
        <v>1576</v>
      </c>
      <c r="V1744" s="5">
        <f t="shared" si="186"/>
        <v>1</v>
      </c>
      <c r="W1744" s="14">
        <f>IF(V1744=1, VLOOKUP(U1744, [1]IMDB_Movies!A:O, 11, FALSE), AVERAGEIF($A$2:$A$4915, U1744, $K$2:$K$4915))</f>
        <v>6</v>
      </c>
      <c r="X1744" s="5">
        <f t="shared" si="187"/>
        <v>0.32900000000000001</v>
      </c>
      <c r="Y1744">
        <f t="shared" si="188"/>
        <v>6.4264364303178603</v>
      </c>
      <c r="AN1744" s="7"/>
      <c r="AO1744" s="5"/>
      <c r="AP1744" s="14"/>
      <c r="AQ1744" s="5"/>
    </row>
    <row r="1745" spans="1:43" hidden="1" x14ac:dyDescent="0.3">
      <c r="A1745" t="s">
        <v>1750</v>
      </c>
      <c r="B1745">
        <v>105</v>
      </c>
      <c r="C1745">
        <v>29959436</v>
      </c>
      <c r="D1745" t="s">
        <v>2109</v>
      </c>
      <c r="E1745" t="s">
        <v>10196</v>
      </c>
      <c r="F1745" t="s">
        <v>4690</v>
      </c>
      <c r="G1745" t="s">
        <v>14</v>
      </c>
      <c r="H1745" t="s">
        <v>22</v>
      </c>
      <c r="I1745">
        <v>13000000</v>
      </c>
      <c r="J1745">
        <v>2011</v>
      </c>
      <c r="K1745">
        <v>6.4</v>
      </c>
      <c r="L1745" s="5" t="s">
        <v>4651</v>
      </c>
      <c r="M1745" s="5" t="s">
        <v>1221</v>
      </c>
      <c r="N1745" t="s">
        <v>7865</v>
      </c>
      <c r="P1745" s="5">
        <f t="shared" si="189"/>
        <v>0.61344813495936312</v>
      </c>
      <c r="Q1745" s="5">
        <f t="shared" si="190"/>
        <v>29959436</v>
      </c>
      <c r="R1745" s="1">
        <f t="shared" si="191"/>
        <v>16959436</v>
      </c>
      <c r="S1745" s="1">
        <f t="shared" si="192"/>
        <v>13000000</v>
      </c>
      <c r="U1745" s="7" t="s">
        <v>1186</v>
      </c>
      <c r="V1745" s="5">
        <f t="shared" si="186"/>
        <v>1</v>
      </c>
      <c r="W1745" s="14">
        <f>IF(V1745=1, VLOOKUP(U1745, [1]IMDB_Movies!A:O, 11, FALSE), AVERAGEIF($A$2:$A$4915, U1745, $K$2:$K$4915))</f>
        <v>6</v>
      </c>
      <c r="X1745" s="5">
        <f t="shared" si="187"/>
        <v>0.32900000000000001</v>
      </c>
      <c r="Y1745">
        <f t="shared" si="188"/>
        <v>6.4263833690003178</v>
      </c>
      <c r="AN1745" s="7"/>
      <c r="AO1745" s="5"/>
      <c r="AP1745" s="14"/>
      <c r="AQ1745" s="5"/>
    </row>
    <row r="1746" spans="1:43" hidden="1" x14ac:dyDescent="0.3">
      <c r="A1746" t="s">
        <v>1118</v>
      </c>
      <c r="B1746">
        <v>121</v>
      </c>
      <c r="C1746">
        <v>123922370</v>
      </c>
      <c r="D1746" t="s">
        <v>4762</v>
      </c>
      <c r="E1746" t="s">
        <v>10197</v>
      </c>
      <c r="F1746" t="s">
        <v>4763</v>
      </c>
      <c r="G1746" t="s">
        <v>14</v>
      </c>
      <c r="H1746" t="s">
        <v>15</v>
      </c>
      <c r="I1746">
        <v>13000000</v>
      </c>
      <c r="J1746">
        <v>1987</v>
      </c>
      <c r="K1746">
        <v>7.3</v>
      </c>
      <c r="L1746" s="5" t="s">
        <v>4651</v>
      </c>
      <c r="M1746" s="5" t="s">
        <v>599</v>
      </c>
      <c r="N1746" t="s">
        <v>1221</v>
      </c>
      <c r="O1746" t="s">
        <v>8418</v>
      </c>
      <c r="P1746" s="5">
        <f t="shared" si="189"/>
        <v>0.6134058885495618</v>
      </c>
      <c r="Q1746" s="5">
        <f t="shared" si="190"/>
        <v>123922370</v>
      </c>
      <c r="R1746" s="1">
        <f t="shared" si="191"/>
        <v>110922370</v>
      </c>
      <c r="S1746" s="1">
        <f t="shared" si="192"/>
        <v>13000000</v>
      </c>
      <c r="U1746" s="6" t="s">
        <v>7474</v>
      </c>
      <c r="V1746" s="5">
        <f t="shared" si="186"/>
        <v>1</v>
      </c>
      <c r="W1746" s="14">
        <f>IF(V1746=1, VLOOKUP(U1746, [1]IMDB_Movies!A:O, 11, FALSE), AVERAGEIF($A$2:$A$4915, U1746, $K$2:$K$4915))</f>
        <v>6</v>
      </c>
      <c r="X1746" s="5">
        <f t="shared" si="187"/>
        <v>0.32900000000000001</v>
      </c>
      <c r="Y1746">
        <f t="shared" si="188"/>
        <v>6.4264220183486369</v>
      </c>
      <c r="AN1746" s="6"/>
      <c r="AO1746" s="5"/>
      <c r="AP1746" s="14"/>
      <c r="AQ1746" s="5"/>
    </row>
    <row r="1747" spans="1:43" hidden="1" x14ac:dyDescent="0.3">
      <c r="A1747" t="s">
        <v>381</v>
      </c>
      <c r="B1747">
        <v>115</v>
      </c>
      <c r="C1747">
        <v>73000942</v>
      </c>
      <c r="D1747" t="s">
        <v>1448</v>
      </c>
      <c r="E1747" t="s">
        <v>10198</v>
      </c>
      <c r="F1747" t="s">
        <v>4765</v>
      </c>
      <c r="G1747" t="s">
        <v>14</v>
      </c>
      <c r="H1747" t="s">
        <v>15</v>
      </c>
      <c r="I1747">
        <v>13000000</v>
      </c>
      <c r="J1747">
        <v>2011</v>
      </c>
      <c r="K1747">
        <v>1.6</v>
      </c>
      <c r="L1747" s="5" t="s">
        <v>27</v>
      </c>
      <c r="M1747" s="5" t="s">
        <v>4183</v>
      </c>
      <c r="P1747" s="5">
        <f t="shared" si="189"/>
        <v>0.61384209430433145</v>
      </c>
      <c r="Q1747" s="5">
        <f t="shared" si="190"/>
        <v>73000942</v>
      </c>
      <c r="R1747" s="1">
        <f t="shared" si="191"/>
        <v>60000942</v>
      </c>
      <c r="S1747" s="1">
        <f t="shared" si="192"/>
        <v>13000000</v>
      </c>
      <c r="U1747" s="7" t="s">
        <v>5443</v>
      </c>
      <c r="V1747" s="5">
        <f t="shared" si="186"/>
        <v>1</v>
      </c>
      <c r="W1747" s="14">
        <f>IF(V1747=1, VLOOKUP(U1747, [1]IMDB_Movies!A:O, 11, FALSE), AVERAGEIF($A$2:$A$4915, U1747, $K$2:$K$4915))</f>
        <v>6</v>
      </c>
      <c r="X1747" s="5">
        <f t="shared" si="187"/>
        <v>0.32900000000000001</v>
      </c>
      <c r="Y1747">
        <f t="shared" si="188"/>
        <v>6.4262771489752337</v>
      </c>
      <c r="AN1747" s="7"/>
      <c r="AO1747" s="5"/>
      <c r="AP1747" s="14"/>
      <c r="AQ1747" s="5"/>
    </row>
    <row r="1748" spans="1:43" hidden="1" x14ac:dyDescent="0.3">
      <c r="A1748" t="s">
        <v>430</v>
      </c>
      <c r="B1748">
        <v>108</v>
      </c>
      <c r="C1748">
        <v>106952327</v>
      </c>
      <c r="D1748" t="s">
        <v>1450</v>
      </c>
      <c r="E1748" t="s">
        <v>10199</v>
      </c>
      <c r="F1748" t="s">
        <v>4766</v>
      </c>
      <c r="G1748" t="s">
        <v>14</v>
      </c>
      <c r="H1748" t="s">
        <v>15</v>
      </c>
      <c r="I1748">
        <v>13000000</v>
      </c>
      <c r="J1748">
        <v>2010</v>
      </c>
      <c r="K1748">
        <v>8</v>
      </c>
      <c r="L1748" s="5" t="s">
        <v>1221</v>
      </c>
      <c r="M1748" s="5" t="s">
        <v>3629</v>
      </c>
      <c r="P1748" s="5">
        <f t="shared" si="189"/>
        <v>0.6139732450885963</v>
      </c>
      <c r="Q1748" s="5">
        <f t="shared" si="190"/>
        <v>106952327</v>
      </c>
      <c r="R1748" s="1">
        <f t="shared" si="191"/>
        <v>93952327</v>
      </c>
      <c r="S1748" s="1">
        <f t="shared" si="192"/>
        <v>13000000</v>
      </c>
      <c r="U1748" s="6" t="s">
        <v>3189</v>
      </c>
      <c r="V1748" s="5">
        <f t="shared" si="186"/>
        <v>2</v>
      </c>
      <c r="W1748" s="14">
        <f>IF(V1748=1, VLOOKUP(U1748, [1]IMDB_Movies!A:O, 11, FALSE), AVERAGEIF($A$2:$A$4915, U1748, $K$2:$K$4915))</f>
        <v>6</v>
      </c>
      <c r="X1748" s="5">
        <f t="shared" si="187"/>
        <v>0.32900000000000001</v>
      </c>
      <c r="Y1748">
        <f t="shared" si="188"/>
        <v>6.4260709914320815</v>
      </c>
      <c r="AN1748" s="6"/>
      <c r="AO1748" s="5"/>
      <c r="AP1748" s="14"/>
      <c r="AQ1748" s="5"/>
    </row>
    <row r="1749" spans="1:43" hidden="1" x14ac:dyDescent="0.3">
      <c r="A1749" t="s">
        <v>1722</v>
      </c>
      <c r="B1749">
        <v>220</v>
      </c>
      <c r="C1749">
        <v>57300000</v>
      </c>
      <c r="D1749" t="s">
        <v>703</v>
      </c>
      <c r="E1749" t="s">
        <v>10200</v>
      </c>
      <c r="F1749" t="s">
        <v>4767</v>
      </c>
      <c r="G1749" t="s">
        <v>14</v>
      </c>
      <c r="H1749" t="s">
        <v>15</v>
      </c>
      <c r="I1749">
        <v>13000000</v>
      </c>
      <c r="J1749">
        <v>1974</v>
      </c>
      <c r="K1749">
        <v>9</v>
      </c>
      <c r="L1749" s="5" t="s">
        <v>8413</v>
      </c>
      <c r="M1749" s="5" t="s">
        <v>1221</v>
      </c>
      <c r="P1749" s="5">
        <f t="shared" si="189"/>
        <v>0.61429630033142368</v>
      </c>
      <c r="Q1749" s="5">
        <f t="shared" si="190"/>
        <v>57300000</v>
      </c>
      <c r="R1749" s="1">
        <f t="shared" si="191"/>
        <v>44300000</v>
      </c>
      <c r="S1749" s="1">
        <f t="shared" si="192"/>
        <v>13000000</v>
      </c>
      <c r="U1749" s="6" t="s">
        <v>3394</v>
      </c>
      <c r="V1749" s="5">
        <f t="shared" si="186"/>
        <v>1</v>
      </c>
      <c r="W1749" s="14">
        <f>IF(V1749=1, VLOOKUP(U1749, [1]IMDB_Movies!A:O, 11, FALSE), AVERAGEIF($A$2:$A$4915, U1749, $K$2:$K$4915))</f>
        <v>6</v>
      </c>
      <c r="X1749" s="5">
        <f t="shared" si="187"/>
        <v>0.32900000000000001</v>
      </c>
      <c r="Y1749">
        <f t="shared" si="188"/>
        <v>6.4257728803183474</v>
      </c>
      <c r="AN1749" s="6"/>
      <c r="AO1749" s="5"/>
      <c r="AP1749" s="14"/>
      <c r="AQ1749" s="5"/>
    </row>
    <row r="1750" spans="1:43" hidden="1" x14ac:dyDescent="0.3">
      <c r="A1750" t="s">
        <v>2047</v>
      </c>
      <c r="B1750">
        <v>112</v>
      </c>
      <c r="C1750">
        <v>91038276</v>
      </c>
      <c r="D1750" t="s">
        <v>2748</v>
      </c>
      <c r="E1750" t="s">
        <v>10201</v>
      </c>
      <c r="F1750" t="s">
        <v>4768</v>
      </c>
      <c r="G1750" t="s">
        <v>14</v>
      </c>
      <c r="H1750" t="s">
        <v>15</v>
      </c>
      <c r="I1750">
        <v>13000000</v>
      </c>
      <c r="J1750">
        <v>2001</v>
      </c>
      <c r="K1750">
        <v>6.1</v>
      </c>
      <c r="L1750" s="5" t="s">
        <v>1221</v>
      </c>
      <c r="M1750" s="5" t="s">
        <v>4183</v>
      </c>
      <c r="N1750" t="s">
        <v>6851</v>
      </c>
      <c r="P1750" s="5">
        <f t="shared" si="189"/>
        <v>0.61435553540544785</v>
      </c>
      <c r="Q1750" s="5">
        <f t="shared" si="190"/>
        <v>91038276</v>
      </c>
      <c r="R1750" s="1">
        <f t="shared" si="191"/>
        <v>78038276</v>
      </c>
      <c r="S1750" s="1">
        <f t="shared" si="192"/>
        <v>13000000</v>
      </c>
      <c r="U1750" s="7" t="s">
        <v>4247</v>
      </c>
      <c r="V1750" s="5">
        <f t="shared" si="186"/>
        <v>1</v>
      </c>
      <c r="W1750" s="14">
        <f>IF(V1750=1, VLOOKUP(U1750, [1]IMDB_Movies!A:O, 11, FALSE), AVERAGEIF($A$2:$A$4915, U1750, $K$2:$K$4915))</f>
        <v>6</v>
      </c>
      <c r="X1750" s="5">
        <f t="shared" si="187"/>
        <v>0.32900000000000001</v>
      </c>
      <c r="Y1750">
        <f t="shared" si="188"/>
        <v>6.4257501530924817</v>
      </c>
      <c r="AN1750" s="7"/>
      <c r="AO1750" s="5"/>
      <c r="AP1750" s="14"/>
      <c r="AQ1750" s="5"/>
    </row>
    <row r="1751" spans="1:43" hidden="1" x14ac:dyDescent="0.3">
      <c r="A1751" t="s">
        <v>3453</v>
      </c>
      <c r="B1751">
        <v>109</v>
      </c>
      <c r="C1751">
        <v>61693523</v>
      </c>
      <c r="D1751" t="s">
        <v>1221</v>
      </c>
      <c r="E1751" t="s">
        <v>10202</v>
      </c>
      <c r="F1751" t="s">
        <v>4770</v>
      </c>
      <c r="G1751" t="s">
        <v>14</v>
      </c>
      <c r="H1751" t="s">
        <v>15</v>
      </c>
      <c r="I1751">
        <v>13000000</v>
      </c>
      <c r="J1751">
        <v>2016</v>
      </c>
      <c r="K1751">
        <v>6.8</v>
      </c>
      <c r="L1751" s="5" t="s">
        <v>1221</v>
      </c>
      <c r="M1751" s="5"/>
      <c r="P1751" s="5">
        <f t="shared" si="189"/>
        <v>0.61458315951992182</v>
      </c>
      <c r="Q1751" s="5">
        <f t="shared" si="190"/>
        <v>61693523</v>
      </c>
      <c r="R1751" s="1">
        <f t="shared" si="191"/>
        <v>48693523</v>
      </c>
      <c r="S1751" s="1">
        <f t="shared" si="192"/>
        <v>13000000</v>
      </c>
      <c r="U1751" s="6" t="s">
        <v>4639</v>
      </c>
      <c r="V1751" s="5">
        <f t="shared" si="186"/>
        <v>1</v>
      </c>
      <c r="W1751" s="14">
        <f>IF(V1751=1, VLOOKUP(U1751, [1]IMDB_Movies!A:O, 11, FALSE), AVERAGEIF($A$2:$A$4915, U1751, $K$2:$K$4915))</f>
        <v>6</v>
      </c>
      <c r="X1751" s="5">
        <f t="shared" si="187"/>
        <v>0.32900000000000001</v>
      </c>
      <c r="Y1751">
        <f t="shared" si="188"/>
        <v>6.4257274119448828</v>
      </c>
      <c r="AN1751" s="6"/>
      <c r="AO1751" s="5"/>
      <c r="AP1751" s="14"/>
      <c r="AQ1751" s="5"/>
    </row>
    <row r="1752" spans="1:43" hidden="1" x14ac:dyDescent="0.3">
      <c r="A1752" t="s">
        <v>4771</v>
      </c>
      <c r="B1752">
        <v>83</v>
      </c>
      <c r="C1752">
        <v>46729374</v>
      </c>
      <c r="D1752" t="s">
        <v>3637</v>
      </c>
      <c r="E1752" t="s">
        <v>10203</v>
      </c>
      <c r="F1752" t="s">
        <v>4772</v>
      </c>
      <c r="G1752" t="s">
        <v>14</v>
      </c>
      <c r="H1752" t="s">
        <v>15</v>
      </c>
      <c r="I1752">
        <v>13000000</v>
      </c>
      <c r="J1752">
        <v>2000</v>
      </c>
      <c r="K1752">
        <v>5.5</v>
      </c>
      <c r="L1752" s="5" t="s">
        <v>599</v>
      </c>
      <c r="M1752" s="5" t="s">
        <v>8415</v>
      </c>
      <c r="P1752" s="5">
        <f t="shared" si="189"/>
        <v>0.61466185277883001</v>
      </c>
      <c r="Q1752" s="5">
        <f t="shared" si="190"/>
        <v>46729374</v>
      </c>
      <c r="R1752" s="1">
        <f t="shared" si="191"/>
        <v>33729374</v>
      </c>
      <c r="S1752" s="1">
        <f t="shared" si="192"/>
        <v>13000000</v>
      </c>
      <c r="U1752" s="6" t="s">
        <v>5513</v>
      </c>
      <c r="V1752" s="5">
        <f t="shared" si="186"/>
        <v>1</v>
      </c>
      <c r="W1752" s="14">
        <f>IF(V1752=1, VLOOKUP(U1752, [1]IMDB_Movies!A:O, 11, FALSE), AVERAGEIF($A$2:$A$4915, U1752, $K$2:$K$4915))</f>
        <v>6</v>
      </c>
      <c r="X1752" s="5">
        <f t="shared" si="187"/>
        <v>0.32900000000000001</v>
      </c>
      <c r="Y1752">
        <f t="shared" si="188"/>
        <v>6.4256127450980518</v>
      </c>
      <c r="AN1752" s="6"/>
      <c r="AO1752" s="5"/>
      <c r="AP1752" s="14"/>
      <c r="AQ1752" s="5"/>
    </row>
    <row r="1753" spans="1:43" hidden="1" x14ac:dyDescent="0.3">
      <c r="A1753" t="s">
        <v>4773</v>
      </c>
      <c r="B1753">
        <v>107</v>
      </c>
      <c r="C1753">
        <v>44726644</v>
      </c>
      <c r="D1753" t="s">
        <v>3589</v>
      </c>
      <c r="E1753" t="s">
        <v>10204</v>
      </c>
      <c r="F1753" t="s">
        <v>4774</v>
      </c>
      <c r="G1753" t="s">
        <v>14</v>
      </c>
      <c r="H1753" t="s">
        <v>15</v>
      </c>
      <c r="I1753">
        <v>13000000</v>
      </c>
      <c r="J1753">
        <v>1988</v>
      </c>
      <c r="K1753">
        <v>6.8</v>
      </c>
      <c r="L1753" s="5" t="s">
        <v>476</v>
      </c>
      <c r="M1753" s="5" t="s">
        <v>8413</v>
      </c>
      <c r="N1753" t="s">
        <v>1221</v>
      </c>
      <c r="O1753" t="s">
        <v>3629</v>
      </c>
      <c r="P1753" s="5">
        <f t="shared" si="189"/>
        <v>0.61467848668499614</v>
      </c>
      <c r="Q1753" s="5">
        <f t="shared" si="190"/>
        <v>44726644</v>
      </c>
      <c r="R1753" s="1">
        <f t="shared" si="191"/>
        <v>31726644</v>
      </c>
      <c r="S1753" s="1">
        <f t="shared" si="192"/>
        <v>13000000</v>
      </c>
      <c r="U1753" s="6" t="s">
        <v>6365</v>
      </c>
      <c r="V1753" s="5">
        <f t="shared" si="186"/>
        <v>1</v>
      </c>
      <c r="W1753" s="14">
        <f>IF(V1753=1, VLOOKUP(U1753, [1]IMDB_Movies!A:O, 11, FALSE), AVERAGEIF($A$2:$A$4915, U1753, $K$2:$K$4915))</f>
        <v>6</v>
      </c>
      <c r="X1753" s="5">
        <f t="shared" si="187"/>
        <v>0.32900000000000001</v>
      </c>
      <c r="Y1753">
        <f t="shared" si="188"/>
        <v>6.4252834814587914</v>
      </c>
      <c r="AN1753" s="6"/>
      <c r="AO1753" s="5"/>
      <c r="AP1753" s="14"/>
      <c r="AQ1753" s="5"/>
    </row>
    <row r="1754" spans="1:43" hidden="1" x14ac:dyDescent="0.3">
      <c r="A1754" t="s">
        <v>4775</v>
      </c>
      <c r="B1754">
        <v>102</v>
      </c>
      <c r="C1754">
        <v>44134898</v>
      </c>
      <c r="D1754" t="s">
        <v>910</v>
      </c>
      <c r="E1754" t="s">
        <v>10205</v>
      </c>
      <c r="F1754" t="s">
        <v>4776</v>
      </c>
      <c r="G1754" t="s">
        <v>14</v>
      </c>
      <c r="H1754" t="s">
        <v>15</v>
      </c>
      <c r="I1754">
        <v>13000000</v>
      </c>
      <c r="J1754">
        <v>2014</v>
      </c>
      <c r="K1754">
        <v>7.3</v>
      </c>
      <c r="L1754" s="5" t="s">
        <v>599</v>
      </c>
      <c r="M1754" s="5" t="s">
        <v>1221</v>
      </c>
      <c r="P1754" s="5">
        <f t="shared" si="189"/>
        <v>0.61468754354645783</v>
      </c>
      <c r="Q1754" s="5">
        <f t="shared" si="190"/>
        <v>44134898</v>
      </c>
      <c r="R1754" s="1">
        <f t="shared" si="191"/>
        <v>31134898</v>
      </c>
      <c r="S1754" s="1">
        <f t="shared" si="192"/>
        <v>13000000</v>
      </c>
      <c r="U1754" s="6" t="s">
        <v>7102</v>
      </c>
      <c r="V1754" s="5">
        <f t="shared" si="186"/>
        <v>1</v>
      </c>
      <c r="W1754" s="14">
        <f>IF(V1754=1, VLOOKUP(U1754, [1]IMDB_Movies!A:O, 11, FALSE), AVERAGEIF($A$2:$A$4915, U1754, $K$2:$K$4915))</f>
        <v>6</v>
      </c>
      <c r="X1754" s="5">
        <f t="shared" si="187"/>
        <v>0.32900000000000001</v>
      </c>
      <c r="Y1754">
        <f t="shared" si="188"/>
        <v>6.4252299202943091</v>
      </c>
      <c r="AN1754" s="6"/>
      <c r="AO1754" s="5"/>
      <c r="AP1754" s="14"/>
      <c r="AQ1754" s="5"/>
    </row>
    <row r="1755" spans="1:43" hidden="1" x14ac:dyDescent="0.3">
      <c r="A1755" t="s">
        <v>4779</v>
      </c>
      <c r="B1755">
        <v>92</v>
      </c>
      <c r="C1755">
        <v>28972187</v>
      </c>
      <c r="D1755" t="s">
        <v>599</v>
      </c>
      <c r="E1755" t="s">
        <v>10206</v>
      </c>
      <c r="F1755" t="s">
        <v>4780</v>
      </c>
      <c r="G1755" t="s">
        <v>14</v>
      </c>
      <c r="H1755" t="s">
        <v>15</v>
      </c>
      <c r="I1755">
        <v>13000000</v>
      </c>
      <c r="J1755">
        <v>2002</v>
      </c>
      <c r="K1755">
        <v>5.9</v>
      </c>
      <c r="L1755" s="5" t="s">
        <v>599</v>
      </c>
      <c r="M1755" s="5"/>
      <c r="P1755" s="5">
        <f t="shared" si="189"/>
        <v>0.61469440588741875</v>
      </c>
      <c r="Q1755" s="5">
        <f t="shared" si="190"/>
        <v>28972187</v>
      </c>
      <c r="R1755" s="1">
        <f t="shared" si="191"/>
        <v>15972187</v>
      </c>
      <c r="S1755" s="1">
        <f t="shared" si="192"/>
        <v>13000000</v>
      </c>
      <c r="U1755" s="6" t="s">
        <v>7141</v>
      </c>
      <c r="V1755" s="5">
        <f t="shared" si="186"/>
        <v>1</v>
      </c>
      <c r="W1755" s="14">
        <f>IF(V1755=1, VLOOKUP(U1755, [1]IMDB_Movies!A:O, 11, FALSE), AVERAGEIF($A$2:$A$4915, U1755, $K$2:$K$4915))</f>
        <v>6</v>
      </c>
      <c r="X1755" s="5">
        <f t="shared" si="187"/>
        <v>0.32900000000000001</v>
      </c>
      <c r="Y1755">
        <f t="shared" si="188"/>
        <v>6.4250229990800483</v>
      </c>
      <c r="AN1755" s="6"/>
      <c r="AO1755" s="5"/>
      <c r="AP1755" s="14"/>
      <c r="AQ1755" s="5"/>
    </row>
    <row r="1756" spans="1:43" hidden="1" x14ac:dyDescent="0.3">
      <c r="A1756" t="s">
        <v>4784</v>
      </c>
      <c r="B1756">
        <v>120</v>
      </c>
      <c r="C1756">
        <v>23947</v>
      </c>
      <c r="D1756" t="s">
        <v>1060</v>
      </c>
      <c r="E1756" t="s">
        <v>10207</v>
      </c>
      <c r="F1756" t="s">
        <v>4785</v>
      </c>
      <c r="G1756" t="s">
        <v>14</v>
      </c>
      <c r="H1756" t="s">
        <v>15</v>
      </c>
      <c r="I1756">
        <v>13000000</v>
      </c>
      <c r="J1756">
        <v>2004</v>
      </c>
      <c r="K1756">
        <v>7.7</v>
      </c>
      <c r="L1756" s="5" t="s">
        <v>4289</v>
      </c>
      <c r="M1756" s="5" t="s">
        <v>3629</v>
      </c>
      <c r="P1756" s="5">
        <f t="shared" si="189"/>
        <v>0.61464947397661307</v>
      </c>
      <c r="Q1756" s="5">
        <f t="shared" si="190"/>
        <v>23947</v>
      </c>
      <c r="R1756" s="1">
        <f t="shared" si="191"/>
        <v>-12976053</v>
      </c>
      <c r="S1756" s="1">
        <f t="shared" si="192"/>
        <v>13000000</v>
      </c>
      <c r="U1756" s="6" t="s">
        <v>2236</v>
      </c>
      <c r="V1756" s="5">
        <f t="shared" si="186"/>
        <v>10</v>
      </c>
      <c r="W1756" s="14">
        <f>IF(V1756=1, VLOOKUP(U1756, [1]IMDB_Movies!A:O, 11, FALSE), AVERAGEIF($A$2:$A$4915, U1756, $K$2:$K$4915))</f>
        <v>5.9700000000000006</v>
      </c>
      <c r="X1756" s="5">
        <f t="shared" si="187"/>
        <v>0.32800000000000001</v>
      </c>
      <c r="Y1756">
        <f t="shared" si="188"/>
        <v>6.4249693251533868</v>
      </c>
      <c r="AN1756" s="6"/>
      <c r="AO1756" s="5"/>
      <c r="AP1756" s="14"/>
      <c r="AQ1756" s="5"/>
    </row>
    <row r="1757" spans="1:43" hidden="1" x14ac:dyDescent="0.3">
      <c r="A1757" t="s">
        <v>3879</v>
      </c>
      <c r="B1757">
        <v>89</v>
      </c>
      <c r="C1757">
        <v>60008303</v>
      </c>
      <c r="D1757" t="s">
        <v>854</v>
      </c>
      <c r="E1757" t="s">
        <v>10208</v>
      </c>
      <c r="F1757" t="s">
        <v>4786</v>
      </c>
      <c r="G1757" t="s">
        <v>14</v>
      </c>
      <c r="H1757" t="s">
        <v>15</v>
      </c>
      <c r="I1757">
        <v>13000000</v>
      </c>
      <c r="J1757">
        <v>2000</v>
      </c>
      <c r="K1757">
        <v>4.9000000000000004</v>
      </c>
      <c r="L1757" s="5" t="s">
        <v>340</v>
      </c>
      <c r="M1757" s="5" t="s">
        <v>599</v>
      </c>
      <c r="N1757" t="s">
        <v>6299</v>
      </c>
      <c r="P1757" s="5">
        <f t="shared" si="189"/>
        <v>0.614532392372517</v>
      </c>
      <c r="Q1757" s="5">
        <f t="shared" si="190"/>
        <v>60008303</v>
      </c>
      <c r="R1757" s="1">
        <f t="shared" si="191"/>
        <v>47008303</v>
      </c>
      <c r="S1757" s="1">
        <f t="shared" si="192"/>
        <v>13000000</v>
      </c>
      <c r="U1757" s="7" t="s">
        <v>2180</v>
      </c>
      <c r="V1757" s="5">
        <f t="shared" si="186"/>
        <v>5</v>
      </c>
      <c r="W1757" s="14">
        <f>IF(V1757=1, VLOOKUP(U1757, [1]IMDB_Movies!A:O, 11, FALSE), AVERAGEIF($A$2:$A$4915, U1757, $K$2:$K$4915))</f>
        <v>5.9799999999999995</v>
      </c>
      <c r="X1757" s="5">
        <f t="shared" si="187"/>
        <v>0.32800000000000001</v>
      </c>
      <c r="Y1757">
        <f t="shared" si="188"/>
        <v>6.4259281988340096</v>
      </c>
      <c r="AN1757" s="7"/>
      <c r="AO1757" s="5"/>
      <c r="AP1757" s="14"/>
      <c r="AQ1757" s="5"/>
    </row>
    <row r="1758" spans="1:43" hidden="1" x14ac:dyDescent="0.3">
      <c r="A1758" t="s">
        <v>4787</v>
      </c>
      <c r="B1758">
        <v>117</v>
      </c>
      <c r="C1758">
        <v>49121934</v>
      </c>
      <c r="D1758" t="s">
        <v>507</v>
      </c>
      <c r="E1758" t="s">
        <v>10209</v>
      </c>
      <c r="F1758" t="s">
        <v>4788</v>
      </c>
      <c r="G1758" t="s">
        <v>14</v>
      </c>
      <c r="H1758" t="s">
        <v>15</v>
      </c>
      <c r="I1758">
        <v>13000000</v>
      </c>
      <c r="J1758">
        <v>2007</v>
      </c>
      <c r="K1758">
        <v>6.1</v>
      </c>
      <c r="L1758" s="5" t="s">
        <v>599</v>
      </c>
      <c r="M1758" s="5" t="s">
        <v>1221</v>
      </c>
      <c r="N1758" t="s">
        <v>6851</v>
      </c>
      <c r="P1758" s="5">
        <f t="shared" si="189"/>
        <v>0.61460386573056114</v>
      </c>
      <c r="Q1758" s="5">
        <f t="shared" si="190"/>
        <v>49121934</v>
      </c>
      <c r="R1758" s="1">
        <f t="shared" si="191"/>
        <v>36121934</v>
      </c>
      <c r="S1758" s="1">
        <f t="shared" si="192"/>
        <v>13000000</v>
      </c>
      <c r="U1758" s="7" t="s">
        <v>1857</v>
      </c>
      <c r="V1758" s="5">
        <f t="shared" si="186"/>
        <v>3</v>
      </c>
      <c r="W1758" s="14">
        <f>IF(V1758=1, VLOOKUP(U1758, [1]IMDB_Movies!A:O, 11, FALSE), AVERAGEIF($A$2:$A$4915, U1758, $K$2:$K$4915))</f>
        <v>5.9666666666666659</v>
      </c>
      <c r="X1758" s="5">
        <f t="shared" si="187"/>
        <v>0.32800000000000001</v>
      </c>
      <c r="Y1758">
        <f t="shared" si="188"/>
        <v>6.425844076120331</v>
      </c>
      <c r="AN1758" s="7"/>
      <c r="AO1758" s="5"/>
      <c r="AP1758" s="14"/>
      <c r="AQ1758" s="5"/>
    </row>
    <row r="1759" spans="1:43" hidden="1" x14ac:dyDescent="0.3">
      <c r="A1759" t="s">
        <v>4791</v>
      </c>
      <c r="B1759">
        <v>91</v>
      </c>
      <c r="C1759">
        <v>27052167</v>
      </c>
      <c r="D1759" t="s">
        <v>149</v>
      </c>
      <c r="E1759" t="s">
        <v>10210</v>
      </c>
      <c r="F1759" t="s">
        <v>4792</v>
      </c>
      <c r="G1759" t="s">
        <v>14</v>
      </c>
      <c r="H1759" t="s">
        <v>15</v>
      </c>
      <c r="I1759">
        <v>13000000</v>
      </c>
      <c r="J1759">
        <v>1998</v>
      </c>
      <c r="K1759">
        <v>6.1</v>
      </c>
      <c r="L1759" s="5" t="s">
        <v>476</v>
      </c>
      <c r="M1759" s="5" t="s">
        <v>599</v>
      </c>
      <c r="N1759" t="s">
        <v>8413</v>
      </c>
      <c r="O1759" t="s">
        <v>3629</v>
      </c>
      <c r="P1759" s="5">
        <f t="shared" si="189"/>
        <v>0.61462990371904702</v>
      </c>
      <c r="Q1759" s="5">
        <f t="shared" si="190"/>
        <v>27052167</v>
      </c>
      <c r="R1759" s="1">
        <f t="shared" si="191"/>
        <v>14052167</v>
      </c>
      <c r="S1759" s="1">
        <f t="shared" si="192"/>
        <v>13000000</v>
      </c>
      <c r="U1759" s="7" t="s">
        <v>939</v>
      </c>
      <c r="V1759" s="5">
        <f t="shared" si="186"/>
        <v>8</v>
      </c>
      <c r="W1759" s="14">
        <f>IF(V1759=1, VLOOKUP(U1759, [1]IMDB_Movies!A:O, 11, FALSE), AVERAGEIF($A$2:$A$4915, U1759, $K$2:$K$4915))</f>
        <v>5.9625000000000004</v>
      </c>
      <c r="X1759" s="5">
        <f t="shared" si="187"/>
        <v>0.32700000000000001</v>
      </c>
      <c r="Y1759">
        <f t="shared" si="188"/>
        <v>6.4253607614369166</v>
      </c>
      <c r="AN1759" s="7"/>
      <c r="AO1759" s="5"/>
      <c r="AP1759" s="14"/>
      <c r="AQ1759" s="5"/>
    </row>
    <row r="1760" spans="1:43" hidden="1" x14ac:dyDescent="0.3">
      <c r="A1760" t="s">
        <v>4793</v>
      </c>
      <c r="B1760">
        <v>100</v>
      </c>
      <c r="C1760">
        <v>26539321</v>
      </c>
      <c r="D1760" t="s">
        <v>1405</v>
      </c>
      <c r="E1760" t="s">
        <v>10211</v>
      </c>
      <c r="F1760" t="s">
        <v>4794</v>
      </c>
      <c r="G1760" t="s">
        <v>14</v>
      </c>
      <c r="H1760" t="s">
        <v>15</v>
      </c>
      <c r="I1760">
        <v>13000000</v>
      </c>
      <c r="J1760">
        <v>1996</v>
      </c>
      <c r="K1760">
        <v>5.9</v>
      </c>
      <c r="L1760" s="5" t="s">
        <v>599</v>
      </c>
      <c r="M1760" s="5" t="s">
        <v>1221</v>
      </c>
      <c r="N1760" t="s">
        <v>6299</v>
      </c>
      <c r="P1760" s="5">
        <f t="shared" si="189"/>
        <v>0.61457894993536033</v>
      </c>
      <c r="Q1760" s="5">
        <f t="shared" si="190"/>
        <v>26539321</v>
      </c>
      <c r="R1760" s="1">
        <f t="shared" si="191"/>
        <v>13539321</v>
      </c>
      <c r="S1760" s="1">
        <f t="shared" si="192"/>
        <v>13000000</v>
      </c>
      <c r="U1760" s="6" t="s">
        <v>6151</v>
      </c>
      <c r="V1760" s="5">
        <f t="shared" si="186"/>
        <v>2</v>
      </c>
      <c r="W1760" s="14">
        <f>IF(V1760=1, VLOOKUP(U1760, [1]IMDB_Movies!A:O, 11, FALSE), AVERAGEIF($A$2:$A$4915, U1760, $K$2:$K$4915))</f>
        <v>5.95</v>
      </c>
      <c r="X1760" s="5">
        <f t="shared" si="187"/>
        <v>0.32400000000000001</v>
      </c>
      <c r="Y1760">
        <f t="shared" si="188"/>
        <v>6.4252457002457124</v>
      </c>
      <c r="AN1760" s="6"/>
      <c r="AO1760" s="5"/>
      <c r="AP1760" s="14"/>
      <c r="AQ1760" s="5"/>
    </row>
    <row r="1761" spans="1:43" hidden="1" x14ac:dyDescent="0.3">
      <c r="A1761" t="s">
        <v>4795</v>
      </c>
      <c r="B1761">
        <v>72</v>
      </c>
      <c r="C1761">
        <v>28501605</v>
      </c>
      <c r="D1761" t="s">
        <v>2604</v>
      </c>
      <c r="E1761" t="s">
        <v>10212</v>
      </c>
      <c r="F1761" t="s">
        <v>4796</v>
      </c>
      <c r="G1761" t="s">
        <v>14</v>
      </c>
      <c r="H1761" t="s">
        <v>15</v>
      </c>
      <c r="I1761">
        <v>13000000</v>
      </c>
      <c r="J1761">
        <v>1990</v>
      </c>
      <c r="K1761">
        <v>5.7</v>
      </c>
      <c r="L1761" s="5" t="s">
        <v>455</v>
      </c>
      <c r="M1761" s="5" t="s">
        <v>2267</v>
      </c>
      <c r="P1761" s="5">
        <f t="shared" si="189"/>
        <v>0.61452639485995786</v>
      </c>
      <c r="Q1761" s="5">
        <f t="shared" si="190"/>
        <v>28501605</v>
      </c>
      <c r="R1761" s="1">
        <f t="shared" si="191"/>
        <v>15501605</v>
      </c>
      <c r="S1761" s="1">
        <f t="shared" si="192"/>
        <v>13000000</v>
      </c>
      <c r="U1761" s="6" t="s">
        <v>7559</v>
      </c>
      <c r="V1761" s="5">
        <f t="shared" si="186"/>
        <v>2</v>
      </c>
      <c r="W1761" s="14">
        <f>IF(V1761=1, VLOOKUP(U1761, [1]IMDB_Movies!A:O, 11, FALSE), AVERAGEIF($A$2:$A$4915, U1761, $K$2:$K$4915))</f>
        <v>5.95</v>
      </c>
      <c r="X1761" s="5">
        <f t="shared" si="187"/>
        <v>0.32400000000000001</v>
      </c>
      <c r="Y1761">
        <f t="shared" si="188"/>
        <v>6.4253763440860334</v>
      </c>
      <c r="AN1761" s="6"/>
      <c r="AO1761" s="5"/>
      <c r="AP1761" s="14"/>
      <c r="AQ1761" s="5"/>
    </row>
    <row r="1762" spans="1:43" hidden="1" x14ac:dyDescent="0.3">
      <c r="A1762" t="s">
        <v>651</v>
      </c>
      <c r="B1762">
        <v>112</v>
      </c>
      <c r="C1762">
        <v>22858926</v>
      </c>
      <c r="D1762" t="s">
        <v>2772</v>
      </c>
      <c r="E1762" t="s">
        <v>10213</v>
      </c>
      <c r="F1762" t="s">
        <v>4802</v>
      </c>
      <c r="G1762" t="s">
        <v>14</v>
      </c>
      <c r="H1762" t="s">
        <v>15</v>
      </c>
      <c r="I1762">
        <v>13000000</v>
      </c>
      <c r="J1762">
        <v>1999</v>
      </c>
      <c r="K1762">
        <v>7.8</v>
      </c>
      <c r="L1762" s="5" t="s">
        <v>599</v>
      </c>
      <c r="M1762" s="5" t="s">
        <v>1221</v>
      </c>
      <c r="N1762" t="s">
        <v>455</v>
      </c>
      <c r="P1762" s="5">
        <f t="shared" si="189"/>
        <v>0.61447976802312909</v>
      </c>
      <c r="Q1762" s="5">
        <f t="shared" si="190"/>
        <v>22858926</v>
      </c>
      <c r="R1762" s="1">
        <f t="shared" si="191"/>
        <v>9858926</v>
      </c>
      <c r="S1762" s="1">
        <f t="shared" si="192"/>
        <v>13000000</v>
      </c>
      <c r="U1762" s="7" t="s">
        <v>1433</v>
      </c>
      <c r="V1762" s="5">
        <f t="shared" si="186"/>
        <v>2</v>
      </c>
      <c r="W1762" s="14">
        <f>IF(V1762=1, VLOOKUP(U1762, [1]IMDB_Movies!A:O, 11, FALSE), AVERAGEIF($A$2:$A$4915, U1762, $K$2:$K$4915))</f>
        <v>5.95</v>
      </c>
      <c r="X1762" s="5">
        <f t="shared" si="187"/>
        <v>0.32400000000000001</v>
      </c>
      <c r="Y1762">
        <f t="shared" si="188"/>
        <v>6.4256914566687264</v>
      </c>
      <c r="AN1762" s="7"/>
      <c r="AO1762" s="5"/>
      <c r="AP1762" s="14"/>
      <c r="AQ1762" s="5"/>
    </row>
    <row r="1763" spans="1:43" hidden="1" x14ac:dyDescent="0.3">
      <c r="A1763" t="s">
        <v>536</v>
      </c>
      <c r="B1763">
        <v>91</v>
      </c>
      <c r="C1763">
        <v>38916903</v>
      </c>
      <c r="D1763" t="s">
        <v>4805</v>
      </c>
      <c r="E1763" t="s">
        <v>10214</v>
      </c>
      <c r="F1763" t="s">
        <v>4806</v>
      </c>
      <c r="G1763" t="s">
        <v>14</v>
      </c>
      <c r="H1763" t="s">
        <v>15</v>
      </c>
      <c r="I1763">
        <v>13000000</v>
      </c>
      <c r="J1763">
        <v>2014</v>
      </c>
      <c r="K1763">
        <v>5.8</v>
      </c>
      <c r="L1763" s="5" t="s">
        <v>340</v>
      </c>
      <c r="M1763" s="5" t="s">
        <v>6299</v>
      </c>
      <c r="N1763" t="s">
        <v>4289</v>
      </c>
      <c r="P1763" s="5">
        <f t="shared" si="189"/>
        <v>0.61441630969822014</v>
      </c>
      <c r="Q1763" s="5">
        <f t="shared" si="190"/>
        <v>38916903</v>
      </c>
      <c r="R1763" s="1">
        <f t="shared" si="191"/>
        <v>25916903</v>
      </c>
      <c r="S1763" s="1">
        <f t="shared" si="192"/>
        <v>13000000</v>
      </c>
      <c r="U1763" s="7" t="s">
        <v>1183</v>
      </c>
      <c r="V1763" s="5">
        <f t="shared" si="186"/>
        <v>8</v>
      </c>
      <c r="W1763" s="14">
        <f>IF(V1763=1, VLOOKUP(U1763, [1]IMDB_Movies!A:O, 11, FALSE), AVERAGEIF($A$2:$A$4915, U1763, $K$2:$K$4915))</f>
        <v>5.95</v>
      </c>
      <c r="X1763" s="5">
        <f t="shared" si="187"/>
        <v>0.32400000000000001</v>
      </c>
      <c r="Y1763">
        <f t="shared" si="188"/>
        <v>6.4263449123885756</v>
      </c>
      <c r="AN1763" s="7"/>
      <c r="AO1763" s="5"/>
      <c r="AP1763" s="14"/>
      <c r="AQ1763" s="5"/>
    </row>
    <row r="1764" spans="1:43" hidden="1" x14ac:dyDescent="0.3">
      <c r="A1764" t="s">
        <v>4809</v>
      </c>
      <c r="B1764">
        <v>104</v>
      </c>
      <c r="C1764">
        <v>10996440</v>
      </c>
      <c r="D1764" t="s">
        <v>235</v>
      </c>
      <c r="E1764" t="s">
        <v>10215</v>
      </c>
      <c r="F1764" t="s">
        <v>4810</v>
      </c>
      <c r="G1764" t="s">
        <v>14</v>
      </c>
      <c r="H1764" t="s">
        <v>15</v>
      </c>
      <c r="I1764">
        <v>13000000</v>
      </c>
      <c r="J1764">
        <v>2006</v>
      </c>
      <c r="K1764">
        <v>6.3</v>
      </c>
      <c r="L1764" s="5" t="s">
        <v>340</v>
      </c>
      <c r="M1764" s="5" t="s">
        <v>1221</v>
      </c>
      <c r="N1764" t="s">
        <v>4289</v>
      </c>
      <c r="P1764" s="5">
        <f t="shared" si="189"/>
        <v>0.6144040976423808</v>
      </c>
      <c r="Q1764" s="5">
        <f t="shared" si="190"/>
        <v>10996440</v>
      </c>
      <c r="R1764" s="1">
        <f t="shared" si="191"/>
        <v>-2003560</v>
      </c>
      <c r="S1764" s="1">
        <f t="shared" si="192"/>
        <v>13000000</v>
      </c>
      <c r="U1764" s="6" t="s">
        <v>1623</v>
      </c>
      <c r="V1764" s="5">
        <f t="shared" si="186"/>
        <v>2</v>
      </c>
      <c r="W1764" s="14">
        <f>IF(V1764=1, VLOOKUP(U1764, [1]IMDB_Movies!A:O, 11, FALSE), AVERAGEIF($A$2:$A$4915, U1764, $K$2:$K$4915))</f>
        <v>5.95</v>
      </c>
      <c r="X1764" s="5">
        <f t="shared" si="187"/>
        <v>0.32400000000000001</v>
      </c>
      <c r="Y1764">
        <f t="shared" si="188"/>
        <v>6.4264145141451543</v>
      </c>
      <c r="AN1764" s="6"/>
      <c r="AO1764" s="5"/>
      <c r="AP1764" s="14"/>
      <c r="AQ1764" s="5"/>
    </row>
    <row r="1765" spans="1:43" hidden="1" x14ac:dyDescent="0.3">
      <c r="A1765" t="s">
        <v>4811</v>
      </c>
      <c r="B1765">
        <v>84</v>
      </c>
      <c r="C1765">
        <v>8026971</v>
      </c>
      <c r="D1765" t="s">
        <v>604</v>
      </c>
      <c r="E1765" t="s">
        <v>10216</v>
      </c>
      <c r="F1765" t="s">
        <v>4812</v>
      </c>
      <c r="G1765" t="s">
        <v>14</v>
      </c>
      <c r="H1765" t="s">
        <v>15</v>
      </c>
      <c r="I1765">
        <v>13000000</v>
      </c>
      <c r="J1765">
        <v>1998</v>
      </c>
      <c r="K1765">
        <v>3.8</v>
      </c>
      <c r="L1765" s="5" t="s">
        <v>599</v>
      </c>
      <c r="M1765" s="5" t="s">
        <v>6851</v>
      </c>
      <c r="P1765" s="5">
        <f t="shared" si="189"/>
        <v>0.61430956751218813</v>
      </c>
      <c r="Q1765" s="5">
        <f t="shared" si="190"/>
        <v>8026971</v>
      </c>
      <c r="R1765" s="1">
        <f t="shared" si="191"/>
        <v>-4973029</v>
      </c>
      <c r="S1765" s="1">
        <f t="shared" si="192"/>
        <v>13000000</v>
      </c>
      <c r="U1765" s="7" t="s">
        <v>2985</v>
      </c>
      <c r="V1765" s="5">
        <f t="shared" si="186"/>
        <v>2</v>
      </c>
      <c r="W1765" s="14">
        <f>IF(V1765=1, VLOOKUP(U1765, [1]IMDB_Movies!A:O, 11, FALSE), AVERAGEIF($A$2:$A$4915, U1765, $K$2:$K$4915))</f>
        <v>5.95</v>
      </c>
      <c r="X1765" s="5">
        <f t="shared" si="187"/>
        <v>0.32400000000000001</v>
      </c>
      <c r="Y1765">
        <f t="shared" si="188"/>
        <v>6.426022762227019</v>
      </c>
      <c r="AN1765" s="7"/>
      <c r="AO1765" s="5"/>
      <c r="AP1765" s="14"/>
      <c r="AQ1765" s="5"/>
    </row>
    <row r="1766" spans="1:43" hidden="1" x14ac:dyDescent="0.3">
      <c r="A1766" t="s">
        <v>4813</v>
      </c>
      <c r="B1766">
        <v>118</v>
      </c>
      <c r="C1766">
        <v>14677654</v>
      </c>
      <c r="D1766" t="s">
        <v>1221</v>
      </c>
      <c r="E1766" t="s">
        <v>10217</v>
      </c>
      <c r="F1766" t="s">
        <v>4814</v>
      </c>
      <c r="G1766" t="s">
        <v>14</v>
      </c>
      <c r="H1766" t="s">
        <v>2801</v>
      </c>
      <c r="I1766">
        <v>13000000</v>
      </c>
      <c r="J1766">
        <v>2015</v>
      </c>
      <c r="K1766">
        <v>8.3000000000000007</v>
      </c>
      <c r="L1766" s="5" t="s">
        <v>1221</v>
      </c>
      <c r="M1766" s="5"/>
      <c r="P1766" s="5">
        <f t="shared" si="189"/>
        <v>0.61420808713901998</v>
      </c>
      <c r="Q1766" s="5">
        <f t="shared" si="190"/>
        <v>14677654</v>
      </c>
      <c r="R1766" s="1">
        <f t="shared" si="191"/>
        <v>1677654</v>
      </c>
      <c r="S1766" s="1">
        <f t="shared" si="192"/>
        <v>13000000</v>
      </c>
      <c r="U1766" s="6" t="s">
        <v>1844</v>
      </c>
      <c r="V1766" s="5">
        <f t="shared" ref="V1766:V1829" si="193">COUNTIF($A$2:$A$4915, U1766)</f>
        <v>2</v>
      </c>
      <c r="W1766" s="14">
        <f>IF(V1766=1, VLOOKUP(U1766, [1]IMDB_Movies!A:O, 11, FALSE), AVERAGEIF($A$2:$A$4915, U1766, $K$2:$K$4915))</f>
        <v>5.95</v>
      </c>
      <c r="X1766" s="5">
        <f t="shared" ref="X1766:X1829" si="194">_xlfn.PERCENTRANK.EXC($W$102:$W$2566,W1766)</f>
        <v>0.32400000000000001</v>
      </c>
      <c r="Y1766">
        <f t="shared" ref="Y1766:Y1829" si="195">AVERAGE(K1666:K6579)</f>
        <v>6.4257230769230889</v>
      </c>
      <c r="AN1766" s="6"/>
      <c r="AO1766" s="5"/>
      <c r="AP1766" s="14"/>
      <c r="AQ1766" s="5"/>
    </row>
    <row r="1767" spans="1:43" hidden="1" x14ac:dyDescent="0.3">
      <c r="A1767" t="s">
        <v>2384</v>
      </c>
      <c r="B1767">
        <v>82</v>
      </c>
      <c r="C1767">
        <v>9975684</v>
      </c>
      <c r="D1767" t="s">
        <v>599</v>
      </c>
      <c r="E1767" t="s">
        <v>10218</v>
      </c>
      <c r="F1767" t="s">
        <v>4815</v>
      </c>
      <c r="G1767" t="s">
        <v>14</v>
      </c>
      <c r="H1767" t="s">
        <v>99</v>
      </c>
      <c r="I1767">
        <v>13000000</v>
      </c>
      <c r="J1767">
        <v>1998</v>
      </c>
      <c r="K1767">
        <v>6.4</v>
      </c>
      <c r="L1767" s="5" t="s">
        <v>599</v>
      </c>
      <c r="M1767" s="5"/>
      <c r="P1767" s="5">
        <f t="shared" si="189"/>
        <v>0.61412229695100296</v>
      </c>
      <c r="Q1767" s="5">
        <f t="shared" si="190"/>
        <v>9975684</v>
      </c>
      <c r="R1767" s="1">
        <f t="shared" si="191"/>
        <v>-3024316</v>
      </c>
      <c r="S1767" s="1">
        <f t="shared" si="192"/>
        <v>13000000</v>
      </c>
      <c r="U1767" s="6" t="s">
        <v>2083</v>
      </c>
      <c r="V1767" s="5">
        <f t="shared" si="193"/>
        <v>2</v>
      </c>
      <c r="W1767" s="14">
        <f>IF(V1767=1, VLOOKUP(U1767, [1]IMDB_Movies!A:O, 11, FALSE), AVERAGEIF($A$2:$A$4915, U1767, $K$2:$K$4915))</f>
        <v>5.95</v>
      </c>
      <c r="X1767" s="5">
        <f t="shared" si="194"/>
        <v>0.32400000000000001</v>
      </c>
      <c r="Y1767">
        <f t="shared" si="195"/>
        <v>6.4258848876577526</v>
      </c>
      <c r="AN1767" s="6"/>
      <c r="AO1767" s="5"/>
      <c r="AP1767" s="14"/>
      <c r="AQ1767" s="5"/>
    </row>
    <row r="1768" spans="1:43" hidden="1" x14ac:dyDescent="0.3">
      <c r="A1768" t="s">
        <v>4816</v>
      </c>
      <c r="B1768">
        <v>95</v>
      </c>
      <c r="C1768">
        <v>7881335</v>
      </c>
      <c r="D1768" t="s">
        <v>2118</v>
      </c>
      <c r="E1768" t="s">
        <v>10219</v>
      </c>
      <c r="F1768" t="s">
        <v>4817</v>
      </c>
      <c r="G1768" t="s">
        <v>14</v>
      </c>
      <c r="H1768" t="s">
        <v>15</v>
      </c>
      <c r="I1768">
        <v>13000000</v>
      </c>
      <c r="J1768">
        <v>1994</v>
      </c>
      <c r="K1768">
        <v>6.7</v>
      </c>
      <c r="L1768" s="5" t="s">
        <v>599</v>
      </c>
      <c r="M1768" s="5" t="s">
        <v>8413</v>
      </c>
      <c r="N1768" t="s">
        <v>3629</v>
      </c>
      <c r="P1768" s="5">
        <f t="shared" si="189"/>
        <v>0.61402501020795974</v>
      </c>
      <c r="Q1768" s="5">
        <f t="shared" si="190"/>
        <v>7881335</v>
      </c>
      <c r="R1768" s="1">
        <f t="shared" si="191"/>
        <v>-5118665</v>
      </c>
      <c r="S1768" s="1">
        <f t="shared" si="192"/>
        <v>13000000</v>
      </c>
      <c r="U1768" s="6" t="s">
        <v>3539</v>
      </c>
      <c r="V1768" s="5">
        <f t="shared" si="193"/>
        <v>2</v>
      </c>
      <c r="W1768" s="14">
        <f>IF(V1768=1, VLOOKUP(U1768, [1]IMDB_Movies!A:O, 11, FALSE), AVERAGEIF($A$2:$A$4915, U1768, $K$2:$K$4915))</f>
        <v>5.9499999999999993</v>
      </c>
      <c r="X1768" s="5">
        <f t="shared" si="194"/>
        <v>0.32300000000000001</v>
      </c>
      <c r="Y1768">
        <f t="shared" si="195"/>
        <v>6.4254618226601101</v>
      </c>
      <c r="AN1768" s="6"/>
      <c r="AO1768" s="5"/>
      <c r="AP1768" s="14"/>
      <c r="AQ1768" s="5"/>
    </row>
    <row r="1769" spans="1:43" hidden="1" x14ac:dyDescent="0.3">
      <c r="A1769" t="s">
        <v>3814</v>
      </c>
      <c r="B1769">
        <v>94</v>
      </c>
      <c r="C1769">
        <v>6241697</v>
      </c>
      <c r="D1769" t="s">
        <v>599</v>
      </c>
      <c r="E1769" t="s">
        <v>10220</v>
      </c>
      <c r="F1769" t="s">
        <v>4818</v>
      </c>
      <c r="G1769" t="s">
        <v>14</v>
      </c>
      <c r="H1769" t="s">
        <v>525</v>
      </c>
      <c r="I1769">
        <v>13000000</v>
      </c>
      <c r="J1769">
        <v>1999</v>
      </c>
      <c r="K1769">
        <v>6.1</v>
      </c>
      <c r="L1769" s="5" t="s">
        <v>599</v>
      </c>
      <c r="M1769" s="5"/>
      <c r="P1769" s="5">
        <f t="shared" si="189"/>
        <v>0.6139228196465093</v>
      </c>
      <c r="Q1769" s="5">
        <f t="shared" si="190"/>
        <v>6241697</v>
      </c>
      <c r="R1769" s="1">
        <f t="shared" si="191"/>
        <v>-6758303</v>
      </c>
      <c r="S1769" s="1">
        <f t="shared" si="192"/>
        <v>13000000</v>
      </c>
      <c r="U1769" s="7" t="s">
        <v>338</v>
      </c>
      <c r="V1769" s="5">
        <f t="shared" si="193"/>
        <v>5</v>
      </c>
      <c r="W1769" s="14">
        <f>IF(V1769=1, VLOOKUP(U1769, [1]IMDB_Movies!A:O, 11, FALSE), AVERAGEIF($A$2:$A$4915, U1769, $K$2:$K$4915))</f>
        <v>5.9399999999999995</v>
      </c>
      <c r="X1769" s="5">
        <f t="shared" si="194"/>
        <v>0.32300000000000001</v>
      </c>
      <c r="Y1769">
        <f t="shared" si="195"/>
        <v>6.4251616877117455</v>
      </c>
      <c r="AN1769" s="7"/>
      <c r="AO1769" s="5"/>
      <c r="AP1769" s="14"/>
      <c r="AQ1769" s="5"/>
    </row>
    <row r="1770" spans="1:43" hidden="1" x14ac:dyDescent="0.3">
      <c r="A1770" t="s">
        <v>4820</v>
      </c>
      <c r="B1770">
        <v>99</v>
      </c>
      <c r="C1770">
        <v>5871603</v>
      </c>
      <c r="D1770" t="s">
        <v>1450</v>
      </c>
      <c r="E1770" t="s">
        <v>10221</v>
      </c>
      <c r="F1770" t="s">
        <v>4821</v>
      </c>
      <c r="G1770" t="s">
        <v>14</v>
      </c>
      <c r="H1770" t="s">
        <v>15</v>
      </c>
      <c r="I1770">
        <v>13000000</v>
      </c>
      <c r="J1770">
        <v>1999</v>
      </c>
      <c r="K1770">
        <v>6</v>
      </c>
      <c r="L1770" s="5" t="s">
        <v>1221</v>
      </c>
      <c r="M1770" s="5" t="s">
        <v>3629</v>
      </c>
      <c r="P1770" s="5">
        <f t="shared" si="189"/>
        <v>0.61381687956292474</v>
      </c>
      <c r="Q1770" s="5">
        <f t="shared" si="190"/>
        <v>5871603</v>
      </c>
      <c r="R1770" s="1">
        <f t="shared" si="191"/>
        <v>-7128397</v>
      </c>
      <c r="S1770" s="1">
        <f t="shared" si="192"/>
        <v>13000000</v>
      </c>
      <c r="U1770" s="6" t="s">
        <v>847</v>
      </c>
      <c r="V1770" s="5">
        <f t="shared" si="193"/>
        <v>2</v>
      </c>
      <c r="W1770" s="14">
        <f>IF(V1770=1, VLOOKUP(U1770, [1]IMDB_Movies!A:O, 11, FALSE), AVERAGEIF($A$2:$A$4915, U1770, $K$2:$K$4915))</f>
        <v>5.9499999999999993</v>
      </c>
      <c r="X1770" s="5">
        <f t="shared" si="194"/>
        <v>0.32300000000000001</v>
      </c>
      <c r="Y1770">
        <f t="shared" si="195"/>
        <v>6.4251386321626729</v>
      </c>
      <c r="AN1770" s="6"/>
      <c r="AO1770" s="5"/>
      <c r="AP1770" s="14"/>
      <c r="AQ1770" s="5"/>
    </row>
    <row r="1771" spans="1:43" hidden="1" x14ac:dyDescent="0.3">
      <c r="A1771" t="s">
        <v>4822</v>
      </c>
      <c r="B1771">
        <v>121</v>
      </c>
      <c r="C1771">
        <v>16574731</v>
      </c>
      <c r="D1771" t="s">
        <v>2199</v>
      </c>
      <c r="E1771" t="s">
        <v>10222</v>
      </c>
      <c r="F1771" t="s">
        <v>4823</v>
      </c>
      <c r="G1771" t="s">
        <v>14</v>
      </c>
      <c r="H1771" t="s">
        <v>15</v>
      </c>
      <c r="I1771">
        <v>13000000</v>
      </c>
      <c r="J1771">
        <v>1998</v>
      </c>
      <c r="K1771">
        <v>5.8</v>
      </c>
      <c r="L1771" s="5" t="s">
        <v>1221</v>
      </c>
      <c r="M1771" s="5" t="s">
        <v>4183</v>
      </c>
      <c r="P1771" s="5">
        <f t="shared" si="189"/>
        <v>0.61370999686992289</v>
      </c>
      <c r="Q1771" s="5">
        <f t="shared" si="190"/>
        <v>16574731</v>
      </c>
      <c r="R1771" s="1">
        <f t="shared" si="191"/>
        <v>3574731</v>
      </c>
      <c r="S1771" s="1">
        <f t="shared" si="192"/>
        <v>13000000</v>
      </c>
      <c r="U1771" s="7" t="s">
        <v>1553</v>
      </c>
      <c r="V1771" s="5">
        <f t="shared" si="193"/>
        <v>4</v>
      </c>
      <c r="W1771" s="14">
        <f>IF(V1771=1, VLOOKUP(U1771, [1]IMDB_Movies!A:O, 11, FALSE), AVERAGEIF($A$2:$A$4915, U1771, $K$2:$K$4915))</f>
        <v>5.9249999999999998</v>
      </c>
      <c r="X1771" s="5">
        <f t="shared" si="194"/>
        <v>0.32200000000000001</v>
      </c>
      <c r="Y1771">
        <f t="shared" si="195"/>
        <v>6.4254545454545564</v>
      </c>
      <c r="AN1771" s="7"/>
      <c r="AO1771" s="5"/>
      <c r="AP1771" s="14"/>
      <c r="AQ1771" s="5"/>
    </row>
    <row r="1772" spans="1:43" hidden="1" x14ac:dyDescent="0.3">
      <c r="A1772" t="s">
        <v>4824</v>
      </c>
      <c r="B1772">
        <v>84</v>
      </c>
      <c r="C1772">
        <v>5002310</v>
      </c>
      <c r="D1772" t="s">
        <v>4825</v>
      </c>
      <c r="E1772" t="s">
        <v>10223</v>
      </c>
      <c r="F1772" t="s">
        <v>4826</v>
      </c>
      <c r="G1772" t="s">
        <v>14</v>
      </c>
      <c r="H1772" t="s">
        <v>15</v>
      </c>
      <c r="I1772">
        <v>13000000</v>
      </c>
      <c r="J1772">
        <v>2001</v>
      </c>
      <c r="K1772">
        <v>5.6</v>
      </c>
      <c r="L1772" s="5" t="s">
        <v>340</v>
      </c>
      <c r="M1772" s="5" t="s">
        <v>599</v>
      </c>
      <c r="N1772" t="s">
        <v>6851</v>
      </c>
      <c r="O1772" t="s">
        <v>4289</v>
      </c>
      <c r="P1772" s="5">
        <f t="shared" si="189"/>
        <v>0.61362848609563625</v>
      </c>
      <c r="Q1772" s="5">
        <f t="shared" si="190"/>
        <v>5002310</v>
      </c>
      <c r="R1772" s="1">
        <f t="shared" si="191"/>
        <v>-7997690</v>
      </c>
      <c r="S1772" s="1">
        <f t="shared" si="192"/>
        <v>13000000</v>
      </c>
      <c r="U1772" s="6" t="s">
        <v>167</v>
      </c>
      <c r="V1772" s="5">
        <f t="shared" si="193"/>
        <v>3</v>
      </c>
      <c r="W1772" s="14">
        <f>IF(V1772=1, VLOOKUP(U1772, [1]IMDB_Movies!A:O, 11, FALSE), AVERAGEIF($A$2:$A$4915, U1772, $K$2:$K$4915))</f>
        <v>5.9333333333333336</v>
      </c>
      <c r="X1772" s="5">
        <f t="shared" si="194"/>
        <v>0.32200000000000001</v>
      </c>
      <c r="Y1772">
        <f t="shared" si="195"/>
        <v>6.4252774352651159</v>
      </c>
      <c r="AN1772" s="6"/>
      <c r="AO1772" s="5"/>
      <c r="AP1772" s="14"/>
      <c r="AQ1772" s="5"/>
    </row>
    <row r="1773" spans="1:43" hidden="1" x14ac:dyDescent="0.3">
      <c r="A1773" t="s">
        <v>4827</v>
      </c>
      <c r="B1773">
        <v>93</v>
      </c>
      <c r="C1773">
        <v>4919896</v>
      </c>
      <c r="D1773" t="s">
        <v>2118</v>
      </c>
      <c r="E1773" t="s">
        <v>10224</v>
      </c>
      <c r="F1773" t="s">
        <v>4828</v>
      </c>
      <c r="G1773" t="s">
        <v>14</v>
      </c>
      <c r="H1773" t="s">
        <v>22</v>
      </c>
      <c r="I1773">
        <v>13000000</v>
      </c>
      <c r="J1773">
        <v>2001</v>
      </c>
      <c r="K1773">
        <v>6.1</v>
      </c>
      <c r="L1773" s="5" t="s">
        <v>599</v>
      </c>
      <c r="M1773" s="5" t="s">
        <v>8413</v>
      </c>
      <c r="N1773" t="s">
        <v>3629</v>
      </c>
      <c r="P1773" s="5">
        <f t="shared" si="189"/>
        <v>0.61351947561615205</v>
      </c>
      <c r="Q1773" s="5">
        <f t="shared" si="190"/>
        <v>4919896</v>
      </c>
      <c r="R1773" s="1">
        <f t="shared" si="191"/>
        <v>-8080104</v>
      </c>
      <c r="S1773" s="1">
        <f t="shared" si="192"/>
        <v>13000000</v>
      </c>
      <c r="U1773" s="7" t="s">
        <v>583</v>
      </c>
      <c r="V1773" s="5">
        <f t="shared" si="193"/>
        <v>7</v>
      </c>
      <c r="W1773" s="14">
        <f>IF(V1773=1, VLOOKUP(U1773, [1]IMDB_Movies!A:O, 11, FALSE), AVERAGEIF($A$2:$A$4915, U1773, $K$2:$K$4915))</f>
        <v>5.9142857142857137</v>
      </c>
      <c r="X1773" s="5">
        <f t="shared" si="194"/>
        <v>0.32100000000000001</v>
      </c>
      <c r="Y1773">
        <f t="shared" si="195"/>
        <v>6.4249152019734916</v>
      </c>
      <c r="AN1773" s="7"/>
      <c r="AO1773" s="5"/>
      <c r="AP1773" s="14"/>
      <c r="AQ1773" s="5"/>
    </row>
    <row r="1774" spans="1:43" hidden="1" x14ac:dyDescent="0.3">
      <c r="A1774" t="s">
        <v>3745</v>
      </c>
      <c r="B1774">
        <v>93</v>
      </c>
      <c r="C1774">
        <v>25675765</v>
      </c>
      <c r="D1774" t="s">
        <v>599</v>
      </c>
      <c r="E1774" t="s">
        <v>10225</v>
      </c>
      <c r="F1774" t="s">
        <v>4829</v>
      </c>
      <c r="G1774" t="s">
        <v>14</v>
      </c>
      <c r="H1774" t="s">
        <v>15</v>
      </c>
      <c r="I1774">
        <v>13000000</v>
      </c>
      <c r="J1774">
        <v>2013</v>
      </c>
      <c r="K1774">
        <v>5.9</v>
      </c>
      <c r="L1774" s="5" t="s">
        <v>599</v>
      </c>
      <c r="M1774" s="5"/>
      <c r="P1774" s="5">
        <f t="shared" si="189"/>
        <v>0.61341014267867289</v>
      </c>
      <c r="Q1774" s="5">
        <f t="shared" si="190"/>
        <v>25675765</v>
      </c>
      <c r="R1774" s="1">
        <f t="shared" si="191"/>
        <v>12675765</v>
      </c>
      <c r="S1774" s="1">
        <f t="shared" si="192"/>
        <v>13000000</v>
      </c>
      <c r="U1774" s="6" t="s">
        <v>7798</v>
      </c>
      <c r="V1774" s="5">
        <f t="shared" si="193"/>
        <v>1</v>
      </c>
      <c r="W1774" s="14">
        <f>IF(V1774=1, VLOOKUP(U1774, [1]IMDB_Movies!A:O, 11, FALSE), AVERAGEIF($A$2:$A$4915, U1774, $K$2:$K$4915))</f>
        <v>5.9</v>
      </c>
      <c r="X1774" s="5">
        <f t="shared" si="194"/>
        <v>0.29899999999999999</v>
      </c>
      <c r="Y1774">
        <f t="shared" si="195"/>
        <v>6.4247378161628728</v>
      </c>
      <c r="AN1774" s="6"/>
      <c r="AO1774" s="5"/>
      <c r="AP1774" s="14"/>
      <c r="AQ1774" s="5"/>
    </row>
    <row r="1775" spans="1:43" hidden="1" x14ac:dyDescent="0.3">
      <c r="A1775" t="s">
        <v>4830</v>
      </c>
      <c r="B1775">
        <v>120</v>
      </c>
      <c r="C1775">
        <v>4857376</v>
      </c>
      <c r="D1775" t="s">
        <v>507</v>
      </c>
      <c r="E1775" t="s">
        <v>10226</v>
      </c>
      <c r="F1775" t="s">
        <v>4831</v>
      </c>
      <c r="G1775" t="s">
        <v>524</v>
      </c>
      <c r="H1775" t="s">
        <v>525</v>
      </c>
      <c r="I1775">
        <v>13000000</v>
      </c>
      <c r="J1775">
        <v>2006</v>
      </c>
      <c r="K1775">
        <v>7.3</v>
      </c>
      <c r="L1775" s="5" t="s">
        <v>599</v>
      </c>
      <c r="M1775" s="5" t="s">
        <v>1221</v>
      </c>
      <c r="N1775" t="s">
        <v>6851</v>
      </c>
      <c r="P1775" s="5">
        <f t="shared" si="189"/>
        <v>0.61335383250753606</v>
      </c>
      <c r="Q1775" s="5">
        <f t="shared" si="190"/>
        <v>4857376</v>
      </c>
      <c r="R1775" s="1">
        <f t="shared" si="191"/>
        <v>-8142624</v>
      </c>
      <c r="S1775" s="1">
        <f t="shared" si="192"/>
        <v>13000000</v>
      </c>
      <c r="U1775" s="6" t="s">
        <v>7432</v>
      </c>
      <c r="V1775" s="5">
        <f t="shared" si="193"/>
        <v>1</v>
      </c>
      <c r="W1775" s="14">
        <f>IF(V1775=1, VLOOKUP(U1775, [1]IMDB_Movies!A:O, 11, FALSE), AVERAGEIF($A$2:$A$4915, U1775, $K$2:$K$4915))</f>
        <v>5.9</v>
      </c>
      <c r="X1775" s="5">
        <f t="shared" si="194"/>
        <v>0.29899999999999999</v>
      </c>
      <c r="Y1775">
        <f t="shared" si="195"/>
        <v>6.4250848503548381</v>
      </c>
      <c r="AN1775" s="6"/>
      <c r="AO1775" s="5"/>
      <c r="AP1775" s="14"/>
      <c r="AQ1775" s="5"/>
    </row>
    <row r="1776" spans="1:43" hidden="1" x14ac:dyDescent="0.3">
      <c r="A1776" t="s">
        <v>1551</v>
      </c>
      <c r="B1776">
        <v>112</v>
      </c>
      <c r="C1776">
        <v>3169424</v>
      </c>
      <c r="D1776" t="s">
        <v>1353</v>
      </c>
      <c r="E1776" t="s">
        <v>10227</v>
      </c>
      <c r="F1776" t="s">
        <v>4832</v>
      </c>
      <c r="G1776" t="s">
        <v>14</v>
      </c>
      <c r="H1776" t="s">
        <v>15</v>
      </c>
      <c r="I1776">
        <v>13000000</v>
      </c>
      <c r="J1776">
        <v>2007</v>
      </c>
      <c r="K1776">
        <v>6.8</v>
      </c>
      <c r="L1776" s="5" t="s">
        <v>1221</v>
      </c>
      <c r="M1776" s="5" t="s">
        <v>8417</v>
      </c>
      <c r="P1776" s="5">
        <f t="shared" si="189"/>
        <v>0.61324411232154341</v>
      </c>
      <c r="Q1776" s="5">
        <f t="shared" si="190"/>
        <v>3169424</v>
      </c>
      <c r="R1776" s="1">
        <f t="shared" si="191"/>
        <v>-9830576</v>
      </c>
      <c r="S1776" s="1">
        <f t="shared" si="192"/>
        <v>13000000</v>
      </c>
      <c r="U1776" s="7" t="s">
        <v>7095</v>
      </c>
      <c r="V1776" s="5">
        <f t="shared" si="193"/>
        <v>1</v>
      </c>
      <c r="W1776" s="14">
        <f>IF(V1776=1, VLOOKUP(U1776, [1]IMDB_Movies!A:O, 11, FALSE), AVERAGEIF($A$2:$A$4915, U1776, $K$2:$K$4915))</f>
        <v>5.9</v>
      </c>
      <c r="X1776" s="5">
        <f t="shared" si="194"/>
        <v>0.29899999999999999</v>
      </c>
      <c r="Y1776">
        <f t="shared" si="195"/>
        <v>6.4250925925926028</v>
      </c>
      <c r="AN1776" s="7"/>
      <c r="AO1776" s="5"/>
      <c r="AP1776" s="14"/>
      <c r="AQ1776" s="5"/>
    </row>
    <row r="1777" spans="1:43" hidden="1" x14ac:dyDescent="0.3">
      <c r="A1777" t="s">
        <v>627</v>
      </c>
      <c r="B1777">
        <v>107</v>
      </c>
      <c r="C1777">
        <v>18004225</v>
      </c>
      <c r="D1777" t="s">
        <v>507</v>
      </c>
      <c r="E1777" t="s">
        <v>10228</v>
      </c>
      <c r="F1777" t="s">
        <v>4833</v>
      </c>
      <c r="G1777" t="s">
        <v>14</v>
      </c>
      <c r="H1777" t="s">
        <v>15</v>
      </c>
      <c r="I1777">
        <v>13000000</v>
      </c>
      <c r="J1777">
        <v>2013</v>
      </c>
      <c r="K1777">
        <v>5.7</v>
      </c>
      <c r="L1777" s="5" t="s">
        <v>599</v>
      </c>
      <c r="M1777" s="5" t="s">
        <v>1221</v>
      </c>
      <c r="N1777" t="s">
        <v>6851</v>
      </c>
      <c r="P1777" s="5">
        <f t="shared" si="189"/>
        <v>0.61313071504958139</v>
      </c>
      <c r="Q1777" s="5">
        <f t="shared" si="190"/>
        <v>18004225</v>
      </c>
      <c r="R1777" s="1">
        <f t="shared" si="191"/>
        <v>5004225</v>
      </c>
      <c r="S1777" s="1">
        <f t="shared" si="192"/>
        <v>13000000</v>
      </c>
      <c r="U1777" s="7" t="s">
        <v>6926</v>
      </c>
      <c r="V1777" s="5">
        <f t="shared" si="193"/>
        <v>1</v>
      </c>
      <c r="W1777" s="14">
        <f>IF(V1777=1, VLOOKUP(U1777, [1]IMDB_Movies!A:O, 11, FALSE), AVERAGEIF($A$2:$A$4915, U1777, $K$2:$K$4915))</f>
        <v>5.9</v>
      </c>
      <c r="X1777" s="5">
        <f t="shared" si="194"/>
        <v>0.29899999999999999</v>
      </c>
      <c r="Y1777">
        <f t="shared" si="195"/>
        <v>6.4246681074405769</v>
      </c>
      <c r="AN1777" s="7"/>
      <c r="AO1777" s="5"/>
      <c r="AP1777" s="14"/>
      <c r="AQ1777" s="5"/>
    </row>
    <row r="1778" spans="1:43" hidden="1" x14ac:dyDescent="0.3">
      <c r="A1778" t="s">
        <v>4837</v>
      </c>
      <c r="B1778">
        <v>91</v>
      </c>
      <c r="C1778">
        <v>2104000</v>
      </c>
      <c r="D1778" t="s">
        <v>3222</v>
      </c>
      <c r="E1778" t="s">
        <v>10229</v>
      </c>
      <c r="F1778" t="s">
        <v>4838</v>
      </c>
      <c r="G1778" t="s">
        <v>14</v>
      </c>
      <c r="H1778" t="s">
        <v>15</v>
      </c>
      <c r="I1778">
        <v>13000000</v>
      </c>
      <c r="J1778">
        <v>1996</v>
      </c>
      <c r="K1778">
        <v>5.9</v>
      </c>
      <c r="L1778" s="5" t="s">
        <v>599</v>
      </c>
      <c r="M1778" s="5" t="s">
        <v>8413</v>
      </c>
      <c r="N1778" t="s">
        <v>1221</v>
      </c>
      <c r="P1778" s="5">
        <f t="shared" si="189"/>
        <v>0.61305231064567789</v>
      </c>
      <c r="Q1778" s="5">
        <f t="shared" si="190"/>
        <v>2104000</v>
      </c>
      <c r="R1778" s="1">
        <f t="shared" si="191"/>
        <v>-10896000</v>
      </c>
      <c r="S1778" s="1">
        <f t="shared" si="192"/>
        <v>13000000</v>
      </c>
      <c r="U1778" s="6" t="s">
        <v>4179</v>
      </c>
      <c r="V1778" s="5">
        <f t="shared" si="193"/>
        <v>1</v>
      </c>
      <c r="W1778" s="14">
        <f>IF(V1778=1, VLOOKUP(U1778, [1]IMDB_Movies!A:O, 11, FALSE), AVERAGEIF($A$2:$A$4915, U1778, $K$2:$K$4915))</f>
        <v>5.9</v>
      </c>
      <c r="X1778" s="5">
        <f t="shared" si="194"/>
        <v>0.29899999999999999</v>
      </c>
      <c r="Y1778">
        <f t="shared" si="195"/>
        <v>6.4250154416306469</v>
      </c>
      <c r="AN1778" s="6"/>
      <c r="AO1778" s="5"/>
      <c r="AP1778" s="14"/>
      <c r="AQ1778" s="5"/>
    </row>
    <row r="1779" spans="1:43" hidden="1" x14ac:dyDescent="0.3">
      <c r="A1779" t="s">
        <v>3545</v>
      </c>
      <c r="B1779">
        <v>125</v>
      </c>
      <c r="C1779">
        <v>1172769</v>
      </c>
      <c r="D1779" t="s">
        <v>663</v>
      </c>
      <c r="E1779" t="s">
        <v>10230</v>
      </c>
      <c r="F1779" t="s">
        <v>4839</v>
      </c>
      <c r="G1779" t="s">
        <v>14</v>
      </c>
      <c r="H1779" t="s">
        <v>275</v>
      </c>
      <c r="I1779">
        <v>13000000</v>
      </c>
      <c r="J1779">
        <v>2006</v>
      </c>
      <c r="K1779">
        <v>7.1</v>
      </c>
      <c r="L1779" s="5" t="s">
        <v>4651</v>
      </c>
      <c r="M1779" s="5" t="s">
        <v>599</v>
      </c>
      <c r="N1779" t="s">
        <v>8413</v>
      </c>
      <c r="O1779" t="s">
        <v>1221</v>
      </c>
      <c r="P1779" s="5">
        <f t="shared" si="189"/>
        <v>0.61293646160419679</v>
      </c>
      <c r="Q1779" s="5">
        <f t="shared" si="190"/>
        <v>1172769</v>
      </c>
      <c r="R1779" s="1">
        <f t="shared" si="191"/>
        <v>-11827231</v>
      </c>
      <c r="S1779" s="1">
        <f t="shared" si="192"/>
        <v>13000000</v>
      </c>
      <c r="U1779" s="6" t="s">
        <v>5249</v>
      </c>
      <c r="V1779" s="5">
        <f t="shared" si="193"/>
        <v>1</v>
      </c>
      <c r="W1779" s="14">
        <f>IF(V1779=1, VLOOKUP(U1779, [1]IMDB_Movies!A:O, 11, FALSE), AVERAGEIF($A$2:$A$4915, U1779, $K$2:$K$4915))</f>
        <v>5.9</v>
      </c>
      <c r="X1779" s="5">
        <f t="shared" si="194"/>
        <v>0.29899999999999999</v>
      </c>
      <c r="Y1779">
        <f t="shared" si="195"/>
        <v>6.4250540624034693</v>
      </c>
      <c r="AN1779" s="6"/>
      <c r="AO1779" s="5"/>
      <c r="AP1779" s="14"/>
      <c r="AQ1779" s="5"/>
    </row>
    <row r="1780" spans="1:43" hidden="1" x14ac:dyDescent="0.3">
      <c r="A1780" t="s">
        <v>4840</v>
      </c>
      <c r="B1780">
        <v>102</v>
      </c>
      <c r="C1780">
        <v>17738570</v>
      </c>
      <c r="D1780" t="s">
        <v>79</v>
      </c>
      <c r="E1780" t="s">
        <v>10231</v>
      </c>
      <c r="F1780" t="s">
        <v>4841</v>
      </c>
      <c r="G1780" t="s">
        <v>14</v>
      </c>
      <c r="H1780" t="s">
        <v>15</v>
      </c>
      <c r="I1780">
        <v>13000000</v>
      </c>
      <c r="J1780">
        <v>2012</v>
      </c>
      <c r="K1780">
        <v>8</v>
      </c>
      <c r="L1780" s="5" t="s">
        <v>1221</v>
      </c>
      <c r="M1780" s="5" t="s">
        <v>6851</v>
      </c>
      <c r="P1780" s="5">
        <f t="shared" si="189"/>
        <v>0.61281859304890751</v>
      </c>
      <c r="Q1780" s="5">
        <f t="shared" si="190"/>
        <v>17738570</v>
      </c>
      <c r="R1780" s="1">
        <f t="shared" si="191"/>
        <v>4738570</v>
      </c>
      <c r="S1780" s="1">
        <f t="shared" si="192"/>
        <v>13000000</v>
      </c>
      <c r="U1780" s="7" t="s">
        <v>6695</v>
      </c>
      <c r="V1780" s="5">
        <f t="shared" si="193"/>
        <v>1</v>
      </c>
      <c r="W1780" s="14">
        <f>IF(V1780=1, VLOOKUP(U1780, [1]IMDB_Movies!A:O, 11, FALSE), AVERAGEIF($A$2:$A$4915, U1780, $K$2:$K$4915))</f>
        <v>5.9</v>
      </c>
      <c r="X1780" s="5">
        <f t="shared" si="194"/>
        <v>0.29899999999999999</v>
      </c>
      <c r="Y1780">
        <f t="shared" si="195"/>
        <v>6.4248763906056965</v>
      </c>
      <c r="AN1780" s="7"/>
      <c r="AO1780" s="5"/>
      <c r="AP1780" s="14"/>
      <c r="AQ1780" s="5"/>
    </row>
    <row r="1781" spans="1:43" hidden="1" x14ac:dyDescent="0.3">
      <c r="A1781" t="s">
        <v>3550</v>
      </c>
      <c r="B1781">
        <v>118</v>
      </c>
      <c r="C1781">
        <v>1150403</v>
      </c>
      <c r="D1781" t="s">
        <v>619</v>
      </c>
      <c r="E1781" t="s">
        <v>10232</v>
      </c>
      <c r="F1781" t="s">
        <v>4844</v>
      </c>
      <c r="G1781" t="s">
        <v>14</v>
      </c>
      <c r="H1781" t="s">
        <v>15</v>
      </c>
      <c r="I1781">
        <v>13000000</v>
      </c>
      <c r="J1781">
        <v>2006</v>
      </c>
      <c r="K1781">
        <v>7.1</v>
      </c>
      <c r="L1781" s="5" t="s">
        <v>4651</v>
      </c>
      <c r="M1781" s="5" t="s">
        <v>8413</v>
      </c>
      <c r="N1781" t="s">
        <v>1221</v>
      </c>
      <c r="P1781" s="5">
        <f t="shared" si="189"/>
        <v>0.61273912089488125</v>
      </c>
      <c r="Q1781" s="5">
        <f t="shared" si="190"/>
        <v>1150403</v>
      </c>
      <c r="R1781" s="1">
        <f t="shared" si="191"/>
        <v>-11849597</v>
      </c>
      <c r="S1781" s="1">
        <f t="shared" si="192"/>
        <v>13000000</v>
      </c>
      <c r="U1781" s="7" t="s">
        <v>6710</v>
      </c>
      <c r="V1781" s="5">
        <f t="shared" si="193"/>
        <v>1</v>
      </c>
      <c r="W1781" s="14">
        <f>IF(V1781=1, VLOOKUP(U1781, [1]IMDB_Movies!A:O, 11, FALSE), AVERAGEIF($A$2:$A$4915, U1781, $K$2:$K$4915))</f>
        <v>5.9</v>
      </c>
      <c r="X1781" s="5">
        <f t="shared" si="194"/>
        <v>0.29899999999999999</v>
      </c>
      <c r="Y1781">
        <f t="shared" si="195"/>
        <v>6.4248222565687891</v>
      </c>
      <c r="AN1781" s="7"/>
      <c r="AO1781" s="5"/>
      <c r="AP1781" s="14"/>
      <c r="AQ1781" s="5"/>
    </row>
    <row r="1782" spans="1:43" hidden="1" x14ac:dyDescent="0.3">
      <c r="A1782" t="s">
        <v>4332</v>
      </c>
      <c r="B1782">
        <v>88</v>
      </c>
      <c r="C1782">
        <v>1024175</v>
      </c>
      <c r="D1782" t="s">
        <v>2658</v>
      </c>
      <c r="E1782" t="s">
        <v>10233</v>
      </c>
      <c r="F1782" t="s">
        <v>4847</v>
      </c>
      <c r="G1782" t="s">
        <v>14</v>
      </c>
      <c r="H1782" t="s">
        <v>22</v>
      </c>
      <c r="I1782">
        <v>13000000</v>
      </c>
      <c r="J1782">
        <v>2011</v>
      </c>
      <c r="K1782">
        <v>6.6</v>
      </c>
      <c r="L1782" s="5" t="s">
        <v>476</v>
      </c>
      <c r="M1782" s="5" t="s">
        <v>599</v>
      </c>
      <c r="N1782" t="s">
        <v>4289</v>
      </c>
      <c r="O1782" t="s">
        <v>3629</v>
      </c>
      <c r="P1782" s="5">
        <f t="shared" si="189"/>
        <v>0.61262091150707976</v>
      </c>
      <c r="Q1782" s="5">
        <f t="shared" si="190"/>
        <v>1024175</v>
      </c>
      <c r="R1782" s="1">
        <f t="shared" si="191"/>
        <v>-11975825</v>
      </c>
      <c r="S1782" s="1">
        <f t="shared" si="192"/>
        <v>13000000</v>
      </c>
      <c r="U1782" s="7" t="s">
        <v>6784</v>
      </c>
      <c r="V1782" s="5">
        <f t="shared" si="193"/>
        <v>1</v>
      </c>
      <c r="W1782" s="14">
        <f>IF(V1782=1, VLOOKUP(U1782, [1]IMDB_Movies!A:O, 11, FALSE), AVERAGEIF($A$2:$A$4915, U1782, $K$2:$K$4915))</f>
        <v>5.9</v>
      </c>
      <c r="X1782" s="5">
        <f t="shared" si="194"/>
        <v>0.29899999999999999</v>
      </c>
      <c r="Y1782">
        <f t="shared" si="195"/>
        <v>6.4247680890538135</v>
      </c>
      <c r="AN1782" s="7"/>
      <c r="AO1782" s="5"/>
      <c r="AP1782" s="14"/>
      <c r="AQ1782" s="5"/>
    </row>
    <row r="1783" spans="1:43" hidden="1" x14ac:dyDescent="0.3">
      <c r="A1783" t="s">
        <v>202</v>
      </c>
      <c r="B1783">
        <v>127</v>
      </c>
      <c r="C1783">
        <v>301305</v>
      </c>
      <c r="D1783" t="s">
        <v>1987</v>
      </c>
      <c r="E1783" t="s">
        <v>10234</v>
      </c>
      <c r="F1783" t="s">
        <v>4848</v>
      </c>
      <c r="G1783" t="s">
        <v>4849</v>
      </c>
      <c r="H1783" t="s">
        <v>15</v>
      </c>
      <c r="I1783">
        <v>13000000</v>
      </c>
      <c r="J1783">
        <v>2011</v>
      </c>
      <c r="K1783">
        <v>4.3</v>
      </c>
      <c r="L1783" s="5" t="s">
        <v>1221</v>
      </c>
      <c r="M1783" s="5" t="s">
        <v>6851</v>
      </c>
      <c r="N1783" t="s">
        <v>8418</v>
      </c>
      <c r="P1783" s="5">
        <f t="shared" si="189"/>
        <v>0.61250228700651599</v>
      </c>
      <c r="Q1783" s="5">
        <f t="shared" si="190"/>
        <v>301305</v>
      </c>
      <c r="R1783" s="1">
        <f t="shared" si="191"/>
        <v>-12698695</v>
      </c>
      <c r="S1783" s="1">
        <f t="shared" si="192"/>
        <v>13000000</v>
      </c>
      <c r="U1783" s="7" t="s">
        <v>6799</v>
      </c>
      <c r="V1783" s="5">
        <f t="shared" si="193"/>
        <v>1</v>
      </c>
      <c r="W1783" s="14">
        <f>IF(V1783=1, VLOOKUP(U1783, [1]IMDB_Movies!A:O, 11, FALSE), AVERAGEIF($A$2:$A$4915, U1783, $K$2:$K$4915))</f>
        <v>5.9</v>
      </c>
      <c r="X1783" s="5">
        <f t="shared" si="194"/>
        <v>0.29899999999999999</v>
      </c>
      <c r="Y1783">
        <f t="shared" si="195"/>
        <v>6.4250850603155065</v>
      </c>
      <c r="AN1783" s="7"/>
      <c r="AO1783" s="5"/>
      <c r="AP1783" s="14"/>
      <c r="AQ1783" s="5"/>
    </row>
    <row r="1784" spans="1:43" hidden="1" x14ac:dyDescent="0.3">
      <c r="A1784" t="s">
        <v>4599</v>
      </c>
      <c r="B1784">
        <v>94</v>
      </c>
      <c r="C1784">
        <v>51872378</v>
      </c>
      <c r="D1784" t="s">
        <v>550</v>
      </c>
      <c r="E1784" t="s">
        <v>10235</v>
      </c>
      <c r="F1784" t="s">
        <v>4850</v>
      </c>
      <c r="G1784" t="s">
        <v>14</v>
      </c>
      <c r="H1784" t="s">
        <v>15</v>
      </c>
      <c r="I1784">
        <v>13000000</v>
      </c>
      <c r="J1784">
        <v>2013</v>
      </c>
      <c r="K1784">
        <v>6.7</v>
      </c>
      <c r="L1784" s="5" t="s">
        <v>8413</v>
      </c>
      <c r="M1784" s="5" t="s">
        <v>3629</v>
      </c>
      <c r="P1784" s="5">
        <f t="shared" si="189"/>
        <v>0.61238207733919914</v>
      </c>
      <c r="Q1784" s="5">
        <f t="shared" si="190"/>
        <v>51872378</v>
      </c>
      <c r="R1784" s="1">
        <f t="shared" si="191"/>
        <v>38872378</v>
      </c>
      <c r="S1784" s="1">
        <f t="shared" si="192"/>
        <v>13000000</v>
      </c>
      <c r="U1784" s="6" t="s">
        <v>6390</v>
      </c>
      <c r="V1784" s="5">
        <f t="shared" si="193"/>
        <v>1</v>
      </c>
      <c r="W1784" s="14">
        <f>IF(V1784=1, VLOOKUP(U1784, [1]IMDB_Movies!A:O, 11, FALSE), AVERAGEIF($A$2:$A$4915, U1784, $K$2:$K$4915))</f>
        <v>5.9</v>
      </c>
      <c r="X1784" s="5">
        <f t="shared" si="194"/>
        <v>0.29899999999999999</v>
      </c>
      <c r="Y1784">
        <f t="shared" si="195"/>
        <v>6.4246596534653566</v>
      </c>
      <c r="AN1784" s="6"/>
      <c r="AO1784" s="5"/>
      <c r="AP1784" s="14"/>
      <c r="AQ1784" s="5"/>
    </row>
    <row r="1785" spans="1:43" hidden="1" x14ac:dyDescent="0.3">
      <c r="A1785" t="s">
        <v>4853</v>
      </c>
      <c r="B1785">
        <v>90</v>
      </c>
      <c r="C1785">
        <v>28399192</v>
      </c>
      <c r="D1785" t="s">
        <v>4854</v>
      </c>
      <c r="E1785" t="s">
        <v>10236</v>
      </c>
      <c r="F1785" t="s">
        <v>4855</v>
      </c>
      <c r="G1785" t="s">
        <v>14</v>
      </c>
      <c r="H1785" t="s">
        <v>132</v>
      </c>
      <c r="I1785">
        <v>13000000</v>
      </c>
      <c r="J1785">
        <v>2002</v>
      </c>
      <c r="K1785">
        <v>5.4</v>
      </c>
      <c r="L1785" s="5" t="s">
        <v>476</v>
      </c>
      <c r="M1785" s="5" t="s">
        <v>340</v>
      </c>
      <c r="N1785" t="s">
        <v>599</v>
      </c>
      <c r="O1785" t="s">
        <v>6299</v>
      </c>
      <c r="P1785" s="5">
        <f t="shared" si="189"/>
        <v>0.61241833181160965</v>
      </c>
      <c r="Q1785" s="5">
        <f t="shared" si="190"/>
        <v>28399192</v>
      </c>
      <c r="R1785" s="1">
        <f t="shared" si="191"/>
        <v>15399192</v>
      </c>
      <c r="S1785" s="1">
        <f t="shared" si="192"/>
        <v>13000000</v>
      </c>
      <c r="U1785" s="7" t="s">
        <v>6385</v>
      </c>
      <c r="V1785" s="5">
        <f t="shared" si="193"/>
        <v>1</v>
      </c>
      <c r="W1785" s="14">
        <f>IF(V1785=1, VLOOKUP(U1785, [1]IMDB_Movies!A:O, 11, FALSE), AVERAGEIF($A$2:$A$4915, U1785, $K$2:$K$4915))</f>
        <v>5.9</v>
      </c>
      <c r="X1785" s="5">
        <f t="shared" si="194"/>
        <v>0.29899999999999999</v>
      </c>
      <c r="Y1785">
        <f t="shared" si="195"/>
        <v>6.4246053853296292</v>
      </c>
      <c r="AN1785" s="7"/>
      <c r="AO1785" s="5"/>
      <c r="AP1785" s="14"/>
      <c r="AQ1785" s="5"/>
    </row>
    <row r="1786" spans="1:43" hidden="1" x14ac:dyDescent="0.3">
      <c r="A1786" t="s">
        <v>1338</v>
      </c>
      <c r="B1786">
        <v>102</v>
      </c>
      <c r="C1786">
        <v>2035566</v>
      </c>
      <c r="D1786" t="s">
        <v>4856</v>
      </c>
      <c r="E1786" t="s">
        <v>10237</v>
      </c>
      <c r="F1786" t="s">
        <v>4857</v>
      </c>
      <c r="G1786" t="s">
        <v>14</v>
      </c>
      <c r="H1786" t="s">
        <v>525</v>
      </c>
      <c r="I1786">
        <v>13000000</v>
      </c>
      <c r="J1786">
        <v>2009</v>
      </c>
      <c r="K1786">
        <v>6.6</v>
      </c>
      <c r="L1786" s="5" t="s">
        <v>4651</v>
      </c>
      <c r="M1786" s="5" t="s">
        <v>599</v>
      </c>
      <c r="N1786" t="s">
        <v>8413</v>
      </c>
      <c r="O1786" t="s">
        <v>1221</v>
      </c>
      <c r="P1786" s="5">
        <f t="shared" si="189"/>
        <v>0.61236938583228062</v>
      </c>
      <c r="Q1786" s="5">
        <f t="shared" si="190"/>
        <v>2035566</v>
      </c>
      <c r="R1786" s="1">
        <f t="shared" si="191"/>
        <v>-10964434</v>
      </c>
      <c r="S1786" s="1">
        <f t="shared" si="192"/>
        <v>13000000</v>
      </c>
      <c r="U1786" s="6" t="s">
        <v>6341</v>
      </c>
      <c r="V1786" s="5">
        <f t="shared" si="193"/>
        <v>1</v>
      </c>
      <c r="W1786" s="14">
        <f>IF(V1786=1, VLOOKUP(U1786, [1]IMDB_Movies!A:O, 11, FALSE), AVERAGEIF($A$2:$A$4915, U1786, $K$2:$K$4915))</f>
        <v>5.9</v>
      </c>
      <c r="X1786" s="5">
        <f t="shared" si="194"/>
        <v>0.29899999999999999</v>
      </c>
      <c r="Y1786">
        <f t="shared" si="195"/>
        <v>6.4246130030959838</v>
      </c>
      <c r="AN1786" s="6"/>
      <c r="AO1786" s="5"/>
      <c r="AP1786" s="14"/>
      <c r="AQ1786" s="5"/>
    </row>
    <row r="1787" spans="1:43" hidden="1" x14ac:dyDescent="0.3">
      <c r="A1787" t="s">
        <v>625</v>
      </c>
      <c r="B1787">
        <v>121</v>
      </c>
      <c r="C1787">
        <v>12281500</v>
      </c>
      <c r="D1787" t="s">
        <v>2059</v>
      </c>
      <c r="E1787" t="s">
        <v>10238</v>
      </c>
      <c r="F1787" t="s">
        <v>4862</v>
      </c>
      <c r="G1787" t="s">
        <v>14</v>
      </c>
      <c r="H1787" t="s">
        <v>15</v>
      </c>
      <c r="I1787">
        <v>13000000</v>
      </c>
      <c r="J1787">
        <v>1993</v>
      </c>
      <c r="K1787">
        <v>8</v>
      </c>
      <c r="L1787" s="5" t="s">
        <v>476</v>
      </c>
      <c r="M1787" s="5" t="s">
        <v>8413</v>
      </c>
      <c r="N1787" t="s">
        <v>1221</v>
      </c>
      <c r="O1787" t="s">
        <v>6851</v>
      </c>
      <c r="P1787" s="5">
        <f t="shared" si="189"/>
        <v>0.61225228314108082</v>
      </c>
      <c r="Q1787" s="5">
        <f t="shared" si="190"/>
        <v>12281500</v>
      </c>
      <c r="R1787" s="1">
        <f t="shared" si="191"/>
        <v>-718500</v>
      </c>
      <c r="S1787" s="1">
        <f t="shared" si="192"/>
        <v>13000000</v>
      </c>
      <c r="U1787" s="6" t="s">
        <v>6197</v>
      </c>
      <c r="V1787" s="5">
        <f t="shared" si="193"/>
        <v>1</v>
      </c>
      <c r="W1787" s="14">
        <f>IF(V1787=1, VLOOKUP(U1787, [1]IMDB_Movies!A:O, 11, FALSE), AVERAGEIF($A$2:$A$4915, U1787, $K$2:$K$4915))</f>
        <v>5.9</v>
      </c>
      <c r="X1787" s="5">
        <f t="shared" si="194"/>
        <v>0.29899999999999999</v>
      </c>
      <c r="Y1787">
        <f t="shared" si="195"/>
        <v>6.4244348095385657</v>
      </c>
      <c r="AN1787" s="6"/>
      <c r="AO1787" s="5"/>
      <c r="AP1787" s="14"/>
      <c r="AQ1787" s="5"/>
    </row>
    <row r="1788" spans="1:43" hidden="1" x14ac:dyDescent="0.3">
      <c r="A1788" t="s">
        <v>3300</v>
      </c>
      <c r="B1788">
        <v>109</v>
      </c>
      <c r="C1788">
        <v>214966</v>
      </c>
      <c r="D1788" t="s">
        <v>771</v>
      </c>
      <c r="E1788" t="s">
        <v>10239</v>
      </c>
      <c r="F1788" t="s">
        <v>4866</v>
      </c>
      <c r="G1788" t="s">
        <v>14</v>
      </c>
      <c r="H1788" t="s">
        <v>15</v>
      </c>
      <c r="I1788">
        <v>13000000</v>
      </c>
      <c r="J1788">
        <v>2010</v>
      </c>
      <c r="K1788">
        <v>6.1</v>
      </c>
      <c r="L1788" s="5" t="s">
        <v>8413</v>
      </c>
      <c r="M1788" s="5" t="s">
        <v>1221</v>
      </c>
      <c r="N1788" t="s">
        <v>3629</v>
      </c>
      <c r="P1788" s="5">
        <f t="shared" si="189"/>
        <v>0.61215802350094095</v>
      </c>
      <c r="Q1788" s="5">
        <f t="shared" si="190"/>
        <v>214966</v>
      </c>
      <c r="R1788" s="1">
        <f t="shared" si="191"/>
        <v>-12785034</v>
      </c>
      <c r="S1788" s="1">
        <f t="shared" si="192"/>
        <v>13000000</v>
      </c>
      <c r="U1788" s="7" t="s">
        <v>5967</v>
      </c>
      <c r="V1788" s="5">
        <f t="shared" si="193"/>
        <v>1</v>
      </c>
      <c r="W1788" s="14">
        <f>IF(V1788=1, VLOOKUP(U1788, [1]IMDB_Movies!A:O, 11, FALSE), AVERAGEIF($A$2:$A$4915, U1788, $K$2:$K$4915))</f>
        <v>5.9</v>
      </c>
      <c r="X1788" s="5">
        <f t="shared" si="194"/>
        <v>0.29899999999999999</v>
      </c>
      <c r="Y1788">
        <f t="shared" si="195"/>
        <v>6.4244733581164901</v>
      </c>
      <c r="AN1788" s="7"/>
      <c r="AO1788" s="5"/>
      <c r="AP1788" s="14"/>
      <c r="AQ1788" s="5"/>
    </row>
    <row r="1789" spans="1:43" hidden="1" x14ac:dyDescent="0.3">
      <c r="A1789" t="s">
        <v>4958</v>
      </c>
      <c r="B1789">
        <v>92</v>
      </c>
      <c r="C1789">
        <v>21088568</v>
      </c>
      <c r="D1789" t="s">
        <v>3138</v>
      </c>
      <c r="E1789" t="s">
        <v>10240</v>
      </c>
      <c r="F1789" t="s">
        <v>4959</v>
      </c>
      <c r="G1789" t="s">
        <v>14</v>
      </c>
      <c r="H1789" t="s">
        <v>15</v>
      </c>
      <c r="I1789">
        <v>13000000</v>
      </c>
      <c r="J1789">
        <v>1995</v>
      </c>
      <c r="K1789">
        <v>6.7</v>
      </c>
      <c r="L1789" s="5" t="s">
        <v>476</v>
      </c>
      <c r="M1789" s="5" t="s">
        <v>455</v>
      </c>
      <c r="N1789" t="s">
        <v>2267</v>
      </c>
      <c r="O1789" t="s">
        <v>3629</v>
      </c>
      <c r="P1789" s="5">
        <f t="shared" si="189"/>
        <v>0.61203698615036395</v>
      </c>
      <c r="Q1789" s="5">
        <f t="shared" si="190"/>
        <v>21088568</v>
      </c>
      <c r="R1789" s="1">
        <f t="shared" si="191"/>
        <v>8088568</v>
      </c>
      <c r="S1789" s="1">
        <f t="shared" si="192"/>
        <v>13000000</v>
      </c>
      <c r="U1789" s="6" t="s">
        <v>3430</v>
      </c>
      <c r="V1789" s="5">
        <f t="shared" si="193"/>
        <v>1</v>
      </c>
      <c r="W1789" s="14">
        <f>IF(V1789=1, VLOOKUP(U1789, [1]IMDB_Movies!A:O, 11, FALSE), AVERAGEIF($A$2:$A$4915, U1789, $K$2:$K$4915))</f>
        <v>5.9</v>
      </c>
      <c r="X1789" s="5">
        <f t="shared" si="194"/>
        <v>0.29899999999999999</v>
      </c>
      <c r="Y1789">
        <f t="shared" si="195"/>
        <v>6.4245119305856928</v>
      </c>
      <c r="AN1789" s="6"/>
      <c r="AO1789" s="5"/>
      <c r="AP1789" s="14"/>
      <c r="AQ1789" s="5"/>
    </row>
    <row r="1790" spans="1:43" hidden="1" x14ac:dyDescent="0.3">
      <c r="A1790" t="s">
        <v>475</v>
      </c>
      <c r="B1790">
        <v>81</v>
      </c>
      <c r="C1790">
        <v>46563158</v>
      </c>
      <c r="D1790" t="s">
        <v>550</v>
      </c>
      <c r="E1790" t="s">
        <v>10241</v>
      </c>
      <c r="F1790" t="s">
        <v>5078</v>
      </c>
      <c r="G1790" t="s">
        <v>14</v>
      </c>
      <c r="H1790" t="s">
        <v>15</v>
      </c>
      <c r="I1790">
        <v>13000000</v>
      </c>
      <c r="J1790">
        <v>2002</v>
      </c>
      <c r="K1790">
        <v>7.1</v>
      </c>
      <c r="L1790" s="5" t="s">
        <v>8413</v>
      </c>
      <c r="M1790" s="5" t="s">
        <v>3629</v>
      </c>
      <c r="P1790" s="5">
        <f t="shared" si="189"/>
        <v>0.61196580926908828</v>
      </c>
      <c r="Q1790" s="5">
        <f t="shared" si="190"/>
        <v>46563158</v>
      </c>
      <c r="R1790" s="1">
        <f t="shared" si="191"/>
        <v>33563158</v>
      </c>
      <c r="S1790" s="1">
        <f t="shared" si="192"/>
        <v>13000000</v>
      </c>
      <c r="U1790" s="7" t="s">
        <v>5378</v>
      </c>
      <c r="V1790" s="5">
        <f t="shared" si="193"/>
        <v>1</v>
      </c>
      <c r="W1790" s="14">
        <f>IF(V1790=1, VLOOKUP(U1790, [1]IMDB_Movies!A:O, 11, FALSE), AVERAGEIF($A$2:$A$4915, U1790, $K$2:$K$4915))</f>
        <v>5.9</v>
      </c>
      <c r="X1790" s="5">
        <f t="shared" si="194"/>
        <v>0.29899999999999999</v>
      </c>
      <c r="Y1790">
        <f t="shared" si="195"/>
        <v>6.4245815251085014</v>
      </c>
      <c r="AN1790" s="7"/>
      <c r="AO1790" s="5"/>
      <c r="AP1790" s="14"/>
      <c r="AQ1790" s="5"/>
    </row>
    <row r="1791" spans="1:43" hidden="1" x14ac:dyDescent="0.3">
      <c r="A1791" t="s">
        <v>31</v>
      </c>
      <c r="B1791">
        <v>88</v>
      </c>
      <c r="C1791">
        <v>11501093</v>
      </c>
      <c r="D1791" t="s">
        <v>315</v>
      </c>
      <c r="E1791" t="s">
        <v>10242</v>
      </c>
      <c r="F1791" t="s">
        <v>5105</v>
      </c>
      <c r="G1791" t="s">
        <v>14</v>
      </c>
      <c r="H1791" t="s">
        <v>15</v>
      </c>
      <c r="I1791">
        <v>13000000</v>
      </c>
      <c r="J1791">
        <v>1992</v>
      </c>
      <c r="K1791">
        <v>7.6</v>
      </c>
      <c r="L1791" s="5" t="s">
        <v>599</v>
      </c>
      <c r="M1791" s="5" t="s">
        <v>455</v>
      </c>
      <c r="N1791" t="s">
        <v>2267</v>
      </c>
      <c r="P1791" s="5">
        <f t="shared" si="189"/>
        <v>0.61198056877919815</v>
      </c>
      <c r="Q1791" s="5">
        <f t="shared" si="190"/>
        <v>11501093</v>
      </c>
      <c r="R1791" s="1">
        <f t="shared" si="191"/>
        <v>-1498907</v>
      </c>
      <c r="S1791" s="1">
        <f t="shared" si="192"/>
        <v>13000000</v>
      </c>
      <c r="U1791" s="7" t="s">
        <v>5540</v>
      </c>
      <c r="V1791" s="5">
        <f t="shared" si="193"/>
        <v>1</v>
      </c>
      <c r="W1791" s="14">
        <f>IF(V1791=1, VLOOKUP(U1791, [1]IMDB_Movies!A:O, 11, FALSE), AVERAGEIF($A$2:$A$4915, U1791, $K$2:$K$4915))</f>
        <v>5.9</v>
      </c>
      <c r="X1791" s="5">
        <f t="shared" si="194"/>
        <v>0.29899999999999999</v>
      </c>
      <c r="Y1791">
        <f t="shared" si="195"/>
        <v>6.425922480620164</v>
      </c>
      <c r="AN1791" s="7"/>
      <c r="AO1791" s="5"/>
      <c r="AP1791" s="14"/>
      <c r="AQ1791" s="5"/>
    </row>
    <row r="1792" spans="1:43" hidden="1" x14ac:dyDescent="0.3">
      <c r="A1792" t="s">
        <v>5747</v>
      </c>
      <c r="B1792">
        <v>125</v>
      </c>
      <c r="C1792">
        <v>21000000</v>
      </c>
      <c r="D1792" t="s">
        <v>20</v>
      </c>
      <c r="E1792" t="s">
        <v>10243</v>
      </c>
      <c r="F1792" t="s">
        <v>5766</v>
      </c>
      <c r="G1792" t="s">
        <v>14</v>
      </c>
      <c r="H1792" t="s">
        <v>22</v>
      </c>
      <c r="I1792">
        <v>13000000</v>
      </c>
      <c r="J1792">
        <v>1974</v>
      </c>
      <c r="K1792">
        <v>6.8</v>
      </c>
      <c r="L1792" s="5" t="s">
        <v>476</v>
      </c>
      <c r="M1792" s="5" t="s">
        <v>340</v>
      </c>
      <c r="N1792" t="s">
        <v>3629</v>
      </c>
      <c r="P1792" s="5">
        <f t="shared" si="189"/>
        <v>0.61188397420505103</v>
      </c>
      <c r="Q1792" s="5">
        <f t="shared" si="190"/>
        <v>21000000</v>
      </c>
      <c r="R1792" s="1">
        <f t="shared" si="191"/>
        <v>8000000</v>
      </c>
      <c r="S1792" s="1">
        <f t="shared" si="192"/>
        <v>13000000</v>
      </c>
      <c r="U1792" s="7" t="s">
        <v>3639</v>
      </c>
      <c r="V1792" s="5">
        <f t="shared" si="193"/>
        <v>2</v>
      </c>
      <c r="W1792" s="14">
        <f>IF(V1792=1, VLOOKUP(U1792, [1]IMDB_Movies!A:O, 11, FALSE), AVERAGEIF($A$2:$A$4915, U1792, $K$2:$K$4915))</f>
        <v>5.9</v>
      </c>
      <c r="X1792" s="5">
        <f t="shared" si="194"/>
        <v>0.29899999999999999</v>
      </c>
      <c r="Y1792">
        <f t="shared" si="195"/>
        <v>6.4263647642679977</v>
      </c>
      <c r="AN1792" s="7"/>
      <c r="AO1792" s="5"/>
      <c r="AP1792" s="14"/>
      <c r="AQ1792" s="5"/>
    </row>
    <row r="1793" spans="1:43" hidden="1" x14ac:dyDescent="0.3">
      <c r="A1793" t="s">
        <v>3806</v>
      </c>
      <c r="B1793">
        <v>94</v>
      </c>
      <c r="C1793"/>
      <c r="D1793" t="s">
        <v>1543</v>
      </c>
      <c r="E1793" t="s">
        <v>10244</v>
      </c>
      <c r="F1793" t="s">
        <v>8109</v>
      </c>
      <c r="G1793" t="s">
        <v>14</v>
      </c>
      <c r="H1793" t="s">
        <v>15</v>
      </c>
      <c r="I1793">
        <v>13000000</v>
      </c>
      <c r="J1793">
        <v>2010</v>
      </c>
      <c r="K1793">
        <v>3.9</v>
      </c>
      <c r="L1793" s="5" t="s">
        <v>2267</v>
      </c>
      <c r="M1793" s="5" t="s">
        <v>4289</v>
      </c>
      <c r="N1793" t="s">
        <v>3629</v>
      </c>
      <c r="P1793" s="5">
        <f t="shared" si="189"/>
        <v>0.61181232801083618</v>
      </c>
      <c r="Q1793" s="5">
        <f t="shared" si="190"/>
        <v>25035665</v>
      </c>
      <c r="R1793" s="1">
        <f t="shared" si="191"/>
        <v>12035665</v>
      </c>
      <c r="S1793" s="1">
        <f t="shared" si="192"/>
        <v>13000000</v>
      </c>
      <c r="U1793" s="6" t="s">
        <v>5220</v>
      </c>
      <c r="V1793" s="5">
        <f t="shared" si="193"/>
        <v>1</v>
      </c>
      <c r="W1793" s="14">
        <f>IF(V1793=1, VLOOKUP(U1793, [1]IMDB_Movies!A:O, 11, FALSE), AVERAGEIF($A$2:$A$4915, U1793, $K$2:$K$4915))</f>
        <v>5.9</v>
      </c>
      <c r="X1793" s="5">
        <f t="shared" si="194"/>
        <v>0.29899999999999999</v>
      </c>
      <c r="Y1793">
        <f t="shared" si="195"/>
        <v>6.4267142413900178</v>
      </c>
      <c r="AN1793" s="6"/>
      <c r="AO1793" s="5"/>
      <c r="AP1793" s="14"/>
      <c r="AQ1793" s="5"/>
    </row>
    <row r="1794" spans="1:43" hidden="1" x14ac:dyDescent="0.3">
      <c r="A1794" t="s">
        <v>4797</v>
      </c>
      <c r="B1794">
        <v>84</v>
      </c>
      <c r="C1794">
        <v>52543632</v>
      </c>
      <c r="D1794" t="s">
        <v>550</v>
      </c>
      <c r="E1794" t="s">
        <v>10245</v>
      </c>
      <c r="F1794" t="s">
        <v>4798</v>
      </c>
      <c r="G1794" t="s">
        <v>14</v>
      </c>
      <c r="H1794" t="s">
        <v>15</v>
      </c>
      <c r="I1794">
        <v>13200000</v>
      </c>
      <c r="J1794">
        <v>2014</v>
      </c>
      <c r="K1794">
        <v>5.6</v>
      </c>
      <c r="L1794" s="5" t="s">
        <v>8413</v>
      </c>
      <c r="M1794" s="5" t="s">
        <v>3629</v>
      </c>
      <c r="P1794" s="5">
        <f t="shared" ref="P1794:P1857" si="196">CORREL(C1794:C6707,I1794:I6707)</f>
        <v>0.61181232801083618</v>
      </c>
      <c r="Q1794" s="5">
        <f t="shared" ref="Q1794:Q1857" si="197">IF(ISBLANK(C1794),MEDIAN($C$2:$C$4915), C1794)</f>
        <v>52543632</v>
      </c>
      <c r="R1794" s="1">
        <f t="shared" ref="R1794:R1857" si="198">Q1794-S1794</f>
        <v>39343632</v>
      </c>
      <c r="S1794" s="1">
        <f t="shared" ref="S1794:S1857" si="199">IF(ISBLANK(I1794),MEDIAN($I$2:$I$4915), I1794)</f>
        <v>13200000</v>
      </c>
      <c r="U1794" s="6" t="s">
        <v>5223</v>
      </c>
      <c r="V1794" s="5">
        <f t="shared" si="193"/>
        <v>1</v>
      </c>
      <c r="W1794" s="14">
        <f>IF(V1794=1, VLOOKUP(U1794, [1]IMDB_Movies!A:O, 11, FALSE), AVERAGEIF($A$2:$A$4915, U1794, $K$2:$K$4915))</f>
        <v>5.9</v>
      </c>
      <c r="X1794" s="5">
        <f t="shared" si="194"/>
        <v>0.29899999999999999</v>
      </c>
      <c r="Y1794">
        <f t="shared" si="195"/>
        <v>6.4265052762259547</v>
      </c>
      <c r="AN1794" s="6"/>
      <c r="AO1794" s="5"/>
      <c r="AP1794" s="14"/>
      <c r="AQ1794" s="5"/>
    </row>
    <row r="1795" spans="1:43" hidden="1" x14ac:dyDescent="0.3">
      <c r="A1795" t="s">
        <v>2805</v>
      </c>
      <c r="B1795">
        <v>100</v>
      </c>
      <c r="C1795">
        <v>163591</v>
      </c>
      <c r="D1795" t="s">
        <v>599</v>
      </c>
      <c r="E1795" t="s">
        <v>10246</v>
      </c>
      <c r="F1795" t="s">
        <v>4764</v>
      </c>
      <c r="G1795" t="s">
        <v>14</v>
      </c>
      <c r="H1795" t="s">
        <v>2023</v>
      </c>
      <c r="I1795">
        <v>13400000</v>
      </c>
      <c r="J1795">
        <v>2010</v>
      </c>
      <c r="K1795">
        <v>3.6</v>
      </c>
      <c r="L1795" s="5" t="s">
        <v>599</v>
      </c>
      <c r="M1795" s="5"/>
      <c r="P1795" s="5">
        <f t="shared" si="196"/>
        <v>0.61185056345173294</v>
      </c>
      <c r="Q1795" s="5">
        <f t="shared" si="197"/>
        <v>163591</v>
      </c>
      <c r="R1795" s="1">
        <f t="shared" si="198"/>
        <v>-13236409</v>
      </c>
      <c r="S1795" s="1">
        <f t="shared" si="199"/>
        <v>13400000</v>
      </c>
      <c r="U1795" s="7" t="s">
        <v>5243</v>
      </c>
      <c r="V1795" s="5">
        <f t="shared" si="193"/>
        <v>1</v>
      </c>
      <c r="W1795" s="14">
        <f>IF(V1795=1, VLOOKUP(U1795, [1]IMDB_Movies!A:O, 11, FALSE), AVERAGEIF($A$2:$A$4915, U1795, $K$2:$K$4915))</f>
        <v>5.9</v>
      </c>
      <c r="X1795" s="5">
        <f t="shared" si="194"/>
        <v>0.29899999999999999</v>
      </c>
      <c r="Y1795">
        <f t="shared" si="195"/>
        <v>6.4263272275690859</v>
      </c>
      <c r="AN1795" s="7"/>
      <c r="AO1795" s="5"/>
      <c r="AP1795" s="14"/>
      <c r="AQ1795" s="5"/>
    </row>
    <row r="1796" spans="1:43" hidden="1" x14ac:dyDescent="0.3">
      <c r="A1796" t="s">
        <v>3203</v>
      </c>
      <c r="B1796">
        <v>110</v>
      </c>
      <c r="C1796">
        <v>13823741</v>
      </c>
      <c r="D1796" t="s">
        <v>2168</v>
      </c>
      <c r="E1796" t="s">
        <v>10247</v>
      </c>
      <c r="F1796" t="s">
        <v>3204</v>
      </c>
      <c r="G1796" t="s">
        <v>14</v>
      </c>
      <c r="H1796" t="s">
        <v>22</v>
      </c>
      <c r="I1796">
        <v>13500000</v>
      </c>
      <c r="J1796">
        <v>2008</v>
      </c>
      <c r="K1796">
        <v>6.9</v>
      </c>
      <c r="L1796" s="5" t="s">
        <v>4651</v>
      </c>
      <c r="M1796" s="5" t="s">
        <v>1221</v>
      </c>
      <c r="N1796" t="s">
        <v>7865</v>
      </c>
      <c r="O1796" t="s">
        <v>6851</v>
      </c>
      <c r="P1796" s="5">
        <f t="shared" si="196"/>
        <v>0.61172986535349638</v>
      </c>
      <c r="Q1796" s="5">
        <f t="shared" si="197"/>
        <v>13823741</v>
      </c>
      <c r="R1796" s="1">
        <f t="shared" si="198"/>
        <v>323741</v>
      </c>
      <c r="S1796" s="1">
        <f t="shared" si="199"/>
        <v>13500000</v>
      </c>
      <c r="U1796" s="6" t="s">
        <v>4939</v>
      </c>
      <c r="V1796" s="5">
        <f t="shared" si="193"/>
        <v>1</v>
      </c>
      <c r="W1796" s="14">
        <f>IF(V1796=1, VLOOKUP(U1796, [1]IMDB_Movies!A:O, 11, FALSE), AVERAGEIF($A$2:$A$4915, U1796, $K$2:$K$4915))</f>
        <v>5.9</v>
      </c>
      <c r="X1796" s="5">
        <f t="shared" si="194"/>
        <v>0.29899999999999999</v>
      </c>
      <c r="Y1796">
        <f t="shared" si="195"/>
        <v>6.4265527950310641</v>
      </c>
      <c r="AN1796" s="6"/>
      <c r="AO1796" s="5"/>
      <c r="AP1796" s="14"/>
      <c r="AQ1796" s="5"/>
    </row>
    <row r="1797" spans="1:43" hidden="1" x14ac:dyDescent="0.3">
      <c r="A1797" t="s">
        <v>3497</v>
      </c>
      <c r="B1797">
        <v>131</v>
      </c>
      <c r="C1797">
        <v>85433</v>
      </c>
      <c r="D1797" t="s">
        <v>3498</v>
      </c>
      <c r="E1797" t="s">
        <v>10248</v>
      </c>
      <c r="F1797" t="s">
        <v>3499</v>
      </c>
      <c r="G1797" t="s">
        <v>14</v>
      </c>
      <c r="H1797" t="s">
        <v>2499</v>
      </c>
      <c r="I1797">
        <v>13500000</v>
      </c>
      <c r="J1797">
        <v>2013</v>
      </c>
      <c r="K1797">
        <v>7.8</v>
      </c>
      <c r="L1797" s="5" t="s">
        <v>8413</v>
      </c>
      <c r="M1797" s="5" t="s">
        <v>1221</v>
      </c>
      <c r="N1797" t="s">
        <v>8415</v>
      </c>
      <c r="O1797" t="s">
        <v>6851</v>
      </c>
      <c r="P1797" s="5">
        <f t="shared" si="196"/>
        <v>0.61163928071713192</v>
      </c>
      <c r="Q1797" s="5">
        <f t="shared" si="197"/>
        <v>85433</v>
      </c>
      <c r="R1797" s="1">
        <f t="shared" si="198"/>
        <v>-13414567</v>
      </c>
      <c r="S1797" s="1">
        <f t="shared" si="199"/>
        <v>13500000</v>
      </c>
      <c r="U1797" s="7" t="s">
        <v>4779</v>
      </c>
      <c r="V1797" s="5">
        <f t="shared" si="193"/>
        <v>1</v>
      </c>
      <c r="W1797" s="14">
        <f>IF(V1797=1, VLOOKUP(U1797, [1]IMDB_Movies!A:O, 11, FALSE), AVERAGEIF($A$2:$A$4915, U1797, $K$2:$K$4915))</f>
        <v>5.9</v>
      </c>
      <c r="X1797" s="5">
        <f t="shared" si="194"/>
        <v>0.29899999999999999</v>
      </c>
      <c r="Y1797">
        <f t="shared" si="195"/>
        <v>6.4263435849642834</v>
      </c>
      <c r="AN1797" s="7"/>
      <c r="AO1797" s="5"/>
      <c r="AP1797" s="14"/>
      <c r="AQ1797" s="5"/>
    </row>
    <row r="1798" spans="1:43" hidden="1" x14ac:dyDescent="0.3">
      <c r="A1798" t="s">
        <v>135</v>
      </c>
      <c r="B1798">
        <v>112</v>
      </c>
      <c r="C1798">
        <v>37623143</v>
      </c>
      <c r="D1798" t="s">
        <v>4321</v>
      </c>
      <c r="E1798" t="s">
        <v>10249</v>
      </c>
      <c r="F1798" t="s">
        <v>4322</v>
      </c>
      <c r="G1798" t="s">
        <v>997</v>
      </c>
      <c r="H1798" t="s">
        <v>1281</v>
      </c>
      <c r="I1798">
        <v>13500000</v>
      </c>
      <c r="J1798">
        <v>2006</v>
      </c>
      <c r="K1798">
        <v>8.1999999999999993</v>
      </c>
      <c r="L1798" s="5" t="s">
        <v>1221</v>
      </c>
      <c r="M1798" s="5" t="s">
        <v>455</v>
      </c>
      <c r="N1798" t="s">
        <v>8418</v>
      </c>
      <c r="P1798" s="5">
        <f t="shared" si="196"/>
        <v>0.61151841236587179</v>
      </c>
      <c r="Q1798" s="5">
        <f t="shared" si="197"/>
        <v>37623143</v>
      </c>
      <c r="R1798" s="1">
        <f t="shared" si="198"/>
        <v>24123143</v>
      </c>
      <c r="S1798" s="1">
        <f t="shared" si="199"/>
        <v>13500000</v>
      </c>
      <c r="U1798" s="6" t="s">
        <v>4793</v>
      </c>
      <c r="V1798" s="5">
        <f t="shared" si="193"/>
        <v>1</v>
      </c>
      <c r="W1798" s="14">
        <f>IF(V1798=1, VLOOKUP(U1798, [1]IMDB_Movies!A:O, 11, FALSE), AVERAGEIF($A$2:$A$4915, U1798, $K$2:$K$4915))</f>
        <v>5.9</v>
      </c>
      <c r="X1798" s="5">
        <f t="shared" si="194"/>
        <v>0.29899999999999999</v>
      </c>
      <c r="Y1798">
        <f t="shared" si="195"/>
        <v>6.4261653200745901</v>
      </c>
      <c r="AN1798" s="6"/>
      <c r="AO1798" s="5"/>
      <c r="AP1798" s="14"/>
      <c r="AQ1798" s="5"/>
    </row>
    <row r="1799" spans="1:43" hidden="1" x14ac:dyDescent="0.3">
      <c r="A1799" t="s">
        <v>3963</v>
      </c>
      <c r="B1799">
        <v>107</v>
      </c>
      <c r="C1799">
        <v>15854988</v>
      </c>
      <c r="D1799" t="s">
        <v>79</v>
      </c>
      <c r="E1799" t="s">
        <v>10250</v>
      </c>
      <c r="F1799" t="s">
        <v>4749</v>
      </c>
      <c r="G1799" t="s">
        <v>14</v>
      </c>
      <c r="H1799" t="s">
        <v>15</v>
      </c>
      <c r="I1799">
        <v>13500000</v>
      </c>
      <c r="J1799">
        <v>2002</v>
      </c>
      <c r="K1799">
        <v>7.4</v>
      </c>
      <c r="L1799" s="5" t="s">
        <v>1221</v>
      </c>
      <c r="M1799" s="5" t="s">
        <v>6851</v>
      </c>
      <c r="P1799" s="5">
        <f t="shared" si="196"/>
        <v>0.61149873067064497</v>
      </c>
      <c r="Q1799" s="5">
        <f t="shared" si="197"/>
        <v>15854988</v>
      </c>
      <c r="R1799" s="1">
        <f t="shared" si="198"/>
        <v>2354988</v>
      </c>
      <c r="S1799" s="1">
        <f t="shared" si="199"/>
        <v>13500000</v>
      </c>
      <c r="U1799" s="6" t="s">
        <v>4837</v>
      </c>
      <c r="V1799" s="5">
        <f t="shared" si="193"/>
        <v>1</v>
      </c>
      <c r="W1799" s="14">
        <f>IF(V1799=1, VLOOKUP(U1799, [1]IMDB_Movies!A:O, 11, FALSE), AVERAGEIF($A$2:$A$4915, U1799, $K$2:$K$4915))</f>
        <v>5.9</v>
      </c>
      <c r="X1799" s="5">
        <f t="shared" si="194"/>
        <v>0.29899999999999999</v>
      </c>
      <c r="Y1799">
        <f t="shared" si="195"/>
        <v>6.425955859496435</v>
      </c>
      <c r="AN1799" s="6"/>
      <c r="AO1799" s="5"/>
      <c r="AP1799" s="14"/>
      <c r="AQ1799" s="5"/>
    </row>
    <row r="1800" spans="1:43" hidden="1" x14ac:dyDescent="0.3">
      <c r="A1800" t="s">
        <v>3196</v>
      </c>
      <c r="B1800">
        <v>124</v>
      </c>
      <c r="C1800">
        <v>7060876</v>
      </c>
      <c r="D1800" t="s">
        <v>555</v>
      </c>
      <c r="E1800" t="s">
        <v>10251</v>
      </c>
      <c r="F1800" t="s">
        <v>4754</v>
      </c>
      <c r="G1800" t="s">
        <v>14</v>
      </c>
      <c r="H1800" t="s">
        <v>22</v>
      </c>
      <c r="I1800">
        <v>13500000</v>
      </c>
      <c r="J1800">
        <v>2000</v>
      </c>
      <c r="K1800">
        <v>7.4</v>
      </c>
      <c r="L1800" s="5" t="s">
        <v>4651</v>
      </c>
      <c r="M1800" s="5" t="s">
        <v>1221</v>
      </c>
      <c r="P1800" s="5">
        <f t="shared" si="196"/>
        <v>0.61141296627220443</v>
      </c>
      <c r="Q1800" s="5">
        <f t="shared" si="197"/>
        <v>7060876</v>
      </c>
      <c r="R1800" s="1">
        <f t="shared" si="198"/>
        <v>-6439124</v>
      </c>
      <c r="S1800" s="1">
        <f t="shared" si="199"/>
        <v>13500000</v>
      </c>
      <c r="U1800" s="6" t="s">
        <v>3468</v>
      </c>
      <c r="V1800" s="5">
        <f t="shared" si="193"/>
        <v>1</v>
      </c>
      <c r="W1800" s="14">
        <f>IF(V1800=1, VLOOKUP(U1800, [1]IMDB_Movies!A:O, 11, FALSE), AVERAGEIF($A$2:$A$4915, U1800, $K$2:$K$4915))</f>
        <v>5.9</v>
      </c>
      <c r="X1800" s="5">
        <f t="shared" si="194"/>
        <v>0.29899999999999999</v>
      </c>
      <c r="Y1800">
        <f t="shared" si="195"/>
        <v>6.4258395522388163</v>
      </c>
      <c r="AN1800" s="6"/>
      <c r="AO1800" s="5"/>
      <c r="AP1800" s="14"/>
      <c r="AQ1800" s="5"/>
    </row>
    <row r="1801" spans="1:43" hidden="1" x14ac:dyDescent="0.3">
      <c r="A1801" t="s">
        <v>1059</v>
      </c>
      <c r="B1801">
        <v>178</v>
      </c>
      <c r="C1801">
        <v>5501940</v>
      </c>
      <c r="D1801" t="s">
        <v>1163</v>
      </c>
      <c r="E1801" t="s">
        <v>10252</v>
      </c>
      <c r="F1801" t="s">
        <v>4759</v>
      </c>
      <c r="G1801" t="s">
        <v>3067</v>
      </c>
      <c r="H1801" t="s">
        <v>275</v>
      </c>
      <c r="I1801">
        <v>13500000</v>
      </c>
      <c r="J1801">
        <v>2004</v>
      </c>
      <c r="K1801">
        <v>8.3000000000000007</v>
      </c>
      <c r="L1801" s="5" t="s">
        <v>4651</v>
      </c>
      <c r="M1801" s="5" t="s">
        <v>1221</v>
      </c>
      <c r="N1801" t="s">
        <v>7865</v>
      </c>
      <c r="O1801" t="s">
        <v>8418</v>
      </c>
      <c r="P1801" s="5">
        <f t="shared" si="196"/>
        <v>0.61130605631250912</v>
      </c>
      <c r="Q1801" s="5">
        <f t="shared" si="197"/>
        <v>5501940</v>
      </c>
      <c r="R1801" s="1">
        <f t="shared" si="198"/>
        <v>-7998060</v>
      </c>
      <c r="S1801" s="1">
        <f t="shared" si="199"/>
        <v>13500000</v>
      </c>
      <c r="U1801" s="6" t="s">
        <v>4352</v>
      </c>
      <c r="V1801" s="5">
        <f t="shared" si="193"/>
        <v>2</v>
      </c>
      <c r="W1801" s="14">
        <f>IF(V1801=1, VLOOKUP(U1801, [1]IMDB_Movies!A:O, 11, FALSE), AVERAGEIF($A$2:$A$4915, U1801, $K$2:$K$4915))</f>
        <v>5.9</v>
      </c>
      <c r="X1801" s="5">
        <f t="shared" si="194"/>
        <v>0.29899999999999999</v>
      </c>
      <c r="Y1801">
        <f t="shared" si="195"/>
        <v>6.4255054432348473</v>
      </c>
      <c r="AN1801" s="6"/>
      <c r="AO1801" s="5"/>
      <c r="AP1801" s="14"/>
      <c r="AQ1801" s="5"/>
    </row>
    <row r="1802" spans="1:43" hidden="1" x14ac:dyDescent="0.3">
      <c r="A1802" t="s">
        <v>2125</v>
      </c>
      <c r="B1802">
        <v>100</v>
      </c>
      <c r="C1802"/>
      <c r="D1802" t="s">
        <v>599</v>
      </c>
      <c r="E1802" t="s">
        <v>10253</v>
      </c>
      <c r="F1802" t="s">
        <v>5077</v>
      </c>
      <c r="G1802" t="s">
        <v>14</v>
      </c>
      <c r="H1802" t="s">
        <v>22</v>
      </c>
      <c r="I1802">
        <v>13500000</v>
      </c>
      <c r="J1802">
        <v>2007</v>
      </c>
      <c r="K1802">
        <v>5.8</v>
      </c>
      <c r="L1802" s="5" t="s">
        <v>599</v>
      </c>
      <c r="M1802" s="5"/>
      <c r="P1802" s="5">
        <f t="shared" si="196"/>
        <v>0.61119561025964408</v>
      </c>
      <c r="Q1802" s="5">
        <f t="shared" si="197"/>
        <v>25035665</v>
      </c>
      <c r="R1802" s="1">
        <f t="shared" si="198"/>
        <v>11535665</v>
      </c>
      <c r="S1802" s="1">
        <f t="shared" si="199"/>
        <v>13500000</v>
      </c>
      <c r="U1802" s="7" t="s">
        <v>1134</v>
      </c>
      <c r="V1802" s="5">
        <f t="shared" si="193"/>
        <v>4</v>
      </c>
      <c r="W1802" s="14">
        <f>IF(V1802=1, VLOOKUP(U1802, [1]IMDB_Movies!A:O, 11, FALSE), AVERAGEIF($A$2:$A$4915, U1802, $K$2:$K$4915))</f>
        <v>5.9</v>
      </c>
      <c r="X1802" s="5">
        <f t="shared" si="194"/>
        <v>0.29899999999999999</v>
      </c>
      <c r="Y1802">
        <f t="shared" si="195"/>
        <v>6.4255444928438177</v>
      </c>
      <c r="AN1802" s="7"/>
      <c r="AO1802" s="5"/>
      <c r="AP1802" s="14"/>
      <c r="AQ1802" s="5"/>
    </row>
    <row r="1803" spans="1:43" hidden="1" x14ac:dyDescent="0.3">
      <c r="A1803" t="s">
        <v>151</v>
      </c>
      <c r="B1803">
        <v>129</v>
      </c>
      <c r="C1803">
        <v>186354</v>
      </c>
      <c r="D1803" t="s">
        <v>1221</v>
      </c>
      <c r="E1803" t="s">
        <v>10254</v>
      </c>
      <c r="F1803" t="s">
        <v>7084</v>
      </c>
      <c r="G1803" t="s">
        <v>14</v>
      </c>
      <c r="H1803" t="s">
        <v>15</v>
      </c>
      <c r="I1803">
        <v>13500000</v>
      </c>
      <c r="J1803">
        <v>2015</v>
      </c>
      <c r="K1803">
        <v>4.5</v>
      </c>
      <c r="L1803" s="5" t="s">
        <v>1221</v>
      </c>
      <c r="M1803" s="5"/>
      <c r="P1803" s="5">
        <f t="shared" si="196"/>
        <v>0.61119561025964408</v>
      </c>
      <c r="Q1803" s="5">
        <f t="shared" si="197"/>
        <v>186354</v>
      </c>
      <c r="R1803" s="1">
        <f t="shared" si="198"/>
        <v>-13313646</v>
      </c>
      <c r="S1803" s="1">
        <f t="shared" si="199"/>
        <v>13500000</v>
      </c>
      <c r="U1803" s="6" t="s">
        <v>4636</v>
      </c>
      <c r="V1803" s="5">
        <f t="shared" si="193"/>
        <v>1</v>
      </c>
      <c r="W1803" s="14">
        <f>IF(V1803=1, VLOOKUP(U1803, [1]IMDB_Movies!A:O, 11, FALSE), AVERAGEIF($A$2:$A$4915, U1803, $K$2:$K$4915))</f>
        <v>5.9</v>
      </c>
      <c r="X1803" s="5">
        <f t="shared" si="194"/>
        <v>0.29899999999999999</v>
      </c>
      <c r="Y1803">
        <f t="shared" si="195"/>
        <v>6.4252723311546935</v>
      </c>
      <c r="AN1803" s="6"/>
      <c r="AO1803" s="5"/>
      <c r="AP1803" s="14"/>
      <c r="AQ1803" s="5"/>
    </row>
    <row r="1804" spans="1:43" hidden="1" x14ac:dyDescent="0.3">
      <c r="A1804" t="s">
        <v>172</v>
      </c>
      <c r="B1804">
        <v>119</v>
      </c>
      <c r="C1804">
        <v>52293982</v>
      </c>
      <c r="D1804" t="s">
        <v>1353</v>
      </c>
      <c r="E1804" t="s">
        <v>10255</v>
      </c>
      <c r="F1804" t="s">
        <v>5172</v>
      </c>
      <c r="G1804" t="s">
        <v>14</v>
      </c>
      <c r="H1804" t="s">
        <v>15</v>
      </c>
      <c r="I1804">
        <v>13800000</v>
      </c>
      <c r="J1804">
        <v>1986</v>
      </c>
      <c r="K1804">
        <v>7</v>
      </c>
      <c r="L1804" s="5" t="s">
        <v>1221</v>
      </c>
      <c r="M1804" s="5" t="s">
        <v>8417</v>
      </c>
      <c r="P1804" s="5">
        <f t="shared" si="196"/>
        <v>0.61107420839730553</v>
      </c>
      <c r="Q1804" s="5">
        <f t="shared" si="197"/>
        <v>52293982</v>
      </c>
      <c r="R1804" s="1">
        <f t="shared" si="198"/>
        <v>38493982</v>
      </c>
      <c r="S1804" s="1">
        <f t="shared" si="199"/>
        <v>13800000</v>
      </c>
      <c r="U1804" s="7" t="s">
        <v>4397</v>
      </c>
      <c r="V1804" s="5">
        <f t="shared" si="193"/>
        <v>1</v>
      </c>
      <c r="W1804" s="14">
        <f>IF(V1804=1, VLOOKUP(U1804, [1]IMDB_Movies!A:O, 11, FALSE), AVERAGEIF($A$2:$A$4915, U1804, $K$2:$K$4915))</f>
        <v>5.9</v>
      </c>
      <c r="X1804" s="5">
        <f t="shared" si="194"/>
        <v>0.29899999999999999</v>
      </c>
      <c r="Y1804">
        <f t="shared" si="195"/>
        <v>6.4251556662515679</v>
      </c>
      <c r="AN1804" s="7"/>
      <c r="AO1804" s="5"/>
      <c r="AP1804" s="14"/>
      <c r="AQ1804" s="5"/>
    </row>
    <row r="1805" spans="1:43" hidden="1" x14ac:dyDescent="0.3">
      <c r="A1805" t="s">
        <v>1997</v>
      </c>
      <c r="B1805">
        <v>93</v>
      </c>
      <c r="C1805"/>
      <c r="D1805" t="s">
        <v>365</v>
      </c>
      <c r="E1805" t="s">
        <v>10256</v>
      </c>
      <c r="F1805" t="s">
        <v>1998</v>
      </c>
      <c r="G1805" t="s">
        <v>14</v>
      </c>
      <c r="H1805" t="s">
        <v>15</v>
      </c>
      <c r="I1805">
        <v>14000000</v>
      </c>
      <c r="J1805">
        <v>1982</v>
      </c>
      <c r="K1805">
        <v>7.7</v>
      </c>
      <c r="L1805" s="5" t="s">
        <v>476</v>
      </c>
      <c r="M1805" s="5" t="s">
        <v>340</v>
      </c>
      <c r="N1805" t="s">
        <v>1221</v>
      </c>
      <c r="P1805" s="5">
        <f t="shared" si="196"/>
        <v>0.61110914039194963</v>
      </c>
      <c r="Q1805" s="5">
        <f t="shared" si="197"/>
        <v>25035665</v>
      </c>
      <c r="R1805" s="1">
        <f t="shared" si="198"/>
        <v>11035665</v>
      </c>
      <c r="S1805" s="1">
        <f t="shared" si="199"/>
        <v>14000000</v>
      </c>
      <c r="U1805" s="7" t="s">
        <v>3757</v>
      </c>
      <c r="V1805" s="5">
        <f t="shared" si="193"/>
        <v>1</v>
      </c>
      <c r="W1805" s="14">
        <f>IF(V1805=1, VLOOKUP(U1805, [1]IMDB_Movies!A:O, 11, FALSE), AVERAGEIF($A$2:$A$4915, U1805, $K$2:$K$4915))</f>
        <v>5.9</v>
      </c>
      <c r="X1805" s="5">
        <f t="shared" si="194"/>
        <v>0.29899999999999999</v>
      </c>
      <c r="Y1805">
        <f t="shared" si="195"/>
        <v>6.4251635004671543</v>
      </c>
      <c r="AN1805" s="7"/>
      <c r="AO1805" s="5"/>
      <c r="AP1805" s="14"/>
      <c r="AQ1805" s="5"/>
    </row>
    <row r="1806" spans="1:43" hidden="1" x14ac:dyDescent="0.3">
      <c r="A1806" t="s">
        <v>3468</v>
      </c>
      <c r="B1806">
        <v>92</v>
      </c>
      <c r="C1806">
        <v>49122319</v>
      </c>
      <c r="D1806" t="s">
        <v>1966</v>
      </c>
      <c r="E1806" t="s">
        <v>10257</v>
      </c>
      <c r="F1806" t="s">
        <v>3469</v>
      </c>
      <c r="G1806" t="s">
        <v>14</v>
      </c>
      <c r="H1806" t="s">
        <v>15</v>
      </c>
      <c r="I1806">
        <v>14000000</v>
      </c>
      <c r="J1806">
        <v>2012</v>
      </c>
      <c r="K1806">
        <v>5.9</v>
      </c>
      <c r="L1806" s="5" t="s">
        <v>2267</v>
      </c>
      <c r="M1806" s="5" t="s">
        <v>3629</v>
      </c>
      <c r="P1806" s="5">
        <f t="shared" si="196"/>
        <v>0.61110914039194963</v>
      </c>
      <c r="Q1806" s="5">
        <f t="shared" si="197"/>
        <v>49122319</v>
      </c>
      <c r="R1806" s="1">
        <f t="shared" si="198"/>
        <v>35122319</v>
      </c>
      <c r="S1806" s="1">
        <f t="shared" si="199"/>
        <v>14000000</v>
      </c>
      <c r="U1806" s="7" t="s">
        <v>3775</v>
      </c>
      <c r="V1806" s="5">
        <f t="shared" si="193"/>
        <v>1</v>
      </c>
      <c r="W1806" s="14">
        <f>IF(V1806=1, VLOOKUP(U1806, [1]IMDB_Movies!A:O, 11, FALSE), AVERAGEIF($A$2:$A$4915, U1806, $K$2:$K$4915))</f>
        <v>5.9</v>
      </c>
      <c r="X1806" s="5">
        <f t="shared" si="194"/>
        <v>0.29899999999999999</v>
      </c>
      <c r="Y1806">
        <f t="shared" si="195"/>
        <v>6.4252959501557747</v>
      </c>
      <c r="AN1806" s="7"/>
      <c r="AO1806" s="5"/>
      <c r="AP1806" s="14"/>
      <c r="AQ1806" s="5"/>
    </row>
    <row r="1807" spans="1:43" hidden="1" x14ac:dyDescent="0.3">
      <c r="A1807" t="s">
        <v>2005</v>
      </c>
      <c r="B1807">
        <v>119</v>
      </c>
      <c r="C1807">
        <v>34700000</v>
      </c>
      <c r="D1807" t="s">
        <v>79</v>
      </c>
      <c r="E1807" t="s">
        <v>10258</v>
      </c>
      <c r="F1807" t="s">
        <v>3519</v>
      </c>
      <c r="G1807" t="s">
        <v>14</v>
      </c>
      <c r="H1807" t="s">
        <v>15</v>
      </c>
      <c r="I1807">
        <v>14000000</v>
      </c>
      <c r="J1807">
        <v>1988</v>
      </c>
      <c r="K1807">
        <v>7.7</v>
      </c>
      <c r="L1807" s="5" t="s">
        <v>1221</v>
      </c>
      <c r="M1807" s="5" t="s">
        <v>6851</v>
      </c>
      <c r="P1807" s="5">
        <f t="shared" si="196"/>
        <v>0.61113079298352091</v>
      </c>
      <c r="Q1807" s="5">
        <f t="shared" si="197"/>
        <v>34700000</v>
      </c>
      <c r="R1807" s="1">
        <f t="shared" si="198"/>
        <v>20700000</v>
      </c>
      <c r="S1807" s="1">
        <f t="shared" si="199"/>
        <v>14000000</v>
      </c>
      <c r="U1807" s="7" t="s">
        <v>1311</v>
      </c>
      <c r="V1807" s="5">
        <f t="shared" si="193"/>
        <v>2</v>
      </c>
      <c r="W1807" s="14">
        <f>IF(V1807=1, VLOOKUP(U1807, [1]IMDB_Movies!A:O, 11, FALSE), AVERAGEIF($A$2:$A$4915, U1807, $K$2:$K$4915))</f>
        <v>5.9</v>
      </c>
      <c r="X1807" s="5">
        <f t="shared" si="194"/>
        <v>0.29899999999999999</v>
      </c>
      <c r="Y1807">
        <f t="shared" si="195"/>
        <v>6.4249610470551675</v>
      </c>
      <c r="AN1807" s="7"/>
      <c r="AO1807" s="5"/>
      <c r="AP1807" s="14"/>
      <c r="AQ1807" s="5"/>
    </row>
    <row r="1808" spans="1:43" hidden="1" x14ac:dyDescent="0.3">
      <c r="A1808" t="s">
        <v>4195</v>
      </c>
      <c r="B1808">
        <v>105</v>
      </c>
      <c r="C1808">
        <v>63260</v>
      </c>
      <c r="D1808" t="s">
        <v>4196</v>
      </c>
      <c r="E1808" t="s">
        <v>10259</v>
      </c>
      <c r="F1808" t="s">
        <v>4197</v>
      </c>
      <c r="G1808" t="s">
        <v>14</v>
      </c>
      <c r="H1808" t="s">
        <v>525</v>
      </c>
      <c r="I1808">
        <v>14000000</v>
      </c>
      <c r="J1808">
        <v>2006</v>
      </c>
      <c r="K1808">
        <v>6.7</v>
      </c>
      <c r="L1808" s="5" t="s">
        <v>476</v>
      </c>
      <c r="M1808" s="5" t="s">
        <v>4017</v>
      </c>
      <c r="N1808" t="s">
        <v>4289</v>
      </c>
      <c r="O1808" t="s">
        <v>3629</v>
      </c>
      <c r="P1808" s="5">
        <f t="shared" si="196"/>
        <v>0.61110014999367601</v>
      </c>
      <c r="Q1808" s="5">
        <f t="shared" si="197"/>
        <v>63260</v>
      </c>
      <c r="R1808" s="1">
        <f t="shared" si="198"/>
        <v>-13936740</v>
      </c>
      <c r="S1808" s="1">
        <f t="shared" si="199"/>
        <v>14000000</v>
      </c>
      <c r="U1808" s="7" t="s">
        <v>3184</v>
      </c>
      <c r="V1808" s="5">
        <f t="shared" si="193"/>
        <v>2</v>
      </c>
      <c r="W1808" s="14">
        <f>IF(V1808=1, VLOOKUP(U1808, [1]IMDB_Movies!A:O, 11, FALSE), AVERAGEIF($A$2:$A$4915, U1808, $K$2:$K$4915))</f>
        <v>5.9</v>
      </c>
      <c r="X1808" s="5">
        <f t="shared" si="194"/>
        <v>0.29899999999999999</v>
      </c>
      <c r="Y1808">
        <f t="shared" si="195"/>
        <v>6.4255299251870435</v>
      </c>
      <c r="AN1808" s="7"/>
      <c r="AO1808" s="5"/>
      <c r="AP1808" s="14"/>
      <c r="AQ1808" s="5"/>
    </row>
    <row r="1809" spans="1:43" hidden="1" x14ac:dyDescent="0.3">
      <c r="A1809" t="s">
        <v>4199</v>
      </c>
      <c r="B1809">
        <v>114</v>
      </c>
      <c r="C1809"/>
      <c r="D1809" t="s">
        <v>2175</v>
      </c>
      <c r="E1809" t="s">
        <v>10260</v>
      </c>
      <c r="F1809" t="s">
        <v>4200</v>
      </c>
      <c r="G1809" t="s">
        <v>14</v>
      </c>
      <c r="H1809" t="s">
        <v>1281</v>
      </c>
      <c r="I1809">
        <v>14000000</v>
      </c>
      <c r="J1809">
        <v>2012</v>
      </c>
      <c r="K1809">
        <v>6.2</v>
      </c>
      <c r="L1809" s="5" t="s">
        <v>1221</v>
      </c>
      <c r="M1809" s="5" t="s">
        <v>2267</v>
      </c>
      <c r="N1809" t="s">
        <v>8415</v>
      </c>
      <c r="O1809" t="s">
        <v>3629</v>
      </c>
      <c r="P1809" s="5">
        <f t="shared" si="196"/>
        <v>0.61097959647994515</v>
      </c>
      <c r="Q1809" s="5">
        <f t="shared" si="197"/>
        <v>25035665</v>
      </c>
      <c r="R1809" s="1">
        <f t="shared" si="198"/>
        <v>11035665</v>
      </c>
      <c r="S1809" s="1">
        <f t="shared" si="199"/>
        <v>14000000</v>
      </c>
      <c r="U1809" s="7" t="s">
        <v>3108</v>
      </c>
      <c r="V1809" s="5">
        <f t="shared" si="193"/>
        <v>1</v>
      </c>
      <c r="W1809" s="14">
        <f>IF(V1809=1, VLOOKUP(U1809, [1]IMDB_Movies!A:O, 11, FALSE), AVERAGEIF($A$2:$A$4915, U1809, $K$2:$K$4915))</f>
        <v>5.9</v>
      </c>
      <c r="X1809" s="5">
        <f t="shared" si="194"/>
        <v>0.29899999999999999</v>
      </c>
      <c r="Y1809">
        <f t="shared" si="195"/>
        <v>6.425132522606809</v>
      </c>
      <c r="AN1809" s="7"/>
      <c r="AO1809" s="5"/>
      <c r="AP1809" s="14"/>
      <c r="AQ1809" s="5"/>
    </row>
    <row r="1810" spans="1:43" hidden="1" x14ac:dyDescent="0.3">
      <c r="A1810" t="s">
        <v>875</v>
      </c>
      <c r="B1810">
        <v>105</v>
      </c>
      <c r="C1810">
        <v>234760500</v>
      </c>
      <c r="D1810" t="s">
        <v>630</v>
      </c>
      <c r="E1810" t="s">
        <v>10261</v>
      </c>
      <c r="F1810" t="s">
        <v>4403</v>
      </c>
      <c r="G1810" t="s">
        <v>14</v>
      </c>
      <c r="H1810" t="s">
        <v>15</v>
      </c>
      <c r="I1810">
        <v>14000000</v>
      </c>
      <c r="J1810">
        <v>1984</v>
      </c>
      <c r="K1810">
        <v>7.3</v>
      </c>
      <c r="L1810" s="5" t="s">
        <v>476</v>
      </c>
      <c r="M1810" s="5" t="s">
        <v>599</v>
      </c>
      <c r="N1810" t="s">
        <v>8413</v>
      </c>
      <c r="P1810" s="5">
        <f t="shared" si="196"/>
        <v>0.61097959647994515</v>
      </c>
      <c r="Q1810" s="5">
        <f t="shared" si="197"/>
        <v>234760500</v>
      </c>
      <c r="R1810" s="1">
        <f t="shared" si="198"/>
        <v>220760500</v>
      </c>
      <c r="S1810" s="1">
        <f t="shared" si="199"/>
        <v>14000000</v>
      </c>
      <c r="U1810" s="7" t="s">
        <v>2721</v>
      </c>
      <c r="V1810" s="5">
        <f t="shared" si="193"/>
        <v>2</v>
      </c>
      <c r="W1810" s="14">
        <f>IF(V1810=1, VLOOKUP(U1810, [1]IMDB_Movies!A:O, 11, FALSE), AVERAGEIF($A$2:$A$4915, U1810, $K$2:$K$4915))</f>
        <v>5.9</v>
      </c>
      <c r="X1810" s="5">
        <f t="shared" si="194"/>
        <v>0.29899999999999999</v>
      </c>
      <c r="Y1810">
        <f t="shared" si="195"/>
        <v>6.4252339363693185</v>
      </c>
      <c r="AN1810" s="7"/>
      <c r="AO1810" s="5"/>
      <c r="AP1810" s="14"/>
      <c r="AQ1810" s="5"/>
    </row>
    <row r="1811" spans="1:43" hidden="1" x14ac:dyDescent="0.3">
      <c r="A1811" t="s">
        <v>4421</v>
      </c>
      <c r="B1811">
        <v>114</v>
      </c>
      <c r="C1811">
        <v>91121452</v>
      </c>
      <c r="D1811" t="s">
        <v>3460</v>
      </c>
      <c r="E1811" t="s">
        <v>10262</v>
      </c>
      <c r="F1811" t="s">
        <v>4422</v>
      </c>
      <c r="G1811" t="s">
        <v>14</v>
      </c>
      <c r="H1811" t="s">
        <v>22</v>
      </c>
      <c r="I1811">
        <v>14000000</v>
      </c>
      <c r="J1811">
        <v>2014</v>
      </c>
      <c r="K1811">
        <v>8.1</v>
      </c>
      <c r="L1811" s="5" t="s">
        <v>4651</v>
      </c>
      <c r="M1811" s="5" t="s">
        <v>1221</v>
      </c>
      <c r="N1811" t="s">
        <v>3629</v>
      </c>
      <c r="O1811" t="s">
        <v>8418</v>
      </c>
      <c r="P1811" s="5">
        <f t="shared" si="196"/>
        <v>0.61246173758629918</v>
      </c>
      <c r="Q1811" s="5">
        <f t="shared" si="197"/>
        <v>91121452</v>
      </c>
      <c r="R1811" s="1">
        <f t="shared" si="198"/>
        <v>77121452</v>
      </c>
      <c r="S1811" s="1">
        <f t="shared" si="199"/>
        <v>14000000</v>
      </c>
      <c r="U1811" s="7" t="s">
        <v>2599</v>
      </c>
      <c r="V1811" s="5">
        <f t="shared" si="193"/>
        <v>1</v>
      </c>
      <c r="W1811" s="14">
        <f>IF(V1811=1, VLOOKUP(U1811, [1]IMDB_Movies!A:O, 11, FALSE), AVERAGEIF($A$2:$A$4915, U1811, $K$2:$K$4915))</f>
        <v>5.9</v>
      </c>
      <c r="X1811" s="5">
        <f t="shared" si="194"/>
        <v>0.29899999999999999</v>
      </c>
      <c r="Y1811">
        <f t="shared" si="195"/>
        <v>6.4250858034321476</v>
      </c>
      <c r="AN1811" s="7"/>
      <c r="AO1811" s="5"/>
      <c r="AP1811" s="14"/>
      <c r="AQ1811" s="5"/>
    </row>
    <row r="1812" spans="1:43" hidden="1" x14ac:dyDescent="0.3">
      <c r="A1812" t="s">
        <v>1645</v>
      </c>
      <c r="B1812">
        <v>106</v>
      </c>
      <c r="C1812">
        <v>32645546</v>
      </c>
      <c r="D1812" t="s">
        <v>1405</v>
      </c>
      <c r="E1812" t="s">
        <v>10263</v>
      </c>
      <c r="F1812" t="s">
        <v>4482</v>
      </c>
      <c r="G1812" t="s">
        <v>14</v>
      </c>
      <c r="H1812" t="s">
        <v>15</v>
      </c>
      <c r="I1812">
        <v>14000000</v>
      </c>
      <c r="J1812">
        <v>2005</v>
      </c>
      <c r="K1812">
        <v>6.4</v>
      </c>
      <c r="L1812" s="5" t="s">
        <v>599</v>
      </c>
      <c r="M1812" s="5" t="s">
        <v>1221</v>
      </c>
      <c r="N1812" t="s">
        <v>6299</v>
      </c>
      <c r="P1812" s="5">
        <f t="shared" si="196"/>
        <v>0.61268694461746576</v>
      </c>
      <c r="Q1812" s="5">
        <f t="shared" si="197"/>
        <v>32645546</v>
      </c>
      <c r="R1812" s="1">
        <f t="shared" si="198"/>
        <v>18645546</v>
      </c>
      <c r="S1812" s="1">
        <f t="shared" si="199"/>
        <v>14000000</v>
      </c>
      <c r="U1812" s="7" t="s">
        <v>2646</v>
      </c>
      <c r="V1812" s="5">
        <f t="shared" si="193"/>
        <v>1</v>
      </c>
      <c r="W1812" s="14">
        <f>IF(V1812=1, VLOOKUP(U1812, [1]IMDB_Movies!A:O, 11, FALSE), AVERAGEIF($A$2:$A$4915, U1812, $K$2:$K$4915))</f>
        <v>5.9</v>
      </c>
      <c r="X1812" s="5">
        <f t="shared" si="194"/>
        <v>0.29899999999999999</v>
      </c>
      <c r="Y1812">
        <f t="shared" si="195"/>
        <v>6.4247503121098735</v>
      </c>
      <c r="AN1812" s="7"/>
      <c r="AO1812" s="5"/>
      <c r="AP1812" s="14"/>
      <c r="AQ1812" s="5"/>
    </row>
    <row r="1813" spans="1:43" hidden="1" x14ac:dyDescent="0.3">
      <c r="A1813" t="s">
        <v>4502</v>
      </c>
      <c r="B1813">
        <v>97</v>
      </c>
      <c r="C1813">
        <v>21468807</v>
      </c>
      <c r="D1813" t="s">
        <v>1084</v>
      </c>
      <c r="E1813" t="s">
        <v>10264</v>
      </c>
      <c r="F1813" t="s">
        <v>4503</v>
      </c>
      <c r="G1813" t="s">
        <v>14</v>
      </c>
      <c r="H1813" t="s">
        <v>15</v>
      </c>
      <c r="I1813">
        <v>14000000</v>
      </c>
      <c r="J1813">
        <v>2000</v>
      </c>
      <c r="K1813">
        <v>4.0999999999999996</v>
      </c>
      <c r="L1813" s="5" t="s">
        <v>2267</v>
      </c>
      <c r="M1813" s="5" t="s">
        <v>8415</v>
      </c>
      <c r="N1813" t="s">
        <v>3629</v>
      </c>
      <c r="P1813" s="5">
        <f t="shared" si="196"/>
        <v>0.61264993839284998</v>
      </c>
      <c r="Q1813" s="5">
        <f t="shared" si="197"/>
        <v>21468807</v>
      </c>
      <c r="R1813" s="1">
        <f t="shared" si="198"/>
        <v>7468807</v>
      </c>
      <c r="S1813" s="1">
        <f t="shared" si="199"/>
        <v>14000000</v>
      </c>
      <c r="U1813" s="7" t="s">
        <v>2809</v>
      </c>
      <c r="V1813" s="5">
        <f t="shared" si="193"/>
        <v>1</v>
      </c>
      <c r="W1813" s="14">
        <f>IF(V1813=1, VLOOKUP(U1813, [1]IMDB_Movies!A:O, 11, FALSE), AVERAGEIF($A$2:$A$4915, U1813, $K$2:$K$4915))</f>
        <v>5.9</v>
      </c>
      <c r="X1813" s="5">
        <f t="shared" si="194"/>
        <v>0.29899999999999999</v>
      </c>
      <c r="Y1813">
        <f t="shared" si="195"/>
        <v>6.4249453637215224</v>
      </c>
      <c r="AN1813" s="7"/>
      <c r="AO1813" s="5"/>
      <c r="AP1813" s="14"/>
      <c r="AQ1813" s="5"/>
    </row>
    <row r="1814" spans="1:43" hidden="1" x14ac:dyDescent="0.3">
      <c r="A1814" t="s">
        <v>1841</v>
      </c>
      <c r="B1814">
        <v>119</v>
      </c>
      <c r="C1814">
        <v>156645693</v>
      </c>
      <c r="D1814" t="s">
        <v>3132</v>
      </c>
      <c r="E1814" t="s">
        <v>10265</v>
      </c>
      <c r="F1814" t="s">
        <v>4670</v>
      </c>
      <c r="G1814" t="s">
        <v>14</v>
      </c>
      <c r="H1814" t="s">
        <v>15</v>
      </c>
      <c r="I1814">
        <v>14000000</v>
      </c>
      <c r="J1814">
        <v>1987</v>
      </c>
      <c r="K1814">
        <v>6.9</v>
      </c>
      <c r="L1814" s="5" t="s">
        <v>1221</v>
      </c>
      <c r="M1814" s="5" t="s">
        <v>6851</v>
      </c>
      <c r="N1814" t="s">
        <v>3629</v>
      </c>
      <c r="P1814" s="5">
        <f t="shared" si="196"/>
        <v>0.61257922212651306</v>
      </c>
      <c r="Q1814" s="5">
        <f t="shared" si="197"/>
        <v>156645693</v>
      </c>
      <c r="R1814" s="1">
        <f t="shared" si="198"/>
        <v>142645693</v>
      </c>
      <c r="S1814" s="1">
        <f t="shared" si="199"/>
        <v>14000000</v>
      </c>
      <c r="U1814" s="7" t="s">
        <v>2895</v>
      </c>
      <c r="V1814" s="5">
        <f t="shared" si="193"/>
        <v>1</v>
      </c>
      <c r="W1814" s="14">
        <f>IF(V1814=1, VLOOKUP(U1814, [1]IMDB_Movies!A:O, 11, FALSE), AVERAGEIF($A$2:$A$4915, U1814, $K$2:$K$4915))</f>
        <v>5.9</v>
      </c>
      <c r="X1814" s="5">
        <f t="shared" si="194"/>
        <v>0.29899999999999999</v>
      </c>
      <c r="Y1814">
        <f t="shared" si="195"/>
        <v>6.4260774515927643</v>
      </c>
      <c r="AN1814" s="7"/>
      <c r="AO1814" s="5"/>
      <c r="AP1814" s="14"/>
      <c r="AQ1814" s="5"/>
    </row>
    <row r="1815" spans="1:43" hidden="1" x14ac:dyDescent="0.3">
      <c r="A1815" t="s">
        <v>1183</v>
      </c>
      <c r="B1815">
        <v>125</v>
      </c>
      <c r="C1815">
        <v>178406268</v>
      </c>
      <c r="D1815" t="s">
        <v>604</v>
      </c>
      <c r="E1815" t="s">
        <v>10266</v>
      </c>
      <c r="F1815" t="s">
        <v>4671</v>
      </c>
      <c r="G1815" t="s">
        <v>14</v>
      </c>
      <c r="H1815" t="s">
        <v>15</v>
      </c>
      <c r="I1815">
        <v>14000000</v>
      </c>
      <c r="J1815">
        <v>1990</v>
      </c>
      <c r="K1815">
        <v>6.9</v>
      </c>
      <c r="L1815" s="5" t="s">
        <v>599</v>
      </c>
      <c r="M1815" s="5" t="s">
        <v>6851</v>
      </c>
      <c r="P1815" s="5">
        <f t="shared" si="196"/>
        <v>0.61327191341140086</v>
      </c>
      <c r="Q1815" s="5">
        <f t="shared" si="197"/>
        <v>178406268</v>
      </c>
      <c r="R1815" s="1">
        <f t="shared" si="198"/>
        <v>164406268</v>
      </c>
      <c r="S1815" s="1">
        <f t="shared" si="199"/>
        <v>14000000</v>
      </c>
      <c r="U1815" s="6" t="s">
        <v>2976</v>
      </c>
      <c r="V1815" s="5">
        <f t="shared" si="193"/>
        <v>1</v>
      </c>
      <c r="W1815" s="14">
        <f>IF(V1815=1, VLOOKUP(U1815, [1]IMDB_Movies!A:O, 11, FALSE), AVERAGEIF($A$2:$A$4915, U1815, $K$2:$K$4915))</f>
        <v>5.9</v>
      </c>
      <c r="X1815" s="5">
        <f t="shared" si="194"/>
        <v>0.29899999999999999</v>
      </c>
      <c r="Y1815">
        <f t="shared" si="195"/>
        <v>6.4261480787254088</v>
      </c>
      <c r="AN1815" s="6"/>
      <c r="AO1815" s="5"/>
      <c r="AP1815" s="14"/>
      <c r="AQ1815" s="5"/>
    </row>
    <row r="1816" spans="1:43" hidden="1" x14ac:dyDescent="0.3">
      <c r="A1816" t="s">
        <v>272</v>
      </c>
      <c r="B1816">
        <v>145</v>
      </c>
      <c r="C1816">
        <v>70001698</v>
      </c>
      <c r="D1816" t="s">
        <v>2556</v>
      </c>
      <c r="E1816" t="s">
        <v>10267</v>
      </c>
      <c r="F1816" t="s">
        <v>4678</v>
      </c>
      <c r="G1816" t="s">
        <v>14</v>
      </c>
      <c r="H1816" t="s">
        <v>15</v>
      </c>
      <c r="I1816">
        <v>14000000</v>
      </c>
      <c r="J1816">
        <v>1989</v>
      </c>
      <c r="K1816">
        <v>7.2</v>
      </c>
      <c r="L1816" s="5" t="s">
        <v>4651</v>
      </c>
      <c r="M1816" s="5" t="s">
        <v>1221</v>
      </c>
      <c r="N1816" t="s">
        <v>8418</v>
      </c>
      <c r="P1816" s="5">
        <f t="shared" si="196"/>
        <v>0.61416162383140249</v>
      </c>
      <c r="Q1816" s="5">
        <f t="shared" si="197"/>
        <v>70001698</v>
      </c>
      <c r="R1816" s="1">
        <f t="shared" si="198"/>
        <v>56001698</v>
      </c>
      <c r="S1816" s="1">
        <f t="shared" si="199"/>
        <v>14000000</v>
      </c>
      <c r="U1816" s="7" t="s">
        <v>2586</v>
      </c>
      <c r="V1816" s="5">
        <f t="shared" si="193"/>
        <v>2</v>
      </c>
      <c r="W1816" s="14">
        <f>IF(V1816=1, VLOOKUP(U1816, [1]IMDB_Movies!A:O, 11, FALSE), AVERAGEIF($A$2:$A$4915, U1816, $K$2:$K$4915))</f>
        <v>5.9</v>
      </c>
      <c r="X1816" s="5">
        <f t="shared" si="194"/>
        <v>0.29899999999999999</v>
      </c>
      <c r="Y1816">
        <f t="shared" si="195"/>
        <v>6.4268125000000103</v>
      </c>
      <c r="AN1816" s="7"/>
      <c r="AO1816" s="5"/>
      <c r="AP1816" s="14"/>
      <c r="AQ1816" s="5"/>
    </row>
    <row r="1817" spans="1:43" hidden="1" x14ac:dyDescent="0.3">
      <c r="A1817" t="s">
        <v>3405</v>
      </c>
      <c r="B1817">
        <v>109</v>
      </c>
      <c r="C1817">
        <v>61356221</v>
      </c>
      <c r="D1817" t="s">
        <v>2748</v>
      </c>
      <c r="E1817" t="s">
        <v>10268</v>
      </c>
      <c r="F1817" t="s">
        <v>4681</v>
      </c>
      <c r="G1817" t="s">
        <v>14</v>
      </c>
      <c r="H1817" t="s">
        <v>15</v>
      </c>
      <c r="I1817">
        <v>14000000</v>
      </c>
      <c r="J1817">
        <v>2007</v>
      </c>
      <c r="K1817">
        <v>5.2</v>
      </c>
      <c r="L1817" s="5" t="s">
        <v>1221</v>
      </c>
      <c r="M1817" s="5" t="s">
        <v>4183</v>
      </c>
      <c r="N1817" t="s">
        <v>6851</v>
      </c>
      <c r="P1817" s="5">
        <f t="shared" si="196"/>
        <v>0.61427651141154316</v>
      </c>
      <c r="Q1817" s="5">
        <f t="shared" si="197"/>
        <v>61356221</v>
      </c>
      <c r="R1817" s="1">
        <f t="shared" si="198"/>
        <v>47356221</v>
      </c>
      <c r="S1817" s="1">
        <f t="shared" si="199"/>
        <v>14000000</v>
      </c>
      <c r="U1817" s="6" t="s">
        <v>520</v>
      </c>
      <c r="V1817" s="5">
        <f t="shared" si="193"/>
        <v>2</v>
      </c>
      <c r="W1817" s="14">
        <f>IF(V1817=1, VLOOKUP(U1817, [1]IMDB_Movies!A:O, 11, FALSE), AVERAGEIF($A$2:$A$4915, U1817, $K$2:$K$4915))</f>
        <v>5.9</v>
      </c>
      <c r="X1817" s="5">
        <f t="shared" si="194"/>
        <v>0.29899999999999999</v>
      </c>
      <c r="Y1817">
        <f t="shared" si="195"/>
        <v>6.4269459206001978</v>
      </c>
      <c r="AN1817" s="6"/>
      <c r="AO1817" s="5"/>
      <c r="AP1817" s="14"/>
      <c r="AQ1817" s="5"/>
    </row>
    <row r="1818" spans="1:43" hidden="1" x14ac:dyDescent="0.3">
      <c r="A1818" t="s">
        <v>2828</v>
      </c>
      <c r="B1818">
        <v>123</v>
      </c>
      <c r="C1818">
        <v>46800000</v>
      </c>
      <c r="D1818" t="s">
        <v>84</v>
      </c>
      <c r="E1818" t="s">
        <v>10269</v>
      </c>
      <c r="F1818" t="s">
        <v>4682</v>
      </c>
      <c r="G1818" t="s">
        <v>14</v>
      </c>
      <c r="H1818" t="s">
        <v>22</v>
      </c>
      <c r="I1818">
        <v>14000000</v>
      </c>
      <c r="J1818">
        <v>1977</v>
      </c>
      <c r="K1818">
        <v>7.1</v>
      </c>
      <c r="L1818" s="5" t="s">
        <v>476</v>
      </c>
      <c r="M1818" s="5" t="s">
        <v>340</v>
      </c>
      <c r="N1818" t="s">
        <v>4289</v>
      </c>
      <c r="O1818" t="s">
        <v>3629</v>
      </c>
      <c r="P1818" s="5">
        <f t="shared" si="196"/>
        <v>0.61435117945430029</v>
      </c>
      <c r="Q1818" s="5">
        <f t="shared" si="197"/>
        <v>46800000</v>
      </c>
      <c r="R1818" s="1">
        <f t="shared" si="198"/>
        <v>32800000</v>
      </c>
      <c r="S1818" s="1">
        <f t="shared" si="199"/>
        <v>14000000</v>
      </c>
      <c r="U1818" s="7" t="s">
        <v>1871</v>
      </c>
      <c r="V1818" s="5">
        <f t="shared" si="193"/>
        <v>1</v>
      </c>
      <c r="W1818" s="14">
        <f>IF(V1818=1, VLOOKUP(U1818, [1]IMDB_Movies!A:O, 11, FALSE), AVERAGEIF($A$2:$A$4915, U1818, $K$2:$K$4915))</f>
        <v>5.9</v>
      </c>
      <c r="X1818" s="5">
        <f t="shared" si="194"/>
        <v>0.29899999999999999</v>
      </c>
      <c r="Y1818">
        <f t="shared" si="195"/>
        <v>6.4272357723577347</v>
      </c>
      <c r="AN1818" s="7"/>
      <c r="AO1818" s="5"/>
      <c r="AP1818" s="14"/>
      <c r="AQ1818" s="5"/>
    </row>
    <row r="1819" spans="1:43" hidden="1" x14ac:dyDescent="0.3">
      <c r="A1819" t="s">
        <v>4684</v>
      </c>
      <c r="B1819">
        <v>99</v>
      </c>
      <c r="C1819">
        <v>38048637</v>
      </c>
      <c r="D1819" t="s">
        <v>1084</v>
      </c>
      <c r="E1819" t="s">
        <v>10270</v>
      </c>
      <c r="F1819" t="s">
        <v>4685</v>
      </c>
      <c r="G1819" t="s">
        <v>14</v>
      </c>
      <c r="H1819" t="s">
        <v>15</v>
      </c>
      <c r="I1819">
        <v>14000000</v>
      </c>
      <c r="J1819">
        <v>1998</v>
      </c>
      <c r="K1819">
        <v>5.5</v>
      </c>
      <c r="L1819" s="5" t="s">
        <v>2267</v>
      </c>
      <c r="M1819" s="5" t="s">
        <v>8415</v>
      </c>
      <c r="N1819" t="s">
        <v>3629</v>
      </c>
      <c r="P1819" s="5">
        <f t="shared" si="196"/>
        <v>0.61436514957240385</v>
      </c>
      <c r="Q1819" s="5">
        <f t="shared" si="197"/>
        <v>38048637</v>
      </c>
      <c r="R1819" s="1">
        <f t="shared" si="198"/>
        <v>24048637</v>
      </c>
      <c r="S1819" s="1">
        <f t="shared" si="199"/>
        <v>14000000</v>
      </c>
      <c r="U1819" s="7" t="s">
        <v>2285</v>
      </c>
      <c r="V1819" s="5">
        <f t="shared" si="193"/>
        <v>1</v>
      </c>
      <c r="W1819" s="14">
        <f>IF(V1819=1, VLOOKUP(U1819, [1]IMDB_Movies!A:O, 11, FALSE), AVERAGEIF($A$2:$A$4915, U1819, $K$2:$K$4915))</f>
        <v>5.9</v>
      </c>
      <c r="X1819" s="5">
        <f t="shared" si="194"/>
        <v>0.29899999999999999</v>
      </c>
      <c r="Y1819">
        <f t="shared" si="195"/>
        <v>6.4274632467938799</v>
      </c>
      <c r="AN1819" s="7"/>
      <c r="AO1819" s="5"/>
      <c r="AP1819" s="14"/>
      <c r="AQ1819" s="5"/>
    </row>
    <row r="1820" spans="1:43" hidden="1" x14ac:dyDescent="0.3">
      <c r="A1820" t="s">
        <v>4687</v>
      </c>
      <c r="B1820">
        <v>107</v>
      </c>
      <c r="C1820">
        <v>34793160</v>
      </c>
      <c r="D1820" t="s">
        <v>2482</v>
      </c>
      <c r="E1820" t="s">
        <v>10271</v>
      </c>
      <c r="F1820" t="s">
        <v>4688</v>
      </c>
      <c r="G1820" t="s">
        <v>14</v>
      </c>
      <c r="H1820" t="s">
        <v>15</v>
      </c>
      <c r="I1820">
        <v>14000000</v>
      </c>
      <c r="J1820">
        <v>1991</v>
      </c>
      <c r="K1820">
        <v>6.7</v>
      </c>
      <c r="L1820" s="5" t="s">
        <v>340</v>
      </c>
      <c r="M1820" s="5" t="s">
        <v>1221</v>
      </c>
      <c r="P1820" s="5">
        <f t="shared" si="196"/>
        <v>0.61434692395463919</v>
      </c>
      <c r="Q1820" s="5">
        <f t="shared" si="197"/>
        <v>34793160</v>
      </c>
      <c r="R1820" s="1">
        <f t="shared" si="198"/>
        <v>20793160</v>
      </c>
      <c r="S1820" s="1">
        <f t="shared" si="199"/>
        <v>14000000</v>
      </c>
      <c r="U1820" s="6" t="s">
        <v>1393</v>
      </c>
      <c r="V1820" s="5">
        <f t="shared" si="193"/>
        <v>1</v>
      </c>
      <c r="W1820" s="14">
        <f>IF(V1820=1, VLOOKUP(U1820, [1]IMDB_Movies!A:O, 11, FALSE), AVERAGEIF($A$2:$A$4915, U1820, $K$2:$K$4915))</f>
        <v>5.9</v>
      </c>
      <c r="X1820" s="5">
        <f t="shared" si="194"/>
        <v>0.29899999999999999</v>
      </c>
      <c r="Y1820">
        <f t="shared" si="195"/>
        <v>6.4268773466833657</v>
      </c>
      <c r="AN1820" s="6"/>
      <c r="AO1820" s="5"/>
      <c r="AP1820" s="14"/>
      <c r="AQ1820" s="5"/>
    </row>
    <row r="1821" spans="1:43" hidden="1" x14ac:dyDescent="0.3">
      <c r="A1821" t="s">
        <v>3438</v>
      </c>
      <c r="B1821">
        <v>81</v>
      </c>
      <c r="C1821">
        <v>30628981</v>
      </c>
      <c r="D1821" t="s">
        <v>604</v>
      </c>
      <c r="E1821" t="s">
        <v>10272</v>
      </c>
      <c r="F1821" t="s">
        <v>4689</v>
      </c>
      <c r="G1821" t="s">
        <v>14</v>
      </c>
      <c r="H1821" t="s">
        <v>15</v>
      </c>
      <c r="I1821">
        <v>14000000</v>
      </c>
      <c r="J1821">
        <v>1999</v>
      </c>
      <c r="K1821">
        <v>5</v>
      </c>
      <c r="L1821" s="5" t="s">
        <v>599</v>
      </c>
      <c r="M1821" s="5" t="s">
        <v>6851</v>
      </c>
      <c r="P1821" s="5">
        <f t="shared" si="196"/>
        <v>0.61431752581362953</v>
      </c>
      <c r="Q1821" s="5">
        <f t="shared" si="197"/>
        <v>30628981</v>
      </c>
      <c r="R1821" s="1">
        <f t="shared" si="198"/>
        <v>16628981</v>
      </c>
      <c r="S1821" s="1">
        <f t="shared" si="199"/>
        <v>14000000</v>
      </c>
      <c r="U1821" s="6" t="s">
        <v>1492</v>
      </c>
      <c r="V1821" s="5">
        <f t="shared" si="193"/>
        <v>2</v>
      </c>
      <c r="W1821" s="14">
        <f>IF(V1821=1, VLOOKUP(U1821, [1]IMDB_Movies!A:O, 11, FALSE), AVERAGEIF($A$2:$A$4915, U1821, $K$2:$K$4915))</f>
        <v>5.9</v>
      </c>
      <c r="X1821" s="5">
        <f t="shared" si="194"/>
        <v>0.29899999999999999</v>
      </c>
      <c r="Y1821">
        <f t="shared" si="195"/>
        <v>6.4266979655712149</v>
      </c>
      <c r="AN1821" s="6"/>
      <c r="AO1821" s="5"/>
      <c r="AP1821" s="14"/>
      <c r="AQ1821" s="5"/>
    </row>
    <row r="1822" spans="1:43" hidden="1" x14ac:dyDescent="0.3">
      <c r="A1822" t="s">
        <v>4525</v>
      </c>
      <c r="B1822">
        <v>82</v>
      </c>
      <c r="C1822">
        <v>25571351</v>
      </c>
      <c r="D1822" t="s">
        <v>3109</v>
      </c>
      <c r="E1822" t="s">
        <v>10273</v>
      </c>
      <c r="F1822" t="s">
        <v>4691</v>
      </c>
      <c r="G1822" t="s">
        <v>14</v>
      </c>
      <c r="H1822" t="s">
        <v>15</v>
      </c>
      <c r="I1822">
        <v>14000000</v>
      </c>
      <c r="J1822">
        <v>2002</v>
      </c>
      <c r="K1822">
        <v>6.6</v>
      </c>
      <c r="L1822" s="5" t="s">
        <v>340</v>
      </c>
      <c r="M1822" s="5" t="s">
        <v>4017</v>
      </c>
      <c r="N1822" t="s">
        <v>599</v>
      </c>
      <c r="O1822" t="s">
        <v>1221</v>
      </c>
      <c r="P1822" s="5">
        <f t="shared" si="196"/>
        <v>0.61427447416847014</v>
      </c>
      <c r="Q1822" s="5">
        <f t="shared" si="197"/>
        <v>25571351</v>
      </c>
      <c r="R1822" s="1">
        <f t="shared" si="198"/>
        <v>11571351</v>
      </c>
      <c r="S1822" s="1">
        <f t="shared" si="199"/>
        <v>14000000</v>
      </c>
      <c r="U1822" s="7" t="s">
        <v>1605</v>
      </c>
      <c r="V1822" s="5">
        <f t="shared" si="193"/>
        <v>1</v>
      </c>
      <c r="W1822" s="14">
        <f>IF(V1822=1, VLOOKUP(U1822, [1]IMDB_Movies!A:O, 11, FALSE), AVERAGEIF($A$2:$A$4915, U1822, $K$2:$K$4915))</f>
        <v>5.9</v>
      </c>
      <c r="X1822" s="5">
        <f t="shared" si="194"/>
        <v>0.29899999999999999</v>
      </c>
      <c r="Y1822">
        <f t="shared" si="195"/>
        <v>6.4269881026925582</v>
      </c>
      <c r="AN1822" s="7"/>
      <c r="AO1822" s="5"/>
      <c r="AP1822" s="14"/>
      <c r="AQ1822" s="5"/>
    </row>
    <row r="1823" spans="1:43" hidden="1" x14ac:dyDescent="0.3">
      <c r="A1823" t="s">
        <v>1055</v>
      </c>
      <c r="B1823">
        <v>109</v>
      </c>
      <c r="C1823">
        <v>27515786</v>
      </c>
      <c r="D1823" t="s">
        <v>79</v>
      </c>
      <c r="E1823" t="s">
        <v>10274</v>
      </c>
      <c r="F1823" t="s">
        <v>4692</v>
      </c>
      <c r="G1823" t="s">
        <v>14</v>
      </c>
      <c r="H1823" t="s">
        <v>15</v>
      </c>
      <c r="I1823">
        <v>14000000</v>
      </c>
      <c r="J1823">
        <v>1993</v>
      </c>
      <c r="K1823">
        <v>5.9</v>
      </c>
      <c r="L1823" s="5" t="s">
        <v>1221</v>
      </c>
      <c r="M1823" s="5" t="s">
        <v>6851</v>
      </c>
      <c r="P1823" s="5">
        <f t="shared" si="196"/>
        <v>0.61421580933393993</v>
      </c>
      <c r="Q1823" s="5">
        <f t="shared" si="197"/>
        <v>27515786</v>
      </c>
      <c r="R1823" s="1">
        <f t="shared" si="198"/>
        <v>13515786</v>
      </c>
      <c r="S1823" s="1">
        <f t="shared" si="199"/>
        <v>14000000</v>
      </c>
      <c r="U1823" s="7" t="s">
        <v>1484</v>
      </c>
      <c r="V1823" s="5">
        <f t="shared" si="193"/>
        <v>1</v>
      </c>
      <c r="W1823" s="14">
        <f>IF(V1823=1, VLOOKUP(U1823, [1]IMDB_Movies!A:O, 11, FALSE), AVERAGEIF($A$2:$A$4915, U1823, $K$2:$K$4915))</f>
        <v>5.9</v>
      </c>
      <c r="X1823" s="5">
        <f t="shared" si="194"/>
        <v>0.29899999999999999</v>
      </c>
      <c r="Y1823">
        <f t="shared" si="195"/>
        <v>6.4264954588161691</v>
      </c>
      <c r="AN1823" s="7"/>
      <c r="AO1823" s="5"/>
      <c r="AP1823" s="14"/>
      <c r="AQ1823" s="5"/>
    </row>
    <row r="1824" spans="1:43" hidden="1" x14ac:dyDescent="0.3">
      <c r="A1824" t="s">
        <v>1623</v>
      </c>
      <c r="B1824">
        <v>95</v>
      </c>
      <c r="C1824">
        <v>25482931</v>
      </c>
      <c r="D1824" t="s">
        <v>149</v>
      </c>
      <c r="E1824" t="s">
        <v>10275</v>
      </c>
      <c r="F1824" t="s">
        <v>4693</v>
      </c>
      <c r="G1824" t="s">
        <v>14</v>
      </c>
      <c r="H1824" t="s">
        <v>15</v>
      </c>
      <c r="I1824">
        <v>14000000</v>
      </c>
      <c r="J1824">
        <v>2002</v>
      </c>
      <c r="K1824">
        <v>5.7</v>
      </c>
      <c r="L1824" s="5" t="s">
        <v>476</v>
      </c>
      <c r="M1824" s="5" t="s">
        <v>599</v>
      </c>
      <c r="N1824" t="s">
        <v>8413</v>
      </c>
      <c r="O1824" t="s">
        <v>3629</v>
      </c>
      <c r="P1824" s="5">
        <f t="shared" si="196"/>
        <v>0.61416293949341982</v>
      </c>
      <c r="Q1824" s="5">
        <f t="shared" si="197"/>
        <v>25482931</v>
      </c>
      <c r="R1824" s="1">
        <f t="shared" si="198"/>
        <v>11482931</v>
      </c>
      <c r="S1824" s="1">
        <f t="shared" si="199"/>
        <v>14000000</v>
      </c>
      <c r="U1824" s="6" t="s">
        <v>2963</v>
      </c>
      <c r="V1824" s="5">
        <f t="shared" si="193"/>
        <v>1</v>
      </c>
      <c r="W1824" s="14">
        <f>IF(V1824=1, VLOOKUP(U1824, [1]IMDB_Movies!A:O, 11, FALSE), AVERAGEIF($A$2:$A$4915, U1824, $K$2:$K$4915))</f>
        <v>5.9</v>
      </c>
      <c r="X1824" s="5">
        <f t="shared" si="194"/>
        <v>0.29899999999999999</v>
      </c>
      <c r="Y1824">
        <f t="shared" si="195"/>
        <v>6.4267230576441188</v>
      </c>
      <c r="AN1824" s="6"/>
      <c r="AO1824" s="5"/>
      <c r="AP1824" s="14"/>
      <c r="AQ1824" s="5"/>
    </row>
    <row r="1825" spans="1:43" hidden="1" x14ac:dyDescent="0.3">
      <c r="A1825" t="s">
        <v>4144</v>
      </c>
      <c r="B1825">
        <v>118</v>
      </c>
      <c r="C1825"/>
      <c r="D1825" t="s">
        <v>2267</v>
      </c>
      <c r="E1825" t="s">
        <v>10276</v>
      </c>
      <c r="F1825" t="s">
        <v>4695</v>
      </c>
      <c r="G1825" t="s">
        <v>14</v>
      </c>
      <c r="H1825" t="s">
        <v>15</v>
      </c>
      <c r="I1825">
        <v>14000000</v>
      </c>
      <c r="J1825">
        <v>1977</v>
      </c>
      <c r="K1825">
        <v>3.7</v>
      </c>
      <c r="L1825" s="5" t="s">
        <v>2267</v>
      </c>
      <c r="M1825" s="5"/>
      <c r="P1825" s="5">
        <f t="shared" si="196"/>
        <v>0.61410388391776261</v>
      </c>
      <c r="Q1825" s="5">
        <f t="shared" si="197"/>
        <v>25035665</v>
      </c>
      <c r="R1825" s="1">
        <f t="shared" si="198"/>
        <v>11035665</v>
      </c>
      <c r="S1825" s="1">
        <f t="shared" si="199"/>
        <v>14000000</v>
      </c>
      <c r="U1825" s="6" t="s">
        <v>6023</v>
      </c>
      <c r="V1825" s="5">
        <f t="shared" si="193"/>
        <v>1</v>
      </c>
      <c r="W1825" s="14">
        <f>IF(V1825=1, VLOOKUP(U1825, [1]IMDB_Movies!A:O, 11, FALSE), AVERAGEIF($A$2:$A$4915, U1825, $K$2:$K$4915))</f>
        <v>5.9</v>
      </c>
      <c r="X1825" s="5">
        <f t="shared" si="194"/>
        <v>0.29899999999999999</v>
      </c>
      <c r="Y1825">
        <f t="shared" si="195"/>
        <v>6.4267627702914538</v>
      </c>
      <c r="AN1825" s="6"/>
      <c r="AO1825" s="5"/>
      <c r="AP1825" s="14"/>
      <c r="AQ1825" s="5"/>
    </row>
    <row r="1826" spans="1:43" hidden="1" x14ac:dyDescent="0.3">
      <c r="A1826" t="s">
        <v>4147</v>
      </c>
      <c r="B1826">
        <v>91</v>
      </c>
      <c r="C1826">
        <v>16298046</v>
      </c>
      <c r="D1826" t="s">
        <v>1084</v>
      </c>
      <c r="E1826" t="s">
        <v>10277</v>
      </c>
      <c r="F1826" t="s">
        <v>4696</v>
      </c>
      <c r="G1826" t="s">
        <v>14</v>
      </c>
      <c r="H1826" t="s">
        <v>22</v>
      </c>
      <c r="I1826">
        <v>14000000</v>
      </c>
      <c r="J1826">
        <v>2005</v>
      </c>
      <c r="K1826">
        <v>5</v>
      </c>
      <c r="L1826" s="5" t="s">
        <v>2267</v>
      </c>
      <c r="M1826" s="5" t="s">
        <v>8415</v>
      </c>
      <c r="N1826" t="s">
        <v>3629</v>
      </c>
      <c r="P1826" s="5">
        <f t="shared" si="196"/>
        <v>0.61410388391776261</v>
      </c>
      <c r="Q1826" s="5">
        <f t="shared" si="197"/>
        <v>16298046</v>
      </c>
      <c r="R1826" s="1">
        <f t="shared" si="198"/>
        <v>2298046</v>
      </c>
      <c r="S1826" s="1">
        <f t="shared" si="199"/>
        <v>14000000</v>
      </c>
      <c r="U1826" s="7" t="s">
        <v>6822</v>
      </c>
      <c r="V1826" s="5">
        <f t="shared" si="193"/>
        <v>1</v>
      </c>
      <c r="W1826" s="14">
        <f>IF(V1826=1, VLOOKUP(U1826, [1]IMDB_Movies!A:O, 11, FALSE), AVERAGEIF($A$2:$A$4915, U1826, $K$2:$K$4915))</f>
        <v>5.9</v>
      </c>
      <c r="X1826" s="5">
        <f t="shared" si="194"/>
        <v>0.29899999999999999</v>
      </c>
      <c r="Y1826">
        <f t="shared" si="195"/>
        <v>6.4268338557993818</v>
      </c>
      <c r="AN1826" s="7"/>
      <c r="AO1826" s="5"/>
      <c r="AP1826" s="14"/>
      <c r="AQ1826" s="5"/>
    </row>
    <row r="1827" spans="1:43" hidden="1" x14ac:dyDescent="0.3">
      <c r="A1827" t="s">
        <v>2026</v>
      </c>
      <c r="B1827">
        <v>90</v>
      </c>
      <c r="C1827">
        <v>15549702</v>
      </c>
      <c r="D1827" t="s">
        <v>604</v>
      </c>
      <c r="E1827" t="s">
        <v>10278</v>
      </c>
      <c r="F1827" t="s">
        <v>4697</v>
      </c>
      <c r="G1827" t="s">
        <v>14</v>
      </c>
      <c r="H1827" t="s">
        <v>15</v>
      </c>
      <c r="I1827">
        <v>14000000</v>
      </c>
      <c r="J1827">
        <v>2003</v>
      </c>
      <c r="K1827">
        <v>4.5999999999999996</v>
      </c>
      <c r="L1827" s="5" t="s">
        <v>599</v>
      </c>
      <c r="M1827" s="5" t="s">
        <v>6851</v>
      </c>
      <c r="P1827" s="5">
        <f t="shared" si="196"/>
        <v>0.61401924940165897</v>
      </c>
      <c r="Q1827" s="5">
        <f t="shared" si="197"/>
        <v>15549702</v>
      </c>
      <c r="R1827" s="1">
        <f t="shared" si="198"/>
        <v>1549702</v>
      </c>
      <c r="S1827" s="1">
        <f t="shared" si="199"/>
        <v>14000000</v>
      </c>
      <c r="U1827" s="11" t="s">
        <v>8409</v>
      </c>
      <c r="V1827" s="5">
        <f t="shared" si="193"/>
        <v>1</v>
      </c>
      <c r="W1827" s="14">
        <f>IF(V1827=1, VLOOKUP(U1827, [1]IMDB_Movies!A:O, 11, FALSE), AVERAGEIF($A$2:$A$4915, U1827, $K$2:$K$4915))</f>
        <v>5.9</v>
      </c>
      <c r="X1827" s="5">
        <f t="shared" si="194"/>
        <v>0.29899999999999999</v>
      </c>
      <c r="Y1827">
        <f t="shared" si="195"/>
        <v>6.4266227657572994</v>
      </c>
      <c r="AN1827" s="11"/>
      <c r="AO1827" s="5"/>
      <c r="AP1827" s="14"/>
      <c r="AQ1827" s="5"/>
    </row>
    <row r="1828" spans="1:43" hidden="1" x14ac:dyDescent="0.3">
      <c r="A1828" t="s">
        <v>499</v>
      </c>
      <c r="B1828">
        <v>108</v>
      </c>
      <c r="C1828">
        <v>15483540</v>
      </c>
      <c r="D1828" t="s">
        <v>4698</v>
      </c>
      <c r="E1828" t="s">
        <v>10279</v>
      </c>
      <c r="F1828" t="s">
        <v>4699</v>
      </c>
      <c r="G1828" t="s">
        <v>14</v>
      </c>
      <c r="H1828" t="s">
        <v>15</v>
      </c>
      <c r="I1828">
        <v>14000000</v>
      </c>
      <c r="J1828">
        <v>2009</v>
      </c>
      <c r="K1828">
        <v>6.5</v>
      </c>
      <c r="L1828" s="5" t="s">
        <v>340</v>
      </c>
      <c r="M1828" s="5" t="s">
        <v>8415</v>
      </c>
      <c r="N1828" t="s">
        <v>3629</v>
      </c>
      <c r="P1828" s="5">
        <f t="shared" si="196"/>
        <v>0.61393258676374751</v>
      </c>
      <c r="Q1828" s="5">
        <f t="shared" si="197"/>
        <v>15483540</v>
      </c>
      <c r="R1828" s="1">
        <f t="shared" si="198"/>
        <v>1483540</v>
      </c>
      <c r="S1828" s="1">
        <f t="shared" si="199"/>
        <v>14000000</v>
      </c>
      <c r="U1828" s="7" t="s">
        <v>7651</v>
      </c>
      <c r="V1828" s="5">
        <f t="shared" si="193"/>
        <v>1</v>
      </c>
      <c r="W1828" s="14">
        <f>IF(V1828=1, VLOOKUP(U1828, [1]IMDB_Movies!A:O, 11, FALSE), AVERAGEIF($A$2:$A$4915, U1828, $K$2:$K$4915))</f>
        <v>5.9</v>
      </c>
      <c r="X1828" s="5">
        <f t="shared" si="194"/>
        <v>0.29899999999999999</v>
      </c>
      <c r="Y1828">
        <f t="shared" si="195"/>
        <v>6.4267252195734086</v>
      </c>
      <c r="AN1828" s="7"/>
      <c r="AO1828" s="5"/>
      <c r="AP1828" s="14"/>
      <c r="AQ1828" s="5"/>
    </row>
    <row r="1829" spans="1:43" hidden="1" x14ac:dyDescent="0.3">
      <c r="A1829" t="s">
        <v>4700</v>
      </c>
      <c r="B1829">
        <v>103</v>
      </c>
      <c r="C1829">
        <v>20246959</v>
      </c>
      <c r="D1829" t="s">
        <v>604</v>
      </c>
      <c r="E1829" t="s">
        <v>10280</v>
      </c>
      <c r="F1829" t="s">
        <v>4701</v>
      </c>
      <c r="G1829" t="s">
        <v>14</v>
      </c>
      <c r="H1829" t="s">
        <v>15</v>
      </c>
      <c r="I1829">
        <v>14000000</v>
      </c>
      <c r="J1829">
        <v>2010</v>
      </c>
      <c r="K1829">
        <v>4.9000000000000004</v>
      </c>
      <c r="L1829" s="5" t="s">
        <v>599</v>
      </c>
      <c r="M1829" s="5" t="s">
        <v>6851</v>
      </c>
      <c r="P1829" s="5">
        <f t="shared" si="196"/>
        <v>0.61384564551266008</v>
      </c>
      <c r="Q1829" s="5">
        <f t="shared" si="197"/>
        <v>20246959</v>
      </c>
      <c r="R1829" s="1">
        <f t="shared" si="198"/>
        <v>6246959</v>
      </c>
      <c r="S1829" s="1">
        <f t="shared" si="199"/>
        <v>14000000</v>
      </c>
      <c r="U1829" s="6" t="s">
        <v>632</v>
      </c>
      <c r="V1829" s="5">
        <f t="shared" si="193"/>
        <v>6</v>
      </c>
      <c r="W1829" s="14">
        <f>IF(V1829=1, VLOOKUP(U1829, [1]IMDB_Movies!A:O, 11, FALSE), AVERAGEIF($A$2:$A$4915, U1829, $K$2:$K$4915))</f>
        <v>5.8999999999999995</v>
      </c>
      <c r="X1829" s="5">
        <f t="shared" si="194"/>
        <v>0.29799999999999999</v>
      </c>
      <c r="Y1829">
        <f t="shared" si="195"/>
        <v>6.4264198305616658</v>
      </c>
      <c r="AN1829" s="6"/>
      <c r="AO1829" s="5"/>
      <c r="AP1829" s="14"/>
      <c r="AQ1829" s="5"/>
    </row>
    <row r="1830" spans="1:43" hidden="1" x14ac:dyDescent="0.3">
      <c r="A1830" t="s">
        <v>4702</v>
      </c>
      <c r="B1830">
        <v>96</v>
      </c>
      <c r="C1830">
        <v>15062898</v>
      </c>
      <c r="D1830" t="s">
        <v>599</v>
      </c>
      <c r="E1830" t="s">
        <v>10281</v>
      </c>
      <c r="F1830" t="s">
        <v>4703</v>
      </c>
      <c r="G1830" t="s">
        <v>14</v>
      </c>
      <c r="H1830" t="s">
        <v>15</v>
      </c>
      <c r="I1830">
        <v>14000000</v>
      </c>
      <c r="J1830">
        <v>1998</v>
      </c>
      <c r="K1830">
        <v>6</v>
      </c>
      <c r="L1830" s="5" t="s">
        <v>599</v>
      </c>
      <c r="M1830" s="5"/>
      <c r="P1830" s="5">
        <f t="shared" si="196"/>
        <v>0.61377124125662774</v>
      </c>
      <c r="Q1830" s="5">
        <f t="shared" si="197"/>
        <v>15062898</v>
      </c>
      <c r="R1830" s="1">
        <f t="shared" si="198"/>
        <v>1062898</v>
      </c>
      <c r="S1830" s="1">
        <f t="shared" si="199"/>
        <v>14000000</v>
      </c>
      <c r="U1830" s="7" t="s">
        <v>4213</v>
      </c>
      <c r="V1830" s="5">
        <f t="shared" ref="V1830:V1893" si="200">COUNTIF($A$2:$A$4915, U1830)</f>
        <v>3</v>
      </c>
      <c r="W1830" s="14">
        <f>IF(V1830=1, VLOOKUP(U1830, [1]IMDB_Movies!A:O, 11, FALSE), AVERAGEIF($A$2:$A$4915, U1830, $K$2:$K$4915))</f>
        <v>5.8999999999999995</v>
      </c>
      <c r="X1830" s="5">
        <f t="shared" ref="X1830:X1893" si="201">_xlfn.PERCENTRANK.EXC($W$102:$W$2566,W1830)</f>
        <v>0.29799999999999999</v>
      </c>
      <c r="Y1830">
        <f t="shared" ref="Y1830:Y1893" si="202">AVERAGE(K1730:K6643)</f>
        <v>6.4261456371625956</v>
      </c>
      <c r="AN1830" s="7"/>
      <c r="AO1830" s="5"/>
      <c r="AP1830" s="14"/>
      <c r="AQ1830" s="5"/>
    </row>
    <row r="1831" spans="1:43" hidden="1" x14ac:dyDescent="0.3">
      <c r="A1831" t="s">
        <v>172</v>
      </c>
      <c r="B1831">
        <v>136</v>
      </c>
      <c r="C1831"/>
      <c r="D1831" t="s">
        <v>1710</v>
      </c>
      <c r="E1831" t="s">
        <v>10282</v>
      </c>
      <c r="F1831" t="s">
        <v>4708</v>
      </c>
      <c r="G1831" t="s">
        <v>14</v>
      </c>
      <c r="H1831" t="s">
        <v>15</v>
      </c>
      <c r="I1831">
        <v>14000000</v>
      </c>
      <c r="J1831">
        <v>1977</v>
      </c>
      <c r="K1831">
        <v>6.7</v>
      </c>
      <c r="L1831" s="5" t="s">
        <v>1221</v>
      </c>
      <c r="M1831" s="5" t="s">
        <v>4183</v>
      </c>
      <c r="N1831" t="s">
        <v>6055</v>
      </c>
      <c r="O1831" t="s">
        <v>6851</v>
      </c>
      <c r="P1831" s="5">
        <f t="shared" si="196"/>
        <v>0.6136830182803078</v>
      </c>
      <c r="Q1831" s="5">
        <f t="shared" si="197"/>
        <v>25035665</v>
      </c>
      <c r="R1831" s="1">
        <f t="shared" si="198"/>
        <v>11035665</v>
      </c>
      <c r="S1831" s="1">
        <f t="shared" si="199"/>
        <v>14000000</v>
      </c>
      <c r="U1831" s="7" t="s">
        <v>2532</v>
      </c>
      <c r="V1831" s="5">
        <f t="shared" si="200"/>
        <v>3</v>
      </c>
      <c r="W1831" s="14">
        <f>IF(V1831=1, VLOOKUP(U1831, [1]IMDB_Movies!A:O, 11, FALSE), AVERAGEIF($A$2:$A$4915, U1831, $K$2:$K$4915))</f>
        <v>5.8666666666666671</v>
      </c>
      <c r="X1831" s="5">
        <f t="shared" si="201"/>
        <v>0.29799999999999999</v>
      </c>
      <c r="Y1831">
        <f t="shared" si="202"/>
        <v>6.4259968602825834</v>
      </c>
      <c r="AN1831" s="7"/>
      <c r="AO1831" s="5"/>
      <c r="AP1831" s="14"/>
      <c r="AQ1831" s="5"/>
    </row>
    <row r="1832" spans="1:43" hidden="1" x14ac:dyDescent="0.3">
      <c r="A1832" t="s">
        <v>1802</v>
      </c>
      <c r="B1832">
        <v>115</v>
      </c>
      <c r="C1832">
        <v>13640000</v>
      </c>
      <c r="D1832" t="s">
        <v>910</v>
      </c>
      <c r="E1832" t="s">
        <v>10283</v>
      </c>
      <c r="F1832" t="s">
        <v>4709</v>
      </c>
      <c r="G1832" t="s">
        <v>14</v>
      </c>
      <c r="H1832" t="s">
        <v>15</v>
      </c>
      <c r="I1832">
        <v>14000000</v>
      </c>
      <c r="J1832">
        <v>1994</v>
      </c>
      <c r="K1832">
        <v>6.9</v>
      </c>
      <c r="L1832" s="5" t="s">
        <v>599</v>
      </c>
      <c r="M1832" s="5" t="s">
        <v>1221</v>
      </c>
      <c r="P1832" s="5">
        <f t="shared" si="196"/>
        <v>0.6136830182803078</v>
      </c>
      <c r="Q1832" s="5">
        <f t="shared" si="197"/>
        <v>13640000</v>
      </c>
      <c r="R1832" s="1">
        <f t="shared" si="198"/>
        <v>-360000</v>
      </c>
      <c r="S1832" s="1">
        <f t="shared" si="199"/>
        <v>14000000</v>
      </c>
      <c r="U1832" s="7" t="s">
        <v>1262</v>
      </c>
      <c r="V1832" s="5">
        <f t="shared" si="200"/>
        <v>4</v>
      </c>
      <c r="W1832" s="14">
        <f>IF(V1832=1, VLOOKUP(U1832, [1]IMDB_Movies!A:O, 11, FALSE), AVERAGEIF($A$2:$A$4915, U1832, $K$2:$K$4915))</f>
        <v>5.8999999999999995</v>
      </c>
      <c r="X1832" s="5">
        <f t="shared" si="201"/>
        <v>0.29799999999999999</v>
      </c>
      <c r="Y1832">
        <f t="shared" si="202"/>
        <v>6.4255653266331763</v>
      </c>
      <c r="AN1832" s="7"/>
      <c r="AO1832" s="5"/>
      <c r="AP1832" s="14"/>
      <c r="AQ1832" s="5"/>
    </row>
    <row r="1833" spans="1:43" hidden="1" x14ac:dyDescent="0.3">
      <c r="A1833" t="s">
        <v>4713</v>
      </c>
      <c r="B1833">
        <v>112</v>
      </c>
      <c r="C1833">
        <v>11204499</v>
      </c>
      <c r="D1833" t="s">
        <v>2305</v>
      </c>
      <c r="E1833" t="s">
        <v>10284</v>
      </c>
      <c r="F1833" t="s">
        <v>4714</v>
      </c>
      <c r="G1833" t="s">
        <v>14</v>
      </c>
      <c r="H1833" t="s">
        <v>15</v>
      </c>
      <c r="I1833">
        <v>14000000</v>
      </c>
      <c r="J1833">
        <v>2006</v>
      </c>
      <c r="K1833">
        <v>7</v>
      </c>
      <c r="L1833" s="5" t="s">
        <v>1221</v>
      </c>
      <c r="M1833" s="5" t="s">
        <v>7865</v>
      </c>
      <c r="P1833" s="5">
        <f t="shared" si="196"/>
        <v>0.61359111207301542</v>
      </c>
      <c r="Q1833" s="5">
        <f t="shared" si="197"/>
        <v>11204499</v>
      </c>
      <c r="R1833" s="1">
        <f t="shared" si="198"/>
        <v>-2795501</v>
      </c>
      <c r="S1833" s="1">
        <f t="shared" si="199"/>
        <v>14000000</v>
      </c>
      <c r="U1833" s="6" t="s">
        <v>7830</v>
      </c>
      <c r="V1833" s="5">
        <f t="shared" si="200"/>
        <v>2</v>
      </c>
      <c r="W1833" s="14">
        <f>IF(V1833=1, VLOOKUP(U1833, [1]IMDB_Movies!A:O, 11, FALSE), AVERAGEIF($A$2:$A$4915, U1833, $K$2:$K$4915))</f>
        <v>5.85</v>
      </c>
      <c r="X1833" s="5">
        <f t="shared" si="201"/>
        <v>0.29599999999999999</v>
      </c>
      <c r="Y1833">
        <f t="shared" si="202"/>
        <v>6.4251335218347565</v>
      </c>
      <c r="AN1833" s="6"/>
      <c r="AO1833" s="5"/>
      <c r="AP1833" s="14"/>
      <c r="AQ1833" s="5"/>
    </row>
    <row r="1834" spans="1:43" hidden="1" x14ac:dyDescent="0.3">
      <c r="A1834" t="s">
        <v>743</v>
      </c>
      <c r="B1834">
        <v>86</v>
      </c>
      <c r="C1834">
        <v>10397365</v>
      </c>
      <c r="D1834" t="s">
        <v>4715</v>
      </c>
      <c r="E1834" t="s">
        <v>10285</v>
      </c>
      <c r="F1834" t="s">
        <v>4716</v>
      </c>
      <c r="G1834" t="s">
        <v>14</v>
      </c>
      <c r="H1834" t="s">
        <v>15</v>
      </c>
      <c r="I1834">
        <v>14000000</v>
      </c>
      <c r="J1834">
        <v>2001</v>
      </c>
      <c r="K1834">
        <v>5.4</v>
      </c>
      <c r="L1834" s="5" t="s">
        <v>599</v>
      </c>
      <c r="M1834" s="5" t="s">
        <v>8415</v>
      </c>
      <c r="N1834" t="s">
        <v>6851</v>
      </c>
      <c r="P1834" s="5">
        <f t="shared" si="196"/>
        <v>0.61349317037761231</v>
      </c>
      <c r="Q1834" s="5">
        <f t="shared" si="197"/>
        <v>10397365</v>
      </c>
      <c r="R1834" s="1">
        <f t="shared" si="198"/>
        <v>-3602635</v>
      </c>
      <c r="S1834" s="1">
        <f t="shared" si="199"/>
        <v>14000000</v>
      </c>
      <c r="U1834" s="6" t="s">
        <v>8338</v>
      </c>
      <c r="V1834" s="5">
        <f t="shared" si="200"/>
        <v>2</v>
      </c>
      <c r="W1834" s="14">
        <f>IF(V1834=1, VLOOKUP(U1834, [1]IMDB_Movies!A:O, 11, FALSE), AVERAGEIF($A$2:$A$4915, U1834, $K$2:$K$4915))</f>
        <v>5.85</v>
      </c>
      <c r="X1834" s="5">
        <f t="shared" si="201"/>
        <v>0.29599999999999999</v>
      </c>
      <c r="Y1834">
        <f t="shared" si="202"/>
        <v>6.4250785669390416</v>
      </c>
      <c r="AN1834" s="6"/>
      <c r="AO1834" s="5"/>
      <c r="AP1834" s="14"/>
      <c r="AQ1834" s="5"/>
    </row>
    <row r="1835" spans="1:43" hidden="1" x14ac:dyDescent="0.3">
      <c r="A1835" t="s">
        <v>4717</v>
      </c>
      <c r="B1835">
        <v>86</v>
      </c>
      <c r="C1835">
        <v>9402410</v>
      </c>
      <c r="D1835" t="s">
        <v>1501</v>
      </c>
      <c r="E1835" t="s">
        <v>10286</v>
      </c>
      <c r="F1835" t="s">
        <v>4718</v>
      </c>
      <c r="G1835" t="s">
        <v>14</v>
      </c>
      <c r="H1835" t="s">
        <v>15</v>
      </c>
      <c r="I1835">
        <v>14000000</v>
      </c>
      <c r="J1835">
        <v>2012</v>
      </c>
      <c r="K1835">
        <v>5.4</v>
      </c>
      <c r="L1835" s="5" t="s">
        <v>340</v>
      </c>
      <c r="M1835" s="5" t="s">
        <v>599</v>
      </c>
      <c r="P1835" s="5">
        <f t="shared" si="196"/>
        <v>0.61339319275883442</v>
      </c>
      <c r="Q1835" s="5">
        <f t="shared" si="197"/>
        <v>9402410</v>
      </c>
      <c r="R1835" s="1">
        <f t="shared" si="198"/>
        <v>-4597590</v>
      </c>
      <c r="S1835" s="1">
        <f t="shared" si="199"/>
        <v>14000000</v>
      </c>
      <c r="U1835" s="7" t="s">
        <v>1209</v>
      </c>
      <c r="V1835" s="5">
        <f t="shared" si="200"/>
        <v>4</v>
      </c>
      <c r="W1835" s="14">
        <f>IF(V1835=1, VLOOKUP(U1835, [1]IMDB_Movies!A:O, 11, FALSE), AVERAGEIF($A$2:$A$4915, U1835, $K$2:$K$4915))</f>
        <v>5.85</v>
      </c>
      <c r="X1835" s="5">
        <f t="shared" si="201"/>
        <v>0.29599999999999999</v>
      </c>
      <c r="Y1835">
        <f t="shared" si="202"/>
        <v>6.4248035209053853</v>
      </c>
      <c r="AN1835" s="7"/>
      <c r="AO1835" s="5"/>
      <c r="AP1835" s="14"/>
      <c r="AQ1835" s="5"/>
    </row>
    <row r="1836" spans="1:43" hidden="1" x14ac:dyDescent="0.3">
      <c r="A1836" t="s">
        <v>362</v>
      </c>
      <c r="B1836">
        <v>107</v>
      </c>
      <c r="C1836">
        <v>4741987</v>
      </c>
      <c r="D1836" t="s">
        <v>1221</v>
      </c>
      <c r="E1836" t="s">
        <v>10287</v>
      </c>
      <c r="F1836" t="s">
        <v>4725</v>
      </c>
      <c r="G1836" t="s">
        <v>14</v>
      </c>
      <c r="H1836" t="s">
        <v>15</v>
      </c>
      <c r="I1836">
        <v>14000000</v>
      </c>
      <c r="J1836">
        <v>1999</v>
      </c>
      <c r="K1836">
        <v>6.6</v>
      </c>
      <c r="L1836" s="5" t="s">
        <v>1221</v>
      </c>
      <c r="M1836" s="5"/>
      <c r="P1836" s="5">
        <f t="shared" si="196"/>
        <v>0.61329076801828319</v>
      </c>
      <c r="Q1836" s="5">
        <f t="shared" si="197"/>
        <v>4741987</v>
      </c>
      <c r="R1836" s="1">
        <f t="shared" si="198"/>
        <v>-9258013</v>
      </c>
      <c r="S1836" s="1">
        <f t="shared" si="199"/>
        <v>14000000</v>
      </c>
      <c r="U1836" s="7" t="s">
        <v>2474</v>
      </c>
      <c r="V1836" s="5">
        <f t="shared" si="200"/>
        <v>2</v>
      </c>
      <c r="W1836" s="14">
        <f>IF(V1836=1, VLOOKUP(U1836, [1]IMDB_Movies!A:O, 11, FALSE), AVERAGEIF($A$2:$A$4915, U1836, $K$2:$K$4915))</f>
        <v>5.85</v>
      </c>
      <c r="X1836" s="5">
        <f t="shared" si="201"/>
        <v>0.29599999999999999</v>
      </c>
      <c r="Y1836">
        <f t="shared" si="202"/>
        <v>6.424622641509445</v>
      </c>
      <c r="AN1836" s="7"/>
      <c r="AO1836" s="5"/>
      <c r="AP1836" s="14"/>
      <c r="AQ1836" s="5"/>
    </row>
    <row r="1837" spans="1:43" hidden="1" x14ac:dyDescent="0.3">
      <c r="A1837" t="s">
        <v>427</v>
      </c>
      <c r="B1837">
        <v>98</v>
      </c>
      <c r="C1837">
        <v>4291965</v>
      </c>
      <c r="D1837" t="s">
        <v>2109</v>
      </c>
      <c r="E1837" t="s">
        <v>10288</v>
      </c>
      <c r="F1837" t="s">
        <v>4726</v>
      </c>
      <c r="G1837" t="s">
        <v>14</v>
      </c>
      <c r="H1837" t="s">
        <v>525</v>
      </c>
      <c r="I1837">
        <v>14000000</v>
      </c>
      <c r="J1837">
        <v>2006</v>
      </c>
      <c r="K1837">
        <v>6.7</v>
      </c>
      <c r="L1837" s="5" t="s">
        <v>4651</v>
      </c>
      <c r="M1837" s="5" t="s">
        <v>1221</v>
      </c>
      <c r="N1837" t="s">
        <v>7865</v>
      </c>
      <c r="P1837" s="5">
        <f t="shared" si="196"/>
        <v>0.61317791799768639</v>
      </c>
      <c r="Q1837" s="5">
        <f t="shared" si="197"/>
        <v>4291965</v>
      </c>
      <c r="R1837" s="1">
        <f t="shared" si="198"/>
        <v>-9708035</v>
      </c>
      <c r="S1837" s="1">
        <f t="shared" si="199"/>
        <v>14000000</v>
      </c>
      <c r="U1837" s="6" t="s">
        <v>1862</v>
      </c>
      <c r="V1837" s="5">
        <f t="shared" si="200"/>
        <v>2</v>
      </c>
      <c r="W1837" s="14">
        <f>IF(V1837=1, VLOOKUP(U1837, [1]IMDB_Movies!A:O, 11, FALSE), AVERAGEIF($A$2:$A$4915, U1837, $K$2:$K$4915))</f>
        <v>5.85</v>
      </c>
      <c r="X1837" s="5">
        <f t="shared" si="201"/>
        <v>0.29599999999999999</v>
      </c>
      <c r="Y1837">
        <f t="shared" si="202"/>
        <v>6.4246618433469758</v>
      </c>
      <c r="AN1837" s="6"/>
      <c r="AO1837" s="5"/>
      <c r="AP1837" s="14"/>
      <c r="AQ1837" s="5"/>
    </row>
    <row r="1838" spans="1:43" hidden="1" x14ac:dyDescent="0.3">
      <c r="A1838" t="s">
        <v>4727</v>
      </c>
      <c r="B1838">
        <v>84</v>
      </c>
      <c r="C1838">
        <v>3100650</v>
      </c>
      <c r="D1838" t="s">
        <v>2175</v>
      </c>
      <c r="E1838" t="s">
        <v>10289</v>
      </c>
      <c r="F1838" t="s">
        <v>4728</v>
      </c>
      <c r="G1838" t="s">
        <v>14</v>
      </c>
      <c r="H1838" t="s">
        <v>15</v>
      </c>
      <c r="I1838">
        <v>14000000</v>
      </c>
      <c r="J1838">
        <v>2001</v>
      </c>
      <c r="K1838">
        <v>3.9</v>
      </c>
      <c r="L1838" s="5" t="s">
        <v>1221</v>
      </c>
      <c r="M1838" s="5" t="s">
        <v>2267</v>
      </c>
      <c r="N1838" t="s">
        <v>8415</v>
      </c>
      <c r="O1838" t="s">
        <v>3629</v>
      </c>
      <c r="P1838" s="5">
        <f t="shared" si="196"/>
        <v>0.61306396593161527</v>
      </c>
      <c r="Q1838" s="5">
        <f t="shared" si="197"/>
        <v>3100650</v>
      </c>
      <c r="R1838" s="1">
        <f t="shared" si="198"/>
        <v>-10899350</v>
      </c>
      <c r="S1838" s="1">
        <f t="shared" si="199"/>
        <v>14000000</v>
      </c>
      <c r="U1838" s="7" t="s">
        <v>3835</v>
      </c>
      <c r="V1838" s="5">
        <f t="shared" si="200"/>
        <v>3</v>
      </c>
      <c r="W1838" s="14">
        <f>IF(V1838=1, VLOOKUP(U1838, [1]IMDB_Movies!A:O, 11, FALSE), AVERAGEIF($A$2:$A$4915, U1838, $K$2:$K$4915))</f>
        <v>5.833333333333333</v>
      </c>
      <c r="X1838" s="5">
        <f t="shared" si="201"/>
        <v>0.29499999999999998</v>
      </c>
      <c r="Y1838">
        <f t="shared" si="202"/>
        <v>6.4247640025173185</v>
      </c>
      <c r="AN1838" s="7"/>
      <c r="AO1838" s="5"/>
      <c r="AP1838" s="14"/>
      <c r="AQ1838" s="5"/>
    </row>
    <row r="1839" spans="1:43" hidden="1" x14ac:dyDescent="0.3">
      <c r="A1839" t="s">
        <v>4374</v>
      </c>
      <c r="B1839">
        <v>139</v>
      </c>
      <c r="C1839">
        <v>2474000</v>
      </c>
      <c r="D1839" t="s">
        <v>2168</v>
      </c>
      <c r="E1839" t="s">
        <v>10290</v>
      </c>
      <c r="F1839" t="s">
        <v>4729</v>
      </c>
      <c r="G1839" t="s">
        <v>14</v>
      </c>
      <c r="H1839" t="s">
        <v>525</v>
      </c>
      <c r="I1839">
        <v>14000000</v>
      </c>
      <c r="J1839">
        <v>1995</v>
      </c>
      <c r="K1839">
        <v>5.7</v>
      </c>
      <c r="L1839" s="5" t="s">
        <v>4651</v>
      </c>
      <c r="M1839" s="5" t="s">
        <v>1221</v>
      </c>
      <c r="N1839" t="s">
        <v>7865</v>
      </c>
      <c r="O1839" t="s">
        <v>6851</v>
      </c>
      <c r="P1839" s="5">
        <f t="shared" si="196"/>
        <v>0.61294739180227054</v>
      </c>
      <c r="Q1839" s="5">
        <f t="shared" si="197"/>
        <v>2474000</v>
      </c>
      <c r="R1839" s="1">
        <f t="shared" si="198"/>
        <v>-11526000</v>
      </c>
      <c r="S1839" s="1">
        <f t="shared" si="199"/>
        <v>14000000</v>
      </c>
      <c r="U1839" s="6" t="s">
        <v>807</v>
      </c>
      <c r="V1839" s="5">
        <f t="shared" si="200"/>
        <v>3</v>
      </c>
      <c r="W1839" s="14">
        <f>IF(V1839=1, VLOOKUP(U1839, [1]IMDB_Movies!A:O, 11, FALSE), AVERAGEIF($A$2:$A$4915, U1839, $K$2:$K$4915))</f>
        <v>5.833333333333333</v>
      </c>
      <c r="X1839" s="5">
        <f t="shared" si="201"/>
        <v>0.29499999999999998</v>
      </c>
      <c r="Y1839">
        <f t="shared" si="202"/>
        <v>6.4246458923512861</v>
      </c>
      <c r="AN1839" s="6"/>
      <c r="AO1839" s="5"/>
      <c r="AP1839" s="14"/>
      <c r="AQ1839" s="5"/>
    </row>
    <row r="1840" spans="1:43" hidden="1" x14ac:dyDescent="0.3">
      <c r="A1840" t="s">
        <v>4731</v>
      </c>
      <c r="B1840">
        <v>127</v>
      </c>
      <c r="C1840">
        <v>1000000</v>
      </c>
      <c r="D1840" t="s">
        <v>471</v>
      </c>
      <c r="E1840" t="s">
        <v>10291</v>
      </c>
      <c r="F1840" t="s">
        <v>4732</v>
      </c>
      <c r="G1840" t="s">
        <v>14</v>
      </c>
      <c r="H1840" t="s">
        <v>4733</v>
      </c>
      <c r="I1840">
        <v>14000000</v>
      </c>
      <c r="J1840">
        <v>1978</v>
      </c>
      <c r="K1840">
        <v>6.5</v>
      </c>
      <c r="L1840" s="5" t="s">
        <v>476</v>
      </c>
      <c r="M1840" s="5" t="s">
        <v>340</v>
      </c>
      <c r="N1840" t="s">
        <v>7865</v>
      </c>
      <c r="P1840" s="5">
        <f t="shared" si="196"/>
        <v>0.6128293809955434</v>
      </c>
      <c r="Q1840" s="5">
        <f t="shared" si="197"/>
        <v>1000000</v>
      </c>
      <c r="R1840" s="1">
        <f t="shared" si="198"/>
        <v>-13000000</v>
      </c>
      <c r="S1840" s="1">
        <f t="shared" si="199"/>
        <v>14000000</v>
      </c>
      <c r="U1840" s="7" t="s">
        <v>2632</v>
      </c>
      <c r="V1840" s="5">
        <f t="shared" si="200"/>
        <v>4</v>
      </c>
      <c r="W1840" s="14">
        <f>IF(V1840=1, VLOOKUP(U1840, [1]IMDB_Movies!A:O, 11, FALSE), AVERAGEIF($A$2:$A$4915, U1840, $K$2:$K$4915))</f>
        <v>5.8249999999999993</v>
      </c>
      <c r="X1840" s="5">
        <f t="shared" si="201"/>
        <v>0.29399999999999998</v>
      </c>
      <c r="Y1840">
        <f t="shared" si="202"/>
        <v>6.4241498740554279</v>
      </c>
      <c r="AN1840" s="7"/>
      <c r="AO1840" s="5"/>
      <c r="AP1840" s="14"/>
      <c r="AQ1840" s="5"/>
    </row>
    <row r="1841" spans="1:43" hidden="1" x14ac:dyDescent="0.3">
      <c r="A1841" t="s">
        <v>4742</v>
      </c>
      <c r="B1841">
        <v>186</v>
      </c>
      <c r="C1841">
        <v>46495</v>
      </c>
      <c r="D1841" t="s">
        <v>1221</v>
      </c>
      <c r="E1841" t="s">
        <v>10292</v>
      </c>
      <c r="F1841" t="s">
        <v>4743</v>
      </c>
      <c r="G1841" t="s">
        <v>14</v>
      </c>
      <c r="H1841" t="s">
        <v>15</v>
      </c>
      <c r="I1841">
        <v>14000000</v>
      </c>
      <c r="J1841">
        <v>2011</v>
      </c>
      <c r="K1841">
        <v>6.5</v>
      </c>
      <c r="L1841" s="5" t="s">
        <v>1221</v>
      </c>
      <c r="M1841" s="5"/>
      <c r="P1841" s="5">
        <f t="shared" si="196"/>
        <v>0.6127082728959673</v>
      </c>
      <c r="Q1841" s="5">
        <f t="shared" si="197"/>
        <v>46495</v>
      </c>
      <c r="R1841" s="1">
        <f t="shared" si="198"/>
        <v>-13953505</v>
      </c>
      <c r="S1841" s="1">
        <f t="shared" si="199"/>
        <v>14000000</v>
      </c>
      <c r="U1841" s="6" t="s">
        <v>2955</v>
      </c>
      <c r="V1841" s="5">
        <f t="shared" si="200"/>
        <v>2</v>
      </c>
      <c r="W1841" s="14">
        <f>IF(V1841=1, VLOOKUP(U1841, [1]IMDB_Movies!A:O, 11, FALSE), AVERAGEIF($A$2:$A$4915, U1841, $K$2:$K$4915))</f>
        <v>5.8000000000000007</v>
      </c>
      <c r="X1841" s="5">
        <f t="shared" si="201"/>
        <v>0.29299999999999998</v>
      </c>
      <c r="Y1841">
        <f t="shared" si="202"/>
        <v>6.4236220472441072</v>
      </c>
      <c r="AN1841" s="6"/>
      <c r="AO1841" s="5"/>
      <c r="AP1841" s="14"/>
      <c r="AQ1841" s="5"/>
    </row>
    <row r="1842" spans="1:43" hidden="1" x14ac:dyDescent="0.3">
      <c r="A1842" t="s">
        <v>1388</v>
      </c>
      <c r="B1842">
        <v>90</v>
      </c>
      <c r="C1842">
        <v>1752214</v>
      </c>
      <c r="D1842" t="s">
        <v>507</v>
      </c>
      <c r="E1842" t="s">
        <v>10293</v>
      </c>
      <c r="F1842" t="s">
        <v>4746</v>
      </c>
      <c r="G1842" t="s">
        <v>14</v>
      </c>
      <c r="H1842" t="s">
        <v>15</v>
      </c>
      <c r="I1842">
        <v>14000000</v>
      </c>
      <c r="J1842">
        <v>2010</v>
      </c>
      <c r="K1842">
        <v>7.7</v>
      </c>
      <c r="L1842" s="5" t="s">
        <v>599</v>
      </c>
      <c r="M1842" s="5" t="s">
        <v>1221</v>
      </c>
      <c r="N1842" t="s">
        <v>6851</v>
      </c>
      <c r="P1842" s="5">
        <f t="shared" si="196"/>
        <v>0.61258514349861082</v>
      </c>
      <c r="Q1842" s="5">
        <f t="shared" si="197"/>
        <v>1752214</v>
      </c>
      <c r="R1842" s="1">
        <f t="shared" si="198"/>
        <v>-12247786</v>
      </c>
      <c r="S1842" s="1">
        <f t="shared" si="199"/>
        <v>14000000</v>
      </c>
      <c r="U1842" s="7" t="s">
        <v>3405</v>
      </c>
      <c r="V1842" s="5">
        <f t="shared" si="200"/>
        <v>2</v>
      </c>
      <c r="W1842" s="14">
        <f>IF(V1842=1, VLOOKUP(U1842, [1]IMDB_Movies!A:O, 11, FALSE), AVERAGEIF($A$2:$A$4915, U1842, $K$2:$K$4915))</f>
        <v>5.8000000000000007</v>
      </c>
      <c r="X1842" s="5">
        <f t="shared" si="201"/>
        <v>0.29299999999999998</v>
      </c>
      <c r="Y1842">
        <f t="shared" si="202"/>
        <v>6.4241965973535091</v>
      </c>
      <c r="AN1842" s="7"/>
      <c r="AO1842" s="5"/>
      <c r="AP1842" s="14"/>
      <c r="AQ1842" s="5"/>
    </row>
    <row r="1843" spans="1:43" hidden="1" x14ac:dyDescent="0.3">
      <c r="A1843" t="s">
        <v>379</v>
      </c>
      <c r="B1843">
        <v>134</v>
      </c>
      <c r="C1843">
        <v>83025853</v>
      </c>
      <c r="D1843" t="s">
        <v>79</v>
      </c>
      <c r="E1843" t="s">
        <v>10294</v>
      </c>
      <c r="F1843" t="s">
        <v>4747</v>
      </c>
      <c r="G1843" t="s">
        <v>14</v>
      </c>
      <c r="H1843" t="s">
        <v>15</v>
      </c>
      <c r="I1843">
        <v>14000000</v>
      </c>
      <c r="J1843">
        <v>2005</v>
      </c>
      <c r="K1843">
        <v>7.7</v>
      </c>
      <c r="L1843" s="5" t="s">
        <v>1221</v>
      </c>
      <c r="M1843" s="5" t="s">
        <v>6851</v>
      </c>
      <c r="P1843" s="5">
        <f t="shared" si="196"/>
        <v>0.61246517361708885</v>
      </c>
      <c r="Q1843" s="5">
        <f t="shared" si="197"/>
        <v>83025853</v>
      </c>
      <c r="R1843" s="1">
        <f t="shared" si="198"/>
        <v>69025853</v>
      </c>
      <c r="S1843" s="1">
        <f t="shared" si="199"/>
        <v>14000000</v>
      </c>
      <c r="U1843" s="7" t="s">
        <v>4516</v>
      </c>
      <c r="V1843" s="5">
        <f t="shared" si="200"/>
        <v>2</v>
      </c>
      <c r="W1843" s="14">
        <f>IF(V1843=1, VLOOKUP(U1843, [1]IMDB_Movies!A:O, 11, FALSE), AVERAGEIF($A$2:$A$4915, U1843, $K$2:$K$4915))</f>
        <v>5.8000000000000007</v>
      </c>
      <c r="X1843" s="5">
        <f t="shared" si="201"/>
        <v>0.29299999999999998</v>
      </c>
      <c r="Y1843">
        <f t="shared" si="202"/>
        <v>6.4249290891900532</v>
      </c>
      <c r="AN1843" s="7"/>
      <c r="AO1843" s="5"/>
      <c r="AP1843" s="14"/>
      <c r="AQ1843" s="5"/>
    </row>
    <row r="1844" spans="1:43" hidden="1" x14ac:dyDescent="0.3">
      <c r="A1844" t="s">
        <v>2532</v>
      </c>
      <c r="B1844">
        <v>99</v>
      </c>
      <c r="C1844">
        <v>12282677</v>
      </c>
      <c r="D1844" t="s">
        <v>1945</v>
      </c>
      <c r="E1844" t="s">
        <v>10295</v>
      </c>
      <c r="F1844" t="s">
        <v>4750</v>
      </c>
      <c r="G1844" t="s">
        <v>14</v>
      </c>
      <c r="H1844" t="s">
        <v>15</v>
      </c>
      <c r="I1844">
        <v>14000000</v>
      </c>
      <c r="J1844">
        <v>2015</v>
      </c>
      <c r="K1844">
        <v>5.0999999999999996</v>
      </c>
      <c r="L1844" s="5" t="s">
        <v>599</v>
      </c>
      <c r="M1844" s="5" t="s">
        <v>4289</v>
      </c>
      <c r="P1844" s="5">
        <f t="shared" si="196"/>
        <v>0.61264809240925977</v>
      </c>
      <c r="Q1844" s="5">
        <f t="shared" si="197"/>
        <v>12282677</v>
      </c>
      <c r="R1844" s="1">
        <f t="shared" si="198"/>
        <v>-1717323</v>
      </c>
      <c r="S1844" s="1">
        <f t="shared" si="199"/>
        <v>14000000</v>
      </c>
      <c r="U1844" s="7" t="s">
        <v>8189</v>
      </c>
      <c r="V1844" s="5">
        <f t="shared" si="200"/>
        <v>1</v>
      </c>
      <c r="W1844" s="14">
        <f>IF(V1844=1, VLOOKUP(U1844, [1]IMDB_Movies!A:O, 11, FALSE), AVERAGEIF($A$2:$A$4915, U1844, $K$2:$K$4915))</f>
        <v>5.8</v>
      </c>
      <c r="X1844" s="5">
        <f t="shared" si="201"/>
        <v>0.27600000000000002</v>
      </c>
      <c r="Y1844">
        <f t="shared" si="202"/>
        <v>6.4247477931904289</v>
      </c>
      <c r="AN1844" s="7"/>
      <c r="AO1844" s="5"/>
      <c r="AP1844" s="14"/>
      <c r="AQ1844" s="5"/>
    </row>
    <row r="1845" spans="1:43" hidden="1" x14ac:dyDescent="0.3">
      <c r="A1845" t="s">
        <v>1917</v>
      </c>
      <c r="B1845">
        <v>135</v>
      </c>
      <c r="C1845">
        <v>16929123</v>
      </c>
      <c r="D1845" t="s">
        <v>79</v>
      </c>
      <c r="E1845" t="s">
        <v>10296</v>
      </c>
      <c r="F1845" t="s">
        <v>4807</v>
      </c>
      <c r="G1845" t="s">
        <v>14</v>
      </c>
      <c r="H1845" t="s">
        <v>15</v>
      </c>
      <c r="I1845">
        <v>14000000</v>
      </c>
      <c r="J1845">
        <v>2001</v>
      </c>
      <c r="K1845">
        <v>6.5</v>
      </c>
      <c r="L1845" s="5" t="s">
        <v>1221</v>
      </c>
      <c r="M1845" s="5" t="s">
        <v>6851</v>
      </c>
      <c r="P1845" s="5">
        <f t="shared" si="196"/>
        <v>0.61255135239049907</v>
      </c>
      <c r="Q1845" s="5">
        <f t="shared" si="197"/>
        <v>16929123</v>
      </c>
      <c r="R1845" s="1">
        <f t="shared" si="198"/>
        <v>2929123</v>
      </c>
      <c r="S1845" s="1">
        <f t="shared" si="199"/>
        <v>14000000</v>
      </c>
      <c r="U1845" s="7" t="s">
        <v>7837</v>
      </c>
      <c r="V1845" s="5">
        <f t="shared" si="200"/>
        <v>1</v>
      </c>
      <c r="W1845" s="14">
        <f>IF(V1845=1, VLOOKUP(U1845, [1]IMDB_Movies!A:O, 11, FALSE), AVERAGEIF($A$2:$A$4915, U1845, $K$2:$K$4915))</f>
        <v>5.8</v>
      </c>
      <c r="X1845" s="5">
        <f t="shared" si="201"/>
        <v>0.27600000000000002</v>
      </c>
      <c r="Y1845">
        <f t="shared" si="202"/>
        <v>6.4244717754651646</v>
      </c>
      <c r="AN1845" s="7"/>
      <c r="AO1845" s="5"/>
      <c r="AP1845" s="14"/>
      <c r="AQ1845" s="5"/>
    </row>
    <row r="1846" spans="1:43" hidden="1" x14ac:dyDescent="0.3">
      <c r="A1846" t="s">
        <v>255</v>
      </c>
      <c r="B1846">
        <v>293</v>
      </c>
      <c r="C1846">
        <v>11433134</v>
      </c>
      <c r="D1846" t="s">
        <v>4971</v>
      </c>
      <c r="E1846" t="s">
        <v>10297</v>
      </c>
      <c r="F1846" t="s">
        <v>4972</v>
      </c>
      <c r="G1846" t="s">
        <v>3067</v>
      </c>
      <c r="H1846" t="s">
        <v>3200</v>
      </c>
      <c r="I1846">
        <v>14000000</v>
      </c>
      <c r="J1846">
        <v>1981</v>
      </c>
      <c r="K1846">
        <v>8.4</v>
      </c>
      <c r="L1846" s="5" t="s">
        <v>340</v>
      </c>
      <c r="M1846" s="5" t="s">
        <v>1221</v>
      </c>
      <c r="N1846" t="s">
        <v>3629</v>
      </c>
      <c r="O1846" t="s">
        <v>8418</v>
      </c>
      <c r="P1846" s="5">
        <f t="shared" si="196"/>
        <v>0.61246632273538926</v>
      </c>
      <c r="Q1846" s="5">
        <f t="shared" si="197"/>
        <v>11433134</v>
      </c>
      <c r="R1846" s="1">
        <f t="shared" si="198"/>
        <v>-2566866</v>
      </c>
      <c r="S1846" s="1">
        <f t="shared" si="199"/>
        <v>14000000</v>
      </c>
      <c r="U1846" s="7" t="s">
        <v>7840</v>
      </c>
      <c r="V1846" s="5">
        <f t="shared" si="200"/>
        <v>1</v>
      </c>
      <c r="W1846" s="14">
        <f>IF(V1846=1, VLOOKUP(U1846, [1]IMDB_Movies!A:O, 11, FALSE), AVERAGEIF($A$2:$A$4915, U1846, $K$2:$K$4915))</f>
        <v>5.8</v>
      </c>
      <c r="X1846" s="5">
        <f t="shared" si="201"/>
        <v>0.27600000000000002</v>
      </c>
      <c r="Y1846">
        <f t="shared" si="202"/>
        <v>6.4244794952681508</v>
      </c>
      <c r="AN1846" s="7"/>
      <c r="AO1846" s="5"/>
      <c r="AP1846" s="14"/>
      <c r="AQ1846" s="5"/>
    </row>
    <row r="1847" spans="1:43" hidden="1" x14ac:dyDescent="0.3">
      <c r="A1847" t="s">
        <v>2125</v>
      </c>
      <c r="B1847">
        <v>97</v>
      </c>
      <c r="C1847">
        <v>18535191</v>
      </c>
      <c r="D1847" t="s">
        <v>604</v>
      </c>
      <c r="E1847" t="s">
        <v>10298</v>
      </c>
      <c r="F1847" t="s">
        <v>5135</v>
      </c>
      <c r="G1847" t="s">
        <v>14</v>
      </c>
      <c r="H1847" t="s">
        <v>22</v>
      </c>
      <c r="I1847">
        <v>14000000</v>
      </c>
      <c r="J1847">
        <v>1999</v>
      </c>
      <c r="K1847">
        <v>6.9</v>
      </c>
      <c r="L1847" s="5" t="s">
        <v>599</v>
      </c>
      <c r="M1847" s="5" t="s">
        <v>6851</v>
      </c>
      <c r="P1847" s="5">
        <f t="shared" si="196"/>
        <v>0.61236727112936618</v>
      </c>
      <c r="Q1847" s="5">
        <f t="shared" si="197"/>
        <v>18535191</v>
      </c>
      <c r="R1847" s="1">
        <f t="shared" si="198"/>
        <v>4535191</v>
      </c>
      <c r="S1847" s="1">
        <f t="shared" si="199"/>
        <v>14000000</v>
      </c>
      <c r="U1847" s="6" t="s">
        <v>7858</v>
      </c>
      <c r="V1847" s="5">
        <f t="shared" si="200"/>
        <v>1</v>
      </c>
      <c r="W1847" s="14">
        <f>IF(V1847=1, VLOOKUP(U1847, [1]IMDB_Movies!A:O, 11, FALSE), AVERAGEIF($A$2:$A$4915, U1847, $K$2:$K$4915))</f>
        <v>5.8</v>
      </c>
      <c r="X1847" s="5">
        <f t="shared" si="201"/>
        <v>0.27600000000000002</v>
      </c>
      <c r="Y1847">
        <f t="shared" si="202"/>
        <v>6.4242032186809839</v>
      </c>
      <c r="AN1847" s="6"/>
      <c r="AO1847" s="5"/>
      <c r="AP1847" s="14"/>
      <c r="AQ1847" s="5"/>
    </row>
    <row r="1848" spans="1:43" hidden="1" x14ac:dyDescent="0.3">
      <c r="A1848" t="s">
        <v>4925</v>
      </c>
      <c r="B1848">
        <v>118</v>
      </c>
      <c r="C1848">
        <v>800000</v>
      </c>
      <c r="D1848" t="s">
        <v>4698</v>
      </c>
      <c r="E1848" t="s">
        <v>10299</v>
      </c>
      <c r="F1848" t="s">
        <v>5324</v>
      </c>
      <c r="G1848" t="s">
        <v>14</v>
      </c>
      <c r="H1848" t="s">
        <v>15</v>
      </c>
      <c r="I1848">
        <v>14000000</v>
      </c>
      <c r="J1848">
        <v>1981</v>
      </c>
      <c r="K1848">
        <v>5.2</v>
      </c>
      <c r="L1848" s="5" t="s">
        <v>340</v>
      </c>
      <c r="M1848" s="5" t="s">
        <v>8415</v>
      </c>
      <c r="N1848" t="s">
        <v>3629</v>
      </c>
      <c r="P1848" s="5">
        <f t="shared" si="196"/>
        <v>0.61228632740919375</v>
      </c>
      <c r="Q1848" s="5">
        <f t="shared" si="197"/>
        <v>800000</v>
      </c>
      <c r="R1848" s="1">
        <f t="shared" si="198"/>
        <v>-13200000</v>
      </c>
      <c r="S1848" s="1">
        <f t="shared" si="199"/>
        <v>14000000</v>
      </c>
      <c r="U1848" s="7" t="s">
        <v>7592</v>
      </c>
      <c r="V1848" s="5">
        <f t="shared" si="200"/>
        <v>1</v>
      </c>
      <c r="W1848" s="14">
        <f>IF(V1848=1, VLOOKUP(U1848, [1]IMDB_Movies!A:O, 11, FALSE), AVERAGEIF($A$2:$A$4915, U1848, $K$2:$K$4915))</f>
        <v>5.8</v>
      </c>
      <c r="X1848" s="5">
        <f t="shared" si="201"/>
        <v>0.27600000000000002</v>
      </c>
      <c r="Y1848">
        <f t="shared" si="202"/>
        <v>6.4257260101010214</v>
      </c>
      <c r="AN1848" s="7"/>
      <c r="AO1848" s="5"/>
      <c r="AP1848" s="14"/>
      <c r="AQ1848" s="5"/>
    </row>
    <row r="1849" spans="1:43" hidden="1" x14ac:dyDescent="0.3">
      <c r="A1849" t="s">
        <v>1118</v>
      </c>
      <c r="B1849">
        <v>103</v>
      </c>
      <c r="C1849">
        <v>75078</v>
      </c>
      <c r="D1849" t="s">
        <v>599</v>
      </c>
      <c r="E1849" t="s">
        <v>10300</v>
      </c>
      <c r="F1849" t="s">
        <v>6499</v>
      </c>
      <c r="G1849" t="s">
        <v>14</v>
      </c>
      <c r="H1849" t="s">
        <v>15</v>
      </c>
      <c r="I1849">
        <v>14000000</v>
      </c>
      <c r="J1849">
        <v>2000</v>
      </c>
      <c r="K1849">
        <v>6.3</v>
      </c>
      <c r="L1849" s="5" t="s">
        <v>599</v>
      </c>
      <c r="M1849" s="5"/>
      <c r="P1849" s="5">
        <f t="shared" si="196"/>
        <v>0.61216372234793337</v>
      </c>
      <c r="Q1849" s="5">
        <f t="shared" si="197"/>
        <v>75078</v>
      </c>
      <c r="R1849" s="1">
        <f t="shared" si="198"/>
        <v>-13924922</v>
      </c>
      <c r="S1849" s="1">
        <f t="shared" si="199"/>
        <v>14000000</v>
      </c>
      <c r="U1849" s="6" t="s">
        <v>7599</v>
      </c>
      <c r="V1849" s="5">
        <f t="shared" si="200"/>
        <v>1</v>
      </c>
      <c r="W1849" s="14">
        <f>IF(V1849=1, VLOOKUP(U1849, [1]IMDB_Movies!A:O, 11, FALSE), AVERAGEIF($A$2:$A$4915, U1849, $K$2:$K$4915))</f>
        <v>5.8</v>
      </c>
      <c r="X1849" s="5">
        <f t="shared" si="201"/>
        <v>0.27600000000000002</v>
      </c>
      <c r="Y1849">
        <f t="shared" si="202"/>
        <v>6.4252289232712467</v>
      </c>
      <c r="AN1849" s="6"/>
      <c r="AO1849" s="5"/>
      <c r="AP1849" s="14"/>
      <c r="AQ1849" s="5"/>
    </row>
    <row r="1850" spans="1:43" hidden="1" x14ac:dyDescent="0.3">
      <c r="A1850" t="s">
        <v>6923</v>
      </c>
      <c r="B1850">
        <v>106</v>
      </c>
      <c r="C1850">
        <v>115504</v>
      </c>
      <c r="D1850" t="s">
        <v>507</v>
      </c>
      <c r="E1850" t="s">
        <v>10301</v>
      </c>
      <c r="F1850" t="s">
        <v>6924</v>
      </c>
      <c r="G1850" t="s">
        <v>14</v>
      </c>
      <c r="H1850" t="s">
        <v>22</v>
      </c>
      <c r="I1850">
        <v>14000000</v>
      </c>
      <c r="J1850">
        <v>2008</v>
      </c>
      <c r="K1850">
        <v>6.2</v>
      </c>
      <c r="L1850" s="5" t="s">
        <v>599</v>
      </c>
      <c r="M1850" s="5" t="s">
        <v>1221</v>
      </c>
      <c r="N1850" t="s">
        <v>6851</v>
      </c>
      <c r="P1850" s="5">
        <f t="shared" si="196"/>
        <v>0.6120395262801841</v>
      </c>
      <c r="Q1850" s="5">
        <f t="shared" si="197"/>
        <v>115504</v>
      </c>
      <c r="R1850" s="1">
        <f t="shared" si="198"/>
        <v>-13884496</v>
      </c>
      <c r="S1850" s="1">
        <f t="shared" si="199"/>
        <v>14000000</v>
      </c>
      <c r="U1850" s="6" t="s">
        <v>6969</v>
      </c>
      <c r="V1850" s="5">
        <f t="shared" si="200"/>
        <v>1</v>
      </c>
      <c r="W1850" s="14">
        <f>IF(V1850=1, VLOOKUP(U1850, [1]IMDB_Movies!A:O, 11, FALSE), AVERAGEIF($A$2:$A$4915, U1850, $K$2:$K$4915))</f>
        <v>5.8</v>
      </c>
      <c r="X1850" s="5">
        <f t="shared" si="201"/>
        <v>0.27600000000000002</v>
      </c>
      <c r="Y1850">
        <f t="shared" si="202"/>
        <v>6.4244156664561078</v>
      </c>
      <c r="AN1850" s="6"/>
      <c r="AO1850" s="5"/>
      <c r="AP1850" s="14"/>
      <c r="AQ1850" s="5"/>
    </row>
    <row r="1851" spans="1:43" hidden="1" x14ac:dyDescent="0.3">
      <c r="A1851" t="s">
        <v>6073</v>
      </c>
      <c r="B1851">
        <v>97</v>
      </c>
      <c r="C1851"/>
      <c r="D1851" t="s">
        <v>703</v>
      </c>
      <c r="E1851" t="s">
        <v>10302</v>
      </c>
      <c r="F1851" t="s">
        <v>7132</v>
      </c>
      <c r="G1851" t="s">
        <v>14</v>
      </c>
      <c r="H1851" t="s">
        <v>15</v>
      </c>
      <c r="I1851">
        <v>14000000</v>
      </c>
      <c r="J1851">
        <v>2002</v>
      </c>
      <c r="K1851">
        <v>6.3</v>
      </c>
      <c r="L1851" s="5" t="s">
        <v>8413</v>
      </c>
      <c r="M1851" s="5" t="s">
        <v>1221</v>
      </c>
      <c r="P1851" s="5">
        <f t="shared" si="196"/>
        <v>0.61191522881642157</v>
      </c>
      <c r="Q1851" s="5">
        <f t="shared" si="197"/>
        <v>25035665</v>
      </c>
      <c r="R1851" s="1">
        <f t="shared" si="198"/>
        <v>11035665</v>
      </c>
      <c r="S1851" s="1">
        <f t="shared" si="199"/>
        <v>14000000</v>
      </c>
      <c r="U1851" s="6" t="s">
        <v>7273</v>
      </c>
      <c r="V1851" s="5">
        <f t="shared" si="200"/>
        <v>1</v>
      </c>
      <c r="W1851" s="14">
        <f>IF(V1851=1, VLOOKUP(U1851, [1]IMDB_Movies!A:O, 11, FALSE), AVERAGEIF($A$2:$A$4915, U1851, $K$2:$K$4915))</f>
        <v>5.8</v>
      </c>
      <c r="X1851" s="5">
        <f t="shared" si="201"/>
        <v>0.27600000000000002</v>
      </c>
      <c r="Y1851">
        <f t="shared" si="202"/>
        <v>6.4245181674565686</v>
      </c>
      <c r="AN1851" s="6"/>
      <c r="AO1851" s="5"/>
      <c r="AP1851" s="14"/>
      <c r="AQ1851" s="5"/>
    </row>
    <row r="1852" spans="1:43" hidden="1" x14ac:dyDescent="0.3">
      <c r="A1852" t="s">
        <v>4667</v>
      </c>
      <c r="B1852">
        <v>139</v>
      </c>
      <c r="C1852">
        <v>74205</v>
      </c>
      <c r="D1852" t="s">
        <v>1221</v>
      </c>
      <c r="E1852" t="s">
        <v>10303</v>
      </c>
      <c r="F1852" t="s">
        <v>4668</v>
      </c>
      <c r="G1852" t="s">
        <v>14</v>
      </c>
      <c r="H1852" t="s">
        <v>2705</v>
      </c>
      <c r="I1852">
        <v>14200000</v>
      </c>
      <c r="J1852">
        <v>2005</v>
      </c>
      <c r="K1852">
        <v>7.4</v>
      </c>
      <c r="L1852" s="5" t="s">
        <v>1221</v>
      </c>
      <c r="M1852" s="5"/>
      <c r="P1852" s="5">
        <f t="shared" si="196"/>
        <v>0.61191522881642157</v>
      </c>
      <c r="Q1852" s="5">
        <f t="shared" si="197"/>
        <v>74205</v>
      </c>
      <c r="R1852" s="1">
        <f t="shared" si="198"/>
        <v>-14125795</v>
      </c>
      <c r="S1852" s="1">
        <f t="shared" si="199"/>
        <v>14200000</v>
      </c>
      <c r="U1852" s="6" t="s">
        <v>7183</v>
      </c>
      <c r="V1852" s="5">
        <f t="shared" si="200"/>
        <v>2</v>
      </c>
      <c r="W1852" s="14">
        <f>IF(V1852=1, VLOOKUP(U1852, [1]IMDB_Movies!A:O, 11, FALSE), AVERAGEIF($A$2:$A$4915, U1852, $K$2:$K$4915))</f>
        <v>5.8</v>
      </c>
      <c r="X1852" s="5">
        <f t="shared" si="201"/>
        <v>0.27600000000000002</v>
      </c>
      <c r="Y1852">
        <f t="shared" si="202"/>
        <v>6.424399494311011</v>
      </c>
      <c r="AN1852" s="6"/>
      <c r="AO1852" s="5"/>
      <c r="AP1852" s="14"/>
      <c r="AQ1852" s="5"/>
    </row>
    <row r="1853" spans="1:43" hidden="1" x14ac:dyDescent="0.3">
      <c r="A1853" t="s">
        <v>1324</v>
      </c>
      <c r="B1853">
        <v>131</v>
      </c>
      <c r="C1853">
        <v>101157447</v>
      </c>
      <c r="D1853" t="s">
        <v>636</v>
      </c>
      <c r="E1853" t="s">
        <v>10304</v>
      </c>
      <c r="F1853" t="s">
        <v>4666</v>
      </c>
      <c r="G1853" t="s">
        <v>14</v>
      </c>
      <c r="H1853" t="s">
        <v>15</v>
      </c>
      <c r="I1853">
        <v>14400000</v>
      </c>
      <c r="J1853">
        <v>1992</v>
      </c>
      <c r="K1853">
        <v>8.3000000000000007</v>
      </c>
      <c r="L1853" s="5" t="s">
        <v>1221</v>
      </c>
      <c r="M1853" s="5" t="s">
        <v>5239</v>
      </c>
      <c r="P1853" s="5">
        <f t="shared" si="196"/>
        <v>0.61179127877835315</v>
      </c>
      <c r="Q1853" s="5">
        <f t="shared" si="197"/>
        <v>101157447</v>
      </c>
      <c r="R1853" s="1">
        <f t="shared" si="198"/>
        <v>86757447</v>
      </c>
      <c r="S1853" s="1">
        <f t="shared" si="199"/>
        <v>14400000</v>
      </c>
      <c r="U1853" s="7" t="s">
        <v>6929</v>
      </c>
      <c r="V1853" s="5">
        <f t="shared" si="200"/>
        <v>1</v>
      </c>
      <c r="W1853" s="14">
        <f>IF(V1853=1, VLOOKUP(U1853, [1]IMDB_Movies!A:O, 11, FALSE), AVERAGEIF($A$2:$A$4915, U1853, $K$2:$K$4915))</f>
        <v>5.8</v>
      </c>
      <c r="X1853" s="5">
        <f t="shared" si="201"/>
        <v>0.27600000000000002</v>
      </c>
      <c r="Y1853">
        <f t="shared" si="202"/>
        <v>6.4246917483401944</v>
      </c>
      <c r="AN1853" s="7"/>
      <c r="AO1853" s="5"/>
      <c r="AP1853" s="14"/>
      <c r="AQ1853" s="5"/>
    </row>
    <row r="1854" spans="1:43" hidden="1" x14ac:dyDescent="0.3">
      <c r="A1854" t="s">
        <v>130</v>
      </c>
      <c r="B1854">
        <v>120</v>
      </c>
      <c r="C1854">
        <v>46338728</v>
      </c>
      <c r="D1854" t="s">
        <v>79</v>
      </c>
      <c r="E1854" t="s">
        <v>10305</v>
      </c>
      <c r="F1854" t="s">
        <v>4660</v>
      </c>
      <c r="G1854" t="s">
        <v>14</v>
      </c>
      <c r="H1854" t="s">
        <v>15</v>
      </c>
      <c r="I1854">
        <v>14500000</v>
      </c>
      <c r="J1854">
        <v>1996</v>
      </c>
      <c r="K1854">
        <v>6.8</v>
      </c>
      <c r="L1854" s="5" t="s">
        <v>1221</v>
      </c>
      <c r="M1854" s="5" t="s">
        <v>6851</v>
      </c>
      <c r="P1854" s="5">
        <f t="shared" si="196"/>
        <v>0.6120773665155842</v>
      </c>
      <c r="Q1854" s="5">
        <f t="shared" si="197"/>
        <v>46338728</v>
      </c>
      <c r="R1854" s="1">
        <f t="shared" si="198"/>
        <v>31838728</v>
      </c>
      <c r="S1854" s="1">
        <f t="shared" si="199"/>
        <v>14500000</v>
      </c>
      <c r="U1854" s="6" t="s">
        <v>2277</v>
      </c>
      <c r="V1854" s="5">
        <f t="shared" si="200"/>
        <v>1</v>
      </c>
      <c r="W1854" s="14">
        <f>IF(V1854=1, VLOOKUP(U1854, [1]IMDB_Movies!A:O, 11, FALSE), AVERAGEIF($A$2:$A$4915, U1854, $K$2:$K$4915))</f>
        <v>5.8</v>
      </c>
      <c r="X1854" s="5">
        <f t="shared" si="201"/>
        <v>0.27600000000000002</v>
      </c>
      <c r="Y1854">
        <f t="shared" si="202"/>
        <v>6.4245730550284748</v>
      </c>
      <c r="AN1854" s="6"/>
      <c r="AO1854" s="5"/>
      <c r="AP1854" s="14"/>
      <c r="AQ1854" s="5"/>
    </row>
    <row r="1855" spans="1:43" hidden="1" x14ac:dyDescent="0.3">
      <c r="A1855" t="s">
        <v>4663</v>
      </c>
      <c r="B1855">
        <v>94</v>
      </c>
      <c r="C1855"/>
      <c r="D1855" t="s">
        <v>4664</v>
      </c>
      <c r="E1855" t="s">
        <v>10306</v>
      </c>
      <c r="F1855" t="s">
        <v>4665</v>
      </c>
      <c r="G1855" t="s">
        <v>14</v>
      </c>
      <c r="H1855" t="s">
        <v>15</v>
      </c>
      <c r="I1855">
        <v>14500000</v>
      </c>
      <c r="J1855">
        <v>2014</v>
      </c>
      <c r="K1855">
        <v>6.2</v>
      </c>
      <c r="L1855" s="5" t="s">
        <v>1221</v>
      </c>
      <c r="M1855" s="5" t="s">
        <v>6299</v>
      </c>
      <c r="N1855" t="s">
        <v>4183</v>
      </c>
      <c r="P1855" s="5">
        <f t="shared" si="196"/>
        <v>0.61208704974764683</v>
      </c>
      <c r="Q1855" s="5">
        <f t="shared" si="197"/>
        <v>25035665</v>
      </c>
      <c r="R1855" s="1">
        <f t="shared" si="198"/>
        <v>10535665</v>
      </c>
      <c r="S1855" s="1">
        <f t="shared" si="199"/>
        <v>14500000</v>
      </c>
      <c r="U1855" s="7" t="s">
        <v>7081</v>
      </c>
      <c r="V1855" s="5">
        <f t="shared" si="200"/>
        <v>1</v>
      </c>
      <c r="W1855" s="14">
        <f>IF(V1855=1, VLOOKUP(U1855, [1]IMDB_Movies!A:O, 11, FALSE), AVERAGEIF($A$2:$A$4915, U1855, $K$2:$K$4915))</f>
        <v>5.8</v>
      </c>
      <c r="X1855" s="5">
        <f t="shared" si="201"/>
        <v>0.27600000000000002</v>
      </c>
      <c r="Y1855">
        <f t="shared" si="202"/>
        <v>6.4242961088263328</v>
      </c>
      <c r="AN1855" s="7"/>
      <c r="AO1855" s="5"/>
      <c r="AP1855" s="14"/>
      <c r="AQ1855" s="5"/>
    </row>
    <row r="1856" spans="1:43" hidden="1" x14ac:dyDescent="0.3">
      <c r="A1856" t="s">
        <v>1500</v>
      </c>
      <c r="B1856">
        <v>101</v>
      </c>
      <c r="C1856">
        <v>70906973</v>
      </c>
      <c r="D1856" t="s">
        <v>1303</v>
      </c>
      <c r="E1856" t="s">
        <v>10307</v>
      </c>
      <c r="F1856" t="s">
        <v>4657</v>
      </c>
      <c r="G1856" t="s">
        <v>14</v>
      </c>
      <c r="H1856" t="s">
        <v>15</v>
      </c>
      <c r="I1856">
        <v>14600000</v>
      </c>
      <c r="J1856">
        <v>1993</v>
      </c>
      <c r="K1856">
        <v>8.1</v>
      </c>
      <c r="L1856" s="5" t="s">
        <v>599</v>
      </c>
      <c r="M1856" s="5" t="s">
        <v>455</v>
      </c>
      <c r="N1856" t="s">
        <v>6851</v>
      </c>
      <c r="P1856" s="5">
        <f t="shared" si="196"/>
        <v>0.61208704974764683</v>
      </c>
      <c r="Q1856" s="5">
        <f t="shared" si="197"/>
        <v>70906973</v>
      </c>
      <c r="R1856" s="1">
        <f t="shared" si="198"/>
        <v>56306973</v>
      </c>
      <c r="S1856" s="1">
        <f t="shared" si="199"/>
        <v>14600000</v>
      </c>
      <c r="U1856" s="6" t="s">
        <v>6467</v>
      </c>
      <c r="V1856" s="5">
        <f t="shared" si="200"/>
        <v>1</v>
      </c>
      <c r="W1856" s="14">
        <f>IF(V1856=1, VLOOKUP(U1856, [1]IMDB_Movies!A:O, 11, FALSE), AVERAGEIF($A$2:$A$4915, U1856, $K$2:$K$4915))</f>
        <v>5.8</v>
      </c>
      <c r="X1856" s="5">
        <f t="shared" si="201"/>
        <v>0.27600000000000002</v>
      </c>
      <c r="Y1856">
        <f t="shared" si="202"/>
        <v>6.4244620253164682</v>
      </c>
      <c r="AN1856" s="6"/>
      <c r="AO1856" s="5"/>
      <c r="AP1856" s="14"/>
      <c r="AQ1856" s="5"/>
    </row>
    <row r="1857" spans="1:43" hidden="1" x14ac:dyDescent="0.3">
      <c r="A1857" t="s">
        <v>4658</v>
      </c>
      <c r="B1857">
        <v>115</v>
      </c>
      <c r="C1857">
        <v>66009973</v>
      </c>
      <c r="D1857" t="s">
        <v>1957</v>
      </c>
      <c r="E1857" t="s">
        <v>10308</v>
      </c>
      <c r="F1857" t="s">
        <v>4659</v>
      </c>
      <c r="G1857" t="s">
        <v>14</v>
      </c>
      <c r="H1857" t="s">
        <v>15</v>
      </c>
      <c r="I1857">
        <v>14800000</v>
      </c>
      <c r="J1857">
        <v>2015</v>
      </c>
      <c r="K1857">
        <v>5.7</v>
      </c>
      <c r="L1857" s="5" t="s">
        <v>599</v>
      </c>
      <c r="M1857" s="5" t="s">
        <v>1221</v>
      </c>
      <c r="N1857" t="s">
        <v>4183</v>
      </c>
      <c r="P1857" s="5">
        <f t="shared" si="196"/>
        <v>0.61220399648973112</v>
      </c>
      <c r="Q1857" s="5">
        <f t="shared" si="197"/>
        <v>66009973</v>
      </c>
      <c r="R1857" s="1">
        <f t="shared" si="198"/>
        <v>51209973</v>
      </c>
      <c r="S1857" s="1">
        <f t="shared" si="199"/>
        <v>14800000</v>
      </c>
      <c r="U1857" s="7" t="s">
        <v>5994</v>
      </c>
      <c r="V1857" s="5">
        <f t="shared" si="200"/>
        <v>1</v>
      </c>
      <c r="W1857" s="14">
        <f>IF(V1857=1, VLOOKUP(U1857, [1]IMDB_Movies!A:O, 11, FALSE), AVERAGEIF($A$2:$A$4915, U1857, $K$2:$K$4915))</f>
        <v>5.8</v>
      </c>
      <c r="X1857" s="5">
        <f t="shared" si="201"/>
        <v>0.27600000000000002</v>
      </c>
      <c r="Y1857">
        <f t="shared" si="202"/>
        <v>6.4240582462804792</v>
      </c>
      <c r="AN1857" s="7"/>
      <c r="AO1857" s="5"/>
      <c r="AP1857" s="14"/>
      <c r="AQ1857" s="5"/>
    </row>
    <row r="1858" spans="1:43" hidden="1" x14ac:dyDescent="0.3">
      <c r="A1858" t="s">
        <v>1903</v>
      </c>
      <c r="B1858">
        <v>109</v>
      </c>
      <c r="C1858">
        <v>13782838</v>
      </c>
      <c r="D1858" t="s">
        <v>2484</v>
      </c>
      <c r="E1858" t="s">
        <v>10309</v>
      </c>
      <c r="F1858" t="s">
        <v>2485</v>
      </c>
      <c r="G1858" t="s">
        <v>14</v>
      </c>
      <c r="H1858" t="s">
        <v>15</v>
      </c>
      <c r="I1858">
        <v>15000000</v>
      </c>
      <c r="J1858">
        <v>1982</v>
      </c>
      <c r="K1858">
        <v>8.1999999999999993</v>
      </c>
      <c r="L1858" s="5" t="s">
        <v>2267</v>
      </c>
      <c r="M1858" s="5" t="s">
        <v>8415</v>
      </c>
      <c r="N1858" t="s">
        <v>4289</v>
      </c>
      <c r="P1858" s="5">
        <f t="shared" ref="P1858:P1921" si="203">CORREL(C1858:C6771,I1858:I6771)</f>
        <v>0.61229660924295393</v>
      </c>
      <c r="Q1858" s="5">
        <f t="shared" ref="Q1858:Q1921" si="204">IF(ISBLANK(C1858),MEDIAN($C$2:$C$4915), C1858)</f>
        <v>13782838</v>
      </c>
      <c r="R1858" s="1">
        <f t="shared" ref="R1858:R1921" si="205">Q1858-S1858</f>
        <v>-1217162</v>
      </c>
      <c r="S1858" s="1">
        <f t="shared" ref="S1858:S1921" si="206">IF(ISBLANK(I1858),MEDIAN($I$2:$I$4915), I1858)</f>
        <v>15000000</v>
      </c>
      <c r="U1858" s="6" t="s">
        <v>6033</v>
      </c>
      <c r="V1858" s="5">
        <f t="shared" si="200"/>
        <v>1</v>
      </c>
      <c r="W1858" s="14">
        <f>IF(V1858=1, VLOOKUP(U1858, [1]IMDB_Movies!A:O, 11, FALSE), AVERAGEIF($A$2:$A$4915, U1858, $K$2:$K$4915))</f>
        <v>5.8</v>
      </c>
      <c r="X1858" s="5">
        <f t="shared" si="201"/>
        <v>0.27600000000000002</v>
      </c>
      <c r="Y1858">
        <f t="shared" si="202"/>
        <v>6.4245408486383901</v>
      </c>
      <c r="AN1858" s="6"/>
      <c r="AO1858" s="5"/>
      <c r="AP1858" s="14"/>
      <c r="AQ1858" s="5"/>
    </row>
    <row r="1859" spans="1:43" hidden="1" x14ac:dyDescent="0.3">
      <c r="A1859" t="s">
        <v>3177</v>
      </c>
      <c r="B1859">
        <v>92</v>
      </c>
      <c r="C1859">
        <v>17508670</v>
      </c>
      <c r="D1859" t="s">
        <v>1874</v>
      </c>
      <c r="E1859" t="s">
        <v>10310</v>
      </c>
      <c r="F1859" t="s">
        <v>3178</v>
      </c>
      <c r="G1859" t="s">
        <v>14</v>
      </c>
      <c r="H1859" t="s">
        <v>22</v>
      </c>
      <c r="I1859">
        <v>15000000</v>
      </c>
      <c r="J1859">
        <v>2006</v>
      </c>
      <c r="K1859">
        <v>7.4</v>
      </c>
      <c r="L1859" s="5" t="s">
        <v>8413</v>
      </c>
      <c r="M1859" s="5" t="s">
        <v>1221</v>
      </c>
      <c r="N1859" t="s">
        <v>6851</v>
      </c>
      <c r="O1859" t="s">
        <v>3629</v>
      </c>
      <c r="P1859" s="5">
        <f t="shared" si="203"/>
        <v>0.61220393810147655</v>
      </c>
      <c r="Q1859" s="5">
        <f t="shared" si="204"/>
        <v>17508670</v>
      </c>
      <c r="R1859" s="1">
        <f t="shared" si="205"/>
        <v>2508670</v>
      </c>
      <c r="S1859" s="1">
        <f t="shared" si="206"/>
        <v>15000000</v>
      </c>
      <c r="U1859" s="7" t="s">
        <v>5800</v>
      </c>
      <c r="V1859" s="5">
        <f t="shared" si="200"/>
        <v>2</v>
      </c>
      <c r="W1859" s="14">
        <f>IF(V1859=1, VLOOKUP(U1859, [1]IMDB_Movies!A:O, 11, FALSE), AVERAGEIF($A$2:$A$4915, U1859, $K$2:$K$4915))</f>
        <v>5.8</v>
      </c>
      <c r="X1859" s="5">
        <f t="shared" si="201"/>
        <v>0.27600000000000002</v>
      </c>
      <c r="Y1859">
        <f t="shared" si="202"/>
        <v>6.4246436490339054</v>
      </c>
      <c r="AN1859" s="7"/>
      <c r="AO1859" s="5"/>
      <c r="AP1859" s="14"/>
      <c r="AQ1859" s="5"/>
    </row>
    <row r="1860" spans="1:43" hidden="1" x14ac:dyDescent="0.3">
      <c r="A1860" t="s">
        <v>475</v>
      </c>
      <c r="B1860">
        <v>112</v>
      </c>
      <c r="C1860">
        <v>4485485</v>
      </c>
      <c r="D1860" t="s">
        <v>3222</v>
      </c>
      <c r="E1860" t="s">
        <v>10311</v>
      </c>
      <c r="F1860" t="s">
        <v>3223</v>
      </c>
      <c r="G1860" t="s">
        <v>14</v>
      </c>
      <c r="H1860" t="s">
        <v>15</v>
      </c>
      <c r="I1860">
        <v>15000000</v>
      </c>
      <c r="J1860">
        <v>1999</v>
      </c>
      <c r="K1860">
        <v>6.4</v>
      </c>
      <c r="L1860" s="5" t="s">
        <v>599</v>
      </c>
      <c r="M1860" s="5" t="s">
        <v>8413</v>
      </c>
      <c r="N1860" t="s">
        <v>1221</v>
      </c>
      <c r="P1860" s="5">
        <f t="shared" si="203"/>
        <v>0.61212044812883248</v>
      </c>
      <c r="Q1860" s="5">
        <f t="shared" si="204"/>
        <v>4485485</v>
      </c>
      <c r="R1860" s="1">
        <f t="shared" si="205"/>
        <v>-10514515</v>
      </c>
      <c r="S1860" s="1">
        <f t="shared" si="206"/>
        <v>15000000</v>
      </c>
      <c r="U1860" s="7" t="s">
        <v>5859</v>
      </c>
      <c r="V1860" s="5">
        <f t="shared" si="200"/>
        <v>1</v>
      </c>
      <c r="W1860" s="14">
        <f>IF(V1860=1, VLOOKUP(U1860, [1]IMDB_Movies!A:O, 11, FALSE), AVERAGEIF($A$2:$A$4915, U1860, $K$2:$K$4915))</f>
        <v>5.8</v>
      </c>
      <c r="X1860" s="5">
        <f t="shared" si="201"/>
        <v>0.27600000000000002</v>
      </c>
      <c r="Y1860">
        <f t="shared" si="202"/>
        <v>6.424746514575423</v>
      </c>
      <c r="AN1860" s="7"/>
      <c r="AO1860" s="5"/>
      <c r="AP1860" s="14"/>
      <c r="AQ1860" s="5"/>
    </row>
    <row r="1861" spans="1:43" hidden="1" x14ac:dyDescent="0.3">
      <c r="A1861" t="s">
        <v>3278</v>
      </c>
      <c r="B1861">
        <v>129</v>
      </c>
      <c r="C1861">
        <v>33565375</v>
      </c>
      <c r="D1861" t="s">
        <v>1175</v>
      </c>
      <c r="E1861" t="s">
        <v>10312</v>
      </c>
      <c r="F1861" t="s">
        <v>3279</v>
      </c>
      <c r="G1861" t="s">
        <v>14</v>
      </c>
      <c r="H1861" t="s">
        <v>22</v>
      </c>
      <c r="I1861">
        <v>15000000</v>
      </c>
      <c r="J1861">
        <v>2005</v>
      </c>
      <c r="K1861">
        <v>7.5</v>
      </c>
      <c r="L1861" s="5" t="s">
        <v>1221</v>
      </c>
      <c r="M1861" s="5" t="s">
        <v>8415</v>
      </c>
      <c r="N1861" t="s">
        <v>6851</v>
      </c>
      <c r="O1861" t="s">
        <v>3629</v>
      </c>
      <c r="P1861" s="5">
        <f t="shared" si="203"/>
        <v>0.61200690185052276</v>
      </c>
      <c r="Q1861" s="5">
        <f t="shared" si="204"/>
        <v>33565375</v>
      </c>
      <c r="R1861" s="1">
        <f t="shared" si="205"/>
        <v>18565375</v>
      </c>
      <c r="S1861" s="1">
        <f t="shared" si="206"/>
        <v>15000000</v>
      </c>
      <c r="U1861" s="6" t="s">
        <v>6021</v>
      </c>
      <c r="V1861" s="5">
        <f t="shared" si="200"/>
        <v>1</v>
      </c>
      <c r="W1861" s="14">
        <f>IF(V1861=1, VLOOKUP(U1861, [1]IMDB_Movies!A:O, 11, FALSE), AVERAGEIF($A$2:$A$4915, U1861, $K$2:$K$4915))</f>
        <v>5.8</v>
      </c>
      <c r="X1861" s="5">
        <f t="shared" si="201"/>
        <v>0.27600000000000002</v>
      </c>
      <c r="Y1861">
        <f t="shared" si="202"/>
        <v>6.4249128367670476</v>
      </c>
      <c r="AN1861" s="6"/>
      <c r="AO1861" s="5"/>
      <c r="AP1861" s="14"/>
      <c r="AQ1861" s="5"/>
    </row>
    <row r="1862" spans="1:43" hidden="1" x14ac:dyDescent="0.3">
      <c r="A1862" t="s">
        <v>3486</v>
      </c>
      <c r="B1862">
        <v>95</v>
      </c>
      <c r="C1862">
        <v>4006906</v>
      </c>
      <c r="D1862" t="s">
        <v>359</v>
      </c>
      <c r="E1862" t="s">
        <v>10313</v>
      </c>
      <c r="F1862" t="s">
        <v>3487</v>
      </c>
      <c r="G1862" t="s">
        <v>14</v>
      </c>
      <c r="H1862" t="s">
        <v>15</v>
      </c>
      <c r="I1862">
        <v>15000000</v>
      </c>
      <c r="J1862">
        <v>2005</v>
      </c>
      <c r="K1862">
        <v>4.0999999999999996</v>
      </c>
      <c r="L1862" s="5" t="s">
        <v>599</v>
      </c>
      <c r="M1862" s="5" t="s">
        <v>8413</v>
      </c>
      <c r="P1862" s="5">
        <f t="shared" si="203"/>
        <v>0.61197011704547644</v>
      </c>
      <c r="Q1862" s="5">
        <f t="shared" si="204"/>
        <v>4006906</v>
      </c>
      <c r="R1862" s="1">
        <f t="shared" si="205"/>
        <v>-10993094</v>
      </c>
      <c r="S1862" s="1">
        <f t="shared" si="206"/>
        <v>15000000</v>
      </c>
      <c r="U1862" s="7" t="s">
        <v>5282</v>
      </c>
      <c r="V1862" s="5">
        <f t="shared" si="200"/>
        <v>1</v>
      </c>
      <c r="W1862" s="14">
        <f>IF(V1862=1, VLOOKUP(U1862, [1]IMDB_Movies!A:O, 11, FALSE), AVERAGEIF($A$2:$A$4915, U1862, $K$2:$K$4915))</f>
        <v>5.8</v>
      </c>
      <c r="X1862" s="5">
        <f t="shared" si="201"/>
        <v>0.27600000000000002</v>
      </c>
      <c r="Y1862">
        <f t="shared" si="202"/>
        <v>6.4251426759670371</v>
      </c>
      <c r="AN1862" s="7"/>
      <c r="AO1862" s="5"/>
      <c r="AP1862" s="14"/>
      <c r="AQ1862" s="5"/>
    </row>
    <row r="1863" spans="1:43" hidden="1" x14ac:dyDescent="0.3">
      <c r="A1863" t="s">
        <v>2100</v>
      </c>
      <c r="B1863">
        <v>148</v>
      </c>
      <c r="C1863">
        <v>18352454</v>
      </c>
      <c r="D1863" t="s">
        <v>3855</v>
      </c>
      <c r="E1863" t="s">
        <v>10314</v>
      </c>
      <c r="F1863" t="s">
        <v>3856</v>
      </c>
      <c r="G1863" t="s">
        <v>14</v>
      </c>
      <c r="H1863" t="s">
        <v>15</v>
      </c>
      <c r="I1863">
        <v>15000000</v>
      </c>
      <c r="J1863">
        <v>2007</v>
      </c>
      <c r="K1863">
        <v>8.1999999999999993</v>
      </c>
      <c r="L1863" s="5" t="s">
        <v>340</v>
      </c>
      <c r="M1863" s="5" t="s">
        <v>4651</v>
      </c>
      <c r="N1863" t="s">
        <v>1221</v>
      </c>
      <c r="P1863" s="5">
        <f t="shared" si="203"/>
        <v>0.61185534769877825</v>
      </c>
      <c r="Q1863" s="5">
        <f t="shared" si="204"/>
        <v>18352454</v>
      </c>
      <c r="R1863" s="1">
        <f t="shared" si="205"/>
        <v>3352454</v>
      </c>
      <c r="S1863" s="1">
        <f t="shared" si="206"/>
        <v>15000000</v>
      </c>
      <c r="U1863" s="7" t="s">
        <v>4236</v>
      </c>
      <c r="V1863" s="5">
        <f t="shared" si="200"/>
        <v>2</v>
      </c>
      <c r="W1863" s="14">
        <f>IF(V1863=1, VLOOKUP(U1863, [1]IMDB_Movies!A:O, 11, FALSE), AVERAGEIF($A$2:$A$4915, U1863, $K$2:$K$4915))</f>
        <v>5.8</v>
      </c>
      <c r="X1863" s="5">
        <f t="shared" si="201"/>
        <v>0.27600000000000002</v>
      </c>
      <c r="Y1863">
        <f t="shared" si="202"/>
        <v>6.4247066286076864</v>
      </c>
      <c r="AN1863" s="7"/>
      <c r="AO1863" s="5"/>
      <c r="AP1863" s="14"/>
      <c r="AQ1863" s="5"/>
    </row>
    <row r="1864" spans="1:43" hidden="1" x14ac:dyDescent="0.3">
      <c r="A1864" t="s">
        <v>1915</v>
      </c>
      <c r="B1864">
        <v>99</v>
      </c>
      <c r="C1864">
        <v>5702083</v>
      </c>
      <c r="D1864" t="s">
        <v>1285</v>
      </c>
      <c r="E1864" t="s">
        <v>10315</v>
      </c>
      <c r="F1864" t="s">
        <v>3950</v>
      </c>
      <c r="G1864" t="s">
        <v>14</v>
      </c>
      <c r="H1864" t="s">
        <v>22</v>
      </c>
      <c r="I1864">
        <v>15000000</v>
      </c>
      <c r="J1864">
        <v>2011</v>
      </c>
      <c r="K1864">
        <v>6.5</v>
      </c>
      <c r="L1864" s="5" t="s">
        <v>4651</v>
      </c>
      <c r="M1864" s="5" t="s">
        <v>1221</v>
      </c>
      <c r="N1864" t="s">
        <v>3629</v>
      </c>
      <c r="P1864" s="5">
        <f t="shared" si="203"/>
        <v>0.61177361070989755</v>
      </c>
      <c r="Q1864" s="5">
        <f t="shared" si="204"/>
        <v>5702083</v>
      </c>
      <c r="R1864" s="1">
        <f t="shared" si="205"/>
        <v>-9297917</v>
      </c>
      <c r="S1864" s="1">
        <f t="shared" si="206"/>
        <v>15000000</v>
      </c>
      <c r="U1864" s="7" t="s">
        <v>2547</v>
      </c>
      <c r="V1864" s="5">
        <f t="shared" si="200"/>
        <v>3</v>
      </c>
      <c r="W1864" s="14">
        <f>IF(V1864=1, VLOOKUP(U1864, [1]IMDB_Movies!A:O, 11, FALSE), AVERAGEIF($A$2:$A$4915, U1864, $K$2:$K$4915))</f>
        <v>5.8</v>
      </c>
      <c r="X1864" s="5">
        <f t="shared" si="201"/>
        <v>0.27600000000000002</v>
      </c>
      <c r="Y1864">
        <f t="shared" si="202"/>
        <v>6.4249048223350371</v>
      </c>
      <c r="AN1864" s="7"/>
      <c r="AO1864" s="5"/>
      <c r="AP1864" s="14"/>
      <c r="AQ1864" s="5"/>
    </row>
    <row r="1865" spans="1:43" hidden="1" x14ac:dyDescent="0.3">
      <c r="A1865" t="s">
        <v>2236</v>
      </c>
      <c r="B1865">
        <v>103</v>
      </c>
      <c r="C1865">
        <v>103001286</v>
      </c>
      <c r="D1865" t="s">
        <v>1813</v>
      </c>
      <c r="E1865" t="s">
        <v>10316</v>
      </c>
      <c r="F1865" t="s">
        <v>4032</v>
      </c>
      <c r="G1865" t="s">
        <v>14</v>
      </c>
      <c r="H1865" t="s">
        <v>15</v>
      </c>
      <c r="I1865">
        <v>15000000</v>
      </c>
      <c r="J1865">
        <v>1996</v>
      </c>
      <c r="K1865">
        <v>7.2</v>
      </c>
      <c r="L1865" s="5" t="s">
        <v>2267</v>
      </c>
      <c r="M1865" s="5" t="s">
        <v>8415</v>
      </c>
      <c r="P1865" s="5">
        <f t="shared" si="203"/>
        <v>0.61166201502559658</v>
      </c>
      <c r="Q1865" s="5">
        <f t="shared" si="204"/>
        <v>103001286</v>
      </c>
      <c r="R1865" s="1">
        <f t="shared" si="205"/>
        <v>88001286</v>
      </c>
      <c r="S1865" s="1">
        <f t="shared" si="206"/>
        <v>15000000</v>
      </c>
      <c r="U1865" s="7" t="s">
        <v>4822</v>
      </c>
      <c r="V1865" s="5">
        <f t="shared" si="200"/>
        <v>1</v>
      </c>
      <c r="W1865" s="14">
        <f>IF(V1865=1, VLOOKUP(U1865, [1]IMDB_Movies!A:O, 11, FALSE), AVERAGEIF($A$2:$A$4915, U1865, $K$2:$K$4915))</f>
        <v>5.8</v>
      </c>
      <c r="X1865" s="5">
        <f t="shared" si="201"/>
        <v>0.27600000000000002</v>
      </c>
      <c r="Y1865">
        <f t="shared" si="202"/>
        <v>6.4249444620755423</v>
      </c>
      <c r="AN1865" s="7"/>
      <c r="AO1865" s="5"/>
      <c r="AP1865" s="14"/>
      <c r="AQ1865" s="5"/>
    </row>
    <row r="1866" spans="1:43" hidden="1" x14ac:dyDescent="0.3">
      <c r="A1866" t="s">
        <v>343</v>
      </c>
      <c r="B1866">
        <v>109</v>
      </c>
      <c r="C1866">
        <v>1357042</v>
      </c>
      <c r="D1866" t="s">
        <v>1285</v>
      </c>
      <c r="E1866" t="s">
        <v>10317</v>
      </c>
      <c r="F1866" t="s">
        <v>4043</v>
      </c>
      <c r="G1866" t="s">
        <v>14</v>
      </c>
      <c r="H1866" t="s">
        <v>210</v>
      </c>
      <c r="I1866">
        <v>15000000</v>
      </c>
      <c r="J1866">
        <v>2011</v>
      </c>
      <c r="K1866">
        <v>7.1</v>
      </c>
      <c r="L1866" s="5" t="s">
        <v>4651</v>
      </c>
      <c r="M1866" s="5" t="s">
        <v>1221</v>
      </c>
      <c r="N1866" t="s">
        <v>3629</v>
      </c>
      <c r="P1866" s="5">
        <f t="shared" si="203"/>
        <v>0.61195548451085391</v>
      </c>
      <c r="Q1866" s="5">
        <f t="shared" si="204"/>
        <v>1357042</v>
      </c>
      <c r="R1866" s="1">
        <f t="shared" si="205"/>
        <v>-13642958</v>
      </c>
      <c r="S1866" s="1">
        <f t="shared" si="206"/>
        <v>15000000</v>
      </c>
      <c r="U1866" s="7" t="s">
        <v>4258</v>
      </c>
      <c r="V1866" s="5">
        <f t="shared" si="200"/>
        <v>1</v>
      </c>
      <c r="W1866" s="14">
        <f>IF(V1866=1, VLOOKUP(U1866, [1]IMDB_Movies!A:O, 11, FALSE), AVERAGEIF($A$2:$A$4915, U1866, $K$2:$K$4915))</f>
        <v>5.8</v>
      </c>
      <c r="X1866" s="5">
        <f t="shared" si="201"/>
        <v>0.27600000000000002</v>
      </c>
      <c r="Y1866">
        <f t="shared" si="202"/>
        <v>6.425777777777788</v>
      </c>
      <c r="AN1866" s="7"/>
      <c r="AO1866" s="5"/>
      <c r="AP1866" s="14"/>
      <c r="AQ1866" s="5"/>
    </row>
    <row r="1867" spans="1:43" hidden="1" x14ac:dyDescent="0.3">
      <c r="A1867" t="s">
        <v>899</v>
      </c>
      <c r="B1867">
        <v>97</v>
      </c>
      <c r="C1867">
        <v>20433940</v>
      </c>
      <c r="D1867" t="s">
        <v>2267</v>
      </c>
      <c r="E1867" t="s">
        <v>10318</v>
      </c>
      <c r="F1867" t="s">
        <v>4076</v>
      </c>
      <c r="G1867" t="s">
        <v>14</v>
      </c>
      <c r="H1867" t="s">
        <v>99</v>
      </c>
      <c r="I1867">
        <v>15000000</v>
      </c>
      <c r="J1867">
        <v>2005</v>
      </c>
      <c r="K1867">
        <v>6.2</v>
      </c>
      <c r="L1867" s="5" t="s">
        <v>2267</v>
      </c>
      <c r="M1867" s="5"/>
      <c r="P1867" s="5">
        <f t="shared" si="203"/>
        <v>0.61183513164540226</v>
      </c>
      <c r="Q1867" s="5">
        <f t="shared" si="204"/>
        <v>20433940</v>
      </c>
      <c r="R1867" s="1">
        <f t="shared" si="205"/>
        <v>5433940</v>
      </c>
      <c r="S1867" s="1">
        <f t="shared" si="206"/>
        <v>15000000</v>
      </c>
      <c r="U1867" s="6" t="s">
        <v>4122</v>
      </c>
      <c r="V1867" s="5">
        <f t="shared" si="200"/>
        <v>1</v>
      </c>
      <c r="W1867" s="14">
        <f>IF(V1867=1, VLOOKUP(U1867, [1]IMDB_Movies!A:O, 11, FALSE), AVERAGEIF($A$2:$A$4915, U1867, $K$2:$K$4915))</f>
        <v>5.8</v>
      </c>
      <c r="X1867" s="5">
        <f t="shared" si="201"/>
        <v>0.27600000000000002</v>
      </c>
      <c r="Y1867">
        <f t="shared" si="202"/>
        <v>6.4251825976500587</v>
      </c>
      <c r="AN1867" s="6"/>
      <c r="AO1867" s="5"/>
      <c r="AP1867" s="14"/>
      <c r="AQ1867" s="5"/>
    </row>
    <row r="1868" spans="1:43" hidden="1" x14ac:dyDescent="0.3">
      <c r="A1868" t="s">
        <v>470</v>
      </c>
      <c r="B1868">
        <v>107</v>
      </c>
      <c r="C1868">
        <v>59735548</v>
      </c>
      <c r="D1868" t="s">
        <v>1487</v>
      </c>
      <c r="E1868" t="s">
        <v>10319</v>
      </c>
      <c r="F1868" t="s">
        <v>4100</v>
      </c>
      <c r="G1868" t="s">
        <v>14</v>
      </c>
      <c r="H1868" t="s">
        <v>15</v>
      </c>
      <c r="I1868">
        <v>15000000</v>
      </c>
      <c r="J1868">
        <v>1987</v>
      </c>
      <c r="K1868">
        <v>7.8</v>
      </c>
      <c r="L1868" s="5" t="s">
        <v>476</v>
      </c>
      <c r="M1868" s="5" t="s">
        <v>2267</v>
      </c>
      <c r="N1868" t="s">
        <v>4289</v>
      </c>
      <c r="P1868" s="5">
        <f t="shared" si="203"/>
        <v>0.61175867266318518</v>
      </c>
      <c r="Q1868" s="5">
        <f t="shared" si="204"/>
        <v>59735548</v>
      </c>
      <c r="R1868" s="1">
        <f t="shared" si="205"/>
        <v>44735548</v>
      </c>
      <c r="S1868" s="1">
        <f t="shared" si="206"/>
        <v>15000000</v>
      </c>
      <c r="U1868" s="7" t="s">
        <v>3749</v>
      </c>
      <c r="V1868" s="5">
        <f t="shared" si="200"/>
        <v>1</v>
      </c>
      <c r="W1868" s="14">
        <f>IF(V1868=1, VLOOKUP(U1868, [1]IMDB_Movies!A:O, 11, FALSE), AVERAGEIF($A$2:$A$4915, U1868, $K$2:$K$4915))</f>
        <v>5.8</v>
      </c>
      <c r="X1868" s="5">
        <f t="shared" si="201"/>
        <v>0.27600000000000002</v>
      </c>
      <c r="Y1868">
        <f t="shared" si="202"/>
        <v>6.425190597204586</v>
      </c>
      <c r="AN1868" s="7"/>
      <c r="AO1868" s="5"/>
      <c r="AP1868" s="14"/>
      <c r="AQ1868" s="5"/>
    </row>
    <row r="1869" spans="1:43" hidden="1" x14ac:dyDescent="0.3">
      <c r="A1869" t="s">
        <v>412</v>
      </c>
      <c r="B1869">
        <v>111</v>
      </c>
      <c r="C1869">
        <v>31471430</v>
      </c>
      <c r="D1869" t="s">
        <v>1013</v>
      </c>
      <c r="E1869" t="s">
        <v>10320</v>
      </c>
      <c r="F1869" t="s">
        <v>4112</v>
      </c>
      <c r="G1869" t="s">
        <v>14</v>
      </c>
      <c r="H1869" t="s">
        <v>15</v>
      </c>
      <c r="I1869">
        <v>15000000</v>
      </c>
      <c r="J1869">
        <v>2006</v>
      </c>
      <c r="K1869">
        <v>7.6</v>
      </c>
      <c r="L1869" s="5" t="s">
        <v>1221</v>
      </c>
      <c r="M1869" s="5" t="s">
        <v>7865</v>
      </c>
      <c r="N1869" t="s">
        <v>3629</v>
      </c>
      <c r="P1869" s="5">
        <f t="shared" si="203"/>
        <v>0.61182208683152262</v>
      </c>
      <c r="Q1869" s="5">
        <f t="shared" si="204"/>
        <v>31471430</v>
      </c>
      <c r="R1869" s="1">
        <f t="shared" si="205"/>
        <v>16471430</v>
      </c>
      <c r="S1869" s="1">
        <f t="shared" si="206"/>
        <v>15000000</v>
      </c>
      <c r="U1869" s="6" t="s">
        <v>3877</v>
      </c>
      <c r="V1869" s="5">
        <f t="shared" si="200"/>
        <v>1</v>
      </c>
      <c r="W1869" s="14">
        <f>IF(V1869=1, VLOOKUP(U1869, [1]IMDB_Movies!A:O, 11, FALSE), AVERAGEIF($A$2:$A$4915, U1869, $K$2:$K$4915))</f>
        <v>5.8</v>
      </c>
      <c r="X1869" s="5">
        <f t="shared" si="201"/>
        <v>0.27600000000000002</v>
      </c>
      <c r="Y1869">
        <f t="shared" si="202"/>
        <v>6.4251032729583848</v>
      </c>
      <c r="AN1869" s="6"/>
      <c r="AO1869" s="5"/>
      <c r="AP1869" s="14"/>
      <c r="AQ1869" s="5"/>
    </row>
    <row r="1870" spans="1:43" hidden="1" x14ac:dyDescent="0.3">
      <c r="A1870" t="s">
        <v>2626</v>
      </c>
      <c r="B1870">
        <v>108</v>
      </c>
      <c r="C1870">
        <v>41777564</v>
      </c>
      <c r="D1870" t="s">
        <v>2267</v>
      </c>
      <c r="E1870" t="s">
        <v>10321</v>
      </c>
      <c r="F1870" t="s">
        <v>4242</v>
      </c>
      <c r="G1870" t="s">
        <v>14</v>
      </c>
      <c r="H1870" t="s">
        <v>15</v>
      </c>
      <c r="I1870">
        <v>15000000</v>
      </c>
      <c r="J1870">
        <v>2006</v>
      </c>
      <c r="K1870">
        <v>6.4</v>
      </c>
      <c r="L1870" s="5" t="s">
        <v>2267</v>
      </c>
      <c r="M1870" s="5"/>
      <c r="P1870" s="5">
        <f t="shared" si="203"/>
        <v>0.61177818441944476</v>
      </c>
      <c r="Q1870" s="5">
        <f t="shared" si="204"/>
        <v>41777564</v>
      </c>
      <c r="R1870" s="1">
        <f t="shared" si="205"/>
        <v>26777564</v>
      </c>
      <c r="S1870" s="1">
        <f t="shared" si="206"/>
        <v>15000000</v>
      </c>
      <c r="U1870" s="6" t="s">
        <v>4012</v>
      </c>
      <c r="V1870" s="5">
        <f t="shared" si="200"/>
        <v>1</v>
      </c>
      <c r="W1870" s="14">
        <f>IF(V1870=1, VLOOKUP(U1870, [1]IMDB_Movies!A:O, 11, FALSE), AVERAGEIF($A$2:$A$4915, U1870, $K$2:$K$4915))</f>
        <v>5.8</v>
      </c>
      <c r="X1870" s="5">
        <f t="shared" si="201"/>
        <v>0.27600000000000002</v>
      </c>
      <c r="Y1870">
        <f t="shared" si="202"/>
        <v>6.4252066115702613</v>
      </c>
      <c r="AN1870" s="6"/>
      <c r="AO1870" s="5"/>
      <c r="AP1870" s="14"/>
      <c r="AQ1870" s="5"/>
    </row>
    <row r="1871" spans="1:43" hidden="1" x14ac:dyDescent="0.3">
      <c r="A1871" t="s">
        <v>272</v>
      </c>
      <c r="B1871">
        <v>126</v>
      </c>
      <c r="C1871">
        <v>43848100</v>
      </c>
      <c r="D1871" t="s">
        <v>703</v>
      </c>
      <c r="E1871" t="s">
        <v>10322</v>
      </c>
      <c r="F1871" t="s">
        <v>4297</v>
      </c>
      <c r="G1871" t="s">
        <v>14</v>
      </c>
      <c r="H1871" t="s">
        <v>15</v>
      </c>
      <c r="I1871">
        <v>15000000</v>
      </c>
      <c r="J1871">
        <v>1987</v>
      </c>
      <c r="K1871">
        <v>7.4</v>
      </c>
      <c r="L1871" s="5" t="s">
        <v>8413</v>
      </c>
      <c r="M1871" s="5" t="s">
        <v>1221</v>
      </c>
      <c r="P1871" s="5">
        <f t="shared" si="203"/>
        <v>0.61176946179404645</v>
      </c>
      <c r="Q1871" s="5">
        <f t="shared" si="204"/>
        <v>43848100</v>
      </c>
      <c r="R1871" s="1">
        <f t="shared" si="205"/>
        <v>28848100</v>
      </c>
      <c r="S1871" s="1">
        <f t="shared" si="206"/>
        <v>15000000</v>
      </c>
      <c r="U1871" s="6" t="s">
        <v>4643</v>
      </c>
      <c r="V1871" s="5">
        <f t="shared" si="200"/>
        <v>1</v>
      </c>
      <c r="W1871" s="14">
        <f>IF(V1871=1, VLOOKUP(U1871, [1]IMDB_Movies!A:O, 11, FALSE), AVERAGEIF($A$2:$A$4915, U1871, $K$2:$K$4915))</f>
        <v>5.8</v>
      </c>
      <c r="X1871" s="5">
        <f t="shared" si="201"/>
        <v>0.27600000000000002</v>
      </c>
      <c r="Y1871">
        <f t="shared" si="202"/>
        <v>6.4253418124006476</v>
      </c>
      <c r="AN1871" s="6"/>
      <c r="AO1871" s="5"/>
      <c r="AP1871" s="14"/>
      <c r="AQ1871" s="5"/>
    </row>
    <row r="1872" spans="1:43" hidden="1" x14ac:dyDescent="0.3">
      <c r="A1872" t="s">
        <v>4303</v>
      </c>
      <c r="B1872">
        <v>126</v>
      </c>
      <c r="C1872">
        <v>13005485</v>
      </c>
      <c r="D1872" t="s">
        <v>1221</v>
      </c>
      <c r="E1872" t="s">
        <v>10323</v>
      </c>
      <c r="F1872" t="s">
        <v>4304</v>
      </c>
      <c r="G1872" t="s">
        <v>14</v>
      </c>
      <c r="H1872" t="s">
        <v>15</v>
      </c>
      <c r="I1872">
        <v>15000000</v>
      </c>
      <c r="J1872">
        <v>2003</v>
      </c>
      <c r="K1872">
        <v>7.6</v>
      </c>
      <c r="L1872" s="5" t="s">
        <v>1221</v>
      </c>
      <c r="M1872" s="5"/>
      <c r="P1872" s="5">
        <f t="shared" si="203"/>
        <v>0.61176837051065647</v>
      </c>
      <c r="Q1872" s="5">
        <f t="shared" si="204"/>
        <v>13005485</v>
      </c>
      <c r="R1872" s="1">
        <f t="shared" si="205"/>
        <v>-1994515</v>
      </c>
      <c r="S1872" s="1">
        <f t="shared" si="206"/>
        <v>15000000</v>
      </c>
      <c r="U1872" s="6" t="s">
        <v>3701</v>
      </c>
      <c r="V1872" s="5">
        <f t="shared" si="200"/>
        <v>1</v>
      </c>
      <c r="W1872" s="14">
        <f>IF(V1872=1, VLOOKUP(U1872, [1]IMDB_Movies!A:O, 11, FALSE), AVERAGEIF($A$2:$A$4915, U1872, $K$2:$K$4915))</f>
        <v>5.8</v>
      </c>
      <c r="X1872" s="5">
        <f t="shared" si="201"/>
        <v>0.27600000000000002</v>
      </c>
      <c r="Y1872">
        <f t="shared" si="202"/>
        <v>6.4255407124682051</v>
      </c>
      <c r="AN1872" s="6"/>
      <c r="AO1872" s="5"/>
      <c r="AP1872" s="14"/>
      <c r="AQ1872" s="5"/>
    </row>
    <row r="1873" spans="1:43" hidden="1" x14ac:dyDescent="0.3">
      <c r="A1873" t="s">
        <v>4312</v>
      </c>
      <c r="B1873">
        <v>100</v>
      </c>
      <c r="C1873">
        <v>44667095</v>
      </c>
      <c r="D1873" t="s">
        <v>507</v>
      </c>
      <c r="E1873" t="s">
        <v>10324</v>
      </c>
      <c r="F1873" t="s">
        <v>4313</v>
      </c>
      <c r="G1873" t="s">
        <v>14</v>
      </c>
      <c r="H1873" t="s">
        <v>525</v>
      </c>
      <c r="I1873">
        <v>15000000</v>
      </c>
      <c r="J1873">
        <v>2011</v>
      </c>
      <c r="K1873">
        <v>8</v>
      </c>
      <c r="L1873" s="5" t="s">
        <v>599</v>
      </c>
      <c r="M1873" s="5" t="s">
        <v>1221</v>
      </c>
      <c r="N1873" t="s">
        <v>6851</v>
      </c>
      <c r="P1873" s="5">
        <f t="shared" si="203"/>
        <v>0.61167255389473851</v>
      </c>
      <c r="Q1873" s="5">
        <f t="shared" si="204"/>
        <v>44667095</v>
      </c>
      <c r="R1873" s="1">
        <f t="shared" si="205"/>
        <v>29667095</v>
      </c>
      <c r="S1873" s="1">
        <f t="shared" si="206"/>
        <v>15000000</v>
      </c>
      <c r="U1873" s="6" t="s">
        <v>3635</v>
      </c>
      <c r="V1873" s="5">
        <f t="shared" si="200"/>
        <v>1</v>
      </c>
      <c r="W1873" s="14">
        <f>IF(V1873=1, VLOOKUP(U1873, [1]IMDB_Movies!A:O, 11, FALSE), AVERAGEIF($A$2:$A$4915, U1873, $K$2:$K$4915))</f>
        <v>5.8</v>
      </c>
      <c r="X1873" s="5">
        <f t="shared" si="201"/>
        <v>0.27600000000000002</v>
      </c>
      <c r="Y1873">
        <f t="shared" si="202"/>
        <v>6.4258033725739852</v>
      </c>
      <c r="AN1873" s="6"/>
      <c r="AO1873" s="5"/>
      <c r="AP1873" s="14"/>
      <c r="AQ1873" s="5"/>
    </row>
    <row r="1874" spans="1:43" hidden="1" x14ac:dyDescent="0.3">
      <c r="A1874" t="s">
        <v>4330</v>
      </c>
      <c r="B1874">
        <v>110</v>
      </c>
      <c r="C1874">
        <v>30102717</v>
      </c>
      <c r="D1874" t="s">
        <v>1624</v>
      </c>
      <c r="E1874" t="s">
        <v>10325</v>
      </c>
      <c r="F1874" t="s">
        <v>4331</v>
      </c>
      <c r="G1874" t="s">
        <v>14</v>
      </c>
      <c r="H1874" t="s">
        <v>15</v>
      </c>
      <c r="I1874">
        <v>15000000</v>
      </c>
      <c r="J1874">
        <v>1991</v>
      </c>
      <c r="K1874">
        <v>5.5</v>
      </c>
      <c r="L1874" s="5" t="s">
        <v>476</v>
      </c>
      <c r="M1874" s="5" t="s">
        <v>8413</v>
      </c>
      <c r="P1874" s="5">
        <f t="shared" si="203"/>
        <v>0.61167448567904537</v>
      </c>
      <c r="Q1874" s="5">
        <f t="shared" si="204"/>
        <v>30102717</v>
      </c>
      <c r="R1874" s="1">
        <f t="shared" si="205"/>
        <v>15102717</v>
      </c>
      <c r="S1874" s="1">
        <f t="shared" si="206"/>
        <v>15000000</v>
      </c>
      <c r="U1874" s="6" t="s">
        <v>745</v>
      </c>
      <c r="V1874" s="5">
        <f t="shared" si="200"/>
        <v>4</v>
      </c>
      <c r="W1874" s="14">
        <f>IF(V1874=1, VLOOKUP(U1874, [1]IMDB_Movies!A:O, 11, FALSE), AVERAGEIF($A$2:$A$4915, U1874, $K$2:$K$4915))</f>
        <v>5.8</v>
      </c>
      <c r="X1874" s="5">
        <f t="shared" si="201"/>
        <v>0.27600000000000002</v>
      </c>
      <c r="Y1874">
        <f t="shared" si="202"/>
        <v>6.4259070655633472</v>
      </c>
      <c r="AN1874" s="6"/>
      <c r="AO1874" s="5"/>
      <c r="AP1874" s="14"/>
      <c r="AQ1874" s="5"/>
    </row>
    <row r="1875" spans="1:43" hidden="1" x14ac:dyDescent="0.3">
      <c r="A1875" t="s">
        <v>4362</v>
      </c>
      <c r="B1875">
        <v>112</v>
      </c>
      <c r="C1875">
        <v>4734235</v>
      </c>
      <c r="D1875" t="s">
        <v>1957</v>
      </c>
      <c r="E1875" t="s">
        <v>10326</v>
      </c>
      <c r="F1875" t="s">
        <v>4363</v>
      </c>
      <c r="G1875" t="s">
        <v>14</v>
      </c>
      <c r="H1875" t="s">
        <v>15</v>
      </c>
      <c r="I1875">
        <v>15000000</v>
      </c>
      <c r="J1875">
        <v>2000</v>
      </c>
      <c r="K1875">
        <v>6</v>
      </c>
      <c r="L1875" s="5" t="s">
        <v>599</v>
      </c>
      <c r="M1875" s="5" t="s">
        <v>1221</v>
      </c>
      <c r="N1875" t="s">
        <v>4183</v>
      </c>
      <c r="P1875" s="5">
        <f t="shared" si="203"/>
        <v>0.61162604591360514</v>
      </c>
      <c r="Q1875" s="5">
        <f t="shared" si="204"/>
        <v>4734235</v>
      </c>
      <c r="R1875" s="1">
        <f t="shared" si="205"/>
        <v>-10265765</v>
      </c>
      <c r="S1875" s="1">
        <f t="shared" si="206"/>
        <v>15000000</v>
      </c>
      <c r="U1875" s="6" t="s">
        <v>3704</v>
      </c>
      <c r="V1875" s="5">
        <f t="shared" si="200"/>
        <v>1</v>
      </c>
      <c r="W1875" s="14">
        <f>IF(V1875=1, VLOOKUP(U1875, [1]IMDB_Movies!A:O, 11, FALSE), AVERAGEIF($A$2:$A$4915, U1875, $K$2:$K$4915))</f>
        <v>5.8</v>
      </c>
      <c r="X1875" s="5">
        <f t="shared" si="201"/>
        <v>0.27600000000000002</v>
      </c>
      <c r="Y1875">
        <f t="shared" si="202"/>
        <v>6.4260744985673464</v>
      </c>
      <c r="AN1875" s="6"/>
      <c r="AO1875" s="5"/>
      <c r="AP1875" s="14"/>
      <c r="AQ1875" s="5"/>
    </row>
    <row r="1876" spans="1:43" hidden="1" x14ac:dyDescent="0.3">
      <c r="A1876" t="s">
        <v>4365</v>
      </c>
      <c r="B1876">
        <v>95</v>
      </c>
      <c r="C1876">
        <v>4193025</v>
      </c>
      <c r="D1876" t="s">
        <v>2272</v>
      </c>
      <c r="E1876" t="s">
        <v>10327</v>
      </c>
      <c r="F1876" t="s">
        <v>4366</v>
      </c>
      <c r="G1876" t="s">
        <v>14</v>
      </c>
      <c r="H1876" t="s">
        <v>15</v>
      </c>
      <c r="I1876">
        <v>15000000</v>
      </c>
      <c r="J1876">
        <v>1999</v>
      </c>
      <c r="K1876">
        <v>6.8</v>
      </c>
      <c r="L1876" s="5" t="s">
        <v>599</v>
      </c>
      <c r="M1876" s="5" t="s">
        <v>4183</v>
      </c>
      <c r="P1876" s="5">
        <f t="shared" si="203"/>
        <v>0.61151141813951015</v>
      </c>
      <c r="Q1876" s="5">
        <f t="shared" si="204"/>
        <v>4193025</v>
      </c>
      <c r="R1876" s="1">
        <f t="shared" si="205"/>
        <v>-10806975</v>
      </c>
      <c r="S1876" s="1">
        <f t="shared" si="206"/>
        <v>15000000</v>
      </c>
      <c r="U1876" s="7" t="s">
        <v>2299</v>
      </c>
      <c r="V1876" s="5">
        <f t="shared" si="200"/>
        <v>1</v>
      </c>
      <c r="W1876" s="14">
        <f>IF(V1876=1, VLOOKUP(U1876, [1]IMDB_Movies!A:O, 11, FALSE), AVERAGEIF($A$2:$A$4915, U1876, $K$2:$K$4915))</f>
        <v>5.8</v>
      </c>
      <c r="X1876" s="5">
        <f t="shared" si="201"/>
        <v>0.27600000000000002</v>
      </c>
      <c r="Y1876">
        <f t="shared" si="202"/>
        <v>6.425796178343961</v>
      </c>
      <c r="AN1876" s="7"/>
      <c r="AO1876" s="5"/>
      <c r="AP1876" s="14"/>
      <c r="AQ1876" s="5"/>
    </row>
    <row r="1877" spans="1:43" hidden="1" x14ac:dyDescent="0.3">
      <c r="A1877" t="s">
        <v>4380</v>
      </c>
      <c r="B1877">
        <v>92</v>
      </c>
      <c r="C1877">
        <v>23091</v>
      </c>
      <c r="D1877" t="s">
        <v>1987</v>
      </c>
      <c r="E1877" t="s">
        <v>10328</v>
      </c>
      <c r="F1877" t="s">
        <v>4381</v>
      </c>
      <c r="G1877" t="s">
        <v>14</v>
      </c>
      <c r="H1877" t="s">
        <v>22</v>
      </c>
      <c r="I1877">
        <v>15000000</v>
      </c>
      <c r="J1877">
        <v>2008</v>
      </c>
      <c r="K1877">
        <v>6.2</v>
      </c>
      <c r="L1877" s="5" t="s">
        <v>1221</v>
      </c>
      <c r="M1877" s="5" t="s">
        <v>6851</v>
      </c>
      <c r="N1877" t="s">
        <v>8418</v>
      </c>
      <c r="P1877" s="5">
        <f t="shared" si="203"/>
        <v>0.61139551726444474</v>
      </c>
      <c r="Q1877" s="5">
        <f t="shared" si="204"/>
        <v>23091</v>
      </c>
      <c r="R1877" s="1">
        <f t="shared" si="205"/>
        <v>-14976909</v>
      </c>
      <c r="S1877" s="1">
        <f t="shared" si="206"/>
        <v>15000000</v>
      </c>
      <c r="U1877" s="7" t="s">
        <v>2326</v>
      </c>
      <c r="V1877" s="5">
        <f t="shared" si="200"/>
        <v>1</v>
      </c>
      <c r="W1877" s="14">
        <f>IF(V1877=1, VLOOKUP(U1877, [1]IMDB_Movies!A:O, 11, FALSE), AVERAGEIF($A$2:$A$4915, U1877, $K$2:$K$4915))</f>
        <v>5.8</v>
      </c>
      <c r="X1877" s="5">
        <f t="shared" si="201"/>
        <v>0.27600000000000002</v>
      </c>
      <c r="Y1877">
        <f t="shared" si="202"/>
        <v>6.4256769671870142</v>
      </c>
      <c r="AN1877" s="7"/>
      <c r="AO1877" s="5"/>
      <c r="AP1877" s="14"/>
      <c r="AQ1877" s="5"/>
    </row>
    <row r="1878" spans="1:43" hidden="1" x14ac:dyDescent="0.3">
      <c r="A1878" t="s">
        <v>625</v>
      </c>
      <c r="B1878">
        <v>110</v>
      </c>
      <c r="C1878">
        <v>176781728</v>
      </c>
      <c r="D1878" t="s">
        <v>610</v>
      </c>
      <c r="E1878" t="s">
        <v>10329</v>
      </c>
      <c r="F1878" t="s">
        <v>4407</v>
      </c>
      <c r="G1878" t="s">
        <v>14</v>
      </c>
      <c r="H1878" t="s">
        <v>15</v>
      </c>
      <c r="I1878">
        <v>15000000</v>
      </c>
      <c r="J1878">
        <v>1986</v>
      </c>
      <c r="K1878">
        <v>6.9</v>
      </c>
      <c r="L1878" s="5" t="s">
        <v>476</v>
      </c>
      <c r="M1878" s="5" t="s">
        <v>1221</v>
      </c>
      <c r="N1878" t="s">
        <v>6851</v>
      </c>
      <c r="P1878" s="5">
        <f t="shared" si="203"/>
        <v>0.61127129823993875</v>
      </c>
      <c r="Q1878" s="5">
        <f t="shared" si="204"/>
        <v>176781728</v>
      </c>
      <c r="R1878" s="1">
        <f t="shared" si="205"/>
        <v>161781728</v>
      </c>
      <c r="S1878" s="1">
        <f t="shared" si="206"/>
        <v>15000000</v>
      </c>
      <c r="U1878" s="7" t="s">
        <v>2901</v>
      </c>
      <c r="V1878" s="5">
        <f t="shared" si="200"/>
        <v>1</v>
      </c>
      <c r="W1878" s="14">
        <f>IF(V1878=1, VLOOKUP(U1878, [1]IMDB_Movies!A:O, 11, FALSE), AVERAGEIF($A$2:$A$4915, U1878, $K$2:$K$4915))</f>
        <v>5.8</v>
      </c>
      <c r="X1878" s="5">
        <f t="shared" si="201"/>
        <v>0.27600000000000002</v>
      </c>
      <c r="Y1878">
        <f t="shared" si="202"/>
        <v>6.4259082217973349</v>
      </c>
      <c r="AN1878" s="7"/>
      <c r="AO1878" s="5"/>
      <c r="AP1878" s="14"/>
      <c r="AQ1878" s="5"/>
    </row>
    <row r="1879" spans="1:43" hidden="1" x14ac:dyDescent="0.3">
      <c r="A1879" t="s">
        <v>379</v>
      </c>
      <c r="B1879">
        <v>120</v>
      </c>
      <c r="C1879">
        <v>128067808</v>
      </c>
      <c r="D1879" t="s">
        <v>610</v>
      </c>
      <c r="E1879" t="s">
        <v>10330</v>
      </c>
      <c r="F1879" t="s">
        <v>4408</v>
      </c>
      <c r="G1879" t="s">
        <v>708</v>
      </c>
      <c r="H1879" t="s">
        <v>4409</v>
      </c>
      <c r="I1879">
        <v>15000000</v>
      </c>
      <c r="J1879">
        <v>2000</v>
      </c>
      <c r="K1879">
        <v>7.9</v>
      </c>
      <c r="L1879" s="5" t="s">
        <v>476</v>
      </c>
      <c r="M1879" s="5" t="s">
        <v>1221</v>
      </c>
      <c r="N1879" t="s">
        <v>6851</v>
      </c>
      <c r="P1879" s="5">
        <f t="shared" si="203"/>
        <v>0.61214661443967633</v>
      </c>
      <c r="Q1879" s="5">
        <f t="shared" si="204"/>
        <v>128067808</v>
      </c>
      <c r="R1879" s="1">
        <f t="shared" si="205"/>
        <v>113067808</v>
      </c>
      <c r="S1879" s="1">
        <f t="shared" si="206"/>
        <v>15000000</v>
      </c>
      <c r="U1879" s="6" t="s">
        <v>1685</v>
      </c>
      <c r="V1879" s="5">
        <f t="shared" si="200"/>
        <v>1</v>
      </c>
      <c r="W1879" s="14">
        <f>IF(V1879=1, VLOOKUP(U1879, [1]IMDB_Movies!A:O, 11, FALSE), AVERAGEIF($A$2:$A$4915, U1879, $K$2:$K$4915))</f>
        <v>5.8</v>
      </c>
      <c r="X1879" s="5">
        <f t="shared" si="201"/>
        <v>0.27600000000000002</v>
      </c>
      <c r="Y1879">
        <f t="shared" si="202"/>
        <v>6.4260758686643413</v>
      </c>
      <c r="AN1879" s="6"/>
      <c r="AO1879" s="5"/>
      <c r="AP1879" s="14"/>
      <c r="AQ1879" s="5"/>
    </row>
    <row r="1880" spans="1:43" hidden="1" x14ac:dyDescent="0.3">
      <c r="A1880" t="s">
        <v>19</v>
      </c>
      <c r="B1880">
        <v>122</v>
      </c>
      <c r="C1880">
        <v>130058047</v>
      </c>
      <c r="D1880" t="s">
        <v>1221</v>
      </c>
      <c r="E1880" t="s">
        <v>10331</v>
      </c>
      <c r="F1880" t="s">
        <v>4410</v>
      </c>
      <c r="G1880" t="s">
        <v>14</v>
      </c>
      <c r="H1880" t="s">
        <v>15</v>
      </c>
      <c r="I1880">
        <v>15000000</v>
      </c>
      <c r="J1880">
        <v>1999</v>
      </c>
      <c r="K1880">
        <v>8.4</v>
      </c>
      <c r="L1880" s="5" t="s">
        <v>1221</v>
      </c>
      <c r="M1880" s="5"/>
      <c r="P1880" s="5">
        <f t="shared" si="203"/>
        <v>0.61261363356383436</v>
      </c>
      <c r="Q1880" s="5">
        <f t="shared" si="204"/>
        <v>130058047</v>
      </c>
      <c r="R1880" s="1">
        <f t="shared" si="205"/>
        <v>115058047</v>
      </c>
      <c r="S1880" s="1">
        <f t="shared" si="206"/>
        <v>15000000</v>
      </c>
      <c r="U1880" s="6" t="s">
        <v>1252</v>
      </c>
      <c r="V1880" s="5">
        <f t="shared" si="200"/>
        <v>1</v>
      </c>
      <c r="W1880" s="14">
        <f>IF(V1880=1, VLOOKUP(U1880, [1]IMDB_Movies!A:O, 11, FALSE), AVERAGEIF($A$2:$A$4915, U1880, $K$2:$K$4915))</f>
        <v>5.8</v>
      </c>
      <c r="X1880" s="5">
        <f t="shared" si="201"/>
        <v>0.27600000000000002</v>
      </c>
      <c r="Y1880">
        <f t="shared" si="202"/>
        <v>6.4258609693877666</v>
      </c>
      <c r="AN1880" s="6"/>
      <c r="AO1880" s="5"/>
      <c r="AP1880" s="14"/>
      <c r="AQ1880" s="5"/>
    </row>
    <row r="1881" spans="1:43" hidden="1" x14ac:dyDescent="0.3">
      <c r="A1881" t="s">
        <v>1313</v>
      </c>
      <c r="B1881">
        <v>118</v>
      </c>
      <c r="C1881">
        <v>138795342</v>
      </c>
      <c r="D1881" t="s">
        <v>2168</v>
      </c>
      <c r="E1881" t="s">
        <v>10332</v>
      </c>
      <c r="F1881" t="s">
        <v>4411</v>
      </c>
      <c r="G1881" t="s">
        <v>14</v>
      </c>
      <c r="H1881" t="s">
        <v>22</v>
      </c>
      <c r="I1881">
        <v>15000000</v>
      </c>
      <c r="J1881">
        <v>2010</v>
      </c>
      <c r="K1881">
        <v>8</v>
      </c>
      <c r="L1881" s="5" t="s">
        <v>4651</v>
      </c>
      <c r="M1881" s="5" t="s">
        <v>1221</v>
      </c>
      <c r="N1881" t="s">
        <v>7865</v>
      </c>
      <c r="O1881" t="s">
        <v>6851</v>
      </c>
      <c r="P1881" s="5">
        <f t="shared" si="203"/>
        <v>0.61309606981533582</v>
      </c>
      <c r="Q1881" s="5">
        <f t="shared" si="204"/>
        <v>138795342</v>
      </c>
      <c r="R1881" s="1">
        <f t="shared" si="205"/>
        <v>123795342</v>
      </c>
      <c r="S1881" s="1">
        <f t="shared" si="206"/>
        <v>15000000</v>
      </c>
      <c r="U1881" s="12" t="s">
        <v>8357</v>
      </c>
      <c r="V1881" s="5">
        <f t="shared" si="200"/>
        <v>1</v>
      </c>
      <c r="W1881" s="14">
        <f>IF(V1881=1, VLOOKUP(U1881, [1]IMDB_Movies!A:O, 11, FALSE), AVERAGEIF($A$2:$A$4915, U1881, $K$2:$K$4915))</f>
        <v>5.8</v>
      </c>
      <c r="X1881" s="5">
        <f t="shared" si="201"/>
        <v>0.27600000000000002</v>
      </c>
      <c r="Y1881">
        <f t="shared" si="202"/>
        <v>6.4253588516746527</v>
      </c>
      <c r="AN1881" s="12"/>
      <c r="AO1881" s="5"/>
      <c r="AP1881" s="14"/>
      <c r="AQ1881" s="5"/>
    </row>
    <row r="1882" spans="1:43" hidden="1" x14ac:dyDescent="0.3">
      <c r="A1882" t="s">
        <v>970</v>
      </c>
      <c r="B1882">
        <v>107</v>
      </c>
      <c r="C1882">
        <v>111936400</v>
      </c>
      <c r="D1882" t="s">
        <v>359</v>
      </c>
      <c r="E1882" t="s">
        <v>10333</v>
      </c>
      <c r="F1882" t="s">
        <v>4412</v>
      </c>
      <c r="G1882" t="s">
        <v>14</v>
      </c>
      <c r="H1882" t="s">
        <v>15</v>
      </c>
      <c r="I1882">
        <v>15000000</v>
      </c>
      <c r="J1882">
        <v>1988</v>
      </c>
      <c r="K1882">
        <v>6</v>
      </c>
      <c r="L1882" s="5" t="s">
        <v>599</v>
      </c>
      <c r="M1882" s="5" t="s">
        <v>8413</v>
      </c>
      <c r="P1882" s="5">
        <f t="shared" si="203"/>
        <v>0.61364608995188541</v>
      </c>
      <c r="Q1882" s="5">
        <f t="shared" si="204"/>
        <v>111936400</v>
      </c>
      <c r="R1882" s="1">
        <f t="shared" si="205"/>
        <v>96936400</v>
      </c>
      <c r="S1882" s="1">
        <f t="shared" si="206"/>
        <v>15000000</v>
      </c>
      <c r="U1882" s="7" t="s">
        <v>5247</v>
      </c>
      <c r="V1882" s="5">
        <f t="shared" si="200"/>
        <v>1</v>
      </c>
      <c r="W1882" s="14">
        <f>IF(V1882=1, VLOOKUP(U1882, [1]IMDB_Movies!A:O, 11, FALSE), AVERAGEIF($A$2:$A$4915, U1882, $K$2:$K$4915))</f>
        <v>5.8</v>
      </c>
      <c r="X1882" s="5">
        <f t="shared" si="201"/>
        <v>0.27600000000000002</v>
      </c>
      <c r="Y1882">
        <f t="shared" si="202"/>
        <v>6.4251435864709761</v>
      </c>
      <c r="AN1882" s="7"/>
      <c r="AO1882" s="5"/>
      <c r="AP1882" s="14"/>
      <c r="AQ1882" s="5"/>
    </row>
    <row r="1883" spans="1:43" hidden="1" x14ac:dyDescent="0.3">
      <c r="A1883" t="s">
        <v>138</v>
      </c>
      <c r="B1883">
        <v>154</v>
      </c>
      <c r="C1883">
        <v>94175854</v>
      </c>
      <c r="D1883" t="s">
        <v>1221</v>
      </c>
      <c r="E1883" t="s">
        <v>10334</v>
      </c>
      <c r="F1883" t="s">
        <v>4416</v>
      </c>
      <c r="G1883" t="s">
        <v>14</v>
      </c>
      <c r="H1883" t="s">
        <v>15</v>
      </c>
      <c r="I1883">
        <v>15000000</v>
      </c>
      <c r="J1883">
        <v>1985</v>
      </c>
      <c r="K1883">
        <v>7.8</v>
      </c>
      <c r="L1883" s="5" t="s">
        <v>1221</v>
      </c>
      <c r="M1883" s="5"/>
      <c r="P1883" s="5">
        <f t="shared" si="203"/>
        <v>0.61400156242442738</v>
      </c>
      <c r="Q1883" s="5">
        <f t="shared" si="204"/>
        <v>94175854</v>
      </c>
      <c r="R1883" s="1">
        <f t="shared" si="205"/>
        <v>79175854</v>
      </c>
      <c r="S1883" s="1">
        <f t="shared" si="206"/>
        <v>15000000</v>
      </c>
      <c r="U1883" s="7" t="s">
        <v>5390</v>
      </c>
      <c r="V1883" s="5">
        <f t="shared" si="200"/>
        <v>1</v>
      </c>
      <c r="W1883" s="14">
        <f>IF(V1883=1, VLOOKUP(U1883, [1]IMDB_Movies!A:O, 11, FALSE), AVERAGEIF($A$2:$A$4915, U1883, $K$2:$K$4915))</f>
        <v>5.8</v>
      </c>
      <c r="X1883" s="5">
        <f t="shared" si="201"/>
        <v>0.27600000000000002</v>
      </c>
      <c r="Y1883">
        <f t="shared" si="202"/>
        <v>6.4250877752952569</v>
      </c>
      <c r="AN1883" s="7"/>
      <c r="AO1883" s="5"/>
      <c r="AP1883" s="14"/>
      <c r="AQ1883" s="5"/>
    </row>
    <row r="1884" spans="1:43" hidden="1" x14ac:dyDescent="0.3">
      <c r="A1884" t="s">
        <v>807</v>
      </c>
      <c r="B1884">
        <v>94</v>
      </c>
      <c r="C1884">
        <v>64001297</v>
      </c>
      <c r="D1884" t="s">
        <v>1093</v>
      </c>
      <c r="E1884" t="s">
        <v>10335</v>
      </c>
      <c r="F1884" t="s">
        <v>4425</v>
      </c>
      <c r="G1884" t="s">
        <v>14</v>
      </c>
      <c r="H1884" t="s">
        <v>15</v>
      </c>
      <c r="I1884">
        <v>15000000</v>
      </c>
      <c r="J1884">
        <v>2010</v>
      </c>
      <c r="K1884">
        <v>6.2</v>
      </c>
      <c r="L1884" s="5" t="s">
        <v>599</v>
      </c>
      <c r="M1884" s="5" t="s">
        <v>6299</v>
      </c>
      <c r="P1884" s="5">
        <f t="shared" si="203"/>
        <v>0.61424531904432456</v>
      </c>
      <c r="Q1884" s="5">
        <f t="shared" si="204"/>
        <v>64001297</v>
      </c>
      <c r="R1884" s="1">
        <f t="shared" si="205"/>
        <v>49001297</v>
      </c>
      <c r="S1884" s="1">
        <f t="shared" si="206"/>
        <v>15000000</v>
      </c>
      <c r="U1884" s="7" t="s">
        <v>5813</v>
      </c>
      <c r="V1884" s="5">
        <f t="shared" si="200"/>
        <v>1</v>
      </c>
      <c r="W1884" s="14">
        <f>IF(V1884=1, VLOOKUP(U1884, [1]IMDB_Movies!A:O, 11, FALSE), AVERAGEIF($A$2:$A$4915, U1884, $K$2:$K$4915))</f>
        <v>5.8</v>
      </c>
      <c r="X1884" s="5">
        <f t="shared" si="201"/>
        <v>0.27600000000000002</v>
      </c>
      <c r="Y1884">
        <f t="shared" si="202"/>
        <v>6.4257662835249167</v>
      </c>
      <c r="AN1884" s="7"/>
      <c r="AO1884" s="5"/>
      <c r="AP1884" s="14"/>
      <c r="AQ1884" s="5"/>
    </row>
    <row r="1885" spans="1:43" hidden="1" x14ac:dyDescent="0.3">
      <c r="A1885" t="s">
        <v>1500</v>
      </c>
      <c r="B1885">
        <v>98</v>
      </c>
      <c r="C1885">
        <v>61400000</v>
      </c>
      <c r="D1885" t="s">
        <v>1501</v>
      </c>
      <c r="E1885" t="s">
        <v>10336</v>
      </c>
      <c r="F1885" t="s">
        <v>4428</v>
      </c>
      <c r="G1885" t="s">
        <v>14</v>
      </c>
      <c r="H1885" t="s">
        <v>15</v>
      </c>
      <c r="I1885">
        <v>15000000</v>
      </c>
      <c r="J1885">
        <v>1983</v>
      </c>
      <c r="K1885">
        <v>7.4</v>
      </c>
      <c r="L1885" s="5" t="s">
        <v>340</v>
      </c>
      <c r="M1885" s="5" t="s">
        <v>599</v>
      </c>
      <c r="P1885" s="5">
        <f t="shared" si="203"/>
        <v>0.61432988942121902</v>
      </c>
      <c r="Q1885" s="5">
        <f t="shared" si="204"/>
        <v>61400000</v>
      </c>
      <c r="R1885" s="1">
        <f t="shared" si="205"/>
        <v>46400000</v>
      </c>
      <c r="S1885" s="1">
        <f t="shared" si="206"/>
        <v>15000000</v>
      </c>
      <c r="U1885" s="7" t="s">
        <v>6950</v>
      </c>
      <c r="V1885" s="5">
        <f t="shared" si="200"/>
        <v>1</v>
      </c>
      <c r="W1885" s="14">
        <f>IF(V1885=1, VLOOKUP(U1885, [1]IMDB_Movies!A:O, 11, FALSE), AVERAGEIF($A$2:$A$4915, U1885, $K$2:$K$4915))</f>
        <v>5.8</v>
      </c>
      <c r="X1885" s="5">
        <f t="shared" si="201"/>
        <v>0.27600000000000002</v>
      </c>
      <c r="Y1885">
        <f t="shared" si="202"/>
        <v>6.4256786969019606</v>
      </c>
      <c r="AN1885" s="7"/>
      <c r="AO1885" s="5"/>
      <c r="AP1885" s="14"/>
      <c r="AQ1885" s="5"/>
    </row>
    <row r="1886" spans="1:43" hidden="1" x14ac:dyDescent="0.3">
      <c r="A1886" t="s">
        <v>3717</v>
      </c>
      <c r="B1886">
        <v>102</v>
      </c>
      <c r="C1886">
        <v>101978840</v>
      </c>
      <c r="D1886" t="s">
        <v>599</v>
      </c>
      <c r="E1886" t="s">
        <v>10337</v>
      </c>
      <c r="F1886" t="s">
        <v>4429</v>
      </c>
      <c r="G1886" t="s">
        <v>14</v>
      </c>
      <c r="H1886" t="s">
        <v>15</v>
      </c>
      <c r="I1886">
        <v>15000000</v>
      </c>
      <c r="J1886">
        <v>2013</v>
      </c>
      <c r="K1886">
        <v>6.6</v>
      </c>
      <c r="L1886" s="5" t="s">
        <v>599</v>
      </c>
      <c r="M1886" s="5"/>
      <c r="P1886" s="5">
        <f t="shared" si="203"/>
        <v>0.61440265546887229</v>
      </c>
      <c r="Q1886" s="5">
        <f t="shared" si="204"/>
        <v>101978840</v>
      </c>
      <c r="R1886" s="1">
        <f t="shared" si="205"/>
        <v>86978840</v>
      </c>
      <c r="S1886" s="1">
        <f t="shared" si="206"/>
        <v>15000000</v>
      </c>
      <c r="U1886" s="7" t="s">
        <v>7935</v>
      </c>
      <c r="V1886" s="5">
        <f t="shared" si="200"/>
        <v>1</v>
      </c>
      <c r="W1886" s="14">
        <f>IF(V1886=1, VLOOKUP(U1886, [1]IMDB_Movies!A:O, 11, FALSE), AVERAGEIF($A$2:$A$4915, U1886, $K$2:$K$4915))</f>
        <v>5.8</v>
      </c>
      <c r="X1886" s="5">
        <f t="shared" si="201"/>
        <v>0.27600000000000002</v>
      </c>
      <c r="Y1886">
        <f t="shared" si="202"/>
        <v>6.4260063897763713</v>
      </c>
      <c r="AN1886" s="7"/>
      <c r="AO1886" s="5"/>
      <c r="AP1886" s="14"/>
      <c r="AQ1886" s="5"/>
    </row>
    <row r="1887" spans="1:43" hidden="1" x14ac:dyDescent="0.3">
      <c r="A1887" t="s">
        <v>94</v>
      </c>
      <c r="B1887">
        <v>92</v>
      </c>
      <c r="C1887">
        <v>73326666</v>
      </c>
      <c r="D1887" t="s">
        <v>1001</v>
      </c>
      <c r="E1887" t="s">
        <v>10338</v>
      </c>
      <c r="F1887" t="s">
        <v>4431</v>
      </c>
      <c r="G1887" t="s">
        <v>14</v>
      </c>
      <c r="H1887" t="s">
        <v>15</v>
      </c>
      <c r="I1887">
        <v>15000000</v>
      </c>
      <c r="J1887">
        <v>1988</v>
      </c>
      <c r="K1887">
        <v>7.5</v>
      </c>
      <c r="L1887" s="5" t="s">
        <v>599</v>
      </c>
      <c r="M1887" s="5" t="s">
        <v>455</v>
      </c>
      <c r="P1887" s="5">
        <f t="shared" si="203"/>
        <v>0.61469477845806009</v>
      </c>
      <c r="Q1887" s="5">
        <f t="shared" si="204"/>
        <v>73326666</v>
      </c>
      <c r="R1887" s="1">
        <f t="shared" si="205"/>
        <v>58326666</v>
      </c>
      <c r="S1887" s="1">
        <f t="shared" si="206"/>
        <v>15000000</v>
      </c>
      <c r="U1887" s="6" t="s">
        <v>2397</v>
      </c>
      <c r="V1887" s="5">
        <f t="shared" si="200"/>
        <v>7</v>
      </c>
      <c r="W1887" s="14">
        <f>IF(V1887=1, VLOOKUP(U1887, [1]IMDB_Movies!A:O, 11, FALSE), AVERAGEIF($A$2:$A$4915, U1887, $K$2:$K$4915))</f>
        <v>5.7857142857142856</v>
      </c>
      <c r="X1887" s="5">
        <f t="shared" si="201"/>
        <v>0.27500000000000002</v>
      </c>
      <c r="Y1887">
        <f t="shared" si="202"/>
        <v>6.4259507829977762</v>
      </c>
      <c r="AN1887" s="6"/>
      <c r="AO1887" s="5"/>
      <c r="AP1887" s="14"/>
      <c r="AQ1887" s="5"/>
    </row>
    <row r="1888" spans="1:43" hidden="1" x14ac:dyDescent="0.3">
      <c r="A1888" t="s">
        <v>3327</v>
      </c>
      <c r="B1888">
        <v>113</v>
      </c>
      <c r="C1888">
        <v>55184721</v>
      </c>
      <c r="D1888" t="s">
        <v>910</v>
      </c>
      <c r="E1888" t="s">
        <v>10339</v>
      </c>
      <c r="F1888" t="s">
        <v>4432</v>
      </c>
      <c r="G1888" t="s">
        <v>14</v>
      </c>
      <c r="H1888" t="s">
        <v>15</v>
      </c>
      <c r="I1888">
        <v>15000000</v>
      </c>
      <c r="J1888">
        <v>2007</v>
      </c>
      <c r="K1888">
        <v>5.6</v>
      </c>
      <c r="L1888" s="5" t="s">
        <v>599</v>
      </c>
      <c r="M1888" s="5" t="s">
        <v>1221</v>
      </c>
      <c r="P1888" s="5">
        <f t="shared" si="203"/>
        <v>0.6148249642648721</v>
      </c>
      <c r="Q1888" s="5">
        <f t="shared" si="204"/>
        <v>55184721</v>
      </c>
      <c r="R1888" s="1">
        <f t="shared" si="205"/>
        <v>40184721</v>
      </c>
      <c r="S1888" s="1">
        <f t="shared" si="206"/>
        <v>15000000</v>
      </c>
      <c r="U1888" s="7" t="s">
        <v>4809</v>
      </c>
      <c r="V1888" s="5">
        <f t="shared" si="200"/>
        <v>5</v>
      </c>
      <c r="W1888" s="14">
        <f>IF(V1888=1, VLOOKUP(U1888, [1]IMDB_Movies!A:O, 11, FALSE), AVERAGEIF($A$2:$A$4915, U1888, $K$2:$K$4915))</f>
        <v>5.78</v>
      </c>
      <c r="X1888" s="5">
        <f t="shared" si="201"/>
        <v>0.27400000000000002</v>
      </c>
      <c r="Y1888">
        <f t="shared" si="202"/>
        <v>6.4254475703324943</v>
      </c>
      <c r="AN1888" s="7"/>
      <c r="AO1888" s="5"/>
      <c r="AP1888" s="14"/>
      <c r="AQ1888" s="5"/>
    </row>
    <row r="1889" spans="1:43" hidden="1" x14ac:dyDescent="0.3">
      <c r="A1889" t="s">
        <v>4433</v>
      </c>
      <c r="B1889">
        <v>115</v>
      </c>
      <c r="C1889">
        <v>50003300</v>
      </c>
      <c r="D1889" t="s">
        <v>4434</v>
      </c>
      <c r="E1889" t="s">
        <v>10340</v>
      </c>
      <c r="F1889" t="s">
        <v>4435</v>
      </c>
      <c r="G1889" t="s">
        <v>14</v>
      </c>
      <c r="H1889" t="s">
        <v>15</v>
      </c>
      <c r="I1889">
        <v>15000000</v>
      </c>
      <c r="J1889">
        <v>1994</v>
      </c>
      <c r="K1889">
        <v>7.3</v>
      </c>
      <c r="L1889" s="5" t="s">
        <v>1221</v>
      </c>
      <c r="M1889" s="5" t="s">
        <v>6299</v>
      </c>
      <c r="N1889" t="s">
        <v>6851</v>
      </c>
      <c r="P1889" s="5">
        <f t="shared" si="203"/>
        <v>0.61487082473580068</v>
      </c>
      <c r="Q1889" s="5">
        <f t="shared" si="204"/>
        <v>50003300</v>
      </c>
      <c r="R1889" s="1">
        <f t="shared" si="205"/>
        <v>35003300</v>
      </c>
      <c r="S1889" s="1">
        <f t="shared" si="206"/>
        <v>15000000</v>
      </c>
      <c r="U1889" s="7" t="s">
        <v>1825</v>
      </c>
      <c r="V1889" s="5">
        <f t="shared" si="200"/>
        <v>6</v>
      </c>
      <c r="W1889" s="14">
        <f>IF(V1889=1, VLOOKUP(U1889, [1]IMDB_Movies!A:O, 11, FALSE), AVERAGEIF($A$2:$A$4915, U1889, $K$2:$K$4915))</f>
        <v>5.7666666666666666</v>
      </c>
      <c r="X1889" s="5">
        <f t="shared" si="201"/>
        <v>0.27400000000000002</v>
      </c>
      <c r="Y1889">
        <f t="shared" si="202"/>
        <v>6.4255516469459675</v>
      </c>
      <c r="AN1889" s="7"/>
      <c r="AO1889" s="5"/>
      <c r="AP1889" s="14"/>
      <c r="AQ1889" s="5"/>
    </row>
    <row r="1890" spans="1:43" hidden="1" x14ac:dyDescent="0.3">
      <c r="A1890" t="s">
        <v>644</v>
      </c>
      <c r="B1890">
        <v>87</v>
      </c>
      <c r="C1890">
        <v>47860214</v>
      </c>
      <c r="D1890" t="s">
        <v>1966</v>
      </c>
      <c r="E1890" t="s">
        <v>10341</v>
      </c>
      <c r="F1890" t="s">
        <v>4438</v>
      </c>
      <c r="G1890" t="s">
        <v>14</v>
      </c>
      <c r="H1890" t="s">
        <v>15</v>
      </c>
      <c r="I1890">
        <v>15000000</v>
      </c>
      <c r="J1890">
        <v>2006</v>
      </c>
      <c r="K1890">
        <v>5</v>
      </c>
      <c r="L1890" s="5" t="s">
        <v>2267</v>
      </c>
      <c r="M1890" s="5" t="s">
        <v>3629</v>
      </c>
      <c r="P1890" s="5">
        <f t="shared" si="203"/>
        <v>0.61489521820124748</v>
      </c>
      <c r="Q1890" s="5">
        <f t="shared" si="204"/>
        <v>47860214</v>
      </c>
      <c r="R1890" s="1">
        <f t="shared" si="205"/>
        <v>32860214</v>
      </c>
      <c r="S1890" s="1">
        <f t="shared" si="206"/>
        <v>15000000</v>
      </c>
      <c r="U1890" s="7" t="s">
        <v>602</v>
      </c>
      <c r="V1890" s="5">
        <f t="shared" si="200"/>
        <v>5</v>
      </c>
      <c r="W1890" s="14">
        <f>IF(V1890=1, VLOOKUP(U1890, [1]IMDB_Movies!A:O, 11, FALSE), AVERAGEIF($A$2:$A$4915, U1890, $K$2:$K$4915))</f>
        <v>5.78</v>
      </c>
      <c r="X1890" s="5">
        <f t="shared" si="201"/>
        <v>0.27400000000000002</v>
      </c>
      <c r="Y1890">
        <f t="shared" si="202"/>
        <v>6.4254638515675113</v>
      </c>
      <c r="AN1890" s="7"/>
      <c r="AO1890" s="5"/>
      <c r="AP1890" s="14"/>
      <c r="AQ1890" s="5"/>
    </row>
    <row r="1891" spans="1:43" hidden="1" x14ac:dyDescent="0.3">
      <c r="A1891" t="s">
        <v>290</v>
      </c>
      <c r="B1891">
        <v>88</v>
      </c>
      <c r="C1891">
        <v>47811275</v>
      </c>
      <c r="D1891" t="s">
        <v>854</v>
      </c>
      <c r="E1891" t="s">
        <v>10342</v>
      </c>
      <c r="F1891" t="s">
        <v>4439</v>
      </c>
      <c r="G1891" t="s">
        <v>14</v>
      </c>
      <c r="H1891" t="s">
        <v>15</v>
      </c>
      <c r="I1891">
        <v>15000000</v>
      </c>
      <c r="J1891">
        <v>2002</v>
      </c>
      <c r="K1891">
        <v>5.4</v>
      </c>
      <c r="L1891" s="5" t="s">
        <v>340</v>
      </c>
      <c r="M1891" s="5" t="s">
        <v>599</v>
      </c>
      <c r="N1891" t="s">
        <v>6299</v>
      </c>
      <c r="P1891" s="5">
        <f t="shared" si="203"/>
        <v>0.61491108084543589</v>
      </c>
      <c r="Q1891" s="5">
        <f t="shared" si="204"/>
        <v>47811275</v>
      </c>
      <c r="R1891" s="1">
        <f t="shared" si="205"/>
        <v>32811275</v>
      </c>
      <c r="S1891" s="1">
        <f t="shared" si="206"/>
        <v>15000000</v>
      </c>
      <c r="U1891" s="7" t="s">
        <v>1423</v>
      </c>
      <c r="V1891" s="5">
        <f t="shared" si="200"/>
        <v>3</v>
      </c>
      <c r="W1891" s="14">
        <f>IF(V1891=1, VLOOKUP(U1891, [1]IMDB_Movies!A:O, 11, FALSE), AVERAGEIF($A$2:$A$4915, U1891, $K$2:$K$4915))</f>
        <v>5.7666666666666666</v>
      </c>
      <c r="X1891" s="5">
        <f t="shared" si="201"/>
        <v>0.27400000000000002</v>
      </c>
      <c r="Y1891">
        <f t="shared" si="202"/>
        <v>6.4252480000000123</v>
      </c>
      <c r="AN1891" s="7"/>
      <c r="AO1891" s="5"/>
      <c r="AP1891" s="14"/>
      <c r="AQ1891" s="5"/>
    </row>
    <row r="1892" spans="1:43" hidden="1" x14ac:dyDescent="0.3">
      <c r="A1892" t="s">
        <v>2143</v>
      </c>
      <c r="B1892">
        <v>183</v>
      </c>
      <c r="C1892"/>
      <c r="D1892" t="s">
        <v>1215</v>
      </c>
      <c r="E1892" t="s">
        <v>10343</v>
      </c>
      <c r="F1892" t="s">
        <v>4440</v>
      </c>
      <c r="G1892" t="s">
        <v>14</v>
      </c>
      <c r="H1892" t="s">
        <v>22</v>
      </c>
      <c r="I1892">
        <v>15000000</v>
      </c>
      <c r="J1892">
        <v>1978</v>
      </c>
      <c r="K1892">
        <v>8.1999999999999993</v>
      </c>
      <c r="L1892" s="5" t="s">
        <v>1221</v>
      </c>
      <c r="M1892" s="5" t="s">
        <v>8418</v>
      </c>
      <c r="P1892" s="5">
        <f t="shared" si="203"/>
        <v>0.61492678238797693</v>
      </c>
      <c r="Q1892" s="5">
        <f t="shared" si="204"/>
        <v>25035665</v>
      </c>
      <c r="R1892" s="1">
        <f t="shared" si="205"/>
        <v>10035665</v>
      </c>
      <c r="S1892" s="1">
        <f t="shared" si="206"/>
        <v>15000000</v>
      </c>
      <c r="U1892" s="6" t="s">
        <v>2489</v>
      </c>
      <c r="V1892" s="5">
        <f t="shared" si="200"/>
        <v>5</v>
      </c>
      <c r="W1892" s="14">
        <f>IF(V1892=1, VLOOKUP(U1892, [1]IMDB_Movies!A:O, 11, FALSE), AVERAGEIF($A$2:$A$4915, U1892, $K$2:$K$4915))</f>
        <v>5.76</v>
      </c>
      <c r="X1892" s="5">
        <f t="shared" si="201"/>
        <v>0.27300000000000002</v>
      </c>
      <c r="Y1892">
        <f t="shared" si="202"/>
        <v>6.424871959026901</v>
      </c>
      <c r="AN1892" s="6"/>
      <c r="AO1892" s="5"/>
      <c r="AP1892" s="14"/>
      <c r="AQ1892" s="5"/>
    </row>
    <row r="1893" spans="1:43" hidden="1" x14ac:dyDescent="0.3">
      <c r="A1893" t="s">
        <v>1118</v>
      </c>
      <c r="B1893">
        <v>97</v>
      </c>
      <c r="C1893">
        <v>43022524</v>
      </c>
      <c r="D1893" t="s">
        <v>910</v>
      </c>
      <c r="E1893" t="s">
        <v>10344</v>
      </c>
      <c r="F1893" t="s">
        <v>4441</v>
      </c>
      <c r="G1893" t="s">
        <v>14</v>
      </c>
      <c r="H1893" t="s">
        <v>15</v>
      </c>
      <c r="I1893">
        <v>15000000</v>
      </c>
      <c r="J1893">
        <v>1997</v>
      </c>
      <c r="K1893">
        <v>7.1</v>
      </c>
      <c r="L1893" s="5" t="s">
        <v>599</v>
      </c>
      <c r="M1893" s="5" t="s">
        <v>1221</v>
      </c>
      <c r="P1893" s="5">
        <f t="shared" si="203"/>
        <v>0.61492678238797693</v>
      </c>
      <c r="Q1893" s="5">
        <f t="shared" si="204"/>
        <v>43022524</v>
      </c>
      <c r="R1893" s="1">
        <f t="shared" si="205"/>
        <v>28022524</v>
      </c>
      <c r="S1893" s="1">
        <f t="shared" si="206"/>
        <v>15000000</v>
      </c>
      <c r="U1893" s="6" t="s">
        <v>752</v>
      </c>
      <c r="V1893" s="5">
        <f t="shared" si="200"/>
        <v>15</v>
      </c>
      <c r="W1893" s="14">
        <f>IF(V1893=1, VLOOKUP(U1893, [1]IMDB_Movies!A:O, 11, FALSE), AVERAGEIF($A$2:$A$4915, U1893, $K$2:$K$4915))</f>
        <v>5.746666666666667</v>
      </c>
      <c r="X1893" s="5">
        <f t="shared" si="201"/>
        <v>0.27200000000000002</v>
      </c>
      <c r="Y1893">
        <f t="shared" si="202"/>
        <v>6.4247518411783666</v>
      </c>
      <c r="AN1893" s="6"/>
      <c r="AO1893" s="5"/>
      <c r="AP1893" s="14"/>
      <c r="AQ1893" s="5"/>
    </row>
    <row r="1894" spans="1:43" hidden="1" x14ac:dyDescent="0.3">
      <c r="A1894" t="s">
        <v>4445</v>
      </c>
      <c r="B1894">
        <v>112</v>
      </c>
      <c r="C1894">
        <v>42919096</v>
      </c>
      <c r="D1894" t="s">
        <v>330</v>
      </c>
      <c r="E1894" t="s">
        <v>10345</v>
      </c>
      <c r="F1894" t="s">
        <v>4446</v>
      </c>
      <c r="G1894" t="s">
        <v>14</v>
      </c>
      <c r="H1894" t="s">
        <v>15</v>
      </c>
      <c r="I1894">
        <v>15000000</v>
      </c>
      <c r="J1894">
        <v>2013</v>
      </c>
      <c r="K1894">
        <v>6.5</v>
      </c>
      <c r="L1894" s="5" t="s">
        <v>476</v>
      </c>
      <c r="M1894" s="5" t="s">
        <v>1221</v>
      </c>
      <c r="N1894" t="s">
        <v>3629</v>
      </c>
      <c r="P1894" s="5">
        <f t="shared" si="203"/>
        <v>0.61492406182335768</v>
      </c>
      <c r="Q1894" s="5">
        <f t="shared" si="204"/>
        <v>42919096</v>
      </c>
      <c r="R1894" s="1">
        <f t="shared" si="205"/>
        <v>27919096</v>
      </c>
      <c r="S1894" s="1">
        <f t="shared" si="206"/>
        <v>15000000</v>
      </c>
      <c r="U1894" s="7" t="s">
        <v>4797</v>
      </c>
      <c r="V1894" s="5">
        <f t="shared" ref="V1894:V1957" si="207">COUNTIF($A$2:$A$4915, U1894)</f>
        <v>2</v>
      </c>
      <c r="W1894" s="14">
        <f>IF(V1894=1, VLOOKUP(U1894, [1]IMDB_Movies!A:O, 11, FALSE), AVERAGEIF($A$2:$A$4915, U1894, $K$2:$K$4915))</f>
        <v>5.75</v>
      </c>
      <c r="X1894" s="5">
        <f t="shared" ref="X1894:X1957" si="208">_xlfn.PERCENTRANK.EXC($W$102:$W$2566,W1894)</f>
        <v>0.27200000000000002</v>
      </c>
      <c r="Y1894">
        <f t="shared" ref="Y1894:Y1957" si="209">AVERAGE(K1794:K6707)</f>
        <v>6.4255605381166054</v>
      </c>
      <c r="AN1894" s="7"/>
      <c r="AO1894" s="5"/>
      <c r="AP1894" s="14"/>
      <c r="AQ1894" s="5"/>
    </row>
    <row r="1895" spans="1:43" hidden="1" x14ac:dyDescent="0.3">
      <c r="A1895" t="s">
        <v>4447</v>
      </c>
      <c r="B1895">
        <v>98</v>
      </c>
      <c r="C1895">
        <v>42592530</v>
      </c>
      <c r="D1895" t="s">
        <v>315</v>
      </c>
      <c r="E1895" t="s">
        <v>10346</v>
      </c>
      <c r="F1895" t="s">
        <v>4448</v>
      </c>
      <c r="G1895" t="s">
        <v>14</v>
      </c>
      <c r="H1895" t="s">
        <v>15</v>
      </c>
      <c r="I1895">
        <v>15000000</v>
      </c>
      <c r="J1895">
        <v>2015</v>
      </c>
      <c r="K1895">
        <v>6.2</v>
      </c>
      <c r="L1895" s="5" t="s">
        <v>599</v>
      </c>
      <c r="M1895" s="5" t="s">
        <v>455</v>
      </c>
      <c r="N1895" t="s">
        <v>2267</v>
      </c>
      <c r="P1895" s="5">
        <f t="shared" si="203"/>
        <v>0.6149209627413772</v>
      </c>
      <c r="Q1895" s="5">
        <f t="shared" si="204"/>
        <v>42592530</v>
      </c>
      <c r="R1895" s="1">
        <f t="shared" si="205"/>
        <v>27592530</v>
      </c>
      <c r="S1895" s="1">
        <f t="shared" si="206"/>
        <v>15000000</v>
      </c>
      <c r="U1895" s="6" t="s">
        <v>2766</v>
      </c>
      <c r="V1895" s="5">
        <f t="shared" si="207"/>
        <v>4</v>
      </c>
      <c r="W1895" s="14">
        <f>IF(V1895=1, VLOOKUP(U1895, [1]IMDB_Movies!A:O, 11, FALSE), AVERAGEIF($A$2:$A$4915, U1895, $K$2:$K$4915))</f>
        <v>5.75</v>
      </c>
      <c r="X1895" s="5">
        <f t="shared" si="208"/>
        <v>0.27200000000000002</v>
      </c>
      <c r="Y1895">
        <f t="shared" si="209"/>
        <v>6.4258250560717851</v>
      </c>
      <c r="AN1895" s="6"/>
      <c r="AO1895" s="5"/>
      <c r="AP1895" s="14"/>
      <c r="AQ1895" s="5"/>
    </row>
    <row r="1896" spans="1:43" hidden="1" x14ac:dyDescent="0.3">
      <c r="A1896" t="s">
        <v>1739</v>
      </c>
      <c r="B1896">
        <v>104</v>
      </c>
      <c r="C1896">
        <v>40064955</v>
      </c>
      <c r="D1896" t="s">
        <v>2484</v>
      </c>
      <c r="E1896" t="s">
        <v>10347</v>
      </c>
      <c r="F1896" t="s">
        <v>4449</v>
      </c>
      <c r="G1896" t="s">
        <v>14</v>
      </c>
      <c r="H1896" t="s">
        <v>15</v>
      </c>
      <c r="I1896">
        <v>15000000</v>
      </c>
      <c r="J1896">
        <v>1998</v>
      </c>
      <c r="K1896">
        <v>6.4</v>
      </c>
      <c r="L1896" s="5" t="s">
        <v>2267</v>
      </c>
      <c r="M1896" s="5" t="s">
        <v>8415</v>
      </c>
      <c r="N1896" t="s">
        <v>4289</v>
      </c>
      <c r="P1896" s="5">
        <f t="shared" si="203"/>
        <v>0.61491665006392249</v>
      </c>
      <c r="Q1896" s="5">
        <f t="shared" si="204"/>
        <v>40064955</v>
      </c>
      <c r="R1896" s="1">
        <f t="shared" si="205"/>
        <v>25064955</v>
      </c>
      <c r="S1896" s="1">
        <f t="shared" si="206"/>
        <v>15000000</v>
      </c>
      <c r="U1896" s="7" t="s">
        <v>819</v>
      </c>
      <c r="V1896" s="5">
        <f t="shared" si="207"/>
        <v>2</v>
      </c>
      <c r="W1896" s="14">
        <f>IF(V1896=1, VLOOKUP(U1896, [1]IMDB_Movies!A:O, 11, FALSE), AVERAGEIF($A$2:$A$4915, U1896, $K$2:$K$4915))</f>
        <v>5.75</v>
      </c>
      <c r="X1896" s="5">
        <f t="shared" si="208"/>
        <v>0.27200000000000002</v>
      </c>
      <c r="Y1896">
        <f t="shared" si="209"/>
        <v>6.4267307692307822</v>
      </c>
      <c r="AN1896" s="7"/>
      <c r="AO1896" s="5"/>
      <c r="AP1896" s="14"/>
      <c r="AQ1896" s="5"/>
    </row>
    <row r="1897" spans="1:43" hidden="1" x14ac:dyDescent="0.3">
      <c r="A1897" t="s">
        <v>177</v>
      </c>
      <c r="B1897">
        <v>106</v>
      </c>
      <c r="C1897">
        <v>35007180</v>
      </c>
      <c r="D1897" t="s">
        <v>162</v>
      </c>
      <c r="E1897" t="s">
        <v>10348</v>
      </c>
      <c r="F1897" t="s">
        <v>4455</v>
      </c>
      <c r="G1897" t="s">
        <v>14</v>
      </c>
      <c r="H1897" t="s">
        <v>15</v>
      </c>
      <c r="I1897">
        <v>15000000</v>
      </c>
      <c r="J1897">
        <v>2000</v>
      </c>
      <c r="K1897">
        <v>5.6</v>
      </c>
      <c r="L1897" s="5" t="s">
        <v>476</v>
      </c>
      <c r="M1897" s="5" t="s">
        <v>8413</v>
      </c>
      <c r="N1897" t="s">
        <v>1221</v>
      </c>
      <c r="O1897" t="s">
        <v>3629</v>
      </c>
      <c r="P1897" s="5">
        <f t="shared" si="203"/>
        <v>0.61490303230138288</v>
      </c>
      <c r="Q1897" s="5">
        <f t="shared" si="204"/>
        <v>35007180</v>
      </c>
      <c r="R1897" s="1">
        <f t="shared" si="205"/>
        <v>20007180</v>
      </c>
      <c r="S1897" s="1">
        <f t="shared" si="206"/>
        <v>15000000</v>
      </c>
      <c r="U1897" s="7" t="s">
        <v>4144</v>
      </c>
      <c r="V1897" s="5">
        <f t="shared" si="207"/>
        <v>3</v>
      </c>
      <c r="W1897" s="14">
        <f>IF(V1897=1, VLOOKUP(U1897, [1]IMDB_Movies!A:O, 11, FALSE), AVERAGEIF($A$2:$A$4915, U1897, $K$2:$K$4915))</f>
        <v>5.7333333333333343</v>
      </c>
      <c r="X1897" s="5">
        <f t="shared" si="208"/>
        <v>0.27100000000000002</v>
      </c>
      <c r="Y1897">
        <f t="shared" si="209"/>
        <v>6.4265790317409568</v>
      </c>
      <c r="AN1897" s="7"/>
      <c r="AO1897" s="5"/>
      <c r="AP1897" s="14"/>
      <c r="AQ1897" s="5"/>
    </row>
    <row r="1898" spans="1:43" hidden="1" x14ac:dyDescent="0.3">
      <c r="A1898" t="s">
        <v>4456</v>
      </c>
      <c r="B1898">
        <v>123</v>
      </c>
      <c r="C1898">
        <v>35887263</v>
      </c>
      <c r="D1898" t="s">
        <v>2244</v>
      </c>
      <c r="E1898" t="s">
        <v>10349</v>
      </c>
      <c r="F1898" t="s">
        <v>4457</v>
      </c>
      <c r="G1898" t="s">
        <v>14</v>
      </c>
      <c r="H1898" t="s">
        <v>22</v>
      </c>
      <c r="I1898">
        <v>15000000</v>
      </c>
      <c r="J1898">
        <v>2014</v>
      </c>
      <c r="K1898">
        <v>7.7</v>
      </c>
      <c r="L1898" s="5" t="s">
        <v>4651</v>
      </c>
      <c r="M1898" s="5" t="s">
        <v>1221</v>
      </c>
      <c r="N1898" t="s">
        <v>6851</v>
      </c>
      <c r="P1898" s="5">
        <f t="shared" si="203"/>
        <v>0.61487159153163495</v>
      </c>
      <c r="Q1898" s="5">
        <f t="shared" si="204"/>
        <v>35887263</v>
      </c>
      <c r="R1898" s="1">
        <f t="shared" si="205"/>
        <v>20887263</v>
      </c>
      <c r="S1898" s="1">
        <f t="shared" si="206"/>
        <v>15000000</v>
      </c>
      <c r="U1898" s="6" t="s">
        <v>792</v>
      </c>
      <c r="V1898" s="5">
        <f t="shared" si="207"/>
        <v>9</v>
      </c>
      <c r="W1898" s="14">
        <f>IF(V1898=1, VLOOKUP(U1898, [1]IMDB_Movies!A:O, 11, FALSE), AVERAGEIF($A$2:$A$4915, U1898, $K$2:$K$4915))</f>
        <v>5.7333333333333325</v>
      </c>
      <c r="X1898" s="5">
        <f t="shared" si="208"/>
        <v>0.27100000000000002</v>
      </c>
      <c r="Y1898">
        <f t="shared" si="209"/>
        <v>6.4261385503528032</v>
      </c>
      <c r="AN1898" s="6"/>
      <c r="AO1898" s="5"/>
      <c r="AP1898" s="14"/>
      <c r="AQ1898" s="5"/>
    </row>
    <row r="1899" spans="1:43" hidden="1" x14ac:dyDescent="0.3">
      <c r="A1899" t="s">
        <v>4459</v>
      </c>
      <c r="B1899">
        <v>120</v>
      </c>
      <c r="C1899">
        <v>33771174</v>
      </c>
      <c r="D1899" t="s">
        <v>507</v>
      </c>
      <c r="E1899" t="s">
        <v>10350</v>
      </c>
      <c r="F1899" t="s">
        <v>4460</v>
      </c>
      <c r="G1899" t="s">
        <v>14</v>
      </c>
      <c r="H1899" t="s">
        <v>15</v>
      </c>
      <c r="I1899">
        <v>15000000</v>
      </c>
      <c r="J1899">
        <v>2000</v>
      </c>
      <c r="K1899">
        <v>6.8</v>
      </c>
      <c r="L1899" s="5" t="s">
        <v>599</v>
      </c>
      <c r="M1899" s="5" t="s">
        <v>1221</v>
      </c>
      <c r="N1899" t="s">
        <v>6851</v>
      </c>
      <c r="P1899" s="5">
        <f t="shared" si="203"/>
        <v>0.61484314557886088</v>
      </c>
      <c r="Q1899" s="5">
        <f t="shared" si="204"/>
        <v>33771174</v>
      </c>
      <c r="R1899" s="1">
        <f t="shared" si="205"/>
        <v>18771174</v>
      </c>
      <c r="S1899" s="1">
        <f t="shared" si="206"/>
        <v>15000000</v>
      </c>
      <c r="U1899" s="7" t="s">
        <v>4462</v>
      </c>
      <c r="V1899" s="5">
        <f t="shared" si="207"/>
        <v>4</v>
      </c>
      <c r="W1899" s="14">
        <f>IF(V1899=1, VLOOKUP(U1899, [1]IMDB_Movies!A:O, 11, FALSE), AVERAGEIF($A$2:$A$4915, U1899, $K$2:$K$4915))</f>
        <v>5.7249999999999996</v>
      </c>
      <c r="X1899" s="5">
        <f t="shared" si="208"/>
        <v>0.27</v>
      </c>
      <c r="Y1899">
        <f t="shared" si="209"/>
        <v>6.4255694578120117</v>
      </c>
      <c r="AN1899" s="7"/>
      <c r="AO1899" s="5"/>
      <c r="AP1899" s="14"/>
      <c r="AQ1899" s="5"/>
    </row>
    <row r="1900" spans="1:43" hidden="1" x14ac:dyDescent="0.3">
      <c r="A1900" t="s">
        <v>3175</v>
      </c>
      <c r="B1900">
        <v>227</v>
      </c>
      <c r="C1900">
        <v>6000000</v>
      </c>
      <c r="D1900" t="s">
        <v>1229</v>
      </c>
      <c r="E1900" t="s">
        <v>10351</v>
      </c>
      <c r="F1900" t="s">
        <v>4461</v>
      </c>
      <c r="G1900" t="s">
        <v>14</v>
      </c>
      <c r="H1900" t="s">
        <v>22</v>
      </c>
      <c r="I1900">
        <v>15000000</v>
      </c>
      <c r="J1900">
        <v>1962</v>
      </c>
      <c r="K1900">
        <v>8.4</v>
      </c>
      <c r="L1900" s="5" t="s">
        <v>340</v>
      </c>
      <c r="M1900" s="5" t="s">
        <v>4651</v>
      </c>
      <c r="N1900" t="s">
        <v>1221</v>
      </c>
      <c r="O1900" t="s">
        <v>7865</v>
      </c>
      <c r="P1900" s="5">
        <f t="shared" si="203"/>
        <v>0.61480745779591217</v>
      </c>
      <c r="Q1900" s="5">
        <f t="shared" si="204"/>
        <v>6000000</v>
      </c>
      <c r="R1900" s="1">
        <f t="shared" si="205"/>
        <v>-9000000</v>
      </c>
      <c r="S1900" s="1">
        <f t="shared" si="206"/>
        <v>15000000</v>
      </c>
      <c r="U1900" s="6" t="s">
        <v>8179</v>
      </c>
      <c r="V1900" s="5">
        <f t="shared" si="207"/>
        <v>1</v>
      </c>
      <c r="W1900" s="14">
        <f>IF(V1900=1, VLOOKUP(U1900, [1]IMDB_Movies!A:O, 11, FALSE), AVERAGEIF($A$2:$A$4915, U1900, $K$2:$K$4915))</f>
        <v>5.7</v>
      </c>
      <c r="X1900" s="5">
        <f t="shared" si="208"/>
        <v>0.255</v>
      </c>
      <c r="Y1900">
        <f t="shared" si="209"/>
        <v>6.4252567394095133</v>
      </c>
      <c r="AN1900" s="6"/>
      <c r="AO1900" s="5"/>
      <c r="AP1900" s="14"/>
      <c r="AQ1900" s="5"/>
    </row>
    <row r="1901" spans="1:43" hidden="1" x14ac:dyDescent="0.3">
      <c r="A1901" t="s">
        <v>4462</v>
      </c>
      <c r="B1901">
        <v>119</v>
      </c>
      <c r="C1901">
        <v>33386128</v>
      </c>
      <c r="D1901" t="s">
        <v>2267</v>
      </c>
      <c r="E1901" t="s">
        <v>10352</v>
      </c>
      <c r="F1901" t="s">
        <v>4463</v>
      </c>
      <c r="G1901" t="s">
        <v>14</v>
      </c>
      <c r="H1901" t="s">
        <v>15</v>
      </c>
      <c r="I1901">
        <v>15000000</v>
      </c>
      <c r="J1901">
        <v>2009</v>
      </c>
      <c r="K1901">
        <v>4.9000000000000004</v>
      </c>
      <c r="L1901" s="5" t="s">
        <v>2267</v>
      </c>
      <c r="M1901" s="5"/>
      <c r="P1901" s="5">
        <f t="shared" si="203"/>
        <v>0.61469486847218835</v>
      </c>
      <c r="Q1901" s="5">
        <f t="shared" si="204"/>
        <v>33386128</v>
      </c>
      <c r="R1901" s="1">
        <f t="shared" si="205"/>
        <v>18386128</v>
      </c>
      <c r="S1901" s="1">
        <f t="shared" si="206"/>
        <v>15000000</v>
      </c>
      <c r="U1901" s="6" t="s">
        <v>4587</v>
      </c>
      <c r="V1901" s="5">
        <f t="shared" si="207"/>
        <v>1</v>
      </c>
      <c r="W1901" s="14">
        <f>IF(V1901=1, VLOOKUP(U1901, [1]IMDB_Movies!A:O, 11, FALSE), AVERAGEIF($A$2:$A$4915, U1901, $K$2:$K$4915))</f>
        <v>5.7</v>
      </c>
      <c r="X1901" s="5">
        <f t="shared" si="208"/>
        <v>0.255</v>
      </c>
      <c r="Y1901">
        <f t="shared" si="209"/>
        <v>6.4249438202247324</v>
      </c>
      <c r="AN1901" s="6"/>
      <c r="AO1901" s="5"/>
      <c r="AP1901" s="14"/>
      <c r="AQ1901" s="5"/>
    </row>
    <row r="1902" spans="1:43" hidden="1" x14ac:dyDescent="0.3">
      <c r="A1902" t="s">
        <v>2682</v>
      </c>
      <c r="B1902">
        <v>115</v>
      </c>
      <c r="C1902">
        <v>37877959</v>
      </c>
      <c r="D1902" t="s">
        <v>3855</v>
      </c>
      <c r="E1902" t="s">
        <v>10353</v>
      </c>
      <c r="F1902" t="s">
        <v>4464</v>
      </c>
      <c r="G1902" t="s">
        <v>14</v>
      </c>
      <c r="H1902" t="s">
        <v>15</v>
      </c>
      <c r="I1902">
        <v>15000000</v>
      </c>
      <c r="J1902">
        <v>2014</v>
      </c>
      <c r="K1902">
        <v>7.1</v>
      </c>
      <c r="L1902" s="5" t="s">
        <v>340</v>
      </c>
      <c r="M1902" s="5" t="s">
        <v>4651</v>
      </c>
      <c r="N1902" t="s">
        <v>1221</v>
      </c>
      <c r="P1902" s="5">
        <f t="shared" si="203"/>
        <v>0.61465775327211236</v>
      </c>
      <c r="Q1902" s="5">
        <f t="shared" si="204"/>
        <v>37877959</v>
      </c>
      <c r="R1902" s="1">
        <f t="shared" si="205"/>
        <v>22877959</v>
      </c>
      <c r="S1902" s="1">
        <f t="shared" si="206"/>
        <v>15000000</v>
      </c>
      <c r="U1902" s="6" t="s">
        <v>7642</v>
      </c>
      <c r="V1902" s="5">
        <f t="shared" si="207"/>
        <v>1</v>
      </c>
      <c r="W1902" s="14">
        <f>IF(V1902=1, VLOOKUP(U1902, [1]IMDB_Movies!A:O, 11, FALSE), AVERAGEIF($A$2:$A$4915, U1902, $K$2:$K$4915))</f>
        <v>5.7</v>
      </c>
      <c r="X1902" s="5">
        <f t="shared" si="208"/>
        <v>0.255</v>
      </c>
      <c r="Y1902">
        <f t="shared" si="209"/>
        <v>6.4243416827231989</v>
      </c>
      <c r="AN1902" s="6"/>
      <c r="AO1902" s="5"/>
      <c r="AP1902" s="14"/>
      <c r="AQ1902" s="5"/>
    </row>
    <row r="1903" spans="1:43" hidden="1" x14ac:dyDescent="0.3">
      <c r="A1903" t="s">
        <v>4465</v>
      </c>
      <c r="B1903">
        <v>114</v>
      </c>
      <c r="C1903">
        <v>32721635</v>
      </c>
      <c r="D1903" t="s">
        <v>2393</v>
      </c>
      <c r="E1903" t="s">
        <v>10354</v>
      </c>
      <c r="F1903" t="s">
        <v>4466</v>
      </c>
      <c r="G1903" t="s">
        <v>14</v>
      </c>
      <c r="H1903" t="s">
        <v>15</v>
      </c>
      <c r="I1903">
        <v>15000000</v>
      </c>
      <c r="J1903">
        <v>2009</v>
      </c>
      <c r="K1903">
        <v>6.6</v>
      </c>
      <c r="L1903" s="5" t="s">
        <v>8413</v>
      </c>
      <c r="M1903" s="5" t="s">
        <v>2267</v>
      </c>
      <c r="N1903" t="s">
        <v>3629</v>
      </c>
      <c r="P1903" s="5">
        <f t="shared" si="203"/>
        <v>0.61463610921991918</v>
      </c>
      <c r="Q1903" s="5">
        <f t="shared" si="204"/>
        <v>32721635</v>
      </c>
      <c r="R1903" s="1">
        <f t="shared" si="205"/>
        <v>17721635</v>
      </c>
      <c r="S1903" s="1">
        <f t="shared" si="206"/>
        <v>15000000</v>
      </c>
      <c r="U1903" s="6" t="s">
        <v>7462</v>
      </c>
      <c r="V1903" s="5">
        <f t="shared" si="207"/>
        <v>1</v>
      </c>
      <c r="W1903" s="14">
        <f>IF(V1903=1, VLOOKUP(U1903, [1]IMDB_Movies!A:O, 11, FALSE), AVERAGEIF($A$2:$A$4915, U1903, $K$2:$K$4915))</f>
        <v>5.7</v>
      </c>
      <c r="X1903" s="5">
        <f t="shared" si="208"/>
        <v>0.255</v>
      </c>
      <c r="Y1903">
        <f t="shared" si="209"/>
        <v>6.4245422422101006</v>
      </c>
      <c r="AN1903" s="6"/>
      <c r="AO1903" s="5"/>
      <c r="AP1903" s="14"/>
      <c r="AQ1903" s="5"/>
    </row>
    <row r="1904" spans="1:43" hidden="1" x14ac:dyDescent="0.3">
      <c r="A1904" t="s">
        <v>4352</v>
      </c>
      <c r="B1904">
        <v>90</v>
      </c>
      <c r="C1904">
        <v>31585300</v>
      </c>
      <c r="D1904" t="s">
        <v>604</v>
      </c>
      <c r="E1904" t="s">
        <v>10355</v>
      </c>
      <c r="F1904" t="s">
        <v>4467</v>
      </c>
      <c r="G1904" t="s">
        <v>14</v>
      </c>
      <c r="H1904" t="s">
        <v>15</v>
      </c>
      <c r="I1904">
        <v>15000000</v>
      </c>
      <c r="J1904">
        <v>2005</v>
      </c>
      <c r="K1904">
        <v>6.1</v>
      </c>
      <c r="L1904" s="5" t="s">
        <v>599</v>
      </c>
      <c r="M1904" s="5" t="s">
        <v>6851</v>
      </c>
      <c r="P1904" s="5">
        <f t="shared" si="203"/>
        <v>0.61459671040868835</v>
      </c>
      <c r="Q1904" s="5">
        <f t="shared" si="204"/>
        <v>31585300</v>
      </c>
      <c r="R1904" s="1">
        <f t="shared" si="205"/>
        <v>16585300</v>
      </c>
      <c r="S1904" s="1">
        <f t="shared" si="206"/>
        <v>15000000</v>
      </c>
      <c r="U1904" s="7" t="s">
        <v>7610</v>
      </c>
      <c r="V1904" s="5">
        <f t="shared" si="207"/>
        <v>1</v>
      </c>
      <c r="W1904" s="14">
        <f>IF(V1904=1, VLOOKUP(U1904, [1]IMDB_Movies!A:O, 11, FALSE), AVERAGEIF($A$2:$A$4915, U1904, $K$2:$K$4915))</f>
        <v>5.7</v>
      </c>
      <c r="X1904" s="5">
        <f t="shared" si="208"/>
        <v>0.255</v>
      </c>
      <c r="Y1904">
        <f t="shared" si="209"/>
        <v>6.4251606683804754</v>
      </c>
      <c r="AN1904" s="7"/>
      <c r="AO1904" s="5"/>
      <c r="AP1904" s="14"/>
      <c r="AQ1904" s="5"/>
    </row>
    <row r="1905" spans="1:43" hidden="1" x14ac:dyDescent="0.3">
      <c r="A1905" t="s">
        <v>4468</v>
      </c>
      <c r="B1905">
        <v>94</v>
      </c>
      <c r="C1905">
        <v>30259652</v>
      </c>
      <c r="D1905" t="s">
        <v>4469</v>
      </c>
      <c r="E1905" t="s">
        <v>10356</v>
      </c>
      <c r="F1905" t="s">
        <v>4470</v>
      </c>
      <c r="G1905" t="s">
        <v>14</v>
      </c>
      <c r="H1905" t="s">
        <v>15</v>
      </c>
      <c r="I1905">
        <v>15000000</v>
      </c>
      <c r="J1905">
        <v>2002</v>
      </c>
      <c r="K1905">
        <v>4.0999999999999996</v>
      </c>
      <c r="L1905" s="5" t="s">
        <v>599</v>
      </c>
      <c r="M1905" s="5" t="s">
        <v>2267</v>
      </c>
      <c r="N1905" t="s">
        <v>3629</v>
      </c>
      <c r="P1905" s="5">
        <f t="shared" si="203"/>
        <v>0.61455351448880335</v>
      </c>
      <c r="Q1905" s="5">
        <f t="shared" si="204"/>
        <v>30259652</v>
      </c>
      <c r="R1905" s="1">
        <f t="shared" si="205"/>
        <v>15259652</v>
      </c>
      <c r="S1905" s="1">
        <f t="shared" si="206"/>
        <v>15000000</v>
      </c>
      <c r="U1905" s="6" t="s">
        <v>7285</v>
      </c>
      <c r="V1905" s="5">
        <f t="shared" si="207"/>
        <v>1</v>
      </c>
      <c r="W1905" s="14">
        <f>IF(V1905=1, VLOOKUP(U1905, [1]IMDB_Movies!A:O, 11, FALSE), AVERAGEIF($A$2:$A$4915, U1905, $K$2:$K$4915))</f>
        <v>5.7</v>
      </c>
      <c r="X1905" s="5">
        <f t="shared" si="208"/>
        <v>0.255</v>
      </c>
      <c r="Y1905">
        <f t="shared" si="209"/>
        <v>6.4249758919961559</v>
      </c>
      <c r="AN1905" s="6"/>
      <c r="AO1905" s="5"/>
      <c r="AP1905" s="14"/>
      <c r="AQ1905" s="5"/>
    </row>
    <row r="1906" spans="1:43" hidden="1" x14ac:dyDescent="0.3">
      <c r="A1906" t="s">
        <v>620</v>
      </c>
      <c r="B1906">
        <v>126</v>
      </c>
      <c r="C1906">
        <v>30226144</v>
      </c>
      <c r="D1906" t="s">
        <v>555</v>
      </c>
      <c r="E1906" t="s">
        <v>10357</v>
      </c>
      <c r="F1906" t="s">
        <v>4472</v>
      </c>
      <c r="G1906" t="s">
        <v>14</v>
      </c>
      <c r="H1906" t="s">
        <v>15</v>
      </c>
      <c r="I1906">
        <v>15000000</v>
      </c>
      <c r="J1906">
        <v>2007</v>
      </c>
      <c r="K1906">
        <v>7.6</v>
      </c>
      <c r="L1906" s="5" t="s">
        <v>4651</v>
      </c>
      <c r="M1906" s="5" t="s">
        <v>1221</v>
      </c>
      <c r="P1906" s="5">
        <f t="shared" si="203"/>
        <v>0.61450595741916869</v>
      </c>
      <c r="Q1906" s="5">
        <f t="shared" si="204"/>
        <v>30226144</v>
      </c>
      <c r="R1906" s="1">
        <f t="shared" si="205"/>
        <v>15226144</v>
      </c>
      <c r="S1906" s="1">
        <f t="shared" si="206"/>
        <v>15000000</v>
      </c>
      <c r="U1906" s="7" t="s">
        <v>7349</v>
      </c>
      <c r="V1906" s="5">
        <f t="shared" si="207"/>
        <v>1</v>
      </c>
      <c r="W1906" s="14">
        <f>IF(V1906=1, VLOOKUP(U1906, [1]IMDB_Movies!A:O, 11, FALSE), AVERAGEIF($A$2:$A$4915, U1906, $K$2:$K$4915))</f>
        <v>5.7</v>
      </c>
      <c r="X1906" s="5">
        <f t="shared" si="208"/>
        <v>0.255</v>
      </c>
      <c r="Y1906">
        <f t="shared" si="209"/>
        <v>6.424565916398727</v>
      </c>
      <c r="AN1906" s="7"/>
      <c r="AO1906" s="5"/>
      <c r="AP1906" s="14"/>
      <c r="AQ1906" s="5"/>
    </row>
    <row r="1907" spans="1:43" hidden="1" x14ac:dyDescent="0.3">
      <c r="A1907" t="s">
        <v>4473</v>
      </c>
      <c r="B1907">
        <v>100</v>
      </c>
      <c r="C1907">
        <v>35054909</v>
      </c>
      <c r="D1907" t="s">
        <v>703</v>
      </c>
      <c r="E1907" t="s">
        <v>10358</v>
      </c>
      <c r="F1907" t="s">
        <v>4474</v>
      </c>
      <c r="G1907" t="s">
        <v>14</v>
      </c>
      <c r="H1907" t="s">
        <v>15</v>
      </c>
      <c r="I1907">
        <v>15000000</v>
      </c>
      <c r="J1907">
        <v>2011</v>
      </c>
      <c r="K1907">
        <v>7.8</v>
      </c>
      <c r="L1907" s="5" t="s">
        <v>8413</v>
      </c>
      <c r="M1907" s="5" t="s">
        <v>1221</v>
      </c>
      <c r="P1907" s="5">
        <f t="shared" si="203"/>
        <v>0.61445824107434732</v>
      </c>
      <c r="Q1907" s="5">
        <f t="shared" si="204"/>
        <v>35054909</v>
      </c>
      <c r="R1907" s="1">
        <f t="shared" si="205"/>
        <v>20054909</v>
      </c>
      <c r="S1907" s="1">
        <f t="shared" si="206"/>
        <v>15000000</v>
      </c>
      <c r="U1907" s="7" t="s">
        <v>7043</v>
      </c>
      <c r="V1907" s="5">
        <f t="shared" si="207"/>
        <v>1</v>
      </c>
      <c r="W1907" s="14">
        <f>IF(V1907=1, VLOOKUP(U1907, [1]IMDB_Movies!A:O, 11, FALSE), AVERAGEIF($A$2:$A$4915, U1907, $K$2:$K$4915))</f>
        <v>5.7</v>
      </c>
      <c r="X1907" s="5">
        <f t="shared" si="208"/>
        <v>0.255</v>
      </c>
      <c r="Y1907">
        <f t="shared" si="209"/>
        <v>6.4247346413637967</v>
      </c>
      <c r="AN1907" s="7"/>
      <c r="AO1907" s="5"/>
      <c r="AP1907" s="14"/>
      <c r="AQ1907" s="5"/>
    </row>
    <row r="1908" spans="1:43" hidden="1" x14ac:dyDescent="0.3">
      <c r="A1908" t="s">
        <v>4475</v>
      </c>
      <c r="B1908">
        <v>89</v>
      </c>
      <c r="C1908">
        <v>29302097</v>
      </c>
      <c r="D1908" t="s">
        <v>4476</v>
      </c>
      <c r="E1908" t="s">
        <v>10359</v>
      </c>
      <c r="F1908" t="s">
        <v>4477</v>
      </c>
      <c r="G1908" t="s">
        <v>14</v>
      </c>
      <c r="H1908" t="s">
        <v>275</v>
      </c>
      <c r="I1908">
        <v>15000000</v>
      </c>
      <c r="J1908">
        <v>2004</v>
      </c>
      <c r="K1908">
        <v>4.5999999999999996</v>
      </c>
      <c r="L1908" s="5" t="s">
        <v>599</v>
      </c>
      <c r="M1908" s="5" t="s">
        <v>6299</v>
      </c>
      <c r="N1908" t="s">
        <v>4183</v>
      </c>
      <c r="O1908" t="s">
        <v>6851</v>
      </c>
      <c r="P1908" s="5">
        <f t="shared" si="203"/>
        <v>0.61442657683930935</v>
      </c>
      <c r="Q1908" s="5">
        <f t="shared" si="204"/>
        <v>29302097</v>
      </c>
      <c r="R1908" s="1">
        <f t="shared" si="205"/>
        <v>14302097</v>
      </c>
      <c r="S1908" s="1">
        <f t="shared" si="206"/>
        <v>15000000</v>
      </c>
      <c r="U1908" s="6" t="s">
        <v>7136</v>
      </c>
      <c r="V1908" s="5">
        <f t="shared" si="207"/>
        <v>1</v>
      </c>
      <c r="W1908" s="14">
        <f>IF(V1908=1, VLOOKUP(U1908, [1]IMDB_Movies!A:O, 11, FALSE), AVERAGEIF($A$2:$A$4915, U1908, $K$2:$K$4915))</f>
        <v>5.7</v>
      </c>
      <c r="X1908" s="5">
        <f t="shared" si="208"/>
        <v>0.255</v>
      </c>
      <c r="Y1908">
        <f t="shared" si="209"/>
        <v>6.4243243243243384</v>
      </c>
      <c r="AN1908" s="6"/>
      <c r="AO1908" s="5"/>
      <c r="AP1908" s="14"/>
      <c r="AQ1908" s="5"/>
    </row>
    <row r="1909" spans="1:43" hidden="1" x14ac:dyDescent="0.3">
      <c r="A1909" t="s">
        <v>4133</v>
      </c>
      <c r="B1909">
        <v>111</v>
      </c>
      <c r="C1909">
        <v>29106737</v>
      </c>
      <c r="D1909" t="s">
        <v>507</v>
      </c>
      <c r="E1909" t="s">
        <v>10360</v>
      </c>
      <c r="F1909" t="s">
        <v>4478</v>
      </c>
      <c r="G1909" t="s">
        <v>14</v>
      </c>
      <c r="H1909" t="s">
        <v>15</v>
      </c>
      <c r="I1909">
        <v>15000000</v>
      </c>
      <c r="J1909">
        <v>1998</v>
      </c>
      <c r="K1909">
        <v>6</v>
      </c>
      <c r="L1909" s="5" t="s">
        <v>599</v>
      </c>
      <c r="M1909" s="5" t="s">
        <v>1221</v>
      </c>
      <c r="N1909" t="s">
        <v>6851</v>
      </c>
      <c r="P1909" s="5">
        <f t="shared" si="203"/>
        <v>0.61437580009652837</v>
      </c>
      <c r="Q1909" s="5">
        <f t="shared" si="204"/>
        <v>29106737</v>
      </c>
      <c r="R1909" s="1">
        <f t="shared" si="205"/>
        <v>14106737</v>
      </c>
      <c r="S1909" s="1">
        <f t="shared" si="206"/>
        <v>15000000</v>
      </c>
      <c r="U1909" s="7" t="s">
        <v>6919</v>
      </c>
      <c r="V1909" s="5">
        <f t="shared" si="207"/>
        <v>1</v>
      </c>
      <c r="W1909" s="14">
        <f>IF(V1909=1, VLOOKUP(U1909, [1]IMDB_Movies!A:O, 11, FALSE), AVERAGEIF($A$2:$A$4915, U1909, $K$2:$K$4915))</f>
        <v>5.7</v>
      </c>
      <c r="X1909" s="5">
        <f t="shared" si="208"/>
        <v>0.255</v>
      </c>
      <c r="Y1909">
        <f t="shared" si="209"/>
        <v>6.4242355970389582</v>
      </c>
      <c r="AN1909" s="7"/>
      <c r="AO1909" s="5"/>
      <c r="AP1909" s="14"/>
      <c r="AQ1909" s="5"/>
    </row>
    <row r="1910" spans="1:43" hidden="1" x14ac:dyDescent="0.3">
      <c r="A1910" t="s">
        <v>4479</v>
      </c>
      <c r="B1910">
        <v>100</v>
      </c>
      <c r="C1910">
        <v>28637507</v>
      </c>
      <c r="D1910" t="s">
        <v>280</v>
      </c>
      <c r="E1910" t="s">
        <v>10361</v>
      </c>
      <c r="F1910" t="s">
        <v>4480</v>
      </c>
      <c r="G1910" t="s">
        <v>14</v>
      </c>
      <c r="H1910" t="s">
        <v>22</v>
      </c>
      <c r="I1910">
        <v>15000000</v>
      </c>
      <c r="J1910">
        <v>2007</v>
      </c>
      <c r="K1910">
        <v>7</v>
      </c>
      <c r="L1910" s="5" t="s">
        <v>1221</v>
      </c>
      <c r="M1910" s="5" t="s">
        <v>2267</v>
      </c>
      <c r="N1910" t="s">
        <v>4289</v>
      </c>
      <c r="P1910" s="5">
        <f t="shared" si="203"/>
        <v>0.61432434412655623</v>
      </c>
      <c r="Q1910" s="5">
        <f t="shared" si="204"/>
        <v>28637507</v>
      </c>
      <c r="R1910" s="1">
        <f t="shared" si="205"/>
        <v>13637507</v>
      </c>
      <c r="S1910" s="1">
        <f t="shared" si="206"/>
        <v>15000000</v>
      </c>
      <c r="U1910" s="6" t="s">
        <v>6676</v>
      </c>
      <c r="V1910" s="5">
        <f t="shared" si="207"/>
        <v>1</v>
      </c>
      <c r="W1910" s="14">
        <f>IF(V1910=1, VLOOKUP(U1910, [1]IMDB_Movies!A:O, 11, FALSE), AVERAGEIF($A$2:$A$4915, U1910, $K$2:$K$4915))</f>
        <v>5.7</v>
      </c>
      <c r="X1910" s="5">
        <f t="shared" si="208"/>
        <v>0.255</v>
      </c>
      <c r="Y1910">
        <f t="shared" si="209"/>
        <v>6.4243077913715521</v>
      </c>
      <c r="AN1910" s="6"/>
      <c r="AO1910" s="5"/>
      <c r="AP1910" s="14"/>
      <c r="AQ1910" s="5"/>
    </row>
    <row r="1911" spans="1:43" hidden="1" x14ac:dyDescent="0.3">
      <c r="A1911" t="s">
        <v>2047</v>
      </c>
      <c r="B1911">
        <v>115</v>
      </c>
      <c r="C1911">
        <v>30127963</v>
      </c>
      <c r="D1911" t="s">
        <v>2794</v>
      </c>
      <c r="E1911" t="s">
        <v>10362</v>
      </c>
      <c r="F1911" t="s">
        <v>4481</v>
      </c>
      <c r="G1911" t="s">
        <v>14</v>
      </c>
      <c r="H1911" t="s">
        <v>15</v>
      </c>
      <c r="I1911">
        <v>15000000</v>
      </c>
      <c r="J1911">
        <v>2014</v>
      </c>
      <c r="K1911">
        <v>6.7</v>
      </c>
      <c r="L1911" s="5" t="s">
        <v>1221</v>
      </c>
      <c r="M1911" s="5" t="s">
        <v>6299</v>
      </c>
      <c r="N1911" t="s">
        <v>8417</v>
      </c>
      <c r="P1911" s="5">
        <f t="shared" si="203"/>
        <v>0.61427133958256597</v>
      </c>
      <c r="Q1911" s="5">
        <f t="shared" si="204"/>
        <v>30127963</v>
      </c>
      <c r="R1911" s="1">
        <f t="shared" si="205"/>
        <v>15127963</v>
      </c>
      <c r="S1911" s="1">
        <f t="shared" si="206"/>
        <v>15000000</v>
      </c>
      <c r="U1911" s="6" t="s">
        <v>6670</v>
      </c>
      <c r="V1911" s="5">
        <f t="shared" si="207"/>
        <v>1</v>
      </c>
      <c r="W1911" s="14">
        <f>IF(V1911=1, VLOOKUP(U1911, [1]IMDB_Movies!A:O, 11, FALSE), AVERAGEIF($A$2:$A$4915, U1911, $K$2:$K$4915))</f>
        <v>5.7</v>
      </c>
      <c r="X1911" s="5">
        <f t="shared" si="208"/>
        <v>0.255</v>
      </c>
      <c r="Y1911">
        <f t="shared" si="209"/>
        <v>6.4240257648953438</v>
      </c>
      <c r="AN1911" s="6"/>
      <c r="AO1911" s="5"/>
      <c r="AP1911" s="14"/>
      <c r="AQ1911" s="5"/>
    </row>
    <row r="1912" spans="1:43" hidden="1" x14ac:dyDescent="0.3">
      <c r="A1912" t="s">
        <v>4483</v>
      </c>
      <c r="B1912">
        <v>124</v>
      </c>
      <c r="C1912">
        <v>27441122</v>
      </c>
      <c r="D1912" t="s">
        <v>1745</v>
      </c>
      <c r="E1912" t="s">
        <v>10363</v>
      </c>
      <c r="F1912" t="s">
        <v>4484</v>
      </c>
      <c r="G1912" t="s">
        <v>14</v>
      </c>
      <c r="H1912" t="s">
        <v>15</v>
      </c>
      <c r="I1912">
        <v>15000000</v>
      </c>
      <c r="J1912">
        <v>2000</v>
      </c>
      <c r="K1912">
        <v>7.2</v>
      </c>
      <c r="L1912" s="5" t="s">
        <v>1221</v>
      </c>
      <c r="M1912" s="5" t="s">
        <v>6851</v>
      </c>
      <c r="N1912" t="s">
        <v>8417</v>
      </c>
      <c r="P1912" s="5">
        <f t="shared" si="203"/>
        <v>0.61422305075519235</v>
      </c>
      <c r="Q1912" s="5">
        <f t="shared" si="204"/>
        <v>27441122</v>
      </c>
      <c r="R1912" s="1">
        <f t="shared" si="205"/>
        <v>12441122</v>
      </c>
      <c r="S1912" s="1">
        <f t="shared" si="206"/>
        <v>15000000</v>
      </c>
      <c r="U1912" s="6" t="s">
        <v>1447</v>
      </c>
      <c r="V1912" s="5">
        <f t="shared" si="207"/>
        <v>5</v>
      </c>
      <c r="W1912" s="14">
        <f>IF(V1912=1, VLOOKUP(U1912, [1]IMDB_Movies!A:O, 11, FALSE), AVERAGEIF($A$2:$A$4915, U1912, $K$2:$K$4915))</f>
        <v>5.7</v>
      </c>
      <c r="X1912" s="5">
        <f t="shared" si="208"/>
        <v>0.255</v>
      </c>
      <c r="Y1912">
        <f t="shared" si="209"/>
        <v>6.423485824742281</v>
      </c>
      <c r="AN1912" s="6"/>
      <c r="AO1912" s="5"/>
      <c r="AP1912" s="14"/>
      <c r="AQ1912" s="5"/>
    </row>
    <row r="1913" spans="1:43" hidden="1" x14ac:dyDescent="0.3">
      <c r="A1913" t="s">
        <v>1942</v>
      </c>
      <c r="B1913">
        <v>107</v>
      </c>
      <c r="C1913">
        <v>28014536</v>
      </c>
      <c r="D1913" t="s">
        <v>552</v>
      </c>
      <c r="E1913" t="s">
        <v>10364</v>
      </c>
      <c r="F1913" t="s">
        <v>4485</v>
      </c>
      <c r="G1913" t="s">
        <v>14</v>
      </c>
      <c r="H1913" t="s">
        <v>15</v>
      </c>
      <c r="I1913">
        <v>15000000</v>
      </c>
      <c r="J1913">
        <v>1997</v>
      </c>
      <c r="K1913">
        <v>7.4</v>
      </c>
      <c r="L1913" s="5" t="s">
        <v>476</v>
      </c>
      <c r="M1913" s="5" t="s">
        <v>599</v>
      </c>
      <c r="N1913" t="s">
        <v>8413</v>
      </c>
      <c r="O1913" t="s">
        <v>6851</v>
      </c>
      <c r="P1913" s="5">
        <f t="shared" si="203"/>
        <v>0.6141661652967999</v>
      </c>
      <c r="Q1913" s="5">
        <f t="shared" si="204"/>
        <v>28014536</v>
      </c>
      <c r="R1913" s="1">
        <f t="shared" si="205"/>
        <v>13014536</v>
      </c>
      <c r="S1913" s="1">
        <f t="shared" si="206"/>
        <v>15000000</v>
      </c>
      <c r="U1913" s="7" t="s">
        <v>6482</v>
      </c>
      <c r="V1913" s="5">
        <f t="shared" si="207"/>
        <v>1</v>
      </c>
      <c r="W1913" s="14">
        <f>IF(V1913=1, VLOOKUP(U1913, [1]IMDB_Movies!A:O, 11, FALSE), AVERAGEIF($A$2:$A$4915, U1913, $K$2:$K$4915))</f>
        <v>5.7</v>
      </c>
      <c r="X1913" s="5">
        <f t="shared" si="208"/>
        <v>0.255</v>
      </c>
      <c r="Y1913">
        <f t="shared" si="209"/>
        <v>6.4234933934901832</v>
      </c>
      <c r="AN1913" s="7"/>
      <c r="AO1913" s="5"/>
      <c r="AP1913" s="14"/>
      <c r="AQ1913" s="5"/>
    </row>
    <row r="1914" spans="1:43" hidden="1" x14ac:dyDescent="0.3">
      <c r="A1914" t="s">
        <v>4486</v>
      </c>
      <c r="B1914">
        <v>99</v>
      </c>
      <c r="C1914">
        <v>33860010</v>
      </c>
      <c r="D1914" t="s">
        <v>604</v>
      </c>
      <c r="E1914" t="s">
        <v>10365</v>
      </c>
      <c r="F1914" t="s">
        <v>4487</v>
      </c>
      <c r="G1914" t="s">
        <v>14</v>
      </c>
      <c r="H1914" t="s">
        <v>15</v>
      </c>
      <c r="I1914">
        <v>15000000</v>
      </c>
      <c r="J1914">
        <v>2009</v>
      </c>
      <c r="K1914">
        <v>4.8</v>
      </c>
      <c r="L1914" s="5" t="s">
        <v>599</v>
      </c>
      <c r="M1914" s="5" t="s">
        <v>6851</v>
      </c>
      <c r="P1914" s="5">
        <f t="shared" si="203"/>
        <v>0.61411101362991805</v>
      </c>
      <c r="Q1914" s="5">
        <f t="shared" si="204"/>
        <v>33860010</v>
      </c>
      <c r="R1914" s="1">
        <f t="shared" si="205"/>
        <v>18860010</v>
      </c>
      <c r="S1914" s="1">
        <f t="shared" si="206"/>
        <v>15000000</v>
      </c>
      <c r="U1914" s="7" t="s">
        <v>6007</v>
      </c>
      <c r="V1914" s="5">
        <f t="shared" si="207"/>
        <v>1</v>
      </c>
      <c r="W1914" s="14">
        <f>IF(V1914=1, VLOOKUP(U1914, [1]IMDB_Movies!A:O, 11, FALSE), AVERAGEIF($A$2:$A$4915, U1914, $K$2:$K$4915))</f>
        <v>5.7</v>
      </c>
      <c r="X1914" s="5">
        <f t="shared" si="208"/>
        <v>0.255</v>
      </c>
      <c r="Y1914">
        <f t="shared" si="209"/>
        <v>6.4242424242424372</v>
      </c>
      <c r="AN1914" s="7"/>
      <c r="AO1914" s="5"/>
      <c r="AP1914" s="14"/>
      <c r="AQ1914" s="5"/>
    </row>
    <row r="1915" spans="1:43" hidden="1" x14ac:dyDescent="0.3">
      <c r="A1915" t="s">
        <v>4488</v>
      </c>
      <c r="B1915">
        <v>90</v>
      </c>
      <c r="C1915">
        <v>26421314</v>
      </c>
      <c r="D1915" t="s">
        <v>4489</v>
      </c>
      <c r="E1915" t="s">
        <v>10366</v>
      </c>
      <c r="F1915" t="s">
        <v>4490</v>
      </c>
      <c r="G1915" t="s">
        <v>14</v>
      </c>
      <c r="H1915" t="s">
        <v>15</v>
      </c>
      <c r="I1915">
        <v>15000000</v>
      </c>
      <c r="J1915">
        <v>2000</v>
      </c>
      <c r="K1915">
        <v>4</v>
      </c>
      <c r="L1915" s="5" t="s">
        <v>340</v>
      </c>
      <c r="M1915" s="5" t="s">
        <v>455</v>
      </c>
      <c r="N1915" t="s">
        <v>2267</v>
      </c>
      <c r="O1915" t="s">
        <v>8415</v>
      </c>
      <c r="P1915" s="5">
        <f t="shared" si="203"/>
        <v>0.61407495982689719</v>
      </c>
      <c r="Q1915" s="5">
        <f t="shared" si="204"/>
        <v>26421314</v>
      </c>
      <c r="R1915" s="1">
        <f t="shared" si="205"/>
        <v>11421314</v>
      </c>
      <c r="S1915" s="1">
        <f t="shared" si="206"/>
        <v>15000000</v>
      </c>
      <c r="U1915" s="7" t="s">
        <v>5217</v>
      </c>
      <c r="V1915" s="5">
        <f t="shared" si="207"/>
        <v>2</v>
      </c>
      <c r="W1915" s="14">
        <f>IF(V1915=1, VLOOKUP(U1915, [1]IMDB_Movies!A:O, 11, FALSE), AVERAGEIF($A$2:$A$4915, U1915, $K$2:$K$4915))</f>
        <v>5.7</v>
      </c>
      <c r="X1915" s="5">
        <f t="shared" si="208"/>
        <v>0.255</v>
      </c>
      <c r="Y1915">
        <f t="shared" si="209"/>
        <v>6.4240890035472562</v>
      </c>
      <c r="AN1915" s="7"/>
      <c r="AO1915" s="5"/>
      <c r="AP1915" s="14"/>
      <c r="AQ1915" s="5"/>
    </row>
    <row r="1916" spans="1:43" hidden="1" x14ac:dyDescent="0.3">
      <c r="A1916" t="s">
        <v>3814</v>
      </c>
      <c r="B1916">
        <v>101</v>
      </c>
      <c r="C1916">
        <v>24881000</v>
      </c>
      <c r="D1916" t="s">
        <v>321</v>
      </c>
      <c r="E1916" t="s">
        <v>10367</v>
      </c>
      <c r="F1916" t="s">
        <v>4491</v>
      </c>
      <c r="G1916" t="s">
        <v>14</v>
      </c>
      <c r="H1916" t="s">
        <v>15</v>
      </c>
      <c r="I1916">
        <v>15000000</v>
      </c>
      <c r="J1916">
        <v>1996</v>
      </c>
      <c r="K1916">
        <v>6.2</v>
      </c>
      <c r="L1916" s="5" t="s">
        <v>1221</v>
      </c>
      <c r="M1916" s="5" t="s">
        <v>455</v>
      </c>
      <c r="N1916" t="s">
        <v>2267</v>
      </c>
      <c r="O1916" t="s">
        <v>3629</v>
      </c>
      <c r="P1916" s="5">
        <f t="shared" si="203"/>
        <v>0.61401472710148808</v>
      </c>
      <c r="Q1916" s="5">
        <f t="shared" si="204"/>
        <v>24881000</v>
      </c>
      <c r="R1916" s="1">
        <f t="shared" si="205"/>
        <v>9881000</v>
      </c>
      <c r="S1916" s="1">
        <f t="shared" si="206"/>
        <v>15000000</v>
      </c>
      <c r="U1916" s="6" t="s">
        <v>5532</v>
      </c>
      <c r="V1916" s="5">
        <f t="shared" si="207"/>
        <v>1</v>
      </c>
      <c r="W1916" s="14">
        <f>IF(V1916=1, VLOOKUP(U1916, [1]IMDB_Movies!A:O, 11, FALSE), AVERAGEIF($A$2:$A$4915, U1916, $K$2:$K$4915))</f>
        <v>5.7</v>
      </c>
      <c r="X1916" s="5">
        <f t="shared" si="208"/>
        <v>0.255</v>
      </c>
      <c r="Y1916">
        <f t="shared" si="209"/>
        <v>6.4239354838709808</v>
      </c>
      <c r="AN1916" s="6"/>
      <c r="AO1916" s="5"/>
      <c r="AP1916" s="14"/>
      <c r="AQ1916" s="5"/>
    </row>
    <row r="1917" spans="1:43" hidden="1" x14ac:dyDescent="0.3">
      <c r="A1917" t="s">
        <v>1425</v>
      </c>
      <c r="B1917">
        <v>119</v>
      </c>
      <c r="C1917">
        <v>23089926</v>
      </c>
      <c r="D1917" t="s">
        <v>3132</v>
      </c>
      <c r="E1917" t="s">
        <v>10368</v>
      </c>
      <c r="F1917" t="s">
        <v>4492</v>
      </c>
      <c r="G1917" t="s">
        <v>14</v>
      </c>
      <c r="H1917" t="s">
        <v>22</v>
      </c>
      <c r="I1917">
        <v>15000000</v>
      </c>
      <c r="J1917">
        <v>2005</v>
      </c>
      <c r="K1917">
        <v>7.7</v>
      </c>
      <c r="L1917" s="5" t="s">
        <v>1221</v>
      </c>
      <c r="M1917" s="5" t="s">
        <v>6851</v>
      </c>
      <c r="N1917" t="s">
        <v>3629</v>
      </c>
      <c r="P1917" s="5">
        <f t="shared" si="203"/>
        <v>0.61394971997538672</v>
      </c>
      <c r="Q1917" s="5">
        <f t="shared" si="204"/>
        <v>23089926</v>
      </c>
      <c r="R1917" s="1">
        <f t="shared" si="205"/>
        <v>8089926</v>
      </c>
      <c r="S1917" s="1">
        <f t="shared" si="206"/>
        <v>15000000</v>
      </c>
      <c r="U1917" s="7" t="s">
        <v>4983</v>
      </c>
      <c r="V1917" s="5">
        <f t="shared" si="207"/>
        <v>1</v>
      </c>
      <c r="W1917" s="14">
        <f>IF(V1917=1, VLOOKUP(U1917, [1]IMDB_Movies!A:O, 11, FALSE), AVERAGEIF($A$2:$A$4915, U1917, $K$2:$K$4915))</f>
        <v>5.7</v>
      </c>
      <c r="X1917" s="5">
        <f t="shared" si="208"/>
        <v>0.255</v>
      </c>
      <c r="Y1917">
        <f t="shared" si="209"/>
        <v>6.4236850596966892</v>
      </c>
      <c r="AN1917" s="7"/>
      <c r="AO1917" s="5"/>
      <c r="AP1917" s="14"/>
      <c r="AQ1917" s="5"/>
    </row>
    <row r="1918" spans="1:43" hidden="1" x14ac:dyDescent="0.3">
      <c r="A1918" t="s">
        <v>4493</v>
      </c>
      <c r="B1918">
        <v>103</v>
      </c>
      <c r="C1918">
        <v>26161406</v>
      </c>
      <c r="D1918" t="s">
        <v>282</v>
      </c>
      <c r="E1918" t="s">
        <v>10369</v>
      </c>
      <c r="F1918" t="s">
        <v>4494</v>
      </c>
      <c r="G1918" t="s">
        <v>14</v>
      </c>
      <c r="H1918" t="s">
        <v>15</v>
      </c>
      <c r="I1918">
        <v>15000000</v>
      </c>
      <c r="J1918">
        <v>2010</v>
      </c>
      <c r="K1918">
        <v>6.7</v>
      </c>
      <c r="L1918" s="5" t="s">
        <v>340</v>
      </c>
      <c r="M1918" s="5" t="s">
        <v>599</v>
      </c>
      <c r="N1918" t="s">
        <v>6299</v>
      </c>
      <c r="O1918" t="s">
        <v>455</v>
      </c>
      <c r="P1918" s="5">
        <f t="shared" si="203"/>
        <v>0.61387928991481155</v>
      </c>
      <c r="Q1918" s="5">
        <f t="shared" si="204"/>
        <v>26161406</v>
      </c>
      <c r="R1918" s="1">
        <f t="shared" si="205"/>
        <v>11161406</v>
      </c>
      <c r="S1918" s="1">
        <f t="shared" si="206"/>
        <v>15000000</v>
      </c>
      <c r="U1918" s="6" t="s">
        <v>5329</v>
      </c>
      <c r="V1918" s="5">
        <f t="shared" si="207"/>
        <v>1</v>
      </c>
      <c r="W1918" s="14">
        <f>IF(V1918=1, VLOOKUP(U1918, [1]IMDB_Movies!A:O, 11, FALSE), AVERAGEIF($A$2:$A$4915, U1918, $K$2:$K$4915))</f>
        <v>5.7</v>
      </c>
      <c r="X1918" s="5">
        <f t="shared" si="208"/>
        <v>0.255</v>
      </c>
      <c r="Y1918">
        <f t="shared" si="209"/>
        <v>6.4240800516462375</v>
      </c>
      <c r="AN1918" s="6"/>
      <c r="AO1918" s="5"/>
      <c r="AP1918" s="14"/>
      <c r="AQ1918" s="5"/>
    </row>
    <row r="1919" spans="1:43" hidden="1" x14ac:dyDescent="0.3">
      <c r="A1919" t="s">
        <v>2494</v>
      </c>
      <c r="B1919">
        <v>155</v>
      </c>
      <c r="C1919">
        <v>26384919</v>
      </c>
      <c r="D1919" t="s">
        <v>1221</v>
      </c>
      <c r="E1919" t="s">
        <v>10370</v>
      </c>
      <c r="F1919" t="s">
        <v>4496</v>
      </c>
      <c r="G1919" t="s">
        <v>14</v>
      </c>
      <c r="H1919" t="s">
        <v>15</v>
      </c>
      <c r="I1919">
        <v>15000000</v>
      </c>
      <c r="J1919">
        <v>1997</v>
      </c>
      <c r="K1919">
        <v>7.9</v>
      </c>
      <c r="L1919" s="5" t="s">
        <v>1221</v>
      </c>
      <c r="M1919" s="5"/>
      <c r="P1919" s="5">
        <f t="shared" si="203"/>
        <v>0.61381803315525163</v>
      </c>
      <c r="Q1919" s="5">
        <f t="shared" si="204"/>
        <v>26384919</v>
      </c>
      <c r="R1919" s="1">
        <f t="shared" si="205"/>
        <v>11384919</v>
      </c>
      <c r="S1919" s="1">
        <f t="shared" si="206"/>
        <v>15000000</v>
      </c>
      <c r="U1919" s="7" t="s">
        <v>5346</v>
      </c>
      <c r="V1919" s="5">
        <f t="shared" si="207"/>
        <v>1</v>
      </c>
      <c r="W1919" s="14">
        <f>IF(V1919=1, VLOOKUP(U1919, [1]IMDB_Movies!A:O, 11, FALSE), AVERAGEIF($A$2:$A$4915, U1919, $K$2:$K$4915))</f>
        <v>5.7</v>
      </c>
      <c r="X1919" s="5">
        <f t="shared" si="208"/>
        <v>0.255</v>
      </c>
      <c r="Y1919">
        <f t="shared" si="209"/>
        <v>6.4238618017436364</v>
      </c>
      <c r="AN1919" s="7"/>
      <c r="AO1919" s="5"/>
      <c r="AP1919" s="14"/>
      <c r="AQ1919" s="5"/>
    </row>
    <row r="1920" spans="1:43" hidden="1" x14ac:dyDescent="0.3">
      <c r="A1920" t="s">
        <v>4254</v>
      </c>
      <c r="B1920">
        <v>94</v>
      </c>
      <c r="C1920">
        <v>22189039</v>
      </c>
      <c r="D1920" t="s">
        <v>2059</v>
      </c>
      <c r="E1920" t="s">
        <v>10371</v>
      </c>
      <c r="F1920" t="s">
        <v>4497</v>
      </c>
      <c r="G1920" t="s">
        <v>14</v>
      </c>
      <c r="H1920" t="s">
        <v>15</v>
      </c>
      <c r="I1920">
        <v>15000000</v>
      </c>
      <c r="J1920">
        <v>1993</v>
      </c>
      <c r="K1920">
        <v>5.5</v>
      </c>
      <c r="L1920" s="5" t="s">
        <v>476</v>
      </c>
      <c r="M1920" s="5" t="s">
        <v>8413</v>
      </c>
      <c r="N1920" t="s">
        <v>1221</v>
      </c>
      <c r="O1920" t="s">
        <v>6851</v>
      </c>
      <c r="P1920" s="5">
        <f t="shared" si="203"/>
        <v>0.61375739501051019</v>
      </c>
      <c r="Q1920" s="5">
        <f t="shared" si="204"/>
        <v>22189039</v>
      </c>
      <c r="R1920" s="1">
        <f t="shared" si="205"/>
        <v>7189039</v>
      </c>
      <c r="S1920" s="1">
        <f t="shared" si="206"/>
        <v>15000000</v>
      </c>
      <c r="U1920" s="7" t="s">
        <v>4795</v>
      </c>
      <c r="V1920" s="5">
        <f t="shared" si="207"/>
        <v>1</v>
      </c>
      <c r="W1920" s="14">
        <f>IF(V1920=1, VLOOKUP(U1920, [1]IMDB_Movies!A:O, 11, FALSE), AVERAGEIF($A$2:$A$4915, U1920, $K$2:$K$4915))</f>
        <v>5.7</v>
      </c>
      <c r="X1920" s="5">
        <f t="shared" si="208"/>
        <v>0.255</v>
      </c>
      <c r="Y1920">
        <f t="shared" si="209"/>
        <v>6.4241602067183594</v>
      </c>
      <c r="AN1920" s="7"/>
      <c r="AO1920" s="5"/>
      <c r="AP1920" s="14"/>
      <c r="AQ1920" s="5"/>
    </row>
    <row r="1921" spans="1:43" hidden="1" x14ac:dyDescent="0.3">
      <c r="A1921" t="s">
        <v>4498</v>
      </c>
      <c r="B1921">
        <v>95</v>
      </c>
      <c r="C1921">
        <v>20998709</v>
      </c>
      <c r="D1921" t="s">
        <v>1173</v>
      </c>
      <c r="E1921" t="s">
        <v>10372</v>
      </c>
      <c r="F1921" t="s">
        <v>4499</v>
      </c>
      <c r="G1921" t="s">
        <v>14</v>
      </c>
      <c r="H1921" t="s">
        <v>15</v>
      </c>
      <c r="I1921">
        <v>15000000</v>
      </c>
      <c r="J1921">
        <v>2006</v>
      </c>
      <c r="K1921">
        <v>6.2</v>
      </c>
      <c r="L1921" s="5" t="s">
        <v>340</v>
      </c>
      <c r="M1921" s="5" t="s">
        <v>1221</v>
      </c>
      <c r="N1921" t="s">
        <v>6299</v>
      </c>
      <c r="P1921" s="5">
        <f t="shared" si="203"/>
        <v>0.61368407907760114</v>
      </c>
      <c r="Q1921" s="5">
        <f t="shared" si="204"/>
        <v>20998709</v>
      </c>
      <c r="R1921" s="1">
        <f t="shared" si="205"/>
        <v>5998709</v>
      </c>
      <c r="S1921" s="1">
        <f t="shared" si="206"/>
        <v>15000000</v>
      </c>
      <c r="U1921" s="7" t="s">
        <v>4658</v>
      </c>
      <c r="V1921" s="5">
        <f t="shared" si="207"/>
        <v>1</v>
      </c>
      <c r="W1921" s="14">
        <f>IF(V1921=1, VLOOKUP(U1921, [1]IMDB_Movies!A:O, 11, FALSE), AVERAGEIF($A$2:$A$4915, U1921, $K$2:$K$4915))</f>
        <v>5.7</v>
      </c>
      <c r="X1921" s="5">
        <f t="shared" si="208"/>
        <v>0.255</v>
      </c>
      <c r="Y1921">
        <f t="shared" si="209"/>
        <v>6.4240710823909657</v>
      </c>
      <c r="AN1921" s="7"/>
      <c r="AO1921" s="5"/>
      <c r="AP1921" s="14"/>
      <c r="AQ1921" s="5"/>
    </row>
    <row r="1922" spans="1:43" hidden="1" x14ac:dyDescent="0.3">
      <c r="A1922" t="s">
        <v>4500</v>
      </c>
      <c r="B1922">
        <v>89</v>
      </c>
      <c r="C1922">
        <v>20801344</v>
      </c>
      <c r="D1922" t="s">
        <v>2267</v>
      </c>
      <c r="E1922" t="s">
        <v>10373</v>
      </c>
      <c r="F1922" t="s">
        <v>4501</v>
      </c>
      <c r="G1922" t="s">
        <v>14</v>
      </c>
      <c r="H1922" t="s">
        <v>15</v>
      </c>
      <c r="I1922">
        <v>15000000</v>
      </c>
      <c r="J1922">
        <v>2007</v>
      </c>
      <c r="K1922">
        <v>5.0999999999999996</v>
      </c>
      <c r="L1922" s="5" t="s">
        <v>2267</v>
      </c>
      <c r="M1922" s="5"/>
      <c r="P1922" s="5">
        <f t="shared" ref="P1922:P1985" si="210">CORREL(C1922:C6835,I1922:I6835)</f>
        <v>0.61360723180799803</v>
      </c>
      <c r="Q1922" s="5">
        <f t="shared" ref="Q1922:Q1985" si="211">IF(ISBLANK(C1922),MEDIAN($C$2:$C$4915), C1922)</f>
        <v>20801344</v>
      </c>
      <c r="R1922" s="1">
        <f t="shared" ref="R1922:R1985" si="212">Q1922-S1922</f>
        <v>5801344</v>
      </c>
      <c r="S1922" s="1">
        <f t="shared" ref="S1922:S1985" si="213">IF(ISBLANK(I1922),MEDIAN($I$2:$I$4915), I1922)</f>
        <v>15000000</v>
      </c>
      <c r="U1922" s="6" t="s">
        <v>4650</v>
      </c>
      <c r="V1922" s="5">
        <f t="shared" si="207"/>
        <v>1</v>
      </c>
      <c r="W1922" s="14">
        <f>IF(V1922=1, VLOOKUP(U1922, [1]IMDB_Movies!A:O, 11, FALSE), AVERAGEIF($A$2:$A$4915, U1922, $K$2:$K$4915))</f>
        <v>5.7</v>
      </c>
      <c r="X1922" s="5">
        <f t="shared" si="208"/>
        <v>0.255</v>
      </c>
      <c r="Y1922">
        <f t="shared" si="209"/>
        <v>6.4245313510019519</v>
      </c>
      <c r="AN1922" s="6"/>
      <c r="AO1922" s="5"/>
      <c r="AP1922" s="14"/>
      <c r="AQ1922" s="5"/>
    </row>
    <row r="1923" spans="1:43" hidden="1" x14ac:dyDescent="0.3">
      <c r="A1923" t="s">
        <v>1443</v>
      </c>
      <c r="B1923">
        <v>90</v>
      </c>
      <c r="C1923">
        <v>19158074</v>
      </c>
      <c r="D1923" t="s">
        <v>727</v>
      </c>
      <c r="E1923" t="s">
        <v>10374</v>
      </c>
      <c r="F1923" t="s">
        <v>4504</v>
      </c>
      <c r="G1923" t="s">
        <v>14</v>
      </c>
      <c r="H1923" t="s">
        <v>15</v>
      </c>
      <c r="I1923">
        <v>15000000</v>
      </c>
      <c r="J1923">
        <v>2002</v>
      </c>
      <c r="K1923">
        <v>6.7</v>
      </c>
      <c r="L1923" s="5" t="s">
        <v>1221</v>
      </c>
      <c r="M1923" s="5" t="s">
        <v>6299</v>
      </c>
      <c r="N1923" t="s">
        <v>455</v>
      </c>
      <c r="O1923" t="s">
        <v>6851</v>
      </c>
      <c r="P1923" s="5">
        <f t="shared" si="210"/>
        <v>0.61352972322700172</v>
      </c>
      <c r="Q1923" s="5">
        <f t="shared" si="211"/>
        <v>19158074</v>
      </c>
      <c r="R1923" s="1">
        <f t="shared" si="212"/>
        <v>4158074</v>
      </c>
      <c r="S1923" s="1">
        <f t="shared" si="213"/>
        <v>15000000</v>
      </c>
      <c r="U1923" s="6" t="s">
        <v>4676</v>
      </c>
      <c r="V1923" s="5">
        <f t="shared" si="207"/>
        <v>1</v>
      </c>
      <c r="W1923" s="14">
        <f>IF(V1923=1, VLOOKUP(U1923, [1]IMDB_Movies!A:O, 11, FALSE), AVERAGEIF($A$2:$A$4915, U1923, $K$2:$K$4915))</f>
        <v>5.7</v>
      </c>
      <c r="X1923" s="5">
        <f t="shared" si="208"/>
        <v>0.255</v>
      </c>
      <c r="Y1923">
        <f t="shared" si="209"/>
        <v>6.4244746201099394</v>
      </c>
      <c r="AN1923" s="6"/>
      <c r="AO1923" s="5"/>
      <c r="AP1923" s="14"/>
      <c r="AQ1923" s="5"/>
    </row>
    <row r="1924" spans="1:43" hidden="1" x14ac:dyDescent="0.3">
      <c r="A1924" t="s">
        <v>4507</v>
      </c>
      <c r="B1924">
        <v>100</v>
      </c>
      <c r="C1924">
        <v>20566327</v>
      </c>
      <c r="D1924" t="s">
        <v>776</v>
      </c>
      <c r="E1924" t="s">
        <v>10375</v>
      </c>
      <c r="F1924" t="s">
        <v>4508</v>
      </c>
      <c r="G1924" t="s">
        <v>14</v>
      </c>
      <c r="H1924" t="s">
        <v>15</v>
      </c>
      <c r="I1924">
        <v>15000000</v>
      </c>
      <c r="J1924">
        <v>2016</v>
      </c>
      <c r="K1924">
        <v>6.4</v>
      </c>
      <c r="L1924" s="5" t="s">
        <v>476</v>
      </c>
      <c r="M1924" s="5" t="s">
        <v>599</v>
      </c>
      <c r="P1924" s="5">
        <f t="shared" si="210"/>
        <v>0.61344747411610356</v>
      </c>
      <c r="Q1924" s="5">
        <f t="shared" si="211"/>
        <v>20566327</v>
      </c>
      <c r="R1924" s="1">
        <f t="shared" si="212"/>
        <v>5566327</v>
      </c>
      <c r="S1924" s="1">
        <f t="shared" si="213"/>
        <v>15000000</v>
      </c>
      <c r="U1924" s="7" t="s">
        <v>4452</v>
      </c>
      <c r="V1924" s="5">
        <f t="shared" si="207"/>
        <v>1</v>
      </c>
      <c r="W1924" s="14">
        <f>IF(V1924=1, VLOOKUP(U1924, [1]IMDB_Movies!A:O, 11, FALSE), AVERAGEIF($A$2:$A$4915, U1924, $K$2:$K$4915))</f>
        <v>5.7</v>
      </c>
      <c r="X1924" s="5">
        <f t="shared" si="208"/>
        <v>0.255</v>
      </c>
      <c r="Y1924">
        <f t="shared" si="209"/>
        <v>6.4246442432082915</v>
      </c>
      <c r="AN1924" s="7"/>
      <c r="AO1924" s="5"/>
      <c r="AP1924" s="14"/>
      <c r="AQ1924" s="5"/>
    </row>
    <row r="1925" spans="1:43" hidden="1" x14ac:dyDescent="0.3">
      <c r="A1925" t="s">
        <v>3845</v>
      </c>
      <c r="B1925">
        <v>117</v>
      </c>
      <c r="C1925">
        <v>20218921</v>
      </c>
      <c r="D1925" t="s">
        <v>2199</v>
      </c>
      <c r="E1925" t="s">
        <v>10376</v>
      </c>
      <c r="F1925" t="s">
        <v>4509</v>
      </c>
      <c r="G1925" t="s">
        <v>14</v>
      </c>
      <c r="H1925" t="s">
        <v>4510</v>
      </c>
      <c r="I1925">
        <v>15000000</v>
      </c>
      <c r="J1925">
        <v>2010</v>
      </c>
      <c r="K1925">
        <v>6.3</v>
      </c>
      <c r="L1925" s="5" t="s">
        <v>1221</v>
      </c>
      <c r="M1925" s="5" t="s">
        <v>4183</v>
      </c>
      <c r="P1925" s="5">
        <f t="shared" si="210"/>
        <v>0.61336909503566439</v>
      </c>
      <c r="Q1925" s="5">
        <f t="shared" si="211"/>
        <v>20218921</v>
      </c>
      <c r="R1925" s="1">
        <f t="shared" si="212"/>
        <v>5218921</v>
      </c>
      <c r="S1925" s="1">
        <f t="shared" si="213"/>
        <v>15000000</v>
      </c>
      <c r="U1925" s="7" t="s">
        <v>2571</v>
      </c>
      <c r="V1925" s="5">
        <f t="shared" si="207"/>
        <v>3</v>
      </c>
      <c r="W1925" s="14">
        <f>IF(V1925=1, VLOOKUP(U1925, [1]IMDB_Movies!A:O, 11, FALSE), AVERAGEIF($A$2:$A$4915, U1925, $K$2:$K$4915))</f>
        <v>5.7</v>
      </c>
      <c r="X1925" s="5">
        <f t="shared" si="208"/>
        <v>0.255</v>
      </c>
      <c r="Y1925">
        <f t="shared" si="209"/>
        <v>6.4248786800388347</v>
      </c>
      <c r="AN1925" s="7"/>
      <c r="AO1925" s="5"/>
      <c r="AP1925" s="14"/>
      <c r="AQ1925" s="5"/>
    </row>
    <row r="1926" spans="1:43" hidden="1" x14ac:dyDescent="0.3">
      <c r="A1926" t="s">
        <v>4511</v>
      </c>
      <c r="B1926">
        <v>84</v>
      </c>
      <c r="C1926">
        <v>17411331</v>
      </c>
      <c r="D1926" t="s">
        <v>1522</v>
      </c>
      <c r="E1926" t="s">
        <v>10377</v>
      </c>
      <c r="F1926" t="s">
        <v>4512</v>
      </c>
      <c r="G1926" t="s">
        <v>14</v>
      </c>
      <c r="H1926" t="s">
        <v>132</v>
      </c>
      <c r="I1926">
        <v>15000000</v>
      </c>
      <c r="J1926">
        <v>1998</v>
      </c>
      <c r="K1926">
        <v>5.5</v>
      </c>
      <c r="L1926" s="5" t="s">
        <v>2267</v>
      </c>
      <c r="M1926" s="5" t="s">
        <v>8415</v>
      </c>
      <c r="N1926" t="s">
        <v>4289</v>
      </c>
      <c r="O1926" t="s">
        <v>3629</v>
      </c>
      <c r="P1926" s="5">
        <f t="shared" si="210"/>
        <v>0.61328962767994433</v>
      </c>
      <c r="Q1926" s="5">
        <f t="shared" si="211"/>
        <v>17411331</v>
      </c>
      <c r="R1926" s="1">
        <f t="shared" si="212"/>
        <v>2411331</v>
      </c>
      <c r="S1926" s="1">
        <f t="shared" si="213"/>
        <v>15000000</v>
      </c>
      <c r="U1926" s="7" t="s">
        <v>4064</v>
      </c>
      <c r="V1926" s="5">
        <f t="shared" si="207"/>
        <v>1</v>
      </c>
      <c r="W1926" s="14">
        <f>IF(V1926=1, VLOOKUP(U1926, [1]IMDB_Movies!A:O, 11, FALSE), AVERAGEIF($A$2:$A$4915, U1926, $K$2:$K$4915))</f>
        <v>5.7</v>
      </c>
      <c r="X1926" s="5">
        <f t="shared" si="208"/>
        <v>0.255</v>
      </c>
      <c r="Y1926">
        <f t="shared" si="209"/>
        <v>6.4257605177993655</v>
      </c>
      <c r="AN1926" s="7"/>
      <c r="AO1926" s="5"/>
      <c r="AP1926" s="14"/>
      <c r="AQ1926" s="5"/>
    </row>
    <row r="1927" spans="1:43" hidden="1" x14ac:dyDescent="0.3">
      <c r="A1927" t="s">
        <v>4513</v>
      </c>
      <c r="B1927">
        <v>140</v>
      </c>
      <c r="C1927">
        <v>21383298</v>
      </c>
      <c r="D1927" t="s">
        <v>771</v>
      </c>
      <c r="E1927" t="s">
        <v>10378</v>
      </c>
      <c r="F1927" t="s">
        <v>4514</v>
      </c>
      <c r="G1927" t="s">
        <v>14</v>
      </c>
      <c r="H1927" t="s">
        <v>15</v>
      </c>
      <c r="I1927">
        <v>15000000</v>
      </c>
      <c r="J1927">
        <v>2012</v>
      </c>
      <c r="K1927">
        <v>7.3</v>
      </c>
      <c r="L1927" s="5" t="s">
        <v>8413</v>
      </c>
      <c r="M1927" s="5" t="s">
        <v>1221</v>
      </c>
      <c r="N1927" t="s">
        <v>3629</v>
      </c>
      <c r="P1927" s="5">
        <f t="shared" si="210"/>
        <v>0.61320224823808644</v>
      </c>
      <c r="Q1927" s="5">
        <f t="shared" si="211"/>
        <v>21383298</v>
      </c>
      <c r="R1927" s="1">
        <f t="shared" si="212"/>
        <v>6383298</v>
      </c>
      <c r="S1927" s="1">
        <f t="shared" si="213"/>
        <v>15000000</v>
      </c>
      <c r="U1927" s="6" t="s">
        <v>4030</v>
      </c>
      <c r="V1927" s="5">
        <f t="shared" si="207"/>
        <v>2</v>
      </c>
      <c r="W1927" s="14">
        <f>IF(V1927=1, VLOOKUP(U1927, [1]IMDB_Movies!A:O, 11, FALSE), AVERAGEIF($A$2:$A$4915, U1927, $K$2:$K$4915))</f>
        <v>5.7</v>
      </c>
      <c r="X1927" s="5">
        <f t="shared" si="208"/>
        <v>0.255</v>
      </c>
      <c r="Y1927">
        <f t="shared" si="209"/>
        <v>6.4262220783425184</v>
      </c>
      <c r="AN1927" s="6"/>
      <c r="AO1927" s="5"/>
      <c r="AP1927" s="14"/>
      <c r="AQ1927" s="5"/>
    </row>
    <row r="1928" spans="1:43" hidden="1" x14ac:dyDescent="0.3">
      <c r="A1928" t="s">
        <v>533</v>
      </c>
      <c r="B1928">
        <v>108</v>
      </c>
      <c r="C1928">
        <v>24984868</v>
      </c>
      <c r="D1928" t="s">
        <v>122</v>
      </c>
      <c r="E1928" t="s">
        <v>10379</v>
      </c>
      <c r="F1928" t="s">
        <v>4515</v>
      </c>
      <c r="G1928" t="s">
        <v>14</v>
      </c>
      <c r="H1928" t="s">
        <v>15</v>
      </c>
      <c r="I1928">
        <v>15000000</v>
      </c>
      <c r="J1928">
        <v>2014</v>
      </c>
      <c r="K1928">
        <v>6.3</v>
      </c>
      <c r="L1928" s="5" t="s">
        <v>476</v>
      </c>
      <c r="M1928" s="5" t="s">
        <v>8413</v>
      </c>
      <c r="N1928" t="s">
        <v>3629</v>
      </c>
      <c r="P1928" s="5">
        <f t="shared" si="210"/>
        <v>0.61312591502423064</v>
      </c>
      <c r="Q1928" s="5">
        <f t="shared" si="211"/>
        <v>24984868</v>
      </c>
      <c r="R1928" s="1">
        <f t="shared" si="212"/>
        <v>9984868</v>
      </c>
      <c r="S1928" s="1">
        <f t="shared" si="213"/>
        <v>15000000</v>
      </c>
      <c r="U1928" s="7" t="s">
        <v>3071</v>
      </c>
      <c r="V1928" s="5">
        <f t="shared" si="207"/>
        <v>1</v>
      </c>
      <c r="W1928" s="14">
        <f>IF(V1928=1, VLOOKUP(U1928, [1]IMDB_Movies!A:O, 11, FALSE), AVERAGEIF($A$2:$A$4915, U1928, $K$2:$K$4915))</f>
        <v>5.7</v>
      </c>
      <c r="X1928" s="5">
        <f t="shared" si="208"/>
        <v>0.255</v>
      </c>
      <c r="Y1928">
        <f t="shared" si="209"/>
        <v>6.4268134715026033</v>
      </c>
      <c r="AN1928" s="7"/>
      <c r="AO1928" s="5"/>
      <c r="AP1928" s="14"/>
      <c r="AQ1928" s="5"/>
    </row>
    <row r="1929" spans="1:43" hidden="1" x14ac:dyDescent="0.3">
      <c r="A1929" t="s">
        <v>4516</v>
      </c>
      <c r="B1929">
        <v>109</v>
      </c>
      <c r="C1929">
        <v>16459004</v>
      </c>
      <c r="D1929" t="s">
        <v>699</v>
      </c>
      <c r="E1929" t="s">
        <v>10380</v>
      </c>
      <c r="F1929" t="s">
        <v>4517</v>
      </c>
      <c r="G1929" t="s">
        <v>14</v>
      </c>
      <c r="H1929" t="s">
        <v>99</v>
      </c>
      <c r="I1929">
        <v>15000000</v>
      </c>
      <c r="J1929">
        <v>1999</v>
      </c>
      <c r="K1929">
        <v>4.9000000000000004</v>
      </c>
      <c r="L1929" s="5" t="s">
        <v>1221</v>
      </c>
      <c r="M1929" s="5" t="s">
        <v>8415</v>
      </c>
      <c r="N1929" t="s">
        <v>3629</v>
      </c>
      <c r="P1929" s="5">
        <f t="shared" si="210"/>
        <v>0.61306020348481916</v>
      </c>
      <c r="Q1929" s="5">
        <f t="shared" si="211"/>
        <v>16459004</v>
      </c>
      <c r="R1929" s="1">
        <f t="shared" si="212"/>
        <v>1459004</v>
      </c>
      <c r="S1929" s="1">
        <f t="shared" si="213"/>
        <v>15000000</v>
      </c>
      <c r="U1929" s="6" t="s">
        <v>2715</v>
      </c>
      <c r="V1929" s="5">
        <f t="shared" si="207"/>
        <v>1</v>
      </c>
      <c r="W1929" s="14">
        <f>IF(V1929=1, VLOOKUP(U1929, [1]IMDB_Movies!A:O, 11, FALSE), AVERAGEIF($A$2:$A$4915, U1929, $K$2:$K$4915))</f>
        <v>5.7</v>
      </c>
      <c r="X1929" s="5">
        <f t="shared" si="208"/>
        <v>0.255</v>
      </c>
      <c r="Y1929">
        <f t="shared" si="209"/>
        <v>6.4267897635244688</v>
      </c>
      <c r="AN1929" s="6"/>
      <c r="AO1929" s="5"/>
      <c r="AP1929" s="14"/>
      <c r="AQ1929" s="5"/>
    </row>
    <row r="1930" spans="1:43" hidden="1" x14ac:dyDescent="0.3">
      <c r="A1930" t="s">
        <v>823</v>
      </c>
      <c r="B1930">
        <v>131</v>
      </c>
      <c r="C1930">
        <v>15700000</v>
      </c>
      <c r="D1930" t="s">
        <v>790</v>
      </c>
      <c r="E1930" t="s">
        <v>10381</v>
      </c>
      <c r="F1930" t="s">
        <v>4518</v>
      </c>
      <c r="G1930" t="s">
        <v>14</v>
      </c>
      <c r="H1930" t="s">
        <v>15</v>
      </c>
      <c r="I1930">
        <v>15000000</v>
      </c>
      <c r="J1930">
        <v>2008</v>
      </c>
      <c r="K1930">
        <v>7.6</v>
      </c>
      <c r="L1930" s="5" t="s">
        <v>1221</v>
      </c>
      <c r="M1930" s="5" t="s">
        <v>7865</v>
      </c>
      <c r="N1930" t="s">
        <v>3629</v>
      </c>
      <c r="O1930" t="s">
        <v>8418</v>
      </c>
      <c r="P1930" s="5">
        <f t="shared" si="210"/>
        <v>0.61296992950211293</v>
      </c>
      <c r="Q1930" s="5">
        <f t="shared" si="211"/>
        <v>15700000</v>
      </c>
      <c r="R1930" s="1">
        <f t="shared" si="212"/>
        <v>700000</v>
      </c>
      <c r="S1930" s="1">
        <f t="shared" si="213"/>
        <v>15000000</v>
      </c>
      <c r="U1930" s="7" t="s">
        <v>2816</v>
      </c>
      <c r="V1930" s="5">
        <f t="shared" si="207"/>
        <v>1</v>
      </c>
      <c r="W1930" s="14">
        <f>IF(V1930=1, VLOOKUP(U1930, [1]IMDB_Movies!A:O, 11, FALSE), AVERAGEIF($A$2:$A$4915, U1930, $K$2:$K$4915))</f>
        <v>5.7</v>
      </c>
      <c r="X1930" s="5">
        <f t="shared" si="208"/>
        <v>0.255</v>
      </c>
      <c r="Y1930">
        <f t="shared" si="209"/>
        <v>6.4272845106934655</v>
      </c>
      <c r="AN1930" s="7"/>
      <c r="AO1930" s="5"/>
      <c r="AP1930" s="14"/>
      <c r="AQ1930" s="5"/>
    </row>
    <row r="1931" spans="1:43" hidden="1" x14ac:dyDescent="0.3">
      <c r="A1931" t="s">
        <v>4519</v>
      </c>
      <c r="B1931">
        <v>114</v>
      </c>
      <c r="C1931">
        <v>15100000</v>
      </c>
      <c r="D1931" t="s">
        <v>801</v>
      </c>
      <c r="E1931" t="s">
        <v>10382</v>
      </c>
      <c r="F1931" t="s">
        <v>4520</v>
      </c>
      <c r="G1931" t="s">
        <v>14</v>
      </c>
      <c r="H1931" t="s">
        <v>15</v>
      </c>
      <c r="I1931">
        <v>15000000</v>
      </c>
      <c r="J1931">
        <v>1984</v>
      </c>
      <c r="K1931">
        <v>6</v>
      </c>
      <c r="L1931" s="5" t="s">
        <v>476</v>
      </c>
      <c r="M1931" s="5" t="s">
        <v>2267</v>
      </c>
      <c r="N1931" t="s">
        <v>4289</v>
      </c>
      <c r="O1931" t="s">
        <v>3629</v>
      </c>
      <c r="P1931" s="5">
        <f t="shared" si="210"/>
        <v>0.61287750734933033</v>
      </c>
      <c r="Q1931" s="5">
        <f t="shared" si="211"/>
        <v>15100000</v>
      </c>
      <c r="R1931" s="1">
        <f t="shared" si="212"/>
        <v>100000</v>
      </c>
      <c r="S1931" s="1">
        <f t="shared" si="213"/>
        <v>15000000</v>
      </c>
      <c r="U1931" s="6" t="s">
        <v>2357</v>
      </c>
      <c r="V1931" s="5">
        <f t="shared" si="207"/>
        <v>2</v>
      </c>
      <c r="W1931" s="14">
        <f>IF(V1931=1, VLOOKUP(U1931, [1]IMDB_Movies!A:O, 11, FALSE), AVERAGEIF($A$2:$A$4915, U1931, $K$2:$K$4915))</f>
        <v>5.7</v>
      </c>
      <c r="X1931" s="5">
        <f t="shared" si="208"/>
        <v>0.255</v>
      </c>
      <c r="Y1931">
        <f t="shared" si="209"/>
        <v>6.4274230145867222</v>
      </c>
      <c r="AN1931" s="6"/>
      <c r="AO1931" s="5"/>
      <c r="AP1931" s="14"/>
      <c r="AQ1931" s="5"/>
    </row>
    <row r="1932" spans="1:43" hidden="1" x14ac:dyDescent="0.3">
      <c r="A1932" t="s">
        <v>3055</v>
      </c>
      <c r="B1932">
        <v>97</v>
      </c>
      <c r="C1932">
        <v>14938570</v>
      </c>
      <c r="D1932" t="s">
        <v>550</v>
      </c>
      <c r="E1932" t="s">
        <v>10383</v>
      </c>
      <c r="F1932" t="s">
        <v>4521</v>
      </c>
      <c r="G1932" t="s">
        <v>14</v>
      </c>
      <c r="H1932" t="s">
        <v>15</v>
      </c>
      <c r="I1932">
        <v>15000000</v>
      </c>
      <c r="J1932">
        <v>2012</v>
      </c>
      <c r="K1932">
        <v>6.2</v>
      </c>
      <c r="L1932" s="5" t="s">
        <v>8413</v>
      </c>
      <c r="M1932" s="5" t="s">
        <v>3629</v>
      </c>
      <c r="P1932" s="5">
        <f t="shared" si="210"/>
        <v>0.61278337456510712</v>
      </c>
      <c r="Q1932" s="5">
        <f t="shared" si="211"/>
        <v>14938570</v>
      </c>
      <c r="R1932" s="1">
        <f t="shared" si="212"/>
        <v>-61430</v>
      </c>
      <c r="S1932" s="1">
        <f t="shared" si="213"/>
        <v>15000000</v>
      </c>
      <c r="U1932" s="6" t="s">
        <v>1594</v>
      </c>
      <c r="V1932" s="5">
        <f t="shared" si="207"/>
        <v>1</v>
      </c>
      <c r="W1932" s="14">
        <f>IF(V1932=1, VLOOKUP(U1932, [1]IMDB_Movies!A:O, 11, FALSE), AVERAGEIF($A$2:$A$4915, U1932, $K$2:$K$4915))</f>
        <v>5.7</v>
      </c>
      <c r="X1932" s="5">
        <f t="shared" si="208"/>
        <v>0.255</v>
      </c>
      <c r="Y1932">
        <f t="shared" si="209"/>
        <v>6.4273346303502068</v>
      </c>
      <c r="AN1932" s="6"/>
      <c r="AO1932" s="5"/>
      <c r="AP1932" s="14"/>
      <c r="AQ1932" s="5"/>
    </row>
    <row r="1933" spans="1:43" hidden="1" x14ac:dyDescent="0.3">
      <c r="A1933" t="s">
        <v>3777</v>
      </c>
      <c r="B1933">
        <v>122</v>
      </c>
      <c r="C1933">
        <v>17237244</v>
      </c>
      <c r="D1933" t="s">
        <v>771</v>
      </c>
      <c r="E1933" t="s">
        <v>10384</v>
      </c>
      <c r="F1933" t="s">
        <v>4522</v>
      </c>
      <c r="G1933" t="s">
        <v>14</v>
      </c>
      <c r="H1933" t="s">
        <v>22</v>
      </c>
      <c r="I1933">
        <v>15000000</v>
      </c>
      <c r="J1933">
        <v>2014</v>
      </c>
      <c r="K1933">
        <v>6.8</v>
      </c>
      <c r="L1933" s="5" t="s">
        <v>8413</v>
      </c>
      <c r="M1933" s="5" t="s">
        <v>1221</v>
      </c>
      <c r="N1933" t="s">
        <v>3629</v>
      </c>
      <c r="P1933" s="5">
        <f t="shared" si="210"/>
        <v>0.6126886910196947</v>
      </c>
      <c r="Q1933" s="5">
        <f t="shared" si="211"/>
        <v>17237244</v>
      </c>
      <c r="R1933" s="1">
        <f t="shared" si="212"/>
        <v>2237244</v>
      </c>
      <c r="S1933" s="1">
        <f t="shared" si="213"/>
        <v>15000000</v>
      </c>
      <c r="U1933" s="6" t="s">
        <v>1032</v>
      </c>
      <c r="V1933" s="5">
        <f t="shared" si="207"/>
        <v>1</v>
      </c>
      <c r="W1933" s="14">
        <f>IF(V1933=1, VLOOKUP(U1933, [1]IMDB_Movies!A:O, 11, FALSE), AVERAGEIF($A$2:$A$4915, U1933, $K$2:$K$4915))</f>
        <v>5.7</v>
      </c>
      <c r="X1933" s="5">
        <f t="shared" si="208"/>
        <v>0.255</v>
      </c>
      <c r="Y1933">
        <f t="shared" si="209"/>
        <v>6.4271813168991363</v>
      </c>
      <c r="AN1933" s="6"/>
      <c r="AO1933" s="5"/>
      <c r="AP1933" s="14"/>
      <c r="AQ1933" s="5"/>
    </row>
    <row r="1934" spans="1:43" hidden="1" x14ac:dyDescent="0.3">
      <c r="A1934" t="s">
        <v>4523</v>
      </c>
      <c r="B1934">
        <v>87</v>
      </c>
      <c r="C1934">
        <v>14249005</v>
      </c>
      <c r="D1934" t="s">
        <v>599</v>
      </c>
      <c r="E1934" t="s">
        <v>10385</v>
      </c>
      <c r="F1934" t="s">
        <v>4524</v>
      </c>
      <c r="G1934" t="s">
        <v>14</v>
      </c>
      <c r="H1934" t="s">
        <v>15</v>
      </c>
      <c r="I1934">
        <v>15000000</v>
      </c>
      <c r="J1934">
        <v>2001</v>
      </c>
      <c r="K1934">
        <v>4.5</v>
      </c>
      <c r="L1934" s="5" t="s">
        <v>599</v>
      </c>
      <c r="M1934" s="5"/>
      <c r="P1934" s="5">
        <f t="shared" si="210"/>
        <v>0.61260004285166381</v>
      </c>
      <c r="Q1934" s="5">
        <f t="shared" si="211"/>
        <v>14249005</v>
      </c>
      <c r="R1934" s="1">
        <f t="shared" si="212"/>
        <v>-750995</v>
      </c>
      <c r="S1934" s="1">
        <f t="shared" si="213"/>
        <v>15000000</v>
      </c>
      <c r="U1934" s="6" t="s">
        <v>2435</v>
      </c>
      <c r="V1934" s="5">
        <f t="shared" si="207"/>
        <v>1</v>
      </c>
      <c r="W1934" s="14">
        <f>IF(V1934=1, VLOOKUP(U1934, [1]IMDB_Movies!A:O, 11, FALSE), AVERAGEIF($A$2:$A$4915, U1934, $K$2:$K$4915))</f>
        <v>5.7</v>
      </c>
      <c r="X1934" s="5">
        <f t="shared" si="208"/>
        <v>0.255</v>
      </c>
      <c r="Y1934">
        <f t="shared" si="209"/>
        <v>6.4269954574951438</v>
      </c>
      <c r="AN1934" s="6"/>
      <c r="AO1934" s="5"/>
      <c r="AP1934" s="14"/>
      <c r="AQ1934" s="5"/>
    </row>
    <row r="1935" spans="1:43" hidden="1" x14ac:dyDescent="0.3">
      <c r="A1935" t="s">
        <v>4525</v>
      </c>
      <c r="B1935">
        <v>85</v>
      </c>
      <c r="C1935">
        <v>12701880</v>
      </c>
      <c r="D1935" t="s">
        <v>165</v>
      </c>
      <c r="E1935" t="s">
        <v>10386</v>
      </c>
      <c r="F1935" t="s">
        <v>4526</v>
      </c>
      <c r="G1935" t="s">
        <v>14</v>
      </c>
      <c r="H1935" t="s">
        <v>15</v>
      </c>
      <c r="I1935">
        <v>15000000</v>
      </c>
      <c r="J1935">
        <v>2008</v>
      </c>
      <c r="K1935">
        <v>5.7</v>
      </c>
      <c r="L1935" s="5" t="s">
        <v>340</v>
      </c>
      <c r="M1935" s="5" t="s">
        <v>4017</v>
      </c>
      <c r="N1935" t="s">
        <v>599</v>
      </c>
      <c r="O1935" t="s">
        <v>6299</v>
      </c>
      <c r="P1935" s="5">
        <f t="shared" si="210"/>
        <v>0.61250330507511741</v>
      </c>
      <c r="Q1935" s="5">
        <f t="shared" si="211"/>
        <v>12701880</v>
      </c>
      <c r="R1935" s="1">
        <f t="shared" si="212"/>
        <v>-2298120</v>
      </c>
      <c r="S1935" s="1">
        <f t="shared" si="213"/>
        <v>15000000</v>
      </c>
      <c r="U1935" s="7" t="s">
        <v>4417</v>
      </c>
      <c r="V1935" s="5">
        <f t="shared" si="207"/>
        <v>1</v>
      </c>
      <c r="W1935" s="14">
        <f>IF(V1935=1, VLOOKUP(U1935, [1]IMDB_Movies!A:O, 11, FALSE), AVERAGEIF($A$2:$A$4915, U1935, $K$2:$K$4915))</f>
        <v>5.7</v>
      </c>
      <c r="X1935" s="5">
        <f t="shared" si="208"/>
        <v>0.255</v>
      </c>
      <c r="Y1935">
        <f t="shared" si="209"/>
        <v>6.4273287893541156</v>
      </c>
      <c r="AN1935" s="7"/>
      <c r="AO1935" s="5"/>
      <c r="AP1935" s="14"/>
      <c r="AQ1935" s="5"/>
    </row>
    <row r="1936" spans="1:43" hidden="1" x14ac:dyDescent="0.3">
      <c r="A1936" t="s">
        <v>4529</v>
      </c>
      <c r="B1936">
        <v>101</v>
      </c>
      <c r="C1936">
        <v>12801190</v>
      </c>
      <c r="D1936" t="s">
        <v>12</v>
      </c>
      <c r="E1936" t="s">
        <v>10387</v>
      </c>
      <c r="F1936" t="s">
        <v>4530</v>
      </c>
      <c r="G1936" t="s">
        <v>14</v>
      </c>
      <c r="H1936" t="s">
        <v>15</v>
      </c>
      <c r="I1936">
        <v>15000000</v>
      </c>
      <c r="J1936">
        <v>2000</v>
      </c>
      <c r="K1936">
        <v>4.5999999999999996</v>
      </c>
      <c r="L1936" s="5" t="s">
        <v>476</v>
      </c>
      <c r="M1936" s="5" t="s">
        <v>340</v>
      </c>
      <c r="N1936" t="s">
        <v>455</v>
      </c>
      <c r="O1936" t="s">
        <v>4289</v>
      </c>
      <c r="P1936" s="5">
        <f t="shared" si="210"/>
        <v>0.61240245671328819</v>
      </c>
      <c r="Q1936" s="5">
        <f t="shared" si="211"/>
        <v>12801190</v>
      </c>
      <c r="R1936" s="1">
        <f t="shared" si="212"/>
        <v>-2198810</v>
      </c>
      <c r="S1936" s="1">
        <f t="shared" si="213"/>
        <v>15000000</v>
      </c>
      <c r="U1936" s="7" t="s">
        <v>5519</v>
      </c>
      <c r="V1936" s="5">
        <f t="shared" si="207"/>
        <v>1</v>
      </c>
      <c r="W1936" s="14">
        <f>IF(V1936=1, VLOOKUP(U1936, [1]IMDB_Movies!A:O, 11, FALSE), AVERAGEIF($A$2:$A$4915, U1936, $K$2:$K$4915))</f>
        <v>5.7</v>
      </c>
      <c r="X1936" s="5">
        <f t="shared" si="208"/>
        <v>0.255</v>
      </c>
      <c r="Y1936">
        <f t="shared" si="209"/>
        <v>6.4276623376623485</v>
      </c>
      <c r="AN1936" s="7"/>
      <c r="AO1936" s="5"/>
      <c r="AP1936" s="14"/>
      <c r="AQ1936" s="5"/>
    </row>
    <row r="1937" spans="1:43" hidden="1" x14ac:dyDescent="0.3">
      <c r="A1937" t="s">
        <v>4531</v>
      </c>
      <c r="B1937">
        <v>121</v>
      </c>
      <c r="C1937">
        <v>12549485</v>
      </c>
      <c r="D1937" t="s">
        <v>4532</v>
      </c>
      <c r="E1937" t="s">
        <v>10388</v>
      </c>
      <c r="F1937" t="s">
        <v>4533</v>
      </c>
      <c r="G1937" t="s">
        <v>14</v>
      </c>
      <c r="H1937" t="s">
        <v>15</v>
      </c>
      <c r="I1937">
        <v>15000000</v>
      </c>
      <c r="J1937">
        <v>2006</v>
      </c>
      <c r="K1937">
        <v>6.2</v>
      </c>
      <c r="L1937" s="5" t="s">
        <v>8413</v>
      </c>
      <c r="M1937" s="5" t="s">
        <v>1221</v>
      </c>
      <c r="N1937" t="s">
        <v>6055</v>
      </c>
      <c r="O1937" t="s">
        <v>6851</v>
      </c>
      <c r="P1937" s="5">
        <f t="shared" si="210"/>
        <v>0.61230172293513041</v>
      </c>
      <c r="Q1937" s="5">
        <f t="shared" si="211"/>
        <v>12549485</v>
      </c>
      <c r="R1937" s="1">
        <f t="shared" si="212"/>
        <v>-2450515</v>
      </c>
      <c r="S1937" s="1">
        <f t="shared" si="213"/>
        <v>15000000</v>
      </c>
      <c r="U1937" s="7" t="s">
        <v>6854</v>
      </c>
      <c r="V1937" s="5">
        <f t="shared" si="207"/>
        <v>1</v>
      </c>
      <c r="W1937" s="14">
        <f>IF(V1937=1, VLOOKUP(U1937, [1]IMDB_Movies!A:O, 11, FALSE), AVERAGEIF($A$2:$A$4915, U1937, $K$2:$K$4915))</f>
        <v>5.7</v>
      </c>
      <c r="X1937" s="5">
        <f t="shared" si="208"/>
        <v>0.255</v>
      </c>
      <c r="Y1937">
        <f t="shared" si="209"/>
        <v>6.4276063657031628</v>
      </c>
      <c r="AN1937" s="7"/>
      <c r="AO1937" s="5"/>
      <c r="AP1937" s="14"/>
      <c r="AQ1937" s="5"/>
    </row>
    <row r="1938" spans="1:43" hidden="1" x14ac:dyDescent="0.3">
      <c r="A1938" t="s">
        <v>4534</v>
      </c>
      <c r="B1938">
        <v>107</v>
      </c>
      <c r="C1938">
        <v>13766014</v>
      </c>
      <c r="D1938" t="s">
        <v>79</v>
      </c>
      <c r="E1938" t="s">
        <v>10389</v>
      </c>
      <c r="F1938" t="s">
        <v>4535</v>
      </c>
      <c r="G1938" t="s">
        <v>14</v>
      </c>
      <c r="H1938" t="s">
        <v>15</v>
      </c>
      <c r="I1938">
        <v>15000000</v>
      </c>
      <c r="J1938">
        <v>2011</v>
      </c>
      <c r="K1938">
        <v>7</v>
      </c>
      <c r="L1938" s="5" t="s">
        <v>1221</v>
      </c>
      <c r="M1938" s="5" t="s">
        <v>6851</v>
      </c>
      <c r="P1938" s="5">
        <f t="shared" si="210"/>
        <v>0.61220021133489733</v>
      </c>
      <c r="Q1938" s="5">
        <f t="shared" si="211"/>
        <v>13766014</v>
      </c>
      <c r="R1938" s="1">
        <f t="shared" si="212"/>
        <v>-1233986</v>
      </c>
      <c r="S1938" s="1">
        <f t="shared" si="213"/>
        <v>15000000</v>
      </c>
      <c r="U1938" s="6" t="s">
        <v>7115</v>
      </c>
      <c r="V1938" s="5">
        <f t="shared" si="207"/>
        <v>1</v>
      </c>
      <c r="W1938" s="14">
        <f>IF(V1938=1, VLOOKUP(U1938, [1]IMDB_Movies!A:O, 11, FALSE), AVERAGEIF($A$2:$A$4915, U1938, $K$2:$K$4915))</f>
        <v>5.7</v>
      </c>
      <c r="X1938" s="5">
        <f t="shared" si="208"/>
        <v>0.255</v>
      </c>
      <c r="Y1938">
        <f t="shared" si="209"/>
        <v>6.4275178687459498</v>
      </c>
      <c r="AN1938" s="6"/>
      <c r="AO1938" s="5"/>
      <c r="AP1938" s="14"/>
      <c r="AQ1938" s="5"/>
    </row>
    <row r="1939" spans="1:43" hidden="1" x14ac:dyDescent="0.3">
      <c r="A1939" t="s">
        <v>4536</v>
      </c>
      <c r="B1939">
        <v>111</v>
      </c>
      <c r="C1939">
        <v>13034417</v>
      </c>
      <c r="D1939" t="s">
        <v>1353</v>
      </c>
      <c r="E1939" t="s">
        <v>10390</v>
      </c>
      <c r="F1939" t="s">
        <v>4537</v>
      </c>
      <c r="G1939" t="s">
        <v>14</v>
      </c>
      <c r="H1939" t="s">
        <v>15</v>
      </c>
      <c r="I1939">
        <v>15000000</v>
      </c>
      <c r="J1939">
        <v>2009</v>
      </c>
      <c r="K1939">
        <v>6.9</v>
      </c>
      <c r="L1939" s="5" t="s">
        <v>1221</v>
      </c>
      <c r="M1939" s="5" t="s">
        <v>8417</v>
      </c>
      <c r="P1939" s="5">
        <f t="shared" si="210"/>
        <v>0.61210168176565694</v>
      </c>
      <c r="Q1939" s="5">
        <f t="shared" si="211"/>
        <v>13034417</v>
      </c>
      <c r="R1939" s="1">
        <f t="shared" si="212"/>
        <v>-1965583</v>
      </c>
      <c r="S1939" s="1">
        <f t="shared" si="213"/>
        <v>15000000</v>
      </c>
      <c r="U1939" s="7" t="s">
        <v>5245</v>
      </c>
      <c r="V1939" s="5">
        <f t="shared" si="207"/>
        <v>2</v>
      </c>
      <c r="W1939" s="14">
        <f>IF(V1939=1, VLOOKUP(U1939, [1]IMDB_Movies!A:O, 11, FALSE), AVERAGEIF($A$2:$A$4915, U1939, $K$2:$K$4915))</f>
        <v>5.6999999999999993</v>
      </c>
      <c r="X1939" s="5">
        <f t="shared" si="208"/>
        <v>0.253</v>
      </c>
      <c r="Y1939">
        <f t="shared" si="209"/>
        <v>6.428339291517724</v>
      </c>
      <c r="AN1939" s="7"/>
      <c r="AO1939" s="5"/>
      <c r="AP1939" s="14"/>
      <c r="AQ1939" s="5"/>
    </row>
    <row r="1940" spans="1:43" hidden="1" x14ac:dyDescent="0.3">
      <c r="A1940" t="s">
        <v>4540</v>
      </c>
      <c r="B1940">
        <v>97</v>
      </c>
      <c r="C1940">
        <v>12212417</v>
      </c>
      <c r="D1940" t="s">
        <v>550</v>
      </c>
      <c r="E1940" t="s">
        <v>10391</v>
      </c>
      <c r="F1940" t="s">
        <v>4541</v>
      </c>
      <c r="G1940" t="s">
        <v>14</v>
      </c>
      <c r="H1940" t="s">
        <v>15</v>
      </c>
      <c r="I1940">
        <v>15000000</v>
      </c>
      <c r="J1940">
        <v>2003</v>
      </c>
      <c r="K1940">
        <v>6.7</v>
      </c>
      <c r="L1940" s="5" t="s">
        <v>8413</v>
      </c>
      <c r="M1940" s="5" t="s">
        <v>3629</v>
      </c>
      <c r="P1940" s="5">
        <f t="shared" si="210"/>
        <v>0.6120011318056896</v>
      </c>
      <c r="Q1940" s="5">
        <f t="shared" si="211"/>
        <v>12212417</v>
      </c>
      <c r="R1940" s="1">
        <f t="shared" si="212"/>
        <v>-2787583</v>
      </c>
      <c r="S1940" s="1">
        <f t="shared" si="213"/>
        <v>15000000</v>
      </c>
      <c r="U1940" s="6" t="s">
        <v>2756</v>
      </c>
      <c r="V1940" s="5">
        <f t="shared" si="207"/>
        <v>2</v>
      </c>
      <c r="W1940" s="14">
        <f>IF(V1940=1, VLOOKUP(U1940, [1]IMDB_Movies!A:O, 11, FALSE), AVERAGEIF($A$2:$A$4915, U1940, $K$2:$K$4915))</f>
        <v>5.6999999999999993</v>
      </c>
      <c r="X1940" s="5">
        <f t="shared" si="208"/>
        <v>0.253</v>
      </c>
      <c r="Y1940">
        <f t="shared" si="209"/>
        <v>6.4285760728218584</v>
      </c>
      <c r="AN1940" s="6"/>
      <c r="AO1940" s="5"/>
      <c r="AP1940" s="14"/>
      <c r="AQ1940" s="5"/>
    </row>
    <row r="1941" spans="1:43" hidden="1" x14ac:dyDescent="0.3">
      <c r="A1941" t="s">
        <v>1066</v>
      </c>
      <c r="B1941">
        <v>97</v>
      </c>
      <c r="C1941">
        <v>11614236</v>
      </c>
      <c r="D1941" t="s">
        <v>599</v>
      </c>
      <c r="E1941" t="s">
        <v>10392</v>
      </c>
      <c r="F1941" t="s">
        <v>4542</v>
      </c>
      <c r="G1941" t="s">
        <v>14</v>
      </c>
      <c r="H1941" t="s">
        <v>15</v>
      </c>
      <c r="I1941">
        <v>15000000</v>
      </c>
      <c r="J1941">
        <v>1999</v>
      </c>
      <c r="K1941">
        <v>5.6</v>
      </c>
      <c r="L1941" s="5" t="s">
        <v>599</v>
      </c>
      <c r="M1941" s="5"/>
      <c r="P1941" s="5">
        <f t="shared" si="210"/>
        <v>0.61189835033150286</v>
      </c>
      <c r="Q1941" s="5">
        <f t="shared" si="211"/>
        <v>11614236</v>
      </c>
      <c r="R1941" s="1">
        <f t="shared" si="212"/>
        <v>-3385764</v>
      </c>
      <c r="S1941" s="1">
        <f t="shared" si="213"/>
        <v>15000000</v>
      </c>
      <c r="U1941" s="6" t="s">
        <v>538</v>
      </c>
      <c r="V1941" s="5">
        <f t="shared" si="207"/>
        <v>2</v>
      </c>
      <c r="W1941" s="14">
        <f>IF(V1941=1, VLOOKUP(U1941, [1]IMDB_Movies!A:O, 11, FALSE), AVERAGEIF($A$2:$A$4915, U1941, $K$2:$K$4915))</f>
        <v>5.6999999999999993</v>
      </c>
      <c r="X1941" s="5">
        <f t="shared" si="208"/>
        <v>0.253</v>
      </c>
      <c r="Y1941">
        <f t="shared" si="209"/>
        <v>6.4285528455284657</v>
      </c>
      <c r="AN1941" s="6"/>
      <c r="AO1941" s="5"/>
      <c r="AP1941" s="14"/>
      <c r="AQ1941" s="5"/>
    </row>
    <row r="1942" spans="1:43" hidden="1" x14ac:dyDescent="0.3">
      <c r="A1942" t="s">
        <v>1425</v>
      </c>
      <c r="B1942">
        <v>124</v>
      </c>
      <c r="C1942">
        <v>10763469</v>
      </c>
      <c r="D1942" t="s">
        <v>507</v>
      </c>
      <c r="E1942" t="s">
        <v>10393</v>
      </c>
      <c r="F1942" t="s">
        <v>4544</v>
      </c>
      <c r="G1942" t="s">
        <v>14</v>
      </c>
      <c r="H1942" t="s">
        <v>15</v>
      </c>
      <c r="I1942">
        <v>15000000</v>
      </c>
      <c r="J1942">
        <v>1989</v>
      </c>
      <c r="K1942">
        <v>6.4</v>
      </c>
      <c r="L1942" s="5" t="s">
        <v>599</v>
      </c>
      <c r="M1942" s="5" t="s">
        <v>1221</v>
      </c>
      <c r="N1942" t="s">
        <v>6851</v>
      </c>
      <c r="P1942" s="5">
        <f t="shared" si="210"/>
        <v>0.61179392033106361</v>
      </c>
      <c r="Q1942" s="5">
        <f t="shared" si="211"/>
        <v>10763469</v>
      </c>
      <c r="R1942" s="1">
        <f t="shared" si="212"/>
        <v>-4236531</v>
      </c>
      <c r="S1942" s="1">
        <f t="shared" si="213"/>
        <v>15000000</v>
      </c>
      <c r="U1942" s="7" t="s">
        <v>2584</v>
      </c>
      <c r="V1942" s="5">
        <f t="shared" si="207"/>
        <v>2</v>
      </c>
      <c r="W1942" s="14">
        <f>IF(V1942=1, VLOOKUP(U1942, [1]IMDB_Movies!A:O, 11, FALSE), AVERAGEIF($A$2:$A$4915, U1942, $K$2:$K$4915))</f>
        <v>5.6999999999999993</v>
      </c>
      <c r="X1942" s="5">
        <f t="shared" si="208"/>
        <v>0.253</v>
      </c>
      <c r="Y1942">
        <f t="shared" si="209"/>
        <v>6.4285296031229775</v>
      </c>
      <c r="AN1942" s="7"/>
      <c r="AO1942" s="5"/>
      <c r="AP1942" s="14"/>
      <c r="AQ1942" s="5"/>
    </row>
    <row r="1943" spans="1:43" hidden="1" x14ac:dyDescent="0.3">
      <c r="A1943" t="s">
        <v>4545</v>
      </c>
      <c r="B1943">
        <v>76</v>
      </c>
      <c r="C1943">
        <v>11144518</v>
      </c>
      <c r="D1943" t="s">
        <v>3275</v>
      </c>
      <c r="E1943" t="s">
        <v>10394</v>
      </c>
      <c r="F1943" t="s">
        <v>4546</v>
      </c>
      <c r="G1943" t="s">
        <v>14</v>
      </c>
      <c r="H1943" t="s">
        <v>99</v>
      </c>
      <c r="I1943">
        <v>15000000</v>
      </c>
      <c r="J1943">
        <v>1998</v>
      </c>
      <c r="K1943">
        <v>2.8</v>
      </c>
      <c r="L1943" s="5" t="s">
        <v>340</v>
      </c>
      <c r="M1943" s="5" t="s">
        <v>6299</v>
      </c>
      <c r="P1943" s="5">
        <f t="shared" si="210"/>
        <v>0.61168722713129065</v>
      </c>
      <c r="Q1943" s="5">
        <f t="shared" si="211"/>
        <v>11144518</v>
      </c>
      <c r="R1943" s="1">
        <f t="shared" si="212"/>
        <v>-3855482</v>
      </c>
      <c r="S1943" s="1">
        <f t="shared" si="213"/>
        <v>15000000</v>
      </c>
      <c r="U1943" s="6" t="s">
        <v>2092</v>
      </c>
      <c r="V1943" s="5">
        <f t="shared" si="207"/>
        <v>2</v>
      </c>
      <c r="W1943" s="14">
        <f>IF(V1943=1, VLOOKUP(U1943, [1]IMDB_Movies!A:O, 11, FALSE), AVERAGEIF($A$2:$A$4915, U1943, $K$2:$K$4915))</f>
        <v>5.6999999999999993</v>
      </c>
      <c r="X1943" s="5">
        <f t="shared" si="208"/>
        <v>0.253</v>
      </c>
      <c r="Y1943">
        <f t="shared" si="209"/>
        <v>6.4281158477058362</v>
      </c>
      <c r="AN1943" s="6"/>
      <c r="AO1943" s="5"/>
      <c r="AP1943" s="14"/>
      <c r="AQ1943" s="5"/>
    </row>
    <row r="1944" spans="1:43" hidden="1" x14ac:dyDescent="0.3">
      <c r="A1944" t="s">
        <v>621</v>
      </c>
      <c r="B1944">
        <v>107</v>
      </c>
      <c r="C1944">
        <v>15608545</v>
      </c>
      <c r="D1944" t="s">
        <v>476</v>
      </c>
      <c r="E1944" t="s">
        <v>10395</v>
      </c>
      <c r="F1944" t="s">
        <v>4547</v>
      </c>
      <c r="G1944" t="s">
        <v>14</v>
      </c>
      <c r="H1944" t="s">
        <v>15</v>
      </c>
      <c r="I1944">
        <v>15000000</v>
      </c>
      <c r="J1944">
        <v>2012</v>
      </c>
      <c r="K1944">
        <v>5.4</v>
      </c>
      <c r="L1944" s="5" t="s">
        <v>476</v>
      </c>
      <c r="M1944" s="5"/>
      <c r="P1944" s="5">
        <f t="shared" si="210"/>
        <v>0.61158133066892262</v>
      </c>
      <c r="Q1944" s="5">
        <f t="shared" si="211"/>
        <v>15608545</v>
      </c>
      <c r="R1944" s="1">
        <f t="shared" si="212"/>
        <v>608545</v>
      </c>
      <c r="S1944" s="1">
        <f t="shared" si="213"/>
        <v>15000000</v>
      </c>
      <c r="U1944" s="7" t="s">
        <v>1739</v>
      </c>
      <c r="V1944" s="5">
        <f t="shared" si="207"/>
        <v>13</v>
      </c>
      <c r="W1944" s="14">
        <f>IF(V1944=1, VLOOKUP(U1944, [1]IMDB_Movies!A:O, 11, FALSE), AVERAGEIF($A$2:$A$4915, U1944, $K$2:$K$4915))</f>
        <v>5.6923076923076925</v>
      </c>
      <c r="X1944" s="5">
        <f t="shared" si="208"/>
        <v>0.252</v>
      </c>
      <c r="Y1944">
        <f t="shared" si="209"/>
        <v>6.4277018229166778</v>
      </c>
      <c r="AN1944" s="7"/>
      <c r="AO1944" s="5"/>
      <c r="AP1944" s="14"/>
      <c r="AQ1944" s="5"/>
    </row>
    <row r="1945" spans="1:43" hidden="1" x14ac:dyDescent="0.3">
      <c r="A1945" t="s">
        <v>358</v>
      </c>
      <c r="B1945">
        <v>91</v>
      </c>
      <c r="C1945">
        <v>10443316</v>
      </c>
      <c r="D1945" t="s">
        <v>507</v>
      </c>
      <c r="E1945" t="s">
        <v>10396</v>
      </c>
      <c r="F1945" t="s">
        <v>4548</v>
      </c>
      <c r="G1945" t="s">
        <v>14</v>
      </c>
      <c r="H1945" t="s">
        <v>15</v>
      </c>
      <c r="I1945">
        <v>15000000</v>
      </c>
      <c r="J1945">
        <v>1998</v>
      </c>
      <c r="K1945">
        <v>5</v>
      </c>
      <c r="L1945" s="5" t="s">
        <v>599</v>
      </c>
      <c r="M1945" s="5" t="s">
        <v>1221</v>
      </c>
      <c r="N1945" t="s">
        <v>6851</v>
      </c>
      <c r="P1945" s="5">
        <f t="shared" si="210"/>
        <v>0.6114868450058546</v>
      </c>
      <c r="Q1945" s="5">
        <f t="shared" si="211"/>
        <v>10443316</v>
      </c>
      <c r="R1945" s="1">
        <f t="shared" si="212"/>
        <v>-4556684</v>
      </c>
      <c r="S1945" s="1">
        <f t="shared" si="213"/>
        <v>15000000</v>
      </c>
      <c r="U1945" s="6" t="s">
        <v>4867</v>
      </c>
      <c r="V1945" s="5">
        <f t="shared" si="207"/>
        <v>6</v>
      </c>
      <c r="W1945" s="14">
        <f>IF(V1945=1, VLOOKUP(U1945, [1]IMDB_Movies!A:O, 11, FALSE), AVERAGEIF($A$2:$A$4915, U1945, $K$2:$K$4915))</f>
        <v>5.6833333333333336</v>
      </c>
      <c r="X1945" s="5">
        <f t="shared" si="208"/>
        <v>0.252</v>
      </c>
      <c r="Y1945">
        <f t="shared" si="209"/>
        <v>6.4281341582546503</v>
      </c>
      <c r="AN1945" s="6"/>
      <c r="AO1945" s="5"/>
      <c r="AP1945" s="14"/>
      <c r="AQ1945" s="5"/>
    </row>
    <row r="1946" spans="1:43" hidden="1" x14ac:dyDescent="0.3">
      <c r="A1946" t="s">
        <v>4549</v>
      </c>
      <c r="B1946">
        <v>96</v>
      </c>
      <c r="C1946">
        <v>10494147</v>
      </c>
      <c r="D1946" t="s">
        <v>79</v>
      </c>
      <c r="E1946" t="s">
        <v>10397</v>
      </c>
      <c r="F1946" t="s">
        <v>4550</v>
      </c>
      <c r="G1946" t="s">
        <v>14</v>
      </c>
      <c r="H1946" t="s">
        <v>15</v>
      </c>
      <c r="I1946">
        <v>15000000</v>
      </c>
      <c r="J1946">
        <v>2000</v>
      </c>
      <c r="K1946">
        <v>5.0999999999999996</v>
      </c>
      <c r="L1946" s="5" t="s">
        <v>1221</v>
      </c>
      <c r="M1946" s="5" t="s">
        <v>6851</v>
      </c>
      <c r="P1946" s="5">
        <f t="shared" si="210"/>
        <v>0.61137892453036535</v>
      </c>
      <c r="Q1946" s="5">
        <f t="shared" si="211"/>
        <v>10494147</v>
      </c>
      <c r="R1946" s="1">
        <f t="shared" si="212"/>
        <v>-4505853</v>
      </c>
      <c r="S1946" s="1">
        <f t="shared" si="213"/>
        <v>15000000</v>
      </c>
      <c r="U1946" s="7" t="s">
        <v>787</v>
      </c>
      <c r="V1946" s="5">
        <f t="shared" si="207"/>
        <v>4</v>
      </c>
      <c r="W1946" s="14">
        <f>IF(V1946=1, VLOOKUP(U1946, [1]IMDB_Movies!A:O, 11, FALSE), AVERAGEIF($A$2:$A$4915, U1946, $K$2:$K$4915))</f>
        <v>5.6750000000000007</v>
      </c>
      <c r="X1946" s="5">
        <f t="shared" si="208"/>
        <v>0.251</v>
      </c>
      <c r="Y1946">
        <f t="shared" si="209"/>
        <v>6.428110749185679</v>
      </c>
      <c r="AN1946" s="7"/>
      <c r="AO1946" s="5"/>
      <c r="AP1946" s="14"/>
      <c r="AQ1946" s="5"/>
    </row>
    <row r="1947" spans="1:43" hidden="1" x14ac:dyDescent="0.3">
      <c r="A1947" t="s">
        <v>1003</v>
      </c>
      <c r="B1947">
        <v>142</v>
      </c>
      <c r="C1947">
        <v>9929000</v>
      </c>
      <c r="D1947" t="s">
        <v>669</v>
      </c>
      <c r="E1947" t="s">
        <v>10398</v>
      </c>
      <c r="F1947" t="s">
        <v>4551</v>
      </c>
      <c r="G1947" t="s">
        <v>14</v>
      </c>
      <c r="H1947" t="s">
        <v>22</v>
      </c>
      <c r="I1947">
        <v>15000000</v>
      </c>
      <c r="J1947">
        <v>1985</v>
      </c>
      <c r="K1947">
        <v>8</v>
      </c>
      <c r="L1947" s="5" t="s">
        <v>1221</v>
      </c>
      <c r="M1947" s="5" t="s">
        <v>4289</v>
      </c>
      <c r="P1947" s="5">
        <f t="shared" si="210"/>
        <v>0.61127097801738006</v>
      </c>
      <c r="Q1947" s="5">
        <f t="shared" si="211"/>
        <v>9929000</v>
      </c>
      <c r="R1947" s="1">
        <f t="shared" si="212"/>
        <v>-5071000</v>
      </c>
      <c r="S1947" s="1">
        <f t="shared" si="213"/>
        <v>15000000</v>
      </c>
      <c r="U1947" s="6" t="s">
        <v>214</v>
      </c>
      <c r="V1947" s="5">
        <f t="shared" si="207"/>
        <v>4</v>
      </c>
      <c r="W1947" s="14">
        <f>IF(V1947=1, VLOOKUP(U1947, [1]IMDB_Movies!A:O, 11, FALSE), AVERAGEIF($A$2:$A$4915, U1947, $K$2:$K$4915))</f>
        <v>5.6750000000000007</v>
      </c>
      <c r="X1947" s="5">
        <f t="shared" si="208"/>
        <v>0.251</v>
      </c>
      <c r="Y1947">
        <f t="shared" si="209"/>
        <v>6.427468230694048</v>
      </c>
      <c r="AN1947" s="6"/>
      <c r="AO1947" s="5"/>
      <c r="AP1947" s="14"/>
      <c r="AQ1947" s="5"/>
    </row>
    <row r="1948" spans="1:43" hidden="1" x14ac:dyDescent="0.3">
      <c r="A1948" t="s">
        <v>4117</v>
      </c>
      <c r="B1948">
        <v>103</v>
      </c>
      <c r="C1948">
        <v>10411980</v>
      </c>
      <c r="D1948" t="s">
        <v>4552</v>
      </c>
      <c r="E1948" t="s">
        <v>10399</v>
      </c>
      <c r="F1948" t="s">
        <v>4553</v>
      </c>
      <c r="G1948" t="s">
        <v>14</v>
      </c>
      <c r="H1948" t="s">
        <v>15</v>
      </c>
      <c r="I1948">
        <v>15000000</v>
      </c>
      <c r="J1948">
        <v>2004</v>
      </c>
      <c r="K1948">
        <v>5.9</v>
      </c>
      <c r="L1948" s="5" t="s">
        <v>6299</v>
      </c>
      <c r="M1948" s="5" t="s">
        <v>4183</v>
      </c>
      <c r="N1948" t="s">
        <v>6851</v>
      </c>
      <c r="P1948" s="5">
        <f t="shared" si="210"/>
        <v>0.61116148999595188</v>
      </c>
      <c r="Q1948" s="5">
        <f t="shared" si="211"/>
        <v>10411980</v>
      </c>
      <c r="R1948" s="1">
        <f t="shared" si="212"/>
        <v>-4588020</v>
      </c>
      <c r="S1948" s="1">
        <f t="shared" si="213"/>
        <v>15000000</v>
      </c>
      <c r="U1948" s="7" t="s">
        <v>1000</v>
      </c>
      <c r="V1948" s="5">
        <f t="shared" si="207"/>
        <v>4</v>
      </c>
      <c r="W1948" s="14">
        <f>IF(V1948=1, VLOOKUP(U1948, [1]IMDB_Movies!A:O, 11, FALSE), AVERAGEIF($A$2:$A$4915, U1948, $K$2:$K$4915))</f>
        <v>5.6750000000000007</v>
      </c>
      <c r="X1948" s="5">
        <f t="shared" si="208"/>
        <v>0.251</v>
      </c>
      <c r="Y1948">
        <f t="shared" si="209"/>
        <v>6.4273142112125266</v>
      </c>
      <c r="AN1948" s="7"/>
      <c r="AO1948" s="5"/>
      <c r="AP1948" s="14"/>
      <c r="AQ1948" s="5"/>
    </row>
    <row r="1949" spans="1:43" hidden="1" x14ac:dyDescent="0.3">
      <c r="A1949" t="s">
        <v>1516</v>
      </c>
      <c r="B1949">
        <v>117</v>
      </c>
      <c r="C1949">
        <v>17439163</v>
      </c>
      <c r="D1949" t="s">
        <v>359</v>
      </c>
      <c r="E1949" t="s">
        <v>10400</v>
      </c>
      <c r="F1949" t="s">
        <v>4556</v>
      </c>
      <c r="G1949" t="s">
        <v>14</v>
      </c>
      <c r="H1949" t="s">
        <v>15</v>
      </c>
      <c r="I1949">
        <v>15000000</v>
      </c>
      <c r="J1949">
        <v>1998</v>
      </c>
      <c r="K1949">
        <v>8.1999999999999993</v>
      </c>
      <c r="L1949" s="5" t="s">
        <v>599</v>
      </c>
      <c r="M1949" s="5" t="s">
        <v>8413</v>
      </c>
      <c r="P1949" s="5">
        <f t="shared" si="210"/>
        <v>0.61105303554487256</v>
      </c>
      <c r="Q1949" s="5">
        <f t="shared" si="211"/>
        <v>17439163</v>
      </c>
      <c r="R1949" s="1">
        <f t="shared" si="212"/>
        <v>2439163</v>
      </c>
      <c r="S1949" s="1">
        <f t="shared" si="213"/>
        <v>15000000</v>
      </c>
      <c r="U1949" s="6" t="s">
        <v>1509</v>
      </c>
      <c r="V1949" s="5">
        <f t="shared" si="207"/>
        <v>8</v>
      </c>
      <c r="W1949" s="14">
        <f>IF(V1949=1, VLOOKUP(U1949, [1]IMDB_Movies!A:O, 11, FALSE), AVERAGEIF($A$2:$A$4915, U1949, $K$2:$K$4915))</f>
        <v>5.6624999999999996</v>
      </c>
      <c r="X1949" s="5">
        <f t="shared" si="208"/>
        <v>0.25</v>
      </c>
      <c r="Y1949">
        <f t="shared" si="209"/>
        <v>6.4277143788718725</v>
      </c>
      <c r="AN1949" s="6"/>
      <c r="AO1949" s="5"/>
      <c r="AP1949" s="14"/>
      <c r="AQ1949" s="5"/>
    </row>
    <row r="1950" spans="1:43" hidden="1" x14ac:dyDescent="0.3">
      <c r="A1950" t="s">
        <v>4557</v>
      </c>
      <c r="B1950">
        <v>116</v>
      </c>
      <c r="C1950">
        <v>9396487</v>
      </c>
      <c r="D1950" t="s">
        <v>2199</v>
      </c>
      <c r="E1950" t="s">
        <v>10401</v>
      </c>
      <c r="F1950" t="s">
        <v>4558</v>
      </c>
      <c r="G1950" t="s">
        <v>14</v>
      </c>
      <c r="H1950" t="s">
        <v>15</v>
      </c>
      <c r="I1950">
        <v>15000000</v>
      </c>
      <c r="J1950">
        <v>2006</v>
      </c>
      <c r="K1950">
        <v>7</v>
      </c>
      <c r="L1950" s="5" t="s">
        <v>1221</v>
      </c>
      <c r="M1950" s="5" t="s">
        <v>4183</v>
      </c>
      <c r="P1950" s="5">
        <f t="shared" si="210"/>
        <v>0.61096287304835639</v>
      </c>
      <c r="Q1950" s="5">
        <f t="shared" si="211"/>
        <v>9396487</v>
      </c>
      <c r="R1950" s="1">
        <f t="shared" si="212"/>
        <v>-5603513</v>
      </c>
      <c r="S1950" s="1">
        <f t="shared" si="213"/>
        <v>15000000</v>
      </c>
      <c r="U1950" s="6" t="s">
        <v>4301</v>
      </c>
      <c r="V1950" s="5">
        <f t="shared" si="207"/>
        <v>3</v>
      </c>
      <c r="W1950" s="14">
        <f>IF(V1950=1, VLOOKUP(U1950, [1]IMDB_Movies!A:O, 11, FALSE), AVERAGEIF($A$2:$A$4915, U1950, $K$2:$K$4915))</f>
        <v>5.666666666666667</v>
      </c>
      <c r="X1950" s="5">
        <f t="shared" si="208"/>
        <v>0.25</v>
      </c>
      <c r="Y1950">
        <f t="shared" si="209"/>
        <v>6.4277560339204269</v>
      </c>
      <c r="AN1950" s="6"/>
      <c r="AO1950" s="5"/>
      <c r="AP1950" s="14"/>
      <c r="AQ1950" s="5"/>
    </row>
    <row r="1951" spans="1:43" hidden="1" x14ac:dyDescent="0.3">
      <c r="A1951" t="s">
        <v>1134</v>
      </c>
      <c r="B1951">
        <v>118</v>
      </c>
      <c r="C1951">
        <v>9059588</v>
      </c>
      <c r="D1951" t="s">
        <v>1874</v>
      </c>
      <c r="E1951" t="s">
        <v>10402</v>
      </c>
      <c r="F1951" t="s">
        <v>4559</v>
      </c>
      <c r="G1951" t="s">
        <v>14</v>
      </c>
      <c r="H1951" t="s">
        <v>15</v>
      </c>
      <c r="I1951">
        <v>15000000</v>
      </c>
      <c r="J1951">
        <v>2002</v>
      </c>
      <c r="K1951">
        <v>6.6</v>
      </c>
      <c r="L1951" s="5" t="s">
        <v>8413</v>
      </c>
      <c r="M1951" s="5" t="s">
        <v>1221</v>
      </c>
      <c r="N1951" t="s">
        <v>6851</v>
      </c>
      <c r="O1951" t="s">
        <v>3629</v>
      </c>
      <c r="P1951" s="5">
        <f t="shared" si="210"/>
        <v>0.61085163842365098</v>
      </c>
      <c r="Q1951" s="5">
        <f t="shared" si="211"/>
        <v>9059588</v>
      </c>
      <c r="R1951" s="1">
        <f t="shared" si="212"/>
        <v>-5940412</v>
      </c>
      <c r="S1951" s="1">
        <f t="shared" si="213"/>
        <v>15000000</v>
      </c>
      <c r="U1951" s="7" t="s">
        <v>313</v>
      </c>
      <c r="V1951" s="5">
        <f t="shared" si="207"/>
        <v>5</v>
      </c>
      <c r="W1951" s="14">
        <f>IF(V1951=1, VLOOKUP(U1951, [1]IMDB_Movies!A:O, 11, FALSE), AVERAGEIF($A$2:$A$4915, U1951, $K$2:$K$4915))</f>
        <v>5.660000000000001</v>
      </c>
      <c r="X1951" s="5">
        <f t="shared" si="208"/>
        <v>0.249</v>
      </c>
      <c r="Y1951">
        <f t="shared" si="209"/>
        <v>6.4278303425774972</v>
      </c>
      <c r="AN1951" s="7"/>
      <c r="AO1951" s="5"/>
      <c r="AP1951" s="14"/>
      <c r="AQ1951" s="5"/>
    </row>
    <row r="1952" spans="1:43" hidden="1" x14ac:dyDescent="0.3">
      <c r="A1952" t="s">
        <v>4562</v>
      </c>
      <c r="B1952">
        <v>94</v>
      </c>
      <c r="C1952">
        <v>8735529</v>
      </c>
      <c r="D1952" t="s">
        <v>507</v>
      </c>
      <c r="E1952" t="s">
        <v>10403</v>
      </c>
      <c r="F1952" t="s">
        <v>4563</v>
      </c>
      <c r="G1952" t="s">
        <v>14</v>
      </c>
      <c r="H1952" t="s">
        <v>15</v>
      </c>
      <c r="I1952">
        <v>15000000</v>
      </c>
      <c r="J1952">
        <v>2000</v>
      </c>
      <c r="K1952">
        <v>5.5</v>
      </c>
      <c r="L1952" s="5" t="s">
        <v>599</v>
      </c>
      <c r="M1952" s="5" t="s">
        <v>1221</v>
      </c>
      <c r="N1952" t="s">
        <v>6851</v>
      </c>
      <c r="P1952" s="5">
        <f t="shared" si="210"/>
        <v>0.61073942838523754</v>
      </c>
      <c r="Q1952" s="5">
        <f t="shared" si="211"/>
        <v>8735529</v>
      </c>
      <c r="R1952" s="1">
        <f t="shared" si="212"/>
        <v>-6264471</v>
      </c>
      <c r="S1952" s="1">
        <f t="shared" si="213"/>
        <v>15000000</v>
      </c>
      <c r="U1952" s="6" t="s">
        <v>6992</v>
      </c>
      <c r="V1952" s="5">
        <f t="shared" si="207"/>
        <v>2</v>
      </c>
      <c r="W1952" s="14">
        <f>IF(V1952=1, VLOOKUP(U1952, [1]IMDB_Movies!A:O, 11, FALSE), AVERAGEIF($A$2:$A$4915, U1952, $K$2:$K$4915))</f>
        <v>5.65</v>
      </c>
      <c r="X1952" s="5">
        <f t="shared" si="208"/>
        <v>0.247</v>
      </c>
      <c r="Y1952">
        <f t="shared" si="209"/>
        <v>6.4278720626631944</v>
      </c>
      <c r="AN1952" s="6"/>
      <c r="AO1952" s="5"/>
      <c r="AP1952" s="14"/>
      <c r="AQ1952" s="5"/>
    </row>
    <row r="1953" spans="1:43" hidden="1" x14ac:dyDescent="0.3">
      <c r="A1953" t="s">
        <v>2125</v>
      </c>
      <c r="B1953">
        <v>97</v>
      </c>
      <c r="C1953">
        <v>8378141</v>
      </c>
      <c r="D1953" t="s">
        <v>507</v>
      </c>
      <c r="E1953" t="s">
        <v>10404</v>
      </c>
      <c r="F1953" t="s">
        <v>4566</v>
      </c>
      <c r="G1953" t="s">
        <v>14</v>
      </c>
      <c r="H1953" t="s">
        <v>22</v>
      </c>
      <c r="I1953">
        <v>15000000</v>
      </c>
      <c r="J1953">
        <v>2002</v>
      </c>
      <c r="K1953">
        <v>6.9</v>
      </c>
      <c r="L1953" s="5" t="s">
        <v>599</v>
      </c>
      <c r="M1953" s="5" t="s">
        <v>1221</v>
      </c>
      <c r="N1953" t="s">
        <v>6851</v>
      </c>
      <c r="P1953" s="5">
        <f t="shared" si="210"/>
        <v>0.61062627604256692</v>
      </c>
      <c r="Q1953" s="5">
        <f t="shared" si="211"/>
        <v>8378141</v>
      </c>
      <c r="R1953" s="1">
        <f t="shared" si="212"/>
        <v>-6621859</v>
      </c>
      <c r="S1953" s="1">
        <f t="shared" si="213"/>
        <v>15000000</v>
      </c>
      <c r="U1953" s="6" t="s">
        <v>5341</v>
      </c>
      <c r="V1953" s="5">
        <f t="shared" si="207"/>
        <v>2</v>
      </c>
      <c r="W1953" s="14">
        <f>IF(V1953=1, VLOOKUP(U1953, [1]IMDB_Movies!A:O, 11, FALSE), AVERAGEIF($A$2:$A$4915, U1953, $K$2:$K$4915))</f>
        <v>5.65</v>
      </c>
      <c r="X1953" s="5">
        <f t="shared" si="208"/>
        <v>0.247</v>
      </c>
      <c r="Y1953">
        <f t="shared" si="209"/>
        <v>6.4275546849494054</v>
      </c>
      <c r="AN1953" s="6"/>
      <c r="AO1953" s="5"/>
      <c r="AP1953" s="14"/>
      <c r="AQ1953" s="5"/>
    </row>
    <row r="1954" spans="1:43" hidden="1" x14ac:dyDescent="0.3">
      <c r="A1954" t="s">
        <v>4569</v>
      </c>
      <c r="B1954">
        <v>91</v>
      </c>
      <c r="C1954">
        <v>8080116</v>
      </c>
      <c r="D1954" t="s">
        <v>854</v>
      </c>
      <c r="E1954" t="s">
        <v>10405</v>
      </c>
      <c r="F1954" t="s">
        <v>4570</v>
      </c>
      <c r="G1954" t="s">
        <v>14</v>
      </c>
      <c r="H1954" t="s">
        <v>15</v>
      </c>
      <c r="I1954">
        <v>15000000</v>
      </c>
      <c r="J1954">
        <v>2006</v>
      </c>
      <c r="K1954">
        <v>5.6</v>
      </c>
      <c r="L1954" s="5" t="s">
        <v>340</v>
      </c>
      <c r="M1954" s="5" t="s">
        <v>599</v>
      </c>
      <c r="N1954" t="s">
        <v>6299</v>
      </c>
      <c r="P1954" s="5">
        <f t="shared" si="210"/>
        <v>0.6105121034959301</v>
      </c>
      <c r="Q1954" s="5">
        <f t="shared" si="211"/>
        <v>8080116</v>
      </c>
      <c r="R1954" s="1">
        <f t="shared" si="212"/>
        <v>-6919884</v>
      </c>
      <c r="S1954" s="1">
        <f t="shared" si="213"/>
        <v>15000000</v>
      </c>
      <c r="U1954" s="6" t="s">
        <v>2845</v>
      </c>
      <c r="V1954" s="5">
        <f t="shared" si="207"/>
        <v>2</v>
      </c>
      <c r="W1954" s="14">
        <f>IF(V1954=1, VLOOKUP(U1954, [1]IMDB_Movies!A:O, 11, FALSE), AVERAGEIF($A$2:$A$4915, U1954, $K$2:$K$4915))</f>
        <v>5.65</v>
      </c>
      <c r="X1954" s="5">
        <f t="shared" si="208"/>
        <v>0.247</v>
      </c>
      <c r="Y1954">
        <f t="shared" si="209"/>
        <v>6.426943174395829</v>
      </c>
      <c r="AN1954" s="6"/>
      <c r="AO1954" s="5"/>
      <c r="AP1954" s="14"/>
      <c r="AQ1954" s="5"/>
    </row>
    <row r="1955" spans="1:43" hidden="1" x14ac:dyDescent="0.3">
      <c r="A1955" t="s">
        <v>4571</v>
      </c>
      <c r="B1955">
        <v>107</v>
      </c>
      <c r="C1955">
        <v>7757130</v>
      </c>
      <c r="D1955" t="s">
        <v>3222</v>
      </c>
      <c r="E1955" t="s">
        <v>10406</v>
      </c>
      <c r="F1955" t="s">
        <v>4572</v>
      </c>
      <c r="G1955" t="s">
        <v>14</v>
      </c>
      <c r="H1955" t="s">
        <v>22</v>
      </c>
      <c r="I1955">
        <v>15000000</v>
      </c>
      <c r="J1955">
        <v>2008</v>
      </c>
      <c r="K1955">
        <v>8</v>
      </c>
      <c r="L1955" s="5" t="s">
        <v>599</v>
      </c>
      <c r="M1955" s="5" t="s">
        <v>8413</v>
      </c>
      <c r="N1955" t="s">
        <v>1221</v>
      </c>
      <c r="P1955" s="5">
        <f t="shared" si="210"/>
        <v>0.61039705483403428</v>
      </c>
      <c r="Q1955" s="5">
        <f t="shared" si="211"/>
        <v>7757130</v>
      </c>
      <c r="R1955" s="1">
        <f t="shared" si="212"/>
        <v>-7242870</v>
      </c>
      <c r="S1955" s="1">
        <f t="shared" si="213"/>
        <v>15000000</v>
      </c>
      <c r="U1955" s="6" t="s">
        <v>2221</v>
      </c>
      <c r="V1955" s="5">
        <f t="shared" si="207"/>
        <v>2</v>
      </c>
      <c r="W1955" s="14">
        <f>IF(V1955=1, VLOOKUP(U1955, [1]IMDB_Movies!A:O, 11, FALSE), AVERAGEIF($A$2:$A$4915, U1955, $K$2:$K$4915))</f>
        <v>5.65</v>
      </c>
      <c r="X1955" s="5">
        <f t="shared" si="208"/>
        <v>0.247</v>
      </c>
      <c r="Y1955">
        <f t="shared" si="209"/>
        <v>6.426821300228692</v>
      </c>
      <c r="AN1955" s="6"/>
      <c r="AO1955" s="5"/>
      <c r="AP1955" s="14"/>
      <c r="AQ1955" s="5"/>
    </row>
    <row r="1956" spans="1:43" hidden="1" x14ac:dyDescent="0.3">
      <c r="A1956" t="s">
        <v>4573</v>
      </c>
      <c r="B1956">
        <v>95</v>
      </c>
      <c r="C1956">
        <v>9123834</v>
      </c>
      <c r="D1956" t="s">
        <v>604</v>
      </c>
      <c r="E1956" t="s">
        <v>10407</v>
      </c>
      <c r="F1956" t="s">
        <v>4574</v>
      </c>
      <c r="G1956" t="s">
        <v>14</v>
      </c>
      <c r="H1956" t="s">
        <v>15</v>
      </c>
      <c r="I1956">
        <v>15000000</v>
      </c>
      <c r="J1956">
        <v>2013</v>
      </c>
      <c r="K1956">
        <v>5.3</v>
      </c>
      <c r="L1956" s="5" t="s">
        <v>599</v>
      </c>
      <c r="M1956" s="5" t="s">
        <v>6851</v>
      </c>
      <c r="P1956" s="5">
        <f t="shared" si="210"/>
        <v>0.61028107222796346</v>
      </c>
      <c r="Q1956" s="5">
        <f t="shared" si="211"/>
        <v>9123834</v>
      </c>
      <c r="R1956" s="1">
        <f t="shared" si="212"/>
        <v>-5876166</v>
      </c>
      <c r="S1956" s="1">
        <f t="shared" si="213"/>
        <v>15000000</v>
      </c>
      <c r="U1956" s="6" t="s">
        <v>332</v>
      </c>
      <c r="V1956" s="5">
        <f t="shared" si="207"/>
        <v>2</v>
      </c>
      <c r="W1956" s="14">
        <f>IF(V1956=1, VLOOKUP(U1956, [1]IMDB_Movies!A:O, 11, FALSE), AVERAGEIF($A$2:$A$4915, U1956, $K$2:$K$4915))</f>
        <v>5.65</v>
      </c>
      <c r="X1956" s="5">
        <f t="shared" si="208"/>
        <v>0.247</v>
      </c>
      <c r="Y1956">
        <f t="shared" si="209"/>
        <v>6.4268954248366095</v>
      </c>
      <c r="AN1956" s="6"/>
      <c r="AO1956" s="5"/>
      <c r="AP1956" s="14"/>
      <c r="AQ1956" s="5"/>
    </row>
    <row r="1957" spans="1:43" hidden="1" x14ac:dyDescent="0.3">
      <c r="A1957" t="s">
        <v>4575</v>
      </c>
      <c r="B1957">
        <v>102</v>
      </c>
      <c r="C1957">
        <v>6409206</v>
      </c>
      <c r="D1957" t="s">
        <v>2272</v>
      </c>
      <c r="E1957" t="s">
        <v>10408</v>
      </c>
      <c r="F1957" t="s">
        <v>4576</v>
      </c>
      <c r="G1957" t="s">
        <v>14</v>
      </c>
      <c r="H1957" t="s">
        <v>15</v>
      </c>
      <c r="I1957">
        <v>15000000</v>
      </c>
      <c r="J1957">
        <v>2008</v>
      </c>
      <c r="K1957">
        <v>6.2</v>
      </c>
      <c r="L1957" s="5" t="s">
        <v>599</v>
      </c>
      <c r="M1957" s="5" t="s">
        <v>4183</v>
      </c>
      <c r="P1957" s="5">
        <f t="shared" si="210"/>
        <v>0.61016820766447855</v>
      </c>
      <c r="Q1957" s="5">
        <f t="shared" si="211"/>
        <v>6409206</v>
      </c>
      <c r="R1957" s="1">
        <f t="shared" si="212"/>
        <v>-8590794</v>
      </c>
      <c r="S1957" s="1">
        <f t="shared" si="213"/>
        <v>15000000</v>
      </c>
      <c r="U1957" s="6" t="s">
        <v>5991</v>
      </c>
      <c r="V1957" s="5">
        <f t="shared" si="207"/>
        <v>3</v>
      </c>
      <c r="W1957" s="14">
        <f>IF(V1957=1, VLOOKUP(U1957, [1]IMDB_Movies!A:O, 11, FALSE), AVERAGEIF($A$2:$A$4915, U1957, $K$2:$K$4915))</f>
        <v>5.6333333333333329</v>
      </c>
      <c r="X1957" s="5">
        <f t="shared" si="208"/>
        <v>0.246</v>
      </c>
      <c r="Y1957">
        <f t="shared" si="209"/>
        <v>6.4263484798953989</v>
      </c>
      <c r="AN1957" s="6"/>
      <c r="AO1957" s="5"/>
      <c r="AP1957" s="14"/>
      <c r="AQ1957" s="5"/>
    </row>
    <row r="1958" spans="1:43" hidden="1" x14ac:dyDescent="0.3">
      <c r="A1958" t="s">
        <v>4577</v>
      </c>
      <c r="B1958">
        <v>88</v>
      </c>
      <c r="C1958">
        <v>6373693</v>
      </c>
      <c r="D1958" t="s">
        <v>604</v>
      </c>
      <c r="E1958" t="s">
        <v>10409</v>
      </c>
      <c r="F1958" t="s">
        <v>4578</v>
      </c>
      <c r="G1958" t="s">
        <v>14</v>
      </c>
      <c r="H1958" t="s">
        <v>15</v>
      </c>
      <c r="I1958">
        <v>15000000</v>
      </c>
      <c r="J1958">
        <v>2009</v>
      </c>
      <c r="K1958">
        <v>5.3</v>
      </c>
      <c r="L1958" s="5" t="s">
        <v>599</v>
      </c>
      <c r="M1958" s="5" t="s">
        <v>6851</v>
      </c>
      <c r="P1958" s="5">
        <f t="shared" si="210"/>
        <v>0.61004872871505356</v>
      </c>
      <c r="Q1958" s="5">
        <f t="shared" si="211"/>
        <v>6373693</v>
      </c>
      <c r="R1958" s="1">
        <f t="shared" si="212"/>
        <v>-8626307</v>
      </c>
      <c r="S1958" s="1">
        <f t="shared" si="213"/>
        <v>15000000</v>
      </c>
      <c r="U1958" s="6" t="s">
        <v>4633</v>
      </c>
      <c r="V1958" s="5">
        <f t="shared" ref="V1958:V2021" si="214">COUNTIF($A$2:$A$4915, U1958)</f>
        <v>3</v>
      </c>
      <c r="W1958" s="14">
        <f>IF(V1958=1, VLOOKUP(U1958, [1]IMDB_Movies!A:O, 11, FALSE), AVERAGEIF($A$2:$A$4915, U1958, $K$2:$K$4915))</f>
        <v>5.6333333333333329</v>
      </c>
      <c r="X1958" s="5">
        <f t="shared" ref="X1958:X2021" si="215">_xlfn.PERCENTRANK.EXC($W$102:$W$2566,W1958)</f>
        <v>0.246</v>
      </c>
      <c r="Y1958">
        <f t="shared" ref="Y1958:Y2021" si="216">AVERAGE(K1858:K6771)</f>
        <v>6.4265860039241414</v>
      </c>
      <c r="AN1958" s="6"/>
      <c r="AO1958" s="5"/>
      <c r="AP1958" s="14"/>
      <c r="AQ1958" s="5"/>
    </row>
    <row r="1959" spans="1:43" hidden="1" x14ac:dyDescent="0.3">
      <c r="A1959" t="s">
        <v>2149</v>
      </c>
      <c r="B1959">
        <v>106</v>
      </c>
      <c r="C1959">
        <v>7556708</v>
      </c>
      <c r="D1959" t="s">
        <v>1221</v>
      </c>
      <c r="E1959" t="s">
        <v>10410</v>
      </c>
      <c r="F1959" t="s">
        <v>4579</v>
      </c>
      <c r="G1959" t="s">
        <v>14</v>
      </c>
      <c r="H1959" t="s">
        <v>15</v>
      </c>
      <c r="I1959">
        <v>15000000</v>
      </c>
      <c r="J1959">
        <v>2012</v>
      </c>
      <c r="K1959">
        <v>6.6</v>
      </c>
      <c r="L1959" s="5" t="s">
        <v>1221</v>
      </c>
      <c r="M1959" s="5"/>
      <c r="P1959" s="5">
        <f t="shared" si="210"/>
        <v>0.60992899290078439</v>
      </c>
      <c r="Q1959" s="5">
        <f t="shared" si="211"/>
        <v>7556708</v>
      </c>
      <c r="R1959" s="1">
        <f t="shared" si="212"/>
        <v>-7443292</v>
      </c>
      <c r="S1959" s="1">
        <f t="shared" si="213"/>
        <v>15000000</v>
      </c>
      <c r="U1959" s="7" t="s">
        <v>1356</v>
      </c>
      <c r="V1959" s="5">
        <f t="shared" si="214"/>
        <v>3</v>
      </c>
      <c r="W1959" s="14">
        <f>IF(V1959=1, VLOOKUP(U1959, [1]IMDB_Movies!A:O, 11, FALSE), AVERAGEIF($A$2:$A$4915, U1959, $K$2:$K$4915))</f>
        <v>5.6333333333333329</v>
      </c>
      <c r="X1959" s="5">
        <f t="shared" si="215"/>
        <v>0.246</v>
      </c>
      <c r="Y1959">
        <f t="shared" si="216"/>
        <v>6.4260058881256228</v>
      </c>
      <c r="AN1959" s="7"/>
      <c r="AO1959" s="5"/>
      <c r="AP1959" s="14"/>
      <c r="AQ1959" s="5"/>
    </row>
    <row r="1960" spans="1:43" hidden="1" x14ac:dyDescent="0.3">
      <c r="A1960" t="s">
        <v>1425</v>
      </c>
      <c r="B1960">
        <v>92</v>
      </c>
      <c r="C1960">
        <v>5306447</v>
      </c>
      <c r="D1960" t="s">
        <v>604</v>
      </c>
      <c r="E1960" t="s">
        <v>10411</v>
      </c>
      <c r="F1960" t="s">
        <v>4580</v>
      </c>
      <c r="G1960" t="s">
        <v>14</v>
      </c>
      <c r="H1960" t="s">
        <v>15</v>
      </c>
      <c r="I1960">
        <v>15000000</v>
      </c>
      <c r="J1960">
        <v>2009</v>
      </c>
      <c r="K1960">
        <v>7.2</v>
      </c>
      <c r="L1960" s="5" t="s">
        <v>599</v>
      </c>
      <c r="M1960" s="5" t="s">
        <v>6851</v>
      </c>
      <c r="P1960" s="5">
        <f t="shared" si="210"/>
        <v>0.60981185875506982</v>
      </c>
      <c r="Q1960" s="5">
        <f t="shared" si="211"/>
        <v>5306447</v>
      </c>
      <c r="R1960" s="1">
        <f t="shared" si="212"/>
        <v>-9693553</v>
      </c>
      <c r="S1960" s="1">
        <f t="shared" si="213"/>
        <v>15000000</v>
      </c>
      <c r="U1960" s="7" t="s">
        <v>1495</v>
      </c>
      <c r="V1960" s="5">
        <f t="shared" si="214"/>
        <v>3</v>
      </c>
      <c r="W1960" s="14">
        <f>IF(V1960=1, VLOOKUP(U1960, [1]IMDB_Movies!A:O, 11, FALSE), AVERAGEIF($A$2:$A$4915, U1960, $K$2:$K$4915))</f>
        <v>5.6333333333333329</v>
      </c>
      <c r="X1960" s="5">
        <f t="shared" si="215"/>
        <v>0.246</v>
      </c>
      <c r="Y1960">
        <f t="shared" si="216"/>
        <v>6.4256871727748779</v>
      </c>
      <c r="AN1960" s="7"/>
      <c r="AO1960" s="5"/>
      <c r="AP1960" s="14"/>
      <c r="AQ1960" s="5"/>
    </row>
    <row r="1961" spans="1:43" hidden="1" x14ac:dyDescent="0.3">
      <c r="A1961" t="s">
        <v>4581</v>
      </c>
      <c r="B1961">
        <v>105</v>
      </c>
      <c r="C1961">
        <v>5217498</v>
      </c>
      <c r="D1961" t="s">
        <v>699</v>
      </c>
      <c r="E1961" t="s">
        <v>10412</v>
      </c>
      <c r="F1961" t="s">
        <v>4582</v>
      </c>
      <c r="G1961" t="s">
        <v>14</v>
      </c>
      <c r="H1961" t="s">
        <v>15</v>
      </c>
      <c r="I1961">
        <v>15000000</v>
      </c>
      <c r="J1961">
        <v>2000</v>
      </c>
      <c r="K1961">
        <v>4.5999999999999996</v>
      </c>
      <c r="L1961" s="5" t="s">
        <v>1221</v>
      </c>
      <c r="M1961" s="5" t="s">
        <v>8415</v>
      </c>
      <c r="N1961" t="s">
        <v>3629</v>
      </c>
      <c r="P1961" s="5">
        <f t="shared" si="210"/>
        <v>0.60968931977977059</v>
      </c>
      <c r="Q1961" s="5">
        <f t="shared" si="211"/>
        <v>5217498</v>
      </c>
      <c r="R1961" s="1">
        <f t="shared" si="212"/>
        <v>-9782502</v>
      </c>
      <c r="S1961" s="1">
        <f t="shared" si="213"/>
        <v>15000000</v>
      </c>
      <c r="U1961" s="6" t="s">
        <v>202</v>
      </c>
      <c r="V1961" s="5">
        <f t="shared" si="214"/>
        <v>3</v>
      </c>
      <c r="W1961" s="14">
        <f>IF(V1961=1, VLOOKUP(U1961, [1]IMDB_Movies!A:O, 11, FALSE), AVERAGEIF($A$2:$A$4915, U1961, $K$2:$K$4915))</f>
        <v>5.6000000000000005</v>
      </c>
      <c r="X1961" s="5">
        <f t="shared" si="215"/>
        <v>0.245</v>
      </c>
      <c r="Y1961">
        <f t="shared" si="216"/>
        <v>6.4256955810147396</v>
      </c>
      <c r="AN1961" s="6"/>
      <c r="AO1961" s="5"/>
      <c r="AP1961" s="14"/>
      <c r="AQ1961" s="5"/>
    </row>
    <row r="1962" spans="1:43" hidden="1" x14ac:dyDescent="0.3">
      <c r="A1962" t="s">
        <v>4388</v>
      </c>
      <c r="B1962">
        <v>107</v>
      </c>
      <c r="C1962">
        <v>5023275</v>
      </c>
      <c r="D1962" t="s">
        <v>4583</v>
      </c>
      <c r="E1962" t="s">
        <v>10413</v>
      </c>
      <c r="F1962" t="s">
        <v>4584</v>
      </c>
      <c r="G1962" t="s">
        <v>14</v>
      </c>
      <c r="H1962" t="s">
        <v>525</v>
      </c>
      <c r="I1962">
        <v>15000000</v>
      </c>
      <c r="J1962">
        <v>2005</v>
      </c>
      <c r="K1962">
        <v>7.5</v>
      </c>
      <c r="L1962" s="5" t="s">
        <v>340</v>
      </c>
      <c r="M1962" s="5" t="s">
        <v>8413</v>
      </c>
      <c r="N1962" t="s">
        <v>1221</v>
      </c>
      <c r="O1962" t="s">
        <v>8415</v>
      </c>
      <c r="P1962" s="5">
        <f t="shared" si="210"/>
        <v>0.60956639738046625</v>
      </c>
      <c r="Q1962" s="5">
        <f t="shared" si="211"/>
        <v>5023275</v>
      </c>
      <c r="R1962" s="1">
        <f t="shared" si="212"/>
        <v>-9976725</v>
      </c>
      <c r="S1962" s="1">
        <f t="shared" si="213"/>
        <v>15000000</v>
      </c>
      <c r="U1962" s="6" t="s">
        <v>2105</v>
      </c>
      <c r="V1962" s="5">
        <f t="shared" si="214"/>
        <v>4</v>
      </c>
      <c r="W1962" s="14">
        <f>IF(V1962=1, VLOOKUP(U1962, [1]IMDB_Movies!A:O, 11, FALSE), AVERAGEIF($A$2:$A$4915, U1962, $K$2:$K$4915))</f>
        <v>5.625</v>
      </c>
      <c r="X1962" s="5">
        <f t="shared" si="215"/>
        <v>0.245</v>
      </c>
      <c r="Y1962">
        <f t="shared" si="216"/>
        <v>6.4253438113949004</v>
      </c>
      <c r="AN1962" s="6"/>
      <c r="AO1962" s="5"/>
      <c r="AP1962" s="14"/>
      <c r="AQ1962" s="5"/>
    </row>
    <row r="1963" spans="1:43" hidden="1" x14ac:dyDescent="0.3">
      <c r="A1963" t="s">
        <v>4585</v>
      </c>
      <c r="B1963">
        <v>120</v>
      </c>
      <c r="C1963">
        <v>4956401</v>
      </c>
      <c r="D1963" t="s">
        <v>1215</v>
      </c>
      <c r="E1963" t="s">
        <v>10414</v>
      </c>
      <c r="F1963" t="s">
        <v>4586</v>
      </c>
      <c r="G1963" t="s">
        <v>14</v>
      </c>
      <c r="H1963" t="s">
        <v>525</v>
      </c>
      <c r="I1963">
        <v>15000000</v>
      </c>
      <c r="J1963">
        <v>1999</v>
      </c>
      <c r="K1963">
        <v>6.5</v>
      </c>
      <c r="L1963" s="5" t="s">
        <v>1221</v>
      </c>
      <c r="M1963" s="5" t="s">
        <v>8418</v>
      </c>
      <c r="P1963" s="5">
        <f t="shared" si="210"/>
        <v>0.60944285165297907</v>
      </c>
      <c r="Q1963" s="5">
        <f t="shared" si="211"/>
        <v>4956401</v>
      </c>
      <c r="R1963" s="1">
        <f t="shared" si="212"/>
        <v>-10043599</v>
      </c>
      <c r="S1963" s="1">
        <f t="shared" si="213"/>
        <v>15000000</v>
      </c>
      <c r="U1963" s="7" t="s">
        <v>8221</v>
      </c>
      <c r="V1963" s="5">
        <f t="shared" si="214"/>
        <v>1</v>
      </c>
      <c r="W1963" s="14">
        <f>IF(V1963=1, VLOOKUP(U1963, [1]IMDB_Movies!A:O, 11, FALSE), AVERAGEIF($A$2:$A$4915, U1963, $K$2:$K$4915))</f>
        <v>5.6</v>
      </c>
      <c r="X1963" s="5">
        <f t="shared" si="215"/>
        <v>0.22600000000000001</v>
      </c>
      <c r="Y1963">
        <f t="shared" si="216"/>
        <v>6.426105470029488</v>
      </c>
      <c r="AN1963" s="7"/>
      <c r="AO1963" s="5"/>
      <c r="AP1963" s="14"/>
      <c r="AQ1963" s="5"/>
    </row>
    <row r="1964" spans="1:43" hidden="1" x14ac:dyDescent="0.3">
      <c r="A1964" t="s">
        <v>91</v>
      </c>
      <c r="B1964">
        <v>103</v>
      </c>
      <c r="C1964">
        <v>4235837</v>
      </c>
      <c r="D1964" t="s">
        <v>4347</v>
      </c>
      <c r="E1964" t="s">
        <v>10415</v>
      </c>
      <c r="F1964" t="s">
        <v>4588</v>
      </c>
      <c r="G1964" t="s">
        <v>14</v>
      </c>
      <c r="H1964" t="s">
        <v>15</v>
      </c>
      <c r="I1964">
        <v>15000000</v>
      </c>
      <c r="J1964">
        <v>2005</v>
      </c>
      <c r="K1964">
        <v>7.6</v>
      </c>
      <c r="L1964" s="5" t="s">
        <v>599</v>
      </c>
      <c r="M1964" s="5" t="s">
        <v>8413</v>
      </c>
      <c r="N1964" t="s">
        <v>8415</v>
      </c>
      <c r="P1964" s="5">
        <f t="shared" si="210"/>
        <v>0.60931897113593336</v>
      </c>
      <c r="Q1964" s="5">
        <f t="shared" si="211"/>
        <v>4235837</v>
      </c>
      <c r="R1964" s="1">
        <f t="shared" si="212"/>
        <v>-10764163</v>
      </c>
      <c r="S1964" s="1">
        <f t="shared" si="213"/>
        <v>15000000</v>
      </c>
      <c r="U1964" s="7" t="s">
        <v>7763</v>
      </c>
      <c r="V1964" s="5">
        <f t="shared" si="214"/>
        <v>1</v>
      </c>
      <c r="W1964" s="14">
        <f>IF(V1964=1, VLOOKUP(U1964, [1]IMDB_Movies!A:O, 11, FALSE), AVERAGEIF($A$2:$A$4915, U1964, $K$2:$K$4915))</f>
        <v>5.6</v>
      </c>
      <c r="X1964" s="5">
        <f t="shared" si="215"/>
        <v>0.22600000000000001</v>
      </c>
      <c r="Y1964">
        <f t="shared" si="216"/>
        <v>6.425524246395816</v>
      </c>
      <c r="AN1964" s="7"/>
      <c r="AO1964" s="5"/>
      <c r="AP1964" s="14"/>
      <c r="AQ1964" s="5"/>
    </row>
    <row r="1965" spans="1:43" hidden="1" x14ac:dyDescent="0.3">
      <c r="A1965" t="s">
        <v>2085</v>
      </c>
      <c r="B1965">
        <v>147</v>
      </c>
      <c r="C1965">
        <v>7219578</v>
      </c>
      <c r="D1965" t="s">
        <v>699</v>
      </c>
      <c r="E1965" t="s">
        <v>10416</v>
      </c>
      <c r="F1965" t="s">
        <v>4591</v>
      </c>
      <c r="G1965" t="s">
        <v>14</v>
      </c>
      <c r="H1965" t="s">
        <v>525</v>
      </c>
      <c r="I1965">
        <v>15000000</v>
      </c>
      <c r="J1965">
        <v>2001</v>
      </c>
      <c r="K1965">
        <v>8</v>
      </c>
      <c r="L1965" s="5" t="s">
        <v>1221</v>
      </c>
      <c r="M1965" s="5" t="s">
        <v>8415</v>
      </c>
      <c r="N1965" t="s">
        <v>3629</v>
      </c>
      <c r="P1965" s="5">
        <f t="shared" si="210"/>
        <v>0.60919328118517913</v>
      </c>
      <c r="Q1965" s="5">
        <f t="shared" si="211"/>
        <v>7219578</v>
      </c>
      <c r="R1965" s="1">
        <f t="shared" si="212"/>
        <v>-7780422</v>
      </c>
      <c r="S1965" s="1">
        <f t="shared" si="213"/>
        <v>15000000</v>
      </c>
      <c r="U1965" s="6" t="s">
        <v>7670</v>
      </c>
      <c r="V1965" s="5">
        <f t="shared" si="214"/>
        <v>1</v>
      </c>
      <c r="W1965" s="14">
        <f>IF(V1965=1, VLOOKUP(U1965, [1]IMDB_Movies!A:O, 11, FALSE), AVERAGEIF($A$2:$A$4915, U1965, $K$2:$K$4915))</f>
        <v>5.6</v>
      </c>
      <c r="X1965" s="5">
        <f t="shared" si="215"/>
        <v>0.22600000000000001</v>
      </c>
      <c r="Y1965">
        <f t="shared" si="216"/>
        <v>6.4254998361193145</v>
      </c>
      <c r="AN1965" s="6"/>
      <c r="AO1965" s="5"/>
      <c r="AP1965" s="14"/>
      <c r="AQ1965" s="5"/>
    </row>
    <row r="1966" spans="1:43" hidden="1" x14ac:dyDescent="0.3">
      <c r="A1966" t="s">
        <v>4596</v>
      </c>
      <c r="B1966">
        <v>103</v>
      </c>
      <c r="C1966">
        <v>2412045</v>
      </c>
      <c r="D1966" t="s">
        <v>1952</v>
      </c>
      <c r="E1966" t="s">
        <v>10417</v>
      </c>
      <c r="F1966" t="s">
        <v>4597</v>
      </c>
      <c r="G1966" t="s">
        <v>14</v>
      </c>
      <c r="H1966" t="s">
        <v>22</v>
      </c>
      <c r="I1966">
        <v>15000000</v>
      </c>
      <c r="J1966">
        <v>2010</v>
      </c>
      <c r="K1966">
        <v>7.2</v>
      </c>
      <c r="L1966" s="5" t="s">
        <v>1221</v>
      </c>
      <c r="M1966" s="5" t="s">
        <v>6851</v>
      </c>
      <c r="N1966" t="s">
        <v>4289</v>
      </c>
      <c r="P1966" s="5">
        <f t="shared" si="210"/>
        <v>0.60907428917144479</v>
      </c>
      <c r="Q1966" s="5">
        <f t="shared" si="211"/>
        <v>2412045</v>
      </c>
      <c r="R1966" s="1">
        <f t="shared" si="212"/>
        <v>-12587955</v>
      </c>
      <c r="S1966" s="1">
        <f t="shared" si="213"/>
        <v>15000000</v>
      </c>
      <c r="U1966" s="6" t="s">
        <v>7555</v>
      </c>
      <c r="V1966" s="5">
        <f t="shared" si="214"/>
        <v>1</v>
      </c>
      <c r="W1966" s="14">
        <f>IF(V1966=1, VLOOKUP(U1966, [1]IMDB_Movies!A:O, 11, FALSE), AVERAGEIF($A$2:$A$4915, U1966, $K$2:$K$4915))</f>
        <v>5.6</v>
      </c>
      <c r="X1966" s="5">
        <f t="shared" si="215"/>
        <v>0.22600000000000001</v>
      </c>
      <c r="Y1966">
        <f t="shared" si="216"/>
        <v>6.4252459016393546</v>
      </c>
      <c r="AN1966" s="6"/>
      <c r="AO1966" s="5"/>
      <c r="AP1966" s="14"/>
      <c r="AQ1966" s="5"/>
    </row>
    <row r="1967" spans="1:43" hidden="1" x14ac:dyDescent="0.3">
      <c r="A1967" t="s">
        <v>4599</v>
      </c>
      <c r="B1967">
        <v>111</v>
      </c>
      <c r="C1967">
        <v>2203641</v>
      </c>
      <c r="D1967" t="s">
        <v>778</v>
      </c>
      <c r="E1967" t="s">
        <v>10418</v>
      </c>
      <c r="F1967" t="s">
        <v>4600</v>
      </c>
      <c r="G1967" t="s">
        <v>14</v>
      </c>
      <c r="H1967" t="s">
        <v>1281</v>
      </c>
      <c r="I1967">
        <v>15000000</v>
      </c>
      <c r="J1967">
        <v>2008</v>
      </c>
      <c r="K1967">
        <v>6.7</v>
      </c>
      <c r="L1967" s="5" t="s">
        <v>8413</v>
      </c>
      <c r="M1967" s="5" t="s">
        <v>1221</v>
      </c>
      <c r="N1967" t="s">
        <v>8415</v>
      </c>
      <c r="O1967" t="s">
        <v>3629</v>
      </c>
      <c r="P1967" s="5">
        <f t="shared" si="210"/>
        <v>0.60894420787350345</v>
      </c>
      <c r="Q1967" s="5">
        <f t="shared" si="211"/>
        <v>2203641</v>
      </c>
      <c r="R1967" s="1">
        <f t="shared" si="212"/>
        <v>-12796359</v>
      </c>
      <c r="S1967" s="1">
        <f t="shared" si="213"/>
        <v>15000000</v>
      </c>
      <c r="U1967" s="6" t="s">
        <v>7616</v>
      </c>
      <c r="V1967" s="5">
        <f t="shared" si="214"/>
        <v>1</v>
      </c>
      <c r="W1967" s="14">
        <f>IF(V1967=1, VLOOKUP(U1967, [1]IMDB_Movies!A:O, 11, FALSE), AVERAGEIF($A$2:$A$4915, U1967, $K$2:$K$4915))</f>
        <v>5.6</v>
      </c>
      <c r="X1967" s="5">
        <f t="shared" si="215"/>
        <v>0.22600000000000001</v>
      </c>
      <c r="Y1967">
        <f t="shared" si="216"/>
        <v>6.4250245982289389</v>
      </c>
      <c r="AN1967" s="6"/>
      <c r="AO1967" s="5"/>
      <c r="AP1967" s="14"/>
      <c r="AQ1967" s="5"/>
    </row>
    <row r="1968" spans="1:43" hidden="1" x14ac:dyDescent="0.3">
      <c r="A1968" t="s">
        <v>4601</v>
      </c>
      <c r="B1968">
        <v>98</v>
      </c>
      <c r="C1968">
        <v>1953732</v>
      </c>
      <c r="D1968" t="s">
        <v>485</v>
      </c>
      <c r="E1968" t="s">
        <v>10419</v>
      </c>
      <c r="F1968" t="s">
        <v>4602</v>
      </c>
      <c r="G1968" t="s">
        <v>14</v>
      </c>
      <c r="H1968" t="s">
        <v>15</v>
      </c>
      <c r="I1968">
        <v>15000000</v>
      </c>
      <c r="J1968">
        <v>1986</v>
      </c>
      <c r="K1968">
        <v>5.3</v>
      </c>
      <c r="L1968" s="5" t="s">
        <v>340</v>
      </c>
      <c r="M1968" s="5" t="s">
        <v>1221</v>
      </c>
      <c r="N1968" t="s">
        <v>455</v>
      </c>
      <c r="P1968" s="5">
        <f t="shared" si="210"/>
        <v>0.60881347878525049</v>
      </c>
      <c r="Q1968" s="5">
        <f t="shared" si="211"/>
        <v>1953732</v>
      </c>
      <c r="R1968" s="1">
        <f t="shared" si="212"/>
        <v>-13046268</v>
      </c>
      <c r="S1968" s="1">
        <f t="shared" si="213"/>
        <v>15000000</v>
      </c>
      <c r="U1968" s="7" t="s">
        <v>7406</v>
      </c>
      <c r="V1968" s="5">
        <f t="shared" si="214"/>
        <v>1</v>
      </c>
      <c r="W1968" s="14">
        <f>IF(V1968=1, VLOOKUP(U1968, [1]IMDB_Movies!A:O, 11, FALSE), AVERAGEIF($A$2:$A$4915, U1968, $K$2:$K$4915))</f>
        <v>5.6</v>
      </c>
      <c r="X1968" s="5">
        <f t="shared" si="215"/>
        <v>0.22600000000000001</v>
      </c>
      <c r="Y1968">
        <f t="shared" si="216"/>
        <v>6.425098425196861</v>
      </c>
      <c r="AN1968" s="7"/>
      <c r="AO1968" s="5"/>
      <c r="AP1968" s="14"/>
      <c r="AQ1968" s="5"/>
    </row>
    <row r="1969" spans="1:43" hidden="1" x14ac:dyDescent="0.3">
      <c r="A1969" t="s">
        <v>4603</v>
      </c>
      <c r="B1969">
        <v>111</v>
      </c>
      <c r="C1969">
        <v>1954202</v>
      </c>
      <c r="D1969" t="s">
        <v>3222</v>
      </c>
      <c r="E1969" t="s">
        <v>10420</v>
      </c>
      <c r="F1969" t="s">
        <v>4604</v>
      </c>
      <c r="G1969" t="s">
        <v>14</v>
      </c>
      <c r="H1969" t="s">
        <v>15</v>
      </c>
      <c r="I1969">
        <v>15000000</v>
      </c>
      <c r="J1969">
        <v>1999</v>
      </c>
      <c r="K1969">
        <v>6.3</v>
      </c>
      <c r="L1969" s="5" t="s">
        <v>599</v>
      </c>
      <c r="M1969" s="5" t="s">
        <v>8413</v>
      </c>
      <c r="N1969" t="s">
        <v>1221</v>
      </c>
      <c r="P1969" s="5">
        <f t="shared" si="210"/>
        <v>0.60868201256794452</v>
      </c>
      <c r="Q1969" s="5">
        <f t="shared" si="211"/>
        <v>1954202</v>
      </c>
      <c r="R1969" s="1">
        <f t="shared" si="212"/>
        <v>-13045798</v>
      </c>
      <c r="S1969" s="1">
        <f t="shared" si="213"/>
        <v>15000000</v>
      </c>
      <c r="U1969" s="6" t="s">
        <v>5225</v>
      </c>
      <c r="V1969" s="5">
        <f t="shared" si="214"/>
        <v>2</v>
      </c>
      <c r="W1969" s="14">
        <f>IF(V1969=1, VLOOKUP(U1969, [1]IMDB_Movies!A:O, 11, FALSE), AVERAGEIF($A$2:$A$4915, U1969, $K$2:$K$4915))</f>
        <v>5.6</v>
      </c>
      <c r="X1969" s="5">
        <f t="shared" si="215"/>
        <v>0.22600000000000001</v>
      </c>
      <c r="Y1969">
        <f t="shared" si="216"/>
        <v>6.4246471939612846</v>
      </c>
      <c r="AN1969" s="6"/>
      <c r="AO1969" s="5"/>
      <c r="AP1969" s="14"/>
      <c r="AQ1969" s="5"/>
    </row>
    <row r="1970" spans="1:43" hidden="1" x14ac:dyDescent="0.3">
      <c r="A1970" t="s">
        <v>4176</v>
      </c>
      <c r="B1970">
        <v>111</v>
      </c>
      <c r="C1970">
        <v>1294640</v>
      </c>
      <c r="D1970" t="s">
        <v>2344</v>
      </c>
      <c r="E1970" t="s">
        <v>10421</v>
      </c>
      <c r="F1970" t="s">
        <v>4605</v>
      </c>
      <c r="G1970" t="s">
        <v>14</v>
      </c>
      <c r="H1970" t="s">
        <v>15</v>
      </c>
      <c r="I1970">
        <v>15000000</v>
      </c>
      <c r="J1970">
        <v>2007</v>
      </c>
      <c r="K1970">
        <v>6.5</v>
      </c>
      <c r="L1970" s="5" t="s">
        <v>8413</v>
      </c>
      <c r="M1970" s="5" t="s">
        <v>1221</v>
      </c>
      <c r="N1970" t="s">
        <v>2267</v>
      </c>
      <c r="O1970" t="s">
        <v>3629</v>
      </c>
      <c r="P1970" s="5">
        <f t="shared" si="210"/>
        <v>0.60855034757226989</v>
      </c>
      <c r="Q1970" s="5">
        <f t="shared" si="211"/>
        <v>1294640</v>
      </c>
      <c r="R1970" s="1">
        <f t="shared" si="212"/>
        <v>-13705360</v>
      </c>
      <c r="S1970" s="1">
        <f t="shared" si="213"/>
        <v>15000000</v>
      </c>
      <c r="U1970" s="7" t="s">
        <v>7174</v>
      </c>
      <c r="V1970" s="5">
        <f t="shared" si="214"/>
        <v>1</v>
      </c>
      <c r="W1970" s="14">
        <f>IF(V1970=1, VLOOKUP(U1970, [1]IMDB_Movies!A:O, 11, FALSE), AVERAGEIF($A$2:$A$4915, U1970, $K$2:$K$4915))</f>
        <v>5.6</v>
      </c>
      <c r="X1970" s="5">
        <f t="shared" si="215"/>
        <v>0.22600000000000001</v>
      </c>
      <c r="Y1970">
        <f t="shared" si="216"/>
        <v>6.4242613263296233</v>
      </c>
      <c r="AN1970" s="7"/>
      <c r="AO1970" s="5"/>
      <c r="AP1970" s="14"/>
      <c r="AQ1970" s="5"/>
    </row>
    <row r="1971" spans="1:43" hidden="1" x14ac:dyDescent="0.3">
      <c r="A1971" t="s">
        <v>4614</v>
      </c>
      <c r="B1971">
        <v>105</v>
      </c>
      <c r="C1971">
        <v>613556</v>
      </c>
      <c r="D1971" t="s">
        <v>278</v>
      </c>
      <c r="E1971" t="s">
        <v>10422</v>
      </c>
      <c r="F1971" t="s">
        <v>4615</v>
      </c>
      <c r="G1971" t="s">
        <v>708</v>
      </c>
      <c r="H1971" t="s">
        <v>4409</v>
      </c>
      <c r="I1971">
        <v>15000000</v>
      </c>
      <c r="J1971">
        <v>2015</v>
      </c>
      <c r="K1971">
        <v>6.4</v>
      </c>
      <c r="L1971" s="5" t="s">
        <v>476</v>
      </c>
      <c r="M1971" s="5" t="s">
        <v>1221</v>
      </c>
      <c r="P1971" s="5">
        <f t="shared" si="210"/>
        <v>0.60841706984647936</v>
      </c>
      <c r="Q1971" s="5">
        <f t="shared" si="211"/>
        <v>613556</v>
      </c>
      <c r="R1971" s="1">
        <f t="shared" si="212"/>
        <v>-14386444</v>
      </c>
      <c r="S1971" s="1">
        <f t="shared" si="213"/>
        <v>15000000</v>
      </c>
      <c r="U1971" s="6" t="s">
        <v>8200</v>
      </c>
      <c r="V1971" s="5">
        <f t="shared" si="214"/>
        <v>1</v>
      </c>
      <c r="W1971" s="14">
        <f>IF(V1971=1, VLOOKUP(U1971, [1]IMDB_Movies!A:O, 11, FALSE), AVERAGEIF($A$2:$A$4915, U1971, $K$2:$K$4915))</f>
        <v>5.6</v>
      </c>
      <c r="X1971" s="5">
        <f t="shared" si="215"/>
        <v>0.22600000000000001</v>
      </c>
      <c r="Y1971">
        <f t="shared" si="216"/>
        <v>6.4242692939244774</v>
      </c>
      <c r="AN1971" s="6"/>
      <c r="AO1971" s="5"/>
      <c r="AP1971" s="14"/>
      <c r="AQ1971" s="5"/>
    </row>
    <row r="1972" spans="1:43" hidden="1" x14ac:dyDescent="0.3">
      <c r="A1972" t="s">
        <v>4185</v>
      </c>
      <c r="B1972">
        <v>98</v>
      </c>
      <c r="C1972">
        <v>353743</v>
      </c>
      <c r="D1972" t="s">
        <v>4616</v>
      </c>
      <c r="E1972" t="s">
        <v>10423</v>
      </c>
      <c r="F1972" t="s">
        <v>4617</v>
      </c>
      <c r="G1972" t="s">
        <v>14</v>
      </c>
      <c r="H1972" t="s">
        <v>22</v>
      </c>
      <c r="I1972">
        <v>15000000</v>
      </c>
      <c r="J1972">
        <v>2001</v>
      </c>
      <c r="K1972">
        <v>6.9</v>
      </c>
      <c r="L1972" s="5" t="s">
        <v>599</v>
      </c>
      <c r="M1972" s="5" t="s">
        <v>8413</v>
      </c>
      <c r="N1972" t="s">
        <v>1221</v>
      </c>
      <c r="O1972" t="s">
        <v>3629</v>
      </c>
      <c r="P1972" s="5">
        <f t="shared" si="210"/>
        <v>0.60828214798101687</v>
      </c>
      <c r="Q1972" s="5">
        <f t="shared" si="211"/>
        <v>353743</v>
      </c>
      <c r="R1972" s="1">
        <f t="shared" si="212"/>
        <v>-14646257</v>
      </c>
      <c r="S1972" s="1">
        <f t="shared" si="213"/>
        <v>15000000</v>
      </c>
      <c r="U1972" s="7" t="s">
        <v>1927</v>
      </c>
      <c r="V1972" s="5">
        <f t="shared" si="214"/>
        <v>2</v>
      </c>
      <c r="W1972" s="14">
        <f>IF(V1972=1, VLOOKUP(U1972, [1]IMDB_Movies!A:O, 11, FALSE), AVERAGEIF($A$2:$A$4915, U1972, $K$2:$K$4915))</f>
        <v>5.6</v>
      </c>
      <c r="X1972" s="5">
        <f t="shared" si="215"/>
        <v>0.22600000000000001</v>
      </c>
      <c r="Y1972">
        <f t="shared" si="216"/>
        <v>6.4239487516425866</v>
      </c>
      <c r="AN1972" s="7"/>
      <c r="AO1972" s="5"/>
      <c r="AP1972" s="14"/>
      <c r="AQ1972" s="5"/>
    </row>
    <row r="1973" spans="1:43" hidden="1" x14ac:dyDescent="0.3">
      <c r="A1973" t="s">
        <v>4627</v>
      </c>
      <c r="B1973">
        <v>103</v>
      </c>
      <c r="C1973">
        <v>73548</v>
      </c>
      <c r="D1973" t="s">
        <v>3319</v>
      </c>
      <c r="E1973" t="s">
        <v>10424</v>
      </c>
      <c r="F1973" t="s">
        <v>4628</v>
      </c>
      <c r="G1973" t="s">
        <v>14</v>
      </c>
      <c r="H1973" t="s">
        <v>15</v>
      </c>
      <c r="I1973">
        <v>15000000</v>
      </c>
      <c r="J1973">
        <v>2008</v>
      </c>
      <c r="K1973">
        <v>6.1</v>
      </c>
      <c r="L1973" s="5" t="s">
        <v>455</v>
      </c>
      <c r="M1973" s="5" t="s">
        <v>2267</v>
      </c>
      <c r="N1973" t="s">
        <v>8415</v>
      </c>
      <c r="P1973" s="5">
        <f t="shared" si="210"/>
        <v>0.60814647395960608</v>
      </c>
      <c r="Q1973" s="5">
        <f t="shared" si="211"/>
        <v>73548</v>
      </c>
      <c r="R1973" s="1">
        <f t="shared" si="212"/>
        <v>-14926452</v>
      </c>
      <c r="S1973" s="1">
        <f t="shared" si="213"/>
        <v>15000000</v>
      </c>
      <c r="U1973" s="6" t="s">
        <v>177</v>
      </c>
      <c r="V1973" s="5">
        <f t="shared" si="214"/>
        <v>9</v>
      </c>
      <c r="W1973" s="14">
        <f>IF(V1973=1, VLOOKUP(U1973, [1]IMDB_Movies!A:O, 11, FALSE), AVERAGEIF($A$2:$A$4915, U1973, $K$2:$K$4915))</f>
        <v>5.5777777777777775</v>
      </c>
      <c r="X1973" s="5">
        <f t="shared" si="215"/>
        <v>0.22600000000000001</v>
      </c>
      <c r="Y1973">
        <f t="shared" si="216"/>
        <v>6.4235622740716503</v>
      </c>
      <c r="AN1973" s="6"/>
      <c r="AO1973" s="5"/>
      <c r="AP1973" s="14"/>
      <c r="AQ1973" s="5"/>
    </row>
    <row r="1974" spans="1:43" hidden="1" x14ac:dyDescent="0.3">
      <c r="A1974" t="s">
        <v>4629</v>
      </c>
      <c r="B1974">
        <v>104</v>
      </c>
      <c r="C1974"/>
      <c r="D1974" t="s">
        <v>2109</v>
      </c>
      <c r="E1974" t="s">
        <v>10425</v>
      </c>
      <c r="F1974" t="s">
        <v>4630</v>
      </c>
      <c r="G1974" t="s">
        <v>14</v>
      </c>
      <c r="H1974" t="s">
        <v>2863</v>
      </c>
      <c r="I1974">
        <v>15000000</v>
      </c>
      <c r="J1974">
        <v>2011</v>
      </c>
      <c r="K1974">
        <v>6</v>
      </c>
      <c r="L1974" s="5" t="s">
        <v>4651</v>
      </c>
      <c r="M1974" s="5" t="s">
        <v>1221</v>
      </c>
      <c r="N1974" t="s">
        <v>7865</v>
      </c>
      <c r="P1974" s="5">
        <f t="shared" si="210"/>
        <v>0.60801000599601807</v>
      </c>
      <c r="Q1974" s="5">
        <f t="shared" si="211"/>
        <v>25035665</v>
      </c>
      <c r="R1974" s="1">
        <f t="shared" si="212"/>
        <v>10035665</v>
      </c>
      <c r="S1974" s="1">
        <f t="shared" si="213"/>
        <v>15000000</v>
      </c>
      <c r="U1974" s="6" t="s">
        <v>6154</v>
      </c>
      <c r="V1974" s="5">
        <f t="shared" si="214"/>
        <v>1</v>
      </c>
      <c r="W1974" s="14">
        <f>IF(V1974=1, VLOOKUP(U1974, [1]IMDB_Movies!A:O, 11, FALSE), AVERAGEIF($A$2:$A$4915, U1974, $K$2:$K$4915))</f>
        <v>5.6</v>
      </c>
      <c r="X1974" s="5">
        <f t="shared" si="215"/>
        <v>0.22600000000000001</v>
      </c>
      <c r="Y1974">
        <f t="shared" si="216"/>
        <v>6.4230440499671371</v>
      </c>
      <c r="AN1974" s="6"/>
      <c r="AO1974" s="5"/>
      <c r="AP1974" s="14"/>
      <c r="AQ1974" s="5"/>
    </row>
    <row r="1975" spans="1:43" hidden="1" x14ac:dyDescent="0.3">
      <c r="A1975" t="s">
        <v>4631</v>
      </c>
      <c r="B1975">
        <v>90</v>
      </c>
      <c r="C1975">
        <v>28870</v>
      </c>
      <c r="D1975" t="s">
        <v>771</v>
      </c>
      <c r="E1975" t="s">
        <v>10426</v>
      </c>
      <c r="F1975" t="s">
        <v>4632</v>
      </c>
      <c r="G1975" t="s">
        <v>14</v>
      </c>
      <c r="H1975" t="s">
        <v>15</v>
      </c>
      <c r="I1975">
        <v>15000000</v>
      </c>
      <c r="J1975">
        <v>2011</v>
      </c>
      <c r="K1975">
        <v>5.0999999999999996</v>
      </c>
      <c r="L1975" s="5" t="s">
        <v>8413</v>
      </c>
      <c r="M1975" s="5" t="s">
        <v>1221</v>
      </c>
      <c r="N1975" t="s">
        <v>3629</v>
      </c>
      <c r="P1975" s="5">
        <f t="shared" si="210"/>
        <v>0.60801000599601807</v>
      </c>
      <c r="Q1975" s="5">
        <f t="shared" si="211"/>
        <v>28870</v>
      </c>
      <c r="R1975" s="1">
        <f t="shared" si="212"/>
        <v>-14971130</v>
      </c>
      <c r="S1975" s="1">
        <f t="shared" si="213"/>
        <v>15000000</v>
      </c>
      <c r="U1975" s="6" t="s">
        <v>6244</v>
      </c>
      <c r="V1975" s="5">
        <f t="shared" si="214"/>
        <v>1</v>
      </c>
      <c r="W1975" s="14">
        <f>IF(V1975=1, VLOOKUP(U1975, [1]IMDB_Movies!A:O, 11, FALSE), AVERAGEIF($A$2:$A$4915, U1975, $K$2:$K$4915))</f>
        <v>5.6</v>
      </c>
      <c r="X1975" s="5">
        <f t="shared" si="215"/>
        <v>0.22600000000000001</v>
      </c>
      <c r="Y1975">
        <f t="shared" si="216"/>
        <v>6.4233475830319078</v>
      </c>
      <c r="AN1975" s="6"/>
      <c r="AO1975" s="5"/>
      <c r="AP1975" s="14"/>
      <c r="AQ1975" s="5"/>
    </row>
    <row r="1976" spans="1:43" hidden="1" x14ac:dyDescent="0.3">
      <c r="A1976" t="s">
        <v>4636</v>
      </c>
      <c r="B1976">
        <v>93</v>
      </c>
      <c r="C1976">
        <v>20380</v>
      </c>
      <c r="D1976" t="s">
        <v>4637</v>
      </c>
      <c r="E1976" t="s">
        <v>10427</v>
      </c>
      <c r="F1976" t="s">
        <v>4638</v>
      </c>
      <c r="G1976" t="s">
        <v>14</v>
      </c>
      <c r="H1976" t="s">
        <v>15</v>
      </c>
      <c r="I1976">
        <v>15000000</v>
      </c>
      <c r="J1976">
        <v>2007</v>
      </c>
      <c r="K1976">
        <v>5.9</v>
      </c>
      <c r="L1976" s="5" t="s">
        <v>599</v>
      </c>
      <c r="M1976" s="5" t="s">
        <v>1221</v>
      </c>
      <c r="N1976" t="s">
        <v>455</v>
      </c>
      <c r="O1976" t="s">
        <v>4183</v>
      </c>
      <c r="P1976" s="5">
        <f t="shared" si="210"/>
        <v>0.60787323412794825</v>
      </c>
      <c r="Q1976" s="5">
        <f t="shared" si="211"/>
        <v>20380</v>
      </c>
      <c r="R1976" s="1">
        <f t="shared" si="212"/>
        <v>-14979620</v>
      </c>
      <c r="S1976" s="1">
        <f t="shared" si="213"/>
        <v>15000000</v>
      </c>
      <c r="U1976" s="6" t="s">
        <v>6059</v>
      </c>
      <c r="V1976" s="5">
        <f t="shared" si="214"/>
        <v>1</v>
      </c>
      <c r="W1976" s="14">
        <f>IF(V1976=1, VLOOKUP(U1976, [1]IMDB_Movies!A:O, 11, FALSE), AVERAGEIF($A$2:$A$4915, U1976, $K$2:$K$4915))</f>
        <v>5.6</v>
      </c>
      <c r="X1976" s="5">
        <f t="shared" si="215"/>
        <v>0.22600000000000001</v>
      </c>
      <c r="Y1976">
        <f t="shared" si="216"/>
        <v>6.4234868421052731</v>
      </c>
      <c r="AN1976" s="6"/>
      <c r="AO1976" s="5"/>
      <c r="AP1976" s="14"/>
      <c r="AQ1976" s="5"/>
    </row>
    <row r="1977" spans="1:43" hidden="1" x14ac:dyDescent="0.3">
      <c r="A1977" t="s">
        <v>4648</v>
      </c>
      <c r="B1977">
        <v>105</v>
      </c>
      <c r="C1977"/>
      <c r="D1977" t="s">
        <v>17</v>
      </c>
      <c r="E1977" t="s">
        <v>10428</v>
      </c>
      <c r="F1977" t="s">
        <v>4649</v>
      </c>
      <c r="G1977" t="s">
        <v>14</v>
      </c>
      <c r="H1977" t="s">
        <v>275</v>
      </c>
      <c r="I1977">
        <v>15000000</v>
      </c>
      <c r="J1977">
        <v>2005</v>
      </c>
      <c r="K1977">
        <v>4.9000000000000004</v>
      </c>
      <c r="L1977" s="5" t="s">
        <v>476</v>
      </c>
      <c r="M1977" s="5" t="s">
        <v>340</v>
      </c>
      <c r="N1977" t="s">
        <v>455</v>
      </c>
      <c r="P1977" s="5">
        <f t="shared" si="210"/>
        <v>0.60773623301542268</v>
      </c>
      <c r="Q1977" s="5">
        <f t="shared" si="211"/>
        <v>25035665</v>
      </c>
      <c r="R1977" s="1">
        <f t="shared" si="212"/>
        <v>10035665</v>
      </c>
      <c r="S1977" s="1">
        <f t="shared" si="213"/>
        <v>15000000</v>
      </c>
      <c r="U1977" s="7" t="s">
        <v>6101</v>
      </c>
      <c r="V1977" s="5">
        <f t="shared" si="214"/>
        <v>1</v>
      </c>
      <c r="W1977" s="14">
        <f>IF(V1977=1, VLOOKUP(U1977, [1]IMDB_Movies!A:O, 11, FALSE), AVERAGEIF($A$2:$A$4915, U1977, $K$2:$K$4915))</f>
        <v>5.6</v>
      </c>
      <c r="X1977" s="5">
        <f t="shared" si="215"/>
        <v>0.22600000000000001</v>
      </c>
      <c r="Y1977">
        <f t="shared" si="216"/>
        <v>6.423362948338279</v>
      </c>
      <c r="AN1977" s="7"/>
      <c r="AO1977" s="5"/>
      <c r="AP1977" s="14"/>
      <c r="AQ1977" s="5"/>
    </row>
    <row r="1978" spans="1:43" hidden="1" x14ac:dyDescent="0.3">
      <c r="A1978" t="s">
        <v>4650</v>
      </c>
      <c r="B1978">
        <v>98</v>
      </c>
      <c r="C1978"/>
      <c r="D1978" t="s">
        <v>4651</v>
      </c>
      <c r="E1978" t="s">
        <v>10429</v>
      </c>
      <c r="F1978" t="s">
        <v>4652</v>
      </c>
      <c r="G1978" t="s">
        <v>997</v>
      </c>
      <c r="H1978" t="s">
        <v>2499</v>
      </c>
      <c r="I1978">
        <v>15000000</v>
      </c>
      <c r="J1978">
        <v>2015</v>
      </c>
      <c r="K1978">
        <v>5.7</v>
      </c>
      <c r="L1978" s="5" t="s">
        <v>4651</v>
      </c>
      <c r="M1978" s="5"/>
      <c r="P1978" s="5">
        <f t="shared" si="210"/>
        <v>0.60773623301542268</v>
      </c>
      <c r="Q1978" s="5">
        <f t="shared" si="211"/>
        <v>25035665</v>
      </c>
      <c r="R1978" s="1">
        <f t="shared" si="212"/>
        <v>10035665</v>
      </c>
      <c r="S1978" s="1">
        <f t="shared" si="213"/>
        <v>15000000</v>
      </c>
      <c r="U1978" s="6" t="s">
        <v>5867</v>
      </c>
      <c r="V1978" s="5">
        <f t="shared" si="214"/>
        <v>1</v>
      </c>
      <c r="W1978" s="14">
        <f>IF(V1978=1, VLOOKUP(U1978, [1]IMDB_Movies!A:O, 11, FALSE), AVERAGEIF($A$2:$A$4915, U1978, $K$2:$K$4915))</f>
        <v>5.6</v>
      </c>
      <c r="X1978" s="5">
        <f t="shared" si="215"/>
        <v>0.22600000000000001</v>
      </c>
      <c r="Y1978">
        <f t="shared" si="216"/>
        <v>6.4234364713627503</v>
      </c>
      <c r="AN1978" s="6"/>
      <c r="AO1978" s="5"/>
      <c r="AP1978" s="14"/>
      <c r="AQ1978" s="5"/>
    </row>
    <row r="1979" spans="1:43" hidden="1" x14ac:dyDescent="0.3">
      <c r="A1979" t="s">
        <v>4653</v>
      </c>
      <c r="B1979">
        <v>119</v>
      </c>
      <c r="C1979"/>
      <c r="D1979" t="s">
        <v>162</v>
      </c>
      <c r="E1979" t="s">
        <v>10430</v>
      </c>
      <c r="F1979" t="s">
        <v>4654</v>
      </c>
      <c r="G1979" t="s">
        <v>708</v>
      </c>
      <c r="H1979" t="s">
        <v>1377</v>
      </c>
      <c r="I1979">
        <v>15000000</v>
      </c>
      <c r="J1979">
        <v>2009</v>
      </c>
      <c r="K1979">
        <v>7.1</v>
      </c>
      <c r="L1979" s="5" t="s">
        <v>476</v>
      </c>
      <c r="M1979" s="5" t="s">
        <v>8413</v>
      </c>
      <c r="N1979" t="s">
        <v>1221</v>
      </c>
      <c r="O1979" t="s">
        <v>3629</v>
      </c>
      <c r="P1979" s="5">
        <f t="shared" si="210"/>
        <v>0.60773623301542268</v>
      </c>
      <c r="Q1979" s="5">
        <f t="shared" si="211"/>
        <v>25035665</v>
      </c>
      <c r="R1979" s="1">
        <f t="shared" si="212"/>
        <v>10035665</v>
      </c>
      <c r="S1979" s="1">
        <f t="shared" si="213"/>
        <v>15000000</v>
      </c>
      <c r="U1979" s="6" t="s">
        <v>5727</v>
      </c>
      <c r="V1979" s="5">
        <f t="shared" si="214"/>
        <v>1</v>
      </c>
      <c r="W1979" s="14">
        <f>IF(V1979=1, VLOOKUP(U1979, [1]IMDB_Movies!A:O, 11, FALSE), AVERAGEIF($A$2:$A$4915, U1979, $K$2:$K$4915))</f>
        <v>5.6</v>
      </c>
      <c r="X1979" s="5">
        <f t="shared" si="215"/>
        <v>0.22600000000000001</v>
      </c>
      <c r="Y1979">
        <f t="shared" si="216"/>
        <v>6.4232795521896726</v>
      </c>
      <c r="AN1979" s="6"/>
      <c r="AO1979" s="5"/>
      <c r="AP1979" s="14"/>
      <c r="AQ1979" s="5"/>
    </row>
    <row r="1980" spans="1:43" hidden="1" x14ac:dyDescent="0.3">
      <c r="A1980" t="s">
        <v>4655</v>
      </c>
      <c r="B1980">
        <v>124</v>
      </c>
      <c r="C1980"/>
      <c r="D1980" t="s">
        <v>555</v>
      </c>
      <c r="E1980" t="s">
        <v>10431</v>
      </c>
      <c r="F1980" t="s">
        <v>4656</v>
      </c>
      <c r="G1980" t="s">
        <v>14</v>
      </c>
      <c r="H1980" t="s">
        <v>22</v>
      </c>
      <c r="I1980">
        <v>15000000</v>
      </c>
      <c r="J1980">
        <v>2000</v>
      </c>
      <c r="K1980">
        <v>6.6</v>
      </c>
      <c r="L1980" s="5" t="s">
        <v>4651</v>
      </c>
      <c r="M1980" s="5" t="s">
        <v>1221</v>
      </c>
      <c r="P1980" s="5">
        <f t="shared" si="210"/>
        <v>0.60773623301542268</v>
      </c>
      <c r="Q1980" s="5">
        <f t="shared" si="211"/>
        <v>25035665</v>
      </c>
      <c r="R1980" s="1">
        <f t="shared" si="212"/>
        <v>10035665</v>
      </c>
      <c r="S1980" s="1">
        <f t="shared" si="213"/>
        <v>15000000</v>
      </c>
      <c r="U1980" s="7" t="s">
        <v>5590</v>
      </c>
      <c r="V1980" s="5">
        <f t="shared" si="214"/>
        <v>1</v>
      </c>
      <c r="W1980" s="14">
        <f>IF(V1980=1, VLOOKUP(U1980, [1]IMDB_Movies!A:O, 11, FALSE), AVERAGEIF($A$2:$A$4915, U1980, $K$2:$K$4915))</f>
        <v>5.6</v>
      </c>
      <c r="X1980" s="5">
        <f t="shared" si="215"/>
        <v>0.22600000000000001</v>
      </c>
      <c r="Y1980">
        <f t="shared" si="216"/>
        <v>6.4227931488801184</v>
      </c>
      <c r="AN1980" s="7"/>
      <c r="AO1980" s="5"/>
      <c r="AP1980" s="14"/>
      <c r="AQ1980" s="5"/>
    </row>
    <row r="1981" spans="1:43" hidden="1" x14ac:dyDescent="0.3">
      <c r="A1981" t="s">
        <v>1880</v>
      </c>
      <c r="B1981">
        <v>120</v>
      </c>
      <c r="C1981">
        <v>141319195</v>
      </c>
      <c r="D1981" t="s">
        <v>79</v>
      </c>
      <c r="E1981" t="s">
        <v>10432</v>
      </c>
      <c r="F1981" t="s">
        <v>4669</v>
      </c>
      <c r="G1981" t="s">
        <v>14</v>
      </c>
      <c r="H1981" t="s">
        <v>22</v>
      </c>
      <c r="I1981">
        <v>15000000</v>
      </c>
      <c r="J1981">
        <v>2008</v>
      </c>
      <c r="K1981">
        <v>8</v>
      </c>
      <c r="L1981" s="5" t="s">
        <v>1221</v>
      </c>
      <c r="M1981" s="5" t="s">
        <v>6851</v>
      </c>
      <c r="P1981" s="5">
        <f t="shared" si="210"/>
        <v>0.60773623301542268</v>
      </c>
      <c r="Q1981" s="5">
        <f t="shared" si="211"/>
        <v>141319195</v>
      </c>
      <c r="R1981" s="1">
        <f t="shared" si="212"/>
        <v>126319195</v>
      </c>
      <c r="S1981" s="1">
        <f t="shared" si="213"/>
        <v>15000000</v>
      </c>
      <c r="U1981" s="6" t="s">
        <v>5611</v>
      </c>
      <c r="V1981" s="5">
        <f t="shared" si="214"/>
        <v>1</v>
      </c>
      <c r="W1981" s="14">
        <f>IF(V1981=1, VLOOKUP(U1981, [1]IMDB_Movies!A:O, 11, FALSE), AVERAGEIF($A$2:$A$4915, U1981, $K$2:$K$4915))</f>
        <v>5.6</v>
      </c>
      <c r="X1981" s="5">
        <f t="shared" si="215"/>
        <v>0.22600000000000001</v>
      </c>
      <c r="Y1981">
        <f t="shared" si="216"/>
        <v>6.4221416803953995</v>
      </c>
      <c r="AN1981" s="6"/>
      <c r="AO1981" s="5"/>
      <c r="AP1981" s="14"/>
      <c r="AQ1981" s="5"/>
    </row>
    <row r="1982" spans="1:43" hidden="1" x14ac:dyDescent="0.3">
      <c r="A1982" t="s">
        <v>4676</v>
      </c>
      <c r="B1982">
        <v>101</v>
      </c>
      <c r="C1982"/>
      <c r="D1982" t="s">
        <v>401</v>
      </c>
      <c r="E1982" t="s">
        <v>10433</v>
      </c>
      <c r="F1982" t="s">
        <v>4677</v>
      </c>
      <c r="G1982" t="s">
        <v>14</v>
      </c>
      <c r="H1982" t="s">
        <v>15</v>
      </c>
      <c r="I1982">
        <v>15000000</v>
      </c>
      <c r="J1982">
        <v>2015</v>
      </c>
      <c r="K1982">
        <v>5.7</v>
      </c>
      <c r="L1982" s="5" t="s">
        <v>476</v>
      </c>
      <c r="M1982" s="5" t="s">
        <v>8413</v>
      </c>
      <c r="N1982" t="s">
        <v>1221</v>
      </c>
      <c r="O1982" t="s">
        <v>8415</v>
      </c>
      <c r="P1982" s="5">
        <f t="shared" si="210"/>
        <v>0.60832671213550371</v>
      </c>
      <c r="Q1982" s="5">
        <f t="shared" si="211"/>
        <v>25035665</v>
      </c>
      <c r="R1982" s="1">
        <f t="shared" si="212"/>
        <v>10035665</v>
      </c>
      <c r="S1982" s="1">
        <f t="shared" si="213"/>
        <v>15000000</v>
      </c>
      <c r="U1982" s="7" t="s">
        <v>5662</v>
      </c>
      <c r="V1982" s="5">
        <f t="shared" si="214"/>
        <v>1</v>
      </c>
      <c r="W1982" s="14">
        <f>IF(V1982=1, VLOOKUP(U1982, [1]IMDB_Movies!A:O, 11, FALSE), AVERAGEIF($A$2:$A$4915, U1982, $K$2:$K$4915))</f>
        <v>5.6</v>
      </c>
      <c r="X1982" s="5">
        <f t="shared" si="215"/>
        <v>0.22600000000000001</v>
      </c>
      <c r="Y1982">
        <f t="shared" si="216"/>
        <v>6.4216216216216324</v>
      </c>
      <c r="AN1982" s="7"/>
      <c r="AO1982" s="5"/>
      <c r="AP1982" s="14"/>
      <c r="AQ1982" s="5"/>
    </row>
    <row r="1983" spans="1:43" hidden="1" x14ac:dyDescent="0.3">
      <c r="A1983" t="s">
        <v>253</v>
      </c>
      <c r="B1983">
        <v>98</v>
      </c>
      <c r="C1983">
        <v>68856263</v>
      </c>
      <c r="D1983" t="s">
        <v>2770</v>
      </c>
      <c r="E1983" t="s">
        <v>10434</v>
      </c>
      <c r="F1983" t="s">
        <v>4679</v>
      </c>
      <c r="G1983" t="s">
        <v>14</v>
      </c>
      <c r="H1983" t="s">
        <v>15</v>
      </c>
      <c r="I1983">
        <v>15000000</v>
      </c>
      <c r="J1983">
        <v>1993</v>
      </c>
      <c r="K1983">
        <v>6.9</v>
      </c>
      <c r="L1983" s="5" t="s">
        <v>340</v>
      </c>
      <c r="M1983" s="5" t="s">
        <v>599</v>
      </c>
      <c r="N1983" t="s">
        <v>6299</v>
      </c>
      <c r="O1983" t="s">
        <v>8417</v>
      </c>
      <c r="P1983" s="5">
        <f t="shared" si="210"/>
        <v>0.60832671213550371</v>
      </c>
      <c r="Q1983" s="5">
        <f t="shared" si="211"/>
        <v>68856263</v>
      </c>
      <c r="R1983" s="1">
        <f t="shared" si="212"/>
        <v>53856263</v>
      </c>
      <c r="S1983" s="1">
        <f t="shared" si="213"/>
        <v>15000000</v>
      </c>
      <c r="U1983" s="7" t="s">
        <v>6422</v>
      </c>
      <c r="V1983" s="5">
        <f t="shared" si="214"/>
        <v>1</v>
      </c>
      <c r="W1983" s="14">
        <f>IF(V1983=1, VLOOKUP(U1983, [1]IMDB_Movies!A:O, 11, FALSE), AVERAGEIF($A$2:$A$4915, U1983, $K$2:$K$4915))</f>
        <v>5.6</v>
      </c>
      <c r="X1983" s="5">
        <f t="shared" si="215"/>
        <v>0.22600000000000001</v>
      </c>
      <c r="Y1983">
        <f t="shared" si="216"/>
        <v>6.4217606330366097</v>
      </c>
      <c r="AN1983" s="7"/>
      <c r="AO1983" s="5"/>
      <c r="AP1983" s="14"/>
      <c r="AQ1983" s="5"/>
    </row>
    <row r="1984" spans="1:43" hidden="1" x14ac:dyDescent="0.3">
      <c r="A1984" t="s">
        <v>1947</v>
      </c>
      <c r="B1984">
        <v>101</v>
      </c>
      <c r="C1984">
        <v>51527787</v>
      </c>
      <c r="D1984" t="s">
        <v>1966</v>
      </c>
      <c r="E1984" t="s">
        <v>10435</v>
      </c>
      <c r="F1984" t="s">
        <v>4680</v>
      </c>
      <c r="G1984" t="s">
        <v>14</v>
      </c>
      <c r="H1984" t="s">
        <v>15</v>
      </c>
      <c r="I1984">
        <v>15000000</v>
      </c>
      <c r="J1984">
        <v>2009</v>
      </c>
      <c r="K1984">
        <v>5.5</v>
      </c>
      <c r="L1984" s="5" t="s">
        <v>2267</v>
      </c>
      <c r="M1984" s="5" t="s">
        <v>3629</v>
      </c>
      <c r="P1984" s="5">
        <f t="shared" si="210"/>
        <v>0.60843619695684015</v>
      </c>
      <c r="Q1984" s="5">
        <f t="shared" si="211"/>
        <v>51527787</v>
      </c>
      <c r="R1984" s="1">
        <f t="shared" si="212"/>
        <v>36527787</v>
      </c>
      <c r="S1984" s="1">
        <f t="shared" si="213"/>
        <v>15000000</v>
      </c>
      <c r="U1984" s="6" t="s">
        <v>5201</v>
      </c>
      <c r="V1984" s="5">
        <f t="shared" si="214"/>
        <v>1</v>
      </c>
      <c r="W1984" s="14">
        <f>IF(V1984=1, VLOOKUP(U1984, [1]IMDB_Movies!A:O, 11, FALSE), AVERAGEIF($A$2:$A$4915, U1984, $K$2:$K$4915))</f>
        <v>5.6</v>
      </c>
      <c r="X1984" s="5">
        <f t="shared" si="215"/>
        <v>0.22600000000000001</v>
      </c>
      <c r="Y1984">
        <f t="shared" si="216"/>
        <v>6.4213060686015959</v>
      </c>
      <c r="AN1984" s="6"/>
      <c r="AO1984" s="5"/>
      <c r="AP1984" s="14"/>
      <c r="AQ1984" s="5"/>
    </row>
    <row r="1985" spans="1:43" hidden="1" x14ac:dyDescent="0.3">
      <c r="A1985" t="s">
        <v>864</v>
      </c>
      <c r="B1985">
        <v>115</v>
      </c>
      <c r="C1985">
        <v>183088</v>
      </c>
      <c r="D1985" t="s">
        <v>4120</v>
      </c>
      <c r="E1985" t="s">
        <v>10436</v>
      </c>
      <c r="F1985" t="s">
        <v>4741</v>
      </c>
      <c r="G1985" t="s">
        <v>14</v>
      </c>
      <c r="H1985" t="s">
        <v>15</v>
      </c>
      <c r="I1985">
        <v>15000000</v>
      </c>
      <c r="J1985">
        <v>2008</v>
      </c>
      <c r="K1985">
        <v>7</v>
      </c>
      <c r="L1985" s="5" t="s">
        <v>599</v>
      </c>
      <c r="M1985" s="5" t="s">
        <v>1221</v>
      </c>
      <c r="N1985" t="s">
        <v>8418</v>
      </c>
      <c r="P1985" s="5">
        <f t="shared" si="210"/>
        <v>0.60846434657729442</v>
      </c>
      <c r="Q1985" s="5">
        <f t="shared" si="211"/>
        <v>183088</v>
      </c>
      <c r="R1985" s="1">
        <f t="shared" si="212"/>
        <v>-14816912</v>
      </c>
      <c r="S1985" s="1">
        <f t="shared" si="213"/>
        <v>15000000</v>
      </c>
      <c r="U1985" s="6" t="s">
        <v>5288</v>
      </c>
      <c r="V1985" s="5">
        <f t="shared" si="214"/>
        <v>1</v>
      </c>
      <c r="W1985" s="14">
        <f>IF(V1985=1, VLOOKUP(U1985, [1]IMDB_Movies!A:O, 11, FALSE), AVERAGEIF($A$2:$A$4915, U1985, $K$2:$K$4915))</f>
        <v>5.6</v>
      </c>
      <c r="X1985" s="5">
        <f t="shared" si="215"/>
        <v>0.22600000000000001</v>
      </c>
      <c r="Y1985">
        <f t="shared" si="216"/>
        <v>6.4213790828109643</v>
      </c>
      <c r="AN1985" s="6"/>
      <c r="AO1985" s="5"/>
      <c r="AP1985" s="14"/>
      <c r="AQ1985" s="5"/>
    </row>
    <row r="1986" spans="1:43" hidden="1" x14ac:dyDescent="0.3">
      <c r="A1986" t="s">
        <v>4571</v>
      </c>
      <c r="B1986">
        <v>110</v>
      </c>
      <c r="C1986">
        <v>14989761</v>
      </c>
      <c r="D1986" t="s">
        <v>359</v>
      </c>
      <c r="E1986" t="s">
        <v>10437</v>
      </c>
      <c r="F1986" t="s">
        <v>4755</v>
      </c>
      <c r="G1986" t="s">
        <v>14</v>
      </c>
      <c r="H1986" t="s">
        <v>22</v>
      </c>
      <c r="I1986">
        <v>15000000</v>
      </c>
      <c r="J1986">
        <v>2012</v>
      </c>
      <c r="K1986">
        <v>7.2</v>
      </c>
      <c r="L1986" s="5" t="s">
        <v>599</v>
      </c>
      <c r="M1986" s="5" t="s">
        <v>8413</v>
      </c>
      <c r="P1986" s="5">
        <f t="shared" ref="P1986:P2049" si="217">CORREL(C1986:C6899,I1986:I6899)</f>
        <v>0.60832751299868582</v>
      </c>
      <c r="Q1986" s="5">
        <f t="shared" ref="Q1986:Q2049" si="218">IF(ISBLANK(C1986),MEDIAN($C$2:$C$4915), C1986)</f>
        <v>14989761</v>
      </c>
      <c r="R1986" s="1">
        <f t="shared" ref="R1986:R2049" si="219">Q1986-S1986</f>
        <v>-10239</v>
      </c>
      <c r="S1986" s="1">
        <f t="shared" ref="S1986:S2049" si="220">IF(ISBLANK(I1986),MEDIAN($I$2:$I$4915), I1986)</f>
        <v>15000000</v>
      </c>
      <c r="U1986" s="7" t="s">
        <v>5316</v>
      </c>
      <c r="V1986" s="5">
        <f t="shared" si="214"/>
        <v>1</v>
      </c>
      <c r="W1986" s="14">
        <f>IF(V1986=1, VLOOKUP(U1986, [1]IMDB_Movies!A:O, 11, FALSE), AVERAGEIF($A$2:$A$4915, U1986, $K$2:$K$4915))</f>
        <v>5.6</v>
      </c>
      <c r="X1986" s="5">
        <f t="shared" si="215"/>
        <v>0.22600000000000001</v>
      </c>
      <c r="Y1986">
        <f t="shared" si="216"/>
        <v>6.4210561056105719</v>
      </c>
      <c r="AN1986" s="7"/>
      <c r="AO1986" s="5"/>
      <c r="AP1986" s="14"/>
      <c r="AQ1986" s="5"/>
    </row>
    <row r="1987" spans="1:43" hidden="1" x14ac:dyDescent="0.3">
      <c r="A1987" t="s">
        <v>4800</v>
      </c>
      <c r="B1987">
        <v>108</v>
      </c>
      <c r="C1987">
        <v>25440971</v>
      </c>
      <c r="D1987" t="s">
        <v>799</v>
      </c>
      <c r="E1987" t="s">
        <v>10438</v>
      </c>
      <c r="F1987" t="s">
        <v>4801</v>
      </c>
      <c r="G1987" t="s">
        <v>14</v>
      </c>
      <c r="H1987" t="s">
        <v>22</v>
      </c>
      <c r="I1987">
        <v>15000000</v>
      </c>
      <c r="J1987">
        <v>2015</v>
      </c>
      <c r="K1987">
        <v>7.7</v>
      </c>
      <c r="L1987" s="5" t="s">
        <v>1221</v>
      </c>
      <c r="M1987" s="5" t="s">
        <v>8415</v>
      </c>
      <c r="N1987" t="s">
        <v>4289</v>
      </c>
      <c r="O1987" t="s">
        <v>3629</v>
      </c>
      <c r="P1987" s="5">
        <f t="shared" si="217"/>
        <v>0.60822634917896501</v>
      </c>
      <c r="Q1987" s="5">
        <f t="shared" si="218"/>
        <v>25440971</v>
      </c>
      <c r="R1987" s="1">
        <f t="shared" si="219"/>
        <v>10440971</v>
      </c>
      <c r="S1987" s="1">
        <f t="shared" si="220"/>
        <v>15000000</v>
      </c>
      <c r="U1987" s="7" t="s">
        <v>4581</v>
      </c>
      <c r="V1987" s="5">
        <f t="shared" si="214"/>
        <v>2</v>
      </c>
      <c r="W1987" s="14">
        <f>IF(V1987=1, VLOOKUP(U1987, [1]IMDB_Movies!A:O, 11, FALSE), AVERAGEIF($A$2:$A$4915, U1987, $K$2:$K$4915))</f>
        <v>5.6</v>
      </c>
      <c r="X1987" s="5">
        <f t="shared" si="215"/>
        <v>0.22600000000000001</v>
      </c>
      <c r="Y1987">
        <f t="shared" si="216"/>
        <v>6.4209970287223612</v>
      </c>
      <c r="AN1987" s="7"/>
      <c r="AO1987" s="5"/>
      <c r="AP1987" s="14"/>
      <c r="AQ1987" s="5"/>
    </row>
    <row r="1988" spans="1:43" hidden="1" x14ac:dyDescent="0.3">
      <c r="A1988" t="s">
        <v>4538</v>
      </c>
      <c r="B1988">
        <v>90</v>
      </c>
      <c r="C1988">
        <v>4360548</v>
      </c>
      <c r="D1988" t="s">
        <v>507</v>
      </c>
      <c r="E1988" t="s">
        <v>10439</v>
      </c>
      <c r="F1988" t="s">
        <v>4882</v>
      </c>
      <c r="G1988" t="s">
        <v>14</v>
      </c>
      <c r="H1988" t="s">
        <v>15</v>
      </c>
      <c r="I1988">
        <v>15000000</v>
      </c>
      <c r="J1988">
        <v>2009</v>
      </c>
      <c r="K1988">
        <v>6.4</v>
      </c>
      <c r="L1988" s="5" t="s">
        <v>599</v>
      </c>
      <c r="M1988" s="5" t="s">
        <v>1221</v>
      </c>
      <c r="N1988" t="s">
        <v>6851</v>
      </c>
      <c r="P1988" s="5">
        <f t="shared" si="217"/>
        <v>0.60815613075279917</v>
      </c>
      <c r="Q1988" s="5">
        <f t="shared" si="218"/>
        <v>4360548</v>
      </c>
      <c r="R1988" s="1">
        <f t="shared" si="219"/>
        <v>-10639452</v>
      </c>
      <c r="S1988" s="1">
        <f t="shared" si="220"/>
        <v>15000000</v>
      </c>
      <c r="U1988" s="7" t="s">
        <v>4890</v>
      </c>
      <c r="V1988" s="5">
        <f t="shared" si="214"/>
        <v>2</v>
      </c>
      <c r="W1988" s="14">
        <f>IF(V1988=1, VLOOKUP(U1988, [1]IMDB_Movies!A:O, 11, FALSE), AVERAGEIF($A$2:$A$4915, U1988, $K$2:$K$4915))</f>
        <v>5.6</v>
      </c>
      <c r="X1988" s="5">
        <f t="shared" si="215"/>
        <v>0.22600000000000001</v>
      </c>
      <c r="Y1988">
        <f t="shared" si="216"/>
        <v>6.4206406869220727</v>
      </c>
      <c r="AN1988" s="7"/>
      <c r="AO1988" s="5"/>
      <c r="AP1988" s="14"/>
      <c r="AQ1988" s="5"/>
    </row>
    <row r="1989" spans="1:43" hidden="1" x14ac:dyDescent="0.3">
      <c r="A1989" t="s">
        <v>4885</v>
      </c>
      <c r="B1989">
        <v>108</v>
      </c>
      <c r="C1989">
        <v>1039869</v>
      </c>
      <c r="D1989" t="s">
        <v>663</v>
      </c>
      <c r="E1989" t="s">
        <v>10440</v>
      </c>
      <c r="F1989" t="s">
        <v>4886</v>
      </c>
      <c r="G1989" t="s">
        <v>14</v>
      </c>
      <c r="H1989" t="s">
        <v>99</v>
      </c>
      <c r="I1989">
        <v>15000000</v>
      </c>
      <c r="J1989">
        <v>2010</v>
      </c>
      <c r="K1989">
        <v>6.2</v>
      </c>
      <c r="L1989" s="5" t="s">
        <v>4651</v>
      </c>
      <c r="M1989" s="5" t="s">
        <v>599</v>
      </c>
      <c r="N1989" t="s">
        <v>8413</v>
      </c>
      <c r="O1989" t="s">
        <v>1221</v>
      </c>
      <c r="P1989" s="5">
        <f t="shared" si="217"/>
        <v>0.60802793603772376</v>
      </c>
      <c r="Q1989" s="5">
        <f t="shared" si="218"/>
        <v>1039869</v>
      </c>
      <c r="R1989" s="1">
        <f t="shared" si="219"/>
        <v>-13960131</v>
      </c>
      <c r="S1989" s="1">
        <f t="shared" si="220"/>
        <v>15000000</v>
      </c>
      <c r="U1989" s="6" t="s">
        <v>4824</v>
      </c>
      <c r="V1989" s="5">
        <f t="shared" si="214"/>
        <v>1</v>
      </c>
      <c r="W1989" s="14">
        <f>IF(V1989=1, VLOOKUP(U1989, [1]IMDB_Movies!A:O, 11, FALSE), AVERAGEIF($A$2:$A$4915, U1989, $K$2:$K$4915))</f>
        <v>5.6</v>
      </c>
      <c r="X1989" s="5">
        <f t="shared" si="215"/>
        <v>0.22600000000000001</v>
      </c>
      <c r="Y1989">
        <f t="shared" si="216"/>
        <v>6.4209117938553151</v>
      </c>
      <c r="AN1989" s="6"/>
      <c r="AO1989" s="5"/>
      <c r="AP1989" s="14"/>
      <c r="AQ1989" s="5"/>
    </row>
    <row r="1990" spans="1:43" hidden="1" x14ac:dyDescent="0.3">
      <c r="A1990" t="s">
        <v>5131</v>
      </c>
      <c r="B1990">
        <v>118</v>
      </c>
      <c r="C1990">
        <v>399879</v>
      </c>
      <c r="D1990" t="s">
        <v>778</v>
      </c>
      <c r="E1990" t="s">
        <v>10441</v>
      </c>
      <c r="F1990" t="s">
        <v>5132</v>
      </c>
      <c r="G1990" t="s">
        <v>14</v>
      </c>
      <c r="H1990" t="s">
        <v>132</v>
      </c>
      <c r="I1990">
        <v>15000000</v>
      </c>
      <c r="J1990">
        <v>2006</v>
      </c>
      <c r="K1990">
        <v>6.4</v>
      </c>
      <c r="L1990" s="5" t="s">
        <v>8413</v>
      </c>
      <c r="M1990" s="5" t="s">
        <v>1221</v>
      </c>
      <c r="N1990" t="s">
        <v>8415</v>
      </c>
      <c r="O1990" t="s">
        <v>3629</v>
      </c>
      <c r="P1990" s="5">
        <f t="shared" si="217"/>
        <v>0.60789218056416627</v>
      </c>
      <c r="Q1990" s="5">
        <f t="shared" si="218"/>
        <v>399879</v>
      </c>
      <c r="R1990" s="1">
        <f t="shared" si="219"/>
        <v>-14600121</v>
      </c>
      <c r="S1990" s="1">
        <f t="shared" si="220"/>
        <v>15000000</v>
      </c>
      <c r="U1990" s="7" t="s">
        <v>1066</v>
      </c>
      <c r="V1990" s="5">
        <f t="shared" si="214"/>
        <v>1</v>
      </c>
      <c r="W1990" s="14">
        <f>IF(V1990=1, VLOOKUP(U1990, [1]IMDB_Movies!A:O, 11, FALSE), AVERAGEIF($A$2:$A$4915, U1990, $K$2:$K$4915))</f>
        <v>5.6</v>
      </c>
      <c r="X1990" s="5">
        <f t="shared" si="215"/>
        <v>0.22600000000000001</v>
      </c>
      <c r="Y1990">
        <f t="shared" si="216"/>
        <v>6.4206212822207656</v>
      </c>
      <c r="AN1990" s="7"/>
      <c r="AO1990" s="5"/>
      <c r="AP1990" s="14"/>
      <c r="AQ1990" s="5"/>
    </row>
    <row r="1991" spans="1:43" hidden="1" x14ac:dyDescent="0.3">
      <c r="A1991" t="s">
        <v>5861</v>
      </c>
      <c r="B1991">
        <v>125</v>
      </c>
      <c r="C1991">
        <v>927107</v>
      </c>
      <c r="D1991" t="s">
        <v>4173</v>
      </c>
      <c r="E1991" t="s">
        <v>10442</v>
      </c>
      <c r="F1991" t="s">
        <v>5862</v>
      </c>
      <c r="G1991" t="s">
        <v>3067</v>
      </c>
      <c r="H1991" t="s">
        <v>275</v>
      </c>
      <c r="I1991">
        <v>15000000</v>
      </c>
      <c r="J1991">
        <v>1999</v>
      </c>
      <c r="K1991">
        <v>7.3</v>
      </c>
      <c r="L1991" s="5" t="s">
        <v>4651</v>
      </c>
      <c r="M1991" s="5" t="s">
        <v>1221</v>
      </c>
      <c r="N1991" t="s">
        <v>6851</v>
      </c>
      <c r="O1991" t="s">
        <v>8418</v>
      </c>
      <c r="P1991" s="5">
        <f t="shared" si="217"/>
        <v>0.60775484895208287</v>
      </c>
      <c r="Q1991" s="5">
        <f t="shared" si="218"/>
        <v>927107</v>
      </c>
      <c r="R1991" s="1">
        <f t="shared" si="219"/>
        <v>-14072893</v>
      </c>
      <c r="S1991" s="1">
        <f t="shared" si="220"/>
        <v>15000000</v>
      </c>
      <c r="U1991" s="6" t="s">
        <v>4569</v>
      </c>
      <c r="V1991" s="5">
        <f t="shared" si="214"/>
        <v>1</v>
      </c>
      <c r="W1991" s="14">
        <f>IF(V1991=1, VLOOKUP(U1991, [1]IMDB_Movies!A:O, 11, FALSE), AVERAGEIF($A$2:$A$4915, U1991, $K$2:$K$4915))</f>
        <v>5.6</v>
      </c>
      <c r="X1991" s="5">
        <f t="shared" si="215"/>
        <v>0.22600000000000001</v>
      </c>
      <c r="Y1991">
        <f t="shared" si="216"/>
        <v>6.4210909090909212</v>
      </c>
      <c r="AN1991" s="6"/>
      <c r="AO1991" s="5"/>
      <c r="AP1991" s="14"/>
      <c r="AQ1991" s="5"/>
    </row>
    <row r="1992" spans="1:43" hidden="1" x14ac:dyDescent="0.3">
      <c r="A1992" t="s">
        <v>6108</v>
      </c>
      <c r="B1992">
        <v>104</v>
      </c>
      <c r="C1992">
        <v>71897215</v>
      </c>
      <c r="D1992" t="s">
        <v>6109</v>
      </c>
      <c r="E1992" t="s">
        <v>10443</v>
      </c>
      <c r="F1992" t="s">
        <v>6110</v>
      </c>
      <c r="G1992" t="s">
        <v>14</v>
      </c>
      <c r="H1992" t="s">
        <v>15</v>
      </c>
      <c r="I1992">
        <v>15000000</v>
      </c>
      <c r="J1992">
        <v>2016</v>
      </c>
      <c r="K1992">
        <v>7.3</v>
      </c>
      <c r="L1992" s="5" t="s">
        <v>1221</v>
      </c>
      <c r="M1992" s="5" t="s">
        <v>2267</v>
      </c>
      <c r="N1992" t="s">
        <v>8415</v>
      </c>
      <c r="O1992" t="s">
        <v>4289</v>
      </c>
      <c r="P1992" s="5">
        <f t="shared" si="217"/>
        <v>0.60761842960189261</v>
      </c>
      <c r="Q1992" s="5">
        <f t="shared" si="218"/>
        <v>71897215</v>
      </c>
      <c r="R1992" s="1">
        <f t="shared" si="219"/>
        <v>56897215</v>
      </c>
      <c r="S1992" s="1">
        <f t="shared" si="220"/>
        <v>15000000</v>
      </c>
      <c r="U1992" s="6" t="s">
        <v>3907</v>
      </c>
      <c r="V1992" s="5">
        <f t="shared" si="214"/>
        <v>1</v>
      </c>
      <c r="W1992" s="14">
        <f>IF(V1992=1, VLOOKUP(U1992, [1]IMDB_Movies!A:O, 11, FALSE), AVERAGEIF($A$2:$A$4915, U1992, $K$2:$K$4915))</f>
        <v>5.6</v>
      </c>
      <c r="X1992" s="5">
        <f t="shared" si="215"/>
        <v>0.22600000000000001</v>
      </c>
      <c r="Y1992">
        <f t="shared" si="216"/>
        <v>6.4214285714285824</v>
      </c>
      <c r="AN1992" s="6"/>
      <c r="AO1992" s="5"/>
      <c r="AP1992" s="14"/>
      <c r="AQ1992" s="5"/>
    </row>
    <row r="1993" spans="1:43" hidden="1" x14ac:dyDescent="0.3">
      <c r="A1993" t="s">
        <v>1802</v>
      </c>
      <c r="B1993">
        <v>108</v>
      </c>
      <c r="C1993">
        <v>13060843</v>
      </c>
      <c r="D1993" t="s">
        <v>1221</v>
      </c>
      <c r="E1993" t="s">
        <v>10444</v>
      </c>
      <c r="F1993" t="s">
        <v>6351</v>
      </c>
      <c r="G1993" t="s">
        <v>14</v>
      </c>
      <c r="H1993" t="s">
        <v>15</v>
      </c>
      <c r="I1993">
        <v>15000000</v>
      </c>
      <c r="J1993">
        <v>2002</v>
      </c>
      <c r="K1993">
        <v>7.7</v>
      </c>
      <c r="L1993" s="5" t="s">
        <v>1221</v>
      </c>
      <c r="M1993" s="5"/>
      <c r="P1993" s="5">
        <f t="shared" si="217"/>
        <v>0.60774371626366486</v>
      </c>
      <c r="Q1993" s="5">
        <f t="shared" si="218"/>
        <v>13060843</v>
      </c>
      <c r="R1993" s="1">
        <f t="shared" si="219"/>
        <v>-1939157</v>
      </c>
      <c r="S1993" s="1">
        <f t="shared" si="220"/>
        <v>15000000</v>
      </c>
      <c r="U1993" s="6" t="s">
        <v>6693</v>
      </c>
      <c r="V1993" s="5">
        <f t="shared" si="214"/>
        <v>1</v>
      </c>
      <c r="W1993" s="14">
        <f>IF(V1993=1, VLOOKUP(U1993, [1]IMDB_Movies!A:O, 11, FALSE), AVERAGEIF($A$2:$A$4915, U1993, $K$2:$K$4915))</f>
        <v>5.6</v>
      </c>
      <c r="X1993" s="5">
        <f t="shared" si="215"/>
        <v>0.22600000000000001</v>
      </c>
      <c r="Y1993">
        <f t="shared" si="216"/>
        <v>6.4208402249421219</v>
      </c>
      <c r="AN1993" s="6"/>
      <c r="AO1993" s="5"/>
      <c r="AP1993" s="14"/>
      <c r="AQ1993" s="5"/>
    </row>
    <row r="1994" spans="1:43" hidden="1" x14ac:dyDescent="0.3">
      <c r="A1994" s="8" t="s">
        <v>2628</v>
      </c>
      <c r="B1994">
        <v>197</v>
      </c>
      <c r="C1994"/>
      <c r="D1994" t="s">
        <v>1215</v>
      </c>
      <c r="E1994" t="s">
        <v>10445</v>
      </c>
      <c r="F1994" s="3" t="s">
        <v>6729</v>
      </c>
      <c r="G1994" t="s">
        <v>14</v>
      </c>
      <c r="H1994" t="s">
        <v>132</v>
      </c>
      <c r="I1994">
        <v>15000000</v>
      </c>
      <c r="K1994">
        <v>7.4</v>
      </c>
      <c r="L1994" s="5" t="s">
        <v>1221</v>
      </c>
      <c r="M1994" s="5" t="s">
        <v>8418</v>
      </c>
      <c r="P1994" s="5">
        <f t="shared" si="217"/>
        <v>0.60763635710189756</v>
      </c>
      <c r="Q1994" s="5">
        <f t="shared" si="218"/>
        <v>25035665</v>
      </c>
      <c r="R1994" s="1">
        <f t="shared" si="219"/>
        <v>10035665</v>
      </c>
      <c r="S1994" s="1">
        <f t="shared" si="220"/>
        <v>15000000</v>
      </c>
      <c r="U1994" s="7" t="s">
        <v>4126</v>
      </c>
      <c r="V1994" s="5">
        <f t="shared" si="214"/>
        <v>1</v>
      </c>
      <c r="W1994" s="14">
        <f>IF(V1994=1, VLOOKUP(U1994, [1]IMDB_Movies!A:O, 11, FALSE), AVERAGEIF($A$2:$A$4915, U1994, $K$2:$K$4915))</f>
        <v>5.6</v>
      </c>
      <c r="X1994" s="5">
        <f t="shared" si="215"/>
        <v>0.22600000000000001</v>
      </c>
      <c r="Y1994">
        <f t="shared" si="216"/>
        <v>6.4206154864328377</v>
      </c>
      <c r="AN1994" s="7"/>
      <c r="AO1994" s="5"/>
      <c r="AP1994" s="14"/>
      <c r="AQ1994" s="5"/>
    </row>
    <row r="1995" spans="1:43" hidden="1" x14ac:dyDescent="0.3">
      <c r="A1995" t="s">
        <v>6874</v>
      </c>
      <c r="B1995">
        <v>99</v>
      </c>
      <c r="C1995"/>
      <c r="D1995" t="s">
        <v>584</v>
      </c>
      <c r="E1995" t="s">
        <v>10446</v>
      </c>
      <c r="F1995" t="s">
        <v>6875</v>
      </c>
      <c r="G1995" t="s">
        <v>708</v>
      </c>
      <c r="H1995" t="s">
        <v>319</v>
      </c>
      <c r="I1995">
        <v>15000000</v>
      </c>
      <c r="J1995">
        <v>2009</v>
      </c>
      <c r="K1995">
        <v>7.4</v>
      </c>
      <c r="L1995" s="5" t="s">
        <v>476</v>
      </c>
      <c r="M1995" s="5" t="s">
        <v>340</v>
      </c>
      <c r="N1995" t="s">
        <v>599</v>
      </c>
      <c r="P1995" s="5">
        <f t="shared" si="217"/>
        <v>0.60763635710189756</v>
      </c>
      <c r="Q1995" s="5">
        <f t="shared" si="218"/>
        <v>25035665</v>
      </c>
      <c r="R1995" s="1">
        <f t="shared" si="219"/>
        <v>10035665</v>
      </c>
      <c r="S1995" s="1">
        <f t="shared" si="220"/>
        <v>15000000</v>
      </c>
      <c r="U1995" s="6" t="s">
        <v>2981</v>
      </c>
      <c r="V1995" s="5">
        <f t="shared" si="214"/>
        <v>2</v>
      </c>
      <c r="W1995" s="14">
        <f>IF(V1995=1, VLOOKUP(U1995, [1]IMDB_Movies!A:O, 11, FALSE), AVERAGEIF($A$2:$A$4915, U1995, $K$2:$K$4915))</f>
        <v>5.6</v>
      </c>
      <c r="X1995" s="5">
        <f t="shared" si="215"/>
        <v>0.22600000000000001</v>
      </c>
      <c r="Y1995">
        <f t="shared" si="216"/>
        <v>6.4205892088712462</v>
      </c>
      <c r="AN1995" s="6"/>
      <c r="AO1995" s="5"/>
      <c r="AP1995" s="14"/>
      <c r="AQ1995" s="5"/>
    </row>
    <row r="1996" spans="1:43" hidden="1" x14ac:dyDescent="0.3">
      <c r="A1996" s="5" t="s">
        <v>7372</v>
      </c>
      <c r="B1996">
        <v>87</v>
      </c>
      <c r="C1996"/>
      <c r="D1996" t="s">
        <v>4017</v>
      </c>
      <c r="E1996" t="s">
        <v>10447</v>
      </c>
      <c r="F1996" s="5" t="s">
        <v>7373</v>
      </c>
      <c r="G1996" t="s">
        <v>14</v>
      </c>
      <c r="H1996" t="s">
        <v>15</v>
      </c>
      <c r="I1996">
        <v>15000000</v>
      </c>
      <c r="J1996">
        <v>2011</v>
      </c>
      <c r="K1996">
        <v>3.7</v>
      </c>
      <c r="L1996" s="5" t="s">
        <v>4017</v>
      </c>
      <c r="M1996" s="5"/>
      <c r="P1996" s="5">
        <f t="shared" si="217"/>
        <v>0.60763635710189756</v>
      </c>
      <c r="Q1996" s="5">
        <f t="shared" si="218"/>
        <v>25035665</v>
      </c>
      <c r="R1996" s="1">
        <f t="shared" si="219"/>
        <v>10035665</v>
      </c>
      <c r="S1996" s="1">
        <f t="shared" si="220"/>
        <v>15000000</v>
      </c>
      <c r="U1996" s="6" t="s">
        <v>3620</v>
      </c>
      <c r="V1996" s="5">
        <f t="shared" si="214"/>
        <v>1</v>
      </c>
      <c r="W1996" s="14">
        <f>IF(V1996=1, VLOOKUP(U1996, [1]IMDB_Movies!A:O, 11, FALSE), AVERAGEIF($A$2:$A$4915, U1996, $K$2:$K$4915))</f>
        <v>5.6</v>
      </c>
      <c r="X1996" s="5">
        <f t="shared" si="215"/>
        <v>0.22600000000000001</v>
      </c>
      <c r="Y1996">
        <f t="shared" si="216"/>
        <v>6.4206622516556404</v>
      </c>
      <c r="AN1996" s="6"/>
      <c r="AO1996" s="5"/>
      <c r="AP1996" s="14"/>
      <c r="AQ1996" s="5"/>
    </row>
    <row r="1997" spans="1:43" hidden="1" x14ac:dyDescent="0.3">
      <c r="A1997" t="s">
        <v>4399</v>
      </c>
      <c r="B1997">
        <v>94</v>
      </c>
      <c r="C1997">
        <v>81525</v>
      </c>
      <c r="D1997" t="s">
        <v>1275</v>
      </c>
      <c r="E1997" t="s">
        <v>10448</v>
      </c>
      <c r="F1997" t="s">
        <v>4400</v>
      </c>
      <c r="G1997" t="s">
        <v>524</v>
      </c>
      <c r="H1997" t="s">
        <v>525</v>
      </c>
      <c r="I1997">
        <v>15300000</v>
      </c>
      <c r="J1997">
        <v>2001</v>
      </c>
      <c r="K1997">
        <v>6.6</v>
      </c>
      <c r="L1997" s="5" t="s">
        <v>476</v>
      </c>
      <c r="M1997" s="5" t="s">
        <v>599</v>
      </c>
      <c r="N1997" t="s">
        <v>8413</v>
      </c>
      <c r="O1997" t="s">
        <v>1221</v>
      </c>
      <c r="P1997" s="5">
        <f t="shared" si="217"/>
        <v>0.60763635710189756</v>
      </c>
      <c r="Q1997" s="5">
        <f t="shared" si="218"/>
        <v>81525</v>
      </c>
      <c r="R1997" s="1">
        <f t="shared" si="219"/>
        <v>-15218475</v>
      </c>
      <c r="S1997" s="1">
        <f t="shared" si="220"/>
        <v>15300000</v>
      </c>
      <c r="U1997" s="7" t="s">
        <v>3578</v>
      </c>
      <c r="V1997" s="5">
        <f t="shared" si="214"/>
        <v>1</v>
      </c>
      <c r="W1997" s="14">
        <f>IF(V1997=1, VLOOKUP(U1997, [1]IMDB_Movies!A:O, 11, FALSE), AVERAGEIF($A$2:$A$4915, U1997, $K$2:$K$4915))</f>
        <v>5.6</v>
      </c>
      <c r="X1997" s="5">
        <f t="shared" si="215"/>
        <v>0.22600000000000001</v>
      </c>
      <c r="Y1997">
        <f t="shared" si="216"/>
        <v>6.4206690957270727</v>
      </c>
      <c r="AN1997" s="7"/>
      <c r="AO1997" s="5"/>
      <c r="AP1997" s="14"/>
      <c r="AQ1997" s="5"/>
    </row>
    <row r="1998" spans="1:43" hidden="1" x14ac:dyDescent="0.3">
      <c r="A1998" t="s">
        <v>1425</v>
      </c>
      <c r="B1998">
        <v>96</v>
      </c>
      <c r="C1998">
        <v>23213577</v>
      </c>
      <c r="D1998" t="s">
        <v>79</v>
      </c>
      <c r="E1998" t="s">
        <v>10449</v>
      </c>
      <c r="F1998" t="s">
        <v>4337</v>
      </c>
      <c r="G1998" t="s">
        <v>14</v>
      </c>
      <c r="H1998" t="s">
        <v>1281</v>
      </c>
      <c r="I1998">
        <v>15500000</v>
      </c>
      <c r="J1998">
        <v>2008</v>
      </c>
      <c r="K1998">
        <v>7.2</v>
      </c>
      <c r="L1998" s="5" t="s">
        <v>1221</v>
      </c>
      <c r="M1998" s="5" t="s">
        <v>6851</v>
      </c>
      <c r="P1998" s="5">
        <f t="shared" si="217"/>
        <v>0.60749868095804971</v>
      </c>
      <c r="Q1998" s="5">
        <f t="shared" si="218"/>
        <v>23213577</v>
      </c>
      <c r="R1998" s="1">
        <f t="shared" si="219"/>
        <v>7713577</v>
      </c>
      <c r="S1998" s="1">
        <f t="shared" si="220"/>
        <v>15500000</v>
      </c>
      <c r="U1998" s="6" t="s">
        <v>3347</v>
      </c>
      <c r="V1998" s="5">
        <f t="shared" si="214"/>
        <v>1</v>
      </c>
      <c r="W1998" s="14">
        <f>IF(V1998=1, VLOOKUP(U1998, [1]IMDB_Movies!A:O, 11, FALSE), AVERAGEIF($A$2:$A$4915, U1998, $K$2:$K$4915))</f>
        <v>5.6</v>
      </c>
      <c r="X1998" s="5">
        <f t="shared" si="215"/>
        <v>0.22600000000000001</v>
      </c>
      <c r="Y1998">
        <f t="shared" si="216"/>
        <v>6.4209410205434176</v>
      </c>
      <c r="AN1998" s="6"/>
      <c r="AO1998" s="5"/>
      <c r="AP1998" s="14"/>
      <c r="AQ1998" s="5"/>
    </row>
    <row r="1999" spans="1:43" hidden="1" x14ac:dyDescent="0.3">
      <c r="A1999" t="s">
        <v>4397</v>
      </c>
      <c r="B1999">
        <v>93</v>
      </c>
      <c r="C1999">
        <v>1181197</v>
      </c>
      <c r="D1999" t="s">
        <v>699</v>
      </c>
      <c r="E1999" t="s">
        <v>10450</v>
      </c>
      <c r="F1999" t="s">
        <v>4398</v>
      </c>
      <c r="G1999" t="s">
        <v>14</v>
      </c>
      <c r="H1999" t="s">
        <v>15</v>
      </c>
      <c r="I1999">
        <v>15500000</v>
      </c>
      <c r="J1999">
        <v>2005</v>
      </c>
      <c r="K1999">
        <v>5.9</v>
      </c>
      <c r="L1999" s="5" t="s">
        <v>1221</v>
      </c>
      <c r="M1999" s="5" t="s">
        <v>8415</v>
      </c>
      <c r="N1999" t="s">
        <v>3629</v>
      </c>
      <c r="P1999" s="5">
        <f t="shared" si="217"/>
        <v>0.60742064487560865</v>
      </c>
      <c r="Q1999" s="5">
        <f t="shared" si="218"/>
        <v>1181197</v>
      </c>
      <c r="R1999" s="1">
        <f t="shared" si="219"/>
        <v>-14318803</v>
      </c>
      <c r="S1999" s="1">
        <f t="shared" si="220"/>
        <v>15500000</v>
      </c>
      <c r="U1999" s="7" t="s">
        <v>3362</v>
      </c>
      <c r="V1999" s="5">
        <f t="shared" si="214"/>
        <v>1</v>
      </c>
      <c r="W1999" s="14">
        <f>IF(V1999=1, VLOOKUP(U1999, [1]IMDB_Movies!A:O, 11, FALSE), AVERAGEIF($A$2:$A$4915, U1999, $K$2:$K$4915))</f>
        <v>5.6</v>
      </c>
      <c r="X1999" s="5">
        <f t="shared" si="215"/>
        <v>0.22600000000000001</v>
      </c>
      <c r="Y1999">
        <f t="shared" si="216"/>
        <v>6.4205170699370342</v>
      </c>
      <c r="AN1999" s="7"/>
      <c r="AO1999" s="5"/>
      <c r="AP1999" s="14"/>
      <c r="AQ1999" s="5"/>
    </row>
    <row r="2000" spans="1:43" hidden="1" x14ac:dyDescent="0.3">
      <c r="A2000" t="s">
        <v>233</v>
      </c>
      <c r="B2000">
        <v>95</v>
      </c>
      <c r="C2000">
        <v>7774730</v>
      </c>
      <c r="D2000" t="s">
        <v>4401</v>
      </c>
      <c r="E2000" t="s">
        <v>10451</v>
      </c>
      <c r="F2000" t="s">
        <v>4402</v>
      </c>
      <c r="G2000" t="s">
        <v>14</v>
      </c>
      <c r="H2000" t="s">
        <v>99</v>
      </c>
      <c r="I2000">
        <v>15500000</v>
      </c>
      <c r="J2000">
        <v>2006</v>
      </c>
      <c r="K2000">
        <v>6.5</v>
      </c>
      <c r="L2000" s="5" t="s">
        <v>599</v>
      </c>
      <c r="M2000" s="5" t="s">
        <v>2267</v>
      </c>
      <c r="N2000" t="s">
        <v>4289</v>
      </c>
      <c r="P2000" s="5">
        <f t="shared" si="217"/>
        <v>0.60728554291768932</v>
      </c>
      <c r="Q2000" s="5">
        <f t="shared" si="218"/>
        <v>7774730</v>
      </c>
      <c r="R2000" s="1">
        <f t="shared" si="219"/>
        <v>-7725270</v>
      </c>
      <c r="S2000" s="1">
        <f t="shared" si="220"/>
        <v>15500000</v>
      </c>
      <c r="U2000" s="7" t="s">
        <v>3407</v>
      </c>
      <c r="V2000" s="5">
        <f t="shared" si="214"/>
        <v>1</v>
      </c>
      <c r="W2000" s="14">
        <f>IF(V2000=1, VLOOKUP(U2000, [1]IMDB_Movies!A:O, 11, FALSE), AVERAGEIF($A$2:$A$4915, U2000, $K$2:$K$4915))</f>
        <v>5.6</v>
      </c>
      <c r="X2000" s="5">
        <f t="shared" si="215"/>
        <v>0.22600000000000001</v>
      </c>
      <c r="Y2000">
        <f t="shared" si="216"/>
        <v>6.4203912466843613</v>
      </c>
      <c r="AN2000" s="7"/>
      <c r="AO2000" s="5"/>
      <c r="AP2000" s="14"/>
      <c r="AQ2000" s="5"/>
    </row>
    <row r="2001" spans="1:43" hidden="1" x14ac:dyDescent="0.3">
      <c r="A2001" t="s">
        <v>4414</v>
      </c>
      <c r="B2001">
        <v>102</v>
      </c>
      <c r="C2001">
        <v>317040</v>
      </c>
      <c r="D2001" t="s">
        <v>79</v>
      </c>
      <c r="E2001" t="s">
        <v>10452</v>
      </c>
      <c r="F2001" t="s">
        <v>4415</v>
      </c>
      <c r="G2001" t="s">
        <v>14</v>
      </c>
      <c r="H2001" t="s">
        <v>15</v>
      </c>
      <c r="I2001">
        <v>15500000</v>
      </c>
      <c r="J2001">
        <v>2008</v>
      </c>
      <c r="K2001">
        <v>6.8</v>
      </c>
      <c r="L2001" s="5" t="s">
        <v>1221</v>
      </c>
      <c r="M2001" s="5" t="s">
        <v>6851</v>
      </c>
      <c r="P2001" s="5">
        <f t="shared" si="217"/>
        <v>0.60716508340609154</v>
      </c>
      <c r="Q2001" s="5">
        <f t="shared" si="218"/>
        <v>317040</v>
      </c>
      <c r="R2001" s="1">
        <f t="shared" si="219"/>
        <v>-15182960</v>
      </c>
      <c r="S2001" s="1">
        <f t="shared" si="220"/>
        <v>15500000</v>
      </c>
      <c r="U2001" s="7" t="s">
        <v>3420</v>
      </c>
      <c r="V2001" s="5">
        <f t="shared" si="214"/>
        <v>1</v>
      </c>
      <c r="W2001" s="14">
        <f>IF(V2001=1, VLOOKUP(U2001, [1]IMDB_Movies!A:O, 11, FALSE), AVERAGEIF($A$2:$A$4915, U2001, $K$2:$K$4915))</f>
        <v>5.6</v>
      </c>
      <c r="X2001" s="5">
        <f t="shared" si="215"/>
        <v>0.22600000000000001</v>
      </c>
      <c r="Y2001">
        <f t="shared" si="216"/>
        <v>6.4197346600331784</v>
      </c>
      <c r="AN2001" s="7"/>
      <c r="AO2001" s="5"/>
      <c r="AP2001" s="14"/>
      <c r="AQ2001" s="5"/>
    </row>
    <row r="2002" spans="1:43" hidden="1" x14ac:dyDescent="0.3">
      <c r="A2002" t="s">
        <v>6978</v>
      </c>
      <c r="B2002">
        <v>89</v>
      </c>
      <c r="C2002">
        <v>313436</v>
      </c>
      <c r="D2002" t="s">
        <v>910</v>
      </c>
      <c r="E2002" t="s">
        <v>10453</v>
      </c>
      <c r="F2002" t="s">
        <v>6979</v>
      </c>
      <c r="G2002" t="s">
        <v>6095</v>
      </c>
      <c r="H2002" t="s">
        <v>4393</v>
      </c>
      <c r="I2002">
        <v>15500000</v>
      </c>
      <c r="J2002">
        <v>2001</v>
      </c>
      <c r="K2002">
        <v>7.6</v>
      </c>
      <c r="L2002" s="5" t="s">
        <v>599</v>
      </c>
      <c r="M2002" s="5" t="s">
        <v>1221</v>
      </c>
      <c r="P2002" s="5">
        <f t="shared" si="217"/>
        <v>0.60702777110365269</v>
      </c>
      <c r="Q2002" s="5">
        <f t="shared" si="218"/>
        <v>313436</v>
      </c>
      <c r="R2002" s="1">
        <f t="shared" si="219"/>
        <v>-15186564</v>
      </c>
      <c r="S2002" s="1">
        <f t="shared" si="220"/>
        <v>15500000</v>
      </c>
      <c r="U2002" s="6" t="s">
        <v>2653</v>
      </c>
      <c r="V2002" s="5">
        <f t="shared" si="214"/>
        <v>1</v>
      </c>
      <c r="W2002" s="14">
        <f>IF(V2002=1, VLOOKUP(U2002, [1]IMDB_Movies!A:O, 11, FALSE), AVERAGEIF($A$2:$A$4915, U2002, $K$2:$K$4915))</f>
        <v>5.6</v>
      </c>
      <c r="X2002" s="5">
        <f t="shared" si="215"/>
        <v>0.22600000000000001</v>
      </c>
      <c r="Y2002">
        <f t="shared" si="216"/>
        <v>6.4202388852023988</v>
      </c>
      <c r="AN2002" s="6"/>
      <c r="AO2002" s="5"/>
      <c r="AP2002" s="14"/>
      <c r="AQ2002" s="5"/>
    </row>
    <row r="2003" spans="1:43" hidden="1" x14ac:dyDescent="0.3">
      <c r="A2003" t="s">
        <v>915</v>
      </c>
      <c r="B2003">
        <v>94</v>
      </c>
      <c r="C2003">
        <v>68525609</v>
      </c>
      <c r="D2003" t="s">
        <v>599</v>
      </c>
      <c r="E2003" t="s">
        <v>10454</v>
      </c>
      <c r="F2003" t="s">
        <v>4310</v>
      </c>
      <c r="G2003" t="s">
        <v>14</v>
      </c>
      <c r="H2003" t="s">
        <v>15</v>
      </c>
      <c r="I2003">
        <v>15600000</v>
      </c>
      <c r="J2003">
        <v>2000</v>
      </c>
      <c r="K2003">
        <v>6.5</v>
      </c>
      <c r="L2003" s="5" t="s">
        <v>599</v>
      </c>
      <c r="M2003" s="5"/>
      <c r="P2003" s="5">
        <f t="shared" si="217"/>
        <v>0.60689023787503005</v>
      </c>
      <c r="Q2003" s="5">
        <f t="shared" si="218"/>
        <v>68525609</v>
      </c>
      <c r="R2003" s="1">
        <f t="shared" si="219"/>
        <v>52925609</v>
      </c>
      <c r="S2003" s="1">
        <f t="shared" si="220"/>
        <v>15600000</v>
      </c>
      <c r="U2003" s="6" t="s">
        <v>2784</v>
      </c>
      <c r="V2003" s="5">
        <f t="shared" si="214"/>
        <v>1</v>
      </c>
      <c r="W2003" s="14">
        <f>IF(V2003=1, VLOOKUP(U2003, [1]IMDB_Movies!A:O, 11, FALSE), AVERAGEIF($A$2:$A$4915, U2003, $K$2:$K$4915))</f>
        <v>5.6</v>
      </c>
      <c r="X2003" s="5">
        <f t="shared" si="215"/>
        <v>0.22600000000000001</v>
      </c>
      <c r="Y2003">
        <f t="shared" si="216"/>
        <v>6.4200132758048563</v>
      </c>
      <c r="AN2003" s="6"/>
      <c r="AO2003" s="5"/>
      <c r="AP2003" s="14"/>
      <c r="AQ2003" s="5"/>
    </row>
    <row r="2004" spans="1:43" hidden="1" x14ac:dyDescent="0.3">
      <c r="A2004" t="s">
        <v>4390</v>
      </c>
      <c r="B2004">
        <v>91</v>
      </c>
      <c r="C2004">
        <v>13571817</v>
      </c>
      <c r="D2004" t="s">
        <v>1598</v>
      </c>
      <c r="E2004" t="s">
        <v>10455</v>
      </c>
      <c r="F2004" t="s">
        <v>4391</v>
      </c>
      <c r="G2004" t="s">
        <v>14</v>
      </c>
      <c r="H2004" t="s">
        <v>15</v>
      </c>
      <c r="I2004">
        <v>15600000</v>
      </c>
      <c r="J2004">
        <v>2002</v>
      </c>
      <c r="K2004">
        <v>4.5</v>
      </c>
      <c r="L2004" s="5" t="s">
        <v>599</v>
      </c>
      <c r="M2004" s="5" t="s">
        <v>1221</v>
      </c>
      <c r="N2004" t="s">
        <v>6851</v>
      </c>
      <c r="O2004" t="s">
        <v>8417</v>
      </c>
      <c r="P2004" s="5">
        <f t="shared" si="217"/>
        <v>0.60699489176782184</v>
      </c>
      <c r="Q2004" s="5">
        <f t="shared" si="218"/>
        <v>13571817</v>
      </c>
      <c r="R2004" s="1">
        <f t="shared" si="219"/>
        <v>-2028183</v>
      </c>
      <c r="S2004" s="1">
        <f t="shared" si="220"/>
        <v>15600000</v>
      </c>
      <c r="U2004" s="7" t="s">
        <v>1703</v>
      </c>
      <c r="V2004" s="5">
        <f t="shared" si="214"/>
        <v>1</v>
      </c>
      <c r="W2004" s="14">
        <f>IF(V2004=1, VLOOKUP(U2004, [1]IMDB_Movies!A:O, 11, FALSE), AVERAGEIF($A$2:$A$4915, U2004, $K$2:$K$4915))</f>
        <v>5.6</v>
      </c>
      <c r="X2004" s="5">
        <f t="shared" si="215"/>
        <v>0.22600000000000001</v>
      </c>
      <c r="Y2004">
        <f t="shared" si="216"/>
        <v>6.4199535192563193</v>
      </c>
      <c r="AN2004" s="7"/>
      <c r="AO2004" s="5"/>
      <c r="AP2004" s="14"/>
      <c r="AQ2004" s="5"/>
    </row>
    <row r="2005" spans="1:43" hidden="1" x14ac:dyDescent="0.3">
      <c r="A2005" t="s">
        <v>4674</v>
      </c>
      <c r="B2005">
        <v>108</v>
      </c>
      <c r="C2005">
        <v>109306210</v>
      </c>
      <c r="D2005" t="s">
        <v>584</v>
      </c>
      <c r="E2005" t="s">
        <v>10456</v>
      </c>
      <c r="F2005" t="s">
        <v>4675</v>
      </c>
      <c r="G2005" t="s">
        <v>14</v>
      </c>
      <c r="H2005" t="s">
        <v>132</v>
      </c>
      <c r="I2005">
        <v>15800000</v>
      </c>
      <c r="J2005">
        <v>1988</v>
      </c>
      <c r="K2005">
        <v>5.5</v>
      </c>
      <c r="L2005" s="5" t="s">
        <v>476</v>
      </c>
      <c r="M2005" s="5" t="s">
        <v>340</v>
      </c>
      <c r="N2005" t="s">
        <v>599</v>
      </c>
      <c r="P2005" s="5">
        <f t="shared" si="217"/>
        <v>0.60688867388457746</v>
      </c>
      <c r="Q2005" s="5">
        <f t="shared" si="218"/>
        <v>109306210</v>
      </c>
      <c r="R2005" s="1">
        <f t="shared" si="219"/>
        <v>93506210</v>
      </c>
      <c r="S2005" s="1">
        <f t="shared" si="220"/>
        <v>15800000</v>
      </c>
      <c r="U2005" s="7" t="s">
        <v>3051</v>
      </c>
      <c r="V2005" s="5">
        <f t="shared" si="214"/>
        <v>1</v>
      </c>
      <c r="W2005" s="14">
        <f>IF(V2005=1, VLOOKUP(U2005, [1]IMDB_Movies!A:O, 11, FALSE), AVERAGEIF($A$2:$A$4915, U2005, $K$2:$K$4915))</f>
        <v>5.6</v>
      </c>
      <c r="X2005" s="5">
        <f t="shared" si="215"/>
        <v>0.22600000000000001</v>
      </c>
      <c r="Y2005">
        <f t="shared" si="216"/>
        <v>6.4200597808037294</v>
      </c>
      <c r="AN2005" s="7"/>
      <c r="AO2005" s="5"/>
      <c r="AP2005" s="14"/>
      <c r="AQ2005" s="5"/>
    </row>
    <row r="2006" spans="1:43" hidden="1" x14ac:dyDescent="0.3">
      <c r="A2006" t="s">
        <v>3175</v>
      </c>
      <c r="B2006">
        <v>164</v>
      </c>
      <c r="C2006">
        <v>26400000</v>
      </c>
      <c r="D2006" t="s">
        <v>783</v>
      </c>
      <c r="E2006" t="s">
        <v>10457</v>
      </c>
      <c r="F2006" t="s">
        <v>3176</v>
      </c>
      <c r="G2006" t="s">
        <v>14</v>
      </c>
      <c r="H2006" t="s">
        <v>22</v>
      </c>
      <c r="I2006">
        <v>16000000</v>
      </c>
      <c r="J2006">
        <v>1984</v>
      </c>
      <c r="K2006">
        <v>7.4</v>
      </c>
      <c r="L2006" s="5" t="s">
        <v>340</v>
      </c>
      <c r="M2006" s="5" t="s">
        <v>1221</v>
      </c>
      <c r="N2006" t="s">
        <v>7865</v>
      </c>
      <c r="P2006" s="5">
        <f t="shared" si="217"/>
        <v>0.60723300811673997</v>
      </c>
      <c r="Q2006" s="5">
        <f t="shared" si="218"/>
        <v>26400000</v>
      </c>
      <c r="R2006" s="1">
        <f t="shared" si="219"/>
        <v>10400000</v>
      </c>
      <c r="S2006" s="1">
        <f t="shared" si="220"/>
        <v>16000000</v>
      </c>
      <c r="U2006" s="6" t="s">
        <v>1274</v>
      </c>
      <c r="V2006" s="5">
        <f t="shared" si="214"/>
        <v>1</v>
      </c>
      <c r="W2006" s="14">
        <f>IF(V2006=1, VLOOKUP(U2006, [1]IMDB_Movies!A:O, 11, FALSE), AVERAGEIF($A$2:$A$4915, U2006, $K$2:$K$4915))</f>
        <v>5.6</v>
      </c>
      <c r="X2006" s="5">
        <f t="shared" si="215"/>
        <v>0.22600000000000001</v>
      </c>
      <c r="Y2006">
        <f t="shared" si="216"/>
        <v>6.4208305647840627</v>
      </c>
      <c r="AN2006" s="6"/>
      <c r="AO2006" s="5"/>
      <c r="AP2006" s="14"/>
      <c r="AQ2006" s="5"/>
    </row>
    <row r="2007" spans="1:43" hidden="1" x14ac:dyDescent="0.3">
      <c r="A2007" t="s">
        <v>3428</v>
      </c>
      <c r="B2007">
        <v>115</v>
      </c>
      <c r="C2007">
        <v>15045676</v>
      </c>
      <c r="D2007" t="s">
        <v>1201</v>
      </c>
      <c r="E2007" t="s">
        <v>10458</v>
      </c>
      <c r="F2007" t="s">
        <v>3429</v>
      </c>
      <c r="G2007" t="s">
        <v>14</v>
      </c>
      <c r="H2007" t="s">
        <v>15</v>
      </c>
      <c r="I2007">
        <v>16000000</v>
      </c>
      <c r="J2007">
        <v>2009</v>
      </c>
      <c r="K2007">
        <v>5.6</v>
      </c>
      <c r="L2007" s="5" t="s">
        <v>1221</v>
      </c>
      <c r="M2007" s="5" t="s">
        <v>455</v>
      </c>
      <c r="N2007" t="s">
        <v>8415</v>
      </c>
      <c r="O2007" t="s">
        <v>3629</v>
      </c>
      <c r="P2007" s="5">
        <f t="shared" si="217"/>
        <v>0.60716431993602449</v>
      </c>
      <c r="Q2007" s="5">
        <f t="shared" si="218"/>
        <v>15045676</v>
      </c>
      <c r="R2007" s="1">
        <f t="shared" si="219"/>
        <v>-954324</v>
      </c>
      <c r="S2007" s="1">
        <f t="shared" si="220"/>
        <v>16000000</v>
      </c>
      <c r="U2007" s="6" t="s">
        <v>4606</v>
      </c>
      <c r="V2007" s="5">
        <f t="shared" si="214"/>
        <v>1</v>
      </c>
      <c r="W2007" s="14">
        <f>IF(V2007=1, VLOOKUP(U2007, [1]IMDB_Movies!A:O, 11, FALSE), AVERAGEIF($A$2:$A$4915, U2007, $K$2:$K$4915))</f>
        <v>5.6</v>
      </c>
      <c r="X2007" s="5">
        <f t="shared" si="215"/>
        <v>0.22600000000000001</v>
      </c>
      <c r="Y2007">
        <f t="shared" si="216"/>
        <v>6.4204386839481655</v>
      </c>
      <c r="AN2007" s="6"/>
      <c r="AO2007" s="5"/>
      <c r="AP2007" s="14"/>
      <c r="AQ2007" s="5"/>
    </row>
    <row r="2008" spans="1:43" hidden="1" x14ac:dyDescent="0.3">
      <c r="A2008" t="s">
        <v>3060</v>
      </c>
      <c r="B2008">
        <v>120</v>
      </c>
      <c r="C2008">
        <v>634277</v>
      </c>
      <c r="D2008" t="s">
        <v>3670</v>
      </c>
      <c r="E2008" t="s">
        <v>10459</v>
      </c>
      <c r="F2008" t="s">
        <v>3671</v>
      </c>
      <c r="G2008" t="s">
        <v>524</v>
      </c>
      <c r="H2008" t="s">
        <v>525</v>
      </c>
      <c r="I2008">
        <v>16000000</v>
      </c>
      <c r="J2008">
        <v>2007</v>
      </c>
      <c r="K2008">
        <v>7.3</v>
      </c>
      <c r="L2008" s="5" t="s">
        <v>599</v>
      </c>
      <c r="M2008" s="5" t="s">
        <v>7865</v>
      </c>
      <c r="P2008" s="5">
        <f t="shared" si="217"/>
        <v>0.60706247059682372</v>
      </c>
      <c r="Q2008" s="5">
        <f t="shared" si="218"/>
        <v>634277</v>
      </c>
      <c r="R2008" s="1">
        <f t="shared" si="219"/>
        <v>-15365723</v>
      </c>
      <c r="S2008" s="1">
        <f t="shared" si="220"/>
        <v>16000000</v>
      </c>
      <c r="U2008" s="7" t="s">
        <v>7139</v>
      </c>
      <c r="V2008" s="5">
        <f t="shared" si="214"/>
        <v>1</v>
      </c>
      <c r="W2008" s="14">
        <f>IF(V2008=1, VLOOKUP(U2008, [1]IMDB_Movies!A:O, 11, FALSE), AVERAGEIF($A$2:$A$4915, U2008, $K$2:$K$4915))</f>
        <v>5.6</v>
      </c>
      <c r="X2008" s="5">
        <f t="shared" si="215"/>
        <v>0.22600000000000001</v>
      </c>
      <c r="Y2008">
        <f t="shared" si="216"/>
        <v>6.4199800531914999</v>
      </c>
      <c r="AN2008" s="7"/>
      <c r="AO2008" s="5"/>
      <c r="AP2008" s="14"/>
      <c r="AQ2008" s="5"/>
    </row>
    <row r="2009" spans="1:43" hidden="1" x14ac:dyDescent="0.3">
      <c r="A2009" t="s">
        <v>4090</v>
      </c>
      <c r="B2009">
        <v>110</v>
      </c>
      <c r="C2009">
        <v>13998282</v>
      </c>
      <c r="D2009" t="s">
        <v>4091</v>
      </c>
      <c r="E2009" t="s">
        <v>10460</v>
      </c>
      <c r="F2009" t="s">
        <v>4092</v>
      </c>
      <c r="G2009" t="s">
        <v>14</v>
      </c>
      <c r="H2009" t="s">
        <v>15</v>
      </c>
      <c r="I2009">
        <v>16000000</v>
      </c>
      <c r="J2009">
        <v>2014</v>
      </c>
      <c r="K2009">
        <v>3.1</v>
      </c>
      <c r="L2009" s="5" t="s">
        <v>476</v>
      </c>
      <c r="M2009" s="5" t="s">
        <v>1221</v>
      </c>
      <c r="N2009" t="s">
        <v>455</v>
      </c>
      <c r="O2009" t="s">
        <v>8415</v>
      </c>
      <c r="P2009" s="5">
        <f t="shared" si="217"/>
        <v>0.60692654317814898</v>
      </c>
      <c r="Q2009" s="5">
        <f t="shared" si="218"/>
        <v>13998282</v>
      </c>
      <c r="R2009" s="1">
        <f t="shared" si="219"/>
        <v>-2001718</v>
      </c>
      <c r="S2009" s="1">
        <f t="shared" si="220"/>
        <v>16000000</v>
      </c>
      <c r="U2009" s="7" t="s">
        <v>7977</v>
      </c>
      <c r="V2009" s="5">
        <f t="shared" si="214"/>
        <v>1</v>
      </c>
      <c r="W2009" s="14">
        <f>IF(V2009=1, VLOOKUP(U2009, [1]IMDB_Movies!A:O, 11, FALSE), AVERAGEIF($A$2:$A$4915, U2009, $K$2:$K$4915))</f>
        <v>5.6</v>
      </c>
      <c r="X2009" s="5">
        <f t="shared" si="215"/>
        <v>0.22600000000000001</v>
      </c>
      <c r="Y2009">
        <f t="shared" si="216"/>
        <v>6.4205853009644267</v>
      </c>
      <c r="AN2009" s="7"/>
      <c r="AO2009" s="5"/>
      <c r="AP2009" s="14"/>
      <c r="AQ2009" s="5"/>
    </row>
    <row r="2010" spans="1:43" hidden="1" x14ac:dyDescent="0.3">
      <c r="A2010" t="s">
        <v>864</v>
      </c>
      <c r="B2010">
        <v>110</v>
      </c>
      <c r="C2010">
        <v>39825798</v>
      </c>
      <c r="D2010" t="s">
        <v>1175</v>
      </c>
      <c r="E2010" t="s">
        <v>10461</v>
      </c>
      <c r="F2010" t="s">
        <v>4279</v>
      </c>
      <c r="G2010" t="s">
        <v>14</v>
      </c>
      <c r="H2010" t="s">
        <v>15</v>
      </c>
      <c r="I2010">
        <v>16000000</v>
      </c>
      <c r="J2010">
        <v>2006</v>
      </c>
      <c r="K2010">
        <v>7.6</v>
      </c>
      <c r="L2010" s="5" t="s">
        <v>1221</v>
      </c>
      <c r="M2010" s="5" t="s">
        <v>8415</v>
      </c>
      <c r="N2010" t="s">
        <v>6851</v>
      </c>
      <c r="O2010" t="s">
        <v>3629</v>
      </c>
      <c r="P2010" s="5">
        <f t="shared" si="217"/>
        <v>0.60682160124029305</v>
      </c>
      <c r="Q2010" s="5">
        <f t="shared" si="218"/>
        <v>39825798</v>
      </c>
      <c r="R2010" s="1">
        <f t="shared" si="219"/>
        <v>23825798</v>
      </c>
      <c r="S2010" s="1">
        <f t="shared" si="220"/>
        <v>16000000</v>
      </c>
      <c r="U2010" s="7" t="s">
        <v>5705</v>
      </c>
      <c r="V2010" s="5">
        <f t="shared" si="214"/>
        <v>3</v>
      </c>
      <c r="W2010" s="14">
        <f>IF(V2010=1, VLOOKUP(U2010, [1]IMDB_Movies!A:O, 11, FALSE), AVERAGEIF($A$2:$A$4915, U2010, $K$2:$K$4915))</f>
        <v>5.5666666666666673</v>
      </c>
      <c r="X2010" s="5">
        <f t="shared" si="215"/>
        <v>0.22500000000000001</v>
      </c>
      <c r="Y2010">
        <f t="shared" si="216"/>
        <v>6.4207252162342083</v>
      </c>
      <c r="AN2010" s="7"/>
      <c r="AO2010" s="5"/>
      <c r="AP2010" s="14"/>
      <c r="AQ2010" s="5"/>
    </row>
    <row r="2011" spans="1:43" hidden="1" x14ac:dyDescent="0.3">
      <c r="A2011" t="s">
        <v>4306</v>
      </c>
      <c r="B2011">
        <v>113</v>
      </c>
      <c r="C2011">
        <v>127175354</v>
      </c>
      <c r="D2011" t="s">
        <v>599</v>
      </c>
      <c r="E2011" t="s">
        <v>10462</v>
      </c>
      <c r="F2011" t="s">
        <v>4307</v>
      </c>
      <c r="G2011" t="s">
        <v>14</v>
      </c>
      <c r="H2011" t="s">
        <v>15</v>
      </c>
      <c r="I2011">
        <v>16000000</v>
      </c>
      <c r="J2011">
        <v>1994</v>
      </c>
      <c r="K2011">
        <v>7.3</v>
      </c>
      <c r="L2011" s="5" t="s">
        <v>599</v>
      </c>
      <c r="M2011" s="5"/>
      <c r="P2011" s="5">
        <f t="shared" si="217"/>
        <v>0.60679889760969785</v>
      </c>
      <c r="Q2011" s="5">
        <f t="shared" si="218"/>
        <v>127175354</v>
      </c>
      <c r="R2011" s="1">
        <f t="shared" si="219"/>
        <v>111175354</v>
      </c>
      <c r="S2011" s="1">
        <f t="shared" si="220"/>
        <v>16000000</v>
      </c>
      <c r="U2011" s="7" t="s">
        <v>1615</v>
      </c>
      <c r="V2011" s="5">
        <f t="shared" si="214"/>
        <v>5</v>
      </c>
      <c r="W2011" s="14">
        <f>IF(V2011=1, VLOOKUP(U2011, [1]IMDB_Movies!A:O, 11, FALSE), AVERAGEIF($A$2:$A$4915, U2011, $K$2:$K$4915))</f>
        <v>5.5600000000000005</v>
      </c>
      <c r="X2011" s="5">
        <f t="shared" si="215"/>
        <v>0.22500000000000001</v>
      </c>
      <c r="Y2011">
        <f t="shared" si="216"/>
        <v>6.4205324459234712</v>
      </c>
      <c r="AN2011" s="7"/>
      <c r="AO2011" s="5"/>
      <c r="AP2011" s="14"/>
      <c r="AQ2011" s="5"/>
    </row>
    <row r="2012" spans="1:43" hidden="1" x14ac:dyDescent="0.3">
      <c r="A2012" t="s">
        <v>1388</v>
      </c>
      <c r="B2012">
        <v>89</v>
      </c>
      <c r="C2012">
        <v>92823600</v>
      </c>
      <c r="D2012" t="s">
        <v>507</v>
      </c>
      <c r="E2012" t="s">
        <v>10463</v>
      </c>
      <c r="F2012" t="s">
        <v>4308</v>
      </c>
      <c r="G2012" t="s">
        <v>14</v>
      </c>
      <c r="H2012" t="s">
        <v>15</v>
      </c>
      <c r="I2012">
        <v>16000000</v>
      </c>
      <c r="J2012">
        <v>1989</v>
      </c>
      <c r="K2012">
        <v>7.6</v>
      </c>
      <c r="L2012" s="5" t="s">
        <v>599</v>
      </c>
      <c r="M2012" s="5" t="s">
        <v>1221</v>
      </c>
      <c r="N2012" t="s">
        <v>6851</v>
      </c>
      <c r="P2012" s="5">
        <f t="shared" si="217"/>
        <v>0.60727031229365869</v>
      </c>
      <c r="Q2012" s="5">
        <f t="shared" si="218"/>
        <v>92823600</v>
      </c>
      <c r="R2012" s="1">
        <f t="shared" si="219"/>
        <v>76823600</v>
      </c>
      <c r="S2012" s="1">
        <f t="shared" si="220"/>
        <v>16000000</v>
      </c>
      <c r="U2012" s="7" t="s">
        <v>3474</v>
      </c>
      <c r="V2012" s="5">
        <f t="shared" si="214"/>
        <v>2</v>
      </c>
      <c r="W2012" s="14">
        <f>IF(V2012=1, VLOOKUP(U2012, [1]IMDB_Movies!A:O, 11, FALSE), AVERAGEIF($A$2:$A$4915, U2012, $K$2:$K$4915))</f>
        <v>5.5500000000000007</v>
      </c>
      <c r="X2012" s="5">
        <f t="shared" si="215"/>
        <v>0.224</v>
      </c>
      <c r="Y2012">
        <f t="shared" si="216"/>
        <v>6.420439414114524</v>
      </c>
      <c r="AN2012" s="7"/>
      <c r="AO2012" s="5"/>
      <c r="AP2012" s="14"/>
      <c r="AQ2012" s="5"/>
    </row>
    <row r="2013" spans="1:43" hidden="1" x14ac:dyDescent="0.3">
      <c r="A2013" t="s">
        <v>3545</v>
      </c>
      <c r="B2013">
        <v>129</v>
      </c>
      <c r="C2013">
        <v>54000000</v>
      </c>
      <c r="D2013" t="s">
        <v>1221</v>
      </c>
      <c r="E2013" t="s">
        <v>10464</v>
      </c>
      <c r="F2013" t="s">
        <v>4309</v>
      </c>
      <c r="G2013" t="s">
        <v>14</v>
      </c>
      <c r="H2013" t="s">
        <v>15</v>
      </c>
      <c r="I2013">
        <v>16000000</v>
      </c>
      <c r="J2013">
        <v>1982</v>
      </c>
      <c r="K2013">
        <v>7.8</v>
      </c>
      <c r="L2013" s="5" t="s">
        <v>1221</v>
      </c>
      <c r="M2013" s="5"/>
      <c r="P2013" s="5">
        <f t="shared" si="217"/>
        <v>0.60750819242212939</v>
      </c>
      <c r="Q2013" s="5">
        <f t="shared" si="218"/>
        <v>54000000</v>
      </c>
      <c r="R2013" s="1">
        <f t="shared" si="219"/>
        <v>38000000</v>
      </c>
      <c r="S2013" s="1">
        <f t="shared" si="220"/>
        <v>16000000</v>
      </c>
      <c r="U2013" s="6" t="s">
        <v>2116</v>
      </c>
      <c r="V2013" s="5">
        <f t="shared" si="214"/>
        <v>2</v>
      </c>
      <c r="W2013" s="14">
        <f>IF(V2013=1, VLOOKUP(U2013, [1]IMDB_Movies!A:O, 11, FALSE), AVERAGEIF($A$2:$A$4915, U2013, $K$2:$K$4915))</f>
        <v>5.5500000000000007</v>
      </c>
      <c r="X2013" s="5">
        <f t="shared" si="215"/>
        <v>0.224</v>
      </c>
      <c r="Y2013">
        <f t="shared" si="216"/>
        <v>6.4201798201798299</v>
      </c>
      <c r="AN2013" s="6"/>
      <c r="AO2013" s="5"/>
      <c r="AP2013" s="14"/>
      <c r="AQ2013" s="5"/>
    </row>
    <row r="2014" spans="1:43" hidden="1" x14ac:dyDescent="0.3">
      <c r="A2014" t="s">
        <v>1458</v>
      </c>
      <c r="B2014">
        <v>106</v>
      </c>
      <c r="C2014">
        <v>52885587</v>
      </c>
      <c r="D2014" t="s">
        <v>1598</v>
      </c>
      <c r="E2014" t="s">
        <v>10465</v>
      </c>
      <c r="F2014" t="s">
        <v>4311</v>
      </c>
      <c r="G2014" t="s">
        <v>14</v>
      </c>
      <c r="H2014" t="s">
        <v>15</v>
      </c>
      <c r="I2014">
        <v>16000000</v>
      </c>
      <c r="J2014">
        <v>1999</v>
      </c>
      <c r="K2014">
        <v>6.4</v>
      </c>
      <c r="L2014" s="5" t="s">
        <v>599</v>
      </c>
      <c r="M2014" s="5" t="s">
        <v>1221</v>
      </c>
      <c r="N2014" t="s">
        <v>6851</v>
      </c>
      <c r="O2014" t="s">
        <v>8417</v>
      </c>
      <c r="P2014" s="5">
        <f t="shared" si="217"/>
        <v>0.6075435062044493</v>
      </c>
      <c r="Q2014" s="5">
        <f t="shared" si="218"/>
        <v>52885587</v>
      </c>
      <c r="R2014" s="1">
        <f t="shared" si="219"/>
        <v>36885587</v>
      </c>
      <c r="S2014" s="1">
        <f t="shared" si="220"/>
        <v>16000000</v>
      </c>
      <c r="U2014" s="7" t="s">
        <v>5125</v>
      </c>
      <c r="V2014" s="5">
        <f t="shared" si="214"/>
        <v>2</v>
      </c>
      <c r="W2014" s="14">
        <f>IF(V2014=1, VLOOKUP(U2014, [1]IMDB_Movies!A:O, 11, FALSE), AVERAGEIF($A$2:$A$4915, U2014, $K$2:$K$4915))</f>
        <v>5.55</v>
      </c>
      <c r="X2014" s="5">
        <f t="shared" si="215"/>
        <v>0.223</v>
      </c>
      <c r="Y2014">
        <f t="shared" si="216"/>
        <v>6.4198534310459792</v>
      </c>
      <c r="AN2014" s="7"/>
      <c r="AO2014" s="5"/>
      <c r="AP2014" s="14"/>
      <c r="AQ2014" s="5"/>
    </row>
    <row r="2015" spans="1:43" hidden="1" x14ac:dyDescent="0.3">
      <c r="A2015" t="s">
        <v>1341</v>
      </c>
      <c r="B2015">
        <v>89</v>
      </c>
      <c r="C2015">
        <v>42638165</v>
      </c>
      <c r="D2015" t="s">
        <v>760</v>
      </c>
      <c r="E2015" t="s">
        <v>10466</v>
      </c>
      <c r="F2015" t="s">
        <v>4314</v>
      </c>
      <c r="G2015" t="s">
        <v>14</v>
      </c>
      <c r="H2015" t="s">
        <v>15</v>
      </c>
      <c r="I2015">
        <v>16000000</v>
      </c>
      <c r="J2015">
        <v>2009</v>
      </c>
      <c r="K2015">
        <v>4.8</v>
      </c>
      <c r="L2015" s="5" t="s">
        <v>1221</v>
      </c>
      <c r="M2015" s="5" t="s">
        <v>455</v>
      </c>
      <c r="N2015" t="s">
        <v>2267</v>
      </c>
      <c r="O2015" t="s">
        <v>8415</v>
      </c>
      <c r="P2015" s="5">
        <f t="shared" si="217"/>
        <v>0.60757402479690181</v>
      </c>
      <c r="Q2015" s="5">
        <f t="shared" si="218"/>
        <v>42638165</v>
      </c>
      <c r="R2015" s="1">
        <f t="shared" si="219"/>
        <v>26638165</v>
      </c>
      <c r="S2015" s="1">
        <f t="shared" si="220"/>
        <v>16000000</v>
      </c>
      <c r="U2015" s="6" t="s">
        <v>1458</v>
      </c>
      <c r="V2015" s="5">
        <f t="shared" si="214"/>
        <v>6</v>
      </c>
      <c r="W2015" s="14">
        <f>IF(V2015=1, VLOOKUP(U2015, [1]IMDB_Movies!A:O, 11, FALSE), AVERAGEIF($A$2:$A$4915, U2015, $K$2:$K$4915))</f>
        <v>5.5333333333333323</v>
      </c>
      <c r="X2015" s="5">
        <f t="shared" si="215"/>
        <v>0.223</v>
      </c>
      <c r="Y2015">
        <f t="shared" si="216"/>
        <v>6.420393202265922</v>
      </c>
      <c r="AN2015" s="6"/>
      <c r="AO2015" s="5"/>
      <c r="AP2015" s="14"/>
      <c r="AQ2015" s="5"/>
    </row>
    <row r="2016" spans="1:43" hidden="1" x14ac:dyDescent="0.3">
      <c r="A2016" t="s">
        <v>1907</v>
      </c>
      <c r="B2016">
        <v>94</v>
      </c>
      <c r="C2016">
        <v>45507053</v>
      </c>
      <c r="D2016" t="s">
        <v>3967</v>
      </c>
      <c r="E2016" t="s">
        <v>10467</v>
      </c>
      <c r="F2016" t="s">
        <v>4315</v>
      </c>
      <c r="G2016" t="s">
        <v>14</v>
      </c>
      <c r="H2016" t="s">
        <v>15</v>
      </c>
      <c r="I2016">
        <v>16000000</v>
      </c>
      <c r="J2016">
        <v>2012</v>
      </c>
      <c r="K2016">
        <v>7.8</v>
      </c>
      <c r="L2016" s="5" t="s">
        <v>340</v>
      </c>
      <c r="M2016" s="5" t="s">
        <v>599</v>
      </c>
      <c r="N2016" t="s">
        <v>1221</v>
      </c>
      <c r="O2016" t="s">
        <v>6851</v>
      </c>
      <c r="P2016" s="5">
        <f t="shared" si="217"/>
        <v>0.60756245499977279</v>
      </c>
      <c r="Q2016" s="5">
        <f t="shared" si="218"/>
        <v>45507053</v>
      </c>
      <c r="R2016" s="1">
        <f t="shared" si="219"/>
        <v>29507053</v>
      </c>
      <c r="S2016" s="1">
        <f t="shared" si="220"/>
        <v>16000000</v>
      </c>
      <c r="U2016" s="6" t="s">
        <v>2188</v>
      </c>
      <c r="V2016" s="5">
        <f t="shared" si="214"/>
        <v>2</v>
      </c>
      <c r="W2016" s="14">
        <f>IF(V2016=1, VLOOKUP(U2016, [1]IMDB_Movies!A:O, 11, FALSE), AVERAGEIF($A$2:$A$4915, U2016, $K$2:$K$4915))</f>
        <v>5.55</v>
      </c>
      <c r="X2016" s="5">
        <f t="shared" si="215"/>
        <v>0.223</v>
      </c>
      <c r="Y2016">
        <f t="shared" si="216"/>
        <v>6.4212000000000096</v>
      </c>
      <c r="AN2016" s="6"/>
      <c r="AO2016" s="5"/>
      <c r="AP2016" s="14"/>
      <c r="AQ2016" s="5"/>
    </row>
    <row r="2017" spans="1:43" hidden="1" x14ac:dyDescent="0.3">
      <c r="A2017" t="s">
        <v>313</v>
      </c>
      <c r="B2017">
        <v>83</v>
      </c>
      <c r="C2017">
        <v>39511038</v>
      </c>
      <c r="D2017" t="s">
        <v>2267</v>
      </c>
      <c r="E2017" t="s">
        <v>10468</v>
      </c>
      <c r="F2017" t="s">
        <v>4316</v>
      </c>
      <c r="G2017" t="s">
        <v>14</v>
      </c>
      <c r="H2017" t="s">
        <v>15</v>
      </c>
      <c r="I2017">
        <v>16000000</v>
      </c>
      <c r="J2017">
        <v>2006</v>
      </c>
      <c r="K2017">
        <v>5.9</v>
      </c>
      <c r="L2017" s="5" t="s">
        <v>2267</v>
      </c>
      <c r="M2017" s="5"/>
      <c r="P2017" s="5">
        <f t="shared" si="217"/>
        <v>0.60756222932089843</v>
      </c>
      <c r="Q2017" s="5">
        <f t="shared" si="218"/>
        <v>39511038</v>
      </c>
      <c r="R2017" s="1">
        <f t="shared" si="219"/>
        <v>23511038</v>
      </c>
      <c r="S2017" s="1">
        <f t="shared" si="220"/>
        <v>16000000</v>
      </c>
      <c r="U2017" s="6" t="s">
        <v>2496</v>
      </c>
      <c r="V2017" s="5">
        <f t="shared" si="214"/>
        <v>2</v>
      </c>
      <c r="W2017" s="14">
        <f>IF(V2017=1, VLOOKUP(U2017, [1]IMDB_Movies!A:O, 11, FALSE), AVERAGEIF($A$2:$A$4915, U2017, $K$2:$K$4915))</f>
        <v>5.55</v>
      </c>
      <c r="X2017" s="5">
        <f t="shared" si="215"/>
        <v>0.223</v>
      </c>
      <c r="Y2017">
        <f t="shared" si="216"/>
        <v>6.4212737579193169</v>
      </c>
      <c r="AN2017" s="6"/>
      <c r="AO2017" s="5"/>
      <c r="AP2017" s="14"/>
      <c r="AQ2017" s="5"/>
    </row>
    <row r="2018" spans="1:43" hidden="1" x14ac:dyDescent="0.3">
      <c r="A2018" t="s">
        <v>4319</v>
      </c>
      <c r="B2018">
        <v>80</v>
      </c>
      <c r="C2018">
        <v>40363530</v>
      </c>
      <c r="D2018" t="s">
        <v>1093</v>
      </c>
      <c r="E2018" t="s">
        <v>10469</v>
      </c>
      <c r="F2018" t="s">
        <v>4320</v>
      </c>
      <c r="G2018" t="s">
        <v>14</v>
      </c>
      <c r="H2018" t="s">
        <v>15</v>
      </c>
      <c r="I2018">
        <v>16000000</v>
      </c>
      <c r="J2018">
        <v>2002</v>
      </c>
      <c r="K2018">
        <v>3.3</v>
      </c>
      <c r="L2018" s="5" t="s">
        <v>599</v>
      </c>
      <c r="M2018" s="5" t="s">
        <v>6299</v>
      </c>
      <c r="P2018" s="5">
        <f t="shared" si="217"/>
        <v>0.60753870071684801</v>
      </c>
      <c r="Q2018" s="5">
        <f t="shared" si="218"/>
        <v>40363530</v>
      </c>
      <c r="R2018" s="1">
        <f t="shared" si="219"/>
        <v>24363530</v>
      </c>
      <c r="S2018" s="1">
        <f t="shared" si="220"/>
        <v>16000000</v>
      </c>
      <c r="U2018" s="6" t="s">
        <v>576</v>
      </c>
      <c r="V2018" s="5">
        <f t="shared" si="214"/>
        <v>5</v>
      </c>
      <c r="W2018" s="14">
        <f>IF(V2018=1, VLOOKUP(U2018, [1]IMDB_Movies!A:O, 11, FALSE), AVERAGEIF($A$2:$A$4915, U2018, $K$2:$K$4915))</f>
        <v>5.5200000000000005</v>
      </c>
      <c r="X2018" s="5">
        <f t="shared" si="215"/>
        <v>0.222</v>
      </c>
      <c r="Y2018">
        <f t="shared" si="216"/>
        <v>6.4208472314876675</v>
      </c>
      <c r="AN2018" s="6"/>
      <c r="AO2018" s="5"/>
      <c r="AP2018" s="14"/>
      <c r="AQ2018" s="5"/>
    </row>
    <row r="2019" spans="1:43" hidden="1" x14ac:dyDescent="0.3">
      <c r="A2019" t="s">
        <v>1055</v>
      </c>
      <c r="B2019">
        <v>130</v>
      </c>
      <c r="C2019">
        <v>28734552</v>
      </c>
      <c r="D2019" t="s">
        <v>1874</v>
      </c>
      <c r="E2019" t="s">
        <v>10470</v>
      </c>
      <c r="F2019" t="s">
        <v>4326</v>
      </c>
      <c r="G2019" t="s">
        <v>14</v>
      </c>
      <c r="H2019" t="s">
        <v>15</v>
      </c>
      <c r="I2019">
        <v>16000000</v>
      </c>
      <c r="J2019">
        <v>2001</v>
      </c>
      <c r="K2019">
        <v>6.4</v>
      </c>
      <c r="L2019" s="5" t="s">
        <v>8413</v>
      </c>
      <c r="M2019" s="5" t="s">
        <v>1221</v>
      </c>
      <c r="N2019" t="s">
        <v>6851</v>
      </c>
      <c r="O2019" t="s">
        <v>3629</v>
      </c>
      <c r="P2019" s="5">
        <f t="shared" si="217"/>
        <v>0.60751837689425858</v>
      </c>
      <c r="Q2019" s="5">
        <f t="shared" si="218"/>
        <v>28734552</v>
      </c>
      <c r="R2019" s="1">
        <f t="shared" si="219"/>
        <v>12734552</v>
      </c>
      <c r="S2019" s="1">
        <f t="shared" si="220"/>
        <v>16000000</v>
      </c>
      <c r="U2019" s="7" t="s">
        <v>1597</v>
      </c>
      <c r="V2019" s="5">
        <f t="shared" si="214"/>
        <v>1</v>
      </c>
      <c r="W2019" s="14">
        <f>IF(V2019=1, VLOOKUP(U2019, [1]IMDB_Movies!A:O, 11, FALSE), AVERAGEIF($A$2:$A$4915, U2019, $K$2:$K$4915))</f>
        <v>5.5</v>
      </c>
      <c r="X2019" s="5">
        <f t="shared" si="215"/>
        <v>0.20699999999999999</v>
      </c>
      <c r="Y2019">
        <f t="shared" si="216"/>
        <v>6.4207540874207627</v>
      </c>
      <c r="AN2019" s="7"/>
      <c r="AO2019" s="5"/>
      <c r="AP2019" s="14"/>
      <c r="AQ2019" s="5"/>
    </row>
    <row r="2020" spans="1:43" hidden="1" x14ac:dyDescent="0.3">
      <c r="A2020" t="s">
        <v>4327</v>
      </c>
      <c r="B2020">
        <v>91</v>
      </c>
      <c r="C2020">
        <v>37300107</v>
      </c>
      <c r="D2020" t="s">
        <v>1564</v>
      </c>
      <c r="E2020" t="s">
        <v>10471</v>
      </c>
      <c r="F2020" t="s">
        <v>4328</v>
      </c>
      <c r="G2020" t="s">
        <v>14</v>
      </c>
      <c r="H2020" t="s">
        <v>15</v>
      </c>
      <c r="I2020">
        <v>16000000</v>
      </c>
      <c r="J2020">
        <v>2011</v>
      </c>
      <c r="K2020">
        <v>4.8</v>
      </c>
      <c r="L2020" s="5" t="s">
        <v>1221</v>
      </c>
      <c r="M2020" s="5" t="s">
        <v>2267</v>
      </c>
      <c r="N2020" t="s">
        <v>3629</v>
      </c>
      <c r="P2020" s="5">
        <f t="shared" si="217"/>
        <v>0.60745679145412179</v>
      </c>
      <c r="Q2020" s="5">
        <f t="shared" si="218"/>
        <v>37300107</v>
      </c>
      <c r="R2020" s="1">
        <f t="shared" si="219"/>
        <v>21300107</v>
      </c>
      <c r="S2020" s="1">
        <f t="shared" si="220"/>
        <v>16000000</v>
      </c>
      <c r="U2020" s="7" t="s">
        <v>7006</v>
      </c>
      <c r="V2020" s="5">
        <f t="shared" si="214"/>
        <v>2</v>
      </c>
      <c r="W2020" s="14">
        <f>IF(V2020=1, VLOOKUP(U2020, [1]IMDB_Movies!A:O, 11, FALSE), AVERAGEIF($A$2:$A$4915, U2020, $K$2:$K$4915))</f>
        <v>5.5</v>
      </c>
      <c r="X2020" s="5">
        <f t="shared" si="215"/>
        <v>0.20699999999999999</v>
      </c>
      <c r="Y2020">
        <f t="shared" si="216"/>
        <v>6.4202603471295143</v>
      </c>
      <c r="AN2020" s="7"/>
      <c r="AO2020" s="5"/>
      <c r="AP2020" s="14"/>
      <c r="AQ2020" s="5"/>
    </row>
    <row r="2021" spans="1:43" hidden="1" x14ac:dyDescent="0.3">
      <c r="A2021" t="s">
        <v>4342</v>
      </c>
      <c r="B2021">
        <v>94</v>
      </c>
      <c r="C2021">
        <v>20627372</v>
      </c>
      <c r="D2021" t="s">
        <v>507</v>
      </c>
      <c r="E2021" t="s">
        <v>10472</v>
      </c>
      <c r="F2021" t="s">
        <v>4343</v>
      </c>
      <c r="G2021" t="s">
        <v>14</v>
      </c>
      <c r="H2021" t="s">
        <v>15</v>
      </c>
      <c r="I2021">
        <v>16000000</v>
      </c>
      <c r="J2021">
        <v>2000</v>
      </c>
      <c r="K2021">
        <v>5.3</v>
      </c>
      <c r="L2021" s="5" t="s">
        <v>599</v>
      </c>
      <c r="M2021" s="5" t="s">
        <v>1221</v>
      </c>
      <c r="N2021" t="s">
        <v>6851</v>
      </c>
      <c r="P2021" s="5">
        <f t="shared" si="217"/>
        <v>0.60742496521203793</v>
      </c>
      <c r="Q2021" s="5">
        <f t="shared" si="218"/>
        <v>20627372</v>
      </c>
      <c r="R2021" s="1">
        <f t="shared" si="219"/>
        <v>4627372</v>
      </c>
      <c r="S2021" s="1">
        <f t="shared" si="220"/>
        <v>16000000</v>
      </c>
      <c r="U2021" s="6" t="s">
        <v>8144</v>
      </c>
      <c r="V2021" s="5">
        <f t="shared" si="214"/>
        <v>1</v>
      </c>
      <c r="W2021" s="14">
        <f>IF(V2021=1, VLOOKUP(U2021, [1]IMDB_Movies!A:O, 11, FALSE), AVERAGEIF($A$2:$A$4915, U2021, $K$2:$K$4915))</f>
        <v>5.5</v>
      </c>
      <c r="X2021" s="5">
        <f t="shared" si="215"/>
        <v>0.20699999999999999</v>
      </c>
      <c r="Y2021">
        <f t="shared" si="216"/>
        <v>6.4205676126878206</v>
      </c>
      <c r="AN2021" s="6"/>
      <c r="AO2021" s="5"/>
      <c r="AP2021" s="14"/>
      <c r="AQ2021" s="5"/>
    </row>
    <row r="2022" spans="1:43" hidden="1" x14ac:dyDescent="0.3">
      <c r="A2022" t="s">
        <v>4344</v>
      </c>
      <c r="B2022">
        <v>109</v>
      </c>
      <c r="C2022">
        <v>16346122</v>
      </c>
      <c r="D2022" t="s">
        <v>1221</v>
      </c>
      <c r="E2022" t="s">
        <v>10473</v>
      </c>
      <c r="F2022" t="s">
        <v>4345</v>
      </c>
      <c r="G2022" t="s">
        <v>14</v>
      </c>
      <c r="H2022" t="s">
        <v>15</v>
      </c>
      <c r="I2022">
        <v>16000000</v>
      </c>
      <c r="J2022">
        <v>2002</v>
      </c>
      <c r="K2022">
        <v>7.2</v>
      </c>
      <c r="L2022" s="5" t="s">
        <v>1221</v>
      </c>
      <c r="M2022" s="5"/>
      <c r="P2022" s="5">
        <f t="shared" si="217"/>
        <v>0.6073379437369204</v>
      </c>
      <c r="Q2022" s="5">
        <f t="shared" si="218"/>
        <v>16346122</v>
      </c>
      <c r="R2022" s="1">
        <f t="shared" si="219"/>
        <v>346122</v>
      </c>
      <c r="S2022" s="1">
        <f t="shared" si="220"/>
        <v>16000000</v>
      </c>
      <c r="U2022" s="6" t="s">
        <v>7631</v>
      </c>
      <c r="V2022" s="5">
        <f t="shared" ref="V2022:V2085" si="221">COUNTIF($A$2:$A$4915, U2022)</f>
        <v>1</v>
      </c>
      <c r="W2022" s="14">
        <f>IF(V2022=1, VLOOKUP(U2022, [1]IMDB_Movies!A:O, 11, FALSE), AVERAGEIF($A$2:$A$4915, U2022, $K$2:$K$4915))</f>
        <v>5.5</v>
      </c>
      <c r="X2022" s="5">
        <f t="shared" ref="X2022:X2085" si="222">_xlfn.PERCENTRANK.EXC($W$102:$W$2566,W2022)</f>
        <v>0.20699999999999999</v>
      </c>
      <c r="Y2022">
        <f t="shared" ref="Y2022:Y2085" si="223">AVERAGE(K1922:K6835)</f>
        <v>6.4206412825651382</v>
      </c>
      <c r="AN2022" s="6"/>
      <c r="AO2022" s="5"/>
      <c r="AP2022" s="14"/>
      <c r="AQ2022" s="5"/>
    </row>
    <row r="2023" spans="1:43" hidden="1" x14ac:dyDescent="0.3">
      <c r="A2023" t="s">
        <v>1697</v>
      </c>
      <c r="B2023">
        <v>107</v>
      </c>
      <c r="C2023">
        <v>16204793</v>
      </c>
      <c r="D2023" t="s">
        <v>315</v>
      </c>
      <c r="E2023" t="s">
        <v>10474</v>
      </c>
      <c r="F2023" t="s">
        <v>4346</v>
      </c>
      <c r="G2023" t="s">
        <v>14</v>
      </c>
      <c r="H2023" t="s">
        <v>15</v>
      </c>
      <c r="I2023">
        <v>16000000</v>
      </c>
      <c r="J2023">
        <v>2009</v>
      </c>
      <c r="K2023">
        <v>5.0999999999999996</v>
      </c>
      <c r="L2023" s="5" t="s">
        <v>599</v>
      </c>
      <c r="M2023" s="5" t="s">
        <v>455</v>
      </c>
      <c r="N2023" t="s">
        <v>2267</v>
      </c>
      <c r="P2023" s="5">
        <f t="shared" si="217"/>
        <v>0.60723858582809431</v>
      </c>
      <c r="Q2023" s="5">
        <f t="shared" si="218"/>
        <v>16204793</v>
      </c>
      <c r="R2023" s="1">
        <f t="shared" si="219"/>
        <v>204793</v>
      </c>
      <c r="S2023" s="1">
        <f t="shared" si="220"/>
        <v>16000000</v>
      </c>
      <c r="U2023" s="6" t="s">
        <v>6398</v>
      </c>
      <c r="V2023" s="5">
        <f t="shared" si="221"/>
        <v>2</v>
      </c>
      <c r="W2023" s="14">
        <f>IF(V2023=1, VLOOKUP(U2023, [1]IMDB_Movies!A:O, 11, FALSE), AVERAGEIF($A$2:$A$4915, U2023, $K$2:$K$4915))</f>
        <v>5.5</v>
      </c>
      <c r="X2023" s="5">
        <f t="shared" si="222"/>
        <v>0.20699999999999999</v>
      </c>
      <c r="Y2023">
        <f t="shared" si="223"/>
        <v>6.4210825258937607</v>
      </c>
      <c r="AN2023" s="6"/>
      <c r="AO2023" s="5"/>
      <c r="AP2023" s="14"/>
      <c r="AQ2023" s="5"/>
    </row>
    <row r="2024" spans="1:43" hidden="1" x14ac:dyDescent="0.3">
      <c r="A2024" t="s">
        <v>3907</v>
      </c>
      <c r="B2024">
        <v>96</v>
      </c>
      <c r="C2024">
        <v>15427192</v>
      </c>
      <c r="D2024" t="s">
        <v>4347</v>
      </c>
      <c r="E2024" t="s">
        <v>10475</v>
      </c>
      <c r="F2024" t="s">
        <v>4348</v>
      </c>
      <c r="G2024" t="s">
        <v>14</v>
      </c>
      <c r="H2024" t="s">
        <v>15</v>
      </c>
      <c r="I2024">
        <v>16000000</v>
      </c>
      <c r="J2024">
        <v>2000</v>
      </c>
      <c r="K2024">
        <v>5.6</v>
      </c>
      <c r="L2024" s="5" t="s">
        <v>599</v>
      </c>
      <c r="M2024" s="5" t="s">
        <v>8413</v>
      </c>
      <c r="N2024" t="s">
        <v>8415</v>
      </c>
      <c r="P2024" s="5">
        <f t="shared" si="217"/>
        <v>0.60713869990046909</v>
      </c>
      <c r="Q2024" s="5">
        <f t="shared" si="218"/>
        <v>15427192</v>
      </c>
      <c r="R2024" s="1">
        <f t="shared" si="219"/>
        <v>-572808</v>
      </c>
      <c r="S2024" s="1">
        <f t="shared" si="220"/>
        <v>16000000</v>
      </c>
      <c r="U2024" s="6" t="s">
        <v>6611</v>
      </c>
      <c r="V2024" s="5">
        <f t="shared" si="221"/>
        <v>1</v>
      </c>
      <c r="W2024" s="14">
        <f>IF(V2024=1, VLOOKUP(U2024, [1]IMDB_Movies!A:O, 11, FALSE), AVERAGEIF($A$2:$A$4915, U2024, $K$2:$K$4915))</f>
        <v>5.5</v>
      </c>
      <c r="X2024" s="5">
        <f t="shared" si="222"/>
        <v>0.20699999999999999</v>
      </c>
      <c r="Y2024">
        <f t="shared" si="223"/>
        <v>6.420989304812843</v>
      </c>
      <c r="AN2024" s="6"/>
      <c r="AO2024" s="5"/>
      <c r="AP2024" s="14"/>
      <c r="AQ2024" s="5"/>
    </row>
    <row r="2025" spans="1:43" hidden="1" x14ac:dyDescent="0.3">
      <c r="A2025" t="s">
        <v>1425</v>
      </c>
      <c r="B2025">
        <v>88</v>
      </c>
      <c r="C2025">
        <v>14792779</v>
      </c>
      <c r="D2025" t="s">
        <v>599</v>
      </c>
      <c r="E2025" t="s">
        <v>10476</v>
      </c>
      <c r="F2025" t="s">
        <v>4349</v>
      </c>
      <c r="G2025" t="s">
        <v>14</v>
      </c>
      <c r="H2025" t="s">
        <v>15</v>
      </c>
      <c r="I2025">
        <v>16000000</v>
      </c>
      <c r="J2025">
        <v>1987</v>
      </c>
      <c r="K2025">
        <v>7.6</v>
      </c>
      <c r="L2025" s="5" t="s">
        <v>599</v>
      </c>
      <c r="M2025" s="5"/>
      <c r="P2025" s="5">
        <f t="shared" si="217"/>
        <v>0.60703654211116698</v>
      </c>
      <c r="Q2025" s="5">
        <f t="shared" si="218"/>
        <v>14792779</v>
      </c>
      <c r="R2025" s="1">
        <f t="shared" si="219"/>
        <v>-1207221</v>
      </c>
      <c r="S2025" s="1">
        <f t="shared" si="220"/>
        <v>16000000</v>
      </c>
      <c r="U2025" s="6" t="s">
        <v>7574</v>
      </c>
      <c r="V2025" s="5">
        <f t="shared" si="221"/>
        <v>1</v>
      </c>
      <c r="W2025" s="14">
        <f>IF(V2025=1, VLOOKUP(U2025, [1]IMDB_Movies!A:O, 11, FALSE), AVERAGEIF($A$2:$A$4915, U2025, $K$2:$K$4915))</f>
        <v>5.5</v>
      </c>
      <c r="X2025" s="5">
        <f t="shared" si="222"/>
        <v>0.20699999999999999</v>
      </c>
      <c r="Y2025">
        <f t="shared" si="223"/>
        <v>6.4209963223002431</v>
      </c>
      <c r="AN2025" s="6"/>
      <c r="AO2025" s="5"/>
      <c r="AP2025" s="14"/>
      <c r="AQ2025" s="5"/>
    </row>
    <row r="2026" spans="1:43" hidden="1" x14ac:dyDescent="0.3">
      <c r="A2026" t="s">
        <v>4350</v>
      </c>
      <c r="B2026">
        <v>113</v>
      </c>
      <c r="C2026">
        <v>19057024</v>
      </c>
      <c r="D2026" t="s">
        <v>79</v>
      </c>
      <c r="E2026" t="s">
        <v>10477</v>
      </c>
      <c r="F2026" t="s">
        <v>4351</v>
      </c>
      <c r="G2026" t="s">
        <v>14</v>
      </c>
      <c r="H2026" t="s">
        <v>15</v>
      </c>
      <c r="I2026">
        <v>16000000</v>
      </c>
      <c r="J2026">
        <v>2010</v>
      </c>
      <c r="K2026">
        <v>7.2</v>
      </c>
      <c r="L2026" s="5" t="s">
        <v>1221</v>
      </c>
      <c r="M2026" s="5" t="s">
        <v>6851</v>
      </c>
      <c r="P2026" s="5">
        <f t="shared" si="217"/>
        <v>0.60693251892830158</v>
      </c>
      <c r="Q2026" s="5">
        <f t="shared" si="218"/>
        <v>19057024</v>
      </c>
      <c r="R2026" s="1">
        <f t="shared" si="219"/>
        <v>3057024</v>
      </c>
      <c r="S2026" s="1">
        <f t="shared" si="220"/>
        <v>16000000</v>
      </c>
      <c r="U2026" s="6" t="s">
        <v>7369</v>
      </c>
      <c r="V2026" s="5">
        <f t="shared" si="221"/>
        <v>1</v>
      </c>
      <c r="W2026" s="14">
        <f>IF(V2026=1, VLOOKUP(U2026, [1]IMDB_Movies!A:O, 11, FALSE), AVERAGEIF($A$2:$A$4915, U2026, $K$2:$K$4915))</f>
        <v>5.5</v>
      </c>
      <c r="X2026" s="5">
        <f t="shared" si="222"/>
        <v>0.20699999999999999</v>
      </c>
      <c r="Y2026">
        <f t="shared" si="223"/>
        <v>6.4210367892976681</v>
      </c>
      <c r="AN2026" s="6"/>
      <c r="AO2026" s="5"/>
      <c r="AP2026" s="14"/>
      <c r="AQ2026" s="5"/>
    </row>
    <row r="2027" spans="1:43" hidden="1" x14ac:dyDescent="0.3">
      <c r="A2027" t="s">
        <v>4352</v>
      </c>
      <c r="B2027">
        <v>101</v>
      </c>
      <c r="C2027">
        <v>14108518</v>
      </c>
      <c r="D2027" t="s">
        <v>507</v>
      </c>
      <c r="E2027" t="s">
        <v>10478</v>
      </c>
      <c r="F2027" t="s">
        <v>4353</v>
      </c>
      <c r="G2027" t="s">
        <v>14</v>
      </c>
      <c r="H2027" t="s">
        <v>15</v>
      </c>
      <c r="I2027">
        <v>16000000</v>
      </c>
      <c r="J2027">
        <v>2003</v>
      </c>
      <c r="K2027">
        <v>5.7</v>
      </c>
      <c r="L2027" s="5" t="s">
        <v>599</v>
      </c>
      <c r="M2027" s="5" t="s">
        <v>1221</v>
      </c>
      <c r="N2027" t="s">
        <v>6851</v>
      </c>
      <c r="P2027" s="5">
        <f t="shared" si="217"/>
        <v>0.60684027390794859</v>
      </c>
      <c r="Q2027" s="5">
        <f t="shared" si="218"/>
        <v>14108518</v>
      </c>
      <c r="R2027" s="1">
        <f t="shared" si="219"/>
        <v>-1891482</v>
      </c>
      <c r="S2027" s="1">
        <f t="shared" si="220"/>
        <v>16000000</v>
      </c>
      <c r="U2027" s="7" t="s">
        <v>7279</v>
      </c>
      <c r="V2027" s="5">
        <f t="shared" si="221"/>
        <v>1</v>
      </c>
      <c r="W2027" s="14">
        <f>IF(V2027=1, VLOOKUP(U2027, [1]IMDB_Movies!A:O, 11, FALSE), AVERAGEIF($A$2:$A$4915, U2027, $K$2:$K$4915))</f>
        <v>5.5</v>
      </c>
      <c r="X2027" s="5">
        <f t="shared" si="222"/>
        <v>0.20699999999999999</v>
      </c>
      <c r="Y2027">
        <f t="shared" si="223"/>
        <v>6.4213449314151969</v>
      </c>
      <c r="AN2027" s="7"/>
      <c r="AO2027" s="5"/>
      <c r="AP2027" s="14"/>
      <c r="AQ2027" s="5"/>
    </row>
    <row r="2028" spans="1:43" hidden="1" x14ac:dyDescent="0.3">
      <c r="A2028" t="s">
        <v>4356</v>
      </c>
      <c r="B2028">
        <v>100</v>
      </c>
      <c r="C2028">
        <v>15500000</v>
      </c>
      <c r="D2028" t="s">
        <v>1787</v>
      </c>
      <c r="E2028" t="s">
        <v>10479</v>
      </c>
      <c r="F2028" t="s">
        <v>4357</v>
      </c>
      <c r="G2028" t="s">
        <v>14</v>
      </c>
      <c r="H2028" t="s">
        <v>275</v>
      </c>
      <c r="I2028">
        <v>16000000</v>
      </c>
      <c r="J2028">
        <v>1999</v>
      </c>
      <c r="K2028">
        <v>7</v>
      </c>
      <c r="L2028" s="5" t="s">
        <v>8415</v>
      </c>
      <c r="M2028" s="5" t="s">
        <v>4289</v>
      </c>
      <c r="N2028" t="s">
        <v>3629</v>
      </c>
      <c r="P2028" s="5">
        <f t="shared" si="217"/>
        <v>0.60673412656985415</v>
      </c>
      <c r="Q2028" s="5">
        <f t="shared" si="218"/>
        <v>15500000</v>
      </c>
      <c r="R2028" s="1">
        <f t="shared" si="219"/>
        <v>-500000</v>
      </c>
      <c r="S2028" s="1">
        <f t="shared" si="220"/>
        <v>16000000</v>
      </c>
      <c r="U2028" s="7" t="s">
        <v>7117</v>
      </c>
      <c r="V2028" s="5">
        <f t="shared" si="221"/>
        <v>1</v>
      </c>
      <c r="W2028" s="14">
        <f>IF(V2028=1, VLOOKUP(U2028, [1]IMDB_Movies!A:O, 11, FALSE), AVERAGEIF($A$2:$A$4915, U2028, $K$2:$K$4915))</f>
        <v>5.5</v>
      </c>
      <c r="X2028" s="5">
        <f t="shared" si="222"/>
        <v>0.20699999999999999</v>
      </c>
      <c r="Y2028">
        <f t="shared" si="223"/>
        <v>6.4210508701472637</v>
      </c>
      <c r="AN2028" s="7"/>
      <c r="AO2028" s="5"/>
      <c r="AP2028" s="14"/>
      <c r="AQ2028" s="5"/>
    </row>
    <row r="2029" spans="1:43" hidden="1" x14ac:dyDescent="0.3">
      <c r="A2029" t="s">
        <v>4360</v>
      </c>
      <c r="B2029">
        <v>108</v>
      </c>
      <c r="C2029"/>
      <c r="D2029" t="s">
        <v>497</v>
      </c>
      <c r="E2029" t="s">
        <v>10480</v>
      </c>
      <c r="F2029" t="s">
        <v>4361</v>
      </c>
      <c r="G2029" t="s">
        <v>14</v>
      </c>
      <c r="H2029" t="s">
        <v>15</v>
      </c>
      <c r="I2029">
        <v>16000000</v>
      </c>
      <c r="J2029">
        <v>1979</v>
      </c>
      <c r="K2029">
        <v>4.9000000000000004</v>
      </c>
      <c r="L2029" s="5" t="s">
        <v>476</v>
      </c>
      <c r="M2029" s="5" t="s">
        <v>1221</v>
      </c>
      <c r="N2029" t="s">
        <v>4289</v>
      </c>
      <c r="O2029" t="s">
        <v>3629</v>
      </c>
      <c r="P2029" s="5">
        <f t="shared" si="217"/>
        <v>0.6066315981313456</v>
      </c>
      <c r="Q2029" s="5">
        <f t="shared" si="218"/>
        <v>25035665</v>
      </c>
      <c r="R2029" s="1">
        <f t="shared" si="219"/>
        <v>9035665</v>
      </c>
      <c r="S2029" s="1">
        <f t="shared" si="220"/>
        <v>16000000</v>
      </c>
      <c r="U2029" s="7" t="s">
        <v>6989</v>
      </c>
      <c r="V2029" s="5">
        <f t="shared" si="221"/>
        <v>1</v>
      </c>
      <c r="W2029" s="14">
        <f>IF(V2029=1, VLOOKUP(U2029, [1]IMDB_Movies!A:O, 11, FALSE), AVERAGEIF($A$2:$A$4915, U2029, $K$2:$K$4915))</f>
        <v>5.5</v>
      </c>
      <c r="X2029" s="5">
        <f t="shared" si="222"/>
        <v>0.20699999999999999</v>
      </c>
      <c r="Y2029">
        <f t="shared" si="223"/>
        <v>6.4210913960495564</v>
      </c>
      <c r="AN2029" s="7"/>
      <c r="AO2029" s="5"/>
      <c r="AP2029" s="14"/>
      <c r="AQ2029" s="5"/>
    </row>
    <row r="2030" spans="1:43" hidden="1" x14ac:dyDescent="0.3">
      <c r="A2030" t="s">
        <v>1425</v>
      </c>
      <c r="B2030">
        <v>112</v>
      </c>
      <c r="C2030">
        <v>4839383</v>
      </c>
      <c r="D2030" t="s">
        <v>604</v>
      </c>
      <c r="E2030" t="s">
        <v>10481</v>
      </c>
      <c r="F2030" t="s">
        <v>4364</v>
      </c>
      <c r="G2030" t="s">
        <v>14</v>
      </c>
      <c r="H2030" t="s">
        <v>15</v>
      </c>
      <c r="I2030">
        <v>16000000</v>
      </c>
      <c r="J2030">
        <v>2002</v>
      </c>
      <c r="K2030">
        <v>6.6</v>
      </c>
      <c r="L2030" s="5" t="s">
        <v>599</v>
      </c>
      <c r="M2030" s="5" t="s">
        <v>6851</v>
      </c>
      <c r="P2030" s="5">
        <f t="shared" si="217"/>
        <v>0.6066315981313456</v>
      </c>
      <c r="Q2030" s="5">
        <f t="shared" si="218"/>
        <v>4839383</v>
      </c>
      <c r="R2030" s="1">
        <f t="shared" si="219"/>
        <v>-11160617</v>
      </c>
      <c r="S2030" s="1">
        <f t="shared" si="220"/>
        <v>16000000</v>
      </c>
      <c r="U2030" s="6" t="s">
        <v>6801</v>
      </c>
      <c r="V2030" s="5">
        <f t="shared" si="221"/>
        <v>1</v>
      </c>
      <c r="W2030" s="14">
        <f>IF(V2030=1, VLOOKUP(U2030, [1]IMDB_Movies!A:O, 11, FALSE), AVERAGEIF($A$2:$A$4915, U2030, $K$2:$K$4915))</f>
        <v>5.5</v>
      </c>
      <c r="X2030" s="5">
        <f t="shared" si="222"/>
        <v>0.20699999999999999</v>
      </c>
      <c r="Y2030">
        <f t="shared" si="223"/>
        <v>6.4216008037508461</v>
      </c>
      <c r="AN2030" s="6"/>
      <c r="AO2030" s="5"/>
      <c r="AP2030" s="14"/>
      <c r="AQ2030" s="5"/>
    </row>
    <row r="2031" spans="1:43" hidden="1" x14ac:dyDescent="0.3">
      <c r="A2031" t="s">
        <v>2071</v>
      </c>
      <c r="B2031">
        <v>110</v>
      </c>
      <c r="C2031">
        <v>5900000</v>
      </c>
      <c r="D2031" t="s">
        <v>17</v>
      </c>
      <c r="E2031" t="s">
        <v>10482</v>
      </c>
      <c r="F2031" t="s">
        <v>4367</v>
      </c>
      <c r="G2031" t="s">
        <v>14</v>
      </c>
      <c r="H2031" t="s">
        <v>22</v>
      </c>
      <c r="I2031">
        <v>16000000</v>
      </c>
      <c r="J2031">
        <v>1986</v>
      </c>
      <c r="K2031">
        <v>7.2</v>
      </c>
      <c r="L2031" s="5" t="s">
        <v>476</v>
      </c>
      <c r="M2031" s="5" t="s">
        <v>340</v>
      </c>
      <c r="N2031" t="s">
        <v>455</v>
      </c>
      <c r="P2031" s="5">
        <f t="shared" si="217"/>
        <v>0.60650217387314709</v>
      </c>
      <c r="Q2031" s="5">
        <f t="shared" si="218"/>
        <v>5900000</v>
      </c>
      <c r="R2031" s="1">
        <f t="shared" si="219"/>
        <v>-10100000</v>
      </c>
      <c r="S2031" s="1">
        <f t="shared" si="220"/>
        <v>16000000</v>
      </c>
      <c r="U2031" s="6" t="s">
        <v>6748</v>
      </c>
      <c r="V2031" s="5">
        <f t="shared" si="221"/>
        <v>2</v>
      </c>
      <c r="W2031" s="14">
        <f>IF(V2031=1, VLOOKUP(U2031, [1]IMDB_Movies!A:O, 11, FALSE), AVERAGEIF($A$2:$A$4915, U2031, $K$2:$K$4915))</f>
        <v>5.5</v>
      </c>
      <c r="X2031" s="5">
        <f t="shared" si="222"/>
        <v>0.20699999999999999</v>
      </c>
      <c r="Y2031">
        <f t="shared" si="223"/>
        <v>6.4212060301507616</v>
      </c>
      <c r="AN2031" s="6"/>
      <c r="AO2031" s="5"/>
      <c r="AP2031" s="14"/>
      <c r="AQ2031" s="5"/>
    </row>
    <row r="2032" spans="1:43" hidden="1" x14ac:dyDescent="0.3">
      <c r="A2032" t="s">
        <v>4368</v>
      </c>
      <c r="B2032">
        <v>118</v>
      </c>
      <c r="C2032">
        <v>2849142</v>
      </c>
      <c r="D2032" t="s">
        <v>1221</v>
      </c>
      <c r="E2032" t="s">
        <v>10483</v>
      </c>
      <c r="F2032" t="s">
        <v>4369</v>
      </c>
      <c r="G2032" t="s">
        <v>14</v>
      </c>
      <c r="H2032" t="s">
        <v>15</v>
      </c>
      <c r="I2032">
        <v>16000000</v>
      </c>
      <c r="J2032">
        <v>2007</v>
      </c>
      <c r="K2032">
        <v>7.2</v>
      </c>
      <c r="L2032" s="5" t="s">
        <v>1221</v>
      </c>
      <c r="M2032" s="5"/>
      <c r="P2032" s="5">
        <f t="shared" si="217"/>
        <v>0.60637499410068429</v>
      </c>
      <c r="Q2032" s="5">
        <f t="shared" si="218"/>
        <v>2849142</v>
      </c>
      <c r="R2032" s="1">
        <f t="shared" si="219"/>
        <v>-13150858</v>
      </c>
      <c r="S2032" s="1">
        <f t="shared" si="220"/>
        <v>16000000</v>
      </c>
      <c r="U2032" s="7" t="s">
        <v>5971</v>
      </c>
      <c r="V2032" s="5">
        <f t="shared" si="221"/>
        <v>1</v>
      </c>
      <c r="W2032" s="14">
        <f>IF(V2032=1, VLOOKUP(U2032, [1]IMDB_Movies!A:O, 11, FALSE), AVERAGEIF($A$2:$A$4915, U2032, $K$2:$K$4915))</f>
        <v>5.5</v>
      </c>
      <c r="X2032" s="5">
        <f t="shared" si="222"/>
        <v>0.20699999999999999</v>
      </c>
      <c r="Y2032">
        <f t="shared" si="223"/>
        <v>6.4213471849866037</v>
      </c>
      <c r="AN2032" s="7"/>
      <c r="AO2032" s="5"/>
      <c r="AP2032" s="14"/>
      <c r="AQ2032" s="5"/>
    </row>
    <row r="2033" spans="1:43" hidden="1" x14ac:dyDescent="0.3">
      <c r="A2033" t="s">
        <v>4370</v>
      </c>
      <c r="B2033">
        <v>97</v>
      </c>
      <c r="C2033">
        <v>1686429</v>
      </c>
      <c r="D2033" t="s">
        <v>4371</v>
      </c>
      <c r="E2033" t="s">
        <v>10484</v>
      </c>
      <c r="F2033" t="s">
        <v>4372</v>
      </c>
      <c r="G2033" t="s">
        <v>14</v>
      </c>
      <c r="H2033" t="s">
        <v>15</v>
      </c>
      <c r="I2033">
        <v>16000000</v>
      </c>
      <c r="J2033">
        <v>1997</v>
      </c>
      <c r="K2033">
        <v>2.8</v>
      </c>
      <c r="L2033" s="5" t="s">
        <v>476</v>
      </c>
      <c r="M2033" s="5" t="s">
        <v>8413</v>
      </c>
      <c r="N2033" t="s">
        <v>4289</v>
      </c>
      <c r="P2033" s="5">
        <f t="shared" si="217"/>
        <v>0.60624072216833935</v>
      </c>
      <c r="Q2033" s="5">
        <f t="shared" si="218"/>
        <v>1686429</v>
      </c>
      <c r="R2033" s="1">
        <f t="shared" si="219"/>
        <v>-14313571</v>
      </c>
      <c r="S2033" s="1">
        <f t="shared" si="220"/>
        <v>16000000</v>
      </c>
      <c r="U2033" s="7" t="s">
        <v>5136</v>
      </c>
      <c r="V2033" s="5">
        <f t="shared" si="221"/>
        <v>1</v>
      </c>
      <c r="W2033" s="14">
        <f>IF(V2033=1, VLOOKUP(U2033, [1]IMDB_Movies!A:O, 11, FALSE), AVERAGEIF($A$2:$A$4915, U2033, $K$2:$K$4915))</f>
        <v>5.5</v>
      </c>
      <c r="X2033" s="5">
        <f t="shared" si="222"/>
        <v>0.20699999999999999</v>
      </c>
      <c r="Y2033">
        <f t="shared" si="223"/>
        <v>6.4214213878645747</v>
      </c>
      <c r="AN2033" s="7"/>
      <c r="AO2033" s="5"/>
      <c r="AP2033" s="14"/>
      <c r="AQ2033" s="5"/>
    </row>
    <row r="2034" spans="1:43" hidden="1" x14ac:dyDescent="0.3">
      <c r="A2034" t="s">
        <v>3147</v>
      </c>
      <c r="B2034">
        <v>120</v>
      </c>
      <c r="C2034">
        <v>1984743</v>
      </c>
      <c r="D2034" t="s">
        <v>79</v>
      </c>
      <c r="E2034" t="s">
        <v>10485</v>
      </c>
      <c r="F2034" t="s">
        <v>4373</v>
      </c>
      <c r="G2034" t="s">
        <v>14</v>
      </c>
      <c r="H2034" t="s">
        <v>15</v>
      </c>
      <c r="I2034">
        <v>16000000</v>
      </c>
      <c r="J2034">
        <v>2013</v>
      </c>
      <c r="K2034">
        <v>6.6</v>
      </c>
      <c r="L2034" s="5" t="s">
        <v>1221</v>
      </c>
      <c r="M2034" s="5" t="s">
        <v>6851</v>
      </c>
      <c r="P2034" s="5">
        <f t="shared" si="217"/>
        <v>0.60610371683610553</v>
      </c>
      <c r="Q2034" s="5">
        <f t="shared" si="218"/>
        <v>1984743</v>
      </c>
      <c r="R2034" s="1">
        <f t="shared" si="219"/>
        <v>-14015257</v>
      </c>
      <c r="S2034" s="1">
        <f t="shared" si="220"/>
        <v>16000000</v>
      </c>
      <c r="U2034" s="7" t="s">
        <v>1943</v>
      </c>
      <c r="V2034" s="5">
        <f t="shared" si="221"/>
        <v>1</v>
      </c>
      <c r="W2034" s="14">
        <f>IF(V2034=1, VLOOKUP(U2034, [1]IMDB_Movies!A:O, 11, FALSE), AVERAGEIF($A$2:$A$4915, U2034, $K$2:$K$4915))</f>
        <v>5.5</v>
      </c>
      <c r="X2034" s="5">
        <f t="shared" si="222"/>
        <v>0.20699999999999999</v>
      </c>
      <c r="Y2034">
        <f t="shared" si="223"/>
        <v>6.421294433266274</v>
      </c>
      <c r="AN2034" s="7"/>
      <c r="AO2034" s="5"/>
      <c r="AP2034" s="14"/>
      <c r="AQ2034" s="5"/>
    </row>
    <row r="2035" spans="1:43" hidden="1" x14ac:dyDescent="0.3">
      <c r="A2035" t="s">
        <v>4374</v>
      </c>
      <c r="B2035">
        <v>135</v>
      </c>
      <c r="C2035">
        <v>1666262</v>
      </c>
      <c r="D2035" t="s">
        <v>706</v>
      </c>
      <c r="E2035" t="s">
        <v>10486</v>
      </c>
      <c r="F2035" t="s">
        <v>4375</v>
      </c>
      <c r="G2035" t="s">
        <v>14</v>
      </c>
      <c r="H2035" t="s">
        <v>22</v>
      </c>
      <c r="I2035">
        <v>16000000</v>
      </c>
      <c r="J2035">
        <v>2005</v>
      </c>
      <c r="K2035">
        <v>6.7</v>
      </c>
      <c r="L2035" s="5" t="s">
        <v>1221</v>
      </c>
      <c r="M2035" s="5" t="s">
        <v>7865</v>
      </c>
      <c r="N2035" t="s">
        <v>6851</v>
      </c>
      <c r="O2035" t="s">
        <v>8418</v>
      </c>
      <c r="P2035" s="5">
        <f t="shared" si="217"/>
        <v>0.60596714035491217</v>
      </c>
      <c r="Q2035" s="5">
        <f t="shared" si="218"/>
        <v>1666262</v>
      </c>
      <c r="R2035" s="1">
        <f t="shared" si="219"/>
        <v>-14333738</v>
      </c>
      <c r="S2035" s="1">
        <f t="shared" si="220"/>
        <v>16000000</v>
      </c>
      <c r="U2035" s="6" t="s">
        <v>3442</v>
      </c>
      <c r="V2035" s="5">
        <f t="shared" si="221"/>
        <v>1</v>
      </c>
      <c r="W2035" s="14">
        <f>IF(V2035=1, VLOOKUP(U2035, [1]IMDB_Movies!A:O, 11, FALSE), AVERAGEIF($A$2:$A$4915, U2035, $K$2:$K$4915))</f>
        <v>5.5</v>
      </c>
      <c r="X2035" s="5">
        <f t="shared" si="222"/>
        <v>0.20699999999999999</v>
      </c>
      <c r="Y2035">
        <f t="shared" si="223"/>
        <v>6.4219389466622037</v>
      </c>
      <c r="AN2035" s="6"/>
      <c r="AO2035" s="5"/>
      <c r="AP2035" s="14"/>
      <c r="AQ2035" s="5"/>
    </row>
    <row r="2036" spans="1:43" hidden="1" x14ac:dyDescent="0.3">
      <c r="A2036" t="s">
        <v>4377</v>
      </c>
      <c r="B2036">
        <v>92</v>
      </c>
      <c r="C2036">
        <v>13922211</v>
      </c>
      <c r="D2036" t="s">
        <v>599</v>
      </c>
      <c r="E2036" t="s">
        <v>10487</v>
      </c>
      <c r="F2036" t="s">
        <v>4378</v>
      </c>
      <c r="G2036" t="s">
        <v>14</v>
      </c>
      <c r="H2036" t="s">
        <v>15</v>
      </c>
      <c r="I2036">
        <v>16000000</v>
      </c>
      <c r="J2036">
        <v>2004</v>
      </c>
      <c r="K2036">
        <v>4.4000000000000004</v>
      </c>
      <c r="L2036" s="5" t="s">
        <v>599</v>
      </c>
      <c r="M2036" s="5"/>
      <c r="P2036" s="5">
        <f t="shared" si="217"/>
        <v>0.60582966355321832</v>
      </c>
      <c r="Q2036" s="5">
        <f t="shared" si="218"/>
        <v>13922211</v>
      </c>
      <c r="R2036" s="1">
        <f t="shared" si="219"/>
        <v>-2077789</v>
      </c>
      <c r="S2036" s="1">
        <f t="shared" si="220"/>
        <v>16000000</v>
      </c>
      <c r="U2036" s="7" t="s">
        <v>5308</v>
      </c>
      <c r="V2036" s="5">
        <f t="shared" si="221"/>
        <v>1</v>
      </c>
      <c r="W2036" s="14">
        <f>IF(V2036=1, VLOOKUP(U2036, [1]IMDB_Movies!A:O, 11, FALSE), AVERAGEIF($A$2:$A$4915, U2036, $K$2:$K$4915))</f>
        <v>5.5</v>
      </c>
      <c r="X2036" s="5">
        <f t="shared" si="222"/>
        <v>0.20699999999999999</v>
      </c>
      <c r="Y2036">
        <f t="shared" si="223"/>
        <v>6.4221812080537015</v>
      </c>
      <c r="AN2036" s="7"/>
      <c r="AO2036" s="5"/>
      <c r="AP2036" s="14"/>
      <c r="AQ2036" s="5"/>
    </row>
    <row r="2037" spans="1:43" hidden="1" x14ac:dyDescent="0.3">
      <c r="A2037" t="s">
        <v>3881</v>
      </c>
      <c r="B2037">
        <v>92</v>
      </c>
      <c r="C2037">
        <v>2964</v>
      </c>
      <c r="D2037" t="s">
        <v>2882</v>
      </c>
      <c r="E2037" t="s">
        <v>10488</v>
      </c>
      <c r="F2037" t="s">
        <v>4384</v>
      </c>
      <c r="G2037" t="s">
        <v>14</v>
      </c>
      <c r="H2037" t="s">
        <v>15</v>
      </c>
      <c r="I2037">
        <v>16000000</v>
      </c>
      <c r="J2037">
        <v>2012</v>
      </c>
      <c r="K2037">
        <v>5.0999999999999996</v>
      </c>
      <c r="L2037" s="5" t="s">
        <v>599</v>
      </c>
      <c r="M2037" s="5" t="s">
        <v>2267</v>
      </c>
      <c r="N2037" t="s">
        <v>6851</v>
      </c>
      <c r="P2037" s="5">
        <f t="shared" si="217"/>
        <v>0.60572163582756045</v>
      </c>
      <c r="Q2037" s="5">
        <f t="shared" si="218"/>
        <v>2964</v>
      </c>
      <c r="R2037" s="1">
        <f t="shared" si="219"/>
        <v>-15997036</v>
      </c>
      <c r="S2037" s="1">
        <f t="shared" si="220"/>
        <v>16000000</v>
      </c>
      <c r="U2037" s="7" t="s">
        <v>5376</v>
      </c>
      <c r="V2037" s="5">
        <f t="shared" si="221"/>
        <v>1</v>
      </c>
      <c r="W2037" s="14">
        <f>IF(V2037=1, VLOOKUP(U2037, [1]IMDB_Movies!A:O, 11, FALSE), AVERAGEIF($A$2:$A$4915, U2037, $K$2:$K$4915))</f>
        <v>5.5</v>
      </c>
      <c r="X2037" s="5">
        <f t="shared" si="222"/>
        <v>0.20699999999999999</v>
      </c>
      <c r="Y2037">
        <f t="shared" si="223"/>
        <v>6.4227928835179684</v>
      </c>
      <c r="AN2037" s="7"/>
      <c r="AO2037" s="5"/>
      <c r="AP2037" s="14"/>
      <c r="AQ2037" s="5"/>
    </row>
    <row r="2038" spans="1:43" hidden="1" x14ac:dyDescent="0.3">
      <c r="A2038" t="s">
        <v>2678</v>
      </c>
      <c r="B2038">
        <v>93</v>
      </c>
      <c r="C2038"/>
      <c r="D2038" t="s">
        <v>2520</v>
      </c>
      <c r="E2038" t="s">
        <v>10489</v>
      </c>
      <c r="F2038" t="s">
        <v>4385</v>
      </c>
      <c r="G2038" t="s">
        <v>14</v>
      </c>
      <c r="H2038" t="s">
        <v>15</v>
      </c>
      <c r="I2038">
        <v>16000000</v>
      </c>
      <c r="J2038">
        <v>2009</v>
      </c>
      <c r="K2038">
        <v>8.1</v>
      </c>
      <c r="L2038" s="5" t="s">
        <v>1221</v>
      </c>
      <c r="M2038" s="5" t="s">
        <v>6299</v>
      </c>
      <c r="P2038" s="5">
        <f t="shared" si="217"/>
        <v>0.60558023319534315</v>
      </c>
      <c r="Q2038" s="5">
        <f t="shared" si="218"/>
        <v>25035665</v>
      </c>
      <c r="R2038" s="1">
        <f t="shared" si="219"/>
        <v>9035665</v>
      </c>
      <c r="S2038" s="1">
        <f t="shared" si="220"/>
        <v>16000000</v>
      </c>
      <c r="U2038" s="6" t="s">
        <v>2782</v>
      </c>
      <c r="V2038" s="5">
        <f t="shared" si="221"/>
        <v>2</v>
      </c>
      <c r="W2038" s="14">
        <f>IF(V2038=1, VLOOKUP(U2038, [1]IMDB_Movies!A:O, 11, FALSE), AVERAGEIF($A$2:$A$4915, U2038, $K$2:$K$4915))</f>
        <v>5.5</v>
      </c>
      <c r="X2038" s="5">
        <f t="shared" si="222"/>
        <v>0.20699999999999999</v>
      </c>
      <c r="Y2038">
        <f t="shared" si="223"/>
        <v>6.4228676964405738</v>
      </c>
      <c r="AN2038" s="6"/>
      <c r="AO2038" s="5"/>
      <c r="AP2038" s="14"/>
      <c r="AQ2038" s="5"/>
    </row>
    <row r="2039" spans="1:43" hidden="1" x14ac:dyDescent="0.3">
      <c r="A2039" t="s">
        <v>4386</v>
      </c>
      <c r="B2039">
        <v>110</v>
      </c>
      <c r="C2039"/>
      <c r="D2039" t="s">
        <v>771</v>
      </c>
      <c r="E2039" t="s">
        <v>10490</v>
      </c>
      <c r="F2039" t="s">
        <v>4387</v>
      </c>
      <c r="G2039" t="s">
        <v>14</v>
      </c>
      <c r="H2039" t="s">
        <v>525</v>
      </c>
      <c r="I2039">
        <v>16000000</v>
      </c>
      <c r="J2039">
        <v>2013</v>
      </c>
      <c r="K2039">
        <v>6.7</v>
      </c>
      <c r="L2039" s="5" t="s">
        <v>8413</v>
      </c>
      <c r="M2039" s="5" t="s">
        <v>1221</v>
      </c>
      <c r="N2039" t="s">
        <v>3629</v>
      </c>
      <c r="P2039" s="5">
        <f t="shared" si="217"/>
        <v>0.60558023319534315</v>
      </c>
      <c r="Q2039" s="5">
        <f t="shared" si="218"/>
        <v>25035665</v>
      </c>
      <c r="R2039" s="1">
        <f t="shared" si="219"/>
        <v>9035665</v>
      </c>
      <c r="S2039" s="1">
        <f t="shared" si="220"/>
        <v>16000000</v>
      </c>
      <c r="U2039" s="6" t="s">
        <v>690</v>
      </c>
      <c r="V2039" s="5">
        <f t="shared" si="221"/>
        <v>3</v>
      </c>
      <c r="W2039" s="14">
        <f>IF(V2039=1, VLOOKUP(U2039, [1]IMDB_Movies!A:O, 11, FALSE), AVERAGEIF($A$2:$A$4915, U2039, $K$2:$K$4915))</f>
        <v>5.5</v>
      </c>
      <c r="X2039" s="5">
        <f t="shared" si="222"/>
        <v>0.20699999999999999</v>
      </c>
      <c r="Y2039">
        <f t="shared" si="223"/>
        <v>6.4226738327175106</v>
      </c>
      <c r="AN2039" s="6"/>
      <c r="AO2039" s="5"/>
      <c r="AP2039" s="14"/>
      <c r="AQ2039" s="5"/>
    </row>
    <row r="2040" spans="1:43" hidden="1" x14ac:dyDescent="0.3">
      <c r="A2040" t="s">
        <v>4388</v>
      </c>
      <c r="B2040">
        <v>122</v>
      </c>
      <c r="C2040">
        <v>2428883</v>
      </c>
      <c r="D2040" t="s">
        <v>636</v>
      </c>
      <c r="E2040" t="s">
        <v>10491</v>
      </c>
      <c r="F2040" t="s">
        <v>4389</v>
      </c>
      <c r="G2040" t="s">
        <v>14</v>
      </c>
      <c r="H2040" t="s">
        <v>15</v>
      </c>
      <c r="I2040">
        <v>16000000</v>
      </c>
      <c r="J2040">
        <v>2014</v>
      </c>
      <c r="K2040">
        <v>6.6</v>
      </c>
      <c r="L2040" s="5" t="s">
        <v>1221</v>
      </c>
      <c r="M2040" s="5" t="s">
        <v>5239</v>
      </c>
      <c r="P2040" s="5">
        <f t="shared" si="217"/>
        <v>0.60558023319534315</v>
      </c>
      <c r="Q2040" s="5">
        <f t="shared" si="218"/>
        <v>2428883</v>
      </c>
      <c r="R2040" s="1">
        <f t="shared" si="219"/>
        <v>-13571117</v>
      </c>
      <c r="S2040" s="1">
        <f t="shared" si="220"/>
        <v>16000000</v>
      </c>
      <c r="U2040" s="7" t="s">
        <v>5208</v>
      </c>
      <c r="V2040" s="5">
        <f t="shared" si="221"/>
        <v>1</v>
      </c>
      <c r="W2040" s="14">
        <f>IF(V2040=1, VLOOKUP(U2040, [1]IMDB_Movies!A:O, 11, FALSE), AVERAGEIF($A$2:$A$4915, U2040, $K$2:$K$4915))</f>
        <v>5.5</v>
      </c>
      <c r="X2040" s="5">
        <f t="shared" si="222"/>
        <v>0.20699999999999999</v>
      </c>
      <c r="Y2040">
        <f t="shared" si="223"/>
        <v>6.4225134408602269</v>
      </c>
      <c r="AN2040" s="7"/>
      <c r="AO2040" s="5"/>
      <c r="AP2040" s="14"/>
      <c r="AQ2040" s="5"/>
    </row>
    <row r="2041" spans="1:43" hidden="1" x14ac:dyDescent="0.3">
      <c r="A2041" t="s">
        <v>4452</v>
      </c>
      <c r="B2041">
        <v>99</v>
      </c>
      <c r="C2041">
        <v>37882551</v>
      </c>
      <c r="D2041" t="s">
        <v>599</v>
      </c>
      <c r="E2041" t="s">
        <v>10492</v>
      </c>
      <c r="F2041" t="s">
        <v>4453</v>
      </c>
      <c r="G2041" t="s">
        <v>14</v>
      </c>
      <c r="H2041" t="s">
        <v>15</v>
      </c>
      <c r="I2041">
        <v>16000000</v>
      </c>
      <c r="J2041">
        <v>2001</v>
      </c>
      <c r="K2041">
        <v>5.7</v>
      </c>
      <c r="L2041" s="5" t="s">
        <v>599</v>
      </c>
      <c r="M2041" s="5"/>
      <c r="P2041" s="5">
        <f t="shared" si="217"/>
        <v>0.60544379335082799</v>
      </c>
      <c r="Q2041" s="5">
        <f t="shared" si="218"/>
        <v>37882551</v>
      </c>
      <c r="R2041" s="1">
        <f t="shared" si="219"/>
        <v>21882551</v>
      </c>
      <c r="S2041" s="1">
        <f t="shared" si="220"/>
        <v>16000000</v>
      </c>
      <c r="U2041" s="6" t="s">
        <v>4511</v>
      </c>
      <c r="V2041" s="5">
        <f t="shared" si="221"/>
        <v>1</v>
      </c>
      <c r="W2041" s="14">
        <f>IF(V2041=1, VLOOKUP(U2041, [1]IMDB_Movies!A:O, 11, FALSE), AVERAGEIF($A$2:$A$4915, U2041, $K$2:$K$4915))</f>
        <v>5.5</v>
      </c>
      <c r="X2041" s="5">
        <f t="shared" si="222"/>
        <v>0.20699999999999999</v>
      </c>
      <c r="Y2041">
        <f t="shared" si="223"/>
        <v>6.4224201680672373</v>
      </c>
      <c r="AN2041" s="6"/>
      <c r="AO2041" s="5"/>
      <c r="AP2041" s="14"/>
      <c r="AQ2041" s="5"/>
    </row>
    <row r="2042" spans="1:43" hidden="1" x14ac:dyDescent="0.3">
      <c r="A2042" t="s">
        <v>1770</v>
      </c>
      <c r="B2042">
        <v>86</v>
      </c>
      <c r="C2042">
        <v>34308901</v>
      </c>
      <c r="D2042" t="s">
        <v>359</v>
      </c>
      <c r="E2042" t="s">
        <v>10493</v>
      </c>
      <c r="F2042" t="s">
        <v>4458</v>
      </c>
      <c r="G2042" t="s">
        <v>14</v>
      </c>
      <c r="H2042" t="s">
        <v>15</v>
      </c>
      <c r="I2042">
        <v>16000000</v>
      </c>
      <c r="J2042">
        <v>2003</v>
      </c>
      <c r="K2042">
        <v>5.0999999999999996</v>
      </c>
      <c r="L2042" s="5" t="s">
        <v>599</v>
      </c>
      <c r="M2042" s="5" t="s">
        <v>8413</v>
      </c>
      <c r="P2042" s="5">
        <f t="shared" si="217"/>
        <v>0.60541235156567219</v>
      </c>
      <c r="Q2042" s="5">
        <f t="shared" si="218"/>
        <v>34308901</v>
      </c>
      <c r="R2042" s="1">
        <f t="shared" si="219"/>
        <v>18308901</v>
      </c>
      <c r="S2042" s="1">
        <f t="shared" si="220"/>
        <v>16000000</v>
      </c>
      <c r="U2042" s="7" t="s">
        <v>4674</v>
      </c>
      <c r="V2042" s="5">
        <f t="shared" si="221"/>
        <v>1</v>
      </c>
      <c r="W2042" s="14">
        <f>IF(V2042=1, VLOOKUP(U2042, [1]IMDB_Movies!A:O, 11, FALSE), AVERAGEIF($A$2:$A$4915, U2042, $K$2:$K$4915))</f>
        <v>5.5</v>
      </c>
      <c r="X2042" s="5">
        <f t="shared" si="222"/>
        <v>0.20699999999999999</v>
      </c>
      <c r="Y2042">
        <f t="shared" si="223"/>
        <v>6.422696704774725</v>
      </c>
      <c r="AN2042" s="7"/>
      <c r="AO2042" s="5"/>
      <c r="AP2042" s="14"/>
      <c r="AQ2042" s="5"/>
    </row>
    <row r="2043" spans="1:43" hidden="1" x14ac:dyDescent="0.3">
      <c r="A2043" t="s">
        <v>1388</v>
      </c>
      <c r="B2043">
        <v>98</v>
      </c>
      <c r="C2043">
        <v>30857814</v>
      </c>
      <c r="D2043" t="s">
        <v>1227</v>
      </c>
      <c r="E2043" t="s">
        <v>10494</v>
      </c>
      <c r="F2043" t="s">
        <v>4471</v>
      </c>
      <c r="G2043" t="s">
        <v>14</v>
      </c>
      <c r="H2043" t="s">
        <v>15</v>
      </c>
      <c r="I2043">
        <v>16000000</v>
      </c>
      <c r="J2043">
        <v>1987</v>
      </c>
      <c r="K2043">
        <v>8.1</v>
      </c>
      <c r="L2043" s="5" t="s">
        <v>340</v>
      </c>
      <c r="M2043" s="5" t="s">
        <v>6299</v>
      </c>
      <c r="N2043" t="s">
        <v>455</v>
      </c>
      <c r="O2043" t="s">
        <v>6851</v>
      </c>
      <c r="P2043" s="5">
        <f t="shared" si="217"/>
        <v>0.60536777975184963</v>
      </c>
      <c r="Q2043" s="5">
        <f t="shared" si="218"/>
        <v>30857814</v>
      </c>
      <c r="R2043" s="1">
        <f t="shared" si="219"/>
        <v>14857814</v>
      </c>
      <c r="S2043" s="1">
        <f t="shared" si="220"/>
        <v>16000000</v>
      </c>
      <c r="U2043" s="7" t="s">
        <v>4151</v>
      </c>
      <c r="V2043" s="5">
        <f t="shared" si="221"/>
        <v>1</v>
      </c>
      <c r="W2043" s="14">
        <f>IF(V2043=1, VLOOKUP(U2043, [1]IMDB_Movies!A:O, 11, FALSE), AVERAGEIF($A$2:$A$4915, U2043, $K$2:$K$4915))</f>
        <v>5.5</v>
      </c>
      <c r="X2043" s="5">
        <f t="shared" si="222"/>
        <v>0.20699999999999999</v>
      </c>
      <c r="Y2043">
        <f t="shared" si="223"/>
        <v>6.4227043390514735</v>
      </c>
      <c r="AN2043" s="7"/>
      <c r="AO2043" s="5"/>
      <c r="AP2043" s="14"/>
      <c r="AQ2043" s="5"/>
    </row>
    <row r="2044" spans="1:43" hidden="1" x14ac:dyDescent="0.3">
      <c r="A2044" t="s">
        <v>3300</v>
      </c>
      <c r="B2044">
        <v>108</v>
      </c>
      <c r="C2044">
        <v>9172810</v>
      </c>
      <c r="D2044" t="s">
        <v>4560</v>
      </c>
      <c r="E2044" t="s">
        <v>10495</v>
      </c>
      <c r="F2044" t="s">
        <v>4561</v>
      </c>
      <c r="G2044" t="s">
        <v>14</v>
      </c>
      <c r="H2044" t="s">
        <v>15</v>
      </c>
      <c r="I2044">
        <v>16000000</v>
      </c>
      <c r="J2044">
        <v>2007</v>
      </c>
      <c r="K2044">
        <v>6.7</v>
      </c>
      <c r="L2044" s="5" t="s">
        <v>4651</v>
      </c>
      <c r="M2044" s="5" t="s">
        <v>1221</v>
      </c>
      <c r="N2044" t="s">
        <v>7865</v>
      </c>
      <c r="O2044" t="s">
        <v>3629</v>
      </c>
      <c r="P2044" s="5">
        <f t="shared" si="217"/>
        <v>0.60531102764994948</v>
      </c>
      <c r="Q2044" s="5">
        <f t="shared" si="218"/>
        <v>9172810</v>
      </c>
      <c r="R2044" s="1">
        <f t="shared" si="219"/>
        <v>-6827190</v>
      </c>
      <c r="S2044" s="1">
        <f t="shared" si="220"/>
        <v>16000000</v>
      </c>
      <c r="U2044" s="7" t="s">
        <v>4188</v>
      </c>
      <c r="V2044" s="5">
        <f t="shared" si="221"/>
        <v>1</v>
      </c>
      <c r="W2044" s="14">
        <f>IF(V2044=1, VLOOKUP(U2044, [1]IMDB_Movies!A:O, 11, FALSE), AVERAGEIF($A$2:$A$4915, U2044, $K$2:$K$4915))</f>
        <v>5.5</v>
      </c>
      <c r="X2044" s="5">
        <f t="shared" si="222"/>
        <v>0.20699999999999999</v>
      </c>
      <c r="Y2044">
        <f t="shared" si="223"/>
        <v>6.4239232839838598</v>
      </c>
      <c r="AN2044" s="7"/>
      <c r="AO2044" s="5"/>
      <c r="AP2044" s="14"/>
      <c r="AQ2044" s="5"/>
    </row>
    <row r="2045" spans="1:43" hidden="1" x14ac:dyDescent="0.3">
      <c r="A2045" t="s">
        <v>2614</v>
      </c>
      <c r="B2045">
        <v>97</v>
      </c>
      <c r="C2045">
        <v>38176108</v>
      </c>
      <c r="D2045" t="s">
        <v>507</v>
      </c>
      <c r="E2045" t="s">
        <v>10496</v>
      </c>
      <c r="F2045" t="s">
        <v>4778</v>
      </c>
      <c r="G2045" t="s">
        <v>14</v>
      </c>
      <c r="H2045" t="s">
        <v>15</v>
      </c>
      <c r="I2045">
        <v>16000000</v>
      </c>
      <c r="J2045">
        <v>1999</v>
      </c>
      <c r="K2045">
        <v>7.2</v>
      </c>
      <c r="L2045" s="5" t="s">
        <v>599</v>
      </c>
      <c r="M2045" s="5" t="s">
        <v>1221</v>
      </c>
      <c r="N2045" t="s">
        <v>6851</v>
      </c>
      <c r="P2045" s="5">
        <f t="shared" si="217"/>
        <v>0.60518981455717769</v>
      </c>
      <c r="Q2045" s="5">
        <f t="shared" si="218"/>
        <v>38176108</v>
      </c>
      <c r="R2045" s="1">
        <f t="shared" si="219"/>
        <v>22176108</v>
      </c>
      <c r="S2045" s="1">
        <f t="shared" si="220"/>
        <v>16000000</v>
      </c>
      <c r="U2045" s="6" t="s">
        <v>954</v>
      </c>
      <c r="V2045" s="5">
        <f t="shared" si="221"/>
        <v>5</v>
      </c>
      <c r="W2045" s="14">
        <f>IF(V2045=1, VLOOKUP(U2045, [1]IMDB_Movies!A:O, 11, FALSE), AVERAGEIF($A$2:$A$4915, U2045, $K$2:$K$4915))</f>
        <v>5.5</v>
      </c>
      <c r="X2045" s="5">
        <f t="shared" si="222"/>
        <v>0.20699999999999999</v>
      </c>
      <c r="Y2045">
        <f t="shared" si="223"/>
        <v>6.4242679232581716</v>
      </c>
      <c r="AN2045" s="6"/>
      <c r="AO2045" s="5"/>
      <c r="AP2045" s="14"/>
      <c r="AQ2045" s="5"/>
    </row>
    <row r="2046" spans="1:43" hidden="1" x14ac:dyDescent="0.3">
      <c r="A2046" t="s">
        <v>4869</v>
      </c>
      <c r="B2046">
        <v>101</v>
      </c>
      <c r="C2046">
        <v>11956207</v>
      </c>
      <c r="D2046" t="s">
        <v>1813</v>
      </c>
      <c r="E2046" t="s">
        <v>10497</v>
      </c>
      <c r="F2046" t="s">
        <v>4870</v>
      </c>
      <c r="G2046" t="s">
        <v>14</v>
      </c>
      <c r="H2046" t="s">
        <v>15</v>
      </c>
      <c r="I2046">
        <v>16000000</v>
      </c>
      <c r="J2046">
        <v>2009</v>
      </c>
      <c r="K2046">
        <v>5.0999999999999996</v>
      </c>
      <c r="L2046" s="5" t="s">
        <v>2267</v>
      </c>
      <c r="M2046" s="5" t="s">
        <v>8415</v>
      </c>
      <c r="P2046" s="5">
        <f t="shared" si="217"/>
        <v>0.60515925595184394</v>
      </c>
      <c r="Q2046" s="5">
        <f t="shared" si="218"/>
        <v>11956207</v>
      </c>
      <c r="R2046" s="1">
        <f t="shared" si="219"/>
        <v>-4043793</v>
      </c>
      <c r="S2046" s="1">
        <f t="shared" si="220"/>
        <v>16000000</v>
      </c>
      <c r="U2046" s="7" t="s">
        <v>3796</v>
      </c>
      <c r="V2046" s="5">
        <f t="shared" si="221"/>
        <v>2</v>
      </c>
      <c r="W2046" s="14">
        <f>IF(V2046=1, VLOOKUP(U2046, [1]IMDB_Movies!A:O, 11, FALSE), AVERAGEIF($A$2:$A$4915, U2046, $K$2:$K$4915))</f>
        <v>5.5</v>
      </c>
      <c r="X2046" s="5">
        <f t="shared" si="222"/>
        <v>0.20699999999999999</v>
      </c>
      <c r="Y2046">
        <f t="shared" si="223"/>
        <v>6.4247474747474849</v>
      </c>
      <c r="AN2046" s="7"/>
      <c r="AO2046" s="5"/>
      <c r="AP2046" s="14"/>
      <c r="AQ2046" s="5"/>
    </row>
    <row r="2047" spans="1:43" hidden="1" x14ac:dyDescent="0.3">
      <c r="A2047" t="s">
        <v>4433</v>
      </c>
      <c r="B2047">
        <v>132</v>
      </c>
      <c r="C2047">
        <v>1508689</v>
      </c>
      <c r="D2047" t="s">
        <v>79</v>
      </c>
      <c r="E2047" t="s">
        <v>10498</v>
      </c>
      <c r="F2047" t="s">
        <v>4878</v>
      </c>
      <c r="G2047" t="s">
        <v>14</v>
      </c>
      <c r="H2047" t="s">
        <v>15</v>
      </c>
      <c r="I2047">
        <v>16000000</v>
      </c>
      <c r="J2047">
        <v>1997</v>
      </c>
      <c r="K2047">
        <v>6.7</v>
      </c>
      <c r="L2047" s="5" t="s">
        <v>1221</v>
      </c>
      <c r="M2047" s="5" t="s">
        <v>6851</v>
      </c>
      <c r="P2047" s="5">
        <f t="shared" si="217"/>
        <v>0.60504488746044705</v>
      </c>
      <c r="Q2047" s="5">
        <f t="shared" si="218"/>
        <v>1508689</v>
      </c>
      <c r="R2047" s="1">
        <f t="shared" si="219"/>
        <v>-14491311</v>
      </c>
      <c r="S2047" s="1">
        <f t="shared" si="220"/>
        <v>16000000</v>
      </c>
      <c r="U2047" s="6" t="s">
        <v>5191</v>
      </c>
      <c r="V2047" s="5">
        <f t="shared" si="221"/>
        <v>2</v>
      </c>
      <c r="W2047" s="14">
        <f>IF(V2047=1, VLOOKUP(U2047, [1]IMDB_Movies!A:O, 11, FALSE), AVERAGEIF($A$2:$A$4915, U2047, $K$2:$K$4915))</f>
        <v>5.5</v>
      </c>
      <c r="X2047" s="5">
        <f t="shared" si="222"/>
        <v>0.20699999999999999</v>
      </c>
      <c r="Y2047">
        <f t="shared" si="223"/>
        <v>6.4251936679016595</v>
      </c>
      <c r="AN2047" s="6"/>
      <c r="AO2047" s="5"/>
      <c r="AP2047" s="14"/>
      <c r="AQ2047" s="5"/>
    </row>
    <row r="2048" spans="1:43" hidden="1" x14ac:dyDescent="0.3">
      <c r="A2048" t="s">
        <v>5298</v>
      </c>
      <c r="B2048">
        <v>85</v>
      </c>
      <c r="C2048">
        <v>4356743</v>
      </c>
      <c r="D2048" t="s">
        <v>978</v>
      </c>
      <c r="E2048" t="s">
        <v>10499</v>
      </c>
      <c r="F2048" t="s">
        <v>5299</v>
      </c>
      <c r="G2048" t="s">
        <v>14</v>
      </c>
      <c r="H2048" t="s">
        <v>15</v>
      </c>
      <c r="I2048">
        <v>16000000</v>
      </c>
      <c r="J2048">
        <v>2001</v>
      </c>
      <c r="K2048">
        <v>4.0999999999999996</v>
      </c>
      <c r="L2048" s="5" t="s">
        <v>599</v>
      </c>
      <c r="M2048" s="5" t="s">
        <v>6299</v>
      </c>
      <c r="N2048" t="s">
        <v>6851</v>
      </c>
      <c r="P2048" s="5">
        <f t="shared" si="217"/>
        <v>0.60490530524252184</v>
      </c>
      <c r="Q2048" s="5">
        <f t="shared" si="218"/>
        <v>4356743</v>
      </c>
      <c r="R2048" s="1">
        <f t="shared" si="219"/>
        <v>-11643257</v>
      </c>
      <c r="S2048" s="1">
        <f t="shared" si="220"/>
        <v>16000000</v>
      </c>
      <c r="U2048" s="6" t="s">
        <v>4001</v>
      </c>
      <c r="V2048" s="5">
        <f t="shared" si="221"/>
        <v>1</v>
      </c>
      <c r="W2048" s="14">
        <f>IF(V2048=1, VLOOKUP(U2048, [1]IMDB_Movies!A:O, 11, FALSE), AVERAGEIF($A$2:$A$4915, U2048, $K$2:$K$4915))</f>
        <v>5.5</v>
      </c>
      <c r="X2048" s="5">
        <f t="shared" si="222"/>
        <v>0.20699999999999999</v>
      </c>
      <c r="Y2048">
        <f t="shared" si="223"/>
        <v>6.4246630727762906</v>
      </c>
      <c r="AN2048" s="6"/>
      <c r="AO2048" s="5"/>
      <c r="AP2048" s="14"/>
      <c r="AQ2048" s="5"/>
    </row>
    <row r="2049" spans="1:43" hidden="1" x14ac:dyDescent="0.3">
      <c r="A2049" t="s">
        <v>3592</v>
      </c>
      <c r="B2049">
        <v>112</v>
      </c>
      <c r="C2049">
        <v>317125</v>
      </c>
      <c r="D2049" t="s">
        <v>79</v>
      </c>
      <c r="E2049" t="s">
        <v>10500</v>
      </c>
      <c r="F2049" t="s">
        <v>6501</v>
      </c>
      <c r="G2049" t="s">
        <v>14</v>
      </c>
      <c r="H2049" t="s">
        <v>132</v>
      </c>
      <c r="I2049">
        <v>16000000</v>
      </c>
      <c r="J2049">
        <v>2013</v>
      </c>
      <c r="K2049">
        <v>6.2</v>
      </c>
      <c r="L2049" s="5" t="s">
        <v>1221</v>
      </c>
      <c r="M2049" s="5" t="s">
        <v>6851</v>
      </c>
      <c r="P2049" s="5">
        <f t="shared" si="217"/>
        <v>0.60477186485738321</v>
      </c>
      <c r="Q2049" s="5">
        <f t="shared" si="218"/>
        <v>317125</v>
      </c>
      <c r="R2049" s="1">
        <f t="shared" si="219"/>
        <v>-15682875</v>
      </c>
      <c r="S2049" s="1">
        <f t="shared" si="220"/>
        <v>16000000</v>
      </c>
      <c r="U2049" s="6" t="s">
        <v>2697</v>
      </c>
      <c r="V2049" s="5">
        <f t="shared" si="221"/>
        <v>4</v>
      </c>
      <c r="W2049" s="14">
        <f>IF(V2049=1, VLOOKUP(U2049, [1]IMDB_Movies!A:O, 11, FALSE), AVERAGEIF($A$2:$A$4915, U2049, $K$2:$K$4915))</f>
        <v>5.5</v>
      </c>
      <c r="X2049" s="5">
        <f t="shared" si="222"/>
        <v>0.20699999999999999</v>
      </c>
      <c r="Y2049">
        <f t="shared" si="223"/>
        <v>6.4248399056285912</v>
      </c>
      <c r="AN2049" s="6"/>
      <c r="AO2049" s="5"/>
      <c r="AP2049" s="14"/>
      <c r="AQ2049" s="5"/>
    </row>
    <row r="2050" spans="1:43" hidden="1" x14ac:dyDescent="0.3">
      <c r="A2050" t="s">
        <v>6693</v>
      </c>
      <c r="B2050">
        <v>93</v>
      </c>
      <c r="C2050"/>
      <c r="D2050" t="s">
        <v>785</v>
      </c>
      <c r="E2050" t="s">
        <v>10501</v>
      </c>
      <c r="F2050" t="s">
        <v>6694</v>
      </c>
      <c r="G2050" t="s">
        <v>241</v>
      </c>
      <c r="H2050" t="s">
        <v>242</v>
      </c>
      <c r="I2050">
        <v>16000000</v>
      </c>
      <c r="J2050">
        <v>2000</v>
      </c>
      <c r="K2050">
        <v>5.6</v>
      </c>
      <c r="L2050" s="5" t="s">
        <v>476</v>
      </c>
      <c r="M2050" s="5" t="s">
        <v>340</v>
      </c>
      <c r="N2050" t="s">
        <v>4017</v>
      </c>
      <c r="O2050" t="s">
        <v>6299</v>
      </c>
      <c r="P2050" s="5">
        <f t="shared" ref="P2050:P2113" si="224">CORREL(C2050:C6963,I2050:I6963)</f>
        <v>0.60462928882429434</v>
      </c>
      <c r="Q2050" s="5">
        <f t="shared" ref="Q2050:Q2113" si="225">IF(ISBLANK(C2050),MEDIAN($C$2:$C$4915), C2050)</f>
        <v>25035665</v>
      </c>
      <c r="R2050" s="1">
        <f t="shared" ref="R2050:R2113" si="226">Q2050-S2050</f>
        <v>9035665</v>
      </c>
      <c r="S2050" s="1">
        <f t="shared" ref="S2050:S2113" si="227">IF(ISBLANK(I2050),MEDIAN($I$2:$I$4915), I2050)</f>
        <v>16000000</v>
      </c>
      <c r="U2050" s="6" t="s">
        <v>1558</v>
      </c>
      <c r="V2050" s="5">
        <f t="shared" si="221"/>
        <v>2</v>
      </c>
      <c r="W2050" s="14">
        <f>IF(V2050=1, VLOOKUP(U2050, [1]IMDB_Movies!A:O, 11, FALSE), AVERAGEIF($A$2:$A$4915, U2050, $K$2:$K$4915))</f>
        <v>5.5</v>
      </c>
      <c r="X2050" s="5">
        <f t="shared" si="222"/>
        <v>0.20699999999999999</v>
      </c>
      <c r="Y2050">
        <f t="shared" si="223"/>
        <v>6.4242414025623829</v>
      </c>
      <c r="AN2050" s="6"/>
      <c r="AO2050" s="5"/>
      <c r="AP2050" s="14"/>
      <c r="AQ2050" s="5"/>
    </row>
    <row r="2051" spans="1:43" hidden="1" x14ac:dyDescent="0.3">
      <c r="A2051" t="s">
        <v>391</v>
      </c>
      <c r="B2051">
        <v>128</v>
      </c>
      <c r="C2051">
        <v>95860116</v>
      </c>
      <c r="D2051" t="s">
        <v>910</v>
      </c>
      <c r="E2051" t="s">
        <v>10502</v>
      </c>
      <c r="F2051" t="s">
        <v>4305</v>
      </c>
      <c r="G2051" t="s">
        <v>14</v>
      </c>
      <c r="H2051" t="s">
        <v>15</v>
      </c>
      <c r="I2051">
        <v>16400000</v>
      </c>
      <c r="J2051">
        <v>1989</v>
      </c>
      <c r="K2051">
        <v>8</v>
      </c>
      <c r="L2051" s="5" t="s">
        <v>599</v>
      </c>
      <c r="M2051" s="5" t="s">
        <v>1221</v>
      </c>
      <c r="P2051" s="5">
        <f t="shared" si="224"/>
        <v>0.60462928882429434</v>
      </c>
      <c r="Q2051" s="5">
        <f t="shared" si="225"/>
        <v>95860116</v>
      </c>
      <c r="R2051" s="1">
        <f t="shared" si="226"/>
        <v>79460116</v>
      </c>
      <c r="S2051" s="1">
        <f t="shared" si="227"/>
        <v>16400000</v>
      </c>
      <c r="U2051" s="6" t="s">
        <v>1877</v>
      </c>
      <c r="V2051" s="5">
        <f t="shared" si="221"/>
        <v>1</v>
      </c>
      <c r="W2051" s="14">
        <f>IF(V2051=1, VLOOKUP(U2051, [1]IMDB_Movies!A:O, 11, FALSE), AVERAGEIF($A$2:$A$4915, U2051, $K$2:$K$4915))</f>
        <v>5.5</v>
      </c>
      <c r="X2051" s="5">
        <f t="shared" si="222"/>
        <v>0.20699999999999999</v>
      </c>
      <c r="Y2051">
        <f t="shared" si="223"/>
        <v>6.4240472175379519</v>
      </c>
      <c r="AN2051" s="6"/>
      <c r="AO2051" s="5"/>
      <c r="AP2051" s="14"/>
      <c r="AQ2051" s="5"/>
    </row>
    <row r="2052" spans="1:43" hidden="1" x14ac:dyDescent="0.3">
      <c r="A2052" t="s">
        <v>4293</v>
      </c>
      <c r="B2052">
        <v>102</v>
      </c>
      <c r="C2052">
        <v>59847242</v>
      </c>
      <c r="D2052" t="s">
        <v>3190</v>
      </c>
      <c r="E2052" t="s">
        <v>10503</v>
      </c>
      <c r="F2052" t="s">
        <v>4294</v>
      </c>
      <c r="G2052" t="s">
        <v>14</v>
      </c>
      <c r="H2052" t="s">
        <v>15</v>
      </c>
      <c r="I2052">
        <v>16500000</v>
      </c>
      <c r="J2052">
        <v>1991</v>
      </c>
      <c r="K2052">
        <v>6.8</v>
      </c>
      <c r="L2052" s="5" t="s">
        <v>599</v>
      </c>
      <c r="M2052" s="5" t="s">
        <v>1221</v>
      </c>
      <c r="N2052" t="s">
        <v>6299</v>
      </c>
      <c r="O2052" t="s">
        <v>6851</v>
      </c>
      <c r="P2052" s="5">
        <f t="shared" si="224"/>
        <v>0.60488535813786803</v>
      </c>
      <c r="Q2052" s="5">
        <f t="shared" si="225"/>
        <v>59847242</v>
      </c>
      <c r="R2052" s="1">
        <f t="shared" si="226"/>
        <v>43347242</v>
      </c>
      <c r="S2052" s="1">
        <f t="shared" si="227"/>
        <v>16500000</v>
      </c>
      <c r="U2052" s="6" t="s">
        <v>1765</v>
      </c>
      <c r="V2052" s="5">
        <f t="shared" si="221"/>
        <v>1</v>
      </c>
      <c r="W2052" s="14">
        <f>IF(V2052=1, VLOOKUP(U2052, [1]IMDB_Movies!A:O, 11, FALSE), AVERAGEIF($A$2:$A$4915, U2052, $K$2:$K$4915))</f>
        <v>5.5</v>
      </c>
      <c r="X2052" s="5">
        <f t="shared" si="222"/>
        <v>0.20699999999999999</v>
      </c>
      <c r="Y2052">
        <f t="shared" si="223"/>
        <v>6.4239878542510223</v>
      </c>
      <c r="AN2052" s="6"/>
      <c r="AO2052" s="5"/>
      <c r="AP2052" s="14"/>
      <c r="AQ2052" s="5"/>
    </row>
    <row r="2053" spans="1:43" hidden="1" x14ac:dyDescent="0.3">
      <c r="A2053" t="s">
        <v>379</v>
      </c>
      <c r="B2053">
        <v>136</v>
      </c>
      <c r="C2053">
        <v>42700000</v>
      </c>
      <c r="D2053" t="s">
        <v>79</v>
      </c>
      <c r="E2053" t="s">
        <v>10504</v>
      </c>
      <c r="F2053" t="s">
        <v>4298</v>
      </c>
      <c r="G2053" t="s">
        <v>14</v>
      </c>
      <c r="H2053" t="s">
        <v>15</v>
      </c>
      <c r="I2053">
        <v>16500000</v>
      </c>
      <c r="J2053">
        <v>1995</v>
      </c>
      <c r="K2053">
        <v>7.7</v>
      </c>
      <c r="L2053" s="5" t="s">
        <v>1221</v>
      </c>
      <c r="M2053" s="5" t="s">
        <v>6851</v>
      </c>
      <c r="P2053" s="5">
        <f t="shared" si="224"/>
        <v>0.60494454620351779</v>
      </c>
      <c r="Q2053" s="5">
        <f t="shared" si="225"/>
        <v>42700000</v>
      </c>
      <c r="R2053" s="1">
        <f t="shared" si="226"/>
        <v>26200000</v>
      </c>
      <c r="S2053" s="1">
        <f t="shared" si="227"/>
        <v>16500000</v>
      </c>
      <c r="U2053" s="6" t="s">
        <v>1427</v>
      </c>
      <c r="V2053" s="5">
        <f t="shared" si="221"/>
        <v>1</v>
      </c>
      <c r="W2053" s="14">
        <f>IF(V2053=1, VLOOKUP(U2053, [1]IMDB_Movies!A:O, 11, FALSE), AVERAGEIF($A$2:$A$4915, U2053, $K$2:$K$4915))</f>
        <v>5.5</v>
      </c>
      <c r="X2053" s="5">
        <f t="shared" si="222"/>
        <v>0.20699999999999999</v>
      </c>
      <c r="Y2053">
        <f t="shared" si="223"/>
        <v>6.424299696253807</v>
      </c>
      <c r="AN2053" s="6"/>
      <c r="AO2053" s="5"/>
      <c r="AP2053" s="14"/>
      <c r="AQ2053" s="5"/>
    </row>
    <row r="2054" spans="1:43" hidden="1" x14ac:dyDescent="0.3">
      <c r="A2054" t="s">
        <v>4299</v>
      </c>
      <c r="B2054">
        <v>120</v>
      </c>
      <c r="C2054">
        <v>18663911</v>
      </c>
      <c r="D2054" t="s">
        <v>2244</v>
      </c>
      <c r="E2054" t="s">
        <v>10505</v>
      </c>
      <c r="F2054" t="s">
        <v>4300</v>
      </c>
      <c r="G2054" t="s">
        <v>14</v>
      </c>
      <c r="H2054" t="s">
        <v>22</v>
      </c>
      <c r="I2054">
        <v>16500000</v>
      </c>
      <c r="J2054">
        <v>2007</v>
      </c>
      <c r="K2054">
        <v>7.1</v>
      </c>
      <c r="L2054" s="5" t="s">
        <v>4651</v>
      </c>
      <c r="M2054" s="5" t="s">
        <v>1221</v>
      </c>
      <c r="N2054" t="s">
        <v>6851</v>
      </c>
      <c r="P2054" s="5">
        <f t="shared" si="224"/>
        <v>0.60493021436370087</v>
      </c>
      <c r="Q2054" s="5">
        <f t="shared" si="225"/>
        <v>18663911</v>
      </c>
      <c r="R2054" s="1">
        <f t="shared" si="226"/>
        <v>2163911</v>
      </c>
      <c r="S2054" s="1">
        <f t="shared" si="227"/>
        <v>16500000</v>
      </c>
      <c r="U2054" s="6" t="s">
        <v>568</v>
      </c>
      <c r="V2054" s="5">
        <f t="shared" si="221"/>
        <v>2</v>
      </c>
      <c r="W2054" s="14">
        <f>IF(V2054=1, VLOOKUP(U2054, [1]IMDB_Movies!A:O, 11, FALSE), AVERAGEIF($A$2:$A$4915, U2054, $K$2:$K$4915))</f>
        <v>5.5</v>
      </c>
      <c r="X2054" s="5">
        <f t="shared" si="222"/>
        <v>0.20699999999999999</v>
      </c>
      <c r="Y2054">
        <f t="shared" si="223"/>
        <v>6.4241390952059518</v>
      </c>
      <c r="AN2054" s="6"/>
      <c r="AO2054" s="5"/>
      <c r="AP2054" s="14"/>
      <c r="AQ2054" s="5"/>
    </row>
    <row r="2055" spans="1:43" hidden="1" x14ac:dyDescent="0.3">
      <c r="A2055" t="s">
        <v>4301</v>
      </c>
      <c r="B2055">
        <v>108</v>
      </c>
      <c r="C2055">
        <v>11702090</v>
      </c>
      <c r="D2055" t="s">
        <v>604</v>
      </c>
      <c r="E2055" t="s">
        <v>10506</v>
      </c>
      <c r="F2055" t="s">
        <v>4302</v>
      </c>
      <c r="G2055" t="s">
        <v>14</v>
      </c>
      <c r="H2055" t="s">
        <v>15</v>
      </c>
      <c r="I2055">
        <v>16500000</v>
      </c>
      <c r="J2055">
        <v>2007</v>
      </c>
      <c r="K2055">
        <v>6.3</v>
      </c>
      <c r="L2055" s="5" t="s">
        <v>599</v>
      </c>
      <c r="M2055" s="5" t="s">
        <v>6851</v>
      </c>
      <c r="P2055" s="5">
        <f t="shared" si="224"/>
        <v>0.60483426041195565</v>
      </c>
      <c r="Q2055" s="5">
        <f t="shared" si="225"/>
        <v>11702090</v>
      </c>
      <c r="R2055" s="1">
        <f t="shared" si="226"/>
        <v>-4797910</v>
      </c>
      <c r="S2055" s="1">
        <f t="shared" si="227"/>
        <v>16500000</v>
      </c>
      <c r="U2055" s="6" t="s">
        <v>4592</v>
      </c>
      <c r="V2055" s="5">
        <f t="shared" si="221"/>
        <v>1</v>
      </c>
      <c r="W2055" s="14">
        <f>IF(V2055=1, VLOOKUP(U2055, [1]IMDB_Movies!A:O, 11, FALSE), AVERAGEIF($A$2:$A$4915, U2055, $K$2:$K$4915))</f>
        <v>5.5</v>
      </c>
      <c r="X2055" s="5">
        <f t="shared" si="222"/>
        <v>0.20699999999999999</v>
      </c>
      <c r="Y2055">
        <f t="shared" si="223"/>
        <v>6.4244174265450953</v>
      </c>
      <c r="AN2055" s="6"/>
      <c r="AO2055" s="5"/>
      <c r="AP2055" s="14"/>
      <c r="AQ2055" s="5"/>
    </row>
    <row r="2056" spans="1:43" hidden="1" x14ac:dyDescent="0.3">
      <c r="A2056" t="s">
        <v>4335</v>
      </c>
      <c r="B2056">
        <v>114</v>
      </c>
      <c r="C2056">
        <v>26896744</v>
      </c>
      <c r="D2056" t="s">
        <v>910</v>
      </c>
      <c r="E2056" t="s">
        <v>10507</v>
      </c>
      <c r="F2056" t="s">
        <v>4336</v>
      </c>
      <c r="G2056" t="s">
        <v>14</v>
      </c>
      <c r="H2056" t="s">
        <v>15</v>
      </c>
      <c r="I2056">
        <v>16500000</v>
      </c>
      <c r="J2056">
        <v>2008</v>
      </c>
      <c r="K2056">
        <v>4.9000000000000004</v>
      </c>
      <c r="L2056" s="5" t="s">
        <v>599</v>
      </c>
      <c r="M2056" s="5" t="s">
        <v>1221</v>
      </c>
      <c r="P2056" s="5">
        <f t="shared" si="224"/>
        <v>0.60471923226584601</v>
      </c>
      <c r="Q2056" s="5">
        <f t="shared" si="225"/>
        <v>26896744</v>
      </c>
      <c r="R2056" s="1">
        <f t="shared" si="226"/>
        <v>10396744</v>
      </c>
      <c r="S2056" s="1">
        <f t="shared" si="227"/>
        <v>16500000</v>
      </c>
      <c r="U2056" s="7" t="s">
        <v>5474</v>
      </c>
      <c r="V2056" s="5">
        <f t="shared" si="221"/>
        <v>1</v>
      </c>
      <c r="W2056" s="14">
        <f>IF(V2056=1, VLOOKUP(U2056, [1]IMDB_Movies!A:O, 11, FALSE), AVERAGEIF($A$2:$A$4915, U2056, $K$2:$K$4915))</f>
        <v>5.5</v>
      </c>
      <c r="X2056" s="5">
        <f t="shared" si="222"/>
        <v>0.20699999999999999</v>
      </c>
      <c r="Y2056">
        <f t="shared" si="223"/>
        <v>6.4238851351351451</v>
      </c>
      <c r="AN2056" s="7"/>
      <c r="AO2056" s="5"/>
      <c r="AP2056" s="14"/>
      <c r="AQ2056" s="5"/>
    </row>
    <row r="2057" spans="1:43" hidden="1" x14ac:dyDescent="0.3">
      <c r="A2057" t="s">
        <v>4295</v>
      </c>
      <c r="B2057">
        <v>122</v>
      </c>
      <c r="C2057">
        <v>220914</v>
      </c>
      <c r="D2057" t="s">
        <v>2244</v>
      </c>
      <c r="E2057" t="s">
        <v>10508</v>
      </c>
      <c r="F2057" t="s">
        <v>4296</v>
      </c>
      <c r="G2057" t="s">
        <v>14</v>
      </c>
      <c r="H2057" t="s">
        <v>15</v>
      </c>
      <c r="I2057">
        <v>16800000</v>
      </c>
      <c r="J2057">
        <v>2006</v>
      </c>
      <c r="K2057">
        <v>6.5</v>
      </c>
      <c r="L2057" s="5" t="s">
        <v>4651</v>
      </c>
      <c r="M2057" s="5" t="s">
        <v>1221</v>
      </c>
      <c r="N2057" t="s">
        <v>6851</v>
      </c>
      <c r="P2057" s="5">
        <f t="shared" si="224"/>
        <v>0.60464814990760796</v>
      </c>
      <c r="Q2057" s="5">
        <f t="shared" si="225"/>
        <v>220914</v>
      </c>
      <c r="R2057" s="1">
        <f t="shared" si="226"/>
        <v>-16579086</v>
      </c>
      <c r="S2057" s="1">
        <f t="shared" si="227"/>
        <v>16800000</v>
      </c>
      <c r="U2057" s="7" t="s">
        <v>658</v>
      </c>
      <c r="V2057" s="5">
        <f t="shared" si="221"/>
        <v>6</v>
      </c>
      <c r="W2057" s="14">
        <f>IF(V2057=1, VLOOKUP(U2057, [1]IMDB_Movies!A:O, 11, FALSE), AVERAGEIF($A$2:$A$4915, U2057, $K$2:$K$4915))</f>
        <v>5.4833333333333334</v>
      </c>
      <c r="X2057" s="5">
        <f t="shared" si="222"/>
        <v>0.20599999999999999</v>
      </c>
      <c r="Y2057">
        <f t="shared" si="223"/>
        <v>6.424264954376488</v>
      </c>
      <c r="AN2057" s="7"/>
      <c r="AO2057" s="5"/>
      <c r="AP2057" s="14"/>
      <c r="AQ2057" s="5"/>
    </row>
    <row r="2058" spans="1:43" hidden="1" x14ac:dyDescent="0.3">
      <c r="A2058" t="s">
        <v>825</v>
      </c>
      <c r="B2058">
        <v>114</v>
      </c>
      <c r="C2058"/>
      <c r="D2058" t="s">
        <v>526</v>
      </c>
      <c r="E2058" t="s">
        <v>10509</v>
      </c>
      <c r="F2058" t="s">
        <v>1344</v>
      </c>
      <c r="G2058" t="s">
        <v>14</v>
      </c>
      <c r="H2058" t="s">
        <v>15</v>
      </c>
      <c r="I2058">
        <v>16900000</v>
      </c>
      <c r="J2058">
        <v>1984</v>
      </c>
      <c r="K2058">
        <v>6.4</v>
      </c>
      <c r="L2058" s="5" t="s">
        <v>476</v>
      </c>
      <c r="M2058" s="5" t="s">
        <v>1221</v>
      </c>
      <c r="N2058" t="s">
        <v>8418</v>
      </c>
      <c r="P2058" s="5">
        <f t="shared" si="224"/>
        <v>0.60450720000513702</v>
      </c>
      <c r="Q2058" s="5">
        <f t="shared" si="225"/>
        <v>25035665</v>
      </c>
      <c r="R2058" s="1">
        <f t="shared" si="226"/>
        <v>8135665</v>
      </c>
      <c r="S2058" s="1">
        <f t="shared" si="227"/>
        <v>16900000</v>
      </c>
      <c r="U2058" s="7" t="s">
        <v>2079</v>
      </c>
      <c r="V2058" s="5">
        <f t="shared" si="221"/>
        <v>5</v>
      </c>
      <c r="W2058" s="14">
        <f>IF(V2058=1, VLOOKUP(U2058, [1]IMDB_Movies!A:O, 11, FALSE), AVERAGEIF($A$2:$A$4915, U2058, $K$2:$K$4915))</f>
        <v>5.4999999999999991</v>
      </c>
      <c r="X2058" s="5">
        <f t="shared" si="222"/>
        <v>0.20599999999999999</v>
      </c>
      <c r="Y2058">
        <f t="shared" si="223"/>
        <v>6.4243407707910842</v>
      </c>
      <c r="AN2058" s="7"/>
      <c r="AO2058" s="5"/>
      <c r="AP2058" s="14"/>
      <c r="AQ2058" s="5"/>
    </row>
    <row r="2059" spans="1:43" hidden="1" x14ac:dyDescent="0.3">
      <c r="A2059" t="s">
        <v>1425</v>
      </c>
      <c r="B2059">
        <v>94</v>
      </c>
      <c r="C2059">
        <v>56816662</v>
      </c>
      <c r="D2059" t="s">
        <v>1303</v>
      </c>
      <c r="E2059" t="s">
        <v>10510</v>
      </c>
      <c r="F2059" t="s">
        <v>2900</v>
      </c>
      <c r="G2059" t="s">
        <v>14</v>
      </c>
      <c r="H2059" t="s">
        <v>1281</v>
      </c>
      <c r="I2059">
        <v>17000000</v>
      </c>
      <c r="J2059">
        <v>2011</v>
      </c>
      <c r="K2059">
        <v>7.7</v>
      </c>
      <c r="L2059" s="5" t="s">
        <v>599</v>
      </c>
      <c r="M2059" s="5" t="s">
        <v>455</v>
      </c>
      <c r="N2059" t="s">
        <v>6851</v>
      </c>
      <c r="P2059" s="5">
        <f t="shared" si="224"/>
        <v>0.60450720000513702</v>
      </c>
      <c r="Q2059" s="5">
        <f t="shared" si="225"/>
        <v>56816662</v>
      </c>
      <c r="R2059" s="1">
        <f t="shared" si="226"/>
        <v>39816662</v>
      </c>
      <c r="S2059" s="1">
        <f t="shared" si="227"/>
        <v>17000000</v>
      </c>
      <c r="U2059" s="6" t="s">
        <v>1659</v>
      </c>
      <c r="V2059" s="5">
        <f t="shared" si="221"/>
        <v>3</v>
      </c>
      <c r="W2059" s="14">
        <f>IF(V2059=1, VLOOKUP(U2059, [1]IMDB_Movies!A:O, 11, FALSE), AVERAGEIF($A$2:$A$4915, U2059, $K$2:$K$4915))</f>
        <v>5.4666666666666659</v>
      </c>
      <c r="X2059" s="5">
        <f t="shared" si="222"/>
        <v>0.20599999999999999</v>
      </c>
      <c r="Y2059">
        <f t="shared" si="223"/>
        <v>6.424721001014551</v>
      </c>
      <c r="AN2059" s="6"/>
      <c r="AO2059" s="5"/>
      <c r="AP2059" s="14"/>
      <c r="AQ2059" s="5"/>
    </row>
    <row r="2060" spans="1:43" hidden="1" x14ac:dyDescent="0.3">
      <c r="A2060" t="s">
        <v>3323</v>
      </c>
      <c r="B2060">
        <v>96</v>
      </c>
      <c r="C2060">
        <v>82234139</v>
      </c>
      <c r="D2060" t="s">
        <v>194</v>
      </c>
      <c r="E2060" t="s">
        <v>10511</v>
      </c>
      <c r="F2060" t="s">
        <v>3324</v>
      </c>
      <c r="G2060" t="s">
        <v>14</v>
      </c>
      <c r="H2060" t="s">
        <v>15</v>
      </c>
      <c r="I2060">
        <v>17000000</v>
      </c>
      <c r="J2060">
        <v>2007</v>
      </c>
      <c r="K2060">
        <v>7.2</v>
      </c>
      <c r="L2060" s="5" t="s">
        <v>340</v>
      </c>
      <c r="M2060" s="5" t="s">
        <v>1221</v>
      </c>
      <c r="N2060" t="s">
        <v>6299</v>
      </c>
      <c r="O2060" t="s">
        <v>455</v>
      </c>
      <c r="P2060" s="5">
        <f t="shared" si="224"/>
        <v>0.60455052367901929</v>
      </c>
      <c r="Q2060" s="5">
        <f t="shared" si="225"/>
        <v>82234139</v>
      </c>
      <c r="R2060" s="1">
        <f t="shared" si="226"/>
        <v>65234139</v>
      </c>
      <c r="S2060" s="1">
        <f t="shared" si="227"/>
        <v>17000000</v>
      </c>
      <c r="U2060" s="7" t="s">
        <v>6810</v>
      </c>
      <c r="V2060" s="5">
        <f t="shared" si="221"/>
        <v>2</v>
      </c>
      <c r="W2060" s="14">
        <f>IF(V2060=1, VLOOKUP(U2060, [1]IMDB_Movies!A:O, 11, FALSE), AVERAGEIF($A$2:$A$4915, U2060, $K$2:$K$4915))</f>
        <v>5.45</v>
      </c>
      <c r="X2060" s="5">
        <f t="shared" si="222"/>
        <v>0.20300000000000001</v>
      </c>
      <c r="Y2060">
        <f t="shared" si="223"/>
        <v>6.4246617050067742</v>
      </c>
      <c r="AN2060" s="7"/>
      <c r="AO2060" s="5"/>
      <c r="AP2060" s="14"/>
      <c r="AQ2060" s="5"/>
    </row>
    <row r="2061" spans="1:43" hidden="1" x14ac:dyDescent="0.3">
      <c r="A2061" t="s">
        <v>3360</v>
      </c>
      <c r="B2061">
        <v>104</v>
      </c>
      <c r="C2061">
        <v>35143332</v>
      </c>
      <c r="D2061" t="s">
        <v>2267</v>
      </c>
      <c r="E2061" t="s">
        <v>10512</v>
      </c>
      <c r="F2061" t="s">
        <v>3361</v>
      </c>
      <c r="G2061" t="s">
        <v>14</v>
      </c>
      <c r="H2061" t="s">
        <v>15</v>
      </c>
      <c r="I2061">
        <v>17000000</v>
      </c>
      <c r="J2061">
        <v>2003</v>
      </c>
      <c r="K2061">
        <v>5.6</v>
      </c>
      <c r="L2061" s="5" t="s">
        <v>2267</v>
      </c>
      <c r="M2061" s="5"/>
      <c r="P2061" s="5">
        <f t="shared" si="224"/>
        <v>0.604722109184754</v>
      </c>
      <c r="Q2061" s="5">
        <f t="shared" si="225"/>
        <v>35143332</v>
      </c>
      <c r="R2061" s="1">
        <f t="shared" si="226"/>
        <v>18143332</v>
      </c>
      <c r="S2061" s="1">
        <f t="shared" si="227"/>
        <v>17000000</v>
      </c>
      <c r="U2061" s="7" t="s">
        <v>3331</v>
      </c>
      <c r="V2061" s="5">
        <f t="shared" si="221"/>
        <v>2</v>
      </c>
      <c r="W2061" s="14">
        <f>IF(V2061=1, VLOOKUP(U2061, [1]IMDB_Movies!A:O, 11, FALSE), AVERAGEIF($A$2:$A$4915, U2061, $K$2:$K$4915))</f>
        <v>5.45</v>
      </c>
      <c r="X2061" s="5">
        <f t="shared" si="222"/>
        <v>0.20300000000000001</v>
      </c>
      <c r="Y2061">
        <f t="shared" si="223"/>
        <v>6.4243993231810581</v>
      </c>
      <c r="AN2061" s="7"/>
      <c r="AO2061" s="5"/>
      <c r="AP2061" s="14"/>
      <c r="AQ2061" s="5"/>
    </row>
    <row r="2062" spans="1:43" hidden="1" x14ac:dyDescent="0.3">
      <c r="A2062" t="s">
        <v>3457</v>
      </c>
      <c r="B2062">
        <v>104</v>
      </c>
      <c r="C2062"/>
      <c r="D2062" t="s">
        <v>604</v>
      </c>
      <c r="E2062" t="s">
        <v>10513</v>
      </c>
      <c r="F2062" t="s">
        <v>3458</v>
      </c>
      <c r="G2062" t="s">
        <v>524</v>
      </c>
      <c r="H2062" t="s">
        <v>525</v>
      </c>
      <c r="I2062">
        <v>17000000</v>
      </c>
      <c r="J2062">
        <v>2012</v>
      </c>
      <c r="K2062">
        <v>6.3</v>
      </c>
      <c r="L2062" s="5" t="s">
        <v>599</v>
      </c>
      <c r="M2062" s="5" t="s">
        <v>6851</v>
      </c>
      <c r="P2062" s="5">
        <f t="shared" si="224"/>
        <v>0.60467859376517419</v>
      </c>
      <c r="Q2062" s="5">
        <f t="shared" si="225"/>
        <v>25035665</v>
      </c>
      <c r="R2062" s="1">
        <f t="shared" si="226"/>
        <v>8035665</v>
      </c>
      <c r="S2062" s="1">
        <f t="shared" si="227"/>
        <v>17000000</v>
      </c>
      <c r="U2062" s="7" t="s">
        <v>4136</v>
      </c>
      <c r="V2062" s="5">
        <f t="shared" si="221"/>
        <v>2</v>
      </c>
      <c r="W2062" s="14">
        <f>IF(V2062=1, VLOOKUP(U2062, [1]IMDB_Movies!A:O, 11, FALSE), AVERAGEIF($A$2:$A$4915, U2062, $K$2:$K$4915))</f>
        <v>5.45</v>
      </c>
      <c r="X2062" s="5">
        <f t="shared" si="222"/>
        <v>0.20300000000000001</v>
      </c>
      <c r="Y2062">
        <f t="shared" si="223"/>
        <v>6.4250169262017698</v>
      </c>
      <c r="AN2062" s="7"/>
      <c r="AO2062" s="5"/>
      <c r="AP2062" s="14"/>
      <c r="AQ2062" s="5"/>
    </row>
    <row r="2063" spans="1:43" hidden="1" x14ac:dyDescent="0.3">
      <c r="A2063" t="s">
        <v>3474</v>
      </c>
      <c r="B2063">
        <v>88</v>
      </c>
      <c r="C2063">
        <v>9286314</v>
      </c>
      <c r="D2063" t="s">
        <v>162</v>
      </c>
      <c r="E2063" t="s">
        <v>10514</v>
      </c>
      <c r="F2063" t="s">
        <v>3475</v>
      </c>
      <c r="G2063" t="s">
        <v>14</v>
      </c>
      <c r="H2063" t="s">
        <v>15</v>
      </c>
      <c r="I2063">
        <v>17000000</v>
      </c>
      <c r="J2063">
        <v>1991</v>
      </c>
      <c r="K2063">
        <v>5.9</v>
      </c>
      <c r="L2063" s="5" t="s">
        <v>476</v>
      </c>
      <c r="M2063" s="5" t="s">
        <v>8413</v>
      </c>
      <c r="N2063" t="s">
        <v>1221</v>
      </c>
      <c r="O2063" t="s">
        <v>3629</v>
      </c>
      <c r="P2063" s="5">
        <f t="shared" si="224"/>
        <v>0.60467859376517419</v>
      </c>
      <c r="Q2063" s="5">
        <f t="shared" si="225"/>
        <v>9286314</v>
      </c>
      <c r="R2063" s="1">
        <f t="shared" si="226"/>
        <v>-7713686</v>
      </c>
      <c r="S2063" s="1">
        <f t="shared" si="227"/>
        <v>17000000</v>
      </c>
      <c r="U2063" s="6" t="s">
        <v>3769</v>
      </c>
      <c r="V2063" s="5">
        <f t="shared" si="221"/>
        <v>2</v>
      </c>
      <c r="W2063" s="14">
        <f>IF(V2063=1, VLOOKUP(U2063, [1]IMDB_Movies!A:O, 11, FALSE), AVERAGEIF($A$2:$A$4915, U2063, $K$2:$K$4915))</f>
        <v>5.45</v>
      </c>
      <c r="X2063" s="5">
        <f t="shared" si="222"/>
        <v>0.20300000000000001</v>
      </c>
      <c r="Y2063">
        <f t="shared" si="223"/>
        <v>6.4246528953606603</v>
      </c>
      <c r="AN2063" s="6"/>
      <c r="AO2063" s="5"/>
      <c r="AP2063" s="14"/>
      <c r="AQ2063" s="5"/>
    </row>
    <row r="2064" spans="1:43" hidden="1" x14ac:dyDescent="0.3">
      <c r="A2064" t="s">
        <v>1425</v>
      </c>
      <c r="B2064">
        <v>112</v>
      </c>
      <c r="C2064">
        <v>16684352</v>
      </c>
      <c r="D2064" t="s">
        <v>604</v>
      </c>
      <c r="E2064" t="s">
        <v>10515</v>
      </c>
      <c r="F2064" t="s">
        <v>3679</v>
      </c>
      <c r="G2064" t="s">
        <v>14</v>
      </c>
      <c r="H2064" t="s">
        <v>15</v>
      </c>
      <c r="I2064">
        <v>17000000</v>
      </c>
      <c r="J2064">
        <v>2012</v>
      </c>
      <c r="K2064">
        <v>6.3</v>
      </c>
      <c r="L2064" s="5" t="s">
        <v>599</v>
      </c>
      <c r="M2064" s="5" t="s">
        <v>6851</v>
      </c>
      <c r="P2064" s="5">
        <f t="shared" si="224"/>
        <v>0.60455797812363521</v>
      </c>
      <c r="Q2064" s="5">
        <f t="shared" si="225"/>
        <v>16684352</v>
      </c>
      <c r="R2064" s="1">
        <f t="shared" si="226"/>
        <v>-315648</v>
      </c>
      <c r="S2064" s="1">
        <f t="shared" si="227"/>
        <v>17000000</v>
      </c>
      <c r="U2064" s="6" t="s">
        <v>2972</v>
      </c>
      <c r="V2064" s="5">
        <f t="shared" si="221"/>
        <v>2</v>
      </c>
      <c r="W2064" s="14">
        <f>IF(V2064=1, VLOOKUP(U2064, [1]IMDB_Movies!A:O, 11, FALSE), AVERAGEIF($A$2:$A$4915, U2064, $K$2:$K$4915))</f>
        <v>5.45</v>
      </c>
      <c r="X2064" s="5">
        <f t="shared" si="222"/>
        <v>0.20300000000000001</v>
      </c>
      <c r="Y2064">
        <f t="shared" si="223"/>
        <v>6.4246273712737212</v>
      </c>
      <c r="AN2064" s="6"/>
      <c r="AO2064" s="5"/>
      <c r="AP2064" s="14"/>
      <c r="AQ2064" s="5"/>
    </row>
    <row r="2065" spans="1:43" hidden="1" x14ac:dyDescent="0.3">
      <c r="A2065" t="s">
        <v>3685</v>
      </c>
      <c r="B2065">
        <v>96</v>
      </c>
      <c r="C2065">
        <v>42660000</v>
      </c>
      <c r="D2065" t="s">
        <v>62</v>
      </c>
      <c r="E2065" t="s">
        <v>10516</v>
      </c>
      <c r="F2065" t="s">
        <v>3686</v>
      </c>
      <c r="G2065" t="s">
        <v>14</v>
      </c>
      <c r="H2065" t="s">
        <v>15</v>
      </c>
      <c r="I2065">
        <v>17000000</v>
      </c>
      <c r="J2065">
        <v>1993</v>
      </c>
      <c r="K2065">
        <v>4.8</v>
      </c>
      <c r="L2065" s="5" t="s">
        <v>476</v>
      </c>
      <c r="M2065" s="5" t="s">
        <v>340</v>
      </c>
      <c r="N2065" t="s">
        <v>599</v>
      </c>
      <c r="O2065" t="s">
        <v>6299</v>
      </c>
      <c r="P2065" s="5">
        <f t="shared" si="224"/>
        <v>0.60445626045911527</v>
      </c>
      <c r="Q2065" s="5">
        <f t="shared" si="225"/>
        <v>42660000</v>
      </c>
      <c r="R2065" s="1">
        <f t="shared" si="226"/>
        <v>25660000</v>
      </c>
      <c r="S2065" s="1">
        <f t="shared" si="227"/>
        <v>17000000</v>
      </c>
      <c r="U2065" s="6" t="s">
        <v>1537</v>
      </c>
      <c r="V2065" s="5">
        <f t="shared" si="221"/>
        <v>2</v>
      </c>
      <c r="W2065" s="14">
        <f>IF(V2065=1, VLOOKUP(U2065, [1]IMDB_Movies!A:O, 11, FALSE), AVERAGEIF($A$2:$A$4915, U2065, $K$2:$K$4915))</f>
        <v>5.45</v>
      </c>
      <c r="X2065" s="5">
        <f t="shared" si="222"/>
        <v>0.20300000000000001</v>
      </c>
      <c r="Y2065">
        <f t="shared" si="223"/>
        <v>6.4242290748898778</v>
      </c>
      <c r="AN2065" s="6"/>
      <c r="AO2065" s="5"/>
      <c r="AP2065" s="14"/>
      <c r="AQ2065" s="5"/>
    </row>
    <row r="2066" spans="1:43" hidden="1" x14ac:dyDescent="0.3">
      <c r="A2066" t="s">
        <v>19</v>
      </c>
      <c r="B2066">
        <v>98</v>
      </c>
      <c r="C2066">
        <v>9430988</v>
      </c>
      <c r="D2066" t="s">
        <v>507</v>
      </c>
      <c r="E2066" t="s">
        <v>10517</v>
      </c>
      <c r="F2066" t="s">
        <v>3695</v>
      </c>
      <c r="G2066" t="s">
        <v>14</v>
      </c>
      <c r="H2066" t="s">
        <v>15</v>
      </c>
      <c r="I2066">
        <v>17000000</v>
      </c>
      <c r="J2066">
        <v>2009</v>
      </c>
      <c r="K2066">
        <v>7.1</v>
      </c>
      <c r="L2066" s="5" t="s">
        <v>599</v>
      </c>
      <c r="M2066" s="5" t="s">
        <v>1221</v>
      </c>
      <c r="N2066" t="s">
        <v>6851</v>
      </c>
      <c r="P2066" s="5">
        <f t="shared" si="224"/>
        <v>0.60444041119330305</v>
      </c>
      <c r="Q2066" s="5">
        <f t="shared" si="225"/>
        <v>9430988</v>
      </c>
      <c r="R2066" s="1">
        <f t="shared" si="226"/>
        <v>-7569012</v>
      </c>
      <c r="S2066" s="1">
        <f t="shared" si="227"/>
        <v>17000000</v>
      </c>
      <c r="U2066" s="7" t="s">
        <v>1818</v>
      </c>
      <c r="V2066" s="5">
        <f t="shared" si="221"/>
        <v>2</v>
      </c>
      <c r="W2066" s="14">
        <f>IF(V2066=1, VLOOKUP(U2066, [1]IMDB_Movies!A:O, 11, FALSE), AVERAGEIF($A$2:$A$4915, U2066, $K$2:$K$4915))</f>
        <v>5.45</v>
      </c>
      <c r="X2066" s="5">
        <f t="shared" si="222"/>
        <v>0.20300000000000001</v>
      </c>
      <c r="Y2066">
        <f t="shared" si="223"/>
        <v>6.4236949152542451</v>
      </c>
      <c r="AN2066" s="7"/>
      <c r="AO2066" s="5"/>
      <c r="AP2066" s="14"/>
      <c r="AQ2066" s="5"/>
    </row>
    <row r="2067" spans="1:43" hidden="1" x14ac:dyDescent="0.3">
      <c r="A2067" t="s">
        <v>367</v>
      </c>
      <c r="B2067">
        <v>105</v>
      </c>
      <c r="C2067">
        <v>76400000</v>
      </c>
      <c r="D2067" t="s">
        <v>29</v>
      </c>
      <c r="E2067" t="s">
        <v>10518</v>
      </c>
      <c r="F2067" t="s">
        <v>4087</v>
      </c>
      <c r="G2067" t="s">
        <v>14</v>
      </c>
      <c r="H2067" t="s">
        <v>15</v>
      </c>
      <c r="I2067">
        <v>17000000</v>
      </c>
      <c r="J2067">
        <v>1984</v>
      </c>
      <c r="K2067">
        <v>6.6</v>
      </c>
      <c r="L2067" s="5" t="s">
        <v>476</v>
      </c>
      <c r="M2067" s="5" t="s">
        <v>340</v>
      </c>
      <c r="N2067" t="s">
        <v>4289</v>
      </c>
      <c r="P2067" s="5">
        <f t="shared" si="224"/>
        <v>0.60431970790271916</v>
      </c>
      <c r="Q2067" s="5">
        <f t="shared" si="225"/>
        <v>76400000</v>
      </c>
      <c r="R2067" s="1">
        <f t="shared" si="226"/>
        <v>59400000</v>
      </c>
      <c r="S2067" s="1">
        <f t="shared" si="227"/>
        <v>17000000</v>
      </c>
      <c r="U2067" s="6" t="s">
        <v>5745</v>
      </c>
      <c r="V2067" s="5">
        <f t="shared" si="221"/>
        <v>2</v>
      </c>
      <c r="W2067" s="14">
        <f>IF(V2067=1, VLOOKUP(U2067, [1]IMDB_Movies!A:O, 11, FALSE), AVERAGEIF($A$2:$A$4915, U2067, $K$2:$K$4915))</f>
        <v>5.4499999999999993</v>
      </c>
      <c r="X2067" s="5">
        <f t="shared" si="222"/>
        <v>0.20100000000000001</v>
      </c>
      <c r="Y2067">
        <f t="shared" si="223"/>
        <v>6.4234316717531446</v>
      </c>
      <c r="AN2067" s="6"/>
      <c r="AO2067" s="5"/>
      <c r="AP2067" s="14"/>
      <c r="AQ2067" s="5"/>
    </row>
    <row r="2068" spans="1:43" hidden="1" x14ac:dyDescent="0.3">
      <c r="A2068" t="s">
        <v>214</v>
      </c>
      <c r="B2068">
        <v>88</v>
      </c>
      <c r="C2068">
        <v>65535067</v>
      </c>
      <c r="D2068" t="s">
        <v>604</v>
      </c>
      <c r="E2068" t="s">
        <v>10519</v>
      </c>
      <c r="F2068" t="s">
        <v>4089</v>
      </c>
      <c r="G2068" t="s">
        <v>14</v>
      </c>
      <c r="H2068" t="s">
        <v>15</v>
      </c>
      <c r="I2068">
        <v>17000000</v>
      </c>
      <c r="J2068">
        <v>1999</v>
      </c>
      <c r="K2068">
        <v>5.7</v>
      </c>
      <c r="L2068" s="5" t="s">
        <v>599</v>
      </c>
      <c r="M2068" s="5" t="s">
        <v>6851</v>
      </c>
      <c r="P2068" s="5">
        <f t="shared" si="224"/>
        <v>0.60445972703195205</v>
      </c>
      <c r="Q2068" s="5">
        <f t="shared" si="225"/>
        <v>65535067</v>
      </c>
      <c r="R2068" s="1">
        <f t="shared" si="226"/>
        <v>48535067</v>
      </c>
      <c r="S2068" s="1">
        <f t="shared" si="227"/>
        <v>17000000</v>
      </c>
      <c r="U2068" s="6" t="s">
        <v>2069</v>
      </c>
      <c r="V2068" s="5">
        <f t="shared" si="221"/>
        <v>2</v>
      </c>
      <c r="W2068" s="14">
        <f>IF(V2068=1, VLOOKUP(U2068, [1]IMDB_Movies!A:O, 11, FALSE), AVERAGEIF($A$2:$A$4915, U2068, $K$2:$K$4915))</f>
        <v>5.4499999999999993</v>
      </c>
      <c r="X2068" s="5">
        <f t="shared" si="222"/>
        <v>0.20100000000000001</v>
      </c>
      <c r="Y2068">
        <f t="shared" si="223"/>
        <v>6.4233378561736849</v>
      </c>
      <c r="AN2068" s="6"/>
      <c r="AO2068" s="5"/>
      <c r="AP2068" s="14"/>
      <c r="AQ2068" s="5"/>
    </row>
    <row r="2069" spans="1:43" hidden="1" x14ac:dyDescent="0.3">
      <c r="A2069" t="s">
        <v>3821</v>
      </c>
      <c r="B2069">
        <v>103</v>
      </c>
      <c r="C2069">
        <v>6061759</v>
      </c>
      <c r="D2069" t="s">
        <v>507</v>
      </c>
      <c r="E2069" t="s">
        <v>10520</v>
      </c>
      <c r="F2069" t="s">
        <v>4093</v>
      </c>
      <c r="G2069" t="s">
        <v>14</v>
      </c>
      <c r="H2069" t="s">
        <v>15</v>
      </c>
      <c r="I2069">
        <v>17000000</v>
      </c>
      <c r="J2069">
        <v>2005</v>
      </c>
      <c r="K2069">
        <v>6.3</v>
      </c>
      <c r="L2069" s="5" t="s">
        <v>599</v>
      </c>
      <c r="M2069" s="5" t="s">
        <v>1221</v>
      </c>
      <c r="N2069" t="s">
        <v>6851</v>
      </c>
      <c r="P2069" s="5">
        <f t="shared" si="224"/>
        <v>0.60454423962138137</v>
      </c>
      <c r="Q2069" s="5">
        <f t="shared" si="225"/>
        <v>6061759</v>
      </c>
      <c r="R2069" s="1">
        <f t="shared" si="226"/>
        <v>-10938241</v>
      </c>
      <c r="S2069" s="1">
        <f t="shared" si="227"/>
        <v>17000000</v>
      </c>
      <c r="U2069" s="7" t="s">
        <v>1400</v>
      </c>
      <c r="V2069" s="5">
        <f t="shared" si="221"/>
        <v>5</v>
      </c>
      <c r="W2069" s="14">
        <f>IF(V2069=1, VLOOKUP(U2069, [1]IMDB_Movies!A:O, 11, FALSE), AVERAGEIF($A$2:$A$4915, U2069, $K$2:$K$4915))</f>
        <v>5.4399999999999995</v>
      </c>
      <c r="X2069" s="5">
        <f t="shared" si="222"/>
        <v>0.20100000000000001</v>
      </c>
      <c r="Y2069">
        <f t="shared" si="223"/>
        <v>6.4237190363081176</v>
      </c>
      <c r="AN2069" s="7"/>
      <c r="AO2069" s="5"/>
      <c r="AP2069" s="14"/>
      <c r="AQ2069" s="5"/>
    </row>
    <row r="2070" spans="1:43" hidden="1" x14ac:dyDescent="0.3">
      <c r="A2070" t="s">
        <v>717</v>
      </c>
      <c r="B2070">
        <v>68</v>
      </c>
      <c r="C2070">
        <v>53868030</v>
      </c>
      <c r="D2070" t="s">
        <v>359</v>
      </c>
      <c r="E2070" t="s">
        <v>10521</v>
      </c>
      <c r="F2070" t="s">
        <v>4097</v>
      </c>
      <c r="G2070" t="s">
        <v>14</v>
      </c>
      <c r="H2070" t="s">
        <v>15</v>
      </c>
      <c r="I2070">
        <v>17000000</v>
      </c>
      <c r="J2070">
        <v>1997</v>
      </c>
      <c r="K2070">
        <v>7</v>
      </c>
      <c r="L2070" s="5" t="s">
        <v>599</v>
      </c>
      <c r="M2070" s="5" t="s">
        <v>8413</v>
      </c>
      <c r="P2070" s="5">
        <f t="shared" si="224"/>
        <v>0.60441535175090155</v>
      </c>
      <c r="Q2070" s="5">
        <f t="shared" si="225"/>
        <v>53868030</v>
      </c>
      <c r="R2070" s="1">
        <f t="shared" si="226"/>
        <v>36868030</v>
      </c>
      <c r="S2070" s="1">
        <f t="shared" si="227"/>
        <v>17000000</v>
      </c>
      <c r="U2070" s="6" t="s">
        <v>1716</v>
      </c>
      <c r="V2070" s="5">
        <f t="shared" si="221"/>
        <v>2</v>
      </c>
      <c r="W2070" s="14">
        <f>IF(V2070=1, VLOOKUP(U2070, [1]IMDB_Movies!A:O, 11, FALSE), AVERAGEIF($A$2:$A$4915, U2070, $K$2:$K$4915))</f>
        <v>5.4499999999999993</v>
      </c>
      <c r="X2070" s="5">
        <f t="shared" si="222"/>
        <v>0.20100000000000001</v>
      </c>
      <c r="Y2070">
        <f t="shared" si="223"/>
        <v>6.423761031907679</v>
      </c>
      <c r="AN2070" s="6"/>
      <c r="AO2070" s="5"/>
      <c r="AP2070" s="14"/>
      <c r="AQ2070" s="5"/>
    </row>
    <row r="2071" spans="1:43" hidden="1" x14ac:dyDescent="0.3">
      <c r="A2071" t="s">
        <v>743</v>
      </c>
      <c r="B2071">
        <v>97</v>
      </c>
      <c r="C2071">
        <v>86049418</v>
      </c>
      <c r="D2071" t="s">
        <v>599</v>
      </c>
      <c r="E2071" t="s">
        <v>10522</v>
      </c>
      <c r="F2071" t="s">
        <v>4104</v>
      </c>
      <c r="G2071" t="s">
        <v>14</v>
      </c>
      <c r="H2071" t="s">
        <v>15</v>
      </c>
      <c r="I2071">
        <v>17000000</v>
      </c>
      <c r="J2071">
        <v>2004</v>
      </c>
      <c r="K2071">
        <v>7</v>
      </c>
      <c r="L2071" s="5" t="s">
        <v>599</v>
      </c>
      <c r="M2071" s="5"/>
      <c r="P2071" s="5">
        <f t="shared" si="224"/>
        <v>0.60444581920205787</v>
      </c>
      <c r="Q2071" s="5">
        <f t="shared" si="225"/>
        <v>86049418</v>
      </c>
      <c r="R2071" s="1">
        <f t="shared" si="226"/>
        <v>69049418</v>
      </c>
      <c r="S2071" s="1">
        <f t="shared" si="227"/>
        <v>17000000</v>
      </c>
      <c r="U2071" s="6" t="s">
        <v>1636</v>
      </c>
      <c r="V2071" s="5">
        <f t="shared" si="221"/>
        <v>4</v>
      </c>
      <c r="W2071" s="14">
        <f>IF(V2071=1, VLOOKUP(U2071, [1]IMDB_Movies!A:O, 11, FALSE), AVERAGEIF($A$2:$A$4915, U2071, $K$2:$K$4915))</f>
        <v>5.4499999999999993</v>
      </c>
      <c r="X2071" s="5">
        <f t="shared" si="222"/>
        <v>0.20100000000000001</v>
      </c>
      <c r="Y2071">
        <f t="shared" si="223"/>
        <v>6.4237351443124018</v>
      </c>
      <c r="AN2071" s="6"/>
      <c r="AO2071" s="5"/>
      <c r="AP2071" s="14"/>
      <c r="AQ2071" s="5"/>
    </row>
    <row r="2072" spans="1:43" hidden="1" x14ac:dyDescent="0.3">
      <c r="A2072" t="s">
        <v>3618</v>
      </c>
      <c r="B2072">
        <v>107</v>
      </c>
      <c r="C2072">
        <v>26284475</v>
      </c>
      <c r="D2072" t="s">
        <v>599</v>
      </c>
      <c r="E2072" t="s">
        <v>10523</v>
      </c>
      <c r="F2072" t="s">
        <v>4135</v>
      </c>
      <c r="G2072" t="s">
        <v>14</v>
      </c>
      <c r="H2072" t="s">
        <v>15</v>
      </c>
      <c r="I2072">
        <v>17000000</v>
      </c>
      <c r="J2072">
        <v>2015</v>
      </c>
      <c r="K2072">
        <v>5.7</v>
      </c>
      <c r="L2072" s="5" t="s">
        <v>599</v>
      </c>
      <c r="M2072" s="5"/>
      <c r="P2072" s="5">
        <f t="shared" si="224"/>
        <v>0.60464017864478292</v>
      </c>
      <c r="Q2072" s="5">
        <f t="shared" si="225"/>
        <v>26284475</v>
      </c>
      <c r="R2072" s="1">
        <f t="shared" si="226"/>
        <v>9284475</v>
      </c>
      <c r="S2072" s="1">
        <f t="shared" si="227"/>
        <v>17000000</v>
      </c>
      <c r="U2072" s="6" t="s">
        <v>2097</v>
      </c>
      <c r="V2072" s="5">
        <f t="shared" si="221"/>
        <v>3</v>
      </c>
      <c r="W2072" s="14">
        <f>IF(V2072=1, VLOOKUP(U2072, [1]IMDB_Movies!A:O, 11, FALSE), AVERAGEIF($A$2:$A$4915, U2072, $K$2:$K$4915))</f>
        <v>5.4000000000000012</v>
      </c>
      <c r="X2072" s="5">
        <f t="shared" si="222"/>
        <v>0.2</v>
      </c>
      <c r="Y2072">
        <f t="shared" si="223"/>
        <v>6.4237432065217481</v>
      </c>
      <c r="AN2072" s="6"/>
      <c r="AO2072" s="5"/>
      <c r="AP2072" s="14"/>
      <c r="AQ2072" s="5"/>
    </row>
    <row r="2073" spans="1:43" hidden="1" x14ac:dyDescent="0.3">
      <c r="A2073" t="s">
        <v>1841</v>
      </c>
      <c r="B2073">
        <v>112</v>
      </c>
      <c r="C2073">
        <v>6734844</v>
      </c>
      <c r="D2073" t="s">
        <v>79</v>
      </c>
      <c r="E2073" t="s">
        <v>10524</v>
      </c>
      <c r="F2073" t="s">
        <v>4155</v>
      </c>
      <c r="G2073" t="s">
        <v>14</v>
      </c>
      <c r="H2073" t="s">
        <v>15</v>
      </c>
      <c r="I2073">
        <v>17000000</v>
      </c>
      <c r="J2073">
        <v>1986</v>
      </c>
      <c r="K2073">
        <v>5.9</v>
      </c>
      <c r="L2073" s="5" t="s">
        <v>1221</v>
      </c>
      <c r="M2073" s="5" t="s">
        <v>6851</v>
      </c>
      <c r="P2073" s="5">
        <f t="shared" si="224"/>
        <v>0.60456642294604857</v>
      </c>
      <c r="Q2073" s="5">
        <f t="shared" si="225"/>
        <v>6734844</v>
      </c>
      <c r="R2073" s="1">
        <f t="shared" si="226"/>
        <v>-10265156</v>
      </c>
      <c r="S2073" s="1">
        <f t="shared" si="227"/>
        <v>17000000</v>
      </c>
      <c r="U2073" s="7" t="s">
        <v>8271</v>
      </c>
      <c r="V2073" s="5">
        <f t="shared" si="221"/>
        <v>1</v>
      </c>
      <c r="W2073" s="14">
        <f>IF(V2073=1, VLOOKUP(U2073, [1]IMDB_Movies!A:O, 11, FALSE), AVERAGEIF($A$2:$A$4915, U2073, $K$2:$K$4915))</f>
        <v>5.4</v>
      </c>
      <c r="X2073" s="5">
        <f t="shared" si="222"/>
        <v>0.183</v>
      </c>
      <c r="Y2073">
        <f t="shared" si="223"/>
        <v>6.4235813795446894</v>
      </c>
      <c r="AN2073" s="7"/>
      <c r="AO2073" s="5"/>
      <c r="AP2073" s="14"/>
      <c r="AQ2073" s="5"/>
    </row>
    <row r="2074" spans="1:43" hidden="1" x14ac:dyDescent="0.3">
      <c r="A2074" t="s">
        <v>1278</v>
      </c>
      <c r="B2074">
        <v>101</v>
      </c>
      <c r="C2074">
        <v>96471845</v>
      </c>
      <c r="D2074" t="s">
        <v>3408</v>
      </c>
      <c r="E2074" t="s">
        <v>10525</v>
      </c>
      <c r="F2074" t="s">
        <v>4221</v>
      </c>
      <c r="G2074" t="s">
        <v>14</v>
      </c>
      <c r="H2074" t="s">
        <v>15</v>
      </c>
      <c r="I2074">
        <v>17000000</v>
      </c>
      <c r="J2074">
        <v>2001</v>
      </c>
      <c r="K2074">
        <v>7.6</v>
      </c>
      <c r="L2074" s="5" t="s">
        <v>455</v>
      </c>
      <c r="M2074" s="5" t="s">
        <v>2267</v>
      </c>
      <c r="N2074" t="s">
        <v>3629</v>
      </c>
      <c r="P2074" s="5">
        <f t="shared" si="224"/>
        <v>0.60443868058431749</v>
      </c>
      <c r="Q2074" s="5">
        <f t="shared" si="225"/>
        <v>96471845</v>
      </c>
      <c r="R2074" s="1">
        <f t="shared" si="226"/>
        <v>79471845</v>
      </c>
      <c r="S2074" s="1">
        <f t="shared" si="227"/>
        <v>17000000</v>
      </c>
      <c r="U2074" s="6" t="s">
        <v>8311</v>
      </c>
      <c r="V2074" s="5">
        <f t="shared" si="221"/>
        <v>1</v>
      </c>
      <c r="W2074" s="14">
        <f>IF(V2074=1, VLOOKUP(U2074, [1]IMDB_Movies!A:O, 11, FALSE), AVERAGEIF($A$2:$A$4915, U2074, $K$2:$K$4915))</f>
        <v>5.4</v>
      </c>
      <c r="X2074" s="5">
        <f t="shared" si="222"/>
        <v>0.183</v>
      </c>
      <c r="Y2074">
        <f t="shared" si="223"/>
        <v>6.4236913664174091</v>
      </c>
      <c r="AN2074" s="6"/>
      <c r="AO2074" s="5"/>
      <c r="AP2074" s="14"/>
      <c r="AQ2074" s="5"/>
    </row>
    <row r="2075" spans="1:43" hidden="1" x14ac:dyDescent="0.3">
      <c r="A2075" t="s">
        <v>4223</v>
      </c>
      <c r="B2075">
        <v>170</v>
      </c>
      <c r="C2075">
        <v>72000000</v>
      </c>
      <c r="D2075" t="s">
        <v>4224</v>
      </c>
      <c r="E2075" t="s">
        <v>10526</v>
      </c>
      <c r="F2075" t="s">
        <v>4225</v>
      </c>
      <c r="G2075" t="s">
        <v>14</v>
      </c>
      <c r="H2075" t="s">
        <v>15</v>
      </c>
      <c r="I2075">
        <v>17000000</v>
      </c>
      <c r="J2075">
        <v>1964</v>
      </c>
      <c r="K2075">
        <v>7.9</v>
      </c>
      <c r="L2075" s="5" t="s">
        <v>1221</v>
      </c>
      <c r="M2075" s="5" t="s">
        <v>6299</v>
      </c>
      <c r="N2075" t="s">
        <v>6055</v>
      </c>
      <c r="O2075" t="s">
        <v>6851</v>
      </c>
      <c r="P2075" s="5">
        <f t="shared" si="224"/>
        <v>0.60469626138202281</v>
      </c>
      <c r="Q2075" s="5">
        <f t="shared" si="225"/>
        <v>72000000</v>
      </c>
      <c r="R2075" s="1">
        <f t="shared" si="226"/>
        <v>55000000</v>
      </c>
      <c r="S2075" s="1">
        <f t="shared" si="227"/>
        <v>17000000</v>
      </c>
      <c r="U2075" s="7" t="s">
        <v>7925</v>
      </c>
      <c r="V2075" s="5">
        <f t="shared" si="221"/>
        <v>1</v>
      </c>
      <c r="W2075" s="14">
        <f>IF(V2075=1, VLOOKUP(U2075, [1]IMDB_Movies!A:O, 11, FALSE), AVERAGEIF($A$2:$A$4915, U2075, $K$2:$K$4915))</f>
        <v>5.4</v>
      </c>
      <c r="X2075" s="5">
        <f t="shared" si="222"/>
        <v>0.183</v>
      </c>
      <c r="Y2075">
        <f t="shared" si="223"/>
        <v>6.4238354301258136</v>
      </c>
      <c r="AN2075" s="7"/>
      <c r="AO2075" s="5"/>
      <c r="AP2075" s="14"/>
      <c r="AQ2075" s="5"/>
    </row>
    <row r="2076" spans="1:43" hidden="1" x14ac:dyDescent="0.3">
      <c r="A2076" t="s">
        <v>1716</v>
      </c>
      <c r="B2076">
        <v>99</v>
      </c>
      <c r="C2076">
        <v>72219395</v>
      </c>
      <c r="D2076" t="s">
        <v>1084</v>
      </c>
      <c r="E2076" t="s">
        <v>10527</v>
      </c>
      <c r="F2076" t="s">
        <v>4226</v>
      </c>
      <c r="G2076" t="s">
        <v>14</v>
      </c>
      <c r="H2076" t="s">
        <v>15</v>
      </c>
      <c r="I2076">
        <v>17000000</v>
      </c>
      <c r="J2076">
        <v>1997</v>
      </c>
      <c r="K2076">
        <v>5.6</v>
      </c>
      <c r="L2076" s="5" t="s">
        <v>2267</v>
      </c>
      <c r="M2076" s="5" t="s">
        <v>8415</v>
      </c>
      <c r="N2076" t="s">
        <v>3629</v>
      </c>
      <c r="P2076" s="5">
        <f t="shared" si="224"/>
        <v>0.60481397613302734</v>
      </c>
      <c r="Q2076" s="5">
        <f t="shared" si="225"/>
        <v>72219395</v>
      </c>
      <c r="R2076" s="1">
        <f t="shared" si="226"/>
        <v>55219395</v>
      </c>
      <c r="S2076" s="1">
        <f t="shared" si="227"/>
        <v>17000000</v>
      </c>
      <c r="U2076" s="6" t="s">
        <v>7748</v>
      </c>
      <c r="V2076" s="5">
        <f t="shared" si="221"/>
        <v>1</v>
      </c>
      <c r="W2076" s="14">
        <f>IF(V2076=1, VLOOKUP(U2076, [1]IMDB_Movies!A:O, 11, FALSE), AVERAGEIF($A$2:$A$4915, U2076, $K$2:$K$4915))</f>
        <v>5.4</v>
      </c>
      <c r="X2076" s="5">
        <f t="shared" si="222"/>
        <v>0.183</v>
      </c>
      <c r="Y2076">
        <f t="shared" si="223"/>
        <v>6.4242857142857206</v>
      </c>
      <c r="AN2076" s="6"/>
      <c r="AO2076" s="5"/>
      <c r="AP2076" s="14"/>
      <c r="AQ2076" s="5"/>
    </row>
    <row r="2077" spans="1:43" hidden="1" x14ac:dyDescent="0.3">
      <c r="A2077" t="s">
        <v>2611</v>
      </c>
      <c r="B2077">
        <v>104</v>
      </c>
      <c r="C2077">
        <v>82389560</v>
      </c>
      <c r="D2077" t="s">
        <v>599</v>
      </c>
      <c r="E2077" t="s">
        <v>10528</v>
      </c>
      <c r="F2077" t="s">
        <v>4227</v>
      </c>
      <c r="G2077" t="s">
        <v>14</v>
      </c>
      <c r="H2077" t="s">
        <v>15</v>
      </c>
      <c r="I2077">
        <v>17000000</v>
      </c>
      <c r="J2077">
        <v>2014</v>
      </c>
      <c r="K2077">
        <v>6.5</v>
      </c>
      <c r="L2077" s="5" t="s">
        <v>599</v>
      </c>
      <c r="M2077" s="5"/>
      <c r="P2077" s="5">
        <f t="shared" si="224"/>
        <v>0.60493299809328471</v>
      </c>
      <c r="Q2077" s="5">
        <f t="shared" si="225"/>
        <v>82389560</v>
      </c>
      <c r="R2077" s="1">
        <f t="shared" si="226"/>
        <v>65389560</v>
      </c>
      <c r="S2077" s="1">
        <f t="shared" si="227"/>
        <v>17000000</v>
      </c>
      <c r="U2077" s="6" t="s">
        <v>7620</v>
      </c>
      <c r="V2077" s="5">
        <f t="shared" si="221"/>
        <v>1</v>
      </c>
      <c r="W2077" s="14">
        <f>IF(V2077=1, VLOOKUP(U2077, [1]IMDB_Movies!A:O, 11, FALSE), AVERAGEIF($A$2:$A$4915, U2077, $K$2:$K$4915))</f>
        <v>5.4</v>
      </c>
      <c r="X2077" s="5">
        <f t="shared" si="222"/>
        <v>0.183</v>
      </c>
      <c r="Y2077">
        <f t="shared" si="223"/>
        <v>6.4244641034365495</v>
      </c>
      <c r="AN2077" s="6"/>
      <c r="AO2077" s="5"/>
      <c r="AP2077" s="14"/>
      <c r="AQ2077" s="5"/>
    </row>
    <row r="2078" spans="1:43" hidden="1" x14ac:dyDescent="0.3">
      <c r="A2078" t="s">
        <v>4231</v>
      </c>
      <c r="B2078">
        <v>87</v>
      </c>
      <c r="C2078">
        <v>37566230</v>
      </c>
      <c r="D2078" t="s">
        <v>4232</v>
      </c>
      <c r="E2078" t="s">
        <v>10529</v>
      </c>
      <c r="F2078" t="s">
        <v>4233</v>
      </c>
      <c r="G2078" t="s">
        <v>14</v>
      </c>
      <c r="H2078" t="s">
        <v>15</v>
      </c>
      <c r="I2078">
        <v>17000000</v>
      </c>
      <c r="J2078">
        <v>2003</v>
      </c>
      <c r="K2078">
        <v>5.0999999999999996</v>
      </c>
      <c r="L2078" s="5" t="s">
        <v>599</v>
      </c>
      <c r="M2078" s="5" t="s">
        <v>1221</v>
      </c>
      <c r="N2078" t="s">
        <v>6299</v>
      </c>
      <c r="O2078" t="s">
        <v>455</v>
      </c>
      <c r="P2078" s="5">
        <f t="shared" si="224"/>
        <v>0.60510743435489034</v>
      </c>
      <c r="Q2078" s="5">
        <f t="shared" si="225"/>
        <v>37566230</v>
      </c>
      <c r="R2078" s="1">
        <f t="shared" si="226"/>
        <v>20566230</v>
      </c>
      <c r="S2078" s="1">
        <f t="shared" si="227"/>
        <v>17000000</v>
      </c>
      <c r="U2078" s="7" t="s">
        <v>2644</v>
      </c>
      <c r="V2078" s="5">
        <f t="shared" si="221"/>
        <v>1</v>
      </c>
      <c r="W2078" s="14">
        <f>IF(V2078=1, VLOOKUP(U2078, [1]IMDB_Movies!A:O, 11, FALSE), AVERAGEIF($A$2:$A$4915, U2078, $K$2:$K$4915))</f>
        <v>5.4</v>
      </c>
      <c r="X2078" s="5">
        <f t="shared" si="222"/>
        <v>0.183</v>
      </c>
      <c r="Y2078">
        <f t="shared" si="223"/>
        <v>6.4249829816201567</v>
      </c>
      <c r="AN2078" s="7"/>
      <c r="AO2078" s="5"/>
      <c r="AP2078" s="14"/>
      <c r="AQ2078" s="5"/>
    </row>
    <row r="2079" spans="1:43" hidden="1" x14ac:dyDescent="0.3">
      <c r="A2079" t="s">
        <v>2397</v>
      </c>
      <c r="B2079">
        <v>123</v>
      </c>
      <c r="C2079">
        <v>70492685</v>
      </c>
      <c r="D2079" t="s">
        <v>910</v>
      </c>
      <c r="E2079" t="s">
        <v>10530</v>
      </c>
      <c r="F2079" t="s">
        <v>4234</v>
      </c>
      <c r="G2079" t="s">
        <v>14</v>
      </c>
      <c r="H2079" t="s">
        <v>15</v>
      </c>
      <c r="I2079">
        <v>17000000</v>
      </c>
      <c r="J2079">
        <v>2013</v>
      </c>
      <c r="K2079">
        <v>6.7</v>
      </c>
      <c r="L2079" s="5" t="s">
        <v>599</v>
      </c>
      <c r="M2079" s="5" t="s">
        <v>1221</v>
      </c>
      <c r="P2079" s="5">
        <f t="shared" si="224"/>
        <v>0.60507251919753036</v>
      </c>
      <c r="Q2079" s="5">
        <f t="shared" si="225"/>
        <v>70492685</v>
      </c>
      <c r="R2079" s="1">
        <f t="shared" si="226"/>
        <v>53492685</v>
      </c>
      <c r="S2079" s="1">
        <f t="shared" si="227"/>
        <v>17000000</v>
      </c>
      <c r="U2079" s="6" t="s">
        <v>1029</v>
      </c>
      <c r="V2079" s="5">
        <f t="shared" si="221"/>
        <v>1</v>
      </c>
      <c r="W2079" s="14">
        <f>IF(V2079=1, VLOOKUP(U2079, [1]IMDB_Movies!A:O, 11, FALSE), AVERAGEIF($A$2:$A$4915, U2079, $K$2:$K$4915))</f>
        <v>5.4</v>
      </c>
      <c r="X2079" s="5">
        <f t="shared" si="222"/>
        <v>0.183</v>
      </c>
      <c r="Y2079">
        <f t="shared" si="223"/>
        <v>6.4252298263534273</v>
      </c>
      <c r="AN2079" s="6"/>
      <c r="AO2079" s="5"/>
      <c r="AP2079" s="14"/>
      <c r="AQ2079" s="5"/>
    </row>
    <row r="2080" spans="1:43" hidden="1" x14ac:dyDescent="0.3">
      <c r="A2080" t="s">
        <v>3329</v>
      </c>
      <c r="B2080">
        <v>109</v>
      </c>
      <c r="C2080">
        <v>35635046</v>
      </c>
      <c r="D2080" t="s">
        <v>162</v>
      </c>
      <c r="E2080" t="s">
        <v>10531</v>
      </c>
      <c r="F2080" t="s">
        <v>4235</v>
      </c>
      <c r="G2080" t="s">
        <v>14</v>
      </c>
      <c r="H2080" t="s">
        <v>22</v>
      </c>
      <c r="I2080">
        <v>17000000</v>
      </c>
      <c r="J2080">
        <v>2006</v>
      </c>
      <c r="K2080">
        <v>6.7</v>
      </c>
      <c r="L2080" s="5" t="s">
        <v>476</v>
      </c>
      <c r="M2080" s="5" t="s">
        <v>8413</v>
      </c>
      <c r="N2080" t="s">
        <v>1221</v>
      </c>
      <c r="O2080" t="s">
        <v>3629</v>
      </c>
      <c r="P2080" s="5">
        <f t="shared" si="224"/>
        <v>0.60518303188655675</v>
      </c>
      <c r="Q2080" s="5">
        <f t="shared" si="225"/>
        <v>35635046</v>
      </c>
      <c r="R2080" s="1">
        <f t="shared" si="226"/>
        <v>18635046</v>
      </c>
      <c r="S2080" s="1">
        <f t="shared" si="227"/>
        <v>17000000</v>
      </c>
      <c r="U2080" s="7" t="s">
        <v>7207</v>
      </c>
      <c r="V2080" s="5">
        <f t="shared" si="221"/>
        <v>1</v>
      </c>
      <c r="W2080" s="14">
        <f>IF(V2080=1, VLOOKUP(U2080, [1]IMDB_Movies!A:O, 11, FALSE), AVERAGEIF($A$2:$A$4915, U2080, $K$2:$K$4915))</f>
        <v>5.4</v>
      </c>
      <c r="X2080" s="5">
        <f t="shared" si="222"/>
        <v>0.183</v>
      </c>
      <c r="Y2080">
        <f t="shared" si="223"/>
        <v>6.425000000000006</v>
      </c>
      <c r="AN2080" s="7"/>
      <c r="AO2080" s="5"/>
      <c r="AP2080" s="14"/>
      <c r="AQ2080" s="5"/>
    </row>
    <row r="2081" spans="1:43" hidden="1" x14ac:dyDescent="0.3">
      <c r="A2081" t="s">
        <v>1356</v>
      </c>
      <c r="B2081">
        <v>96</v>
      </c>
      <c r="C2081">
        <v>37939782</v>
      </c>
      <c r="D2081" t="s">
        <v>604</v>
      </c>
      <c r="E2081" t="s">
        <v>10532</v>
      </c>
      <c r="F2081" t="s">
        <v>4238</v>
      </c>
      <c r="G2081" t="s">
        <v>14</v>
      </c>
      <c r="H2081" t="s">
        <v>15</v>
      </c>
      <c r="I2081">
        <v>17000000</v>
      </c>
      <c r="J2081">
        <v>2002</v>
      </c>
      <c r="K2081">
        <v>5.6</v>
      </c>
      <c r="L2081" s="5" t="s">
        <v>599</v>
      </c>
      <c r="M2081" s="5" t="s">
        <v>6851</v>
      </c>
      <c r="P2081" s="5">
        <f t="shared" si="224"/>
        <v>0.60514107806817796</v>
      </c>
      <c r="Q2081" s="5">
        <f t="shared" si="225"/>
        <v>37939782</v>
      </c>
      <c r="R2081" s="1">
        <f t="shared" si="226"/>
        <v>20939782</v>
      </c>
      <c r="S2081" s="1">
        <f t="shared" si="227"/>
        <v>17000000</v>
      </c>
      <c r="U2081" s="7" t="s">
        <v>6682</v>
      </c>
      <c r="V2081" s="5">
        <f t="shared" si="221"/>
        <v>1</v>
      </c>
      <c r="W2081" s="14">
        <f>IF(V2081=1, VLOOKUP(U2081, [1]IMDB_Movies!A:O, 11, FALSE), AVERAGEIF($A$2:$A$4915, U2081, $K$2:$K$4915))</f>
        <v>5.4</v>
      </c>
      <c r="X2081" s="5">
        <f t="shared" si="222"/>
        <v>0.183</v>
      </c>
      <c r="Y2081">
        <f t="shared" si="223"/>
        <v>6.4249403747870595</v>
      </c>
      <c r="AN2081" s="7"/>
      <c r="AO2081" s="5"/>
      <c r="AP2081" s="14"/>
      <c r="AQ2081" s="5"/>
    </row>
    <row r="2082" spans="1:43" hidden="1" x14ac:dyDescent="0.3">
      <c r="A2082" t="s">
        <v>4239</v>
      </c>
      <c r="B2082">
        <v>82</v>
      </c>
      <c r="C2082">
        <v>30324946</v>
      </c>
      <c r="D2082" t="s">
        <v>2312</v>
      </c>
      <c r="E2082" t="s">
        <v>10533</v>
      </c>
      <c r="F2082" t="s">
        <v>4240</v>
      </c>
      <c r="G2082" t="s">
        <v>14</v>
      </c>
      <c r="H2082" t="s">
        <v>15</v>
      </c>
      <c r="I2082">
        <v>17000000</v>
      </c>
      <c r="J2082">
        <v>1998</v>
      </c>
      <c r="K2082">
        <v>6.2</v>
      </c>
      <c r="L2082" s="5" t="s">
        <v>599</v>
      </c>
      <c r="M2082" s="5" t="s">
        <v>4183</v>
      </c>
      <c r="N2082" t="s">
        <v>6851</v>
      </c>
      <c r="P2082" s="5">
        <f t="shared" si="224"/>
        <v>0.60510753244930271</v>
      </c>
      <c r="Q2082" s="5">
        <f t="shared" si="225"/>
        <v>30324946</v>
      </c>
      <c r="R2082" s="1">
        <f t="shared" si="226"/>
        <v>13324946</v>
      </c>
      <c r="S2082" s="1">
        <f t="shared" si="227"/>
        <v>17000000</v>
      </c>
      <c r="U2082" s="7" t="s">
        <v>8125</v>
      </c>
      <c r="V2082" s="5">
        <f t="shared" si="221"/>
        <v>1</v>
      </c>
      <c r="W2082" s="14">
        <f>IF(V2082=1, VLOOKUP(U2082, [1]IMDB_Movies!A:O, 11, FALSE), AVERAGEIF($A$2:$A$4915, U2082, $K$2:$K$4915))</f>
        <v>5.4</v>
      </c>
      <c r="X2082" s="5">
        <f t="shared" si="222"/>
        <v>0.183</v>
      </c>
      <c r="Y2082">
        <f t="shared" si="223"/>
        <v>6.4244035446489498</v>
      </c>
      <c r="AN2082" s="7"/>
      <c r="AO2082" s="5"/>
      <c r="AP2082" s="14"/>
      <c r="AQ2082" s="5"/>
    </row>
    <row r="2083" spans="1:43" hidden="1" x14ac:dyDescent="0.3">
      <c r="A2083" t="s">
        <v>4062</v>
      </c>
      <c r="B2083">
        <v>86</v>
      </c>
      <c r="C2083">
        <v>27854896</v>
      </c>
      <c r="D2083" t="s">
        <v>246</v>
      </c>
      <c r="E2083" t="s">
        <v>10534</v>
      </c>
      <c r="F2083" t="s">
        <v>4241</v>
      </c>
      <c r="G2083" t="s">
        <v>14</v>
      </c>
      <c r="H2083" t="s">
        <v>15</v>
      </c>
      <c r="I2083">
        <v>17000000</v>
      </c>
      <c r="J2083">
        <v>2011</v>
      </c>
      <c r="K2083">
        <v>5.6</v>
      </c>
      <c r="L2083" s="5" t="s">
        <v>1221</v>
      </c>
      <c r="M2083" s="5" t="s">
        <v>455</v>
      </c>
      <c r="N2083" t="s">
        <v>6851</v>
      </c>
      <c r="P2083" s="5">
        <f t="shared" si="224"/>
        <v>0.60504689339260986</v>
      </c>
      <c r="Q2083" s="5">
        <f t="shared" si="225"/>
        <v>27854896</v>
      </c>
      <c r="R2083" s="1">
        <f t="shared" si="226"/>
        <v>10854896</v>
      </c>
      <c r="S2083" s="1">
        <f t="shared" si="227"/>
        <v>17000000</v>
      </c>
      <c r="U2083" s="6" t="s">
        <v>6623</v>
      </c>
      <c r="V2083" s="5">
        <f t="shared" si="221"/>
        <v>1</v>
      </c>
      <c r="W2083" s="14">
        <f>IF(V2083=1, VLOOKUP(U2083, [1]IMDB_Movies!A:O, 11, FALSE), AVERAGEIF($A$2:$A$4915, U2083, $K$2:$K$4915))</f>
        <v>5.4</v>
      </c>
      <c r="X2083" s="5">
        <f t="shared" si="222"/>
        <v>0.183</v>
      </c>
      <c r="Y2083">
        <f t="shared" si="223"/>
        <v>6.4246505284691509</v>
      </c>
      <c r="AN2083" s="6"/>
      <c r="AO2083" s="5"/>
      <c r="AP2083" s="14"/>
      <c r="AQ2083" s="5"/>
    </row>
    <row r="2084" spans="1:43" hidden="1" x14ac:dyDescent="0.3">
      <c r="A2084" t="s">
        <v>1636</v>
      </c>
      <c r="B2084">
        <v>98</v>
      </c>
      <c r="C2084">
        <v>22734486</v>
      </c>
      <c r="D2084" t="s">
        <v>599</v>
      </c>
      <c r="E2084" t="s">
        <v>10535</v>
      </c>
      <c r="F2084" t="s">
        <v>4243</v>
      </c>
      <c r="G2084" t="s">
        <v>14</v>
      </c>
      <c r="H2084" t="s">
        <v>15</v>
      </c>
      <c r="I2084">
        <v>17000000</v>
      </c>
      <c r="J2084">
        <v>2003</v>
      </c>
      <c r="K2084">
        <v>5.6</v>
      </c>
      <c r="L2084" s="5" t="s">
        <v>599</v>
      </c>
      <c r="M2084" s="5"/>
      <c r="P2084" s="5">
        <f t="shared" si="224"/>
        <v>0.6049779423138657</v>
      </c>
      <c r="Q2084" s="5">
        <f t="shared" si="225"/>
        <v>22734486</v>
      </c>
      <c r="R2084" s="1">
        <f t="shared" si="226"/>
        <v>5734486</v>
      </c>
      <c r="S2084" s="1">
        <f t="shared" si="227"/>
        <v>17000000</v>
      </c>
      <c r="U2084" s="6" t="s">
        <v>3255</v>
      </c>
      <c r="V2084" s="5">
        <f t="shared" si="221"/>
        <v>2</v>
      </c>
      <c r="W2084" s="14">
        <f>IF(V2084=1, VLOOKUP(U2084, [1]IMDB_Movies!A:O, 11, FALSE), AVERAGEIF($A$2:$A$4915, U2084, $K$2:$K$4915))</f>
        <v>5.4</v>
      </c>
      <c r="X2084" s="5">
        <f t="shared" si="222"/>
        <v>0.183</v>
      </c>
      <c r="Y2084">
        <f t="shared" si="223"/>
        <v>6.4244884038199253</v>
      </c>
      <c r="AN2084" s="6"/>
      <c r="AO2084" s="5"/>
      <c r="AP2084" s="14"/>
      <c r="AQ2084" s="5"/>
    </row>
    <row r="2085" spans="1:43" hidden="1" x14ac:dyDescent="0.3">
      <c r="A2085" t="s">
        <v>2998</v>
      </c>
      <c r="B2085">
        <v>129</v>
      </c>
      <c r="C2085">
        <v>44469602</v>
      </c>
      <c r="D2085" t="s">
        <v>587</v>
      </c>
      <c r="E2085" t="s">
        <v>10536</v>
      </c>
      <c r="F2085" t="s">
        <v>4244</v>
      </c>
      <c r="G2085" t="s">
        <v>14</v>
      </c>
      <c r="H2085" t="s">
        <v>15</v>
      </c>
      <c r="I2085">
        <v>17000000</v>
      </c>
      <c r="J2085">
        <v>2015</v>
      </c>
      <c r="K2085">
        <v>7.4</v>
      </c>
      <c r="L2085" s="5" t="s">
        <v>4651</v>
      </c>
      <c r="M2085" s="5" t="s">
        <v>1221</v>
      </c>
      <c r="N2085" t="s">
        <v>8417</v>
      </c>
      <c r="P2085" s="5">
        <f t="shared" si="224"/>
        <v>0.60489266402498632</v>
      </c>
      <c r="Q2085" s="5">
        <f t="shared" si="225"/>
        <v>44469602</v>
      </c>
      <c r="R2085" s="1">
        <f t="shared" si="226"/>
        <v>27469602</v>
      </c>
      <c r="S2085" s="1">
        <f t="shared" si="227"/>
        <v>17000000</v>
      </c>
      <c r="U2085" s="6" t="s">
        <v>6320</v>
      </c>
      <c r="V2085" s="5">
        <f t="shared" si="221"/>
        <v>1</v>
      </c>
      <c r="W2085" s="14">
        <f>IF(V2085=1, VLOOKUP(U2085, [1]IMDB_Movies!A:O, 11, FALSE), AVERAGEIF($A$2:$A$4915, U2085, $K$2:$K$4915))</f>
        <v>5.4</v>
      </c>
      <c r="X2085" s="5">
        <f t="shared" si="222"/>
        <v>0.183</v>
      </c>
      <c r="Y2085">
        <f t="shared" si="223"/>
        <v>6.424803821221432</v>
      </c>
      <c r="AN2085" s="6"/>
      <c r="AO2085" s="5"/>
      <c r="AP2085" s="14"/>
      <c r="AQ2085" s="5"/>
    </row>
    <row r="2086" spans="1:43" hidden="1" x14ac:dyDescent="0.3">
      <c r="A2086" t="s">
        <v>4250</v>
      </c>
      <c r="B2086">
        <v>112</v>
      </c>
      <c r="C2086">
        <v>64998368</v>
      </c>
      <c r="D2086" t="s">
        <v>2312</v>
      </c>
      <c r="E2086" t="s">
        <v>10537</v>
      </c>
      <c r="F2086" t="s">
        <v>4251</v>
      </c>
      <c r="G2086" t="s">
        <v>14</v>
      </c>
      <c r="H2086" t="s">
        <v>15</v>
      </c>
      <c r="I2086">
        <v>17000000</v>
      </c>
      <c r="J2086">
        <v>2012</v>
      </c>
      <c r="K2086">
        <v>7.2</v>
      </c>
      <c r="L2086" s="5" t="s">
        <v>599</v>
      </c>
      <c r="M2086" s="5" t="s">
        <v>4183</v>
      </c>
      <c r="N2086" t="s">
        <v>6851</v>
      </c>
      <c r="P2086" s="5">
        <f t="shared" si="224"/>
        <v>0.60488418402272803</v>
      </c>
      <c r="Q2086" s="5">
        <f t="shared" si="225"/>
        <v>64998368</v>
      </c>
      <c r="R2086" s="1">
        <f t="shared" si="226"/>
        <v>47998368</v>
      </c>
      <c r="S2086" s="1">
        <f t="shared" si="227"/>
        <v>17000000</v>
      </c>
      <c r="U2086" s="6" t="s">
        <v>3082</v>
      </c>
      <c r="V2086" s="5">
        <f t="shared" ref="V2086:V2149" si="228">COUNTIF($A$2:$A$4915, U2086)</f>
        <v>2</v>
      </c>
      <c r="W2086" s="14">
        <f>IF(V2086=1, VLOOKUP(U2086, [1]IMDB_Movies!A:O, 11, FALSE), AVERAGEIF($A$2:$A$4915, U2086, $K$2:$K$4915))</f>
        <v>5.4</v>
      </c>
      <c r="X2086" s="5">
        <f t="shared" ref="X2086:X2149" si="229">_xlfn.PERCENTRANK.EXC($W$102:$W$2566,W2086)</f>
        <v>0.183</v>
      </c>
      <c r="Y2086">
        <f t="shared" ref="Y2086:Y2149" si="230">AVERAGE(K1986:K6899)</f>
        <v>6.4246075085324303</v>
      </c>
      <c r="AN2086" s="6"/>
      <c r="AO2086" s="5"/>
      <c r="AP2086" s="14"/>
      <c r="AQ2086" s="5"/>
    </row>
    <row r="2087" spans="1:43" hidden="1" x14ac:dyDescent="0.3">
      <c r="A2087" t="s">
        <v>31</v>
      </c>
      <c r="B2087">
        <v>121</v>
      </c>
      <c r="C2087">
        <v>16311763</v>
      </c>
      <c r="D2087" t="s">
        <v>771</v>
      </c>
      <c r="E2087" t="s">
        <v>10538</v>
      </c>
      <c r="F2087" t="s">
        <v>4253</v>
      </c>
      <c r="G2087" t="s">
        <v>14</v>
      </c>
      <c r="H2087" t="s">
        <v>22</v>
      </c>
      <c r="I2087">
        <v>17000000</v>
      </c>
      <c r="J2087">
        <v>1998</v>
      </c>
      <c r="K2087">
        <v>7.5</v>
      </c>
      <c r="L2087" s="5" t="s">
        <v>8413</v>
      </c>
      <c r="M2087" s="5" t="s">
        <v>1221</v>
      </c>
      <c r="N2087" t="s">
        <v>3629</v>
      </c>
      <c r="P2087" s="5">
        <f t="shared" si="224"/>
        <v>0.60496743495052263</v>
      </c>
      <c r="Q2087" s="5">
        <f t="shared" si="225"/>
        <v>16311763</v>
      </c>
      <c r="R2087" s="1">
        <f t="shared" si="226"/>
        <v>-688237</v>
      </c>
      <c r="S2087" s="1">
        <f t="shared" si="227"/>
        <v>17000000</v>
      </c>
      <c r="U2087" s="7" t="s">
        <v>5730</v>
      </c>
      <c r="V2087" s="5">
        <f t="shared" si="228"/>
        <v>1</v>
      </c>
      <c r="W2087" s="14">
        <f>IF(V2087=1, VLOOKUP(U2087, [1]IMDB_Movies!A:O, 11, FALSE), AVERAGEIF($A$2:$A$4915, U2087, $K$2:$K$4915))</f>
        <v>5.4</v>
      </c>
      <c r="X2087" s="5">
        <f t="shared" si="229"/>
        <v>0.183</v>
      </c>
      <c r="Y2087">
        <f t="shared" si="230"/>
        <v>6.4243427791055039</v>
      </c>
      <c r="AN2087" s="7"/>
      <c r="AO2087" s="5"/>
      <c r="AP2087" s="14"/>
      <c r="AQ2087" s="5"/>
    </row>
    <row r="2088" spans="1:43" hidden="1" x14ac:dyDescent="0.3">
      <c r="A2088" t="s">
        <v>4254</v>
      </c>
      <c r="B2088">
        <v>89</v>
      </c>
      <c r="C2088">
        <v>12693621</v>
      </c>
      <c r="D2088" t="s">
        <v>1084</v>
      </c>
      <c r="E2088" t="s">
        <v>10539</v>
      </c>
      <c r="F2088" t="s">
        <v>4255</v>
      </c>
      <c r="G2088" t="s">
        <v>14</v>
      </c>
      <c r="H2088" t="s">
        <v>15</v>
      </c>
      <c r="I2088">
        <v>17000000</v>
      </c>
      <c r="J2088">
        <v>2002</v>
      </c>
      <c r="K2088">
        <v>4.8</v>
      </c>
      <c r="L2088" s="5" t="s">
        <v>2267</v>
      </c>
      <c r="M2088" s="5" t="s">
        <v>8415</v>
      </c>
      <c r="N2088" t="s">
        <v>3629</v>
      </c>
      <c r="P2088" s="5">
        <f t="shared" si="224"/>
        <v>0.60486318663165428</v>
      </c>
      <c r="Q2088" s="5">
        <f t="shared" si="225"/>
        <v>12693621</v>
      </c>
      <c r="R2088" s="1">
        <f t="shared" si="226"/>
        <v>-4306379</v>
      </c>
      <c r="S2088" s="1">
        <f t="shared" si="227"/>
        <v>17000000</v>
      </c>
      <c r="U2088" s="7" t="s">
        <v>1947</v>
      </c>
      <c r="V2088" s="5">
        <f t="shared" si="228"/>
        <v>4</v>
      </c>
      <c r="W2088" s="14">
        <f>IF(V2088=1, VLOOKUP(U2088, [1]IMDB_Movies!A:O, 11, FALSE), AVERAGEIF($A$2:$A$4915, U2088, $K$2:$K$4915))</f>
        <v>5.4</v>
      </c>
      <c r="X2088" s="5">
        <f t="shared" si="229"/>
        <v>0.183</v>
      </c>
      <c r="Y2088">
        <f t="shared" si="230"/>
        <v>6.4239071038251421</v>
      </c>
      <c r="AN2088" s="7"/>
      <c r="AO2088" s="5"/>
      <c r="AP2088" s="14"/>
      <c r="AQ2088" s="5"/>
    </row>
    <row r="2089" spans="1:43" hidden="1" x14ac:dyDescent="0.3">
      <c r="A2089" t="s">
        <v>4258</v>
      </c>
      <c r="B2089">
        <v>73</v>
      </c>
      <c r="C2089">
        <v>11634458</v>
      </c>
      <c r="D2089" t="s">
        <v>4259</v>
      </c>
      <c r="E2089" t="s">
        <v>10540</v>
      </c>
      <c r="F2089" t="s">
        <v>4260</v>
      </c>
      <c r="G2089" t="s">
        <v>14</v>
      </c>
      <c r="H2089" t="s">
        <v>15</v>
      </c>
      <c r="I2089">
        <v>17000000</v>
      </c>
      <c r="J2089">
        <v>1999</v>
      </c>
      <c r="K2089">
        <v>5.8</v>
      </c>
      <c r="L2089" s="5" t="s">
        <v>340</v>
      </c>
      <c r="M2089" s="5" t="s">
        <v>599</v>
      </c>
      <c r="N2089" t="s">
        <v>6299</v>
      </c>
      <c r="O2089" t="s">
        <v>455</v>
      </c>
      <c r="P2089" s="5">
        <f t="shared" si="224"/>
        <v>0.60474898658339826</v>
      </c>
      <c r="Q2089" s="5">
        <f t="shared" si="225"/>
        <v>11634458</v>
      </c>
      <c r="R2089" s="1">
        <f t="shared" si="226"/>
        <v>-5365542</v>
      </c>
      <c r="S2089" s="1">
        <f t="shared" si="227"/>
        <v>17000000</v>
      </c>
      <c r="U2089" s="7" t="s">
        <v>1606</v>
      </c>
      <c r="V2089" s="5">
        <f t="shared" si="228"/>
        <v>1</v>
      </c>
      <c r="W2089" s="14">
        <f>IF(V2089=1, VLOOKUP(U2089, [1]IMDB_Movies!A:O, 11, FALSE), AVERAGEIF($A$2:$A$4915, U2089, $K$2:$K$4915))</f>
        <v>5.4</v>
      </c>
      <c r="X2089" s="5">
        <f t="shared" si="229"/>
        <v>0.183</v>
      </c>
      <c r="Y2089">
        <f t="shared" si="230"/>
        <v>6.4239152716091619</v>
      </c>
      <c r="AN2089" s="7"/>
      <c r="AO2089" s="5"/>
      <c r="AP2089" s="14"/>
      <c r="AQ2089" s="5"/>
    </row>
    <row r="2090" spans="1:43" hidden="1" x14ac:dyDescent="0.3">
      <c r="A2090" t="s">
        <v>1108</v>
      </c>
      <c r="B2090">
        <v>132</v>
      </c>
      <c r="C2090">
        <v>27154426</v>
      </c>
      <c r="D2090" t="s">
        <v>771</v>
      </c>
      <c r="E2090" t="s">
        <v>10541</v>
      </c>
      <c r="F2090" t="s">
        <v>4261</v>
      </c>
      <c r="G2090" t="s">
        <v>14</v>
      </c>
      <c r="H2090" t="s">
        <v>15</v>
      </c>
      <c r="I2090">
        <v>17000000</v>
      </c>
      <c r="J2090">
        <v>2009</v>
      </c>
      <c r="K2090">
        <v>6.7</v>
      </c>
      <c r="L2090" s="5" t="s">
        <v>8413</v>
      </c>
      <c r="M2090" s="5" t="s">
        <v>1221</v>
      </c>
      <c r="N2090" t="s">
        <v>3629</v>
      </c>
      <c r="P2090" s="5">
        <f t="shared" si="224"/>
        <v>0.60463185435088851</v>
      </c>
      <c r="Q2090" s="5">
        <f t="shared" si="225"/>
        <v>27154426</v>
      </c>
      <c r="R2090" s="1">
        <f t="shared" si="226"/>
        <v>10154426</v>
      </c>
      <c r="S2090" s="1">
        <f t="shared" si="227"/>
        <v>17000000</v>
      </c>
      <c r="U2090" s="7" t="s">
        <v>4930</v>
      </c>
      <c r="V2090" s="5">
        <f t="shared" si="228"/>
        <v>1</v>
      </c>
      <c r="W2090" s="14">
        <f>IF(V2090=1, VLOOKUP(U2090, [1]IMDB_Movies!A:O, 11, FALSE), AVERAGEIF($A$2:$A$4915, U2090, $K$2:$K$4915))</f>
        <v>5.4</v>
      </c>
      <c r="X2090" s="5">
        <f t="shared" si="229"/>
        <v>0.183</v>
      </c>
      <c r="Y2090">
        <f t="shared" si="230"/>
        <v>6.4239917976760141</v>
      </c>
      <c r="AN2090" s="7"/>
      <c r="AO2090" s="5"/>
      <c r="AP2090" s="14"/>
      <c r="AQ2090" s="5"/>
    </row>
    <row r="2091" spans="1:43" hidden="1" x14ac:dyDescent="0.3">
      <c r="A2091" t="s">
        <v>4264</v>
      </c>
      <c r="B2091">
        <v>96</v>
      </c>
      <c r="C2091">
        <v>54239856</v>
      </c>
      <c r="D2091" t="s">
        <v>2267</v>
      </c>
      <c r="E2091" t="s">
        <v>10542</v>
      </c>
      <c r="F2091" t="s">
        <v>4265</v>
      </c>
      <c r="G2091" t="s">
        <v>14</v>
      </c>
      <c r="H2091" t="s">
        <v>15</v>
      </c>
      <c r="I2091">
        <v>17000000</v>
      </c>
      <c r="J2091">
        <v>2013</v>
      </c>
      <c r="K2091">
        <v>6.5</v>
      </c>
      <c r="L2091" s="5" t="s">
        <v>2267</v>
      </c>
      <c r="M2091" s="5"/>
      <c r="P2091" s="5">
        <f t="shared" si="224"/>
        <v>0.60456000696552625</v>
      </c>
      <c r="Q2091" s="5">
        <f t="shared" si="225"/>
        <v>54239856</v>
      </c>
      <c r="R2091" s="1">
        <f t="shared" si="226"/>
        <v>37239856</v>
      </c>
      <c r="S2091" s="1">
        <f t="shared" si="227"/>
        <v>17000000</v>
      </c>
      <c r="U2091" s="6" t="s">
        <v>4973</v>
      </c>
      <c r="V2091" s="5">
        <f t="shared" si="228"/>
        <v>1</v>
      </c>
      <c r="W2091" s="14">
        <f>IF(V2091=1, VLOOKUP(U2091, [1]IMDB_Movies!A:O, 11, FALSE), AVERAGEIF($A$2:$A$4915, U2091, $K$2:$K$4915))</f>
        <v>5.4</v>
      </c>
      <c r="X2091" s="5">
        <f t="shared" si="229"/>
        <v>0.183</v>
      </c>
      <c r="Y2091">
        <f t="shared" si="230"/>
        <v>6.4240000000000066</v>
      </c>
      <c r="AN2091" s="6"/>
      <c r="AO2091" s="5"/>
      <c r="AP2091" s="14"/>
      <c r="AQ2091" s="5"/>
    </row>
    <row r="2092" spans="1:43" hidden="1" x14ac:dyDescent="0.3">
      <c r="A2092" t="s">
        <v>1509</v>
      </c>
      <c r="B2092">
        <v>98</v>
      </c>
      <c r="C2092">
        <v>8662318</v>
      </c>
      <c r="D2092" t="s">
        <v>604</v>
      </c>
      <c r="E2092" t="s">
        <v>10543</v>
      </c>
      <c r="F2092" t="s">
        <v>4266</v>
      </c>
      <c r="G2092" t="s">
        <v>14</v>
      </c>
      <c r="H2092" t="s">
        <v>15</v>
      </c>
      <c r="I2092">
        <v>17000000</v>
      </c>
      <c r="J2092">
        <v>2009</v>
      </c>
      <c r="K2092">
        <v>5.9</v>
      </c>
      <c r="L2092" s="5" t="s">
        <v>599</v>
      </c>
      <c r="M2092" s="5" t="s">
        <v>6851</v>
      </c>
      <c r="P2092" s="5">
        <f t="shared" si="224"/>
        <v>0.60459278797928684</v>
      </c>
      <c r="Q2092" s="5">
        <f t="shared" si="225"/>
        <v>8662318</v>
      </c>
      <c r="R2092" s="1">
        <f t="shared" si="226"/>
        <v>-8337682</v>
      </c>
      <c r="S2092" s="1">
        <f t="shared" si="227"/>
        <v>17000000</v>
      </c>
      <c r="U2092" s="7" t="s">
        <v>4853</v>
      </c>
      <c r="V2092" s="5">
        <f t="shared" si="228"/>
        <v>1</v>
      </c>
      <c r="W2092" s="14">
        <f>IF(V2092=1, VLOOKUP(U2092, [1]IMDB_Movies!A:O, 11, FALSE), AVERAGEIF($A$2:$A$4915, U2092, $K$2:$K$4915))</f>
        <v>5.4</v>
      </c>
      <c r="X2092" s="5">
        <f t="shared" si="229"/>
        <v>0.183</v>
      </c>
      <c r="Y2092">
        <f t="shared" si="230"/>
        <v>6.4237004103967239</v>
      </c>
      <c r="AN2092" s="7"/>
      <c r="AO2092" s="5"/>
      <c r="AP2092" s="14"/>
      <c r="AQ2092" s="5"/>
    </row>
    <row r="2093" spans="1:43" hidden="1" x14ac:dyDescent="0.3">
      <c r="A2093" t="s">
        <v>4268</v>
      </c>
      <c r="B2093">
        <v>134</v>
      </c>
      <c r="C2093">
        <v>15681020</v>
      </c>
      <c r="D2093" t="s">
        <v>2693</v>
      </c>
      <c r="E2093" t="s">
        <v>10544</v>
      </c>
      <c r="F2093" t="s">
        <v>4269</v>
      </c>
      <c r="G2093" t="s">
        <v>14</v>
      </c>
      <c r="H2093" t="s">
        <v>22</v>
      </c>
      <c r="I2093">
        <v>17000000</v>
      </c>
      <c r="J2093">
        <v>1987</v>
      </c>
      <c r="K2093">
        <v>3.6</v>
      </c>
      <c r="L2093" s="5" t="s">
        <v>476</v>
      </c>
      <c r="M2093" s="5" t="s">
        <v>340</v>
      </c>
      <c r="N2093" t="s">
        <v>6299</v>
      </c>
      <c r="O2093" t="s">
        <v>4289</v>
      </c>
      <c r="P2093" s="5">
        <f t="shared" si="224"/>
        <v>0.60446776924040013</v>
      </c>
      <c r="Q2093" s="5">
        <f t="shared" si="225"/>
        <v>15681020</v>
      </c>
      <c r="R2093" s="1">
        <f t="shared" si="226"/>
        <v>-1318980</v>
      </c>
      <c r="S2093" s="1">
        <f t="shared" si="227"/>
        <v>17000000</v>
      </c>
      <c r="U2093" s="6" t="s">
        <v>621</v>
      </c>
      <c r="V2093" s="5">
        <f t="shared" si="228"/>
        <v>1</v>
      </c>
      <c r="W2093" s="14">
        <f>IF(V2093=1, VLOOKUP(U2093, [1]IMDB_Movies!A:O, 11, FALSE), AVERAGEIF($A$2:$A$4915, U2093, $K$2:$K$4915))</f>
        <v>5.4</v>
      </c>
      <c r="X2093" s="5">
        <f t="shared" si="229"/>
        <v>0.183</v>
      </c>
      <c r="Y2093">
        <f t="shared" si="230"/>
        <v>6.4234006158056847</v>
      </c>
      <c r="AN2093" s="6"/>
      <c r="AO2093" s="5"/>
      <c r="AP2093" s="14"/>
      <c r="AQ2093" s="5"/>
    </row>
    <row r="2094" spans="1:43" hidden="1" x14ac:dyDescent="0.3">
      <c r="A2094" t="s">
        <v>4272</v>
      </c>
      <c r="B2094">
        <v>122</v>
      </c>
      <c r="C2094">
        <v>6855137</v>
      </c>
      <c r="D2094" t="s">
        <v>162</v>
      </c>
      <c r="E2094" t="s">
        <v>10545</v>
      </c>
      <c r="F2094" t="s">
        <v>4273</v>
      </c>
      <c r="G2094" t="s">
        <v>14</v>
      </c>
      <c r="H2094" t="s">
        <v>275</v>
      </c>
      <c r="I2094">
        <v>17000000</v>
      </c>
      <c r="J2094">
        <v>2006</v>
      </c>
      <c r="K2094">
        <v>7.4</v>
      </c>
      <c r="L2094" s="5" t="s">
        <v>476</v>
      </c>
      <c r="M2094" s="5" t="s">
        <v>8413</v>
      </c>
      <c r="N2094" t="s">
        <v>1221</v>
      </c>
      <c r="O2094" t="s">
        <v>3629</v>
      </c>
      <c r="P2094" s="5">
        <f t="shared" si="224"/>
        <v>0.60436095104707499</v>
      </c>
      <c r="Q2094" s="5">
        <f t="shared" si="225"/>
        <v>6855137</v>
      </c>
      <c r="R2094" s="1">
        <f t="shared" si="226"/>
        <v>-10144863</v>
      </c>
      <c r="S2094" s="1">
        <f t="shared" si="227"/>
        <v>17000000</v>
      </c>
      <c r="U2094" s="7" t="s">
        <v>2383</v>
      </c>
      <c r="V2094" s="5">
        <f t="shared" si="228"/>
        <v>4</v>
      </c>
      <c r="W2094" s="14">
        <f>IF(V2094=1, VLOOKUP(U2094, [1]IMDB_Movies!A:O, 11, FALSE), AVERAGEIF($A$2:$A$4915, U2094, $K$2:$K$4915))</f>
        <v>5.4</v>
      </c>
      <c r="X2094" s="5">
        <f t="shared" si="229"/>
        <v>0.183</v>
      </c>
      <c r="Y2094">
        <f t="shared" si="230"/>
        <v>6.4229637234770776</v>
      </c>
      <c r="AN2094" s="7"/>
      <c r="AO2094" s="5"/>
      <c r="AP2094" s="14"/>
      <c r="AQ2094" s="5"/>
    </row>
    <row r="2095" spans="1:43" hidden="1" x14ac:dyDescent="0.3">
      <c r="A2095" t="s">
        <v>4276</v>
      </c>
      <c r="B2095">
        <v>97</v>
      </c>
      <c r="C2095">
        <v>2315683</v>
      </c>
      <c r="D2095" t="s">
        <v>4277</v>
      </c>
      <c r="E2095" t="s">
        <v>10546</v>
      </c>
      <c r="F2095" t="s">
        <v>4278</v>
      </c>
      <c r="G2095" t="s">
        <v>14</v>
      </c>
      <c r="H2095" t="s">
        <v>22</v>
      </c>
      <c r="I2095">
        <v>17000000</v>
      </c>
      <c r="J2095">
        <v>1986</v>
      </c>
      <c r="K2095">
        <v>3</v>
      </c>
      <c r="L2095" s="5" t="s">
        <v>340</v>
      </c>
      <c r="M2095" s="5" t="s">
        <v>8413</v>
      </c>
      <c r="N2095" t="s">
        <v>1221</v>
      </c>
      <c r="O2095" t="s">
        <v>6851</v>
      </c>
      <c r="P2095" s="5">
        <f t="shared" si="224"/>
        <v>0.6042311783346338</v>
      </c>
      <c r="Q2095" s="5">
        <f t="shared" si="225"/>
        <v>2315683</v>
      </c>
      <c r="R2095" s="1">
        <f t="shared" si="226"/>
        <v>-14684317</v>
      </c>
      <c r="S2095" s="1">
        <f t="shared" si="227"/>
        <v>17000000</v>
      </c>
      <c r="U2095" s="7" t="s">
        <v>4317</v>
      </c>
      <c r="V2095" s="5">
        <f t="shared" si="228"/>
        <v>1</v>
      </c>
      <c r="W2095" s="14">
        <f>IF(V2095=1, VLOOKUP(U2095, [1]IMDB_Movies!A:O, 11, FALSE), AVERAGEIF($A$2:$A$4915, U2095, $K$2:$K$4915))</f>
        <v>5.4</v>
      </c>
      <c r="X2095" s="5">
        <f t="shared" si="229"/>
        <v>0.183</v>
      </c>
      <c r="Y2095">
        <f t="shared" si="230"/>
        <v>6.4226292365628286</v>
      </c>
      <c r="AN2095" s="7"/>
      <c r="AO2095" s="5"/>
      <c r="AP2095" s="14"/>
      <c r="AQ2095" s="5"/>
    </row>
    <row r="2096" spans="1:43" hidden="1" x14ac:dyDescent="0.3">
      <c r="A2096" t="s">
        <v>4280</v>
      </c>
      <c r="B2096">
        <v>102</v>
      </c>
      <c r="C2096">
        <v>2000000</v>
      </c>
      <c r="D2096" t="s">
        <v>3009</v>
      </c>
      <c r="E2096" t="s">
        <v>10547</v>
      </c>
      <c r="F2096" t="s">
        <v>4281</v>
      </c>
      <c r="G2096" t="s">
        <v>14</v>
      </c>
      <c r="H2096" t="s">
        <v>15</v>
      </c>
      <c r="I2096">
        <v>17000000</v>
      </c>
      <c r="J2096">
        <v>1981</v>
      </c>
      <c r="K2096">
        <v>6.4</v>
      </c>
      <c r="L2096" s="5" t="s">
        <v>340</v>
      </c>
      <c r="M2096" s="5" t="s">
        <v>2267</v>
      </c>
      <c r="N2096" t="s">
        <v>3629</v>
      </c>
      <c r="P2096" s="5">
        <f t="shared" si="224"/>
        <v>0.60409079738679594</v>
      </c>
      <c r="Q2096" s="5">
        <f t="shared" si="225"/>
        <v>2000000</v>
      </c>
      <c r="R2096" s="1">
        <f t="shared" si="226"/>
        <v>-15000000</v>
      </c>
      <c r="S2096" s="1">
        <f t="shared" si="227"/>
        <v>17000000</v>
      </c>
      <c r="U2096" s="7" t="s">
        <v>3753</v>
      </c>
      <c r="V2096" s="5">
        <f t="shared" si="228"/>
        <v>1</v>
      </c>
      <c r="W2096" s="14">
        <f>IF(V2096=1, VLOOKUP(U2096, [1]IMDB_Movies!A:O, 11, FALSE), AVERAGEIF($A$2:$A$4915, U2096, $K$2:$K$4915))</f>
        <v>5.4</v>
      </c>
      <c r="X2096" s="5">
        <f t="shared" si="229"/>
        <v>0.183</v>
      </c>
      <c r="Y2096">
        <f t="shared" si="230"/>
        <v>6.4222945205479531</v>
      </c>
      <c r="AN2096" s="7"/>
      <c r="AO2096" s="5"/>
      <c r="AP2096" s="14"/>
      <c r="AQ2096" s="5"/>
    </row>
    <row r="2097" spans="1:43" hidden="1" x14ac:dyDescent="0.3">
      <c r="A2097" t="s">
        <v>475</v>
      </c>
      <c r="B2097">
        <v>98</v>
      </c>
      <c r="C2097">
        <v>1569918</v>
      </c>
      <c r="D2097" t="s">
        <v>2019</v>
      </c>
      <c r="E2097" t="s">
        <v>10548</v>
      </c>
      <c r="F2097" t="s">
        <v>4282</v>
      </c>
      <c r="G2097" t="s">
        <v>14</v>
      </c>
      <c r="H2097" t="s">
        <v>2801</v>
      </c>
      <c r="I2097">
        <v>17000000</v>
      </c>
      <c r="J2097">
        <v>2003</v>
      </c>
      <c r="K2097">
        <v>6.9</v>
      </c>
      <c r="L2097" s="5" t="s">
        <v>4651</v>
      </c>
      <c r="M2097" s="5" t="s">
        <v>8413</v>
      </c>
      <c r="N2097" t="s">
        <v>1221</v>
      </c>
      <c r="O2097" t="s">
        <v>3629</v>
      </c>
      <c r="P2097" s="5">
        <f t="shared" si="224"/>
        <v>0.60394950112152823</v>
      </c>
      <c r="Q2097" s="5">
        <f t="shared" si="225"/>
        <v>1569918</v>
      </c>
      <c r="R2097" s="1">
        <f t="shared" si="226"/>
        <v>-15430082</v>
      </c>
      <c r="S2097" s="1">
        <f t="shared" si="227"/>
        <v>17000000</v>
      </c>
      <c r="U2097" s="7" t="s">
        <v>3353</v>
      </c>
      <c r="V2097" s="5">
        <f t="shared" si="228"/>
        <v>2</v>
      </c>
      <c r="W2097" s="14">
        <f>IF(V2097=1, VLOOKUP(U2097, [1]IMDB_Movies!A:O, 11, FALSE), AVERAGEIF($A$2:$A$4915, U2097, $K$2:$K$4915))</f>
        <v>5.4</v>
      </c>
      <c r="X2097" s="5">
        <f t="shared" si="229"/>
        <v>0.183</v>
      </c>
      <c r="Y2097">
        <f t="shared" si="230"/>
        <v>6.4232271325796582</v>
      </c>
      <c r="AN2097" s="7"/>
      <c r="AO2097" s="5"/>
      <c r="AP2097" s="14"/>
      <c r="AQ2097" s="5"/>
    </row>
    <row r="2098" spans="1:43" hidden="1" x14ac:dyDescent="0.3">
      <c r="A2098" t="s">
        <v>1024</v>
      </c>
      <c r="B2098">
        <v>120</v>
      </c>
      <c r="C2098">
        <v>106869</v>
      </c>
      <c r="D2098" t="s">
        <v>1874</v>
      </c>
      <c r="E2098" t="s">
        <v>10549</v>
      </c>
      <c r="F2098" t="s">
        <v>4283</v>
      </c>
      <c r="G2098" t="s">
        <v>14</v>
      </c>
      <c r="H2098" t="s">
        <v>525</v>
      </c>
      <c r="I2098">
        <v>17000000</v>
      </c>
      <c r="J2098">
        <v>2014</v>
      </c>
      <c r="K2098">
        <v>6.6</v>
      </c>
      <c r="L2098" s="5" t="s">
        <v>8413</v>
      </c>
      <c r="M2098" s="5" t="s">
        <v>1221</v>
      </c>
      <c r="N2098" t="s">
        <v>6851</v>
      </c>
      <c r="O2098" t="s">
        <v>3629</v>
      </c>
      <c r="P2098" s="5">
        <f t="shared" si="224"/>
        <v>0.60380704301121946</v>
      </c>
      <c r="Q2098" s="5">
        <f t="shared" si="225"/>
        <v>106869</v>
      </c>
      <c r="R2098" s="1">
        <f t="shared" si="226"/>
        <v>-16893131</v>
      </c>
      <c r="S2098" s="1">
        <f t="shared" si="227"/>
        <v>17000000</v>
      </c>
      <c r="U2098" s="6" t="s">
        <v>3436</v>
      </c>
      <c r="V2098" s="5">
        <f t="shared" si="228"/>
        <v>1</v>
      </c>
      <c r="W2098" s="14">
        <f>IF(V2098=1, VLOOKUP(U2098, [1]IMDB_Movies!A:O, 11, FALSE), AVERAGEIF($A$2:$A$4915, U2098, $K$2:$K$4915))</f>
        <v>5.4</v>
      </c>
      <c r="X2098" s="5">
        <f t="shared" si="229"/>
        <v>0.183</v>
      </c>
      <c r="Y2098">
        <f t="shared" si="230"/>
        <v>6.423166552433182</v>
      </c>
      <c r="AN2098" s="6"/>
      <c r="AO2098" s="5"/>
      <c r="AP2098" s="14"/>
      <c r="AQ2098" s="5"/>
    </row>
    <row r="2099" spans="1:43" hidden="1" x14ac:dyDescent="0.3">
      <c r="A2099" t="s">
        <v>3428</v>
      </c>
      <c r="B2099">
        <v>160</v>
      </c>
      <c r="C2099">
        <v>273420</v>
      </c>
      <c r="D2099" t="s">
        <v>4284</v>
      </c>
      <c r="E2099" t="s">
        <v>10550</v>
      </c>
      <c r="F2099" t="s">
        <v>4285</v>
      </c>
      <c r="G2099" t="s">
        <v>14</v>
      </c>
      <c r="H2099" t="s">
        <v>525</v>
      </c>
      <c r="I2099">
        <v>17000000</v>
      </c>
      <c r="J2099">
        <v>2006</v>
      </c>
      <c r="K2099">
        <v>5.5</v>
      </c>
      <c r="L2099" s="5" t="s">
        <v>599</v>
      </c>
      <c r="M2099" s="5" t="s">
        <v>8415</v>
      </c>
      <c r="N2099" t="s">
        <v>4289</v>
      </c>
      <c r="O2099" t="s">
        <v>3629</v>
      </c>
      <c r="P2099" s="5">
        <f t="shared" si="224"/>
        <v>0.60366123108541525</v>
      </c>
      <c r="Q2099" s="5">
        <f t="shared" si="225"/>
        <v>273420</v>
      </c>
      <c r="R2099" s="1">
        <f t="shared" si="226"/>
        <v>-16726580</v>
      </c>
      <c r="S2099" s="1">
        <f t="shared" si="227"/>
        <v>17000000</v>
      </c>
      <c r="U2099" s="6" t="s">
        <v>3575</v>
      </c>
      <c r="V2099" s="5">
        <f t="shared" si="228"/>
        <v>1</v>
      </c>
      <c r="W2099" s="14">
        <f>IF(V2099=1, VLOOKUP(U2099, [1]IMDB_Movies!A:O, 11, FALSE), AVERAGEIF($A$2:$A$4915, U2099, $K$2:$K$4915))</f>
        <v>5.4</v>
      </c>
      <c r="X2099" s="5">
        <f t="shared" si="229"/>
        <v>0.183</v>
      </c>
      <c r="Y2099">
        <f t="shared" si="230"/>
        <v>6.4229002399725825</v>
      </c>
      <c r="AN2099" s="6"/>
      <c r="AO2099" s="5"/>
      <c r="AP2099" s="14"/>
      <c r="AQ2099" s="5"/>
    </row>
    <row r="2100" spans="1:43" hidden="1" x14ac:dyDescent="0.3">
      <c r="A2100" t="s">
        <v>4288</v>
      </c>
      <c r="B2100">
        <v>91</v>
      </c>
      <c r="C2100"/>
      <c r="D2100" t="s">
        <v>4289</v>
      </c>
      <c r="E2100" t="s">
        <v>10551</v>
      </c>
      <c r="F2100" t="s">
        <v>4290</v>
      </c>
      <c r="G2100" t="s">
        <v>14</v>
      </c>
      <c r="H2100" t="s">
        <v>15</v>
      </c>
      <c r="I2100">
        <v>17000000</v>
      </c>
      <c r="J2100">
        <v>1977</v>
      </c>
      <c r="K2100">
        <v>5.2</v>
      </c>
      <c r="L2100" s="5" t="s">
        <v>4289</v>
      </c>
      <c r="M2100" s="5"/>
      <c r="P2100" s="5">
        <f t="shared" si="224"/>
        <v>0.60351553345753206</v>
      </c>
      <c r="Q2100" s="5">
        <f t="shared" si="225"/>
        <v>25035665</v>
      </c>
      <c r="R2100" s="1">
        <f t="shared" si="226"/>
        <v>8035665</v>
      </c>
      <c r="S2100" s="1">
        <f t="shared" si="227"/>
        <v>17000000</v>
      </c>
      <c r="U2100" s="7" t="s">
        <v>3169</v>
      </c>
      <c r="V2100" s="5">
        <f t="shared" si="228"/>
        <v>2</v>
      </c>
      <c r="W2100" s="14">
        <f>IF(V2100=1, VLOOKUP(U2100, [1]IMDB_Movies!A:O, 11, FALSE), AVERAGEIF($A$2:$A$4915, U2100, $K$2:$K$4915))</f>
        <v>5.4</v>
      </c>
      <c r="X2100" s="5">
        <f t="shared" si="229"/>
        <v>0.183</v>
      </c>
      <c r="Y2100">
        <f t="shared" si="230"/>
        <v>6.423079561042532</v>
      </c>
      <c r="AN2100" s="7"/>
      <c r="AO2100" s="5"/>
      <c r="AP2100" s="14"/>
      <c r="AQ2100" s="5"/>
    </row>
    <row r="2101" spans="1:43" hidden="1" x14ac:dyDescent="0.3">
      <c r="A2101" t="s">
        <v>4291</v>
      </c>
      <c r="B2101">
        <v>83</v>
      </c>
      <c r="C2101">
        <v>4930798</v>
      </c>
      <c r="D2101" t="s">
        <v>1966</v>
      </c>
      <c r="E2101" t="s">
        <v>10552</v>
      </c>
      <c r="F2101" t="s">
        <v>4292</v>
      </c>
      <c r="G2101" t="s">
        <v>14</v>
      </c>
      <c r="H2101" t="s">
        <v>15</v>
      </c>
      <c r="I2101">
        <v>17000000</v>
      </c>
      <c r="J2101">
        <v>2012</v>
      </c>
      <c r="K2101">
        <v>4.0999999999999996</v>
      </c>
      <c r="L2101" s="5" t="s">
        <v>2267</v>
      </c>
      <c r="M2101" s="5" t="s">
        <v>3629</v>
      </c>
      <c r="P2101" s="5">
        <f t="shared" si="224"/>
        <v>0.60351553345753206</v>
      </c>
      <c r="Q2101" s="5">
        <f t="shared" si="225"/>
        <v>4930798</v>
      </c>
      <c r="R2101" s="1">
        <f t="shared" si="226"/>
        <v>-12069202</v>
      </c>
      <c r="S2101" s="1">
        <f t="shared" si="227"/>
        <v>17000000</v>
      </c>
      <c r="U2101" s="7" t="s">
        <v>3296</v>
      </c>
      <c r="V2101" s="5">
        <f t="shared" si="228"/>
        <v>1</v>
      </c>
      <c r="W2101" s="14">
        <f>IF(V2101=1, VLOOKUP(U2101, [1]IMDB_Movies!A:O, 11, FALSE), AVERAGEIF($A$2:$A$4915, U2101, $K$2:$K$4915))</f>
        <v>5.4</v>
      </c>
      <c r="X2101" s="5">
        <f t="shared" si="229"/>
        <v>0.183</v>
      </c>
      <c r="Y2101">
        <f t="shared" si="230"/>
        <v>6.4230531732418603</v>
      </c>
      <c r="AN2101" s="7"/>
      <c r="AO2101" s="5"/>
      <c r="AP2101" s="14"/>
      <c r="AQ2101" s="5"/>
    </row>
    <row r="2102" spans="1:43" hidden="1" x14ac:dyDescent="0.3">
      <c r="A2102" t="s">
        <v>4436</v>
      </c>
      <c r="B2102">
        <v>95</v>
      </c>
      <c r="C2102">
        <v>54322273</v>
      </c>
      <c r="D2102" t="s">
        <v>321</v>
      </c>
      <c r="E2102" t="s">
        <v>10553</v>
      </c>
      <c r="F2102" t="s">
        <v>4437</v>
      </c>
      <c r="G2102" t="s">
        <v>14</v>
      </c>
      <c r="H2102" t="s">
        <v>22</v>
      </c>
      <c r="I2102">
        <v>17000000</v>
      </c>
      <c r="J2102">
        <v>2012</v>
      </c>
      <c r="K2102">
        <v>6.4</v>
      </c>
      <c r="L2102" s="5" t="s">
        <v>1221</v>
      </c>
      <c r="M2102" s="5" t="s">
        <v>455</v>
      </c>
      <c r="N2102" t="s">
        <v>2267</v>
      </c>
      <c r="O2102" t="s">
        <v>3629</v>
      </c>
      <c r="P2102" s="5">
        <f t="shared" si="224"/>
        <v>0.6033799294784884</v>
      </c>
      <c r="Q2102" s="5">
        <f t="shared" si="225"/>
        <v>54322273</v>
      </c>
      <c r="R2102" s="1">
        <f t="shared" si="226"/>
        <v>37322273</v>
      </c>
      <c r="S2102" s="1">
        <f t="shared" si="227"/>
        <v>17000000</v>
      </c>
      <c r="U2102" s="6" t="s">
        <v>2906</v>
      </c>
      <c r="V2102" s="5">
        <f t="shared" si="228"/>
        <v>1</v>
      </c>
      <c r="W2102" s="14">
        <f>IF(V2102=1, VLOOKUP(U2102, [1]IMDB_Movies!A:O, 11, FALSE), AVERAGEIF($A$2:$A$4915, U2102, $K$2:$K$4915))</f>
        <v>5.4</v>
      </c>
      <c r="X2102" s="5">
        <f t="shared" si="229"/>
        <v>0.183</v>
      </c>
      <c r="Y2102">
        <f t="shared" si="230"/>
        <v>6.4229238160604059</v>
      </c>
      <c r="AN2102" s="6"/>
      <c r="AO2102" s="5"/>
      <c r="AP2102" s="14"/>
      <c r="AQ2102" s="5"/>
    </row>
    <row r="2103" spans="1:43" hidden="1" x14ac:dyDescent="0.3">
      <c r="A2103" t="s">
        <v>4442</v>
      </c>
      <c r="B2103">
        <v>94</v>
      </c>
      <c r="C2103">
        <v>42672630</v>
      </c>
      <c r="D2103" t="s">
        <v>4443</v>
      </c>
      <c r="E2103" t="s">
        <v>10554</v>
      </c>
      <c r="F2103" t="s">
        <v>4444</v>
      </c>
      <c r="G2103" t="s">
        <v>14</v>
      </c>
      <c r="H2103" t="s">
        <v>15</v>
      </c>
      <c r="I2103">
        <v>17000000</v>
      </c>
      <c r="J2103">
        <v>2003</v>
      </c>
      <c r="K2103">
        <v>5.3</v>
      </c>
      <c r="L2103" s="5" t="s">
        <v>340</v>
      </c>
      <c r="M2103" s="5" t="s">
        <v>599</v>
      </c>
      <c r="N2103" t="s">
        <v>6299</v>
      </c>
      <c r="O2103" t="s">
        <v>4183</v>
      </c>
      <c r="P2103" s="5">
        <f t="shared" si="224"/>
        <v>0.60341240418889741</v>
      </c>
      <c r="Q2103" s="5">
        <f t="shared" si="225"/>
        <v>42672630</v>
      </c>
      <c r="R2103" s="1">
        <f t="shared" si="226"/>
        <v>25672630</v>
      </c>
      <c r="S2103" s="1">
        <f t="shared" si="227"/>
        <v>17000000</v>
      </c>
      <c r="U2103" s="7" t="s">
        <v>2993</v>
      </c>
      <c r="V2103" s="5">
        <f t="shared" si="228"/>
        <v>1</v>
      </c>
      <c r="W2103" s="14">
        <f>IF(V2103=1, VLOOKUP(U2103, [1]IMDB_Movies!A:O, 11, FALSE), AVERAGEIF($A$2:$A$4915, U2103, $K$2:$K$4915))</f>
        <v>5.4</v>
      </c>
      <c r="X2103" s="5">
        <f t="shared" si="229"/>
        <v>0.183</v>
      </c>
      <c r="Y2103">
        <f t="shared" si="230"/>
        <v>6.4225197391005917</v>
      </c>
      <c r="AN2103" s="7"/>
      <c r="AO2103" s="5"/>
      <c r="AP2103" s="14"/>
      <c r="AQ2103" s="5"/>
    </row>
    <row r="2104" spans="1:43" hidden="1" x14ac:dyDescent="0.3">
      <c r="A2104" t="s">
        <v>1823</v>
      </c>
      <c r="B2104">
        <v>86</v>
      </c>
      <c r="C2104">
        <v>54257433</v>
      </c>
      <c r="D2104" t="s">
        <v>1564</v>
      </c>
      <c r="E2104" t="s">
        <v>10555</v>
      </c>
      <c r="F2104" t="s">
        <v>4783</v>
      </c>
      <c r="G2104" t="s">
        <v>14</v>
      </c>
      <c r="H2104" t="s">
        <v>15</v>
      </c>
      <c r="I2104">
        <v>17000000</v>
      </c>
      <c r="J2104">
        <v>2016</v>
      </c>
      <c r="K2104">
        <v>6.8</v>
      </c>
      <c r="L2104" s="5" t="s">
        <v>1221</v>
      </c>
      <c r="M2104" s="5" t="s">
        <v>2267</v>
      </c>
      <c r="N2104" t="s">
        <v>3629</v>
      </c>
      <c r="P2104" s="5">
        <f t="shared" si="224"/>
        <v>0.60339555821019097</v>
      </c>
      <c r="Q2104" s="5">
        <f t="shared" si="225"/>
        <v>54257433</v>
      </c>
      <c r="R2104" s="1">
        <f t="shared" si="226"/>
        <v>37257433</v>
      </c>
      <c r="S2104" s="1">
        <f t="shared" si="227"/>
        <v>17000000</v>
      </c>
      <c r="U2104" s="7" t="s">
        <v>1297</v>
      </c>
      <c r="V2104" s="5">
        <f t="shared" si="228"/>
        <v>1</v>
      </c>
      <c r="W2104" s="14">
        <f>IF(V2104=1, VLOOKUP(U2104, [1]IMDB_Movies!A:O, 11, FALSE), AVERAGEIF($A$2:$A$4915, U2104, $K$2:$K$4915))</f>
        <v>5.4</v>
      </c>
      <c r="X2104" s="5">
        <f t="shared" si="229"/>
        <v>0.183</v>
      </c>
      <c r="Y2104">
        <f t="shared" si="230"/>
        <v>6.4224931318681406</v>
      </c>
      <c r="AN2104" s="7"/>
      <c r="AO2104" s="5"/>
      <c r="AP2104" s="14"/>
      <c r="AQ2104" s="5"/>
    </row>
    <row r="2105" spans="1:43" hidden="1" x14ac:dyDescent="0.3">
      <c r="A2105" t="s">
        <v>5109</v>
      </c>
      <c r="B2105">
        <v>125</v>
      </c>
      <c r="C2105">
        <v>4068087</v>
      </c>
      <c r="D2105" t="s">
        <v>2109</v>
      </c>
      <c r="E2105" t="s">
        <v>10556</v>
      </c>
      <c r="F2105" t="s">
        <v>5110</v>
      </c>
      <c r="G2105" t="s">
        <v>14</v>
      </c>
      <c r="H2105" t="s">
        <v>99</v>
      </c>
      <c r="I2105">
        <v>17000000</v>
      </c>
      <c r="J2105">
        <v>2003</v>
      </c>
      <c r="K2105">
        <v>7.7</v>
      </c>
      <c r="L2105" s="5" t="s">
        <v>4651</v>
      </c>
      <c r="M2105" s="5" t="s">
        <v>1221</v>
      </c>
      <c r="N2105" t="s">
        <v>7865</v>
      </c>
      <c r="P2105" s="5">
        <f t="shared" si="224"/>
        <v>0.60342782840855247</v>
      </c>
      <c r="Q2105" s="5">
        <f t="shared" si="225"/>
        <v>4068087</v>
      </c>
      <c r="R2105" s="1">
        <f t="shared" si="226"/>
        <v>-12931913</v>
      </c>
      <c r="S2105" s="1">
        <f t="shared" si="227"/>
        <v>17000000</v>
      </c>
      <c r="U2105" s="6" t="s">
        <v>1478</v>
      </c>
      <c r="V2105" s="5">
        <f t="shared" si="228"/>
        <v>1</v>
      </c>
      <c r="W2105" s="14">
        <f>IF(V2105=1, VLOOKUP(U2105, [1]IMDB_Movies!A:O, 11, FALSE), AVERAGEIF($A$2:$A$4915, U2105, $K$2:$K$4915))</f>
        <v>5.4</v>
      </c>
      <c r="X2105" s="5">
        <f t="shared" si="229"/>
        <v>0.183</v>
      </c>
      <c r="Y2105">
        <f t="shared" si="230"/>
        <v>6.4231535554792254</v>
      </c>
      <c r="AN2105" s="6"/>
      <c r="AO2105" s="5"/>
      <c r="AP2105" s="14"/>
      <c r="AQ2105" s="5"/>
    </row>
    <row r="2106" spans="1:43" hidden="1" x14ac:dyDescent="0.3">
      <c r="A2106" t="s">
        <v>4274</v>
      </c>
      <c r="B2106">
        <v>114</v>
      </c>
      <c r="C2106">
        <v>30050028</v>
      </c>
      <c r="D2106" t="s">
        <v>24</v>
      </c>
      <c r="E2106" t="s">
        <v>10557</v>
      </c>
      <c r="F2106" t="s">
        <v>5205</v>
      </c>
      <c r="G2106" t="s">
        <v>14</v>
      </c>
      <c r="H2106" t="s">
        <v>15</v>
      </c>
      <c r="I2106">
        <v>17000000</v>
      </c>
      <c r="J2106">
        <v>1989</v>
      </c>
      <c r="K2106">
        <v>6.5</v>
      </c>
      <c r="L2106" s="5" t="s">
        <v>476</v>
      </c>
      <c r="M2106" s="5" t="s">
        <v>3629</v>
      </c>
      <c r="P2106" s="5">
        <f t="shared" si="224"/>
        <v>0.60328973633563665</v>
      </c>
      <c r="Q2106" s="5">
        <f t="shared" si="225"/>
        <v>30050028</v>
      </c>
      <c r="R2106" s="1">
        <f t="shared" si="226"/>
        <v>13050028</v>
      </c>
      <c r="S2106" s="1">
        <f t="shared" si="227"/>
        <v>17000000</v>
      </c>
      <c r="U2106" s="6" t="s">
        <v>1812</v>
      </c>
      <c r="V2106" s="5">
        <f t="shared" si="228"/>
        <v>1</v>
      </c>
      <c r="W2106" s="14">
        <f>IF(V2106=1, VLOOKUP(U2106, [1]IMDB_Movies!A:O, 11, FALSE), AVERAGEIF($A$2:$A$4915, U2106, $K$2:$K$4915))</f>
        <v>5.4</v>
      </c>
      <c r="X2106" s="5">
        <f t="shared" si="229"/>
        <v>0.183</v>
      </c>
      <c r="Y2106">
        <f t="shared" si="230"/>
        <v>6.4234707903780155</v>
      </c>
      <c r="AN2106" s="6"/>
      <c r="AO2106" s="5"/>
      <c r="AP2106" s="14"/>
      <c r="AQ2106" s="5"/>
    </row>
    <row r="2107" spans="1:43" hidden="1" x14ac:dyDescent="0.3">
      <c r="A2107" t="s">
        <v>5217</v>
      </c>
      <c r="B2107">
        <v>116</v>
      </c>
      <c r="C2107">
        <v>24397469</v>
      </c>
      <c r="D2107" t="s">
        <v>2199</v>
      </c>
      <c r="E2107" t="s">
        <v>10558</v>
      </c>
      <c r="F2107" t="s">
        <v>5218</v>
      </c>
      <c r="G2107" t="s">
        <v>14</v>
      </c>
      <c r="H2107" t="s">
        <v>15</v>
      </c>
      <c r="I2107">
        <v>17000000</v>
      </c>
      <c r="J2107">
        <v>2012</v>
      </c>
      <c r="K2107">
        <v>5.7</v>
      </c>
      <c r="L2107" s="5" t="s">
        <v>1221</v>
      </c>
      <c r="M2107" s="5" t="s">
        <v>4183</v>
      </c>
      <c r="P2107" s="5">
        <f t="shared" si="224"/>
        <v>0.60322590646971652</v>
      </c>
      <c r="Q2107" s="5">
        <f t="shared" si="225"/>
        <v>24397469</v>
      </c>
      <c r="R2107" s="1">
        <f t="shared" si="226"/>
        <v>7397469</v>
      </c>
      <c r="S2107" s="1">
        <f t="shared" si="227"/>
        <v>17000000</v>
      </c>
      <c r="U2107" s="7" t="s">
        <v>5691</v>
      </c>
      <c r="V2107" s="5">
        <f t="shared" si="228"/>
        <v>1</v>
      </c>
      <c r="W2107" s="14">
        <f>IF(V2107=1, VLOOKUP(U2107, [1]IMDB_Movies!A:O, 11, FALSE), AVERAGEIF($A$2:$A$4915, U2107, $K$2:$K$4915))</f>
        <v>5.4</v>
      </c>
      <c r="X2107" s="5">
        <f t="shared" si="229"/>
        <v>0.183</v>
      </c>
      <c r="Y2107">
        <f t="shared" si="230"/>
        <v>6.4231350979718194</v>
      </c>
      <c r="AN2107" s="7"/>
      <c r="AO2107" s="5"/>
      <c r="AP2107" s="14"/>
      <c r="AQ2107" s="5"/>
    </row>
    <row r="2108" spans="1:43" hidden="1" x14ac:dyDescent="0.3">
      <c r="A2108" t="s">
        <v>719</v>
      </c>
      <c r="B2108">
        <v>98</v>
      </c>
      <c r="C2108"/>
      <c r="D2108" t="s">
        <v>1984</v>
      </c>
      <c r="E2108" t="s">
        <v>10559</v>
      </c>
      <c r="F2108" t="s">
        <v>7069</v>
      </c>
      <c r="G2108" t="s">
        <v>524</v>
      </c>
      <c r="H2108" t="s">
        <v>525</v>
      </c>
      <c r="I2108">
        <v>17000000</v>
      </c>
      <c r="J2108">
        <v>1985</v>
      </c>
      <c r="K2108">
        <v>6.5</v>
      </c>
      <c r="L2108" s="5" t="s">
        <v>599</v>
      </c>
      <c r="M2108" s="5" t="s">
        <v>1221</v>
      </c>
      <c r="N2108" t="s">
        <v>3629</v>
      </c>
      <c r="P2108" s="5">
        <f t="shared" si="224"/>
        <v>0.60314325416318415</v>
      </c>
      <c r="Q2108" s="5">
        <f t="shared" si="225"/>
        <v>25035665</v>
      </c>
      <c r="R2108" s="1">
        <f t="shared" si="226"/>
        <v>8035665</v>
      </c>
      <c r="S2108" s="1">
        <f t="shared" si="227"/>
        <v>17000000</v>
      </c>
      <c r="U2108" s="6" t="s">
        <v>6041</v>
      </c>
      <c r="V2108" s="5">
        <f t="shared" si="228"/>
        <v>1</v>
      </c>
      <c r="W2108" s="14">
        <f>IF(V2108=1, VLOOKUP(U2108, [1]IMDB_Movies!A:O, 11, FALSE), AVERAGEIF($A$2:$A$4915, U2108, $K$2:$K$4915))</f>
        <v>5.4</v>
      </c>
      <c r="X2108" s="5">
        <f t="shared" si="229"/>
        <v>0.183</v>
      </c>
      <c r="Y2108">
        <f t="shared" si="230"/>
        <v>6.423418156808812</v>
      </c>
      <c r="AN2108" s="6"/>
      <c r="AO2108" s="5"/>
      <c r="AP2108" s="14"/>
      <c r="AQ2108" s="5"/>
    </row>
    <row r="2109" spans="1:43" hidden="1" x14ac:dyDescent="0.3">
      <c r="A2109" t="s">
        <v>1917</v>
      </c>
      <c r="B2109">
        <v>90</v>
      </c>
      <c r="C2109"/>
      <c r="D2109" t="s">
        <v>476</v>
      </c>
      <c r="E2109" t="s">
        <v>10560</v>
      </c>
      <c r="F2109" t="s">
        <v>7258</v>
      </c>
      <c r="G2109" s="5" t="s">
        <v>14</v>
      </c>
      <c r="H2109" t="s">
        <v>15</v>
      </c>
      <c r="I2109">
        <v>17000000</v>
      </c>
      <c r="J2109">
        <v>2016</v>
      </c>
      <c r="K2109">
        <v>9.1</v>
      </c>
      <c r="L2109" s="5" t="s">
        <v>476</v>
      </c>
      <c r="M2109" s="5"/>
      <c r="P2109" s="5">
        <f t="shared" si="224"/>
        <v>0.60314325416318415</v>
      </c>
      <c r="Q2109" s="5">
        <f t="shared" si="225"/>
        <v>25035665</v>
      </c>
      <c r="R2109" s="1">
        <f t="shared" si="226"/>
        <v>8035665</v>
      </c>
      <c r="S2109" s="1">
        <f t="shared" si="227"/>
        <v>17000000</v>
      </c>
      <c r="U2109" s="6" t="s">
        <v>6326</v>
      </c>
      <c r="V2109" s="5">
        <f t="shared" si="228"/>
        <v>1</v>
      </c>
      <c r="W2109" s="14">
        <f>IF(V2109=1, VLOOKUP(U2109, [1]IMDB_Movies!A:O, 11, FALSE), AVERAGEIF($A$2:$A$4915, U2109, $K$2:$K$4915))</f>
        <v>5.4</v>
      </c>
      <c r="X2109" s="5">
        <f t="shared" si="229"/>
        <v>0.183</v>
      </c>
      <c r="Y2109">
        <f t="shared" si="230"/>
        <v>6.4231166150670873</v>
      </c>
      <c r="AN2109" s="6"/>
      <c r="AO2109" s="5"/>
      <c r="AP2109" s="14"/>
      <c r="AQ2109" s="5"/>
    </row>
    <row r="2110" spans="1:43" hidden="1" x14ac:dyDescent="0.3">
      <c r="A2110" t="s">
        <v>4206</v>
      </c>
      <c r="B2110">
        <v>80</v>
      </c>
      <c r="C2110">
        <v>51053787</v>
      </c>
      <c r="D2110" t="s">
        <v>4207</v>
      </c>
      <c r="E2110" t="s">
        <v>10561</v>
      </c>
      <c r="F2110" t="s">
        <v>4208</v>
      </c>
      <c r="G2110" t="s">
        <v>14</v>
      </c>
      <c r="H2110" t="s">
        <v>15</v>
      </c>
      <c r="I2110">
        <v>17500000</v>
      </c>
      <c r="J2110">
        <v>2005</v>
      </c>
      <c r="K2110">
        <v>6.5</v>
      </c>
      <c r="L2110" s="5" t="s">
        <v>476</v>
      </c>
      <c r="M2110" s="5" t="s">
        <v>4017</v>
      </c>
      <c r="N2110" t="s">
        <v>599</v>
      </c>
      <c r="O2110" t="s">
        <v>8413</v>
      </c>
      <c r="P2110" s="5">
        <f t="shared" si="224"/>
        <v>0.60314325416318415</v>
      </c>
      <c r="Q2110" s="5">
        <f t="shared" si="225"/>
        <v>51053787</v>
      </c>
      <c r="R2110" s="1">
        <f t="shared" si="226"/>
        <v>33553787</v>
      </c>
      <c r="S2110" s="1">
        <f t="shared" si="227"/>
        <v>17500000</v>
      </c>
      <c r="U2110" s="7" t="s">
        <v>6438</v>
      </c>
      <c r="V2110" s="5">
        <f t="shared" si="228"/>
        <v>1</v>
      </c>
      <c r="W2110" s="14">
        <f>IF(V2110=1, VLOOKUP(U2110, [1]IMDB_Movies!A:O, 11, FALSE), AVERAGEIF($A$2:$A$4915, U2110, $K$2:$K$4915))</f>
        <v>5.4</v>
      </c>
      <c r="X2110" s="5">
        <f t="shared" si="229"/>
        <v>0.183</v>
      </c>
      <c r="Y2110">
        <f t="shared" si="230"/>
        <v>6.4242601514108824</v>
      </c>
      <c r="AN2110" s="7"/>
      <c r="AO2110" s="5"/>
      <c r="AP2110" s="14"/>
      <c r="AQ2110" s="5"/>
    </row>
    <row r="2111" spans="1:43" hidden="1" x14ac:dyDescent="0.3">
      <c r="A2111" t="s">
        <v>4209</v>
      </c>
      <c r="B2111">
        <v>121</v>
      </c>
      <c r="C2111">
        <v>23472900</v>
      </c>
      <c r="D2111" t="s">
        <v>715</v>
      </c>
      <c r="E2111" t="s">
        <v>10562</v>
      </c>
      <c r="F2111" t="s">
        <v>4210</v>
      </c>
      <c r="G2111" t="s">
        <v>14</v>
      </c>
      <c r="H2111" t="s">
        <v>22</v>
      </c>
      <c r="I2111">
        <v>17500000</v>
      </c>
      <c r="J2111">
        <v>2004</v>
      </c>
      <c r="K2111">
        <v>8.1</v>
      </c>
      <c r="L2111" s="5" t="s">
        <v>1221</v>
      </c>
      <c r="M2111" s="5" t="s">
        <v>7865</v>
      </c>
      <c r="N2111" t="s">
        <v>8418</v>
      </c>
      <c r="P2111" s="5">
        <f t="shared" si="224"/>
        <v>0.60315974939296113</v>
      </c>
      <c r="Q2111" s="5">
        <f t="shared" si="225"/>
        <v>23472900</v>
      </c>
      <c r="R2111" s="1">
        <f t="shared" si="226"/>
        <v>5972900</v>
      </c>
      <c r="S2111" s="1">
        <f t="shared" si="227"/>
        <v>17500000</v>
      </c>
      <c r="U2111" s="7" t="s">
        <v>7072</v>
      </c>
      <c r="V2111" s="5">
        <f t="shared" si="228"/>
        <v>1</v>
      </c>
      <c r="W2111" s="14">
        <f>IF(V2111=1, VLOOKUP(U2111, [1]IMDB_Movies!A:O, 11, FALSE), AVERAGEIF($A$2:$A$4915, U2111, $K$2:$K$4915))</f>
        <v>5.4</v>
      </c>
      <c r="X2111" s="5">
        <f t="shared" si="229"/>
        <v>0.183</v>
      </c>
      <c r="Y2111">
        <f t="shared" si="230"/>
        <v>6.4238554216867554</v>
      </c>
      <c r="AN2111" s="7"/>
      <c r="AO2111" s="5"/>
      <c r="AP2111" s="14"/>
      <c r="AQ2111" s="5"/>
    </row>
    <row r="2112" spans="1:43" hidden="1" x14ac:dyDescent="0.3">
      <c r="A2112" t="s">
        <v>4213</v>
      </c>
      <c r="B2112">
        <v>93</v>
      </c>
      <c r="C2112">
        <v>7017178</v>
      </c>
      <c r="D2112" t="s">
        <v>4214</v>
      </c>
      <c r="E2112" t="s">
        <v>10563</v>
      </c>
      <c r="F2112" t="s">
        <v>4216</v>
      </c>
      <c r="G2112" t="s">
        <v>14</v>
      </c>
      <c r="H2112" t="s">
        <v>15</v>
      </c>
      <c r="I2112">
        <v>17500000</v>
      </c>
      <c r="J2112">
        <v>2013</v>
      </c>
      <c r="K2112">
        <v>4.4000000000000004</v>
      </c>
      <c r="L2112" s="5" t="s">
        <v>1221</v>
      </c>
      <c r="M2112" s="5" t="s">
        <v>6299</v>
      </c>
      <c r="N2112" t="s">
        <v>4183</v>
      </c>
      <c r="O2112" t="s">
        <v>6055</v>
      </c>
      <c r="P2112" s="5">
        <f t="shared" si="224"/>
        <v>0.60307429535853241</v>
      </c>
      <c r="Q2112" s="5">
        <f t="shared" si="225"/>
        <v>7017178</v>
      </c>
      <c r="R2112" s="1">
        <f t="shared" si="226"/>
        <v>-10482822</v>
      </c>
      <c r="S2112" s="1">
        <f t="shared" si="227"/>
        <v>17500000</v>
      </c>
      <c r="U2112" s="7" t="s">
        <v>7089</v>
      </c>
      <c r="V2112" s="5">
        <f t="shared" si="228"/>
        <v>1</v>
      </c>
      <c r="W2112" s="14">
        <f>IF(V2112=1, VLOOKUP(U2112, [1]IMDB_Movies!A:O, 11, FALSE), AVERAGEIF($A$2:$A$4915, U2112, $K$2:$K$4915))</f>
        <v>5.4</v>
      </c>
      <c r="X2112" s="5">
        <f t="shared" si="229"/>
        <v>0.183</v>
      </c>
      <c r="Y2112">
        <f t="shared" si="230"/>
        <v>6.4235537190082717</v>
      </c>
      <c r="AN2112" s="7"/>
      <c r="AO2112" s="5"/>
      <c r="AP2112" s="14"/>
      <c r="AQ2112" s="5"/>
    </row>
    <row r="2113" spans="1:43" hidden="1" x14ac:dyDescent="0.3">
      <c r="A2113" t="s">
        <v>4219</v>
      </c>
      <c r="B2113">
        <v>116</v>
      </c>
      <c r="C2113">
        <v>325491</v>
      </c>
      <c r="D2113" t="s">
        <v>771</v>
      </c>
      <c r="E2113" t="s">
        <v>10564</v>
      </c>
      <c r="F2113" t="s">
        <v>4220</v>
      </c>
      <c r="G2113" t="s">
        <v>14</v>
      </c>
      <c r="H2113" t="s">
        <v>15</v>
      </c>
      <c r="I2113">
        <v>17500000</v>
      </c>
      <c r="J2113">
        <v>2002</v>
      </c>
      <c r="K2113">
        <v>6</v>
      </c>
      <c r="L2113" s="5" t="s">
        <v>8413</v>
      </c>
      <c r="M2113" s="5" t="s">
        <v>1221</v>
      </c>
      <c r="N2113" t="s">
        <v>3629</v>
      </c>
      <c r="P2113" s="5">
        <f t="shared" si="224"/>
        <v>0.60294374685708052</v>
      </c>
      <c r="Q2113" s="5">
        <f t="shared" si="225"/>
        <v>325491</v>
      </c>
      <c r="R2113" s="1">
        <f t="shared" si="226"/>
        <v>-17174509</v>
      </c>
      <c r="S2113" s="1">
        <f t="shared" si="227"/>
        <v>17500000</v>
      </c>
      <c r="U2113" s="7" t="s">
        <v>1320</v>
      </c>
      <c r="V2113" s="5">
        <f t="shared" si="228"/>
        <v>1</v>
      </c>
      <c r="W2113" s="14">
        <f>IF(V2113=1, VLOOKUP(U2113, [1]IMDB_Movies!A:O, 11, FALSE), AVERAGEIF($A$2:$A$4915, U2113, $K$2:$K$4915))</f>
        <v>5.4</v>
      </c>
      <c r="X2113" s="5">
        <f t="shared" si="229"/>
        <v>0.183</v>
      </c>
      <c r="Y2113">
        <f t="shared" si="230"/>
        <v>6.4231484671030037</v>
      </c>
      <c r="AN2113" s="7"/>
      <c r="AO2113" s="5"/>
      <c r="AP2113" s="14"/>
      <c r="AQ2113" s="5"/>
    </row>
    <row r="2114" spans="1:43" hidden="1" x14ac:dyDescent="0.3">
      <c r="A2114" t="s">
        <v>1754</v>
      </c>
      <c r="B2114">
        <v>110</v>
      </c>
      <c r="C2114">
        <v>19179969</v>
      </c>
      <c r="D2114" t="s">
        <v>599</v>
      </c>
      <c r="E2114" t="s">
        <v>10565</v>
      </c>
      <c r="F2114" t="s">
        <v>4229</v>
      </c>
      <c r="G2114" t="s">
        <v>14</v>
      </c>
      <c r="H2114" t="s">
        <v>15</v>
      </c>
      <c r="I2114">
        <v>17500000</v>
      </c>
      <c r="J2114">
        <v>2006</v>
      </c>
      <c r="K2114">
        <v>6.3</v>
      </c>
      <c r="L2114" s="5" t="s">
        <v>599</v>
      </c>
      <c r="M2114" s="5"/>
      <c r="P2114" s="5">
        <f t="shared" ref="P2114:P2177" si="231">CORREL(C2114:C7027,I2114:I7027)</f>
        <v>0.60279809005282203</v>
      </c>
      <c r="Q2114" s="5">
        <f t="shared" ref="Q2114:Q2177" si="232">IF(ISBLANK(C2114),MEDIAN($C$2:$C$4915), C2114)</f>
        <v>19179969</v>
      </c>
      <c r="R2114" s="1">
        <f t="shared" ref="R2114:R2177" si="233">Q2114-S2114</f>
        <v>1679969</v>
      </c>
      <c r="S2114" s="1">
        <f t="shared" ref="S2114:S2177" si="234">IF(ISBLANK(I2114),MEDIAN($I$2:$I$4915), I2114)</f>
        <v>17500000</v>
      </c>
      <c r="U2114" s="7" t="s">
        <v>8154</v>
      </c>
      <c r="V2114" s="5">
        <f t="shared" si="228"/>
        <v>1</v>
      </c>
      <c r="W2114" s="14">
        <f>IF(V2114=1, VLOOKUP(U2114, [1]IMDB_Movies!A:O, 11, FALSE), AVERAGEIF($A$2:$A$4915, U2114, $K$2:$K$4915))</f>
        <v>5.4</v>
      </c>
      <c r="X2114" s="5">
        <f t="shared" si="229"/>
        <v>0.183</v>
      </c>
      <c r="Y2114">
        <f t="shared" si="230"/>
        <v>6.4226740179186841</v>
      </c>
      <c r="AN2114" s="7"/>
      <c r="AO2114" s="5"/>
      <c r="AP2114" s="14"/>
      <c r="AQ2114" s="5"/>
    </row>
    <row r="2115" spans="1:43" hidden="1" x14ac:dyDescent="0.3">
      <c r="A2115" t="s">
        <v>2383</v>
      </c>
      <c r="B2115">
        <v>91</v>
      </c>
      <c r="C2115">
        <v>27087695</v>
      </c>
      <c r="D2115" t="s">
        <v>1908</v>
      </c>
      <c r="E2115" t="s">
        <v>10566</v>
      </c>
      <c r="F2115" t="s">
        <v>4329</v>
      </c>
      <c r="G2115" t="s">
        <v>14</v>
      </c>
      <c r="H2115" t="s">
        <v>15</v>
      </c>
      <c r="I2115">
        <v>17700000</v>
      </c>
      <c r="J2115">
        <v>2001</v>
      </c>
      <c r="K2115">
        <v>5.9</v>
      </c>
      <c r="L2115" s="5" t="s">
        <v>340</v>
      </c>
      <c r="M2115" s="5" t="s">
        <v>599</v>
      </c>
      <c r="N2115" t="s">
        <v>1221</v>
      </c>
      <c r="P2115" s="5">
        <f t="shared" si="231"/>
        <v>0.60269927802798051</v>
      </c>
      <c r="Q2115" s="5">
        <f t="shared" si="232"/>
        <v>27087695</v>
      </c>
      <c r="R2115" s="1">
        <f t="shared" si="233"/>
        <v>9387695</v>
      </c>
      <c r="S2115" s="1">
        <f t="shared" si="234"/>
        <v>17700000</v>
      </c>
      <c r="U2115" s="7" t="s">
        <v>8213</v>
      </c>
      <c r="V2115" s="5">
        <f t="shared" si="228"/>
        <v>1</v>
      </c>
      <c r="W2115" s="14">
        <f>IF(V2115=1, VLOOKUP(U2115, [1]IMDB_Movies!A:O, 11, FALSE), AVERAGEIF($A$2:$A$4915, U2115, $K$2:$K$4915))</f>
        <v>5.4</v>
      </c>
      <c r="X2115" s="5">
        <f t="shared" si="229"/>
        <v>0.183</v>
      </c>
      <c r="Y2115">
        <f t="shared" si="230"/>
        <v>6.4226818338504028</v>
      </c>
      <c r="AN2115" s="7"/>
      <c r="AO2115" s="5"/>
      <c r="AP2115" s="14"/>
      <c r="AQ2115" s="5"/>
    </row>
    <row r="2116" spans="1:43" hidden="1" x14ac:dyDescent="0.3">
      <c r="A2116" t="s">
        <v>3378</v>
      </c>
      <c r="B2116">
        <v>89</v>
      </c>
      <c r="C2116"/>
      <c r="D2116" t="s">
        <v>17</v>
      </c>
      <c r="E2116" t="s">
        <v>10567</v>
      </c>
      <c r="F2116" t="s">
        <v>4198</v>
      </c>
      <c r="G2116" t="s">
        <v>14</v>
      </c>
      <c r="H2116" t="s">
        <v>3658</v>
      </c>
      <c r="I2116">
        <v>17900000</v>
      </c>
      <c r="J2116">
        <v>1985</v>
      </c>
      <c r="K2116">
        <v>5</v>
      </c>
      <c r="L2116" s="5" t="s">
        <v>476</v>
      </c>
      <c r="M2116" s="5" t="s">
        <v>340</v>
      </c>
      <c r="N2116" t="s">
        <v>455</v>
      </c>
      <c r="P2116" s="5">
        <f t="shared" si="231"/>
        <v>0.60262477401356063</v>
      </c>
      <c r="Q2116" s="5">
        <f t="shared" si="232"/>
        <v>25035665</v>
      </c>
      <c r="R2116" s="1">
        <f t="shared" si="233"/>
        <v>7135665</v>
      </c>
      <c r="S2116" s="1">
        <f t="shared" si="234"/>
        <v>17900000</v>
      </c>
      <c r="U2116" s="7" t="s">
        <v>4562</v>
      </c>
      <c r="V2116" s="5">
        <f t="shared" si="228"/>
        <v>3</v>
      </c>
      <c r="W2116" s="14">
        <f>IF(V2116=1, VLOOKUP(U2116, [1]IMDB_Movies!A:O, 11, FALSE), AVERAGEIF($A$2:$A$4915, U2116, $K$2:$K$4915))</f>
        <v>5.3666666666666671</v>
      </c>
      <c r="X2116" s="5">
        <f t="shared" si="229"/>
        <v>0.182</v>
      </c>
      <c r="Y2116">
        <f t="shared" si="230"/>
        <v>6.423241379310352</v>
      </c>
      <c r="AN2116" s="7"/>
      <c r="AO2116" s="5"/>
      <c r="AP2116" s="14"/>
      <c r="AQ2116" s="5"/>
    </row>
    <row r="2117" spans="1:43" hidden="1" x14ac:dyDescent="0.3">
      <c r="A2117" t="s">
        <v>1233</v>
      </c>
      <c r="B2117">
        <v>96</v>
      </c>
      <c r="C2117">
        <v>8742261</v>
      </c>
      <c r="D2117" t="s">
        <v>401</v>
      </c>
      <c r="E2117" t="s">
        <v>10568</v>
      </c>
      <c r="F2117" t="s">
        <v>1949</v>
      </c>
      <c r="G2117" t="s">
        <v>14</v>
      </c>
      <c r="H2117" t="s">
        <v>99</v>
      </c>
      <c r="I2117">
        <v>18000000</v>
      </c>
      <c r="J2117">
        <v>2009</v>
      </c>
      <c r="K2117">
        <v>3.7</v>
      </c>
      <c r="L2117" s="5" t="s">
        <v>476</v>
      </c>
      <c r="M2117" s="5" t="s">
        <v>8413</v>
      </c>
      <c r="N2117" t="s">
        <v>1221</v>
      </c>
      <c r="O2117" t="s">
        <v>8415</v>
      </c>
      <c r="P2117" s="5">
        <f t="shared" si="231"/>
        <v>0.60262477401356063</v>
      </c>
      <c r="Q2117" s="5">
        <f t="shared" si="232"/>
        <v>8742261</v>
      </c>
      <c r="R2117" s="1">
        <f t="shared" si="233"/>
        <v>-9257739</v>
      </c>
      <c r="S2117" s="1">
        <f t="shared" si="234"/>
        <v>18000000</v>
      </c>
      <c r="U2117" s="6" t="s">
        <v>544</v>
      </c>
      <c r="V2117" s="5">
        <f t="shared" si="228"/>
        <v>3</v>
      </c>
      <c r="W2117" s="14">
        <f>IF(V2117=1, VLOOKUP(U2117, [1]IMDB_Movies!A:O, 11, FALSE), AVERAGEIF($A$2:$A$4915, U2117, $K$2:$K$4915))</f>
        <v>5.3999999999999995</v>
      </c>
      <c r="X2117" s="5">
        <f t="shared" si="229"/>
        <v>0.182</v>
      </c>
      <c r="Y2117">
        <f t="shared" si="230"/>
        <v>6.4227664711969714</v>
      </c>
      <c r="AN2117" s="6"/>
      <c r="AO2117" s="5"/>
      <c r="AP2117" s="14"/>
      <c r="AQ2117" s="5"/>
    </row>
    <row r="2118" spans="1:43" hidden="1" x14ac:dyDescent="0.3">
      <c r="A2118" t="s">
        <v>361</v>
      </c>
      <c r="B2118">
        <v>122</v>
      </c>
      <c r="C2118">
        <v>26830000</v>
      </c>
      <c r="D2118" t="s">
        <v>715</v>
      </c>
      <c r="E2118" t="s">
        <v>10569</v>
      </c>
      <c r="F2118" t="s">
        <v>3039</v>
      </c>
      <c r="G2118" t="s">
        <v>14</v>
      </c>
      <c r="H2118" t="s">
        <v>15</v>
      </c>
      <c r="I2118">
        <v>18000000</v>
      </c>
      <c r="J2118">
        <v>1989</v>
      </c>
      <c r="K2118">
        <v>7.9</v>
      </c>
      <c r="L2118" s="5" t="s">
        <v>1221</v>
      </c>
      <c r="M2118" s="5" t="s">
        <v>7865</v>
      </c>
      <c r="N2118" t="s">
        <v>8418</v>
      </c>
      <c r="P2118" s="5">
        <f t="shared" si="231"/>
        <v>0.60249893010475053</v>
      </c>
      <c r="Q2118" s="5">
        <f t="shared" si="232"/>
        <v>26830000</v>
      </c>
      <c r="R2118" s="1">
        <f t="shared" si="233"/>
        <v>8830000</v>
      </c>
      <c r="S2118" s="1">
        <f t="shared" si="234"/>
        <v>18000000</v>
      </c>
      <c r="U2118" s="6" t="s">
        <v>1160</v>
      </c>
      <c r="V2118" s="5">
        <f t="shared" si="228"/>
        <v>4</v>
      </c>
      <c r="W2118" s="14">
        <f>IF(V2118=1, VLOOKUP(U2118, [1]IMDB_Movies!A:O, 11, FALSE), AVERAGEIF($A$2:$A$4915, U2118, $K$2:$K$4915))</f>
        <v>5.35</v>
      </c>
      <c r="X2118" s="5">
        <f t="shared" si="229"/>
        <v>0.18099999999999999</v>
      </c>
      <c r="Y2118">
        <f t="shared" si="230"/>
        <v>6.4229468599033881</v>
      </c>
      <c r="AN2118" s="6"/>
      <c r="AO2118" s="5"/>
      <c r="AP2118" s="14"/>
      <c r="AQ2118" s="5"/>
    </row>
    <row r="2119" spans="1:43" hidden="1" x14ac:dyDescent="0.3">
      <c r="A2119" t="s">
        <v>3044</v>
      </c>
      <c r="B2119">
        <v>131</v>
      </c>
      <c r="C2119">
        <v>3752725</v>
      </c>
      <c r="D2119" t="s">
        <v>79</v>
      </c>
      <c r="E2119" t="s">
        <v>10570</v>
      </c>
      <c r="F2119" t="s">
        <v>3045</v>
      </c>
      <c r="G2119" t="s">
        <v>14</v>
      </c>
      <c r="H2119" t="s">
        <v>15</v>
      </c>
      <c r="I2119">
        <v>18000000</v>
      </c>
      <c r="J2119">
        <v>2004</v>
      </c>
      <c r="K2119">
        <v>7.1</v>
      </c>
      <c r="L2119" s="5" t="s">
        <v>1221</v>
      </c>
      <c r="M2119" s="5" t="s">
        <v>6851</v>
      </c>
      <c r="P2119" s="5">
        <f t="shared" si="231"/>
        <v>0.60242341590017012</v>
      </c>
      <c r="Q2119" s="5">
        <f t="shared" si="232"/>
        <v>3752725</v>
      </c>
      <c r="R2119" s="1">
        <f t="shared" si="233"/>
        <v>-14247275</v>
      </c>
      <c r="S2119" s="1">
        <f t="shared" si="234"/>
        <v>18000000</v>
      </c>
      <c r="U2119" s="7" t="s">
        <v>1341</v>
      </c>
      <c r="V2119" s="5">
        <f t="shared" si="228"/>
        <v>2</v>
      </c>
      <c r="W2119" s="14">
        <f>IF(V2119=1, VLOOKUP(U2119, [1]IMDB_Movies!A:O, 11, FALSE), AVERAGEIF($A$2:$A$4915, U2119, $K$2:$K$4915))</f>
        <v>5.35</v>
      </c>
      <c r="X2119" s="5">
        <f t="shared" si="229"/>
        <v>0.18099999999999999</v>
      </c>
      <c r="Y2119">
        <f t="shared" si="230"/>
        <v>6.4240248532965207</v>
      </c>
      <c r="AN2119" s="7"/>
      <c r="AO2119" s="5"/>
      <c r="AP2119" s="14"/>
      <c r="AQ2119" s="5"/>
    </row>
    <row r="2120" spans="1:43" hidden="1" x14ac:dyDescent="0.3">
      <c r="A2120" t="s">
        <v>3058</v>
      </c>
      <c r="B2120">
        <v>121</v>
      </c>
      <c r="C2120">
        <v>127437</v>
      </c>
      <c r="D2120" t="s">
        <v>392</v>
      </c>
      <c r="E2120" t="s">
        <v>10571</v>
      </c>
      <c r="F2120" t="s">
        <v>3059</v>
      </c>
      <c r="G2120" t="s">
        <v>708</v>
      </c>
      <c r="H2120" t="s">
        <v>319</v>
      </c>
      <c r="I2120">
        <v>18000000</v>
      </c>
      <c r="J2120">
        <v>2011</v>
      </c>
      <c r="K2120">
        <v>6</v>
      </c>
      <c r="L2120" s="5" t="s">
        <v>476</v>
      </c>
      <c r="M2120" s="5" t="s">
        <v>340</v>
      </c>
      <c r="N2120" t="s">
        <v>1221</v>
      </c>
      <c r="O2120" t="s">
        <v>7865</v>
      </c>
      <c r="P2120" s="5">
        <f t="shared" si="231"/>
        <v>0.60228581174803364</v>
      </c>
      <c r="Q2120" s="5">
        <f t="shared" si="232"/>
        <v>127437</v>
      </c>
      <c r="R2120" s="1">
        <f t="shared" si="233"/>
        <v>-17872563</v>
      </c>
      <c r="S2120" s="1">
        <f t="shared" si="234"/>
        <v>18000000</v>
      </c>
      <c r="U2120" s="6" t="s">
        <v>828</v>
      </c>
      <c r="V2120" s="5">
        <f t="shared" si="228"/>
        <v>2</v>
      </c>
      <c r="W2120" s="14">
        <f>IF(V2120=1, VLOOKUP(U2120, [1]IMDB_Movies!A:O, 11, FALSE), AVERAGEIF($A$2:$A$4915, U2120, $K$2:$K$4915))</f>
        <v>5.35</v>
      </c>
      <c r="X2120" s="5">
        <f t="shared" si="229"/>
        <v>0.18099999999999999</v>
      </c>
      <c r="Y2120">
        <f t="shared" si="230"/>
        <v>6.4240331491712785</v>
      </c>
      <c r="AN2120" s="6"/>
      <c r="AO2120" s="5"/>
      <c r="AP2120" s="14"/>
      <c r="AQ2120" s="5"/>
    </row>
    <row r="2121" spans="1:43" hidden="1" x14ac:dyDescent="0.3">
      <c r="A2121" t="s">
        <v>2530</v>
      </c>
      <c r="B2121">
        <v>127</v>
      </c>
      <c r="C2121">
        <v>290158751</v>
      </c>
      <c r="D2121" t="s">
        <v>12</v>
      </c>
      <c r="E2121" t="s">
        <v>10572</v>
      </c>
      <c r="F2121" t="s">
        <v>3565</v>
      </c>
      <c r="G2121" t="s">
        <v>14</v>
      </c>
      <c r="H2121" t="s">
        <v>15</v>
      </c>
      <c r="I2121">
        <v>18000000</v>
      </c>
      <c r="J2121">
        <v>1980</v>
      </c>
      <c r="K2121">
        <v>8.8000000000000007</v>
      </c>
      <c r="L2121" s="5" t="s">
        <v>476</v>
      </c>
      <c r="M2121" s="5" t="s">
        <v>340</v>
      </c>
      <c r="N2121" t="s">
        <v>455</v>
      </c>
      <c r="O2121" t="s">
        <v>4289</v>
      </c>
      <c r="P2121" s="5">
        <f t="shared" si="231"/>
        <v>0.60214036873625121</v>
      </c>
      <c r="Q2121" s="5">
        <f t="shared" si="232"/>
        <v>290158751</v>
      </c>
      <c r="R2121" s="1">
        <f t="shared" si="233"/>
        <v>272158751</v>
      </c>
      <c r="S2121" s="1">
        <f t="shared" si="234"/>
        <v>18000000</v>
      </c>
      <c r="U2121" s="7" t="s">
        <v>381</v>
      </c>
      <c r="V2121" s="5">
        <f t="shared" si="228"/>
        <v>5</v>
      </c>
      <c r="W2121" s="14">
        <f>IF(V2121=1, VLOOKUP(U2121, [1]IMDB_Movies!A:O, 11, FALSE), AVERAGEIF($A$2:$A$4915, U2121, $K$2:$K$4915))</f>
        <v>5.34</v>
      </c>
      <c r="X2121" s="5">
        <f t="shared" si="229"/>
        <v>0.18</v>
      </c>
      <c r="Y2121">
        <f t="shared" si="230"/>
        <v>6.4245941278065697</v>
      </c>
      <c r="AN2121" s="7"/>
      <c r="AO2121" s="5"/>
      <c r="AP2121" s="14"/>
      <c r="AQ2121" s="5"/>
    </row>
    <row r="2122" spans="1:43" hidden="1" x14ac:dyDescent="0.3">
      <c r="A2122" t="s">
        <v>138</v>
      </c>
      <c r="B2122">
        <v>115</v>
      </c>
      <c r="C2122">
        <v>242374454</v>
      </c>
      <c r="D2122" t="s">
        <v>49</v>
      </c>
      <c r="E2122" t="s">
        <v>10573</v>
      </c>
      <c r="F2122" t="s">
        <v>3707</v>
      </c>
      <c r="G2122" t="s">
        <v>14</v>
      </c>
      <c r="H2122" t="s">
        <v>15</v>
      </c>
      <c r="I2122">
        <v>18000000</v>
      </c>
      <c r="J2122">
        <v>1981</v>
      </c>
      <c r="K2122">
        <v>8.5</v>
      </c>
      <c r="L2122" s="5" t="s">
        <v>476</v>
      </c>
      <c r="M2122" s="5" t="s">
        <v>340</v>
      </c>
      <c r="P2122" s="5">
        <f t="shared" si="231"/>
        <v>0.60443579193726282</v>
      </c>
      <c r="Q2122" s="5">
        <f t="shared" si="232"/>
        <v>242374454</v>
      </c>
      <c r="R2122" s="1">
        <f t="shared" si="233"/>
        <v>224374454</v>
      </c>
      <c r="S2122" s="1">
        <f t="shared" si="234"/>
        <v>18000000</v>
      </c>
      <c r="U2122" s="7" t="s">
        <v>6027</v>
      </c>
      <c r="V2122" s="5">
        <f t="shared" si="228"/>
        <v>2</v>
      </c>
      <c r="W2122" s="14">
        <f>IF(V2122=1, VLOOKUP(U2122, [1]IMDB_Movies!A:O, 11, FALSE), AVERAGEIF($A$2:$A$4915, U2122, $K$2:$K$4915))</f>
        <v>5.3000000000000007</v>
      </c>
      <c r="X2122" s="5">
        <f t="shared" si="229"/>
        <v>0.17899999999999999</v>
      </c>
      <c r="Y2122">
        <f t="shared" si="230"/>
        <v>6.4249827228749217</v>
      </c>
      <c r="AN2122" s="7"/>
      <c r="AO2122" s="5"/>
      <c r="AP2122" s="14"/>
      <c r="AQ2122" s="5"/>
    </row>
    <row r="2123" spans="1:43" hidden="1" x14ac:dyDescent="0.3">
      <c r="A2123" t="s">
        <v>449</v>
      </c>
      <c r="B2123">
        <v>120</v>
      </c>
      <c r="C2123">
        <v>173585516</v>
      </c>
      <c r="D2123" t="s">
        <v>854</v>
      </c>
      <c r="E2123" t="s">
        <v>10574</v>
      </c>
      <c r="F2123" t="s">
        <v>3708</v>
      </c>
      <c r="G2123" t="s">
        <v>14</v>
      </c>
      <c r="H2123" t="s">
        <v>15</v>
      </c>
      <c r="I2123">
        <v>18000000</v>
      </c>
      <c r="J2123">
        <v>1992</v>
      </c>
      <c r="K2123">
        <v>6.6</v>
      </c>
      <c r="L2123" s="5" t="s">
        <v>340</v>
      </c>
      <c r="M2123" s="5" t="s">
        <v>599</v>
      </c>
      <c r="N2123" t="s">
        <v>6299</v>
      </c>
      <c r="P2123" s="5">
        <f t="shared" si="231"/>
        <v>0.60608119796716886</v>
      </c>
      <c r="Q2123" s="5">
        <f t="shared" si="232"/>
        <v>173585516</v>
      </c>
      <c r="R2123" s="1">
        <f t="shared" si="233"/>
        <v>155585516</v>
      </c>
      <c r="S2123" s="1">
        <f t="shared" si="234"/>
        <v>18000000</v>
      </c>
      <c r="U2123" s="7" t="s">
        <v>2384</v>
      </c>
      <c r="V2123" s="5">
        <f t="shared" si="228"/>
        <v>2</v>
      </c>
      <c r="W2123" s="14">
        <f>IF(V2123=1, VLOOKUP(U2123, [1]IMDB_Movies!A:O, 11, FALSE), AVERAGEIF($A$2:$A$4915, U2123, $K$2:$K$4915))</f>
        <v>5.3000000000000007</v>
      </c>
      <c r="X2123" s="5">
        <f t="shared" si="229"/>
        <v>0.17899999999999999</v>
      </c>
      <c r="Y2123">
        <f t="shared" si="230"/>
        <v>6.4247148288973461</v>
      </c>
      <c r="AN2123" s="7"/>
      <c r="AO2123" s="5"/>
      <c r="AP2123" s="14"/>
      <c r="AQ2123" s="5"/>
    </row>
    <row r="2124" spans="1:43" hidden="1" x14ac:dyDescent="0.3">
      <c r="A2124" t="s">
        <v>843</v>
      </c>
      <c r="B2124">
        <v>101</v>
      </c>
      <c r="C2124">
        <v>70360285</v>
      </c>
      <c r="D2124" t="s">
        <v>97</v>
      </c>
      <c r="E2124" t="s">
        <v>10575</v>
      </c>
      <c r="F2124" t="s">
        <v>3728</v>
      </c>
      <c r="G2124" t="s">
        <v>14</v>
      </c>
      <c r="H2124" t="s">
        <v>15</v>
      </c>
      <c r="I2124">
        <v>18000000</v>
      </c>
      <c r="J2124">
        <v>1995</v>
      </c>
      <c r="K2124">
        <v>5.8</v>
      </c>
      <c r="L2124" s="5" t="s">
        <v>476</v>
      </c>
      <c r="M2124" s="5" t="s">
        <v>340</v>
      </c>
      <c r="N2124" t="s">
        <v>455</v>
      </c>
      <c r="O2124" t="s">
        <v>4289</v>
      </c>
      <c r="P2124" s="5">
        <f t="shared" si="231"/>
        <v>0.60695608054903949</v>
      </c>
      <c r="Q2124" s="5">
        <f t="shared" si="232"/>
        <v>70360285</v>
      </c>
      <c r="R2124" s="1">
        <f t="shared" si="233"/>
        <v>52360285</v>
      </c>
      <c r="S2124" s="1">
        <f t="shared" si="234"/>
        <v>18000000</v>
      </c>
      <c r="U2124" s="6" t="s">
        <v>1666</v>
      </c>
      <c r="V2124" s="5">
        <f t="shared" si="228"/>
        <v>2</v>
      </c>
      <c r="W2124" s="14">
        <f>IF(V2124=1, VLOOKUP(U2124, [1]IMDB_Movies!A:O, 11, FALSE), AVERAGEIF($A$2:$A$4915, U2124, $K$2:$K$4915))</f>
        <v>5.3000000000000007</v>
      </c>
      <c r="X2124" s="5">
        <f t="shared" si="229"/>
        <v>0.17899999999999999</v>
      </c>
      <c r="Y2124">
        <f t="shared" si="230"/>
        <v>6.425172890733065</v>
      </c>
      <c r="AN2124" s="6"/>
      <c r="AO2124" s="5"/>
      <c r="AP2124" s="14"/>
      <c r="AQ2124" s="5"/>
    </row>
    <row r="2125" spans="1:43" hidden="1" x14ac:dyDescent="0.3">
      <c r="A2125" t="s">
        <v>290</v>
      </c>
      <c r="B2125">
        <v>95</v>
      </c>
      <c r="C2125">
        <v>56127162</v>
      </c>
      <c r="D2125" t="s">
        <v>604</v>
      </c>
      <c r="E2125" t="s">
        <v>10576</v>
      </c>
      <c r="F2125" t="s">
        <v>4042</v>
      </c>
      <c r="G2125" t="s">
        <v>14</v>
      </c>
      <c r="H2125" t="s">
        <v>15</v>
      </c>
      <c r="I2125">
        <v>18000000</v>
      </c>
      <c r="J2125">
        <v>2003</v>
      </c>
      <c r="K2125">
        <v>5.4</v>
      </c>
      <c r="L2125" s="5" t="s">
        <v>599</v>
      </c>
      <c r="M2125" s="5" t="s">
        <v>6851</v>
      </c>
      <c r="P2125" s="5">
        <f t="shared" si="231"/>
        <v>0.60706341044437218</v>
      </c>
      <c r="Q2125" s="5">
        <f t="shared" si="232"/>
        <v>56127162</v>
      </c>
      <c r="R2125" s="1">
        <f t="shared" si="233"/>
        <v>38127162</v>
      </c>
      <c r="S2125" s="1">
        <f t="shared" si="234"/>
        <v>18000000</v>
      </c>
      <c r="U2125" s="6" t="s">
        <v>8215</v>
      </c>
      <c r="V2125" s="5">
        <f t="shared" si="228"/>
        <v>1</v>
      </c>
      <c r="W2125" s="14">
        <f>IF(V2125=1, VLOOKUP(U2125, [1]IMDB_Movies!A:O, 11, FALSE), AVERAGEIF($A$2:$A$4915, U2125, $K$2:$K$4915))</f>
        <v>5.3</v>
      </c>
      <c r="X2125" s="5">
        <f t="shared" si="229"/>
        <v>0.158</v>
      </c>
      <c r="Y2125">
        <f t="shared" si="230"/>
        <v>6.4254583189207963</v>
      </c>
      <c r="AN2125" s="6"/>
      <c r="AO2125" s="5"/>
      <c r="AP2125" s="14"/>
      <c r="AQ2125" s="5"/>
    </row>
    <row r="2126" spans="1:43" hidden="1" x14ac:dyDescent="0.3">
      <c r="A2126" t="s">
        <v>2271</v>
      </c>
      <c r="B2126">
        <v>97</v>
      </c>
      <c r="C2126">
        <v>150056505</v>
      </c>
      <c r="D2126" t="s">
        <v>599</v>
      </c>
      <c r="E2126" t="s">
        <v>10577</v>
      </c>
      <c r="F2126" t="s">
        <v>4082</v>
      </c>
      <c r="G2126" t="s">
        <v>14</v>
      </c>
      <c r="H2126" t="s">
        <v>15</v>
      </c>
      <c r="I2126">
        <v>18000000</v>
      </c>
      <c r="J2126">
        <v>2014</v>
      </c>
      <c r="K2126">
        <v>6.4</v>
      </c>
      <c r="L2126" s="5" t="s">
        <v>599</v>
      </c>
      <c r="M2126" s="5"/>
      <c r="P2126" s="5">
        <f t="shared" si="231"/>
        <v>0.60710210390926422</v>
      </c>
      <c r="Q2126" s="5">
        <f t="shared" si="232"/>
        <v>150056505</v>
      </c>
      <c r="R2126" s="1">
        <f t="shared" si="233"/>
        <v>132056505</v>
      </c>
      <c r="S2126" s="1">
        <f t="shared" si="234"/>
        <v>18000000</v>
      </c>
      <c r="U2126" s="7" t="s">
        <v>8162</v>
      </c>
      <c r="V2126" s="5">
        <f t="shared" si="228"/>
        <v>1</v>
      </c>
      <c r="W2126" s="14">
        <f>IF(V2126=1, VLOOKUP(U2126, [1]IMDB_Movies!A:O, 11, FALSE), AVERAGEIF($A$2:$A$4915, U2126, $K$2:$K$4915))</f>
        <v>5.3</v>
      </c>
      <c r="X2126" s="5">
        <f t="shared" si="229"/>
        <v>0.158</v>
      </c>
      <c r="Y2126">
        <f t="shared" si="230"/>
        <v>6.4250519031141948</v>
      </c>
      <c r="AN2126" s="7"/>
      <c r="AO2126" s="5"/>
      <c r="AP2126" s="14"/>
      <c r="AQ2126" s="5"/>
    </row>
    <row r="2127" spans="1:43" hidden="1" x14ac:dyDescent="0.3">
      <c r="A2127" t="s">
        <v>632</v>
      </c>
      <c r="B2127">
        <v>114</v>
      </c>
      <c r="C2127">
        <v>119938730</v>
      </c>
      <c r="D2127" t="s">
        <v>3868</v>
      </c>
      <c r="E2127" t="s">
        <v>10578</v>
      </c>
      <c r="F2127" t="s">
        <v>4083</v>
      </c>
      <c r="G2127" t="s">
        <v>14</v>
      </c>
      <c r="H2127" t="s">
        <v>15</v>
      </c>
      <c r="I2127">
        <v>18000000</v>
      </c>
      <c r="J2127">
        <v>1994</v>
      </c>
      <c r="K2127">
        <v>6.9</v>
      </c>
      <c r="L2127" s="5" t="s">
        <v>476</v>
      </c>
      <c r="M2127" s="5" t="s">
        <v>599</v>
      </c>
      <c r="N2127" t="s">
        <v>8413</v>
      </c>
      <c r="O2127" t="s">
        <v>455</v>
      </c>
      <c r="P2127" s="5">
        <f t="shared" si="231"/>
        <v>0.6077622811241431</v>
      </c>
      <c r="Q2127" s="5">
        <f t="shared" si="232"/>
        <v>119938730</v>
      </c>
      <c r="R2127" s="1">
        <f t="shared" si="233"/>
        <v>101938730</v>
      </c>
      <c r="S2127" s="1">
        <f t="shared" si="234"/>
        <v>18000000</v>
      </c>
      <c r="U2127" s="7" t="s">
        <v>7827</v>
      </c>
      <c r="V2127" s="5">
        <f t="shared" si="228"/>
        <v>1</v>
      </c>
      <c r="W2127" s="14">
        <f>IF(V2127=1, VLOOKUP(U2127, [1]IMDB_Movies!A:O, 11, FALSE), AVERAGEIF($A$2:$A$4915, U2127, $K$2:$K$4915))</f>
        <v>5.3</v>
      </c>
      <c r="X2127" s="5">
        <f t="shared" si="229"/>
        <v>0.158</v>
      </c>
      <c r="Y2127">
        <f t="shared" si="230"/>
        <v>6.424783662166849</v>
      </c>
      <c r="AN2127" s="7"/>
      <c r="AO2127" s="5"/>
      <c r="AP2127" s="14"/>
      <c r="AQ2127" s="5"/>
    </row>
    <row r="2128" spans="1:43" hidden="1" x14ac:dyDescent="0.3">
      <c r="A2128" t="s">
        <v>1995</v>
      </c>
      <c r="B2128">
        <v>130</v>
      </c>
      <c r="C2128">
        <v>114968774</v>
      </c>
      <c r="D2128" t="s">
        <v>2263</v>
      </c>
      <c r="E2128" t="s">
        <v>10579</v>
      </c>
      <c r="F2128" t="s">
        <v>4084</v>
      </c>
      <c r="G2128" t="s">
        <v>14</v>
      </c>
      <c r="H2128" t="s">
        <v>15</v>
      </c>
      <c r="I2128">
        <v>18000000</v>
      </c>
      <c r="J2128">
        <v>1988</v>
      </c>
      <c r="K2128">
        <v>7.3</v>
      </c>
      <c r="L2128" s="5" t="s">
        <v>599</v>
      </c>
      <c r="M2128" s="5" t="s">
        <v>1221</v>
      </c>
      <c r="N2128" t="s">
        <v>6299</v>
      </c>
      <c r="O2128" t="s">
        <v>455</v>
      </c>
      <c r="P2128" s="5">
        <f t="shared" si="231"/>
        <v>0.60818108498378243</v>
      </c>
      <c r="Q2128" s="5">
        <f t="shared" si="232"/>
        <v>114968774</v>
      </c>
      <c r="R2128" s="1">
        <f t="shared" si="233"/>
        <v>96968774</v>
      </c>
      <c r="S2128" s="1">
        <f t="shared" si="234"/>
        <v>18000000</v>
      </c>
      <c r="U2128" s="6" t="s">
        <v>7752</v>
      </c>
      <c r="V2128" s="5">
        <f t="shared" si="228"/>
        <v>1</v>
      </c>
      <c r="W2128" s="14">
        <f>IF(V2128=1, VLOOKUP(U2128, [1]IMDB_Movies!A:O, 11, FALSE), AVERAGEIF($A$2:$A$4915, U2128, $K$2:$K$4915))</f>
        <v>5.3</v>
      </c>
      <c r="X2128" s="5">
        <f t="shared" si="229"/>
        <v>0.158</v>
      </c>
      <c r="Y2128">
        <f t="shared" si="230"/>
        <v>6.4250346260387898</v>
      </c>
      <c r="AN2128" s="6"/>
      <c r="AO2128" s="5"/>
      <c r="AP2128" s="14"/>
      <c r="AQ2128" s="5"/>
    </row>
    <row r="2129" spans="1:43" hidden="1" x14ac:dyDescent="0.3">
      <c r="A2129" t="s">
        <v>1331</v>
      </c>
      <c r="B2129">
        <v>82</v>
      </c>
      <c r="C2129">
        <v>128505958</v>
      </c>
      <c r="D2129" t="s">
        <v>599</v>
      </c>
      <c r="E2129" t="s">
        <v>10580</v>
      </c>
      <c r="F2129" t="s">
        <v>4085</v>
      </c>
      <c r="G2129" t="s">
        <v>14</v>
      </c>
      <c r="H2129" t="s">
        <v>15</v>
      </c>
      <c r="I2129">
        <v>18000000</v>
      </c>
      <c r="J2129">
        <v>2006</v>
      </c>
      <c r="K2129">
        <v>7.3</v>
      </c>
      <c r="L2129" s="5" t="s">
        <v>599</v>
      </c>
      <c r="M2129" s="5"/>
      <c r="P2129" s="5">
        <f t="shared" si="231"/>
        <v>0.60856435346450244</v>
      </c>
      <c r="Q2129" s="5">
        <f t="shared" si="232"/>
        <v>128505958</v>
      </c>
      <c r="R2129" s="1">
        <f t="shared" si="233"/>
        <v>110505958</v>
      </c>
      <c r="S2129" s="1">
        <f t="shared" si="234"/>
        <v>18000000</v>
      </c>
      <c r="U2129" s="7" t="s">
        <v>7627</v>
      </c>
      <c r="V2129" s="5">
        <f t="shared" si="228"/>
        <v>1</v>
      </c>
      <c r="W2129" s="14">
        <f>IF(V2129=1, VLOOKUP(U2129, [1]IMDB_Movies!A:O, 11, FALSE), AVERAGEIF($A$2:$A$4915, U2129, $K$2:$K$4915))</f>
        <v>5.3</v>
      </c>
      <c r="X2129" s="5">
        <f t="shared" si="229"/>
        <v>0.158</v>
      </c>
      <c r="Y2129">
        <f t="shared" si="230"/>
        <v>6.4248354693453509</v>
      </c>
      <c r="AN2129" s="7"/>
      <c r="AO2129" s="5"/>
      <c r="AP2129" s="14"/>
      <c r="AQ2129" s="5"/>
    </row>
    <row r="2130" spans="1:43" hidden="1" x14ac:dyDescent="0.3">
      <c r="A2130" t="s">
        <v>1110</v>
      </c>
      <c r="B2130">
        <v>96</v>
      </c>
      <c r="C2130">
        <v>95001351</v>
      </c>
      <c r="D2130" t="s">
        <v>604</v>
      </c>
      <c r="E2130" t="s">
        <v>10581</v>
      </c>
      <c r="F2130" t="s">
        <v>4086</v>
      </c>
      <c r="G2130" t="s">
        <v>14</v>
      </c>
      <c r="H2130" t="s">
        <v>15</v>
      </c>
      <c r="I2130">
        <v>18000000</v>
      </c>
      <c r="J2130">
        <v>2001</v>
      </c>
      <c r="K2130">
        <v>6.2</v>
      </c>
      <c r="L2130" s="5" t="s">
        <v>599</v>
      </c>
      <c r="M2130" s="5" t="s">
        <v>6851</v>
      </c>
      <c r="P2130" s="5">
        <f t="shared" si="231"/>
        <v>0.60904930485723807</v>
      </c>
      <c r="Q2130" s="5">
        <f t="shared" si="232"/>
        <v>95001351</v>
      </c>
      <c r="R2130" s="1">
        <f t="shared" si="233"/>
        <v>77001351</v>
      </c>
      <c r="S2130" s="1">
        <f t="shared" si="234"/>
        <v>18000000</v>
      </c>
      <c r="U2130" s="7" t="s">
        <v>7201</v>
      </c>
      <c r="V2130" s="5">
        <f t="shared" si="228"/>
        <v>1</v>
      </c>
      <c r="W2130" s="14">
        <f>IF(V2130=1, VLOOKUP(U2130, [1]IMDB_Movies!A:O, 11, FALSE), AVERAGEIF($A$2:$A$4915, U2130, $K$2:$K$4915))</f>
        <v>5.3</v>
      </c>
      <c r="X2130" s="5">
        <f t="shared" si="229"/>
        <v>0.158</v>
      </c>
      <c r="Y2130">
        <f t="shared" si="230"/>
        <v>6.425363825363835</v>
      </c>
      <c r="AN2130" s="7"/>
      <c r="AO2130" s="5"/>
      <c r="AP2130" s="14"/>
      <c r="AQ2130" s="5"/>
    </row>
    <row r="2131" spans="1:43" hidden="1" x14ac:dyDescent="0.3">
      <c r="A2131" t="s">
        <v>2571</v>
      </c>
      <c r="B2131">
        <v>106</v>
      </c>
      <c r="C2131">
        <v>64955956</v>
      </c>
      <c r="D2131" t="s">
        <v>910</v>
      </c>
      <c r="E2131" t="s">
        <v>10582</v>
      </c>
      <c r="F2131" t="s">
        <v>4094</v>
      </c>
      <c r="G2131" t="s">
        <v>14</v>
      </c>
      <c r="H2131" t="s">
        <v>15</v>
      </c>
      <c r="I2131">
        <v>18000000</v>
      </c>
      <c r="J2131">
        <v>2004</v>
      </c>
      <c r="K2131">
        <v>5.7</v>
      </c>
      <c r="L2131" s="5" t="s">
        <v>599</v>
      </c>
      <c r="M2131" s="5" t="s">
        <v>1221</v>
      </c>
      <c r="P2131" s="5">
        <f t="shared" si="231"/>
        <v>0.60929944490561583</v>
      </c>
      <c r="Q2131" s="5">
        <f t="shared" si="232"/>
        <v>64955956</v>
      </c>
      <c r="R2131" s="1">
        <f t="shared" si="233"/>
        <v>46955956</v>
      </c>
      <c r="S2131" s="1">
        <f t="shared" si="234"/>
        <v>18000000</v>
      </c>
      <c r="U2131" s="6" t="s">
        <v>6971</v>
      </c>
      <c r="V2131" s="5">
        <f t="shared" si="228"/>
        <v>1</v>
      </c>
      <c r="W2131" s="14">
        <f>IF(V2131=1, VLOOKUP(U2131, [1]IMDB_Movies!A:O, 11, FALSE), AVERAGEIF($A$2:$A$4915, U2131, $K$2:$K$4915))</f>
        <v>5.3</v>
      </c>
      <c r="X2131" s="5">
        <f t="shared" si="229"/>
        <v>0.158</v>
      </c>
      <c r="Y2131">
        <f t="shared" si="230"/>
        <v>6.4253032928942906</v>
      </c>
      <c r="AN2131" s="6"/>
      <c r="AO2131" s="5"/>
      <c r="AP2131" s="14"/>
      <c r="AQ2131" s="5"/>
    </row>
    <row r="2132" spans="1:43" hidden="1" x14ac:dyDescent="0.3">
      <c r="A2132" t="s">
        <v>4095</v>
      </c>
      <c r="B2132">
        <v>98</v>
      </c>
      <c r="C2132">
        <v>60057639</v>
      </c>
      <c r="D2132" t="s">
        <v>3222</v>
      </c>
      <c r="E2132" t="s">
        <v>10583</v>
      </c>
      <c r="F2132" t="s">
        <v>4096</v>
      </c>
      <c r="G2132" t="s">
        <v>14</v>
      </c>
      <c r="H2132" t="s">
        <v>15</v>
      </c>
      <c r="I2132">
        <v>18000000</v>
      </c>
      <c r="J2132">
        <v>2003</v>
      </c>
      <c r="K2132">
        <v>7.1</v>
      </c>
      <c r="L2132" s="5" t="s">
        <v>599</v>
      </c>
      <c r="M2132" s="5" t="s">
        <v>8413</v>
      </c>
      <c r="N2132" t="s">
        <v>1221</v>
      </c>
      <c r="P2132" s="5">
        <f t="shared" si="231"/>
        <v>0.60938139806807423</v>
      </c>
      <c r="Q2132" s="5">
        <f t="shared" si="232"/>
        <v>60057639</v>
      </c>
      <c r="R2132" s="1">
        <f t="shared" si="233"/>
        <v>42057639</v>
      </c>
      <c r="S2132" s="1">
        <f t="shared" si="234"/>
        <v>18000000</v>
      </c>
      <c r="U2132" s="7" t="s">
        <v>6876</v>
      </c>
      <c r="V2132" s="5">
        <f t="shared" si="228"/>
        <v>1</v>
      </c>
      <c r="W2132" s="14">
        <f>IF(V2132=1, VLOOKUP(U2132, [1]IMDB_Movies!A:O, 11, FALSE), AVERAGEIF($A$2:$A$4915, U2132, $K$2:$K$4915))</f>
        <v>5.3</v>
      </c>
      <c r="X2132" s="5">
        <f t="shared" si="229"/>
        <v>0.158</v>
      </c>
      <c r="Y2132">
        <f t="shared" si="230"/>
        <v>6.4250346740638111</v>
      </c>
      <c r="AN2132" s="7"/>
      <c r="AO2132" s="5"/>
      <c r="AP2132" s="14"/>
      <c r="AQ2132" s="5"/>
    </row>
    <row r="2133" spans="1:43" hidden="1" x14ac:dyDescent="0.3">
      <c r="A2133" t="s">
        <v>2506</v>
      </c>
      <c r="B2133">
        <v>94</v>
      </c>
      <c r="C2133">
        <v>59573085</v>
      </c>
      <c r="D2133" t="s">
        <v>978</v>
      </c>
      <c r="E2133" t="s">
        <v>10584</v>
      </c>
      <c r="F2133" t="s">
        <v>4098</v>
      </c>
      <c r="G2133" t="s">
        <v>14</v>
      </c>
      <c r="H2133" t="s">
        <v>15</v>
      </c>
      <c r="I2133">
        <v>18000000</v>
      </c>
      <c r="J2133">
        <v>2016</v>
      </c>
      <c r="K2133">
        <v>6.1</v>
      </c>
      <c r="L2133" s="5" t="s">
        <v>599</v>
      </c>
      <c r="M2133" s="5" t="s">
        <v>6299</v>
      </c>
      <c r="N2133" t="s">
        <v>6851</v>
      </c>
      <c r="P2133" s="5">
        <f t="shared" si="231"/>
        <v>0.60943982177528488</v>
      </c>
      <c r="Q2133" s="5">
        <f t="shared" si="232"/>
        <v>59573085</v>
      </c>
      <c r="R2133" s="1">
        <f t="shared" si="233"/>
        <v>41573085</v>
      </c>
      <c r="S2133" s="1">
        <f t="shared" si="234"/>
        <v>18000000</v>
      </c>
      <c r="U2133" s="7" t="s">
        <v>6839</v>
      </c>
      <c r="V2133" s="5">
        <f t="shared" si="228"/>
        <v>1</v>
      </c>
      <c r="W2133" s="14">
        <f>IF(V2133=1, VLOOKUP(U2133, [1]IMDB_Movies!A:O, 11, FALSE), AVERAGEIF($A$2:$A$4915, U2133, $K$2:$K$4915))</f>
        <v>5.3</v>
      </c>
      <c r="X2133" s="5">
        <f t="shared" si="229"/>
        <v>0.158</v>
      </c>
      <c r="Y2133">
        <f t="shared" si="230"/>
        <v>6.4247658688865874</v>
      </c>
      <c r="AN2133" s="7"/>
      <c r="AO2133" s="5"/>
      <c r="AP2133" s="14"/>
      <c r="AQ2133" s="5"/>
    </row>
    <row r="2134" spans="1:43" hidden="1" x14ac:dyDescent="0.3">
      <c r="A2134" t="s">
        <v>1760</v>
      </c>
      <c r="B2134">
        <v>180</v>
      </c>
      <c r="C2134">
        <v>51600000</v>
      </c>
      <c r="D2134" t="s">
        <v>4101</v>
      </c>
      <c r="E2134" t="s">
        <v>10585</v>
      </c>
      <c r="F2134" t="s">
        <v>4102</v>
      </c>
      <c r="G2134" t="s">
        <v>14</v>
      </c>
      <c r="H2134" t="s">
        <v>15</v>
      </c>
      <c r="I2134">
        <v>18000000</v>
      </c>
      <c r="J2134">
        <v>1984</v>
      </c>
      <c r="K2134">
        <v>8.3000000000000007</v>
      </c>
      <c r="L2134" s="5" t="s">
        <v>4651</v>
      </c>
      <c r="M2134" s="5" t="s">
        <v>1221</v>
      </c>
      <c r="N2134" t="s">
        <v>7865</v>
      </c>
      <c r="O2134" t="s">
        <v>4183</v>
      </c>
      <c r="P2134" s="5">
        <f t="shared" si="231"/>
        <v>0.60949605695588005</v>
      </c>
      <c r="Q2134" s="5">
        <f t="shared" si="232"/>
        <v>51600000</v>
      </c>
      <c r="R2134" s="1">
        <f t="shared" si="233"/>
        <v>33600000</v>
      </c>
      <c r="S2134" s="1">
        <f t="shared" si="234"/>
        <v>18000000</v>
      </c>
      <c r="U2134" s="7" t="s">
        <v>6741</v>
      </c>
      <c r="V2134" s="5">
        <f t="shared" si="228"/>
        <v>1</v>
      </c>
      <c r="W2134" s="14">
        <f>IF(V2134=1, VLOOKUP(U2134, [1]IMDB_Movies!A:O, 11, FALSE), AVERAGEIF($A$2:$A$4915, U2134, $K$2:$K$4915))</f>
        <v>5.3</v>
      </c>
      <c r="X2134" s="5">
        <f t="shared" si="229"/>
        <v>0.158</v>
      </c>
      <c r="Y2134">
        <f t="shared" si="230"/>
        <v>6.4260235947258959</v>
      </c>
      <c r="AN2134" s="7"/>
      <c r="AO2134" s="5"/>
      <c r="AP2134" s="14"/>
      <c r="AQ2134" s="5"/>
    </row>
    <row r="2135" spans="1:43" hidden="1" x14ac:dyDescent="0.3">
      <c r="A2135" t="s">
        <v>4105</v>
      </c>
      <c r="B2135">
        <v>113</v>
      </c>
      <c r="C2135">
        <v>43601508</v>
      </c>
      <c r="D2135" t="s">
        <v>507</v>
      </c>
      <c r="E2135" t="s">
        <v>10586</v>
      </c>
      <c r="F2135" t="s">
        <v>4106</v>
      </c>
      <c r="G2135" t="s">
        <v>14</v>
      </c>
      <c r="H2135" t="s">
        <v>15</v>
      </c>
      <c r="I2135">
        <v>18000000</v>
      </c>
      <c r="J2135">
        <v>2003</v>
      </c>
      <c r="K2135">
        <v>6.7</v>
      </c>
      <c r="L2135" s="5" t="s">
        <v>599</v>
      </c>
      <c r="M2135" s="5" t="s">
        <v>1221</v>
      </c>
      <c r="N2135" t="s">
        <v>6851</v>
      </c>
      <c r="P2135" s="5">
        <f t="shared" si="231"/>
        <v>0.60951630663139844</v>
      </c>
      <c r="Q2135" s="5">
        <f t="shared" si="232"/>
        <v>43601508</v>
      </c>
      <c r="R2135" s="1">
        <f t="shared" si="233"/>
        <v>25601508</v>
      </c>
      <c r="S2135" s="1">
        <f t="shared" si="234"/>
        <v>18000000</v>
      </c>
      <c r="U2135" s="6" t="s">
        <v>6743</v>
      </c>
      <c r="V2135" s="5">
        <f t="shared" si="228"/>
        <v>1</v>
      </c>
      <c r="W2135" s="14">
        <f>IF(V2135=1, VLOOKUP(U2135, [1]IMDB_Movies!A:O, 11, FALSE), AVERAGEIF($A$2:$A$4915, U2135, $K$2:$K$4915))</f>
        <v>5.3</v>
      </c>
      <c r="X2135" s="5">
        <f t="shared" si="229"/>
        <v>0.158</v>
      </c>
      <c r="Y2135">
        <f t="shared" si="230"/>
        <v>6.4259632072197261</v>
      </c>
      <c r="AN2135" s="6"/>
      <c r="AO2135" s="5"/>
      <c r="AP2135" s="14"/>
      <c r="AQ2135" s="5"/>
    </row>
    <row r="2136" spans="1:43" hidden="1" x14ac:dyDescent="0.3">
      <c r="A2136" t="s">
        <v>1722</v>
      </c>
      <c r="B2136">
        <v>103</v>
      </c>
      <c r="C2136">
        <v>41382841</v>
      </c>
      <c r="D2136" t="s">
        <v>897</v>
      </c>
      <c r="E2136" t="s">
        <v>10587</v>
      </c>
      <c r="F2136" t="s">
        <v>4109</v>
      </c>
      <c r="G2136" t="s">
        <v>14</v>
      </c>
      <c r="H2136" t="s">
        <v>15</v>
      </c>
      <c r="I2136">
        <v>18000000</v>
      </c>
      <c r="J2136">
        <v>1986</v>
      </c>
      <c r="K2136">
        <v>6.3</v>
      </c>
      <c r="L2136" s="5" t="s">
        <v>599</v>
      </c>
      <c r="M2136" s="5" t="s">
        <v>1221</v>
      </c>
      <c r="N2136" t="s">
        <v>455</v>
      </c>
      <c r="O2136" t="s">
        <v>6851</v>
      </c>
      <c r="P2136" s="5">
        <f t="shared" si="231"/>
        <v>0.60950324830354086</v>
      </c>
      <c r="Q2136" s="5">
        <f t="shared" si="232"/>
        <v>41382841</v>
      </c>
      <c r="R2136" s="1">
        <f t="shared" si="233"/>
        <v>23382841</v>
      </c>
      <c r="S2136" s="1">
        <f t="shared" si="234"/>
        <v>18000000</v>
      </c>
      <c r="U2136" s="7" t="s">
        <v>6775</v>
      </c>
      <c r="V2136" s="5">
        <f t="shared" si="228"/>
        <v>1</v>
      </c>
      <c r="W2136" s="14">
        <f>IF(V2136=1, VLOOKUP(U2136, [1]IMDB_Movies!A:O, 11, FALSE), AVERAGEIF($A$2:$A$4915, U2136, $K$2:$K$4915))</f>
        <v>5.3</v>
      </c>
      <c r="X2136" s="5">
        <f t="shared" si="229"/>
        <v>0.158</v>
      </c>
      <c r="Y2136">
        <f t="shared" si="230"/>
        <v>6.4258680555555667</v>
      </c>
      <c r="AN2136" s="7"/>
      <c r="AO2136" s="5"/>
      <c r="AP2136" s="14"/>
      <c r="AQ2136" s="5"/>
    </row>
    <row r="2137" spans="1:43" hidden="1" x14ac:dyDescent="0.3">
      <c r="A2137" t="s">
        <v>404</v>
      </c>
      <c r="B2137">
        <v>119</v>
      </c>
      <c r="C2137">
        <v>42335698</v>
      </c>
      <c r="D2137" t="s">
        <v>507</v>
      </c>
      <c r="E2137" t="s">
        <v>10588</v>
      </c>
      <c r="F2137" t="s">
        <v>4110</v>
      </c>
      <c r="G2137" t="s">
        <v>14</v>
      </c>
      <c r="H2137" t="s">
        <v>15</v>
      </c>
      <c r="I2137">
        <v>18000000</v>
      </c>
      <c r="J2137">
        <v>2014</v>
      </c>
      <c r="K2137">
        <v>7.8</v>
      </c>
      <c r="L2137" s="5" t="s">
        <v>599</v>
      </c>
      <c r="M2137" s="5" t="s">
        <v>1221</v>
      </c>
      <c r="N2137" t="s">
        <v>6851</v>
      </c>
      <c r="P2137" s="5">
        <f t="shared" si="231"/>
        <v>0.60948143811656252</v>
      </c>
      <c r="Q2137" s="5">
        <f t="shared" si="232"/>
        <v>42335698</v>
      </c>
      <c r="R2137" s="1">
        <f t="shared" si="233"/>
        <v>24335698</v>
      </c>
      <c r="S2137" s="1">
        <f t="shared" si="234"/>
        <v>18000000</v>
      </c>
      <c r="U2137" s="6" t="s">
        <v>540</v>
      </c>
      <c r="V2137" s="5">
        <f t="shared" si="228"/>
        <v>1</v>
      </c>
      <c r="W2137" s="14">
        <f>IF(V2137=1, VLOOKUP(U2137, [1]IMDB_Movies!A:O, 11, FALSE), AVERAGEIF($A$2:$A$4915, U2137, $K$2:$K$4915))</f>
        <v>5.3</v>
      </c>
      <c r="X2137" s="5">
        <f t="shared" si="229"/>
        <v>0.158</v>
      </c>
      <c r="Y2137">
        <f t="shared" si="230"/>
        <v>6.4265717262938633</v>
      </c>
      <c r="AN2137" s="6"/>
      <c r="AO2137" s="5"/>
      <c r="AP2137" s="14"/>
      <c r="AQ2137" s="5"/>
    </row>
    <row r="2138" spans="1:43" hidden="1" x14ac:dyDescent="0.3">
      <c r="A2138" t="s">
        <v>1425</v>
      </c>
      <c r="B2138">
        <v>98</v>
      </c>
      <c r="C2138">
        <v>33404871</v>
      </c>
      <c r="D2138" t="s">
        <v>1221</v>
      </c>
      <c r="E2138" t="s">
        <v>10589</v>
      </c>
      <c r="F2138" t="s">
        <v>4111</v>
      </c>
      <c r="G2138" t="s">
        <v>14</v>
      </c>
      <c r="H2138" t="s">
        <v>15</v>
      </c>
      <c r="I2138">
        <v>18000000</v>
      </c>
      <c r="J2138">
        <v>2013</v>
      </c>
      <c r="K2138">
        <v>7.3</v>
      </c>
      <c r="L2138" s="5" t="s">
        <v>1221</v>
      </c>
      <c r="M2138" s="5"/>
      <c r="P2138" s="5">
        <f t="shared" si="231"/>
        <v>0.60946334647402478</v>
      </c>
      <c r="Q2138" s="5">
        <f t="shared" si="232"/>
        <v>33404871</v>
      </c>
      <c r="R2138" s="1">
        <f t="shared" si="233"/>
        <v>15404871</v>
      </c>
      <c r="S2138" s="1">
        <f t="shared" si="234"/>
        <v>18000000</v>
      </c>
      <c r="U2138" s="6" t="s">
        <v>6793</v>
      </c>
      <c r="V2138" s="5">
        <f t="shared" si="228"/>
        <v>1</v>
      </c>
      <c r="W2138" s="14">
        <f>IF(V2138=1, VLOOKUP(U2138, [1]IMDB_Movies!A:O, 11, FALSE), AVERAGEIF($A$2:$A$4915, U2138, $K$2:$K$4915))</f>
        <v>5.3</v>
      </c>
      <c r="X2138" s="5">
        <f t="shared" si="229"/>
        <v>0.158</v>
      </c>
      <c r="Y2138">
        <f t="shared" si="230"/>
        <v>6.4270326615705464</v>
      </c>
      <c r="AN2138" s="6"/>
      <c r="AO2138" s="5"/>
      <c r="AP2138" s="14"/>
      <c r="AQ2138" s="5"/>
    </row>
    <row r="2139" spans="1:43" hidden="1" x14ac:dyDescent="0.3">
      <c r="A2139" t="s">
        <v>4114</v>
      </c>
      <c r="B2139">
        <v>81</v>
      </c>
      <c r="C2139">
        <v>26906039</v>
      </c>
      <c r="D2139" t="s">
        <v>776</v>
      </c>
      <c r="E2139" t="s">
        <v>10590</v>
      </c>
      <c r="F2139" t="s">
        <v>4115</v>
      </c>
      <c r="G2139" t="s">
        <v>14</v>
      </c>
      <c r="H2139" t="s">
        <v>15</v>
      </c>
      <c r="I2139">
        <v>18000000</v>
      </c>
      <c r="J2139">
        <v>1996</v>
      </c>
      <c r="K2139">
        <v>5.3</v>
      </c>
      <c r="L2139" s="5" t="s">
        <v>476</v>
      </c>
      <c r="M2139" s="5" t="s">
        <v>599</v>
      </c>
      <c r="P2139" s="5">
        <f t="shared" si="231"/>
        <v>0.60941182472856514</v>
      </c>
      <c r="Q2139" s="5">
        <f t="shared" si="232"/>
        <v>26906039</v>
      </c>
      <c r="R2139" s="1">
        <f t="shared" si="233"/>
        <v>8906039</v>
      </c>
      <c r="S2139" s="1">
        <f t="shared" si="234"/>
        <v>18000000</v>
      </c>
      <c r="U2139" s="7" t="s">
        <v>5010</v>
      </c>
      <c r="V2139" s="5">
        <f t="shared" si="228"/>
        <v>1</v>
      </c>
      <c r="W2139" s="14">
        <f>IF(V2139=1, VLOOKUP(U2139, [1]IMDB_Movies!A:O, 11, FALSE), AVERAGEIF($A$2:$A$4915, U2139, $K$2:$K$4915))</f>
        <v>5.3</v>
      </c>
      <c r="X2139" s="5">
        <f t="shared" si="229"/>
        <v>0.158</v>
      </c>
      <c r="Y2139">
        <f t="shared" si="230"/>
        <v>6.4264511644073803</v>
      </c>
      <c r="AN2139" s="7"/>
      <c r="AO2139" s="5"/>
      <c r="AP2139" s="14"/>
      <c r="AQ2139" s="5"/>
    </row>
    <row r="2140" spans="1:43" hidden="1" x14ac:dyDescent="0.3">
      <c r="A2140" t="s">
        <v>4117</v>
      </c>
      <c r="B2140">
        <v>106</v>
      </c>
      <c r="C2140">
        <v>43853424</v>
      </c>
      <c r="D2140" t="s">
        <v>4118</v>
      </c>
      <c r="E2140" t="s">
        <v>10591</v>
      </c>
      <c r="F2140" t="s">
        <v>4119</v>
      </c>
      <c r="G2140" t="s">
        <v>14</v>
      </c>
      <c r="H2140" t="s">
        <v>15</v>
      </c>
      <c r="I2140">
        <v>18000000</v>
      </c>
      <c r="J2140">
        <v>2011</v>
      </c>
      <c r="K2140">
        <v>7.1</v>
      </c>
      <c r="L2140" s="5" t="s">
        <v>4651</v>
      </c>
      <c r="M2140" s="5" t="s">
        <v>1221</v>
      </c>
      <c r="N2140" t="s">
        <v>6299</v>
      </c>
      <c r="O2140" t="s">
        <v>8417</v>
      </c>
      <c r="P2140" s="5">
        <f t="shared" si="231"/>
        <v>0.60933815258191892</v>
      </c>
      <c r="Q2140" s="5">
        <f t="shared" si="232"/>
        <v>43853424</v>
      </c>
      <c r="R2140" s="1">
        <f t="shared" si="233"/>
        <v>25853424</v>
      </c>
      <c r="S2140" s="1">
        <f t="shared" si="234"/>
        <v>18000000</v>
      </c>
      <c r="U2140" s="7" t="s">
        <v>6204</v>
      </c>
      <c r="V2140" s="5">
        <f t="shared" si="228"/>
        <v>1</v>
      </c>
      <c r="W2140" s="14">
        <f>IF(V2140=1, VLOOKUP(U2140, [1]IMDB_Movies!A:O, 11, FALSE), AVERAGEIF($A$2:$A$4915, U2140, $K$2:$K$4915))</f>
        <v>5.3</v>
      </c>
      <c r="X2140" s="5">
        <f t="shared" si="229"/>
        <v>0.158</v>
      </c>
      <c r="Y2140">
        <f t="shared" si="230"/>
        <v>6.4263560500695522</v>
      </c>
      <c r="AN2140" s="7"/>
      <c r="AO2140" s="5"/>
      <c r="AP2140" s="14"/>
      <c r="AQ2140" s="5"/>
    </row>
    <row r="2141" spans="1:43" hidden="1" x14ac:dyDescent="0.3">
      <c r="A2141" t="s">
        <v>1096</v>
      </c>
      <c r="B2141">
        <v>122</v>
      </c>
      <c r="C2141"/>
      <c r="D2141" t="s">
        <v>4120</v>
      </c>
      <c r="E2141" t="s">
        <v>10592</v>
      </c>
      <c r="F2141" t="s">
        <v>4121</v>
      </c>
      <c r="G2141" t="s">
        <v>14</v>
      </c>
      <c r="H2141" t="s">
        <v>15</v>
      </c>
      <c r="I2141">
        <v>18000000</v>
      </c>
      <c r="J2141">
        <v>1970</v>
      </c>
      <c r="K2141">
        <v>7.2</v>
      </c>
      <c r="L2141" s="5" t="s">
        <v>599</v>
      </c>
      <c r="M2141" s="5" t="s">
        <v>1221</v>
      </c>
      <c r="N2141" t="s">
        <v>8418</v>
      </c>
      <c r="P2141" s="5">
        <f t="shared" si="231"/>
        <v>0.60932600646092261</v>
      </c>
      <c r="Q2141" s="5">
        <f t="shared" si="232"/>
        <v>25035665</v>
      </c>
      <c r="R2141" s="1">
        <f t="shared" si="233"/>
        <v>7035665</v>
      </c>
      <c r="S2141" s="1">
        <f t="shared" si="234"/>
        <v>18000000</v>
      </c>
      <c r="U2141" s="7" t="s">
        <v>6335</v>
      </c>
      <c r="V2141" s="5">
        <f t="shared" si="228"/>
        <v>1</v>
      </c>
      <c r="W2141" s="14">
        <f>IF(V2141=1, VLOOKUP(U2141, [1]IMDB_Movies!A:O, 11, FALSE), AVERAGEIF($A$2:$A$4915, U2141, $K$2:$K$4915))</f>
        <v>5.3</v>
      </c>
      <c r="X2141" s="5">
        <f t="shared" si="229"/>
        <v>0.158</v>
      </c>
      <c r="Y2141">
        <f t="shared" si="230"/>
        <v>6.4262956521739252</v>
      </c>
      <c r="AN2141" s="7"/>
      <c r="AO2141" s="5"/>
      <c r="AP2141" s="14"/>
      <c r="AQ2141" s="5"/>
    </row>
    <row r="2142" spans="1:43" hidden="1" x14ac:dyDescent="0.3">
      <c r="A2142" t="s">
        <v>4122</v>
      </c>
      <c r="B2142">
        <v>86</v>
      </c>
      <c r="C2142">
        <v>23993605</v>
      </c>
      <c r="D2142" t="s">
        <v>3222</v>
      </c>
      <c r="E2142" t="s">
        <v>10593</v>
      </c>
      <c r="F2142" t="s">
        <v>4123</v>
      </c>
      <c r="G2142" t="s">
        <v>14</v>
      </c>
      <c r="H2142" t="s">
        <v>15</v>
      </c>
      <c r="I2142">
        <v>18000000</v>
      </c>
      <c r="J2142">
        <v>2009</v>
      </c>
      <c r="K2142">
        <v>5.8</v>
      </c>
      <c r="L2142" s="5" t="s">
        <v>599</v>
      </c>
      <c r="M2142" s="5" t="s">
        <v>8413</v>
      </c>
      <c r="N2142" t="s">
        <v>1221</v>
      </c>
      <c r="P2142" s="5">
        <f t="shared" si="231"/>
        <v>0.60932600646092261</v>
      </c>
      <c r="Q2142" s="5">
        <f t="shared" si="232"/>
        <v>23993605</v>
      </c>
      <c r="R2142" s="1">
        <f t="shared" si="233"/>
        <v>5993605</v>
      </c>
      <c r="S2142" s="1">
        <f t="shared" si="234"/>
        <v>18000000</v>
      </c>
      <c r="U2142" s="7" t="s">
        <v>5985</v>
      </c>
      <c r="V2142" s="5">
        <f t="shared" si="228"/>
        <v>1</v>
      </c>
      <c r="W2142" s="14">
        <f>IF(V2142=1, VLOOKUP(U2142, [1]IMDB_Movies!A:O, 11, FALSE), AVERAGEIF($A$2:$A$4915, U2142, $K$2:$K$4915))</f>
        <v>5.3</v>
      </c>
      <c r="X2142" s="5">
        <f t="shared" si="229"/>
        <v>0.158</v>
      </c>
      <c r="Y2142">
        <f t="shared" si="230"/>
        <v>6.4265483646485864</v>
      </c>
      <c r="AN2142" s="7"/>
      <c r="AO2142" s="5"/>
      <c r="AP2142" s="14"/>
      <c r="AQ2142" s="5"/>
    </row>
    <row r="2143" spans="1:43" hidden="1" x14ac:dyDescent="0.3">
      <c r="A2143" t="s">
        <v>3378</v>
      </c>
      <c r="B2143">
        <v>103</v>
      </c>
      <c r="C2143">
        <v>26400000</v>
      </c>
      <c r="D2143" t="s">
        <v>17</v>
      </c>
      <c r="E2143" t="s">
        <v>10594</v>
      </c>
      <c r="F2143" t="s">
        <v>4124</v>
      </c>
      <c r="G2143" t="s">
        <v>14</v>
      </c>
      <c r="H2143" t="s">
        <v>15</v>
      </c>
      <c r="I2143">
        <v>18000000</v>
      </c>
      <c r="J2143">
        <v>1984</v>
      </c>
      <c r="K2143">
        <v>5.8</v>
      </c>
      <c r="L2143" s="5" t="s">
        <v>476</v>
      </c>
      <c r="M2143" s="5" t="s">
        <v>340</v>
      </c>
      <c r="N2143" t="s">
        <v>455</v>
      </c>
      <c r="P2143" s="5">
        <f t="shared" si="231"/>
        <v>0.60924288657046577</v>
      </c>
      <c r="Q2143" s="5">
        <f t="shared" si="232"/>
        <v>26400000</v>
      </c>
      <c r="R2143" s="1">
        <f t="shared" si="233"/>
        <v>8400000</v>
      </c>
      <c r="S2143" s="1">
        <f t="shared" si="234"/>
        <v>18000000</v>
      </c>
      <c r="U2143" s="6" t="s">
        <v>5842</v>
      </c>
      <c r="V2143" s="5">
        <f t="shared" si="228"/>
        <v>1</v>
      </c>
      <c r="W2143" s="14">
        <f>IF(V2143=1, VLOOKUP(U2143, [1]IMDB_Movies!A:O, 11, FALSE), AVERAGEIF($A$2:$A$4915, U2143, $K$2:$K$4915))</f>
        <v>5.3</v>
      </c>
      <c r="X2143" s="5">
        <f t="shared" si="229"/>
        <v>0.158</v>
      </c>
      <c r="Y2143">
        <f t="shared" si="230"/>
        <v>6.4270100939784323</v>
      </c>
      <c r="AN2143" s="6"/>
      <c r="AO2143" s="5"/>
      <c r="AP2143" s="14"/>
      <c r="AQ2143" s="5"/>
    </row>
    <row r="2144" spans="1:43" hidden="1" x14ac:dyDescent="0.3">
      <c r="A2144" t="s">
        <v>172</v>
      </c>
      <c r="B2144">
        <v>121</v>
      </c>
      <c r="C2144">
        <v>45250</v>
      </c>
      <c r="D2144" t="s">
        <v>587</v>
      </c>
      <c r="E2144" t="s">
        <v>10595</v>
      </c>
      <c r="F2144" t="s">
        <v>4125</v>
      </c>
      <c r="G2144" t="s">
        <v>14</v>
      </c>
      <c r="H2144" t="s">
        <v>15</v>
      </c>
      <c r="I2144">
        <v>18000000</v>
      </c>
      <c r="J2144">
        <v>1980</v>
      </c>
      <c r="K2144">
        <v>8.3000000000000007</v>
      </c>
      <c r="L2144" s="5" t="s">
        <v>4651</v>
      </c>
      <c r="M2144" s="5" t="s">
        <v>1221</v>
      </c>
      <c r="N2144" t="s">
        <v>8417</v>
      </c>
      <c r="P2144" s="5">
        <f t="shared" si="231"/>
        <v>0.60916731855773254</v>
      </c>
      <c r="Q2144" s="5">
        <f t="shared" si="232"/>
        <v>45250</v>
      </c>
      <c r="R2144" s="1">
        <f t="shared" si="233"/>
        <v>-17954750</v>
      </c>
      <c r="S2144" s="1">
        <f t="shared" si="234"/>
        <v>18000000</v>
      </c>
      <c r="U2144" s="6" t="s">
        <v>5846</v>
      </c>
      <c r="V2144" s="5">
        <f t="shared" si="228"/>
        <v>1</v>
      </c>
      <c r="W2144" s="14">
        <f>IF(V2144=1, VLOOKUP(U2144, [1]IMDB_Movies!A:O, 11, FALSE), AVERAGEIF($A$2:$A$4915, U2144, $K$2:$K$4915))</f>
        <v>5.3</v>
      </c>
      <c r="X2144" s="5">
        <f t="shared" si="229"/>
        <v>0.158</v>
      </c>
      <c r="Y2144">
        <f t="shared" si="230"/>
        <v>6.4264275766016841</v>
      </c>
      <c r="AN2144" s="6"/>
      <c r="AO2144" s="5"/>
      <c r="AP2144" s="14"/>
      <c r="AQ2144" s="5"/>
    </row>
    <row r="2145" spans="1:43" hidden="1" x14ac:dyDescent="0.3">
      <c r="A2145" t="s">
        <v>4126</v>
      </c>
      <c r="B2145">
        <v>109</v>
      </c>
      <c r="C2145">
        <v>22927390</v>
      </c>
      <c r="D2145" t="s">
        <v>79</v>
      </c>
      <c r="E2145" t="s">
        <v>10596</v>
      </c>
      <c r="F2145" t="s">
        <v>4127</v>
      </c>
      <c r="G2145" t="s">
        <v>14</v>
      </c>
      <c r="H2145" t="s">
        <v>15</v>
      </c>
      <c r="I2145">
        <v>18000000</v>
      </c>
      <c r="J2145">
        <v>2009</v>
      </c>
      <c r="K2145">
        <v>5.6</v>
      </c>
      <c r="L2145" s="5" t="s">
        <v>1221</v>
      </c>
      <c r="M2145" s="5" t="s">
        <v>6851</v>
      </c>
      <c r="P2145" s="5">
        <f t="shared" si="231"/>
        <v>0.60902178238464355</v>
      </c>
      <c r="Q2145" s="5">
        <f t="shared" si="232"/>
        <v>22927390</v>
      </c>
      <c r="R2145" s="1">
        <f t="shared" si="233"/>
        <v>4927390</v>
      </c>
      <c r="S2145" s="1">
        <f t="shared" si="234"/>
        <v>18000000</v>
      </c>
      <c r="U2145" s="7" t="s">
        <v>5630</v>
      </c>
      <c r="V2145" s="5">
        <f t="shared" si="228"/>
        <v>1</v>
      </c>
      <c r="W2145" s="14">
        <f>IF(V2145=1, VLOOKUP(U2145, [1]IMDB_Movies!A:O, 11, FALSE), AVERAGEIF($A$2:$A$4915, U2145, $K$2:$K$4915))</f>
        <v>5.3</v>
      </c>
      <c r="X2145" s="5">
        <f t="shared" si="229"/>
        <v>0.158</v>
      </c>
      <c r="Y2145">
        <f t="shared" si="230"/>
        <v>6.4263322884012668</v>
      </c>
      <c r="AN2145" s="7"/>
      <c r="AO2145" s="5"/>
      <c r="AP2145" s="14"/>
      <c r="AQ2145" s="5"/>
    </row>
    <row r="2146" spans="1:43" hidden="1" x14ac:dyDescent="0.3">
      <c r="A2146" t="s">
        <v>1118</v>
      </c>
      <c r="B2146">
        <v>109</v>
      </c>
      <c r="C2146">
        <v>4250320</v>
      </c>
      <c r="D2146" t="s">
        <v>3297</v>
      </c>
      <c r="E2146" t="s">
        <v>10597</v>
      </c>
      <c r="F2146" t="s">
        <v>4128</v>
      </c>
      <c r="G2146" t="s">
        <v>14</v>
      </c>
      <c r="H2146" t="s">
        <v>15</v>
      </c>
      <c r="I2146">
        <v>18000000</v>
      </c>
      <c r="J2146">
        <v>1985</v>
      </c>
      <c r="K2146">
        <v>6.8</v>
      </c>
      <c r="L2146" s="5" t="s">
        <v>340</v>
      </c>
      <c r="M2146" s="5" t="s">
        <v>455</v>
      </c>
      <c r="N2146" t="s">
        <v>8415</v>
      </c>
      <c r="O2146" t="s">
        <v>3629</v>
      </c>
      <c r="P2146" s="5">
        <f t="shared" si="231"/>
        <v>0.60893494457775532</v>
      </c>
      <c r="Q2146" s="5">
        <f t="shared" si="232"/>
        <v>4250320</v>
      </c>
      <c r="R2146" s="1">
        <f t="shared" si="233"/>
        <v>-13749680</v>
      </c>
      <c r="S2146" s="1">
        <f t="shared" si="234"/>
        <v>18000000</v>
      </c>
      <c r="U2146" s="7" t="s">
        <v>5677</v>
      </c>
      <c r="V2146" s="5">
        <f t="shared" si="228"/>
        <v>1</v>
      </c>
      <c r="W2146" s="14">
        <f>IF(V2146=1, VLOOKUP(U2146, [1]IMDB_Movies!A:O, 11, FALSE), AVERAGEIF($A$2:$A$4915, U2146, $K$2:$K$4915))</f>
        <v>5.3</v>
      </c>
      <c r="X2146" s="5">
        <f t="shared" si="229"/>
        <v>0.158</v>
      </c>
      <c r="Y2146">
        <f t="shared" si="230"/>
        <v>6.4260627177700469</v>
      </c>
      <c r="AN2146" s="7"/>
      <c r="AO2146" s="5"/>
      <c r="AP2146" s="14"/>
      <c r="AQ2146" s="5"/>
    </row>
    <row r="2147" spans="1:43" hidden="1" x14ac:dyDescent="0.3">
      <c r="A2147" t="s">
        <v>4129</v>
      </c>
      <c r="B2147">
        <v>123</v>
      </c>
      <c r="C2147">
        <v>22452209</v>
      </c>
      <c r="D2147" t="s">
        <v>1242</v>
      </c>
      <c r="E2147" t="s">
        <v>10598</v>
      </c>
      <c r="F2147" t="s">
        <v>4130</v>
      </c>
      <c r="G2147" t="s">
        <v>14</v>
      </c>
      <c r="H2147" t="s">
        <v>15</v>
      </c>
      <c r="I2147">
        <v>18000000</v>
      </c>
      <c r="J2147">
        <v>2009</v>
      </c>
      <c r="K2147">
        <v>5</v>
      </c>
      <c r="L2147" s="5" t="s">
        <v>599</v>
      </c>
      <c r="M2147" s="5" t="s">
        <v>1221</v>
      </c>
      <c r="N2147" t="s">
        <v>6055</v>
      </c>
      <c r="O2147" t="s">
        <v>6851</v>
      </c>
      <c r="P2147" s="5">
        <f t="shared" si="231"/>
        <v>0.60879806688312921</v>
      </c>
      <c r="Q2147" s="5">
        <f t="shared" si="232"/>
        <v>22452209</v>
      </c>
      <c r="R2147" s="1">
        <f t="shared" si="233"/>
        <v>4452209</v>
      </c>
      <c r="S2147" s="1">
        <f t="shared" si="234"/>
        <v>18000000</v>
      </c>
      <c r="U2147" s="6" t="s">
        <v>5549</v>
      </c>
      <c r="V2147" s="5">
        <f t="shared" si="228"/>
        <v>1</v>
      </c>
      <c r="W2147" s="14">
        <f>IF(V2147=1, VLOOKUP(U2147, [1]IMDB_Movies!A:O, 11, FALSE), AVERAGEIF($A$2:$A$4915, U2147, $K$2:$K$4915))</f>
        <v>5.3</v>
      </c>
      <c r="X2147" s="5">
        <f t="shared" si="229"/>
        <v>0.158</v>
      </c>
      <c r="Y2147">
        <f t="shared" si="230"/>
        <v>6.4265249215754752</v>
      </c>
      <c r="AN2147" s="6"/>
      <c r="AO2147" s="5"/>
      <c r="AP2147" s="14"/>
      <c r="AQ2147" s="5"/>
    </row>
    <row r="2148" spans="1:43" hidden="1" x14ac:dyDescent="0.3">
      <c r="A2148" t="s">
        <v>1880</v>
      </c>
      <c r="B2148">
        <v>94</v>
      </c>
      <c r="C2148">
        <v>18329466</v>
      </c>
      <c r="D2148" t="s">
        <v>2695</v>
      </c>
      <c r="E2148" t="s">
        <v>10599</v>
      </c>
      <c r="F2148" t="s">
        <v>4131</v>
      </c>
      <c r="G2148" t="s">
        <v>14</v>
      </c>
      <c r="H2148" t="s">
        <v>15</v>
      </c>
      <c r="I2148">
        <v>18000000</v>
      </c>
      <c r="J2148">
        <v>2010</v>
      </c>
      <c r="K2148">
        <v>7.6</v>
      </c>
      <c r="L2148" s="5" t="s">
        <v>340</v>
      </c>
      <c r="M2148" s="5" t="s">
        <v>4651</v>
      </c>
      <c r="N2148" t="s">
        <v>1221</v>
      </c>
      <c r="O2148" t="s">
        <v>3629</v>
      </c>
      <c r="P2148" s="5">
        <f t="shared" si="231"/>
        <v>0.60870947254581165</v>
      </c>
      <c r="Q2148" s="5">
        <f t="shared" si="232"/>
        <v>18329466</v>
      </c>
      <c r="R2148" s="1">
        <f t="shared" si="233"/>
        <v>329466</v>
      </c>
      <c r="S2148" s="1">
        <f t="shared" si="234"/>
        <v>18000000</v>
      </c>
      <c r="U2148" s="7" t="s">
        <v>6089</v>
      </c>
      <c r="V2148" s="5">
        <f t="shared" si="228"/>
        <v>1</v>
      </c>
      <c r="W2148" s="14">
        <f>IF(V2148=1, VLOOKUP(U2148, [1]IMDB_Movies!A:O, 11, FALSE), AVERAGEIF($A$2:$A$4915, U2148, $K$2:$K$4915))</f>
        <v>5.3</v>
      </c>
      <c r="X2148" s="5">
        <f t="shared" si="229"/>
        <v>0.158</v>
      </c>
      <c r="Y2148">
        <f t="shared" si="230"/>
        <v>6.4264295676429697</v>
      </c>
      <c r="AN2148" s="7"/>
      <c r="AO2148" s="5"/>
      <c r="AP2148" s="14"/>
      <c r="AQ2148" s="5"/>
    </row>
    <row r="2149" spans="1:43" hidden="1" x14ac:dyDescent="0.3">
      <c r="A2149" t="s">
        <v>1425</v>
      </c>
      <c r="B2149">
        <v>94</v>
      </c>
      <c r="C2149">
        <v>17071230</v>
      </c>
      <c r="D2149" t="s">
        <v>359</v>
      </c>
      <c r="E2149" t="s">
        <v>10600</v>
      </c>
      <c r="F2149" t="s">
        <v>4132</v>
      </c>
      <c r="G2149" t="s">
        <v>14</v>
      </c>
      <c r="H2149" t="s">
        <v>15</v>
      </c>
      <c r="I2149">
        <v>18000000</v>
      </c>
      <c r="J2149">
        <v>2000</v>
      </c>
      <c r="K2149">
        <v>6.7</v>
      </c>
      <c r="L2149" s="5" t="s">
        <v>599</v>
      </c>
      <c r="M2149" s="5" t="s">
        <v>8413</v>
      </c>
      <c r="P2149" s="5">
        <f t="shared" si="231"/>
        <v>0.60860845603172398</v>
      </c>
      <c r="Q2149" s="5">
        <f t="shared" si="232"/>
        <v>17071230</v>
      </c>
      <c r="R2149" s="1">
        <f t="shared" si="233"/>
        <v>-928770</v>
      </c>
      <c r="S2149" s="1">
        <f t="shared" si="234"/>
        <v>18000000</v>
      </c>
      <c r="U2149" s="7" t="s">
        <v>2418</v>
      </c>
      <c r="V2149" s="5">
        <f t="shared" si="228"/>
        <v>2</v>
      </c>
      <c r="W2149" s="14">
        <f>IF(V2149=1, VLOOKUP(U2149, [1]IMDB_Movies!A:O, 11, FALSE), AVERAGEIF($A$2:$A$4915, U2149, $K$2:$K$4915))</f>
        <v>5.3</v>
      </c>
      <c r="X2149" s="5">
        <f t="shared" si="229"/>
        <v>0.158</v>
      </c>
      <c r="Y2149">
        <f t="shared" si="230"/>
        <v>6.4272410184862343</v>
      </c>
      <c r="AN2149" s="7"/>
      <c r="AO2149" s="5"/>
      <c r="AP2149" s="14"/>
      <c r="AQ2149" s="5"/>
    </row>
    <row r="2150" spans="1:43" hidden="1" x14ac:dyDescent="0.3">
      <c r="A2150" t="s">
        <v>4133</v>
      </c>
      <c r="B2150">
        <v>115</v>
      </c>
      <c r="C2150">
        <v>17174870</v>
      </c>
      <c r="D2150" t="s">
        <v>2748</v>
      </c>
      <c r="E2150" t="s">
        <v>10601</v>
      </c>
      <c r="F2150" t="s">
        <v>4134</v>
      </c>
      <c r="G2150" t="s">
        <v>14</v>
      </c>
      <c r="H2150" t="s">
        <v>15</v>
      </c>
      <c r="I2150">
        <v>18000000</v>
      </c>
      <c r="J2150">
        <v>2000</v>
      </c>
      <c r="K2150">
        <v>6.7</v>
      </c>
      <c r="L2150" s="5" t="s">
        <v>1221</v>
      </c>
      <c r="M2150" s="5" t="s">
        <v>4183</v>
      </c>
      <c r="N2150" t="s">
        <v>6851</v>
      </c>
      <c r="P2150" s="5">
        <f t="shared" si="231"/>
        <v>0.60850368825523593</v>
      </c>
      <c r="Q2150" s="5">
        <f t="shared" si="232"/>
        <v>17174870</v>
      </c>
      <c r="R2150" s="1">
        <f t="shared" si="233"/>
        <v>-825130</v>
      </c>
      <c r="S2150" s="1">
        <f t="shared" si="234"/>
        <v>18000000</v>
      </c>
      <c r="U2150" s="7" t="s">
        <v>5099</v>
      </c>
      <c r="V2150" s="5">
        <f t="shared" ref="V2150:V2213" si="235">COUNTIF($A$2:$A$4915, U2150)</f>
        <v>1</v>
      </c>
      <c r="W2150" s="14">
        <f>IF(V2150=1, VLOOKUP(U2150, [1]IMDB_Movies!A:O, 11, FALSE), AVERAGEIF($A$2:$A$4915, U2150, $K$2:$K$4915))</f>
        <v>5.3</v>
      </c>
      <c r="X2150" s="5">
        <f t="shared" ref="X2150:X2213" si="236">_xlfn.PERCENTRANK.EXC($W$102:$W$2566,W2150)</f>
        <v>0.158</v>
      </c>
      <c r="Y2150">
        <f t="shared" ref="Y2150:Y2213" si="237">AVERAGE(K2050:K6963)</f>
        <v>6.4273203070481628</v>
      </c>
      <c r="AN2150" s="7"/>
      <c r="AO2150" s="5"/>
      <c r="AP2150" s="14"/>
      <c r="AQ2150" s="5"/>
    </row>
    <row r="2151" spans="1:43" hidden="1" x14ac:dyDescent="0.3">
      <c r="A2151" t="s">
        <v>4136</v>
      </c>
      <c r="B2151">
        <v>91</v>
      </c>
      <c r="C2151">
        <v>16702864</v>
      </c>
      <c r="D2151" t="s">
        <v>359</v>
      </c>
      <c r="E2151" t="s">
        <v>10602</v>
      </c>
      <c r="F2151" t="s">
        <v>4137</v>
      </c>
      <c r="G2151" t="s">
        <v>14</v>
      </c>
      <c r="H2151" t="s">
        <v>15</v>
      </c>
      <c r="I2151">
        <v>18000000</v>
      </c>
      <c r="J2151">
        <v>2004</v>
      </c>
      <c r="K2151">
        <v>5.2</v>
      </c>
      <c r="L2151" s="5" t="s">
        <v>599</v>
      </c>
      <c r="M2151" s="5" t="s">
        <v>8413</v>
      </c>
      <c r="P2151" s="5">
        <f t="shared" si="231"/>
        <v>0.60839906182417147</v>
      </c>
      <c r="Q2151" s="5">
        <f t="shared" si="232"/>
        <v>16702864</v>
      </c>
      <c r="R2151" s="1">
        <f t="shared" si="233"/>
        <v>-1297136</v>
      </c>
      <c r="S2151" s="1">
        <f t="shared" si="234"/>
        <v>18000000</v>
      </c>
      <c r="U2151" s="7" t="s">
        <v>5106</v>
      </c>
      <c r="V2151" s="5">
        <f t="shared" si="235"/>
        <v>1</v>
      </c>
      <c r="W2151" s="14">
        <f>IF(V2151=1, VLOOKUP(U2151, [1]IMDB_Movies!A:O, 11, FALSE), AVERAGEIF($A$2:$A$4915, U2151, $K$2:$K$4915))</f>
        <v>5.3</v>
      </c>
      <c r="X2151" s="5">
        <f t="shared" si="236"/>
        <v>0.158</v>
      </c>
      <c r="Y2151">
        <f t="shared" si="237"/>
        <v>6.4276090750436419</v>
      </c>
      <c r="AN2151" s="7"/>
      <c r="AO2151" s="5"/>
      <c r="AP2151" s="14"/>
      <c r="AQ2151" s="5"/>
    </row>
    <row r="2152" spans="1:43" hidden="1" x14ac:dyDescent="0.3">
      <c r="A2152" t="s">
        <v>2361</v>
      </c>
      <c r="B2152">
        <v>125</v>
      </c>
      <c r="C2152">
        <v>15561627</v>
      </c>
      <c r="D2152" t="s">
        <v>1221</v>
      </c>
      <c r="E2152" t="s">
        <v>10603</v>
      </c>
      <c r="F2152" t="s">
        <v>4138</v>
      </c>
      <c r="G2152" t="s">
        <v>14</v>
      </c>
      <c r="H2152" t="s">
        <v>15</v>
      </c>
      <c r="I2152">
        <v>18000000</v>
      </c>
      <c r="J2152">
        <v>2001</v>
      </c>
      <c r="K2152">
        <v>7.5</v>
      </c>
      <c r="L2152" s="5" t="s">
        <v>1221</v>
      </c>
      <c r="M2152" s="5"/>
      <c r="P2152" s="5">
        <f t="shared" si="231"/>
        <v>0.60829294347931473</v>
      </c>
      <c r="Q2152" s="5">
        <f t="shared" si="232"/>
        <v>15561627</v>
      </c>
      <c r="R2152" s="1">
        <f t="shared" si="233"/>
        <v>-2438373</v>
      </c>
      <c r="S2152" s="1">
        <f t="shared" si="234"/>
        <v>18000000</v>
      </c>
      <c r="U2152" s="7" t="s">
        <v>5159</v>
      </c>
      <c r="V2152" s="5">
        <f t="shared" si="235"/>
        <v>1</v>
      </c>
      <c r="W2152" s="14">
        <f>IF(V2152=1, VLOOKUP(U2152, [1]IMDB_Movies!A:O, 11, FALSE), AVERAGEIF($A$2:$A$4915, U2152, $K$2:$K$4915))</f>
        <v>5.3</v>
      </c>
      <c r="X2152" s="5">
        <f t="shared" si="236"/>
        <v>0.158</v>
      </c>
      <c r="Y2152">
        <f t="shared" si="237"/>
        <v>6.4270600558659341</v>
      </c>
      <c r="AN2152" s="7"/>
      <c r="AO2152" s="5"/>
      <c r="AP2152" s="14"/>
      <c r="AQ2152" s="5"/>
    </row>
    <row r="2153" spans="1:43" hidden="1" x14ac:dyDescent="0.3">
      <c r="A2153" t="s">
        <v>449</v>
      </c>
      <c r="B2153">
        <v>102</v>
      </c>
      <c r="C2153">
        <v>14793904</v>
      </c>
      <c r="D2153" t="s">
        <v>604</v>
      </c>
      <c r="E2153" t="s">
        <v>10604</v>
      </c>
      <c r="F2153" t="s">
        <v>4140</v>
      </c>
      <c r="G2153" t="s">
        <v>14</v>
      </c>
      <c r="H2153" t="s">
        <v>99</v>
      </c>
      <c r="I2153">
        <v>18000000</v>
      </c>
      <c r="J2153">
        <v>2009</v>
      </c>
      <c r="K2153">
        <v>5.3</v>
      </c>
      <c r="L2153" s="5" t="s">
        <v>599</v>
      </c>
      <c r="M2153" s="5" t="s">
        <v>6851</v>
      </c>
      <c r="P2153" s="5">
        <f t="shared" si="231"/>
        <v>0.60818347005874818</v>
      </c>
      <c r="Q2153" s="5">
        <f t="shared" si="232"/>
        <v>14793904</v>
      </c>
      <c r="R2153" s="1">
        <f t="shared" si="233"/>
        <v>-3206096</v>
      </c>
      <c r="S2153" s="1">
        <f t="shared" si="234"/>
        <v>18000000</v>
      </c>
      <c r="U2153" s="6" t="s">
        <v>4573</v>
      </c>
      <c r="V2153" s="5">
        <f t="shared" si="235"/>
        <v>1</v>
      </c>
      <c r="W2153" s="14">
        <f>IF(V2153=1, VLOOKUP(U2153, [1]IMDB_Movies!A:O, 11, FALSE), AVERAGEIF($A$2:$A$4915, U2153, $K$2:$K$4915))</f>
        <v>5.3</v>
      </c>
      <c r="X2153" s="5">
        <f t="shared" si="236"/>
        <v>0.158</v>
      </c>
      <c r="Y2153">
        <f t="shared" si="237"/>
        <v>6.4269297939224703</v>
      </c>
      <c r="AN2153" s="6"/>
      <c r="AO2153" s="5"/>
      <c r="AP2153" s="14"/>
      <c r="AQ2153" s="5"/>
    </row>
    <row r="2154" spans="1:43" hidden="1" x14ac:dyDescent="0.3">
      <c r="A2154" t="s">
        <v>3140</v>
      </c>
      <c r="B2154">
        <v>90</v>
      </c>
      <c r="C2154">
        <v>15281286</v>
      </c>
      <c r="D2154" t="s">
        <v>507</v>
      </c>
      <c r="E2154" t="s">
        <v>10605</v>
      </c>
      <c r="F2154" t="s">
        <v>4141</v>
      </c>
      <c r="G2154" t="s">
        <v>14</v>
      </c>
      <c r="H2154" t="s">
        <v>15</v>
      </c>
      <c r="I2154">
        <v>18000000</v>
      </c>
      <c r="J2154">
        <v>2009</v>
      </c>
      <c r="K2154">
        <v>6.5</v>
      </c>
      <c r="L2154" s="5" t="s">
        <v>599</v>
      </c>
      <c r="M2154" s="5" t="s">
        <v>1221</v>
      </c>
      <c r="N2154" t="s">
        <v>6851</v>
      </c>
      <c r="P2154" s="5">
        <f t="shared" si="231"/>
        <v>0.60807171276313632</v>
      </c>
      <c r="Q2154" s="5">
        <f t="shared" si="232"/>
        <v>15281286</v>
      </c>
      <c r="R2154" s="1">
        <f t="shared" si="233"/>
        <v>-2718714</v>
      </c>
      <c r="S2154" s="1">
        <f t="shared" si="234"/>
        <v>18000000</v>
      </c>
      <c r="U2154" s="6" t="s">
        <v>4577</v>
      </c>
      <c r="V2154" s="5">
        <f t="shared" si="235"/>
        <v>1</v>
      </c>
      <c r="W2154" s="14">
        <f>IF(V2154=1, VLOOKUP(U2154, [1]IMDB_Movies!A:O, 11, FALSE), AVERAGEIF($A$2:$A$4915, U2154, $K$2:$K$4915))</f>
        <v>5.3</v>
      </c>
      <c r="X2154" s="5">
        <f t="shared" si="236"/>
        <v>0.158</v>
      </c>
      <c r="Y2154">
        <f t="shared" si="237"/>
        <v>6.4264849755415918</v>
      </c>
      <c r="AN2154" s="6"/>
      <c r="AO2154" s="5"/>
      <c r="AP2154" s="14"/>
      <c r="AQ2154" s="5"/>
    </row>
    <row r="2155" spans="1:43" hidden="1" x14ac:dyDescent="0.3">
      <c r="A2155" t="s">
        <v>4142</v>
      </c>
      <c r="B2155">
        <v>98</v>
      </c>
      <c r="C2155">
        <v>8000000</v>
      </c>
      <c r="D2155" t="s">
        <v>52</v>
      </c>
      <c r="E2155" t="s">
        <v>10606</v>
      </c>
      <c r="F2155" t="s">
        <v>4143</v>
      </c>
      <c r="G2155" t="s">
        <v>14</v>
      </c>
      <c r="H2155" t="s">
        <v>15</v>
      </c>
      <c r="I2155">
        <v>18000000</v>
      </c>
      <c r="J2155">
        <v>1981</v>
      </c>
      <c r="K2155">
        <v>5</v>
      </c>
      <c r="L2155" s="5" t="s">
        <v>476</v>
      </c>
      <c r="M2155" s="5" t="s">
        <v>340</v>
      </c>
      <c r="N2155" t="s">
        <v>5239</v>
      </c>
      <c r="P2155" s="5">
        <f t="shared" si="231"/>
        <v>0.60796113333880009</v>
      </c>
      <c r="Q2155" s="5">
        <f t="shared" si="232"/>
        <v>8000000</v>
      </c>
      <c r="R2155" s="1">
        <f t="shared" si="233"/>
        <v>-10000000</v>
      </c>
      <c r="S2155" s="1">
        <f t="shared" si="234"/>
        <v>18000000</v>
      </c>
      <c r="U2155" s="6" t="s">
        <v>4601</v>
      </c>
      <c r="V2155" s="5">
        <f t="shared" si="235"/>
        <v>1</v>
      </c>
      <c r="W2155" s="14">
        <f>IF(V2155=1, VLOOKUP(U2155, [1]IMDB_Movies!A:O, 11, FALSE), AVERAGEIF($A$2:$A$4915, U2155, $K$2:$K$4915))</f>
        <v>5.3</v>
      </c>
      <c r="X2155" s="5">
        <f t="shared" si="236"/>
        <v>0.158</v>
      </c>
      <c r="Y2155">
        <f t="shared" si="237"/>
        <v>6.4262495630898417</v>
      </c>
      <c r="AN2155" s="6"/>
      <c r="AO2155" s="5"/>
      <c r="AP2155" s="14"/>
      <c r="AQ2155" s="5"/>
    </row>
    <row r="2156" spans="1:43" hidden="1" x14ac:dyDescent="0.3">
      <c r="A2156" t="s">
        <v>4144</v>
      </c>
      <c r="B2156">
        <v>109</v>
      </c>
      <c r="C2156">
        <v>13491653</v>
      </c>
      <c r="D2156" t="s">
        <v>1450</v>
      </c>
      <c r="E2156" t="s">
        <v>10607</v>
      </c>
      <c r="F2156" t="s">
        <v>4145</v>
      </c>
      <c r="G2156" t="s">
        <v>14</v>
      </c>
      <c r="H2156" t="s">
        <v>15</v>
      </c>
      <c r="I2156">
        <v>18000000</v>
      </c>
      <c r="J2156">
        <v>2001</v>
      </c>
      <c r="K2156">
        <v>6.1</v>
      </c>
      <c r="L2156" s="5" t="s">
        <v>1221</v>
      </c>
      <c r="M2156" s="5" t="s">
        <v>3629</v>
      </c>
      <c r="P2156" s="5">
        <f t="shared" si="231"/>
        <v>0.60783138540443382</v>
      </c>
      <c r="Q2156" s="5">
        <f t="shared" si="232"/>
        <v>13491653</v>
      </c>
      <c r="R2156" s="1">
        <f t="shared" si="233"/>
        <v>-4508347</v>
      </c>
      <c r="S2156" s="1">
        <f t="shared" si="234"/>
        <v>18000000</v>
      </c>
      <c r="U2156" s="7" t="s">
        <v>1697</v>
      </c>
      <c r="V2156" s="5">
        <f t="shared" si="235"/>
        <v>2</v>
      </c>
      <c r="W2156" s="14">
        <f>IF(V2156=1, VLOOKUP(U2156, [1]IMDB_Movies!A:O, 11, FALSE), AVERAGEIF($A$2:$A$4915, U2156, $K$2:$K$4915))</f>
        <v>5.3</v>
      </c>
      <c r="X2156" s="5">
        <f t="shared" si="236"/>
        <v>0.158</v>
      </c>
      <c r="Y2156">
        <f t="shared" si="237"/>
        <v>6.426293706293718</v>
      </c>
      <c r="AN2156" s="7"/>
      <c r="AO2156" s="5"/>
      <c r="AP2156" s="14"/>
      <c r="AQ2156" s="5"/>
    </row>
    <row r="2157" spans="1:43" hidden="1" x14ac:dyDescent="0.3">
      <c r="A2157" t="s">
        <v>814</v>
      </c>
      <c r="B2157">
        <v>107</v>
      </c>
      <c r="C2157"/>
      <c r="D2157" t="s">
        <v>303</v>
      </c>
      <c r="E2157" t="s">
        <v>10608</v>
      </c>
      <c r="F2157" t="s">
        <v>4146</v>
      </c>
      <c r="G2157" t="s">
        <v>14</v>
      </c>
      <c r="H2157" t="s">
        <v>15</v>
      </c>
      <c r="I2157">
        <v>18000000</v>
      </c>
      <c r="J2157">
        <v>1981</v>
      </c>
      <c r="K2157">
        <v>7.4</v>
      </c>
      <c r="L2157" s="5" t="s">
        <v>8415</v>
      </c>
      <c r="M2157" s="5" t="s">
        <v>3629</v>
      </c>
      <c r="P2157" s="5">
        <f t="shared" si="231"/>
        <v>0.6077155598646713</v>
      </c>
      <c r="Q2157" s="5">
        <f t="shared" si="232"/>
        <v>25035665</v>
      </c>
      <c r="R2157" s="1">
        <f t="shared" si="233"/>
        <v>7035665</v>
      </c>
      <c r="S2157" s="1">
        <f t="shared" si="234"/>
        <v>18000000</v>
      </c>
      <c r="U2157" s="7" t="s">
        <v>4442</v>
      </c>
      <c r="V2157" s="5">
        <f t="shared" si="235"/>
        <v>1</v>
      </c>
      <c r="W2157" s="14">
        <f>IF(V2157=1, VLOOKUP(U2157, [1]IMDB_Movies!A:O, 11, FALSE), AVERAGEIF($A$2:$A$4915, U2157, $K$2:$K$4915))</f>
        <v>5.3</v>
      </c>
      <c r="X2157" s="5">
        <f t="shared" si="236"/>
        <v>0.158</v>
      </c>
      <c r="Y2157">
        <f t="shared" si="237"/>
        <v>6.4268275620846573</v>
      </c>
      <c r="AN2157" s="7"/>
      <c r="AO2157" s="5"/>
      <c r="AP2157" s="14"/>
      <c r="AQ2157" s="5"/>
    </row>
    <row r="2158" spans="1:43" hidden="1" x14ac:dyDescent="0.3">
      <c r="A2158" t="s">
        <v>4147</v>
      </c>
      <c r="B2158">
        <v>90</v>
      </c>
      <c r="C2158">
        <v>10494494</v>
      </c>
      <c r="D2158" t="s">
        <v>122</v>
      </c>
      <c r="E2158" t="s">
        <v>10609</v>
      </c>
      <c r="F2158" t="s">
        <v>4148</v>
      </c>
      <c r="G2158" t="s">
        <v>14</v>
      </c>
      <c r="H2158" t="s">
        <v>15</v>
      </c>
      <c r="I2158">
        <v>18000000</v>
      </c>
      <c r="J2158">
        <v>2013</v>
      </c>
      <c r="K2158">
        <v>4.4000000000000004</v>
      </c>
      <c r="L2158" s="5" t="s">
        <v>476</v>
      </c>
      <c r="M2158" s="5" t="s">
        <v>8413</v>
      </c>
      <c r="N2158" t="s">
        <v>3629</v>
      </c>
      <c r="P2158" s="5">
        <f t="shared" si="231"/>
        <v>0.6077155598646713</v>
      </c>
      <c r="Q2158" s="5">
        <f t="shared" si="232"/>
        <v>10494494</v>
      </c>
      <c r="R2158" s="1">
        <f t="shared" si="233"/>
        <v>-7505506</v>
      </c>
      <c r="S2158" s="1">
        <f t="shared" si="234"/>
        <v>18000000</v>
      </c>
      <c r="U2158" s="7" t="s">
        <v>4114</v>
      </c>
      <c r="V2158" s="5">
        <f t="shared" si="235"/>
        <v>1</v>
      </c>
      <c r="W2158" s="14">
        <f>IF(V2158=1, VLOOKUP(U2158, [1]IMDB_Movies!A:O, 11, FALSE), AVERAGEIF($A$2:$A$4915, U2158, $K$2:$K$4915))</f>
        <v>5.3</v>
      </c>
      <c r="X2158" s="5">
        <f t="shared" si="236"/>
        <v>0.158</v>
      </c>
      <c r="Y2158">
        <f t="shared" si="237"/>
        <v>6.426801959412189</v>
      </c>
      <c r="AN2158" s="7"/>
      <c r="AO2158" s="5"/>
      <c r="AP2158" s="14"/>
      <c r="AQ2158" s="5"/>
    </row>
    <row r="2159" spans="1:43" hidden="1" x14ac:dyDescent="0.3">
      <c r="A2159" t="s">
        <v>379</v>
      </c>
      <c r="B2159">
        <v>112</v>
      </c>
      <c r="C2159">
        <v>7837632</v>
      </c>
      <c r="D2159" t="s">
        <v>1221</v>
      </c>
      <c r="E2159" t="s">
        <v>10610</v>
      </c>
      <c r="F2159" t="s">
        <v>4149</v>
      </c>
      <c r="G2159" t="s">
        <v>14</v>
      </c>
      <c r="H2159" t="s">
        <v>15</v>
      </c>
      <c r="I2159">
        <v>18000000</v>
      </c>
      <c r="J2159">
        <v>1997</v>
      </c>
      <c r="K2159">
        <v>7.5</v>
      </c>
      <c r="L2159" s="5" t="s">
        <v>1221</v>
      </c>
      <c r="M2159" s="5"/>
      <c r="P2159" s="5">
        <f t="shared" si="231"/>
        <v>0.60759167286327631</v>
      </c>
      <c r="Q2159" s="5">
        <f t="shared" si="232"/>
        <v>7837632</v>
      </c>
      <c r="R2159" s="1">
        <f t="shared" si="233"/>
        <v>-10162368</v>
      </c>
      <c r="S2159" s="1">
        <f t="shared" si="234"/>
        <v>18000000</v>
      </c>
      <c r="U2159" s="7" t="s">
        <v>4203</v>
      </c>
      <c r="V2159" s="5">
        <f t="shared" si="235"/>
        <v>1</v>
      </c>
      <c r="W2159" s="14">
        <f>IF(V2159=1, VLOOKUP(U2159, [1]IMDB_Movies!A:O, 11, FALSE), AVERAGEIF($A$2:$A$4915, U2159, $K$2:$K$4915))</f>
        <v>5.3</v>
      </c>
      <c r="X2159" s="5">
        <f t="shared" si="236"/>
        <v>0.158</v>
      </c>
      <c r="Y2159">
        <f t="shared" si="237"/>
        <v>6.4268113405670402</v>
      </c>
      <c r="AN2159" s="7"/>
      <c r="AO2159" s="5"/>
      <c r="AP2159" s="14"/>
      <c r="AQ2159" s="5"/>
    </row>
    <row r="2160" spans="1:43" hidden="1" x14ac:dyDescent="0.3">
      <c r="A2160" t="s">
        <v>1388</v>
      </c>
      <c r="B2160">
        <v>94</v>
      </c>
      <c r="C2160">
        <v>15155772</v>
      </c>
      <c r="D2160" t="s">
        <v>507</v>
      </c>
      <c r="E2160" t="s">
        <v>10611</v>
      </c>
      <c r="F2160" t="s">
        <v>4150</v>
      </c>
      <c r="G2160" t="s">
        <v>14</v>
      </c>
      <c r="H2160" t="s">
        <v>15</v>
      </c>
      <c r="I2160">
        <v>18000000</v>
      </c>
      <c r="J2160">
        <v>2014</v>
      </c>
      <c r="K2160">
        <v>5.7</v>
      </c>
      <c r="L2160" s="5" t="s">
        <v>599</v>
      </c>
      <c r="M2160" s="5" t="s">
        <v>1221</v>
      </c>
      <c r="N2160" t="s">
        <v>6851</v>
      </c>
      <c r="P2160" s="5">
        <f t="shared" si="231"/>
        <v>0.60746093290287373</v>
      </c>
      <c r="Q2160" s="5">
        <f t="shared" si="232"/>
        <v>15155772</v>
      </c>
      <c r="R2160" s="1">
        <f t="shared" si="233"/>
        <v>-2844228</v>
      </c>
      <c r="S2160" s="1">
        <f t="shared" si="234"/>
        <v>18000000</v>
      </c>
      <c r="U2160" s="7" t="s">
        <v>1816</v>
      </c>
      <c r="V2160" s="5">
        <f t="shared" si="235"/>
        <v>4</v>
      </c>
      <c r="W2160" s="14">
        <f>IF(V2160=1, VLOOKUP(U2160, [1]IMDB_Movies!A:O, 11, FALSE), AVERAGEIF($A$2:$A$4915, U2160, $K$2:$K$4915))</f>
        <v>5.3</v>
      </c>
      <c r="X2160" s="5">
        <f t="shared" si="236"/>
        <v>0.158</v>
      </c>
      <c r="Y2160">
        <f t="shared" si="237"/>
        <v>6.4263655462185003</v>
      </c>
      <c r="AN2160" s="7"/>
      <c r="AO2160" s="5"/>
      <c r="AP2160" s="14"/>
      <c r="AQ2160" s="5"/>
    </row>
    <row r="2161" spans="1:43" hidden="1" x14ac:dyDescent="0.3">
      <c r="A2161" t="s">
        <v>4151</v>
      </c>
      <c r="B2161">
        <v>105</v>
      </c>
      <c r="C2161">
        <v>8508843</v>
      </c>
      <c r="D2161" t="s">
        <v>1501</v>
      </c>
      <c r="E2161" t="s">
        <v>10612</v>
      </c>
      <c r="F2161" t="s">
        <v>4152</v>
      </c>
      <c r="G2161" t="s">
        <v>14</v>
      </c>
      <c r="H2161" t="s">
        <v>15</v>
      </c>
      <c r="I2161">
        <v>18000000</v>
      </c>
      <c r="J2161">
        <v>1989</v>
      </c>
      <c r="K2161">
        <v>5.5</v>
      </c>
      <c r="L2161" s="5" t="s">
        <v>340</v>
      </c>
      <c r="M2161" s="5" t="s">
        <v>599</v>
      </c>
      <c r="P2161" s="5">
        <f t="shared" si="231"/>
        <v>0.60734911777115186</v>
      </c>
      <c r="Q2161" s="5">
        <f t="shared" si="232"/>
        <v>8508843</v>
      </c>
      <c r="R2161" s="1">
        <f t="shared" si="233"/>
        <v>-9491157</v>
      </c>
      <c r="S2161" s="1">
        <f t="shared" si="234"/>
        <v>18000000</v>
      </c>
      <c r="U2161" s="7" t="s">
        <v>3828</v>
      </c>
      <c r="V2161" s="5">
        <f t="shared" si="235"/>
        <v>1</v>
      </c>
      <c r="W2161" s="14">
        <f>IF(V2161=1, VLOOKUP(U2161, [1]IMDB_Movies!A:O, 11, FALSE), AVERAGEIF($A$2:$A$4915, U2161, $K$2:$K$4915))</f>
        <v>5.3</v>
      </c>
      <c r="X2161" s="5">
        <f t="shared" si="236"/>
        <v>0.158</v>
      </c>
      <c r="Y2161">
        <f t="shared" si="237"/>
        <v>6.4260945709282087</v>
      </c>
      <c r="AN2161" s="7"/>
      <c r="AO2161" s="5"/>
      <c r="AP2161" s="14"/>
      <c r="AQ2161" s="5"/>
    </row>
    <row r="2162" spans="1:43" hidden="1" x14ac:dyDescent="0.3">
      <c r="A2162" t="s">
        <v>4153</v>
      </c>
      <c r="B2162">
        <v>104</v>
      </c>
      <c r="C2162">
        <v>7739049</v>
      </c>
      <c r="D2162" t="s">
        <v>507</v>
      </c>
      <c r="E2162" t="s">
        <v>10613</v>
      </c>
      <c r="F2162" t="s">
        <v>4154</v>
      </c>
      <c r="G2162" t="s">
        <v>14</v>
      </c>
      <c r="H2162" t="s">
        <v>99</v>
      </c>
      <c r="I2162">
        <v>18000000</v>
      </c>
      <c r="J2162">
        <v>2004</v>
      </c>
      <c r="K2162">
        <v>7.1</v>
      </c>
      <c r="L2162" s="5" t="s">
        <v>599</v>
      </c>
      <c r="M2162" s="5" t="s">
        <v>1221</v>
      </c>
      <c r="N2162" t="s">
        <v>6851</v>
      </c>
      <c r="P2162" s="5">
        <f t="shared" si="231"/>
        <v>0.60721963960010383</v>
      </c>
      <c r="Q2162" s="5">
        <f t="shared" si="232"/>
        <v>7739049</v>
      </c>
      <c r="R2162" s="1">
        <f t="shared" si="233"/>
        <v>-10260951</v>
      </c>
      <c r="S2162" s="1">
        <f t="shared" si="234"/>
        <v>18000000</v>
      </c>
      <c r="U2162" s="7" t="s">
        <v>1950</v>
      </c>
      <c r="V2162" s="5">
        <f t="shared" si="235"/>
        <v>4</v>
      </c>
      <c r="W2162" s="14">
        <f>IF(V2162=1, VLOOKUP(U2162, [1]IMDB_Movies!A:O, 11, FALSE), AVERAGEIF($A$2:$A$4915, U2162, $K$2:$K$4915))</f>
        <v>5.2750000000000004</v>
      </c>
      <c r="X2162" s="5">
        <f t="shared" si="236"/>
        <v>0.158</v>
      </c>
      <c r="Y2162">
        <f t="shared" si="237"/>
        <v>6.4263840224246804</v>
      </c>
      <c r="AN2162" s="7"/>
      <c r="AO2162" s="5"/>
      <c r="AP2162" s="14"/>
      <c r="AQ2162" s="5"/>
    </row>
    <row r="2163" spans="1:43" hidden="1" x14ac:dyDescent="0.3">
      <c r="A2163" t="s">
        <v>4156</v>
      </c>
      <c r="B2163">
        <v>108</v>
      </c>
      <c r="C2163">
        <v>6000000</v>
      </c>
      <c r="D2163" t="s">
        <v>17</v>
      </c>
      <c r="E2163" t="s">
        <v>10614</v>
      </c>
      <c r="F2163" t="s">
        <v>4157</v>
      </c>
      <c r="G2163" t="s">
        <v>14</v>
      </c>
      <c r="H2163" t="s">
        <v>15</v>
      </c>
      <c r="I2163">
        <v>18000000</v>
      </c>
      <c r="J2163">
        <v>1981</v>
      </c>
      <c r="K2163">
        <v>6.7</v>
      </c>
      <c r="L2163" s="5" t="s">
        <v>476</v>
      </c>
      <c r="M2163" s="5" t="s">
        <v>340</v>
      </c>
      <c r="N2163" t="s">
        <v>455</v>
      </c>
      <c r="P2163" s="5">
        <f t="shared" si="231"/>
        <v>0.60708805699313606</v>
      </c>
      <c r="Q2163" s="5">
        <f t="shared" si="232"/>
        <v>6000000</v>
      </c>
      <c r="R2163" s="1">
        <f t="shared" si="233"/>
        <v>-12000000</v>
      </c>
      <c r="S2163" s="1">
        <f t="shared" si="234"/>
        <v>18000000</v>
      </c>
      <c r="U2163" s="7" t="s">
        <v>2990</v>
      </c>
      <c r="V2163" s="5">
        <f t="shared" si="235"/>
        <v>1</v>
      </c>
      <c r="W2163" s="14">
        <f>IF(V2163=1, VLOOKUP(U2163, [1]IMDB_Movies!A:O, 11, FALSE), AVERAGEIF($A$2:$A$4915, U2163, $K$2:$K$4915))</f>
        <v>5.3</v>
      </c>
      <c r="X2163" s="5">
        <f t="shared" si="236"/>
        <v>0.158</v>
      </c>
      <c r="Y2163">
        <f t="shared" si="237"/>
        <v>6.4264283210655586</v>
      </c>
      <c r="AN2163" s="7"/>
      <c r="AO2163" s="5"/>
      <c r="AP2163" s="14"/>
      <c r="AQ2163" s="5"/>
    </row>
    <row r="2164" spans="1:43" hidden="1" x14ac:dyDescent="0.3">
      <c r="A2164" t="s">
        <v>94</v>
      </c>
      <c r="B2164">
        <v>127</v>
      </c>
      <c r="C2164">
        <v>5887457</v>
      </c>
      <c r="D2164" t="s">
        <v>1482</v>
      </c>
      <c r="E2164" t="s">
        <v>10615</v>
      </c>
      <c r="F2164" t="s">
        <v>4159</v>
      </c>
      <c r="G2164" t="s">
        <v>14</v>
      </c>
      <c r="H2164" t="s">
        <v>15</v>
      </c>
      <c r="I2164">
        <v>18000000</v>
      </c>
      <c r="J2164">
        <v>1994</v>
      </c>
      <c r="K2164">
        <v>7.9</v>
      </c>
      <c r="L2164" s="5" t="s">
        <v>4651</v>
      </c>
      <c r="M2164" s="5" t="s">
        <v>599</v>
      </c>
      <c r="N2164" t="s">
        <v>1221</v>
      </c>
      <c r="P2164" s="5">
        <f t="shared" si="231"/>
        <v>0.60695206607947005</v>
      </c>
      <c r="Q2164" s="5">
        <f t="shared" si="232"/>
        <v>5887457</v>
      </c>
      <c r="R2164" s="1">
        <f t="shared" si="233"/>
        <v>-12112543</v>
      </c>
      <c r="S2164" s="1">
        <f t="shared" si="234"/>
        <v>18000000</v>
      </c>
      <c r="U2164" s="6" t="s">
        <v>3422</v>
      </c>
      <c r="V2164" s="5">
        <f t="shared" si="235"/>
        <v>1</v>
      </c>
      <c r="W2164" s="14">
        <f>IF(V2164=1, VLOOKUP(U2164, [1]IMDB_Movies!A:O, 11, FALSE), AVERAGEIF($A$2:$A$4915, U2164, $K$2:$K$4915))</f>
        <v>5.3</v>
      </c>
      <c r="X2164" s="5">
        <f t="shared" si="236"/>
        <v>0.158</v>
      </c>
      <c r="Y2164">
        <f t="shared" si="237"/>
        <v>6.4266129032258199</v>
      </c>
      <c r="AN2164" s="6"/>
      <c r="AO2164" s="5"/>
      <c r="AP2164" s="14"/>
      <c r="AQ2164" s="5"/>
    </row>
    <row r="2165" spans="1:43" hidden="1" x14ac:dyDescent="0.3">
      <c r="A2165" t="s">
        <v>2877</v>
      </c>
      <c r="B2165">
        <v>111</v>
      </c>
      <c r="C2165">
        <v>13362308</v>
      </c>
      <c r="D2165" t="s">
        <v>1221</v>
      </c>
      <c r="E2165" t="s">
        <v>10616</v>
      </c>
      <c r="F2165" t="s">
        <v>4160</v>
      </c>
      <c r="G2165" t="s">
        <v>14</v>
      </c>
      <c r="H2165" t="s">
        <v>15</v>
      </c>
      <c r="I2165">
        <v>18000000</v>
      </c>
      <c r="J2165">
        <v>2013</v>
      </c>
      <c r="K2165">
        <v>6.9</v>
      </c>
      <c r="L2165" s="5" t="s">
        <v>1221</v>
      </c>
      <c r="M2165" s="5"/>
      <c r="P2165" s="5">
        <f t="shared" si="231"/>
        <v>0.60681558900075805</v>
      </c>
      <c r="Q2165" s="5">
        <f t="shared" si="232"/>
        <v>13362308</v>
      </c>
      <c r="R2165" s="1">
        <f t="shared" si="233"/>
        <v>-4637692</v>
      </c>
      <c r="S2165" s="1">
        <f t="shared" si="234"/>
        <v>18000000</v>
      </c>
      <c r="U2165" s="6" t="s">
        <v>2526</v>
      </c>
      <c r="V2165" s="5">
        <f t="shared" si="235"/>
        <v>1</v>
      </c>
      <c r="W2165" s="14">
        <f>IF(V2165=1, VLOOKUP(U2165, [1]IMDB_Movies!A:O, 11, FALSE), AVERAGEIF($A$2:$A$4915, U2165, $K$2:$K$4915))</f>
        <v>5.3</v>
      </c>
      <c r="X2165" s="5">
        <f t="shared" si="236"/>
        <v>0.158</v>
      </c>
      <c r="Y2165">
        <f t="shared" si="237"/>
        <v>6.4266573132234432</v>
      </c>
      <c r="AN2165" s="6"/>
      <c r="AO2165" s="5"/>
      <c r="AP2165" s="14"/>
      <c r="AQ2165" s="5"/>
    </row>
    <row r="2166" spans="1:43" hidden="1" x14ac:dyDescent="0.3">
      <c r="A2166" t="s">
        <v>464</v>
      </c>
      <c r="B2166">
        <v>114</v>
      </c>
      <c r="C2166">
        <v>5694401</v>
      </c>
      <c r="D2166" t="s">
        <v>122</v>
      </c>
      <c r="E2166" t="s">
        <v>10617</v>
      </c>
      <c r="F2166" t="s">
        <v>4163</v>
      </c>
      <c r="G2166" t="s">
        <v>14</v>
      </c>
      <c r="H2166" t="s">
        <v>22</v>
      </c>
      <c r="I2166">
        <v>18000000</v>
      </c>
      <c r="J2166">
        <v>2008</v>
      </c>
      <c r="K2166">
        <v>7.3</v>
      </c>
      <c r="L2166" s="5" t="s">
        <v>476</v>
      </c>
      <c r="M2166" s="5" t="s">
        <v>8413</v>
      </c>
      <c r="N2166" t="s">
        <v>3629</v>
      </c>
      <c r="P2166" s="5">
        <f t="shared" si="231"/>
        <v>0.60669790675203994</v>
      </c>
      <c r="Q2166" s="5">
        <f t="shared" si="232"/>
        <v>5694401</v>
      </c>
      <c r="R2166" s="1">
        <f t="shared" si="233"/>
        <v>-12305599</v>
      </c>
      <c r="S2166" s="1">
        <f t="shared" si="234"/>
        <v>18000000</v>
      </c>
      <c r="U2166" s="6" t="s">
        <v>2752</v>
      </c>
      <c r="V2166" s="5">
        <f t="shared" si="235"/>
        <v>1</v>
      </c>
      <c r="W2166" s="14">
        <f>IF(V2166=1, VLOOKUP(U2166, [1]IMDB_Movies!A:O, 11, FALSE), AVERAGEIF($A$2:$A$4915, U2166, $K$2:$K$4915))</f>
        <v>5.3</v>
      </c>
      <c r="X2166" s="5">
        <f t="shared" si="236"/>
        <v>0.158</v>
      </c>
      <c r="Y2166">
        <f t="shared" si="237"/>
        <v>6.4272280701754507</v>
      </c>
      <c r="AN2166" s="6"/>
      <c r="AO2166" s="5"/>
      <c r="AP2166" s="14"/>
      <c r="AQ2166" s="5"/>
    </row>
    <row r="2167" spans="1:43" hidden="1" x14ac:dyDescent="0.3">
      <c r="A2167" t="s">
        <v>305</v>
      </c>
      <c r="B2167">
        <v>150</v>
      </c>
      <c r="C2167">
        <v>4414535</v>
      </c>
      <c r="D2167" t="s">
        <v>1221</v>
      </c>
      <c r="E2167" t="s">
        <v>10618</v>
      </c>
      <c r="F2167" t="s">
        <v>4166</v>
      </c>
      <c r="G2167" t="s">
        <v>14</v>
      </c>
      <c r="H2167" t="s">
        <v>22</v>
      </c>
      <c r="I2167">
        <v>18000000</v>
      </c>
      <c r="J2167">
        <v>1996</v>
      </c>
      <c r="K2167">
        <v>7.8</v>
      </c>
      <c r="L2167" s="5" t="s">
        <v>1221</v>
      </c>
      <c r="M2167" s="5"/>
      <c r="P2167" s="5">
        <f t="shared" si="231"/>
        <v>0.60656055108530105</v>
      </c>
      <c r="Q2167" s="5">
        <f t="shared" si="232"/>
        <v>4414535</v>
      </c>
      <c r="R2167" s="1">
        <f t="shared" si="233"/>
        <v>-13585465</v>
      </c>
      <c r="S2167" s="1">
        <f t="shared" si="234"/>
        <v>18000000</v>
      </c>
      <c r="U2167" s="7" t="s">
        <v>2609</v>
      </c>
      <c r="V2167" s="5">
        <f t="shared" si="235"/>
        <v>1</v>
      </c>
      <c r="W2167" s="14">
        <f>IF(V2167=1, VLOOKUP(U2167, [1]IMDB_Movies!A:O, 11, FALSE), AVERAGEIF($A$2:$A$4915, U2167, $K$2:$K$4915))</f>
        <v>5.3</v>
      </c>
      <c r="X2167" s="5">
        <f t="shared" si="236"/>
        <v>0.158</v>
      </c>
      <c r="Y2167">
        <f t="shared" si="237"/>
        <v>6.4269919269919393</v>
      </c>
      <c r="AN2167" s="7"/>
      <c r="AO2167" s="5"/>
      <c r="AP2167" s="14"/>
      <c r="AQ2167" s="5"/>
    </row>
    <row r="2168" spans="1:43" hidden="1" x14ac:dyDescent="0.3">
      <c r="A2168" t="s">
        <v>4168</v>
      </c>
      <c r="B2168">
        <v>112</v>
      </c>
      <c r="C2168">
        <v>3707794</v>
      </c>
      <c r="D2168" t="s">
        <v>531</v>
      </c>
      <c r="E2168" t="s">
        <v>10619</v>
      </c>
      <c r="F2168" t="s">
        <v>4169</v>
      </c>
      <c r="G2168" t="s">
        <v>14</v>
      </c>
      <c r="H2168" t="s">
        <v>4170</v>
      </c>
      <c r="I2168">
        <v>18000000</v>
      </c>
      <c r="J2168">
        <v>2016</v>
      </c>
      <c r="K2168">
        <v>6.7</v>
      </c>
      <c r="L2168" s="5" t="s">
        <v>340</v>
      </c>
      <c r="M2168" s="5" t="s">
        <v>1221</v>
      </c>
      <c r="N2168" t="s">
        <v>4289</v>
      </c>
      <c r="O2168" t="s">
        <v>3629</v>
      </c>
      <c r="P2168" s="5">
        <f t="shared" si="231"/>
        <v>0.60641997338402642</v>
      </c>
      <c r="Q2168" s="5">
        <f t="shared" si="232"/>
        <v>3707794</v>
      </c>
      <c r="R2168" s="1">
        <f t="shared" si="233"/>
        <v>-14292206</v>
      </c>
      <c r="S2168" s="1">
        <f t="shared" si="234"/>
        <v>18000000</v>
      </c>
      <c r="U2168" s="6" t="s">
        <v>1668</v>
      </c>
      <c r="V2168" s="5">
        <f t="shared" si="235"/>
        <v>1</v>
      </c>
      <c r="W2168" s="14">
        <f>IF(V2168=1, VLOOKUP(U2168, [1]IMDB_Movies!A:O, 11, FALSE), AVERAGEIF($A$2:$A$4915, U2168, $K$2:$K$4915))</f>
        <v>5.3</v>
      </c>
      <c r="X2168" s="5">
        <f t="shared" si="236"/>
        <v>0.158</v>
      </c>
      <c r="Y2168">
        <f t="shared" si="237"/>
        <v>6.426931179775293</v>
      </c>
      <c r="AN2168" s="6"/>
      <c r="AO2168" s="5"/>
      <c r="AP2168" s="14"/>
      <c r="AQ2168" s="5"/>
    </row>
    <row r="2169" spans="1:43" hidden="1" x14ac:dyDescent="0.3">
      <c r="A2169" t="s">
        <v>1425</v>
      </c>
      <c r="B2169">
        <v>108</v>
      </c>
      <c r="C2169">
        <v>3203044</v>
      </c>
      <c r="D2169" t="s">
        <v>604</v>
      </c>
      <c r="E2169" t="s">
        <v>10620</v>
      </c>
      <c r="F2169" t="s">
        <v>4171</v>
      </c>
      <c r="G2169" t="s">
        <v>14</v>
      </c>
      <c r="H2169" t="s">
        <v>15</v>
      </c>
      <c r="I2169">
        <v>18000000</v>
      </c>
      <c r="J2169">
        <v>2003</v>
      </c>
      <c r="K2169">
        <v>6.4</v>
      </c>
      <c r="L2169" s="5" t="s">
        <v>599</v>
      </c>
      <c r="M2169" s="5" t="s">
        <v>6851</v>
      </c>
      <c r="P2169" s="5">
        <f t="shared" si="231"/>
        <v>0.60627753932555861</v>
      </c>
      <c r="Q2169" s="5">
        <f t="shared" si="232"/>
        <v>3203044</v>
      </c>
      <c r="R2169" s="1">
        <f t="shared" si="233"/>
        <v>-14796956</v>
      </c>
      <c r="S2169" s="1">
        <f t="shared" si="234"/>
        <v>18000000</v>
      </c>
      <c r="U2169" s="7" t="s">
        <v>1177</v>
      </c>
      <c r="V2169" s="5">
        <f t="shared" si="235"/>
        <v>4</v>
      </c>
      <c r="W2169" s="14">
        <f>IF(V2169=1, VLOOKUP(U2169, [1]IMDB_Movies!A:O, 11, FALSE), AVERAGEIF($A$2:$A$4915, U2169, $K$2:$K$4915))</f>
        <v>5.3</v>
      </c>
      <c r="X2169" s="5">
        <f t="shared" si="236"/>
        <v>0.158</v>
      </c>
      <c r="Y2169">
        <f t="shared" si="237"/>
        <v>6.4271865121180305</v>
      </c>
      <c r="AN2169" s="7"/>
      <c r="AO2169" s="5"/>
      <c r="AP2169" s="14"/>
      <c r="AQ2169" s="5"/>
    </row>
    <row r="2170" spans="1:43" hidden="1" x14ac:dyDescent="0.3">
      <c r="A2170" t="s">
        <v>4172</v>
      </c>
      <c r="B2170">
        <v>116</v>
      </c>
      <c r="C2170">
        <v>4435083</v>
      </c>
      <c r="D2170" t="s">
        <v>4173</v>
      </c>
      <c r="E2170" t="s">
        <v>10621</v>
      </c>
      <c r="F2170" t="s">
        <v>4174</v>
      </c>
      <c r="G2170" t="s">
        <v>14</v>
      </c>
      <c r="H2170" t="s">
        <v>132</v>
      </c>
      <c r="I2170">
        <v>18000000</v>
      </c>
      <c r="J2170">
        <v>2013</v>
      </c>
      <c r="K2170">
        <v>7.1</v>
      </c>
      <c r="L2170" s="5" t="s">
        <v>4651</v>
      </c>
      <c r="M2170" s="5" t="s">
        <v>1221</v>
      </c>
      <c r="N2170" t="s">
        <v>6851</v>
      </c>
      <c r="O2170" t="s">
        <v>8418</v>
      </c>
      <c r="P2170" s="5">
        <f t="shared" si="231"/>
        <v>0.60613372197060833</v>
      </c>
      <c r="Q2170" s="5">
        <f t="shared" si="232"/>
        <v>4435083</v>
      </c>
      <c r="R2170" s="1">
        <f t="shared" si="233"/>
        <v>-13564917</v>
      </c>
      <c r="S2170" s="1">
        <f t="shared" si="234"/>
        <v>18000000</v>
      </c>
      <c r="U2170" s="7" t="s">
        <v>2094</v>
      </c>
      <c r="V2170" s="5">
        <f t="shared" si="235"/>
        <v>1</v>
      </c>
      <c r="W2170" s="14">
        <f>IF(V2170=1, VLOOKUP(U2170, [1]IMDB_Movies!A:O, 11, FALSE), AVERAGEIF($A$2:$A$4915, U2170, $K$2:$K$4915))</f>
        <v>5.3</v>
      </c>
      <c r="X2170" s="5">
        <f t="shared" si="236"/>
        <v>0.158</v>
      </c>
      <c r="Y2170">
        <f t="shared" si="237"/>
        <v>6.42723120168659</v>
      </c>
      <c r="AN2170" s="7"/>
      <c r="AO2170" s="5"/>
      <c r="AP2170" s="14"/>
      <c r="AQ2170" s="5"/>
    </row>
    <row r="2171" spans="1:43" hidden="1" x14ac:dyDescent="0.3">
      <c r="A2171" t="s">
        <v>947</v>
      </c>
      <c r="B2171">
        <v>103</v>
      </c>
      <c r="C2171">
        <v>676698</v>
      </c>
      <c r="D2171" t="s">
        <v>778</v>
      </c>
      <c r="E2171" t="s">
        <v>10622</v>
      </c>
      <c r="F2171" t="s">
        <v>4182</v>
      </c>
      <c r="G2171" t="s">
        <v>14</v>
      </c>
      <c r="H2171" t="s">
        <v>15</v>
      </c>
      <c r="I2171">
        <v>18000000</v>
      </c>
      <c r="J2171">
        <v>2002</v>
      </c>
      <c r="K2171">
        <v>7.2</v>
      </c>
      <c r="L2171" s="5" t="s">
        <v>8413</v>
      </c>
      <c r="M2171" s="5" t="s">
        <v>1221</v>
      </c>
      <c r="N2171" t="s">
        <v>8415</v>
      </c>
      <c r="O2171" t="s">
        <v>3629</v>
      </c>
      <c r="P2171" s="5">
        <f t="shared" si="231"/>
        <v>0.60599249708618708</v>
      </c>
      <c r="Q2171" s="5">
        <f t="shared" si="232"/>
        <v>676698</v>
      </c>
      <c r="R2171" s="1">
        <f t="shared" si="233"/>
        <v>-17323302</v>
      </c>
      <c r="S2171" s="1">
        <f t="shared" si="234"/>
        <v>18000000</v>
      </c>
      <c r="U2171" s="7" t="s">
        <v>1476</v>
      </c>
      <c r="V2171" s="5">
        <f t="shared" si="235"/>
        <v>1</v>
      </c>
      <c r="W2171" s="14">
        <f>IF(V2171=1, VLOOKUP(U2171, [1]IMDB_Movies!A:O, 11, FALSE), AVERAGEIF($A$2:$A$4915, U2171, $K$2:$K$4915))</f>
        <v>5.3</v>
      </c>
      <c r="X2171" s="5">
        <f t="shared" si="236"/>
        <v>0.158</v>
      </c>
      <c r="Y2171">
        <f t="shared" si="237"/>
        <v>6.4270298769771648</v>
      </c>
      <c r="AN2171" s="7"/>
      <c r="AO2171" s="5"/>
      <c r="AP2171" s="14"/>
      <c r="AQ2171" s="5"/>
    </row>
    <row r="2172" spans="1:43" hidden="1" x14ac:dyDescent="0.3">
      <c r="A2172" t="s">
        <v>4185</v>
      </c>
      <c r="B2172">
        <v>98</v>
      </c>
      <c r="C2172"/>
      <c r="D2172" t="s">
        <v>771</v>
      </c>
      <c r="E2172" t="s">
        <v>10623</v>
      </c>
      <c r="F2172" t="s">
        <v>4186</v>
      </c>
      <c r="G2172" t="s">
        <v>14</v>
      </c>
      <c r="H2172" t="s">
        <v>275</v>
      </c>
      <c r="I2172">
        <v>18000000</v>
      </c>
      <c r="J2172">
        <v>2008</v>
      </c>
      <c r="K2172">
        <v>5.0999999999999996</v>
      </c>
      <c r="L2172" s="5" t="s">
        <v>8413</v>
      </c>
      <c r="M2172" s="5" t="s">
        <v>1221</v>
      </c>
      <c r="N2172" t="s">
        <v>3629</v>
      </c>
      <c r="P2172" s="5">
        <f t="shared" si="231"/>
        <v>0.60584261316249854</v>
      </c>
      <c r="Q2172" s="5">
        <f t="shared" si="232"/>
        <v>25035665</v>
      </c>
      <c r="R2172" s="1">
        <f t="shared" si="233"/>
        <v>7035665</v>
      </c>
      <c r="S2172" s="1">
        <f t="shared" si="234"/>
        <v>18000000</v>
      </c>
      <c r="U2172" s="6" t="s">
        <v>683</v>
      </c>
      <c r="V2172" s="5">
        <f t="shared" si="235"/>
        <v>1</v>
      </c>
      <c r="W2172" s="14">
        <f>IF(V2172=1, VLOOKUP(U2172, [1]IMDB_Movies!A:O, 11, FALSE), AVERAGEIF($A$2:$A$4915, U2172, $K$2:$K$4915))</f>
        <v>5.3</v>
      </c>
      <c r="X2172" s="5">
        <f t="shared" si="236"/>
        <v>0.158</v>
      </c>
      <c r="Y2172">
        <f t="shared" si="237"/>
        <v>6.4268284106891826</v>
      </c>
      <c r="AN2172" s="6"/>
      <c r="AO2172" s="5"/>
      <c r="AP2172" s="14"/>
      <c r="AQ2172" s="5"/>
    </row>
    <row r="2173" spans="1:43" hidden="1" x14ac:dyDescent="0.3">
      <c r="A2173" t="s">
        <v>4188</v>
      </c>
      <c r="B2173">
        <v>114</v>
      </c>
      <c r="C2173"/>
      <c r="D2173" t="s">
        <v>3629</v>
      </c>
      <c r="E2173" t="s">
        <v>10624</v>
      </c>
      <c r="F2173" t="s">
        <v>4189</v>
      </c>
      <c r="G2173" t="s">
        <v>14</v>
      </c>
      <c r="H2173" t="s">
        <v>525</v>
      </c>
      <c r="I2173">
        <v>18000000</v>
      </c>
      <c r="J2173">
        <v>2009</v>
      </c>
      <c r="K2173">
        <v>5.5</v>
      </c>
      <c r="L2173" s="5" t="s">
        <v>3629</v>
      </c>
      <c r="M2173" s="5"/>
      <c r="P2173" s="5">
        <f t="shared" si="231"/>
        <v>0.60584261316249854</v>
      </c>
      <c r="Q2173" s="5">
        <f t="shared" si="232"/>
        <v>25035665</v>
      </c>
      <c r="R2173" s="1">
        <f t="shared" si="233"/>
        <v>7035665</v>
      </c>
      <c r="S2173" s="1">
        <f t="shared" si="234"/>
        <v>18000000</v>
      </c>
      <c r="U2173" s="7" t="s">
        <v>4964</v>
      </c>
      <c r="V2173" s="5">
        <f t="shared" si="235"/>
        <v>1</v>
      </c>
      <c r="W2173" s="14">
        <f>IF(V2173=1, VLOOKUP(U2173, [1]IMDB_Movies!A:O, 11, FALSE), AVERAGEIF($A$2:$A$4915, U2173, $K$2:$K$4915))</f>
        <v>5.3</v>
      </c>
      <c r="X2173" s="5">
        <f t="shared" si="236"/>
        <v>0.158</v>
      </c>
      <c r="Y2173">
        <f t="shared" si="237"/>
        <v>6.4270840661273434</v>
      </c>
      <c r="AN2173" s="7"/>
      <c r="AO2173" s="5"/>
      <c r="AP2173" s="14"/>
      <c r="AQ2173" s="5"/>
    </row>
    <row r="2174" spans="1:43" hidden="1" x14ac:dyDescent="0.3">
      <c r="A2174" t="s">
        <v>632</v>
      </c>
      <c r="B2174">
        <v>92</v>
      </c>
      <c r="C2174"/>
      <c r="D2174" t="s">
        <v>162</v>
      </c>
      <c r="E2174" t="s">
        <v>10625</v>
      </c>
      <c r="F2174" t="s">
        <v>4194</v>
      </c>
      <c r="G2174" t="s">
        <v>14</v>
      </c>
      <c r="H2174" t="s">
        <v>15</v>
      </c>
      <c r="I2174">
        <v>18000000</v>
      </c>
      <c r="J2174">
        <v>2016</v>
      </c>
      <c r="K2174">
        <v>5.2</v>
      </c>
      <c r="L2174" s="5" t="s">
        <v>476</v>
      </c>
      <c r="M2174" s="5" t="s">
        <v>8413</v>
      </c>
      <c r="N2174" t="s">
        <v>1221</v>
      </c>
      <c r="O2174" t="s">
        <v>3629</v>
      </c>
      <c r="P2174" s="5">
        <f t="shared" si="231"/>
        <v>0.60584261316249854</v>
      </c>
      <c r="Q2174" s="5">
        <f t="shared" si="232"/>
        <v>25035665</v>
      </c>
      <c r="R2174" s="1">
        <f t="shared" si="233"/>
        <v>7035665</v>
      </c>
      <c r="S2174" s="1">
        <f t="shared" si="234"/>
        <v>18000000</v>
      </c>
      <c r="U2174" s="7" t="s">
        <v>5150</v>
      </c>
      <c r="V2174" s="5">
        <f t="shared" si="235"/>
        <v>1</v>
      </c>
      <c r="W2174" s="14">
        <f>IF(V2174=1, VLOOKUP(U2174, [1]IMDB_Movies!A:O, 11, FALSE), AVERAGEIF($A$2:$A$4915, U2174, $K$2:$K$4915))</f>
        <v>5.3</v>
      </c>
      <c r="X2174" s="5">
        <f t="shared" si="236"/>
        <v>0.158</v>
      </c>
      <c r="Y2174">
        <f t="shared" si="237"/>
        <v>6.4272695285010695</v>
      </c>
      <c r="AN2174" s="7"/>
      <c r="AO2174" s="5"/>
      <c r="AP2174" s="14"/>
      <c r="AQ2174" s="5"/>
    </row>
    <row r="2175" spans="1:43" hidden="1" x14ac:dyDescent="0.3">
      <c r="A2175" t="s">
        <v>4203</v>
      </c>
      <c r="B2175">
        <v>91</v>
      </c>
      <c r="C2175"/>
      <c r="D2175" t="s">
        <v>2045</v>
      </c>
      <c r="E2175" t="s">
        <v>10626</v>
      </c>
      <c r="F2175" t="s">
        <v>4204</v>
      </c>
      <c r="G2175" t="s">
        <v>14</v>
      </c>
      <c r="H2175" t="s">
        <v>525</v>
      </c>
      <c r="I2175">
        <v>18000000</v>
      </c>
      <c r="J2175">
        <v>2014</v>
      </c>
      <c r="K2175">
        <v>5.3</v>
      </c>
      <c r="L2175" s="5" t="s">
        <v>476</v>
      </c>
      <c r="M2175" s="5" t="s">
        <v>2267</v>
      </c>
      <c r="P2175" s="5">
        <f t="shared" si="231"/>
        <v>0.60584261316249854</v>
      </c>
      <c r="Q2175" s="5">
        <f t="shared" si="232"/>
        <v>25035665</v>
      </c>
      <c r="R2175" s="1">
        <f t="shared" si="233"/>
        <v>7035665</v>
      </c>
      <c r="S2175" s="1">
        <f t="shared" si="234"/>
        <v>18000000</v>
      </c>
      <c r="U2175" s="6" t="s">
        <v>5823</v>
      </c>
      <c r="V2175" s="5">
        <f t="shared" si="235"/>
        <v>1</v>
      </c>
      <c r="W2175" s="14">
        <f>IF(V2175=1, VLOOKUP(U2175, [1]IMDB_Movies!A:O, 11, FALSE), AVERAGEIF($A$2:$A$4915, U2175, $K$2:$K$4915))</f>
        <v>5.3</v>
      </c>
      <c r="X2175" s="5">
        <f t="shared" si="236"/>
        <v>0.158</v>
      </c>
      <c r="Y2175">
        <f t="shared" si="237"/>
        <v>6.4268567405843156</v>
      </c>
      <c r="AN2175" s="6"/>
      <c r="AO2175" s="5"/>
      <c r="AP2175" s="14"/>
      <c r="AQ2175" s="5"/>
    </row>
    <row r="2176" spans="1:43" hidden="1" x14ac:dyDescent="0.3">
      <c r="A2176" t="s">
        <v>4217</v>
      </c>
      <c r="B2176">
        <v>93</v>
      </c>
      <c r="C2176"/>
      <c r="D2176" t="s">
        <v>24</v>
      </c>
      <c r="E2176" t="s">
        <v>10627</v>
      </c>
      <c r="F2176" t="s">
        <v>4218</v>
      </c>
      <c r="G2176" t="s">
        <v>14</v>
      </c>
      <c r="H2176" t="s">
        <v>15</v>
      </c>
      <c r="I2176">
        <v>18000000</v>
      </c>
      <c r="J2176">
        <v>2014</v>
      </c>
      <c r="K2176">
        <v>4.5999999999999996</v>
      </c>
      <c r="L2176" s="5" t="s">
        <v>476</v>
      </c>
      <c r="M2176" s="5" t="s">
        <v>3629</v>
      </c>
      <c r="P2176" s="5">
        <f t="shared" si="231"/>
        <v>0.60584261316249854</v>
      </c>
      <c r="Q2176" s="5">
        <f t="shared" si="232"/>
        <v>25035665</v>
      </c>
      <c r="R2176" s="1">
        <f t="shared" si="233"/>
        <v>7035665</v>
      </c>
      <c r="S2176" s="1">
        <f t="shared" si="234"/>
        <v>18000000</v>
      </c>
      <c r="U2176" s="6" t="s">
        <v>7086</v>
      </c>
      <c r="V2176" s="5">
        <f t="shared" si="235"/>
        <v>1</v>
      </c>
      <c r="W2176" s="14">
        <f>IF(V2176=1, VLOOKUP(U2176, [1]IMDB_Movies!A:O, 11, FALSE), AVERAGEIF($A$2:$A$4915, U2176, $K$2:$K$4915))</f>
        <v>5.3</v>
      </c>
      <c r="X2176" s="5">
        <f t="shared" si="236"/>
        <v>0.158</v>
      </c>
      <c r="Y2176">
        <f t="shared" si="237"/>
        <v>6.4263380281690283</v>
      </c>
      <c r="AN2176" s="6"/>
      <c r="AO2176" s="5"/>
      <c r="AP2176" s="14"/>
      <c r="AQ2176" s="5"/>
    </row>
    <row r="2177" spans="1:43" hidden="1" x14ac:dyDescent="0.3">
      <c r="A2177" t="s">
        <v>449</v>
      </c>
      <c r="B2177">
        <v>103</v>
      </c>
      <c r="C2177">
        <v>285761243</v>
      </c>
      <c r="D2177" t="s">
        <v>1093</v>
      </c>
      <c r="E2177" t="s">
        <v>10628</v>
      </c>
      <c r="F2177" t="s">
        <v>4404</v>
      </c>
      <c r="G2177" t="s">
        <v>14</v>
      </c>
      <c r="H2177" t="s">
        <v>15</v>
      </c>
      <c r="I2177">
        <v>18000000</v>
      </c>
      <c r="J2177">
        <v>1990</v>
      </c>
      <c r="K2177">
        <v>7.5</v>
      </c>
      <c r="L2177" s="5" t="s">
        <v>599</v>
      </c>
      <c r="M2177" s="5" t="s">
        <v>6299</v>
      </c>
      <c r="P2177" s="5">
        <f t="shared" si="231"/>
        <v>0.60584261316249854</v>
      </c>
      <c r="Q2177" s="5">
        <f t="shared" si="232"/>
        <v>285761243</v>
      </c>
      <c r="R2177" s="1">
        <f t="shared" si="233"/>
        <v>267761243</v>
      </c>
      <c r="S2177" s="1">
        <f t="shared" si="234"/>
        <v>18000000</v>
      </c>
      <c r="U2177" s="7" t="s">
        <v>2153</v>
      </c>
      <c r="V2177" s="5">
        <f t="shared" si="235"/>
        <v>3</v>
      </c>
      <c r="W2177" s="14">
        <f>IF(V2177=1, VLOOKUP(U2177, [1]IMDB_Movies!A:O, 11, FALSE), AVERAGEIF($A$2:$A$4915, U2177, $K$2:$K$4915))</f>
        <v>5.2666666666666666</v>
      </c>
      <c r="X2177" s="5">
        <f t="shared" si="236"/>
        <v>0.157</v>
      </c>
      <c r="Y2177">
        <f t="shared" si="237"/>
        <v>6.4266290947516875</v>
      </c>
      <c r="AN2177" s="7"/>
      <c r="AO2177" s="5"/>
      <c r="AP2177" s="14"/>
      <c r="AQ2177" s="5"/>
    </row>
    <row r="2178" spans="1:43" hidden="1" x14ac:dyDescent="0.3">
      <c r="A2178" t="s">
        <v>3926</v>
      </c>
      <c r="B2178">
        <v>97</v>
      </c>
      <c r="C2178">
        <v>27141959</v>
      </c>
      <c r="D2178" t="s">
        <v>4789</v>
      </c>
      <c r="E2178" t="s">
        <v>10629</v>
      </c>
      <c r="F2178" t="s">
        <v>4790</v>
      </c>
      <c r="G2178" t="s">
        <v>14</v>
      </c>
      <c r="H2178" t="s">
        <v>15</v>
      </c>
      <c r="I2178">
        <v>18000000</v>
      </c>
      <c r="J2178">
        <v>1999</v>
      </c>
      <c r="K2178">
        <v>2.5</v>
      </c>
      <c r="L2178" s="5" t="s">
        <v>599</v>
      </c>
      <c r="M2178" s="5" t="s">
        <v>8413</v>
      </c>
      <c r="N2178" t="s">
        <v>6299</v>
      </c>
      <c r="O2178" t="s">
        <v>4289</v>
      </c>
      <c r="P2178" s="5">
        <f t="shared" ref="P2178:P2241" si="238">CORREL(C2178:C7091,I2178:I7091)</f>
        <v>0.60813931164608104</v>
      </c>
      <c r="Q2178" s="5">
        <f t="shared" ref="Q2178:Q2241" si="239">IF(ISBLANK(C2178),MEDIAN($C$2:$C$4915), C2178)</f>
        <v>27141959</v>
      </c>
      <c r="R2178" s="1">
        <f t="shared" ref="R2178:R2241" si="240">Q2178-S2178</f>
        <v>9141959</v>
      </c>
      <c r="S2178" s="1">
        <f t="shared" ref="S2178:S2241" si="241">IF(ISBLANK(I2178),MEDIAN($I$2:$I$4915), I2178)</f>
        <v>18000000</v>
      </c>
      <c r="U2178" s="7" t="s">
        <v>2164</v>
      </c>
      <c r="V2178" s="5">
        <f t="shared" si="235"/>
        <v>3</v>
      </c>
      <c r="W2178" s="14">
        <f>IF(V2178=1, VLOOKUP(U2178, [1]IMDB_Movies!A:O, 11, FALSE), AVERAGEIF($A$2:$A$4915, U2178, $K$2:$K$4915))</f>
        <v>5.2666666666666666</v>
      </c>
      <c r="X2178" s="5">
        <f t="shared" si="236"/>
        <v>0.157</v>
      </c>
      <c r="Y2178">
        <f t="shared" si="237"/>
        <v>6.4266032417195351</v>
      </c>
      <c r="AN2178" s="7"/>
      <c r="AO2178" s="5"/>
      <c r="AP2178" s="14"/>
      <c r="AQ2178" s="5"/>
    </row>
    <row r="2179" spans="1:43" hidden="1" x14ac:dyDescent="0.3">
      <c r="A2179" t="s">
        <v>1169</v>
      </c>
      <c r="B2179">
        <v>126</v>
      </c>
      <c r="C2179">
        <v>25592632</v>
      </c>
      <c r="D2179" t="s">
        <v>2267</v>
      </c>
      <c r="E2179" t="s">
        <v>10630</v>
      </c>
      <c r="F2179" t="s">
        <v>4799</v>
      </c>
      <c r="G2179" t="s">
        <v>14</v>
      </c>
      <c r="H2179" t="s">
        <v>15</v>
      </c>
      <c r="I2179">
        <v>18000000</v>
      </c>
      <c r="J2179">
        <v>2007</v>
      </c>
      <c r="K2179">
        <v>7.2</v>
      </c>
      <c r="L2179" s="5" t="s">
        <v>2267</v>
      </c>
      <c r="M2179" s="5"/>
      <c r="P2179" s="5">
        <f t="shared" si="238"/>
        <v>0.60806278002652336</v>
      </c>
      <c r="Q2179" s="5">
        <f t="shared" si="239"/>
        <v>25592632</v>
      </c>
      <c r="R2179" s="1">
        <f t="shared" si="240"/>
        <v>7592632</v>
      </c>
      <c r="S2179" s="1">
        <f t="shared" si="241"/>
        <v>18000000</v>
      </c>
      <c r="U2179" s="6" t="s">
        <v>2026</v>
      </c>
      <c r="V2179" s="5">
        <f t="shared" si="235"/>
        <v>5</v>
      </c>
      <c r="W2179" s="14">
        <f>IF(V2179=1, VLOOKUP(U2179, [1]IMDB_Movies!A:O, 11, FALSE), AVERAGEIF($A$2:$A$4915, U2179, $K$2:$K$4915))</f>
        <v>5.26</v>
      </c>
      <c r="X2179" s="5">
        <f t="shared" si="236"/>
        <v>0.156</v>
      </c>
      <c r="Y2179">
        <f t="shared" si="237"/>
        <v>6.4270708494889117</v>
      </c>
      <c r="AN2179" s="6"/>
      <c r="AO2179" s="5"/>
      <c r="AP2179" s="14"/>
      <c r="AQ2179" s="5"/>
    </row>
    <row r="2180" spans="1:43" hidden="1" x14ac:dyDescent="0.3">
      <c r="A2180" t="s">
        <v>4867</v>
      </c>
      <c r="B2180">
        <v>93</v>
      </c>
      <c r="C2180"/>
      <c r="D2180" t="s">
        <v>3408</v>
      </c>
      <c r="E2180" t="s">
        <v>10631</v>
      </c>
      <c r="F2180" t="s">
        <v>4868</v>
      </c>
      <c r="G2180" t="s">
        <v>14</v>
      </c>
      <c r="H2180" t="s">
        <v>15</v>
      </c>
      <c r="I2180">
        <v>18000000</v>
      </c>
      <c r="J2180">
        <v>1982</v>
      </c>
      <c r="K2180">
        <v>6.1</v>
      </c>
      <c r="L2180" s="5" t="s">
        <v>455</v>
      </c>
      <c r="M2180" s="5" t="s">
        <v>2267</v>
      </c>
      <c r="N2180" t="s">
        <v>3629</v>
      </c>
      <c r="P2180" s="5">
        <f t="shared" si="238"/>
        <v>0.60798100185210335</v>
      </c>
      <c r="Q2180" s="5">
        <f t="shared" si="239"/>
        <v>25035665</v>
      </c>
      <c r="R2180" s="1">
        <f t="shared" si="240"/>
        <v>7035665</v>
      </c>
      <c r="S2180" s="1">
        <f t="shared" si="241"/>
        <v>18000000</v>
      </c>
      <c r="U2180" s="7" t="s">
        <v>1233</v>
      </c>
      <c r="V2180" s="5">
        <f t="shared" si="235"/>
        <v>5</v>
      </c>
      <c r="W2180" s="14">
        <f>IF(V2180=1, VLOOKUP(U2180, [1]IMDB_Movies!A:O, 11, FALSE), AVERAGEIF($A$2:$A$4915, U2180, $K$2:$K$4915))</f>
        <v>5.26</v>
      </c>
      <c r="X2180" s="5">
        <f t="shared" si="236"/>
        <v>0.156</v>
      </c>
      <c r="Y2180">
        <f t="shared" si="237"/>
        <v>6.4269746121297757</v>
      </c>
      <c r="AN2180" s="7"/>
      <c r="AO2180" s="5"/>
      <c r="AP2180" s="14"/>
      <c r="AQ2180" s="5"/>
    </row>
    <row r="2181" spans="1:43" hidden="1" x14ac:dyDescent="0.3">
      <c r="A2181" t="s">
        <v>2439</v>
      </c>
      <c r="B2181">
        <v>159</v>
      </c>
      <c r="C2181">
        <v>6498000</v>
      </c>
      <c r="D2181" t="s">
        <v>2440</v>
      </c>
      <c r="E2181" t="s">
        <v>10632</v>
      </c>
      <c r="F2181" t="s">
        <v>2441</v>
      </c>
      <c r="G2181" t="s">
        <v>2442</v>
      </c>
      <c r="H2181" t="s">
        <v>1990</v>
      </c>
      <c r="I2181">
        <v>18026148</v>
      </c>
      <c r="J2181">
        <v>2015</v>
      </c>
      <c r="K2181">
        <v>8.4</v>
      </c>
      <c r="L2181" s="5" t="s">
        <v>476</v>
      </c>
      <c r="M2181" s="5" t="s">
        <v>340</v>
      </c>
      <c r="N2181" t="s">
        <v>1221</v>
      </c>
      <c r="O2181" t="s">
        <v>455</v>
      </c>
      <c r="P2181" s="5">
        <f t="shared" si="238"/>
        <v>0.60798100185210335</v>
      </c>
      <c r="Q2181" s="5">
        <f t="shared" si="239"/>
        <v>6498000</v>
      </c>
      <c r="R2181" s="1">
        <f t="shared" si="240"/>
        <v>-11528148</v>
      </c>
      <c r="S2181" s="1">
        <f t="shared" si="241"/>
        <v>18026148</v>
      </c>
      <c r="U2181" s="6" t="s">
        <v>6273</v>
      </c>
      <c r="V2181" s="5">
        <f t="shared" si="235"/>
        <v>2</v>
      </c>
      <c r="W2181" s="14">
        <f>IF(V2181=1, VLOOKUP(U2181, [1]IMDB_Movies!A:O, 11, FALSE), AVERAGEIF($A$2:$A$4915, U2181, $K$2:$K$4915))</f>
        <v>5.25</v>
      </c>
      <c r="X2181" s="5">
        <f t="shared" si="236"/>
        <v>0.154</v>
      </c>
      <c r="Y2181">
        <f t="shared" si="237"/>
        <v>6.4268783068783222</v>
      </c>
      <c r="AN2181" s="6"/>
      <c r="AO2181" s="5"/>
      <c r="AP2181" s="14"/>
      <c r="AQ2181" s="5"/>
    </row>
    <row r="2182" spans="1:43" hidden="1" x14ac:dyDescent="0.3">
      <c r="A2182" t="s">
        <v>1003</v>
      </c>
      <c r="B2182">
        <v>118</v>
      </c>
      <c r="C2182">
        <v>10562387</v>
      </c>
      <c r="D2182" t="s">
        <v>1908</v>
      </c>
      <c r="E2182" t="s">
        <v>10633</v>
      </c>
      <c r="F2182" t="s">
        <v>4079</v>
      </c>
      <c r="G2182" t="s">
        <v>14</v>
      </c>
      <c r="H2182" t="s">
        <v>15</v>
      </c>
      <c r="I2182">
        <v>18500000</v>
      </c>
      <c r="J2182">
        <v>1998</v>
      </c>
      <c r="K2182">
        <v>7.7</v>
      </c>
      <c r="L2182" s="5" t="s">
        <v>340</v>
      </c>
      <c r="M2182" s="5" t="s">
        <v>599</v>
      </c>
      <c r="N2182" t="s">
        <v>1221</v>
      </c>
      <c r="P2182" s="5">
        <f t="shared" si="238"/>
        <v>0.60784465085226425</v>
      </c>
      <c r="Q2182" s="5">
        <f t="shared" si="239"/>
        <v>10562387</v>
      </c>
      <c r="R2182" s="1">
        <f t="shared" si="240"/>
        <v>-7937613</v>
      </c>
      <c r="S2182" s="1">
        <f t="shared" si="241"/>
        <v>18500000</v>
      </c>
      <c r="U2182" s="7" t="s">
        <v>6076</v>
      </c>
      <c r="V2182" s="5">
        <f t="shared" si="235"/>
        <v>2</v>
      </c>
      <c r="W2182" s="14">
        <f>IF(V2182=1, VLOOKUP(U2182, [1]IMDB_Movies!A:O, 11, FALSE), AVERAGEIF($A$2:$A$4915, U2182, $K$2:$K$4915))</f>
        <v>5.25</v>
      </c>
      <c r="X2182" s="5">
        <f t="shared" si="236"/>
        <v>0.154</v>
      </c>
      <c r="Y2182">
        <f t="shared" si="237"/>
        <v>6.4271700776288094</v>
      </c>
      <c r="AN2182" s="7"/>
      <c r="AO2182" s="5"/>
      <c r="AP2182" s="14"/>
      <c r="AQ2182" s="5"/>
    </row>
    <row r="2183" spans="1:43" hidden="1" x14ac:dyDescent="0.3">
      <c r="A2183" t="s">
        <v>4080</v>
      </c>
      <c r="B2183">
        <v>100</v>
      </c>
      <c r="C2183">
        <v>18439082</v>
      </c>
      <c r="D2183" t="s">
        <v>1303</v>
      </c>
      <c r="E2183" t="s">
        <v>10634</v>
      </c>
      <c r="F2183" t="s">
        <v>4081</v>
      </c>
      <c r="G2183" t="s">
        <v>14</v>
      </c>
      <c r="H2183" t="s">
        <v>15</v>
      </c>
      <c r="I2183">
        <v>18500000</v>
      </c>
      <c r="J2183">
        <v>2009</v>
      </c>
      <c r="K2183">
        <v>6.4</v>
      </c>
      <c r="L2183" s="5" t="s">
        <v>599</v>
      </c>
      <c r="M2183" s="5" t="s">
        <v>455</v>
      </c>
      <c r="N2183" t="s">
        <v>6851</v>
      </c>
      <c r="P2183" s="5">
        <f t="shared" si="238"/>
        <v>0.60771940611375741</v>
      </c>
      <c r="Q2183" s="5">
        <f t="shared" si="239"/>
        <v>18439082</v>
      </c>
      <c r="R2183" s="1">
        <f t="shared" si="240"/>
        <v>-60918</v>
      </c>
      <c r="S2183" s="1">
        <f t="shared" si="241"/>
        <v>18500000</v>
      </c>
      <c r="U2183" s="7" t="s">
        <v>2657</v>
      </c>
      <c r="V2183" s="5">
        <f t="shared" si="235"/>
        <v>2</v>
      </c>
      <c r="W2183" s="14">
        <f>IF(V2183=1, VLOOKUP(U2183, [1]IMDB_Movies!A:O, 11, FALSE), AVERAGEIF($A$2:$A$4915, U2183, $K$2:$K$4915))</f>
        <v>5.25</v>
      </c>
      <c r="X2183" s="5">
        <f t="shared" si="236"/>
        <v>0.154</v>
      </c>
      <c r="Y2183">
        <f t="shared" si="237"/>
        <v>6.4272502647370438</v>
      </c>
      <c r="AN2183" s="7"/>
      <c r="AO2183" s="5"/>
      <c r="AP2183" s="14"/>
      <c r="AQ2183" s="5"/>
    </row>
    <row r="2184" spans="1:43" hidden="1" x14ac:dyDescent="0.3">
      <c r="A2184" t="s">
        <v>11</v>
      </c>
      <c r="B2184">
        <v>154</v>
      </c>
      <c r="C2184">
        <v>85200000</v>
      </c>
      <c r="D2184" t="s">
        <v>29</v>
      </c>
      <c r="E2184" t="s">
        <v>10635</v>
      </c>
      <c r="F2184" t="s">
        <v>4222</v>
      </c>
      <c r="G2184" t="s">
        <v>14</v>
      </c>
      <c r="H2184" t="s">
        <v>15</v>
      </c>
      <c r="I2184">
        <v>18500000</v>
      </c>
      <c r="J2184">
        <v>1986</v>
      </c>
      <c r="K2184">
        <v>8.4</v>
      </c>
      <c r="L2184" s="5" t="s">
        <v>476</v>
      </c>
      <c r="M2184" s="5" t="s">
        <v>340</v>
      </c>
      <c r="N2184" t="s">
        <v>4289</v>
      </c>
      <c r="P2184" s="5">
        <f t="shared" si="238"/>
        <v>0.60761543233737858</v>
      </c>
      <c r="Q2184" s="5">
        <f t="shared" si="239"/>
        <v>85200000</v>
      </c>
      <c r="R2184" s="1">
        <f t="shared" si="240"/>
        <v>66700000</v>
      </c>
      <c r="S2184" s="1">
        <f t="shared" si="241"/>
        <v>18500000</v>
      </c>
      <c r="U2184" s="7" t="s">
        <v>3369</v>
      </c>
      <c r="V2184" s="5">
        <f t="shared" si="235"/>
        <v>2</v>
      </c>
      <c r="W2184" s="14">
        <f>IF(V2184=1, VLOOKUP(U2184, [1]IMDB_Movies!A:O, 11, FALSE), AVERAGEIF($A$2:$A$4915, U2184, $K$2:$K$4915))</f>
        <v>5.25</v>
      </c>
      <c r="X2184" s="5">
        <f t="shared" si="236"/>
        <v>0.154</v>
      </c>
      <c r="Y2184">
        <f t="shared" si="237"/>
        <v>6.427542372881371</v>
      </c>
      <c r="AN2184" s="7"/>
      <c r="AO2184" s="5"/>
      <c r="AP2184" s="14"/>
      <c r="AQ2184" s="5"/>
    </row>
    <row r="2185" spans="1:43" hidden="1" x14ac:dyDescent="0.3">
      <c r="A2185" t="s">
        <v>4317</v>
      </c>
      <c r="B2185">
        <v>111</v>
      </c>
      <c r="C2185">
        <v>6462576</v>
      </c>
      <c r="D2185" t="s">
        <v>1221</v>
      </c>
      <c r="E2185" t="s">
        <v>10636</v>
      </c>
      <c r="F2185" t="s">
        <v>4318</v>
      </c>
      <c r="G2185" t="s">
        <v>14</v>
      </c>
      <c r="H2185" t="s">
        <v>15</v>
      </c>
      <c r="I2185">
        <v>18500000</v>
      </c>
      <c r="J2185">
        <v>2016</v>
      </c>
      <c r="K2185">
        <v>5.4</v>
      </c>
      <c r="L2185" s="5" t="s">
        <v>1221</v>
      </c>
      <c r="M2185" s="5"/>
      <c r="P2185" s="5">
        <f t="shared" si="238"/>
        <v>0.60780621991599659</v>
      </c>
      <c r="Q2185" s="5">
        <f t="shared" si="239"/>
        <v>6462576</v>
      </c>
      <c r="R2185" s="1">
        <f t="shared" si="240"/>
        <v>-12037424</v>
      </c>
      <c r="S2185" s="1">
        <f t="shared" si="241"/>
        <v>18500000</v>
      </c>
      <c r="U2185" s="6" t="s">
        <v>3848</v>
      </c>
      <c r="V2185" s="5">
        <f t="shared" si="235"/>
        <v>2</v>
      </c>
      <c r="W2185" s="14">
        <f>IF(V2185=1, VLOOKUP(U2185, [1]IMDB_Movies!A:O, 11, FALSE), AVERAGEIF($A$2:$A$4915, U2185, $K$2:$K$4915))</f>
        <v>5.25</v>
      </c>
      <c r="X2185" s="5">
        <f t="shared" si="236"/>
        <v>0.154</v>
      </c>
      <c r="Y2185">
        <f t="shared" si="237"/>
        <v>6.4278346873896304</v>
      </c>
      <c r="AN2185" s="6"/>
      <c r="AO2185" s="5"/>
      <c r="AP2185" s="14"/>
      <c r="AQ2185" s="5"/>
    </row>
    <row r="2186" spans="1:43" hidden="1" x14ac:dyDescent="0.3">
      <c r="A2186" t="s">
        <v>2640</v>
      </c>
      <c r="B2186">
        <v>93</v>
      </c>
      <c r="C2186"/>
      <c r="D2186" t="s">
        <v>122</v>
      </c>
      <c r="E2186" t="s">
        <v>10637</v>
      </c>
      <c r="F2186" t="s">
        <v>2641</v>
      </c>
      <c r="G2186" t="s">
        <v>14</v>
      </c>
      <c r="H2186" t="s">
        <v>15</v>
      </c>
      <c r="I2186">
        <v>19000000</v>
      </c>
      <c r="J2186">
        <v>2015</v>
      </c>
      <c r="K2186">
        <v>6.1</v>
      </c>
      <c r="L2186" s="5" t="s">
        <v>476</v>
      </c>
      <c r="M2186" s="5" t="s">
        <v>8413</v>
      </c>
      <c r="N2186" t="s">
        <v>3629</v>
      </c>
      <c r="P2186" s="5">
        <f t="shared" si="238"/>
        <v>0.60767053484849576</v>
      </c>
      <c r="Q2186" s="5">
        <f t="shared" si="239"/>
        <v>25035665</v>
      </c>
      <c r="R2186" s="1">
        <f t="shared" si="240"/>
        <v>6035665</v>
      </c>
      <c r="S2186" s="1">
        <f t="shared" si="241"/>
        <v>19000000</v>
      </c>
      <c r="U2186" s="7" t="s">
        <v>3879</v>
      </c>
      <c r="V2186" s="5">
        <f t="shared" si="235"/>
        <v>2</v>
      </c>
      <c r="W2186" s="14">
        <f>IF(V2186=1, VLOOKUP(U2186, [1]IMDB_Movies!A:O, 11, FALSE), AVERAGEIF($A$2:$A$4915, U2186, $K$2:$K$4915))</f>
        <v>5.25</v>
      </c>
      <c r="X2186" s="5">
        <f t="shared" si="236"/>
        <v>0.154</v>
      </c>
      <c r="Y2186">
        <f t="shared" si="237"/>
        <v>6.4274911660777541</v>
      </c>
      <c r="AN2186" s="7"/>
      <c r="AO2186" s="5"/>
      <c r="AP2186" s="14"/>
      <c r="AQ2186" s="5"/>
    </row>
    <row r="2187" spans="1:43" hidden="1" x14ac:dyDescent="0.3">
      <c r="A2187" t="s">
        <v>1000</v>
      </c>
      <c r="B2187">
        <v>95</v>
      </c>
      <c r="C2187">
        <v>58156435</v>
      </c>
      <c r="D2187" t="s">
        <v>893</v>
      </c>
      <c r="E2187" t="s">
        <v>10638</v>
      </c>
      <c r="F2187" t="s">
        <v>2898</v>
      </c>
      <c r="G2187" t="s">
        <v>14</v>
      </c>
      <c r="H2187" t="s">
        <v>15</v>
      </c>
      <c r="I2187">
        <v>19000000</v>
      </c>
      <c r="J2187">
        <v>2004</v>
      </c>
      <c r="K2187">
        <v>5.9</v>
      </c>
      <c r="L2187" s="5" t="s">
        <v>340</v>
      </c>
      <c r="M2187" s="5" t="s">
        <v>599</v>
      </c>
      <c r="N2187" t="s">
        <v>8415</v>
      </c>
      <c r="P2187" s="5">
        <f t="shared" si="238"/>
        <v>0.60767053484849576</v>
      </c>
      <c r="Q2187" s="5">
        <f t="shared" si="239"/>
        <v>58156435</v>
      </c>
      <c r="R2187" s="1">
        <f t="shared" si="240"/>
        <v>39156435</v>
      </c>
      <c r="S2187" s="1">
        <f t="shared" si="241"/>
        <v>19000000</v>
      </c>
      <c r="U2187" s="6" t="s">
        <v>4005</v>
      </c>
      <c r="V2187" s="5">
        <f t="shared" si="235"/>
        <v>1</v>
      </c>
      <c r="W2187" s="14">
        <f>IF(V2187=1, VLOOKUP(U2187, [1]IMDB_Movies!A:O, 11, FALSE), AVERAGEIF($A$2:$A$4915, U2187, $K$2:$K$4915))</f>
        <v>5.2</v>
      </c>
      <c r="X2187" s="5">
        <f t="shared" si="236"/>
        <v>0.14099999999999999</v>
      </c>
      <c r="Y2187">
        <f t="shared" si="237"/>
        <v>6.4272180982679554</v>
      </c>
      <c r="AN2187" s="6"/>
      <c r="AO2187" s="5"/>
      <c r="AP2187" s="14"/>
      <c r="AQ2187" s="5"/>
    </row>
    <row r="2188" spans="1:43" hidden="1" x14ac:dyDescent="0.3">
      <c r="A2188" t="s">
        <v>2967</v>
      </c>
      <c r="B2188">
        <v>85</v>
      </c>
      <c r="C2188">
        <v>26096584</v>
      </c>
      <c r="D2188" t="s">
        <v>599</v>
      </c>
      <c r="E2188" t="s">
        <v>10639</v>
      </c>
      <c r="F2188" t="s">
        <v>2968</v>
      </c>
      <c r="G2188" t="s">
        <v>14</v>
      </c>
      <c r="H2188" t="s">
        <v>15</v>
      </c>
      <c r="I2188">
        <v>19000000</v>
      </c>
      <c r="J2188">
        <v>2003</v>
      </c>
      <c r="K2188">
        <v>3.4</v>
      </c>
      <c r="L2188" s="5" t="s">
        <v>599</v>
      </c>
      <c r="M2188" s="5"/>
      <c r="P2188" s="5">
        <f t="shared" si="238"/>
        <v>0.60771568276799126</v>
      </c>
      <c r="Q2188" s="5">
        <f t="shared" si="239"/>
        <v>26096584</v>
      </c>
      <c r="R2188" s="1">
        <f t="shared" si="240"/>
        <v>7096584</v>
      </c>
      <c r="S2188" s="1">
        <f t="shared" si="241"/>
        <v>19000000</v>
      </c>
      <c r="U2188" s="7" t="s">
        <v>7981</v>
      </c>
      <c r="V2188" s="5">
        <f t="shared" si="235"/>
        <v>1</v>
      </c>
      <c r="W2188" s="14">
        <f>IF(V2188=1, VLOOKUP(U2188, [1]IMDB_Movies!A:O, 11, FALSE), AVERAGEIF($A$2:$A$4915, U2188, $K$2:$K$4915))</f>
        <v>5.2</v>
      </c>
      <c r="X2188" s="5">
        <f t="shared" si="236"/>
        <v>0.14099999999999999</v>
      </c>
      <c r="Y2188">
        <f t="shared" si="237"/>
        <v>6.426838755304118</v>
      </c>
      <c r="AN2188" s="7"/>
      <c r="AO2188" s="5"/>
      <c r="AP2188" s="14"/>
      <c r="AQ2188" s="5"/>
    </row>
    <row r="2189" spans="1:43" hidden="1" x14ac:dyDescent="0.3">
      <c r="A2189" t="s">
        <v>3079</v>
      </c>
      <c r="B2189">
        <v>89</v>
      </c>
      <c r="C2189"/>
      <c r="D2189" t="s">
        <v>3080</v>
      </c>
      <c r="E2189" t="s">
        <v>10640</v>
      </c>
      <c r="F2189" t="s">
        <v>3081</v>
      </c>
      <c r="G2189" t="s">
        <v>14</v>
      </c>
      <c r="H2189" t="s">
        <v>15</v>
      </c>
      <c r="I2189">
        <v>19000000</v>
      </c>
      <c r="J2189">
        <v>2016</v>
      </c>
      <c r="K2189">
        <v>7.5</v>
      </c>
      <c r="L2189" s="5" t="s">
        <v>340</v>
      </c>
      <c r="M2189" s="5" t="s">
        <v>4017</v>
      </c>
      <c r="N2189" t="s">
        <v>599</v>
      </c>
      <c r="O2189" t="s">
        <v>455</v>
      </c>
      <c r="P2189" s="5">
        <f t="shared" si="238"/>
        <v>0.60763518722791432</v>
      </c>
      <c r="Q2189" s="5">
        <f t="shared" si="239"/>
        <v>25035665</v>
      </c>
      <c r="R2189" s="1">
        <f t="shared" si="240"/>
        <v>6035665</v>
      </c>
      <c r="S2189" s="1">
        <f t="shared" si="241"/>
        <v>19000000</v>
      </c>
      <c r="U2189" s="6" t="s">
        <v>7887</v>
      </c>
      <c r="V2189" s="5">
        <f t="shared" si="235"/>
        <v>1</v>
      </c>
      <c r="W2189" s="14">
        <f>IF(V2189=1, VLOOKUP(U2189, [1]IMDB_Movies!A:O, 11, FALSE), AVERAGEIF($A$2:$A$4915, U2189, $K$2:$K$4915))</f>
        <v>5.2</v>
      </c>
      <c r="X2189" s="5">
        <f t="shared" si="236"/>
        <v>0.14099999999999999</v>
      </c>
      <c r="Y2189">
        <f t="shared" si="237"/>
        <v>6.4274142200212392</v>
      </c>
      <c r="AN2189" s="6"/>
      <c r="AO2189" s="5"/>
      <c r="AP2189" s="14"/>
      <c r="AQ2189" s="5"/>
    </row>
    <row r="2190" spans="1:43" hidden="1" x14ac:dyDescent="0.3">
      <c r="A2190" t="s">
        <v>104</v>
      </c>
      <c r="B2190">
        <v>119</v>
      </c>
      <c r="C2190">
        <v>65807024</v>
      </c>
      <c r="D2190" t="s">
        <v>1275</v>
      </c>
      <c r="E2190" t="s">
        <v>10641</v>
      </c>
      <c r="F2190" t="s">
        <v>3566</v>
      </c>
      <c r="G2190" t="s">
        <v>14</v>
      </c>
      <c r="H2190" t="s">
        <v>15</v>
      </c>
      <c r="I2190">
        <v>19000000</v>
      </c>
      <c r="J2190">
        <v>1995</v>
      </c>
      <c r="K2190">
        <v>6.8</v>
      </c>
      <c r="L2190" s="5" t="s">
        <v>476</v>
      </c>
      <c r="M2190" s="5" t="s">
        <v>599</v>
      </c>
      <c r="N2190" t="s">
        <v>8413</v>
      </c>
      <c r="O2190" t="s">
        <v>1221</v>
      </c>
      <c r="P2190" s="5">
        <f t="shared" si="238"/>
        <v>0.60763518722791432</v>
      </c>
      <c r="Q2190" s="5">
        <f t="shared" si="239"/>
        <v>65807024</v>
      </c>
      <c r="R2190" s="1">
        <f t="shared" si="240"/>
        <v>46807024</v>
      </c>
      <c r="S2190" s="1">
        <f t="shared" si="241"/>
        <v>19000000</v>
      </c>
      <c r="U2190" s="6" t="s">
        <v>7717</v>
      </c>
      <c r="V2190" s="5">
        <f t="shared" si="235"/>
        <v>1</v>
      </c>
      <c r="W2190" s="14">
        <f>IF(V2190=1, VLOOKUP(U2190, [1]IMDB_Movies!A:O, 11, FALSE), AVERAGEIF($A$2:$A$4915, U2190, $K$2:$K$4915))</f>
        <v>5.2</v>
      </c>
      <c r="X2190" s="5">
        <f t="shared" si="236"/>
        <v>0.14099999999999999</v>
      </c>
      <c r="Y2190">
        <f t="shared" si="237"/>
        <v>6.427636234961092</v>
      </c>
      <c r="AN2190" s="6"/>
      <c r="AO2190" s="5"/>
      <c r="AP2190" s="14"/>
      <c r="AQ2190" s="5"/>
    </row>
    <row r="2191" spans="1:43" hidden="1" x14ac:dyDescent="0.3">
      <c r="A2191" t="s">
        <v>983</v>
      </c>
      <c r="B2191">
        <v>138</v>
      </c>
      <c r="C2191">
        <v>130727000</v>
      </c>
      <c r="D2191" t="s">
        <v>2344</v>
      </c>
      <c r="E2191" t="s">
        <v>10642</v>
      </c>
      <c r="F2191" t="s">
        <v>3714</v>
      </c>
      <c r="G2191" t="s">
        <v>14</v>
      </c>
      <c r="H2191" t="s">
        <v>15</v>
      </c>
      <c r="I2191">
        <v>19000000</v>
      </c>
      <c r="J2191">
        <v>1991</v>
      </c>
      <c r="K2191">
        <v>8.6</v>
      </c>
      <c r="L2191" s="5" t="s">
        <v>8413</v>
      </c>
      <c r="M2191" s="5" t="s">
        <v>1221</v>
      </c>
      <c r="N2191" t="s">
        <v>2267</v>
      </c>
      <c r="O2191" t="s">
        <v>3629</v>
      </c>
      <c r="P2191" s="5">
        <f t="shared" si="238"/>
        <v>0.60771729808235164</v>
      </c>
      <c r="Q2191" s="5">
        <f t="shared" si="239"/>
        <v>130727000</v>
      </c>
      <c r="R2191" s="1">
        <f t="shared" si="240"/>
        <v>111727000</v>
      </c>
      <c r="S2191" s="1">
        <f t="shared" si="241"/>
        <v>19000000</v>
      </c>
      <c r="U2191" s="6" t="s">
        <v>7565</v>
      </c>
      <c r="V2191" s="5">
        <f t="shared" si="235"/>
        <v>1</v>
      </c>
      <c r="W2191" s="14">
        <f>IF(V2191=1, VLOOKUP(U2191, [1]IMDB_Movies!A:O, 11, FALSE), AVERAGEIF($A$2:$A$4915, U2191, $K$2:$K$4915))</f>
        <v>5.2</v>
      </c>
      <c r="X2191" s="5">
        <f t="shared" si="236"/>
        <v>0.14099999999999999</v>
      </c>
      <c r="Y2191">
        <f t="shared" si="237"/>
        <v>6.4275398230088658</v>
      </c>
      <c r="AN2191" s="6"/>
      <c r="AO2191" s="5"/>
      <c r="AP2191" s="14"/>
      <c r="AQ2191" s="5"/>
    </row>
    <row r="2192" spans="1:43" hidden="1" x14ac:dyDescent="0.3">
      <c r="A2192" t="s">
        <v>3798</v>
      </c>
      <c r="B2192">
        <v>90</v>
      </c>
      <c r="C2192">
        <v>35033759</v>
      </c>
      <c r="D2192" t="s">
        <v>1501</v>
      </c>
      <c r="E2192" t="s">
        <v>10643</v>
      </c>
      <c r="F2192" t="s">
        <v>3799</v>
      </c>
      <c r="G2192" t="s">
        <v>14</v>
      </c>
      <c r="H2192" t="s">
        <v>15</v>
      </c>
      <c r="I2192">
        <v>19000000</v>
      </c>
      <c r="J2192">
        <v>2011</v>
      </c>
      <c r="K2192">
        <v>6.3</v>
      </c>
      <c r="L2192" s="5" t="s">
        <v>340</v>
      </c>
      <c r="M2192" s="5" t="s">
        <v>599</v>
      </c>
      <c r="P2192" s="5">
        <f t="shared" si="238"/>
        <v>0.60821969084730254</v>
      </c>
      <c r="Q2192" s="5">
        <f t="shared" si="239"/>
        <v>35033759</v>
      </c>
      <c r="R2192" s="1">
        <f t="shared" si="240"/>
        <v>16033759</v>
      </c>
      <c r="S2192" s="1">
        <f t="shared" si="241"/>
        <v>19000000</v>
      </c>
      <c r="U2192" s="7" t="s">
        <v>7623</v>
      </c>
      <c r="V2192" s="5">
        <f t="shared" si="235"/>
        <v>1</v>
      </c>
      <c r="W2192" s="14">
        <f>IF(V2192=1, VLOOKUP(U2192, [1]IMDB_Movies!A:O, 11, FALSE), AVERAGEIF($A$2:$A$4915, U2192, $K$2:$K$4915))</f>
        <v>5.2</v>
      </c>
      <c r="X2192" s="5">
        <f t="shared" si="236"/>
        <v>0.14099999999999999</v>
      </c>
      <c r="Y2192">
        <f t="shared" si="237"/>
        <v>6.4275141643059639</v>
      </c>
      <c r="AN2192" s="7"/>
      <c r="AO2192" s="5"/>
      <c r="AP2192" s="14"/>
      <c r="AQ2192" s="5"/>
    </row>
    <row r="2193" spans="1:43" hidden="1" x14ac:dyDescent="0.3">
      <c r="A2193" t="s">
        <v>1739</v>
      </c>
      <c r="B2193">
        <v>108</v>
      </c>
      <c r="C2193">
        <v>25753840</v>
      </c>
      <c r="D2193" t="s">
        <v>3861</v>
      </c>
      <c r="E2193" t="s">
        <v>10644</v>
      </c>
      <c r="F2193" t="s">
        <v>3862</v>
      </c>
      <c r="G2193" t="s">
        <v>14</v>
      </c>
      <c r="H2193" t="s">
        <v>15</v>
      </c>
      <c r="I2193">
        <v>19000000</v>
      </c>
      <c r="J2193">
        <v>1996</v>
      </c>
      <c r="K2193">
        <v>7.3</v>
      </c>
      <c r="L2193" s="5" t="s">
        <v>8413</v>
      </c>
      <c r="M2193" s="5" t="s">
        <v>455</v>
      </c>
      <c r="N2193" t="s">
        <v>2267</v>
      </c>
      <c r="P2193" s="5">
        <f t="shared" si="238"/>
        <v>0.60816972967891747</v>
      </c>
      <c r="Q2193" s="5">
        <f t="shared" si="239"/>
        <v>25753840</v>
      </c>
      <c r="R2193" s="1">
        <f t="shared" si="240"/>
        <v>6753840</v>
      </c>
      <c r="S2193" s="1">
        <f t="shared" si="241"/>
        <v>19000000</v>
      </c>
      <c r="U2193" s="6" t="s">
        <v>7361</v>
      </c>
      <c r="V2193" s="5">
        <f t="shared" si="235"/>
        <v>1</v>
      </c>
      <c r="W2193" s="14">
        <f>IF(V2193=1, VLOOKUP(U2193, [1]IMDB_Movies!A:O, 11, FALSE), AVERAGEIF($A$2:$A$4915, U2193, $K$2:$K$4915))</f>
        <v>5.2</v>
      </c>
      <c r="X2193" s="5">
        <f t="shared" si="236"/>
        <v>0.14099999999999999</v>
      </c>
      <c r="Y2193">
        <f t="shared" si="237"/>
        <v>6.4277010272759636</v>
      </c>
      <c r="AN2193" s="6"/>
      <c r="AO2193" s="5"/>
      <c r="AP2193" s="14"/>
      <c r="AQ2193" s="5"/>
    </row>
    <row r="2194" spans="1:43" hidden="1" x14ac:dyDescent="0.3">
      <c r="A2194" t="s">
        <v>1526</v>
      </c>
      <c r="B2194">
        <v>113</v>
      </c>
      <c r="C2194">
        <v>58571513</v>
      </c>
      <c r="D2194" t="s">
        <v>778</v>
      </c>
      <c r="E2194" t="s">
        <v>10645</v>
      </c>
      <c r="F2194" t="s">
        <v>4029</v>
      </c>
      <c r="G2194" t="s">
        <v>14</v>
      </c>
      <c r="H2194" t="s">
        <v>15</v>
      </c>
      <c r="I2194">
        <v>19000000</v>
      </c>
      <c r="J2194">
        <v>1989</v>
      </c>
      <c r="K2194">
        <v>6.8</v>
      </c>
      <c r="L2194" s="5" t="s">
        <v>8413</v>
      </c>
      <c r="M2194" s="5" t="s">
        <v>1221</v>
      </c>
      <c r="N2194" t="s">
        <v>8415</v>
      </c>
      <c r="O2194" t="s">
        <v>3629</v>
      </c>
      <c r="P2194" s="5">
        <f t="shared" si="238"/>
        <v>0.60808813827459529</v>
      </c>
      <c r="Q2194" s="5">
        <f t="shared" si="239"/>
        <v>58571513</v>
      </c>
      <c r="R2194" s="1">
        <f t="shared" si="240"/>
        <v>39571513</v>
      </c>
      <c r="S2194" s="1">
        <f t="shared" si="241"/>
        <v>19000000</v>
      </c>
      <c r="U2194" s="6" t="s">
        <v>4803</v>
      </c>
      <c r="V2194" s="5">
        <f t="shared" si="235"/>
        <v>2</v>
      </c>
      <c r="W2194" s="14">
        <f>IF(V2194=1, VLOOKUP(U2194, [1]IMDB_Movies!A:O, 11, FALSE), AVERAGEIF($A$2:$A$4915, U2194, $K$2:$K$4915))</f>
        <v>5.1999999999999993</v>
      </c>
      <c r="X2194" s="5">
        <f t="shared" si="236"/>
        <v>0.14099999999999999</v>
      </c>
      <c r="Y2194">
        <f t="shared" si="237"/>
        <v>6.4287030474840705</v>
      </c>
      <c r="AN2194" s="6"/>
      <c r="AO2194" s="5"/>
      <c r="AP2194" s="14"/>
      <c r="AQ2194" s="5"/>
    </row>
    <row r="2195" spans="1:43" hidden="1" x14ac:dyDescent="0.3">
      <c r="A2195" t="s">
        <v>1333</v>
      </c>
      <c r="B2195">
        <v>146</v>
      </c>
      <c r="C2195"/>
      <c r="D2195" t="s">
        <v>4034</v>
      </c>
      <c r="E2195" t="s">
        <v>10646</v>
      </c>
      <c r="F2195" t="s">
        <v>4035</v>
      </c>
      <c r="G2195" t="s">
        <v>14</v>
      </c>
      <c r="H2195" t="s">
        <v>15</v>
      </c>
      <c r="I2195">
        <v>19000000</v>
      </c>
      <c r="J2195">
        <v>1980</v>
      </c>
      <c r="K2195">
        <v>8.4</v>
      </c>
      <c r="L2195" s="5" t="s">
        <v>1221</v>
      </c>
      <c r="M2195" s="5" t="s">
        <v>2267</v>
      </c>
      <c r="P2195" s="5">
        <f t="shared" si="238"/>
        <v>0.60813569265243717</v>
      </c>
      <c r="Q2195" s="5">
        <f t="shared" si="239"/>
        <v>25035665</v>
      </c>
      <c r="R2195" s="1">
        <f t="shared" si="240"/>
        <v>6035665</v>
      </c>
      <c r="S2195" s="1">
        <f t="shared" si="241"/>
        <v>19000000</v>
      </c>
      <c r="U2195" s="7" t="s">
        <v>5960</v>
      </c>
      <c r="V2195" s="5">
        <f t="shared" si="235"/>
        <v>1</v>
      </c>
      <c r="W2195" s="14">
        <f>IF(V2195=1, VLOOKUP(U2195, [1]IMDB_Movies!A:O, 11, FALSE), AVERAGEIF($A$2:$A$4915, U2195, $K$2:$K$4915))</f>
        <v>5.2</v>
      </c>
      <c r="X2195" s="5">
        <f t="shared" si="236"/>
        <v>0.14099999999999999</v>
      </c>
      <c r="Y2195">
        <f t="shared" si="237"/>
        <v>6.4283587380361737</v>
      </c>
      <c r="AN2195" s="7"/>
      <c r="AO2195" s="5"/>
      <c r="AP2195" s="14"/>
      <c r="AQ2195" s="5"/>
    </row>
    <row r="2196" spans="1:43" hidden="1" x14ac:dyDescent="0.3">
      <c r="A2196" t="s">
        <v>154</v>
      </c>
      <c r="B2196">
        <v>116</v>
      </c>
      <c r="C2196">
        <v>210609762</v>
      </c>
      <c r="D2196" t="s">
        <v>679</v>
      </c>
      <c r="E2196" t="s">
        <v>10647</v>
      </c>
      <c r="F2196" t="s">
        <v>4036</v>
      </c>
      <c r="G2196" t="s">
        <v>14</v>
      </c>
      <c r="H2196" t="s">
        <v>15</v>
      </c>
      <c r="I2196">
        <v>19000000</v>
      </c>
      <c r="J2196">
        <v>1985</v>
      </c>
      <c r="K2196">
        <v>8.5</v>
      </c>
      <c r="L2196" s="5" t="s">
        <v>340</v>
      </c>
      <c r="M2196" s="5" t="s">
        <v>599</v>
      </c>
      <c r="N2196" t="s">
        <v>4289</v>
      </c>
      <c r="P2196" s="5">
        <f t="shared" si="238"/>
        <v>0.60813569265243717</v>
      </c>
      <c r="Q2196" s="5">
        <f t="shared" si="239"/>
        <v>210609762</v>
      </c>
      <c r="R2196" s="1">
        <f t="shared" si="240"/>
        <v>191609762</v>
      </c>
      <c r="S2196" s="1">
        <f t="shared" si="241"/>
        <v>19000000</v>
      </c>
      <c r="U2196" s="6" t="s">
        <v>6591</v>
      </c>
      <c r="V2196" s="5">
        <f t="shared" si="235"/>
        <v>1</v>
      </c>
      <c r="W2196" s="14">
        <f>IF(V2196=1, VLOOKUP(U2196, [1]IMDB_Movies!A:O, 11, FALSE), AVERAGEIF($A$2:$A$4915, U2196, $K$2:$K$4915))</f>
        <v>5.2</v>
      </c>
      <c r="X2196" s="5">
        <f t="shared" si="236"/>
        <v>0.14099999999999999</v>
      </c>
      <c r="Y2196">
        <f t="shared" si="237"/>
        <v>6.4295744680851223</v>
      </c>
      <c r="AN2196" s="6"/>
      <c r="AO2196" s="5"/>
      <c r="AP2196" s="14"/>
      <c r="AQ2196" s="5"/>
    </row>
    <row r="2197" spans="1:43" hidden="1" x14ac:dyDescent="0.3">
      <c r="A2197" t="s">
        <v>2392</v>
      </c>
      <c r="B2197">
        <v>93</v>
      </c>
      <c r="C2197">
        <v>40846082</v>
      </c>
      <c r="D2197" t="s">
        <v>1084</v>
      </c>
      <c r="E2197" t="s">
        <v>10648</v>
      </c>
      <c r="F2197" t="s">
        <v>4037</v>
      </c>
      <c r="G2197" t="s">
        <v>14</v>
      </c>
      <c r="H2197" t="s">
        <v>15</v>
      </c>
      <c r="I2197">
        <v>19000000</v>
      </c>
      <c r="J2197">
        <v>1999</v>
      </c>
      <c r="K2197">
        <v>5.6</v>
      </c>
      <c r="L2197" s="5" t="s">
        <v>2267</v>
      </c>
      <c r="M2197" s="5" t="s">
        <v>8415</v>
      </c>
      <c r="N2197" t="s">
        <v>3629</v>
      </c>
      <c r="P2197" s="5">
        <f t="shared" si="238"/>
        <v>0.60942113255256225</v>
      </c>
      <c r="Q2197" s="5">
        <f t="shared" si="239"/>
        <v>40846082</v>
      </c>
      <c r="R2197" s="1">
        <f t="shared" si="240"/>
        <v>21846082</v>
      </c>
      <c r="S2197" s="1">
        <f t="shared" si="241"/>
        <v>19000000</v>
      </c>
      <c r="U2197" s="7" t="s">
        <v>6134</v>
      </c>
      <c r="V2197" s="5">
        <f t="shared" si="235"/>
        <v>1</v>
      </c>
      <c r="W2197" s="14">
        <f>IF(V2197=1, VLOOKUP(U2197, [1]IMDB_Movies!A:O, 11, FALSE), AVERAGEIF($A$2:$A$4915, U2197, $K$2:$K$4915))</f>
        <v>5.2</v>
      </c>
      <c r="X2197" s="5">
        <f t="shared" si="236"/>
        <v>0.14099999999999999</v>
      </c>
      <c r="Y2197">
        <f t="shared" si="237"/>
        <v>6.4295849592054086</v>
      </c>
      <c r="AN2197" s="7"/>
      <c r="AO2197" s="5"/>
      <c r="AP2197" s="14"/>
      <c r="AQ2197" s="5"/>
    </row>
    <row r="2198" spans="1:43" hidden="1" x14ac:dyDescent="0.3">
      <c r="A2198" t="s">
        <v>1397</v>
      </c>
      <c r="B2198">
        <v>101</v>
      </c>
      <c r="C2198">
        <v>27758465</v>
      </c>
      <c r="D2198" t="s">
        <v>507</v>
      </c>
      <c r="E2198" t="s">
        <v>10649</v>
      </c>
      <c r="F2198" t="s">
        <v>4041</v>
      </c>
      <c r="G2198" t="s">
        <v>14</v>
      </c>
      <c r="H2198" t="s">
        <v>15</v>
      </c>
      <c r="I2198">
        <v>19000000</v>
      </c>
      <c r="J2198">
        <v>2010</v>
      </c>
      <c r="K2198">
        <v>6.1</v>
      </c>
      <c r="L2198" s="5" t="s">
        <v>599</v>
      </c>
      <c r="M2198" s="5" t="s">
        <v>1221</v>
      </c>
      <c r="N2198" t="s">
        <v>6851</v>
      </c>
      <c r="P2198" s="5">
        <f t="shared" si="238"/>
        <v>0.60939332573181482</v>
      </c>
      <c r="Q2198" s="5">
        <f t="shared" si="239"/>
        <v>27758465</v>
      </c>
      <c r="R2198" s="1">
        <f t="shared" si="240"/>
        <v>8758465</v>
      </c>
      <c r="S2198" s="1">
        <f t="shared" si="241"/>
        <v>19000000</v>
      </c>
      <c r="U2198" s="6" t="s">
        <v>6521</v>
      </c>
      <c r="V2198" s="5">
        <f t="shared" si="235"/>
        <v>1</v>
      </c>
      <c r="W2198" s="14">
        <f>IF(V2198=1, VLOOKUP(U2198, [1]IMDB_Movies!A:O, 11, FALSE), AVERAGEIF($A$2:$A$4915, U2198, $K$2:$K$4915))</f>
        <v>5.2</v>
      </c>
      <c r="X2198" s="5">
        <f t="shared" si="236"/>
        <v>0.14099999999999999</v>
      </c>
      <c r="Y2198">
        <f t="shared" si="237"/>
        <v>6.4294180269694978</v>
      </c>
      <c r="AN2198" s="6"/>
      <c r="AO2198" s="5"/>
      <c r="AP2198" s="14"/>
      <c r="AQ2198" s="5"/>
    </row>
    <row r="2199" spans="1:43" hidden="1" x14ac:dyDescent="0.3">
      <c r="A2199" t="s">
        <v>4045</v>
      </c>
      <c r="B2199">
        <v>85</v>
      </c>
      <c r="C2199">
        <v>15911333</v>
      </c>
      <c r="D2199" t="s">
        <v>883</v>
      </c>
      <c r="E2199" t="s">
        <v>10650</v>
      </c>
      <c r="F2199" t="s">
        <v>4046</v>
      </c>
      <c r="G2199" t="s">
        <v>14</v>
      </c>
      <c r="H2199" t="s">
        <v>22</v>
      </c>
      <c r="I2199">
        <v>19000000</v>
      </c>
      <c r="J2199">
        <v>2000</v>
      </c>
      <c r="K2199">
        <v>3.6</v>
      </c>
      <c r="L2199" s="5" t="s">
        <v>340</v>
      </c>
      <c r="M2199" s="5" t="s">
        <v>599</v>
      </c>
      <c r="N2199" t="s">
        <v>1221</v>
      </c>
      <c r="O2199" t="s">
        <v>6299</v>
      </c>
      <c r="P2199" s="5">
        <f t="shared" si="238"/>
        <v>0.60931848060012328</v>
      </c>
      <c r="Q2199" s="5">
        <f t="shared" si="239"/>
        <v>15911333</v>
      </c>
      <c r="R2199" s="1">
        <f t="shared" si="240"/>
        <v>-3088667</v>
      </c>
      <c r="S2199" s="1">
        <f t="shared" si="241"/>
        <v>19000000</v>
      </c>
      <c r="U2199" s="7" t="s">
        <v>6183</v>
      </c>
      <c r="V2199" s="5">
        <f t="shared" si="235"/>
        <v>1</v>
      </c>
      <c r="W2199" s="14">
        <f>IF(V2199=1, VLOOKUP(U2199, [1]IMDB_Movies!A:O, 11, FALSE), AVERAGEIF($A$2:$A$4915, U2199, $K$2:$K$4915))</f>
        <v>5.2</v>
      </c>
      <c r="X2199" s="5">
        <f t="shared" si="236"/>
        <v>0.14099999999999999</v>
      </c>
      <c r="Y2199">
        <f t="shared" si="237"/>
        <v>6.4293574724884781</v>
      </c>
      <c r="AN2199" s="7"/>
      <c r="AO2199" s="5"/>
      <c r="AP2199" s="14"/>
      <c r="AQ2199" s="5"/>
    </row>
    <row r="2200" spans="1:43" hidden="1" x14ac:dyDescent="0.3">
      <c r="A2200" t="s">
        <v>2729</v>
      </c>
      <c r="B2200">
        <v>125</v>
      </c>
      <c r="C2200">
        <v>10049886</v>
      </c>
      <c r="D2200" t="s">
        <v>225</v>
      </c>
      <c r="E2200" t="s">
        <v>10651</v>
      </c>
      <c r="F2200" t="s">
        <v>4048</v>
      </c>
      <c r="G2200" t="s">
        <v>241</v>
      </c>
      <c r="H2200" t="s">
        <v>242</v>
      </c>
      <c r="I2200">
        <v>19000000</v>
      </c>
      <c r="J2200">
        <v>2001</v>
      </c>
      <c r="K2200">
        <v>8.6</v>
      </c>
      <c r="L2200" s="5" t="s">
        <v>340</v>
      </c>
      <c r="M2200" s="5" t="s">
        <v>4017</v>
      </c>
      <c r="N2200" t="s">
        <v>6299</v>
      </c>
      <c r="O2200" t="s">
        <v>455</v>
      </c>
      <c r="P2200" s="5">
        <f t="shared" si="238"/>
        <v>0.60920766553996963</v>
      </c>
      <c r="Q2200" s="5">
        <f t="shared" si="239"/>
        <v>10049886</v>
      </c>
      <c r="R2200" s="1">
        <f t="shared" si="240"/>
        <v>-8950114</v>
      </c>
      <c r="S2200" s="1">
        <f t="shared" si="241"/>
        <v>19000000</v>
      </c>
      <c r="U2200" s="7" t="s">
        <v>5594</v>
      </c>
      <c r="V2200" s="5">
        <f t="shared" si="235"/>
        <v>1</v>
      </c>
      <c r="W2200" s="14">
        <f>IF(V2200=1, VLOOKUP(U2200, [1]IMDB_Movies!A:O, 11, FALSE), AVERAGEIF($A$2:$A$4915, U2200, $K$2:$K$4915))</f>
        <v>5.2</v>
      </c>
      <c r="X2200" s="5">
        <f t="shared" si="236"/>
        <v>0.14099999999999999</v>
      </c>
      <c r="Y2200">
        <f t="shared" si="237"/>
        <v>6.4296875000000151</v>
      </c>
      <c r="AN2200" s="7"/>
      <c r="AO2200" s="5"/>
      <c r="AP2200" s="14"/>
      <c r="AQ2200" s="5"/>
    </row>
    <row r="2201" spans="1:43" hidden="1" x14ac:dyDescent="0.3">
      <c r="A2201" t="s">
        <v>4052</v>
      </c>
      <c r="B2201">
        <v>131</v>
      </c>
      <c r="C2201">
        <v>21483154</v>
      </c>
      <c r="D2201" t="s">
        <v>1215</v>
      </c>
      <c r="E2201" t="s">
        <v>10652</v>
      </c>
      <c r="F2201" t="s">
        <v>4053</v>
      </c>
      <c r="G2201" t="s">
        <v>14</v>
      </c>
      <c r="H2201" t="s">
        <v>15</v>
      </c>
      <c r="I2201">
        <v>19000000</v>
      </c>
      <c r="J2201">
        <v>2013</v>
      </c>
      <c r="K2201">
        <v>7.6</v>
      </c>
      <c r="L2201" s="5" t="s">
        <v>1221</v>
      </c>
      <c r="M2201" s="5" t="s">
        <v>8418</v>
      </c>
      <c r="P2201" s="5">
        <f t="shared" si="238"/>
        <v>0.60908128259256922</v>
      </c>
      <c r="Q2201" s="5">
        <f t="shared" si="239"/>
        <v>21483154</v>
      </c>
      <c r="R2201" s="1">
        <f t="shared" si="240"/>
        <v>2483154</v>
      </c>
      <c r="S2201" s="1">
        <f t="shared" si="241"/>
        <v>19000000</v>
      </c>
      <c r="U2201" s="7" t="s">
        <v>4129</v>
      </c>
      <c r="V2201" s="5">
        <f t="shared" si="235"/>
        <v>2</v>
      </c>
      <c r="W2201" s="14">
        <f>IF(V2201=1, VLOOKUP(U2201, [1]IMDB_Movies!A:O, 11, FALSE), AVERAGEIF($A$2:$A$4915, U2201, $K$2:$K$4915))</f>
        <v>5.2</v>
      </c>
      <c r="X2201" s="5">
        <f t="shared" si="236"/>
        <v>0.14099999999999999</v>
      </c>
      <c r="Y2201">
        <f t="shared" si="237"/>
        <v>6.4301243339254146</v>
      </c>
      <c r="AN2201" s="7"/>
      <c r="AO2201" s="5"/>
      <c r="AP2201" s="14"/>
      <c r="AQ2201" s="5"/>
    </row>
    <row r="2202" spans="1:43" hidden="1" x14ac:dyDescent="0.3">
      <c r="A2202" t="s">
        <v>1610</v>
      </c>
      <c r="B2202">
        <v>129</v>
      </c>
      <c r="C2202">
        <v>8396942</v>
      </c>
      <c r="D2202" t="s">
        <v>4054</v>
      </c>
      <c r="E2202" t="s">
        <v>10653</v>
      </c>
      <c r="F2202" t="s">
        <v>4055</v>
      </c>
      <c r="G2202" t="s">
        <v>14</v>
      </c>
      <c r="H2202" t="s">
        <v>15</v>
      </c>
      <c r="I2202">
        <v>19000000</v>
      </c>
      <c r="J2202">
        <v>2008</v>
      </c>
      <c r="K2202">
        <v>6.5</v>
      </c>
      <c r="L2202" s="5" t="s">
        <v>340</v>
      </c>
      <c r="M2202" s="5" t="s">
        <v>599</v>
      </c>
      <c r="N2202" t="s">
        <v>6851</v>
      </c>
      <c r="P2202" s="5">
        <f t="shared" si="238"/>
        <v>0.60898622178071904</v>
      </c>
      <c r="Q2202" s="5">
        <f t="shared" si="239"/>
        <v>8396942</v>
      </c>
      <c r="R2202" s="1">
        <f t="shared" si="240"/>
        <v>-10603058</v>
      </c>
      <c r="S2202" s="1">
        <f t="shared" si="241"/>
        <v>19000000</v>
      </c>
      <c r="U2202" s="6" t="s">
        <v>5215</v>
      </c>
      <c r="V2202" s="5">
        <f t="shared" si="235"/>
        <v>1</v>
      </c>
      <c r="W2202" s="14">
        <f>IF(V2202=1, VLOOKUP(U2202, [1]IMDB_Movies!A:O, 11, FALSE), AVERAGEIF($A$2:$A$4915, U2202, $K$2:$K$4915))</f>
        <v>5.2</v>
      </c>
      <c r="X2202" s="5">
        <f t="shared" si="236"/>
        <v>0.14099999999999999</v>
      </c>
      <c r="Y2202">
        <f t="shared" si="237"/>
        <v>6.4309523809523954</v>
      </c>
      <c r="AN2202" s="6"/>
      <c r="AO2202" s="5"/>
      <c r="AP2202" s="14"/>
      <c r="AQ2202" s="5"/>
    </row>
    <row r="2203" spans="1:43" hidden="1" x14ac:dyDescent="0.3">
      <c r="A2203" t="s">
        <v>4056</v>
      </c>
      <c r="B2203">
        <v>100</v>
      </c>
      <c r="C2203">
        <v>12561</v>
      </c>
      <c r="D2203" t="s">
        <v>604</v>
      </c>
      <c r="E2203" t="s">
        <v>10654</v>
      </c>
      <c r="F2203" t="s">
        <v>4057</v>
      </c>
      <c r="G2203" t="s">
        <v>14</v>
      </c>
      <c r="H2203" t="s">
        <v>15</v>
      </c>
      <c r="I2203">
        <v>19000000</v>
      </c>
      <c r="J2203">
        <v>2010</v>
      </c>
      <c r="K2203">
        <v>6.4</v>
      </c>
      <c r="L2203" s="5" t="s">
        <v>599</v>
      </c>
      <c r="M2203" s="5" t="s">
        <v>6851</v>
      </c>
      <c r="P2203" s="5">
        <f t="shared" si="238"/>
        <v>0.60885540106465497</v>
      </c>
      <c r="Q2203" s="5">
        <f t="shared" si="239"/>
        <v>12561</v>
      </c>
      <c r="R2203" s="1">
        <f t="shared" si="240"/>
        <v>-18987439</v>
      </c>
      <c r="S2203" s="1">
        <f t="shared" si="241"/>
        <v>19000000</v>
      </c>
      <c r="U2203" s="6" t="s">
        <v>5272</v>
      </c>
      <c r="V2203" s="5">
        <f t="shared" si="235"/>
        <v>1</v>
      </c>
      <c r="W2203" s="14">
        <f>IF(V2203=1, VLOOKUP(U2203, [1]IMDB_Movies!A:O, 11, FALSE), AVERAGEIF($A$2:$A$4915, U2203, $K$2:$K$4915))</f>
        <v>5.2</v>
      </c>
      <c r="X2203" s="5">
        <f t="shared" si="236"/>
        <v>0.14099999999999999</v>
      </c>
      <c r="Y2203">
        <f t="shared" si="237"/>
        <v>6.4309633842872529</v>
      </c>
      <c r="AN2203" s="6"/>
      <c r="AO2203" s="5"/>
      <c r="AP2203" s="14"/>
      <c r="AQ2203" s="5"/>
    </row>
    <row r="2204" spans="1:43" hidden="1" x14ac:dyDescent="0.3">
      <c r="A2204" t="s">
        <v>4058</v>
      </c>
      <c r="B2204">
        <v>172</v>
      </c>
      <c r="C2204"/>
      <c r="D2204" t="s">
        <v>715</v>
      </c>
      <c r="E2204" t="s">
        <v>10655</v>
      </c>
      <c r="F2204" t="s">
        <v>4059</v>
      </c>
      <c r="G2204" t="s">
        <v>14</v>
      </c>
      <c r="H2204" t="s">
        <v>15</v>
      </c>
      <c r="I2204">
        <v>19000000</v>
      </c>
      <c r="J2204">
        <v>1964</v>
      </c>
      <c r="K2204">
        <v>6.7</v>
      </c>
      <c r="L2204" s="5" t="s">
        <v>1221</v>
      </c>
      <c r="M2204" s="5" t="s">
        <v>7865</v>
      </c>
      <c r="N2204" t="s">
        <v>8418</v>
      </c>
      <c r="P2204" s="5">
        <f t="shared" si="238"/>
        <v>0.60870562260875793</v>
      </c>
      <c r="Q2204" s="5">
        <f t="shared" si="239"/>
        <v>25035665</v>
      </c>
      <c r="R2204" s="1">
        <f t="shared" si="240"/>
        <v>6035665</v>
      </c>
      <c r="S2204" s="1">
        <f t="shared" si="241"/>
        <v>19000000</v>
      </c>
      <c r="U2204" s="6" t="s">
        <v>5383</v>
      </c>
      <c r="V2204" s="5">
        <f t="shared" si="235"/>
        <v>1</v>
      </c>
      <c r="W2204" s="14">
        <f>IF(V2204=1, VLOOKUP(U2204, [1]IMDB_Movies!A:O, 11, FALSE), AVERAGEIF($A$2:$A$4915, U2204, $K$2:$K$4915))</f>
        <v>5.2</v>
      </c>
      <c r="X2204" s="5">
        <f t="shared" si="236"/>
        <v>0.14099999999999999</v>
      </c>
      <c r="Y2204">
        <f t="shared" si="237"/>
        <v>6.4313655761024329</v>
      </c>
      <c r="AN2204" s="6"/>
      <c r="AO2204" s="5"/>
      <c r="AP2204" s="14"/>
      <c r="AQ2204" s="5"/>
    </row>
    <row r="2205" spans="1:43" hidden="1" x14ac:dyDescent="0.3">
      <c r="A2205" t="s">
        <v>4064</v>
      </c>
      <c r="B2205">
        <v>92</v>
      </c>
      <c r="C2205">
        <v>2119994</v>
      </c>
      <c r="D2205" t="s">
        <v>4065</v>
      </c>
      <c r="E2205" t="s">
        <v>10656</v>
      </c>
      <c r="F2205" t="s">
        <v>4066</v>
      </c>
      <c r="G2205" t="s">
        <v>14</v>
      </c>
      <c r="H2205" t="s">
        <v>15</v>
      </c>
      <c r="I2205">
        <v>19000000</v>
      </c>
      <c r="J2205">
        <v>1993</v>
      </c>
      <c r="K2205">
        <v>5.7</v>
      </c>
      <c r="L2205" s="5" t="s">
        <v>6299</v>
      </c>
      <c r="M2205" s="5" t="s">
        <v>455</v>
      </c>
      <c r="N2205" t="s">
        <v>4183</v>
      </c>
      <c r="P2205" s="5">
        <f t="shared" si="238"/>
        <v>0.60870562260875793</v>
      </c>
      <c r="Q2205" s="5">
        <f t="shared" si="239"/>
        <v>2119994</v>
      </c>
      <c r="R2205" s="1">
        <f t="shared" si="240"/>
        <v>-16880006</v>
      </c>
      <c r="S2205" s="1">
        <f t="shared" si="241"/>
        <v>19000000</v>
      </c>
      <c r="U2205" s="7" t="s">
        <v>5411</v>
      </c>
      <c r="V2205" s="5">
        <f t="shared" si="235"/>
        <v>1</v>
      </c>
      <c r="W2205" s="14">
        <f>IF(V2205=1, VLOOKUP(U2205, [1]IMDB_Movies!A:O, 11, FALSE), AVERAGEIF($A$2:$A$4915, U2205, $K$2:$K$4915))</f>
        <v>5.2</v>
      </c>
      <c r="X2205" s="5">
        <f t="shared" si="236"/>
        <v>0.14099999999999999</v>
      </c>
      <c r="Y2205">
        <f t="shared" si="237"/>
        <v>6.4312344361437352</v>
      </c>
      <c r="AN2205" s="7"/>
      <c r="AO2205" s="5"/>
      <c r="AP2205" s="14"/>
      <c r="AQ2205" s="5"/>
    </row>
    <row r="2206" spans="1:43" hidden="1" x14ac:dyDescent="0.3">
      <c r="A2206" t="s">
        <v>4067</v>
      </c>
      <c r="B2206">
        <v>116</v>
      </c>
      <c r="C2206">
        <v>1292527</v>
      </c>
      <c r="D2206" t="s">
        <v>4068</v>
      </c>
      <c r="E2206" t="s">
        <v>10657</v>
      </c>
      <c r="F2206" t="s">
        <v>4069</v>
      </c>
      <c r="G2206" t="s">
        <v>14</v>
      </c>
      <c r="H2206" t="s">
        <v>525</v>
      </c>
      <c r="I2206">
        <v>19000000</v>
      </c>
      <c r="J2206">
        <v>1996</v>
      </c>
      <c r="K2206">
        <v>6.3</v>
      </c>
      <c r="L2206" s="5" t="s">
        <v>8413</v>
      </c>
      <c r="M2206" s="5" t="s">
        <v>1221</v>
      </c>
      <c r="N2206" t="s">
        <v>4183</v>
      </c>
      <c r="O2206" t="s">
        <v>3629</v>
      </c>
      <c r="P2206" s="5">
        <f t="shared" si="238"/>
        <v>0.60856000724492321</v>
      </c>
      <c r="Q2206" s="5">
        <f t="shared" si="239"/>
        <v>1292527</v>
      </c>
      <c r="R2206" s="1">
        <f t="shared" si="240"/>
        <v>-17707473</v>
      </c>
      <c r="S2206" s="1">
        <f t="shared" si="241"/>
        <v>19000000</v>
      </c>
      <c r="U2206" s="7" t="s">
        <v>5422</v>
      </c>
      <c r="V2206" s="5">
        <f t="shared" si="235"/>
        <v>1</v>
      </c>
      <c r="W2206" s="14">
        <f>IF(V2206=1, VLOOKUP(U2206, [1]IMDB_Movies!A:O, 11, FALSE), AVERAGEIF($A$2:$A$4915, U2206, $K$2:$K$4915))</f>
        <v>5.2</v>
      </c>
      <c r="X2206" s="5">
        <f t="shared" si="236"/>
        <v>0.14099999999999999</v>
      </c>
      <c r="Y2206">
        <f t="shared" si="237"/>
        <v>6.4307829181494816</v>
      </c>
      <c r="AN2206" s="7"/>
      <c r="AO2206" s="5"/>
      <c r="AP2206" s="14"/>
      <c r="AQ2206" s="5"/>
    </row>
    <row r="2207" spans="1:43" hidden="1" x14ac:dyDescent="0.3">
      <c r="A2207" t="s">
        <v>4073</v>
      </c>
      <c r="B2207">
        <v>90</v>
      </c>
      <c r="C2207">
        <v>64255243</v>
      </c>
      <c r="D2207" t="s">
        <v>2175</v>
      </c>
      <c r="E2207" t="s">
        <v>10658</v>
      </c>
      <c r="F2207" t="s">
        <v>4074</v>
      </c>
      <c r="G2207" t="s">
        <v>14</v>
      </c>
      <c r="H2207" t="s">
        <v>15</v>
      </c>
      <c r="I2207">
        <v>19000000</v>
      </c>
      <c r="J2207">
        <v>2005</v>
      </c>
      <c r="K2207">
        <v>6</v>
      </c>
      <c r="L2207" s="5" t="s">
        <v>1221</v>
      </c>
      <c r="M2207" s="5" t="s">
        <v>2267</v>
      </c>
      <c r="N2207" t="s">
        <v>8415</v>
      </c>
      <c r="O2207" t="s">
        <v>3629</v>
      </c>
      <c r="P2207" s="5">
        <f t="shared" si="238"/>
        <v>0.60841238806071318</v>
      </c>
      <c r="Q2207" s="5">
        <f t="shared" si="239"/>
        <v>64255243</v>
      </c>
      <c r="R2207" s="1">
        <f t="shared" si="240"/>
        <v>45255243</v>
      </c>
      <c r="S2207" s="1">
        <f t="shared" si="241"/>
        <v>19000000</v>
      </c>
      <c r="U2207" s="7" t="s">
        <v>3345</v>
      </c>
      <c r="V2207" s="5">
        <f t="shared" si="235"/>
        <v>1</v>
      </c>
      <c r="W2207" s="14">
        <f>IF(V2207=1, VLOOKUP(U2207, [1]IMDB_Movies!A:O, 11, FALSE), AVERAGEIF($A$2:$A$4915, U2207, $K$2:$K$4915))</f>
        <v>5.2</v>
      </c>
      <c r="X2207" s="5">
        <f t="shared" si="236"/>
        <v>0.14099999999999999</v>
      </c>
      <c r="Y2207">
        <f t="shared" si="237"/>
        <v>6.430758276966908</v>
      </c>
      <c r="AN2207" s="7"/>
      <c r="AO2207" s="5"/>
      <c r="AP2207" s="14"/>
      <c r="AQ2207" s="5"/>
    </row>
    <row r="2208" spans="1:43" hidden="1" x14ac:dyDescent="0.3">
      <c r="A2208" t="s">
        <v>651</v>
      </c>
      <c r="B2208">
        <v>81</v>
      </c>
      <c r="C2208">
        <v>22245861</v>
      </c>
      <c r="D2208" t="s">
        <v>910</v>
      </c>
      <c r="E2208" t="s">
        <v>10659</v>
      </c>
      <c r="F2208" t="s">
        <v>4075</v>
      </c>
      <c r="G2208" t="s">
        <v>14</v>
      </c>
      <c r="H2208" t="s">
        <v>15</v>
      </c>
      <c r="I2208">
        <v>19000000</v>
      </c>
      <c r="J2208">
        <v>2002</v>
      </c>
      <c r="K2208">
        <v>7.7</v>
      </c>
      <c r="L2208" s="5" t="s">
        <v>599</v>
      </c>
      <c r="M2208" s="5" t="s">
        <v>1221</v>
      </c>
      <c r="P2208" s="5">
        <f t="shared" si="238"/>
        <v>0.60848772481530511</v>
      </c>
      <c r="Q2208" s="5">
        <f t="shared" si="239"/>
        <v>22245861</v>
      </c>
      <c r="R2208" s="1">
        <f t="shared" si="240"/>
        <v>3245861</v>
      </c>
      <c r="S2208" s="1">
        <f t="shared" si="241"/>
        <v>19000000</v>
      </c>
      <c r="U2208" s="6" t="s">
        <v>3508</v>
      </c>
      <c r="V2208" s="5">
        <f t="shared" si="235"/>
        <v>1</v>
      </c>
      <c r="W2208" s="14">
        <f>IF(V2208=1, VLOOKUP(U2208, [1]IMDB_Movies!A:O, 11, FALSE), AVERAGEIF($A$2:$A$4915, U2208, $K$2:$K$4915))</f>
        <v>5.2</v>
      </c>
      <c r="X2208" s="5">
        <f t="shared" si="236"/>
        <v>0.14099999999999999</v>
      </c>
      <c r="Y2208">
        <f t="shared" si="237"/>
        <v>6.4310185185185338</v>
      </c>
      <c r="AN2208" s="6"/>
      <c r="AO2208" s="5"/>
      <c r="AP2208" s="14"/>
      <c r="AQ2208" s="5"/>
    </row>
    <row r="2209" spans="1:43" hidden="1" x14ac:dyDescent="0.3">
      <c r="A2209" t="s">
        <v>627</v>
      </c>
      <c r="B2209">
        <v>107</v>
      </c>
      <c r="C2209">
        <v>7156725</v>
      </c>
      <c r="D2209" t="s">
        <v>2272</v>
      </c>
      <c r="E2209" t="s">
        <v>10660</v>
      </c>
      <c r="F2209" t="s">
        <v>4267</v>
      </c>
      <c r="G2209" t="s">
        <v>14</v>
      </c>
      <c r="H2209" t="s">
        <v>15</v>
      </c>
      <c r="I2209">
        <v>19000000</v>
      </c>
      <c r="J2209">
        <v>2006</v>
      </c>
      <c r="K2209">
        <v>5.5</v>
      </c>
      <c r="L2209" s="5" t="s">
        <v>599</v>
      </c>
      <c r="M2209" s="5" t="s">
        <v>4183</v>
      </c>
      <c r="P2209" s="5">
        <f t="shared" si="238"/>
        <v>0.60839408021267083</v>
      </c>
      <c r="Q2209" s="5">
        <f t="shared" si="239"/>
        <v>7156725</v>
      </c>
      <c r="R2209" s="1">
        <f t="shared" si="240"/>
        <v>-11843275</v>
      </c>
      <c r="S2209" s="1">
        <f t="shared" si="241"/>
        <v>19000000</v>
      </c>
      <c r="U2209" s="6" t="s">
        <v>3274</v>
      </c>
      <c r="V2209" s="5">
        <f t="shared" si="235"/>
        <v>1</v>
      </c>
      <c r="W2209" s="14">
        <f>IF(V2209=1, VLOOKUP(U2209, [1]IMDB_Movies!A:O, 11, FALSE), AVERAGEIF($A$2:$A$4915, U2209, $K$2:$K$4915))</f>
        <v>5.2</v>
      </c>
      <c r="X2209" s="5">
        <f t="shared" si="236"/>
        <v>0.14099999999999999</v>
      </c>
      <c r="Y2209">
        <f t="shared" si="237"/>
        <v>6.4309939437121626</v>
      </c>
      <c r="AN2209" s="6"/>
      <c r="AO2209" s="5"/>
      <c r="AP2209" s="14"/>
      <c r="AQ2209" s="5"/>
    </row>
    <row r="2210" spans="1:43" hidden="1" x14ac:dyDescent="0.3">
      <c r="A2210" t="s">
        <v>1324</v>
      </c>
      <c r="B2210">
        <v>141</v>
      </c>
      <c r="C2210">
        <v>13753931</v>
      </c>
      <c r="D2210" t="s">
        <v>715</v>
      </c>
      <c r="E2210" t="s">
        <v>10661</v>
      </c>
      <c r="F2210" t="s">
        <v>4808</v>
      </c>
      <c r="G2210" t="s">
        <v>241</v>
      </c>
      <c r="H2210" t="s">
        <v>15</v>
      </c>
      <c r="I2210">
        <v>19000000</v>
      </c>
      <c r="J2210">
        <v>2006</v>
      </c>
      <c r="K2210">
        <v>7.9</v>
      </c>
      <c r="L2210" s="5" t="s">
        <v>1221</v>
      </c>
      <c r="M2210" s="5" t="s">
        <v>7865</v>
      </c>
      <c r="N2210" t="s">
        <v>8418</v>
      </c>
      <c r="P2210" s="5">
        <f t="shared" si="238"/>
        <v>0.60825914121349056</v>
      </c>
      <c r="Q2210" s="5">
        <f t="shared" si="239"/>
        <v>13753931</v>
      </c>
      <c r="R2210" s="1">
        <f t="shared" si="240"/>
        <v>-5246069</v>
      </c>
      <c r="S2210" s="1">
        <f t="shared" si="241"/>
        <v>19000000</v>
      </c>
      <c r="U2210" s="6" t="s">
        <v>2670</v>
      </c>
      <c r="V2210" s="5">
        <f t="shared" si="235"/>
        <v>1</v>
      </c>
      <c r="W2210" s="14">
        <f>IF(V2210=1, VLOOKUP(U2210, [1]IMDB_Movies!A:O, 11, FALSE), AVERAGEIF($A$2:$A$4915, U2210, $K$2:$K$4915))</f>
        <v>5.2</v>
      </c>
      <c r="X2210" s="5">
        <f t="shared" si="236"/>
        <v>0.14099999999999999</v>
      </c>
      <c r="Y2210">
        <f t="shared" si="237"/>
        <v>6.4300427655025088</v>
      </c>
      <c r="AN2210" s="6"/>
      <c r="AO2210" s="5"/>
      <c r="AP2210" s="14"/>
      <c r="AQ2210" s="5"/>
    </row>
    <row r="2211" spans="1:43" hidden="1" x14ac:dyDescent="0.3">
      <c r="A2211" t="s">
        <v>3668</v>
      </c>
      <c r="B2211">
        <v>125</v>
      </c>
      <c r="C2211">
        <v>8047690</v>
      </c>
      <c r="D2211" t="s">
        <v>79</v>
      </c>
      <c r="E2211" t="s">
        <v>10662</v>
      </c>
      <c r="F2211" t="s">
        <v>4025</v>
      </c>
      <c r="G2211" t="s">
        <v>708</v>
      </c>
      <c r="H2211" t="s">
        <v>319</v>
      </c>
      <c r="I2211">
        <v>19400000</v>
      </c>
      <c r="J2211">
        <v>2006</v>
      </c>
      <c r="K2211">
        <v>7.5</v>
      </c>
      <c r="L2211" s="5" t="s">
        <v>1221</v>
      </c>
      <c r="M2211" s="5" t="s">
        <v>6851</v>
      </c>
      <c r="P2211" s="5">
        <f t="shared" si="238"/>
        <v>0.60814072120081464</v>
      </c>
      <c r="Q2211" s="5">
        <f t="shared" si="239"/>
        <v>8047690</v>
      </c>
      <c r="R2211" s="1">
        <f t="shared" si="240"/>
        <v>-11352310</v>
      </c>
      <c r="S2211" s="1">
        <f t="shared" si="241"/>
        <v>19400000</v>
      </c>
      <c r="U2211" s="6" t="s">
        <v>2725</v>
      </c>
      <c r="V2211" s="5">
        <f t="shared" si="235"/>
        <v>1</v>
      </c>
      <c r="W2211" s="14">
        <f>IF(V2211=1, VLOOKUP(U2211, [1]IMDB_Movies!A:O, 11, FALSE), AVERAGEIF($A$2:$A$4915, U2211, $K$2:$K$4915))</f>
        <v>5.2</v>
      </c>
      <c r="X2211" s="5">
        <f t="shared" si="236"/>
        <v>0.14099999999999999</v>
      </c>
      <c r="Y2211">
        <f t="shared" si="237"/>
        <v>6.4300178253119578</v>
      </c>
      <c r="AN2211" s="6"/>
      <c r="AO2211" s="5"/>
      <c r="AP2211" s="14"/>
      <c r="AQ2211" s="5"/>
    </row>
    <row r="2212" spans="1:43" hidden="1" x14ac:dyDescent="0.3">
      <c r="A2212" t="s">
        <v>138</v>
      </c>
      <c r="B2212">
        <v>135</v>
      </c>
      <c r="C2212">
        <v>128300000</v>
      </c>
      <c r="D2212" t="s">
        <v>669</v>
      </c>
      <c r="E2212" t="s">
        <v>10663</v>
      </c>
      <c r="F2212" t="s">
        <v>3709</v>
      </c>
      <c r="G2212" t="s">
        <v>14</v>
      </c>
      <c r="H2212" t="s">
        <v>15</v>
      </c>
      <c r="I2212">
        <v>19400870</v>
      </c>
      <c r="J2212">
        <v>1977</v>
      </c>
      <c r="K2212">
        <v>7.7</v>
      </c>
      <c r="L2212" s="5" t="s">
        <v>1221</v>
      </c>
      <c r="M2212" s="5" t="s">
        <v>4289</v>
      </c>
      <c r="P2212" s="5">
        <f t="shared" si="238"/>
        <v>0.60800862585021165</v>
      </c>
      <c r="Q2212" s="5">
        <f t="shared" si="239"/>
        <v>128300000</v>
      </c>
      <c r="R2212" s="1">
        <f t="shared" si="240"/>
        <v>108899130</v>
      </c>
      <c r="S2212" s="1">
        <f t="shared" si="241"/>
        <v>19400870</v>
      </c>
      <c r="U2212" s="6" t="s">
        <v>2978</v>
      </c>
      <c r="V2212" s="5">
        <f t="shared" si="235"/>
        <v>1</v>
      </c>
      <c r="W2212" s="14">
        <f>IF(V2212=1, VLOOKUP(U2212, [1]IMDB_Movies!A:O, 11, FALSE), AVERAGEIF($A$2:$A$4915, U2212, $K$2:$K$4915))</f>
        <v>5.2</v>
      </c>
      <c r="X2212" s="5">
        <f t="shared" si="236"/>
        <v>0.14099999999999999</v>
      </c>
      <c r="Y2212">
        <f t="shared" si="237"/>
        <v>6.4294222539229793</v>
      </c>
      <c r="AN2212" s="6"/>
      <c r="AO2212" s="5"/>
      <c r="AP2212" s="14"/>
      <c r="AQ2212" s="5"/>
    </row>
    <row r="2213" spans="1:43" hidden="1" x14ac:dyDescent="0.3">
      <c r="A2213" t="s">
        <v>3592</v>
      </c>
      <c r="B2213">
        <v>111</v>
      </c>
      <c r="C2213">
        <v>6109075</v>
      </c>
      <c r="D2213" t="s">
        <v>555</v>
      </c>
      <c r="E2213" t="s">
        <v>10664</v>
      </c>
      <c r="F2213" t="s">
        <v>3593</v>
      </c>
      <c r="G2213" t="s">
        <v>524</v>
      </c>
      <c r="H2213" t="s">
        <v>525</v>
      </c>
      <c r="I2213">
        <v>19430000</v>
      </c>
      <c r="J2213">
        <v>2009</v>
      </c>
      <c r="K2213">
        <v>6.7</v>
      </c>
      <c r="L2213" s="5" t="s">
        <v>4651</v>
      </c>
      <c r="M2213" s="5" t="s">
        <v>1221</v>
      </c>
      <c r="P2213" s="5">
        <f t="shared" si="238"/>
        <v>0.60849195540458856</v>
      </c>
      <c r="Q2213" s="5">
        <f t="shared" si="239"/>
        <v>6109075</v>
      </c>
      <c r="R2213" s="1">
        <f t="shared" si="240"/>
        <v>-13320925</v>
      </c>
      <c r="S2213" s="1">
        <f t="shared" si="241"/>
        <v>19430000</v>
      </c>
      <c r="U2213" s="7" t="s">
        <v>2501</v>
      </c>
      <c r="V2213" s="5">
        <f t="shared" si="235"/>
        <v>1</v>
      </c>
      <c r="W2213" s="14">
        <f>IF(V2213=1, VLOOKUP(U2213, [1]IMDB_Movies!A:O, 11, FALSE), AVERAGEIF($A$2:$A$4915, U2213, $K$2:$K$4915))</f>
        <v>5.2</v>
      </c>
      <c r="X2213" s="5">
        <f t="shared" si="236"/>
        <v>0.14099999999999999</v>
      </c>
      <c r="Y2213">
        <f t="shared" si="237"/>
        <v>6.4301462718516005</v>
      </c>
      <c r="AN2213" s="7"/>
      <c r="AO2213" s="5"/>
      <c r="AP2213" s="14"/>
      <c r="AQ2213" s="5"/>
    </row>
    <row r="2214" spans="1:43" hidden="1" x14ac:dyDescent="0.3">
      <c r="A2214" t="s">
        <v>3887</v>
      </c>
      <c r="B2214">
        <v>111</v>
      </c>
      <c r="C2214"/>
      <c r="D2214" t="s">
        <v>778</v>
      </c>
      <c r="E2214" t="s">
        <v>10665</v>
      </c>
      <c r="F2214" t="s">
        <v>3888</v>
      </c>
      <c r="G2214" t="s">
        <v>14</v>
      </c>
      <c r="H2214" t="s">
        <v>15</v>
      </c>
      <c r="I2214">
        <v>19500000</v>
      </c>
      <c r="J2214">
        <v>2015</v>
      </c>
      <c r="K2214">
        <v>6.2</v>
      </c>
      <c r="L2214" s="5" t="s">
        <v>8413</v>
      </c>
      <c r="M2214" s="5" t="s">
        <v>1221</v>
      </c>
      <c r="N2214" t="s">
        <v>8415</v>
      </c>
      <c r="O2214" t="s">
        <v>3629</v>
      </c>
      <c r="P2214" s="5">
        <f t="shared" si="238"/>
        <v>0.60835534484566178</v>
      </c>
      <c r="Q2214" s="5">
        <f t="shared" si="239"/>
        <v>25035665</v>
      </c>
      <c r="R2214" s="1">
        <f t="shared" si="240"/>
        <v>5535665</v>
      </c>
      <c r="S2214" s="1">
        <f t="shared" si="241"/>
        <v>19500000</v>
      </c>
      <c r="U2214" s="6" t="s">
        <v>2276</v>
      </c>
      <c r="V2214" s="5">
        <f t="shared" ref="V2214:V2277" si="242">COUNTIF($A$2:$A$4915, U2214)</f>
        <v>1</v>
      </c>
      <c r="W2214" s="14">
        <f>IF(V2214=1, VLOOKUP(U2214, [1]IMDB_Movies!A:O, 11, FALSE), AVERAGEIF($A$2:$A$4915, U2214, $K$2:$K$4915))</f>
        <v>5.2</v>
      </c>
      <c r="X2214" s="5">
        <f t="shared" ref="X2214:X2277" si="243">_xlfn.PERCENTRANK.EXC($W$102:$W$2566,W2214)</f>
        <v>0.14099999999999999</v>
      </c>
      <c r="Y2214">
        <f t="shared" ref="Y2214:Y2277" si="244">AVERAGE(K2114:K7027)</f>
        <v>6.430299785867251</v>
      </c>
      <c r="AN2214" s="6"/>
      <c r="AO2214" s="5"/>
      <c r="AP2214" s="14"/>
      <c r="AQ2214" s="5"/>
    </row>
    <row r="2215" spans="1:43" hidden="1" x14ac:dyDescent="0.3">
      <c r="A2215" t="s">
        <v>290</v>
      </c>
      <c r="B2215">
        <v>103</v>
      </c>
      <c r="C2215">
        <v>34290142</v>
      </c>
      <c r="D2215" t="s">
        <v>910</v>
      </c>
      <c r="E2215" t="s">
        <v>10666</v>
      </c>
      <c r="F2215" t="s">
        <v>3783</v>
      </c>
      <c r="G2215" t="s">
        <v>14</v>
      </c>
      <c r="H2215" t="s">
        <v>15</v>
      </c>
      <c r="I2215">
        <v>19800000</v>
      </c>
      <c r="J2215">
        <v>2014</v>
      </c>
      <c r="K2215">
        <v>6.6</v>
      </c>
      <c r="L2215" s="5" t="s">
        <v>599</v>
      </c>
      <c r="M2215" s="5" t="s">
        <v>1221</v>
      </c>
      <c r="P2215" s="5">
        <f t="shared" si="238"/>
        <v>0.60835534484566178</v>
      </c>
      <c r="Q2215" s="5">
        <f t="shared" si="239"/>
        <v>34290142</v>
      </c>
      <c r="R2215" s="1">
        <f t="shared" si="240"/>
        <v>14490142</v>
      </c>
      <c r="S2215" s="1">
        <f t="shared" si="241"/>
        <v>19800000</v>
      </c>
      <c r="U2215" s="6" t="s">
        <v>2204</v>
      </c>
      <c r="V2215" s="5">
        <f t="shared" si="242"/>
        <v>1</v>
      </c>
      <c r="W2215" s="14">
        <f>IF(V2215=1, VLOOKUP(U2215, [1]IMDB_Movies!A:O, 11, FALSE), AVERAGEIF($A$2:$A$4915, U2215, $K$2:$K$4915))</f>
        <v>5.2</v>
      </c>
      <c r="X2215" s="5">
        <f t="shared" si="243"/>
        <v>0.14099999999999999</v>
      </c>
      <c r="Y2215">
        <f t="shared" si="244"/>
        <v>6.430346304891124</v>
      </c>
      <c r="AN2215" s="6"/>
      <c r="AO2215" s="5"/>
      <c r="AP2215" s="14"/>
      <c r="AQ2215" s="5"/>
    </row>
    <row r="2216" spans="1:43" hidden="1" x14ac:dyDescent="0.3">
      <c r="A2216" t="s">
        <v>4067</v>
      </c>
      <c r="B2216">
        <v>131</v>
      </c>
      <c r="C2216">
        <v>41300105</v>
      </c>
      <c r="D2216" t="s">
        <v>2832</v>
      </c>
      <c r="E2216" t="s">
        <v>10667</v>
      </c>
      <c r="F2216" t="s">
        <v>4107</v>
      </c>
      <c r="G2216" t="s">
        <v>14</v>
      </c>
      <c r="H2216" t="s">
        <v>22</v>
      </c>
      <c r="I2216">
        <v>19800000</v>
      </c>
      <c r="J2216">
        <v>2001</v>
      </c>
      <c r="K2216">
        <v>7.3</v>
      </c>
      <c r="L2216" s="5" t="s">
        <v>1221</v>
      </c>
      <c r="M2216" s="5" t="s">
        <v>8415</v>
      </c>
      <c r="P2216" s="5">
        <f t="shared" si="238"/>
        <v>0.60830096725978866</v>
      </c>
      <c r="Q2216" s="5">
        <f t="shared" si="239"/>
        <v>41300105</v>
      </c>
      <c r="R2216" s="1">
        <f t="shared" si="240"/>
        <v>21500105</v>
      </c>
      <c r="S2216" s="1">
        <f t="shared" si="241"/>
        <v>19800000</v>
      </c>
      <c r="U2216" s="6" t="s">
        <v>973</v>
      </c>
      <c r="V2216" s="5">
        <f t="shared" si="242"/>
        <v>2</v>
      </c>
      <c r="W2216" s="14">
        <f>IF(V2216=1, VLOOKUP(U2216, [1]IMDB_Movies!A:O, 11, FALSE), AVERAGEIF($A$2:$A$4915, U2216, $K$2:$K$4915))</f>
        <v>5.1999999999999993</v>
      </c>
      <c r="X2216" s="5">
        <f t="shared" si="243"/>
        <v>0.14099999999999999</v>
      </c>
      <c r="Y2216">
        <f t="shared" si="244"/>
        <v>6.4305357142857273</v>
      </c>
      <c r="AN2216" s="6"/>
      <c r="AO2216" s="5"/>
      <c r="AP2216" s="14"/>
      <c r="AQ2216" s="5"/>
    </row>
    <row r="2217" spans="1:43" hidden="1" x14ac:dyDescent="0.3">
      <c r="A2217" t="s">
        <v>6598</v>
      </c>
      <c r="B2217">
        <v>103</v>
      </c>
      <c r="C2217">
        <v>252652</v>
      </c>
      <c r="D2217" t="s">
        <v>6599</v>
      </c>
      <c r="E2217" t="s">
        <v>10668</v>
      </c>
      <c r="F2217" t="s">
        <v>6600</v>
      </c>
      <c r="G2217" t="s">
        <v>6095</v>
      </c>
      <c r="H2217" t="s">
        <v>4393</v>
      </c>
      <c r="I2217">
        <v>19900000</v>
      </c>
      <c r="J2217">
        <v>2010</v>
      </c>
      <c r="K2217">
        <v>7</v>
      </c>
      <c r="L2217" s="5" t="s">
        <v>599</v>
      </c>
      <c r="M2217" s="5" t="s">
        <v>1221</v>
      </c>
      <c r="N2217" t="s">
        <v>455</v>
      </c>
      <c r="O2217" t="s">
        <v>2267</v>
      </c>
      <c r="P2217" s="5">
        <f t="shared" si="238"/>
        <v>0.60827239428565327</v>
      </c>
      <c r="Q2217" s="5">
        <f t="shared" si="239"/>
        <v>252652</v>
      </c>
      <c r="R2217" s="1">
        <f t="shared" si="240"/>
        <v>-19647348</v>
      </c>
      <c r="S2217" s="1">
        <f t="shared" si="241"/>
        <v>19900000</v>
      </c>
      <c r="U2217" s="6" t="s">
        <v>1016</v>
      </c>
      <c r="V2217" s="5">
        <f t="shared" si="242"/>
        <v>1</v>
      </c>
      <c r="W2217" s="14">
        <f>IF(V2217=1, VLOOKUP(U2217, [1]IMDB_Movies!A:O, 11, FALSE), AVERAGEIF($A$2:$A$4915, U2217, $K$2:$K$4915))</f>
        <v>5.2</v>
      </c>
      <c r="X2217" s="5">
        <f t="shared" si="243"/>
        <v>0.14099999999999999</v>
      </c>
      <c r="Y2217">
        <f t="shared" si="244"/>
        <v>6.431046802429452</v>
      </c>
      <c r="AN2217" s="6"/>
      <c r="AO2217" s="5"/>
      <c r="AP2217" s="14"/>
      <c r="AQ2217" s="5"/>
    </row>
    <row r="2218" spans="1:43" hidden="1" x14ac:dyDescent="0.3">
      <c r="A2218" t="s">
        <v>825</v>
      </c>
      <c r="B2218">
        <v>129</v>
      </c>
      <c r="C2218">
        <v>37567440</v>
      </c>
      <c r="D2218" t="s">
        <v>65</v>
      </c>
      <c r="E2218" t="s">
        <v>10669</v>
      </c>
      <c r="F2218" t="s">
        <v>826</v>
      </c>
      <c r="G2218" t="s">
        <v>14</v>
      </c>
      <c r="H2218" t="s">
        <v>15</v>
      </c>
      <c r="I2218">
        <v>20000000</v>
      </c>
      <c r="J2218">
        <v>1982</v>
      </c>
      <c r="K2218">
        <v>6.9</v>
      </c>
      <c r="L2218" s="5" t="s">
        <v>340</v>
      </c>
      <c r="M2218" s="5" t="s">
        <v>455</v>
      </c>
      <c r="P2218" s="5">
        <f t="shared" si="238"/>
        <v>0.60812444593021064</v>
      </c>
      <c r="Q2218" s="5">
        <f t="shared" si="239"/>
        <v>37567440</v>
      </c>
      <c r="R2218" s="1">
        <f t="shared" si="240"/>
        <v>17567440</v>
      </c>
      <c r="S2218" s="1">
        <f t="shared" si="241"/>
        <v>20000000</v>
      </c>
      <c r="U2218" s="7" t="s">
        <v>7106</v>
      </c>
      <c r="V2218" s="5">
        <f t="shared" si="242"/>
        <v>1</v>
      </c>
      <c r="W2218" s="14">
        <f>IF(V2218=1, VLOOKUP(U2218, [1]IMDB_Movies!A:O, 11, FALSE), AVERAGEIF($A$2:$A$4915, U2218, $K$2:$K$4915))</f>
        <v>5.2</v>
      </c>
      <c r="X2218" s="5">
        <f t="shared" si="243"/>
        <v>0.14099999999999999</v>
      </c>
      <c r="Y2218">
        <f t="shared" si="244"/>
        <v>6.4320228734810705</v>
      </c>
      <c r="AN2218" s="7"/>
      <c r="AO2218" s="5"/>
      <c r="AP2218" s="14"/>
      <c r="AQ2218" s="5"/>
    </row>
    <row r="2219" spans="1:43" hidden="1" x14ac:dyDescent="0.3">
      <c r="A2219" t="s">
        <v>2156</v>
      </c>
      <c r="B2219">
        <v>102</v>
      </c>
      <c r="C2219">
        <v>64149837</v>
      </c>
      <c r="D2219" t="s">
        <v>2263</v>
      </c>
      <c r="E2219" t="s">
        <v>10670</v>
      </c>
      <c r="F2219" t="s">
        <v>2264</v>
      </c>
      <c r="G2219" t="s">
        <v>14</v>
      </c>
      <c r="H2219" t="s">
        <v>15</v>
      </c>
      <c r="I2219">
        <v>20000000</v>
      </c>
      <c r="J2219">
        <v>2009</v>
      </c>
      <c r="K2219">
        <v>6.4</v>
      </c>
      <c r="L2219" s="5" t="s">
        <v>599</v>
      </c>
      <c r="M2219" s="5" t="s">
        <v>1221</v>
      </c>
      <c r="N2219" t="s">
        <v>6299</v>
      </c>
      <c r="O2219" t="s">
        <v>455</v>
      </c>
      <c r="P2219" s="5">
        <f t="shared" si="238"/>
        <v>0.60808141562899953</v>
      </c>
      <c r="Q2219" s="5">
        <f t="shared" si="239"/>
        <v>64149837</v>
      </c>
      <c r="R2219" s="1">
        <f t="shared" si="240"/>
        <v>44149837</v>
      </c>
      <c r="S2219" s="1">
        <f t="shared" si="241"/>
        <v>20000000</v>
      </c>
      <c r="U2219" s="6" t="s">
        <v>7742</v>
      </c>
      <c r="V2219" s="5">
        <f t="shared" si="242"/>
        <v>1</v>
      </c>
      <c r="W2219" s="14">
        <f>IF(V2219=1, VLOOKUP(U2219, [1]IMDB_Movies!A:O, 11, FALSE), AVERAGEIF($A$2:$A$4915, U2219, $K$2:$K$4915))</f>
        <v>5.2</v>
      </c>
      <c r="X2219" s="5">
        <f t="shared" si="243"/>
        <v>0.14099999999999999</v>
      </c>
      <c r="Y2219">
        <f t="shared" si="244"/>
        <v>6.4314980336074488</v>
      </c>
      <c r="AN2219" s="6"/>
      <c r="AO2219" s="5"/>
      <c r="AP2219" s="14"/>
      <c r="AQ2219" s="5"/>
    </row>
    <row r="2220" spans="1:43" hidden="1" x14ac:dyDescent="0.3">
      <c r="A2220" t="s">
        <v>947</v>
      </c>
      <c r="B2220">
        <v>105</v>
      </c>
      <c r="C2220">
        <v>80050171</v>
      </c>
      <c r="D2220" t="s">
        <v>699</v>
      </c>
      <c r="E2220" t="s">
        <v>10671</v>
      </c>
      <c r="F2220" t="s">
        <v>2421</v>
      </c>
      <c r="G2220" t="s">
        <v>14</v>
      </c>
      <c r="H2220" t="s">
        <v>15</v>
      </c>
      <c r="I2220">
        <v>20000000</v>
      </c>
      <c r="J2220">
        <v>2007</v>
      </c>
      <c r="K2220">
        <v>6.9</v>
      </c>
      <c r="L2220" s="5" t="s">
        <v>1221</v>
      </c>
      <c r="M2220" s="5" t="s">
        <v>8415</v>
      </c>
      <c r="N2220" t="s">
        <v>3629</v>
      </c>
      <c r="P2220" s="5">
        <f t="shared" si="238"/>
        <v>0.6081517983585526</v>
      </c>
      <c r="Q2220" s="5">
        <f t="shared" si="239"/>
        <v>80050171</v>
      </c>
      <c r="R2220" s="1">
        <f t="shared" si="240"/>
        <v>60050171</v>
      </c>
      <c r="S2220" s="1">
        <f t="shared" si="241"/>
        <v>20000000</v>
      </c>
      <c r="U2220" s="6" t="s">
        <v>1384</v>
      </c>
      <c r="V2220" s="5">
        <f t="shared" si="242"/>
        <v>4</v>
      </c>
      <c r="W2220" s="14">
        <f>IF(V2220=1, VLOOKUP(U2220, [1]IMDB_Movies!A:O, 11, FALSE), AVERAGEIF($A$2:$A$4915, U2220, $K$2:$K$4915))</f>
        <v>5.1749999999999998</v>
      </c>
      <c r="X2220" s="5">
        <f t="shared" si="243"/>
        <v>0.14000000000000001</v>
      </c>
      <c r="Y2220">
        <f t="shared" si="244"/>
        <v>6.4312589413447911</v>
      </c>
      <c r="AN2220" s="6"/>
      <c r="AO2220" s="5"/>
      <c r="AP2220" s="14"/>
      <c r="AQ2220" s="5"/>
    </row>
    <row r="2221" spans="1:43" hidden="1" x14ac:dyDescent="0.3">
      <c r="A2221" t="s">
        <v>1567</v>
      </c>
      <c r="B2221">
        <v>107</v>
      </c>
      <c r="C2221">
        <v>7564000</v>
      </c>
      <c r="D2221" t="s">
        <v>1887</v>
      </c>
      <c r="E2221" t="s">
        <v>10672</v>
      </c>
      <c r="F2221" t="s">
        <v>2422</v>
      </c>
      <c r="G2221" t="s">
        <v>14</v>
      </c>
      <c r="H2221" t="s">
        <v>15</v>
      </c>
      <c r="I2221">
        <v>20000000</v>
      </c>
      <c r="J2221">
        <v>1995</v>
      </c>
      <c r="K2221">
        <v>6.2</v>
      </c>
      <c r="L2221" s="5" t="s">
        <v>599</v>
      </c>
      <c r="M2221" s="5" t="s">
        <v>8413</v>
      </c>
      <c r="N2221" t="s">
        <v>1221</v>
      </c>
      <c r="O2221" t="s">
        <v>3629</v>
      </c>
      <c r="P2221" s="5">
        <f t="shared" si="238"/>
        <v>0.60830562375747543</v>
      </c>
      <c r="Q2221" s="5">
        <f t="shared" si="239"/>
        <v>7564000</v>
      </c>
      <c r="R2221" s="1">
        <f t="shared" si="240"/>
        <v>-12436000</v>
      </c>
      <c r="S2221" s="1">
        <f t="shared" si="241"/>
        <v>20000000</v>
      </c>
      <c r="U2221" s="6" t="s">
        <v>207</v>
      </c>
      <c r="V2221" s="5">
        <f t="shared" si="242"/>
        <v>3</v>
      </c>
      <c r="W2221" s="14">
        <f>IF(V2221=1, VLOOKUP(U2221, [1]IMDB_Movies!A:O, 11, FALSE), AVERAGEIF($A$2:$A$4915, U2221, $K$2:$K$4915))</f>
        <v>5.166666666666667</v>
      </c>
      <c r="X2221" s="5">
        <f t="shared" si="243"/>
        <v>0.14000000000000001</v>
      </c>
      <c r="Y2221">
        <f t="shared" si="244"/>
        <v>6.431413237924879</v>
      </c>
      <c r="AN2221" s="6"/>
      <c r="AO2221" s="5"/>
      <c r="AP2221" s="14"/>
      <c r="AQ2221" s="5"/>
    </row>
    <row r="2222" spans="1:43" hidden="1" x14ac:dyDescent="0.3">
      <c r="A2222" t="s">
        <v>2635</v>
      </c>
      <c r="B2222">
        <v>111</v>
      </c>
      <c r="C2222"/>
      <c r="D2222" t="s">
        <v>29</v>
      </c>
      <c r="E2222" t="s">
        <v>10673</v>
      </c>
      <c r="F2222" t="s">
        <v>2636</v>
      </c>
      <c r="G2222" t="s">
        <v>14</v>
      </c>
      <c r="H2222" t="s">
        <v>22</v>
      </c>
      <c r="I2222">
        <v>20000000</v>
      </c>
      <c r="J2222">
        <v>1980</v>
      </c>
      <c r="K2222">
        <v>6.4</v>
      </c>
      <c r="L2222" s="5" t="s">
        <v>476</v>
      </c>
      <c r="M2222" s="5" t="s">
        <v>340</v>
      </c>
      <c r="N2222" t="s">
        <v>4289</v>
      </c>
      <c r="P2222" s="5">
        <f t="shared" si="238"/>
        <v>0.60817313490211478</v>
      </c>
      <c r="Q2222" s="5">
        <f t="shared" si="239"/>
        <v>25035665</v>
      </c>
      <c r="R2222" s="1">
        <f t="shared" si="240"/>
        <v>5035665</v>
      </c>
      <c r="S2222" s="1">
        <f t="shared" si="241"/>
        <v>20000000</v>
      </c>
      <c r="U2222" s="6" t="s">
        <v>3824</v>
      </c>
      <c r="V2222" s="5">
        <f t="shared" si="242"/>
        <v>3</v>
      </c>
      <c r="W2222" s="14">
        <f>IF(V2222=1, VLOOKUP(U2222, [1]IMDB_Movies!A:O, 11, FALSE), AVERAGEIF($A$2:$A$4915, U2222, $K$2:$K$4915))</f>
        <v>5.1000000000000005</v>
      </c>
      <c r="X2222" s="5">
        <f t="shared" si="243"/>
        <v>0.13900000000000001</v>
      </c>
      <c r="Y2222">
        <f t="shared" si="244"/>
        <v>6.4305654974946416</v>
      </c>
      <c r="AN2222" s="6"/>
      <c r="AO2222" s="5"/>
      <c r="AP2222" s="14"/>
      <c r="AQ2222" s="5"/>
    </row>
    <row r="2223" spans="1:43" hidden="1" x14ac:dyDescent="0.3">
      <c r="A2223" t="s">
        <v>2782</v>
      </c>
      <c r="B2223">
        <v>107</v>
      </c>
      <c r="C2223">
        <v>57744720</v>
      </c>
      <c r="D2223" t="s">
        <v>122</v>
      </c>
      <c r="E2223" t="s">
        <v>10674</v>
      </c>
      <c r="F2223" t="s">
        <v>2783</v>
      </c>
      <c r="G2223" t="s">
        <v>14</v>
      </c>
      <c r="H2223" t="s">
        <v>15</v>
      </c>
      <c r="I2223">
        <v>20000000</v>
      </c>
      <c r="J2223">
        <v>2010</v>
      </c>
      <c r="K2223">
        <v>6.2</v>
      </c>
      <c r="L2223" s="5" t="s">
        <v>476</v>
      </c>
      <c r="M2223" s="5" t="s">
        <v>8413</v>
      </c>
      <c r="N2223" t="s">
        <v>3629</v>
      </c>
      <c r="P2223" s="5">
        <f t="shared" si="238"/>
        <v>0.60817313490211478</v>
      </c>
      <c r="Q2223" s="5">
        <f t="shared" si="239"/>
        <v>57744720</v>
      </c>
      <c r="R2223" s="1">
        <f t="shared" si="240"/>
        <v>37744720</v>
      </c>
      <c r="S2223" s="1">
        <f t="shared" si="241"/>
        <v>20000000</v>
      </c>
      <c r="U2223" s="7" t="s">
        <v>3355</v>
      </c>
      <c r="V2223" s="5">
        <f t="shared" si="242"/>
        <v>4</v>
      </c>
      <c r="W2223" s="14">
        <f>IF(V2223=1, VLOOKUP(U2223, [1]IMDB_Movies!A:O, 11, FALSE), AVERAGEIF($A$2:$A$4915, U2223, $K$2:$K$4915))</f>
        <v>5.125</v>
      </c>
      <c r="X2223" s="5">
        <f t="shared" si="243"/>
        <v>0.13900000000000001</v>
      </c>
      <c r="Y2223">
        <f t="shared" si="244"/>
        <v>6.4298245614035201</v>
      </c>
      <c r="AN2223" s="7"/>
      <c r="AO2223" s="5"/>
      <c r="AP2223" s="14"/>
      <c r="AQ2223" s="5"/>
    </row>
    <row r="2224" spans="1:43" hidden="1" x14ac:dyDescent="0.3">
      <c r="A2224" t="s">
        <v>1796</v>
      </c>
      <c r="B2224">
        <v>92</v>
      </c>
      <c r="C2224">
        <v>114324072</v>
      </c>
      <c r="D2224" t="s">
        <v>1398</v>
      </c>
      <c r="E2224" t="s">
        <v>10675</v>
      </c>
      <c r="F2224" t="s">
        <v>2856</v>
      </c>
      <c r="G2224" t="s">
        <v>14</v>
      </c>
      <c r="H2224" t="s">
        <v>15</v>
      </c>
      <c r="I2224">
        <v>20000000</v>
      </c>
      <c r="J2224">
        <v>2004</v>
      </c>
      <c r="K2224">
        <v>6.7</v>
      </c>
      <c r="L2224" s="5" t="s">
        <v>599</v>
      </c>
      <c r="M2224" s="5" t="s">
        <v>8417</v>
      </c>
      <c r="P2224" s="5">
        <f t="shared" si="238"/>
        <v>0.60821338460206964</v>
      </c>
      <c r="Q2224" s="5">
        <f t="shared" si="239"/>
        <v>114324072</v>
      </c>
      <c r="R2224" s="1">
        <f t="shared" si="240"/>
        <v>94324072</v>
      </c>
      <c r="S2224" s="1">
        <f t="shared" si="241"/>
        <v>20000000</v>
      </c>
      <c r="U2224" s="6" t="s">
        <v>4254</v>
      </c>
      <c r="V2224" s="5">
        <f t="shared" si="242"/>
        <v>2</v>
      </c>
      <c r="W2224" s="14">
        <f>IF(V2224=1, VLOOKUP(U2224, [1]IMDB_Movies!A:O, 11, FALSE), AVERAGEIF($A$2:$A$4915, U2224, $K$2:$K$4915))</f>
        <v>5.15</v>
      </c>
      <c r="X2224" s="5">
        <f t="shared" si="243"/>
        <v>0.13900000000000001</v>
      </c>
      <c r="Y2224">
        <f t="shared" si="244"/>
        <v>6.4297636103151987</v>
      </c>
      <c r="AN2224" s="6"/>
      <c r="AO2224" s="5"/>
      <c r="AP2224" s="14"/>
      <c r="AQ2224" s="5"/>
    </row>
    <row r="2225" spans="1:43" hidden="1" x14ac:dyDescent="0.3">
      <c r="A2225" t="s">
        <v>2987</v>
      </c>
      <c r="B2225">
        <v>109</v>
      </c>
      <c r="C2225">
        <v>19976073</v>
      </c>
      <c r="D2225" t="s">
        <v>162</v>
      </c>
      <c r="E2225" t="s">
        <v>10676</v>
      </c>
      <c r="F2225" t="s">
        <v>2988</v>
      </c>
      <c r="G2225" t="s">
        <v>14</v>
      </c>
      <c r="H2225" t="s">
        <v>15</v>
      </c>
      <c r="I2225">
        <v>20000000</v>
      </c>
      <c r="J2225">
        <v>2005</v>
      </c>
      <c r="K2225">
        <v>6.3</v>
      </c>
      <c r="L2225" s="5" t="s">
        <v>476</v>
      </c>
      <c r="M2225" s="5" t="s">
        <v>8413</v>
      </c>
      <c r="N2225" t="s">
        <v>1221</v>
      </c>
      <c r="O2225" t="s">
        <v>3629</v>
      </c>
      <c r="P2225" s="5">
        <f t="shared" si="238"/>
        <v>0.60858679620448086</v>
      </c>
      <c r="Q2225" s="5">
        <f t="shared" si="239"/>
        <v>19976073</v>
      </c>
      <c r="R2225" s="1">
        <f t="shared" si="240"/>
        <v>-23927</v>
      </c>
      <c r="S2225" s="1">
        <f t="shared" si="241"/>
        <v>20000000</v>
      </c>
      <c r="U2225" s="6" t="s">
        <v>8174</v>
      </c>
      <c r="V2225" s="5">
        <f t="shared" si="242"/>
        <v>1</v>
      </c>
      <c r="W2225" s="14">
        <f>IF(V2225=1, VLOOKUP(U2225, [1]IMDB_Movies!A:O, 11, FALSE), AVERAGEIF($A$2:$A$4915, U2225, $K$2:$K$4915))</f>
        <v>5.0999999999999996</v>
      </c>
      <c r="X2225" s="5">
        <f t="shared" si="243"/>
        <v>0.126</v>
      </c>
      <c r="Y2225">
        <f t="shared" si="244"/>
        <v>6.4299892511644696</v>
      </c>
      <c r="AN2225" s="6"/>
      <c r="AO2225" s="5"/>
      <c r="AP2225" s="14"/>
      <c r="AQ2225" s="5"/>
    </row>
    <row r="2226" spans="1:43" hidden="1" x14ac:dyDescent="0.3">
      <c r="A2226" t="s">
        <v>2383</v>
      </c>
      <c r="B2226">
        <v>105</v>
      </c>
      <c r="C2226">
        <v>35990505</v>
      </c>
      <c r="D2226" t="s">
        <v>3190</v>
      </c>
      <c r="E2226" t="s">
        <v>10677</v>
      </c>
      <c r="F2226" t="s">
        <v>3359</v>
      </c>
      <c r="G2226" t="s">
        <v>14</v>
      </c>
      <c r="H2226" t="s">
        <v>15</v>
      </c>
      <c r="I2226">
        <v>20000000</v>
      </c>
      <c r="J2226">
        <v>2003</v>
      </c>
      <c r="K2226">
        <v>5.8</v>
      </c>
      <c r="L2226" s="5" t="s">
        <v>599</v>
      </c>
      <c r="M2226" s="5" t="s">
        <v>1221</v>
      </c>
      <c r="N2226" t="s">
        <v>6299</v>
      </c>
      <c r="O2226" t="s">
        <v>6851</v>
      </c>
      <c r="P2226" s="5">
        <f t="shared" si="238"/>
        <v>0.6084862521602793</v>
      </c>
      <c r="Q2226" s="5">
        <f t="shared" si="239"/>
        <v>35990505</v>
      </c>
      <c r="R2226" s="1">
        <f t="shared" si="240"/>
        <v>15990505</v>
      </c>
      <c r="S2226" s="1">
        <f t="shared" si="241"/>
        <v>20000000</v>
      </c>
      <c r="U2226" s="6" t="s">
        <v>8106</v>
      </c>
      <c r="V2226" s="5">
        <f t="shared" si="242"/>
        <v>1</v>
      </c>
      <c r="W2226" s="14">
        <f>IF(V2226=1, VLOOKUP(U2226, [1]IMDB_Movies!A:O, 11, FALSE), AVERAGEIF($A$2:$A$4915, U2226, $K$2:$K$4915))</f>
        <v>5.0999999999999996</v>
      </c>
      <c r="X2226" s="5">
        <f t="shared" si="243"/>
        <v>0.126</v>
      </c>
      <c r="Y2226">
        <f t="shared" si="244"/>
        <v>6.4303584229390784</v>
      </c>
      <c r="AN2226" s="6"/>
      <c r="AO2226" s="5"/>
      <c r="AP2226" s="14"/>
      <c r="AQ2226" s="5"/>
    </row>
    <row r="2227" spans="1:43" hidden="1" x14ac:dyDescent="0.3">
      <c r="A2227" t="s">
        <v>1825</v>
      </c>
      <c r="B2227">
        <v>105</v>
      </c>
      <c r="C2227">
        <v>33687630</v>
      </c>
      <c r="D2227" t="s">
        <v>604</v>
      </c>
      <c r="E2227" t="s">
        <v>10678</v>
      </c>
      <c r="F2227" t="s">
        <v>3366</v>
      </c>
      <c r="G2227" t="s">
        <v>14</v>
      </c>
      <c r="H2227" t="s">
        <v>15</v>
      </c>
      <c r="I2227">
        <v>20000000</v>
      </c>
      <c r="J2227">
        <v>2006</v>
      </c>
      <c r="K2227">
        <v>6.4</v>
      </c>
      <c r="L2227" s="5" t="s">
        <v>599</v>
      </c>
      <c r="M2227" s="5" t="s">
        <v>6851</v>
      </c>
      <c r="P2227" s="5">
        <f t="shared" si="238"/>
        <v>0.60843748415086973</v>
      </c>
      <c r="Q2227" s="5">
        <f t="shared" si="239"/>
        <v>33687630</v>
      </c>
      <c r="R2227" s="1">
        <f t="shared" si="240"/>
        <v>13687630</v>
      </c>
      <c r="S2227" s="1">
        <f t="shared" si="241"/>
        <v>20000000</v>
      </c>
      <c r="U2227" s="6" t="s">
        <v>7923</v>
      </c>
      <c r="V2227" s="5">
        <f t="shared" si="242"/>
        <v>1</v>
      </c>
      <c r="W2227" s="14">
        <f>IF(V2227=1, VLOOKUP(U2227, [1]IMDB_Movies!A:O, 11, FALSE), AVERAGEIF($A$2:$A$4915, U2227, $K$2:$K$4915))</f>
        <v>5.0999999999999996</v>
      </c>
      <c r="X2227" s="5">
        <f t="shared" si="243"/>
        <v>0.126</v>
      </c>
      <c r="Y2227">
        <f t="shared" si="244"/>
        <v>6.4303693079957087</v>
      </c>
      <c r="AN2227" s="6"/>
      <c r="AO2227" s="5"/>
      <c r="AP2227" s="14"/>
      <c r="AQ2227" s="5"/>
    </row>
    <row r="2228" spans="1:43" hidden="1" x14ac:dyDescent="0.3">
      <c r="A2228" t="s">
        <v>3500</v>
      </c>
      <c r="B2228">
        <v>122</v>
      </c>
      <c r="C2228">
        <v>1697956</v>
      </c>
      <c r="D2228" t="s">
        <v>703</v>
      </c>
      <c r="E2228" t="s">
        <v>10679</v>
      </c>
      <c r="F2228" t="s">
        <v>3501</v>
      </c>
      <c r="G2228" t="s">
        <v>14</v>
      </c>
      <c r="H2228" t="s">
        <v>15</v>
      </c>
      <c r="I2228">
        <v>20000000</v>
      </c>
      <c r="J2228">
        <v>2009</v>
      </c>
      <c r="K2228">
        <v>6.7</v>
      </c>
      <c r="L2228" s="5" t="s">
        <v>8413</v>
      </c>
      <c r="M2228" s="5" t="s">
        <v>1221</v>
      </c>
      <c r="P2228" s="5">
        <f t="shared" si="238"/>
        <v>0.60838046432441328</v>
      </c>
      <c r="Q2228" s="5">
        <f t="shared" si="239"/>
        <v>1697956</v>
      </c>
      <c r="R2228" s="1">
        <f t="shared" si="240"/>
        <v>-18302044</v>
      </c>
      <c r="S2228" s="1">
        <f t="shared" si="241"/>
        <v>20000000</v>
      </c>
      <c r="U2228" s="6" t="s">
        <v>7604</v>
      </c>
      <c r="V2228" s="5">
        <f t="shared" si="242"/>
        <v>1</v>
      </c>
      <c r="W2228" s="14">
        <f>IF(V2228=1, VLOOKUP(U2228, [1]IMDB_Movies!A:O, 11, FALSE), AVERAGEIF($A$2:$A$4915, U2228, $K$2:$K$4915))</f>
        <v>5.0999999999999996</v>
      </c>
      <c r="X2228" s="5">
        <f t="shared" si="243"/>
        <v>0.126</v>
      </c>
      <c r="Y2228">
        <f t="shared" si="244"/>
        <v>6.430200860832147</v>
      </c>
      <c r="AN2228" s="6"/>
      <c r="AO2228" s="5"/>
      <c r="AP2228" s="14"/>
      <c r="AQ2228" s="5"/>
    </row>
    <row r="2229" spans="1:43" hidden="1" x14ac:dyDescent="0.3">
      <c r="A2229" t="s">
        <v>583</v>
      </c>
      <c r="B2229">
        <v>90</v>
      </c>
      <c r="C2229">
        <v>161487252</v>
      </c>
      <c r="D2229" t="s">
        <v>1398</v>
      </c>
      <c r="E2229" t="s">
        <v>10680</v>
      </c>
      <c r="F2229" t="s">
        <v>3564</v>
      </c>
      <c r="G2229" t="s">
        <v>14</v>
      </c>
      <c r="H2229" t="s">
        <v>15</v>
      </c>
      <c r="I2229">
        <v>20000000</v>
      </c>
      <c r="J2229">
        <v>1998</v>
      </c>
      <c r="K2229">
        <v>6.1</v>
      </c>
      <c r="L2229" s="5" t="s">
        <v>599</v>
      </c>
      <c r="M2229" s="5" t="s">
        <v>8417</v>
      </c>
      <c r="P2229" s="5">
        <f t="shared" si="238"/>
        <v>0.60823450921977618</v>
      </c>
      <c r="Q2229" s="5">
        <f t="shared" si="239"/>
        <v>161487252</v>
      </c>
      <c r="R2229" s="1">
        <f t="shared" si="240"/>
        <v>141487252</v>
      </c>
      <c r="S2229" s="1">
        <f t="shared" si="241"/>
        <v>20000000</v>
      </c>
      <c r="U2229" s="6" t="s">
        <v>7696</v>
      </c>
      <c r="V2229" s="5">
        <f t="shared" si="242"/>
        <v>1</v>
      </c>
      <c r="W2229" s="14">
        <f>IF(V2229=1, VLOOKUP(U2229, [1]IMDB_Movies!A:O, 11, FALSE), AVERAGEIF($A$2:$A$4915, U2229, $K$2:$K$4915))</f>
        <v>5.0999999999999996</v>
      </c>
      <c r="X2229" s="5">
        <f t="shared" si="243"/>
        <v>0.126</v>
      </c>
      <c r="Y2229">
        <f t="shared" si="244"/>
        <v>6.4298887692859807</v>
      </c>
      <c r="AN2229" s="6"/>
      <c r="AO2229" s="5"/>
      <c r="AP2229" s="14"/>
      <c r="AQ2229" s="5"/>
    </row>
    <row r="2230" spans="1:43" hidden="1" x14ac:dyDescent="0.3">
      <c r="A2230" t="s">
        <v>747</v>
      </c>
      <c r="B2230">
        <v>127</v>
      </c>
      <c r="C2230">
        <v>75597042</v>
      </c>
      <c r="D2230" t="s">
        <v>2794</v>
      </c>
      <c r="E2230" t="s">
        <v>10681</v>
      </c>
      <c r="F2230" t="s">
        <v>3611</v>
      </c>
      <c r="G2230" t="s">
        <v>14</v>
      </c>
      <c r="H2230" t="s">
        <v>15</v>
      </c>
      <c r="I2230">
        <v>20000000</v>
      </c>
      <c r="J2230">
        <v>2002</v>
      </c>
      <c r="K2230">
        <v>7</v>
      </c>
      <c r="L2230" s="5" t="s">
        <v>1221</v>
      </c>
      <c r="M2230" s="5" t="s">
        <v>6299</v>
      </c>
      <c r="N2230" t="s">
        <v>8417</v>
      </c>
      <c r="P2230" s="5">
        <f t="shared" si="238"/>
        <v>0.60899946763550172</v>
      </c>
      <c r="Q2230" s="5">
        <f t="shared" si="239"/>
        <v>75597042</v>
      </c>
      <c r="R2230" s="1">
        <f t="shared" si="240"/>
        <v>55597042</v>
      </c>
      <c r="S2230" s="1">
        <f t="shared" si="241"/>
        <v>20000000</v>
      </c>
      <c r="U2230" s="7" t="s">
        <v>6936</v>
      </c>
      <c r="V2230" s="5">
        <f t="shared" si="242"/>
        <v>1</v>
      </c>
      <c r="W2230" s="14">
        <f>IF(V2230=1, VLOOKUP(U2230, [1]IMDB_Movies!A:O, 11, FALSE), AVERAGEIF($A$2:$A$4915, U2230, $K$2:$K$4915))</f>
        <v>5.0999999999999996</v>
      </c>
      <c r="X2230" s="5">
        <f t="shared" si="243"/>
        <v>0.126</v>
      </c>
      <c r="Y2230">
        <f t="shared" si="244"/>
        <v>6.4295764536970665</v>
      </c>
      <c r="AN2230" s="7"/>
      <c r="AO2230" s="5"/>
      <c r="AP2230" s="14"/>
      <c r="AQ2230" s="5"/>
    </row>
    <row r="2231" spans="1:43" hidden="1" x14ac:dyDescent="0.3">
      <c r="A2231" t="s">
        <v>3164</v>
      </c>
      <c r="B2231">
        <v>110</v>
      </c>
      <c r="C2231">
        <v>24848292</v>
      </c>
      <c r="D2231" t="s">
        <v>1171</v>
      </c>
      <c r="E2231" t="s">
        <v>10682</v>
      </c>
      <c r="F2231" t="s">
        <v>3692</v>
      </c>
      <c r="G2231" t="s">
        <v>14</v>
      </c>
      <c r="H2231" t="s">
        <v>15</v>
      </c>
      <c r="I2231">
        <v>20000000</v>
      </c>
      <c r="J2231">
        <v>2008</v>
      </c>
      <c r="K2231">
        <v>6.6</v>
      </c>
      <c r="L2231" s="5" t="s">
        <v>476</v>
      </c>
      <c r="M2231" s="5" t="s">
        <v>1221</v>
      </c>
      <c r="N2231" t="s">
        <v>8417</v>
      </c>
      <c r="P2231" s="5">
        <f t="shared" si="238"/>
        <v>0.60913003424595402</v>
      </c>
      <c r="Q2231" s="5">
        <f t="shared" si="239"/>
        <v>24848292</v>
      </c>
      <c r="R2231" s="1">
        <f t="shared" si="240"/>
        <v>4848292</v>
      </c>
      <c r="S2231" s="1">
        <f t="shared" si="241"/>
        <v>20000000</v>
      </c>
      <c r="U2231" s="7" t="s">
        <v>6883</v>
      </c>
      <c r="V2231" s="5">
        <f t="shared" si="242"/>
        <v>1</v>
      </c>
      <c r="W2231" s="14">
        <f>IF(V2231=1, VLOOKUP(U2231, [1]IMDB_Movies!A:O, 11, FALSE), AVERAGEIF($A$2:$A$4915, U2231, $K$2:$K$4915))</f>
        <v>5.0999999999999996</v>
      </c>
      <c r="X2231" s="5">
        <f t="shared" si="243"/>
        <v>0.126</v>
      </c>
      <c r="Y2231">
        <f t="shared" si="244"/>
        <v>6.4296588868940852</v>
      </c>
      <c r="AN2231" s="7"/>
      <c r="AO2231" s="5"/>
      <c r="AP2231" s="14"/>
      <c r="AQ2231" s="5"/>
    </row>
    <row r="2232" spans="1:43" hidden="1" x14ac:dyDescent="0.3">
      <c r="A2232" t="s">
        <v>3699</v>
      </c>
      <c r="B2232">
        <v>127</v>
      </c>
      <c r="C2232">
        <v>24104113</v>
      </c>
      <c r="D2232" t="s">
        <v>699</v>
      </c>
      <c r="E2232" t="s">
        <v>10683</v>
      </c>
      <c r="F2232" t="s">
        <v>3700</v>
      </c>
      <c r="G2232" t="s">
        <v>14</v>
      </c>
      <c r="H2232" t="s">
        <v>525</v>
      </c>
      <c r="I2232">
        <v>20000000</v>
      </c>
      <c r="J2232">
        <v>2011</v>
      </c>
      <c r="K2232">
        <v>7.1</v>
      </c>
      <c r="L2232" s="5" t="s">
        <v>1221</v>
      </c>
      <c r="M2232" s="5" t="s">
        <v>8415</v>
      </c>
      <c r="N2232" t="s">
        <v>3629</v>
      </c>
      <c r="P2232" s="5">
        <f t="shared" si="238"/>
        <v>0.6090438278116127</v>
      </c>
      <c r="Q2232" s="5">
        <f t="shared" si="239"/>
        <v>24104113</v>
      </c>
      <c r="R2232" s="1">
        <f t="shared" si="240"/>
        <v>4104113</v>
      </c>
      <c r="S2232" s="1">
        <f t="shared" si="241"/>
        <v>20000000</v>
      </c>
      <c r="U2232" s="7" t="s">
        <v>4842</v>
      </c>
      <c r="V2232" s="5">
        <f t="shared" si="242"/>
        <v>1</v>
      </c>
      <c r="W2232" s="14">
        <f>IF(V2232=1, VLOOKUP(U2232, [1]IMDB_Movies!A:O, 11, FALSE), AVERAGEIF($A$2:$A$4915, U2232, $K$2:$K$4915))</f>
        <v>5.0999999999999996</v>
      </c>
      <c r="X2232" s="5">
        <f t="shared" si="243"/>
        <v>0.126</v>
      </c>
      <c r="Y2232">
        <f t="shared" si="244"/>
        <v>6.4299209770115029</v>
      </c>
      <c r="AN2232" s="7"/>
      <c r="AO2232" s="5"/>
      <c r="AP2232" s="14"/>
      <c r="AQ2232" s="5"/>
    </row>
    <row r="2233" spans="1:43" hidden="1" x14ac:dyDescent="0.3">
      <c r="A2233" t="s">
        <v>3710</v>
      </c>
      <c r="B2233">
        <v>90</v>
      </c>
      <c r="C2233">
        <v>20259297</v>
      </c>
      <c r="D2233" t="s">
        <v>1138</v>
      </c>
      <c r="E2233" t="s">
        <v>10684</v>
      </c>
      <c r="F2233" t="s">
        <v>3711</v>
      </c>
      <c r="G2233" t="s">
        <v>14</v>
      </c>
      <c r="H2233" t="s">
        <v>15</v>
      </c>
      <c r="I2233">
        <v>20000000</v>
      </c>
      <c r="J2233">
        <v>2006</v>
      </c>
      <c r="K2233">
        <v>4.7</v>
      </c>
      <c r="L2233" s="5" t="s">
        <v>1221</v>
      </c>
      <c r="M2233" s="5" t="s">
        <v>2267</v>
      </c>
      <c r="N2233" t="s">
        <v>4289</v>
      </c>
      <c r="O2233" t="s">
        <v>3629</v>
      </c>
      <c r="P2233" s="5">
        <f t="shared" si="238"/>
        <v>0.60895519376575025</v>
      </c>
      <c r="Q2233" s="5">
        <f t="shared" si="239"/>
        <v>20259297</v>
      </c>
      <c r="R2233" s="1">
        <f t="shared" si="240"/>
        <v>259297</v>
      </c>
      <c r="S2233" s="1">
        <f t="shared" si="241"/>
        <v>20000000</v>
      </c>
      <c r="U2233" s="6" t="s">
        <v>6808</v>
      </c>
      <c r="V2233" s="5">
        <f t="shared" si="242"/>
        <v>1</v>
      </c>
      <c r="W2233" s="14">
        <f>IF(V2233=1, VLOOKUP(U2233, [1]IMDB_Movies!A:O, 11, FALSE), AVERAGEIF($A$2:$A$4915, U2233, $K$2:$K$4915))</f>
        <v>5.0999999999999996</v>
      </c>
      <c r="X2233" s="5">
        <f t="shared" si="243"/>
        <v>0.126</v>
      </c>
      <c r="Y2233">
        <f t="shared" si="244"/>
        <v>6.4296802012217098</v>
      </c>
      <c r="AN2233" s="6"/>
      <c r="AO2233" s="5"/>
      <c r="AP2233" s="14"/>
      <c r="AQ2233" s="5"/>
    </row>
    <row r="2234" spans="1:43" hidden="1" x14ac:dyDescent="0.3">
      <c r="A2234" t="s">
        <v>3715</v>
      </c>
      <c r="B2234">
        <v>94</v>
      </c>
      <c r="C2234">
        <v>121697350</v>
      </c>
      <c r="D2234" t="s">
        <v>2272</v>
      </c>
      <c r="E2234" t="s">
        <v>10685</v>
      </c>
      <c r="F2234" t="s">
        <v>3716</v>
      </c>
      <c r="G2234" t="s">
        <v>14</v>
      </c>
      <c r="H2234" t="s">
        <v>15</v>
      </c>
      <c r="I2234">
        <v>20000000</v>
      </c>
      <c r="J2234">
        <v>1992</v>
      </c>
      <c r="K2234">
        <v>7</v>
      </c>
      <c r="L2234" s="5" t="s">
        <v>599</v>
      </c>
      <c r="M2234" s="5" t="s">
        <v>4183</v>
      </c>
      <c r="P2234" s="5">
        <f t="shared" si="238"/>
        <v>0.60885491110494927</v>
      </c>
      <c r="Q2234" s="5">
        <f t="shared" si="239"/>
        <v>121697350</v>
      </c>
      <c r="R2234" s="1">
        <f t="shared" si="240"/>
        <v>101697350</v>
      </c>
      <c r="S2234" s="1">
        <f t="shared" si="241"/>
        <v>20000000</v>
      </c>
      <c r="U2234" s="7" t="s">
        <v>6142</v>
      </c>
      <c r="V2234" s="5">
        <f t="shared" si="242"/>
        <v>1</v>
      </c>
      <c r="W2234" s="14">
        <f>IF(V2234=1, VLOOKUP(U2234, [1]IMDB_Movies!A:O, 11, FALSE), AVERAGEIF($A$2:$A$4915, U2234, $K$2:$K$4915))</f>
        <v>5.0999999999999996</v>
      </c>
      <c r="X2234" s="5">
        <f t="shared" si="243"/>
        <v>0.126</v>
      </c>
      <c r="Y2234">
        <f t="shared" si="244"/>
        <v>6.4297987059669373</v>
      </c>
      <c r="AN2234" s="7"/>
      <c r="AO2234" s="5"/>
      <c r="AP2234" s="14"/>
      <c r="AQ2234" s="5"/>
    </row>
    <row r="2235" spans="1:43" hidden="1" x14ac:dyDescent="0.3">
      <c r="A2235" t="s">
        <v>3717</v>
      </c>
      <c r="B2235">
        <v>101</v>
      </c>
      <c r="C2235">
        <v>117224271</v>
      </c>
      <c r="D2235" t="s">
        <v>3718</v>
      </c>
      <c r="E2235" t="s">
        <v>10686</v>
      </c>
      <c r="F2235" t="s">
        <v>3719</v>
      </c>
      <c r="G2235" t="s">
        <v>14</v>
      </c>
      <c r="H2235" t="s">
        <v>15</v>
      </c>
      <c r="I2235">
        <v>20000000</v>
      </c>
      <c r="J2235">
        <v>2010</v>
      </c>
      <c r="K2235">
        <v>7.1</v>
      </c>
      <c r="L2235" s="5" t="s">
        <v>476</v>
      </c>
      <c r="M2235" s="5" t="s">
        <v>599</v>
      </c>
      <c r="N2235" t="s">
        <v>27</v>
      </c>
      <c r="P2235" s="5">
        <f t="shared" si="238"/>
        <v>0.60928550069025877</v>
      </c>
      <c r="Q2235" s="5">
        <f t="shared" si="239"/>
        <v>117224271</v>
      </c>
      <c r="R2235" s="1">
        <f t="shared" si="240"/>
        <v>97224271</v>
      </c>
      <c r="S2235" s="1">
        <f t="shared" si="241"/>
        <v>20000000</v>
      </c>
      <c r="U2235" s="7" t="s">
        <v>5981</v>
      </c>
      <c r="V2235" s="5">
        <f t="shared" si="242"/>
        <v>1</v>
      </c>
      <c r="W2235" s="14">
        <f>IF(V2235=1, VLOOKUP(U2235, [1]IMDB_Movies!A:O, 11, FALSE), AVERAGEIF($A$2:$A$4915, U2235, $K$2:$K$4915))</f>
        <v>5.0999999999999996</v>
      </c>
      <c r="X2235" s="5">
        <f t="shared" si="243"/>
        <v>0.126</v>
      </c>
      <c r="Y2235">
        <f t="shared" si="244"/>
        <v>6.4291262135922391</v>
      </c>
      <c r="AN2235" s="7"/>
      <c r="AO2235" s="5"/>
      <c r="AP2235" s="14"/>
      <c r="AQ2235" s="5"/>
    </row>
    <row r="2236" spans="1:43" hidden="1" x14ac:dyDescent="0.3">
      <c r="A2236" t="s">
        <v>3720</v>
      </c>
      <c r="B2236">
        <v>131</v>
      </c>
      <c r="C2236">
        <v>102922376</v>
      </c>
      <c r="D2236" t="s">
        <v>3009</v>
      </c>
      <c r="E2236" t="s">
        <v>10687</v>
      </c>
      <c r="F2236" t="s">
        <v>3721</v>
      </c>
      <c r="G2236" t="s">
        <v>14</v>
      </c>
      <c r="H2236" t="s">
        <v>15</v>
      </c>
      <c r="I2236">
        <v>20000000</v>
      </c>
      <c r="J2236">
        <v>1978</v>
      </c>
      <c r="K2236">
        <v>5.7</v>
      </c>
      <c r="L2236" s="5" t="s">
        <v>340</v>
      </c>
      <c r="M2236" s="5" t="s">
        <v>2267</v>
      </c>
      <c r="N2236" t="s">
        <v>3629</v>
      </c>
      <c r="P2236" s="5">
        <f t="shared" si="238"/>
        <v>0.60968335097720483</v>
      </c>
      <c r="Q2236" s="5">
        <f t="shared" si="239"/>
        <v>102922376</v>
      </c>
      <c r="R2236" s="1">
        <f t="shared" si="240"/>
        <v>82922376</v>
      </c>
      <c r="S2236" s="1">
        <f t="shared" si="241"/>
        <v>20000000</v>
      </c>
      <c r="U2236" s="6" t="s">
        <v>3484</v>
      </c>
      <c r="V2236" s="5">
        <f t="shared" si="242"/>
        <v>2</v>
      </c>
      <c r="W2236" s="14">
        <f>IF(V2236=1, VLOOKUP(U2236, [1]IMDB_Movies!A:O, 11, FALSE), AVERAGEIF($A$2:$A$4915, U2236, $K$2:$K$4915))</f>
        <v>5.0500000000000007</v>
      </c>
      <c r="X2236" s="5">
        <f t="shared" si="243"/>
        <v>0.126</v>
      </c>
      <c r="Y2236">
        <f t="shared" si="244"/>
        <v>6.4290287769784227</v>
      </c>
      <c r="AN2236" s="6"/>
      <c r="AO2236" s="5"/>
      <c r="AP2236" s="14"/>
      <c r="AQ2236" s="5"/>
    </row>
    <row r="2237" spans="1:43" hidden="1" x14ac:dyDescent="0.3">
      <c r="A2237" t="s">
        <v>566</v>
      </c>
      <c r="B2237">
        <v>91</v>
      </c>
      <c r="C2237">
        <v>94497271</v>
      </c>
      <c r="D2237" t="s">
        <v>3722</v>
      </c>
      <c r="E2237" t="s">
        <v>10688</v>
      </c>
      <c r="F2237" t="s">
        <v>3723</v>
      </c>
      <c r="G2237" t="s">
        <v>14</v>
      </c>
      <c r="H2237" t="s">
        <v>15</v>
      </c>
      <c r="I2237">
        <v>20000000</v>
      </c>
      <c r="J2237">
        <v>2008</v>
      </c>
      <c r="K2237">
        <v>3.7</v>
      </c>
      <c r="L2237" s="5" t="s">
        <v>340</v>
      </c>
      <c r="M2237" s="5" t="s">
        <v>599</v>
      </c>
      <c r="N2237" t="s">
        <v>1221</v>
      </c>
      <c r="O2237" t="s">
        <v>6299</v>
      </c>
      <c r="P2237" s="5">
        <f t="shared" si="238"/>
        <v>0.60998111470918226</v>
      </c>
      <c r="Q2237" s="5">
        <f t="shared" si="239"/>
        <v>94497271</v>
      </c>
      <c r="R2237" s="1">
        <f t="shared" si="240"/>
        <v>74497271</v>
      </c>
      <c r="S2237" s="1">
        <f t="shared" si="241"/>
        <v>20000000</v>
      </c>
      <c r="U2237" s="6" t="s">
        <v>5430</v>
      </c>
      <c r="V2237" s="5">
        <f t="shared" si="242"/>
        <v>1</v>
      </c>
      <c r="W2237" s="14">
        <f>IF(V2237=1, VLOOKUP(U2237, [1]IMDB_Movies!A:O, 11, FALSE), AVERAGEIF($A$2:$A$4915, U2237, $K$2:$K$4915))</f>
        <v>5.0999999999999996</v>
      </c>
      <c r="X2237" s="5">
        <f t="shared" si="243"/>
        <v>0.126</v>
      </c>
      <c r="Y2237">
        <f t="shared" si="244"/>
        <v>6.4290752069089656</v>
      </c>
      <c r="AN2237" s="6"/>
      <c r="AO2237" s="5"/>
      <c r="AP2237" s="14"/>
      <c r="AQ2237" s="5"/>
    </row>
    <row r="2238" spans="1:43" hidden="1" x14ac:dyDescent="0.3">
      <c r="A2238" t="s">
        <v>121</v>
      </c>
      <c r="B2238">
        <v>112</v>
      </c>
      <c r="C2238">
        <v>137387272</v>
      </c>
      <c r="D2238" t="s">
        <v>1084</v>
      </c>
      <c r="E2238" t="s">
        <v>10689</v>
      </c>
      <c r="F2238" t="s">
        <v>3724</v>
      </c>
      <c r="G2238" t="s">
        <v>14</v>
      </c>
      <c r="H2238" t="s">
        <v>15</v>
      </c>
      <c r="I2238">
        <v>20000000</v>
      </c>
      <c r="J2238">
        <v>2013</v>
      </c>
      <c r="K2238">
        <v>7.5</v>
      </c>
      <c r="L2238" s="5" t="s">
        <v>2267</v>
      </c>
      <c r="M2238" s="5" t="s">
        <v>8415</v>
      </c>
      <c r="N2238" t="s">
        <v>3629</v>
      </c>
      <c r="P2238" s="5">
        <f t="shared" si="238"/>
        <v>0.61022435359741467</v>
      </c>
      <c r="Q2238" s="5">
        <f t="shared" si="239"/>
        <v>137387272</v>
      </c>
      <c r="R2238" s="1">
        <f t="shared" si="240"/>
        <v>117387272</v>
      </c>
      <c r="S2238" s="1">
        <f t="shared" si="241"/>
        <v>20000000</v>
      </c>
      <c r="U2238" s="7" t="s">
        <v>4684</v>
      </c>
      <c r="V2238" s="5">
        <f t="shared" si="242"/>
        <v>2</v>
      </c>
      <c r="W2238" s="14">
        <f>IF(V2238=1, VLOOKUP(U2238, [1]IMDB_Movies!A:O, 11, FALSE), AVERAGEIF($A$2:$A$4915, U2238, $K$2:$K$4915))</f>
        <v>5.0999999999999996</v>
      </c>
      <c r="X2238" s="5">
        <f t="shared" si="243"/>
        <v>0.126</v>
      </c>
      <c r="Y2238">
        <f t="shared" si="244"/>
        <v>6.4285817134629291</v>
      </c>
      <c r="AN2238" s="7"/>
      <c r="AO2238" s="5"/>
      <c r="AP2238" s="14"/>
      <c r="AQ2238" s="5"/>
    </row>
    <row r="2239" spans="1:43" hidden="1" x14ac:dyDescent="0.3">
      <c r="A2239" t="s">
        <v>1534</v>
      </c>
      <c r="B2239">
        <v>100</v>
      </c>
      <c r="C2239">
        <v>84518155</v>
      </c>
      <c r="D2239" t="s">
        <v>599</v>
      </c>
      <c r="E2239" t="s">
        <v>10690</v>
      </c>
      <c r="F2239" t="s">
        <v>3726</v>
      </c>
      <c r="G2239" t="s">
        <v>14</v>
      </c>
      <c r="H2239" t="s">
        <v>15</v>
      </c>
      <c r="I2239">
        <v>20000000</v>
      </c>
      <c r="J2239">
        <v>2014</v>
      </c>
      <c r="K2239">
        <v>4.9000000000000004</v>
      </c>
      <c r="L2239" s="5" t="s">
        <v>599</v>
      </c>
      <c r="M2239" s="5"/>
      <c r="P2239" s="5">
        <f t="shared" si="238"/>
        <v>0.6107818814560112</v>
      </c>
      <c r="Q2239" s="5">
        <f t="shared" si="239"/>
        <v>84518155</v>
      </c>
      <c r="R2239" s="1">
        <f t="shared" si="240"/>
        <v>64518155</v>
      </c>
      <c r="S2239" s="1">
        <f t="shared" si="241"/>
        <v>20000000</v>
      </c>
      <c r="U2239" s="7" t="s">
        <v>5116</v>
      </c>
      <c r="V2239" s="5">
        <f t="shared" si="242"/>
        <v>1</v>
      </c>
      <c r="W2239" s="14">
        <f>IF(V2239=1, VLOOKUP(U2239, [1]IMDB_Movies!A:O, 11, FALSE), AVERAGEIF($A$2:$A$4915, U2239, $K$2:$K$4915))</f>
        <v>5.0999999999999996</v>
      </c>
      <c r="X2239" s="5">
        <f t="shared" si="243"/>
        <v>0.126</v>
      </c>
      <c r="Y2239">
        <f t="shared" si="244"/>
        <v>6.4282679150162112</v>
      </c>
      <c r="AN2239" s="7"/>
      <c r="AO2239" s="5"/>
      <c r="AP2239" s="14"/>
      <c r="AQ2239" s="5"/>
    </row>
    <row r="2240" spans="1:43" hidden="1" x14ac:dyDescent="0.3">
      <c r="A2240" t="s">
        <v>2879</v>
      </c>
      <c r="B2240">
        <v>115</v>
      </c>
      <c r="C2240">
        <v>82624961</v>
      </c>
      <c r="D2240" t="s">
        <v>910</v>
      </c>
      <c r="E2240" t="s">
        <v>10691</v>
      </c>
      <c r="F2240" t="s">
        <v>3730</v>
      </c>
      <c r="G2240" t="s">
        <v>14</v>
      </c>
      <c r="H2240" t="s">
        <v>15</v>
      </c>
      <c r="I2240">
        <v>20000000</v>
      </c>
      <c r="J2240">
        <v>2011</v>
      </c>
      <c r="K2240">
        <v>7.3</v>
      </c>
      <c r="L2240" s="5" t="s">
        <v>599</v>
      </c>
      <c r="M2240" s="5" t="s">
        <v>1221</v>
      </c>
      <c r="P2240" s="5">
        <f t="shared" si="238"/>
        <v>0.61096504725502532</v>
      </c>
      <c r="Q2240" s="5">
        <f t="shared" si="239"/>
        <v>82624961</v>
      </c>
      <c r="R2240" s="1">
        <f t="shared" si="240"/>
        <v>62624961</v>
      </c>
      <c r="S2240" s="1">
        <f t="shared" si="241"/>
        <v>20000000</v>
      </c>
      <c r="U2240" s="7" t="s">
        <v>3438</v>
      </c>
      <c r="V2240" s="5">
        <f t="shared" si="242"/>
        <v>2</v>
      </c>
      <c r="W2240" s="14">
        <f>IF(V2240=1, VLOOKUP(U2240, [1]IMDB_Movies!A:O, 11, FALSE), AVERAGEIF($A$2:$A$4915, U2240, $K$2:$K$4915))</f>
        <v>5.05</v>
      </c>
      <c r="X2240" s="5">
        <f t="shared" si="243"/>
        <v>0.126</v>
      </c>
      <c r="Y2240">
        <f t="shared" si="244"/>
        <v>6.4286743515850198</v>
      </c>
      <c r="AN2240" s="7"/>
      <c r="AO2240" s="5"/>
      <c r="AP2240" s="14"/>
      <c r="AQ2240" s="5"/>
    </row>
    <row r="2241" spans="1:43" hidden="1" x14ac:dyDescent="0.3">
      <c r="A2241" t="s">
        <v>877</v>
      </c>
      <c r="B2241">
        <v>117</v>
      </c>
      <c r="C2241">
        <v>67325559</v>
      </c>
      <c r="D2241" t="s">
        <v>3731</v>
      </c>
      <c r="E2241" t="s">
        <v>10692</v>
      </c>
      <c r="F2241" t="s">
        <v>3732</v>
      </c>
      <c r="G2241" t="s">
        <v>14</v>
      </c>
      <c r="H2241" t="s">
        <v>15</v>
      </c>
      <c r="I2241">
        <v>20000000</v>
      </c>
      <c r="J2241">
        <v>2003</v>
      </c>
      <c r="K2241">
        <v>7.1</v>
      </c>
      <c r="L2241" s="5" t="s">
        <v>340</v>
      </c>
      <c r="M2241" s="5" t="s">
        <v>599</v>
      </c>
      <c r="N2241" t="s">
        <v>1221</v>
      </c>
      <c r="O2241" t="s">
        <v>6299</v>
      </c>
      <c r="P2241" s="5">
        <f t="shared" si="238"/>
        <v>0.6111374176108324</v>
      </c>
      <c r="Q2241" s="5">
        <f t="shared" si="239"/>
        <v>67325559</v>
      </c>
      <c r="R2241" s="1">
        <f t="shared" si="240"/>
        <v>47325559</v>
      </c>
      <c r="S2241" s="1">
        <f t="shared" si="241"/>
        <v>20000000</v>
      </c>
      <c r="U2241" s="6" t="s">
        <v>4500</v>
      </c>
      <c r="V2241" s="5">
        <f t="shared" si="242"/>
        <v>1</v>
      </c>
      <c r="W2241" s="14">
        <f>IF(V2241=1, VLOOKUP(U2241, [1]IMDB_Movies!A:O, 11, FALSE), AVERAGEIF($A$2:$A$4915, U2241, $K$2:$K$4915))</f>
        <v>5.0999999999999996</v>
      </c>
      <c r="X2241" s="5">
        <f t="shared" si="243"/>
        <v>0.126</v>
      </c>
      <c r="Y2241">
        <f t="shared" si="244"/>
        <v>6.4284324324324382</v>
      </c>
      <c r="AN2241" s="6"/>
      <c r="AO2241" s="5"/>
      <c r="AP2241" s="14"/>
      <c r="AQ2241" s="5"/>
    </row>
    <row r="2242" spans="1:43" hidden="1" x14ac:dyDescent="0.3">
      <c r="A2242" t="s">
        <v>2188</v>
      </c>
      <c r="B2242">
        <v>107</v>
      </c>
      <c r="C2242">
        <v>62933793</v>
      </c>
      <c r="D2242" t="s">
        <v>3733</v>
      </c>
      <c r="E2242" t="s">
        <v>10693</v>
      </c>
      <c r="F2242" t="s">
        <v>3734</v>
      </c>
      <c r="G2242" t="s">
        <v>14</v>
      </c>
      <c r="H2242" t="s">
        <v>15</v>
      </c>
      <c r="I2242">
        <v>20000000</v>
      </c>
      <c r="J2242">
        <v>2010</v>
      </c>
      <c r="K2242">
        <v>5.8</v>
      </c>
      <c r="L2242" s="5" t="s">
        <v>1221</v>
      </c>
      <c r="M2242" s="5" t="s">
        <v>6299</v>
      </c>
      <c r="N2242" t="s">
        <v>4183</v>
      </c>
      <c r="O2242" t="s">
        <v>6851</v>
      </c>
      <c r="P2242" s="5">
        <f t="shared" ref="P2242:P2305" si="245">CORREL(C2242:C7155,I2242:I7155)</f>
        <v>0.61122666079996546</v>
      </c>
      <c r="Q2242" s="5">
        <f t="shared" ref="Q2242:Q2305" si="246">IF(ISBLANK(C2242),MEDIAN($C$2:$C$4915), C2242)</f>
        <v>62933793</v>
      </c>
      <c r="R2242" s="1">
        <f t="shared" ref="R2242:R2305" si="247">Q2242-S2242</f>
        <v>42933793</v>
      </c>
      <c r="S2242" s="1">
        <f t="shared" ref="S2242:S2305" si="248">IF(ISBLANK(I2242),MEDIAN($I$2:$I$4915), I2242)</f>
        <v>20000000</v>
      </c>
      <c r="U2242" s="6" t="s">
        <v>4549</v>
      </c>
      <c r="V2242" s="5">
        <f t="shared" si="242"/>
        <v>1</v>
      </c>
      <c r="W2242" s="14">
        <f>IF(V2242=1, VLOOKUP(U2242, [1]IMDB_Movies!A:O, 11, FALSE), AVERAGEIF($A$2:$A$4915, U2242, $K$2:$K$4915))</f>
        <v>5.0999999999999996</v>
      </c>
      <c r="X2242" s="5">
        <f t="shared" si="243"/>
        <v>0.126</v>
      </c>
      <c r="Y2242">
        <f t="shared" si="244"/>
        <v>6.4281542898341799</v>
      </c>
      <c r="AN2242" s="6"/>
      <c r="AO2242" s="5"/>
      <c r="AP2242" s="14"/>
      <c r="AQ2242" s="5"/>
    </row>
    <row r="2243" spans="1:43" hidden="1" x14ac:dyDescent="0.3">
      <c r="A2243" t="s">
        <v>3735</v>
      </c>
      <c r="B2243">
        <v>134</v>
      </c>
      <c r="C2243">
        <v>56667870</v>
      </c>
      <c r="D2243" t="s">
        <v>2109</v>
      </c>
      <c r="E2243" t="s">
        <v>10694</v>
      </c>
      <c r="F2243" t="s">
        <v>3736</v>
      </c>
      <c r="G2243" t="s">
        <v>14</v>
      </c>
      <c r="H2243" t="s">
        <v>15</v>
      </c>
      <c r="I2243">
        <v>20000000</v>
      </c>
      <c r="J2243">
        <v>2013</v>
      </c>
      <c r="K2243">
        <v>8.1</v>
      </c>
      <c r="L2243" s="5" t="s">
        <v>4651</v>
      </c>
      <c r="M2243" s="5" t="s">
        <v>1221</v>
      </c>
      <c r="N2243" t="s">
        <v>7865</v>
      </c>
      <c r="P2243" s="5">
        <f t="shared" si="245"/>
        <v>0.61129408479128755</v>
      </c>
      <c r="Q2243" s="5">
        <f t="shared" si="246"/>
        <v>56667870</v>
      </c>
      <c r="R2243" s="1">
        <f t="shared" si="247"/>
        <v>36667870</v>
      </c>
      <c r="S2243" s="1">
        <f t="shared" si="248"/>
        <v>20000000</v>
      </c>
      <c r="U2243" s="7" t="s">
        <v>4631</v>
      </c>
      <c r="V2243" s="5">
        <f t="shared" si="242"/>
        <v>1</v>
      </c>
      <c r="W2243" s="14">
        <f>IF(V2243=1, VLOOKUP(U2243, [1]IMDB_Movies!A:O, 11, FALSE), AVERAGEIF($A$2:$A$4915, U2243, $K$2:$K$4915))</f>
        <v>5.0999999999999996</v>
      </c>
      <c r="X2243" s="5">
        <f t="shared" si="243"/>
        <v>0.126</v>
      </c>
      <c r="Y2243">
        <f t="shared" si="244"/>
        <v>6.4283808150018089</v>
      </c>
      <c r="AN2243" s="7"/>
      <c r="AO2243" s="5"/>
      <c r="AP2243" s="14"/>
      <c r="AQ2243" s="5"/>
    </row>
    <row r="2244" spans="1:43" hidden="1" x14ac:dyDescent="0.3">
      <c r="A2244" t="s">
        <v>2981</v>
      </c>
      <c r="B2244">
        <v>118</v>
      </c>
      <c r="C2244">
        <v>56398162</v>
      </c>
      <c r="D2244" t="s">
        <v>2054</v>
      </c>
      <c r="E2244" t="s">
        <v>10695</v>
      </c>
      <c r="F2244" t="s">
        <v>3737</v>
      </c>
      <c r="G2244" t="s">
        <v>14</v>
      </c>
      <c r="H2244" t="s">
        <v>15</v>
      </c>
      <c r="I2244">
        <v>20000000</v>
      </c>
      <c r="J2244">
        <v>2002</v>
      </c>
      <c r="K2244">
        <v>5.7</v>
      </c>
      <c r="L2244" s="5" t="s">
        <v>599</v>
      </c>
      <c r="M2244" s="5" t="s">
        <v>1221</v>
      </c>
      <c r="N2244" t="s">
        <v>4183</v>
      </c>
      <c r="O2244" t="s">
        <v>6851</v>
      </c>
      <c r="P2244" s="5">
        <f t="shared" si="245"/>
        <v>0.61133180607994086</v>
      </c>
      <c r="Q2244" s="5">
        <f t="shared" si="246"/>
        <v>56398162</v>
      </c>
      <c r="R2244" s="1">
        <f t="shared" si="247"/>
        <v>36398162</v>
      </c>
      <c r="S2244" s="1">
        <f t="shared" si="248"/>
        <v>20000000</v>
      </c>
      <c r="U2244" s="6" t="s">
        <v>4869</v>
      </c>
      <c r="V2244" s="5">
        <f t="shared" si="242"/>
        <v>1</v>
      </c>
      <c r="W2244" s="14">
        <f>IF(V2244=1, VLOOKUP(U2244, [1]IMDB_Movies!A:O, 11, FALSE), AVERAGEIF($A$2:$A$4915, U2244, $K$2:$K$4915))</f>
        <v>5.0999999999999996</v>
      </c>
      <c r="X2244" s="5">
        <f t="shared" si="243"/>
        <v>0.126</v>
      </c>
      <c r="Y2244">
        <f t="shared" si="244"/>
        <v>6.4286075036075099</v>
      </c>
      <c r="AN2244" s="6"/>
      <c r="AO2244" s="5"/>
      <c r="AP2244" s="14"/>
      <c r="AQ2244" s="5"/>
    </row>
    <row r="2245" spans="1:43" hidden="1" x14ac:dyDescent="0.3">
      <c r="A2245" t="s">
        <v>3327</v>
      </c>
      <c r="B2245">
        <v>121</v>
      </c>
      <c r="C2245">
        <v>60072596</v>
      </c>
      <c r="D2245" t="s">
        <v>507</v>
      </c>
      <c r="E2245" t="s">
        <v>10696</v>
      </c>
      <c r="F2245" t="s">
        <v>3738</v>
      </c>
      <c r="G2245" t="s">
        <v>14</v>
      </c>
      <c r="H2245" t="s">
        <v>15</v>
      </c>
      <c r="I2245">
        <v>20000000</v>
      </c>
      <c r="J2245">
        <v>2010</v>
      </c>
      <c r="K2245">
        <v>4.4000000000000004</v>
      </c>
      <c r="L2245" s="5" t="s">
        <v>599</v>
      </c>
      <c r="M2245" s="5" t="s">
        <v>1221</v>
      </c>
      <c r="N2245" t="s">
        <v>6851</v>
      </c>
      <c r="P2245" s="5">
        <f t="shared" si="245"/>
        <v>0.61136835406648538</v>
      </c>
      <c r="Q2245" s="5">
        <f t="shared" si="246"/>
        <v>60072596</v>
      </c>
      <c r="R2245" s="1">
        <f t="shared" si="247"/>
        <v>40072596</v>
      </c>
      <c r="S2245" s="1">
        <f t="shared" si="248"/>
        <v>20000000</v>
      </c>
      <c r="U2245" s="6" t="s">
        <v>4231</v>
      </c>
      <c r="V2245" s="5">
        <f t="shared" si="242"/>
        <v>1</v>
      </c>
      <c r="W2245" s="14">
        <f>IF(V2245=1, VLOOKUP(U2245, [1]IMDB_Movies!A:O, 11, FALSE), AVERAGEIF($A$2:$A$4915, U2245, $K$2:$K$4915))</f>
        <v>5.0999999999999996</v>
      </c>
      <c r="X2245" s="5">
        <f t="shared" si="243"/>
        <v>0.126</v>
      </c>
      <c r="Y2245">
        <f t="shared" si="244"/>
        <v>6.4279321544568813</v>
      </c>
      <c r="AN2245" s="6"/>
      <c r="AO2245" s="5"/>
      <c r="AP2245" s="14"/>
      <c r="AQ2245" s="5"/>
    </row>
    <row r="2246" spans="1:43" hidden="1" x14ac:dyDescent="0.3">
      <c r="A2246" t="s">
        <v>94</v>
      </c>
      <c r="B2246">
        <v>105</v>
      </c>
      <c r="C2246">
        <v>56362352</v>
      </c>
      <c r="D2246" t="s">
        <v>3739</v>
      </c>
      <c r="E2246" t="s">
        <v>10697</v>
      </c>
      <c r="F2246" t="s">
        <v>3740</v>
      </c>
      <c r="G2246" t="s">
        <v>14</v>
      </c>
      <c r="H2246" t="s">
        <v>15</v>
      </c>
      <c r="I2246">
        <v>20000000</v>
      </c>
      <c r="J2246">
        <v>1990</v>
      </c>
      <c r="K2246">
        <v>7.9</v>
      </c>
      <c r="L2246" s="5" t="s">
        <v>455</v>
      </c>
      <c r="M2246" s="5" t="s">
        <v>6851</v>
      </c>
      <c r="P2246" s="5">
        <f t="shared" si="245"/>
        <v>0.61142221230959071</v>
      </c>
      <c r="Q2246" s="5">
        <f t="shared" si="246"/>
        <v>56362352</v>
      </c>
      <c r="R2246" s="1">
        <f t="shared" si="247"/>
        <v>36362352</v>
      </c>
      <c r="S2246" s="1">
        <f t="shared" si="248"/>
        <v>20000000</v>
      </c>
      <c r="U2246" s="7" t="s">
        <v>1534</v>
      </c>
      <c r="V2246" s="5">
        <f t="shared" si="242"/>
        <v>2</v>
      </c>
      <c r="W2246" s="14">
        <f>IF(V2246=1, VLOOKUP(U2246, [1]IMDB_Movies!A:O, 11, FALSE), AVERAGEIF($A$2:$A$4915, U2246, $K$2:$K$4915))</f>
        <v>5.0999999999999996</v>
      </c>
      <c r="X2246" s="5">
        <f t="shared" si="243"/>
        <v>0.126</v>
      </c>
      <c r="Y2246">
        <f t="shared" si="244"/>
        <v>6.4282310469314137</v>
      </c>
      <c r="AN2246" s="7"/>
      <c r="AO2246" s="5"/>
      <c r="AP2246" s="14"/>
      <c r="AQ2246" s="5"/>
    </row>
    <row r="2247" spans="1:43" hidden="1" x14ac:dyDescent="0.3">
      <c r="A2247" t="s">
        <v>3741</v>
      </c>
      <c r="B2247">
        <v>110</v>
      </c>
      <c r="C2247">
        <v>56154094</v>
      </c>
      <c r="D2247" t="s">
        <v>79</v>
      </c>
      <c r="E2247" t="s">
        <v>10698</v>
      </c>
      <c r="F2247" t="s">
        <v>3742</v>
      </c>
      <c r="G2247" t="s">
        <v>14</v>
      </c>
      <c r="H2247" t="s">
        <v>22</v>
      </c>
      <c r="I2247">
        <v>20000000</v>
      </c>
      <c r="J2247">
        <v>2016</v>
      </c>
      <c r="K2247">
        <v>7.6</v>
      </c>
      <c r="L2247" s="5" t="s">
        <v>1221</v>
      </c>
      <c r="M2247" s="5" t="s">
        <v>6851</v>
      </c>
      <c r="P2247" s="5">
        <f t="shared" si="245"/>
        <v>0.61145874455137739</v>
      </c>
      <c r="Q2247" s="5">
        <f t="shared" si="246"/>
        <v>56154094</v>
      </c>
      <c r="R2247" s="1">
        <f t="shared" si="247"/>
        <v>36154094</v>
      </c>
      <c r="S2247" s="1">
        <f t="shared" si="248"/>
        <v>20000000</v>
      </c>
      <c r="U2247" s="7" t="s">
        <v>3585</v>
      </c>
      <c r="V2247" s="5">
        <f t="shared" si="242"/>
        <v>1</v>
      </c>
      <c r="W2247" s="14">
        <f>IF(V2247=1, VLOOKUP(U2247, [1]IMDB_Movies!A:O, 11, FALSE), AVERAGEIF($A$2:$A$4915, U2247, $K$2:$K$4915))</f>
        <v>5.0999999999999996</v>
      </c>
      <c r="X2247" s="5">
        <f t="shared" si="243"/>
        <v>0.126</v>
      </c>
      <c r="Y2247">
        <f t="shared" si="244"/>
        <v>6.4280967858432705</v>
      </c>
      <c r="AN2247" s="7"/>
      <c r="AO2247" s="5"/>
      <c r="AP2247" s="14"/>
      <c r="AQ2247" s="5"/>
    </row>
    <row r="2248" spans="1:43" hidden="1" x14ac:dyDescent="0.3">
      <c r="A2248" t="s">
        <v>3327</v>
      </c>
      <c r="B2248">
        <v>114</v>
      </c>
      <c r="C2248">
        <v>65623128</v>
      </c>
      <c r="D2248" t="s">
        <v>3222</v>
      </c>
      <c r="E2248" t="s">
        <v>10699</v>
      </c>
      <c r="F2248" t="s">
        <v>3743</v>
      </c>
      <c r="G2248" t="s">
        <v>14</v>
      </c>
      <c r="H2248" t="s">
        <v>15</v>
      </c>
      <c r="I2248">
        <v>20000000</v>
      </c>
      <c r="J2248">
        <v>2012</v>
      </c>
      <c r="K2248">
        <v>4.8</v>
      </c>
      <c r="L2248" s="5" t="s">
        <v>599</v>
      </c>
      <c r="M2248" s="5" t="s">
        <v>8413</v>
      </c>
      <c r="N2248" t="s">
        <v>1221</v>
      </c>
      <c r="P2248" s="5">
        <f t="shared" si="245"/>
        <v>0.61149438608681717</v>
      </c>
      <c r="Q2248" s="5">
        <f t="shared" si="246"/>
        <v>65623128</v>
      </c>
      <c r="R2248" s="1">
        <f t="shared" si="247"/>
        <v>45623128</v>
      </c>
      <c r="S2248" s="1">
        <f t="shared" si="248"/>
        <v>20000000</v>
      </c>
      <c r="U2248" s="7" t="s">
        <v>3558</v>
      </c>
      <c r="V2248" s="5">
        <f t="shared" si="242"/>
        <v>1</v>
      </c>
      <c r="W2248" s="14">
        <f>IF(V2248=1, VLOOKUP(U2248, [1]IMDB_Movies!A:O, 11, FALSE), AVERAGEIF($A$2:$A$4915, U2248, $K$2:$K$4915))</f>
        <v>5.0999999999999996</v>
      </c>
      <c r="X2248" s="5">
        <f t="shared" si="243"/>
        <v>0.126</v>
      </c>
      <c r="Y2248">
        <f t="shared" si="244"/>
        <v>6.4286127167630118</v>
      </c>
      <c r="AN2248" s="7"/>
      <c r="AO2248" s="5"/>
      <c r="AP2248" s="14"/>
      <c r="AQ2248" s="5"/>
    </row>
    <row r="2249" spans="1:43" hidden="1" x14ac:dyDescent="0.3">
      <c r="A2249" t="s">
        <v>3745</v>
      </c>
      <c r="B2249">
        <v>100</v>
      </c>
      <c r="C2249">
        <v>55461307</v>
      </c>
      <c r="D2249" t="s">
        <v>599</v>
      </c>
      <c r="E2249" t="s">
        <v>10700</v>
      </c>
      <c r="F2249" t="s">
        <v>3746</v>
      </c>
      <c r="G2249" t="s">
        <v>14</v>
      </c>
      <c r="H2249" t="s">
        <v>15</v>
      </c>
      <c r="I2249">
        <v>20000000</v>
      </c>
      <c r="J2249">
        <v>2016</v>
      </c>
      <c r="K2249">
        <v>6.7</v>
      </c>
      <c r="L2249" s="5" t="s">
        <v>599</v>
      </c>
      <c r="M2249" s="5"/>
      <c r="P2249" s="5">
        <f t="shared" si="245"/>
        <v>0.61157577451252187</v>
      </c>
      <c r="Q2249" s="5">
        <f t="shared" si="246"/>
        <v>55461307</v>
      </c>
      <c r="R2249" s="1">
        <f t="shared" si="247"/>
        <v>35461307</v>
      </c>
      <c r="S2249" s="1">
        <f t="shared" si="248"/>
        <v>20000000</v>
      </c>
      <c r="U2249" s="7" t="s">
        <v>3008</v>
      </c>
      <c r="V2249" s="5">
        <f t="shared" si="242"/>
        <v>1</v>
      </c>
      <c r="W2249" s="14">
        <f>IF(V2249=1, VLOOKUP(U2249, [1]IMDB_Movies!A:O, 11, FALSE), AVERAGEIF($A$2:$A$4915, U2249, $K$2:$K$4915))</f>
        <v>5.0999999999999996</v>
      </c>
      <c r="X2249" s="5">
        <f t="shared" si="243"/>
        <v>0.126</v>
      </c>
      <c r="Y2249">
        <f t="shared" si="244"/>
        <v>6.4281893747741297</v>
      </c>
      <c r="AN2249" s="7"/>
      <c r="AO2249" s="5"/>
      <c r="AP2249" s="14"/>
      <c r="AQ2249" s="5"/>
    </row>
    <row r="2250" spans="1:43" hidden="1" x14ac:dyDescent="0.3">
      <c r="A2250" t="s">
        <v>3747</v>
      </c>
      <c r="B2250">
        <v>85</v>
      </c>
      <c r="C2250">
        <v>48546578</v>
      </c>
      <c r="D2250" t="s">
        <v>604</v>
      </c>
      <c r="E2250" t="s">
        <v>10701</v>
      </c>
      <c r="F2250" t="s">
        <v>3748</v>
      </c>
      <c r="G2250" t="s">
        <v>14</v>
      </c>
      <c r="H2250" t="s">
        <v>15</v>
      </c>
      <c r="I2250">
        <v>20000000</v>
      </c>
      <c r="J2250">
        <v>2006</v>
      </c>
      <c r="K2250">
        <v>2.7</v>
      </c>
      <c r="L2250" s="5" t="s">
        <v>599</v>
      </c>
      <c r="M2250" s="5" t="s">
        <v>6851</v>
      </c>
      <c r="P2250" s="5">
        <f t="shared" si="245"/>
        <v>0.61160839977186254</v>
      </c>
      <c r="Q2250" s="5">
        <f t="shared" si="246"/>
        <v>48546578</v>
      </c>
      <c r="R2250" s="1">
        <f t="shared" si="247"/>
        <v>28546578</v>
      </c>
      <c r="S2250" s="1">
        <f t="shared" si="248"/>
        <v>20000000</v>
      </c>
      <c r="U2250" s="6" t="s">
        <v>2341</v>
      </c>
      <c r="V2250" s="5">
        <f t="shared" si="242"/>
        <v>2</v>
      </c>
      <c r="W2250" s="14">
        <f>IF(V2250=1, VLOOKUP(U2250, [1]IMDB_Movies!A:O, 11, FALSE), AVERAGEIF($A$2:$A$4915, U2250, $K$2:$K$4915))</f>
        <v>5.0999999999999996</v>
      </c>
      <c r="X2250" s="5">
        <f t="shared" si="243"/>
        <v>0.126</v>
      </c>
      <c r="Y2250">
        <f t="shared" si="244"/>
        <v>6.4280911062906787</v>
      </c>
      <c r="AN2250" s="6"/>
      <c r="AO2250" s="5"/>
      <c r="AP2250" s="14"/>
      <c r="AQ2250" s="5"/>
    </row>
    <row r="2251" spans="1:43" hidden="1" x14ac:dyDescent="0.3">
      <c r="A2251" t="s">
        <v>3749</v>
      </c>
      <c r="B2251">
        <v>72</v>
      </c>
      <c r="C2251">
        <v>48423368</v>
      </c>
      <c r="D2251" t="s">
        <v>225</v>
      </c>
      <c r="E2251" t="s">
        <v>10702</v>
      </c>
      <c r="F2251" t="s">
        <v>3750</v>
      </c>
      <c r="G2251" t="s">
        <v>14</v>
      </c>
      <c r="H2251" t="s">
        <v>15</v>
      </c>
      <c r="I2251">
        <v>20000000</v>
      </c>
      <c r="J2251">
        <v>2002</v>
      </c>
      <c r="K2251">
        <v>5.8</v>
      </c>
      <c r="L2251" s="5" t="s">
        <v>340</v>
      </c>
      <c r="M2251" s="5" t="s">
        <v>4017</v>
      </c>
      <c r="N2251" t="s">
        <v>6299</v>
      </c>
      <c r="O2251" t="s">
        <v>455</v>
      </c>
      <c r="P2251" s="5">
        <f t="shared" si="245"/>
        <v>0.61161051536625188</v>
      </c>
      <c r="Q2251" s="5">
        <f t="shared" si="246"/>
        <v>48423368</v>
      </c>
      <c r="R2251" s="1">
        <f t="shared" si="247"/>
        <v>28423368</v>
      </c>
      <c r="S2251" s="1">
        <f t="shared" si="248"/>
        <v>20000000</v>
      </c>
      <c r="U2251" s="7" t="s">
        <v>1360</v>
      </c>
      <c r="V2251" s="5">
        <f t="shared" si="242"/>
        <v>1</v>
      </c>
      <c r="W2251" s="14">
        <f>IF(V2251=1, VLOOKUP(U2251, [1]IMDB_Movies!A:O, 11, FALSE), AVERAGEIF($A$2:$A$4915, U2251, $K$2:$K$4915))</f>
        <v>5.0999999999999996</v>
      </c>
      <c r="X2251" s="5">
        <f t="shared" si="243"/>
        <v>0.126</v>
      </c>
      <c r="Y2251">
        <f t="shared" si="244"/>
        <v>6.4279927667269501</v>
      </c>
      <c r="AN2251" s="7"/>
      <c r="AO2251" s="5"/>
      <c r="AP2251" s="14"/>
      <c r="AQ2251" s="5"/>
    </row>
    <row r="2252" spans="1:43" hidden="1" x14ac:dyDescent="0.3">
      <c r="A2252" t="s">
        <v>3751</v>
      </c>
      <c r="B2252">
        <v>128</v>
      </c>
      <c r="C2252">
        <v>52066000</v>
      </c>
      <c r="D2252" t="s">
        <v>2109</v>
      </c>
      <c r="E2252" t="s">
        <v>10703</v>
      </c>
      <c r="F2252" t="s">
        <v>3752</v>
      </c>
      <c r="G2252" t="s">
        <v>14</v>
      </c>
      <c r="H2252" t="s">
        <v>22</v>
      </c>
      <c r="I2252">
        <v>20000000</v>
      </c>
      <c r="J2252">
        <v>2014</v>
      </c>
      <c r="K2252">
        <v>7.5</v>
      </c>
      <c r="L2252" s="5" t="s">
        <v>4651</v>
      </c>
      <c r="M2252" s="5" t="s">
        <v>1221</v>
      </c>
      <c r="N2252" t="s">
        <v>7865</v>
      </c>
      <c r="P2252" s="5">
        <f t="shared" si="245"/>
        <v>0.61161212623060424</v>
      </c>
      <c r="Q2252" s="5">
        <f t="shared" si="246"/>
        <v>52066000</v>
      </c>
      <c r="R2252" s="1">
        <f t="shared" si="247"/>
        <v>32066000</v>
      </c>
      <c r="S2252" s="1">
        <f t="shared" si="248"/>
        <v>20000000</v>
      </c>
      <c r="U2252" s="7" t="s">
        <v>7243</v>
      </c>
      <c r="V2252" s="5">
        <f t="shared" si="242"/>
        <v>1</v>
      </c>
      <c r="W2252" s="14">
        <f>IF(V2252=1, VLOOKUP(U2252, [1]IMDB_Movies!A:O, 11, FALSE), AVERAGEIF($A$2:$A$4915, U2252, $K$2:$K$4915))</f>
        <v>5.0999999999999996</v>
      </c>
      <c r="X2252" s="5">
        <f t="shared" si="243"/>
        <v>0.126</v>
      </c>
      <c r="Y2252">
        <f t="shared" si="244"/>
        <v>6.4284370477568809</v>
      </c>
      <c r="AN2252" s="7"/>
      <c r="AO2252" s="5"/>
      <c r="AP2252" s="14"/>
      <c r="AQ2252" s="5"/>
    </row>
    <row r="2253" spans="1:43" hidden="1" x14ac:dyDescent="0.3">
      <c r="A2253" t="s">
        <v>3753</v>
      </c>
      <c r="B2253">
        <v>72</v>
      </c>
      <c r="C2253">
        <v>47887943</v>
      </c>
      <c r="D2253" t="s">
        <v>3754</v>
      </c>
      <c r="E2253" t="s">
        <v>10704</v>
      </c>
      <c r="F2253" t="s">
        <v>3755</v>
      </c>
      <c r="G2253" t="s">
        <v>14</v>
      </c>
      <c r="H2253" t="s">
        <v>15</v>
      </c>
      <c r="I2253">
        <v>20000000</v>
      </c>
      <c r="J2253">
        <v>2003</v>
      </c>
      <c r="K2253">
        <v>5.4</v>
      </c>
      <c r="L2253" s="5" t="s">
        <v>340</v>
      </c>
      <c r="M2253" s="5" t="s">
        <v>4017</v>
      </c>
      <c r="N2253" t="s">
        <v>6299</v>
      </c>
      <c r="O2253" t="s">
        <v>6055</v>
      </c>
      <c r="P2253" s="5">
        <f t="shared" si="245"/>
        <v>0.61162959029265584</v>
      </c>
      <c r="Q2253" s="5">
        <f t="shared" si="246"/>
        <v>47887943</v>
      </c>
      <c r="R2253" s="1">
        <f t="shared" si="247"/>
        <v>27887943</v>
      </c>
      <c r="S2253" s="1">
        <f t="shared" si="248"/>
        <v>20000000</v>
      </c>
      <c r="U2253" s="6" t="s">
        <v>522</v>
      </c>
      <c r="V2253" s="5">
        <f t="shared" si="242"/>
        <v>1</v>
      </c>
      <c r="W2253" s="14">
        <f>IF(V2253=1, VLOOKUP(U2253, [1]IMDB_Movies!A:O, 11, FALSE), AVERAGEIF($A$2:$A$4915, U2253, $K$2:$K$4915))</f>
        <v>5.0999999999999996</v>
      </c>
      <c r="X2253" s="5">
        <f t="shared" si="243"/>
        <v>0.126</v>
      </c>
      <c r="Y2253">
        <f t="shared" si="244"/>
        <v>6.428049221860304</v>
      </c>
      <c r="AN2253" s="6"/>
      <c r="AO2253" s="5"/>
      <c r="AP2253" s="14"/>
      <c r="AQ2253" s="5"/>
    </row>
    <row r="2254" spans="1:43" hidden="1" x14ac:dyDescent="0.3">
      <c r="A2254" t="s">
        <v>2370</v>
      </c>
      <c r="B2254">
        <v>89</v>
      </c>
      <c r="C2254">
        <v>46363118</v>
      </c>
      <c r="D2254" t="s">
        <v>2175</v>
      </c>
      <c r="E2254" t="s">
        <v>10705</v>
      </c>
      <c r="F2254" t="s">
        <v>3756</v>
      </c>
      <c r="G2254" t="s">
        <v>14</v>
      </c>
      <c r="H2254" t="s">
        <v>15</v>
      </c>
      <c r="I2254">
        <v>20000000</v>
      </c>
      <c r="J2254">
        <v>2005</v>
      </c>
      <c r="K2254">
        <v>4.0999999999999996</v>
      </c>
      <c r="L2254" s="5" t="s">
        <v>1221</v>
      </c>
      <c r="M2254" s="5" t="s">
        <v>2267</v>
      </c>
      <c r="N2254" t="s">
        <v>8415</v>
      </c>
      <c r="O2254" t="s">
        <v>3629</v>
      </c>
      <c r="P2254" s="5">
        <f t="shared" si="245"/>
        <v>0.61162897461009547</v>
      </c>
      <c r="Q2254" s="5">
        <f t="shared" si="246"/>
        <v>46363118</v>
      </c>
      <c r="R2254" s="1">
        <f t="shared" si="247"/>
        <v>26363118</v>
      </c>
      <c r="S2254" s="1">
        <f t="shared" si="248"/>
        <v>20000000</v>
      </c>
      <c r="U2254" s="6" t="s">
        <v>310</v>
      </c>
      <c r="V2254" s="5">
        <f t="shared" si="242"/>
        <v>1</v>
      </c>
      <c r="W2254" s="14">
        <f>IF(V2254=1, VLOOKUP(U2254, [1]IMDB_Movies!A:O, 11, FALSE), AVERAGEIF($A$2:$A$4915, U2254, $K$2:$K$4915))</f>
        <v>5.0999999999999996</v>
      </c>
      <c r="X2254" s="5">
        <f t="shared" si="243"/>
        <v>0.126</v>
      </c>
      <c r="Y2254">
        <f t="shared" si="244"/>
        <v>6.428457639391751</v>
      </c>
      <c r="AN2254" s="6"/>
      <c r="AO2254" s="5"/>
      <c r="AP2254" s="14"/>
      <c r="AQ2254" s="5"/>
    </row>
    <row r="2255" spans="1:43" hidden="1" x14ac:dyDescent="0.3">
      <c r="A2255" t="s">
        <v>3757</v>
      </c>
      <c r="B2255">
        <v>96</v>
      </c>
      <c r="C2255">
        <v>47852604</v>
      </c>
      <c r="D2255" t="s">
        <v>699</v>
      </c>
      <c r="E2255" t="s">
        <v>10706</v>
      </c>
      <c r="F2255" t="s">
        <v>3758</v>
      </c>
      <c r="G2255" t="s">
        <v>14</v>
      </c>
      <c r="H2255" t="s">
        <v>15</v>
      </c>
      <c r="I2255">
        <v>20000000</v>
      </c>
      <c r="J2255">
        <v>2007</v>
      </c>
      <c r="K2255">
        <v>5.9</v>
      </c>
      <c r="L2255" s="5" t="s">
        <v>1221</v>
      </c>
      <c r="M2255" s="5" t="s">
        <v>8415</v>
      </c>
      <c r="N2255" t="s">
        <v>3629</v>
      </c>
      <c r="P2255" s="5">
        <f t="shared" si="245"/>
        <v>0.61162195706931655</v>
      </c>
      <c r="Q2255" s="5">
        <f t="shared" si="246"/>
        <v>47852604</v>
      </c>
      <c r="R2255" s="1">
        <f t="shared" si="247"/>
        <v>27852604</v>
      </c>
      <c r="S2255" s="1">
        <f t="shared" si="248"/>
        <v>20000000</v>
      </c>
      <c r="U2255" s="7" t="s">
        <v>7189</v>
      </c>
      <c r="V2255" s="5">
        <f t="shared" si="242"/>
        <v>1</v>
      </c>
      <c r="W2255" s="14">
        <f>IF(V2255=1, VLOOKUP(U2255, [1]IMDB_Movies!A:O, 11, FALSE), AVERAGEIF($A$2:$A$4915, U2255, $K$2:$K$4915))</f>
        <v>5.0999999999999996</v>
      </c>
      <c r="X2255" s="5">
        <f t="shared" si="243"/>
        <v>0.126</v>
      </c>
      <c r="Y2255">
        <f t="shared" si="244"/>
        <v>6.428431727634921</v>
      </c>
      <c r="AN2255" s="7"/>
      <c r="AO2255" s="5"/>
      <c r="AP2255" s="14"/>
      <c r="AQ2255" s="5"/>
    </row>
    <row r="2256" spans="1:43" hidden="1" x14ac:dyDescent="0.3">
      <c r="A2256" t="s">
        <v>2758</v>
      </c>
      <c r="B2256">
        <v>111</v>
      </c>
      <c r="C2256">
        <v>42652003</v>
      </c>
      <c r="D2256" t="s">
        <v>3275</v>
      </c>
      <c r="E2256" t="s">
        <v>10707</v>
      </c>
      <c r="F2256" t="s">
        <v>3763</v>
      </c>
      <c r="G2256" t="s">
        <v>14</v>
      </c>
      <c r="H2256" t="s">
        <v>15</v>
      </c>
      <c r="I2256">
        <v>20000000</v>
      </c>
      <c r="J2256">
        <v>2015</v>
      </c>
      <c r="K2256">
        <v>6.8</v>
      </c>
      <c r="L2256" s="5" t="s">
        <v>340</v>
      </c>
      <c r="M2256" s="5" t="s">
        <v>6299</v>
      </c>
      <c r="P2256" s="5">
        <f t="shared" si="245"/>
        <v>0.61162121986945561</v>
      </c>
      <c r="Q2256" s="5">
        <f t="shared" si="246"/>
        <v>42652003</v>
      </c>
      <c r="R2256" s="1">
        <f t="shared" si="247"/>
        <v>22652003</v>
      </c>
      <c r="S2256" s="1">
        <f t="shared" si="248"/>
        <v>20000000</v>
      </c>
      <c r="U2256" s="6" t="s">
        <v>649</v>
      </c>
      <c r="V2256" s="5">
        <f t="shared" si="242"/>
        <v>1</v>
      </c>
      <c r="W2256" s="14">
        <f>IF(V2256=1, VLOOKUP(U2256, [1]IMDB_Movies!A:O, 11, FALSE), AVERAGEIF($A$2:$A$4915, U2256, $K$2:$K$4915))</f>
        <v>5.0999999999999996</v>
      </c>
      <c r="X2256" s="5">
        <f t="shared" si="243"/>
        <v>0.126</v>
      </c>
      <c r="Y2256">
        <f t="shared" si="244"/>
        <v>6.4289492753623243</v>
      </c>
      <c r="AN2256" s="6"/>
      <c r="AO2256" s="5"/>
      <c r="AP2256" s="14"/>
      <c r="AQ2256" s="5"/>
    </row>
    <row r="2257" spans="1:43" hidden="1" x14ac:dyDescent="0.3">
      <c r="A2257" t="s">
        <v>2939</v>
      </c>
      <c r="B2257">
        <v>93</v>
      </c>
      <c r="C2257">
        <v>39737645</v>
      </c>
      <c r="D2257" t="s">
        <v>1501</v>
      </c>
      <c r="E2257" t="s">
        <v>10708</v>
      </c>
      <c r="F2257" t="s">
        <v>3765</v>
      </c>
      <c r="G2257" t="s">
        <v>14</v>
      </c>
      <c r="H2257" t="s">
        <v>15</v>
      </c>
      <c r="I2257">
        <v>20000000</v>
      </c>
      <c r="J2257">
        <v>2007</v>
      </c>
      <c r="K2257">
        <v>2.2999999999999998</v>
      </c>
      <c r="L2257" s="5" t="s">
        <v>340</v>
      </c>
      <c r="M2257" s="5" t="s">
        <v>599</v>
      </c>
      <c r="P2257" s="5">
        <f t="shared" si="245"/>
        <v>0.61159902454547499</v>
      </c>
      <c r="Q2257" s="5">
        <f t="shared" si="246"/>
        <v>39737645</v>
      </c>
      <c r="R2257" s="1">
        <f t="shared" si="247"/>
        <v>19737645</v>
      </c>
      <c r="S2257" s="1">
        <f t="shared" si="248"/>
        <v>20000000</v>
      </c>
      <c r="U2257" s="7" t="s">
        <v>8258</v>
      </c>
      <c r="V2257" s="5">
        <f t="shared" si="242"/>
        <v>1</v>
      </c>
      <c r="W2257" s="14">
        <f>IF(V2257=1, VLOOKUP(U2257, [1]IMDB_Movies!A:O, 11, FALSE), AVERAGEIF($A$2:$A$4915, U2257, $K$2:$K$4915))</f>
        <v>5</v>
      </c>
      <c r="X2257" s="5">
        <f t="shared" si="243"/>
        <v>0.11700000000000001</v>
      </c>
      <c r="Y2257">
        <f t="shared" si="244"/>
        <v>6.429068503080833</v>
      </c>
      <c r="AN2257" s="7"/>
      <c r="AO2257" s="5"/>
      <c r="AP2257" s="14"/>
      <c r="AQ2257" s="5"/>
    </row>
    <row r="2258" spans="1:43" hidden="1" x14ac:dyDescent="0.3">
      <c r="A2258" t="s">
        <v>152</v>
      </c>
      <c r="B2258">
        <v>128</v>
      </c>
      <c r="C2258">
        <v>44988180</v>
      </c>
      <c r="D2258" t="s">
        <v>3766</v>
      </c>
      <c r="E2258" t="s">
        <v>10709</v>
      </c>
      <c r="F2258" t="s">
        <v>3767</v>
      </c>
      <c r="G2258" t="s">
        <v>14</v>
      </c>
      <c r="H2258" t="s">
        <v>15</v>
      </c>
      <c r="I2258">
        <v>20000000</v>
      </c>
      <c r="J2258">
        <v>2015</v>
      </c>
      <c r="K2258">
        <v>8.1</v>
      </c>
      <c r="L2258" s="5" t="s">
        <v>4651</v>
      </c>
      <c r="M2258" s="5" t="s">
        <v>8413</v>
      </c>
      <c r="N2258" t="s">
        <v>1221</v>
      </c>
      <c r="O2258" t="s">
        <v>7865</v>
      </c>
      <c r="P2258" s="5">
        <f t="shared" si="245"/>
        <v>0.61156531507624379</v>
      </c>
      <c r="Q2258" s="5">
        <f t="shared" si="246"/>
        <v>44988180</v>
      </c>
      <c r="R2258" s="1">
        <f t="shared" si="247"/>
        <v>24988180</v>
      </c>
      <c r="S2258" s="1">
        <f t="shared" si="248"/>
        <v>20000000</v>
      </c>
      <c r="U2258" s="6" t="s">
        <v>7467</v>
      </c>
      <c r="V2258" s="5">
        <f t="shared" si="242"/>
        <v>1</v>
      </c>
      <c r="W2258" s="14">
        <f>IF(V2258=1, VLOOKUP(U2258, [1]IMDB_Movies!A:O, 11, FALSE), AVERAGEIF($A$2:$A$4915, U2258, $K$2:$K$4915))</f>
        <v>5</v>
      </c>
      <c r="X2258" s="5">
        <f t="shared" si="243"/>
        <v>0.11700000000000001</v>
      </c>
      <c r="Y2258">
        <f t="shared" si="244"/>
        <v>6.4287164612037779</v>
      </c>
      <c r="AN2258" s="6"/>
      <c r="AO2258" s="5"/>
      <c r="AP2258" s="14"/>
      <c r="AQ2258" s="5"/>
    </row>
    <row r="2259" spans="1:43" hidden="1" x14ac:dyDescent="0.3">
      <c r="A2259" t="s">
        <v>3769</v>
      </c>
      <c r="B2259">
        <v>137</v>
      </c>
      <c r="C2259">
        <v>39143839</v>
      </c>
      <c r="D2259" t="s">
        <v>1966</v>
      </c>
      <c r="E2259" t="s">
        <v>10710</v>
      </c>
      <c r="F2259" t="s">
        <v>3770</v>
      </c>
      <c r="G2259" t="s">
        <v>14</v>
      </c>
      <c r="H2259" t="s">
        <v>15</v>
      </c>
      <c r="I2259">
        <v>20000000</v>
      </c>
      <c r="J2259">
        <v>2006</v>
      </c>
      <c r="K2259">
        <v>5</v>
      </c>
      <c r="L2259" s="5" t="s">
        <v>2267</v>
      </c>
      <c r="M2259" s="5" t="s">
        <v>3629</v>
      </c>
      <c r="P2259" s="5">
        <f t="shared" si="245"/>
        <v>0.6115525865119732</v>
      </c>
      <c r="Q2259" s="5">
        <f t="shared" si="246"/>
        <v>39143839</v>
      </c>
      <c r="R2259" s="1">
        <f t="shared" si="247"/>
        <v>19143839</v>
      </c>
      <c r="S2259" s="1">
        <f t="shared" si="248"/>
        <v>20000000</v>
      </c>
      <c r="U2259" s="7" t="s">
        <v>2399</v>
      </c>
      <c r="V2259" s="5">
        <f t="shared" si="242"/>
        <v>2</v>
      </c>
      <c r="W2259" s="14">
        <f>IF(V2259=1, VLOOKUP(U2259, [1]IMDB_Movies!A:O, 11, FALSE), AVERAGEIF($A$2:$A$4915, U2259, $K$2:$K$4915))</f>
        <v>5</v>
      </c>
      <c r="X2259" s="5">
        <f t="shared" si="243"/>
        <v>0.11700000000000001</v>
      </c>
      <c r="Y2259">
        <f t="shared" si="244"/>
        <v>6.4294523032281532</v>
      </c>
      <c r="AN2259" s="7"/>
      <c r="AO2259" s="5"/>
      <c r="AP2259" s="14"/>
      <c r="AQ2259" s="5"/>
    </row>
    <row r="2260" spans="1:43" hidden="1" x14ac:dyDescent="0.3">
      <c r="A2260" t="s">
        <v>2571</v>
      </c>
      <c r="B2260">
        <v>124</v>
      </c>
      <c r="C2260">
        <v>37672350</v>
      </c>
      <c r="D2260" t="s">
        <v>507</v>
      </c>
      <c r="E2260" t="s">
        <v>10711</v>
      </c>
      <c r="F2260" t="s">
        <v>3771</v>
      </c>
      <c r="G2260" t="s">
        <v>14</v>
      </c>
      <c r="H2260" t="s">
        <v>15</v>
      </c>
      <c r="I2260">
        <v>20000000</v>
      </c>
      <c r="J2260">
        <v>1998</v>
      </c>
      <c r="K2260">
        <v>5.5</v>
      </c>
      <c r="L2260" s="5" t="s">
        <v>599</v>
      </c>
      <c r="M2260" s="5" t="s">
        <v>1221</v>
      </c>
      <c r="N2260" t="s">
        <v>6851</v>
      </c>
      <c r="P2260" s="5">
        <f t="shared" si="245"/>
        <v>0.61151652759136643</v>
      </c>
      <c r="Q2260" s="5">
        <f t="shared" si="246"/>
        <v>37672350</v>
      </c>
      <c r="R2260" s="1">
        <f t="shared" si="247"/>
        <v>17672350</v>
      </c>
      <c r="S2260" s="1">
        <f t="shared" si="248"/>
        <v>20000000</v>
      </c>
      <c r="U2260" s="6" t="s">
        <v>6931</v>
      </c>
      <c r="V2260" s="5">
        <f t="shared" si="242"/>
        <v>1</v>
      </c>
      <c r="W2260" s="14">
        <f>IF(V2260=1, VLOOKUP(U2260, [1]IMDB_Movies!A:O, 11, FALSE), AVERAGEIF($A$2:$A$4915, U2260, $K$2:$K$4915))</f>
        <v>5</v>
      </c>
      <c r="X2260" s="5">
        <f t="shared" si="243"/>
        <v>0.11700000000000001</v>
      </c>
      <c r="Y2260">
        <f t="shared" si="244"/>
        <v>6.4290638606676405</v>
      </c>
      <c r="AN2260" s="6"/>
      <c r="AO2260" s="5"/>
      <c r="AP2260" s="14"/>
      <c r="AQ2260" s="5"/>
    </row>
    <row r="2261" spans="1:43" hidden="1" x14ac:dyDescent="0.3">
      <c r="A2261" t="s">
        <v>1816</v>
      </c>
      <c r="B2261">
        <v>93</v>
      </c>
      <c r="C2261">
        <v>38037513</v>
      </c>
      <c r="D2261" t="s">
        <v>3772</v>
      </c>
      <c r="E2261" t="s">
        <v>10712</v>
      </c>
      <c r="F2261" t="s">
        <v>3773</v>
      </c>
      <c r="G2261" t="s">
        <v>14</v>
      </c>
      <c r="H2261" t="s">
        <v>15</v>
      </c>
      <c r="I2261">
        <v>20000000</v>
      </c>
      <c r="J2261">
        <v>1991</v>
      </c>
      <c r="K2261">
        <v>6.2</v>
      </c>
      <c r="L2261" s="5" t="s">
        <v>340</v>
      </c>
      <c r="M2261" s="5" t="s">
        <v>599</v>
      </c>
      <c r="N2261" t="s">
        <v>455</v>
      </c>
      <c r="O2261" t="s">
        <v>4183</v>
      </c>
      <c r="P2261" s="5">
        <f t="shared" si="245"/>
        <v>0.61147480106558005</v>
      </c>
      <c r="Q2261" s="5">
        <f t="shared" si="246"/>
        <v>38037513</v>
      </c>
      <c r="R2261" s="1">
        <f t="shared" si="247"/>
        <v>18037513</v>
      </c>
      <c r="S2261" s="1">
        <f t="shared" si="248"/>
        <v>20000000</v>
      </c>
      <c r="U2261" s="7" t="s">
        <v>6939</v>
      </c>
      <c r="V2261" s="5">
        <f t="shared" si="242"/>
        <v>1</v>
      </c>
      <c r="W2261" s="14">
        <f>IF(V2261=1, VLOOKUP(U2261, [1]IMDB_Movies!A:O, 11, FALSE), AVERAGEIF($A$2:$A$4915, U2261, $K$2:$K$4915))</f>
        <v>5</v>
      </c>
      <c r="X2261" s="5">
        <f t="shared" si="243"/>
        <v>0.11700000000000001</v>
      </c>
      <c r="Y2261">
        <f t="shared" si="244"/>
        <v>6.4293284936479189</v>
      </c>
      <c r="AN2261" s="7"/>
      <c r="AO2261" s="5"/>
      <c r="AP2261" s="14"/>
      <c r="AQ2261" s="5"/>
    </row>
    <row r="2262" spans="1:43" hidden="1" x14ac:dyDescent="0.3">
      <c r="A2262" t="s">
        <v>1118</v>
      </c>
      <c r="B2262">
        <v>115</v>
      </c>
      <c r="C2262">
        <v>37442180</v>
      </c>
      <c r="D2262" t="s">
        <v>3412</v>
      </c>
      <c r="E2262" t="s">
        <v>10713</v>
      </c>
      <c r="F2262" t="s">
        <v>3774</v>
      </c>
      <c r="G2262" t="s">
        <v>14</v>
      </c>
      <c r="H2262" t="s">
        <v>15</v>
      </c>
      <c r="I2262">
        <v>20000000</v>
      </c>
      <c r="J2262">
        <v>2006</v>
      </c>
      <c r="K2262">
        <v>6.2</v>
      </c>
      <c r="L2262" s="5" t="s">
        <v>599</v>
      </c>
      <c r="M2262" s="5" t="s">
        <v>1221</v>
      </c>
      <c r="N2262" t="s">
        <v>6851</v>
      </c>
      <c r="O2262" t="s">
        <v>3629</v>
      </c>
      <c r="P2262" s="5">
        <f t="shared" si="245"/>
        <v>0.61143441736210424</v>
      </c>
      <c r="Q2262" s="5">
        <f t="shared" si="246"/>
        <v>37442180</v>
      </c>
      <c r="R2262" s="1">
        <f t="shared" si="247"/>
        <v>17442180</v>
      </c>
      <c r="S2262" s="1">
        <f t="shared" si="248"/>
        <v>20000000</v>
      </c>
      <c r="U2262" s="6" t="s">
        <v>6763</v>
      </c>
      <c r="V2262" s="5">
        <f t="shared" si="242"/>
        <v>1</v>
      </c>
      <c r="W2262" s="14">
        <f>IF(V2262=1, VLOOKUP(U2262, [1]IMDB_Movies!A:O, 11, FALSE), AVERAGEIF($A$2:$A$4915, U2262, $K$2:$K$4915))</f>
        <v>5</v>
      </c>
      <c r="X2262" s="5">
        <f t="shared" si="243"/>
        <v>0.11700000000000001</v>
      </c>
      <c r="Y2262">
        <f t="shared" si="244"/>
        <v>6.4296659404502607</v>
      </c>
      <c r="AN2262" s="6"/>
      <c r="AO2262" s="5"/>
      <c r="AP2262" s="14"/>
      <c r="AQ2262" s="5"/>
    </row>
    <row r="2263" spans="1:43" hidden="1" x14ac:dyDescent="0.3">
      <c r="A2263" t="s">
        <v>3775</v>
      </c>
      <c r="B2263">
        <v>98</v>
      </c>
      <c r="C2263"/>
      <c r="D2263" t="s">
        <v>231</v>
      </c>
      <c r="E2263" t="s">
        <v>10714</v>
      </c>
      <c r="F2263" t="s">
        <v>3776</v>
      </c>
      <c r="G2263" t="s">
        <v>14</v>
      </c>
      <c r="H2263" t="s">
        <v>15</v>
      </c>
      <c r="I2263">
        <v>20000000</v>
      </c>
      <c r="J2263">
        <v>1979</v>
      </c>
      <c r="K2263">
        <v>5.9</v>
      </c>
      <c r="L2263" s="5" t="s">
        <v>476</v>
      </c>
      <c r="M2263" s="5" t="s">
        <v>4289</v>
      </c>
      <c r="P2263" s="5">
        <f t="shared" si="245"/>
        <v>0.61139172632021421</v>
      </c>
      <c r="Q2263" s="5">
        <f t="shared" si="246"/>
        <v>25035665</v>
      </c>
      <c r="R2263" s="1">
        <f t="shared" si="247"/>
        <v>5035665</v>
      </c>
      <c r="S2263" s="1">
        <f t="shared" si="248"/>
        <v>20000000</v>
      </c>
      <c r="U2263" s="7" t="s">
        <v>1834</v>
      </c>
      <c r="V2263" s="5">
        <f t="shared" si="242"/>
        <v>2</v>
      </c>
      <c r="W2263" s="14">
        <f>IF(V2263=1, VLOOKUP(U2263, [1]IMDB_Movies!A:O, 11, FALSE), AVERAGEIF($A$2:$A$4915, U2263, $K$2:$K$4915))</f>
        <v>5</v>
      </c>
      <c r="X2263" s="5">
        <f t="shared" si="243"/>
        <v>0.11700000000000001</v>
      </c>
      <c r="Y2263">
        <f t="shared" si="244"/>
        <v>6.4294224482382907</v>
      </c>
      <c r="AN2263" s="7"/>
      <c r="AO2263" s="5"/>
      <c r="AP2263" s="14"/>
      <c r="AQ2263" s="5"/>
    </row>
    <row r="2264" spans="1:43" hidden="1" x14ac:dyDescent="0.3">
      <c r="A2264" t="s">
        <v>3777</v>
      </c>
      <c r="B2264">
        <v>105</v>
      </c>
      <c r="C2264">
        <v>35596227</v>
      </c>
      <c r="D2264" t="s">
        <v>771</v>
      </c>
      <c r="E2264" t="s">
        <v>10715</v>
      </c>
      <c r="F2264" t="s">
        <v>3778</v>
      </c>
      <c r="G2264" t="s">
        <v>14</v>
      </c>
      <c r="H2264" t="s">
        <v>15</v>
      </c>
      <c r="I2264">
        <v>20000000</v>
      </c>
      <c r="J2264">
        <v>2010</v>
      </c>
      <c r="K2264">
        <v>6.3</v>
      </c>
      <c r="L2264" s="5" t="s">
        <v>8413</v>
      </c>
      <c r="M2264" s="5" t="s">
        <v>1221</v>
      </c>
      <c r="N2264" t="s">
        <v>3629</v>
      </c>
      <c r="P2264" s="5">
        <f t="shared" si="245"/>
        <v>0.61139172632021421</v>
      </c>
      <c r="Q2264" s="5">
        <f t="shared" si="246"/>
        <v>35596227</v>
      </c>
      <c r="R2264" s="1">
        <f t="shared" si="247"/>
        <v>15596227</v>
      </c>
      <c r="S2264" s="1">
        <f t="shared" si="248"/>
        <v>20000000</v>
      </c>
      <c r="U2264" s="6" t="s">
        <v>6502</v>
      </c>
      <c r="V2264" s="5">
        <f t="shared" si="242"/>
        <v>1</v>
      </c>
      <c r="W2264" s="14">
        <f>IF(V2264=1, VLOOKUP(U2264, [1]IMDB_Movies!A:O, 11, FALSE), AVERAGEIF($A$2:$A$4915, U2264, $K$2:$K$4915))</f>
        <v>5</v>
      </c>
      <c r="X2264" s="5">
        <f t="shared" si="243"/>
        <v>0.11700000000000001</v>
      </c>
      <c r="Y2264">
        <f t="shared" si="244"/>
        <v>6.4293241279069822</v>
      </c>
      <c r="AN2264" s="6"/>
      <c r="AO2264" s="5"/>
      <c r="AP2264" s="14"/>
      <c r="AQ2264" s="5"/>
    </row>
    <row r="2265" spans="1:43" hidden="1" x14ac:dyDescent="0.3">
      <c r="A2265" t="s">
        <v>3779</v>
      </c>
      <c r="B2265">
        <v>127</v>
      </c>
      <c r="C2265">
        <v>35422828</v>
      </c>
      <c r="D2265" t="s">
        <v>1528</v>
      </c>
      <c r="E2265" t="s">
        <v>10716</v>
      </c>
      <c r="F2265" t="s">
        <v>3780</v>
      </c>
      <c r="G2265" t="s">
        <v>14</v>
      </c>
      <c r="H2265" t="s">
        <v>15</v>
      </c>
      <c r="I2265">
        <v>20000000</v>
      </c>
      <c r="J2265">
        <v>1997</v>
      </c>
      <c r="K2265">
        <v>6.7</v>
      </c>
      <c r="L2265" s="5" t="s">
        <v>4651</v>
      </c>
      <c r="M2265" s="5" t="s">
        <v>1221</v>
      </c>
      <c r="N2265" t="s">
        <v>4183</v>
      </c>
      <c r="P2265" s="5">
        <f t="shared" si="245"/>
        <v>0.61134206788856682</v>
      </c>
      <c r="Q2265" s="5">
        <f t="shared" si="246"/>
        <v>35422828</v>
      </c>
      <c r="R2265" s="1">
        <f t="shared" si="247"/>
        <v>15422828</v>
      </c>
      <c r="S2265" s="1">
        <f t="shared" si="248"/>
        <v>20000000</v>
      </c>
      <c r="U2265" s="6" t="s">
        <v>6130</v>
      </c>
      <c r="V2265" s="5">
        <f t="shared" si="242"/>
        <v>1</v>
      </c>
      <c r="W2265" s="14">
        <f>IF(V2265=1, VLOOKUP(U2265, [1]IMDB_Movies!A:O, 11, FALSE), AVERAGEIF($A$2:$A$4915, U2265, $K$2:$K$4915))</f>
        <v>5</v>
      </c>
      <c r="X2265" s="5">
        <f t="shared" si="243"/>
        <v>0.11700000000000001</v>
      </c>
      <c r="Y2265">
        <f t="shared" si="244"/>
        <v>6.4287895310796133</v>
      </c>
      <c r="AN2265" s="6"/>
      <c r="AO2265" s="5"/>
      <c r="AP2265" s="14"/>
      <c r="AQ2265" s="5"/>
    </row>
    <row r="2266" spans="1:43" hidden="1" x14ac:dyDescent="0.3">
      <c r="A2266" t="s">
        <v>2939</v>
      </c>
      <c r="B2266">
        <v>82</v>
      </c>
      <c r="C2266">
        <v>36658108</v>
      </c>
      <c r="D2266" t="s">
        <v>599</v>
      </c>
      <c r="E2266" t="s">
        <v>10717</v>
      </c>
      <c r="F2266" t="s">
        <v>3781</v>
      </c>
      <c r="G2266" t="s">
        <v>14</v>
      </c>
      <c r="H2266" t="s">
        <v>15</v>
      </c>
      <c r="I2266">
        <v>20000000</v>
      </c>
      <c r="J2266">
        <v>2010</v>
      </c>
      <c r="K2266">
        <v>3.5</v>
      </c>
      <c r="L2266" s="5" t="s">
        <v>599</v>
      </c>
      <c r="M2266" s="5"/>
      <c r="P2266" s="5">
        <f t="shared" si="245"/>
        <v>0.61129170784029452</v>
      </c>
      <c r="Q2266" s="5">
        <f t="shared" si="246"/>
        <v>36658108</v>
      </c>
      <c r="R2266" s="1">
        <f t="shared" si="247"/>
        <v>16658108</v>
      </c>
      <c r="S2266" s="1">
        <f t="shared" si="248"/>
        <v>20000000</v>
      </c>
      <c r="U2266" s="6" t="s">
        <v>6146</v>
      </c>
      <c r="V2266" s="5">
        <f t="shared" si="242"/>
        <v>1</v>
      </c>
      <c r="W2266" s="14">
        <f>IF(V2266=1, VLOOKUP(U2266, [1]IMDB_Movies!A:O, 11, FALSE), AVERAGEIF($A$2:$A$4915, U2266, $K$2:$K$4915))</f>
        <v>5</v>
      </c>
      <c r="X2266" s="5">
        <f t="shared" si="243"/>
        <v>0.11700000000000001</v>
      </c>
      <c r="Y2266">
        <f t="shared" si="244"/>
        <v>6.4286181818181873</v>
      </c>
      <c r="AN2266" s="6"/>
      <c r="AO2266" s="5"/>
      <c r="AP2266" s="14"/>
      <c r="AQ2266" s="5"/>
    </row>
    <row r="2267" spans="1:43" hidden="1" x14ac:dyDescent="0.3">
      <c r="A2267" t="s">
        <v>3784</v>
      </c>
      <c r="B2267">
        <v>104</v>
      </c>
      <c r="C2267">
        <v>33422556</v>
      </c>
      <c r="D2267" t="s">
        <v>2832</v>
      </c>
      <c r="E2267" t="s">
        <v>10718</v>
      </c>
      <c r="F2267" t="s">
        <v>3785</v>
      </c>
      <c r="G2267" t="s">
        <v>14</v>
      </c>
      <c r="H2267" t="s">
        <v>15</v>
      </c>
      <c r="I2267">
        <v>20000000</v>
      </c>
      <c r="J2267">
        <v>2008</v>
      </c>
      <c r="K2267">
        <v>7.5</v>
      </c>
      <c r="L2267" s="5" t="s">
        <v>1221</v>
      </c>
      <c r="M2267" s="5" t="s">
        <v>8415</v>
      </c>
      <c r="P2267" s="5">
        <f t="shared" si="245"/>
        <v>0.61124589825982956</v>
      </c>
      <c r="Q2267" s="5">
        <f t="shared" si="246"/>
        <v>33422556</v>
      </c>
      <c r="R2267" s="1">
        <f t="shared" si="247"/>
        <v>13422556</v>
      </c>
      <c r="S2267" s="1">
        <f t="shared" si="248"/>
        <v>20000000</v>
      </c>
      <c r="U2267" s="7" t="s">
        <v>5598</v>
      </c>
      <c r="V2267" s="5">
        <f t="shared" si="242"/>
        <v>1</v>
      </c>
      <c r="W2267" s="14">
        <f>IF(V2267=1, VLOOKUP(U2267, [1]IMDB_Movies!A:O, 11, FALSE), AVERAGEIF($A$2:$A$4915, U2267, $K$2:$K$4915))</f>
        <v>5</v>
      </c>
      <c r="X2267" s="5">
        <f t="shared" si="243"/>
        <v>0.11700000000000001</v>
      </c>
      <c r="Y2267">
        <f t="shared" si="244"/>
        <v>6.4283012004365281</v>
      </c>
      <c r="AN2267" s="7"/>
      <c r="AO2267" s="5"/>
      <c r="AP2267" s="14"/>
      <c r="AQ2267" s="5"/>
    </row>
    <row r="2268" spans="1:43" hidden="1" x14ac:dyDescent="0.3">
      <c r="A2268" t="s">
        <v>888</v>
      </c>
      <c r="B2268">
        <v>123</v>
      </c>
      <c r="C2268">
        <v>32051917</v>
      </c>
      <c r="D2268" t="s">
        <v>778</v>
      </c>
      <c r="E2268" t="s">
        <v>10719</v>
      </c>
      <c r="F2268" t="s">
        <v>3788</v>
      </c>
      <c r="G2268" t="s">
        <v>14</v>
      </c>
      <c r="H2268" t="s">
        <v>15</v>
      </c>
      <c r="I2268">
        <v>20000000</v>
      </c>
      <c r="J2268">
        <v>1995</v>
      </c>
      <c r="K2268">
        <v>6.6</v>
      </c>
      <c r="L2268" s="5" t="s">
        <v>8413</v>
      </c>
      <c r="M2268" s="5" t="s">
        <v>1221</v>
      </c>
      <c r="N2268" t="s">
        <v>8415</v>
      </c>
      <c r="O2268" t="s">
        <v>3629</v>
      </c>
      <c r="P2268" s="5">
        <f t="shared" si="245"/>
        <v>0.61118809795934481</v>
      </c>
      <c r="Q2268" s="5">
        <f t="shared" si="246"/>
        <v>32051917</v>
      </c>
      <c r="R2268" s="1">
        <f t="shared" si="247"/>
        <v>12051917</v>
      </c>
      <c r="S2268" s="1">
        <f t="shared" si="248"/>
        <v>20000000</v>
      </c>
      <c r="U2268" s="7" t="s">
        <v>4921</v>
      </c>
      <c r="V2268" s="5">
        <f t="shared" si="242"/>
        <v>2</v>
      </c>
      <c r="W2268" s="14">
        <f>IF(V2268=1, VLOOKUP(U2268, [1]IMDB_Movies!A:O, 11, FALSE), AVERAGEIF($A$2:$A$4915, U2268, $K$2:$K$4915))</f>
        <v>5</v>
      </c>
      <c r="X2268" s="5">
        <f t="shared" si="243"/>
        <v>0.11700000000000001</v>
      </c>
      <c r="Y2268">
        <f t="shared" si="244"/>
        <v>6.4278020378457121</v>
      </c>
      <c r="AN2268" s="7"/>
      <c r="AO2268" s="5"/>
      <c r="AP2268" s="14"/>
      <c r="AQ2268" s="5"/>
    </row>
    <row r="2269" spans="1:43" hidden="1" x14ac:dyDescent="0.3">
      <c r="A2269" t="s">
        <v>2397</v>
      </c>
      <c r="B2269">
        <v>88</v>
      </c>
      <c r="C2269">
        <v>32014289</v>
      </c>
      <c r="D2269" t="s">
        <v>599</v>
      </c>
      <c r="E2269" t="s">
        <v>10720</v>
      </c>
      <c r="F2269" t="s">
        <v>3789</v>
      </c>
      <c r="G2269" t="s">
        <v>14</v>
      </c>
      <c r="H2269" t="s">
        <v>15</v>
      </c>
      <c r="I2269">
        <v>20000000</v>
      </c>
      <c r="J2269">
        <v>2013</v>
      </c>
      <c r="K2269">
        <v>3.5</v>
      </c>
      <c r="L2269" s="5" t="s">
        <v>599</v>
      </c>
      <c r="M2269" s="5"/>
      <c r="P2269" s="5">
        <f t="shared" si="245"/>
        <v>0.61112530900394768</v>
      </c>
      <c r="Q2269" s="5">
        <f t="shared" si="246"/>
        <v>32014289</v>
      </c>
      <c r="R2269" s="1">
        <f t="shared" si="247"/>
        <v>12014289</v>
      </c>
      <c r="S2269" s="1">
        <f t="shared" si="248"/>
        <v>20000000</v>
      </c>
      <c r="U2269" s="7" t="s">
        <v>5538</v>
      </c>
      <c r="V2269" s="5">
        <f t="shared" si="242"/>
        <v>1</v>
      </c>
      <c r="W2269" s="14">
        <f>IF(V2269=1, VLOOKUP(U2269, [1]IMDB_Movies!A:O, 11, FALSE), AVERAGEIF($A$2:$A$4915, U2269, $K$2:$K$4915))</f>
        <v>5</v>
      </c>
      <c r="X2269" s="5">
        <f t="shared" si="243"/>
        <v>0.11700000000000001</v>
      </c>
      <c r="Y2269">
        <f t="shared" si="244"/>
        <v>6.4277029486712838</v>
      </c>
      <c r="AN2269" s="7"/>
      <c r="AO2269" s="5"/>
      <c r="AP2269" s="14"/>
      <c r="AQ2269" s="5"/>
    </row>
    <row r="2270" spans="1:43" hidden="1" x14ac:dyDescent="0.3">
      <c r="A2270" t="s">
        <v>3790</v>
      </c>
      <c r="B2270">
        <v>158</v>
      </c>
      <c r="C2270"/>
      <c r="D2270" t="s">
        <v>3791</v>
      </c>
      <c r="E2270" t="s">
        <v>10721</v>
      </c>
      <c r="F2270" t="s">
        <v>3792</v>
      </c>
      <c r="G2270" t="s">
        <v>14</v>
      </c>
      <c r="H2270" t="s">
        <v>15</v>
      </c>
      <c r="I2270">
        <v>20000000</v>
      </c>
      <c r="J2270">
        <v>1969</v>
      </c>
      <c r="K2270">
        <v>6.7</v>
      </c>
      <c r="L2270" s="5" t="s">
        <v>599</v>
      </c>
      <c r="M2270" s="5" t="s">
        <v>1221</v>
      </c>
      <c r="N2270" t="s">
        <v>6055</v>
      </c>
      <c r="O2270" t="s">
        <v>6851</v>
      </c>
      <c r="P2270" s="5">
        <f t="shared" si="245"/>
        <v>0.61106230491360558</v>
      </c>
      <c r="Q2270" s="5">
        <f t="shared" si="246"/>
        <v>25035665</v>
      </c>
      <c r="R2270" s="1">
        <f t="shared" si="247"/>
        <v>5035665</v>
      </c>
      <c r="S2270" s="1">
        <f t="shared" si="248"/>
        <v>20000000</v>
      </c>
      <c r="U2270" s="7" t="s">
        <v>4142</v>
      </c>
      <c r="V2270" s="5">
        <f t="shared" si="242"/>
        <v>1</v>
      </c>
      <c r="W2270" s="14">
        <f>IF(V2270=1, VLOOKUP(U2270, [1]IMDB_Movies!A:O, 11, FALSE), AVERAGEIF($A$2:$A$4915, U2270, $K$2:$K$4915))</f>
        <v>5</v>
      </c>
      <c r="X2270" s="5">
        <f t="shared" si="243"/>
        <v>0.11700000000000001</v>
      </c>
      <c r="Y2270">
        <f t="shared" si="244"/>
        <v>6.4277130371449447</v>
      </c>
      <c r="AN2270" s="7"/>
      <c r="AO2270" s="5"/>
      <c r="AP2270" s="14"/>
      <c r="AQ2270" s="5"/>
    </row>
    <row r="2271" spans="1:43" hidden="1" x14ac:dyDescent="0.3">
      <c r="A2271" t="s">
        <v>2149</v>
      </c>
      <c r="B2271">
        <v>128</v>
      </c>
      <c r="C2271">
        <v>31838002</v>
      </c>
      <c r="D2271" t="s">
        <v>2109</v>
      </c>
      <c r="E2271" t="s">
        <v>10722</v>
      </c>
      <c r="F2271" t="s">
        <v>3793</v>
      </c>
      <c r="G2271" t="s">
        <v>14</v>
      </c>
      <c r="H2271" t="s">
        <v>15</v>
      </c>
      <c r="I2271">
        <v>20000000</v>
      </c>
      <c r="J2271">
        <v>2008</v>
      </c>
      <c r="K2271">
        <v>7.6</v>
      </c>
      <c r="L2271" s="5" t="s">
        <v>4651</v>
      </c>
      <c r="M2271" s="5" t="s">
        <v>1221</v>
      </c>
      <c r="N2271" t="s">
        <v>7865</v>
      </c>
      <c r="P2271" s="5">
        <f t="shared" si="245"/>
        <v>0.61106230491360558</v>
      </c>
      <c r="Q2271" s="5">
        <f t="shared" si="246"/>
        <v>31838002</v>
      </c>
      <c r="R2271" s="1">
        <f t="shared" si="247"/>
        <v>11838002</v>
      </c>
      <c r="S2271" s="1">
        <f t="shared" si="248"/>
        <v>20000000</v>
      </c>
      <c r="U2271" s="6" t="s">
        <v>3858</v>
      </c>
      <c r="V2271" s="5">
        <f t="shared" si="242"/>
        <v>1</v>
      </c>
      <c r="W2271" s="14">
        <f>IF(V2271=1, VLOOKUP(U2271, [1]IMDB_Movies!A:O, 11, FALSE), AVERAGEIF($A$2:$A$4915, U2271, $K$2:$K$4915))</f>
        <v>5</v>
      </c>
      <c r="X2271" s="5">
        <f t="shared" si="243"/>
        <v>0.11700000000000001</v>
      </c>
      <c r="Y2271">
        <f t="shared" si="244"/>
        <v>6.4274681238615736</v>
      </c>
      <c r="AN2271" s="6"/>
      <c r="AO2271" s="5"/>
      <c r="AP2271" s="14"/>
      <c r="AQ2271" s="5"/>
    </row>
    <row r="2272" spans="1:43" hidden="1" x14ac:dyDescent="0.3">
      <c r="A2272" t="s">
        <v>188</v>
      </c>
      <c r="B2272">
        <v>107</v>
      </c>
      <c r="C2272">
        <v>36874745</v>
      </c>
      <c r="D2272" t="s">
        <v>3794</v>
      </c>
      <c r="E2272" t="s">
        <v>10723</v>
      </c>
      <c r="F2272" t="s">
        <v>3795</v>
      </c>
      <c r="G2272" t="s">
        <v>14</v>
      </c>
      <c r="H2272" t="s">
        <v>15</v>
      </c>
      <c r="I2272">
        <v>20000000</v>
      </c>
      <c r="J2272">
        <v>2016</v>
      </c>
      <c r="K2272">
        <v>6.3</v>
      </c>
      <c r="L2272" s="5" t="s">
        <v>476</v>
      </c>
      <c r="M2272" s="5" t="s">
        <v>340</v>
      </c>
      <c r="N2272" t="s">
        <v>1221</v>
      </c>
      <c r="O2272" t="s">
        <v>8415</v>
      </c>
      <c r="P2272" s="5">
        <f t="shared" si="245"/>
        <v>0.61099859239586418</v>
      </c>
      <c r="Q2272" s="5">
        <f t="shared" si="246"/>
        <v>36874745</v>
      </c>
      <c r="R2272" s="1">
        <f t="shared" si="247"/>
        <v>16874745</v>
      </c>
      <c r="S2272" s="1">
        <f t="shared" si="248"/>
        <v>20000000</v>
      </c>
      <c r="U2272" s="7" t="s">
        <v>3937</v>
      </c>
      <c r="V2272" s="5">
        <f t="shared" si="242"/>
        <v>1</v>
      </c>
      <c r="W2272" s="14">
        <f>IF(V2272=1, VLOOKUP(U2272, [1]IMDB_Movies!A:O, 11, FALSE), AVERAGEIF($A$2:$A$4915, U2272, $K$2:$K$4915))</f>
        <v>5</v>
      </c>
      <c r="X2272" s="5">
        <f t="shared" si="243"/>
        <v>0.11700000000000001</v>
      </c>
      <c r="Y2272">
        <f t="shared" si="244"/>
        <v>6.4271865889212911</v>
      </c>
      <c r="AN2272" s="7"/>
      <c r="AO2272" s="5"/>
      <c r="AP2272" s="14"/>
      <c r="AQ2272" s="5"/>
    </row>
    <row r="2273" spans="1:43" hidden="1" x14ac:dyDescent="0.3">
      <c r="A2273" t="s">
        <v>3800</v>
      </c>
      <c r="B2273">
        <v>115</v>
      </c>
      <c r="C2273">
        <v>29753944</v>
      </c>
      <c r="D2273" t="s">
        <v>778</v>
      </c>
      <c r="E2273" t="s">
        <v>10724</v>
      </c>
      <c r="F2273" t="s">
        <v>3801</v>
      </c>
      <c r="G2273" t="s">
        <v>14</v>
      </c>
      <c r="H2273" t="s">
        <v>15</v>
      </c>
      <c r="I2273">
        <v>20000000</v>
      </c>
      <c r="J2273">
        <v>1998</v>
      </c>
      <c r="K2273">
        <v>6.5</v>
      </c>
      <c r="L2273" s="5" t="s">
        <v>8413</v>
      </c>
      <c r="M2273" s="5" t="s">
        <v>1221</v>
      </c>
      <c r="N2273" t="s">
        <v>8415</v>
      </c>
      <c r="O2273" t="s">
        <v>3629</v>
      </c>
      <c r="P2273" s="5">
        <f t="shared" si="245"/>
        <v>0.61095328337358068</v>
      </c>
      <c r="Q2273" s="5">
        <f t="shared" si="246"/>
        <v>29753944</v>
      </c>
      <c r="R2273" s="1">
        <f t="shared" si="247"/>
        <v>9753944</v>
      </c>
      <c r="S2273" s="1">
        <f t="shared" si="248"/>
        <v>20000000</v>
      </c>
      <c r="U2273" s="7" t="s">
        <v>3265</v>
      </c>
      <c r="V2273" s="5">
        <f t="shared" si="242"/>
        <v>2</v>
      </c>
      <c r="W2273" s="14">
        <f>IF(V2273=1, VLOOKUP(U2273, [1]IMDB_Movies!A:O, 11, FALSE), AVERAGEIF($A$2:$A$4915, U2273, $K$2:$K$4915))</f>
        <v>5</v>
      </c>
      <c r="X2273" s="5">
        <f t="shared" si="243"/>
        <v>0.11700000000000001</v>
      </c>
      <c r="Y2273">
        <f t="shared" si="244"/>
        <v>6.4276704338315787</v>
      </c>
      <c r="AN2273" s="7"/>
      <c r="AO2273" s="5"/>
      <c r="AP2273" s="14"/>
      <c r="AQ2273" s="5"/>
    </row>
    <row r="2274" spans="1:43" hidden="1" x14ac:dyDescent="0.3">
      <c r="A2274" t="s">
        <v>1617</v>
      </c>
      <c r="B2274">
        <v>113</v>
      </c>
      <c r="C2274">
        <v>31146570</v>
      </c>
      <c r="D2274" t="s">
        <v>1450</v>
      </c>
      <c r="E2274" t="s">
        <v>10725</v>
      </c>
      <c r="F2274" t="s">
        <v>3804</v>
      </c>
      <c r="G2274" t="s">
        <v>14</v>
      </c>
      <c r="H2274" t="s">
        <v>15</v>
      </c>
      <c r="I2274">
        <v>20000000</v>
      </c>
      <c r="J2274">
        <v>2010</v>
      </c>
      <c r="K2274">
        <v>6.9</v>
      </c>
      <c r="L2274" s="5" t="s">
        <v>1221</v>
      </c>
      <c r="M2274" s="5" t="s">
        <v>3629</v>
      </c>
      <c r="P2274" s="5">
        <f t="shared" si="245"/>
        <v>0.61088210653981634</v>
      </c>
      <c r="Q2274" s="5">
        <f t="shared" si="246"/>
        <v>31146570</v>
      </c>
      <c r="R2274" s="1">
        <f t="shared" si="247"/>
        <v>11146570</v>
      </c>
      <c r="S2274" s="1">
        <f t="shared" si="248"/>
        <v>20000000</v>
      </c>
      <c r="U2274" s="6" t="s">
        <v>4039</v>
      </c>
      <c r="V2274" s="5">
        <f t="shared" si="242"/>
        <v>1</v>
      </c>
      <c r="W2274" s="14">
        <f>IF(V2274=1, VLOOKUP(U2274, [1]IMDB_Movies!A:O, 11, FALSE), AVERAGEIF($A$2:$A$4915, U2274, $K$2:$K$4915))</f>
        <v>5</v>
      </c>
      <c r="X2274" s="5">
        <f t="shared" si="243"/>
        <v>0.11700000000000001</v>
      </c>
      <c r="Y2274">
        <f t="shared" si="244"/>
        <v>6.428008752735237</v>
      </c>
      <c r="AN2274" s="6"/>
      <c r="AO2274" s="5"/>
      <c r="AP2274" s="14"/>
      <c r="AQ2274" s="5"/>
    </row>
    <row r="2275" spans="1:43" hidden="1" x14ac:dyDescent="0.3">
      <c r="A2275" t="s">
        <v>2005</v>
      </c>
      <c r="B2275">
        <v>113</v>
      </c>
      <c r="C2275">
        <v>27277055</v>
      </c>
      <c r="D2275" t="s">
        <v>2054</v>
      </c>
      <c r="E2275" t="s">
        <v>10726</v>
      </c>
      <c r="F2275" t="s">
        <v>3805</v>
      </c>
      <c r="G2275" t="s">
        <v>14</v>
      </c>
      <c r="H2275" t="s">
        <v>22</v>
      </c>
      <c r="I2275">
        <v>20000000</v>
      </c>
      <c r="J2275">
        <v>2000</v>
      </c>
      <c r="K2275">
        <v>7.6</v>
      </c>
      <c r="L2275" s="5" t="s">
        <v>599</v>
      </c>
      <c r="M2275" s="5" t="s">
        <v>1221</v>
      </c>
      <c r="N2275" t="s">
        <v>4183</v>
      </c>
      <c r="O2275" t="s">
        <v>6851</v>
      </c>
      <c r="P2275" s="5">
        <f t="shared" si="245"/>
        <v>0.61081570307691457</v>
      </c>
      <c r="Q2275" s="5">
        <f t="shared" si="246"/>
        <v>27277055</v>
      </c>
      <c r="R2275" s="1">
        <f t="shared" si="247"/>
        <v>7277055</v>
      </c>
      <c r="S2275" s="1">
        <f t="shared" si="248"/>
        <v>20000000</v>
      </c>
      <c r="U2275" s="7" t="s">
        <v>2051</v>
      </c>
      <c r="V2275" s="5">
        <f t="shared" si="242"/>
        <v>2</v>
      </c>
      <c r="W2275" s="14">
        <f>IF(V2275=1, VLOOKUP(U2275, [1]IMDB_Movies!A:O, 11, FALSE), AVERAGEIF($A$2:$A$4915, U2275, $K$2:$K$4915))</f>
        <v>5</v>
      </c>
      <c r="X2275" s="5">
        <f t="shared" si="243"/>
        <v>0.11700000000000001</v>
      </c>
      <c r="Y2275">
        <f t="shared" si="244"/>
        <v>6.4284567676030715</v>
      </c>
      <c r="AN2275" s="7"/>
      <c r="AO2275" s="5"/>
      <c r="AP2275" s="14"/>
      <c r="AQ2275" s="5"/>
    </row>
    <row r="2276" spans="1:43" hidden="1" x14ac:dyDescent="0.3">
      <c r="A2276" t="s">
        <v>3432</v>
      </c>
      <c r="B2276">
        <v>101</v>
      </c>
      <c r="C2276">
        <v>53146000</v>
      </c>
      <c r="D2276" t="s">
        <v>771</v>
      </c>
      <c r="E2276" t="s">
        <v>10727</v>
      </c>
      <c r="F2276" t="s">
        <v>3808</v>
      </c>
      <c r="G2276" t="s">
        <v>14</v>
      </c>
      <c r="H2276" t="s">
        <v>15</v>
      </c>
      <c r="I2276">
        <v>20000000</v>
      </c>
      <c r="J2276">
        <v>1996</v>
      </c>
      <c r="K2276">
        <v>6.1</v>
      </c>
      <c r="L2276" s="5" t="s">
        <v>8413</v>
      </c>
      <c r="M2276" s="5" t="s">
        <v>1221</v>
      </c>
      <c r="N2276" t="s">
        <v>3629</v>
      </c>
      <c r="P2276" s="5">
        <f t="shared" si="245"/>
        <v>0.61073589105374027</v>
      </c>
      <c r="Q2276" s="5">
        <f t="shared" si="246"/>
        <v>53146000</v>
      </c>
      <c r="R2276" s="1">
        <f t="shared" si="247"/>
        <v>33146000</v>
      </c>
      <c r="S2276" s="1">
        <f t="shared" si="248"/>
        <v>20000000</v>
      </c>
      <c r="U2276" s="6" t="s">
        <v>1452</v>
      </c>
      <c r="V2276" s="5">
        <f t="shared" si="242"/>
        <v>2</v>
      </c>
      <c r="W2276" s="14">
        <f>IF(V2276=1, VLOOKUP(U2276, [1]IMDB_Movies!A:O, 11, FALSE), AVERAGEIF($A$2:$A$4915, U2276, $K$2:$K$4915))</f>
        <v>5</v>
      </c>
      <c r="X2276" s="5">
        <f t="shared" si="243"/>
        <v>0.11700000000000001</v>
      </c>
      <c r="Y2276">
        <f t="shared" si="244"/>
        <v>6.4288686131386932</v>
      </c>
      <c r="AN2276" s="6"/>
      <c r="AO2276" s="5"/>
      <c r="AP2276" s="14"/>
      <c r="AQ2276" s="5"/>
    </row>
    <row r="2277" spans="1:43" hidden="1" x14ac:dyDescent="0.3">
      <c r="A2277" t="s">
        <v>533</v>
      </c>
      <c r="B2277">
        <v>111</v>
      </c>
      <c r="C2277">
        <v>30028592</v>
      </c>
      <c r="D2277" t="s">
        <v>1874</v>
      </c>
      <c r="E2277" t="s">
        <v>10728</v>
      </c>
      <c r="F2277" t="s">
        <v>3809</v>
      </c>
      <c r="G2277" t="s">
        <v>14</v>
      </c>
      <c r="H2277" t="s">
        <v>22</v>
      </c>
      <c r="I2277">
        <v>20000000</v>
      </c>
      <c r="J2277">
        <v>2008</v>
      </c>
      <c r="K2277">
        <v>7.3</v>
      </c>
      <c r="L2277" s="5" t="s">
        <v>8413</v>
      </c>
      <c r="M2277" s="5" t="s">
        <v>1221</v>
      </c>
      <c r="N2277" t="s">
        <v>6851</v>
      </c>
      <c r="O2277" t="s">
        <v>3629</v>
      </c>
      <c r="P2277" s="5">
        <f t="shared" si="245"/>
        <v>0.61075821047912981</v>
      </c>
      <c r="Q2277" s="5">
        <f t="shared" si="246"/>
        <v>30028592</v>
      </c>
      <c r="R2277" s="1">
        <f t="shared" si="247"/>
        <v>10028592</v>
      </c>
      <c r="S2277" s="1">
        <f t="shared" si="248"/>
        <v>20000000</v>
      </c>
      <c r="U2277" s="7" t="s">
        <v>6779</v>
      </c>
      <c r="V2277" s="5">
        <f t="shared" si="242"/>
        <v>1</v>
      </c>
      <c r="W2277" s="14">
        <f>IF(V2277=1, VLOOKUP(U2277, [1]IMDB_Movies!A:O, 11, FALSE), AVERAGEIF($A$2:$A$4915, U2277, $K$2:$K$4915))</f>
        <v>5</v>
      </c>
      <c r="X2277" s="5">
        <f t="shared" si="243"/>
        <v>0.11700000000000001</v>
      </c>
      <c r="Y2277">
        <f t="shared" si="244"/>
        <v>6.429536327126697</v>
      </c>
      <c r="AN2277" s="7"/>
      <c r="AO2277" s="5"/>
      <c r="AP2277" s="14"/>
      <c r="AQ2277" s="5"/>
    </row>
    <row r="2278" spans="1:43" hidden="1" x14ac:dyDescent="0.3">
      <c r="A2278" t="s">
        <v>558</v>
      </c>
      <c r="B2278">
        <v>108</v>
      </c>
      <c r="C2278">
        <v>34126138</v>
      </c>
      <c r="D2278" t="s">
        <v>2443</v>
      </c>
      <c r="E2278" t="s">
        <v>10729</v>
      </c>
      <c r="F2278" t="s">
        <v>3810</v>
      </c>
      <c r="G2278" t="s">
        <v>14</v>
      </c>
      <c r="H2278" t="s">
        <v>15</v>
      </c>
      <c r="I2278">
        <v>20000000</v>
      </c>
      <c r="J2278">
        <v>2004</v>
      </c>
      <c r="K2278">
        <v>8.3000000000000007</v>
      </c>
      <c r="L2278" s="5" t="s">
        <v>1221</v>
      </c>
      <c r="M2278" s="5" t="s">
        <v>455</v>
      </c>
      <c r="N2278" t="s">
        <v>6851</v>
      </c>
      <c r="O2278" t="s">
        <v>4289</v>
      </c>
      <c r="P2278" s="5">
        <f t="shared" si="245"/>
        <v>0.61068767314015138</v>
      </c>
      <c r="Q2278" s="5">
        <f t="shared" si="246"/>
        <v>34126138</v>
      </c>
      <c r="R2278" s="1">
        <f t="shared" si="247"/>
        <v>14126138</v>
      </c>
      <c r="S2278" s="1">
        <f t="shared" si="248"/>
        <v>20000000</v>
      </c>
      <c r="U2278" s="7" t="s">
        <v>7847</v>
      </c>
      <c r="V2278" s="5">
        <f t="shared" ref="V2278:V2341" si="249">COUNTIF($A$2:$A$4915, U2278)</f>
        <v>1</v>
      </c>
      <c r="W2278" s="14">
        <f>IF(V2278=1, VLOOKUP(U2278, [1]IMDB_Movies!A:O, 11, FALSE), AVERAGEIF($A$2:$A$4915, U2278, $K$2:$K$4915))</f>
        <v>5</v>
      </c>
      <c r="X2278" s="5">
        <f t="shared" ref="X2278:X2341" si="250">_xlfn.PERCENTRANK.EXC($W$102:$W$2566,W2278)</f>
        <v>0.11700000000000001</v>
      </c>
      <c r="Y2278">
        <f t="shared" ref="Y2278:Y2341" si="251">AVERAGE(K2178:K7091)</f>
        <v>6.4291453615778016</v>
      </c>
      <c r="AN2278" s="7"/>
      <c r="AO2278" s="5"/>
      <c r="AP2278" s="14"/>
      <c r="AQ2278" s="5"/>
    </row>
    <row r="2279" spans="1:43" hidden="1" x14ac:dyDescent="0.3">
      <c r="A2279" t="s">
        <v>1825</v>
      </c>
      <c r="B2279">
        <v>105</v>
      </c>
      <c r="C2279">
        <v>25677801</v>
      </c>
      <c r="D2279" t="s">
        <v>978</v>
      </c>
      <c r="E2279" t="s">
        <v>10730</v>
      </c>
      <c r="F2279" t="s">
        <v>3811</v>
      </c>
      <c r="G2279" t="s">
        <v>14</v>
      </c>
      <c r="H2279" t="s">
        <v>15</v>
      </c>
      <c r="I2279">
        <v>20000000</v>
      </c>
      <c r="J2279">
        <v>2010</v>
      </c>
      <c r="K2279">
        <v>5.8</v>
      </c>
      <c r="L2279" s="5" t="s">
        <v>599</v>
      </c>
      <c r="M2279" s="5" t="s">
        <v>6299</v>
      </c>
      <c r="N2279" t="s">
        <v>6851</v>
      </c>
      <c r="P2279" s="5">
        <f t="shared" si="245"/>
        <v>0.61063172595893545</v>
      </c>
      <c r="Q2279" s="5">
        <f t="shared" si="246"/>
        <v>25677801</v>
      </c>
      <c r="R2279" s="1">
        <f t="shared" si="247"/>
        <v>5677801</v>
      </c>
      <c r="S2279" s="1">
        <f t="shared" si="248"/>
        <v>20000000</v>
      </c>
      <c r="U2279" s="6" t="s">
        <v>2370</v>
      </c>
      <c r="V2279" s="5">
        <f t="shared" si="249"/>
        <v>3</v>
      </c>
      <c r="W2279" s="14">
        <f>IF(V2279=1, VLOOKUP(U2279, [1]IMDB_Movies!A:O, 11, FALSE), AVERAGEIF($A$2:$A$4915, U2279, $K$2:$K$4915))</f>
        <v>4.9999999999999991</v>
      </c>
      <c r="X2279" s="5">
        <f t="shared" si="250"/>
        <v>0.11600000000000001</v>
      </c>
      <c r="Y2279">
        <f t="shared" si="251"/>
        <v>6.4305809280233897</v>
      </c>
      <c r="AN2279" s="6"/>
      <c r="AO2279" s="5"/>
      <c r="AP2279" s="14"/>
      <c r="AQ2279" s="5"/>
    </row>
    <row r="2280" spans="1:43" hidden="1" x14ac:dyDescent="0.3">
      <c r="A2280" t="s">
        <v>180</v>
      </c>
      <c r="B2280">
        <v>109</v>
      </c>
      <c r="C2280">
        <v>26415649</v>
      </c>
      <c r="D2280" t="s">
        <v>162</v>
      </c>
      <c r="E2280" t="s">
        <v>10731</v>
      </c>
      <c r="F2280" t="s">
        <v>3812</v>
      </c>
      <c r="G2280" t="s">
        <v>14</v>
      </c>
      <c r="H2280" t="s">
        <v>15</v>
      </c>
      <c r="I2280">
        <v>20000000</v>
      </c>
      <c r="J2280">
        <v>2008</v>
      </c>
      <c r="K2280">
        <v>6.8</v>
      </c>
      <c r="L2280" s="5" t="s">
        <v>476</v>
      </c>
      <c r="M2280" s="5" t="s">
        <v>8413</v>
      </c>
      <c r="N2280" t="s">
        <v>1221</v>
      </c>
      <c r="O2280" t="s">
        <v>3629</v>
      </c>
      <c r="P2280" s="5">
        <f t="shared" si="245"/>
        <v>0.61054625172212373</v>
      </c>
      <c r="Q2280" s="5">
        <f t="shared" si="246"/>
        <v>26415649</v>
      </c>
      <c r="R2280" s="1">
        <f t="shared" si="247"/>
        <v>6415649</v>
      </c>
      <c r="S2280" s="1">
        <f t="shared" si="248"/>
        <v>20000000</v>
      </c>
      <c r="U2280" s="7" t="s">
        <v>566</v>
      </c>
      <c r="V2280" s="5">
        <f t="shared" si="249"/>
        <v>6</v>
      </c>
      <c r="W2280" s="14">
        <f>IF(V2280=1, VLOOKUP(U2280, [1]IMDB_Movies!A:O, 11, FALSE), AVERAGEIF($A$2:$A$4915, U2280, $K$2:$K$4915))</f>
        <v>4.916666666666667</v>
      </c>
      <c r="X2280" s="5">
        <f t="shared" si="250"/>
        <v>0.11600000000000001</v>
      </c>
      <c r="Y2280">
        <f t="shared" si="251"/>
        <v>6.4302997076023471</v>
      </c>
      <c r="AN2280" s="7"/>
      <c r="AO2280" s="5"/>
      <c r="AP2280" s="14"/>
      <c r="AQ2280" s="5"/>
    </row>
    <row r="2281" spans="1:43" hidden="1" x14ac:dyDescent="0.3">
      <c r="A2281" t="s">
        <v>885</v>
      </c>
      <c r="B2281">
        <v>109</v>
      </c>
      <c r="C2281">
        <v>26003149</v>
      </c>
      <c r="D2281" t="s">
        <v>691</v>
      </c>
      <c r="E2281" t="s">
        <v>10732</v>
      </c>
      <c r="F2281" t="s">
        <v>3813</v>
      </c>
      <c r="G2281" t="s">
        <v>14</v>
      </c>
      <c r="H2281" t="s">
        <v>22</v>
      </c>
      <c r="I2281">
        <v>20000000</v>
      </c>
      <c r="J2281">
        <v>2013</v>
      </c>
      <c r="K2281">
        <v>7</v>
      </c>
      <c r="L2281" s="5" t="s">
        <v>476</v>
      </c>
      <c r="M2281" s="5" t="s">
        <v>599</v>
      </c>
      <c r="N2281" t="s">
        <v>4289</v>
      </c>
      <c r="P2281" s="5">
        <f t="shared" si="245"/>
        <v>0.6104630993291239</v>
      </c>
      <c r="Q2281" s="5">
        <f t="shared" si="246"/>
        <v>26003149</v>
      </c>
      <c r="R2281" s="1">
        <f t="shared" si="247"/>
        <v>6003149</v>
      </c>
      <c r="S2281" s="1">
        <f t="shared" si="248"/>
        <v>20000000</v>
      </c>
      <c r="U2281" s="6" t="s">
        <v>7740</v>
      </c>
      <c r="V2281" s="5">
        <f t="shared" si="249"/>
        <v>1</v>
      </c>
      <c r="W2281" s="14">
        <f>IF(V2281=1, VLOOKUP(U2281, [1]IMDB_Movies!A:O, 11, FALSE), AVERAGEIF($A$2:$A$4915, U2281, $K$2:$K$4915))</f>
        <v>4.9000000000000004</v>
      </c>
      <c r="X2281" s="5">
        <f t="shared" si="250"/>
        <v>0.109</v>
      </c>
      <c r="Y2281">
        <f t="shared" si="251"/>
        <v>6.4304204753199352</v>
      </c>
      <c r="AN2281" s="6"/>
      <c r="AO2281" s="5"/>
      <c r="AP2281" s="14"/>
      <c r="AQ2281" s="5"/>
    </row>
    <row r="2282" spans="1:43" hidden="1" x14ac:dyDescent="0.3">
      <c r="A2282" t="s">
        <v>3814</v>
      </c>
      <c r="B2282">
        <v>99</v>
      </c>
      <c r="C2282">
        <v>25584685</v>
      </c>
      <c r="D2282" t="s">
        <v>3815</v>
      </c>
      <c r="E2282" t="s">
        <v>10733</v>
      </c>
      <c r="F2282" t="s">
        <v>3816</v>
      </c>
      <c r="G2282" t="s">
        <v>14</v>
      </c>
      <c r="H2282" t="s">
        <v>15</v>
      </c>
      <c r="I2282">
        <v>20000000</v>
      </c>
      <c r="J2282">
        <v>2007</v>
      </c>
      <c r="K2282">
        <v>5.9</v>
      </c>
      <c r="L2282" s="5" t="s">
        <v>599</v>
      </c>
      <c r="M2282" s="5" t="s">
        <v>8413</v>
      </c>
      <c r="N2282" t="s">
        <v>6299</v>
      </c>
      <c r="O2282" t="s">
        <v>8415</v>
      </c>
      <c r="P2282" s="5">
        <f t="shared" si="245"/>
        <v>0.61037845852102157</v>
      </c>
      <c r="Q2282" s="5">
        <f t="shared" si="246"/>
        <v>25584685</v>
      </c>
      <c r="R2282" s="1">
        <f t="shared" si="247"/>
        <v>5584685</v>
      </c>
      <c r="S2282" s="1">
        <f t="shared" si="248"/>
        <v>20000000</v>
      </c>
      <c r="U2282" s="7" t="s">
        <v>7458</v>
      </c>
      <c r="V2282" s="5">
        <f t="shared" si="249"/>
        <v>1</v>
      </c>
      <c r="W2282" s="14">
        <f>IF(V2282=1, VLOOKUP(U2282, [1]IMDB_Movies!A:O, 11, FALSE), AVERAGEIF($A$2:$A$4915, U2282, $K$2:$K$4915))</f>
        <v>4.9000000000000004</v>
      </c>
      <c r="X2282" s="5">
        <f t="shared" si="250"/>
        <v>0.109</v>
      </c>
      <c r="Y2282">
        <f t="shared" si="251"/>
        <v>6.4297000731528975</v>
      </c>
      <c r="AN2282" s="7"/>
      <c r="AO2282" s="5"/>
      <c r="AP2282" s="14"/>
      <c r="AQ2282" s="5"/>
    </row>
    <row r="2283" spans="1:43" hidden="1" x14ac:dyDescent="0.3">
      <c r="A2283" t="s">
        <v>3817</v>
      </c>
      <c r="B2283">
        <v>98</v>
      </c>
      <c r="C2283">
        <v>29975979</v>
      </c>
      <c r="D2283" t="s">
        <v>801</v>
      </c>
      <c r="E2283" t="s">
        <v>10734</v>
      </c>
      <c r="F2283" t="s">
        <v>3818</v>
      </c>
      <c r="G2283" t="s">
        <v>14</v>
      </c>
      <c r="H2283" t="s">
        <v>132</v>
      </c>
      <c r="I2283">
        <v>20000000</v>
      </c>
      <c r="J2283">
        <v>2009</v>
      </c>
      <c r="K2283">
        <v>6.5</v>
      </c>
      <c r="L2283" s="5" t="s">
        <v>476</v>
      </c>
      <c r="M2283" s="5" t="s">
        <v>2267</v>
      </c>
      <c r="N2283" t="s">
        <v>4289</v>
      </c>
      <c r="O2283" t="s">
        <v>3629</v>
      </c>
      <c r="P2283" s="5">
        <f t="shared" si="245"/>
        <v>0.61029231342261336</v>
      </c>
      <c r="Q2283" s="5">
        <f t="shared" si="246"/>
        <v>29975979</v>
      </c>
      <c r="R2283" s="1">
        <f t="shared" si="247"/>
        <v>9975979</v>
      </c>
      <c r="S2283" s="1">
        <f t="shared" si="248"/>
        <v>20000000</v>
      </c>
      <c r="U2283" s="7" t="s">
        <v>7130</v>
      </c>
      <c r="V2283" s="5">
        <f t="shared" si="249"/>
        <v>1</v>
      </c>
      <c r="W2283" s="14">
        <f>IF(V2283=1, VLOOKUP(U2283, [1]IMDB_Movies!A:O, 11, FALSE), AVERAGEIF($A$2:$A$4915, U2283, $K$2:$K$4915))</f>
        <v>4.9000000000000004</v>
      </c>
      <c r="X2283" s="5">
        <f t="shared" si="250"/>
        <v>0.109</v>
      </c>
      <c r="Y2283">
        <f t="shared" si="251"/>
        <v>6.4292352725942274</v>
      </c>
      <c r="AN2283" s="7"/>
      <c r="AO2283" s="5"/>
      <c r="AP2283" s="14"/>
      <c r="AQ2283" s="5"/>
    </row>
    <row r="2284" spans="1:43" hidden="1" x14ac:dyDescent="0.3">
      <c r="A2284" t="s">
        <v>3819</v>
      </c>
      <c r="B2284">
        <v>104</v>
      </c>
      <c r="C2284">
        <v>31584722</v>
      </c>
      <c r="D2284" t="s">
        <v>604</v>
      </c>
      <c r="E2284" t="s">
        <v>10735</v>
      </c>
      <c r="F2284" t="s">
        <v>3820</v>
      </c>
      <c r="G2284" t="s">
        <v>14</v>
      </c>
      <c r="H2284" t="s">
        <v>15</v>
      </c>
      <c r="I2284">
        <v>20000000</v>
      </c>
      <c r="J2284">
        <v>2010</v>
      </c>
      <c r="K2284">
        <v>6.4</v>
      </c>
      <c r="L2284" s="5" t="s">
        <v>599</v>
      </c>
      <c r="M2284" s="5" t="s">
        <v>6851</v>
      </c>
      <c r="P2284" s="5">
        <f t="shared" si="245"/>
        <v>0.61022098090515975</v>
      </c>
      <c r="Q2284" s="5">
        <f t="shared" si="246"/>
        <v>31584722</v>
      </c>
      <c r="R2284" s="1">
        <f t="shared" si="247"/>
        <v>11584722</v>
      </c>
      <c r="S2284" s="1">
        <f t="shared" si="248"/>
        <v>20000000</v>
      </c>
      <c r="U2284" s="7" t="s">
        <v>6826</v>
      </c>
      <c r="V2284" s="5">
        <f t="shared" si="249"/>
        <v>1</v>
      </c>
      <c r="W2284" s="14">
        <f>IF(V2284=1, VLOOKUP(U2284, [1]IMDB_Movies!A:O, 11, FALSE), AVERAGEIF($A$2:$A$4915, U2284, $K$2:$K$4915))</f>
        <v>4.9000000000000004</v>
      </c>
      <c r="X2284" s="5">
        <f t="shared" si="250"/>
        <v>0.109</v>
      </c>
      <c r="Y2284">
        <f t="shared" si="251"/>
        <v>6.4292459736456893</v>
      </c>
      <c r="AN2284" s="7"/>
      <c r="AO2284" s="5"/>
      <c r="AP2284" s="14"/>
      <c r="AQ2284" s="5"/>
    </row>
    <row r="2285" spans="1:43" hidden="1" x14ac:dyDescent="0.3">
      <c r="A2285" t="s">
        <v>3821</v>
      </c>
      <c r="B2285">
        <v>109</v>
      </c>
      <c r="C2285">
        <v>23179303</v>
      </c>
      <c r="D2285" t="s">
        <v>3418</v>
      </c>
      <c r="E2285" t="s">
        <v>10736</v>
      </c>
      <c r="F2285" t="s">
        <v>3822</v>
      </c>
      <c r="G2285" t="s">
        <v>14</v>
      </c>
      <c r="H2285" t="s">
        <v>3823</v>
      </c>
      <c r="I2285">
        <v>20000000</v>
      </c>
      <c r="J2285">
        <v>2011</v>
      </c>
      <c r="K2285">
        <v>5.8</v>
      </c>
      <c r="L2285" s="5" t="s">
        <v>340</v>
      </c>
      <c r="M2285" s="5" t="s">
        <v>599</v>
      </c>
      <c r="N2285" t="s">
        <v>6299</v>
      </c>
      <c r="O2285" t="s">
        <v>6851</v>
      </c>
      <c r="P2285" s="5">
        <f t="shared" si="245"/>
        <v>0.6101552510436542</v>
      </c>
      <c r="Q2285" s="5">
        <f t="shared" si="246"/>
        <v>23179303</v>
      </c>
      <c r="R2285" s="1">
        <f t="shared" si="247"/>
        <v>3179303</v>
      </c>
      <c r="S2285" s="1">
        <f t="shared" si="248"/>
        <v>20000000</v>
      </c>
      <c r="U2285" s="6" t="s">
        <v>6170</v>
      </c>
      <c r="V2285" s="5">
        <f t="shared" si="249"/>
        <v>1</v>
      </c>
      <c r="W2285" s="14">
        <f>IF(V2285=1, VLOOKUP(U2285, [1]IMDB_Movies!A:O, 11, FALSE), AVERAGEIF($A$2:$A$4915, U2285, $K$2:$K$4915))</f>
        <v>4.9000000000000004</v>
      </c>
      <c r="X2285" s="5">
        <f t="shared" si="250"/>
        <v>0.109</v>
      </c>
      <c r="Y2285">
        <f t="shared" si="251"/>
        <v>6.4285243500549329</v>
      </c>
      <c r="AN2285" s="6"/>
      <c r="AO2285" s="5"/>
      <c r="AP2285" s="14"/>
      <c r="AQ2285" s="5"/>
    </row>
    <row r="2286" spans="1:43" hidden="1" x14ac:dyDescent="0.3">
      <c r="A2286" t="s">
        <v>2105</v>
      </c>
      <c r="B2286">
        <v>119</v>
      </c>
      <c r="C2286">
        <v>21413105</v>
      </c>
      <c r="D2286" t="s">
        <v>3826</v>
      </c>
      <c r="E2286" t="s">
        <v>10737</v>
      </c>
      <c r="F2286" t="s">
        <v>3827</v>
      </c>
      <c r="G2286" t="s">
        <v>14</v>
      </c>
      <c r="H2286" t="s">
        <v>132</v>
      </c>
      <c r="I2286">
        <v>20000000</v>
      </c>
      <c r="J2286">
        <v>1990</v>
      </c>
      <c r="K2286">
        <v>6.8</v>
      </c>
      <c r="L2286" s="5" t="s">
        <v>476</v>
      </c>
      <c r="M2286" s="5" t="s">
        <v>340</v>
      </c>
      <c r="N2286" t="s">
        <v>1221</v>
      </c>
      <c r="O2286" t="s">
        <v>6851</v>
      </c>
      <c r="P2286" s="5">
        <f t="shared" si="245"/>
        <v>0.61006094735688188</v>
      </c>
      <c r="Q2286" s="5">
        <f t="shared" si="246"/>
        <v>21413105</v>
      </c>
      <c r="R2286" s="1">
        <f t="shared" si="247"/>
        <v>1413105</v>
      </c>
      <c r="S2286" s="1">
        <f t="shared" si="248"/>
        <v>20000000</v>
      </c>
      <c r="U2286" s="6" t="s">
        <v>5466</v>
      </c>
      <c r="V2286" s="5">
        <f t="shared" si="249"/>
        <v>1</v>
      </c>
      <c r="W2286" s="14">
        <f>IF(V2286=1, VLOOKUP(U2286, [1]IMDB_Movies!A:O, 11, FALSE), AVERAGEIF($A$2:$A$4915, U2286, $K$2:$K$4915))</f>
        <v>4.9000000000000004</v>
      </c>
      <c r="X2286" s="5">
        <f t="shared" si="250"/>
        <v>0.109</v>
      </c>
      <c r="Y2286">
        <f t="shared" si="251"/>
        <v>6.4289010989011075</v>
      </c>
      <c r="AN2286" s="6"/>
      <c r="AO2286" s="5"/>
      <c r="AP2286" s="14"/>
      <c r="AQ2286" s="5"/>
    </row>
    <row r="2287" spans="1:43" hidden="1" x14ac:dyDescent="0.3">
      <c r="A2287" t="s">
        <v>3828</v>
      </c>
      <c r="B2287">
        <v>90</v>
      </c>
      <c r="C2287">
        <v>25077977</v>
      </c>
      <c r="D2287" t="s">
        <v>724</v>
      </c>
      <c r="E2287" t="s">
        <v>10738</v>
      </c>
      <c r="F2287" t="s">
        <v>3829</v>
      </c>
      <c r="G2287" t="s">
        <v>14</v>
      </c>
      <c r="H2287" t="s">
        <v>15</v>
      </c>
      <c r="I2287">
        <v>20000000</v>
      </c>
      <c r="J2287">
        <v>2010</v>
      </c>
      <c r="K2287">
        <v>5.3</v>
      </c>
      <c r="L2287" s="5" t="s">
        <v>340</v>
      </c>
      <c r="M2287" s="5" t="s">
        <v>4017</v>
      </c>
      <c r="N2287" t="s">
        <v>599</v>
      </c>
      <c r="O2287" t="s">
        <v>6299</v>
      </c>
      <c r="P2287" s="5">
        <f t="shared" si="245"/>
        <v>0.60996092734017338</v>
      </c>
      <c r="Q2287" s="5">
        <f t="shared" si="246"/>
        <v>25077977</v>
      </c>
      <c r="R2287" s="1">
        <f t="shared" si="247"/>
        <v>5077977</v>
      </c>
      <c r="S2287" s="1">
        <f t="shared" si="248"/>
        <v>20000000</v>
      </c>
      <c r="U2287" s="7" t="s">
        <v>2363</v>
      </c>
      <c r="V2287" s="5">
        <f t="shared" si="249"/>
        <v>2</v>
      </c>
      <c r="W2287" s="14">
        <f>IF(V2287=1, VLOOKUP(U2287, [1]IMDB_Movies!A:O, 11, FALSE), AVERAGEIF($A$2:$A$4915, U2287, $K$2:$K$4915))</f>
        <v>4.9000000000000004</v>
      </c>
      <c r="X2287" s="5">
        <f t="shared" si="250"/>
        <v>0.109</v>
      </c>
      <c r="Y2287">
        <f t="shared" si="251"/>
        <v>6.4290216196409036</v>
      </c>
      <c r="AN2287" s="7"/>
      <c r="AO2287" s="5"/>
      <c r="AP2287" s="14"/>
      <c r="AQ2287" s="5"/>
    </row>
    <row r="2288" spans="1:43" hidden="1" x14ac:dyDescent="0.3">
      <c r="A2288" t="s">
        <v>752</v>
      </c>
      <c r="B2288">
        <v>97</v>
      </c>
      <c r="C2288">
        <v>23292105</v>
      </c>
      <c r="D2288" t="s">
        <v>3138</v>
      </c>
      <c r="E2288" t="s">
        <v>10739</v>
      </c>
      <c r="F2288" t="s">
        <v>3830</v>
      </c>
      <c r="G2288" t="s">
        <v>14</v>
      </c>
      <c r="H2288" t="s">
        <v>15</v>
      </c>
      <c r="I2288">
        <v>20000000</v>
      </c>
      <c r="J2288">
        <v>2006</v>
      </c>
      <c r="K2288">
        <v>5.3</v>
      </c>
      <c r="L2288" s="5" t="s">
        <v>476</v>
      </c>
      <c r="M2288" s="5" t="s">
        <v>455</v>
      </c>
      <c r="N2288" t="s">
        <v>2267</v>
      </c>
      <c r="O2288" t="s">
        <v>3629</v>
      </c>
      <c r="P2288" s="5">
        <f t="shared" si="245"/>
        <v>0.60987250186650366</v>
      </c>
      <c r="Q2288" s="5">
        <f t="shared" si="246"/>
        <v>23292105</v>
      </c>
      <c r="R2288" s="1">
        <f t="shared" si="247"/>
        <v>3292105</v>
      </c>
      <c r="S2288" s="1">
        <f t="shared" si="248"/>
        <v>20000000</v>
      </c>
      <c r="U2288" s="6" t="s">
        <v>3099</v>
      </c>
      <c r="V2288" s="5">
        <f t="shared" si="249"/>
        <v>1</v>
      </c>
      <c r="W2288" s="14">
        <f>IF(V2288=1, VLOOKUP(U2288, [1]IMDB_Movies!A:O, 11, FALSE), AVERAGEIF($A$2:$A$4915, U2288, $K$2:$K$4915))</f>
        <v>4.9000000000000004</v>
      </c>
      <c r="X2288" s="5">
        <f t="shared" si="250"/>
        <v>0.109</v>
      </c>
      <c r="Y2288">
        <f t="shared" si="251"/>
        <v>6.4292155425220026</v>
      </c>
      <c r="AN2288" s="6"/>
      <c r="AO2288" s="5"/>
      <c r="AP2288" s="14"/>
      <c r="AQ2288" s="5"/>
    </row>
    <row r="2289" spans="1:43" hidden="1" x14ac:dyDescent="0.3">
      <c r="A2289" t="s">
        <v>2149</v>
      </c>
      <c r="B2289">
        <v>106</v>
      </c>
      <c r="C2289">
        <v>21200000</v>
      </c>
      <c r="D2289" t="s">
        <v>3222</v>
      </c>
      <c r="E2289" t="s">
        <v>10740</v>
      </c>
      <c r="F2289" t="s">
        <v>3834</v>
      </c>
      <c r="G2289" t="s">
        <v>14</v>
      </c>
      <c r="H2289" t="s">
        <v>15</v>
      </c>
      <c r="I2289">
        <v>20000000</v>
      </c>
      <c r="J2289">
        <v>1995</v>
      </c>
      <c r="K2289">
        <v>6.8</v>
      </c>
      <c r="L2289" s="5" t="s">
        <v>599</v>
      </c>
      <c r="M2289" s="5" t="s">
        <v>8413</v>
      </c>
      <c r="N2289" t="s">
        <v>1221</v>
      </c>
      <c r="P2289" s="5">
        <f t="shared" si="245"/>
        <v>0.60977814257869578</v>
      </c>
      <c r="Q2289" s="5">
        <f t="shared" si="246"/>
        <v>21200000</v>
      </c>
      <c r="R2289" s="1">
        <f t="shared" si="247"/>
        <v>1200000</v>
      </c>
      <c r="S2289" s="1">
        <f t="shared" si="248"/>
        <v>20000000</v>
      </c>
      <c r="U2289" s="7" t="s">
        <v>4648</v>
      </c>
      <c r="V2289" s="5">
        <f t="shared" si="249"/>
        <v>1</v>
      </c>
      <c r="W2289" s="14">
        <f>IF(V2289=1, VLOOKUP(U2289, [1]IMDB_Movies!A:O, 11, FALSE), AVERAGEIF($A$2:$A$4915, U2289, $K$2:$K$4915))</f>
        <v>4.9000000000000004</v>
      </c>
      <c r="X2289" s="5">
        <f t="shared" si="250"/>
        <v>0.109</v>
      </c>
      <c r="Y2289">
        <f t="shared" si="251"/>
        <v>6.4303263659699379</v>
      </c>
      <c r="AN2289" s="7"/>
      <c r="AO2289" s="5"/>
      <c r="AP2289" s="14"/>
      <c r="AQ2289" s="5"/>
    </row>
    <row r="2290" spans="1:43" hidden="1" x14ac:dyDescent="0.3">
      <c r="A2290" t="s">
        <v>3835</v>
      </c>
      <c r="B2290">
        <v>96</v>
      </c>
      <c r="C2290">
        <v>28876924</v>
      </c>
      <c r="D2290" t="s">
        <v>3836</v>
      </c>
      <c r="E2290" t="s">
        <v>10741</v>
      </c>
      <c r="F2290" t="s">
        <v>3837</v>
      </c>
      <c r="G2290" t="s">
        <v>14</v>
      </c>
      <c r="H2290" t="s">
        <v>15</v>
      </c>
      <c r="I2290">
        <v>20000000</v>
      </c>
      <c r="J2290">
        <v>2016</v>
      </c>
      <c r="K2290">
        <v>7.1</v>
      </c>
      <c r="L2290" s="5" t="s">
        <v>340</v>
      </c>
      <c r="M2290" s="5" t="s">
        <v>8413</v>
      </c>
      <c r="N2290" t="s">
        <v>8415</v>
      </c>
      <c r="O2290" t="s">
        <v>4289</v>
      </c>
      <c r="P2290" s="5">
        <f t="shared" si="245"/>
        <v>0.60967702307513927</v>
      </c>
      <c r="Q2290" s="5">
        <f t="shared" si="246"/>
        <v>28876924</v>
      </c>
      <c r="R2290" s="1">
        <f t="shared" si="247"/>
        <v>8876924</v>
      </c>
      <c r="S2290" s="1">
        <f t="shared" si="248"/>
        <v>20000000</v>
      </c>
      <c r="U2290" s="7" t="s">
        <v>4360</v>
      </c>
      <c r="V2290" s="5">
        <f t="shared" si="249"/>
        <v>1</v>
      </c>
      <c r="W2290" s="14">
        <f>IF(V2290=1, VLOOKUP(U2290, [1]IMDB_Movies!A:O, 11, FALSE), AVERAGEIF($A$2:$A$4915, U2290, $K$2:$K$4915))</f>
        <v>4.9000000000000004</v>
      </c>
      <c r="X2290" s="5">
        <f t="shared" si="250"/>
        <v>0.109</v>
      </c>
      <c r="Y2290">
        <f t="shared" si="251"/>
        <v>6.4299339691856279</v>
      </c>
      <c r="AN2290" s="7"/>
      <c r="AO2290" s="5"/>
      <c r="AP2290" s="14"/>
      <c r="AQ2290" s="5"/>
    </row>
    <row r="2291" spans="1:43" hidden="1" x14ac:dyDescent="0.3">
      <c r="A2291" t="s">
        <v>1903</v>
      </c>
      <c r="B2291">
        <v>104</v>
      </c>
      <c r="C2291">
        <v>20241395</v>
      </c>
      <c r="D2291" t="s">
        <v>1740</v>
      </c>
      <c r="E2291" t="s">
        <v>10742</v>
      </c>
      <c r="F2291" t="s">
        <v>3841</v>
      </c>
      <c r="G2291" t="s">
        <v>14</v>
      </c>
      <c r="H2291" t="s">
        <v>15</v>
      </c>
      <c r="I2291">
        <v>20000000</v>
      </c>
      <c r="J2291">
        <v>1998</v>
      </c>
      <c r="K2291">
        <v>6.1</v>
      </c>
      <c r="L2291" s="5" t="s">
        <v>476</v>
      </c>
      <c r="M2291" s="5" t="s">
        <v>2267</v>
      </c>
      <c r="N2291" t="s">
        <v>3629</v>
      </c>
      <c r="P2291" s="5">
        <f t="shared" si="245"/>
        <v>0.60960105849579427</v>
      </c>
      <c r="Q2291" s="5">
        <f t="shared" si="246"/>
        <v>20241395</v>
      </c>
      <c r="R2291" s="1">
        <f t="shared" si="247"/>
        <v>241395</v>
      </c>
      <c r="S2291" s="1">
        <f t="shared" si="248"/>
        <v>20000000</v>
      </c>
      <c r="U2291" s="6" t="s">
        <v>4335</v>
      </c>
      <c r="V2291" s="5">
        <f t="shared" si="249"/>
        <v>1</v>
      </c>
      <c r="W2291" s="14">
        <f>IF(V2291=1, VLOOKUP(U2291, [1]IMDB_Movies!A:O, 11, FALSE), AVERAGEIF($A$2:$A$4915, U2291, $K$2:$K$4915))</f>
        <v>4.9000000000000004</v>
      </c>
      <c r="X2291" s="5">
        <f t="shared" si="250"/>
        <v>0.109</v>
      </c>
      <c r="Y2291">
        <f t="shared" si="251"/>
        <v>6.4297981651376226</v>
      </c>
      <c r="AN2291" s="6"/>
      <c r="AO2291" s="5"/>
      <c r="AP2291" s="14"/>
      <c r="AQ2291" s="5"/>
    </row>
    <row r="2292" spans="1:43" hidden="1" x14ac:dyDescent="0.3">
      <c r="A2292" t="s">
        <v>3845</v>
      </c>
      <c r="B2292">
        <v>104</v>
      </c>
      <c r="C2292">
        <v>23393765</v>
      </c>
      <c r="D2292" t="s">
        <v>79</v>
      </c>
      <c r="E2292" t="s">
        <v>10743</v>
      </c>
      <c r="F2292" t="s">
        <v>3846</v>
      </c>
      <c r="G2292" t="s">
        <v>14</v>
      </c>
      <c r="H2292" t="s">
        <v>15</v>
      </c>
      <c r="I2292">
        <v>20000000</v>
      </c>
      <c r="J2292">
        <v>2014</v>
      </c>
      <c r="K2292">
        <v>6.3</v>
      </c>
      <c r="L2292" s="5" t="s">
        <v>1221</v>
      </c>
      <c r="M2292" s="5" t="s">
        <v>6851</v>
      </c>
      <c r="P2292" s="5">
        <f t="shared" si="245"/>
        <v>0.60949668521671641</v>
      </c>
      <c r="Q2292" s="5">
        <f t="shared" si="246"/>
        <v>23393765</v>
      </c>
      <c r="R2292" s="1">
        <f t="shared" si="247"/>
        <v>3393765</v>
      </c>
      <c r="S2292" s="1">
        <f t="shared" si="248"/>
        <v>20000000</v>
      </c>
      <c r="U2292" s="7" t="s">
        <v>3685</v>
      </c>
      <c r="V2292" s="5">
        <f t="shared" si="249"/>
        <v>2</v>
      </c>
      <c r="W2292" s="14">
        <f>IF(V2292=1, VLOOKUP(U2292, [1]IMDB_Movies!A:O, 11, FALSE), AVERAGEIF($A$2:$A$4915, U2292, $K$2:$K$4915))</f>
        <v>4.9000000000000004</v>
      </c>
      <c r="X2292" s="5">
        <f t="shared" si="250"/>
        <v>0.109</v>
      </c>
      <c r="Y2292">
        <f t="shared" si="251"/>
        <v>6.4290014684287904</v>
      </c>
      <c r="AN2292" s="7"/>
      <c r="AO2292" s="5"/>
      <c r="AP2292" s="14"/>
      <c r="AQ2292" s="5"/>
    </row>
    <row r="2293" spans="1:43" hidden="1" x14ac:dyDescent="0.3">
      <c r="A2293" t="s">
        <v>1183</v>
      </c>
      <c r="B2293">
        <v>113</v>
      </c>
      <c r="C2293">
        <v>18882880</v>
      </c>
      <c r="D2293" t="s">
        <v>910</v>
      </c>
      <c r="E2293" t="s">
        <v>10744</v>
      </c>
      <c r="F2293" t="s">
        <v>3847</v>
      </c>
      <c r="G2293" t="s">
        <v>14</v>
      </c>
      <c r="H2293" t="s">
        <v>15</v>
      </c>
      <c r="I2293">
        <v>20000000</v>
      </c>
      <c r="J2293">
        <v>2007</v>
      </c>
      <c r="K2293">
        <v>5.9</v>
      </c>
      <c r="L2293" s="5" t="s">
        <v>599</v>
      </c>
      <c r="M2293" s="5" t="s">
        <v>1221</v>
      </c>
      <c r="P2293" s="5">
        <f t="shared" si="245"/>
        <v>0.60940209650831301</v>
      </c>
      <c r="Q2293" s="5">
        <f t="shared" si="246"/>
        <v>18882880</v>
      </c>
      <c r="R2293" s="1">
        <f t="shared" si="247"/>
        <v>-1117120</v>
      </c>
      <c r="S2293" s="1">
        <f t="shared" si="248"/>
        <v>20000000</v>
      </c>
      <c r="U2293" s="7" t="s">
        <v>3965</v>
      </c>
      <c r="V2293" s="5">
        <f t="shared" si="249"/>
        <v>1</v>
      </c>
      <c r="W2293" s="14">
        <f>IF(V2293=1, VLOOKUP(U2293, [1]IMDB_Movies!A:O, 11, FALSE), AVERAGEIF($A$2:$A$4915, U2293, $K$2:$K$4915))</f>
        <v>4.9000000000000004</v>
      </c>
      <c r="X2293" s="5">
        <f t="shared" si="250"/>
        <v>0.109</v>
      </c>
      <c r="Y2293">
        <f t="shared" si="251"/>
        <v>6.429048843187668</v>
      </c>
      <c r="AN2293" s="7"/>
      <c r="AO2293" s="5"/>
      <c r="AP2293" s="14"/>
      <c r="AQ2293" s="5"/>
    </row>
    <row r="2294" spans="1:43" hidden="1" x14ac:dyDescent="0.3">
      <c r="A2294" t="s">
        <v>3848</v>
      </c>
      <c r="B2294">
        <v>98</v>
      </c>
      <c r="C2294">
        <v>8500000</v>
      </c>
      <c r="D2294" t="s">
        <v>599</v>
      </c>
      <c r="E2294" t="s">
        <v>10745</v>
      </c>
      <c r="F2294" t="s">
        <v>3849</v>
      </c>
      <c r="G2294" t="s">
        <v>14</v>
      </c>
      <c r="H2294" t="s">
        <v>15</v>
      </c>
      <c r="I2294">
        <v>20000000</v>
      </c>
      <c r="J2294">
        <v>1981</v>
      </c>
      <c r="K2294">
        <v>5.4</v>
      </c>
      <c r="L2294" s="5" t="s">
        <v>599</v>
      </c>
      <c r="M2294" s="5"/>
      <c r="P2294" s="5">
        <f t="shared" si="245"/>
        <v>0.60929326651218185</v>
      </c>
      <c r="Q2294" s="5">
        <f t="shared" si="246"/>
        <v>8500000</v>
      </c>
      <c r="R2294" s="1">
        <f t="shared" si="247"/>
        <v>-11500000</v>
      </c>
      <c r="S2294" s="1">
        <f t="shared" si="248"/>
        <v>20000000</v>
      </c>
      <c r="U2294" s="6" t="s">
        <v>4564</v>
      </c>
      <c r="V2294" s="5">
        <f t="shared" si="249"/>
        <v>1</v>
      </c>
      <c r="W2294" s="14">
        <f>IF(V2294=1, VLOOKUP(U2294, [1]IMDB_Movies!A:O, 11, FALSE), AVERAGEIF($A$2:$A$4915, U2294, $K$2:$K$4915))</f>
        <v>4.9000000000000004</v>
      </c>
      <c r="X2294" s="5">
        <f t="shared" si="250"/>
        <v>0.109</v>
      </c>
      <c r="Y2294">
        <f t="shared" si="251"/>
        <v>6.4287288758266063</v>
      </c>
      <c r="AN2294" s="6"/>
      <c r="AO2294" s="5"/>
      <c r="AP2294" s="14"/>
      <c r="AQ2294" s="5"/>
    </row>
    <row r="2295" spans="1:43" hidden="1" x14ac:dyDescent="0.3">
      <c r="A2295" t="s">
        <v>377</v>
      </c>
      <c r="B2295">
        <v>121</v>
      </c>
      <c r="C2295"/>
      <c r="D2295" t="s">
        <v>3850</v>
      </c>
      <c r="E2295" t="s">
        <v>10746</v>
      </c>
      <c r="F2295" t="s">
        <v>3851</v>
      </c>
      <c r="G2295" t="s">
        <v>14</v>
      </c>
      <c r="H2295" t="s">
        <v>15</v>
      </c>
      <c r="I2295">
        <v>20000000</v>
      </c>
      <c r="J2295">
        <v>1985</v>
      </c>
      <c r="K2295">
        <v>7</v>
      </c>
      <c r="L2295" s="5" t="s">
        <v>340</v>
      </c>
      <c r="M2295" s="5" t="s">
        <v>599</v>
      </c>
      <c r="N2295" t="s">
        <v>1221</v>
      </c>
      <c r="O2295" t="s">
        <v>455</v>
      </c>
      <c r="P2295" s="5">
        <f t="shared" si="245"/>
        <v>0.6091553429847214</v>
      </c>
      <c r="Q2295" s="5">
        <f t="shared" si="246"/>
        <v>25035665</v>
      </c>
      <c r="R2295" s="1">
        <f t="shared" si="247"/>
        <v>5035665</v>
      </c>
      <c r="S2295" s="1">
        <f t="shared" si="248"/>
        <v>20000000</v>
      </c>
      <c r="U2295" s="7" t="s">
        <v>2745</v>
      </c>
      <c r="V2295" s="5">
        <f t="shared" si="249"/>
        <v>1</v>
      </c>
      <c r="W2295" s="14">
        <f>IF(V2295=1, VLOOKUP(U2295, [1]IMDB_Movies!A:O, 11, FALSE), AVERAGEIF($A$2:$A$4915, U2295, $K$2:$K$4915))</f>
        <v>4.9000000000000004</v>
      </c>
      <c r="X2295" s="5">
        <f t="shared" si="250"/>
        <v>0.109</v>
      </c>
      <c r="Y2295">
        <f t="shared" si="251"/>
        <v>6.4285924292539587</v>
      </c>
      <c r="AN2295" s="7"/>
      <c r="AO2295" s="5"/>
      <c r="AP2295" s="14"/>
      <c r="AQ2295" s="5"/>
    </row>
    <row r="2296" spans="1:43" hidden="1" x14ac:dyDescent="0.3">
      <c r="A2296" t="s">
        <v>3853</v>
      </c>
      <c r="B2296">
        <v>124</v>
      </c>
      <c r="C2296">
        <v>19661987</v>
      </c>
      <c r="D2296" t="s">
        <v>1221</v>
      </c>
      <c r="E2296" t="s">
        <v>10747</v>
      </c>
      <c r="F2296" t="s">
        <v>3854</v>
      </c>
      <c r="G2296" t="s">
        <v>14</v>
      </c>
      <c r="H2296" t="s">
        <v>15</v>
      </c>
      <c r="I2296">
        <v>20000000</v>
      </c>
      <c r="J2296">
        <v>2007</v>
      </c>
      <c r="K2296">
        <v>7.5</v>
      </c>
      <c r="L2296" s="5" t="s">
        <v>1221</v>
      </c>
      <c r="M2296" s="5"/>
      <c r="P2296" s="5">
        <f t="shared" si="245"/>
        <v>0.6091553429847214</v>
      </c>
      <c r="Q2296" s="5">
        <f t="shared" si="246"/>
        <v>19661987</v>
      </c>
      <c r="R2296" s="1">
        <f t="shared" si="247"/>
        <v>-338013</v>
      </c>
      <c r="S2296" s="1">
        <f t="shared" si="248"/>
        <v>20000000</v>
      </c>
      <c r="U2296" s="7" t="s">
        <v>2201</v>
      </c>
      <c r="V2296" s="5">
        <f t="shared" si="249"/>
        <v>1</v>
      </c>
      <c r="W2296" s="14">
        <f>IF(V2296=1, VLOOKUP(U2296, [1]IMDB_Movies!A:O, 11, FALSE), AVERAGEIF($A$2:$A$4915, U2296, $K$2:$K$4915))</f>
        <v>4.9000000000000004</v>
      </c>
      <c r="X2296" s="5">
        <f t="shared" si="250"/>
        <v>0.109</v>
      </c>
      <c r="Y2296">
        <f t="shared" si="251"/>
        <v>6.4278676470588314</v>
      </c>
      <c r="AN2296" s="7"/>
      <c r="AO2296" s="5"/>
      <c r="AP2296" s="14"/>
      <c r="AQ2296" s="5"/>
    </row>
    <row r="2297" spans="1:43" hidden="1" x14ac:dyDescent="0.3">
      <c r="A2297" t="s">
        <v>915</v>
      </c>
      <c r="B2297">
        <v>108</v>
      </c>
      <c r="C2297">
        <v>17803796</v>
      </c>
      <c r="D2297" t="s">
        <v>599</v>
      </c>
      <c r="E2297" t="s">
        <v>10748</v>
      </c>
      <c r="F2297" t="s">
        <v>3857</v>
      </c>
      <c r="G2297" t="s">
        <v>14</v>
      </c>
      <c r="H2297" t="s">
        <v>15</v>
      </c>
      <c r="I2297">
        <v>20000000</v>
      </c>
      <c r="J2297">
        <v>2006</v>
      </c>
      <c r="K2297">
        <v>5.9</v>
      </c>
      <c r="L2297" s="5" t="s">
        <v>599</v>
      </c>
      <c r="M2297" s="5"/>
      <c r="P2297" s="5">
        <f t="shared" si="245"/>
        <v>0.60904851788736358</v>
      </c>
      <c r="Q2297" s="5">
        <f t="shared" si="246"/>
        <v>17803796</v>
      </c>
      <c r="R2297" s="1">
        <f t="shared" si="247"/>
        <v>-2196204</v>
      </c>
      <c r="S2297" s="1">
        <f t="shared" si="248"/>
        <v>20000000</v>
      </c>
      <c r="U2297" s="7" t="s">
        <v>3065</v>
      </c>
      <c r="V2297" s="5">
        <f t="shared" si="249"/>
        <v>1</v>
      </c>
      <c r="W2297" s="14">
        <f>IF(V2297=1, VLOOKUP(U2297, [1]IMDB_Movies!A:O, 11, FALSE), AVERAGEIF($A$2:$A$4915, U2297, $K$2:$K$4915))</f>
        <v>4.9000000000000004</v>
      </c>
      <c r="X2297" s="5">
        <f t="shared" si="250"/>
        <v>0.109</v>
      </c>
      <c r="Y2297">
        <f t="shared" si="251"/>
        <v>6.4271055535123267</v>
      </c>
      <c r="AN2297" s="7"/>
      <c r="AO2297" s="5"/>
      <c r="AP2297" s="14"/>
      <c r="AQ2297" s="5"/>
    </row>
    <row r="2298" spans="1:43" hidden="1" x14ac:dyDescent="0.3">
      <c r="A2298" t="s">
        <v>3858</v>
      </c>
      <c r="B2298">
        <v>95</v>
      </c>
      <c r="C2298">
        <v>17529157</v>
      </c>
      <c r="D2298" t="s">
        <v>3859</v>
      </c>
      <c r="E2298" t="s">
        <v>10749</v>
      </c>
      <c r="F2298" t="s">
        <v>3860</v>
      </c>
      <c r="G2298" t="s">
        <v>14</v>
      </c>
      <c r="H2298" t="s">
        <v>525</v>
      </c>
      <c r="I2298">
        <v>20000000</v>
      </c>
      <c r="J2298">
        <v>2012</v>
      </c>
      <c r="K2298">
        <v>5</v>
      </c>
      <c r="L2298" s="5" t="s">
        <v>340</v>
      </c>
      <c r="M2298" s="5" t="s">
        <v>1221</v>
      </c>
      <c r="N2298" t="s">
        <v>2267</v>
      </c>
      <c r="O2298" t="s">
        <v>8415</v>
      </c>
      <c r="P2298" s="5">
        <f t="shared" si="245"/>
        <v>0.60893590882648219</v>
      </c>
      <c r="Q2298" s="5">
        <f t="shared" si="246"/>
        <v>17529157</v>
      </c>
      <c r="R2298" s="1">
        <f t="shared" si="247"/>
        <v>-2470843</v>
      </c>
      <c r="S2298" s="1">
        <f t="shared" si="248"/>
        <v>20000000</v>
      </c>
      <c r="U2298" s="6" t="s">
        <v>4245</v>
      </c>
      <c r="V2298" s="5">
        <f t="shared" si="249"/>
        <v>1</v>
      </c>
      <c r="W2298" s="14">
        <f>IF(V2298=1, VLOOKUP(U2298, [1]IMDB_Movies!A:O, 11, FALSE), AVERAGEIF($A$2:$A$4915, U2298, $K$2:$K$4915))</f>
        <v>4.9000000000000004</v>
      </c>
      <c r="X2298" s="5">
        <f t="shared" si="250"/>
        <v>0.109</v>
      </c>
      <c r="Y2298">
        <f t="shared" si="251"/>
        <v>6.4274098601913243</v>
      </c>
      <c r="AN2298" s="6"/>
      <c r="AO2298" s="5"/>
      <c r="AP2298" s="14"/>
      <c r="AQ2298" s="5"/>
    </row>
    <row r="2299" spans="1:43" hidden="1" x14ac:dyDescent="0.3">
      <c r="A2299" t="s">
        <v>3863</v>
      </c>
      <c r="B2299">
        <v>68</v>
      </c>
      <c r="C2299">
        <v>18081626</v>
      </c>
      <c r="D2299" t="s">
        <v>3864</v>
      </c>
      <c r="E2299" t="s">
        <v>10750</v>
      </c>
      <c r="F2299" t="s">
        <v>3865</v>
      </c>
      <c r="G2299" t="s">
        <v>14</v>
      </c>
      <c r="H2299" t="s">
        <v>15</v>
      </c>
      <c r="I2299">
        <v>20000000</v>
      </c>
      <c r="J2299">
        <v>2005</v>
      </c>
      <c r="K2299">
        <v>6.4</v>
      </c>
      <c r="L2299" s="5" t="s">
        <v>4017</v>
      </c>
      <c r="M2299" s="5" t="s">
        <v>6299</v>
      </c>
      <c r="N2299" t="s">
        <v>455</v>
      </c>
      <c r="O2299" t="s">
        <v>8415</v>
      </c>
      <c r="P2299" s="5">
        <f t="shared" si="245"/>
        <v>0.60882230585356611</v>
      </c>
      <c r="Q2299" s="5">
        <f t="shared" si="246"/>
        <v>18081626</v>
      </c>
      <c r="R2299" s="1">
        <f t="shared" si="247"/>
        <v>-1918374</v>
      </c>
      <c r="S2299" s="1">
        <f t="shared" si="248"/>
        <v>20000000</v>
      </c>
      <c r="U2299" s="6" t="s">
        <v>1770</v>
      </c>
      <c r="V2299" s="5">
        <f t="shared" si="249"/>
        <v>5</v>
      </c>
      <c r="W2299" s="14">
        <f>IF(V2299=1, VLOOKUP(U2299, [1]IMDB_Movies!A:O, 11, FALSE), AVERAGEIF($A$2:$A$4915, U2299, $K$2:$K$4915))</f>
        <v>4.88</v>
      </c>
      <c r="X2299" s="5">
        <f t="shared" si="250"/>
        <v>0.108</v>
      </c>
      <c r="Y2299">
        <f t="shared" si="251"/>
        <v>6.4275303643724762</v>
      </c>
      <c r="AN2299" s="6"/>
      <c r="AO2299" s="5"/>
      <c r="AP2299" s="14"/>
      <c r="AQ2299" s="5"/>
    </row>
    <row r="2300" spans="1:43" hidden="1" x14ac:dyDescent="0.3">
      <c r="A2300" t="s">
        <v>3219</v>
      </c>
      <c r="B2300">
        <v>103</v>
      </c>
      <c r="C2300">
        <v>17518220</v>
      </c>
      <c r="D2300" t="s">
        <v>507</v>
      </c>
      <c r="E2300" t="s">
        <v>10751</v>
      </c>
      <c r="F2300" t="s">
        <v>3866</v>
      </c>
      <c r="G2300" t="s">
        <v>14</v>
      </c>
      <c r="H2300" t="s">
        <v>15</v>
      </c>
      <c r="I2300">
        <v>20000000</v>
      </c>
      <c r="J2300">
        <v>1995</v>
      </c>
      <c r="K2300">
        <v>6.6</v>
      </c>
      <c r="L2300" s="5" t="s">
        <v>599</v>
      </c>
      <c r="M2300" s="5" t="s">
        <v>1221</v>
      </c>
      <c r="N2300" t="s">
        <v>6851</v>
      </c>
      <c r="P2300" s="5">
        <f t="shared" si="245"/>
        <v>0.60871017547660689</v>
      </c>
      <c r="Q2300" s="5">
        <f t="shared" si="246"/>
        <v>17518220</v>
      </c>
      <c r="R2300" s="1">
        <f t="shared" si="247"/>
        <v>-2481780</v>
      </c>
      <c r="S2300" s="1">
        <f t="shared" si="248"/>
        <v>20000000</v>
      </c>
      <c r="U2300" s="6" t="s">
        <v>1461</v>
      </c>
      <c r="V2300" s="5">
        <f t="shared" si="249"/>
        <v>6</v>
      </c>
      <c r="W2300" s="14">
        <f>IF(V2300=1, VLOOKUP(U2300, [1]IMDB_Movies!A:O, 11, FALSE), AVERAGEIF($A$2:$A$4915, U2300, $K$2:$K$4915))</f>
        <v>4.8166666666666664</v>
      </c>
      <c r="X2300" s="5">
        <f t="shared" si="250"/>
        <v>0.108</v>
      </c>
      <c r="Y2300">
        <f t="shared" si="251"/>
        <v>6.428571428571435</v>
      </c>
      <c r="AN2300" s="6"/>
      <c r="AO2300" s="5"/>
      <c r="AP2300" s="14"/>
      <c r="AQ2300" s="5"/>
    </row>
    <row r="2301" spans="1:43" hidden="1" x14ac:dyDescent="0.3">
      <c r="A2301" t="s">
        <v>3867</v>
      </c>
      <c r="B2301">
        <v>99</v>
      </c>
      <c r="C2301">
        <v>17104669</v>
      </c>
      <c r="D2301" t="s">
        <v>3868</v>
      </c>
      <c r="E2301" t="s">
        <v>10752</v>
      </c>
      <c r="F2301" t="s">
        <v>3869</v>
      </c>
      <c r="G2301" t="s">
        <v>2553</v>
      </c>
      <c r="H2301" t="s">
        <v>1377</v>
      </c>
      <c r="I2301">
        <v>20000000</v>
      </c>
      <c r="J2301">
        <v>2004</v>
      </c>
      <c r="K2301">
        <v>7.8</v>
      </c>
      <c r="L2301" s="5" t="s">
        <v>476</v>
      </c>
      <c r="M2301" s="5" t="s">
        <v>599</v>
      </c>
      <c r="N2301" t="s">
        <v>8413</v>
      </c>
      <c r="O2301" t="s">
        <v>455</v>
      </c>
      <c r="P2301" s="5">
        <f t="shared" si="245"/>
        <v>0.60859618509000846</v>
      </c>
      <c r="Q2301" s="5">
        <f t="shared" si="246"/>
        <v>17104669</v>
      </c>
      <c r="R2301" s="1">
        <f t="shared" si="247"/>
        <v>-2895331</v>
      </c>
      <c r="S2301" s="1">
        <f t="shared" si="248"/>
        <v>20000000</v>
      </c>
      <c r="U2301" s="6" t="s">
        <v>8283</v>
      </c>
      <c r="V2301" s="5">
        <f t="shared" si="249"/>
        <v>1</v>
      </c>
      <c r="W2301" s="14">
        <f>IF(V2301=1, VLOOKUP(U2301, [1]IMDB_Movies!A:O, 11, FALSE), AVERAGEIF($A$2:$A$4915, U2301, $K$2:$K$4915))</f>
        <v>4.8</v>
      </c>
      <c r="X2301" s="5">
        <f t="shared" si="250"/>
        <v>9.6000000000000002E-2</v>
      </c>
      <c r="Y2301">
        <f t="shared" si="251"/>
        <v>6.4277716390423647</v>
      </c>
      <c r="AN2301" s="6"/>
      <c r="AO2301" s="5"/>
      <c r="AP2301" s="14"/>
      <c r="AQ2301" s="5"/>
    </row>
    <row r="2302" spans="1:43" hidden="1" x14ac:dyDescent="0.3">
      <c r="A2302" t="s">
        <v>47</v>
      </c>
      <c r="B2302">
        <v>128</v>
      </c>
      <c r="C2302">
        <v>15797907</v>
      </c>
      <c r="D2302" t="s">
        <v>1221</v>
      </c>
      <c r="E2302" t="s">
        <v>10753</v>
      </c>
      <c r="F2302" t="s">
        <v>3874</v>
      </c>
      <c r="G2302" t="s">
        <v>3875</v>
      </c>
      <c r="H2302" t="s">
        <v>15</v>
      </c>
      <c r="I2302">
        <v>20000000</v>
      </c>
      <c r="J2302">
        <v>2007</v>
      </c>
      <c r="K2302">
        <v>7.6</v>
      </c>
      <c r="L2302" s="5" t="s">
        <v>1221</v>
      </c>
      <c r="M2302" s="5"/>
      <c r="P2302" s="5">
        <f t="shared" si="245"/>
        <v>0.60848078698255936</v>
      </c>
      <c r="Q2302" s="5">
        <f t="shared" si="246"/>
        <v>15797907</v>
      </c>
      <c r="R2302" s="1">
        <f t="shared" si="247"/>
        <v>-4202093</v>
      </c>
      <c r="S2302" s="1">
        <f t="shared" si="248"/>
        <v>20000000</v>
      </c>
      <c r="U2302" s="7" t="s">
        <v>8185</v>
      </c>
      <c r="V2302" s="5">
        <f t="shared" si="249"/>
        <v>1</v>
      </c>
      <c r="W2302" s="14">
        <f>IF(V2302=1, VLOOKUP(U2302, [1]IMDB_Movies!A:O, 11, FALSE), AVERAGEIF($A$2:$A$4915, U2302, $K$2:$K$4915))</f>
        <v>4.8</v>
      </c>
      <c r="X2302" s="5">
        <f t="shared" si="250"/>
        <v>9.6000000000000002E-2</v>
      </c>
      <c r="Y2302">
        <f t="shared" si="251"/>
        <v>6.4273397199705293</v>
      </c>
      <c r="AN2302" s="7"/>
      <c r="AO2302" s="5"/>
      <c r="AP2302" s="14"/>
      <c r="AQ2302" s="5"/>
    </row>
    <row r="2303" spans="1:43" hidden="1" x14ac:dyDescent="0.3">
      <c r="A2303" t="s">
        <v>404</v>
      </c>
      <c r="B2303">
        <v>124</v>
      </c>
      <c r="C2303">
        <v>16248701</v>
      </c>
      <c r="D2303" t="s">
        <v>1221</v>
      </c>
      <c r="E2303" t="s">
        <v>10754</v>
      </c>
      <c r="F2303" t="s">
        <v>3876</v>
      </c>
      <c r="G2303" t="s">
        <v>14</v>
      </c>
      <c r="H2303" t="s">
        <v>15</v>
      </c>
      <c r="I2303">
        <v>20000000</v>
      </c>
      <c r="J2303">
        <v>2003</v>
      </c>
      <c r="K2303">
        <v>7.7</v>
      </c>
      <c r="L2303" s="5" t="s">
        <v>1221</v>
      </c>
      <c r="M2303" s="5"/>
      <c r="P2303" s="5">
        <f t="shared" si="245"/>
        <v>0.60836137203169205</v>
      </c>
      <c r="Q2303" s="5">
        <f t="shared" si="246"/>
        <v>16248701</v>
      </c>
      <c r="R2303" s="1">
        <f t="shared" si="247"/>
        <v>-3751299</v>
      </c>
      <c r="S2303" s="1">
        <f t="shared" si="248"/>
        <v>20000000</v>
      </c>
      <c r="U2303" s="6" t="s">
        <v>8001</v>
      </c>
      <c r="V2303" s="5">
        <f t="shared" si="249"/>
        <v>1</v>
      </c>
      <c r="W2303" s="14">
        <f>IF(V2303=1, VLOOKUP(U2303, [1]IMDB_Movies!A:O, 11, FALSE), AVERAGEIF($A$2:$A$4915, U2303, $K$2:$K$4915))</f>
        <v>4.8</v>
      </c>
      <c r="X2303" s="5">
        <f t="shared" si="250"/>
        <v>9.6000000000000002E-2</v>
      </c>
      <c r="Y2303">
        <f t="shared" si="251"/>
        <v>6.4273129377073417</v>
      </c>
      <c r="AN2303" s="6"/>
      <c r="AO2303" s="5"/>
      <c r="AP2303" s="14"/>
      <c r="AQ2303" s="5"/>
    </row>
    <row r="2304" spans="1:43" hidden="1" x14ac:dyDescent="0.3">
      <c r="A2304" t="s">
        <v>3877</v>
      </c>
      <c r="B2304">
        <v>84</v>
      </c>
      <c r="C2304">
        <v>15712072</v>
      </c>
      <c r="D2304" t="s">
        <v>162</v>
      </c>
      <c r="E2304" t="s">
        <v>10755</v>
      </c>
      <c r="F2304" t="s">
        <v>3878</v>
      </c>
      <c r="G2304" t="s">
        <v>14</v>
      </c>
      <c r="H2304" t="s">
        <v>15</v>
      </c>
      <c r="I2304">
        <v>20000000</v>
      </c>
      <c r="J2304">
        <v>2004</v>
      </c>
      <c r="K2304">
        <v>5.8</v>
      </c>
      <c r="L2304" s="5" t="s">
        <v>476</v>
      </c>
      <c r="M2304" s="5" t="s">
        <v>8413</v>
      </c>
      <c r="N2304" t="s">
        <v>1221</v>
      </c>
      <c r="O2304" t="s">
        <v>3629</v>
      </c>
      <c r="P2304" s="5">
        <f t="shared" si="245"/>
        <v>0.60824308199985133</v>
      </c>
      <c r="Q2304" s="5">
        <f t="shared" si="246"/>
        <v>15712072</v>
      </c>
      <c r="R2304" s="1">
        <f t="shared" si="247"/>
        <v>-4287928</v>
      </c>
      <c r="S2304" s="1">
        <f t="shared" si="248"/>
        <v>20000000</v>
      </c>
      <c r="U2304" s="6" t="s">
        <v>7557</v>
      </c>
      <c r="V2304" s="5">
        <f t="shared" si="249"/>
        <v>1</v>
      </c>
      <c r="W2304" s="14">
        <f>IF(V2304=1, VLOOKUP(U2304, [1]IMDB_Movies!A:O, 11, FALSE), AVERAGEIF($A$2:$A$4915, U2304, $K$2:$K$4915))</f>
        <v>4.8</v>
      </c>
      <c r="X2304" s="5">
        <f t="shared" si="250"/>
        <v>9.6000000000000002E-2</v>
      </c>
      <c r="Y2304">
        <f t="shared" si="251"/>
        <v>6.4273230088495632</v>
      </c>
      <c r="AN2304" s="6"/>
      <c r="AO2304" s="5"/>
      <c r="AP2304" s="14"/>
      <c r="AQ2304" s="5"/>
    </row>
    <row r="2305" spans="1:43" hidden="1" x14ac:dyDescent="0.3">
      <c r="A2305" t="s">
        <v>3879</v>
      </c>
      <c r="B2305">
        <v>101</v>
      </c>
      <c r="C2305">
        <v>15408822</v>
      </c>
      <c r="D2305" t="s">
        <v>604</v>
      </c>
      <c r="E2305" t="s">
        <v>10756</v>
      </c>
      <c r="F2305" t="s">
        <v>3880</v>
      </c>
      <c r="G2305" t="s">
        <v>14</v>
      </c>
      <c r="H2305" t="s">
        <v>15</v>
      </c>
      <c r="I2305">
        <v>20000000</v>
      </c>
      <c r="J2305">
        <v>2003</v>
      </c>
      <c r="K2305">
        <v>5.6</v>
      </c>
      <c r="L2305" s="5" t="s">
        <v>599</v>
      </c>
      <c r="M2305" s="5" t="s">
        <v>6851</v>
      </c>
      <c r="P2305" s="5">
        <f t="shared" si="245"/>
        <v>0.60812303732332196</v>
      </c>
      <c r="Q2305" s="5">
        <f t="shared" si="246"/>
        <v>15408822</v>
      </c>
      <c r="R2305" s="1">
        <f t="shared" si="247"/>
        <v>-4591178</v>
      </c>
      <c r="S2305" s="1">
        <f t="shared" si="248"/>
        <v>20000000</v>
      </c>
      <c r="U2305" s="6" t="s">
        <v>7330</v>
      </c>
      <c r="V2305" s="5">
        <f t="shared" si="249"/>
        <v>1</v>
      </c>
      <c r="W2305" s="14">
        <f>IF(V2305=1, VLOOKUP(U2305, [1]IMDB_Movies!A:O, 11, FALSE), AVERAGEIF($A$2:$A$4915, U2305, $K$2:$K$4915))</f>
        <v>4.8</v>
      </c>
      <c r="X2305" s="5">
        <f t="shared" si="250"/>
        <v>9.6000000000000002E-2</v>
      </c>
      <c r="Y2305">
        <f t="shared" si="251"/>
        <v>6.4272224271486609</v>
      </c>
      <c r="AN2305" s="6"/>
      <c r="AO2305" s="5"/>
      <c r="AP2305" s="14"/>
      <c r="AQ2305" s="5"/>
    </row>
    <row r="2306" spans="1:43" hidden="1" x14ac:dyDescent="0.3">
      <c r="A2306" t="s">
        <v>3881</v>
      </c>
      <c r="B2306">
        <v>98</v>
      </c>
      <c r="C2306">
        <v>15464026</v>
      </c>
      <c r="D2306" t="s">
        <v>604</v>
      </c>
      <c r="E2306" t="s">
        <v>10757</v>
      </c>
      <c r="F2306" t="s">
        <v>3882</v>
      </c>
      <c r="G2306" t="s">
        <v>14</v>
      </c>
      <c r="H2306" t="s">
        <v>15</v>
      </c>
      <c r="I2306">
        <v>20000000</v>
      </c>
      <c r="J2306">
        <v>2000</v>
      </c>
      <c r="K2306">
        <v>5.3</v>
      </c>
      <c r="L2306" s="5" t="s">
        <v>599</v>
      </c>
      <c r="M2306" s="5" t="s">
        <v>6851</v>
      </c>
      <c r="P2306" s="5">
        <f t="shared" ref="P2306:P2369" si="252">CORREL(C2306:C7219,I2306:I7219)</f>
        <v>0.60800192041073842</v>
      </c>
      <c r="Q2306" s="5">
        <f t="shared" ref="Q2306:Q2369" si="253">IF(ISBLANK(C2306),MEDIAN($C$2:$C$4915), C2306)</f>
        <v>15464026</v>
      </c>
      <c r="R2306" s="1">
        <f t="shared" ref="R2306:R2369" si="254">Q2306-S2306</f>
        <v>-4535974</v>
      </c>
      <c r="S2306" s="1">
        <f t="shared" ref="S2306:S2369" si="255">IF(ISBLANK(I2306),MEDIAN($I$2:$I$4915), I2306)</f>
        <v>20000000</v>
      </c>
      <c r="U2306" s="7" t="s">
        <v>6812</v>
      </c>
      <c r="V2306" s="5">
        <f t="shared" si="249"/>
        <v>1</v>
      </c>
      <c r="W2306" s="14">
        <f>IF(V2306=1, VLOOKUP(U2306, [1]IMDB_Movies!A:O, 11, FALSE), AVERAGEIF($A$2:$A$4915, U2306, $K$2:$K$4915))</f>
        <v>4.8</v>
      </c>
      <c r="X2306" s="5">
        <f t="shared" si="250"/>
        <v>9.6000000000000002E-2</v>
      </c>
      <c r="Y2306">
        <f t="shared" si="251"/>
        <v>6.4274907749077554</v>
      </c>
      <c r="AN2306" s="7"/>
      <c r="AO2306" s="5"/>
      <c r="AP2306" s="14"/>
      <c r="AQ2306" s="5"/>
    </row>
    <row r="2307" spans="1:43" hidden="1" x14ac:dyDescent="0.3">
      <c r="A2307" t="s">
        <v>3885</v>
      </c>
      <c r="B2307">
        <v>225</v>
      </c>
      <c r="C2307">
        <v>8000000</v>
      </c>
      <c r="D2307" t="s">
        <v>2109</v>
      </c>
      <c r="E2307" t="s">
        <v>10758</v>
      </c>
      <c r="F2307" t="s">
        <v>3886</v>
      </c>
      <c r="G2307" t="s">
        <v>14</v>
      </c>
      <c r="H2307" t="s">
        <v>15</v>
      </c>
      <c r="I2307">
        <v>20000000</v>
      </c>
      <c r="J2307">
        <v>1965</v>
      </c>
      <c r="K2307">
        <v>6.6</v>
      </c>
      <c r="L2307" s="5" t="s">
        <v>4651</v>
      </c>
      <c r="M2307" s="5" t="s">
        <v>1221</v>
      </c>
      <c r="N2307" t="s">
        <v>7865</v>
      </c>
      <c r="P2307" s="5">
        <f t="shared" si="252"/>
        <v>0.60788076931032309</v>
      </c>
      <c r="Q2307" s="5">
        <f t="shared" si="253"/>
        <v>8000000</v>
      </c>
      <c r="R2307" s="1">
        <f t="shared" si="254"/>
        <v>-12000000</v>
      </c>
      <c r="S2307" s="1">
        <f t="shared" si="255"/>
        <v>20000000</v>
      </c>
      <c r="U2307" s="6" t="s">
        <v>6615</v>
      </c>
      <c r="V2307" s="5">
        <f t="shared" si="249"/>
        <v>1</v>
      </c>
      <c r="W2307" s="14">
        <f>IF(V2307=1, VLOOKUP(U2307, [1]IMDB_Movies!A:O, 11, FALSE), AVERAGEIF($A$2:$A$4915, U2307, $K$2:$K$4915))</f>
        <v>4.8</v>
      </c>
      <c r="X2307" s="5">
        <f t="shared" si="250"/>
        <v>9.6000000000000002E-2</v>
      </c>
      <c r="Y2307">
        <f t="shared" si="251"/>
        <v>6.4275378368401679</v>
      </c>
      <c r="AN2307" s="6"/>
      <c r="AO2307" s="5"/>
      <c r="AP2307" s="14"/>
      <c r="AQ2307" s="5"/>
    </row>
    <row r="2308" spans="1:43" hidden="1" x14ac:dyDescent="0.3">
      <c r="A2308" t="s">
        <v>888</v>
      </c>
      <c r="B2308">
        <v>94</v>
      </c>
      <c r="C2308">
        <v>13801755</v>
      </c>
      <c r="D2308" t="s">
        <v>149</v>
      </c>
      <c r="E2308" t="s">
        <v>10759</v>
      </c>
      <c r="F2308" t="s">
        <v>3891</v>
      </c>
      <c r="G2308" t="s">
        <v>14</v>
      </c>
      <c r="H2308" t="s">
        <v>15</v>
      </c>
      <c r="I2308">
        <v>20000000</v>
      </c>
      <c r="J2308">
        <v>1997</v>
      </c>
      <c r="K2308">
        <v>6.6</v>
      </c>
      <c r="L2308" s="5" t="s">
        <v>476</v>
      </c>
      <c r="M2308" s="5" t="s">
        <v>599</v>
      </c>
      <c r="N2308" t="s">
        <v>8413</v>
      </c>
      <c r="O2308" t="s">
        <v>3629</v>
      </c>
      <c r="P2308" s="5">
        <f t="shared" si="252"/>
        <v>0.60773902859867979</v>
      </c>
      <c r="Q2308" s="5">
        <f t="shared" si="253"/>
        <v>13801755</v>
      </c>
      <c r="R2308" s="1">
        <f t="shared" si="254"/>
        <v>-6198245</v>
      </c>
      <c r="S2308" s="1">
        <f t="shared" si="255"/>
        <v>20000000</v>
      </c>
      <c r="U2308" s="7" t="s">
        <v>6625</v>
      </c>
      <c r="V2308" s="5">
        <f t="shared" si="249"/>
        <v>1</v>
      </c>
      <c r="W2308" s="14">
        <f>IF(V2308=1, VLOOKUP(U2308, [1]IMDB_Movies!A:O, 11, FALSE), AVERAGEIF($A$2:$A$4915, U2308, $K$2:$K$4915))</f>
        <v>4.8</v>
      </c>
      <c r="X2308" s="5">
        <f t="shared" si="250"/>
        <v>9.6000000000000002E-2</v>
      </c>
      <c r="Y2308">
        <f t="shared" si="251"/>
        <v>6.4276957163958697</v>
      </c>
      <c r="AN2308" s="7"/>
      <c r="AO2308" s="5"/>
      <c r="AP2308" s="14"/>
      <c r="AQ2308" s="5"/>
    </row>
    <row r="2309" spans="1:43" hidden="1" x14ac:dyDescent="0.3">
      <c r="A2309" t="s">
        <v>3892</v>
      </c>
      <c r="B2309">
        <v>117</v>
      </c>
      <c r="C2309">
        <v>13987482</v>
      </c>
      <c r="D2309" t="s">
        <v>604</v>
      </c>
      <c r="E2309" t="s">
        <v>10760</v>
      </c>
      <c r="F2309" t="s">
        <v>3893</v>
      </c>
      <c r="G2309" t="s">
        <v>14</v>
      </c>
      <c r="H2309" t="s">
        <v>15</v>
      </c>
      <c r="I2309">
        <v>20000000</v>
      </c>
      <c r="J2309">
        <v>2011</v>
      </c>
      <c r="K2309">
        <v>6</v>
      </c>
      <c r="L2309" s="5" t="s">
        <v>599</v>
      </c>
      <c r="M2309" s="5" t="s">
        <v>6851</v>
      </c>
      <c r="P2309" s="5">
        <f t="shared" si="252"/>
        <v>0.60761269536603313</v>
      </c>
      <c r="Q2309" s="5">
        <f t="shared" si="253"/>
        <v>13987482</v>
      </c>
      <c r="R2309" s="1">
        <f t="shared" si="254"/>
        <v>-6012518</v>
      </c>
      <c r="S2309" s="1">
        <f t="shared" si="255"/>
        <v>20000000</v>
      </c>
      <c r="U2309" s="6" t="s">
        <v>6478</v>
      </c>
      <c r="V2309" s="5">
        <f t="shared" si="249"/>
        <v>1</v>
      </c>
      <c r="W2309" s="14">
        <f>IF(V2309=1, VLOOKUP(U2309, [1]IMDB_Movies!A:O, 11, FALSE), AVERAGEIF($A$2:$A$4915, U2309, $K$2:$K$4915))</f>
        <v>4.8</v>
      </c>
      <c r="X2309" s="5">
        <f t="shared" si="250"/>
        <v>9.6000000000000002E-2</v>
      </c>
      <c r="Y2309">
        <f t="shared" si="251"/>
        <v>6.4272257111193261</v>
      </c>
      <c r="AN2309" s="6"/>
      <c r="AO2309" s="5"/>
      <c r="AP2309" s="14"/>
      <c r="AQ2309" s="5"/>
    </row>
    <row r="2310" spans="1:43" hidden="1" x14ac:dyDescent="0.3">
      <c r="A2310" t="s">
        <v>3894</v>
      </c>
      <c r="B2310">
        <v>95</v>
      </c>
      <c r="C2310">
        <v>14291570</v>
      </c>
      <c r="D2310" t="s">
        <v>84</v>
      </c>
      <c r="E2310" t="s">
        <v>10761</v>
      </c>
      <c r="F2310" t="s">
        <v>3895</v>
      </c>
      <c r="G2310" t="s">
        <v>14</v>
      </c>
      <c r="H2310" t="s">
        <v>525</v>
      </c>
      <c r="I2310">
        <v>20000000</v>
      </c>
      <c r="J2310">
        <v>2012</v>
      </c>
      <c r="K2310">
        <v>6.1</v>
      </c>
      <c r="L2310" s="5" t="s">
        <v>476</v>
      </c>
      <c r="M2310" s="5" t="s">
        <v>340</v>
      </c>
      <c r="N2310" t="s">
        <v>4289</v>
      </c>
      <c r="O2310" t="s">
        <v>3629</v>
      </c>
      <c r="P2310" s="5">
        <f t="shared" si="252"/>
        <v>0.60748668352948687</v>
      </c>
      <c r="Q2310" s="5">
        <f t="shared" si="253"/>
        <v>14291570</v>
      </c>
      <c r="R2310" s="1">
        <f t="shared" si="254"/>
        <v>-5708430</v>
      </c>
      <c r="S2310" s="1">
        <f t="shared" si="255"/>
        <v>20000000</v>
      </c>
      <c r="U2310" s="6" t="s">
        <v>5298</v>
      </c>
      <c r="V2310" s="5">
        <f t="shared" si="249"/>
        <v>2</v>
      </c>
      <c r="W2310" s="14">
        <f>IF(V2310=1, VLOOKUP(U2310, [1]IMDB_Movies!A:O, 11, FALSE), AVERAGEIF($A$2:$A$4915, U2310, $K$2:$K$4915))</f>
        <v>4.8</v>
      </c>
      <c r="X2310" s="5">
        <f t="shared" si="250"/>
        <v>9.6000000000000002E-2</v>
      </c>
      <c r="Y2310">
        <f t="shared" si="251"/>
        <v>6.4275683665927632</v>
      </c>
      <c r="AN2310" s="6"/>
      <c r="AO2310" s="5"/>
      <c r="AP2310" s="14"/>
      <c r="AQ2310" s="5"/>
    </row>
    <row r="2311" spans="1:43" hidden="1" x14ac:dyDescent="0.3">
      <c r="A2311" t="s">
        <v>1615</v>
      </c>
      <c r="B2311">
        <v>96</v>
      </c>
      <c r="C2311">
        <v>13630226</v>
      </c>
      <c r="D2311" t="s">
        <v>502</v>
      </c>
      <c r="E2311" t="s">
        <v>10762</v>
      </c>
      <c r="F2311" t="s">
        <v>3897</v>
      </c>
      <c r="G2311" t="s">
        <v>14</v>
      </c>
      <c r="H2311" t="s">
        <v>15</v>
      </c>
      <c r="I2311">
        <v>20000000</v>
      </c>
      <c r="J2311">
        <v>2009</v>
      </c>
      <c r="K2311">
        <v>6.2</v>
      </c>
      <c r="L2311" s="5" t="s">
        <v>476</v>
      </c>
      <c r="M2311" s="5" t="s">
        <v>8413</v>
      </c>
      <c r="N2311" t="s">
        <v>4289</v>
      </c>
      <c r="O2311" t="s">
        <v>3629</v>
      </c>
      <c r="P2311" s="5">
        <f t="shared" si="252"/>
        <v>0.60736133407794712</v>
      </c>
      <c r="Q2311" s="5">
        <f t="shared" si="253"/>
        <v>13630226</v>
      </c>
      <c r="R2311" s="1">
        <f t="shared" si="254"/>
        <v>-6369774</v>
      </c>
      <c r="S2311" s="1">
        <f t="shared" si="255"/>
        <v>20000000</v>
      </c>
      <c r="U2311" s="7" t="s">
        <v>3327</v>
      </c>
      <c r="V2311" s="5">
        <f t="shared" si="249"/>
        <v>10</v>
      </c>
      <c r="W2311" s="14">
        <f>IF(V2311=1, VLOOKUP(U2311, [1]IMDB_Movies!A:O, 11, FALSE), AVERAGEIF($A$2:$A$4915, U2311, $K$2:$K$4915))</f>
        <v>4.76</v>
      </c>
      <c r="X2311" s="5">
        <f t="shared" si="250"/>
        <v>9.6000000000000002E-2</v>
      </c>
      <c r="Y2311">
        <f t="shared" si="251"/>
        <v>6.4270240295748673</v>
      </c>
      <c r="AN2311" s="7"/>
      <c r="AO2311" s="5"/>
      <c r="AP2311" s="14"/>
      <c r="AQ2311" s="5"/>
    </row>
    <row r="2312" spans="1:43" hidden="1" x14ac:dyDescent="0.3">
      <c r="A2312" t="s">
        <v>1425</v>
      </c>
      <c r="B2312">
        <v>98</v>
      </c>
      <c r="C2312">
        <v>13383737</v>
      </c>
      <c r="D2312" t="s">
        <v>359</v>
      </c>
      <c r="E2312" t="s">
        <v>10763</v>
      </c>
      <c r="F2312" t="s">
        <v>3898</v>
      </c>
      <c r="G2312" t="s">
        <v>14</v>
      </c>
      <c r="H2312" t="s">
        <v>15</v>
      </c>
      <c r="I2312">
        <v>20000000</v>
      </c>
      <c r="J2312">
        <v>1994</v>
      </c>
      <c r="K2312">
        <v>7.5</v>
      </c>
      <c r="L2312" s="5" t="s">
        <v>599</v>
      </c>
      <c r="M2312" s="5" t="s">
        <v>8413</v>
      </c>
      <c r="P2312" s="5">
        <f t="shared" si="252"/>
        <v>0.6072338976114231</v>
      </c>
      <c r="Q2312" s="5">
        <f t="shared" si="253"/>
        <v>13383737</v>
      </c>
      <c r="R2312" s="1">
        <f t="shared" si="254"/>
        <v>-6616263</v>
      </c>
      <c r="S2312" s="1">
        <f t="shared" si="255"/>
        <v>20000000</v>
      </c>
      <c r="U2312" s="7" t="s">
        <v>5723</v>
      </c>
      <c r="V2312" s="5">
        <f t="shared" si="249"/>
        <v>1</v>
      </c>
      <c r="W2312" s="14">
        <f>IF(V2312=1, VLOOKUP(U2312, [1]IMDB_Movies!A:O, 11, FALSE), AVERAGEIF($A$2:$A$4915, U2312, $K$2:$K$4915))</f>
        <v>4.8</v>
      </c>
      <c r="X2312" s="5">
        <f t="shared" si="250"/>
        <v>9.6000000000000002E-2</v>
      </c>
      <c r="Y2312">
        <f t="shared" si="251"/>
        <v>6.4266272189349172</v>
      </c>
      <c r="AN2312" s="7"/>
      <c r="AO2312" s="5"/>
      <c r="AP2312" s="14"/>
      <c r="AQ2312" s="5"/>
    </row>
    <row r="2313" spans="1:43" hidden="1" x14ac:dyDescent="0.3">
      <c r="A2313" t="s">
        <v>3899</v>
      </c>
      <c r="B2313">
        <v>123</v>
      </c>
      <c r="C2313">
        <v>13391174</v>
      </c>
      <c r="D2313" t="s">
        <v>2109</v>
      </c>
      <c r="E2313" t="s">
        <v>10764</v>
      </c>
      <c r="F2313" t="s">
        <v>3900</v>
      </c>
      <c r="G2313" t="s">
        <v>14</v>
      </c>
      <c r="H2313" t="s">
        <v>15</v>
      </c>
      <c r="I2313">
        <v>20000000</v>
      </c>
      <c r="J2313">
        <v>2006</v>
      </c>
      <c r="K2313">
        <v>6.3</v>
      </c>
      <c r="L2313" s="5" t="s">
        <v>4651</v>
      </c>
      <c r="M2313" s="5" t="s">
        <v>1221</v>
      </c>
      <c r="N2313" t="s">
        <v>7865</v>
      </c>
      <c r="P2313" s="5">
        <f t="shared" si="252"/>
        <v>0.60710555526112508</v>
      </c>
      <c r="Q2313" s="5">
        <f t="shared" si="253"/>
        <v>13391174</v>
      </c>
      <c r="R2313" s="1">
        <f t="shared" si="254"/>
        <v>-6608826</v>
      </c>
      <c r="S2313" s="1">
        <f t="shared" si="255"/>
        <v>20000000</v>
      </c>
      <c r="U2313" s="7" t="s">
        <v>5322</v>
      </c>
      <c r="V2313" s="5">
        <f t="shared" si="249"/>
        <v>1</v>
      </c>
      <c r="W2313" s="14">
        <f>IF(V2313=1, VLOOKUP(U2313, [1]IMDB_Movies!A:O, 11, FALSE), AVERAGEIF($A$2:$A$4915, U2313, $K$2:$K$4915))</f>
        <v>4.8</v>
      </c>
      <c r="X2313" s="5">
        <f t="shared" si="250"/>
        <v>9.6000000000000002E-2</v>
      </c>
      <c r="Y2313">
        <f t="shared" si="251"/>
        <v>6.4261561228264954</v>
      </c>
      <c r="AN2313" s="7"/>
      <c r="AO2313" s="5"/>
      <c r="AP2313" s="14"/>
      <c r="AQ2313" s="5"/>
    </row>
    <row r="2314" spans="1:43" hidden="1" x14ac:dyDescent="0.3">
      <c r="A2314" t="s">
        <v>1553</v>
      </c>
      <c r="B2314">
        <v>94</v>
      </c>
      <c r="C2314">
        <v>12398628</v>
      </c>
      <c r="D2314" t="s">
        <v>3904</v>
      </c>
      <c r="E2314" t="s">
        <v>10765</v>
      </c>
      <c r="F2314" t="s">
        <v>3905</v>
      </c>
      <c r="G2314" t="s">
        <v>14</v>
      </c>
      <c r="H2314" t="s">
        <v>15</v>
      </c>
      <c r="I2314">
        <v>20000000</v>
      </c>
      <c r="J2314">
        <v>2002</v>
      </c>
      <c r="K2314">
        <v>6.1</v>
      </c>
      <c r="L2314" s="5" t="s">
        <v>476</v>
      </c>
      <c r="M2314" s="5" t="s">
        <v>8413</v>
      </c>
      <c r="N2314" t="s">
        <v>1221</v>
      </c>
      <c r="O2314" t="s">
        <v>8417</v>
      </c>
      <c r="P2314" s="5">
        <f t="shared" si="252"/>
        <v>0.60697702352804805</v>
      </c>
      <c r="Q2314" s="5">
        <f t="shared" si="253"/>
        <v>12398628</v>
      </c>
      <c r="R2314" s="1">
        <f t="shared" si="254"/>
        <v>-7601372</v>
      </c>
      <c r="S2314" s="1">
        <f t="shared" si="255"/>
        <v>20000000</v>
      </c>
      <c r="U2314" s="7" t="s">
        <v>5399</v>
      </c>
      <c r="V2314" s="5">
        <f t="shared" si="249"/>
        <v>1</v>
      </c>
      <c r="W2314" s="14">
        <f>IF(V2314=1, VLOOKUP(U2314, [1]IMDB_Movies!A:O, 11, FALSE), AVERAGEIF($A$2:$A$4915, U2314, $K$2:$K$4915))</f>
        <v>4.8</v>
      </c>
      <c r="X2314" s="5">
        <f t="shared" si="250"/>
        <v>9.6000000000000002E-2</v>
      </c>
      <c r="Y2314">
        <f t="shared" si="251"/>
        <v>6.4260547742413081</v>
      </c>
      <c r="AN2314" s="7"/>
      <c r="AO2314" s="5"/>
      <c r="AP2314" s="14"/>
      <c r="AQ2314" s="5"/>
    </row>
    <row r="2315" spans="1:43" hidden="1" x14ac:dyDescent="0.3">
      <c r="A2315" t="s">
        <v>1570</v>
      </c>
      <c r="B2315">
        <v>102</v>
      </c>
      <c r="C2315">
        <v>13214030</v>
      </c>
      <c r="D2315" t="s">
        <v>897</v>
      </c>
      <c r="E2315" t="s">
        <v>10766</v>
      </c>
      <c r="F2315" t="s">
        <v>3906</v>
      </c>
      <c r="G2315" t="s">
        <v>14</v>
      </c>
      <c r="H2315" t="s">
        <v>15</v>
      </c>
      <c r="I2315">
        <v>20000000</v>
      </c>
      <c r="J2315">
        <v>2008</v>
      </c>
      <c r="K2315">
        <v>6.7</v>
      </c>
      <c r="L2315" s="5" t="s">
        <v>599</v>
      </c>
      <c r="M2315" s="5" t="s">
        <v>1221</v>
      </c>
      <c r="N2315" t="s">
        <v>455</v>
      </c>
      <c r="O2315" t="s">
        <v>6851</v>
      </c>
      <c r="P2315" s="5">
        <f t="shared" si="252"/>
        <v>0.60684549397294207</v>
      </c>
      <c r="Q2315" s="5">
        <f t="shared" si="253"/>
        <v>13214030</v>
      </c>
      <c r="R2315" s="1">
        <f t="shared" si="254"/>
        <v>-6785970</v>
      </c>
      <c r="S2315" s="1">
        <f t="shared" si="255"/>
        <v>20000000</v>
      </c>
      <c r="U2315" s="6" t="s">
        <v>4486</v>
      </c>
      <c r="V2315" s="5">
        <f t="shared" si="249"/>
        <v>1</v>
      </c>
      <c r="W2315" s="14">
        <f>IF(V2315=1, VLOOKUP(U2315, [1]IMDB_Movies!A:O, 11, FALSE), AVERAGEIF($A$2:$A$4915, U2315, $K$2:$K$4915))</f>
        <v>4.8</v>
      </c>
      <c r="X2315" s="5">
        <f t="shared" si="250"/>
        <v>9.6000000000000002E-2</v>
      </c>
      <c r="Y2315">
        <f t="shared" si="251"/>
        <v>6.4261384672343631</v>
      </c>
      <c r="AN2315" s="6"/>
      <c r="AO2315" s="5"/>
      <c r="AP2315" s="14"/>
      <c r="AQ2315" s="5"/>
    </row>
    <row r="2316" spans="1:43" hidden="1" x14ac:dyDescent="0.3">
      <c r="A2316" t="s">
        <v>204</v>
      </c>
      <c r="B2316">
        <v>116</v>
      </c>
      <c r="C2316">
        <v>12134420</v>
      </c>
      <c r="D2316" t="s">
        <v>2121</v>
      </c>
      <c r="E2316" t="s">
        <v>10767</v>
      </c>
      <c r="F2316" t="s">
        <v>3909</v>
      </c>
      <c r="G2316" t="s">
        <v>14</v>
      </c>
      <c r="H2316" t="s">
        <v>22</v>
      </c>
      <c r="I2316">
        <v>20000000</v>
      </c>
      <c r="J2316">
        <v>2010</v>
      </c>
      <c r="K2316">
        <v>7.2</v>
      </c>
      <c r="L2316" s="5" t="s">
        <v>1221</v>
      </c>
      <c r="M2316" s="5" t="s">
        <v>455</v>
      </c>
      <c r="N2316" t="s">
        <v>2267</v>
      </c>
      <c r="O2316" t="s">
        <v>8415</v>
      </c>
      <c r="P2316" s="5">
        <f t="shared" si="252"/>
        <v>0.60671603555174103</v>
      </c>
      <c r="Q2316" s="5">
        <f t="shared" si="253"/>
        <v>12134420</v>
      </c>
      <c r="R2316" s="1">
        <f t="shared" si="254"/>
        <v>-7865580</v>
      </c>
      <c r="S2316" s="1">
        <f t="shared" si="255"/>
        <v>20000000</v>
      </c>
      <c r="U2316" s="6" t="s">
        <v>4327</v>
      </c>
      <c r="V2316" s="5">
        <f t="shared" si="249"/>
        <v>1</v>
      </c>
      <c r="W2316" s="14">
        <f>IF(V2316=1, VLOOKUP(U2316, [1]IMDB_Movies!A:O, 11, FALSE), AVERAGEIF($A$2:$A$4915, U2316, $K$2:$K$4915))</f>
        <v>4.8</v>
      </c>
      <c r="X2316" s="5">
        <f t="shared" si="250"/>
        <v>9.6000000000000002E-2</v>
      </c>
      <c r="Y2316">
        <f t="shared" si="251"/>
        <v>6.42607407407408</v>
      </c>
      <c r="AN2316" s="6"/>
      <c r="AO2316" s="5"/>
      <c r="AP2316" s="14"/>
      <c r="AQ2316" s="5"/>
    </row>
    <row r="2317" spans="1:43" hidden="1" x14ac:dyDescent="0.3">
      <c r="A2317" t="s">
        <v>3910</v>
      </c>
      <c r="B2317">
        <v>93</v>
      </c>
      <c r="C2317">
        <v>11784000</v>
      </c>
      <c r="D2317" t="s">
        <v>3154</v>
      </c>
      <c r="E2317" t="s">
        <v>10768</v>
      </c>
      <c r="F2317" t="s">
        <v>3911</v>
      </c>
      <c r="G2317" t="s">
        <v>14</v>
      </c>
      <c r="H2317" t="s">
        <v>15</v>
      </c>
      <c r="I2317">
        <v>20000000</v>
      </c>
      <c r="J2317">
        <v>1994</v>
      </c>
      <c r="K2317">
        <v>4.3</v>
      </c>
      <c r="L2317" s="5" t="s">
        <v>476</v>
      </c>
      <c r="M2317" s="5" t="s">
        <v>599</v>
      </c>
      <c r="N2317" t="s">
        <v>6299</v>
      </c>
      <c r="P2317" s="5">
        <f t="shared" si="252"/>
        <v>0.60658333690523114</v>
      </c>
      <c r="Q2317" s="5">
        <f t="shared" si="253"/>
        <v>11784000</v>
      </c>
      <c r="R2317" s="1">
        <f t="shared" si="254"/>
        <v>-8216000</v>
      </c>
      <c r="S2317" s="1">
        <f t="shared" si="255"/>
        <v>20000000</v>
      </c>
      <c r="U2317" s="7" t="s">
        <v>4016</v>
      </c>
      <c r="V2317" s="5">
        <f t="shared" si="249"/>
        <v>1</v>
      </c>
      <c r="W2317" s="14">
        <f>IF(V2317=1, VLOOKUP(U2317, [1]IMDB_Movies!A:O, 11, FALSE), AVERAGEIF($A$2:$A$4915, U2317, $K$2:$K$4915))</f>
        <v>4.8</v>
      </c>
      <c r="X2317" s="5">
        <f t="shared" si="250"/>
        <v>9.6000000000000002E-2</v>
      </c>
      <c r="Y2317">
        <f t="shared" si="251"/>
        <v>6.4257502778807032</v>
      </c>
      <c r="AN2317" s="7"/>
      <c r="AO2317" s="5"/>
      <c r="AP2317" s="14"/>
      <c r="AQ2317" s="5"/>
    </row>
    <row r="2318" spans="1:43" hidden="1" x14ac:dyDescent="0.3">
      <c r="A2318" t="s">
        <v>558</v>
      </c>
      <c r="B2318">
        <v>102</v>
      </c>
      <c r="C2318">
        <v>11169531</v>
      </c>
      <c r="D2318" t="s">
        <v>599</v>
      </c>
      <c r="E2318" t="s">
        <v>10769</v>
      </c>
      <c r="F2318" t="s">
        <v>3912</v>
      </c>
      <c r="G2318" t="s">
        <v>14</v>
      </c>
      <c r="H2318" t="s">
        <v>22</v>
      </c>
      <c r="I2318">
        <v>20000000</v>
      </c>
      <c r="J2318">
        <v>2008</v>
      </c>
      <c r="K2318">
        <v>6.4</v>
      </c>
      <c r="L2318" s="5" t="s">
        <v>599</v>
      </c>
      <c r="M2318" s="5"/>
      <c r="P2318" s="5">
        <f t="shared" si="252"/>
        <v>0.60644944579884119</v>
      </c>
      <c r="Q2318" s="5">
        <f t="shared" si="253"/>
        <v>11169531</v>
      </c>
      <c r="R2318" s="1">
        <f t="shared" si="254"/>
        <v>-8830469</v>
      </c>
      <c r="S2318" s="1">
        <f t="shared" si="255"/>
        <v>20000000</v>
      </c>
      <c r="U2318" s="6" t="s">
        <v>3802</v>
      </c>
      <c r="V2318" s="5">
        <f t="shared" si="249"/>
        <v>2</v>
      </c>
      <c r="W2318" s="14">
        <f>IF(V2318=1, VLOOKUP(U2318, [1]IMDB_Movies!A:O, 11, FALSE), AVERAGEIF($A$2:$A$4915, U2318, $K$2:$K$4915))</f>
        <v>4.75</v>
      </c>
      <c r="X2318" s="5">
        <f t="shared" si="250"/>
        <v>9.6000000000000002E-2</v>
      </c>
      <c r="Y2318">
        <f t="shared" si="251"/>
        <v>6.4255374351371453</v>
      </c>
      <c r="AN2318" s="6"/>
      <c r="AO2318" s="5"/>
      <c r="AP2318" s="14"/>
      <c r="AQ2318" s="5"/>
    </row>
    <row r="2319" spans="1:43" hidden="1" x14ac:dyDescent="0.3">
      <c r="A2319" t="s">
        <v>2005</v>
      </c>
      <c r="B2319">
        <v>103</v>
      </c>
      <c r="C2319">
        <v>11034436</v>
      </c>
      <c r="D2319" t="s">
        <v>3914</v>
      </c>
      <c r="E2319" t="s">
        <v>10770</v>
      </c>
      <c r="F2319" t="s">
        <v>3915</v>
      </c>
      <c r="G2319" t="s">
        <v>14</v>
      </c>
      <c r="H2319" t="s">
        <v>22</v>
      </c>
      <c r="I2319">
        <v>20000000</v>
      </c>
      <c r="J2319">
        <v>2005</v>
      </c>
      <c r="K2319">
        <v>7.1</v>
      </c>
      <c r="L2319" s="5" t="s">
        <v>599</v>
      </c>
      <c r="M2319" s="5" t="s">
        <v>1221</v>
      </c>
      <c r="N2319" t="s">
        <v>4183</v>
      </c>
      <c r="O2319" t="s">
        <v>8418</v>
      </c>
      <c r="P2319" s="5">
        <f t="shared" si="252"/>
        <v>0.60631363874222532</v>
      </c>
      <c r="Q2319" s="5">
        <f t="shared" si="253"/>
        <v>11034436</v>
      </c>
      <c r="R2319" s="1">
        <f t="shared" si="254"/>
        <v>-8965564</v>
      </c>
      <c r="S2319" s="1">
        <f t="shared" si="255"/>
        <v>20000000</v>
      </c>
      <c r="U2319" s="6" t="s">
        <v>3053</v>
      </c>
      <c r="V2319" s="5">
        <f t="shared" si="249"/>
        <v>1</v>
      </c>
      <c r="W2319" s="14">
        <f>IF(V2319=1, VLOOKUP(U2319, [1]IMDB_Movies!A:O, 11, FALSE), AVERAGEIF($A$2:$A$4915, U2319, $K$2:$K$4915))</f>
        <v>4.8</v>
      </c>
      <c r="X2319" s="5">
        <f t="shared" si="250"/>
        <v>9.6000000000000002E-2</v>
      </c>
      <c r="Y2319">
        <f t="shared" si="251"/>
        <v>6.4253615127919979</v>
      </c>
      <c r="AN2319" s="6"/>
      <c r="AO2319" s="5"/>
      <c r="AP2319" s="14"/>
      <c r="AQ2319" s="5"/>
    </row>
    <row r="2320" spans="1:43" hidden="1" x14ac:dyDescent="0.3">
      <c r="A2320" t="s">
        <v>3476</v>
      </c>
      <c r="B2320">
        <v>115</v>
      </c>
      <c r="C2320">
        <v>12626905</v>
      </c>
      <c r="D2320" t="s">
        <v>162</v>
      </c>
      <c r="E2320" t="s">
        <v>10771</v>
      </c>
      <c r="F2320" t="s">
        <v>3916</v>
      </c>
      <c r="G2320" t="s">
        <v>14</v>
      </c>
      <c r="H2320" t="s">
        <v>15</v>
      </c>
      <c r="I2320">
        <v>20000000</v>
      </c>
      <c r="J2320">
        <v>2016</v>
      </c>
      <c r="K2320">
        <v>6.3</v>
      </c>
      <c r="L2320" s="5" t="s">
        <v>476</v>
      </c>
      <c r="M2320" s="5" t="s">
        <v>8413</v>
      </c>
      <c r="N2320" t="s">
        <v>1221</v>
      </c>
      <c r="O2320" t="s">
        <v>3629</v>
      </c>
      <c r="P2320" s="5">
        <f t="shared" si="252"/>
        <v>0.60617723388151723</v>
      </c>
      <c r="Q2320" s="5">
        <f t="shared" si="253"/>
        <v>12626905</v>
      </c>
      <c r="R2320" s="1">
        <f t="shared" si="254"/>
        <v>-7373095</v>
      </c>
      <c r="S2320" s="1">
        <f t="shared" si="255"/>
        <v>20000000</v>
      </c>
      <c r="U2320" s="6" t="s">
        <v>3021</v>
      </c>
      <c r="V2320" s="5">
        <f t="shared" si="249"/>
        <v>1</v>
      </c>
      <c r="W2320" s="14">
        <f>IF(V2320=1, VLOOKUP(U2320, [1]IMDB_Movies!A:O, 11, FALSE), AVERAGEIF($A$2:$A$4915, U2320, $K$2:$K$4915))</f>
        <v>4.8</v>
      </c>
      <c r="X2320" s="5">
        <f t="shared" si="250"/>
        <v>9.6000000000000002E-2</v>
      </c>
      <c r="Y2320">
        <f t="shared" si="251"/>
        <v>6.4253709198813134</v>
      </c>
      <c r="AN2320" s="6"/>
      <c r="AO2320" s="5"/>
      <c r="AP2320" s="14"/>
      <c r="AQ2320" s="5"/>
    </row>
    <row r="2321" spans="1:43" hidden="1" x14ac:dyDescent="0.3">
      <c r="A2321" t="s">
        <v>1425</v>
      </c>
      <c r="B2321">
        <v>96</v>
      </c>
      <c r="C2321">
        <v>10569071</v>
      </c>
      <c r="D2321" t="s">
        <v>599</v>
      </c>
      <c r="E2321" t="s">
        <v>10772</v>
      </c>
      <c r="F2321" t="s">
        <v>3917</v>
      </c>
      <c r="G2321" t="s">
        <v>14</v>
      </c>
      <c r="H2321" t="s">
        <v>15</v>
      </c>
      <c r="I2321">
        <v>20000000</v>
      </c>
      <c r="J2321">
        <v>1997</v>
      </c>
      <c r="K2321">
        <v>7.4</v>
      </c>
      <c r="L2321" s="5" t="s">
        <v>599</v>
      </c>
      <c r="M2321" s="5"/>
      <c r="P2321" s="5">
        <f t="shared" si="252"/>
        <v>0.60604502326372878</v>
      </c>
      <c r="Q2321" s="5">
        <f t="shared" si="253"/>
        <v>10569071</v>
      </c>
      <c r="R2321" s="1">
        <f t="shared" si="254"/>
        <v>-9430929</v>
      </c>
      <c r="S2321" s="1">
        <f t="shared" si="255"/>
        <v>20000000</v>
      </c>
      <c r="U2321" s="6" t="s">
        <v>3478</v>
      </c>
      <c r="V2321" s="5">
        <f t="shared" si="249"/>
        <v>1</v>
      </c>
      <c r="W2321" s="14">
        <f>IF(V2321=1, VLOOKUP(U2321, [1]IMDB_Movies!A:O, 11, FALSE), AVERAGEIF($A$2:$A$4915, U2321, $K$2:$K$4915))</f>
        <v>4.8</v>
      </c>
      <c r="X2321" s="5">
        <f t="shared" si="250"/>
        <v>9.6000000000000002E-2</v>
      </c>
      <c r="Y2321">
        <f t="shared" si="251"/>
        <v>6.4251948051948125</v>
      </c>
      <c r="AN2321" s="6"/>
      <c r="AO2321" s="5"/>
      <c r="AP2321" s="14"/>
      <c r="AQ2321" s="5"/>
    </row>
    <row r="2322" spans="1:43" hidden="1" x14ac:dyDescent="0.3">
      <c r="A2322" t="s">
        <v>3918</v>
      </c>
      <c r="B2322">
        <v>98</v>
      </c>
      <c r="C2322">
        <v>10544143</v>
      </c>
      <c r="D2322" t="s">
        <v>604</v>
      </c>
      <c r="E2322" t="s">
        <v>10773</v>
      </c>
      <c r="F2322" t="s">
        <v>3919</v>
      </c>
      <c r="G2322" t="s">
        <v>14</v>
      </c>
      <c r="H2322" t="s">
        <v>132</v>
      </c>
      <c r="I2322">
        <v>20000000</v>
      </c>
      <c r="J2322">
        <v>1999</v>
      </c>
      <c r="K2322">
        <v>6.1</v>
      </c>
      <c r="L2322" s="5" t="s">
        <v>599</v>
      </c>
      <c r="M2322" s="5" t="s">
        <v>6851</v>
      </c>
      <c r="P2322" s="5">
        <f t="shared" si="252"/>
        <v>0.60590689297264932</v>
      </c>
      <c r="Q2322" s="5">
        <f t="shared" si="253"/>
        <v>10544143</v>
      </c>
      <c r="R2322" s="1">
        <f t="shared" si="254"/>
        <v>-9455857</v>
      </c>
      <c r="S2322" s="1">
        <f t="shared" si="255"/>
        <v>20000000</v>
      </c>
      <c r="U2322" s="7" t="s">
        <v>3149</v>
      </c>
      <c r="V2322" s="5">
        <f t="shared" si="249"/>
        <v>1</v>
      </c>
      <c r="W2322" s="14">
        <f>IF(V2322=1, VLOOKUP(U2322, [1]IMDB_Movies!A:O, 11, FALSE), AVERAGEIF($A$2:$A$4915, U2322, $K$2:$K$4915))</f>
        <v>4.8</v>
      </c>
      <c r="X2322" s="5">
        <f t="shared" si="250"/>
        <v>9.6000000000000002E-2</v>
      </c>
      <c r="Y2322">
        <f t="shared" si="251"/>
        <v>6.425278396436533</v>
      </c>
      <c r="AN2322" s="7"/>
      <c r="AO2322" s="5"/>
      <c r="AP2322" s="14"/>
      <c r="AQ2322" s="5"/>
    </row>
    <row r="2323" spans="1:43" hidden="1" x14ac:dyDescent="0.3">
      <c r="A2323" t="s">
        <v>3392</v>
      </c>
      <c r="B2323">
        <v>101</v>
      </c>
      <c r="C2323">
        <v>13650738</v>
      </c>
      <c r="D2323" t="s">
        <v>910</v>
      </c>
      <c r="E2323" t="s">
        <v>10774</v>
      </c>
      <c r="F2323" t="s">
        <v>3920</v>
      </c>
      <c r="G2323" t="s">
        <v>14</v>
      </c>
      <c r="H2323" t="s">
        <v>15</v>
      </c>
      <c r="I2323">
        <v>20000000</v>
      </c>
      <c r="J2323">
        <v>2015</v>
      </c>
      <c r="K2323">
        <v>6.6</v>
      </c>
      <c r="L2323" s="5" t="s">
        <v>599</v>
      </c>
      <c r="M2323" s="5" t="s">
        <v>1221</v>
      </c>
      <c r="P2323" s="5">
        <f t="shared" si="252"/>
        <v>0.60576846170913201</v>
      </c>
      <c r="Q2323" s="5">
        <f t="shared" si="253"/>
        <v>13650738</v>
      </c>
      <c r="R2323" s="1">
        <f t="shared" si="254"/>
        <v>-6349262</v>
      </c>
      <c r="S2323" s="1">
        <f t="shared" si="255"/>
        <v>20000000</v>
      </c>
      <c r="U2323" s="6" t="s">
        <v>3025</v>
      </c>
      <c r="V2323" s="5">
        <f t="shared" si="249"/>
        <v>1</v>
      </c>
      <c r="W2323" s="14">
        <f>IF(V2323=1, VLOOKUP(U2323, [1]IMDB_Movies!A:O, 11, FALSE), AVERAGEIF($A$2:$A$4915, U2323, $K$2:$K$4915))</f>
        <v>4.8</v>
      </c>
      <c r="X2323" s="5">
        <f t="shared" si="250"/>
        <v>9.6000000000000002E-2</v>
      </c>
      <c r="Y2323">
        <f t="shared" si="251"/>
        <v>6.4252877831414867</v>
      </c>
      <c r="AN2323" s="6"/>
      <c r="AO2323" s="5"/>
      <c r="AP2323" s="14"/>
      <c r="AQ2323" s="5"/>
    </row>
    <row r="2324" spans="1:43" hidden="1" x14ac:dyDescent="0.3">
      <c r="A2324" t="s">
        <v>1792</v>
      </c>
      <c r="B2324">
        <v>106</v>
      </c>
      <c r="C2324">
        <v>10555348</v>
      </c>
      <c r="D2324" t="s">
        <v>359</v>
      </c>
      <c r="E2324" t="s">
        <v>10775</v>
      </c>
      <c r="F2324" t="s">
        <v>3921</v>
      </c>
      <c r="G2324" t="s">
        <v>14</v>
      </c>
      <c r="H2324" t="s">
        <v>15</v>
      </c>
      <c r="I2324">
        <v>20000000</v>
      </c>
      <c r="J2324">
        <v>1989</v>
      </c>
      <c r="K2324">
        <v>6</v>
      </c>
      <c r="L2324" s="5" t="s">
        <v>599</v>
      </c>
      <c r="M2324" s="5" t="s">
        <v>8413</v>
      </c>
      <c r="P2324" s="5">
        <f t="shared" si="252"/>
        <v>0.6056384931828328</v>
      </c>
      <c r="Q2324" s="5">
        <f t="shared" si="253"/>
        <v>10555348</v>
      </c>
      <c r="R2324" s="1">
        <f t="shared" si="254"/>
        <v>-9444652</v>
      </c>
      <c r="S2324" s="1">
        <f t="shared" si="255"/>
        <v>20000000</v>
      </c>
      <c r="U2324" s="6" t="s">
        <v>2686</v>
      </c>
      <c r="V2324" s="5">
        <f t="shared" si="249"/>
        <v>1</v>
      </c>
      <c r="W2324" s="14">
        <f>IF(V2324=1, VLOOKUP(U2324, [1]IMDB_Movies!A:O, 11, FALSE), AVERAGEIF($A$2:$A$4915, U2324, $K$2:$K$4915))</f>
        <v>4.8</v>
      </c>
      <c r="X2324" s="5">
        <f t="shared" si="250"/>
        <v>9.6000000000000002E-2</v>
      </c>
      <c r="Y2324">
        <f t="shared" si="251"/>
        <v>6.4253714710252687</v>
      </c>
      <c r="AN2324" s="6"/>
      <c r="AO2324" s="5"/>
      <c r="AP2324" s="14"/>
      <c r="AQ2324" s="5"/>
    </row>
    <row r="2325" spans="1:43" hidden="1" x14ac:dyDescent="0.3">
      <c r="A2325" t="s">
        <v>1425</v>
      </c>
      <c r="B2325">
        <v>101</v>
      </c>
      <c r="C2325">
        <v>9714482</v>
      </c>
      <c r="D2325" t="s">
        <v>3922</v>
      </c>
      <c r="E2325" t="s">
        <v>10776</v>
      </c>
      <c r="F2325" t="s">
        <v>3923</v>
      </c>
      <c r="G2325" t="s">
        <v>14</v>
      </c>
      <c r="H2325" t="s">
        <v>15</v>
      </c>
      <c r="I2325">
        <v>20000000</v>
      </c>
      <c r="J2325">
        <v>1996</v>
      </c>
      <c r="K2325">
        <v>6.8</v>
      </c>
      <c r="L2325" s="5" t="s">
        <v>599</v>
      </c>
      <c r="M2325" s="5" t="s">
        <v>6055</v>
      </c>
      <c r="N2325" t="s">
        <v>6851</v>
      </c>
      <c r="P2325" s="5">
        <f t="shared" si="252"/>
        <v>0.60549963418553998</v>
      </c>
      <c r="Q2325" s="5">
        <f t="shared" si="253"/>
        <v>9714482</v>
      </c>
      <c r="R2325" s="1">
        <f t="shared" si="254"/>
        <v>-10285518</v>
      </c>
      <c r="S2325" s="1">
        <f t="shared" si="255"/>
        <v>20000000</v>
      </c>
      <c r="U2325" s="6" t="s">
        <v>1886</v>
      </c>
      <c r="V2325" s="5">
        <f t="shared" si="249"/>
        <v>2</v>
      </c>
      <c r="W2325" s="14">
        <f>IF(V2325=1, VLOOKUP(U2325, [1]IMDB_Movies!A:O, 11, FALSE), AVERAGEIF($A$2:$A$4915, U2325, $K$2:$K$4915))</f>
        <v>4.8</v>
      </c>
      <c r="X2325" s="5">
        <f t="shared" si="250"/>
        <v>9.6000000000000002E-2</v>
      </c>
      <c r="Y2325">
        <f t="shared" si="251"/>
        <v>6.4252694165737729</v>
      </c>
      <c r="AN2325" s="6"/>
      <c r="AO2325" s="5"/>
      <c r="AP2325" s="14"/>
      <c r="AQ2325" s="5"/>
    </row>
    <row r="2326" spans="1:43" hidden="1" x14ac:dyDescent="0.3">
      <c r="A2326" t="s">
        <v>121</v>
      </c>
      <c r="B2326">
        <v>111</v>
      </c>
      <c r="C2326">
        <v>9525276</v>
      </c>
      <c r="D2326" t="s">
        <v>122</v>
      </c>
      <c r="E2326" t="s">
        <v>10777</v>
      </c>
      <c r="F2326" t="s">
        <v>3924</v>
      </c>
      <c r="G2326" t="s">
        <v>14</v>
      </c>
      <c r="H2326" t="s">
        <v>15</v>
      </c>
      <c r="I2326">
        <v>20000000</v>
      </c>
      <c r="J2326">
        <v>2007</v>
      </c>
      <c r="K2326">
        <v>6.8</v>
      </c>
      <c r="L2326" s="5" t="s">
        <v>476</v>
      </c>
      <c r="M2326" s="5" t="s">
        <v>8413</v>
      </c>
      <c r="N2326" t="s">
        <v>3629</v>
      </c>
      <c r="P2326" s="5">
        <f t="shared" si="252"/>
        <v>0.60535825726465864</v>
      </c>
      <c r="Q2326" s="5">
        <f t="shared" si="253"/>
        <v>9525276</v>
      </c>
      <c r="R2326" s="1">
        <f t="shared" si="254"/>
        <v>-10474724</v>
      </c>
      <c r="S2326" s="1">
        <f t="shared" si="255"/>
        <v>20000000</v>
      </c>
      <c r="U2326" s="7" t="s">
        <v>5480</v>
      </c>
      <c r="V2326" s="5">
        <f t="shared" si="249"/>
        <v>1</v>
      </c>
      <c r="W2326" s="14">
        <f>IF(V2326=1, VLOOKUP(U2326, [1]IMDB_Movies!A:O, 11, FALSE), AVERAGEIF($A$2:$A$4915, U2326, $K$2:$K$4915))</f>
        <v>4.8</v>
      </c>
      <c r="X2326" s="5">
        <f t="shared" si="250"/>
        <v>9.6000000000000002E-2</v>
      </c>
      <c r="Y2326">
        <f t="shared" si="251"/>
        <v>6.42531598513012</v>
      </c>
      <c r="AN2326" s="7"/>
      <c r="AO2326" s="5"/>
      <c r="AP2326" s="14"/>
      <c r="AQ2326" s="5"/>
    </row>
    <row r="2327" spans="1:43" hidden="1" x14ac:dyDescent="0.3">
      <c r="A2327" t="s">
        <v>3926</v>
      </c>
      <c r="B2327">
        <v>88</v>
      </c>
      <c r="C2327">
        <v>9109322</v>
      </c>
      <c r="D2327" t="s">
        <v>955</v>
      </c>
      <c r="E2327" t="s">
        <v>10778</v>
      </c>
      <c r="F2327" t="s">
        <v>3927</v>
      </c>
      <c r="G2327" t="s">
        <v>14</v>
      </c>
      <c r="H2327" t="s">
        <v>275</v>
      </c>
      <c r="I2327">
        <v>20000000</v>
      </c>
      <c r="J2327">
        <v>2004</v>
      </c>
      <c r="K2327">
        <v>1.9</v>
      </c>
      <c r="L2327" s="5" t="s">
        <v>599</v>
      </c>
      <c r="M2327" s="5" t="s">
        <v>6299</v>
      </c>
      <c r="N2327" t="s">
        <v>4289</v>
      </c>
      <c r="P2327" s="5">
        <f t="shared" si="252"/>
        <v>0.60521612971579264</v>
      </c>
      <c r="Q2327" s="5">
        <f t="shared" si="253"/>
        <v>9109322</v>
      </c>
      <c r="R2327" s="1">
        <f t="shared" si="254"/>
        <v>-10890678</v>
      </c>
      <c r="S2327" s="1">
        <f t="shared" si="255"/>
        <v>20000000</v>
      </c>
      <c r="U2327" s="7" t="s">
        <v>6588</v>
      </c>
      <c r="V2327" s="5">
        <f t="shared" si="249"/>
        <v>1</v>
      </c>
      <c r="W2327" s="14">
        <f>IF(V2327=1, VLOOKUP(U2327, [1]IMDB_Movies!A:O, 11, FALSE), AVERAGEIF($A$2:$A$4915, U2327, $K$2:$K$4915))</f>
        <v>4.8</v>
      </c>
      <c r="X2327" s="5">
        <f t="shared" si="250"/>
        <v>9.6000000000000002E-2</v>
      </c>
      <c r="Y2327">
        <f t="shared" si="251"/>
        <v>6.4255485310524438</v>
      </c>
      <c r="AN2327" s="7"/>
      <c r="AO2327" s="5"/>
      <c r="AP2327" s="14"/>
      <c r="AQ2327" s="5"/>
    </row>
    <row r="2328" spans="1:43" hidden="1" x14ac:dyDescent="0.3">
      <c r="A2328" t="s">
        <v>954</v>
      </c>
      <c r="B2328">
        <v>91</v>
      </c>
      <c r="C2328">
        <v>8104069</v>
      </c>
      <c r="D2328" t="s">
        <v>630</v>
      </c>
      <c r="E2328" t="s">
        <v>10779</v>
      </c>
      <c r="F2328" t="s">
        <v>3929</v>
      </c>
      <c r="G2328" t="s">
        <v>14</v>
      </c>
      <c r="H2328" t="s">
        <v>15</v>
      </c>
      <c r="I2328">
        <v>20000000</v>
      </c>
      <c r="J2328">
        <v>2007</v>
      </c>
      <c r="K2328">
        <v>4.5</v>
      </c>
      <c r="L2328" s="5" t="s">
        <v>476</v>
      </c>
      <c r="M2328" s="5" t="s">
        <v>599</v>
      </c>
      <c r="N2328" t="s">
        <v>8413</v>
      </c>
      <c r="P2328" s="5">
        <f t="shared" si="252"/>
        <v>0.60507264325319343</v>
      </c>
      <c r="Q2328" s="5">
        <f t="shared" si="253"/>
        <v>8104069</v>
      </c>
      <c r="R2328" s="1">
        <f t="shared" si="254"/>
        <v>-11895931</v>
      </c>
      <c r="S2328" s="1">
        <f t="shared" si="255"/>
        <v>20000000</v>
      </c>
      <c r="U2328" s="6" t="s">
        <v>6967</v>
      </c>
      <c r="V2328" s="5">
        <f t="shared" si="249"/>
        <v>1</v>
      </c>
      <c r="W2328" s="14">
        <f>IF(V2328=1, VLOOKUP(U2328, [1]IMDB_Movies!A:O, 11, FALSE), AVERAGEIF($A$2:$A$4915, U2328, $K$2:$K$4915))</f>
        <v>4.8</v>
      </c>
      <c r="X2328" s="5">
        <f t="shared" si="250"/>
        <v>9.6000000000000002E-2</v>
      </c>
      <c r="Y2328">
        <f t="shared" si="251"/>
        <v>6.4255580357142934</v>
      </c>
      <c r="AN2328" s="6"/>
      <c r="AO2328" s="5"/>
      <c r="AP2328" s="14"/>
      <c r="AQ2328" s="5"/>
    </row>
    <row r="2329" spans="1:43" hidden="1" x14ac:dyDescent="0.3">
      <c r="A2329" t="s">
        <v>1311</v>
      </c>
      <c r="B2329">
        <v>108</v>
      </c>
      <c r="C2329">
        <v>8054280</v>
      </c>
      <c r="D2329" t="s">
        <v>1105</v>
      </c>
      <c r="E2329" t="s">
        <v>10780</v>
      </c>
      <c r="F2329" t="s">
        <v>3930</v>
      </c>
      <c r="G2329" t="s">
        <v>14</v>
      </c>
      <c r="H2329" t="s">
        <v>15</v>
      </c>
      <c r="I2329">
        <v>20000000</v>
      </c>
      <c r="J2329">
        <v>2004</v>
      </c>
      <c r="K2329">
        <v>6.3</v>
      </c>
      <c r="L2329" s="5" t="s">
        <v>599</v>
      </c>
      <c r="M2329" s="5" t="s">
        <v>8413</v>
      </c>
      <c r="N2329" t="s">
        <v>4183</v>
      </c>
      <c r="P2329" s="5">
        <f t="shared" si="252"/>
        <v>0.60492624295479669</v>
      </c>
      <c r="Q2329" s="5">
        <f t="shared" si="253"/>
        <v>8054280</v>
      </c>
      <c r="R2329" s="1">
        <f t="shared" si="254"/>
        <v>-11945720</v>
      </c>
      <c r="S2329" s="1">
        <f t="shared" si="255"/>
        <v>20000000</v>
      </c>
      <c r="U2329" s="6" t="s">
        <v>6987</v>
      </c>
      <c r="V2329" s="5">
        <f t="shared" si="249"/>
        <v>1</v>
      </c>
      <c r="W2329" s="14">
        <f>IF(V2329=1, VLOOKUP(U2329, [1]IMDB_Movies!A:O, 11, FALSE), AVERAGEIF($A$2:$A$4915, U2329, $K$2:$K$4915))</f>
        <v>4.8</v>
      </c>
      <c r="X2329" s="5">
        <f t="shared" si="250"/>
        <v>9.6000000000000002E-2</v>
      </c>
      <c r="Y2329">
        <f t="shared" si="251"/>
        <v>6.4254558987718715</v>
      </c>
      <c r="AN2329" s="6"/>
      <c r="AO2329" s="5"/>
      <c r="AP2329" s="14"/>
      <c r="AQ2329" s="5"/>
    </row>
    <row r="2330" spans="1:43" hidden="1" x14ac:dyDescent="0.3">
      <c r="A2330" t="s">
        <v>879</v>
      </c>
      <c r="B2330">
        <v>154</v>
      </c>
      <c r="C2330"/>
      <c r="D2330" t="s">
        <v>3931</v>
      </c>
      <c r="E2330" t="s">
        <v>10781</v>
      </c>
      <c r="F2330" t="s">
        <v>3932</v>
      </c>
      <c r="G2330" t="s">
        <v>14</v>
      </c>
      <c r="H2330" t="s">
        <v>15</v>
      </c>
      <c r="I2330">
        <v>20000000</v>
      </c>
      <c r="J2330">
        <v>1969</v>
      </c>
      <c r="K2330">
        <v>7</v>
      </c>
      <c r="L2330" s="5" t="s">
        <v>599</v>
      </c>
      <c r="M2330" s="5" t="s">
        <v>1221</v>
      </c>
      <c r="N2330" t="s">
        <v>4183</v>
      </c>
      <c r="O2330" t="s">
        <v>6055</v>
      </c>
      <c r="P2330" s="5">
        <f t="shared" si="252"/>
        <v>0.60477945867450167</v>
      </c>
      <c r="Q2330" s="5">
        <f t="shared" si="253"/>
        <v>25035665</v>
      </c>
      <c r="R2330" s="1">
        <f t="shared" si="254"/>
        <v>5035665</v>
      </c>
      <c r="S2330" s="1">
        <f t="shared" si="255"/>
        <v>20000000</v>
      </c>
      <c r="U2330" s="6" t="s">
        <v>7091</v>
      </c>
      <c r="V2330" s="5">
        <f t="shared" si="249"/>
        <v>1</v>
      </c>
      <c r="W2330" s="14">
        <f>IF(V2330=1, VLOOKUP(U2330, [1]IMDB_Movies!A:O, 11, FALSE), AVERAGEIF($A$2:$A$4915, U2330, $K$2:$K$4915))</f>
        <v>4.8</v>
      </c>
      <c r="X2330" s="5">
        <f t="shared" si="250"/>
        <v>9.6000000000000002E-2</v>
      </c>
      <c r="Y2330">
        <f t="shared" si="251"/>
        <v>6.4255770662695522</v>
      </c>
      <c r="AN2330" s="6"/>
      <c r="AO2330" s="5"/>
      <c r="AP2330" s="14"/>
      <c r="AQ2330" s="5"/>
    </row>
    <row r="2331" spans="1:43" hidden="1" x14ac:dyDescent="0.3">
      <c r="A2331" t="s">
        <v>2494</v>
      </c>
      <c r="B2331">
        <v>148</v>
      </c>
      <c r="C2331">
        <v>8093318</v>
      </c>
      <c r="D2331" t="s">
        <v>3933</v>
      </c>
      <c r="E2331" t="s">
        <v>10782</v>
      </c>
      <c r="F2331" t="s">
        <v>3934</v>
      </c>
      <c r="G2331" t="s">
        <v>14</v>
      </c>
      <c r="H2331" t="s">
        <v>15</v>
      </c>
      <c r="I2331">
        <v>20000000</v>
      </c>
      <c r="J2331">
        <v>2014</v>
      </c>
      <c r="K2331">
        <v>6.7</v>
      </c>
      <c r="L2331" s="5" t="s">
        <v>599</v>
      </c>
      <c r="M2331" s="5" t="s">
        <v>8413</v>
      </c>
      <c r="N2331" t="s">
        <v>1221</v>
      </c>
      <c r="O2331" t="s">
        <v>8415</v>
      </c>
      <c r="P2331" s="5">
        <f t="shared" si="252"/>
        <v>0.60477945867450167</v>
      </c>
      <c r="Q2331" s="5">
        <f t="shared" si="253"/>
        <v>8093318</v>
      </c>
      <c r="R2331" s="1">
        <f t="shared" si="254"/>
        <v>-11906682</v>
      </c>
      <c r="S2331" s="1">
        <f t="shared" si="255"/>
        <v>20000000</v>
      </c>
      <c r="U2331" s="6" t="s">
        <v>3470</v>
      </c>
      <c r="V2331" s="5">
        <f t="shared" si="249"/>
        <v>3</v>
      </c>
      <c r="W2331" s="14">
        <f>IF(V2331=1, VLOOKUP(U2331, [1]IMDB_Movies!A:O, 11, FALSE), AVERAGEIF($A$2:$A$4915, U2331, $K$2:$K$4915))</f>
        <v>4.7333333333333334</v>
      </c>
      <c r="X2331" s="5">
        <f t="shared" si="250"/>
        <v>9.5000000000000001E-2</v>
      </c>
      <c r="Y2331">
        <f t="shared" si="251"/>
        <v>6.4253631284916262</v>
      </c>
      <c r="AN2331" s="6"/>
      <c r="AO2331" s="5"/>
      <c r="AP2331" s="14"/>
      <c r="AQ2331" s="5"/>
    </row>
    <row r="2332" spans="1:43" hidden="1" x14ac:dyDescent="0.3">
      <c r="A2332" t="s">
        <v>3935</v>
      </c>
      <c r="B2332">
        <v>77</v>
      </c>
      <c r="C2332">
        <v>7382993</v>
      </c>
      <c r="D2332" t="s">
        <v>101</v>
      </c>
      <c r="E2332" t="s">
        <v>10783</v>
      </c>
      <c r="F2332" t="s">
        <v>3936</v>
      </c>
      <c r="G2332" t="s">
        <v>14</v>
      </c>
      <c r="H2332" t="s">
        <v>15</v>
      </c>
      <c r="I2332">
        <v>20000000</v>
      </c>
      <c r="J2332">
        <v>2006</v>
      </c>
      <c r="K2332">
        <v>2.8</v>
      </c>
      <c r="L2332" s="5" t="s">
        <v>340</v>
      </c>
      <c r="M2332" s="5" t="s">
        <v>4017</v>
      </c>
      <c r="N2332" t="s">
        <v>599</v>
      </c>
      <c r="O2332" t="s">
        <v>6299</v>
      </c>
      <c r="P2332" s="5">
        <f t="shared" si="252"/>
        <v>0.60463252341660179</v>
      </c>
      <c r="Q2332" s="5">
        <f t="shared" si="253"/>
        <v>7382993</v>
      </c>
      <c r="R2332" s="1">
        <f t="shared" si="254"/>
        <v>-12617007</v>
      </c>
      <c r="S2332" s="1">
        <f t="shared" si="255"/>
        <v>20000000</v>
      </c>
      <c r="U2332" s="6" t="s">
        <v>7915</v>
      </c>
      <c r="V2332" s="5">
        <f t="shared" si="249"/>
        <v>1</v>
      </c>
      <c r="W2332" s="14">
        <f>IF(V2332=1, VLOOKUP(U2332, [1]IMDB_Movies!A:O, 11, FALSE), AVERAGEIF($A$2:$A$4915, U2332, $K$2:$K$4915))</f>
        <v>4.7</v>
      </c>
      <c r="X2332" s="5">
        <f t="shared" si="250"/>
        <v>8.7999999999999995E-2</v>
      </c>
      <c r="Y2332">
        <f t="shared" si="251"/>
        <v>6.4252980625931517</v>
      </c>
      <c r="AN2332" s="6"/>
      <c r="AO2332" s="5"/>
      <c r="AP2332" s="14"/>
      <c r="AQ2332" s="5"/>
    </row>
    <row r="2333" spans="1:43" hidden="1" x14ac:dyDescent="0.3">
      <c r="A2333" t="s">
        <v>3937</v>
      </c>
      <c r="B2333">
        <v>110</v>
      </c>
      <c r="C2333">
        <v>8888355</v>
      </c>
      <c r="D2333" t="s">
        <v>2199</v>
      </c>
      <c r="E2333" t="s">
        <v>10784</v>
      </c>
      <c r="F2333" t="s">
        <v>3938</v>
      </c>
      <c r="G2333" t="s">
        <v>14</v>
      </c>
      <c r="H2333" t="s">
        <v>15</v>
      </c>
      <c r="I2333">
        <v>20000000</v>
      </c>
      <c r="J2333">
        <v>2013</v>
      </c>
      <c r="K2333">
        <v>5</v>
      </c>
      <c r="L2333" s="5" t="s">
        <v>1221</v>
      </c>
      <c r="M2333" s="5" t="s">
        <v>4183</v>
      </c>
      <c r="P2333" s="5">
        <f t="shared" si="252"/>
        <v>0.60448347043430462</v>
      </c>
      <c r="Q2333" s="5">
        <f t="shared" si="253"/>
        <v>8888355</v>
      </c>
      <c r="R2333" s="1">
        <f t="shared" si="254"/>
        <v>-11111645</v>
      </c>
      <c r="S2333" s="1">
        <f t="shared" si="255"/>
        <v>20000000</v>
      </c>
      <c r="U2333" s="7" t="s">
        <v>7954</v>
      </c>
      <c r="V2333" s="5">
        <f t="shared" si="249"/>
        <v>1</v>
      </c>
      <c r="W2333" s="14">
        <f>IF(V2333=1, VLOOKUP(U2333, [1]IMDB_Movies!A:O, 11, FALSE), AVERAGEIF($A$2:$A$4915, U2333, $K$2:$K$4915))</f>
        <v>4.7</v>
      </c>
      <c r="X2333" s="5">
        <f t="shared" si="250"/>
        <v>8.7999999999999995E-2</v>
      </c>
      <c r="Y2333">
        <f t="shared" si="251"/>
        <v>6.4250465896384705</v>
      </c>
      <c r="AN2333" s="7"/>
      <c r="AO2333" s="5"/>
      <c r="AP2333" s="14"/>
      <c r="AQ2333" s="5"/>
    </row>
    <row r="2334" spans="1:43" hidden="1" x14ac:dyDescent="0.3">
      <c r="A2334" t="s">
        <v>1739</v>
      </c>
      <c r="B2334">
        <v>107</v>
      </c>
      <c r="C2334">
        <v>7268659</v>
      </c>
      <c r="D2334" t="s">
        <v>149</v>
      </c>
      <c r="E2334" t="s">
        <v>10785</v>
      </c>
      <c r="F2334" t="s">
        <v>3941</v>
      </c>
      <c r="G2334" t="s">
        <v>14</v>
      </c>
      <c r="H2334" t="s">
        <v>2528</v>
      </c>
      <c r="I2334">
        <v>20000000</v>
      </c>
      <c r="J2334">
        <v>2013</v>
      </c>
      <c r="K2334">
        <v>5.6</v>
      </c>
      <c r="L2334" s="5" t="s">
        <v>476</v>
      </c>
      <c r="M2334" s="5" t="s">
        <v>599</v>
      </c>
      <c r="N2334" t="s">
        <v>8413</v>
      </c>
      <c r="O2334" t="s">
        <v>3629</v>
      </c>
      <c r="P2334" s="5">
        <f t="shared" si="252"/>
        <v>0.6043381395439803</v>
      </c>
      <c r="Q2334" s="5">
        <f t="shared" si="253"/>
        <v>7268659</v>
      </c>
      <c r="R2334" s="1">
        <f t="shared" si="254"/>
        <v>-12731341</v>
      </c>
      <c r="S2334" s="1">
        <f t="shared" si="255"/>
        <v>20000000</v>
      </c>
      <c r="U2334" s="7" t="s">
        <v>7212</v>
      </c>
      <c r="V2334" s="5">
        <f t="shared" si="249"/>
        <v>1</v>
      </c>
      <c r="W2334" s="14">
        <f>IF(V2334=1, VLOOKUP(U2334, [1]IMDB_Movies!A:O, 11, FALSE), AVERAGEIF($A$2:$A$4915, U2334, $K$2:$K$4915))</f>
        <v>4.7</v>
      </c>
      <c r="X2334" s="5">
        <f t="shared" si="250"/>
        <v>8.7999999999999995E-2</v>
      </c>
      <c r="Y2334">
        <f t="shared" si="251"/>
        <v>6.425689783743481</v>
      </c>
      <c r="AN2334" s="7"/>
      <c r="AO2334" s="5"/>
      <c r="AP2334" s="14"/>
      <c r="AQ2334" s="5"/>
    </row>
    <row r="2335" spans="1:43" hidden="1" x14ac:dyDescent="0.3">
      <c r="A2335" t="s">
        <v>3353</v>
      </c>
      <c r="B2335">
        <v>87</v>
      </c>
      <c r="C2335">
        <v>6563357</v>
      </c>
      <c r="D2335" t="s">
        <v>1501</v>
      </c>
      <c r="E2335" t="s">
        <v>10786</v>
      </c>
      <c r="F2335" t="s">
        <v>3944</v>
      </c>
      <c r="G2335" t="s">
        <v>14</v>
      </c>
      <c r="H2335" t="s">
        <v>15</v>
      </c>
      <c r="I2335">
        <v>20000000</v>
      </c>
      <c r="J2335">
        <v>2008</v>
      </c>
      <c r="K2335">
        <v>5.3</v>
      </c>
      <c r="L2335" s="5" t="s">
        <v>340</v>
      </c>
      <c r="M2335" s="5" t="s">
        <v>599</v>
      </c>
      <c r="P2335" s="5">
        <f t="shared" si="252"/>
        <v>0.60418827327127311</v>
      </c>
      <c r="Q2335" s="5">
        <f t="shared" si="253"/>
        <v>6563357</v>
      </c>
      <c r="R2335" s="1">
        <f t="shared" si="254"/>
        <v>-13436643</v>
      </c>
      <c r="S2335" s="1">
        <f t="shared" si="255"/>
        <v>20000000</v>
      </c>
      <c r="U2335" s="7" t="s">
        <v>6958</v>
      </c>
      <c r="V2335" s="5">
        <f t="shared" si="249"/>
        <v>1</v>
      </c>
      <c r="W2335" s="14">
        <f>IF(V2335=1, VLOOKUP(U2335, [1]IMDB_Movies!A:O, 11, FALSE), AVERAGEIF($A$2:$A$4915, U2335, $K$2:$K$4915))</f>
        <v>4.7</v>
      </c>
      <c r="X2335" s="5">
        <f t="shared" si="250"/>
        <v>8.7999999999999995E-2</v>
      </c>
      <c r="Y2335">
        <f t="shared" si="251"/>
        <v>6.4254755688176113</v>
      </c>
      <c r="AN2335" s="7"/>
      <c r="AO2335" s="5"/>
      <c r="AP2335" s="14"/>
      <c r="AQ2335" s="5"/>
    </row>
    <row r="2336" spans="1:43" hidden="1" x14ac:dyDescent="0.3">
      <c r="A2336" t="s">
        <v>3948</v>
      </c>
      <c r="B2336">
        <v>106</v>
      </c>
      <c r="C2336">
        <v>6420319</v>
      </c>
      <c r="D2336" t="s">
        <v>1215</v>
      </c>
      <c r="E2336" t="s">
        <v>10787</v>
      </c>
      <c r="F2336" t="s">
        <v>3949</v>
      </c>
      <c r="G2336" t="s">
        <v>14</v>
      </c>
      <c r="H2336" t="s">
        <v>1044</v>
      </c>
      <c r="I2336">
        <v>20000000</v>
      </c>
      <c r="J2336">
        <v>2015</v>
      </c>
      <c r="K2336">
        <v>7.4</v>
      </c>
      <c r="L2336" s="5" t="s">
        <v>1221</v>
      </c>
      <c r="M2336" s="5" t="s">
        <v>8418</v>
      </c>
      <c r="P2336" s="5">
        <f t="shared" si="252"/>
        <v>0.60403631527243684</v>
      </c>
      <c r="Q2336" s="5">
        <f t="shared" si="253"/>
        <v>6420319</v>
      </c>
      <c r="R2336" s="1">
        <f t="shared" si="254"/>
        <v>-13579681</v>
      </c>
      <c r="S2336" s="1">
        <f t="shared" si="255"/>
        <v>20000000</v>
      </c>
      <c r="U2336" s="6" t="s">
        <v>6606</v>
      </c>
      <c r="V2336" s="5">
        <f t="shared" si="249"/>
        <v>1</v>
      </c>
      <c r="W2336" s="14">
        <f>IF(V2336=1, VLOOKUP(U2336, [1]IMDB_Movies!A:O, 11, FALSE), AVERAGEIF($A$2:$A$4915, U2336, $K$2:$K$4915))</f>
        <v>4.7</v>
      </c>
      <c r="X2336" s="5">
        <f t="shared" si="250"/>
        <v>8.7999999999999995E-2</v>
      </c>
      <c r="Y2336">
        <f t="shared" si="251"/>
        <v>6.4252238805970183</v>
      </c>
      <c r="AN2336" s="6"/>
      <c r="AO2336" s="5"/>
      <c r="AP2336" s="14"/>
      <c r="AQ2336" s="5"/>
    </row>
    <row r="2337" spans="1:43" hidden="1" x14ac:dyDescent="0.3">
      <c r="A2337" t="s">
        <v>266</v>
      </c>
      <c r="B2337">
        <v>116</v>
      </c>
      <c r="C2337">
        <v>6002756</v>
      </c>
      <c r="D2337" t="s">
        <v>587</v>
      </c>
      <c r="E2337" t="s">
        <v>10788</v>
      </c>
      <c r="F2337" t="s">
        <v>3953</v>
      </c>
      <c r="G2337" t="s">
        <v>14</v>
      </c>
      <c r="H2337" t="s">
        <v>15</v>
      </c>
      <c r="I2337">
        <v>20000000</v>
      </c>
      <c r="J2337">
        <v>2012</v>
      </c>
      <c r="K2337">
        <v>7.2</v>
      </c>
      <c r="L2337" s="5" t="s">
        <v>4651</v>
      </c>
      <c r="M2337" s="5" t="s">
        <v>1221</v>
      </c>
      <c r="N2337" t="s">
        <v>8417</v>
      </c>
      <c r="P2337" s="5">
        <f t="shared" si="252"/>
        <v>0.60388372174524452</v>
      </c>
      <c r="Q2337" s="5">
        <f t="shared" si="253"/>
        <v>6002756</v>
      </c>
      <c r="R2337" s="1">
        <f t="shared" si="254"/>
        <v>-13997244</v>
      </c>
      <c r="S2337" s="1">
        <f t="shared" si="255"/>
        <v>20000000</v>
      </c>
      <c r="U2337" s="7" t="s">
        <v>6533</v>
      </c>
      <c r="V2337" s="5">
        <f t="shared" si="249"/>
        <v>1</v>
      </c>
      <c r="W2337" s="14">
        <f>IF(V2337=1, VLOOKUP(U2337, [1]IMDB_Movies!A:O, 11, FALSE), AVERAGEIF($A$2:$A$4915, U2337, $K$2:$K$4915))</f>
        <v>4.7</v>
      </c>
      <c r="X2337" s="5">
        <f t="shared" si="250"/>
        <v>8.7999999999999995E-2</v>
      </c>
      <c r="Y2337">
        <f t="shared" si="251"/>
        <v>6.4254945875326657</v>
      </c>
      <c r="AN2337" s="7"/>
      <c r="AO2337" s="5"/>
      <c r="AP2337" s="14"/>
      <c r="AQ2337" s="5"/>
    </row>
    <row r="2338" spans="1:43" hidden="1" x14ac:dyDescent="0.3">
      <c r="A2338" t="s">
        <v>1573</v>
      </c>
      <c r="B2338">
        <v>94</v>
      </c>
      <c r="C2338">
        <v>5132655</v>
      </c>
      <c r="D2338" t="s">
        <v>3570</v>
      </c>
      <c r="E2338" t="s">
        <v>10789</v>
      </c>
      <c r="F2338" t="s">
        <v>3954</v>
      </c>
      <c r="G2338" t="s">
        <v>14</v>
      </c>
      <c r="H2338" t="s">
        <v>99</v>
      </c>
      <c r="I2338">
        <v>20000000</v>
      </c>
      <c r="J2338">
        <v>2005</v>
      </c>
      <c r="K2338">
        <v>2.2999999999999998</v>
      </c>
      <c r="L2338" s="5" t="s">
        <v>2267</v>
      </c>
      <c r="M2338" s="5" t="s">
        <v>4289</v>
      </c>
      <c r="P2338" s="5">
        <f t="shared" si="252"/>
        <v>0.60372978730271964</v>
      </c>
      <c r="Q2338" s="5">
        <f t="shared" si="253"/>
        <v>5132655</v>
      </c>
      <c r="R2338" s="1">
        <f t="shared" si="254"/>
        <v>-14867345</v>
      </c>
      <c r="S2338" s="1">
        <f t="shared" si="255"/>
        <v>20000000</v>
      </c>
      <c r="U2338" s="7" t="s">
        <v>5380</v>
      </c>
      <c r="V2338" s="5">
        <f t="shared" si="249"/>
        <v>1</v>
      </c>
      <c r="W2338" s="14">
        <f>IF(V2338=1, VLOOKUP(U2338, [1]IMDB_Movies!A:O, 11, FALSE), AVERAGEIF($A$2:$A$4915, U2338, $K$2:$K$4915))</f>
        <v>4.7</v>
      </c>
      <c r="X2338" s="5">
        <f t="shared" si="250"/>
        <v>8.7999999999999995E-2</v>
      </c>
      <c r="Y2338">
        <f t="shared" si="251"/>
        <v>6.4265123226288319</v>
      </c>
      <c r="AN2338" s="7"/>
      <c r="AO2338" s="5"/>
      <c r="AP2338" s="14"/>
      <c r="AQ2338" s="5"/>
    </row>
    <row r="2339" spans="1:43" hidden="1" x14ac:dyDescent="0.3">
      <c r="A2339" t="s">
        <v>1219</v>
      </c>
      <c r="B2339">
        <v>111</v>
      </c>
      <c r="C2339">
        <v>5205343</v>
      </c>
      <c r="D2339" t="s">
        <v>2871</v>
      </c>
      <c r="E2339" t="s">
        <v>10790</v>
      </c>
      <c r="F2339" t="s">
        <v>3955</v>
      </c>
      <c r="G2339" t="s">
        <v>14</v>
      </c>
      <c r="H2339" t="s">
        <v>15</v>
      </c>
      <c r="I2339">
        <v>20000000</v>
      </c>
      <c r="J2339">
        <v>2009</v>
      </c>
      <c r="K2339">
        <v>6.4</v>
      </c>
      <c r="L2339" s="5" t="s">
        <v>599</v>
      </c>
      <c r="M2339" s="5" t="s">
        <v>1221</v>
      </c>
      <c r="N2339" t="s">
        <v>6299</v>
      </c>
      <c r="O2339" t="s">
        <v>4183</v>
      </c>
      <c r="P2339" s="5">
        <f t="shared" si="252"/>
        <v>0.60357336927895566</v>
      </c>
      <c r="Q2339" s="5">
        <f t="shared" si="253"/>
        <v>5205343</v>
      </c>
      <c r="R2339" s="1">
        <f t="shared" si="254"/>
        <v>-14794657</v>
      </c>
      <c r="S2339" s="1">
        <f t="shared" si="255"/>
        <v>20000000</v>
      </c>
      <c r="U2339" s="6" t="s">
        <v>6016</v>
      </c>
      <c r="V2339" s="5">
        <f t="shared" si="249"/>
        <v>1</v>
      </c>
      <c r="W2339" s="14">
        <f>IF(V2339=1, VLOOKUP(U2339, [1]IMDB_Movies!A:O, 11, FALSE), AVERAGEIF($A$2:$A$4915, U2339, $K$2:$K$4915))</f>
        <v>4.7</v>
      </c>
      <c r="X2339" s="5">
        <f t="shared" si="250"/>
        <v>8.7999999999999995E-2</v>
      </c>
      <c r="Y2339">
        <f t="shared" si="251"/>
        <v>6.4261113186402721</v>
      </c>
      <c r="AN2339" s="6"/>
      <c r="AO2339" s="5"/>
      <c r="AP2339" s="14"/>
      <c r="AQ2339" s="5"/>
    </row>
    <row r="2340" spans="1:43" hidden="1" x14ac:dyDescent="0.3">
      <c r="A2340" t="s">
        <v>3956</v>
      </c>
      <c r="B2340">
        <v>100</v>
      </c>
      <c r="C2340">
        <v>5005883</v>
      </c>
      <c r="D2340" t="s">
        <v>1175</v>
      </c>
      <c r="E2340" t="s">
        <v>10791</v>
      </c>
      <c r="F2340" t="s">
        <v>3957</v>
      </c>
      <c r="G2340" t="s">
        <v>14</v>
      </c>
      <c r="H2340" t="s">
        <v>15</v>
      </c>
      <c r="I2340">
        <v>20000000</v>
      </c>
      <c r="J2340">
        <v>2004</v>
      </c>
      <c r="K2340">
        <v>6.1</v>
      </c>
      <c r="L2340" s="5" t="s">
        <v>1221</v>
      </c>
      <c r="M2340" s="5" t="s">
        <v>8415</v>
      </c>
      <c r="N2340" t="s">
        <v>6851</v>
      </c>
      <c r="O2340" t="s">
        <v>3629</v>
      </c>
      <c r="P2340" s="5">
        <f t="shared" si="252"/>
        <v>0.60341685697705816</v>
      </c>
      <c r="Q2340" s="5">
        <f t="shared" si="253"/>
        <v>5005883</v>
      </c>
      <c r="R2340" s="1">
        <f t="shared" si="254"/>
        <v>-14994117</v>
      </c>
      <c r="S2340" s="1">
        <f t="shared" si="255"/>
        <v>20000000</v>
      </c>
      <c r="U2340" s="6" t="s">
        <v>4147</v>
      </c>
      <c r="V2340" s="5">
        <f t="shared" si="249"/>
        <v>2</v>
      </c>
      <c r="W2340" s="14">
        <f>IF(V2340=1, VLOOKUP(U2340, [1]IMDB_Movies!A:O, 11, FALSE), AVERAGEIF($A$2:$A$4915, U2340, $K$2:$K$4915))</f>
        <v>4.7</v>
      </c>
      <c r="X2340" s="5">
        <f t="shared" si="250"/>
        <v>8.7999999999999995E-2</v>
      </c>
      <c r="Y2340">
        <f t="shared" si="251"/>
        <v>6.4266816143497794</v>
      </c>
      <c r="AN2340" s="6"/>
      <c r="AO2340" s="5"/>
      <c r="AP2340" s="14"/>
      <c r="AQ2340" s="5"/>
    </row>
    <row r="2341" spans="1:43" hidden="1" x14ac:dyDescent="0.3">
      <c r="A2341" t="s">
        <v>3958</v>
      </c>
      <c r="B2341">
        <v>125</v>
      </c>
      <c r="C2341">
        <v>5749134</v>
      </c>
      <c r="D2341" t="s">
        <v>162</v>
      </c>
      <c r="E2341" t="s">
        <v>10792</v>
      </c>
      <c r="F2341" t="s">
        <v>3959</v>
      </c>
      <c r="G2341" t="s">
        <v>14</v>
      </c>
      <c r="H2341" t="s">
        <v>15</v>
      </c>
      <c r="I2341">
        <v>20000000</v>
      </c>
      <c r="J2341">
        <v>2014</v>
      </c>
      <c r="K2341">
        <v>7</v>
      </c>
      <c r="L2341" s="5" t="s">
        <v>476</v>
      </c>
      <c r="M2341" s="5" t="s">
        <v>8413</v>
      </c>
      <c r="N2341" t="s">
        <v>1221</v>
      </c>
      <c r="O2341" t="s">
        <v>3629</v>
      </c>
      <c r="P2341" s="5">
        <f t="shared" si="252"/>
        <v>0.60325956239257128</v>
      </c>
      <c r="Q2341" s="5">
        <f t="shared" si="253"/>
        <v>5749134</v>
      </c>
      <c r="R2341" s="1">
        <f t="shared" si="254"/>
        <v>-14250866</v>
      </c>
      <c r="S2341" s="1">
        <f t="shared" si="255"/>
        <v>20000000</v>
      </c>
      <c r="U2341" s="7" t="s">
        <v>3710</v>
      </c>
      <c r="V2341" s="5">
        <f t="shared" si="249"/>
        <v>1</v>
      </c>
      <c r="W2341" s="14">
        <f>IF(V2341=1, VLOOKUP(U2341, [1]IMDB_Movies!A:O, 11, FALSE), AVERAGEIF($A$2:$A$4915, U2341, $K$2:$K$4915))</f>
        <v>4.7</v>
      </c>
      <c r="X2341" s="5">
        <f t="shared" si="250"/>
        <v>8.7999999999999995E-2</v>
      </c>
      <c r="Y2341">
        <f t="shared" si="251"/>
        <v>6.4263551401869199</v>
      </c>
      <c r="AN2341" s="7"/>
      <c r="AO2341" s="5"/>
      <c r="AP2341" s="14"/>
      <c r="AQ2341" s="5"/>
    </row>
    <row r="2342" spans="1:43" hidden="1" x14ac:dyDescent="0.3">
      <c r="A2342" t="s">
        <v>3032</v>
      </c>
      <c r="B2342">
        <v>114</v>
      </c>
      <c r="C2342"/>
      <c r="D2342" t="s">
        <v>706</v>
      </c>
      <c r="E2342" t="s">
        <v>10793</v>
      </c>
      <c r="F2342" t="s">
        <v>3960</v>
      </c>
      <c r="G2342" t="s">
        <v>14</v>
      </c>
      <c r="H2342" t="s">
        <v>99</v>
      </c>
      <c r="I2342">
        <v>20000000</v>
      </c>
      <c r="J2342">
        <v>2008</v>
      </c>
      <c r="K2342">
        <v>6.5</v>
      </c>
      <c r="L2342" s="5" t="s">
        <v>1221</v>
      </c>
      <c r="M2342" s="5" t="s">
        <v>7865</v>
      </c>
      <c r="N2342" t="s">
        <v>6851</v>
      </c>
      <c r="O2342" t="s">
        <v>8418</v>
      </c>
      <c r="P2342" s="5">
        <f t="shared" si="252"/>
        <v>0.60310387754626893</v>
      </c>
      <c r="Q2342" s="5">
        <f t="shared" si="253"/>
        <v>25035665</v>
      </c>
      <c r="R2342" s="1">
        <f t="shared" si="254"/>
        <v>5035665</v>
      </c>
      <c r="S2342" s="1">
        <f t="shared" si="255"/>
        <v>20000000</v>
      </c>
      <c r="U2342" s="6" t="s">
        <v>4505</v>
      </c>
      <c r="V2342" s="5">
        <f t="shared" ref="V2342:V2405" si="256">COUNTIF($A$2:$A$4915, U2342)</f>
        <v>1</v>
      </c>
      <c r="W2342" s="14">
        <f>IF(V2342=1, VLOOKUP(U2342, [1]IMDB_Movies!A:O, 11, FALSE), AVERAGEIF($A$2:$A$4915, U2342, $K$2:$K$4915))</f>
        <v>4.7</v>
      </c>
      <c r="X2342" s="5">
        <f t="shared" ref="X2342:X2405" si="257">_xlfn.PERCENTRANK.EXC($W$102:$W$2566,W2342)</f>
        <v>8.7999999999999995E-2</v>
      </c>
      <c r="Y2342">
        <f t="shared" ref="Y2342:Y2405" si="258">AVERAGE(K2242:K7155)</f>
        <v>6.4261032161555756</v>
      </c>
      <c r="AN2342" s="6"/>
      <c r="AO2342" s="5"/>
      <c r="AP2342" s="14"/>
      <c r="AQ2342" s="5"/>
    </row>
    <row r="2343" spans="1:43" hidden="1" x14ac:dyDescent="0.3">
      <c r="A2343" t="s">
        <v>3961</v>
      </c>
      <c r="B2343">
        <v>119</v>
      </c>
      <c r="C2343">
        <v>4234040</v>
      </c>
      <c r="D2343" t="s">
        <v>555</v>
      </c>
      <c r="E2343" t="s">
        <v>10794</v>
      </c>
      <c r="F2343" t="s">
        <v>3962</v>
      </c>
      <c r="G2343" t="s">
        <v>14</v>
      </c>
      <c r="H2343" t="s">
        <v>15</v>
      </c>
      <c r="I2343">
        <v>20000000</v>
      </c>
      <c r="J2343">
        <v>2008</v>
      </c>
      <c r="K2343">
        <v>7</v>
      </c>
      <c r="L2343" s="5" t="s">
        <v>4651</v>
      </c>
      <c r="M2343" s="5" t="s">
        <v>1221</v>
      </c>
      <c r="P2343" s="5">
        <f t="shared" si="252"/>
        <v>0.60310387754626893</v>
      </c>
      <c r="Q2343" s="5">
        <f t="shared" si="253"/>
        <v>4234040</v>
      </c>
      <c r="R2343" s="1">
        <f t="shared" si="254"/>
        <v>-15765960</v>
      </c>
      <c r="S2343" s="1">
        <f t="shared" si="255"/>
        <v>20000000</v>
      </c>
      <c r="U2343" s="7" t="s">
        <v>2323</v>
      </c>
      <c r="V2343" s="5">
        <f t="shared" si="256"/>
        <v>1</v>
      </c>
      <c r="W2343" s="14">
        <f>IF(V2343=1, VLOOKUP(U2343, [1]IMDB_Movies!A:O, 11, FALSE), AVERAGEIF($A$2:$A$4915, U2343, $K$2:$K$4915))</f>
        <v>4.7</v>
      </c>
      <c r="X2343" s="5">
        <f t="shared" si="257"/>
        <v>8.7999999999999995E-2</v>
      </c>
      <c r="Y2343">
        <f t="shared" si="258"/>
        <v>6.426337448559674</v>
      </c>
      <c r="AN2343" s="7"/>
      <c r="AO2343" s="5"/>
      <c r="AP2343" s="14"/>
      <c r="AQ2343" s="5"/>
    </row>
    <row r="2344" spans="1:43" hidden="1" x14ac:dyDescent="0.3">
      <c r="A2344" t="s">
        <v>3963</v>
      </c>
      <c r="B2344">
        <v>135</v>
      </c>
      <c r="C2344">
        <v>4001121</v>
      </c>
      <c r="D2344" t="s">
        <v>1528</v>
      </c>
      <c r="E2344" t="s">
        <v>10795</v>
      </c>
      <c r="F2344" t="s">
        <v>3964</v>
      </c>
      <c r="G2344" t="s">
        <v>14</v>
      </c>
      <c r="H2344" t="s">
        <v>15</v>
      </c>
      <c r="I2344">
        <v>20000000</v>
      </c>
      <c r="J2344">
        <v>2007</v>
      </c>
      <c r="K2344">
        <v>7</v>
      </c>
      <c r="L2344" s="5" t="s">
        <v>4651</v>
      </c>
      <c r="M2344" s="5" t="s">
        <v>1221</v>
      </c>
      <c r="N2344" t="s">
        <v>4183</v>
      </c>
      <c r="P2344" s="5">
        <f t="shared" si="252"/>
        <v>0.60294408599090887</v>
      </c>
      <c r="Q2344" s="5">
        <f t="shared" si="253"/>
        <v>4001121</v>
      </c>
      <c r="R2344" s="1">
        <f t="shared" si="254"/>
        <v>-15998879</v>
      </c>
      <c r="S2344" s="1">
        <f t="shared" si="255"/>
        <v>20000000</v>
      </c>
      <c r="U2344" s="6" t="s">
        <v>1701</v>
      </c>
      <c r="V2344" s="5">
        <f t="shared" si="256"/>
        <v>1</v>
      </c>
      <c r="W2344" s="14">
        <f>IF(V2344=1, VLOOKUP(U2344, [1]IMDB_Movies!A:O, 11, FALSE), AVERAGEIF($A$2:$A$4915, U2344, $K$2:$K$4915))</f>
        <v>4.7</v>
      </c>
      <c r="X2344" s="5">
        <f t="shared" si="257"/>
        <v>8.7999999999999995E-2</v>
      </c>
      <c r="Y2344">
        <f t="shared" si="258"/>
        <v>6.4257110778443156</v>
      </c>
      <c r="AN2344" s="6"/>
      <c r="AO2344" s="5"/>
      <c r="AP2344" s="14"/>
      <c r="AQ2344" s="5"/>
    </row>
    <row r="2345" spans="1:43" hidden="1" x14ac:dyDescent="0.3">
      <c r="A2345" t="s">
        <v>3965</v>
      </c>
      <c r="B2345">
        <v>93</v>
      </c>
      <c r="C2345">
        <v>3749061</v>
      </c>
      <c r="D2345" t="s">
        <v>24</v>
      </c>
      <c r="E2345" t="s">
        <v>10796</v>
      </c>
      <c r="F2345" t="s">
        <v>3966</v>
      </c>
      <c r="G2345" t="s">
        <v>14</v>
      </c>
      <c r="H2345" t="s">
        <v>15</v>
      </c>
      <c r="I2345">
        <v>20000000</v>
      </c>
      <c r="J2345">
        <v>2012</v>
      </c>
      <c r="K2345">
        <v>4.9000000000000004</v>
      </c>
      <c r="L2345" s="5" t="s">
        <v>476</v>
      </c>
      <c r="M2345" s="5" t="s">
        <v>3629</v>
      </c>
      <c r="P2345" s="5">
        <f t="shared" si="252"/>
        <v>0.60278342757298731</v>
      </c>
      <c r="Q2345" s="5">
        <f t="shared" si="253"/>
        <v>3749061</v>
      </c>
      <c r="R2345" s="1">
        <f t="shared" si="254"/>
        <v>-16250939</v>
      </c>
      <c r="S2345" s="1">
        <f t="shared" si="255"/>
        <v>20000000</v>
      </c>
      <c r="U2345" s="7" t="s">
        <v>6387</v>
      </c>
      <c r="V2345" s="5">
        <f t="shared" si="256"/>
        <v>1</v>
      </c>
      <c r="W2345" s="14">
        <f>IF(V2345=1, VLOOKUP(U2345, [1]IMDB_Movies!A:O, 11, FALSE), AVERAGEIF($A$2:$A$4915, U2345, $K$2:$K$4915))</f>
        <v>4.7</v>
      </c>
      <c r="X2345" s="5">
        <f t="shared" si="257"/>
        <v>8.7999999999999995E-2</v>
      </c>
      <c r="Y2345">
        <f t="shared" si="258"/>
        <v>6.4259827779857766</v>
      </c>
      <c r="AN2345" s="7"/>
      <c r="AO2345" s="5"/>
      <c r="AP2345" s="14"/>
      <c r="AQ2345" s="5"/>
    </row>
    <row r="2346" spans="1:43" hidden="1" x14ac:dyDescent="0.3">
      <c r="A2346" t="s">
        <v>2884</v>
      </c>
      <c r="B2346">
        <v>114</v>
      </c>
      <c r="C2346">
        <v>3519627</v>
      </c>
      <c r="D2346" t="s">
        <v>3967</v>
      </c>
      <c r="E2346" t="s">
        <v>10797</v>
      </c>
      <c r="F2346" t="s">
        <v>3968</v>
      </c>
      <c r="G2346" t="s">
        <v>14</v>
      </c>
      <c r="H2346" t="s">
        <v>15</v>
      </c>
      <c r="I2346">
        <v>20000000</v>
      </c>
      <c r="J2346">
        <v>2008</v>
      </c>
      <c r="K2346">
        <v>6.9</v>
      </c>
      <c r="L2346" s="5" t="s">
        <v>340</v>
      </c>
      <c r="M2346" s="5" t="s">
        <v>599</v>
      </c>
      <c r="N2346" t="s">
        <v>1221</v>
      </c>
      <c r="O2346" t="s">
        <v>6851</v>
      </c>
      <c r="P2346" s="5">
        <f t="shared" si="252"/>
        <v>0.60262185437798566</v>
      </c>
      <c r="Q2346" s="5">
        <f t="shared" si="253"/>
        <v>3519627</v>
      </c>
      <c r="R2346" s="1">
        <f t="shared" si="254"/>
        <v>-16480373</v>
      </c>
      <c r="S2346" s="1">
        <f t="shared" si="255"/>
        <v>20000000</v>
      </c>
      <c r="U2346" s="7" t="s">
        <v>7239</v>
      </c>
      <c r="V2346" s="5">
        <f t="shared" si="256"/>
        <v>1</v>
      </c>
      <c r="W2346" s="14">
        <f>IF(V2346=1, VLOOKUP(U2346, [1]IMDB_Movies!A:O, 11, FALSE), AVERAGEIF($A$2:$A$4915, U2346, $K$2:$K$4915))</f>
        <v>4.7</v>
      </c>
      <c r="X2346" s="5">
        <f t="shared" si="257"/>
        <v>8.7999999999999995E-2</v>
      </c>
      <c r="Y2346">
        <f t="shared" si="258"/>
        <v>6.426741573033711</v>
      </c>
      <c r="AN2346" s="7"/>
      <c r="AO2346" s="5"/>
      <c r="AP2346" s="14"/>
      <c r="AQ2346" s="5"/>
    </row>
    <row r="2347" spans="1:43" hidden="1" x14ac:dyDescent="0.3">
      <c r="A2347" t="s">
        <v>2710</v>
      </c>
      <c r="B2347">
        <v>114</v>
      </c>
      <c r="C2347">
        <v>2353728</v>
      </c>
      <c r="D2347" t="s">
        <v>3972</v>
      </c>
      <c r="E2347" t="s">
        <v>10798</v>
      </c>
      <c r="F2347" t="s">
        <v>3973</v>
      </c>
      <c r="G2347" t="s">
        <v>524</v>
      </c>
      <c r="H2347" t="s">
        <v>525</v>
      </c>
      <c r="I2347">
        <v>20000000</v>
      </c>
      <c r="J2347">
        <v>2003</v>
      </c>
      <c r="K2347">
        <v>6.9</v>
      </c>
      <c r="L2347" s="5" t="s">
        <v>599</v>
      </c>
      <c r="M2347" s="5" t="s">
        <v>1221</v>
      </c>
      <c r="N2347" t="s">
        <v>8415</v>
      </c>
      <c r="O2347" t="s">
        <v>6851</v>
      </c>
      <c r="P2347" s="5">
        <f t="shared" si="252"/>
        <v>0.60245942201739688</v>
      </c>
      <c r="Q2347" s="5">
        <f t="shared" si="253"/>
        <v>2353728</v>
      </c>
      <c r="R2347" s="1">
        <f t="shared" si="254"/>
        <v>-17646272</v>
      </c>
      <c r="S2347" s="1">
        <f t="shared" si="255"/>
        <v>20000000</v>
      </c>
      <c r="U2347" s="7" t="s">
        <v>7434</v>
      </c>
      <c r="V2347" s="5">
        <f t="shared" si="256"/>
        <v>1</v>
      </c>
      <c r="W2347" s="14">
        <f>IF(V2347=1, VLOOKUP(U2347, [1]IMDB_Movies!A:O, 11, FALSE), AVERAGEIF($A$2:$A$4915, U2347, $K$2:$K$4915))</f>
        <v>4.7</v>
      </c>
      <c r="X2347" s="5">
        <f t="shared" si="257"/>
        <v>8.7999999999999995E-2</v>
      </c>
      <c r="Y2347">
        <f t="shared" si="258"/>
        <v>6.426189584113903</v>
      </c>
      <c r="AN2347" s="7"/>
      <c r="AO2347" s="5"/>
      <c r="AP2347" s="14"/>
      <c r="AQ2347" s="5"/>
    </row>
    <row r="2348" spans="1:43" hidden="1" x14ac:dyDescent="0.3">
      <c r="A2348" t="s">
        <v>3974</v>
      </c>
      <c r="B2348">
        <v>124</v>
      </c>
      <c r="C2348">
        <v>2000000</v>
      </c>
      <c r="D2348" t="s">
        <v>3975</v>
      </c>
      <c r="E2348" t="s">
        <v>10799</v>
      </c>
      <c r="F2348" t="s">
        <v>3976</v>
      </c>
      <c r="G2348" t="s">
        <v>14</v>
      </c>
      <c r="H2348" t="s">
        <v>15</v>
      </c>
      <c r="I2348">
        <v>20000000</v>
      </c>
      <c r="J2348">
        <v>1980</v>
      </c>
      <c r="K2348">
        <v>4.5</v>
      </c>
      <c r="L2348" s="5" t="s">
        <v>4651</v>
      </c>
      <c r="M2348" s="5" t="s">
        <v>599</v>
      </c>
      <c r="N2348" t="s">
        <v>6055</v>
      </c>
      <c r="P2348" s="5">
        <f t="shared" si="252"/>
        <v>0.60229384443029588</v>
      </c>
      <c r="Q2348" s="5">
        <f t="shared" si="253"/>
        <v>2000000</v>
      </c>
      <c r="R2348" s="1">
        <f t="shared" si="254"/>
        <v>-18000000</v>
      </c>
      <c r="S2348" s="1">
        <f t="shared" si="255"/>
        <v>20000000</v>
      </c>
      <c r="U2348" s="6" t="s">
        <v>5805</v>
      </c>
      <c r="V2348" s="5">
        <f t="shared" si="256"/>
        <v>1</v>
      </c>
      <c r="W2348" s="14">
        <f>IF(V2348=1, VLOOKUP(U2348, [1]IMDB_Movies!A:O, 11, FALSE), AVERAGEIF($A$2:$A$4915, U2348, $K$2:$K$4915))</f>
        <v>4.7</v>
      </c>
      <c r="X2348" s="5">
        <f t="shared" si="257"/>
        <v>8.7999999999999995E-2</v>
      </c>
      <c r="Y2348">
        <f t="shared" si="258"/>
        <v>6.42574962518741</v>
      </c>
      <c r="AN2348" s="6"/>
      <c r="AO2348" s="5"/>
      <c r="AP2348" s="14"/>
      <c r="AQ2348" s="5"/>
    </row>
    <row r="2349" spans="1:43" hidden="1" x14ac:dyDescent="0.3">
      <c r="A2349" t="s">
        <v>3978</v>
      </c>
      <c r="B2349">
        <v>118</v>
      </c>
      <c r="C2349">
        <v>2246000</v>
      </c>
      <c r="D2349" t="s">
        <v>587</v>
      </c>
      <c r="E2349" t="s">
        <v>10800</v>
      </c>
      <c r="F2349" t="s">
        <v>3979</v>
      </c>
      <c r="G2349" t="s">
        <v>14</v>
      </c>
      <c r="H2349" t="s">
        <v>15</v>
      </c>
      <c r="I2349">
        <v>20000000</v>
      </c>
      <c r="J2349">
        <v>2015</v>
      </c>
      <c r="K2349">
        <v>7</v>
      </c>
      <c r="L2349" s="5" t="s">
        <v>4651</v>
      </c>
      <c r="M2349" s="5" t="s">
        <v>1221</v>
      </c>
      <c r="N2349" t="s">
        <v>8417</v>
      </c>
      <c r="P2349" s="5">
        <f t="shared" si="252"/>
        <v>0.60212711116672257</v>
      </c>
      <c r="Q2349" s="5">
        <f t="shared" si="253"/>
        <v>2246000</v>
      </c>
      <c r="R2349" s="1">
        <f t="shared" si="254"/>
        <v>-17754000</v>
      </c>
      <c r="S2349" s="1">
        <f t="shared" si="255"/>
        <v>20000000</v>
      </c>
      <c r="U2349" s="7" t="s">
        <v>8240</v>
      </c>
      <c r="V2349" s="5">
        <f t="shared" si="256"/>
        <v>1</v>
      </c>
      <c r="W2349" s="14">
        <f>IF(V2349=1, VLOOKUP(U2349, [1]IMDB_Movies!A:O, 11, FALSE), AVERAGEIF($A$2:$A$4915, U2349, $K$2:$K$4915))</f>
        <v>4.7</v>
      </c>
      <c r="X2349" s="5">
        <f t="shared" si="257"/>
        <v>8.7999999999999995E-2</v>
      </c>
      <c r="Y2349">
        <f t="shared" si="258"/>
        <v>6.4263592050993648</v>
      </c>
      <c r="AN2349" s="7"/>
      <c r="AO2349" s="5"/>
      <c r="AP2349" s="14"/>
      <c r="AQ2349" s="5"/>
    </row>
    <row r="2350" spans="1:43" hidden="1" x14ac:dyDescent="0.3">
      <c r="A2350" t="s">
        <v>3470</v>
      </c>
      <c r="B2350">
        <v>80</v>
      </c>
      <c r="C2350">
        <v>1646664</v>
      </c>
      <c r="D2350" t="s">
        <v>2272</v>
      </c>
      <c r="E2350" t="s">
        <v>10801</v>
      </c>
      <c r="F2350" t="s">
        <v>3980</v>
      </c>
      <c r="G2350" t="s">
        <v>14</v>
      </c>
      <c r="H2350" t="s">
        <v>15</v>
      </c>
      <c r="I2350">
        <v>20000000</v>
      </c>
      <c r="J2350">
        <v>2003</v>
      </c>
      <c r="K2350">
        <v>2.8</v>
      </c>
      <c r="L2350" s="5" t="s">
        <v>599</v>
      </c>
      <c r="M2350" s="5" t="s">
        <v>4183</v>
      </c>
      <c r="P2350" s="5">
        <f t="shared" si="252"/>
        <v>0.60196066699314765</v>
      </c>
      <c r="Q2350" s="5">
        <f t="shared" si="253"/>
        <v>1646664</v>
      </c>
      <c r="R2350" s="1">
        <f t="shared" si="254"/>
        <v>-18353336</v>
      </c>
      <c r="S2350" s="1">
        <f t="shared" si="255"/>
        <v>20000000</v>
      </c>
      <c r="U2350" s="7" t="s">
        <v>3926</v>
      </c>
      <c r="V2350" s="5">
        <f t="shared" si="256"/>
        <v>4</v>
      </c>
      <c r="W2350" s="14">
        <f>IF(V2350=1, VLOOKUP(U2350, [1]IMDB_Movies!A:O, 11, FALSE), AVERAGEIF($A$2:$A$4915, U2350, $K$2:$K$4915))</f>
        <v>4.6749999999999998</v>
      </c>
      <c r="X2350" s="5">
        <f t="shared" si="257"/>
        <v>8.6999999999999994E-2</v>
      </c>
      <c r="Y2350">
        <f t="shared" si="258"/>
        <v>6.4262565641410374</v>
      </c>
      <c r="AN2350" s="7"/>
      <c r="AO2350" s="5"/>
      <c r="AP2350" s="14"/>
      <c r="AQ2350" s="5"/>
    </row>
    <row r="2351" spans="1:43" hidden="1" x14ac:dyDescent="0.3">
      <c r="A2351" t="s">
        <v>2985</v>
      </c>
      <c r="B2351">
        <v>107</v>
      </c>
      <c r="C2351">
        <v>1190018</v>
      </c>
      <c r="D2351" t="s">
        <v>497</v>
      </c>
      <c r="E2351" t="s">
        <v>10802</v>
      </c>
      <c r="F2351" t="s">
        <v>3981</v>
      </c>
      <c r="G2351" t="s">
        <v>14</v>
      </c>
      <c r="H2351" t="s">
        <v>15</v>
      </c>
      <c r="I2351">
        <v>20000000</v>
      </c>
      <c r="J2351">
        <v>2002</v>
      </c>
      <c r="K2351">
        <v>7.5</v>
      </c>
      <c r="L2351" s="5" t="s">
        <v>476</v>
      </c>
      <c r="M2351" s="5" t="s">
        <v>1221</v>
      </c>
      <c r="N2351" t="s">
        <v>4289</v>
      </c>
      <c r="O2351" t="s">
        <v>3629</v>
      </c>
      <c r="P2351" s="5">
        <f t="shared" si="252"/>
        <v>0.6017924745050427</v>
      </c>
      <c r="Q2351" s="5">
        <f t="shared" si="253"/>
        <v>1190018</v>
      </c>
      <c r="R2351" s="1">
        <f t="shared" si="254"/>
        <v>-18809982</v>
      </c>
      <c r="S2351" s="1">
        <f t="shared" si="255"/>
        <v>20000000</v>
      </c>
      <c r="U2351" s="7" t="s">
        <v>5386</v>
      </c>
      <c r="V2351" s="5">
        <f t="shared" si="256"/>
        <v>2</v>
      </c>
      <c r="W2351" s="14">
        <f>IF(V2351=1, VLOOKUP(U2351, [1]IMDB_Movies!A:O, 11, FALSE), AVERAGEIF($A$2:$A$4915, U2351, $K$2:$K$4915))</f>
        <v>4.6500000000000004</v>
      </c>
      <c r="X2351" s="5">
        <f t="shared" si="257"/>
        <v>8.6999999999999994E-2</v>
      </c>
      <c r="Y2351">
        <f t="shared" si="258"/>
        <v>6.4276547842401532</v>
      </c>
      <c r="AN2351" s="7"/>
      <c r="AO2351" s="5"/>
      <c r="AP2351" s="14"/>
      <c r="AQ2351" s="5"/>
    </row>
    <row r="2352" spans="1:43" hidden="1" x14ac:dyDescent="0.3">
      <c r="A2352" t="s">
        <v>3984</v>
      </c>
      <c r="B2352">
        <v>88</v>
      </c>
      <c r="C2352">
        <v>1064277</v>
      </c>
      <c r="D2352" t="s">
        <v>3423</v>
      </c>
      <c r="E2352" t="s">
        <v>10803</v>
      </c>
      <c r="F2352" t="s">
        <v>3985</v>
      </c>
      <c r="G2352" t="s">
        <v>14</v>
      </c>
      <c r="H2352" t="s">
        <v>15</v>
      </c>
      <c r="I2352">
        <v>20000000</v>
      </c>
      <c r="J2352">
        <v>2012</v>
      </c>
      <c r="K2352">
        <v>6.7</v>
      </c>
      <c r="L2352" s="5" t="s">
        <v>340</v>
      </c>
      <c r="M2352" s="5" t="s">
        <v>6299</v>
      </c>
      <c r="N2352" t="s">
        <v>455</v>
      </c>
      <c r="O2352" t="s">
        <v>6055</v>
      </c>
      <c r="P2352" s="5">
        <f t="shared" si="252"/>
        <v>0.60162288257253016</v>
      </c>
      <c r="Q2352" s="5">
        <f t="shared" si="253"/>
        <v>1064277</v>
      </c>
      <c r="R2352" s="1">
        <f t="shared" si="254"/>
        <v>-18935723</v>
      </c>
      <c r="S2352" s="1">
        <f t="shared" si="255"/>
        <v>20000000</v>
      </c>
      <c r="U2352" s="6" t="s">
        <v>7851</v>
      </c>
      <c r="V2352" s="5">
        <f t="shared" si="256"/>
        <v>1</v>
      </c>
      <c r="W2352" s="14">
        <f>IF(V2352=1, VLOOKUP(U2352, [1]IMDB_Movies!A:O, 11, FALSE), AVERAGEIF($A$2:$A$4915, U2352, $K$2:$K$4915))</f>
        <v>4.5999999999999996</v>
      </c>
      <c r="X2352" s="5">
        <f t="shared" si="257"/>
        <v>7.9000000000000001E-2</v>
      </c>
      <c r="Y2352">
        <f t="shared" si="258"/>
        <v>6.4278903903903926</v>
      </c>
      <c r="AN2352" s="6"/>
      <c r="AO2352" s="5"/>
      <c r="AP2352" s="14"/>
      <c r="AQ2352" s="5"/>
    </row>
    <row r="2353" spans="1:43" hidden="1" x14ac:dyDescent="0.3">
      <c r="A2353" t="s">
        <v>3990</v>
      </c>
      <c r="B2353">
        <v>101</v>
      </c>
      <c r="C2353">
        <v>375474</v>
      </c>
      <c r="D2353" t="s">
        <v>833</v>
      </c>
      <c r="E2353" t="s">
        <v>10804</v>
      </c>
      <c r="F2353" t="s">
        <v>3991</v>
      </c>
      <c r="G2353" t="s">
        <v>14</v>
      </c>
      <c r="H2353" t="s">
        <v>15</v>
      </c>
      <c r="I2353">
        <v>20000000</v>
      </c>
      <c r="J2353">
        <v>2005</v>
      </c>
      <c r="K2353">
        <v>6.2</v>
      </c>
      <c r="L2353" s="5" t="s">
        <v>1221</v>
      </c>
      <c r="M2353" s="5" t="s">
        <v>7865</v>
      </c>
      <c r="N2353" t="s">
        <v>8417</v>
      </c>
      <c r="P2353" s="5">
        <f t="shared" si="252"/>
        <v>0.60145267903310173</v>
      </c>
      <c r="Q2353" s="5">
        <f t="shared" si="253"/>
        <v>375474</v>
      </c>
      <c r="R2353" s="1">
        <f t="shared" si="254"/>
        <v>-19624526</v>
      </c>
      <c r="S2353" s="1">
        <f t="shared" si="255"/>
        <v>20000000</v>
      </c>
      <c r="U2353" s="7" t="s">
        <v>7424</v>
      </c>
      <c r="V2353" s="5">
        <f t="shared" si="256"/>
        <v>1</v>
      </c>
      <c r="W2353" s="14">
        <f>IF(V2353=1, VLOOKUP(U2353, [1]IMDB_Movies!A:O, 11, FALSE), AVERAGEIF($A$2:$A$4915, U2353, $K$2:$K$4915))</f>
        <v>4.5999999999999996</v>
      </c>
      <c r="X2353" s="5">
        <f t="shared" si="257"/>
        <v>7.9000000000000001E-2</v>
      </c>
      <c r="Y2353">
        <f t="shared" si="258"/>
        <v>6.4274877957191157</v>
      </c>
      <c r="AN2353" s="7"/>
      <c r="AO2353" s="5"/>
      <c r="AP2353" s="14"/>
      <c r="AQ2353" s="5"/>
    </row>
    <row r="2354" spans="1:43" hidden="1" x14ac:dyDescent="0.3">
      <c r="A2354" t="s">
        <v>188</v>
      </c>
      <c r="B2354">
        <v>107</v>
      </c>
      <c r="C2354">
        <v>305070</v>
      </c>
      <c r="D2354" t="s">
        <v>1039</v>
      </c>
      <c r="E2354" t="s">
        <v>10805</v>
      </c>
      <c r="F2354" t="s">
        <v>3995</v>
      </c>
      <c r="G2354" t="s">
        <v>14</v>
      </c>
      <c r="H2354" t="s">
        <v>15</v>
      </c>
      <c r="I2354">
        <v>20000000</v>
      </c>
      <c r="J2354">
        <v>1994</v>
      </c>
      <c r="K2354">
        <v>6.4</v>
      </c>
      <c r="L2354" s="5" t="s">
        <v>476</v>
      </c>
      <c r="M2354" s="5" t="s">
        <v>340</v>
      </c>
      <c r="N2354" t="s">
        <v>1221</v>
      </c>
      <c r="O2354" t="s">
        <v>7865</v>
      </c>
      <c r="P2354" s="5">
        <f t="shared" si="252"/>
        <v>0.60128053404308635</v>
      </c>
      <c r="Q2354" s="5">
        <f t="shared" si="253"/>
        <v>305070</v>
      </c>
      <c r="R2354" s="1">
        <f t="shared" si="254"/>
        <v>-19694930</v>
      </c>
      <c r="S2354" s="1">
        <f t="shared" si="255"/>
        <v>20000000</v>
      </c>
      <c r="U2354" s="6" t="s">
        <v>7124</v>
      </c>
      <c r="V2354" s="5">
        <f t="shared" si="256"/>
        <v>1</v>
      </c>
      <c r="W2354" s="14">
        <f>IF(V2354=1, VLOOKUP(U2354, [1]IMDB_Movies!A:O, 11, FALSE), AVERAGEIF($A$2:$A$4915, U2354, $K$2:$K$4915))</f>
        <v>4.5999999999999996</v>
      </c>
      <c r="X2354" s="5">
        <f t="shared" si="257"/>
        <v>7.9000000000000001E-2</v>
      </c>
      <c r="Y2354">
        <f t="shared" si="258"/>
        <v>6.427873779113451</v>
      </c>
      <c r="AN2354" s="6"/>
      <c r="AO2354" s="5"/>
      <c r="AP2354" s="14"/>
      <c r="AQ2354" s="5"/>
    </row>
    <row r="2355" spans="1:43" hidden="1" x14ac:dyDescent="0.3">
      <c r="A2355" t="s">
        <v>2584</v>
      </c>
      <c r="B2355">
        <v>107</v>
      </c>
      <c r="C2355">
        <v>1183354</v>
      </c>
      <c r="D2355" t="s">
        <v>3999</v>
      </c>
      <c r="E2355" t="s">
        <v>10806</v>
      </c>
      <c r="F2355" t="s">
        <v>4000</v>
      </c>
      <c r="G2355" t="s">
        <v>14</v>
      </c>
      <c r="H2355" t="s">
        <v>15</v>
      </c>
      <c r="I2355">
        <v>20000000</v>
      </c>
      <c r="J2355">
        <v>2010</v>
      </c>
      <c r="K2355">
        <v>5.0999999999999996</v>
      </c>
      <c r="L2355" s="5" t="s">
        <v>476</v>
      </c>
      <c r="M2355" s="5" t="s">
        <v>599</v>
      </c>
      <c r="N2355" t="s">
        <v>8413</v>
      </c>
      <c r="O2355" t="s">
        <v>455</v>
      </c>
      <c r="P2355" s="5">
        <f t="shared" si="252"/>
        <v>0.60110790422111993</v>
      </c>
      <c r="Q2355" s="5">
        <f t="shared" si="253"/>
        <v>1183354</v>
      </c>
      <c r="R2355" s="1">
        <f t="shared" si="254"/>
        <v>-18816646</v>
      </c>
      <c r="S2355" s="1">
        <f t="shared" si="255"/>
        <v>20000000</v>
      </c>
      <c r="U2355" s="6" t="s">
        <v>6886</v>
      </c>
      <c r="V2355" s="5">
        <f t="shared" si="256"/>
        <v>1</v>
      </c>
      <c r="W2355" s="14">
        <f>IF(V2355=1, VLOOKUP(U2355, [1]IMDB_Movies!A:O, 11, FALSE), AVERAGEIF($A$2:$A$4915, U2355, $K$2:$K$4915))</f>
        <v>4.5999999999999996</v>
      </c>
      <c r="X2355" s="5">
        <f t="shared" si="257"/>
        <v>7.9000000000000001E-2</v>
      </c>
      <c r="Y2355">
        <f t="shared" si="258"/>
        <v>6.4287485907553572</v>
      </c>
      <c r="AN2355" s="6"/>
      <c r="AO2355" s="5"/>
      <c r="AP2355" s="14"/>
      <c r="AQ2355" s="5"/>
    </row>
    <row r="2356" spans="1:43" hidden="1" x14ac:dyDescent="0.3">
      <c r="A2356" t="s">
        <v>2087</v>
      </c>
      <c r="B2356">
        <v>110</v>
      </c>
      <c r="C2356">
        <v>263365</v>
      </c>
      <c r="D2356" t="s">
        <v>897</v>
      </c>
      <c r="E2356" t="s">
        <v>10807</v>
      </c>
      <c r="F2356" t="s">
        <v>4003</v>
      </c>
      <c r="G2356" t="s">
        <v>14</v>
      </c>
      <c r="H2356" t="s">
        <v>15</v>
      </c>
      <c r="I2356">
        <v>20000000</v>
      </c>
      <c r="J2356">
        <v>2010</v>
      </c>
      <c r="K2356">
        <v>5.4</v>
      </c>
      <c r="L2356" s="5" t="s">
        <v>599</v>
      </c>
      <c r="M2356" s="5" t="s">
        <v>1221</v>
      </c>
      <c r="N2356" t="s">
        <v>455</v>
      </c>
      <c r="O2356" t="s">
        <v>6851</v>
      </c>
      <c r="P2356" s="5">
        <f t="shared" si="252"/>
        <v>0.60093703493467621</v>
      </c>
      <c r="Q2356" s="5">
        <f t="shared" si="253"/>
        <v>263365</v>
      </c>
      <c r="R2356" s="1">
        <f t="shared" si="254"/>
        <v>-19736635</v>
      </c>
      <c r="S2356" s="1">
        <f t="shared" si="255"/>
        <v>20000000</v>
      </c>
      <c r="U2356" s="6" t="s">
        <v>7067</v>
      </c>
      <c r="V2356" s="5">
        <f t="shared" si="256"/>
        <v>1</v>
      </c>
      <c r="W2356" s="14">
        <f>IF(V2356=1, VLOOKUP(U2356, [1]IMDB_Movies!A:O, 11, FALSE), AVERAGEIF($A$2:$A$4915, U2356, $K$2:$K$4915))</f>
        <v>4.5999999999999996</v>
      </c>
      <c r="X2356" s="5">
        <f t="shared" si="257"/>
        <v>7.9000000000000001E-2</v>
      </c>
      <c r="Y2356">
        <f t="shared" si="258"/>
        <v>6.4289473684210554</v>
      </c>
      <c r="AN2356" s="6"/>
      <c r="AO2356" s="5"/>
      <c r="AP2356" s="14"/>
      <c r="AQ2356" s="5"/>
    </row>
    <row r="2357" spans="1:43" hidden="1" x14ac:dyDescent="0.3">
      <c r="A2357" t="s">
        <v>4010</v>
      </c>
      <c r="B2357">
        <v>98</v>
      </c>
      <c r="C2357"/>
      <c r="D2357" t="s">
        <v>771</v>
      </c>
      <c r="E2357" t="s">
        <v>10808</v>
      </c>
      <c r="F2357" t="s">
        <v>4011</v>
      </c>
      <c r="G2357" t="s">
        <v>14</v>
      </c>
      <c r="H2357" t="s">
        <v>22</v>
      </c>
      <c r="I2357">
        <v>20000000</v>
      </c>
      <c r="J2357">
        <v>2007</v>
      </c>
      <c r="K2357">
        <v>6.7</v>
      </c>
      <c r="L2357" s="5" t="s">
        <v>8413</v>
      </c>
      <c r="M2357" s="5" t="s">
        <v>1221</v>
      </c>
      <c r="N2357" t="s">
        <v>3629</v>
      </c>
      <c r="P2357" s="5">
        <f t="shared" si="252"/>
        <v>0.6007636672143678</v>
      </c>
      <c r="Q2357" s="5">
        <f t="shared" si="253"/>
        <v>25035665</v>
      </c>
      <c r="R2357" s="1">
        <f t="shared" si="254"/>
        <v>5035665</v>
      </c>
      <c r="S2357" s="1">
        <f t="shared" si="255"/>
        <v>20000000</v>
      </c>
      <c r="U2357" s="6" t="s">
        <v>6265</v>
      </c>
      <c r="V2357" s="5">
        <f t="shared" si="256"/>
        <v>1</v>
      </c>
      <c r="W2357" s="14">
        <f>IF(V2357=1, VLOOKUP(U2357, [1]IMDB_Movies!A:O, 11, FALSE), AVERAGEIF($A$2:$A$4915, U2357, $K$2:$K$4915))</f>
        <v>4.5999999999999996</v>
      </c>
      <c r="X2357" s="5">
        <f t="shared" si="257"/>
        <v>7.9000000000000001E-2</v>
      </c>
      <c r="Y2357">
        <f t="shared" si="258"/>
        <v>6.4288078224896612</v>
      </c>
      <c r="AN2357" s="6"/>
      <c r="AO2357" s="5"/>
      <c r="AP2357" s="14"/>
      <c r="AQ2357" s="5"/>
    </row>
    <row r="2358" spans="1:43" hidden="1" x14ac:dyDescent="0.3">
      <c r="A2358" t="s">
        <v>4012</v>
      </c>
      <c r="B2358">
        <v>83</v>
      </c>
      <c r="C2358"/>
      <c r="D2358" t="s">
        <v>165</v>
      </c>
      <c r="E2358" t="s">
        <v>10809</v>
      </c>
      <c r="F2358" t="s">
        <v>4013</v>
      </c>
      <c r="G2358" t="s">
        <v>14</v>
      </c>
      <c r="H2358" t="s">
        <v>2863</v>
      </c>
      <c r="I2358">
        <v>20000000</v>
      </c>
      <c r="J2358">
        <v>2012</v>
      </c>
      <c r="K2358">
        <v>5.8</v>
      </c>
      <c r="L2358" s="5" t="s">
        <v>340</v>
      </c>
      <c r="M2358" s="5" t="s">
        <v>4017</v>
      </c>
      <c r="N2358" t="s">
        <v>599</v>
      </c>
      <c r="O2358" t="s">
        <v>6299</v>
      </c>
      <c r="P2358" s="5">
        <f t="shared" si="252"/>
        <v>0.6007636672143678</v>
      </c>
      <c r="Q2358" s="5">
        <f t="shared" si="253"/>
        <v>25035665</v>
      </c>
      <c r="R2358" s="1">
        <f t="shared" si="254"/>
        <v>5035665</v>
      </c>
      <c r="S2358" s="1">
        <f t="shared" si="255"/>
        <v>20000000</v>
      </c>
      <c r="U2358" s="7" t="s">
        <v>2947</v>
      </c>
      <c r="V2358" s="5">
        <f t="shared" si="256"/>
        <v>2</v>
      </c>
      <c r="W2358" s="14">
        <f>IF(V2358=1, VLOOKUP(U2358, [1]IMDB_Movies!A:O, 11, FALSE), AVERAGEIF($A$2:$A$4915, U2358, $K$2:$K$4915))</f>
        <v>4.5500000000000007</v>
      </c>
      <c r="X2358" s="5">
        <f t="shared" si="257"/>
        <v>7.9000000000000001E-2</v>
      </c>
      <c r="Y2358">
        <f t="shared" si="258"/>
        <v>6.4303611738149016</v>
      </c>
      <c r="AN2358" s="7"/>
      <c r="AO2358" s="5"/>
      <c r="AP2358" s="14"/>
      <c r="AQ2358" s="5"/>
    </row>
    <row r="2359" spans="1:43" hidden="1" x14ac:dyDescent="0.3">
      <c r="A2359" t="s">
        <v>4016</v>
      </c>
      <c r="B2359">
        <v>98</v>
      </c>
      <c r="C2359"/>
      <c r="D2359" t="s">
        <v>4017</v>
      </c>
      <c r="E2359" t="s">
        <v>10810</v>
      </c>
      <c r="F2359" t="s">
        <v>4018</v>
      </c>
      <c r="G2359" t="s">
        <v>14</v>
      </c>
      <c r="H2359" t="s">
        <v>15</v>
      </c>
      <c r="I2359">
        <v>20000000</v>
      </c>
      <c r="J2359">
        <v>2014</v>
      </c>
      <c r="K2359">
        <v>4.8</v>
      </c>
      <c r="L2359" s="5" t="s">
        <v>4017</v>
      </c>
      <c r="M2359" s="5"/>
      <c r="P2359" s="5">
        <f t="shared" si="252"/>
        <v>0.6007636672143678</v>
      </c>
      <c r="Q2359" s="5">
        <f t="shared" si="253"/>
        <v>25035665</v>
      </c>
      <c r="R2359" s="1">
        <f t="shared" si="254"/>
        <v>5035665</v>
      </c>
      <c r="S2359" s="1">
        <f t="shared" si="255"/>
        <v>20000000</v>
      </c>
      <c r="U2359" s="7" t="s">
        <v>5977</v>
      </c>
      <c r="V2359" s="5">
        <f t="shared" si="256"/>
        <v>1</v>
      </c>
      <c r="W2359" s="14">
        <f>IF(V2359=1, VLOOKUP(U2359, [1]IMDB_Movies!A:O, 11, FALSE), AVERAGEIF($A$2:$A$4915, U2359, $K$2:$K$4915))</f>
        <v>4.5999999999999996</v>
      </c>
      <c r="X2359" s="5">
        <f t="shared" si="257"/>
        <v>7.9000000000000001E-2</v>
      </c>
      <c r="Y2359">
        <f t="shared" si="258"/>
        <v>6.4297327813323317</v>
      </c>
      <c r="AN2359" s="7"/>
      <c r="AO2359" s="5"/>
      <c r="AP2359" s="14"/>
      <c r="AQ2359" s="5"/>
    </row>
    <row r="2360" spans="1:43" hidden="1" x14ac:dyDescent="0.3">
      <c r="A2360" t="s">
        <v>4019</v>
      </c>
      <c r="B2360">
        <v>105</v>
      </c>
      <c r="C2360"/>
      <c r="D2360" t="s">
        <v>2512</v>
      </c>
      <c r="E2360" t="s">
        <v>10811</v>
      </c>
      <c r="F2360" t="s">
        <v>4020</v>
      </c>
      <c r="G2360" t="s">
        <v>14</v>
      </c>
      <c r="H2360" t="s">
        <v>4021</v>
      </c>
      <c r="I2360">
        <v>20000000</v>
      </c>
      <c r="J2360">
        <v>2016</v>
      </c>
      <c r="K2360">
        <v>7.2</v>
      </c>
      <c r="L2360" s="5" t="s">
        <v>476</v>
      </c>
      <c r="M2360" s="5" t="s">
        <v>4651</v>
      </c>
      <c r="N2360" t="s">
        <v>1221</v>
      </c>
      <c r="O2360" t="s">
        <v>8417</v>
      </c>
      <c r="P2360" s="5">
        <f t="shared" si="252"/>
        <v>0.6007636672143678</v>
      </c>
      <c r="Q2360" s="5">
        <f t="shared" si="253"/>
        <v>25035665</v>
      </c>
      <c r="R2360" s="1">
        <f t="shared" si="254"/>
        <v>5035665</v>
      </c>
      <c r="S2360" s="1">
        <f t="shared" si="255"/>
        <v>20000000</v>
      </c>
      <c r="U2360" s="7" t="s">
        <v>5684</v>
      </c>
      <c r="V2360" s="5">
        <f t="shared" si="256"/>
        <v>1</v>
      </c>
      <c r="W2360" s="14">
        <f>IF(V2360=1, VLOOKUP(U2360, [1]IMDB_Movies!A:O, 11, FALSE), AVERAGEIF($A$2:$A$4915, U2360, $K$2:$K$4915))</f>
        <v>4.5999999999999996</v>
      </c>
      <c r="X2360" s="5">
        <f t="shared" si="257"/>
        <v>7.9000000000000001E-2</v>
      </c>
      <c r="Y2360">
        <f t="shared" si="258"/>
        <v>6.4302710843373516</v>
      </c>
      <c r="AN2360" s="7"/>
      <c r="AO2360" s="5"/>
      <c r="AP2360" s="14"/>
      <c r="AQ2360" s="5"/>
    </row>
    <row r="2361" spans="1:43" hidden="1" x14ac:dyDescent="0.3">
      <c r="A2361" t="s">
        <v>1828</v>
      </c>
      <c r="B2361">
        <v>96</v>
      </c>
      <c r="C2361"/>
      <c r="D2361" t="s">
        <v>122</v>
      </c>
      <c r="E2361" t="s">
        <v>10812</v>
      </c>
      <c r="F2361" t="s">
        <v>4022</v>
      </c>
      <c r="G2361" t="s">
        <v>14</v>
      </c>
      <c r="H2361" t="s">
        <v>15</v>
      </c>
      <c r="I2361">
        <v>20000000</v>
      </c>
      <c r="J2361">
        <v>2015</v>
      </c>
      <c r="K2361">
        <v>5.6</v>
      </c>
      <c r="L2361" s="5" t="s">
        <v>476</v>
      </c>
      <c r="M2361" s="5" t="s">
        <v>8413</v>
      </c>
      <c r="N2361" t="s">
        <v>3629</v>
      </c>
      <c r="P2361" s="5">
        <f t="shared" si="252"/>
        <v>0.6007636672143678</v>
      </c>
      <c r="Q2361" s="5">
        <f t="shared" si="253"/>
        <v>25035665</v>
      </c>
      <c r="R2361" s="1">
        <f t="shared" si="254"/>
        <v>5035665</v>
      </c>
      <c r="S2361" s="1">
        <f t="shared" si="255"/>
        <v>20000000</v>
      </c>
      <c r="U2361" s="6" t="s">
        <v>2308</v>
      </c>
      <c r="V2361" s="5">
        <f t="shared" si="256"/>
        <v>2</v>
      </c>
      <c r="W2361" s="14">
        <f>IF(V2361=1, VLOOKUP(U2361, [1]IMDB_Movies!A:O, 11, FALSE), AVERAGEIF($A$2:$A$4915, U2361, $K$2:$K$4915))</f>
        <v>4.5500000000000007</v>
      </c>
      <c r="X2361" s="5">
        <f t="shared" si="257"/>
        <v>7.9000000000000001E-2</v>
      </c>
      <c r="Y2361">
        <f t="shared" si="258"/>
        <v>6.4306214689265557</v>
      </c>
      <c r="AN2361" s="6"/>
      <c r="AO2361" s="5"/>
      <c r="AP2361" s="14"/>
      <c r="AQ2361" s="5"/>
    </row>
    <row r="2362" spans="1:43" hidden="1" x14ac:dyDescent="0.3">
      <c r="A2362" t="s">
        <v>3642</v>
      </c>
      <c r="B2362">
        <v>184</v>
      </c>
      <c r="C2362">
        <v>476270</v>
      </c>
      <c r="D2362" t="s">
        <v>3063</v>
      </c>
      <c r="E2362" t="s">
        <v>10813</v>
      </c>
      <c r="F2362" t="s">
        <v>4026</v>
      </c>
      <c r="G2362" t="s">
        <v>3067</v>
      </c>
      <c r="H2362" t="s">
        <v>275</v>
      </c>
      <c r="I2362">
        <v>20000000</v>
      </c>
      <c r="J2362">
        <v>2008</v>
      </c>
      <c r="K2362">
        <v>7.4</v>
      </c>
      <c r="L2362" s="5" t="s">
        <v>476</v>
      </c>
      <c r="M2362" s="5" t="s">
        <v>4651</v>
      </c>
      <c r="N2362" t="s">
        <v>8413</v>
      </c>
      <c r="O2362" t="s">
        <v>1221</v>
      </c>
      <c r="P2362" s="5">
        <f t="shared" si="252"/>
        <v>0.6007636672143678</v>
      </c>
      <c r="Q2362" s="5">
        <f t="shared" si="253"/>
        <v>476270</v>
      </c>
      <c r="R2362" s="1">
        <f t="shared" si="254"/>
        <v>-19523730</v>
      </c>
      <c r="S2362" s="1">
        <f t="shared" si="255"/>
        <v>20000000</v>
      </c>
      <c r="U2362" s="7" t="s">
        <v>4529</v>
      </c>
      <c r="V2362" s="5">
        <f t="shared" si="256"/>
        <v>2</v>
      </c>
      <c r="W2362" s="14">
        <f>IF(V2362=1, VLOOKUP(U2362, [1]IMDB_Movies!A:O, 11, FALSE), AVERAGEIF($A$2:$A$4915, U2362, $K$2:$K$4915))</f>
        <v>4.5999999999999996</v>
      </c>
      <c r="X2362" s="5">
        <f t="shared" si="257"/>
        <v>7.9000000000000001E-2</v>
      </c>
      <c r="Y2362">
        <f t="shared" si="258"/>
        <v>6.4307083647324816</v>
      </c>
      <c r="AN2362" s="7"/>
      <c r="AO2362" s="5"/>
      <c r="AP2362" s="14"/>
      <c r="AQ2362" s="5"/>
    </row>
    <row r="2363" spans="1:43" hidden="1" x14ac:dyDescent="0.3">
      <c r="A2363" t="s">
        <v>2320</v>
      </c>
      <c r="B2363">
        <v>97</v>
      </c>
      <c r="C2363">
        <v>100292856</v>
      </c>
      <c r="D2363" t="s">
        <v>599</v>
      </c>
      <c r="E2363" t="s">
        <v>10814</v>
      </c>
      <c r="F2363" t="s">
        <v>4028</v>
      </c>
      <c r="G2363" t="s">
        <v>14</v>
      </c>
      <c r="H2363" t="s">
        <v>15</v>
      </c>
      <c r="I2363">
        <v>20000000</v>
      </c>
      <c r="J2363">
        <v>2011</v>
      </c>
      <c r="K2363">
        <v>5.7</v>
      </c>
      <c r="L2363" s="5" t="s">
        <v>599</v>
      </c>
      <c r="M2363" s="5"/>
      <c r="P2363" s="5">
        <f t="shared" si="252"/>
        <v>0.60059047879789684</v>
      </c>
      <c r="Q2363" s="5">
        <f t="shared" si="253"/>
        <v>100292856</v>
      </c>
      <c r="R2363" s="1">
        <f t="shared" si="254"/>
        <v>80292856</v>
      </c>
      <c r="S2363" s="1">
        <f t="shared" si="255"/>
        <v>20000000</v>
      </c>
      <c r="U2363" s="6" t="s">
        <v>5085</v>
      </c>
      <c r="V2363" s="5">
        <f t="shared" si="256"/>
        <v>1</v>
      </c>
      <c r="W2363" s="14">
        <f>IF(V2363=1, VLOOKUP(U2363, [1]IMDB_Movies!A:O, 11, FALSE), AVERAGEIF($A$2:$A$4915, U2363, $K$2:$K$4915))</f>
        <v>4.5999999999999996</v>
      </c>
      <c r="X2363" s="5">
        <f t="shared" si="257"/>
        <v>7.9000000000000001E-2</v>
      </c>
      <c r="Y2363">
        <f t="shared" si="258"/>
        <v>6.4307953260459891</v>
      </c>
      <c r="AN2363" s="6"/>
      <c r="AO2363" s="5"/>
      <c r="AP2363" s="14"/>
      <c r="AQ2363" s="5"/>
    </row>
    <row r="2364" spans="1:43" hidden="1" x14ac:dyDescent="0.3">
      <c r="A2364" t="s">
        <v>4030</v>
      </c>
      <c r="B2364">
        <v>95</v>
      </c>
      <c r="C2364">
        <v>51431160</v>
      </c>
      <c r="D2364" t="s">
        <v>978</v>
      </c>
      <c r="E2364" t="s">
        <v>10815</v>
      </c>
      <c r="F2364" t="s">
        <v>4031</v>
      </c>
      <c r="G2364" t="s">
        <v>14</v>
      </c>
      <c r="H2364" t="s">
        <v>15</v>
      </c>
      <c r="I2364">
        <v>20000000</v>
      </c>
      <c r="J2364">
        <v>2004</v>
      </c>
      <c r="K2364">
        <v>5.9</v>
      </c>
      <c r="L2364" s="5" t="s">
        <v>599</v>
      </c>
      <c r="M2364" s="5" t="s">
        <v>6299</v>
      </c>
      <c r="N2364" t="s">
        <v>6851</v>
      </c>
      <c r="P2364" s="5">
        <f t="shared" si="252"/>
        <v>0.60088414973668136</v>
      </c>
      <c r="Q2364" s="5">
        <f t="shared" si="253"/>
        <v>51431160</v>
      </c>
      <c r="R2364" s="1">
        <f t="shared" si="254"/>
        <v>31431160</v>
      </c>
      <c r="S2364" s="1">
        <f t="shared" si="255"/>
        <v>20000000</v>
      </c>
      <c r="U2364" s="6" t="s">
        <v>4811</v>
      </c>
      <c r="V2364" s="5">
        <f t="shared" si="256"/>
        <v>2</v>
      </c>
      <c r="W2364" s="14">
        <f>IF(V2364=1, VLOOKUP(U2364, [1]IMDB_Movies!A:O, 11, FALSE), AVERAGEIF($A$2:$A$4915, U2364, $K$2:$K$4915))</f>
        <v>4.5999999999999996</v>
      </c>
      <c r="X2364" s="5">
        <f t="shared" si="257"/>
        <v>7.9000000000000001E-2</v>
      </c>
      <c r="Y2364">
        <f t="shared" si="258"/>
        <v>6.4309954751131251</v>
      </c>
      <c r="AN2364" s="6"/>
      <c r="AO2364" s="5"/>
      <c r="AP2364" s="14"/>
      <c r="AQ2364" s="5"/>
    </row>
    <row r="2365" spans="1:43" hidden="1" x14ac:dyDescent="0.3">
      <c r="A2365" t="s">
        <v>3796</v>
      </c>
      <c r="B2365">
        <v>91</v>
      </c>
      <c r="C2365">
        <v>41867960</v>
      </c>
      <c r="D2365" t="s">
        <v>2267</v>
      </c>
      <c r="E2365" t="s">
        <v>10816</v>
      </c>
      <c r="F2365" t="s">
        <v>4033</v>
      </c>
      <c r="G2365" t="s">
        <v>14</v>
      </c>
      <c r="H2365" t="s">
        <v>15</v>
      </c>
      <c r="I2365">
        <v>20000000</v>
      </c>
      <c r="J2365">
        <v>2001</v>
      </c>
      <c r="K2365">
        <v>5.5</v>
      </c>
      <c r="L2365" s="5" t="s">
        <v>2267</v>
      </c>
      <c r="M2365" s="5"/>
      <c r="P2365" s="5">
        <f t="shared" si="252"/>
        <v>0.60089164098428549</v>
      </c>
      <c r="Q2365" s="5">
        <f t="shared" si="253"/>
        <v>41867960</v>
      </c>
      <c r="R2365" s="1">
        <f t="shared" si="254"/>
        <v>21867960</v>
      </c>
      <c r="S2365" s="1">
        <f t="shared" si="255"/>
        <v>20000000</v>
      </c>
      <c r="U2365" s="7" t="s">
        <v>5029</v>
      </c>
      <c r="V2365" s="5">
        <f t="shared" si="256"/>
        <v>1</v>
      </c>
      <c r="W2365" s="14">
        <f>IF(V2365=1, VLOOKUP(U2365, [1]IMDB_Movies!A:O, 11, FALSE), AVERAGEIF($A$2:$A$4915, U2365, $K$2:$K$4915))</f>
        <v>4.5999999999999996</v>
      </c>
      <c r="X2365" s="5">
        <f t="shared" si="257"/>
        <v>7.9000000000000001E-2</v>
      </c>
      <c r="Y2365">
        <f t="shared" si="258"/>
        <v>6.4310448887212406</v>
      </c>
      <c r="AN2365" s="7"/>
      <c r="AO2365" s="5"/>
      <c r="AP2365" s="14"/>
      <c r="AQ2365" s="5"/>
    </row>
    <row r="2366" spans="1:43" hidden="1" x14ac:dyDescent="0.3">
      <c r="A2366" t="s">
        <v>383</v>
      </c>
      <c r="B2366">
        <v>101</v>
      </c>
      <c r="C2366">
        <v>39103378</v>
      </c>
      <c r="D2366" t="s">
        <v>1966</v>
      </c>
      <c r="E2366" t="s">
        <v>10817</v>
      </c>
      <c r="F2366" t="s">
        <v>4047</v>
      </c>
      <c r="G2366" t="s">
        <v>14</v>
      </c>
      <c r="H2366" t="s">
        <v>15</v>
      </c>
      <c r="I2366">
        <v>20000000</v>
      </c>
      <c r="J2366">
        <v>2010</v>
      </c>
      <c r="K2366">
        <v>6.5</v>
      </c>
      <c r="L2366" s="5" t="s">
        <v>2267</v>
      </c>
      <c r="M2366" s="5" t="s">
        <v>3629</v>
      </c>
      <c r="P2366" s="5">
        <f t="shared" si="252"/>
        <v>0.60085598968108478</v>
      </c>
      <c r="Q2366" s="5">
        <f t="shared" si="253"/>
        <v>39103378</v>
      </c>
      <c r="R2366" s="1">
        <f t="shared" si="254"/>
        <v>19103378</v>
      </c>
      <c r="S2366" s="1">
        <f t="shared" si="255"/>
        <v>20000000</v>
      </c>
      <c r="U2366" s="6" t="s">
        <v>4475</v>
      </c>
      <c r="V2366" s="5">
        <f t="shared" si="256"/>
        <v>1</v>
      </c>
      <c r="W2366" s="14">
        <f>IF(V2366=1, VLOOKUP(U2366, [1]IMDB_Movies!A:O, 11, FALSE), AVERAGEIF($A$2:$A$4915, U2366, $K$2:$K$4915))</f>
        <v>4.5999999999999996</v>
      </c>
      <c r="X2366" s="5">
        <f t="shared" si="257"/>
        <v>7.9000000000000001E-2</v>
      </c>
      <c r="Y2366">
        <f t="shared" si="258"/>
        <v>6.430943396226418</v>
      </c>
      <c r="AN2366" s="6"/>
      <c r="AO2366" s="5"/>
      <c r="AP2366" s="14"/>
      <c r="AQ2366" s="5"/>
    </row>
    <row r="2367" spans="1:43" hidden="1" x14ac:dyDescent="0.3">
      <c r="A2367" t="s">
        <v>964</v>
      </c>
      <c r="B2367">
        <v>122</v>
      </c>
      <c r="C2367">
        <v>75072454</v>
      </c>
      <c r="D2367" t="s">
        <v>1564</v>
      </c>
      <c r="E2367" t="s">
        <v>10818</v>
      </c>
      <c r="F2367" t="s">
        <v>4088</v>
      </c>
      <c r="G2367" t="s">
        <v>14</v>
      </c>
      <c r="H2367" t="s">
        <v>15</v>
      </c>
      <c r="I2367">
        <v>20000000</v>
      </c>
      <c r="J2367">
        <v>2005</v>
      </c>
      <c r="K2367">
        <v>6.7</v>
      </c>
      <c r="L2367" s="5" t="s">
        <v>1221</v>
      </c>
      <c r="M2367" s="5" t="s">
        <v>2267</v>
      </c>
      <c r="N2367" t="s">
        <v>3629</v>
      </c>
      <c r="P2367" s="5">
        <f t="shared" si="252"/>
        <v>0.60080860143494741</v>
      </c>
      <c r="Q2367" s="5">
        <f t="shared" si="253"/>
        <v>75072454</v>
      </c>
      <c r="R2367" s="1">
        <f t="shared" si="254"/>
        <v>55072454</v>
      </c>
      <c r="S2367" s="1">
        <f t="shared" si="255"/>
        <v>20000000</v>
      </c>
      <c r="U2367" s="6" t="s">
        <v>4217</v>
      </c>
      <c r="V2367" s="5">
        <f t="shared" si="256"/>
        <v>1</v>
      </c>
      <c r="W2367" s="14">
        <f>IF(V2367=1, VLOOKUP(U2367, [1]IMDB_Movies!A:O, 11, FALSE), AVERAGEIF($A$2:$A$4915, U2367, $K$2:$K$4915))</f>
        <v>4.5999999999999996</v>
      </c>
      <c r="X2367" s="5">
        <f t="shared" si="257"/>
        <v>7.9000000000000001E-2</v>
      </c>
      <c r="Y2367">
        <f t="shared" si="258"/>
        <v>6.4320498301245781</v>
      </c>
      <c r="AN2367" s="6"/>
      <c r="AO2367" s="5"/>
      <c r="AP2367" s="14"/>
      <c r="AQ2367" s="5"/>
    </row>
    <row r="2368" spans="1:43" hidden="1" x14ac:dyDescent="0.3">
      <c r="A2368" t="s">
        <v>3802</v>
      </c>
      <c r="B2368">
        <v>89</v>
      </c>
      <c r="C2368">
        <v>43818159</v>
      </c>
      <c r="D2368" t="s">
        <v>1813</v>
      </c>
      <c r="E2368" t="s">
        <v>10819</v>
      </c>
      <c r="F2368" t="s">
        <v>4103</v>
      </c>
      <c r="G2368" t="s">
        <v>14</v>
      </c>
      <c r="H2368" t="s">
        <v>15</v>
      </c>
      <c r="I2368">
        <v>20000000</v>
      </c>
      <c r="J2368">
        <v>2008</v>
      </c>
      <c r="K2368">
        <v>3.9</v>
      </c>
      <c r="L2368" s="5" t="s">
        <v>2267</v>
      </c>
      <c r="M2368" s="5" t="s">
        <v>8415</v>
      </c>
      <c r="P2368" s="5">
        <f t="shared" si="252"/>
        <v>0.60094123211642181</v>
      </c>
      <c r="Q2368" s="5">
        <f t="shared" si="253"/>
        <v>43818159</v>
      </c>
      <c r="R2368" s="1">
        <f t="shared" si="254"/>
        <v>23818159</v>
      </c>
      <c r="S2368" s="1">
        <f t="shared" si="255"/>
        <v>20000000</v>
      </c>
      <c r="U2368" s="7" t="s">
        <v>3693</v>
      </c>
      <c r="V2368" s="5">
        <f t="shared" si="256"/>
        <v>1</v>
      </c>
      <c r="W2368" s="14">
        <f>IF(V2368=1, VLOOKUP(U2368, [1]IMDB_Movies!A:O, 11, FALSE), AVERAGEIF($A$2:$A$4915, U2368, $K$2:$K$4915))</f>
        <v>4.5999999999999996</v>
      </c>
      <c r="X2368" s="5">
        <f t="shared" si="257"/>
        <v>7.9000000000000001E-2</v>
      </c>
      <c r="Y2368">
        <f t="shared" si="258"/>
        <v>6.4316465256797608</v>
      </c>
      <c r="AN2368" s="7"/>
      <c r="AO2368" s="5"/>
      <c r="AP2368" s="14"/>
      <c r="AQ2368" s="5"/>
    </row>
    <row r="2369" spans="1:43" hidden="1" x14ac:dyDescent="0.3">
      <c r="A2369" t="s">
        <v>734</v>
      </c>
      <c r="B2369">
        <v>126</v>
      </c>
      <c r="C2369">
        <v>5701643</v>
      </c>
      <c r="D2369" t="s">
        <v>1229</v>
      </c>
      <c r="E2369" t="s">
        <v>10820</v>
      </c>
      <c r="F2369" t="s">
        <v>4161</v>
      </c>
      <c r="G2369" t="s">
        <v>4162</v>
      </c>
      <c r="H2369" t="s">
        <v>2528</v>
      </c>
      <c r="I2369">
        <v>20000000</v>
      </c>
      <c r="J2369">
        <v>2007</v>
      </c>
      <c r="K2369">
        <v>7.3</v>
      </c>
      <c r="L2369" s="5" t="s">
        <v>340</v>
      </c>
      <c r="M2369" s="5" t="s">
        <v>4651</v>
      </c>
      <c r="N2369" t="s">
        <v>1221</v>
      </c>
      <c r="O2369" t="s">
        <v>7865</v>
      </c>
      <c r="P2369" s="5">
        <f t="shared" si="252"/>
        <v>0.60091406916600565</v>
      </c>
      <c r="Q2369" s="5">
        <f t="shared" si="253"/>
        <v>5701643</v>
      </c>
      <c r="R2369" s="1">
        <f t="shared" si="254"/>
        <v>-14298357</v>
      </c>
      <c r="S2369" s="1">
        <f t="shared" si="255"/>
        <v>20000000</v>
      </c>
      <c r="U2369" s="6" t="s">
        <v>3626</v>
      </c>
      <c r="V2369" s="5">
        <f t="shared" si="256"/>
        <v>1</v>
      </c>
      <c r="W2369" s="14">
        <f>IF(V2369=1, VLOOKUP(U2369, [1]IMDB_Movies!A:O, 11, FALSE), AVERAGEIF($A$2:$A$4915, U2369, $K$2:$K$4915))</f>
        <v>4.5999999999999996</v>
      </c>
      <c r="X2369" s="5">
        <f t="shared" si="257"/>
        <v>7.9000000000000001E-2</v>
      </c>
      <c r="Y2369">
        <f t="shared" si="258"/>
        <v>6.4315829240649824</v>
      </c>
      <c r="AN2369" s="6"/>
      <c r="AO2369" s="5"/>
      <c r="AP2369" s="14"/>
      <c r="AQ2369" s="5"/>
    </row>
    <row r="2370" spans="1:43" hidden="1" x14ac:dyDescent="0.3">
      <c r="A2370" t="s">
        <v>4164</v>
      </c>
      <c r="B2370">
        <v>99</v>
      </c>
      <c r="C2370">
        <v>5333658</v>
      </c>
      <c r="D2370" t="s">
        <v>231</v>
      </c>
      <c r="E2370" t="s">
        <v>10821</v>
      </c>
      <c r="F2370" t="s">
        <v>4165</v>
      </c>
      <c r="G2370" t="s">
        <v>14</v>
      </c>
      <c r="H2370" t="s">
        <v>15</v>
      </c>
      <c r="I2370">
        <v>20000000</v>
      </c>
      <c r="J2370">
        <v>1982</v>
      </c>
      <c r="K2370">
        <v>3.5</v>
      </c>
      <c r="L2370" s="5" t="s">
        <v>476</v>
      </c>
      <c r="M2370" s="5" t="s">
        <v>4289</v>
      </c>
      <c r="P2370" s="5">
        <f t="shared" ref="P2370:P2433" si="259">CORREL(C2370:C7283,I2370:I7283)</f>
        <v>0.60075292802425251</v>
      </c>
      <c r="Q2370" s="5">
        <f t="shared" ref="Q2370:Q2433" si="260">IF(ISBLANK(C2370),MEDIAN($C$2:$C$4915), C2370)</f>
        <v>5333658</v>
      </c>
      <c r="R2370" s="1">
        <f t="shared" ref="R2370:R2433" si="261">Q2370-S2370</f>
        <v>-14666342</v>
      </c>
      <c r="S2370" s="1">
        <f t="shared" ref="S2370:S2433" si="262">IF(ISBLANK(I2370),MEDIAN($I$2:$I$4915), I2370)</f>
        <v>20000000</v>
      </c>
      <c r="U2370" s="7" t="s">
        <v>3004</v>
      </c>
      <c r="V2370" s="5">
        <f t="shared" si="256"/>
        <v>1</v>
      </c>
      <c r="W2370" s="14">
        <f>IF(V2370=1, VLOOKUP(U2370, [1]IMDB_Movies!A:O, 11, FALSE), AVERAGEIF($A$2:$A$4915, U2370, $K$2:$K$4915))</f>
        <v>4.5999999999999996</v>
      </c>
      <c r="X2370" s="5">
        <f t="shared" si="257"/>
        <v>7.9000000000000001E-2</v>
      </c>
      <c r="Y2370">
        <f t="shared" si="258"/>
        <v>6.4326908541194285</v>
      </c>
      <c r="AN2370" s="7"/>
      <c r="AO2370" s="5"/>
      <c r="AP2370" s="14"/>
      <c r="AQ2370" s="5"/>
    </row>
    <row r="2371" spans="1:43" hidden="1" x14ac:dyDescent="0.3">
      <c r="A2371" t="s">
        <v>2314</v>
      </c>
      <c r="B2371">
        <v>119</v>
      </c>
      <c r="C2371">
        <v>121463226</v>
      </c>
      <c r="D2371" t="s">
        <v>599</v>
      </c>
      <c r="E2371" t="s">
        <v>10822</v>
      </c>
      <c r="F2371" t="s">
        <v>4201</v>
      </c>
      <c r="G2371" t="s">
        <v>14</v>
      </c>
      <c r="H2371" t="s">
        <v>15</v>
      </c>
      <c r="I2371">
        <v>20000000</v>
      </c>
      <c r="J2371">
        <v>2007</v>
      </c>
      <c r="K2371">
        <v>7.6</v>
      </c>
      <c r="L2371" s="5" t="s">
        <v>599</v>
      </c>
      <c r="M2371" s="5"/>
      <c r="P2371" s="5">
        <f t="shared" si="259"/>
        <v>0.60059052949275271</v>
      </c>
      <c r="Q2371" s="5">
        <f t="shared" si="260"/>
        <v>121463226</v>
      </c>
      <c r="R2371" s="1">
        <f t="shared" si="261"/>
        <v>101463226</v>
      </c>
      <c r="S2371" s="1">
        <f t="shared" si="262"/>
        <v>20000000</v>
      </c>
      <c r="U2371" s="6" t="s">
        <v>6452</v>
      </c>
      <c r="V2371" s="5">
        <f t="shared" si="256"/>
        <v>1</v>
      </c>
      <c r="W2371" s="14">
        <f>IF(V2371=1, VLOOKUP(U2371, [1]IMDB_Movies!A:O, 11, FALSE), AVERAGEIF($A$2:$A$4915, U2371, $K$2:$K$4915))</f>
        <v>4.5999999999999996</v>
      </c>
      <c r="X2371" s="5">
        <f t="shared" si="257"/>
        <v>7.9000000000000001E-2</v>
      </c>
      <c r="Y2371">
        <f t="shared" si="258"/>
        <v>6.4325897920604946</v>
      </c>
      <c r="AN2371" s="6"/>
      <c r="AO2371" s="5"/>
      <c r="AP2371" s="14"/>
      <c r="AQ2371" s="5"/>
    </row>
    <row r="2372" spans="1:43" hidden="1" x14ac:dyDescent="0.3">
      <c r="A2372" t="s">
        <v>4236</v>
      </c>
      <c r="B2372">
        <v>90</v>
      </c>
      <c r="C2372">
        <v>45670855</v>
      </c>
      <c r="D2372" t="s">
        <v>1813</v>
      </c>
      <c r="E2372" t="s">
        <v>10823</v>
      </c>
      <c r="F2372" t="s">
        <v>4237</v>
      </c>
      <c r="G2372" t="s">
        <v>14</v>
      </c>
      <c r="H2372" t="s">
        <v>99</v>
      </c>
      <c r="I2372">
        <v>20000000</v>
      </c>
      <c r="J2372">
        <v>2010</v>
      </c>
      <c r="K2372">
        <v>5.6</v>
      </c>
      <c r="L2372" s="5" t="s">
        <v>2267</v>
      </c>
      <c r="M2372" s="5" t="s">
        <v>8415</v>
      </c>
      <c r="P2372" s="5">
        <f t="shared" si="259"/>
        <v>0.6010450230761496</v>
      </c>
      <c r="Q2372" s="5">
        <f t="shared" si="260"/>
        <v>45670855</v>
      </c>
      <c r="R2372" s="1">
        <f t="shared" si="261"/>
        <v>25670855</v>
      </c>
      <c r="S2372" s="1">
        <f t="shared" si="262"/>
        <v>20000000</v>
      </c>
      <c r="U2372" s="6" t="s">
        <v>8287</v>
      </c>
      <c r="V2372" s="5">
        <f t="shared" si="256"/>
        <v>1</v>
      </c>
      <c r="W2372" s="14">
        <f>IF(V2372=1, VLOOKUP(U2372, [1]IMDB_Movies!A:O, 11, FALSE), AVERAGEIF($A$2:$A$4915, U2372, $K$2:$K$4915))</f>
        <v>4.5999999999999996</v>
      </c>
      <c r="X2372" s="5">
        <f t="shared" si="257"/>
        <v>7.9000000000000001E-2</v>
      </c>
      <c r="Y2372">
        <f t="shared" si="258"/>
        <v>6.4321482602118039</v>
      </c>
      <c r="AN2372" s="6"/>
      <c r="AO2372" s="5"/>
      <c r="AP2372" s="14"/>
      <c r="AQ2372" s="5"/>
    </row>
    <row r="2373" spans="1:43" hidden="1" x14ac:dyDescent="0.3">
      <c r="A2373" t="s">
        <v>3470</v>
      </c>
      <c r="B2373">
        <v>105</v>
      </c>
      <c r="C2373">
        <v>13854000</v>
      </c>
      <c r="D2373" t="s">
        <v>891</v>
      </c>
      <c r="E2373" t="s">
        <v>10824</v>
      </c>
      <c r="F2373" t="s">
        <v>4354</v>
      </c>
      <c r="G2373" t="s">
        <v>14</v>
      </c>
      <c r="H2373" t="s">
        <v>15</v>
      </c>
      <c r="I2373">
        <v>20000000</v>
      </c>
      <c r="J2373">
        <v>1988</v>
      </c>
      <c r="K2373">
        <v>5.2</v>
      </c>
      <c r="L2373" s="5" t="s">
        <v>599</v>
      </c>
      <c r="M2373" s="5" t="s">
        <v>6851</v>
      </c>
      <c r="N2373" t="s">
        <v>4289</v>
      </c>
      <c r="P2373" s="5">
        <f t="shared" si="259"/>
        <v>0.60102603689824274</v>
      </c>
      <c r="Q2373" s="5">
        <f t="shared" si="260"/>
        <v>13854000</v>
      </c>
      <c r="R2373" s="1">
        <f t="shared" si="261"/>
        <v>-6146000</v>
      </c>
      <c r="S2373" s="1">
        <f t="shared" si="262"/>
        <v>20000000</v>
      </c>
      <c r="U2373" s="7" t="s">
        <v>5488</v>
      </c>
      <c r="V2373" s="5">
        <f t="shared" si="256"/>
        <v>2</v>
      </c>
      <c r="W2373" s="14">
        <f>IF(V2373=1, VLOOKUP(U2373, [1]IMDB_Movies!A:O, 11, FALSE), AVERAGEIF($A$2:$A$4915, U2373, $K$2:$K$4915))</f>
        <v>4.55</v>
      </c>
      <c r="X2373" s="5">
        <f t="shared" si="257"/>
        <v>7.8E-2</v>
      </c>
      <c r="Y2373">
        <f t="shared" si="258"/>
        <v>6.4321982595535419</v>
      </c>
      <c r="AN2373" s="7"/>
      <c r="AO2373" s="5"/>
      <c r="AP2373" s="14"/>
      <c r="AQ2373" s="5"/>
    </row>
    <row r="2374" spans="1:43" hidden="1" x14ac:dyDescent="0.3">
      <c r="A2374" t="s">
        <v>1880</v>
      </c>
      <c r="B2374">
        <v>101</v>
      </c>
      <c r="C2374">
        <v>2319187</v>
      </c>
      <c r="D2374" t="s">
        <v>778</v>
      </c>
      <c r="E2374" t="s">
        <v>10825</v>
      </c>
      <c r="F2374" t="s">
        <v>4376</v>
      </c>
      <c r="G2374" t="s">
        <v>14</v>
      </c>
      <c r="H2374" t="s">
        <v>22</v>
      </c>
      <c r="I2374">
        <v>20000000</v>
      </c>
      <c r="J2374">
        <v>2013</v>
      </c>
      <c r="K2374">
        <v>7</v>
      </c>
      <c r="L2374" s="5" t="s">
        <v>8413</v>
      </c>
      <c r="M2374" s="5" t="s">
        <v>1221</v>
      </c>
      <c r="N2374" t="s">
        <v>8415</v>
      </c>
      <c r="O2374" t="s">
        <v>3629</v>
      </c>
      <c r="P2374" s="5">
        <f t="shared" si="259"/>
        <v>0.60088738205051151</v>
      </c>
      <c r="Q2374" s="5">
        <f t="shared" si="260"/>
        <v>2319187</v>
      </c>
      <c r="R2374" s="1">
        <f t="shared" si="261"/>
        <v>-17680813</v>
      </c>
      <c r="S2374" s="1">
        <f t="shared" si="262"/>
        <v>20000000</v>
      </c>
      <c r="U2374" s="6" t="s">
        <v>8217</v>
      </c>
      <c r="V2374" s="5">
        <f t="shared" si="256"/>
        <v>1</v>
      </c>
      <c r="W2374" s="14">
        <f>IF(V2374=1, VLOOKUP(U2374, [1]IMDB_Movies!A:O, 11, FALSE), AVERAGEIF($A$2:$A$4915, U2374, $K$2:$K$4915))</f>
        <v>4.5</v>
      </c>
      <c r="X2374" s="5">
        <f t="shared" si="257"/>
        <v>7.0999999999999994E-2</v>
      </c>
      <c r="Y2374">
        <f t="shared" si="258"/>
        <v>6.4321725965177938</v>
      </c>
      <c r="AN2374" s="6"/>
      <c r="AO2374" s="5"/>
      <c r="AP2374" s="14"/>
      <c r="AQ2374" s="5"/>
    </row>
    <row r="2375" spans="1:43" hidden="1" x14ac:dyDescent="0.3">
      <c r="A2375" t="s">
        <v>4426</v>
      </c>
      <c r="B2375">
        <v>100</v>
      </c>
      <c r="C2375">
        <v>71588220</v>
      </c>
      <c r="D2375" t="s">
        <v>2604</v>
      </c>
      <c r="E2375" t="s">
        <v>10826</v>
      </c>
      <c r="F2375" t="s">
        <v>4427</v>
      </c>
      <c r="G2375" t="s">
        <v>14</v>
      </c>
      <c r="H2375" t="s">
        <v>99</v>
      </c>
      <c r="I2375">
        <v>20000000</v>
      </c>
      <c r="J2375">
        <v>2013</v>
      </c>
      <c r="K2375">
        <v>6.2</v>
      </c>
      <c r="L2375" s="5" t="s">
        <v>455</v>
      </c>
      <c r="M2375" s="5" t="s">
        <v>2267</v>
      </c>
      <c r="P2375" s="5">
        <f t="shared" si="259"/>
        <v>0.60071667984289812</v>
      </c>
      <c r="Q2375" s="5">
        <f t="shared" si="260"/>
        <v>71588220</v>
      </c>
      <c r="R2375" s="1">
        <f t="shared" si="261"/>
        <v>51588220</v>
      </c>
      <c r="S2375" s="1">
        <f t="shared" si="262"/>
        <v>20000000</v>
      </c>
      <c r="U2375" s="7" t="s">
        <v>8009</v>
      </c>
      <c r="V2375" s="5">
        <f t="shared" si="256"/>
        <v>1</v>
      </c>
      <c r="W2375" s="14">
        <f>IF(V2375=1, VLOOKUP(U2375, [1]IMDB_Movies!A:O, 11, FALSE), AVERAGEIF($A$2:$A$4915, U2375, $K$2:$K$4915))</f>
        <v>4.5</v>
      </c>
      <c r="X2375" s="5">
        <f t="shared" si="257"/>
        <v>7.0999999999999994E-2</v>
      </c>
      <c r="Y2375">
        <f t="shared" si="258"/>
        <v>6.4319954562665691</v>
      </c>
      <c r="AN2375" s="7"/>
      <c r="AO2375" s="5"/>
      <c r="AP2375" s="14"/>
      <c r="AQ2375" s="5"/>
    </row>
    <row r="2376" spans="1:43" hidden="1" x14ac:dyDescent="0.3">
      <c r="A2376" t="s">
        <v>4505</v>
      </c>
      <c r="B2376">
        <v>92</v>
      </c>
      <c r="C2376">
        <v>18843314</v>
      </c>
      <c r="D2376" t="s">
        <v>330</v>
      </c>
      <c r="E2376" t="s">
        <v>10827</v>
      </c>
      <c r="F2376" t="s">
        <v>4506</v>
      </c>
      <c r="G2376" t="s">
        <v>14</v>
      </c>
      <c r="H2376" t="s">
        <v>15</v>
      </c>
      <c r="I2376">
        <v>20000000</v>
      </c>
      <c r="J2376">
        <v>2006</v>
      </c>
      <c r="K2376">
        <v>4.7</v>
      </c>
      <c r="L2376" s="5" t="s">
        <v>476</v>
      </c>
      <c r="M2376" s="5" t="s">
        <v>1221</v>
      </c>
      <c r="N2376" t="s">
        <v>3629</v>
      </c>
      <c r="P2376" s="5">
        <f t="shared" si="259"/>
        <v>0.60082980466436609</v>
      </c>
      <c r="Q2376" s="5">
        <f t="shared" si="260"/>
        <v>18843314</v>
      </c>
      <c r="R2376" s="1">
        <f t="shared" si="261"/>
        <v>-1156686</v>
      </c>
      <c r="S2376" s="1">
        <f t="shared" si="262"/>
        <v>20000000</v>
      </c>
      <c r="U2376" s="6" t="s">
        <v>7777</v>
      </c>
      <c r="V2376" s="5">
        <f t="shared" si="256"/>
        <v>1</v>
      </c>
      <c r="W2376" s="14">
        <f>IF(V2376=1, VLOOKUP(U2376, [1]IMDB_Movies!A:O, 11, FALSE), AVERAGEIF($A$2:$A$4915, U2376, $K$2:$K$4915))</f>
        <v>4.5</v>
      </c>
      <c r="X2376" s="5">
        <f t="shared" si="257"/>
        <v>7.0999999999999994E-2</v>
      </c>
      <c r="Y2376">
        <f t="shared" si="258"/>
        <v>6.4315530303030339</v>
      </c>
      <c r="AN2376" s="6"/>
      <c r="AO2376" s="5"/>
      <c r="AP2376" s="14"/>
      <c r="AQ2376" s="5"/>
    </row>
    <row r="2377" spans="1:43" hidden="1" x14ac:dyDescent="0.3">
      <c r="A2377" t="s">
        <v>2361</v>
      </c>
      <c r="B2377">
        <v>125</v>
      </c>
      <c r="C2377">
        <v>13337299</v>
      </c>
      <c r="D2377" t="s">
        <v>2301</v>
      </c>
      <c r="E2377" t="s">
        <v>10828</v>
      </c>
      <c r="F2377" t="s">
        <v>4543</v>
      </c>
      <c r="G2377" t="s">
        <v>14</v>
      </c>
      <c r="H2377" t="s">
        <v>15</v>
      </c>
      <c r="I2377">
        <v>20000000</v>
      </c>
      <c r="J2377">
        <v>2004</v>
      </c>
      <c r="K2377">
        <v>6.6</v>
      </c>
      <c r="L2377" s="5" t="s">
        <v>4651</v>
      </c>
      <c r="M2377" s="5" t="s">
        <v>1221</v>
      </c>
      <c r="N2377" t="s">
        <v>4183</v>
      </c>
      <c r="O2377" t="s">
        <v>6055</v>
      </c>
      <c r="P2377" s="5">
        <f t="shared" si="259"/>
        <v>0.60070631347748527</v>
      </c>
      <c r="Q2377" s="5">
        <f t="shared" si="260"/>
        <v>13337299</v>
      </c>
      <c r="R2377" s="1">
        <f t="shared" si="261"/>
        <v>-6662701</v>
      </c>
      <c r="S2377" s="1">
        <f t="shared" si="262"/>
        <v>20000000</v>
      </c>
      <c r="U2377" s="6" t="s">
        <v>7416</v>
      </c>
      <c r="V2377" s="5">
        <f t="shared" si="256"/>
        <v>1</v>
      </c>
      <c r="W2377" s="14">
        <f>IF(V2377=1, VLOOKUP(U2377, [1]IMDB_Movies!A:O, 11, FALSE), AVERAGEIF($A$2:$A$4915, U2377, $K$2:$K$4915))</f>
        <v>4.5</v>
      </c>
      <c r="X2377" s="5">
        <f t="shared" si="257"/>
        <v>7.0999999999999994E-2</v>
      </c>
      <c r="Y2377">
        <f t="shared" si="258"/>
        <v>6.431678666161428</v>
      </c>
      <c r="AN2377" s="6"/>
      <c r="AO2377" s="5"/>
      <c r="AP2377" s="14"/>
      <c r="AQ2377" s="5"/>
    </row>
    <row r="2378" spans="1:43" hidden="1" x14ac:dyDescent="0.3">
      <c r="A2378" t="s">
        <v>4564</v>
      </c>
      <c r="B2378">
        <v>97</v>
      </c>
      <c r="C2378">
        <v>8586376</v>
      </c>
      <c r="D2378" t="s">
        <v>599</v>
      </c>
      <c r="E2378" t="s">
        <v>10829</v>
      </c>
      <c r="F2378" t="s">
        <v>4565</v>
      </c>
      <c r="G2378" t="s">
        <v>14</v>
      </c>
      <c r="H2378" t="s">
        <v>15</v>
      </c>
      <c r="I2378">
        <v>20000000</v>
      </c>
      <c r="J2378">
        <v>2002</v>
      </c>
      <c r="K2378">
        <v>4.9000000000000004</v>
      </c>
      <c r="L2378" s="5" t="s">
        <v>599</v>
      </c>
      <c r="M2378" s="5"/>
      <c r="P2378" s="5">
        <f t="shared" si="259"/>
        <v>0.60056532936926854</v>
      </c>
      <c r="Q2378" s="5">
        <f t="shared" si="260"/>
        <v>8586376</v>
      </c>
      <c r="R2378" s="1">
        <f t="shared" si="261"/>
        <v>-11413624</v>
      </c>
      <c r="S2378" s="1">
        <f t="shared" si="262"/>
        <v>20000000</v>
      </c>
      <c r="U2378" s="7" t="s">
        <v>7151</v>
      </c>
      <c r="V2378" s="5">
        <f t="shared" si="256"/>
        <v>1</v>
      </c>
      <c r="W2378" s="14">
        <f>IF(V2378=1, VLOOKUP(U2378, [1]IMDB_Movies!A:O, 11, FALSE), AVERAGEIF($A$2:$A$4915, U2378, $K$2:$K$4915))</f>
        <v>4.5</v>
      </c>
      <c r="X2378" s="5">
        <f t="shared" si="257"/>
        <v>7.0999999999999994E-2</v>
      </c>
      <c r="Y2378">
        <f t="shared" si="258"/>
        <v>6.4313495072024294</v>
      </c>
      <c r="AN2378" s="7"/>
      <c r="AO2378" s="5"/>
      <c r="AP2378" s="14"/>
      <c r="AQ2378" s="5"/>
    </row>
    <row r="2379" spans="1:43" hidden="1" x14ac:dyDescent="0.3">
      <c r="A2379" t="s">
        <v>4589</v>
      </c>
      <c r="B2379">
        <v>92</v>
      </c>
      <c r="C2379">
        <v>4002955</v>
      </c>
      <c r="D2379" t="s">
        <v>2834</v>
      </c>
      <c r="E2379" t="s">
        <v>10830</v>
      </c>
      <c r="F2379" t="s">
        <v>4590</v>
      </c>
      <c r="G2379" t="s">
        <v>14</v>
      </c>
      <c r="H2379" t="s">
        <v>15</v>
      </c>
      <c r="I2379">
        <v>20000000</v>
      </c>
      <c r="J2379">
        <v>1999</v>
      </c>
      <c r="K2379">
        <v>6.2</v>
      </c>
      <c r="L2379" s="5" t="s">
        <v>599</v>
      </c>
      <c r="M2379" s="5" t="s">
        <v>455</v>
      </c>
      <c r="N2379" t="s">
        <v>2267</v>
      </c>
      <c r="O2379" t="s">
        <v>3629</v>
      </c>
      <c r="P2379" s="5">
        <f t="shared" si="259"/>
        <v>0.60041029917308042</v>
      </c>
      <c r="Q2379" s="5">
        <f t="shared" si="260"/>
        <v>4002955</v>
      </c>
      <c r="R2379" s="1">
        <f t="shared" si="261"/>
        <v>-15997045</v>
      </c>
      <c r="S2379" s="1">
        <f t="shared" si="262"/>
        <v>20000000</v>
      </c>
      <c r="U2379" s="7" t="s">
        <v>6650</v>
      </c>
      <c r="V2379" s="5">
        <f t="shared" si="256"/>
        <v>1</v>
      </c>
      <c r="W2379" s="14">
        <f>IF(V2379=1, VLOOKUP(U2379, [1]IMDB_Movies!A:O, 11, FALSE), AVERAGEIF($A$2:$A$4915, U2379, $K$2:$K$4915))</f>
        <v>4.5</v>
      </c>
      <c r="X2379" s="5">
        <f t="shared" si="257"/>
        <v>7.0999999999999994E-2</v>
      </c>
      <c r="Y2379">
        <f t="shared" si="258"/>
        <v>6.4306408797876413</v>
      </c>
      <c r="AN2379" s="7"/>
      <c r="AO2379" s="5"/>
      <c r="AP2379" s="14"/>
      <c r="AQ2379" s="5"/>
    </row>
    <row r="2380" spans="1:43" hidden="1" x14ac:dyDescent="0.3">
      <c r="A2380" t="s">
        <v>4643</v>
      </c>
      <c r="B2380">
        <v>85</v>
      </c>
      <c r="C2380"/>
      <c r="D2380" t="s">
        <v>1017</v>
      </c>
      <c r="E2380" t="s">
        <v>10831</v>
      </c>
      <c r="F2380" t="s">
        <v>4644</v>
      </c>
      <c r="G2380" t="s">
        <v>14</v>
      </c>
      <c r="H2380" t="s">
        <v>2863</v>
      </c>
      <c r="I2380">
        <v>20000000</v>
      </c>
      <c r="J2380">
        <v>2013</v>
      </c>
      <c r="K2380">
        <v>5.8</v>
      </c>
      <c r="L2380" s="5" t="s">
        <v>340</v>
      </c>
      <c r="M2380" s="5" t="s">
        <v>4017</v>
      </c>
      <c r="N2380" t="s">
        <v>6299</v>
      </c>
      <c r="P2380" s="5">
        <f t="shared" si="259"/>
        <v>0.60024265379227471</v>
      </c>
      <c r="Q2380" s="5">
        <f t="shared" si="260"/>
        <v>25035665</v>
      </c>
      <c r="R2380" s="1">
        <f t="shared" si="261"/>
        <v>5035665</v>
      </c>
      <c r="S2380" s="1">
        <f t="shared" si="262"/>
        <v>20000000</v>
      </c>
      <c r="U2380" s="7" t="s">
        <v>6165</v>
      </c>
      <c r="V2380" s="5">
        <f t="shared" si="256"/>
        <v>1</v>
      </c>
      <c r="W2380" s="14">
        <f>IF(V2380=1, VLOOKUP(U2380, [1]IMDB_Movies!A:O, 11, FALSE), AVERAGEIF($A$2:$A$4915, U2380, $K$2:$K$4915))</f>
        <v>4.5</v>
      </c>
      <c r="X2380" s="5">
        <f t="shared" si="257"/>
        <v>7.0999999999999994E-2</v>
      </c>
      <c r="Y2380">
        <f t="shared" si="258"/>
        <v>6.4308801213960569</v>
      </c>
      <c r="AN2380" s="7"/>
      <c r="AO2380" s="5"/>
      <c r="AP2380" s="14"/>
      <c r="AQ2380" s="5"/>
    </row>
    <row r="2381" spans="1:43" hidden="1" x14ac:dyDescent="0.3">
      <c r="A2381" t="s">
        <v>2236</v>
      </c>
      <c r="B2381">
        <v>100</v>
      </c>
      <c r="C2381">
        <v>19900000</v>
      </c>
      <c r="D2381" t="s">
        <v>3376</v>
      </c>
      <c r="E2381" t="s">
        <v>10832</v>
      </c>
      <c r="F2381" t="s">
        <v>4694</v>
      </c>
      <c r="G2381" t="s">
        <v>14</v>
      </c>
      <c r="H2381" t="s">
        <v>15</v>
      </c>
      <c r="I2381">
        <v>20000000</v>
      </c>
      <c r="J2381">
        <v>1995</v>
      </c>
      <c r="K2381">
        <v>4.5</v>
      </c>
      <c r="L2381" s="5" t="s">
        <v>599</v>
      </c>
      <c r="M2381" s="5" t="s">
        <v>455</v>
      </c>
      <c r="N2381" t="s">
        <v>2267</v>
      </c>
      <c r="O2381" t="s">
        <v>6851</v>
      </c>
      <c r="P2381" s="5">
        <f t="shared" si="259"/>
        <v>0.60024265379227471</v>
      </c>
      <c r="Q2381" s="5">
        <f t="shared" si="260"/>
        <v>19900000</v>
      </c>
      <c r="R2381" s="1">
        <f t="shared" si="261"/>
        <v>-100000</v>
      </c>
      <c r="S2381" s="1">
        <f t="shared" si="262"/>
        <v>20000000</v>
      </c>
      <c r="U2381" s="6" t="s">
        <v>5395</v>
      </c>
      <c r="V2381" s="5">
        <f t="shared" si="256"/>
        <v>1</v>
      </c>
      <c r="W2381" s="14">
        <f>IF(V2381=1, VLOOKUP(U2381, [1]IMDB_Movies!A:O, 11, FALSE), AVERAGEIF($A$2:$A$4915, U2381, $K$2:$K$4915))</f>
        <v>4.5</v>
      </c>
      <c r="X2381" s="5">
        <f t="shared" si="257"/>
        <v>7.0999999999999994E-2</v>
      </c>
      <c r="Y2381">
        <f t="shared" si="258"/>
        <v>6.4307400379506667</v>
      </c>
      <c r="AN2381" s="6"/>
      <c r="AO2381" s="5"/>
      <c r="AP2381" s="14"/>
      <c r="AQ2381" s="5"/>
    </row>
    <row r="2382" spans="1:43" hidden="1" x14ac:dyDescent="0.3">
      <c r="A2382" t="s">
        <v>3300</v>
      </c>
      <c r="B2382">
        <v>115</v>
      </c>
      <c r="C2382">
        <v>403932</v>
      </c>
      <c r="D2382" t="s">
        <v>1439</v>
      </c>
      <c r="E2382" t="s">
        <v>10833</v>
      </c>
      <c r="F2382" t="s">
        <v>4845</v>
      </c>
      <c r="G2382" t="s">
        <v>14</v>
      </c>
      <c r="H2382" t="s">
        <v>22</v>
      </c>
      <c r="I2382">
        <v>20000000</v>
      </c>
      <c r="J2382">
        <v>2000</v>
      </c>
      <c r="K2382">
        <v>6.5</v>
      </c>
      <c r="L2382" s="5" t="s">
        <v>1221</v>
      </c>
      <c r="M2382" s="5" t="s">
        <v>6851</v>
      </c>
      <c r="N2382" t="s">
        <v>5239</v>
      </c>
      <c r="P2382" s="5">
        <f t="shared" si="259"/>
        <v>0.60012172777482642</v>
      </c>
      <c r="Q2382" s="5">
        <f t="shared" si="260"/>
        <v>403932</v>
      </c>
      <c r="R2382" s="1">
        <f t="shared" si="261"/>
        <v>-19596068</v>
      </c>
      <c r="S2382" s="1">
        <f t="shared" si="262"/>
        <v>20000000</v>
      </c>
      <c r="U2382" s="6" t="s">
        <v>5428</v>
      </c>
      <c r="V2382" s="5">
        <f t="shared" si="256"/>
        <v>1</v>
      </c>
      <c r="W2382" s="14">
        <f>IF(V2382=1, VLOOKUP(U2382, [1]IMDB_Movies!A:O, 11, FALSE), AVERAGEIF($A$2:$A$4915, U2382, $K$2:$K$4915))</f>
        <v>4.5</v>
      </c>
      <c r="X2382" s="5">
        <f t="shared" si="257"/>
        <v>7.0999999999999994E-2</v>
      </c>
      <c r="Y2382">
        <f t="shared" si="258"/>
        <v>6.4305239179954459</v>
      </c>
      <c r="AN2382" s="6"/>
      <c r="AO2382" s="5"/>
      <c r="AP2382" s="14"/>
      <c r="AQ2382" s="5"/>
    </row>
    <row r="2383" spans="1:43" hidden="1" x14ac:dyDescent="0.3">
      <c r="A2383" t="s">
        <v>752</v>
      </c>
      <c r="B2383">
        <v>113</v>
      </c>
      <c r="C2383">
        <v>17149</v>
      </c>
      <c r="D2383" t="s">
        <v>526</v>
      </c>
      <c r="E2383" t="s">
        <v>10834</v>
      </c>
      <c r="F2383" t="s">
        <v>5040</v>
      </c>
      <c r="G2383" t="s">
        <v>14</v>
      </c>
      <c r="H2383" t="s">
        <v>5041</v>
      </c>
      <c r="I2383">
        <v>20000000</v>
      </c>
      <c r="J2383">
        <v>2011</v>
      </c>
      <c r="K2383">
        <v>5.6</v>
      </c>
      <c r="L2383" s="5" t="s">
        <v>476</v>
      </c>
      <c r="M2383" s="5" t="s">
        <v>1221</v>
      </c>
      <c r="N2383" t="s">
        <v>8418</v>
      </c>
      <c r="P2383" s="5">
        <f t="shared" si="259"/>
        <v>0.59994448915000131</v>
      </c>
      <c r="Q2383" s="5">
        <f t="shared" si="260"/>
        <v>17149</v>
      </c>
      <c r="R2383" s="1">
        <f t="shared" si="261"/>
        <v>-19982851</v>
      </c>
      <c r="S2383" s="1">
        <f t="shared" si="262"/>
        <v>20000000</v>
      </c>
      <c r="U2383" s="6" t="s">
        <v>4523</v>
      </c>
      <c r="V2383" s="5">
        <f t="shared" si="256"/>
        <v>1</v>
      </c>
      <c r="W2383" s="14">
        <f>IF(V2383=1, VLOOKUP(U2383, [1]IMDB_Movies!A:O, 11, FALSE), AVERAGEIF($A$2:$A$4915, U2383, $K$2:$K$4915))</f>
        <v>4.5</v>
      </c>
      <c r="X2383" s="5">
        <f t="shared" si="257"/>
        <v>7.0999999999999994E-2</v>
      </c>
      <c r="Y2383">
        <f t="shared" si="258"/>
        <v>6.43072540827953</v>
      </c>
      <c r="AN2383" s="6"/>
      <c r="AO2383" s="5"/>
      <c r="AP2383" s="14"/>
      <c r="AQ2383" s="5"/>
    </row>
    <row r="2384" spans="1:43" hidden="1" x14ac:dyDescent="0.3">
      <c r="A2384" t="s">
        <v>5191</v>
      </c>
      <c r="B2384">
        <v>85</v>
      </c>
      <c r="C2384">
        <v>32983713</v>
      </c>
      <c r="D2384" t="s">
        <v>910</v>
      </c>
      <c r="E2384" t="s">
        <v>10835</v>
      </c>
      <c r="F2384" t="s">
        <v>5192</v>
      </c>
      <c r="G2384" t="s">
        <v>14</v>
      </c>
      <c r="H2384" t="s">
        <v>15</v>
      </c>
      <c r="I2384">
        <v>20000000</v>
      </c>
      <c r="J2384">
        <v>2002</v>
      </c>
      <c r="K2384">
        <v>5.8</v>
      </c>
      <c r="L2384" s="5" t="s">
        <v>599</v>
      </c>
      <c r="M2384" s="5" t="s">
        <v>1221</v>
      </c>
      <c r="P2384" s="5">
        <f t="shared" si="259"/>
        <v>0.59976597966154765</v>
      </c>
      <c r="Q2384" s="5">
        <f t="shared" si="260"/>
        <v>32983713</v>
      </c>
      <c r="R2384" s="1">
        <f t="shared" si="261"/>
        <v>12983713</v>
      </c>
      <c r="S2384" s="1">
        <f t="shared" si="262"/>
        <v>20000000</v>
      </c>
      <c r="U2384" s="6" t="s">
        <v>4390</v>
      </c>
      <c r="V2384" s="5">
        <f t="shared" si="256"/>
        <v>1</v>
      </c>
      <c r="W2384" s="14">
        <f>IF(V2384=1, VLOOKUP(U2384, [1]IMDB_Movies!A:O, 11, FALSE), AVERAGEIF($A$2:$A$4915, U2384, $K$2:$K$4915))</f>
        <v>4.5</v>
      </c>
      <c r="X2384" s="5">
        <f t="shared" si="257"/>
        <v>7.0999999999999994E-2</v>
      </c>
      <c r="Y2384">
        <f t="shared" si="258"/>
        <v>6.4306990881458974</v>
      </c>
      <c r="AN2384" s="6"/>
      <c r="AO2384" s="5"/>
      <c r="AP2384" s="14"/>
      <c r="AQ2384" s="5"/>
    </row>
    <row r="2385" spans="1:43" hidden="1" x14ac:dyDescent="0.3">
      <c r="A2385" t="s">
        <v>1551</v>
      </c>
      <c r="B2385">
        <v>126</v>
      </c>
      <c r="C2385">
        <v>17804273</v>
      </c>
      <c r="D2385" t="s">
        <v>1450</v>
      </c>
      <c r="E2385" t="s">
        <v>10836</v>
      </c>
      <c r="F2385" t="s">
        <v>5469</v>
      </c>
      <c r="G2385" t="s">
        <v>14</v>
      </c>
      <c r="H2385" t="s">
        <v>15</v>
      </c>
      <c r="I2385">
        <v>20000000</v>
      </c>
      <c r="J2385">
        <v>2000</v>
      </c>
      <c r="K2385">
        <v>7</v>
      </c>
      <c r="L2385" s="5" t="s">
        <v>1221</v>
      </c>
      <c r="M2385" s="5" t="s">
        <v>3629</v>
      </c>
      <c r="P2385" s="5">
        <f t="shared" si="259"/>
        <v>0.59969197283773545</v>
      </c>
      <c r="Q2385" s="5">
        <f t="shared" si="260"/>
        <v>17804273</v>
      </c>
      <c r="R2385" s="1">
        <f t="shared" si="261"/>
        <v>-2195727</v>
      </c>
      <c r="S2385" s="1">
        <f t="shared" si="262"/>
        <v>20000000</v>
      </c>
      <c r="U2385" s="7" t="s">
        <v>2392</v>
      </c>
      <c r="V2385" s="5">
        <f t="shared" si="256"/>
        <v>2</v>
      </c>
      <c r="W2385" s="14">
        <f>IF(V2385=1, VLOOKUP(U2385, [1]IMDB_Movies!A:O, 11, FALSE), AVERAGEIF($A$2:$A$4915, U2385, $K$2:$K$4915))</f>
        <v>4.4499999999999993</v>
      </c>
      <c r="X2385" s="5">
        <f t="shared" si="257"/>
        <v>7.0999999999999994E-2</v>
      </c>
      <c r="Y2385">
        <f t="shared" si="258"/>
        <v>6.4307107563664019</v>
      </c>
      <c r="AN2385" s="7"/>
      <c r="AO2385" s="5"/>
      <c r="AP2385" s="14"/>
      <c r="AQ2385" s="5"/>
    </row>
    <row r="2386" spans="1:43" hidden="1" x14ac:dyDescent="0.3">
      <c r="A2386" t="s">
        <v>3053</v>
      </c>
      <c r="B2386">
        <v>87</v>
      </c>
      <c r="C2386">
        <v>480314</v>
      </c>
      <c r="D2386" t="s">
        <v>49</v>
      </c>
      <c r="E2386" t="s">
        <v>10837</v>
      </c>
      <c r="F2386" t="s">
        <v>3054</v>
      </c>
      <c r="G2386" t="s">
        <v>14</v>
      </c>
      <c r="H2386" t="s">
        <v>15</v>
      </c>
      <c r="I2386">
        <v>21000000</v>
      </c>
      <c r="J2386">
        <v>2006</v>
      </c>
      <c r="K2386">
        <v>4.8</v>
      </c>
      <c r="L2386" s="5" t="s">
        <v>476</v>
      </c>
      <c r="M2386" s="5" t="s">
        <v>340</v>
      </c>
      <c r="P2386" s="5">
        <f t="shared" si="259"/>
        <v>0.59956325626912033</v>
      </c>
      <c r="Q2386" s="5">
        <f t="shared" si="260"/>
        <v>480314</v>
      </c>
      <c r="R2386" s="1">
        <f t="shared" si="261"/>
        <v>-20519686</v>
      </c>
      <c r="S2386" s="1">
        <f t="shared" si="262"/>
        <v>21000000</v>
      </c>
      <c r="U2386" s="6" t="s">
        <v>3974</v>
      </c>
      <c r="V2386" s="5">
        <f t="shared" si="256"/>
        <v>1</v>
      </c>
      <c r="W2386" s="14">
        <f>IF(V2386=1, VLOOKUP(U2386, [1]IMDB_Movies!A:O, 11, FALSE), AVERAGEIF($A$2:$A$4915, U2386, $K$2:$K$4915))</f>
        <v>4.5</v>
      </c>
      <c r="X2386" s="5">
        <f t="shared" si="257"/>
        <v>7.0999999999999994E-2</v>
      </c>
      <c r="Y2386">
        <f t="shared" si="258"/>
        <v>6.4309505703422074</v>
      </c>
      <c r="AN2386" s="6"/>
      <c r="AO2386" s="5"/>
      <c r="AP2386" s="14"/>
      <c r="AQ2386" s="5"/>
    </row>
    <row r="2387" spans="1:43" hidden="1" x14ac:dyDescent="0.3">
      <c r="A2387" t="s">
        <v>1907</v>
      </c>
      <c r="B2387">
        <v>110</v>
      </c>
      <c r="C2387">
        <v>52353636</v>
      </c>
      <c r="D2387" t="s">
        <v>910</v>
      </c>
      <c r="E2387" t="s">
        <v>10838</v>
      </c>
      <c r="F2387" t="s">
        <v>3125</v>
      </c>
      <c r="G2387" t="s">
        <v>14</v>
      </c>
      <c r="H2387" t="s">
        <v>15</v>
      </c>
      <c r="I2387">
        <v>21000000</v>
      </c>
      <c r="J2387">
        <v>2001</v>
      </c>
      <c r="K2387">
        <v>7.6</v>
      </c>
      <c r="L2387" s="5" t="s">
        <v>599</v>
      </c>
      <c r="M2387" s="5" t="s">
        <v>1221</v>
      </c>
      <c r="P2387" s="5">
        <f t="shared" si="259"/>
        <v>0.5993892074839291</v>
      </c>
      <c r="Q2387" s="5">
        <f t="shared" si="260"/>
        <v>52353636</v>
      </c>
      <c r="R2387" s="1">
        <f t="shared" si="261"/>
        <v>31353636</v>
      </c>
      <c r="S2387" s="1">
        <f t="shared" si="262"/>
        <v>21000000</v>
      </c>
      <c r="U2387" s="6" t="s">
        <v>2003</v>
      </c>
      <c r="V2387" s="5">
        <f t="shared" si="256"/>
        <v>1</v>
      </c>
      <c r="W2387" s="14">
        <f>IF(V2387=1, VLOOKUP(U2387, [1]IMDB_Movies!A:O, 11, FALSE), AVERAGEIF($A$2:$A$4915, U2387, $K$2:$K$4915))</f>
        <v>4.5</v>
      </c>
      <c r="X2387" s="5">
        <f t="shared" si="257"/>
        <v>7.0999999999999994E-2</v>
      </c>
      <c r="Y2387">
        <f t="shared" si="258"/>
        <v>6.4308101939901112</v>
      </c>
      <c r="AN2387" s="6"/>
      <c r="AO2387" s="5"/>
      <c r="AP2387" s="14"/>
      <c r="AQ2387" s="5"/>
    </row>
    <row r="2388" spans="1:43" hidden="1" x14ac:dyDescent="0.3">
      <c r="A2388" t="s">
        <v>3147</v>
      </c>
      <c r="B2388">
        <v>117</v>
      </c>
      <c r="C2388">
        <v>28563179</v>
      </c>
      <c r="D2388" t="s">
        <v>771</v>
      </c>
      <c r="E2388" t="s">
        <v>10839</v>
      </c>
      <c r="F2388" t="s">
        <v>3148</v>
      </c>
      <c r="G2388" t="s">
        <v>14</v>
      </c>
      <c r="H2388" t="s">
        <v>15</v>
      </c>
      <c r="I2388">
        <v>21000000</v>
      </c>
      <c r="J2388">
        <v>2007</v>
      </c>
      <c r="K2388">
        <v>6.9</v>
      </c>
      <c r="L2388" s="5" t="s">
        <v>8413</v>
      </c>
      <c r="M2388" s="5" t="s">
        <v>1221</v>
      </c>
      <c r="N2388" t="s">
        <v>3629</v>
      </c>
      <c r="P2388" s="5">
        <f t="shared" si="259"/>
        <v>0.59939698321332513</v>
      </c>
      <c r="Q2388" s="5">
        <f t="shared" si="260"/>
        <v>28563179</v>
      </c>
      <c r="R2388" s="1">
        <f t="shared" si="261"/>
        <v>7563179</v>
      </c>
      <c r="S2388" s="1">
        <f t="shared" si="262"/>
        <v>21000000</v>
      </c>
      <c r="U2388" s="6" t="s">
        <v>4955</v>
      </c>
      <c r="V2388" s="5">
        <f t="shared" si="256"/>
        <v>1</v>
      </c>
      <c r="W2388" s="14">
        <f>IF(V2388=1, VLOOKUP(U2388, [1]IMDB_Movies!A:O, 11, FALSE), AVERAGEIF($A$2:$A$4915, U2388, $K$2:$K$4915))</f>
        <v>4.5</v>
      </c>
      <c r="X2388" s="5">
        <f t="shared" si="257"/>
        <v>7.0999999999999994E-2</v>
      </c>
      <c r="Y2388">
        <f t="shared" si="258"/>
        <v>6.4312404870624063</v>
      </c>
      <c r="AN2388" s="6"/>
      <c r="AO2388" s="5"/>
      <c r="AP2388" s="14"/>
      <c r="AQ2388" s="5"/>
    </row>
    <row r="2389" spans="1:43" hidden="1" x14ac:dyDescent="0.3">
      <c r="A2389" t="s">
        <v>549</v>
      </c>
      <c r="B2389">
        <v>108</v>
      </c>
      <c r="C2389">
        <v>33313582</v>
      </c>
      <c r="D2389" t="s">
        <v>1887</v>
      </c>
      <c r="E2389" t="s">
        <v>10840</v>
      </c>
      <c r="F2389" t="s">
        <v>3624</v>
      </c>
      <c r="G2389" t="s">
        <v>14</v>
      </c>
      <c r="H2389" t="s">
        <v>15</v>
      </c>
      <c r="I2389">
        <v>21000000</v>
      </c>
      <c r="J2389">
        <v>2009</v>
      </c>
      <c r="K2389">
        <v>6.5</v>
      </c>
      <c r="L2389" s="5" t="s">
        <v>599</v>
      </c>
      <c r="M2389" s="5" t="s">
        <v>8413</v>
      </c>
      <c r="N2389" t="s">
        <v>1221</v>
      </c>
      <c r="O2389" t="s">
        <v>3629</v>
      </c>
      <c r="P2389" s="5">
        <f t="shared" si="259"/>
        <v>0.59930563473069032</v>
      </c>
      <c r="Q2389" s="5">
        <f t="shared" si="260"/>
        <v>33313582</v>
      </c>
      <c r="R2389" s="1">
        <f t="shared" si="261"/>
        <v>12313582</v>
      </c>
      <c r="S2389" s="1">
        <f t="shared" si="262"/>
        <v>21000000</v>
      </c>
      <c r="U2389" s="7" t="s">
        <v>6282</v>
      </c>
      <c r="V2389" s="5">
        <f t="shared" si="256"/>
        <v>1</v>
      </c>
      <c r="W2389" s="14">
        <f>IF(V2389=1, VLOOKUP(U2389, [1]IMDB_Movies!A:O, 11, FALSE), AVERAGEIF($A$2:$A$4915, U2389, $K$2:$K$4915))</f>
        <v>4.5</v>
      </c>
      <c r="X2389" s="5">
        <f t="shared" si="257"/>
        <v>7.0999999999999994E-2</v>
      </c>
      <c r="Y2389">
        <f t="shared" si="258"/>
        <v>6.4316711077274471</v>
      </c>
      <c r="AN2389" s="7"/>
      <c r="AO2389" s="5"/>
      <c r="AP2389" s="14"/>
      <c r="AQ2389" s="5"/>
    </row>
    <row r="2390" spans="1:43" hidden="1" x14ac:dyDescent="0.3">
      <c r="A2390" t="s">
        <v>468</v>
      </c>
      <c r="B2390">
        <v>145</v>
      </c>
      <c r="C2390">
        <v>4398392</v>
      </c>
      <c r="D2390" t="s">
        <v>2674</v>
      </c>
      <c r="E2390" t="s">
        <v>10841</v>
      </c>
      <c r="F2390" t="s">
        <v>3656</v>
      </c>
      <c r="G2390" t="s">
        <v>3657</v>
      </c>
      <c r="H2390" t="s">
        <v>3658</v>
      </c>
      <c r="I2390">
        <v>21000000</v>
      </c>
      <c r="J2390">
        <v>2006</v>
      </c>
      <c r="K2390">
        <v>7.8</v>
      </c>
      <c r="L2390" s="5" t="s">
        <v>1221</v>
      </c>
      <c r="M2390" s="5" t="s">
        <v>3629</v>
      </c>
      <c r="N2390" t="s">
        <v>8418</v>
      </c>
      <c r="P2390" s="5">
        <f t="shared" si="259"/>
        <v>0.59923186304428411</v>
      </c>
      <c r="Q2390" s="5">
        <f t="shared" si="260"/>
        <v>4398392</v>
      </c>
      <c r="R2390" s="1">
        <f t="shared" si="261"/>
        <v>-16601608</v>
      </c>
      <c r="S2390" s="1">
        <f t="shared" si="262"/>
        <v>21000000</v>
      </c>
      <c r="U2390" s="6" t="s">
        <v>8003</v>
      </c>
      <c r="V2390" s="5">
        <f t="shared" si="256"/>
        <v>1</v>
      </c>
      <c r="W2390" s="14">
        <f>IF(V2390=1, VLOOKUP(U2390, [1]IMDB_Movies!A:O, 11, FALSE), AVERAGEIF($A$2:$A$4915, U2390, $K$2:$K$4915))</f>
        <v>4.5</v>
      </c>
      <c r="X2390" s="5">
        <f t="shared" si="257"/>
        <v>7.0999999999999994E-2</v>
      </c>
      <c r="Y2390">
        <f t="shared" si="258"/>
        <v>6.4315308453922331</v>
      </c>
      <c r="AN2390" s="6"/>
      <c r="AO2390" s="5"/>
      <c r="AP2390" s="14"/>
      <c r="AQ2390" s="5"/>
    </row>
    <row r="2391" spans="1:43" hidden="1" x14ac:dyDescent="0.3">
      <c r="A2391" t="s">
        <v>1324</v>
      </c>
      <c r="B2391">
        <v>136</v>
      </c>
      <c r="C2391">
        <v>46700000</v>
      </c>
      <c r="D2391" t="s">
        <v>20</v>
      </c>
      <c r="E2391" t="s">
        <v>10842</v>
      </c>
      <c r="F2391" t="s">
        <v>3680</v>
      </c>
      <c r="G2391" t="s">
        <v>14</v>
      </c>
      <c r="H2391" t="s">
        <v>15</v>
      </c>
      <c r="I2391">
        <v>21000000</v>
      </c>
      <c r="J2391">
        <v>1982</v>
      </c>
      <c r="K2391">
        <v>5.9</v>
      </c>
      <c r="L2391" s="5" t="s">
        <v>476</v>
      </c>
      <c r="M2391" s="5" t="s">
        <v>340</v>
      </c>
      <c r="N2391" t="s">
        <v>3629</v>
      </c>
      <c r="P2391" s="5">
        <f t="shared" si="259"/>
        <v>0.59906630977556885</v>
      </c>
      <c r="Q2391" s="5">
        <f t="shared" si="260"/>
        <v>46700000</v>
      </c>
      <c r="R2391" s="1">
        <f t="shared" si="261"/>
        <v>25700000</v>
      </c>
      <c r="S2391" s="1">
        <f t="shared" si="262"/>
        <v>21000000</v>
      </c>
      <c r="U2391" s="7" t="s">
        <v>8063</v>
      </c>
      <c r="V2391" s="5">
        <f t="shared" si="256"/>
        <v>1</v>
      </c>
      <c r="W2391" s="14">
        <f>IF(V2391=1, VLOOKUP(U2391, [1]IMDB_Movies!A:O, 11, FALSE), AVERAGEIF($A$2:$A$4915, U2391, $K$2:$K$4915))</f>
        <v>4.5</v>
      </c>
      <c r="X2391" s="5">
        <f t="shared" si="257"/>
        <v>7.0999999999999994E-2</v>
      </c>
      <c r="Y2391">
        <f t="shared" si="258"/>
        <v>6.4312761904761917</v>
      </c>
      <c r="AN2391" s="7"/>
      <c r="AO2391" s="5"/>
      <c r="AP2391" s="14"/>
      <c r="AQ2391" s="5"/>
    </row>
    <row r="2392" spans="1:43" hidden="1" x14ac:dyDescent="0.3">
      <c r="A2392" t="s">
        <v>3681</v>
      </c>
      <c r="B2392">
        <v>81</v>
      </c>
      <c r="C2392">
        <v>52008288</v>
      </c>
      <c r="D2392" t="s">
        <v>3682</v>
      </c>
      <c r="E2392" t="s">
        <v>10843</v>
      </c>
      <c r="F2392" t="s">
        <v>3683</v>
      </c>
      <c r="G2392" t="s">
        <v>14</v>
      </c>
      <c r="H2392" t="s">
        <v>15</v>
      </c>
      <c r="I2392">
        <v>21000000</v>
      </c>
      <c r="J2392">
        <v>1999</v>
      </c>
      <c r="K2392">
        <v>7.8</v>
      </c>
      <c r="L2392" s="5" t="s">
        <v>4017</v>
      </c>
      <c r="M2392" s="5" t="s">
        <v>599</v>
      </c>
      <c r="N2392" t="s">
        <v>455</v>
      </c>
      <c r="O2392" t="s">
        <v>6055</v>
      </c>
      <c r="P2392" s="5">
        <f t="shared" si="259"/>
        <v>0.59904788322901814</v>
      </c>
      <c r="Q2392" s="5">
        <f t="shared" si="260"/>
        <v>52008288</v>
      </c>
      <c r="R2392" s="1">
        <f t="shared" si="261"/>
        <v>31008288</v>
      </c>
      <c r="S2392" s="1">
        <f t="shared" si="262"/>
        <v>21000000</v>
      </c>
      <c r="U2392" s="6" t="s">
        <v>6191</v>
      </c>
      <c r="V2392" s="5">
        <f t="shared" si="256"/>
        <v>3</v>
      </c>
      <c r="W2392" s="14">
        <f>IF(V2392=1, VLOOKUP(U2392, [1]IMDB_Movies!A:O, 11, FALSE), AVERAGEIF($A$2:$A$4915, U2392, $K$2:$K$4915))</f>
        <v>4.4333333333333336</v>
      </c>
      <c r="X2392" s="5">
        <f t="shared" si="257"/>
        <v>7.0000000000000007E-2</v>
      </c>
      <c r="Y2392">
        <f t="shared" si="258"/>
        <v>6.4314024390243905</v>
      </c>
      <c r="AN2392" s="6"/>
      <c r="AO2392" s="5"/>
      <c r="AP2392" s="14"/>
      <c r="AQ2392" s="5"/>
    </row>
    <row r="2393" spans="1:43" hidden="1" x14ac:dyDescent="0.3">
      <c r="A2393" t="s">
        <v>1458</v>
      </c>
      <c r="B2393">
        <v>106</v>
      </c>
      <c r="C2393">
        <v>40219708</v>
      </c>
      <c r="D2393" t="s">
        <v>1353</v>
      </c>
      <c r="E2393" t="s">
        <v>10844</v>
      </c>
      <c r="F2393" t="s">
        <v>3687</v>
      </c>
      <c r="G2393" t="s">
        <v>14</v>
      </c>
      <c r="H2393" t="s">
        <v>15</v>
      </c>
      <c r="I2393">
        <v>21000000</v>
      </c>
      <c r="J2393">
        <v>2001</v>
      </c>
      <c r="K2393">
        <v>6.3</v>
      </c>
      <c r="L2393" s="5" t="s">
        <v>1221</v>
      </c>
      <c r="M2393" s="5" t="s">
        <v>8417</v>
      </c>
      <c r="P2393" s="5">
        <f t="shared" si="259"/>
        <v>0.59905384617184021</v>
      </c>
      <c r="Q2393" s="5">
        <f t="shared" si="260"/>
        <v>40219708</v>
      </c>
      <c r="R2393" s="1">
        <f t="shared" si="261"/>
        <v>19219708</v>
      </c>
      <c r="S2393" s="1">
        <f t="shared" si="262"/>
        <v>21000000</v>
      </c>
      <c r="U2393" s="7" t="s">
        <v>8067</v>
      </c>
      <c r="V2393" s="5">
        <f t="shared" si="256"/>
        <v>1</v>
      </c>
      <c r="W2393" s="14">
        <f>IF(V2393=1, VLOOKUP(U2393, [1]IMDB_Movies!A:O, 11, FALSE), AVERAGEIF($A$2:$A$4915, U2393, $K$2:$K$4915))</f>
        <v>4.4000000000000004</v>
      </c>
      <c r="X2393" s="5">
        <f t="shared" si="257"/>
        <v>6.6000000000000003E-2</v>
      </c>
      <c r="Y2393">
        <f t="shared" si="258"/>
        <v>6.4314525352649641</v>
      </c>
      <c r="AN2393" s="7"/>
      <c r="AO2393" s="5"/>
      <c r="AP2393" s="14"/>
      <c r="AQ2393" s="5"/>
    </row>
    <row r="2394" spans="1:43" hidden="1" x14ac:dyDescent="0.3">
      <c r="A2394" t="s">
        <v>1481</v>
      </c>
      <c r="B2394">
        <v>122</v>
      </c>
      <c r="C2394">
        <v>132088910</v>
      </c>
      <c r="D2394" t="s">
        <v>507</v>
      </c>
      <c r="E2394" t="s">
        <v>10845</v>
      </c>
      <c r="F2394" t="s">
        <v>3688</v>
      </c>
      <c r="G2394" t="s">
        <v>14</v>
      </c>
      <c r="H2394" t="s">
        <v>15</v>
      </c>
      <c r="I2394">
        <v>21000000</v>
      </c>
      <c r="J2394">
        <v>2012</v>
      </c>
      <c r="K2394">
        <v>7.8</v>
      </c>
      <c r="L2394" s="5" t="s">
        <v>599</v>
      </c>
      <c r="M2394" s="5" t="s">
        <v>1221</v>
      </c>
      <c r="N2394" t="s">
        <v>6851</v>
      </c>
      <c r="P2394" s="5">
        <f t="shared" si="259"/>
        <v>0.59900739408527615</v>
      </c>
      <c r="Q2394" s="5">
        <f t="shared" si="260"/>
        <v>132088910</v>
      </c>
      <c r="R2394" s="1">
        <f t="shared" si="261"/>
        <v>111088910</v>
      </c>
      <c r="S2394" s="1">
        <f t="shared" si="262"/>
        <v>21000000</v>
      </c>
      <c r="U2394" s="6" t="s">
        <v>7146</v>
      </c>
      <c r="V2394" s="5">
        <f t="shared" si="256"/>
        <v>1</v>
      </c>
      <c r="W2394" s="14">
        <f>IF(V2394=1, VLOOKUP(U2394, [1]IMDB_Movies!A:O, 11, FALSE), AVERAGEIF($A$2:$A$4915, U2394, $K$2:$K$4915))</f>
        <v>4.4000000000000004</v>
      </c>
      <c r="X2394" s="5">
        <f t="shared" si="257"/>
        <v>6.6000000000000003E-2</v>
      </c>
      <c r="Y2394">
        <f t="shared" si="258"/>
        <v>6.4316552250190693</v>
      </c>
      <c r="AN2394" s="6"/>
      <c r="AO2394" s="5"/>
      <c r="AP2394" s="14"/>
      <c r="AQ2394" s="5"/>
    </row>
    <row r="2395" spans="1:43" hidden="1" x14ac:dyDescent="0.3">
      <c r="A2395" t="s">
        <v>1937</v>
      </c>
      <c r="B2395">
        <v>123</v>
      </c>
      <c r="C2395">
        <v>36581633</v>
      </c>
      <c r="D2395" t="s">
        <v>619</v>
      </c>
      <c r="E2395" t="s">
        <v>10846</v>
      </c>
      <c r="F2395" t="s">
        <v>3689</v>
      </c>
      <c r="G2395" t="s">
        <v>14</v>
      </c>
      <c r="H2395" t="s">
        <v>275</v>
      </c>
      <c r="I2395">
        <v>21000000</v>
      </c>
      <c r="J2395">
        <v>2007</v>
      </c>
      <c r="K2395">
        <v>7.5</v>
      </c>
      <c r="L2395" s="5" t="s">
        <v>4651</v>
      </c>
      <c r="M2395" s="5" t="s">
        <v>8413</v>
      </c>
      <c r="N2395" t="s">
        <v>1221</v>
      </c>
      <c r="P2395" s="5">
        <f t="shared" si="259"/>
        <v>0.59954115232822625</v>
      </c>
      <c r="Q2395" s="5">
        <f t="shared" si="260"/>
        <v>36581633</v>
      </c>
      <c r="R2395" s="1">
        <f t="shared" si="261"/>
        <v>15581633</v>
      </c>
      <c r="S2395" s="1">
        <f t="shared" si="262"/>
        <v>21000000</v>
      </c>
      <c r="U2395" s="6" t="s">
        <v>6733</v>
      </c>
      <c r="V2395" s="5">
        <f t="shared" si="256"/>
        <v>1</v>
      </c>
      <c r="W2395" s="14">
        <f>IF(V2395=1, VLOOKUP(U2395, [1]IMDB_Movies!A:O, 11, FALSE), AVERAGEIF($A$2:$A$4915, U2395, $K$2:$K$4915))</f>
        <v>4.4000000000000004</v>
      </c>
      <c r="X2395" s="5">
        <f t="shared" si="257"/>
        <v>6.6000000000000003E-2</v>
      </c>
      <c r="Y2395">
        <f t="shared" si="258"/>
        <v>6.4320488363220152</v>
      </c>
      <c r="AN2395" s="6"/>
      <c r="AO2395" s="5"/>
      <c r="AP2395" s="14"/>
      <c r="AQ2395" s="5"/>
    </row>
    <row r="2396" spans="1:43" hidden="1" x14ac:dyDescent="0.3">
      <c r="A2396" t="s">
        <v>399</v>
      </c>
      <c r="B2396">
        <v>92</v>
      </c>
      <c r="C2396">
        <v>25296447</v>
      </c>
      <c r="D2396" t="s">
        <v>122</v>
      </c>
      <c r="E2396" t="s">
        <v>10847</v>
      </c>
      <c r="F2396" t="s">
        <v>3691</v>
      </c>
      <c r="G2396" t="s">
        <v>14</v>
      </c>
      <c r="H2396" t="s">
        <v>525</v>
      </c>
      <c r="I2396">
        <v>21000000</v>
      </c>
      <c r="J2396">
        <v>2002</v>
      </c>
      <c r="K2396">
        <v>6.8</v>
      </c>
      <c r="L2396" s="5" t="s">
        <v>476</v>
      </c>
      <c r="M2396" s="5" t="s">
        <v>8413</v>
      </c>
      <c r="N2396" t="s">
        <v>3629</v>
      </c>
      <c r="P2396" s="5">
        <f t="shared" si="259"/>
        <v>0.59948001992227407</v>
      </c>
      <c r="Q2396" s="5">
        <f t="shared" si="260"/>
        <v>25296447</v>
      </c>
      <c r="R2396" s="1">
        <f t="shared" si="261"/>
        <v>4296447</v>
      </c>
      <c r="S2396" s="1">
        <f t="shared" si="262"/>
        <v>21000000</v>
      </c>
      <c r="U2396" s="6" t="s">
        <v>6116</v>
      </c>
      <c r="V2396" s="5">
        <f t="shared" si="256"/>
        <v>1</v>
      </c>
      <c r="W2396" s="14">
        <f>IF(V2396=1, VLOOKUP(U2396, [1]IMDB_Movies!A:O, 11, FALSE), AVERAGEIF($A$2:$A$4915, U2396, $K$2:$K$4915))</f>
        <v>4.4000000000000004</v>
      </c>
      <c r="X2396" s="5">
        <f t="shared" si="257"/>
        <v>6.6000000000000003E-2</v>
      </c>
      <c r="Y2396">
        <f t="shared" si="258"/>
        <v>6.431832061068703</v>
      </c>
      <c r="AN2396" s="6"/>
      <c r="AO2396" s="5"/>
      <c r="AP2396" s="14"/>
      <c r="AQ2396" s="5"/>
    </row>
    <row r="2397" spans="1:43" hidden="1" x14ac:dyDescent="0.3">
      <c r="A2397" t="s">
        <v>3693</v>
      </c>
      <c r="B2397">
        <v>104</v>
      </c>
      <c r="C2397">
        <v>17757087</v>
      </c>
      <c r="D2397" t="s">
        <v>1543</v>
      </c>
      <c r="E2397" t="s">
        <v>10848</v>
      </c>
      <c r="F2397" t="s">
        <v>3694</v>
      </c>
      <c r="G2397" t="s">
        <v>14</v>
      </c>
      <c r="H2397" t="s">
        <v>15</v>
      </c>
      <c r="I2397">
        <v>21000000</v>
      </c>
      <c r="J2397">
        <v>1999</v>
      </c>
      <c r="K2397">
        <v>4.5999999999999996</v>
      </c>
      <c r="L2397" s="5" t="s">
        <v>2267</v>
      </c>
      <c r="M2397" s="5" t="s">
        <v>4289</v>
      </c>
      <c r="N2397" t="s">
        <v>3629</v>
      </c>
      <c r="P2397" s="5">
        <f t="shared" si="259"/>
        <v>0.59937643889076386</v>
      </c>
      <c r="Q2397" s="5">
        <f t="shared" si="260"/>
        <v>17757087</v>
      </c>
      <c r="R2397" s="1">
        <f t="shared" si="261"/>
        <v>-3242913</v>
      </c>
      <c r="S2397" s="1">
        <f t="shared" si="262"/>
        <v>21000000</v>
      </c>
      <c r="U2397" s="7" t="s">
        <v>6246</v>
      </c>
      <c r="V2397" s="5">
        <f t="shared" si="256"/>
        <v>1</v>
      </c>
      <c r="W2397" s="14">
        <f>IF(V2397=1, VLOOKUP(U2397, [1]IMDB_Movies!A:O, 11, FALSE), AVERAGEIF($A$2:$A$4915, U2397, $K$2:$K$4915))</f>
        <v>4.4000000000000004</v>
      </c>
      <c r="X2397" s="5">
        <f t="shared" si="257"/>
        <v>6.6000000000000003E-2</v>
      </c>
      <c r="Y2397">
        <f t="shared" si="258"/>
        <v>6.431424207712868</v>
      </c>
      <c r="AN2397" s="7"/>
      <c r="AO2397" s="5"/>
      <c r="AP2397" s="14"/>
      <c r="AQ2397" s="5"/>
    </row>
    <row r="2398" spans="1:43" hidden="1" x14ac:dyDescent="0.3">
      <c r="A2398" t="s">
        <v>3696</v>
      </c>
      <c r="B2398">
        <v>120</v>
      </c>
      <c r="C2398">
        <v>16284360</v>
      </c>
      <c r="D2398" t="s">
        <v>910</v>
      </c>
      <c r="E2398" t="s">
        <v>10849</v>
      </c>
      <c r="F2398" t="s">
        <v>3697</v>
      </c>
      <c r="G2398" t="s">
        <v>14</v>
      </c>
      <c r="H2398" t="s">
        <v>15</v>
      </c>
      <c r="I2398">
        <v>21000000</v>
      </c>
      <c r="J2398">
        <v>2008</v>
      </c>
      <c r="K2398">
        <v>6.1</v>
      </c>
      <c r="L2398" s="5" t="s">
        <v>599</v>
      </c>
      <c r="M2398" s="5" t="s">
        <v>1221</v>
      </c>
      <c r="P2398" s="5">
        <f t="shared" si="259"/>
        <v>0.59924766838844745</v>
      </c>
      <c r="Q2398" s="5">
        <f t="shared" si="260"/>
        <v>16284360</v>
      </c>
      <c r="R2398" s="1">
        <f t="shared" si="261"/>
        <v>-4715640</v>
      </c>
      <c r="S2398" s="1">
        <f t="shared" si="262"/>
        <v>21000000</v>
      </c>
      <c r="U2398" s="6" t="s">
        <v>6293</v>
      </c>
      <c r="V2398" s="5">
        <f t="shared" si="256"/>
        <v>1</v>
      </c>
      <c r="W2398" s="14">
        <f>IF(V2398=1, VLOOKUP(U2398, [1]IMDB_Movies!A:O, 11, FALSE), AVERAGEIF($A$2:$A$4915, U2398, $K$2:$K$4915))</f>
        <v>4.4000000000000004</v>
      </c>
      <c r="X2398" s="5">
        <f t="shared" si="257"/>
        <v>6.6000000000000003E-2</v>
      </c>
      <c r="Y2398">
        <f t="shared" si="258"/>
        <v>6.4316271963330784</v>
      </c>
      <c r="AN2398" s="6"/>
      <c r="AO2398" s="5"/>
      <c r="AP2398" s="14"/>
      <c r="AQ2398" s="5"/>
    </row>
    <row r="2399" spans="1:43" hidden="1" x14ac:dyDescent="0.3">
      <c r="A2399" t="s">
        <v>678</v>
      </c>
      <c r="B2399">
        <v>112</v>
      </c>
      <c r="C2399">
        <v>6830957</v>
      </c>
      <c r="D2399" t="s">
        <v>79</v>
      </c>
      <c r="E2399" t="s">
        <v>10850</v>
      </c>
      <c r="F2399" t="s">
        <v>3698</v>
      </c>
      <c r="G2399" t="s">
        <v>14</v>
      </c>
      <c r="H2399" t="s">
        <v>15</v>
      </c>
      <c r="I2399">
        <v>21000000</v>
      </c>
      <c r="J2399">
        <v>2002</v>
      </c>
      <c r="K2399">
        <v>6.7</v>
      </c>
      <c r="L2399" s="5" t="s">
        <v>1221</v>
      </c>
      <c r="M2399" s="5" t="s">
        <v>6851</v>
      </c>
      <c r="P2399" s="5">
        <f t="shared" si="259"/>
        <v>0.59911409727742726</v>
      </c>
      <c r="Q2399" s="5">
        <f t="shared" si="260"/>
        <v>6830957</v>
      </c>
      <c r="R2399" s="1">
        <f t="shared" si="261"/>
        <v>-14169043</v>
      </c>
      <c r="S2399" s="1">
        <f t="shared" si="262"/>
        <v>21000000</v>
      </c>
      <c r="U2399" s="6" t="s">
        <v>1041</v>
      </c>
      <c r="V2399" s="5">
        <f t="shared" si="256"/>
        <v>1</v>
      </c>
      <c r="W2399" s="14">
        <f>IF(V2399=1, VLOOKUP(U2399, [1]IMDB_Movies!A:O, 11, FALSE), AVERAGEIF($A$2:$A$4915, U2399, $K$2:$K$4915))</f>
        <v>4.4000000000000004</v>
      </c>
      <c r="X2399" s="5">
        <f t="shared" si="257"/>
        <v>6.6000000000000003E-2</v>
      </c>
      <c r="Y2399">
        <f t="shared" si="258"/>
        <v>6.432174245319068</v>
      </c>
      <c r="AN2399" s="6"/>
      <c r="AO2399" s="5"/>
      <c r="AP2399" s="14"/>
      <c r="AQ2399" s="5"/>
    </row>
    <row r="2400" spans="1:43" hidden="1" x14ac:dyDescent="0.3">
      <c r="A2400" t="s">
        <v>3701</v>
      </c>
      <c r="B2400">
        <v>102</v>
      </c>
      <c r="C2400">
        <v>15593</v>
      </c>
      <c r="D2400" t="s">
        <v>507</v>
      </c>
      <c r="E2400" t="s">
        <v>10851</v>
      </c>
      <c r="F2400" t="s">
        <v>3702</v>
      </c>
      <c r="G2400" t="s">
        <v>14</v>
      </c>
      <c r="H2400" t="s">
        <v>15</v>
      </c>
      <c r="I2400">
        <v>21000000</v>
      </c>
      <c r="J2400">
        <v>1999</v>
      </c>
      <c r="K2400">
        <v>5.8</v>
      </c>
      <c r="L2400" s="5" t="s">
        <v>599</v>
      </c>
      <c r="M2400" s="5" t="s">
        <v>1221</v>
      </c>
      <c r="N2400" t="s">
        <v>6851</v>
      </c>
      <c r="P2400" s="5">
        <f t="shared" si="259"/>
        <v>0.59895324078291157</v>
      </c>
      <c r="Q2400" s="5">
        <f t="shared" si="260"/>
        <v>15593</v>
      </c>
      <c r="R2400" s="1">
        <f t="shared" si="261"/>
        <v>-20984407</v>
      </c>
      <c r="S2400" s="1">
        <f t="shared" si="262"/>
        <v>21000000</v>
      </c>
      <c r="U2400" s="7" t="s">
        <v>4342</v>
      </c>
      <c r="V2400" s="5">
        <f t="shared" si="256"/>
        <v>3</v>
      </c>
      <c r="W2400" s="14">
        <f>IF(V2400=1, VLOOKUP(U2400, [1]IMDB_Movies!A:O, 11, FALSE), AVERAGEIF($A$2:$A$4915, U2400, $K$2:$K$4915))</f>
        <v>4.3999999999999995</v>
      </c>
      <c r="X2400" s="5">
        <f t="shared" si="257"/>
        <v>6.6000000000000003E-2</v>
      </c>
      <c r="Y2400">
        <f t="shared" si="258"/>
        <v>6.4321865443425086</v>
      </c>
      <c r="AN2400" s="7"/>
      <c r="AO2400" s="5"/>
      <c r="AP2400" s="14"/>
      <c r="AQ2400" s="5"/>
    </row>
    <row r="2401" spans="1:43" hidden="1" x14ac:dyDescent="0.3">
      <c r="A2401" t="s">
        <v>3219</v>
      </c>
      <c r="B2401">
        <v>91</v>
      </c>
      <c r="C2401">
        <v>958319</v>
      </c>
      <c r="D2401" t="s">
        <v>1221</v>
      </c>
      <c r="E2401" t="s">
        <v>10852</v>
      </c>
      <c r="F2401" t="s">
        <v>3703</v>
      </c>
      <c r="G2401" t="s">
        <v>14</v>
      </c>
      <c r="H2401" t="s">
        <v>15</v>
      </c>
      <c r="I2401">
        <v>21000000</v>
      </c>
      <c r="J2401">
        <v>2011</v>
      </c>
      <c r="K2401">
        <v>6.7</v>
      </c>
      <c r="L2401" s="5" t="s">
        <v>1221</v>
      </c>
      <c r="M2401" s="5"/>
      <c r="P2401" s="5">
        <f t="shared" si="259"/>
        <v>0.59877514333764426</v>
      </c>
      <c r="Q2401" s="5">
        <f t="shared" si="260"/>
        <v>958319</v>
      </c>
      <c r="R2401" s="1">
        <f t="shared" si="261"/>
        <v>-20041681</v>
      </c>
      <c r="S2401" s="1">
        <f t="shared" si="262"/>
        <v>21000000</v>
      </c>
      <c r="U2401" s="6" t="s">
        <v>4711</v>
      </c>
      <c r="V2401" s="5">
        <f t="shared" si="256"/>
        <v>1</v>
      </c>
      <c r="W2401" s="14">
        <f>IF(V2401=1, VLOOKUP(U2401, [1]IMDB_Movies!A:O, 11, FALSE), AVERAGEIF($A$2:$A$4915, U2401, $K$2:$K$4915))</f>
        <v>4.4000000000000004</v>
      </c>
      <c r="X2401" s="5">
        <f t="shared" si="257"/>
        <v>6.6000000000000003E-2</v>
      </c>
      <c r="Y2401">
        <f t="shared" si="258"/>
        <v>6.432122370936904</v>
      </c>
      <c r="AN2401" s="6"/>
      <c r="AO2401" s="5"/>
      <c r="AP2401" s="14"/>
      <c r="AQ2401" s="5"/>
    </row>
    <row r="2402" spans="1:43" hidden="1" x14ac:dyDescent="0.3">
      <c r="A2402" t="s">
        <v>2506</v>
      </c>
      <c r="B2402">
        <v>99</v>
      </c>
      <c r="C2402">
        <v>8855646</v>
      </c>
      <c r="D2402" t="s">
        <v>2482</v>
      </c>
      <c r="E2402" t="s">
        <v>10853</v>
      </c>
      <c r="F2402" t="s">
        <v>3925</v>
      </c>
      <c r="G2402" t="s">
        <v>14</v>
      </c>
      <c r="H2402" t="s">
        <v>15</v>
      </c>
      <c r="I2402">
        <v>21000000</v>
      </c>
      <c r="J2402">
        <v>2009</v>
      </c>
      <c r="K2402">
        <v>7.2</v>
      </c>
      <c r="L2402" s="5" t="s">
        <v>340</v>
      </c>
      <c r="M2402" s="5" t="s">
        <v>1221</v>
      </c>
      <c r="P2402" s="5">
        <f t="shared" si="259"/>
        <v>0.59859892581361895</v>
      </c>
      <c r="Q2402" s="5">
        <f t="shared" si="260"/>
        <v>8855646</v>
      </c>
      <c r="R2402" s="1">
        <f t="shared" si="261"/>
        <v>-12144354</v>
      </c>
      <c r="S2402" s="1">
        <f t="shared" si="262"/>
        <v>21000000</v>
      </c>
      <c r="U2402" s="6" t="s">
        <v>4377</v>
      </c>
      <c r="V2402" s="5">
        <f t="shared" si="256"/>
        <v>1</v>
      </c>
      <c r="W2402" s="14">
        <f>IF(V2402=1, VLOOKUP(U2402, [1]IMDB_Movies!A:O, 11, FALSE), AVERAGEIF($A$2:$A$4915, U2402, $K$2:$K$4915))</f>
        <v>4.4000000000000004</v>
      </c>
      <c r="X2402" s="5">
        <f t="shared" si="257"/>
        <v>6.6000000000000003E-2</v>
      </c>
      <c r="Y2402">
        <f t="shared" si="258"/>
        <v>6.4315990818668727</v>
      </c>
      <c r="AN2402" s="6"/>
      <c r="AO2402" s="5"/>
      <c r="AP2402" s="14"/>
      <c r="AQ2402" s="5"/>
    </row>
    <row r="2403" spans="1:43" hidden="1" x14ac:dyDescent="0.3">
      <c r="A2403" t="s">
        <v>3969</v>
      </c>
      <c r="B2403">
        <v>124</v>
      </c>
      <c r="C2403">
        <v>3081925</v>
      </c>
      <c r="D2403" t="s">
        <v>507</v>
      </c>
      <c r="E2403" t="s">
        <v>10854</v>
      </c>
      <c r="F2403" t="s">
        <v>3970</v>
      </c>
      <c r="G2403" t="s">
        <v>14</v>
      </c>
      <c r="H2403" t="s">
        <v>15</v>
      </c>
      <c r="I2403">
        <v>21000000</v>
      </c>
      <c r="J2403">
        <v>2008</v>
      </c>
      <c r="K2403">
        <v>7.5</v>
      </c>
      <c r="L2403" s="5" t="s">
        <v>599</v>
      </c>
      <c r="M2403" s="5" t="s">
        <v>1221</v>
      </c>
      <c r="N2403" t="s">
        <v>6851</v>
      </c>
      <c r="P2403" s="5">
        <f t="shared" si="259"/>
        <v>0.59844261214577466</v>
      </c>
      <c r="Q2403" s="5">
        <f t="shared" si="260"/>
        <v>3081925</v>
      </c>
      <c r="R2403" s="1">
        <f t="shared" si="261"/>
        <v>-17918075</v>
      </c>
      <c r="S2403" s="1">
        <f t="shared" si="262"/>
        <v>21000000</v>
      </c>
      <c r="U2403" s="7" t="s">
        <v>2414</v>
      </c>
      <c r="V2403" s="5">
        <f t="shared" si="256"/>
        <v>1</v>
      </c>
      <c r="W2403" s="14">
        <f>IF(V2403=1, VLOOKUP(U2403, [1]IMDB_Movies!A:O, 11, FALSE), AVERAGEIF($A$2:$A$4915, U2403, $K$2:$K$4915))</f>
        <v>4.4000000000000004</v>
      </c>
      <c r="X2403" s="5">
        <f t="shared" si="257"/>
        <v>6.6000000000000003E-2</v>
      </c>
      <c r="Y2403">
        <f t="shared" si="258"/>
        <v>6.4311519326444726</v>
      </c>
      <c r="AN2403" s="7"/>
      <c r="AO2403" s="5"/>
      <c r="AP2403" s="14"/>
      <c r="AQ2403" s="5"/>
    </row>
    <row r="2404" spans="1:43" hidden="1" x14ac:dyDescent="0.3">
      <c r="A2404" t="s">
        <v>334</v>
      </c>
      <c r="B2404">
        <v>99</v>
      </c>
      <c r="C2404">
        <v>52691009</v>
      </c>
      <c r="D2404" t="s">
        <v>1093</v>
      </c>
      <c r="E2404" t="s">
        <v>10855</v>
      </c>
      <c r="F2404" t="s">
        <v>4099</v>
      </c>
      <c r="G2404" t="s">
        <v>14</v>
      </c>
      <c r="H2404" t="s">
        <v>15</v>
      </c>
      <c r="I2404">
        <v>21000000</v>
      </c>
      <c r="J2404">
        <v>2011</v>
      </c>
      <c r="K2404">
        <v>6.6</v>
      </c>
      <c r="L2404" s="5" t="s">
        <v>599</v>
      </c>
      <c r="M2404" s="5" t="s">
        <v>6299</v>
      </c>
      <c r="P2404" s="5">
        <f t="shared" si="259"/>
        <v>0.5982709165603598</v>
      </c>
      <c r="Q2404" s="5">
        <f t="shared" si="260"/>
        <v>52691009</v>
      </c>
      <c r="R2404" s="1">
        <f t="shared" si="261"/>
        <v>31691009</v>
      </c>
      <c r="S2404" s="1">
        <f t="shared" si="262"/>
        <v>21000000</v>
      </c>
      <c r="U2404" s="7" t="s">
        <v>1876</v>
      </c>
      <c r="V2404" s="5">
        <f t="shared" si="256"/>
        <v>1</v>
      </c>
      <c r="W2404" s="14">
        <f>IF(V2404=1, VLOOKUP(U2404, [1]IMDB_Movies!A:O, 11, FALSE), AVERAGEIF($A$2:$A$4915, U2404, $K$2:$K$4915))</f>
        <v>4.4000000000000004</v>
      </c>
      <c r="X2404" s="5">
        <f t="shared" si="257"/>
        <v>6.6000000000000003E-2</v>
      </c>
      <c r="Y2404">
        <f t="shared" si="258"/>
        <v>6.4306661562021459</v>
      </c>
      <c r="AN2404" s="7"/>
      <c r="AO2404" s="5"/>
      <c r="AP2404" s="14"/>
      <c r="AQ2404" s="5"/>
    </row>
    <row r="2405" spans="1:43" hidden="1" x14ac:dyDescent="0.3">
      <c r="A2405" t="s">
        <v>2105</v>
      </c>
      <c r="B2405">
        <v>92</v>
      </c>
      <c r="C2405">
        <v>25590119</v>
      </c>
      <c r="D2405" t="s">
        <v>3388</v>
      </c>
      <c r="E2405" t="s">
        <v>10856</v>
      </c>
      <c r="F2405" t="s">
        <v>3389</v>
      </c>
      <c r="G2405" t="s">
        <v>14</v>
      </c>
      <c r="H2405" t="s">
        <v>132</v>
      </c>
      <c r="I2405">
        <v>21150000</v>
      </c>
      <c r="J2405">
        <v>2001</v>
      </c>
      <c r="K2405">
        <v>4.8</v>
      </c>
      <c r="L2405" s="5" t="s">
        <v>340</v>
      </c>
      <c r="M2405" s="5" t="s">
        <v>599</v>
      </c>
      <c r="N2405" t="s">
        <v>8413</v>
      </c>
      <c r="P2405" s="5">
        <f t="shared" si="259"/>
        <v>0.59827948737483505</v>
      </c>
      <c r="Q2405" s="5">
        <f t="shared" si="260"/>
        <v>25590119</v>
      </c>
      <c r="R2405" s="1">
        <f t="shared" si="261"/>
        <v>4440119</v>
      </c>
      <c r="S2405" s="1">
        <f t="shared" si="262"/>
        <v>21150000</v>
      </c>
      <c r="U2405" s="6" t="s">
        <v>8018</v>
      </c>
      <c r="V2405" s="5">
        <f t="shared" si="256"/>
        <v>1</v>
      </c>
      <c r="W2405" s="14">
        <f>IF(V2405=1, VLOOKUP(U2405, [1]IMDB_Movies!A:O, 11, FALSE), AVERAGEIF($A$2:$A$4915, U2405, $K$2:$K$4915))</f>
        <v>4.3</v>
      </c>
      <c r="X2405" s="5">
        <f t="shared" si="257"/>
        <v>5.8999999999999997E-2</v>
      </c>
      <c r="Y2405">
        <f t="shared" si="258"/>
        <v>6.4309076981999258</v>
      </c>
      <c r="AN2405" s="6"/>
      <c r="AO2405" s="5"/>
      <c r="AP2405" s="14"/>
      <c r="AQ2405" s="5"/>
    </row>
    <row r="2406" spans="1:43" hidden="1" x14ac:dyDescent="0.3">
      <c r="A2406" t="s">
        <v>890</v>
      </c>
      <c r="B2406">
        <v>101</v>
      </c>
      <c r="C2406">
        <v>22294341</v>
      </c>
      <c r="D2406" t="s">
        <v>1501</v>
      </c>
      <c r="E2406" t="s">
        <v>10857</v>
      </c>
      <c r="F2406" t="s">
        <v>3674</v>
      </c>
      <c r="G2406" t="s">
        <v>14</v>
      </c>
      <c r="H2406" t="s">
        <v>15</v>
      </c>
      <c r="I2406">
        <v>21500000</v>
      </c>
      <c r="J2406">
        <v>1996</v>
      </c>
      <c r="K2406">
        <v>6.5</v>
      </c>
      <c r="L2406" s="5" t="s">
        <v>340</v>
      </c>
      <c r="M2406" s="5" t="s">
        <v>599</v>
      </c>
      <c r="P2406" s="5">
        <f t="shared" si="259"/>
        <v>0.59817523967011366</v>
      </c>
      <c r="Q2406" s="5">
        <f t="shared" si="260"/>
        <v>22294341</v>
      </c>
      <c r="R2406" s="1">
        <f t="shared" si="261"/>
        <v>794341</v>
      </c>
      <c r="S2406" s="1">
        <f t="shared" si="262"/>
        <v>21500000</v>
      </c>
      <c r="U2406" s="7" t="s">
        <v>8027</v>
      </c>
      <c r="V2406" s="5">
        <f t="shared" ref="V2406:V2469" si="263">COUNTIF($A$2:$A$4915, U2406)</f>
        <v>1</v>
      </c>
      <c r="W2406" s="14">
        <f>IF(V2406=1, VLOOKUP(U2406, [1]IMDB_Movies!A:O, 11, FALSE), AVERAGEIF($A$2:$A$4915, U2406, $K$2:$K$4915))</f>
        <v>4.3</v>
      </c>
      <c r="X2406" s="5">
        <f t="shared" ref="X2406:X2469" si="264">_xlfn.PERCENTRANK.EXC($W$102:$W$2566,W2406)</f>
        <v>5.8999999999999997E-2</v>
      </c>
      <c r="Y2406">
        <f t="shared" ref="Y2406:Y2469" si="265">AVERAGE(K2306:K7219)</f>
        <v>6.4312260536398478</v>
      </c>
      <c r="AN2406" s="7"/>
      <c r="AO2406" s="5"/>
      <c r="AP2406" s="14"/>
      <c r="AQ2406" s="5"/>
    </row>
    <row r="2407" spans="1:43" hidden="1" x14ac:dyDescent="0.3">
      <c r="A2407" t="s">
        <v>2174</v>
      </c>
      <c r="B2407">
        <v>117</v>
      </c>
      <c r="C2407">
        <v>24362501</v>
      </c>
      <c r="D2407" t="s">
        <v>771</v>
      </c>
      <c r="E2407" t="s">
        <v>10858</v>
      </c>
      <c r="F2407" t="s">
        <v>3675</v>
      </c>
      <c r="G2407" t="s">
        <v>14</v>
      </c>
      <c r="H2407" t="s">
        <v>15</v>
      </c>
      <c r="I2407">
        <v>21500000</v>
      </c>
      <c r="J2407">
        <v>1999</v>
      </c>
      <c r="K2407">
        <v>7.2</v>
      </c>
      <c r="L2407" s="5" t="s">
        <v>8413</v>
      </c>
      <c r="M2407" s="5" t="s">
        <v>1221</v>
      </c>
      <c r="N2407" t="s">
        <v>3629</v>
      </c>
      <c r="P2407" s="5">
        <f t="shared" si="259"/>
        <v>0.59805992060104374</v>
      </c>
      <c r="Q2407" s="5">
        <f t="shared" si="260"/>
        <v>24362501</v>
      </c>
      <c r="R2407" s="1">
        <f t="shared" si="261"/>
        <v>2862501</v>
      </c>
      <c r="S2407" s="1">
        <f t="shared" si="262"/>
        <v>21500000</v>
      </c>
      <c r="U2407" s="6" t="s">
        <v>8038</v>
      </c>
      <c r="V2407" s="5">
        <f t="shared" si="263"/>
        <v>1</v>
      </c>
      <c r="W2407" s="14">
        <f>IF(V2407=1, VLOOKUP(U2407, [1]IMDB_Movies!A:O, 11, FALSE), AVERAGEIF($A$2:$A$4915, U2407, $K$2:$K$4915))</f>
        <v>4.3</v>
      </c>
      <c r="X2407" s="5">
        <f t="shared" si="264"/>
        <v>5.8999999999999997E-2</v>
      </c>
      <c r="Y2407">
        <f t="shared" si="265"/>
        <v>6.4316596397087027</v>
      </c>
      <c r="AN2407" s="6"/>
      <c r="AO2407" s="5"/>
      <c r="AP2407" s="14"/>
      <c r="AQ2407" s="5"/>
    </row>
    <row r="2408" spans="1:43" hidden="1" x14ac:dyDescent="0.3">
      <c r="A2408" t="s">
        <v>186</v>
      </c>
      <c r="B2408">
        <v>108</v>
      </c>
      <c r="C2408">
        <v>9528092</v>
      </c>
      <c r="D2408" t="s">
        <v>1285</v>
      </c>
      <c r="E2408" t="s">
        <v>10859</v>
      </c>
      <c r="F2408" t="s">
        <v>1931</v>
      </c>
      <c r="G2408" t="s">
        <v>14</v>
      </c>
      <c r="H2408" t="s">
        <v>15</v>
      </c>
      <c r="I2408">
        <v>22000000</v>
      </c>
      <c r="J2408">
        <v>2010</v>
      </c>
      <c r="K2408">
        <v>6.8</v>
      </c>
      <c r="L2408" s="5" t="s">
        <v>4651</v>
      </c>
      <c r="M2408" s="5" t="s">
        <v>1221</v>
      </c>
      <c r="N2408" t="s">
        <v>3629</v>
      </c>
      <c r="P2408" s="5">
        <f t="shared" si="259"/>
        <v>0.59795138055334085</v>
      </c>
      <c r="Q2408" s="5">
        <f t="shared" si="260"/>
        <v>9528092</v>
      </c>
      <c r="R2408" s="1">
        <f t="shared" si="261"/>
        <v>-12471908</v>
      </c>
      <c r="S2408" s="1">
        <f t="shared" si="262"/>
        <v>22000000</v>
      </c>
      <c r="U2408" s="7" t="s">
        <v>7892</v>
      </c>
      <c r="V2408" s="5">
        <f t="shared" si="263"/>
        <v>1</v>
      </c>
      <c r="W2408" s="14">
        <f>IF(V2408=1, VLOOKUP(U2408, [1]IMDB_Movies!A:O, 11, FALSE), AVERAGEIF($A$2:$A$4915, U2408, $K$2:$K$4915))</f>
        <v>4.3</v>
      </c>
      <c r="X2408" s="5">
        <f t="shared" si="264"/>
        <v>5.8999999999999997E-2</v>
      </c>
      <c r="Y2408">
        <f t="shared" si="265"/>
        <v>6.4315950920245424</v>
      </c>
      <c r="AN2408" s="7"/>
      <c r="AO2408" s="5"/>
      <c r="AP2408" s="14"/>
      <c r="AQ2408" s="5"/>
    </row>
    <row r="2409" spans="1:43" hidden="1" x14ac:dyDescent="0.3">
      <c r="A2409" t="s">
        <v>1027</v>
      </c>
      <c r="B2409">
        <v>139</v>
      </c>
      <c r="C2409">
        <v>58328680</v>
      </c>
      <c r="D2409" t="s">
        <v>1439</v>
      </c>
      <c r="E2409" t="s">
        <v>10860</v>
      </c>
      <c r="F2409" t="s">
        <v>3238</v>
      </c>
      <c r="G2409" t="s">
        <v>14</v>
      </c>
      <c r="H2409" t="s">
        <v>15</v>
      </c>
      <c r="I2409">
        <v>22000000</v>
      </c>
      <c r="J2409">
        <v>2003</v>
      </c>
      <c r="K2409">
        <v>7.5</v>
      </c>
      <c r="L2409" s="5" t="s">
        <v>1221</v>
      </c>
      <c r="M2409" s="5" t="s">
        <v>6851</v>
      </c>
      <c r="N2409" t="s">
        <v>5239</v>
      </c>
      <c r="P2409" s="5">
        <f t="shared" si="259"/>
        <v>0.59779862975513309</v>
      </c>
      <c r="Q2409" s="5">
        <f t="shared" si="260"/>
        <v>58328680</v>
      </c>
      <c r="R2409" s="1">
        <f t="shared" si="261"/>
        <v>36328680</v>
      </c>
      <c r="S2409" s="1">
        <f t="shared" si="262"/>
        <v>22000000</v>
      </c>
      <c r="U2409" s="7" t="s">
        <v>8007</v>
      </c>
      <c r="V2409" s="5">
        <f t="shared" si="263"/>
        <v>1</v>
      </c>
      <c r="W2409" s="14">
        <f>IF(V2409=1, VLOOKUP(U2409, [1]IMDB_Movies!A:O, 11, FALSE), AVERAGEIF($A$2:$A$4915, U2409, $K$2:$K$4915))</f>
        <v>4.3</v>
      </c>
      <c r="X2409" s="5">
        <f t="shared" si="264"/>
        <v>5.8999999999999997E-2</v>
      </c>
      <c r="Y2409">
        <f t="shared" si="265"/>
        <v>6.4315304948216365</v>
      </c>
      <c r="AN2409" s="7"/>
      <c r="AO2409" s="5"/>
      <c r="AP2409" s="14"/>
      <c r="AQ2409" s="5"/>
    </row>
    <row r="2410" spans="1:43" hidden="1" x14ac:dyDescent="0.3">
      <c r="A2410" t="s">
        <v>3267</v>
      </c>
      <c r="B2410">
        <v>101</v>
      </c>
      <c r="C2410">
        <v>1075288</v>
      </c>
      <c r="D2410" t="s">
        <v>771</v>
      </c>
      <c r="E2410" t="s">
        <v>10861</v>
      </c>
      <c r="F2410" t="s">
        <v>3268</v>
      </c>
      <c r="G2410" t="s">
        <v>14</v>
      </c>
      <c r="H2410" t="s">
        <v>15</v>
      </c>
      <c r="I2410">
        <v>22000000</v>
      </c>
      <c r="J2410">
        <v>1996</v>
      </c>
      <c r="K2410">
        <v>6.1</v>
      </c>
      <c r="L2410" s="5" t="s">
        <v>8413</v>
      </c>
      <c r="M2410" s="5" t="s">
        <v>1221</v>
      </c>
      <c r="N2410" t="s">
        <v>3629</v>
      </c>
      <c r="P2410" s="5">
        <f t="shared" si="259"/>
        <v>0.59783096113255485</v>
      </c>
      <c r="Q2410" s="5">
        <f t="shared" si="260"/>
        <v>1075288</v>
      </c>
      <c r="R2410" s="1">
        <f t="shared" si="261"/>
        <v>-20924712</v>
      </c>
      <c r="S2410" s="1">
        <f t="shared" si="262"/>
        <v>22000000</v>
      </c>
      <c r="U2410" s="6" t="s">
        <v>7354</v>
      </c>
      <c r="V2410" s="5">
        <f t="shared" si="263"/>
        <v>1</v>
      </c>
      <c r="W2410" s="14">
        <f>IF(V2410=1, VLOOKUP(U2410, [1]IMDB_Movies!A:O, 11, FALSE), AVERAGEIF($A$2:$A$4915, U2410, $K$2:$K$4915))</f>
        <v>4.3</v>
      </c>
      <c r="X2410" s="5">
        <f t="shared" si="264"/>
        <v>5.8999999999999997E-2</v>
      </c>
      <c r="Y2410">
        <f t="shared" si="265"/>
        <v>6.4316960859554904</v>
      </c>
      <c r="AN2410" s="6"/>
      <c r="AO2410" s="5"/>
      <c r="AP2410" s="14"/>
      <c r="AQ2410" s="5"/>
    </row>
    <row r="2411" spans="1:43" hidden="1" x14ac:dyDescent="0.3">
      <c r="A2411" t="s">
        <v>138</v>
      </c>
      <c r="B2411">
        <v>185</v>
      </c>
      <c r="C2411">
        <v>96067179</v>
      </c>
      <c r="D2411" t="s">
        <v>2109</v>
      </c>
      <c r="E2411" t="s">
        <v>10862</v>
      </c>
      <c r="F2411" t="s">
        <v>3291</v>
      </c>
      <c r="G2411" t="s">
        <v>14</v>
      </c>
      <c r="H2411" t="s">
        <v>15</v>
      </c>
      <c r="I2411">
        <v>22000000</v>
      </c>
      <c r="J2411">
        <v>1993</v>
      </c>
      <c r="K2411">
        <v>8.9</v>
      </c>
      <c r="L2411" s="5" t="s">
        <v>4651</v>
      </c>
      <c r="M2411" s="5" t="s">
        <v>1221</v>
      </c>
      <c r="N2411" t="s">
        <v>7865</v>
      </c>
      <c r="P2411" s="5">
        <f t="shared" si="259"/>
        <v>0.59765697548075003</v>
      </c>
      <c r="Q2411" s="5">
        <f t="shared" si="260"/>
        <v>96067179</v>
      </c>
      <c r="R2411" s="1">
        <f t="shared" si="261"/>
        <v>74067179</v>
      </c>
      <c r="S2411" s="1">
        <f t="shared" si="262"/>
        <v>22000000</v>
      </c>
      <c r="U2411" s="7" t="s">
        <v>7233</v>
      </c>
      <c r="V2411" s="5">
        <f t="shared" si="263"/>
        <v>1</v>
      </c>
      <c r="W2411" s="14">
        <f>IF(V2411=1, VLOOKUP(U2411, [1]IMDB_Movies!A:O, 11, FALSE), AVERAGEIF($A$2:$A$4915, U2411, $K$2:$K$4915))</f>
        <v>4.3</v>
      </c>
      <c r="X2411" s="5">
        <f t="shared" si="264"/>
        <v>5.8999999999999997E-2</v>
      </c>
      <c r="Y2411">
        <f t="shared" si="265"/>
        <v>6.4318234165067194</v>
      </c>
      <c r="AN2411" s="7"/>
      <c r="AO2411" s="5"/>
      <c r="AP2411" s="14"/>
      <c r="AQ2411" s="5"/>
    </row>
    <row r="2412" spans="1:43" hidden="1" x14ac:dyDescent="0.3">
      <c r="A2412" t="s">
        <v>1121</v>
      </c>
      <c r="B2412">
        <v>127</v>
      </c>
      <c r="C2412">
        <v>217631306</v>
      </c>
      <c r="D2412" t="s">
        <v>3607</v>
      </c>
      <c r="E2412" t="s">
        <v>10863</v>
      </c>
      <c r="F2412" t="s">
        <v>3608</v>
      </c>
      <c r="G2412" t="s">
        <v>14</v>
      </c>
      <c r="H2412" t="s">
        <v>15</v>
      </c>
      <c r="I2412">
        <v>22000000</v>
      </c>
      <c r="J2412">
        <v>1990</v>
      </c>
      <c r="K2412">
        <v>7</v>
      </c>
      <c r="L2412" s="5" t="s">
        <v>1221</v>
      </c>
      <c r="M2412" s="5" t="s">
        <v>455</v>
      </c>
      <c r="N2412" t="s">
        <v>6851</v>
      </c>
      <c r="O2412" t="s">
        <v>3629</v>
      </c>
      <c r="P2412" s="5">
        <f t="shared" si="259"/>
        <v>0.59790898827552297</v>
      </c>
      <c r="Q2412" s="5">
        <f t="shared" si="260"/>
        <v>217631306</v>
      </c>
      <c r="R2412" s="1">
        <f t="shared" si="261"/>
        <v>195631306</v>
      </c>
      <c r="S2412" s="1">
        <f t="shared" si="262"/>
        <v>22000000</v>
      </c>
      <c r="U2412" s="7" t="s">
        <v>6963</v>
      </c>
      <c r="V2412" s="5">
        <f t="shared" si="263"/>
        <v>1</v>
      </c>
      <c r="W2412" s="14">
        <f>IF(V2412=1, VLOOKUP(U2412, [1]IMDB_Movies!A:O, 11, FALSE), AVERAGEIF($A$2:$A$4915, U2412, $K$2:$K$4915))</f>
        <v>4.3</v>
      </c>
      <c r="X2412" s="5">
        <f t="shared" si="264"/>
        <v>5.8999999999999997E-2</v>
      </c>
      <c r="Y2412">
        <f t="shared" si="265"/>
        <v>6.4319124423963148</v>
      </c>
      <c r="AN2412" s="7"/>
      <c r="AO2412" s="5"/>
      <c r="AP2412" s="14"/>
      <c r="AQ2412" s="5"/>
    </row>
    <row r="2413" spans="1:43" hidden="1" x14ac:dyDescent="0.3">
      <c r="A2413" t="s">
        <v>1495</v>
      </c>
      <c r="B2413">
        <v>97</v>
      </c>
      <c r="C2413">
        <v>144833357</v>
      </c>
      <c r="D2413" t="s">
        <v>1704</v>
      </c>
      <c r="E2413" t="s">
        <v>10864</v>
      </c>
      <c r="F2413" t="s">
        <v>3610</v>
      </c>
      <c r="G2413" t="s">
        <v>14</v>
      </c>
      <c r="H2413" t="s">
        <v>15</v>
      </c>
      <c r="I2413">
        <v>22000000</v>
      </c>
      <c r="J2413">
        <v>1994</v>
      </c>
      <c r="K2413">
        <v>6.4</v>
      </c>
      <c r="L2413" s="5" t="s">
        <v>599</v>
      </c>
      <c r="M2413" s="5" t="s">
        <v>1221</v>
      </c>
      <c r="N2413" t="s">
        <v>6299</v>
      </c>
      <c r="O2413" t="s">
        <v>455</v>
      </c>
      <c r="P2413" s="5">
        <f t="shared" si="259"/>
        <v>0.59932287470156331</v>
      </c>
      <c r="Q2413" s="5">
        <f t="shared" si="260"/>
        <v>144833357</v>
      </c>
      <c r="R2413" s="1">
        <f t="shared" si="261"/>
        <v>122833357</v>
      </c>
      <c r="S2413" s="1">
        <f t="shared" si="262"/>
        <v>22000000</v>
      </c>
      <c r="U2413" s="6" t="s">
        <v>6702</v>
      </c>
      <c r="V2413" s="5">
        <f t="shared" si="263"/>
        <v>1</v>
      </c>
      <c r="W2413" s="14">
        <f>IF(V2413=1, VLOOKUP(U2413, [1]IMDB_Movies!A:O, 11, FALSE), AVERAGEIF($A$2:$A$4915, U2413, $K$2:$K$4915))</f>
        <v>4.3</v>
      </c>
      <c r="X2413" s="5">
        <f t="shared" si="264"/>
        <v>5.8999999999999997E-2</v>
      </c>
      <c r="Y2413">
        <f t="shared" si="265"/>
        <v>6.4315021129466015</v>
      </c>
      <c r="AN2413" s="6"/>
      <c r="AO2413" s="5"/>
      <c r="AP2413" s="14"/>
      <c r="AQ2413" s="5"/>
    </row>
    <row r="2414" spans="1:43" hidden="1" x14ac:dyDescent="0.3">
      <c r="A2414" t="s">
        <v>1825</v>
      </c>
      <c r="B2414">
        <v>110</v>
      </c>
      <c r="C2414">
        <v>90636983</v>
      </c>
      <c r="D2414" t="s">
        <v>2775</v>
      </c>
      <c r="E2414" t="s">
        <v>10865</v>
      </c>
      <c r="F2414" t="s">
        <v>3612</v>
      </c>
      <c r="G2414" t="s">
        <v>14</v>
      </c>
      <c r="H2414" t="s">
        <v>15</v>
      </c>
      <c r="I2414">
        <v>22000000</v>
      </c>
      <c r="J2414">
        <v>2007</v>
      </c>
      <c r="K2414">
        <v>6.2</v>
      </c>
      <c r="L2414" s="5" t="s">
        <v>599</v>
      </c>
      <c r="M2414" s="5" t="s">
        <v>6299</v>
      </c>
      <c r="N2414" t="s">
        <v>8417</v>
      </c>
      <c r="P2414" s="5">
        <f t="shared" si="259"/>
        <v>0.59996017337972452</v>
      </c>
      <c r="Q2414" s="5">
        <f t="shared" si="260"/>
        <v>90636983</v>
      </c>
      <c r="R2414" s="1">
        <f t="shared" si="261"/>
        <v>68636983</v>
      </c>
      <c r="S2414" s="1">
        <f t="shared" si="262"/>
        <v>22000000</v>
      </c>
      <c r="U2414" s="6" t="s">
        <v>6445</v>
      </c>
      <c r="V2414" s="5">
        <f t="shared" si="263"/>
        <v>2</v>
      </c>
      <c r="W2414" s="14">
        <f>IF(V2414=1, VLOOKUP(U2414, [1]IMDB_Movies!A:O, 11, FALSE), AVERAGEIF($A$2:$A$4915, U2414, $K$2:$K$4915))</f>
        <v>4.3</v>
      </c>
      <c r="X2414" s="5">
        <f t="shared" si="264"/>
        <v>5.8999999999999997E-2</v>
      </c>
      <c r="Y2414">
        <f t="shared" si="265"/>
        <v>6.4315526518063049</v>
      </c>
      <c r="AN2414" s="6"/>
      <c r="AO2414" s="5"/>
      <c r="AP2414" s="14"/>
      <c r="AQ2414" s="5"/>
    </row>
    <row r="2415" spans="1:43" hidden="1" x14ac:dyDescent="0.3">
      <c r="A2415" t="s">
        <v>2611</v>
      </c>
      <c r="B2415">
        <v>84</v>
      </c>
      <c r="C2415">
        <v>55762229</v>
      </c>
      <c r="D2415" t="s">
        <v>1945</v>
      </c>
      <c r="E2415" t="s">
        <v>10866</v>
      </c>
      <c r="F2415" t="s">
        <v>3614</v>
      </c>
      <c r="G2415" t="s">
        <v>14</v>
      </c>
      <c r="H2415" t="s">
        <v>15</v>
      </c>
      <c r="I2415">
        <v>22000000</v>
      </c>
      <c r="J2415">
        <v>2001</v>
      </c>
      <c r="K2415">
        <v>4.8</v>
      </c>
      <c r="L2415" s="5" t="s">
        <v>599</v>
      </c>
      <c r="M2415" s="5" t="s">
        <v>4289</v>
      </c>
      <c r="P2415" s="5">
        <f t="shared" si="259"/>
        <v>0.60017857333677893</v>
      </c>
      <c r="Q2415" s="5">
        <f t="shared" si="260"/>
        <v>55762229</v>
      </c>
      <c r="R2415" s="1">
        <f t="shared" si="261"/>
        <v>33762229</v>
      </c>
      <c r="S2415" s="1">
        <f t="shared" si="262"/>
        <v>22000000</v>
      </c>
      <c r="U2415" s="6" t="s">
        <v>6426</v>
      </c>
      <c r="V2415" s="5">
        <f t="shared" si="263"/>
        <v>1</v>
      </c>
      <c r="W2415" s="14">
        <f>IF(V2415=1, VLOOKUP(U2415, [1]IMDB_Movies!A:O, 11, FALSE), AVERAGEIF($A$2:$A$4915, U2415, $K$2:$K$4915))</f>
        <v>4.3</v>
      </c>
      <c r="X2415" s="5">
        <f t="shared" si="264"/>
        <v>5.8999999999999997E-2</v>
      </c>
      <c r="Y2415">
        <f t="shared" si="265"/>
        <v>6.4316801230296052</v>
      </c>
      <c r="AN2415" s="6"/>
      <c r="AO2415" s="5"/>
      <c r="AP2415" s="14"/>
      <c r="AQ2415" s="5"/>
    </row>
    <row r="2416" spans="1:43" hidden="1" x14ac:dyDescent="0.3">
      <c r="A2416" t="s">
        <v>3096</v>
      </c>
      <c r="B2416">
        <v>240</v>
      </c>
      <c r="C2416"/>
      <c r="D2416" t="s">
        <v>2109</v>
      </c>
      <c r="E2416" t="s">
        <v>10867</v>
      </c>
      <c r="F2416" t="s">
        <v>3615</v>
      </c>
      <c r="G2416" t="s">
        <v>14</v>
      </c>
      <c r="H2416" t="s">
        <v>22</v>
      </c>
      <c r="I2416">
        <v>22000000</v>
      </c>
      <c r="J2416">
        <v>1982</v>
      </c>
      <c r="K2416">
        <v>8.1</v>
      </c>
      <c r="L2416" s="5" t="s">
        <v>4651</v>
      </c>
      <c r="M2416" s="5" t="s">
        <v>1221</v>
      </c>
      <c r="N2416" t="s">
        <v>7865</v>
      </c>
      <c r="P2416" s="5">
        <f t="shared" si="259"/>
        <v>0.60019979476424867</v>
      </c>
      <c r="Q2416" s="5">
        <f t="shared" si="260"/>
        <v>25035665</v>
      </c>
      <c r="R2416" s="1">
        <f t="shared" si="261"/>
        <v>3035665</v>
      </c>
      <c r="S2416" s="1">
        <f t="shared" si="262"/>
        <v>22000000</v>
      </c>
      <c r="U2416" s="6" t="s">
        <v>5129</v>
      </c>
      <c r="V2416" s="5">
        <f t="shared" si="263"/>
        <v>1</v>
      </c>
      <c r="W2416" s="14">
        <f>IF(V2416=1, VLOOKUP(U2416, [1]IMDB_Movies!A:O, 11, FALSE), AVERAGEIF($A$2:$A$4915, U2416, $K$2:$K$4915))</f>
        <v>4.3</v>
      </c>
      <c r="X2416" s="5">
        <f t="shared" si="264"/>
        <v>5.8999999999999997E-2</v>
      </c>
      <c r="Y2416">
        <f t="shared" si="265"/>
        <v>6.4315769230769257</v>
      </c>
      <c r="AN2416" s="6"/>
      <c r="AO2416" s="5"/>
      <c r="AP2416" s="14"/>
      <c r="AQ2416" s="5"/>
    </row>
    <row r="2417" spans="1:43" hidden="1" x14ac:dyDescent="0.3">
      <c r="A2417" t="s">
        <v>2678</v>
      </c>
      <c r="B2417">
        <v>122</v>
      </c>
      <c r="C2417">
        <v>54235441</v>
      </c>
      <c r="D2417" t="s">
        <v>910</v>
      </c>
      <c r="E2417" t="s">
        <v>10868</v>
      </c>
      <c r="F2417" t="s">
        <v>3616</v>
      </c>
      <c r="G2417" t="s">
        <v>14</v>
      </c>
      <c r="H2417" t="s">
        <v>15</v>
      </c>
      <c r="I2417">
        <v>22000000</v>
      </c>
      <c r="J2417">
        <v>2014</v>
      </c>
      <c r="K2417">
        <v>7.3</v>
      </c>
      <c r="L2417" s="5" t="s">
        <v>599</v>
      </c>
      <c r="M2417" s="5" t="s">
        <v>1221</v>
      </c>
      <c r="P2417" s="5">
        <f t="shared" si="259"/>
        <v>0.60019979476424867</v>
      </c>
      <c r="Q2417" s="5">
        <f t="shared" si="260"/>
        <v>54235441</v>
      </c>
      <c r="R2417" s="1">
        <f t="shared" si="261"/>
        <v>32235441</v>
      </c>
      <c r="S2417" s="1">
        <f t="shared" si="262"/>
        <v>22000000</v>
      </c>
      <c r="U2417" s="6" t="s">
        <v>4932</v>
      </c>
      <c r="V2417" s="5">
        <f t="shared" si="263"/>
        <v>1</v>
      </c>
      <c r="W2417" s="14">
        <f>IF(V2417=1, VLOOKUP(U2417, [1]IMDB_Movies!A:O, 11, FALSE), AVERAGEIF($A$2:$A$4915, U2417, $K$2:$K$4915))</f>
        <v>4.3</v>
      </c>
      <c r="X2417" s="5">
        <f t="shared" si="264"/>
        <v>5.8999999999999997E-2</v>
      </c>
      <c r="Y2417">
        <f t="shared" si="265"/>
        <v>6.4312812620238571</v>
      </c>
      <c r="AN2417" s="6"/>
      <c r="AO2417" s="5"/>
      <c r="AP2417" s="14"/>
      <c r="AQ2417" s="5"/>
    </row>
    <row r="2418" spans="1:43" hidden="1" x14ac:dyDescent="0.3">
      <c r="A2418" t="s">
        <v>2361</v>
      </c>
      <c r="B2418">
        <v>114</v>
      </c>
      <c r="C2418">
        <v>50728000</v>
      </c>
      <c r="D2418" t="s">
        <v>401</v>
      </c>
      <c r="E2418" t="s">
        <v>10869</v>
      </c>
      <c r="F2418" t="s">
        <v>3617</v>
      </c>
      <c r="G2418" t="s">
        <v>14</v>
      </c>
      <c r="H2418" t="s">
        <v>15</v>
      </c>
      <c r="I2418">
        <v>22000000</v>
      </c>
      <c r="J2418">
        <v>1995</v>
      </c>
      <c r="K2418">
        <v>5.8</v>
      </c>
      <c r="L2418" s="5" t="s">
        <v>476</v>
      </c>
      <c r="M2418" s="5" t="s">
        <v>8413</v>
      </c>
      <c r="N2418" t="s">
        <v>1221</v>
      </c>
      <c r="O2418" t="s">
        <v>8415</v>
      </c>
      <c r="P2418" s="5">
        <f t="shared" si="259"/>
        <v>0.60021372225450498</v>
      </c>
      <c r="Q2418" s="5">
        <f t="shared" si="260"/>
        <v>50728000</v>
      </c>
      <c r="R2418" s="1">
        <f t="shared" si="261"/>
        <v>28728000</v>
      </c>
      <c r="S2418" s="1">
        <f t="shared" si="262"/>
        <v>22000000</v>
      </c>
      <c r="U2418" s="7" t="s">
        <v>3910</v>
      </c>
      <c r="V2418" s="5">
        <f t="shared" si="263"/>
        <v>1</v>
      </c>
      <c r="W2418" s="14">
        <f>IF(V2418=1, VLOOKUP(U2418, [1]IMDB_Movies!A:O, 11, FALSE), AVERAGEIF($A$2:$A$4915, U2418, $K$2:$K$4915))</f>
        <v>4.3</v>
      </c>
      <c r="X2418" s="5">
        <f t="shared" si="264"/>
        <v>5.8999999999999997E-2</v>
      </c>
      <c r="Y2418">
        <f t="shared" si="265"/>
        <v>6.4321016166281781</v>
      </c>
      <c r="AN2418" s="7"/>
      <c r="AO2418" s="5"/>
      <c r="AP2418" s="14"/>
      <c r="AQ2418" s="5"/>
    </row>
    <row r="2419" spans="1:43" hidden="1" x14ac:dyDescent="0.3">
      <c r="A2419" t="s">
        <v>3618</v>
      </c>
      <c r="B2419">
        <v>132</v>
      </c>
      <c r="C2419">
        <v>40270895</v>
      </c>
      <c r="D2419" t="s">
        <v>1221</v>
      </c>
      <c r="E2419" t="s">
        <v>10870</v>
      </c>
      <c r="F2419" t="s">
        <v>3619</v>
      </c>
      <c r="G2419" t="s">
        <v>14</v>
      </c>
      <c r="H2419" t="s">
        <v>15</v>
      </c>
      <c r="I2419">
        <v>22000000</v>
      </c>
      <c r="J2419">
        <v>2001</v>
      </c>
      <c r="K2419">
        <v>7.6</v>
      </c>
      <c r="L2419" s="5" t="s">
        <v>1221</v>
      </c>
      <c r="M2419" s="5"/>
      <c r="P2419" s="5">
        <f t="shared" si="259"/>
        <v>0.60021121193454496</v>
      </c>
      <c r="Q2419" s="5">
        <f t="shared" si="260"/>
        <v>40270895</v>
      </c>
      <c r="R2419" s="1">
        <f t="shared" si="261"/>
        <v>18270895</v>
      </c>
      <c r="S2419" s="1">
        <f t="shared" si="262"/>
        <v>22000000</v>
      </c>
      <c r="U2419" s="7" t="s">
        <v>3263</v>
      </c>
      <c r="V2419" s="5">
        <f t="shared" si="263"/>
        <v>1</v>
      </c>
      <c r="W2419" s="14">
        <f>IF(V2419=1, VLOOKUP(U2419, [1]IMDB_Movies!A:O, 11, FALSE), AVERAGEIF($A$2:$A$4915, U2419, $K$2:$K$4915))</f>
        <v>4.3</v>
      </c>
      <c r="X2419" s="5">
        <f t="shared" si="264"/>
        <v>5.8999999999999997E-2</v>
      </c>
      <c r="Y2419">
        <f t="shared" si="265"/>
        <v>6.4321139776665417</v>
      </c>
      <c r="AN2419" s="7"/>
      <c r="AO2419" s="5"/>
      <c r="AP2419" s="14"/>
      <c r="AQ2419" s="5"/>
    </row>
    <row r="2420" spans="1:43" hidden="1" x14ac:dyDescent="0.3">
      <c r="A2420" t="s">
        <v>3620</v>
      </c>
      <c r="B2420">
        <v>170</v>
      </c>
      <c r="C2420">
        <v>59696176</v>
      </c>
      <c r="D2420" t="s">
        <v>2109</v>
      </c>
      <c r="E2420" t="s">
        <v>10871</v>
      </c>
      <c r="F2420" t="s">
        <v>3621</v>
      </c>
      <c r="G2420" t="s">
        <v>14</v>
      </c>
      <c r="H2420" t="s">
        <v>15</v>
      </c>
      <c r="I2420">
        <v>22000000</v>
      </c>
      <c r="J2420">
        <v>2014</v>
      </c>
      <c r="K2420">
        <v>5.6</v>
      </c>
      <c r="L2420" s="5" t="s">
        <v>4651</v>
      </c>
      <c r="M2420" s="5" t="s">
        <v>1221</v>
      </c>
      <c r="N2420" t="s">
        <v>7865</v>
      </c>
      <c r="P2420" s="5">
        <f t="shared" si="259"/>
        <v>0.60016296795561763</v>
      </c>
      <c r="Q2420" s="5">
        <f t="shared" si="260"/>
        <v>59696176</v>
      </c>
      <c r="R2420" s="1">
        <f t="shared" si="261"/>
        <v>37696176</v>
      </c>
      <c r="S2420" s="1">
        <f t="shared" si="262"/>
        <v>22000000</v>
      </c>
      <c r="U2420" s="7" t="s">
        <v>721</v>
      </c>
      <c r="V2420" s="5">
        <f t="shared" si="263"/>
        <v>1</v>
      </c>
      <c r="W2420" s="14">
        <f>IF(V2420=1, VLOOKUP(U2420, [1]IMDB_Movies!A:O, 11, FALSE), AVERAGEIF($A$2:$A$4915, U2420, $K$2:$K$4915))</f>
        <v>4.3</v>
      </c>
      <c r="X2420" s="5">
        <f t="shared" si="264"/>
        <v>5.8999999999999997E-2</v>
      </c>
      <c r="Y2420">
        <f t="shared" si="265"/>
        <v>6.4318567026194167</v>
      </c>
      <c r="AN2420" s="7"/>
      <c r="AO2420" s="5"/>
      <c r="AP2420" s="14"/>
      <c r="AQ2420" s="5"/>
    </row>
    <row r="2421" spans="1:43" hidden="1" x14ac:dyDescent="0.3">
      <c r="A2421" t="s">
        <v>580</v>
      </c>
      <c r="B2421">
        <v>133</v>
      </c>
      <c r="C2421">
        <v>51483949</v>
      </c>
      <c r="D2421" t="s">
        <v>488</v>
      </c>
      <c r="E2421" t="s">
        <v>10872</v>
      </c>
      <c r="F2421" t="s">
        <v>3622</v>
      </c>
      <c r="G2421" t="s">
        <v>14</v>
      </c>
      <c r="H2421" t="s">
        <v>22</v>
      </c>
      <c r="I2421">
        <v>22000000</v>
      </c>
      <c r="J2421">
        <v>2003</v>
      </c>
      <c r="K2421">
        <v>7</v>
      </c>
      <c r="L2421" s="5" t="s">
        <v>476</v>
      </c>
      <c r="M2421" s="5" t="s">
        <v>455</v>
      </c>
      <c r="N2421" t="s">
        <v>3629</v>
      </c>
      <c r="P2421" s="5">
        <f t="shared" si="259"/>
        <v>0.60020381211380003</v>
      </c>
      <c r="Q2421" s="5">
        <f t="shared" si="260"/>
        <v>51483949</v>
      </c>
      <c r="R2421" s="1">
        <f t="shared" si="261"/>
        <v>29483949</v>
      </c>
      <c r="S2421" s="1">
        <f t="shared" si="262"/>
        <v>22000000</v>
      </c>
      <c r="U2421" s="7" t="s">
        <v>6052</v>
      </c>
      <c r="V2421" s="5">
        <f t="shared" si="263"/>
        <v>1</v>
      </c>
      <c r="W2421" s="14">
        <f>IF(V2421=1, VLOOKUP(U2421, [1]IMDB_Movies!A:O, 11, FALSE), AVERAGEIF($A$2:$A$4915, U2421, $K$2:$K$4915))</f>
        <v>4.3</v>
      </c>
      <c r="X2421" s="5">
        <f t="shared" si="264"/>
        <v>5.8999999999999997E-2</v>
      </c>
      <c r="Y2421">
        <f t="shared" si="265"/>
        <v>6.4319075144508684</v>
      </c>
      <c r="AN2421" s="7"/>
      <c r="AO2421" s="5"/>
      <c r="AP2421" s="14"/>
      <c r="AQ2421" s="5"/>
    </row>
    <row r="2422" spans="1:43" hidden="1" x14ac:dyDescent="0.3">
      <c r="A2422" t="s">
        <v>1264</v>
      </c>
      <c r="B2422">
        <v>112</v>
      </c>
      <c r="C2422">
        <v>36020063</v>
      </c>
      <c r="D2422" t="s">
        <v>1450</v>
      </c>
      <c r="E2422" t="s">
        <v>10873</v>
      </c>
      <c r="F2422" t="s">
        <v>3623</v>
      </c>
      <c r="G2422" t="s">
        <v>14</v>
      </c>
      <c r="H2422" t="s">
        <v>15</v>
      </c>
      <c r="I2422">
        <v>22000000</v>
      </c>
      <c r="J2422">
        <v>2005</v>
      </c>
      <c r="K2422">
        <v>6.6</v>
      </c>
      <c r="L2422" s="5" t="s">
        <v>1221</v>
      </c>
      <c r="M2422" s="5" t="s">
        <v>3629</v>
      </c>
      <c r="P2422" s="5">
        <f t="shared" si="259"/>
        <v>0.60020486268632034</v>
      </c>
      <c r="Q2422" s="5">
        <f t="shared" si="260"/>
        <v>36020063</v>
      </c>
      <c r="R2422" s="1">
        <f t="shared" si="261"/>
        <v>14020063</v>
      </c>
      <c r="S2422" s="1">
        <f t="shared" si="262"/>
        <v>22000000</v>
      </c>
      <c r="U2422" s="6" t="s">
        <v>8182</v>
      </c>
      <c r="V2422" s="5">
        <f t="shared" si="263"/>
        <v>1</v>
      </c>
      <c r="W2422" s="14">
        <f>IF(V2422=1, VLOOKUP(U2422, [1]IMDB_Movies!A:O, 11, FALSE), AVERAGEIF($A$2:$A$4915, U2422, $K$2:$K$4915))</f>
        <v>4.2</v>
      </c>
      <c r="X2422" s="5">
        <f t="shared" si="264"/>
        <v>5.6000000000000001E-2</v>
      </c>
      <c r="Y2422">
        <f t="shared" si="265"/>
        <v>6.4315343099460316</v>
      </c>
      <c r="AN2422" s="6"/>
      <c r="AO2422" s="5"/>
      <c r="AP2422" s="14"/>
      <c r="AQ2422" s="5"/>
    </row>
    <row r="2423" spans="1:43" hidden="1" x14ac:dyDescent="0.3">
      <c r="A2423" t="s">
        <v>3096</v>
      </c>
      <c r="B2423">
        <v>115</v>
      </c>
      <c r="C2423">
        <v>25842000</v>
      </c>
      <c r="D2423" t="s">
        <v>2244</v>
      </c>
      <c r="E2423" t="s">
        <v>10874</v>
      </c>
      <c r="F2423" t="s">
        <v>3625</v>
      </c>
      <c r="G2423" t="s">
        <v>14</v>
      </c>
      <c r="H2423" t="s">
        <v>22</v>
      </c>
      <c r="I2423">
        <v>22000000</v>
      </c>
      <c r="J2423">
        <v>1993</v>
      </c>
      <c r="K2423">
        <v>7.4</v>
      </c>
      <c r="L2423" s="5" t="s">
        <v>4651</v>
      </c>
      <c r="M2423" s="5" t="s">
        <v>1221</v>
      </c>
      <c r="N2423" t="s">
        <v>6851</v>
      </c>
      <c r="P2423" s="5">
        <f t="shared" si="259"/>
        <v>0.60013937627947411</v>
      </c>
      <c r="Q2423" s="5">
        <f t="shared" si="260"/>
        <v>25842000</v>
      </c>
      <c r="R2423" s="1">
        <f t="shared" si="261"/>
        <v>3842000</v>
      </c>
      <c r="S2423" s="1">
        <f t="shared" si="262"/>
        <v>22000000</v>
      </c>
      <c r="U2423" s="6" t="s">
        <v>7426</v>
      </c>
      <c r="V2423" s="5">
        <f t="shared" si="263"/>
        <v>1</v>
      </c>
      <c r="W2423" s="14">
        <f>IF(V2423=1, VLOOKUP(U2423, [1]IMDB_Movies!A:O, 11, FALSE), AVERAGEIF($A$2:$A$4915, U2423, $K$2:$K$4915))</f>
        <v>4.2</v>
      </c>
      <c r="X2423" s="5">
        <f t="shared" si="264"/>
        <v>5.6000000000000001E-2</v>
      </c>
      <c r="Y2423">
        <f t="shared" si="265"/>
        <v>6.4316621673736991</v>
      </c>
      <c r="AN2423" s="6"/>
      <c r="AO2423" s="5"/>
      <c r="AP2423" s="14"/>
      <c r="AQ2423" s="5"/>
    </row>
    <row r="2424" spans="1:43" hidden="1" x14ac:dyDescent="0.3">
      <c r="A2424" t="s">
        <v>3626</v>
      </c>
      <c r="B2424">
        <v>83</v>
      </c>
      <c r="C2424">
        <v>22264487</v>
      </c>
      <c r="D2424" t="s">
        <v>599</v>
      </c>
      <c r="E2424" t="s">
        <v>10875</v>
      </c>
      <c r="F2424" t="s">
        <v>3627</v>
      </c>
      <c r="G2424" t="s">
        <v>14</v>
      </c>
      <c r="H2424" t="s">
        <v>15</v>
      </c>
      <c r="I2424">
        <v>22000000</v>
      </c>
      <c r="J2424">
        <v>2005</v>
      </c>
      <c r="K2424">
        <v>4.5999999999999996</v>
      </c>
      <c r="L2424" s="5" t="s">
        <v>599</v>
      </c>
      <c r="M2424" s="5"/>
      <c r="P2424" s="5">
        <f t="shared" si="259"/>
        <v>0.60003607787140945</v>
      </c>
      <c r="Q2424" s="5">
        <f t="shared" si="260"/>
        <v>22264487</v>
      </c>
      <c r="R2424" s="1">
        <f t="shared" si="261"/>
        <v>264487</v>
      </c>
      <c r="S2424" s="1">
        <f t="shared" si="262"/>
        <v>22000000</v>
      </c>
      <c r="U2424" s="7" t="s">
        <v>5695</v>
      </c>
      <c r="V2424" s="5">
        <f t="shared" si="263"/>
        <v>1</v>
      </c>
      <c r="W2424" s="14">
        <f>IF(V2424=1, VLOOKUP(U2424, [1]IMDB_Movies!A:O, 11, FALSE), AVERAGEIF($A$2:$A$4915, U2424, $K$2:$K$4915))</f>
        <v>4.2</v>
      </c>
      <c r="X2424" s="5">
        <f t="shared" si="264"/>
        <v>5.6000000000000001E-2</v>
      </c>
      <c r="Y2424">
        <f t="shared" si="265"/>
        <v>6.4315972222222237</v>
      </c>
      <c r="AN2424" s="7"/>
      <c r="AO2424" s="5"/>
      <c r="AP2424" s="14"/>
      <c r="AQ2424" s="5"/>
    </row>
    <row r="2425" spans="1:43" hidden="1" x14ac:dyDescent="0.3">
      <c r="A2425" t="s">
        <v>792</v>
      </c>
      <c r="B2425">
        <v>96</v>
      </c>
      <c r="C2425">
        <v>19351569</v>
      </c>
      <c r="D2425" t="s">
        <v>1517</v>
      </c>
      <c r="E2425" t="s">
        <v>10876</v>
      </c>
      <c r="F2425" t="s">
        <v>3631</v>
      </c>
      <c r="G2425" t="s">
        <v>14</v>
      </c>
      <c r="H2425" t="s">
        <v>15</v>
      </c>
      <c r="I2425">
        <v>22000000</v>
      </c>
      <c r="J2425">
        <v>2001</v>
      </c>
      <c r="K2425">
        <v>5.9</v>
      </c>
      <c r="L2425" s="5" t="s">
        <v>599</v>
      </c>
      <c r="M2425" s="5" t="s">
        <v>8413</v>
      </c>
      <c r="N2425" t="s">
        <v>6851</v>
      </c>
      <c r="P2425" s="5">
        <f t="shared" si="259"/>
        <v>0.59992049956058768</v>
      </c>
      <c r="Q2425" s="5">
        <f t="shared" si="260"/>
        <v>19351569</v>
      </c>
      <c r="R2425" s="1">
        <f t="shared" si="261"/>
        <v>-2648431</v>
      </c>
      <c r="S2425" s="1">
        <f t="shared" si="262"/>
        <v>22000000</v>
      </c>
      <c r="U2425" s="7" t="s">
        <v>5510</v>
      </c>
      <c r="V2425" s="5">
        <f t="shared" si="263"/>
        <v>1</v>
      </c>
      <c r="W2425" s="14">
        <f>IF(V2425=1, VLOOKUP(U2425, [1]IMDB_Movies!A:O, 11, FALSE), AVERAGEIF($A$2:$A$4915, U2425, $K$2:$K$4915))</f>
        <v>4.2</v>
      </c>
      <c r="X2425" s="5">
        <f t="shared" si="264"/>
        <v>5.6000000000000001E-2</v>
      </c>
      <c r="Y2425">
        <f t="shared" si="265"/>
        <v>6.4317637977614837</v>
      </c>
      <c r="AN2425" s="7"/>
      <c r="AO2425" s="5"/>
      <c r="AP2425" s="14"/>
      <c r="AQ2425" s="5"/>
    </row>
    <row r="2426" spans="1:43" hidden="1" x14ac:dyDescent="0.3">
      <c r="A2426" t="s">
        <v>334</v>
      </c>
      <c r="B2426">
        <v>94</v>
      </c>
      <c r="C2426">
        <v>49002815</v>
      </c>
      <c r="D2426" t="s">
        <v>1093</v>
      </c>
      <c r="E2426" t="s">
        <v>10877</v>
      </c>
      <c r="F2426" t="s">
        <v>3632</v>
      </c>
      <c r="G2426" t="s">
        <v>14</v>
      </c>
      <c r="H2426" t="s">
        <v>15</v>
      </c>
      <c r="I2426">
        <v>22000000</v>
      </c>
      <c r="J2426">
        <v>2012</v>
      </c>
      <c r="K2426">
        <v>6.4</v>
      </c>
      <c r="L2426" s="5" t="s">
        <v>599</v>
      </c>
      <c r="M2426" s="5" t="s">
        <v>6299</v>
      </c>
      <c r="P2426" s="5">
        <f t="shared" si="259"/>
        <v>0.59979529992404579</v>
      </c>
      <c r="Q2426" s="5">
        <f t="shared" si="260"/>
        <v>49002815</v>
      </c>
      <c r="R2426" s="1">
        <f t="shared" si="261"/>
        <v>27002815</v>
      </c>
      <c r="S2426" s="1">
        <f t="shared" si="262"/>
        <v>22000000</v>
      </c>
      <c r="U2426" s="6" t="s">
        <v>5295</v>
      </c>
      <c r="V2426" s="5">
        <f t="shared" si="263"/>
        <v>1</v>
      </c>
      <c r="W2426" s="14">
        <f>IF(V2426=1, VLOOKUP(U2426, [1]IMDB_Movies!A:O, 11, FALSE), AVERAGEIF($A$2:$A$4915, U2426, $K$2:$K$4915))</f>
        <v>4.2</v>
      </c>
      <c r="X2426" s="5">
        <f t="shared" si="264"/>
        <v>5.6000000000000001E-2</v>
      </c>
      <c r="Y2426">
        <f t="shared" si="265"/>
        <v>6.4316216216216233</v>
      </c>
      <c r="AN2426" s="6"/>
      <c r="AO2426" s="5"/>
      <c r="AP2426" s="14"/>
      <c r="AQ2426" s="5"/>
    </row>
    <row r="2427" spans="1:43" hidden="1" x14ac:dyDescent="0.3">
      <c r="A2427" t="s">
        <v>1802</v>
      </c>
      <c r="B2427">
        <v>142</v>
      </c>
      <c r="C2427">
        <v>19283782</v>
      </c>
      <c r="D2427" t="s">
        <v>1874</v>
      </c>
      <c r="E2427" t="s">
        <v>10878</v>
      </c>
      <c r="F2427" t="s">
        <v>3633</v>
      </c>
      <c r="G2427" t="s">
        <v>14</v>
      </c>
      <c r="H2427" t="s">
        <v>15</v>
      </c>
      <c r="I2427">
        <v>22000000</v>
      </c>
      <c r="J2427">
        <v>1999</v>
      </c>
      <c r="K2427">
        <v>6.6</v>
      </c>
      <c r="L2427" s="5" t="s">
        <v>8413</v>
      </c>
      <c r="M2427" s="5" t="s">
        <v>1221</v>
      </c>
      <c r="N2427" t="s">
        <v>6851</v>
      </c>
      <c r="O2427" t="s">
        <v>3629</v>
      </c>
      <c r="P2427" s="5">
        <f t="shared" si="259"/>
        <v>0.59978461934425276</v>
      </c>
      <c r="Q2427" s="5">
        <f t="shared" si="260"/>
        <v>19283782</v>
      </c>
      <c r="R2427" s="1">
        <f t="shared" si="261"/>
        <v>-2716218</v>
      </c>
      <c r="S2427" s="1">
        <f t="shared" si="262"/>
        <v>22000000</v>
      </c>
      <c r="U2427" s="6" t="s">
        <v>2374</v>
      </c>
      <c r="V2427" s="5">
        <f t="shared" si="263"/>
        <v>1</v>
      </c>
      <c r="W2427" s="14">
        <f>IF(V2427=1, VLOOKUP(U2427, [1]IMDB_Movies!A:O, 11, FALSE), AVERAGEIF($A$2:$A$4915, U2427, $K$2:$K$4915))</f>
        <v>4.2</v>
      </c>
      <c r="X2427" s="5">
        <f t="shared" si="264"/>
        <v>5.6000000000000001E-2</v>
      </c>
      <c r="Y2427">
        <f t="shared" si="265"/>
        <v>6.4314793356508329</v>
      </c>
      <c r="AN2427" s="6"/>
      <c r="AO2427" s="5"/>
      <c r="AP2427" s="14"/>
      <c r="AQ2427" s="5"/>
    </row>
    <row r="2428" spans="1:43" hidden="1" x14ac:dyDescent="0.3">
      <c r="A2428" t="s">
        <v>2515</v>
      </c>
      <c r="B2428">
        <v>104</v>
      </c>
      <c r="C2428">
        <v>30059386</v>
      </c>
      <c r="D2428" t="s">
        <v>599</v>
      </c>
      <c r="E2428" t="s">
        <v>10879</v>
      </c>
      <c r="F2428" t="s">
        <v>3634</v>
      </c>
      <c r="G2428" t="s">
        <v>14</v>
      </c>
      <c r="H2428" t="s">
        <v>15</v>
      </c>
      <c r="I2428">
        <v>22000000</v>
      </c>
      <c r="J2428">
        <v>2001</v>
      </c>
      <c r="K2428">
        <v>6.9</v>
      </c>
      <c r="L2428" s="5" t="s">
        <v>599</v>
      </c>
      <c r="M2428" s="5"/>
      <c r="P2428" s="5">
        <f t="shared" si="259"/>
        <v>0.59965889051088528</v>
      </c>
      <c r="Q2428" s="5">
        <f t="shared" si="260"/>
        <v>30059386</v>
      </c>
      <c r="R2428" s="1">
        <f t="shared" si="261"/>
        <v>8059386</v>
      </c>
      <c r="S2428" s="1">
        <f t="shared" si="262"/>
        <v>22000000</v>
      </c>
      <c r="U2428" s="6" t="s">
        <v>7694</v>
      </c>
      <c r="V2428" s="5">
        <f t="shared" si="263"/>
        <v>1</v>
      </c>
      <c r="W2428" s="14">
        <f>IF(V2428=1, VLOOKUP(U2428, [1]IMDB_Movies!A:O, 11, FALSE), AVERAGEIF($A$2:$A$4915, U2428, $K$2:$K$4915))</f>
        <v>4.2</v>
      </c>
      <c r="X2428" s="5">
        <f t="shared" si="264"/>
        <v>5.6000000000000001E-2</v>
      </c>
      <c r="Y2428">
        <f t="shared" si="265"/>
        <v>6.4332302936630619</v>
      </c>
      <c r="AN2428" s="6"/>
      <c r="AO2428" s="5"/>
      <c r="AP2428" s="14"/>
      <c r="AQ2428" s="5"/>
    </row>
    <row r="2429" spans="1:43" hidden="1" x14ac:dyDescent="0.3">
      <c r="A2429" t="s">
        <v>2508</v>
      </c>
      <c r="B2429">
        <v>106</v>
      </c>
      <c r="C2429">
        <v>29997095</v>
      </c>
      <c r="D2429" t="s">
        <v>3637</v>
      </c>
      <c r="E2429" t="s">
        <v>10880</v>
      </c>
      <c r="F2429" t="s">
        <v>3638</v>
      </c>
      <c r="G2429" t="s">
        <v>14</v>
      </c>
      <c r="H2429" t="s">
        <v>22</v>
      </c>
      <c r="I2429">
        <v>22000000</v>
      </c>
      <c r="J2429">
        <v>2016</v>
      </c>
      <c r="K2429">
        <v>6.4</v>
      </c>
      <c r="L2429" s="5" t="s">
        <v>599</v>
      </c>
      <c r="M2429" s="5" t="s">
        <v>8415</v>
      </c>
      <c r="P2429" s="5">
        <f t="shared" si="259"/>
        <v>0.59956991548214122</v>
      </c>
      <c r="Q2429" s="5">
        <f t="shared" si="260"/>
        <v>29997095</v>
      </c>
      <c r="R2429" s="1">
        <f t="shared" si="261"/>
        <v>7997095</v>
      </c>
      <c r="S2429" s="1">
        <f t="shared" si="262"/>
        <v>22000000</v>
      </c>
      <c r="U2429" s="7" t="s">
        <v>3647</v>
      </c>
      <c r="V2429" s="5">
        <f t="shared" si="263"/>
        <v>3</v>
      </c>
      <c r="W2429" s="14">
        <f>IF(V2429=1, VLOOKUP(U2429, [1]IMDB_Movies!A:O, 11, FALSE), AVERAGEIF($A$2:$A$4915, U2429, $K$2:$K$4915))</f>
        <v>4.1666666666666661</v>
      </c>
      <c r="X2429" s="5">
        <f t="shared" si="264"/>
        <v>5.5E-2</v>
      </c>
      <c r="Y2429">
        <f t="shared" si="265"/>
        <v>6.4339775802087393</v>
      </c>
      <c r="AN2429" s="7"/>
      <c r="AO2429" s="5"/>
      <c r="AP2429" s="14"/>
      <c r="AQ2429" s="5"/>
    </row>
    <row r="2430" spans="1:43" hidden="1" x14ac:dyDescent="0.3">
      <c r="A2430" t="s">
        <v>3639</v>
      </c>
      <c r="B2430">
        <v>98</v>
      </c>
      <c r="C2430">
        <v>14252830</v>
      </c>
      <c r="D2430" t="s">
        <v>2272</v>
      </c>
      <c r="E2430" t="s">
        <v>10881</v>
      </c>
      <c r="F2430" t="s">
        <v>3640</v>
      </c>
      <c r="G2430" t="s">
        <v>14</v>
      </c>
      <c r="H2430" t="s">
        <v>99</v>
      </c>
      <c r="I2430">
        <v>22000000</v>
      </c>
      <c r="J2430">
        <v>2001</v>
      </c>
      <c r="K2430">
        <v>5.3</v>
      </c>
      <c r="L2430" s="5" t="s">
        <v>599</v>
      </c>
      <c r="M2430" s="5" t="s">
        <v>4183</v>
      </c>
      <c r="P2430" s="5">
        <f t="shared" si="259"/>
        <v>0.59948057680897326</v>
      </c>
      <c r="Q2430" s="5">
        <f t="shared" si="260"/>
        <v>14252830</v>
      </c>
      <c r="R2430" s="1">
        <f t="shared" si="261"/>
        <v>-7747170</v>
      </c>
      <c r="S2430" s="1">
        <f t="shared" si="262"/>
        <v>22000000</v>
      </c>
      <c r="U2430" s="6" t="s">
        <v>8267</v>
      </c>
      <c r="V2430" s="5">
        <f t="shared" si="263"/>
        <v>1</v>
      </c>
      <c r="W2430" s="14">
        <f>IF(V2430=1, VLOOKUP(U2430, [1]IMDB_Movies!A:O, 11, FALSE), AVERAGEIF($A$2:$A$4915, U2430, $K$2:$K$4915))</f>
        <v>4.0999999999999996</v>
      </c>
      <c r="X2430" s="5">
        <f t="shared" si="264"/>
        <v>4.9000000000000002E-2</v>
      </c>
      <c r="Y2430">
        <f t="shared" si="265"/>
        <v>6.4340293890177911</v>
      </c>
      <c r="AN2430" s="6"/>
      <c r="AO2430" s="5"/>
      <c r="AP2430" s="14"/>
      <c r="AQ2430" s="5"/>
    </row>
    <row r="2431" spans="1:43" hidden="1" x14ac:dyDescent="0.3">
      <c r="A2431" t="s">
        <v>1837</v>
      </c>
      <c r="B2431">
        <v>100</v>
      </c>
      <c r="C2431">
        <v>19783777</v>
      </c>
      <c r="D2431" t="s">
        <v>162</v>
      </c>
      <c r="E2431" t="s">
        <v>10882</v>
      </c>
      <c r="F2431" t="s">
        <v>3641</v>
      </c>
      <c r="G2431" t="s">
        <v>14</v>
      </c>
      <c r="H2431" t="s">
        <v>15</v>
      </c>
      <c r="I2431">
        <v>22000000</v>
      </c>
      <c r="J2431">
        <v>2013</v>
      </c>
      <c r="K2431">
        <v>6.5</v>
      </c>
      <c r="L2431" s="5" t="s">
        <v>476</v>
      </c>
      <c r="M2431" s="5" t="s">
        <v>8413</v>
      </c>
      <c r="N2431" t="s">
        <v>1221</v>
      </c>
      <c r="O2431" t="s">
        <v>3629</v>
      </c>
      <c r="P2431" s="5">
        <f t="shared" si="259"/>
        <v>0.59933886243472323</v>
      </c>
      <c r="Q2431" s="5">
        <f t="shared" si="260"/>
        <v>19783777</v>
      </c>
      <c r="R2431" s="1">
        <f t="shared" si="261"/>
        <v>-2216223</v>
      </c>
      <c r="S2431" s="1">
        <f t="shared" si="262"/>
        <v>22000000</v>
      </c>
      <c r="U2431" s="6" t="s">
        <v>8224</v>
      </c>
      <c r="V2431" s="5">
        <f t="shared" si="263"/>
        <v>1</v>
      </c>
      <c r="W2431" s="14">
        <f>IF(V2431=1, VLOOKUP(U2431, [1]IMDB_Movies!A:O, 11, FALSE), AVERAGEIF($A$2:$A$4915, U2431, $K$2:$K$4915))</f>
        <v>4.0999999999999996</v>
      </c>
      <c r="X2431" s="5">
        <f t="shared" si="264"/>
        <v>4.9000000000000002E-2</v>
      </c>
      <c r="Y2431">
        <f t="shared" si="265"/>
        <v>6.4338104448742781</v>
      </c>
      <c r="AN2431" s="6"/>
      <c r="AO2431" s="5"/>
      <c r="AP2431" s="14"/>
      <c r="AQ2431" s="5"/>
    </row>
    <row r="2432" spans="1:43" hidden="1" x14ac:dyDescent="0.3">
      <c r="A2432" t="s">
        <v>3642</v>
      </c>
      <c r="B2432">
        <v>95</v>
      </c>
      <c r="C2432">
        <v>13555988</v>
      </c>
      <c r="D2432" t="s">
        <v>282</v>
      </c>
      <c r="E2432" t="s">
        <v>10883</v>
      </c>
      <c r="F2432" t="s">
        <v>3643</v>
      </c>
      <c r="G2432" t="s">
        <v>14</v>
      </c>
      <c r="H2432" t="s">
        <v>275</v>
      </c>
      <c r="I2432">
        <v>22000000</v>
      </c>
      <c r="J2432">
        <v>2000</v>
      </c>
      <c r="K2432">
        <v>5.7</v>
      </c>
      <c r="L2432" s="5" t="s">
        <v>340</v>
      </c>
      <c r="M2432" s="5" t="s">
        <v>599</v>
      </c>
      <c r="N2432" t="s">
        <v>6299</v>
      </c>
      <c r="O2432" t="s">
        <v>455</v>
      </c>
      <c r="P2432" s="5">
        <f t="shared" si="259"/>
        <v>0.59921394624458113</v>
      </c>
      <c r="Q2432" s="5">
        <f t="shared" si="260"/>
        <v>13555988</v>
      </c>
      <c r="R2432" s="1">
        <f t="shared" si="261"/>
        <v>-8444012</v>
      </c>
      <c r="S2432" s="1">
        <f t="shared" si="262"/>
        <v>22000000</v>
      </c>
      <c r="U2432" s="7" t="s">
        <v>5781</v>
      </c>
      <c r="V2432" s="5">
        <f t="shared" si="263"/>
        <v>1</v>
      </c>
      <c r="W2432" s="14">
        <f>IF(V2432=1, VLOOKUP(U2432, [1]IMDB_Movies!A:O, 11, FALSE), AVERAGEIF($A$2:$A$4915, U2432, $K$2:$K$4915))</f>
        <v>4.0999999999999996</v>
      </c>
      <c r="X2432" s="5">
        <f t="shared" si="264"/>
        <v>4.9000000000000002E-2</v>
      </c>
      <c r="Y2432">
        <f t="shared" si="265"/>
        <v>6.4337074303405606</v>
      </c>
      <c r="AN2432" s="7"/>
      <c r="AO2432" s="5"/>
      <c r="AP2432" s="14"/>
      <c r="AQ2432" s="5"/>
    </row>
    <row r="2433" spans="1:43" hidden="1" x14ac:dyDescent="0.3">
      <c r="A2433" t="s">
        <v>1481</v>
      </c>
      <c r="B2433">
        <v>107</v>
      </c>
      <c r="C2433">
        <v>12784713</v>
      </c>
      <c r="D2433" t="s">
        <v>599</v>
      </c>
      <c r="E2433" t="s">
        <v>10884</v>
      </c>
      <c r="F2433" t="s">
        <v>3644</v>
      </c>
      <c r="G2433" t="s">
        <v>14</v>
      </c>
      <c r="H2433" t="s">
        <v>15</v>
      </c>
      <c r="I2433">
        <v>22000000</v>
      </c>
      <c r="J2433">
        <v>2004</v>
      </c>
      <c r="K2433">
        <v>6.7</v>
      </c>
      <c r="L2433" s="5" t="s">
        <v>599</v>
      </c>
      <c r="M2433" s="5"/>
      <c r="P2433" s="5">
        <f t="shared" si="259"/>
        <v>0.59906970719598196</v>
      </c>
      <c r="Q2433" s="5">
        <f t="shared" si="260"/>
        <v>12784713</v>
      </c>
      <c r="R2433" s="1">
        <f t="shared" si="261"/>
        <v>-9215287</v>
      </c>
      <c r="S2433" s="1">
        <f t="shared" si="262"/>
        <v>22000000</v>
      </c>
      <c r="U2433" s="7" t="s">
        <v>6786</v>
      </c>
      <c r="V2433" s="5">
        <f t="shared" si="263"/>
        <v>1</v>
      </c>
      <c r="W2433" s="14">
        <f>IF(V2433=1, VLOOKUP(U2433, [1]IMDB_Movies!A:O, 11, FALSE), AVERAGEIF($A$2:$A$4915, U2433, $K$2:$K$4915))</f>
        <v>4.0999999999999996</v>
      </c>
      <c r="X2433" s="5">
        <f t="shared" si="264"/>
        <v>4.9000000000000002E-2</v>
      </c>
      <c r="Y2433">
        <f t="shared" si="265"/>
        <v>6.4351142082849417</v>
      </c>
      <c r="AN2433" s="7"/>
      <c r="AO2433" s="5"/>
      <c r="AP2433" s="14"/>
      <c r="AQ2433" s="5"/>
    </row>
    <row r="2434" spans="1:43" hidden="1" x14ac:dyDescent="0.3">
      <c r="A2434" t="s">
        <v>3647</v>
      </c>
      <c r="B2434">
        <v>104</v>
      </c>
      <c r="C2434">
        <v>5974653</v>
      </c>
      <c r="D2434" t="s">
        <v>97</v>
      </c>
      <c r="E2434" t="s">
        <v>10885</v>
      </c>
      <c r="F2434" t="s">
        <v>3648</v>
      </c>
      <c r="G2434" t="s">
        <v>14</v>
      </c>
      <c r="H2434" t="s">
        <v>15</v>
      </c>
      <c r="I2434">
        <v>22000000</v>
      </c>
      <c r="J2434">
        <v>2001</v>
      </c>
      <c r="K2434">
        <v>4.0999999999999996</v>
      </c>
      <c r="L2434" s="5" t="s">
        <v>476</v>
      </c>
      <c r="M2434" s="5" t="s">
        <v>340</v>
      </c>
      <c r="N2434" t="s">
        <v>455</v>
      </c>
      <c r="O2434" t="s">
        <v>4289</v>
      </c>
      <c r="P2434" s="5">
        <f t="shared" ref="P2434:P2497" si="266">CORREL(C2434:C7347,I2434:I7347)</f>
        <v>0.59892297127230876</v>
      </c>
      <c r="Q2434" s="5">
        <f t="shared" ref="Q2434:Q2497" si="267">IF(ISBLANK(C2434),MEDIAN($C$2:$C$4915), C2434)</f>
        <v>5974653</v>
      </c>
      <c r="R2434" s="1">
        <f t="shared" ref="R2434:R2497" si="268">Q2434-S2434</f>
        <v>-16025347</v>
      </c>
      <c r="S2434" s="1">
        <f t="shared" ref="S2434:S2497" si="269">IF(ISBLANK(I2434),MEDIAN($I$2:$I$4915), I2434)</f>
        <v>22000000</v>
      </c>
      <c r="U2434" s="7" t="s">
        <v>4787</v>
      </c>
      <c r="V2434" s="5">
        <f t="shared" si="263"/>
        <v>2</v>
      </c>
      <c r="W2434" s="14">
        <f>IF(V2434=1, VLOOKUP(U2434, [1]IMDB_Movies!A:O, 11, FALSE), AVERAGEIF($A$2:$A$4915, U2434, $K$2:$K$4915))</f>
        <v>4.0999999999999996</v>
      </c>
      <c r="X2434" s="5">
        <f t="shared" si="264"/>
        <v>4.9000000000000002E-2</v>
      </c>
      <c r="Y2434">
        <f t="shared" si="265"/>
        <v>6.4356700232378019</v>
      </c>
      <c r="AN2434" s="7"/>
      <c r="AO2434" s="5"/>
      <c r="AP2434" s="14"/>
      <c r="AQ2434" s="5"/>
    </row>
    <row r="2435" spans="1:43" hidden="1" x14ac:dyDescent="0.3">
      <c r="A2435" t="s">
        <v>2632</v>
      </c>
      <c r="B2435">
        <v>77</v>
      </c>
      <c r="C2435">
        <v>9694105</v>
      </c>
      <c r="D2435" t="s">
        <v>978</v>
      </c>
      <c r="E2435" t="s">
        <v>10886</v>
      </c>
      <c r="F2435" t="s">
        <v>3652</v>
      </c>
      <c r="G2435" t="s">
        <v>14</v>
      </c>
      <c r="H2435" t="s">
        <v>15</v>
      </c>
      <c r="I2435">
        <v>22000000</v>
      </c>
      <c r="J2435">
        <v>1999</v>
      </c>
      <c r="K2435">
        <v>3.8</v>
      </c>
      <c r="L2435" s="5" t="s">
        <v>599</v>
      </c>
      <c r="M2435" s="5" t="s">
        <v>6299</v>
      </c>
      <c r="N2435" t="s">
        <v>6851</v>
      </c>
      <c r="P2435" s="5">
        <f t="shared" si="266"/>
        <v>0.59875735805604913</v>
      </c>
      <c r="Q2435" s="5">
        <f t="shared" si="267"/>
        <v>9694105</v>
      </c>
      <c r="R2435" s="1">
        <f t="shared" si="268"/>
        <v>-12305895</v>
      </c>
      <c r="S2435" s="1">
        <f t="shared" si="269"/>
        <v>22000000</v>
      </c>
      <c r="U2435" s="7" t="s">
        <v>4502</v>
      </c>
      <c r="V2435" s="5">
        <f t="shared" si="263"/>
        <v>1</v>
      </c>
      <c r="W2435" s="14">
        <f>IF(V2435=1, VLOOKUP(U2435, [1]IMDB_Movies!A:O, 11, FALSE), AVERAGEIF($A$2:$A$4915, U2435, $K$2:$K$4915))</f>
        <v>4.0999999999999996</v>
      </c>
      <c r="X2435" s="5">
        <f t="shared" si="264"/>
        <v>4.9000000000000002E-2</v>
      </c>
      <c r="Y2435">
        <f t="shared" si="265"/>
        <v>6.4359938008523851</v>
      </c>
      <c r="AN2435" s="7"/>
      <c r="AO2435" s="5"/>
      <c r="AP2435" s="14"/>
      <c r="AQ2435" s="5"/>
    </row>
    <row r="2436" spans="1:43" hidden="1" x14ac:dyDescent="0.3">
      <c r="A2436" t="s">
        <v>3659</v>
      </c>
      <c r="B2436">
        <v>116</v>
      </c>
      <c r="C2436">
        <v>1050445</v>
      </c>
      <c r="D2436" t="s">
        <v>3660</v>
      </c>
      <c r="E2436" t="s">
        <v>10887</v>
      </c>
      <c r="F2436" t="s">
        <v>3661</v>
      </c>
      <c r="G2436" t="s">
        <v>524</v>
      </c>
      <c r="H2436" t="s">
        <v>525</v>
      </c>
      <c r="I2436">
        <v>22000000</v>
      </c>
      <c r="J2436">
        <v>2005</v>
      </c>
      <c r="K2436">
        <v>7.8</v>
      </c>
      <c r="L2436" s="5" t="s">
        <v>1221</v>
      </c>
      <c r="M2436" s="5" t="s">
        <v>7865</v>
      </c>
      <c r="N2436" t="s">
        <v>4183</v>
      </c>
      <c r="O2436" t="s">
        <v>6851</v>
      </c>
      <c r="P2436" s="5">
        <f t="shared" si="266"/>
        <v>0.59860134830802891</v>
      </c>
      <c r="Q2436" s="5">
        <f t="shared" si="267"/>
        <v>1050445</v>
      </c>
      <c r="R2436" s="1">
        <f t="shared" si="268"/>
        <v>-20949555</v>
      </c>
      <c r="S2436" s="1">
        <f t="shared" si="269"/>
        <v>22000000</v>
      </c>
      <c r="U2436" s="6" t="s">
        <v>3486</v>
      </c>
      <c r="V2436" s="5">
        <f t="shared" si="263"/>
        <v>1</v>
      </c>
      <c r="W2436" s="14">
        <f>IF(V2436=1, VLOOKUP(U2436, [1]IMDB_Movies!A:O, 11, FALSE), AVERAGEIF($A$2:$A$4915, U2436, $K$2:$K$4915))</f>
        <v>4.0999999999999996</v>
      </c>
      <c r="X2436" s="5">
        <f t="shared" si="264"/>
        <v>4.9000000000000002E-2</v>
      </c>
      <c r="Y2436">
        <f t="shared" si="265"/>
        <v>6.4364341085271333</v>
      </c>
      <c r="AN2436" s="6"/>
      <c r="AO2436" s="5"/>
      <c r="AP2436" s="14"/>
      <c r="AQ2436" s="5"/>
    </row>
    <row r="2437" spans="1:43" hidden="1" x14ac:dyDescent="0.3">
      <c r="A2437" t="s">
        <v>3184</v>
      </c>
      <c r="B2437">
        <v>104</v>
      </c>
      <c r="C2437">
        <v>20668843</v>
      </c>
      <c r="D2437" t="s">
        <v>2118</v>
      </c>
      <c r="E2437" t="s">
        <v>10888</v>
      </c>
      <c r="F2437" t="s">
        <v>3664</v>
      </c>
      <c r="G2437" t="s">
        <v>14</v>
      </c>
      <c r="H2437" t="s">
        <v>15</v>
      </c>
      <c r="I2437">
        <v>22000000</v>
      </c>
      <c r="J2437">
        <v>2008</v>
      </c>
      <c r="K2437">
        <v>5.8</v>
      </c>
      <c r="L2437" s="5" t="s">
        <v>599</v>
      </c>
      <c r="M2437" s="5" t="s">
        <v>8413</v>
      </c>
      <c r="N2437" t="s">
        <v>3629</v>
      </c>
      <c r="P2437" s="5">
        <f t="shared" si="266"/>
        <v>0.59842299293634815</v>
      </c>
      <c r="Q2437" s="5">
        <f t="shared" si="267"/>
        <v>20668843</v>
      </c>
      <c r="R2437" s="1">
        <f t="shared" si="268"/>
        <v>-1331157</v>
      </c>
      <c r="S2437" s="1">
        <f t="shared" si="269"/>
        <v>22000000</v>
      </c>
      <c r="U2437" s="7" t="s">
        <v>4468</v>
      </c>
      <c r="V2437" s="5">
        <f t="shared" si="263"/>
        <v>1</v>
      </c>
      <c r="W2437" s="14">
        <f>IF(V2437=1, VLOOKUP(U2437, [1]IMDB_Movies!A:O, 11, FALSE), AVERAGEIF($A$2:$A$4915, U2437, $K$2:$K$4915))</f>
        <v>4.0999999999999996</v>
      </c>
      <c r="X2437" s="5">
        <f t="shared" si="264"/>
        <v>4.9000000000000002E-2</v>
      </c>
      <c r="Y2437">
        <f t="shared" si="265"/>
        <v>6.4360604885614574</v>
      </c>
      <c r="AN2437" s="7"/>
      <c r="AO2437" s="5"/>
      <c r="AP2437" s="14"/>
      <c r="AQ2437" s="5"/>
    </row>
    <row r="2438" spans="1:43" hidden="1" x14ac:dyDescent="0.3">
      <c r="A2438" t="s">
        <v>3665</v>
      </c>
      <c r="B2438">
        <v>92</v>
      </c>
      <c r="C2438">
        <v>2963012</v>
      </c>
      <c r="D2438" t="s">
        <v>699</v>
      </c>
      <c r="E2438" t="s">
        <v>10889</v>
      </c>
      <c r="F2438" t="s">
        <v>3666</v>
      </c>
      <c r="G2438" t="s">
        <v>14</v>
      </c>
      <c r="H2438" t="s">
        <v>22</v>
      </c>
      <c r="I2438">
        <v>22000000</v>
      </c>
      <c r="J2438">
        <v>2014</v>
      </c>
      <c r="K2438">
        <v>6.3</v>
      </c>
      <c r="L2438" s="5" t="s">
        <v>1221</v>
      </c>
      <c r="M2438" s="5" t="s">
        <v>8415</v>
      </c>
      <c r="N2438" t="s">
        <v>3629</v>
      </c>
      <c r="P2438" s="5">
        <f t="shared" si="266"/>
        <v>0.59829949290075735</v>
      </c>
      <c r="Q2438" s="5">
        <f t="shared" si="267"/>
        <v>2963012</v>
      </c>
      <c r="R2438" s="1">
        <f t="shared" si="268"/>
        <v>-19036988</v>
      </c>
      <c r="S2438" s="1">
        <f t="shared" si="269"/>
        <v>22000000</v>
      </c>
      <c r="U2438" s="7" t="s">
        <v>4291</v>
      </c>
      <c r="V2438" s="5">
        <f t="shared" si="263"/>
        <v>1</v>
      </c>
      <c r="W2438" s="14">
        <f>IF(V2438=1, VLOOKUP(U2438, [1]IMDB_Movies!A:O, 11, FALSE), AVERAGEIF($A$2:$A$4915, U2438, $K$2:$K$4915))</f>
        <v>4.0999999999999996</v>
      </c>
      <c r="X2438" s="5">
        <f t="shared" si="264"/>
        <v>4.9000000000000002E-2</v>
      </c>
      <c r="Y2438">
        <f t="shared" si="265"/>
        <v>6.4357641582622183</v>
      </c>
      <c r="AN2438" s="7"/>
      <c r="AO2438" s="5"/>
      <c r="AP2438" s="14"/>
      <c r="AQ2438" s="5"/>
    </row>
    <row r="2439" spans="1:43" hidden="1" x14ac:dyDescent="0.3">
      <c r="A2439" t="s">
        <v>3668</v>
      </c>
      <c r="B2439">
        <v>105</v>
      </c>
      <c r="C2439">
        <v>1796024</v>
      </c>
      <c r="D2439" t="s">
        <v>1450</v>
      </c>
      <c r="E2439" t="s">
        <v>10890</v>
      </c>
      <c r="F2439" t="s">
        <v>3669</v>
      </c>
      <c r="G2439" t="s">
        <v>14</v>
      </c>
      <c r="H2439" t="s">
        <v>15</v>
      </c>
      <c r="I2439">
        <v>22000000</v>
      </c>
      <c r="J2439">
        <v>2010</v>
      </c>
      <c r="K2439">
        <v>5.4</v>
      </c>
      <c r="L2439" s="5" t="s">
        <v>1221</v>
      </c>
      <c r="M2439" s="5" t="s">
        <v>3629</v>
      </c>
      <c r="P2439" s="5">
        <f t="shared" si="266"/>
        <v>0.59812511074015895</v>
      </c>
      <c r="Q2439" s="5">
        <f t="shared" si="267"/>
        <v>1796024</v>
      </c>
      <c r="R2439" s="1">
        <f t="shared" si="268"/>
        <v>-20203976</v>
      </c>
      <c r="S2439" s="1">
        <f t="shared" si="269"/>
        <v>22000000</v>
      </c>
      <c r="U2439" s="7" t="s">
        <v>2401</v>
      </c>
      <c r="V2439" s="5">
        <f t="shared" si="263"/>
        <v>1</v>
      </c>
      <c r="W2439" s="14">
        <f>IF(V2439=1, VLOOKUP(U2439, [1]IMDB_Movies!A:O, 11, FALSE), AVERAGEIF($A$2:$A$4915, U2439, $K$2:$K$4915))</f>
        <v>4.0999999999999996</v>
      </c>
      <c r="X2439" s="5">
        <f t="shared" si="264"/>
        <v>4.9000000000000002E-2</v>
      </c>
      <c r="Y2439">
        <f t="shared" si="265"/>
        <v>6.4373690337601861</v>
      </c>
      <c r="AN2439" s="7"/>
      <c r="AO2439" s="5"/>
      <c r="AP2439" s="14"/>
      <c r="AQ2439" s="5"/>
    </row>
    <row r="2440" spans="1:43" hidden="1" x14ac:dyDescent="0.3">
      <c r="A2440" t="s">
        <v>1735</v>
      </c>
      <c r="B2440">
        <v>116</v>
      </c>
      <c r="C2440">
        <v>11326836</v>
      </c>
      <c r="D2440" t="s">
        <v>771</v>
      </c>
      <c r="E2440" t="s">
        <v>10891</v>
      </c>
      <c r="F2440" t="s">
        <v>3672</v>
      </c>
      <c r="G2440" t="s">
        <v>14</v>
      </c>
      <c r="H2440" t="s">
        <v>15</v>
      </c>
      <c r="I2440">
        <v>22000000</v>
      </c>
      <c r="J2440">
        <v>2013</v>
      </c>
      <c r="K2440">
        <v>6.8</v>
      </c>
      <c r="L2440" s="5" t="s">
        <v>8413</v>
      </c>
      <c r="M2440" s="5" t="s">
        <v>1221</v>
      </c>
      <c r="N2440" t="s">
        <v>3629</v>
      </c>
      <c r="P2440" s="5">
        <f t="shared" si="266"/>
        <v>0.59794757051735392</v>
      </c>
      <c r="Q2440" s="5">
        <f t="shared" si="267"/>
        <v>11326836</v>
      </c>
      <c r="R2440" s="1">
        <f t="shared" si="268"/>
        <v>-10673164</v>
      </c>
      <c r="S2440" s="1">
        <f t="shared" si="269"/>
        <v>22000000</v>
      </c>
      <c r="U2440" s="7" t="s">
        <v>3480</v>
      </c>
      <c r="V2440" s="5">
        <f t="shared" si="263"/>
        <v>1</v>
      </c>
      <c r="W2440" s="14">
        <f>IF(V2440=1, VLOOKUP(U2440, [1]IMDB_Movies!A:O, 11, FALSE), AVERAGEIF($A$2:$A$4915, U2440, $K$2:$K$4915))</f>
        <v>4.0999999999999996</v>
      </c>
      <c r="X2440" s="5">
        <f t="shared" si="264"/>
        <v>4.9000000000000002E-2</v>
      </c>
      <c r="Y2440">
        <f t="shared" si="265"/>
        <v>6.4373835403726698</v>
      </c>
      <c r="AN2440" s="7"/>
      <c r="AO2440" s="5"/>
      <c r="AP2440" s="14"/>
      <c r="AQ2440" s="5"/>
    </row>
    <row r="2441" spans="1:43" hidden="1" x14ac:dyDescent="0.3">
      <c r="A2441" t="s">
        <v>3676</v>
      </c>
      <c r="B2441">
        <v>106</v>
      </c>
      <c r="C2441"/>
      <c r="D2441" t="s">
        <v>3677</v>
      </c>
      <c r="E2441" t="s">
        <v>10892</v>
      </c>
      <c r="F2441" t="s">
        <v>3678</v>
      </c>
      <c r="G2441" t="s">
        <v>997</v>
      </c>
      <c r="H2441" t="s">
        <v>1281</v>
      </c>
      <c r="I2441">
        <v>22000000</v>
      </c>
      <c r="J2441">
        <v>2013</v>
      </c>
      <c r="K2441">
        <v>6.7</v>
      </c>
      <c r="L2441" s="5" t="s">
        <v>340</v>
      </c>
      <c r="M2441" s="5" t="s">
        <v>4017</v>
      </c>
      <c r="N2441" t="s">
        <v>6299</v>
      </c>
      <c r="O2441" t="s">
        <v>8417</v>
      </c>
      <c r="P2441" s="5">
        <f t="shared" si="266"/>
        <v>0.59779468023814153</v>
      </c>
      <c r="Q2441" s="5">
        <f t="shared" si="267"/>
        <v>25035665</v>
      </c>
      <c r="R2441" s="1">
        <f t="shared" si="268"/>
        <v>3035665</v>
      </c>
      <c r="S2441" s="1">
        <f t="shared" si="269"/>
        <v>22000000</v>
      </c>
      <c r="U2441" s="6" t="s">
        <v>3015</v>
      </c>
      <c r="V2441" s="5">
        <f t="shared" si="263"/>
        <v>1</v>
      </c>
      <c r="W2441" s="14">
        <f>IF(V2441=1, VLOOKUP(U2441, [1]IMDB_Movies!A:O, 11, FALSE), AVERAGEIF($A$2:$A$4915, U2441, $K$2:$K$4915))</f>
        <v>4.0999999999999996</v>
      </c>
      <c r="X2441" s="5">
        <f t="shared" si="264"/>
        <v>4.9000000000000002E-2</v>
      </c>
      <c r="Y2441">
        <f t="shared" si="265"/>
        <v>6.4375145631067952</v>
      </c>
      <c r="AN2441" s="6"/>
      <c r="AO2441" s="5"/>
      <c r="AP2441" s="14"/>
      <c r="AQ2441" s="5"/>
    </row>
    <row r="2442" spans="1:43" hidden="1" x14ac:dyDescent="0.3">
      <c r="A2442" t="s">
        <v>3536</v>
      </c>
      <c r="B2442">
        <v>110</v>
      </c>
      <c r="C2442">
        <v>39263506</v>
      </c>
      <c r="D2442" t="s">
        <v>771</v>
      </c>
      <c r="E2442" t="s">
        <v>10893</v>
      </c>
      <c r="F2442" t="s">
        <v>3768</v>
      </c>
      <c r="G2442" t="s">
        <v>14</v>
      </c>
      <c r="H2442" t="s">
        <v>15</v>
      </c>
      <c r="I2442">
        <v>22000000</v>
      </c>
      <c r="J2442">
        <v>2008</v>
      </c>
      <c r="K2442">
        <v>6.1</v>
      </c>
      <c r="L2442" s="5" t="s">
        <v>8413</v>
      </c>
      <c r="M2442" s="5" t="s">
        <v>1221</v>
      </c>
      <c r="N2442" t="s">
        <v>3629</v>
      </c>
      <c r="P2442" s="5">
        <f t="shared" si="266"/>
        <v>0.59779468023814153</v>
      </c>
      <c r="Q2442" s="5">
        <f t="shared" si="267"/>
        <v>39263506</v>
      </c>
      <c r="R2442" s="1">
        <f t="shared" si="268"/>
        <v>17263506</v>
      </c>
      <c r="S2442" s="1">
        <f t="shared" si="269"/>
        <v>22000000</v>
      </c>
      <c r="U2442" s="6" t="s">
        <v>3074</v>
      </c>
      <c r="V2442" s="5">
        <f t="shared" si="263"/>
        <v>1</v>
      </c>
      <c r="W2442" s="14">
        <f>IF(V2442=1, VLOOKUP(U2442, [1]IMDB_Movies!A:O, 11, FALSE), AVERAGEIF($A$2:$A$4915, U2442, $K$2:$K$4915))</f>
        <v>4.0999999999999996</v>
      </c>
      <c r="X2442" s="5">
        <f t="shared" si="264"/>
        <v>4.9000000000000002E-2</v>
      </c>
      <c r="Y2442">
        <f t="shared" si="265"/>
        <v>6.4372960372960382</v>
      </c>
      <c r="AN2442" s="6"/>
      <c r="AO2442" s="5"/>
      <c r="AP2442" s="14"/>
      <c r="AQ2442" s="5"/>
    </row>
    <row r="2443" spans="1:43" hidden="1" x14ac:dyDescent="0.3">
      <c r="A2443" t="s">
        <v>16</v>
      </c>
      <c r="B2443">
        <v>102</v>
      </c>
      <c r="C2443">
        <v>12469811</v>
      </c>
      <c r="D2443" t="s">
        <v>910</v>
      </c>
      <c r="E2443" t="s">
        <v>10894</v>
      </c>
      <c r="F2443" t="s">
        <v>3903</v>
      </c>
      <c r="G2443" t="s">
        <v>14</v>
      </c>
      <c r="H2443" t="s">
        <v>15</v>
      </c>
      <c r="I2443">
        <v>22000000</v>
      </c>
      <c r="J2443">
        <v>2005</v>
      </c>
      <c r="K2443">
        <v>6.6</v>
      </c>
      <c r="L2443" s="5" t="s">
        <v>599</v>
      </c>
      <c r="M2443" s="5" t="s">
        <v>1221</v>
      </c>
      <c r="P2443" s="5">
        <f t="shared" si="266"/>
        <v>0.59773945496759973</v>
      </c>
      <c r="Q2443" s="5">
        <f t="shared" si="267"/>
        <v>12469811</v>
      </c>
      <c r="R2443" s="1">
        <f t="shared" si="268"/>
        <v>-9530189</v>
      </c>
      <c r="S2443" s="1">
        <f t="shared" si="269"/>
        <v>22000000</v>
      </c>
      <c r="U2443" s="6" t="s">
        <v>1086</v>
      </c>
      <c r="V2443" s="5">
        <f t="shared" si="263"/>
        <v>1</v>
      </c>
      <c r="W2443" s="14">
        <f>IF(V2443=1, VLOOKUP(U2443, [1]IMDB_Movies!A:O, 11, FALSE), AVERAGEIF($A$2:$A$4915, U2443, $K$2:$K$4915))</f>
        <v>4.0999999999999996</v>
      </c>
      <c r="X2443" s="5">
        <f t="shared" si="264"/>
        <v>4.9000000000000002E-2</v>
      </c>
      <c r="Y2443">
        <f t="shared" si="265"/>
        <v>6.4372716673144197</v>
      </c>
      <c r="AN2443" s="6"/>
      <c r="AO2443" s="5"/>
      <c r="AP2443" s="14"/>
      <c r="AQ2443" s="5"/>
    </row>
    <row r="2444" spans="1:43" hidden="1" x14ac:dyDescent="0.3">
      <c r="A2444" t="s">
        <v>752</v>
      </c>
      <c r="B2444">
        <v>108</v>
      </c>
      <c r="C2444">
        <v>12232937</v>
      </c>
      <c r="D2444" t="s">
        <v>122</v>
      </c>
      <c r="E2444" t="s">
        <v>10895</v>
      </c>
      <c r="F2444" t="s">
        <v>3908</v>
      </c>
      <c r="G2444" t="s">
        <v>14</v>
      </c>
      <c r="H2444" t="s">
        <v>15</v>
      </c>
      <c r="I2444">
        <v>22000000</v>
      </c>
      <c r="J2444">
        <v>2009</v>
      </c>
      <c r="K2444">
        <v>5.6</v>
      </c>
      <c r="L2444" s="5" t="s">
        <v>476</v>
      </c>
      <c r="M2444" s="5" t="s">
        <v>8413</v>
      </c>
      <c r="N2444" t="s">
        <v>3629</v>
      </c>
      <c r="P2444" s="5">
        <f t="shared" si="266"/>
        <v>0.59758940552371942</v>
      </c>
      <c r="Q2444" s="5">
        <f t="shared" si="267"/>
        <v>12232937</v>
      </c>
      <c r="R2444" s="1">
        <f t="shared" si="268"/>
        <v>-9767063</v>
      </c>
      <c r="S2444" s="1">
        <f t="shared" si="269"/>
        <v>22000000</v>
      </c>
      <c r="U2444" s="6" t="s">
        <v>1062</v>
      </c>
      <c r="V2444" s="5">
        <f t="shared" si="263"/>
        <v>1</v>
      </c>
      <c r="W2444" s="14">
        <f>IF(V2444=1, VLOOKUP(U2444, [1]IMDB_Movies!A:O, 11, FALSE), AVERAGEIF($A$2:$A$4915, U2444, $K$2:$K$4915))</f>
        <v>4.0999999999999996</v>
      </c>
      <c r="X2444" s="5">
        <f t="shared" si="264"/>
        <v>4.9000000000000002E-2</v>
      </c>
      <c r="Y2444">
        <f t="shared" si="265"/>
        <v>6.437052877138413</v>
      </c>
      <c r="AN2444" s="6"/>
      <c r="AO2444" s="5"/>
      <c r="AP2444" s="14"/>
      <c r="AQ2444" s="5"/>
    </row>
    <row r="2445" spans="1:43" hidden="1" x14ac:dyDescent="0.3">
      <c r="A2445" t="s">
        <v>3942</v>
      </c>
      <c r="B2445">
        <v>100</v>
      </c>
      <c r="C2445">
        <v>6852144</v>
      </c>
      <c r="D2445" t="s">
        <v>1138</v>
      </c>
      <c r="E2445" t="s">
        <v>10896</v>
      </c>
      <c r="F2445" t="s">
        <v>3943</v>
      </c>
      <c r="G2445" t="s">
        <v>14</v>
      </c>
      <c r="H2445" t="s">
        <v>99</v>
      </c>
      <c r="I2445">
        <v>22000000</v>
      </c>
      <c r="J2445">
        <v>2003</v>
      </c>
      <c r="K2445">
        <v>6.2</v>
      </c>
      <c r="L2445" s="5" t="s">
        <v>1221</v>
      </c>
      <c r="M2445" s="5" t="s">
        <v>2267</v>
      </c>
      <c r="N2445" t="s">
        <v>4289</v>
      </c>
      <c r="O2445" t="s">
        <v>3629</v>
      </c>
      <c r="P2445" s="5">
        <f t="shared" si="266"/>
        <v>0.59743839947775457</v>
      </c>
      <c r="Q2445" s="5">
        <f t="shared" si="267"/>
        <v>6852144</v>
      </c>
      <c r="R2445" s="1">
        <f t="shared" si="268"/>
        <v>-15147856</v>
      </c>
      <c r="S2445" s="1">
        <f t="shared" si="269"/>
        <v>22000000</v>
      </c>
      <c r="U2445" s="7" t="s">
        <v>7907</v>
      </c>
      <c r="V2445" s="5">
        <f t="shared" si="263"/>
        <v>1</v>
      </c>
      <c r="W2445" s="14">
        <f>IF(V2445=1, VLOOKUP(U2445, [1]IMDB_Movies!A:O, 11, FALSE), AVERAGEIF($A$2:$A$4915, U2445, $K$2:$K$4915))</f>
        <v>4.0999999999999996</v>
      </c>
      <c r="X2445" s="5">
        <f t="shared" si="264"/>
        <v>4.9000000000000002E-2</v>
      </c>
      <c r="Y2445">
        <f t="shared" si="265"/>
        <v>6.4368339167639048</v>
      </c>
      <c r="AN2445" s="7"/>
      <c r="AO2445" s="5"/>
      <c r="AP2445" s="14"/>
      <c r="AQ2445" s="5"/>
    </row>
    <row r="2446" spans="1:43" hidden="1" x14ac:dyDescent="0.3">
      <c r="A2446" t="s">
        <v>4001</v>
      </c>
      <c r="B2446">
        <v>100</v>
      </c>
      <c r="C2446">
        <v>121972</v>
      </c>
      <c r="D2446" t="s">
        <v>1102</v>
      </c>
      <c r="E2446" t="s">
        <v>10897</v>
      </c>
      <c r="F2446" t="s">
        <v>4002</v>
      </c>
      <c r="G2446" t="s">
        <v>14</v>
      </c>
      <c r="H2446" t="s">
        <v>15</v>
      </c>
      <c r="I2446">
        <v>22000000</v>
      </c>
      <c r="J2446">
        <v>2002</v>
      </c>
      <c r="K2446">
        <v>5.5</v>
      </c>
      <c r="L2446" s="5" t="s">
        <v>8413</v>
      </c>
      <c r="M2446" s="5" t="s">
        <v>1221</v>
      </c>
      <c r="N2446" t="s">
        <v>8415</v>
      </c>
      <c r="P2446" s="5">
        <f t="shared" si="266"/>
        <v>0.59727218270337201</v>
      </c>
      <c r="Q2446" s="5">
        <f t="shared" si="267"/>
        <v>121972</v>
      </c>
      <c r="R2446" s="1">
        <f t="shared" si="268"/>
        <v>-21878028</v>
      </c>
      <c r="S2446" s="1">
        <f t="shared" si="269"/>
        <v>22000000</v>
      </c>
      <c r="U2446" s="6" t="s">
        <v>8298</v>
      </c>
      <c r="V2446" s="5">
        <f t="shared" si="263"/>
        <v>1</v>
      </c>
      <c r="W2446" s="14">
        <f>IF(V2446=1, VLOOKUP(U2446, [1]IMDB_Movies!A:O, 11, FALSE), AVERAGEIF($A$2:$A$4915, U2446, $K$2:$K$4915))</f>
        <v>4</v>
      </c>
      <c r="X2446" s="5">
        <f t="shared" si="264"/>
        <v>4.3999999999999997E-2</v>
      </c>
      <c r="Y2446">
        <f t="shared" si="265"/>
        <v>6.437431906614786</v>
      </c>
      <c r="AN2446" s="6"/>
      <c r="AO2446" s="5"/>
      <c r="AP2446" s="14"/>
      <c r="AQ2446" s="5"/>
    </row>
    <row r="2447" spans="1:43" hidden="1" x14ac:dyDescent="0.3">
      <c r="A2447" t="s">
        <v>1027</v>
      </c>
      <c r="B2447">
        <v>236</v>
      </c>
      <c r="C2447">
        <v>184208848</v>
      </c>
      <c r="D2447" t="s">
        <v>2144</v>
      </c>
      <c r="E2447" t="s">
        <v>10898</v>
      </c>
      <c r="F2447" t="s">
        <v>4027</v>
      </c>
      <c r="G2447" t="s">
        <v>14</v>
      </c>
      <c r="H2447" t="s">
        <v>15</v>
      </c>
      <c r="I2447">
        <v>22000000</v>
      </c>
      <c r="J2447">
        <v>1990</v>
      </c>
      <c r="K2447">
        <v>8</v>
      </c>
      <c r="L2447" s="5" t="s">
        <v>340</v>
      </c>
      <c r="M2447" s="5" t="s">
        <v>1221</v>
      </c>
      <c r="N2447" t="s">
        <v>5239</v>
      </c>
      <c r="P2447" s="5">
        <f t="shared" si="266"/>
        <v>0.59708886195913113</v>
      </c>
      <c r="Q2447" s="5">
        <f t="shared" si="267"/>
        <v>184208848</v>
      </c>
      <c r="R2447" s="1">
        <f t="shared" si="268"/>
        <v>162208848</v>
      </c>
      <c r="S2447" s="1">
        <f t="shared" si="269"/>
        <v>22000000</v>
      </c>
      <c r="U2447" s="7" t="s">
        <v>8085</v>
      </c>
      <c r="V2447" s="5">
        <f t="shared" si="263"/>
        <v>1</v>
      </c>
      <c r="W2447" s="14">
        <f>IF(V2447=1, VLOOKUP(U2447, [1]IMDB_Movies!A:O, 11, FALSE), AVERAGEIF($A$2:$A$4915, U2447, $K$2:$K$4915))</f>
        <v>4</v>
      </c>
      <c r="X2447" s="5">
        <f t="shared" si="264"/>
        <v>4.3999999999999997E-2</v>
      </c>
      <c r="Y2447">
        <f t="shared" si="265"/>
        <v>6.4372518489684714</v>
      </c>
      <c r="AN2447" s="7"/>
      <c r="AO2447" s="5"/>
      <c r="AP2447" s="14"/>
      <c r="AQ2447" s="5"/>
    </row>
    <row r="2448" spans="1:43" hidden="1" x14ac:dyDescent="0.3">
      <c r="A2448" t="s">
        <v>803</v>
      </c>
      <c r="B2448">
        <v>116</v>
      </c>
      <c r="C2448">
        <v>177200000</v>
      </c>
      <c r="D2448" t="s">
        <v>507</v>
      </c>
      <c r="E2448" t="s">
        <v>10899</v>
      </c>
      <c r="F2448" t="s">
        <v>4406</v>
      </c>
      <c r="G2448" t="s">
        <v>14</v>
      </c>
      <c r="H2448" t="s">
        <v>15</v>
      </c>
      <c r="I2448">
        <v>22000000</v>
      </c>
      <c r="J2448">
        <v>1982</v>
      </c>
      <c r="K2448">
        <v>7.4</v>
      </c>
      <c r="L2448" s="5" t="s">
        <v>599</v>
      </c>
      <c r="M2448" s="5" t="s">
        <v>1221</v>
      </c>
      <c r="N2448" t="s">
        <v>6851</v>
      </c>
      <c r="P2448" s="5">
        <f t="shared" si="266"/>
        <v>0.59813316384713988</v>
      </c>
      <c r="Q2448" s="5">
        <f t="shared" si="267"/>
        <v>177200000</v>
      </c>
      <c r="R2448" s="1">
        <f t="shared" si="268"/>
        <v>155200000</v>
      </c>
      <c r="S2448" s="1">
        <f t="shared" si="269"/>
        <v>22000000</v>
      </c>
      <c r="U2448" s="7" t="s">
        <v>7874</v>
      </c>
      <c r="V2448" s="5">
        <f t="shared" si="263"/>
        <v>1</v>
      </c>
      <c r="W2448" s="14">
        <f>IF(V2448=1, VLOOKUP(U2448, [1]IMDB_Movies!A:O, 11, FALSE), AVERAGEIF($A$2:$A$4915, U2448, $K$2:$K$4915))</f>
        <v>4</v>
      </c>
      <c r="X2448" s="5">
        <f t="shared" si="264"/>
        <v>4.3999999999999997E-2</v>
      </c>
      <c r="Y2448">
        <f t="shared" si="265"/>
        <v>6.437071651090343</v>
      </c>
      <c r="AN2448" s="7"/>
      <c r="AO2448" s="5"/>
      <c r="AP2448" s="14"/>
      <c r="AQ2448" s="5"/>
    </row>
    <row r="2449" spans="1:43" hidden="1" x14ac:dyDescent="0.3">
      <c r="A2449" t="s">
        <v>1425</v>
      </c>
      <c r="B2449">
        <v>98</v>
      </c>
      <c r="C2449">
        <v>3247816</v>
      </c>
      <c r="D2449" t="s">
        <v>507</v>
      </c>
      <c r="E2449" t="s">
        <v>10900</v>
      </c>
      <c r="F2449" t="s">
        <v>4595</v>
      </c>
      <c r="G2449" t="s">
        <v>14</v>
      </c>
      <c r="H2449" t="s">
        <v>15</v>
      </c>
      <c r="I2449">
        <v>22000000</v>
      </c>
      <c r="J2449">
        <v>2010</v>
      </c>
      <c r="K2449">
        <v>6.3</v>
      </c>
      <c r="L2449" s="5" t="s">
        <v>599</v>
      </c>
      <c r="M2449" s="5" t="s">
        <v>1221</v>
      </c>
      <c r="N2449" t="s">
        <v>6851</v>
      </c>
      <c r="P2449" s="5">
        <f t="shared" si="266"/>
        <v>0.59910382433971032</v>
      </c>
      <c r="Q2449" s="5">
        <f t="shared" si="267"/>
        <v>3247816</v>
      </c>
      <c r="R2449" s="1">
        <f t="shared" si="268"/>
        <v>-18752184</v>
      </c>
      <c r="S2449" s="1">
        <f t="shared" si="269"/>
        <v>22000000</v>
      </c>
      <c r="U2449" s="7" t="s">
        <v>8078</v>
      </c>
      <c r="V2449" s="5">
        <f t="shared" si="263"/>
        <v>1</v>
      </c>
      <c r="W2449" s="14">
        <f>IF(V2449=1, VLOOKUP(U2449, [1]IMDB_Movies!A:O, 11, FALSE), AVERAGEIF($A$2:$A$4915, U2449, $K$2:$K$4915))</f>
        <v>4</v>
      </c>
      <c r="X2449" s="5">
        <f t="shared" si="264"/>
        <v>4.3999999999999997E-2</v>
      </c>
      <c r="Y2449">
        <f t="shared" si="265"/>
        <v>6.4378262563303474</v>
      </c>
      <c r="AN2449" s="7"/>
      <c r="AO2449" s="5"/>
      <c r="AP2449" s="14"/>
      <c r="AQ2449" s="5"/>
    </row>
    <row r="2450" spans="1:43" hidden="1" x14ac:dyDescent="0.3">
      <c r="A2450" t="s">
        <v>2648</v>
      </c>
      <c r="B2450">
        <v>87</v>
      </c>
      <c r="C2450">
        <v>11560259</v>
      </c>
      <c r="D2450" t="s">
        <v>604</v>
      </c>
      <c r="E2450" t="s">
        <v>10901</v>
      </c>
      <c r="F2450" t="s">
        <v>5259</v>
      </c>
      <c r="G2450" t="s">
        <v>14</v>
      </c>
      <c r="H2450" t="s">
        <v>15</v>
      </c>
      <c r="I2450">
        <v>22000000</v>
      </c>
      <c r="J2450">
        <v>2001</v>
      </c>
      <c r="K2450">
        <v>5.8</v>
      </c>
      <c r="L2450" s="5" t="s">
        <v>599</v>
      </c>
      <c r="M2450" s="5" t="s">
        <v>6851</v>
      </c>
      <c r="P2450" s="5">
        <f t="shared" si="266"/>
        <v>0.59892843575849386</v>
      </c>
      <c r="Q2450" s="5">
        <f t="shared" si="267"/>
        <v>11560259</v>
      </c>
      <c r="R2450" s="1">
        <f t="shared" si="268"/>
        <v>-10439741</v>
      </c>
      <c r="S2450" s="1">
        <f t="shared" si="269"/>
        <v>22000000</v>
      </c>
      <c r="U2450" s="6" t="s">
        <v>6835</v>
      </c>
      <c r="V2450" s="5">
        <f t="shared" si="263"/>
        <v>1</v>
      </c>
      <c r="W2450" s="14">
        <f>IF(V2450=1, VLOOKUP(U2450, [1]IMDB_Movies!A:O, 11, FALSE), AVERAGEIF($A$2:$A$4915, U2450, $K$2:$K$4915))</f>
        <v>4</v>
      </c>
      <c r="X2450" s="5">
        <f t="shared" si="264"/>
        <v>4.3999999999999997E-2</v>
      </c>
      <c r="Y2450">
        <f t="shared" si="265"/>
        <v>6.4376071706936875</v>
      </c>
      <c r="AN2450" s="6"/>
      <c r="AO2450" s="5"/>
      <c r="AP2450" s="14"/>
      <c r="AQ2450" s="5"/>
    </row>
    <row r="2451" spans="1:43" hidden="1" x14ac:dyDescent="0.3">
      <c r="A2451" t="s">
        <v>4215</v>
      </c>
      <c r="B2451">
        <v>104</v>
      </c>
      <c r="C2451">
        <v>4273372</v>
      </c>
      <c r="D2451" t="s">
        <v>2748</v>
      </c>
      <c r="E2451" t="s">
        <v>10902</v>
      </c>
      <c r="F2451" t="s">
        <v>5548</v>
      </c>
      <c r="G2451" t="s">
        <v>14</v>
      </c>
      <c r="H2451" t="s">
        <v>15</v>
      </c>
      <c r="I2451">
        <v>22000000</v>
      </c>
      <c r="J2451">
        <v>2001</v>
      </c>
      <c r="K2451">
        <v>2.1</v>
      </c>
      <c r="L2451" s="5" t="s">
        <v>1221</v>
      </c>
      <c r="M2451" s="5" t="s">
        <v>4183</v>
      </c>
      <c r="N2451" t="s">
        <v>6851</v>
      </c>
      <c r="P2451" s="5">
        <f t="shared" si="266"/>
        <v>0.59877506185077478</v>
      </c>
      <c r="Q2451" s="5">
        <f t="shared" si="267"/>
        <v>4273372</v>
      </c>
      <c r="R2451" s="1">
        <f t="shared" si="268"/>
        <v>-17726628</v>
      </c>
      <c r="S2451" s="1">
        <f t="shared" si="269"/>
        <v>22000000</v>
      </c>
      <c r="U2451" s="7" t="s">
        <v>6441</v>
      </c>
      <c r="V2451" s="5">
        <f t="shared" si="263"/>
        <v>1</v>
      </c>
      <c r="W2451" s="14">
        <f>IF(V2451=1, VLOOKUP(U2451, [1]IMDB_Movies!A:O, 11, FALSE), AVERAGEIF($A$2:$A$4915, U2451, $K$2:$K$4915))</f>
        <v>4</v>
      </c>
      <c r="X2451" s="5">
        <f t="shared" si="264"/>
        <v>4.3999999999999997E-2</v>
      </c>
      <c r="Y2451">
        <f t="shared" si="265"/>
        <v>6.4390253411306055</v>
      </c>
      <c r="AN2451" s="7"/>
      <c r="AO2451" s="5"/>
      <c r="AP2451" s="14"/>
      <c r="AQ2451" s="5"/>
    </row>
    <row r="2452" spans="1:43" hidden="1" x14ac:dyDescent="0.3">
      <c r="A2452" t="s">
        <v>2182</v>
      </c>
      <c r="B2452">
        <v>97</v>
      </c>
      <c r="C2452"/>
      <c r="D2452" t="s">
        <v>122</v>
      </c>
      <c r="E2452" t="s">
        <v>10903</v>
      </c>
      <c r="F2452" t="s">
        <v>5681</v>
      </c>
      <c r="G2452" t="s">
        <v>14</v>
      </c>
      <c r="H2452" t="s">
        <v>15</v>
      </c>
      <c r="I2452">
        <v>22000000</v>
      </c>
      <c r="J2452">
        <v>2007</v>
      </c>
      <c r="K2452">
        <v>5.9</v>
      </c>
      <c r="L2452" s="5" t="s">
        <v>476</v>
      </c>
      <c r="M2452" s="5" t="s">
        <v>8413</v>
      </c>
      <c r="N2452" t="s">
        <v>3629</v>
      </c>
      <c r="P2452" s="5">
        <f t="shared" si="266"/>
        <v>0.59860161479320395</v>
      </c>
      <c r="Q2452" s="5">
        <f t="shared" si="267"/>
        <v>25035665</v>
      </c>
      <c r="R2452" s="1">
        <f t="shared" si="268"/>
        <v>3035665</v>
      </c>
      <c r="S2452" s="1">
        <f t="shared" si="269"/>
        <v>22000000</v>
      </c>
      <c r="U2452" s="6" t="s">
        <v>5772</v>
      </c>
      <c r="V2452" s="5">
        <f t="shared" si="263"/>
        <v>1</v>
      </c>
      <c r="W2452" s="14">
        <f>IF(V2452=1, VLOOKUP(U2452, [1]IMDB_Movies!A:O, 11, FALSE), AVERAGEIF($A$2:$A$4915, U2452, $K$2:$K$4915))</f>
        <v>4</v>
      </c>
      <c r="X2452" s="5">
        <f t="shared" si="264"/>
        <v>4.3999999999999997E-2</v>
      </c>
      <c r="Y2452">
        <f t="shared" si="265"/>
        <v>6.4386115444617804</v>
      </c>
      <c r="AN2452" s="6"/>
      <c r="AO2452" s="5"/>
      <c r="AP2452" s="14"/>
      <c r="AQ2452" s="5"/>
    </row>
    <row r="2453" spans="1:43" hidden="1" x14ac:dyDescent="0.3">
      <c r="A2453" t="s">
        <v>3605</v>
      </c>
      <c r="B2453">
        <v>111</v>
      </c>
      <c r="C2453">
        <v>4190530</v>
      </c>
      <c r="D2453" t="s">
        <v>1215</v>
      </c>
      <c r="E2453" t="s">
        <v>10904</v>
      </c>
      <c r="F2453" t="s">
        <v>3606</v>
      </c>
      <c r="G2453" t="s">
        <v>14</v>
      </c>
      <c r="H2453" t="s">
        <v>132</v>
      </c>
      <c r="I2453">
        <v>22500000</v>
      </c>
      <c r="J2453">
        <v>2014</v>
      </c>
      <c r="K2453">
        <v>7.1</v>
      </c>
      <c r="L2453" s="5" t="s">
        <v>1221</v>
      </c>
      <c r="M2453" s="5" t="s">
        <v>8418</v>
      </c>
      <c r="P2453" s="5">
        <f t="shared" si="266"/>
        <v>0.59860161479320395</v>
      </c>
      <c r="Q2453" s="5">
        <f t="shared" si="267"/>
        <v>4190530</v>
      </c>
      <c r="R2453" s="1">
        <f t="shared" si="268"/>
        <v>-18309470</v>
      </c>
      <c r="S2453" s="1">
        <f t="shared" si="269"/>
        <v>22500000</v>
      </c>
      <c r="U2453" s="7" t="s">
        <v>5650</v>
      </c>
      <c r="V2453" s="5">
        <f t="shared" si="263"/>
        <v>1</v>
      </c>
      <c r="W2453" s="14">
        <f>IF(V2453=1, VLOOKUP(U2453, [1]IMDB_Movies!A:O, 11, FALSE), AVERAGEIF($A$2:$A$4915, U2453, $K$2:$K$4915))</f>
        <v>4</v>
      </c>
      <c r="X2453" s="5">
        <f t="shared" si="264"/>
        <v>4.3999999999999997E-2</v>
      </c>
      <c r="Y2453">
        <f t="shared" si="265"/>
        <v>6.4385095591104191</v>
      </c>
      <c r="AN2453" s="7"/>
      <c r="AO2453" s="5"/>
      <c r="AP2453" s="14"/>
      <c r="AQ2453" s="5"/>
    </row>
    <row r="2454" spans="1:43" hidden="1" x14ac:dyDescent="0.3">
      <c r="A2454" t="s">
        <v>3603</v>
      </c>
      <c r="B2454">
        <v>96</v>
      </c>
      <c r="C2454">
        <v>38119483</v>
      </c>
      <c r="D2454" t="s">
        <v>679</v>
      </c>
      <c r="E2454" t="s">
        <v>10905</v>
      </c>
      <c r="F2454" t="s">
        <v>3604</v>
      </c>
      <c r="G2454" t="s">
        <v>14</v>
      </c>
      <c r="H2454" t="s">
        <v>15</v>
      </c>
      <c r="I2454">
        <v>22700000</v>
      </c>
      <c r="J2454">
        <v>1987</v>
      </c>
      <c r="K2454">
        <v>7.1</v>
      </c>
      <c r="L2454" s="5" t="s">
        <v>340</v>
      </c>
      <c r="M2454" s="5" t="s">
        <v>599</v>
      </c>
      <c r="N2454" t="s">
        <v>4289</v>
      </c>
      <c r="P2454" s="5">
        <f t="shared" si="266"/>
        <v>0.59842960996525896</v>
      </c>
      <c r="Q2454" s="5">
        <f t="shared" si="267"/>
        <v>38119483</v>
      </c>
      <c r="R2454" s="1">
        <f t="shared" si="268"/>
        <v>15419483</v>
      </c>
      <c r="S2454" s="1">
        <f t="shared" si="269"/>
        <v>22700000</v>
      </c>
      <c r="U2454" s="7" t="s">
        <v>4488</v>
      </c>
      <c r="V2454" s="5">
        <f t="shared" si="263"/>
        <v>1</v>
      </c>
      <c r="W2454" s="14">
        <f>IF(V2454=1, VLOOKUP(U2454, [1]IMDB_Movies!A:O, 11, FALSE), AVERAGEIF($A$2:$A$4915, U2454, $K$2:$K$4915))</f>
        <v>4</v>
      </c>
      <c r="X2454" s="5">
        <f t="shared" si="264"/>
        <v>4.3999999999999997E-2</v>
      </c>
      <c r="Y2454">
        <f t="shared" si="265"/>
        <v>6.4386026541764281</v>
      </c>
      <c r="AN2454" s="7"/>
      <c r="AO2454" s="5"/>
      <c r="AP2454" s="14"/>
      <c r="AQ2454" s="5"/>
    </row>
    <row r="2455" spans="1:43" hidden="1" x14ac:dyDescent="0.3">
      <c r="A2455" t="s">
        <v>372</v>
      </c>
      <c r="B2455">
        <v>98</v>
      </c>
      <c r="C2455">
        <v>50693162</v>
      </c>
      <c r="D2455" t="s">
        <v>2437</v>
      </c>
      <c r="E2455" t="s">
        <v>10906</v>
      </c>
      <c r="F2455" t="s">
        <v>2438</v>
      </c>
      <c r="G2455" t="s">
        <v>14</v>
      </c>
      <c r="H2455" t="s">
        <v>15</v>
      </c>
      <c r="I2455">
        <v>23000000</v>
      </c>
      <c r="J2455">
        <v>1994</v>
      </c>
      <c r="K2455">
        <v>7.6</v>
      </c>
      <c r="L2455" s="5" t="s">
        <v>476</v>
      </c>
      <c r="M2455" s="5" t="s">
        <v>1221</v>
      </c>
      <c r="N2455" t="s">
        <v>455</v>
      </c>
      <c r="P2455" s="5">
        <f t="shared" si="266"/>
        <v>0.59836830607834079</v>
      </c>
      <c r="Q2455" s="5">
        <f t="shared" si="267"/>
        <v>50693162</v>
      </c>
      <c r="R2455" s="1">
        <f t="shared" si="268"/>
        <v>27693162</v>
      </c>
      <c r="S2455" s="1">
        <f t="shared" si="269"/>
        <v>23000000</v>
      </c>
      <c r="U2455" s="7" t="s">
        <v>3871</v>
      </c>
      <c r="V2455" s="5">
        <f t="shared" si="263"/>
        <v>1</v>
      </c>
      <c r="W2455" s="14">
        <f>IF(V2455=1, VLOOKUP(U2455, [1]IMDB_Movies!A:O, 11, FALSE), AVERAGEIF($A$2:$A$4915, U2455, $K$2:$K$4915))</f>
        <v>4</v>
      </c>
      <c r="X2455" s="5">
        <f t="shared" si="264"/>
        <v>4.3999999999999997E-2</v>
      </c>
      <c r="Y2455">
        <f t="shared" si="265"/>
        <v>6.4386177274502172</v>
      </c>
      <c r="AN2455" s="7"/>
      <c r="AO2455" s="5"/>
      <c r="AP2455" s="14"/>
      <c r="AQ2455" s="5"/>
    </row>
    <row r="2456" spans="1:43" hidden="1" x14ac:dyDescent="0.3">
      <c r="A2456" t="s">
        <v>2718</v>
      </c>
      <c r="B2456">
        <v>100</v>
      </c>
      <c r="C2456"/>
      <c r="D2456" t="s">
        <v>703</v>
      </c>
      <c r="E2456" t="s">
        <v>10907</v>
      </c>
      <c r="F2456" t="s">
        <v>2719</v>
      </c>
      <c r="G2456" t="s">
        <v>14</v>
      </c>
      <c r="H2456" t="s">
        <v>15</v>
      </c>
      <c r="I2456">
        <v>23000000</v>
      </c>
      <c r="J2456">
        <v>2009</v>
      </c>
      <c r="K2456">
        <v>7.2</v>
      </c>
      <c r="L2456" s="5" t="s">
        <v>8413</v>
      </c>
      <c r="M2456" s="5" t="s">
        <v>1221</v>
      </c>
      <c r="P2456" s="5">
        <f t="shared" si="266"/>
        <v>0.59836084494852793</v>
      </c>
      <c r="Q2456" s="5">
        <f t="shared" si="267"/>
        <v>25035665</v>
      </c>
      <c r="R2456" s="1">
        <f t="shared" si="268"/>
        <v>2035665</v>
      </c>
      <c r="S2456" s="1">
        <f t="shared" si="269"/>
        <v>23000000</v>
      </c>
      <c r="U2456" s="7" t="s">
        <v>2184</v>
      </c>
      <c r="V2456" s="5">
        <f t="shared" si="263"/>
        <v>1</v>
      </c>
      <c r="W2456" s="14">
        <f>IF(V2456=1, VLOOKUP(U2456, [1]IMDB_Movies!A:O, 11, FALSE), AVERAGEIF($A$2:$A$4915, U2456, $K$2:$K$4915))</f>
        <v>4</v>
      </c>
      <c r="X2456" s="5">
        <f t="shared" si="264"/>
        <v>4.3999999999999997E-2</v>
      </c>
      <c r="Y2456">
        <f t="shared" si="265"/>
        <v>6.4391406250000021</v>
      </c>
      <c r="AN2456" s="7"/>
      <c r="AO2456" s="5"/>
      <c r="AP2456" s="14"/>
      <c r="AQ2456" s="5"/>
    </row>
    <row r="2457" spans="1:43" hidden="1" x14ac:dyDescent="0.3">
      <c r="A2457" t="s">
        <v>3023</v>
      </c>
      <c r="B2457">
        <v>101</v>
      </c>
      <c r="C2457">
        <v>12189514</v>
      </c>
      <c r="D2457" t="s">
        <v>604</v>
      </c>
      <c r="E2457" t="s">
        <v>10908</v>
      </c>
      <c r="F2457" t="s">
        <v>3024</v>
      </c>
      <c r="G2457" t="s">
        <v>14</v>
      </c>
      <c r="H2457" t="s">
        <v>15</v>
      </c>
      <c r="I2457">
        <v>23000000</v>
      </c>
      <c r="J2457">
        <v>2004</v>
      </c>
      <c r="K2457">
        <v>6.1</v>
      </c>
      <c r="L2457" s="5" t="s">
        <v>599</v>
      </c>
      <c r="M2457" s="5" t="s">
        <v>6851</v>
      </c>
      <c r="P2457" s="5">
        <f t="shared" si="266"/>
        <v>0.59836084494852793</v>
      </c>
      <c r="Q2457" s="5">
        <f t="shared" si="267"/>
        <v>12189514</v>
      </c>
      <c r="R2457" s="1">
        <f t="shared" si="268"/>
        <v>-10810486</v>
      </c>
      <c r="S2457" s="1">
        <f t="shared" si="269"/>
        <v>23000000</v>
      </c>
      <c r="U2457" s="6" t="s">
        <v>270</v>
      </c>
      <c r="V2457" s="5">
        <f t="shared" si="263"/>
        <v>1</v>
      </c>
      <c r="W2457" s="14">
        <f>IF(V2457=1, VLOOKUP(U2457, [1]IMDB_Movies!A:O, 11, FALSE), AVERAGEIF($A$2:$A$4915, U2457, $K$2:$K$4915))</f>
        <v>4</v>
      </c>
      <c r="X2457" s="5">
        <f t="shared" si="264"/>
        <v>4.3999999999999997E-2</v>
      </c>
      <c r="Y2457">
        <f t="shared" si="265"/>
        <v>6.43954669792888</v>
      </c>
      <c r="AN2457" s="6"/>
      <c r="AO2457" s="5"/>
      <c r="AP2457" s="14"/>
      <c r="AQ2457" s="5"/>
    </row>
    <row r="2458" spans="1:43" hidden="1" x14ac:dyDescent="0.3">
      <c r="A2458" t="s">
        <v>2468</v>
      </c>
      <c r="B2458">
        <v>120</v>
      </c>
      <c r="C2458">
        <v>763044</v>
      </c>
      <c r="D2458" t="s">
        <v>1450</v>
      </c>
      <c r="E2458" t="s">
        <v>10909</v>
      </c>
      <c r="F2458" t="s">
        <v>3226</v>
      </c>
      <c r="G2458" t="s">
        <v>14</v>
      </c>
      <c r="H2458" t="s">
        <v>99</v>
      </c>
      <c r="I2458">
        <v>23000000</v>
      </c>
      <c r="J2458">
        <v>2003</v>
      </c>
      <c r="K2458">
        <v>6.2</v>
      </c>
      <c r="L2458" s="5" t="s">
        <v>1221</v>
      </c>
      <c r="M2458" s="5" t="s">
        <v>3629</v>
      </c>
      <c r="P2458" s="5">
        <f t="shared" si="266"/>
        <v>0.59821096565342202</v>
      </c>
      <c r="Q2458" s="5">
        <f t="shared" si="267"/>
        <v>763044</v>
      </c>
      <c r="R2458" s="1">
        <f t="shared" si="268"/>
        <v>-22236956</v>
      </c>
      <c r="S2458" s="1">
        <f t="shared" si="269"/>
        <v>23000000</v>
      </c>
      <c r="U2458" s="7" t="s">
        <v>7732</v>
      </c>
      <c r="V2458" s="5">
        <f t="shared" si="263"/>
        <v>1</v>
      </c>
      <c r="W2458" s="14">
        <f>IF(V2458=1, VLOOKUP(U2458, [1]IMDB_Movies!A:O, 11, FALSE), AVERAGEIF($A$2:$A$4915, U2458, $K$2:$K$4915))</f>
        <v>4</v>
      </c>
      <c r="X2458" s="5">
        <f t="shared" si="264"/>
        <v>4.3999999999999997E-2</v>
      </c>
      <c r="Y2458">
        <f t="shared" si="265"/>
        <v>6.4394448788115728</v>
      </c>
      <c r="AN2458" s="7"/>
      <c r="AO2458" s="5"/>
      <c r="AP2458" s="14"/>
      <c r="AQ2458" s="5"/>
    </row>
    <row r="2459" spans="1:43" hidden="1" x14ac:dyDescent="0.3">
      <c r="A2459" t="s">
        <v>3340</v>
      </c>
      <c r="B2459">
        <v>219</v>
      </c>
      <c r="C2459">
        <v>43984230</v>
      </c>
      <c r="D2459" t="s">
        <v>2109</v>
      </c>
      <c r="E2459" t="s">
        <v>10910</v>
      </c>
      <c r="F2459" t="s">
        <v>3341</v>
      </c>
      <c r="G2459" t="s">
        <v>14</v>
      </c>
      <c r="H2459" t="s">
        <v>319</v>
      </c>
      <c r="I2459">
        <v>23000000</v>
      </c>
      <c r="J2459">
        <v>1987</v>
      </c>
      <c r="K2459">
        <v>7.8</v>
      </c>
      <c r="L2459" s="5" t="s">
        <v>4651</v>
      </c>
      <c r="M2459" s="5" t="s">
        <v>1221</v>
      </c>
      <c r="N2459" t="s">
        <v>7865</v>
      </c>
      <c r="P2459" s="5">
        <f t="shared" si="266"/>
        <v>0.5980319957235426</v>
      </c>
      <c r="Q2459" s="5">
        <f t="shared" si="267"/>
        <v>43984230</v>
      </c>
      <c r="R2459" s="1">
        <f t="shared" si="268"/>
        <v>20984230</v>
      </c>
      <c r="S2459" s="1">
        <f t="shared" si="269"/>
        <v>23000000</v>
      </c>
      <c r="U2459" s="6" t="s">
        <v>3047</v>
      </c>
      <c r="V2459" s="5">
        <f t="shared" si="263"/>
        <v>2</v>
      </c>
      <c r="W2459" s="14">
        <f>IF(V2459=1, VLOOKUP(U2459, [1]IMDB_Movies!A:O, 11, FALSE), AVERAGEIF($A$2:$A$4915, U2459, $K$2:$K$4915))</f>
        <v>3.95</v>
      </c>
      <c r="X2459" s="5">
        <f t="shared" si="264"/>
        <v>4.2999999999999997E-2</v>
      </c>
      <c r="Y2459">
        <f t="shared" si="265"/>
        <v>6.4396949550254199</v>
      </c>
      <c r="AN2459" s="6"/>
      <c r="AO2459" s="5"/>
      <c r="AP2459" s="14"/>
      <c r="AQ2459" s="5"/>
    </row>
    <row r="2460" spans="1:43" hidden="1" x14ac:dyDescent="0.3">
      <c r="A2460" t="s">
        <v>1235</v>
      </c>
      <c r="B2460">
        <v>106</v>
      </c>
      <c r="C2460">
        <v>15785632</v>
      </c>
      <c r="D2460" t="s">
        <v>3398</v>
      </c>
      <c r="E2460" t="s">
        <v>10911</v>
      </c>
      <c r="F2460" t="s">
        <v>3399</v>
      </c>
      <c r="G2460" t="s">
        <v>14</v>
      </c>
      <c r="H2460" t="s">
        <v>22</v>
      </c>
      <c r="I2460">
        <v>23000000</v>
      </c>
      <c r="J2460">
        <v>2016</v>
      </c>
      <c r="K2460">
        <v>7.5</v>
      </c>
      <c r="L2460" s="5" t="s">
        <v>4651</v>
      </c>
      <c r="M2460" s="5" t="s">
        <v>599</v>
      </c>
      <c r="N2460" t="s">
        <v>1221</v>
      </c>
      <c r="O2460" t="s">
        <v>8417</v>
      </c>
      <c r="P2460" s="5">
        <f t="shared" si="266"/>
        <v>0.59799432895461402</v>
      </c>
      <c r="Q2460" s="5">
        <f t="shared" si="267"/>
        <v>15785632</v>
      </c>
      <c r="R2460" s="1">
        <f t="shared" si="268"/>
        <v>-7214368</v>
      </c>
      <c r="S2460" s="1">
        <f t="shared" si="269"/>
        <v>23000000</v>
      </c>
      <c r="U2460" s="6" t="s">
        <v>7750</v>
      </c>
      <c r="V2460" s="5">
        <f t="shared" si="263"/>
        <v>1</v>
      </c>
      <c r="W2460" s="14">
        <f>IF(V2460=1, VLOOKUP(U2460, [1]IMDB_Movies!A:O, 11, FALSE), AVERAGEIF($A$2:$A$4915, U2460, $K$2:$K$4915))</f>
        <v>3.9</v>
      </c>
      <c r="X2460" s="5">
        <f t="shared" si="264"/>
        <v>0.04</v>
      </c>
      <c r="Y2460">
        <f t="shared" si="265"/>
        <v>6.4403364632237876</v>
      </c>
      <c r="AN2460" s="6"/>
      <c r="AO2460" s="5"/>
      <c r="AP2460" s="14"/>
      <c r="AQ2460" s="5"/>
    </row>
    <row r="2461" spans="1:43" hidden="1" x14ac:dyDescent="0.3">
      <c r="A2461" t="s">
        <v>45</v>
      </c>
      <c r="B2461">
        <v>118</v>
      </c>
      <c r="C2461">
        <v>6144806</v>
      </c>
      <c r="D2461" t="s">
        <v>2301</v>
      </c>
      <c r="E2461" t="s">
        <v>10912</v>
      </c>
      <c r="F2461" t="s">
        <v>3553</v>
      </c>
      <c r="G2461" t="s">
        <v>14</v>
      </c>
      <c r="H2461" t="s">
        <v>15</v>
      </c>
      <c r="I2461">
        <v>23000000</v>
      </c>
      <c r="J2461">
        <v>2004</v>
      </c>
      <c r="K2461">
        <v>6.7</v>
      </c>
      <c r="L2461" s="5" t="s">
        <v>4651</v>
      </c>
      <c r="M2461" s="5" t="s">
        <v>1221</v>
      </c>
      <c r="N2461" t="s">
        <v>4183</v>
      </c>
      <c r="O2461" t="s">
        <v>6055</v>
      </c>
      <c r="P2461" s="5">
        <f t="shared" si="266"/>
        <v>0.59785408671692597</v>
      </c>
      <c r="Q2461" s="5">
        <f t="shared" si="267"/>
        <v>6144806</v>
      </c>
      <c r="R2461" s="1">
        <f t="shared" si="268"/>
        <v>-16855194</v>
      </c>
      <c r="S2461" s="1">
        <f t="shared" si="269"/>
        <v>23000000</v>
      </c>
      <c r="U2461" s="7" t="s">
        <v>7618</v>
      </c>
      <c r="V2461" s="5">
        <f t="shared" si="263"/>
        <v>1</v>
      </c>
      <c r="W2461" s="14">
        <f>IF(V2461=1, VLOOKUP(U2461, [1]IMDB_Movies!A:O, 11, FALSE), AVERAGEIF($A$2:$A$4915, U2461, $K$2:$K$4915))</f>
        <v>3.9</v>
      </c>
      <c r="X2461" s="5">
        <f t="shared" si="264"/>
        <v>0.04</v>
      </c>
      <c r="Y2461">
        <f t="shared" si="265"/>
        <v>6.4400391389432494</v>
      </c>
      <c r="AN2461" s="7"/>
      <c r="AO2461" s="5"/>
      <c r="AP2461" s="14"/>
      <c r="AQ2461" s="5"/>
    </row>
    <row r="2462" spans="1:43" hidden="1" x14ac:dyDescent="0.3">
      <c r="A2462" t="s">
        <v>2026</v>
      </c>
      <c r="B2462">
        <v>85</v>
      </c>
      <c r="C2462">
        <v>86930411</v>
      </c>
      <c r="D2462" t="s">
        <v>359</v>
      </c>
      <c r="E2462" t="s">
        <v>10913</v>
      </c>
      <c r="F2462" t="s">
        <v>3567</v>
      </c>
      <c r="G2462" t="s">
        <v>14</v>
      </c>
      <c r="H2462" t="s">
        <v>15</v>
      </c>
      <c r="I2462">
        <v>23000000</v>
      </c>
      <c r="J2462">
        <v>1991</v>
      </c>
      <c r="K2462">
        <v>6.8</v>
      </c>
      <c r="L2462" s="5" t="s">
        <v>599</v>
      </c>
      <c r="M2462" s="5" t="s">
        <v>8413</v>
      </c>
      <c r="P2462" s="5">
        <f t="shared" si="266"/>
        <v>0.59768713372530946</v>
      </c>
      <c r="Q2462" s="5">
        <f t="shared" si="267"/>
        <v>86930411</v>
      </c>
      <c r="R2462" s="1">
        <f t="shared" si="268"/>
        <v>63930411</v>
      </c>
      <c r="S2462" s="1">
        <f t="shared" si="269"/>
        <v>23000000</v>
      </c>
      <c r="U2462" s="7" t="s">
        <v>6945</v>
      </c>
      <c r="V2462" s="5">
        <f t="shared" si="263"/>
        <v>1</v>
      </c>
      <c r="W2462" s="14">
        <f>IF(V2462=1, VLOOKUP(U2462, [1]IMDB_Movies!A:O, 11, FALSE), AVERAGEIF($A$2:$A$4915, U2462, $K$2:$K$4915))</f>
        <v>3.9</v>
      </c>
      <c r="X2462" s="5">
        <f t="shared" si="264"/>
        <v>0.04</v>
      </c>
      <c r="Y2462">
        <f t="shared" si="265"/>
        <v>6.4403680501174643</v>
      </c>
      <c r="AN2462" s="7"/>
      <c r="AO2462" s="5"/>
      <c r="AP2462" s="14"/>
      <c r="AQ2462" s="5"/>
    </row>
    <row r="2463" spans="1:43" hidden="1" x14ac:dyDescent="0.3">
      <c r="A2463" t="s">
        <v>1950</v>
      </c>
      <c r="B2463">
        <v>98</v>
      </c>
      <c r="C2463">
        <v>53302314</v>
      </c>
      <c r="D2463" t="s">
        <v>1966</v>
      </c>
      <c r="E2463" t="s">
        <v>10914</v>
      </c>
      <c r="F2463" t="s">
        <v>3568</v>
      </c>
      <c r="G2463" t="s">
        <v>14</v>
      </c>
      <c r="H2463" t="s">
        <v>15</v>
      </c>
      <c r="I2463">
        <v>23000000</v>
      </c>
      <c r="J2463">
        <v>2000</v>
      </c>
      <c r="K2463">
        <v>6.7</v>
      </c>
      <c r="L2463" s="5" t="s">
        <v>2267</v>
      </c>
      <c r="M2463" s="5" t="s">
        <v>3629</v>
      </c>
      <c r="P2463" s="5">
        <f t="shared" si="266"/>
        <v>0.59787781076180591</v>
      </c>
      <c r="Q2463" s="5">
        <f t="shared" si="267"/>
        <v>53302314</v>
      </c>
      <c r="R2463" s="1">
        <f t="shared" si="268"/>
        <v>30302314</v>
      </c>
      <c r="S2463" s="1">
        <f t="shared" si="269"/>
        <v>23000000</v>
      </c>
      <c r="U2463" s="6" t="s">
        <v>6814</v>
      </c>
      <c r="V2463" s="5">
        <f t="shared" si="263"/>
        <v>1</v>
      </c>
      <c r="W2463" s="14">
        <f>IF(V2463=1, VLOOKUP(U2463, [1]IMDB_Movies!A:O, 11, FALSE), AVERAGEIF($A$2:$A$4915, U2463, $K$2:$K$4915))</f>
        <v>3.9</v>
      </c>
      <c r="X2463" s="5">
        <f t="shared" si="264"/>
        <v>0.04</v>
      </c>
      <c r="Y2463">
        <f t="shared" si="265"/>
        <v>6.4399921660791222</v>
      </c>
      <c r="AN2463" s="6"/>
      <c r="AO2463" s="5"/>
      <c r="AP2463" s="14"/>
      <c r="AQ2463" s="5"/>
    </row>
    <row r="2464" spans="1:43" hidden="1" x14ac:dyDescent="0.3">
      <c r="A2464" t="s">
        <v>499</v>
      </c>
      <c r="B2464">
        <v>112</v>
      </c>
      <c r="C2464">
        <v>39235088</v>
      </c>
      <c r="D2464" t="s">
        <v>3570</v>
      </c>
      <c r="E2464" t="s">
        <v>10915</v>
      </c>
      <c r="F2464" t="s">
        <v>3571</v>
      </c>
      <c r="G2464" t="s">
        <v>14</v>
      </c>
      <c r="H2464" t="s">
        <v>15</v>
      </c>
      <c r="I2464">
        <v>23000000</v>
      </c>
      <c r="J2464">
        <v>2000</v>
      </c>
      <c r="K2464">
        <v>7.1</v>
      </c>
      <c r="L2464" s="5" t="s">
        <v>2267</v>
      </c>
      <c r="M2464" s="5" t="s">
        <v>4289</v>
      </c>
      <c r="P2464" s="5">
        <f t="shared" si="266"/>
        <v>0.59788214887370839</v>
      </c>
      <c r="Q2464" s="5">
        <f t="shared" si="267"/>
        <v>39235088</v>
      </c>
      <c r="R2464" s="1">
        <f t="shared" si="268"/>
        <v>16235088</v>
      </c>
      <c r="S2464" s="1">
        <f t="shared" si="269"/>
        <v>23000000</v>
      </c>
      <c r="U2464" s="7" t="s">
        <v>6582</v>
      </c>
      <c r="V2464" s="5">
        <f t="shared" si="263"/>
        <v>1</v>
      </c>
      <c r="W2464" s="14">
        <f>IF(V2464=1, VLOOKUP(U2464, [1]IMDB_Movies!A:O, 11, FALSE), AVERAGEIF($A$2:$A$4915, U2464, $K$2:$K$4915))</f>
        <v>3.9</v>
      </c>
      <c r="X2464" s="5">
        <f t="shared" si="264"/>
        <v>0.04</v>
      </c>
      <c r="Y2464">
        <f t="shared" si="265"/>
        <v>6.4402821316614425</v>
      </c>
      <c r="AN2464" s="7"/>
      <c r="AO2464" s="5"/>
      <c r="AP2464" s="14"/>
      <c r="AQ2464" s="5"/>
    </row>
    <row r="2465" spans="1:43" hidden="1" x14ac:dyDescent="0.3">
      <c r="A2465" t="s">
        <v>362</v>
      </c>
      <c r="B2465">
        <v>97</v>
      </c>
      <c r="C2465">
        <v>27338033</v>
      </c>
      <c r="D2465" t="s">
        <v>604</v>
      </c>
      <c r="E2465" t="s">
        <v>10916</v>
      </c>
      <c r="F2465" t="s">
        <v>3572</v>
      </c>
      <c r="G2465" t="s">
        <v>14</v>
      </c>
      <c r="H2465" t="s">
        <v>15</v>
      </c>
      <c r="I2465">
        <v>23000000</v>
      </c>
      <c r="J2465">
        <v>2001</v>
      </c>
      <c r="K2465">
        <v>6.1</v>
      </c>
      <c r="L2465" s="5" t="s">
        <v>599</v>
      </c>
      <c r="M2465" s="5" t="s">
        <v>6851</v>
      </c>
      <c r="P2465" s="5">
        <f t="shared" si="266"/>
        <v>0.59782425628393776</v>
      </c>
      <c r="Q2465" s="5">
        <f t="shared" si="267"/>
        <v>27338033</v>
      </c>
      <c r="R2465" s="1">
        <f t="shared" si="268"/>
        <v>4338033</v>
      </c>
      <c r="S2465" s="1">
        <f t="shared" si="269"/>
        <v>23000000</v>
      </c>
      <c r="U2465" s="7" t="s">
        <v>3806</v>
      </c>
      <c r="V2465" s="5">
        <f t="shared" si="263"/>
        <v>2</v>
      </c>
      <c r="W2465" s="14">
        <f>IF(V2465=1, VLOOKUP(U2465, [1]IMDB_Movies!A:O, 11, FALSE), AVERAGEIF($A$2:$A$4915, U2465, $K$2:$K$4915))</f>
        <v>3.9</v>
      </c>
      <c r="X2465" s="5">
        <f t="shared" si="264"/>
        <v>0.04</v>
      </c>
      <c r="Y2465">
        <f t="shared" si="265"/>
        <v>6.4404939239513919</v>
      </c>
      <c r="AN2465" s="7"/>
      <c r="AO2465" s="5"/>
      <c r="AP2465" s="14"/>
      <c r="AQ2465" s="5"/>
    </row>
    <row r="2466" spans="1:43" hidden="1" x14ac:dyDescent="0.3">
      <c r="A2466" t="s">
        <v>651</v>
      </c>
      <c r="B2466">
        <v>126</v>
      </c>
      <c r="C2466">
        <v>25556065</v>
      </c>
      <c r="D2466" t="s">
        <v>1952</v>
      </c>
      <c r="E2466" t="s">
        <v>10917</v>
      </c>
      <c r="F2466" t="s">
        <v>3573</v>
      </c>
      <c r="G2466" t="s">
        <v>14</v>
      </c>
      <c r="H2466" t="s">
        <v>15</v>
      </c>
      <c r="I2466">
        <v>23000000</v>
      </c>
      <c r="J2466">
        <v>2013</v>
      </c>
      <c r="K2466">
        <v>8</v>
      </c>
      <c r="L2466" s="5" t="s">
        <v>1221</v>
      </c>
      <c r="M2466" s="5" t="s">
        <v>6851</v>
      </c>
      <c r="N2466" t="s">
        <v>4289</v>
      </c>
      <c r="P2466" s="5">
        <f t="shared" si="266"/>
        <v>0.59772089376858517</v>
      </c>
      <c r="Q2466" s="5">
        <f t="shared" si="267"/>
        <v>25556065</v>
      </c>
      <c r="R2466" s="1">
        <f t="shared" si="268"/>
        <v>2556065</v>
      </c>
      <c r="S2466" s="1">
        <f t="shared" si="269"/>
        <v>23000000</v>
      </c>
      <c r="U2466" s="6" t="s">
        <v>4727</v>
      </c>
      <c r="V2466" s="5">
        <f t="shared" si="263"/>
        <v>1</v>
      </c>
      <c r="W2466" s="14">
        <f>IF(V2466=1, VLOOKUP(U2466, [1]IMDB_Movies!A:O, 11, FALSE), AVERAGEIF($A$2:$A$4915, U2466, $K$2:$K$4915))</f>
        <v>3.9</v>
      </c>
      <c r="X2466" s="5">
        <f t="shared" si="264"/>
        <v>0.04</v>
      </c>
      <c r="Y2466">
        <f t="shared" si="265"/>
        <v>6.4408627450980385</v>
      </c>
      <c r="AN2466" s="6"/>
      <c r="AO2466" s="5"/>
      <c r="AP2466" s="14"/>
      <c r="AQ2466" s="5"/>
    </row>
    <row r="2467" spans="1:43" hidden="1" x14ac:dyDescent="0.3">
      <c r="A2467" t="s">
        <v>1578</v>
      </c>
      <c r="B2467">
        <v>97</v>
      </c>
      <c r="C2467">
        <v>21973182</v>
      </c>
      <c r="D2467" t="s">
        <v>303</v>
      </c>
      <c r="E2467" t="s">
        <v>10918</v>
      </c>
      <c r="F2467" t="s">
        <v>3574</v>
      </c>
      <c r="G2467" t="s">
        <v>14</v>
      </c>
      <c r="H2467" t="s">
        <v>15</v>
      </c>
      <c r="I2467">
        <v>23000000</v>
      </c>
      <c r="J2467">
        <v>2001</v>
      </c>
      <c r="K2467">
        <v>6.6</v>
      </c>
      <c r="L2467" s="5" t="s">
        <v>8415</v>
      </c>
      <c r="M2467" s="5" t="s">
        <v>3629</v>
      </c>
      <c r="P2467" s="5">
        <f t="shared" si="266"/>
        <v>0.59761113749654027</v>
      </c>
      <c r="Q2467" s="5">
        <f t="shared" si="267"/>
        <v>21973182</v>
      </c>
      <c r="R2467" s="1">
        <f t="shared" si="268"/>
        <v>-1026818</v>
      </c>
      <c r="S2467" s="1">
        <f t="shared" si="269"/>
        <v>23000000</v>
      </c>
      <c r="U2467" s="7" t="s">
        <v>3645</v>
      </c>
      <c r="V2467" s="5">
        <f t="shared" si="263"/>
        <v>1</v>
      </c>
      <c r="W2467" s="14">
        <f>IF(V2467=1, VLOOKUP(U2467, [1]IMDB_Movies!A:O, 11, FALSE), AVERAGEIF($A$2:$A$4915, U2467, $K$2:$K$4915))</f>
        <v>3.9</v>
      </c>
      <c r="X2467" s="5">
        <f t="shared" si="264"/>
        <v>0.04</v>
      </c>
      <c r="Y2467">
        <f t="shared" si="265"/>
        <v>6.4408395449195766</v>
      </c>
      <c r="AN2467" s="7"/>
      <c r="AO2467" s="5"/>
      <c r="AP2467" s="14"/>
      <c r="AQ2467" s="5"/>
    </row>
    <row r="2468" spans="1:43" hidden="1" x14ac:dyDescent="0.3">
      <c r="A2468" t="s">
        <v>1645</v>
      </c>
      <c r="B2468">
        <v>114</v>
      </c>
      <c r="C2468">
        <v>18653615</v>
      </c>
      <c r="D2468" t="s">
        <v>910</v>
      </c>
      <c r="E2468" t="s">
        <v>10919</v>
      </c>
      <c r="F2468" t="s">
        <v>3577</v>
      </c>
      <c r="G2468" t="s">
        <v>14</v>
      </c>
      <c r="H2468" t="s">
        <v>15</v>
      </c>
      <c r="I2468">
        <v>23000000</v>
      </c>
      <c r="J2468">
        <v>1999</v>
      </c>
      <c r="K2468">
        <v>6.1</v>
      </c>
      <c r="L2468" s="5" t="s">
        <v>599</v>
      </c>
      <c r="M2468" s="5" t="s">
        <v>1221</v>
      </c>
      <c r="P2468" s="5">
        <f t="shared" si="266"/>
        <v>0.59748912030310553</v>
      </c>
      <c r="Q2468" s="5">
        <f t="shared" si="267"/>
        <v>18653615</v>
      </c>
      <c r="R2468" s="1">
        <f t="shared" si="268"/>
        <v>-4346385</v>
      </c>
      <c r="S2468" s="1">
        <f t="shared" si="269"/>
        <v>23000000</v>
      </c>
      <c r="U2468" s="7" t="s">
        <v>7122</v>
      </c>
      <c r="V2468" s="5">
        <f t="shared" si="263"/>
        <v>1</v>
      </c>
      <c r="W2468" s="14">
        <f>IF(V2468=1, VLOOKUP(U2468, [1]IMDB_Movies!A:O, 11, FALSE), AVERAGEIF($A$2:$A$4915, U2468, $K$2:$K$4915))</f>
        <v>3.9</v>
      </c>
      <c r="X2468" s="5">
        <f t="shared" si="264"/>
        <v>0.04</v>
      </c>
      <c r="Y2468">
        <f t="shared" si="265"/>
        <v>6.4407378335949765</v>
      </c>
      <c r="AN2468" s="7"/>
      <c r="AO2468" s="5"/>
      <c r="AP2468" s="14"/>
      <c r="AQ2468" s="5"/>
    </row>
    <row r="2469" spans="1:43" hidden="1" x14ac:dyDescent="0.3">
      <c r="A2469" t="s">
        <v>3578</v>
      </c>
      <c r="B2469">
        <v>88</v>
      </c>
      <c r="C2469">
        <v>13019253</v>
      </c>
      <c r="D2469" t="s">
        <v>359</v>
      </c>
      <c r="E2469" t="s">
        <v>10920</v>
      </c>
      <c r="F2469" t="s">
        <v>3579</v>
      </c>
      <c r="G2469" t="s">
        <v>14</v>
      </c>
      <c r="H2469" t="s">
        <v>15</v>
      </c>
      <c r="I2469">
        <v>23000000</v>
      </c>
      <c r="J2469">
        <v>2000</v>
      </c>
      <c r="K2469">
        <v>5.6</v>
      </c>
      <c r="L2469" s="5" t="s">
        <v>599</v>
      </c>
      <c r="M2469" s="5" t="s">
        <v>8413</v>
      </c>
      <c r="P2469" s="5">
        <f t="shared" si="266"/>
        <v>0.59735623360558809</v>
      </c>
      <c r="Q2469" s="5">
        <f t="shared" si="267"/>
        <v>13019253</v>
      </c>
      <c r="R2469" s="1">
        <f t="shared" si="268"/>
        <v>-9980747</v>
      </c>
      <c r="S2469" s="1">
        <f t="shared" si="269"/>
        <v>23000000</v>
      </c>
      <c r="U2469" s="7" t="s">
        <v>5585</v>
      </c>
      <c r="V2469" s="5">
        <f t="shared" si="263"/>
        <v>2</v>
      </c>
      <c r="W2469" s="14">
        <f>IF(V2469=1, VLOOKUP(U2469, [1]IMDB_Movies!A:O, 11, FALSE), AVERAGEIF($A$2:$A$4915, U2469, $K$2:$K$4915))</f>
        <v>3.85</v>
      </c>
      <c r="X2469" s="5">
        <f t="shared" si="264"/>
        <v>3.9E-2</v>
      </c>
      <c r="Y2469">
        <f t="shared" si="265"/>
        <v>6.4417353749509232</v>
      </c>
      <c r="AN2469" s="7"/>
      <c r="AO2469" s="5"/>
      <c r="AP2469" s="14"/>
      <c r="AQ2469" s="5"/>
    </row>
    <row r="2470" spans="1:43" hidden="1" x14ac:dyDescent="0.3">
      <c r="A2470" t="s">
        <v>549</v>
      </c>
      <c r="B2470">
        <v>93</v>
      </c>
      <c r="C2470">
        <v>18934858</v>
      </c>
      <c r="D2470" t="s">
        <v>24</v>
      </c>
      <c r="E2470" t="s">
        <v>10921</v>
      </c>
      <c r="F2470" t="s">
        <v>3580</v>
      </c>
      <c r="G2470" t="s">
        <v>14</v>
      </c>
      <c r="H2470" t="s">
        <v>2801</v>
      </c>
      <c r="I2470">
        <v>23000000</v>
      </c>
      <c r="J2470">
        <v>2011</v>
      </c>
      <c r="K2470">
        <v>5.8</v>
      </c>
      <c r="L2470" s="5" t="s">
        <v>476</v>
      </c>
      <c r="M2470" s="5" t="s">
        <v>3629</v>
      </c>
      <c r="P2470" s="5">
        <f t="shared" si="266"/>
        <v>0.59720618927776681</v>
      </c>
      <c r="Q2470" s="5">
        <f t="shared" si="267"/>
        <v>18934858</v>
      </c>
      <c r="R2470" s="1">
        <f t="shared" si="268"/>
        <v>-4065142</v>
      </c>
      <c r="S2470" s="1">
        <f t="shared" si="269"/>
        <v>23000000</v>
      </c>
      <c r="U2470" s="7" t="s">
        <v>7418</v>
      </c>
      <c r="V2470" s="5">
        <f t="shared" ref="V2470:V2533" si="270">COUNTIF($A$2:$A$4915, U2470)</f>
        <v>1</v>
      </c>
      <c r="W2470" s="14">
        <f>IF(V2470=1, VLOOKUP(U2470, [1]IMDB_Movies!A:O, 11, FALSE), AVERAGEIF($A$2:$A$4915, U2470, $K$2:$K$4915))</f>
        <v>3.8</v>
      </c>
      <c r="X2470" s="5">
        <f t="shared" ref="X2470:X2533" si="271">_xlfn.PERCENTRANK.EXC($W$102:$W$2566,W2470)</f>
        <v>3.5999999999999997E-2</v>
      </c>
      <c r="Y2470">
        <f t="shared" ref="Y2470:Y2533" si="272">AVERAGE(K2370:K7283)</f>
        <v>6.4413982717989002</v>
      </c>
      <c r="AN2470" s="7"/>
      <c r="AO2470" s="5"/>
      <c r="AP2470" s="14"/>
      <c r="AQ2470" s="5"/>
    </row>
    <row r="2471" spans="1:43" hidden="1" x14ac:dyDescent="0.3">
      <c r="A2471" t="s">
        <v>3581</v>
      </c>
      <c r="B2471">
        <v>92</v>
      </c>
      <c r="C2471">
        <v>20763013</v>
      </c>
      <c r="D2471" t="s">
        <v>3009</v>
      </c>
      <c r="E2471" t="s">
        <v>10922</v>
      </c>
      <c r="F2471" t="s">
        <v>3582</v>
      </c>
      <c r="G2471" t="s">
        <v>14</v>
      </c>
      <c r="H2471" t="s">
        <v>15</v>
      </c>
      <c r="I2471">
        <v>23000000</v>
      </c>
      <c r="J2471">
        <v>1987</v>
      </c>
      <c r="K2471">
        <v>2.8</v>
      </c>
      <c r="L2471" s="5" t="s">
        <v>340</v>
      </c>
      <c r="M2471" s="5" t="s">
        <v>2267</v>
      </c>
      <c r="N2471" t="s">
        <v>3629</v>
      </c>
      <c r="P2471" s="5">
        <f t="shared" si="266"/>
        <v>0.59707370856611208</v>
      </c>
      <c r="Q2471" s="5">
        <f t="shared" si="267"/>
        <v>20763013</v>
      </c>
      <c r="R2471" s="1">
        <f t="shared" si="268"/>
        <v>-2236987</v>
      </c>
      <c r="S2471" s="1">
        <f t="shared" si="269"/>
        <v>23000000</v>
      </c>
      <c r="U2471" s="7" t="s">
        <v>1573</v>
      </c>
      <c r="V2471" s="5">
        <f t="shared" si="270"/>
        <v>5</v>
      </c>
      <c r="W2471" s="14">
        <f>IF(V2471=1, VLOOKUP(U2471, [1]IMDB_Movies!A:O, 11, FALSE), AVERAGEIF($A$2:$A$4915, U2471, $K$2:$K$4915))</f>
        <v>3.72</v>
      </c>
      <c r="X2471" s="5">
        <f t="shared" si="271"/>
        <v>3.5999999999999997E-2</v>
      </c>
      <c r="Y2471">
        <f t="shared" si="272"/>
        <v>6.4425540275049116</v>
      </c>
      <c r="AN2471" s="7"/>
      <c r="AO2471" s="5"/>
      <c r="AP2471" s="14"/>
      <c r="AQ2471" s="5"/>
    </row>
    <row r="2472" spans="1:43" hidden="1" x14ac:dyDescent="0.3">
      <c r="A2472" t="s">
        <v>3583</v>
      </c>
      <c r="B2472">
        <v>98</v>
      </c>
      <c r="C2472">
        <v>12782508</v>
      </c>
      <c r="D2472" t="s">
        <v>1221</v>
      </c>
      <c r="E2472" t="s">
        <v>10923</v>
      </c>
      <c r="F2472" t="s">
        <v>3584</v>
      </c>
      <c r="G2472" t="s">
        <v>14</v>
      </c>
      <c r="H2472" t="s">
        <v>15</v>
      </c>
      <c r="I2472">
        <v>23000000</v>
      </c>
      <c r="J2472">
        <v>1996</v>
      </c>
      <c r="K2472">
        <v>6.7</v>
      </c>
      <c r="L2472" s="5" t="s">
        <v>1221</v>
      </c>
      <c r="M2472" s="5"/>
      <c r="P2472" s="5">
        <f t="shared" si="266"/>
        <v>0.59694685234355349</v>
      </c>
      <c r="Q2472" s="5">
        <f t="shared" si="267"/>
        <v>12782508</v>
      </c>
      <c r="R2472" s="1">
        <f t="shared" si="268"/>
        <v>-10217492</v>
      </c>
      <c r="S2472" s="1">
        <f t="shared" si="269"/>
        <v>23000000</v>
      </c>
      <c r="U2472" s="7" t="s">
        <v>6174</v>
      </c>
      <c r="V2472" s="5">
        <f t="shared" si="270"/>
        <v>1</v>
      </c>
      <c r="W2472" s="14">
        <f>IF(V2472=1, VLOOKUP(U2472, [1]IMDB_Movies!A:O, 11, FALSE), AVERAGEIF($A$2:$A$4915, U2472, $K$2:$K$4915))</f>
        <v>3.8</v>
      </c>
      <c r="X2472" s="5">
        <f t="shared" si="271"/>
        <v>3.5999999999999997E-2</v>
      </c>
      <c r="Y2472">
        <f t="shared" si="272"/>
        <v>6.4420990566037739</v>
      </c>
      <c r="AN2472" s="7"/>
      <c r="AO2472" s="5"/>
      <c r="AP2472" s="14"/>
      <c r="AQ2472" s="5"/>
    </row>
    <row r="2473" spans="1:43" hidden="1" x14ac:dyDescent="0.3">
      <c r="A2473" t="s">
        <v>3585</v>
      </c>
      <c r="B2473">
        <v>94</v>
      </c>
      <c r="C2473">
        <v>11508423</v>
      </c>
      <c r="D2473" t="s">
        <v>3586</v>
      </c>
      <c r="E2473" t="s">
        <v>10924</v>
      </c>
      <c r="F2473" t="s">
        <v>3587</v>
      </c>
      <c r="G2473" t="s">
        <v>14</v>
      </c>
      <c r="H2473" t="s">
        <v>15</v>
      </c>
      <c r="I2473">
        <v>23000000</v>
      </c>
      <c r="J2473">
        <v>2008</v>
      </c>
      <c r="K2473">
        <v>5.0999999999999996</v>
      </c>
      <c r="L2473" s="5" t="s">
        <v>4651</v>
      </c>
      <c r="M2473" s="5" t="s">
        <v>599</v>
      </c>
      <c r="N2473" t="s">
        <v>1221</v>
      </c>
      <c r="O2473" t="s">
        <v>6299</v>
      </c>
      <c r="P2473" s="5">
        <f t="shared" si="266"/>
        <v>0.59679536315277559</v>
      </c>
      <c r="Q2473" s="5">
        <f t="shared" si="267"/>
        <v>11508423</v>
      </c>
      <c r="R2473" s="1">
        <f t="shared" si="268"/>
        <v>-11491577</v>
      </c>
      <c r="S2473" s="1">
        <f t="shared" si="269"/>
        <v>23000000</v>
      </c>
      <c r="U2473" s="6" t="s">
        <v>6005</v>
      </c>
      <c r="V2473" s="5">
        <f t="shared" si="270"/>
        <v>1</v>
      </c>
      <c r="W2473" s="14">
        <f>IF(V2473=1, VLOOKUP(U2473, [1]IMDB_Movies!A:O, 11, FALSE), AVERAGEIF($A$2:$A$4915, U2473, $K$2:$K$4915))</f>
        <v>3.8</v>
      </c>
      <c r="X2473" s="5">
        <f t="shared" si="271"/>
        <v>3.5999999999999997E-2</v>
      </c>
      <c r="Y2473">
        <f t="shared" si="272"/>
        <v>6.4424302005505307</v>
      </c>
      <c r="AN2473" s="6"/>
      <c r="AO2473" s="5"/>
      <c r="AP2473" s="14"/>
      <c r="AQ2473" s="5"/>
    </row>
    <row r="2474" spans="1:43" hidden="1" x14ac:dyDescent="0.3">
      <c r="A2474" t="s">
        <v>1792</v>
      </c>
      <c r="B2474">
        <v>102</v>
      </c>
      <c r="C2474">
        <v>10660147</v>
      </c>
      <c r="D2474" t="s">
        <v>79</v>
      </c>
      <c r="E2474" t="s">
        <v>10925</v>
      </c>
      <c r="F2474" t="s">
        <v>3588</v>
      </c>
      <c r="G2474" t="s">
        <v>14</v>
      </c>
      <c r="H2474" t="s">
        <v>22</v>
      </c>
      <c r="I2474">
        <v>23000000</v>
      </c>
      <c r="J2474">
        <v>1999</v>
      </c>
      <c r="K2474">
        <v>7.2</v>
      </c>
      <c r="L2474" s="5" t="s">
        <v>1221</v>
      </c>
      <c r="M2474" s="5" t="s">
        <v>6851</v>
      </c>
      <c r="P2474" s="5">
        <f t="shared" si="266"/>
        <v>0.59663997629762422</v>
      </c>
      <c r="Q2474" s="5">
        <f t="shared" si="267"/>
        <v>10660147</v>
      </c>
      <c r="R2474" s="1">
        <f t="shared" si="268"/>
        <v>-12339853</v>
      </c>
      <c r="S2474" s="1">
        <f t="shared" si="269"/>
        <v>23000000</v>
      </c>
      <c r="U2474" s="7" t="s">
        <v>1660</v>
      </c>
      <c r="V2474" s="5">
        <f t="shared" si="270"/>
        <v>1</v>
      </c>
      <c r="W2474" s="14">
        <f>IF(V2474=1, VLOOKUP(U2474, [1]IMDB_Movies!A:O, 11, FALSE), AVERAGEIF($A$2:$A$4915, U2474, $K$2:$K$4915))</f>
        <v>3.8</v>
      </c>
      <c r="X2474" s="5">
        <f t="shared" si="271"/>
        <v>3.5999999999999997E-2</v>
      </c>
      <c r="Y2474">
        <f t="shared" si="272"/>
        <v>6.4429189614476785</v>
      </c>
      <c r="AN2474" s="7"/>
      <c r="AO2474" s="5"/>
      <c r="AP2474" s="14"/>
      <c r="AQ2474" s="5"/>
    </row>
    <row r="2475" spans="1:43" hidden="1" x14ac:dyDescent="0.3">
      <c r="A2475" t="s">
        <v>2105</v>
      </c>
      <c r="B2475">
        <v>98</v>
      </c>
      <c r="C2475">
        <v>7434726</v>
      </c>
      <c r="D2475" t="s">
        <v>3589</v>
      </c>
      <c r="E2475" t="s">
        <v>10926</v>
      </c>
      <c r="F2475" t="s">
        <v>3590</v>
      </c>
      <c r="G2475" t="s">
        <v>14</v>
      </c>
      <c r="H2475" t="s">
        <v>15</v>
      </c>
      <c r="I2475">
        <v>23000000</v>
      </c>
      <c r="J2475">
        <v>1991</v>
      </c>
      <c r="K2475">
        <v>6</v>
      </c>
      <c r="L2475" s="5" t="s">
        <v>476</v>
      </c>
      <c r="M2475" s="5" t="s">
        <v>8413</v>
      </c>
      <c r="N2475" t="s">
        <v>1221</v>
      </c>
      <c r="O2475" t="s">
        <v>3629</v>
      </c>
      <c r="P2475" s="5">
        <f t="shared" si="266"/>
        <v>0.59648193263221783</v>
      </c>
      <c r="Q2475" s="5">
        <f t="shared" si="267"/>
        <v>7434726</v>
      </c>
      <c r="R2475" s="1">
        <f t="shared" si="268"/>
        <v>-15565274</v>
      </c>
      <c r="S2475" s="1">
        <f t="shared" si="269"/>
        <v>23000000</v>
      </c>
      <c r="U2475" s="7" t="s">
        <v>2619</v>
      </c>
      <c r="V2475" s="5">
        <f t="shared" si="270"/>
        <v>1</v>
      </c>
      <c r="W2475" s="14">
        <f>IF(V2475=1, VLOOKUP(U2475, [1]IMDB_Movies!A:O, 11, FALSE), AVERAGEIF($A$2:$A$4915, U2475, $K$2:$K$4915))</f>
        <v>3.8</v>
      </c>
      <c r="X2475" s="5">
        <f t="shared" si="271"/>
        <v>3.5999999999999997E-2</v>
      </c>
      <c r="Y2475">
        <f t="shared" si="272"/>
        <v>6.4426997245179054</v>
      </c>
      <c r="AN2475" s="7"/>
      <c r="AO2475" s="5"/>
      <c r="AP2475" s="14"/>
      <c r="AQ2475" s="5"/>
    </row>
    <row r="2476" spans="1:43" hidden="1" x14ac:dyDescent="0.3">
      <c r="A2476" t="s">
        <v>2005</v>
      </c>
      <c r="B2476">
        <v>100</v>
      </c>
      <c r="C2476">
        <v>2708188</v>
      </c>
      <c r="D2476" t="s">
        <v>507</v>
      </c>
      <c r="E2476" t="s">
        <v>10927</v>
      </c>
      <c r="F2476" t="s">
        <v>3596</v>
      </c>
      <c r="G2476" t="s">
        <v>14</v>
      </c>
      <c r="H2476" t="s">
        <v>22</v>
      </c>
      <c r="I2476">
        <v>23000000</v>
      </c>
      <c r="J2476">
        <v>2009</v>
      </c>
      <c r="K2476">
        <v>6.2</v>
      </c>
      <c r="L2476" s="5" t="s">
        <v>599</v>
      </c>
      <c r="M2476" s="5" t="s">
        <v>1221</v>
      </c>
      <c r="N2476" t="s">
        <v>6851</v>
      </c>
      <c r="P2476" s="5">
        <f t="shared" si="266"/>
        <v>0.59631487485607637</v>
      </c>
      <c r="Q2476" s="5">
        <f t="shared" si="267"/>
        <v>2708188</v>
      </c>
      <c r="R2476" s="1">
        <f t="shared" si="268"/>
        <v>-20291812</v>
      </c>
      <c r="S2476" s="1">
        <f t="shared" si="269"/>
        <v>23000000</v>
      </c>
      <c r="U2476" s="7" t="s">
        <v>1390</v>
      </c>
      <c r="V2476" s="5">
        <f t="shared" si="270"/>
        <v>1</v>
      </c>
      <c r="W2476" s="14">
        <f>IF(V2476=1, VLOOKUP(U2476, [1]IMDB_Movies!A:O, 11, FALSE), AVERAGEIF($A$2:$A$4915, U2476, $K$2:$K$4915))</f>
        <v>3.8</v>
      </c>
      <c r="X2476" s="5">
        <f t="shared" si="271"/>
        <v>3.5999999999999997E-2</v>
      </c>
      <c r="Y2476">
        <f t="shared" si="272"/>
        <v>6.4427952755905498</v>
      </c>
      <c r="AN2476" s="7"/>
      <c r="AO2476" s="5"/>
      <c r="AP2476" s="14"/>
      <c r="AQ2476" s="5"/>
    </row>
    <row r="2477" spans="1:43" hidden="1" x14ac:dyDescent="0.3">
      <c r="A2477" t="s">
        <v>3598</v>
      </c>
      <c r="B2477">
        <v>141</v>
      </c>
      <c r="C2477">
        <v>16123851</v>
      </c>
      <c r="D2477" t="s">
        <v>1221</v>
      </c>
      <c r="E2477" t="s">
        <v>10928</v>
      </c>
      <c r="F2477" t="s">
        <v>3599</v>
      </c>
      <c r="G2477" t="s">
        <v>14</v>
      </c>
      <c r="H2477" t="s">
        <v>15</v>
      </c>
      <c r="I2477">
        <v>23000000</v>
      </c>
      <c r="J2477">
        <v>2004</v>
      </c>
      <c r="K2477">
        <v>6.2</v>
      </c>
      <c r="L2477" s="5" t="s">
        <v>1221</v>
      </c>
      <c r="M2477" s="5"/>
      <c r="P2477" s="5">
        <f t="shared" si="266"/>
        <v>0.59613559270912009</v>
      </c>
      <c r="Q2477" s="5">
        <f t="shared" si="267"/>
        <v>16123851</v>
      </c>
      <c r="R2477" s="1">
        <f t="shared" si="268"/>
        <v>-6876149</v>
      </c>
      <c r="S2477" s="1">
        <f t="shared" si="269"/>
        <v>23000000</v>
      </c>
      <c r="U2477" s="7" t="s">
        <v>589</v>
      </c>
      <c r="V2477" s="5">
        <f t="shared" si="270"/>
        <v>1</v>
      </c>
      <c r="W2477" s="14">
        <f>IF(V2477=1, VLOOKUP(U2477, [1]IMDB_Movies!A:O, 11, FALSE), AVERAGEIF($A$2:$A$4915, U2477, $K$2:$K$4915))</f>
        <v>3.8</v>
      </c>
      <c r="X2477" s="5">
        <f t="shared" si="271"/>
        <v>3.5999999999999997E-2</v>
      </c>
      <c r="Y2477">
        <f t="shared" si="272"/>
        <v>6.4434816857030324</v>
      </c>
      <c r="AN2477" s="7"/>
      <c r="AO2477" s="5"/>
      <c r="AP2477" s="14"/>
      <c r="AQ2477" s="5"/>
    </row>
    <row r="2478" spans="1:43" hidden="1" x14ac:dyDescent="0.3">
      <c r="A2478" t="s">
        <v>3516</v>
      </c>
      <c r="B2478">
        <v>139</v>
      </c>
      <c r="C2478"/>
      <c r="D2478" t="s">
        <v>3600</v>
      </c>
      <c r="E2478" t="s">
        <v>10929</v>
      </c>
      <c r="F2478" t="s">
        <v>3601</v>
      </c>
      <c r="G2478" t="s">
        <v>708</v>
      </c>
      <c r="H2478" t="s">
        <v>319</v>
      </c>
      <c r="I2478">
        <v>23000000</v>
      </c>
      <c r="J2478">
        <v>2009</v>
      </c>
      <c r="K2478">
        <v>6.9</v>
      </c>
      <c r="L2478" s="5" t="s">
        <v>476</v>
      </c>
      <c r="M2478" s="5" t="s">
        <v>1221</v>
      </c>
      <c r="N2478" t="s">
        <v>7865</v>
      </c>
      <c r="P2478" s="5">
        <f t="shared" si="266"/>
        <v>0.59599257454337262</v>
      </c>
      <c r="Q2478" s="5">
        <f t="shared" si="267"/>
        <v>25035665</v>
      </c>
      <c r="R2478" s="1">
        <f t="shared" si="268"/>
        <v>2035665</v>
      </c>
      <c r="S2478" s="1">
        <f t="shared" si="269"/>
        <v>23000000</v>
      </c>
      <c r="U2478" s="7" t="s">
        <v>7412</v>
      </c>
      <c r="V2478" s="5">
        <f t="shared" si="270"/>
        <v>1</v>
      </c>
      <c r="W2478" s="14">
        <f>IF(V2478=1, VLOOKUP(U2478, [1]IMDB_Movies!A:O, 11, FALSE), AVERAGEIF($A$2:$A$4915, U2478, $K$2:$K$4915))</f>
        <v>3.8</v>
      </c>
      <c r="X2478" s="5">
        <f t="shared" si="271"/>
        <v>3.5999999999999997E-2</v>
      </c>
      <c r="Y2478">
        <f t="shared" si="272"/>
        <v>6.4434200157604407</v>
      </c>
      <c r="AN2478" s="7"/>
      <c r="AO2478" s="5"/>
      <c r="AP2478" s="14"/>
      <c r="AQ2478" s="5"/>
    </row>
    <row r="2479" spans="1:43" hidden="1" x14ac:dyDescent="0.3">
      <c r="A2479" t="s">
        <v>1254</v>
      </c>
      <c r="B2479">
        <v>107</v>
      </c>
      <c r="C2479">
        <v>176483808</v>
      </c>
      <c r="D2479" t="s">
        <v>604</v>
      </c>
      <c r="E2479" t="s">
        <v>10930</v>
      </c>
      <c r="F2479" t="s">
        <v>3609</v>
      </c>
      <c r="G2479" t="s">
        <v>14</v>
      </c>
      <c r="H2479" t="s">
        <v>15</v>
      </c>
      <c r="I2479">
        <v>23000000</v>
      </c>
      <c r="J2479">
        <v>1998</v>
      </c>
      <c r="K2479">
        <v>7.1</v>
      </c>
      <c r="L2479" s="5" t="s">
        <v>599</v>
      </c>
      <c r="M2479" s="5" t="s">
        <v>6851</v>
      </c>
      <c r="P2479" s="5">
        <f t="shared" si="266"/>
        <v>0.59599257454337262</v>
      </c>
      <c r="Q2479" s="5">
        <f t="shared" si="267"/>
        <v>176483808</v>
      </c>
      <c r="R2479" s="1">
        <f t="shared" si="268"/>
        <v>153483808</v>
      </c>
      <c r="S2479" s="1">
        <f t="shared" si="269"/>
        <v>23000000</v>
      </c>
      <c r="U2479" s="7" t="s">
        <v>8263</v>
      </c>
      <c r="V2479" s="5">
        <f t="shared" si="270"/>
        <v>1</v>
      </c>
      <c r="W2479" s="14">
        <f>IF(V2479=1, VLOOKUP(U2479, [1]IMDB_Movies!A:O, 11, FALSE), AVERAGEIF($A$2:$A$4915, U2479, $K$2:$K$4915))</f>
        <v>3.7</v>
      </c>
      <c r="X2479" s="5">
        <f t="shared" si="271"/>
        <v>3.4000000000000002E-2</v>
      </c>
      <c r="Y2479">
        <f t="shared" si="272"/>
        <v>6.4440283799763494</v>
      </c>
      <c r="AN2479" s="7"/>
      <c r="AO2479" s="5"/>
      <c r="AP2479" s="14"/>
      <c r="AQ2479" s="5"/>
    </row>
    <row r="2480" spans="1:43" hidden="1" x14ac:dyDescent="0.3">
      <c r="A2480" t="s">
        <v>4060</v>
      </c>
      <c r="B2480">
        <v>97</v>
      </c>
      <c r="C2480">
        <v>6923891</v>
      </c>
      <c r="D2480" t="s">
        <v>507</v>
      </c>
      <c r="E2480" t="s">
        <v>10931</v>
      </c>
      <c r="F2480" t="s">
        <v>4061</v>
      </c>
      <c r="G2480" t="s">
        <v>14</v>
      </c>
      <c r="H2480" t="s">
        <v>15</v>
      </c>
      <c r="I2480">
        <v>23000000</v>
      </c>
      <c r="J2480">
        <v>2011</v>
      </c>
      <c r="K2480">
        <v>6.3</v>
      </c>
      <c r="L2480" s="5" t="s">
        <v>599</v>
      </c>
      <c r="M2480" s="5" t="s">
        <v>1221</v>
      </c>
      <c r="N2480" t="s">
        <v>6851</v>
      </c>
      <c r="P2480" s="5">
        <f t="shared" si="266"/>
        <v>0.59694775975133396</v>
      </c>
      <c r="Q2480" s="5">
        <f t="shared" si="267"/>
        <v>6923891</v>
      </c>
      <c r="R2480" s="1">
        <f t="shared" si="268"/>
        <v>-16076109</v>
      </c>
      <c r="S2480" s="1">
        <f t="shared" si="269"/>
        <v>23000000</v>
      </c>
      <c r="U2480" s="6" t="s">
        <v>7372</v>
      </c>
      <c r="V2480" s="5">
        <f t="shared" si="270"/>
        <v>1</v>
      </c>
      <c r="W2480" s="14">
        <f>IF(V2480=1, VLOOKUP(U2480, [1]IMDB_Movies!A:O, 11, FALSE), AVERAGEIF($A$2:$A$4915, U2480, $K$2:$K$4915))</f>
        <v>3.7</v>
      </c>
      <c r="X2480" s="5">
        <f t="shared" si="271"/>
        <v>3.4000000000000002E-2</v>
      </c>
      <c r="Y2480">
        <f t="shared" si="272"/>
        <v>6.4441246056782333</v>
      </c>
      <c r="AN2480" s="6"/>
      <c r="AO2480" s="5"/>
      <c r="AP2480" s="14"/>
      <c r="AQ2480" s="5"/>
    </row>
    <row r="2481" spans="1:43" hidden="1" x14ac:dyDescent="0.3">
      <c r="A2481" t="s">
        <v>381</v>
      </c>
      <c r="B2481">
        <v>98</v>
      </c>
      <c r="C2481">
        <v>58006147</v>
      </c>
      <c r="D2481" t="s">
        <v>1710</v>
      </c>
      <c r="E2481" t="s">
        <v>10932</v>
      </c>
      <c r="F2481" t="s">
        <v>4205</v>
      </c>
      <c r="G2481" t="s">
        <v>14</v>
      </c>
      <c r="H2481" t="s">
        <v>15</v>
      </c>
      <c r="I2481">
        <v>23000000</v>
      </c>
      <c r="J2481">
        <v>2008</v>
      </c>
      <c r="K2481">
        <v>6.2</v>
      </c>
      <c r="L2481" s="5" t="s">
        <v>1221</v>
      </c>
      <c r="M2481" s="5" t="s">
        <v>4183</v>
      </c>
      <c r="N2481" t="s">
        <v>6055</v>
      </c>
      <c r="O2481" t="s">
        <v>6851</v>
      </c>
      <c r="P2481" s="5">
        <f t="shared" si="266"/>
        <v>0.59677878036397447</v>
      </c>
      <c r="Q2481" s="5">
        <f t="shared" si="267"/>
        <v>58006147</v>
      </c>
      <c r="R2481" s="1">
        <f t="shared" si="268"/>
        <v>35006147</v>
      </c>
      <c r="S2481" s="1">
        <f t="shared" si="269"/>
        <v>23000000</v>
      </c>
      <c r="U2481" s="7" t="s">
        <v>686</v>
      </c>
      <c r="V2481" s="5">
        <f t="shared" si="270"/>
        <v>2</v>
      </c>
      <c r="W2481" s="14">
        <f>IF(V2481=1, VLOOKUP(U2481, [1]IMDB_Movies!A:O, 11, FALSE), AVERAGEIF($A$2:$A$4915, U2481, $K$2:$K$4915))</f>
        <v>3.7</v>
      </c>
      <c r="X2481" s="5">
        <f t="shared" si="271"/>
        <v>3.4000000000000002E-2</v>
      </c>
      <c r="Y2481">
        <f t="shared" si="272"/>
        <v>6.4443786982248517</v>
      </c>
      <c r="AN2481" s="7"/>
      <c r="AO2481" s="5"/>
      <c r="AP2481" s="14"/>
      <c r="AQ2481" s="5"/>
    </row>
    <row r="2482" spans="1:43" hidden="1" x14ac:dyDescent="0.3">
      <c r="A2482" t="s">
        <v>5185</v>
      </c>
      <c r="B2482">
        <v>82</v>
      </c>
      <c r="C2482">
        <v>36696761</v>
      </c>
      <c r="D2482" t="s">
        <v>2913</v>
      </c>
      <c r="E2482" t="s">
        <v>10933</v>
      </c>
      <c r="F2482" t="s">
        <v>5186</v>
      </c>
      <c r="G2482" t="s">
        <v>14</v>
      </c>
      <c r="H2482" t="s">
        <v>15</v>
      </c>
      <c r="I2482">
        <v>23000000</v>
      </c>
      <c r="J2482">
        <v>2001</v>
      </c>
      <c r="K2482">
        <v>6.5</v>
      </c>
      <c r="L2482" s="5" t="s">
        <v>4017</v>
      </c>
      <c r="M2482" s="5" t="s">
        <v>599</v>
      </c>
      <c r="N2482" t="s">
        <v>6299</v>
      </c>
      <c r="O2482" t="s">
        <v>8415</v>
      </c>
      <c r="P2482" s="5">
        <f t="shared" si="266"/>
        <v>0.59680521935238051</v>
      </c>
      <c r="Q2482" s="5">
        <f t="shared" si="267"/>
        <v>36696761</v>
      </c>
      <c r="R2482" s="1">
        <f t="shared" si="268"/>
        <v>13696761</v>
      </c>
      <c r="S2482" s="1">
        <f t="shared" si="269"/>
        <v>23000000</v>
      </c>
      <c r="U2482" s="6" t="s">
        <v>7248</v>
      </c>
      <c r="V2482" s="5">
        <f t="shared" si="270"/>
        <v>1</v>
      </c>
      <c r="W2482" s="14">
        <f>IF(V2482=1, VLOOKUP(U2482, [1]IMDB_Movies!A:O, 11, FALSE), AVERAGEIF($A$2:$A$4915, U2482, $K$2:$K$4915))</f>
        <v>3.7</v>
      </c>
      <c r="X2482" s="5">
        <f t="shared" si="271"/>
        <v>3.4000000000000002E-2</v>
      </c>
      <c r="Y2482">
        <f t="shared" si="272"/>
        <v>6.445146014206788</v>
      </c>
      <c r="AN2482" s="6"/>
      <c r="AO2482" s="5"/>
      <c r="AP2482" s="14"/>
      <c r="AQ2482" s="5"/>
    </row>
    <row r="2483" spans="1:43" hidden="1" x14ac:dyDescent="0.3">
      <c r="A2483" t="s">
        <v>3645</v>
      </c>
      <c r="B2483">
        <v>104</v>
      </c>
      <c r="C2483">
        <v>10696210</v>
      </c>
      <c r="D2483" t="s">
        <v>502</v>
      </c>
      <c r="E2483" t="s">
        <v>10934</v>
      </c>
      <c r="F2483" t="s">
        <v>3646</v>
      </c>
      <c r="G2483" t="s">
        <v>14</v>
      </c>
      <c r="H2483" t="s">
        <v>15</v>
      </c>
      <c r="I2483">
        <v>23500000</v>
      </c>
      <c r="J2483">
        <v>1993</v>
      </c>
      <c r="K2483">
        <v>3.9</v>
      </c>
      <c r="L2483" s="5" t="s">
        <v>476</v>
      </c>
      <c r="M2483" s="5" t="s">
        <v>8413</v>
      </c>
      <c r="N2483" t="s">
        <v>4289</v>
      </c>
      <c r="O2483" t="s">
        <v>3629</v>
      </c>
      <c r="P2483" s="5">
        <f t="shared" si="266"/>
        <v>0.59673492939772199</v>
      </c>
      <c r="Q2483" s="5">
        <f t="shared" si="267"/>
        <v>10696210</v>
      </c>
      <c r="R2483" s="1">
        <f t="shared" si="268"/>
        <v>-12803790</v>
      </c>
      <c r="S2483" s="1">
        <f t="shared" si="269"/>
        <v>23500000</v>
      </c>
      <c r="U2483" s="7" t="s">
        <v>8204</v>
      </c>
      <c r="V2483" s="5">
        <f t="shared" si="270"/>
        <v>1</v>
      </c>
      <c r="W2483" s="14">
        <f>IF(V2483=1, VLOOKUP(U2483, [1]IMDB_Movies!A:O, 11, FALSE), AVERAGEIF($A$2:$A$4915, U2483, $K$2:$K$4915))</f>
        <v>3.6</v>
      </c>
      <c r="X2483" s="5">
        <f t="shared" si="271"/>
        <v>0.03</v>
      </c>
      <c r="Y2483">
        <f t="shared" si="272"/>
        <v>6.4451243584682194</v>
      </c>
      <c r="AN2483" s="7"/>
      <c r="AO2483" s="5"/>
      <c r="AP2483" s="14"/>
      <c r="AQ2483" s="5"/>
    </row>
    <row r="2484" spans="1:43" hidden="1" x14ac:dyDescent="0.3">
      <c r="A2484" t="s">
        <v>1498</v>
      </c>
      <c r="B2484">
        <v>88</v>
      </c>
      <c r="C2484">
        <v>75590286</v>
      </c>
      <c r="D2484" t="s">
        <v>3562</v>
      </c>
      <c r="E2484" t="s">
        <v>10935</v>
      </c>
      <c r="F2484" t="s">
        <v>3563</v>
      </c>
      <c r="G2484" t="s">
        <v>14</v>
      </c>
      <c r="H2484" t="s">
        <v>15</v>
      </c>
      <c r="I2484">
        <v>23600000</v>
      </c>
      <c r="J2484">
        <v>2009</v>
      </c>
      <c r="K2484">
        <v>7.7</v>
      </c>
      <c r="L2484" s="5" t="s">
        <v>340</v>
      </c>
      <c r="M2484" s="5" t="s">
        <v>599</v>
      </c>
      <c r="N2484" t="s">
        <v>2267</v>
      </c>
      <c r="O2484" t="s">
        <v>4289</v>
      </c>
      <c r="P2484" s="5">
        <f t="shared" si="266"/>
        <v>0.59657714593150035</v>
      </c>
      <c r="Q2484" s="5">
        <f t="shared" si="267"/>
        <v>75590286</v>
      </c>
      <c r="R2484" s="1">
        <f t="shared" si="268"/>
        <v>51990286</v>
      </c>
      <c r="S2484" s="1">
        <f t="shared" si="269"/>
        <v>23600000</v>
      </c>
      <c r="U2484" s="6" t="s">
        <v>7528</v>
      </c>
      <c r="V2484" s="5">
        <f t="shared" si="270"/>
        <v>1</v>
      </c>
      <c r="W2484" s="14">
        <f>IF(V2484=1, VLOOKUP(U2484, [1]IMDB_Movies!A:O, 11, FALSE), AVERAGEIF($A$2:$A$4915, U2484, $K$2:$K$4915))</f>
        <v>3.6</v>
      </c>
      <c r="X2484" s="5">
        <f t="shared" si="271"/>
        <v>0.03</v>
      </c>
      <c r="Y2484">
        <f t="shared" si="272"/>
        <v>6.4454581358609797</v>
      </c>
      <c r="AN2484" s="6"/>
      <c r="AO2484" s="5"/>
      <c r="AP2484" s="14"/>
      <c r="AQ2484" s="5"/>
    </row>
    <row r="2485" spans="1:43" hidden="1" x14ac:dyDescent="0.3">
      <c r="A2485" t="s">
        <v>2401</v>
      </c>
      <c r="B2485">
        <v>83</v>
      </c>
      <c r="C2485">
        <v>10431220</v>
      </c>
      <c r="D2485" t="s">
        <v>231</v>
      </c>
      <c r="E2485" t="s">
        <v>10936</v>
      </c>
      <c r="F2485" t="s">
        <v>2402</v>
      </c>
      <c r="G2485" t="s">
        <v>14</v>
      </c>
      <c r="H2485" t="s">
        <v>15</v>
      </c>
      <c r="I2485">
        <v>24000000</v>
      </c>
      <c r="J2485">
        <v>1999</v>
      </c>
      <c r="K2485">
        <v>4.0999999999999996</v>
      </c>
      <c r="L2485" s="5" t="s">
        <v>476</v>
      </c>
      <c r="M2485" s="5" t="s">
        <v>4289</v>
      </c>
      <c r="P2485" s="5">
        <f t="shared" si="266"/>
        <v>0.59669604688325717</v>
      </c>
      <c r="Q2485" s="5">
        <f t="shared" si="267"/>
        <v>10431220</v>
      </c>
      <c r="R2485" s="1">
        <f t="shared" si="268"/>
        <v>-13568780</v>
      </c>
      <c r="S2485" s="1">
        <f t="shared" si="269"/>
        <v>24000000</v>
      </c>
      <c r="U2485" s="6" t="s">
        <v>7322</v>
      </c>
      <c r="V2485" s="5">
        <f t="shared" si="270"/>
        <v>1</v>
      </c>
      <c r="W2485" s="14">
        <f>IF(V2485=1, VLOOKUP(U2485, [1]IMDB_Movies!A:O, 11, FALSE), AVERAGEIF($A$2:$A$4915, U2485, $K$2:$K$4915))</f>
        <v>3.6</v>
      </c>
      <c r="X2485" s="5">
        <f t="shared" si="271"/>
        <v>0.03</v>
      </c>
      <c r="Y2485">
        <f t="shared" si="272"/>
        <v>6.445713156854997</v>
      </c>
      <c r="AN2485" s="6"/>
      <c r="AO2485" s="5"/>
      <c r="AP2485" s="14"/>
      <c r="AQ2485" s="5"/>
    </row>
    <row r="2486" spans="1:43" hidden="1" x14ac:dyDescent="0.3">
      <c r="A2486" t="s">
        <v>3069</v>
      </c>
      <c r="B2486">
        <v>110</v>
      </c>
      <c r="C2486"/>
      <c r="D2486" t="s">
        <v>833</v>
      </c>
      <c r="E2486" t="s">
        <v>10937</v>
      </c>
      <c r="F2486" t="s">
        <v>3070</v>
      </c>
      <c r="G2486" t="s">
        <v>14</v>
      </c>
      <c r="H2486" t="s">
        <v>525</v>
      </c>
      <c r="I2486">
        <v>24000000</v>
      </c>
      <c r="J2486">
        <v>2014</v>
      </c>
      <c r="K2486">
        <v>2</v>
      </c>
      <c r="L2486" s="5" t="s">
        <v>1221</v>
      </c>
      <c r="M2486" s="5" t="s">
        <v>7865</v>
      </c>
      <c r="N2486" t="s">
        <v>8417</v>
      </c>
      <c r="P2486" s="5">
        <f t="shared" si="266"/>
        <v>0.59653886725979377</v>
      </c>
      <c r="Q2486" s="5">
        <f t="shared" si="267"/>
        <v>25035665</v>
      </c>
      <c r="R2486" s="1">
        <f t="shared" si="268"/>
        <v>1035665</v>
      </c>
      <c r="S2486" s="1">
        <f t="shared" si="269"/>
        <v>24000000</v>
      </c>
      <c r="U2486" s="7" t="s">
        <v>5893</v>
      </c>
      <c r="V2486" s="5">
        <f t="shared" si="270"/>
        <v>1</v>
      </c>
      <c r="W2486" s="14">
        <f>IF(V2486=1, VLOOKUP(U2486, [1]IMDB_Movies!A:O, 11, FALSE), AVERAGEIF($A$2:$A$4915, U2486, $K$2:$K$4915))</f>
        <v>3.6</v>
      </c>
      <c r="X2486" s="5">
        <f t="shared" si="271"/>
        <v>0.03</v>
      </c>
      <c r="Y2486">
        <f t="shared" si="272"/>
        <v>6.4454940711462445</v>
      </c>
      <c r="AN2486" s="7"/>
      <c r="AO2486" s="5"/>
      <c r="AP2486" s="14"/>
      <c r="AQ2486" s="5"/>
    </row>
    <row r="2487" spans="1:43" hidden="1" x14ac:dyDescent="0.3">
      <c r="A2487" t="s">
        <v>3108</v>
      </c>
      <c r="B2487">
        <v>83</v>
      </c>
      <c r="C2487">
        <v>100491683</v>
      </c>
      <c r="D2487" t="s">
        <v>3109</v>
      </c>
      <c r="E2487" t="s">
        <v>10938</v>
      </c>
      <c r="F2487" t="s">
        <v>3110</v>
      </c>
      <c r="G2487" t="s">
        <v>14</v>
      </c>
      <c r="H2487" t="s">
        <v>15</v>
      </c>
      <c r="I2487">
        <v>24000000</v>
      </c>
      <c r="J2487">
        <v>1998</v>
      </c>
      <c r="K2487">
        <v>5.9</v>
      </c>
      <c r="L2487" s="5" t="s">
        <v>340</v>
      </c>
      <c r="M2487" s="5" t="s">
        <v>4017</v>
      </c>
      <c r="N2487" t="s">
        <v>599</v>
      </c>
      <c r="O2487" t="s">
        <v>1221</v>
      </c>
      <c r="P2487" s="5">
        <f t="shared" si="266"/>
        <v>0.59653886725979377</v>
      </c>
      <c r="Q2487" s="5">
        <f t="shared" si="267"/>
        <v>100491683</v>
      </c>
      <c r="R2487" s="1">
        <f t="shared" si="268"/>
        <v>76491683</v>
      </c>
      <c r="S2487" s="1">
        <f t="shared" si="269"/>
        <v>24000000</v>
      </c>
      <c r="U2487" s="7" t="s">
        <v>2805</v>
      </c>
      <c r="V2487" s="5">
        <f t="shared" si="270"/>
        <v>2</v>
      </c>
      <c r="W2487" s="14">
        <f>IF(V2487=1, VLOOKUP(U2487, [1]IMDB_Movies!A:O, 11, FALSE), AVERAGEIF($A$2:$A$4915, U2487, $K$2:$K$4915))</f>
        <v>3.6</v>
      </c>
      <c r="X2487" s="5">
        <f t="shared" si="271"/>
        <v>0.03</v>
      </c>
      <c r="Y2487">
        <f t="shared" si="272"/>
        <v>6.4461447212336891</v>
      </c>
      <c r="AN2487" s="7"/>
      <c r="AO2487" s="5"/>
      <c r="AP2487" s="14"/>
      <c r="AQ2487" s="5"/>
    </row>
    <row r="2488" spans="1:43" hidden="1" x14ac:dyDescent="0.3">
      <c r="A2488" t="s">
        <v>3166</v>
      </c>
      <c r="B2488">
        <v>145</v>
      </c>
      <c r="C2488"/>
      <c r="D2488" t="s">
        <v>3167</v>
      </c>
      <c r="E2488" t="s">
        <v>10939</v>
      </c>
      <c r="F2488" t="s">
        <v>3168</v>
      </c>
      <c r="G2488" t="s">
        <v>997</v>
      </c>
      <c r="H2488" t="s">
        <v>1281</v>
      </c>
      <c r="I2488">
        <v>24000000</v>
      </c>
      <c r="J2488">
        <v>2006</v>
      </c>
      <c r="K2488">
        <v>6.1</v>
      </c>
      <c r="L2488" s="5" t="s">
        <v>340</v>
      </c>
      <c r="M2488" s="5" t="s">
        <v>1221</v>
      </c>
      <c r="N2488" t="s">
        <v>7865</v>
      </c>
      <c r="O2488" t="s">
        <v>6851</v>
      </c>
      <c r="P2488" s="5">
        <f t="shared" si="266"/>
        <v>0.59681348106436416</v>
      </c>
      <c r="Q2488" s="5">
        <f t="shared" si="267"/>
        <v>25035665</v>
      </c>
      <c r="R2488" s="1">
        <f t="shared" si="268"/>
        <v>1035665</v>
      </c>
      <c r="S2488" s="1">
        <f t="shared" si="269"/>
        <v>24000000</v>
      </c>
      <c r="U2488" s="7" t="s">
        <v>4268</v>
      </c>
      <c r="V2488" s="5">
        <f t="shared" si="270"/>
        <v>1</v>
      </c>
      <c r="W2488" s="14">
        <f>IF(V2488=1, VLOOKUP(U2488, [1]IMDB_Movies!A:O, 11, FALSE), AVERAGEIF($A$2:$A$4915, U2488, $K$2:$K$4915))</f>
        <v>3.6</v>
      </c>
      <c r="X2488" s="5">
        <f t="shared" si="271"/>
        <v>0.03</v>
      </c>
      <c r="Y2488">
        <f t="shared" si="272"/>
        <v>6.4456882911392404</v>
      </c>
      <c r="AN2488" s="7"/>
      <c r="AO2488" s="5"/>
      <c r="AP2488" s="14"/>
      <c r="AQ2488" s="5"/>
    </row>
    <row r="2489" spans="1:43" hidden="1" x14ac:dyDescent="0.3">
      <c r="A2489" t="s">
        <v>645</v>
      </c>
      <c r="B2489">
        <v>139</v>
      </c>
      <c r="C2489">
        <v>70269171</v>
      </c>
      <c r="D2489" t="s">
        <v>1353</v>
      </c>
      <c r="E2489" t="s">
        <v>10940</v>
      </c>
      <c r="F2489" t="s">
        <v>3522</v>
      </c>
      <c r="G2489" t="s">
        <v>14</v>
      </c>
      <c r="H2489" t="s">
        <v>15</v>
      </c>
      <c r="I2489">
        <v>24000000</v>
      </c>
      <c r="J2489">
        <v>2006</v>
      </c>
      <c r="K2489">
        <v>7.2</v>
      </c>
      <c r="L2489" s="5" t="s">
        <v>1221</v>
      </c>
      <c r="M2489" s="5" t="s">
        <v>8417</v>
      </c>
      <c r="P2489" s="5">
        <f t="shared" si="266"/>
        <v>0.59681348106436416</v>
      </c>
      <c r="Q2489" s="5">
        <f t="shared" si="267"/>
        <v>70269171</v>
      </c>
      <c r="R2489" s="1">
        <f t="shared" si="268"/>
        <v>46269171</v>
      </c>
      <c r="S2489" s="1">
        <f t="shared" si="269"/>
        <v>24000000</v>
      </c>
      <c r="U2489" s="7" t="s">
        <v>4045</v>
      </c>
      <c r="V2489" s="5">
        <f t="shared" si="270"/>
        <v>1</v>
      </c>
      <c r="W2489" s="14">
        <f>IF(V2489=1, VLOOKUP(U2489, [1]IMDB_Movies!A:O, 11, FALSE), AVERAGEIF($A$2:$A$4915, U2489, $K$2:$K$4915))</f>
        <v>3.6</v>
      </c>
      <c r="X2489" s="5">
        <f t="shared" si="271"/>
        <v>0.03</v>
      </c>
      <c r="Y2489">
        <f t="shared" si="272"/>
        <v>6.4455085081123871</v>
      </c>
      <c r="AN2489" s="7"/>
      <c r="AO2489" s="5"/>
      <c r="AP2489" s="14"/>
      <c r="AQ2489" s="5"/>
    </row>
    <row r="2490" spans="1:43" hidden="1" x14ac:dyDescent="0.3">
      <c r="A2490" t="s">
        <v>2236</v>
      </c>
      <c r="B2490">
        <v>120</v>
      </c>
      <c r="C2490">
        <v>101334374</v>
      </c>
      <c r="D2490" t="s">
        <v>1813</v>
      </c>
      <c r="E2490" t="s">
        <v>10941</v>
      </c>
      <c r="F2490" t="s">
        <v>3524</v>
      </c>
      <c r="G2490" t="s">
        <v>14</v>
      </c>
      <c r="H2490" t="s">
        <v>15</v>
      </c>
      <c r="I2490">
        <v>24000000</v>
      </c>
      <c r="J2490">
        <v>1997</v>
      </c>
      <c r="K2490">
        <v>6.1</v>
      </c>
      <c r="L2490" s="5" t="s">
        <v>2267</v>
      </c>
      <c r="M2490" s="5" t="s">
        <v>8415</v>
      </c>
      <c r="P2490" s="5">
        <f t="shared" si="266"/>
        <v>0.596900427446865</v>
      </c>
      <c r="Q2490" s="5">
        <f t="shared" si="267"/>
        <v>101334374</v>
      </c>
      <c r="R2490" s="1">
        <f t="shared" si="268"/>
        <v>77334374</v>
      </c>
      <c r="S2490" s="1">
        <f t="shared" si="269"/>
        <v>24000000</v>
      </c>
      <c r="U2490" s="7" t="s">
        <v>1250</v>
      </c>
      <c r="V2490" s="5">
        <f t="shared" si="270"/>
        <v>1</v>
      </c>
      <c r="W2490" s="14">
        <f>IF(V2490=1, VLOOKUP(U2490, [1]IMDB_Movies!A:O, 11, FALSE), AVERAGEIF($A$2:$A$4915, U2490, $K$2:$K$4915))</f>
        <v>3.6</v>
      </c>
      <c r="X2490" s="5">
        <f t="shared" si="271"/>
        <v>0.03</v>
      </c>
      <c r="Y2490">
        <f t="shared" si="272"/>
        <v>6.4454869358669837</v>
      </c>
      <c r="AN2490" s="7"/>
      <c r="AO2490" s="5"/>
      <c r="AP2490" s="14"/>
      <c r="AQ2490" s="5"/>
    </row>
    <row r="2491" spans="1:43" hidden="1" x14ac:dyDescent="0.3">
      <c r="A2491" t="s">
        <v>483</v>
      </c>
      <c r="B2491">
        <v>106</v>
      </c>
      <c r="C2491">
        <v>65182182</v>
      </c>
      <c r="D2491" t="s">
        <v>604</v>
      </c>
      <c r="E2491" t="s">
        <v>10942</v>
      </c>
      <c r="F2491" t="s">
        <v>3527</v>
      </c>
      <c r="G2491" t="s">
        <v>14</v>
      </c>
      <c r="H2491" t="s">
        <v>15</v>
      </c>
      <c r="I2491">
        <v>24000000</v>
      </c>
      <c r="J2491">
        <v>2014</v>
      </c>
      <c r="K2491">
        <v>5.7</v>
      </c>
      <c r="L2491" s="5" t="s">
        <v>599</v>
      </c>
      <c r="M2491" s="5" t="s">
        <v>6851</v>
      </c>
      <c r="P2491" s="5">
        <f t="shared" si="266"/>
        <v>0.59718163864890583</v>
      </c>
      <c r="Q2491" s="5">
        <f t="shared" si="267"/>
        <v>65182182</v>
      </c>
      <c r="R2491" s="1">
        <f t="shared" si="268"/>
        <v>41182182</v>
      </c>
      <c r="S2491" s="1">
        <f t="shared" si="269"/>
        <v>24000000</v>
      </c>
      <c r="U2491" s="7" t="s">
        <v>4358</v>
      </c>
      <c r="V2491" s="5">
        <f t="shared" si="270"/>
        <v>1</v>
      </c>
      <c r="W2491" s="14">
        <f>IF(V2491=1, VLOOKUP(U2491, [1]IMDB_Movies!A:O, 11, FALSE), AVERAGEIF($A$2:$A$4915, U2491, $K$2:$K$4915))</f>
        <v>3.6</v>
      </c>
      <c r="X2491" s="5">
        <f t="shared" si="271"/>
        <v>0.03</v>
      </c>
      <c r="Y2491">
        <f t="shared" si="272"/>
        <v>6.4449504950495058</v>
      </c>
      <c r="AN2491" s="7"/>
      <c r="AO2491" s="5"/>
      <c r="AP2491" s="14"/>
      <c r="AQ2491" s="5"/>
    </row>
    <row r="2492" spans="1:43" hidden="1" x14ac:dyDescent="0.3">
      <c r="A2492" t="s">
        <v>2456</v>
      </c>
      <c r="B2492">
        <v>98</v>
      </c>
      <c r="C2492">
        <v>57262492</v>
      </c>
      <c r="D2492" t="s">
        <v>359</v>
      </c>
      <c r="E2492" t="s">
        <v>10943</v>
      </c>
      <c r="F2492" t="s">
        <v>3528</v>
      </c>
      <c r="G2492" t="s">
        <v>14</v>
      </c>
      <c r="H2492" t="s">
        <v>15</v>
      </c>
      <c r="I2492">
        <v>24000000</v>
      </c>
      <c r="J2492">
        <v>2000</v>
      </c>
      <c r="K2492">
        <v>6.7</v>
      </c>
      <c r="L2492" s="5" t="s">
        <v>599</v>
      </c>
      <c r="M2492" s="5" t="s">
        <v>8413</v>
      </c>
      <c r="P2492" s="5">
        <f t="shared" si="266"/>
        <v>0.59724159260405241</v>
      </c>
      <c r="Q2492" s="5">
        <f t="shared" si="267"/>
        <v>57262492</v>
      </c>
      <c r="R2492" s="1">
        <f t="shared" si="268"/>
        <v>33262492</v>
      </c>
      <c r="S2492" s="1">
        <f t="shared" si="269"/>
        <v>24000000</v>
      </c>
      <c r="U2492" s="6" t="s">
        <v>4744</v>
      </c>
      <c r="V2492" s="5">
        <f t="shared" si="270"/>
        <v>1</v>
      </c>
      <c r="W2492" s="14">
        <f>IF(V2492=1, VLOOKUP(U2492, [1]IMDB_Movies!A:O, 11, FALSE), AVERAGEIF($A$2:$A$4915, U2492, $K$2:$K$4915))</f>
        <v>3.6</v>
      </c>
      <c r="X2492" s="5">
        <f t="shared" si="271"/>
        <v>0.03</v>
      </c>
      <c r="Y2492">
        <f t="shared" si="272"/>
        <v>6.4451664025356585</v>
      </c>
      <c r="AN2492" s="6"/>
      <c r="AO2492" s="5"/>
      <c r="AP2492" s="14"/>
      <c r="AQ2492" s="5"/>
    </row>
    <row r="2493" spans="1:43" hidden="1" x14ac:dyDescent="0.3">
      <c r="A2493" t="s">
        <v>915</v>
      </c>
      <c r="B2493">
        <v>88</v>
      </c>
      <c r="C2493">
        <v>74608545</v>
      </c>
      <c r="D2493" t="s">
        <v>599</v>
      </c>
      <c r="E2493" t="s">
        <v>10944</v>
      </c>
      <c r="F2493" t="s">
        <v>3531</v>
      </c>
      <c r="G2493" t="s">
        <v>14</v>
      </c>
      <c r="H2493" t="s">
        <v>15</v>
      </c>
      <c r="I2493">
        <v>24000000</v>
      </c>
      <c r="J2493">
        <v>2003</v>
      </c>
      <c r="K2493">
        <v>7.2</v>
      </c>
      <c r="L2493" s="5" t="s">
        <v>599</v>
      </c>
      <c r="M2493" s="5"/>
      <c r="P2493" s="5">
        <f t="shared" si="266"/>
        <v>0.59726136364313609</v>
      </c>
      <c r="Q2493" s="5">
        <f t="shared" si="267"/>
        <v>74608545</v>
      </c>
      <c r="R2493" s="1">
        <f t="shared" si="268"/>
        <v>50608545</v>
      </c>
      <c r="S2493" s="1">
        <f t="shared" si="269"/>
        <v>24000000</v>
      </c>
      <c r="U2493" s="6" t="s">
        <v>7862</v>
      </c>
      <c r="V2493" s="5">
        <f t="shared" si="270"/>
        <v>1</v>
      </c>
      <c r="W2493" s="14">
        <f>IF(V2493=1, VLOOKUP(U2493, [1]IMDB_Movies!A:O, 11, FALSE), AVERAGEIF($A$2:$A$4915, U2493, $K$2:$K$4915))</f>
        <v>3.5</v>
      </c>
      <c r="X2493" s="5">
        <f t="shared" si="271"/>
        <v>2.5999999999999999E-2</v>
      </c>
      <c r="Y2493">
        <f t="shared" si="272"/>
        <v>6.4446294094332162</v>
      </c>
      <c r="AN2493" s="6"/>
      <c r="AO2493" s="5"/>
      <c r="AP2493" s="14"/>
      <c r="AQ2493" s="5"/>
    </row>
    <row r="2494" spans="1:43" hidden="1" x14ac:dyDescent="0.3">
      <c r="A2494" t="s">
        <v>1003</v>
      </c>
      <c r="B2494">
        <v>137</v>
      </c>
      <c r="C2494">
        <v>41895491</v>
      </c>
      <c r="D2494" t="s">
        <v>2772</v>
      </c>
      <c r="E2494" t="s">
        <v>10945</v>
      </c>
      <c r="F2494" t="s">
        <v>3532</v>
      </c>
      <c r="G2494" t="s">
        <v>14</v>
      </c>
      <c r="H2494" t="s">
        <v>15</v>
      </c>
      <c r="I2494">
        <v>24000000</v>
      </c>
      <c r="J2494">
        <v>1991</v>
      </c>
      <c r="K2494">
        <v>7.6</v>
      </c>
      <c r="L2494" s="5" t="s">
        <v>599</v>
      </c>
      <c r="M2494" s="5" t="s">
        <v>1221</v>
      </c>
      <c r="N2494" t="s">
        <v>455</v>
      </c>
      <c r="P2494" s="5">
        <f t="shared" si="266"/>
        <v>0.59737340995238619</v>
      </c>
      <c r="Q2494" s="5">
        <f t="shared" si="267"/>
        <v>41895491</v>
      </c>
      <c r="R2494" s="1">
        <f t="shared" si="268"/>
        <v>17895491</v>
      </c>
      <c r="S2494" s="1">
        <f t="shared" si="269"/>
        <v>24000000</v>
      </c>
      <c r="U2494" s="6" t="s">
        <v>7625</v>
      </c>
      <c r="V2494" s="5">
        <f t="shared" si="270"/>
        <v>1</v>
      </c>
      <c r="W2494" s="14">
        <f>IF(V2494=1, VLOOKUP(U2494, [1]IMDB_Movies!A:O, 11, FALSE), AVERAGEIF($A$2:$A$4915, U2494, $K$2:$K$4915))</f>
        <v>3.5</v>
      </c>
      <c r="X2494" s="5">
        <f t="shared" si="271"/>
        <v>2.5999999999999999E-2</v>
      </c>
      <c r="Y2494">
        <f t="shared" si="272"/>
        <v>6.4446867565424277</v>
      </c>
      <c r="AN2494" s="6"/>
      <c r="AO2494" s="5"/>
      <c r="AP2494" s="14"/>
      <c r="AQ2494" s="5"/>
    </row>
    <row r="2495" spans="1:43" hidden="1" x14ac:dyDescent="0.3">
      <c r="A2495" t="s">
        <v>2756</v>
      </c>
      <c r="B2495">
        <v>100</v>
      </c>
      <c r="C2495">
        <v>39989008</v>
      </c>
      <c r="D2495" t="s">
        <v>1813</v>
      </c>
      <c r="E2495" t="s">
        <v>10946</v>
      </c>
      <c r="F2495" t="s">
        <v>3533</v>
      </c>
      <c r="G2495" t="s">
        <v>14</v>
      </c>
      <c r="H2495" t="s">
        <v>15</v>
      </c>
      <c r="I2495">
        <v>24000000</v>
      </c>
      <c r="J2495">
        <v>1998</v>
      </c>
      <c r="K2495">
        <v>4.5999999999999996</v>
      </c>
      <c r="L2495" s="5" t="s">
        <v>2267</v>
      </c>
      <c r="M2495" s="5" t="s">
        <v>8415</v>
      </c>
      <c r="P2495" s="5">
        <f t="shared" si="266"/>
        <v>0.59732354929729548</v>
      </c>
      <c r="Q2495" s="5">
        <f t="shared" si="267"/>
        <v>39989008</v>
      </c>
      <c r="R2495" s="1">
        <f t="shared" si="268"/>
        <v>15989008</v>
      </c>
      <c r="S2495" s="1">
        <f t="shared" si="269"/>
        <v>24000000</v>
      </c>
      <c r="U2495" s="6" t="s">
        <v>6566</v>
      </c>
      <c r="V2495" s="5">
        <f t="shared" si="270"/>
        <v>1</v>
      </c>
      <c r="W2495" s="14">
        <f>IF(V2495=1, VLOOKUP(U2495, [1]IMDB_Movies!A:O, 11, FALSE), AVERAGEIF($A$2:$A$4915, U2495, $K$2:$K$4915))</f>
        <v>3.5</v>
      </c>
      <c r="X2495" s="5">
        <f t="shared" si="271"/>
        <v>2.5999999999999999E-2</v>
      </c>
      <c r="Y2495">
        <f t="shared" si="272"/>
        <v>6.4441491471638246</v>
      </c>
      <c r="AN2495" s="6"/>
      <c r="AO2495" s="5"/>
      <c r="AP2495" s="14"/>
      <c r="AQ2495" s="5"/>
    </row>
    <row r="2496" spans="1:43" hidden="1" x14ac:dyDescent="0.3">
      <c r="A2496" t="s">
        <v>1779</v>
      </c>
      <c r="B2496">
        <v>115</v>
      </c>
      <c r="C2496">
        <v>32662299</v>
      </c>
      <c r="D2496" t="s">
        <v>507</v>
      </c>
      <c r="E2496" t="s">
        <v>10947</v>
      </c>
      <c r="F2496" t="s">
        <v>3534</v>
      </c>
      <c r="G2496" t="s">
        <v>14</v>
      </c>
      <c r="H2496" t="s">
        <v>15</v>
      </c>
      <c r="I2496">
        <v>24000000</v>
      </c>
      <c r="J2496">
        <v>2000</v>
      </c>
      <c r="K2496">
        <v>6.9</v>
      </c>
      <c r="L2496" s="5" t="s">
        <v>599</v>
      </c>
      <c r="M2496" s="5" t="s">
        <v>1221</v>
      </c>
      <c r="N2496" t="s">
        <v>6851</v>
      </c>
      <c r="P2496" s="5">
        <f t="shared" si="266"/>
        <v>0.59726574107905206</v>
      </c>
      <c r="Q2496" s="5">
        <f t="shared" si="267"/>
        <v>32662299</v>
      </c>
      <c r="R2496" s="1">
        <f t="shared" si="268"/>
        <v>8662299</v>
      </c>
      <c r="S2496" s="1">
        <f t="shared" si="269"/>
        <v>24000000</v>
      </c>
      <c r="U2496" s="7" t="s">
        <v>5742</v>
      </c>
      <c r="V2496" s="5">
        <f t="shared" si="270"/>
        <v>1</v>
      </c>
      <c r="W2496" s="14">
        <f>IF(V2496=1, VLOOKUP(U2496, [1]IMDB_Movies!A:O, 11, FALSE), AVERAGEIF($A$2:$A$4915, U2496, $K$2:$K$4915))</f>
        <v>3.5</v>
      </c>
      <c r="X2496" s="5">
        <f t="shared" si="271"/>
        <v>2.5999999999999999E-2</v>
      </c>
      <c r="Y2496">
        <f t="shared" si="272"/>
        <v>6.4437301587301601</v>
      </c>
      <c r="AN2496" s="7"/>
      <c r="AO2496" s="5"/>
      <c r="AP2496" s="14"/>
      <c r="AQ2496" s="5"/>
    </row>
    <row r="2497" spans="1:43" hidden="1" x14ac:dyDescent="0.3">
      <c r="A2497" t="s">
        <v>2515</v>
      </c>
      <c r="B2497">
        <v>101</v>
      </c>
      <c r="C2497">
        <v>31452765</v>
      </c>
      <c r="D2497" t="s">
        <v>604</v>
      </c>
      <c r="E2497" t="s">
        <v>10948</v>
      </c>
      <c r="F2497" t="s">
        <v>3535</v>
      </c>
      <c r="G2497" t="s">
        <v>14</v>
      </c>
      <c r="H2497" t="s">
        <v>15</v>
      </c>
      <c r="I2497">
        <v>24000000</v>
      </c>
      <c r="J2497">
        <v>2008</v>
      </c>
      <c r="K2497">
        <v>6.6</v>
      </c>
      <c r="L2497" s="5" t="s">
        <v>599</v>
      </c>
      <c r="M2497" s="5" t="s">
        <v>6851</v>
      </c>
      <c r="P2497" s="5">
        <f t="shared" si="266"/>
        <v>0.59717913584032234</v>
      </c>
      <c r="Q2497" s="5">
        <f t="shared" si="267"/>
        <v>31452765</v>
      </c>
      <c r="R2497" s="1">
        <f t="shared" si="268"/>
        <v>7452765</v>
      </c>
      <c r="S2497" s="1">
        <f t="shared" si="269"/>
        <v>24000000</v>
      </c>
      <c r="U2497" s="6" t="s">
        <v>5374</v>
      </c>
      <c r="V2497" s="5">
        <f t="shared" si="270"/>
        <v>1</v>
      </c>
      <c r="W2497" s="14">
        <f>IF(V2497=1, VLOOKUP(U2497, [1]IMDB_Movies!A:O, 11, FALSE), AVERAGEIF($A$2:$A$4915, U2497, $K$2:$K$4915))</f>
        <v>3.5</v>
      </c>
      <c r="X2497" s="5">
        <f t="shared" si="271"/>
        <v>2.5999999999999999E-2</v>
      </c>
      <c r="Y2497">
        <f t="shared" si="272"/>
        <v>6.4435887256847968</v>
      </c>
      <c r="AN2497" s="6"/>
      <c r="AO2497" s="5"/>
      <c r="AP2497" s="14"/>
      <c r="AQ2497" s="5"/>
    </row>
    <row r="2498" spans="1:43" hidden="1" x14ac:dyDescent="0.3">
      <c r="A2498" t="s">
        <v>3536</v>
      </c>
      <c r="B2498">
        <v>110</v>
      </c>
      <c r="C2498">
        <v>25167270</v>
      </c>
      <c r="D2498" t="s">
        <v>3222</v>
      </c>
      <c r="E2498" t="s">
        <v>10949</v>
      </c>
      <c r="F2498" t="s">
        <v>3537</v>
      </c>
      <c r="G2498" t="s">
        <v>14</v>
      </c>
      <c r="H2498" t="s">
        <v>275</v>
      </c>
      <c r="I2498">
        <v>24000000</v>
      </c>
      <c r="J2498">
        <v>2000</v>
      </c>
      <c r="K2498">
        <v>6.3</v>
      </c>
      <c r="L2498" s="5" t="s">
        <v>599</v>
      </c>
      <c r="M2498" s="5" t="s">
        <v>8413</v>
      </c>
      <c r="N2498" t="s">
        <v>1221</v>
      </c>
      <c r="P2498" s="5">
        <f t="shared" ref="P2498:P2561" si="273">CORREL(C2498:C7411,I2498:I7411)</f>
        <v>0.59708789829626385</v>
      </c>
      <c r="Q2498" s="5">
        <f t="shared" ref="Q2498:Q2561" si="274">IF(ISBLANK(C2498),MEDIAN($C$2:$C$4915), C2498)</f>
        <v>25167270</v>
      </c>
      <c r="R2498" s="1">
        <f t="shared" ref="R2498:R2561" si="275">Q2498-S2498</f>
        <v>1167270</v>
      </c>
      <c r="S2498" s="1">
        <f t="shared" ref="S2498:S2561" si="276">IF(ISBLANK(I2498),MEDIAN($I$2:$I$4915), I2498)</f>
        <v>24000000</v>
      </c>
      <c r="U2498" s="6" t="s">
        <v>4164</v>
      </c>
      <c r="V2498" s="5">
        <f t="shared" si="270"/>
        <v>1</v>
      </c>
      <c r="W2498" s="14">
        <f>IF(V2498=1, VLOOKUP(U2498, [1]IMDB_Movies!A:O, 11, FALSE), AVERAGEIF($A$2:$A$4915, U2498, $K$2:$K$4915))</f>
        <v>3.5</v>
      </c>
      <c r="X2498" s="5">
        <f t="shared" si="271"/>
        <v>2.5999999999999999E-2</v>
      </c>
      <c r="Y2498">
        <f t="shared" si="272"/>
        <v>6.4443208895949189</v>
      </c>
      <c r="AN2498" s="6"/>
      <c r="AO2498" s="5"/>
      <c r="AP2498" s="14"/>
      <c r="AQ2498" s="5"/>
    </row>
    <row r="2499" spans="1:43" hidden="1" x14ac:dyDescent="0.3">
      <c r="A2499" t="s">
        <v>3539</v>
      </c>
      <c r="B2499">
        <v>88</v>
      </c>
      <c r="C2499">
        <v>20218</v>
      </c>
      <c r="D2499" t="s">
        <v>149</v>
      </c>
      <c r="E2499" t="s">
        <v>10950</v>
      </c>
      <c r="F2499" t="s">
        <v>3540</v>
      </c>
      <c r="G2499" t="s">
        <v>14</v>
      </c>
      <c r="H2499" t="s">
        <v>15</v>
      </c>
      <c r="I2499">
        <v>24000000</v>
      </c>
      <c r="J2499">
        <v>2001</v>
      </c>
      <c r="K2499">
        <v>5.3</v>
      </c>
      <c r="L2499" s="5" t="s">
        <v>476</v>
      </c>
      <c r="M2499" s="5" t="s">
        <v>599</v>
      </c>
      <c r="N2499" t="s">
        <v>8413</v>
      </c>
      <c r="O2499" t="s">
        <v>3629</v>
      </c>
      <c r="P2499" s="5">
        <f t="shared" si="273"/>
        <v>0.59697423082604195</v>
      </c>
      <c r="Q2499" s="5">
        <f t="shared" si="274"/>
        <v>20218</v>
      </c>
      <c r="R2499" s="1">
        <f t="shared" si="275"/>
        <v>-23979782</v>
      </c>
      <c r="S2499" s="1">
        <f t="shared" si="276"/>
        <v>24000000</v>
      </c>
      <c r="U2499" s="7" t="s">
        <v>3384</v>
      </c>
      <c r="V2499" s="5">
        <f t="shared" si="270"/>
        <v>1</v>
      </c>
      <c r="W2499" s="14">
        <f>IF(V2499=1, VLOOKUP(U2499, [1]IMDB_Movies!A:O, 11, FALSE), AVERAGEIF($A$2:$A$4915, U2499, $K$2:$K$4915))</f>
        <v>3.5</v>
      </c>
      <c r="X2499" s="5">
        <f t="shared" si="271"/>
        <v>2.5999999999999999E-2</v>
      </c>
      <c r="Y2499">
        <f t="shared" si="272"/>
        <v>6.4444576877234825</v>
      </c>
      <c r="AN2499" s="7"/>
      <c r="AO2499" s="5"/>
      <c r="AP2499" s="14"/>
      <c r="AQ2499" s="5"/>
    </row>
    <row r="2500" spans="1:43" hidden="1" x14ac:dyDescent="0.3">
      <c r="A2500" t="s">
        <v>509</v>
      </c>
      <c r="B2500">
        <v>127</v>
      </c>
      <c r="C2500">
        <v>28871190</v>
      </c>
      <c r="D2500" t="s">
        <v>555</v>
      </c>
      <c r="E2500" t="s">
        <v>10951</v>
      </c>
      <c r="F2500" t="s">
        <v>3541</v>
      </c>
      <c r="G2500" t="s">
        <v>14</v>
      </c>
      <c r="H2500" t="s">
        <v>15</v>
      </c>
      <c r="I2500">
        <v>24000000</v>
      </c>
      <c r="J2500">
        <v>1999</v>
      </c>
      <c r="K2500">
        <v>7.3</v>
      </c>
      <c r="L2500" s="5" t="s">
        <v>4651</v>
      </c>
      <c r="M2500" s="5" t="s">
        <v>1221</v>
      </c>
      <c r="P2500" s="5">
        <f t="shared" si="273"/>
        <v>0.59678991160756634</v>
      </c>
      <c r="Q2500" s="5">
        <f t="shared" si="274"/>
        <v>28871190</v>
      </c>
      <c r="R2500" s="1">
        <f t="shared" si="275"/>
        <v>4871190</v>
      </c>
      <c r="S2500" s="1">
        <f t="shared" si="276"/>
        <v>24000000</v>
      </c>
      <c r="U2500" s="12" t="s">
        <v>8382</v>
      </c>
      <c r="V2500" s="5">
        <f t="shared" si="270"/>
        <v>1</v>
      </c>
      <c r="W2500" s="14">
        <f>IF(V2500=1, VLOOKUP(U2500, [1]IMDB_Movies!A:O, 11, FALSE), AVERAGEIF($A$2:$A$4915, U2500, $K$2:$K$4915))</f>
        <v>3.5</v>
      </c>
      <c r="X2500" s="5">
        <f t="shared" si="271"/>
        <v>2.5999999999999999E-2</v>
      </c>
      <c r="Y2500">
        <f t="shared" si="272"/>
        <v>6.4443561208267104</v>
      </c>
      <c r="AN2500" s="12"/>
      <c r="AO2500" s="5"/>
      <c r="AP2500" s="14"/>
      <c r="AQ2500" s="5"/>
    </row>
    <row r="2501" spans="1:43" hidden="1" x14ac:dyDescent="0.3">
      <c r="A2501" t="s">
        <v>1110</v>
      </c>
      <c r="B2501">
        <v>95</v>
      </c>
      <c r="C2501">
        <v>16964743</v>
      </c>
      <c r="D2501" t="s">
        <v>604</v>
      </c>
      <c r="E2501" t="s">
        <v>10952</v>
      </c>
      <c r="F2501" t="s">
        <v>3542</v>
      </c>
      <c r="G2501" t="s">
        <v>14</v>
      </c>
      <c r="H2501" t="s">
        <v>15</v>
      </c>
      <c r="I2501">
        <v>24000000</v>
      </c>
      <c r="J2501">
        <v>2004</v>
      </c>
      <c r="K2501">
        <v>5.6</v>
      </c>
      <c r="L2501" s="5" t="s">
        <v>599</v>
      </c>
      <c r="M2501" s="5" t="s">
        <v>6851</v>
      </c>
      <c r="P2501" s="5">
        <f t="shared" si="273"/>
        <v>0.59668870876476254</v>
      </c>
      <c r="Q2501" s="5">
        <f t="shared" si="274"/>
        <v>16964743</v>
      </c>
      <c r="R2501" s="1">
        <f t="shared" si="275"/>
        <v>-7035257</v>
      </c>
      <c r="S2501" s="1">
        <f t="shared" si="276"/>
        <v>24000000</v>
      </c>
      <c r="U2501" s="6" t="s">
        <v>7235</v>
      </c>
      <c r="V2501" s="5">
        <f t="shared" si="270"/>
        <v>1</v>
      </c>
      <c r="W2501" s="14">
        <f>IF(V2501=1, VLOOKUP(U2501, [1]IMDB_Movies!A:O, 11, FALSE), AVERAGEIF($A$2:$A$4915, U2501, $K$2:$K$4915))</f>
        <v>3.5</v>
      </c>
      <c r="X2501" s="5">
        <f t="shared" si="271"/>
        <v>2.5999999999999999E-2</v>
      </c>
      <c r="Y2501">
        <f t="shared" si="272"/>
        <v>6.4446123260437389</v>
      </c>
      <c r="AN2501" s="6"/>
      <c r="AO2501" s="5"/>
      <c r="AP2501" s="14"/>
      <c r="AQ2501" s="5"/>
    </row>
    <row r="2502" spans="1:43" hidden="1" x14ac:dyDescent="0.3">
      <c r="A2502" t="s">
        <v>1400</v>
      </c>
      <c r="B2502">
        <v>87</v>
      </c>
      <c r="C2502">
        <v>16290976</v>
      </c>
      <c r="D2502" t="s">
        <v>3543</v>
      </c>
      <c r="E2502" t="s">
        <v>10953</v>
      </c>
      <c r="F2502" t="s">
        <v>3544</v>
      </c>
      <c r="G2502" t="s">
        <v>14</v>
      </c>
      <c r="H2502" t="s">
        <v>15</v>
      </c>
      <c r="I2502">
        <v>24000000</v>
      </c>
      <c r="J2502">
        <v>1999</v>
      </c>
      <c r="K2502">
        <v>6.2</v>
      </c>
      <c r="L2502" s="5" t="s">
        <v>340</v>
      </c>
      <c r="M2502" s="5" t="s">
        <v>599</v>
      </c>
      <c r="N2502" t="s">
        <v>6299</v>
      </c>
      <c r="O2502" t="s">
        <v>455</v>
      </c>
      <c r="P2502" s="5">
        <f t="shared" si="273"/>
        <v>0.59654804872730516</v>
      </c>
      <c r="Q2502" s="5">
        <f t="shared" si="274"/>
        <v>16290976</v>
      </c>
      <c r="R2502" s="1">
        <f t="shared" si="275"/>
        <v>-7709024</v>
      </c>
      <c r="S2502" s="1">
        <f t="shared" si="276"/>
        <v>24000000</v>
      </c>
      <c r="U2502" s="6" t="s">
        <v>8237</v>
      </c>
      <c r="V2502" s="5">
        <f t="shared" si="270"/>
        <v>1</v>
      </c>
      <c r="W2502" s="14">
        <f>IF(V2502=1, VLOOKUP(U2502, [1]IMDB_Movies!A:O, 11, FALSE), AVERAGEIF($A$2:$A$4915, U2502, $K$2:$K$4915))</f>
        <v>3.4</v>
      </c>
      <c r="X2502" s="5">
        <f t="shared" si="271"/>
        <v>2.1999999999999999E-2</v>
      </c>
      <c r="Y2502">
        <f t="shared" si="272"/>
        <v>6.4445107398568036</v>
      </c>
      <c r="AN2502" s="6"/>
      <c r="AO2502" s="5"/>
      <c r="AP2502" s="14"/>
      <c r="AQ2502" s="5"/>
    </row>
    <row r="2503" spans="1:43" hidden="1" x14ac:dyDescent="0.3">
      <c r="A2503" t="s">
        <v>3545</v>
      </c>
      <c r="B2503">
        <v>118</v>
      </c>
      <c r="C2503">
        <v>13000000</v>
      </c>
      <c r="D2503" t="s">
        <v>3546</v>
      </c>
      <c r="E2503" t="s">
        <v>10954</v>
      </c>
      <c r="F2503" t="s">
        <v>3547</v>
      </c>
      <c r="G2503" t="s">
        <v>14</v>
      </c>
      <c r="H2503" t="s">
        <v>15</v>
      </c>
      <c r="I2503">
        <v>24000000</v>
      </c>
      <c r="J2503">
        <v>1978</v>
      </c>
      <c r="K2503">
        <v>5.2</v>
      </c>
      <c r="L2503" s="5" t="s">
        <v>340</v>
      </c>
      <c r="M2503" s="5" t="s">
        <v>6299</v>
      </c>
      <c r="N2503" t="s">
        <v>455</v>
      </c>
      <c r="O2503" t="s">
        <v>4183</v>
      </c>
      <c r="P2503" s="5">
        <f t="shared" si="273"/>
        <v>0.59640511474592495</v>
      </c>
      <c r="Q2503" s="5">
        <f t="shared" si="274"/>
        <v>13000000</v>
      </c>
      <c r="R2503" s="1">
        <f t="shared" si="275"/>
        <v>-11000000</v>
      </c>
      <c r="S2503" s="1">
        <f t="shared" si="276"/>
        <v>24000000</v>
      </c>
      <c r="U2503" s="6" t="s">
        <v>7959</v>
      </c>
      <c r="V2503" s="5">
        <f t="shared" si="270"/>
        <v>1</v>
      </c>
      <c r="W2503" s="14">
        <f>IF(V2503=1, VLOOKUP(U2503, [1]IMDB_Movies!A:O, 11, FALSE), AVERAGEIF($A$2:$A$4915, U2503, $K$2:$K$4915))</f>
        <v>3.4</v>
      </c>
      <c r="X2503" s="5">
        <f t="shared" si="271"/>
        <v>2.1999999999999999E-2</v>
      </c>
      <c r="Y2503">
        <f t="shared" si="272"/>
        <v>6.4442101074413065</v>
      </c>
      <c r="AN2503" s="6"/>
      <c r="AO2503" s="5"/>
      <c r="AP2503" s="14"/>
      <c r="AQ2503" s="5"/>
    </row>
    <row r="2504" spans="1:43" hidden="1" x14ac:dyDescent="0.3">
      <c r="A2504" t="s">
        <v>1458</v>
      </c>
      <c r="B2504">
        <v>107</v>
      </c>
      <c r="C2504">
        <v>12372410</v>
      </c>
      <c r="D2504" t="s">
        <v>1398</v>
      </c>
      <c r="E2504" t="s">
        <v>10955</v>
      </c>
      <c r="F2504" t="s">
        <v>3548</v>
      </c>
      <c r="G2504" t="s">
        <v>14</v>
      </c>
      <c r="H2504" t="s">
        <v>15</v>
      </c>
      <c r="I2504">
        <v>24000000</v>
      </c>
      <c r="J2504">
        <v>2000</v>
      </c>
      <c r="K2504">
        <v>5.3</v>
      </c>
      <c r="L2504" s="5" t="s">
        <v>599</v>
      </c>
      <c r="M2504" s="5" t="s">
        <v>8417</v>
      </c>
      <c r="P2504" s="5">
        <f t="shared" si="273"/>
        <v>0.59625233605184136</v>
      </c>
      <c r="Q2504" s="5">
        <f t="shared" si="274"/>
        <v>12372410</v>
      </c>
      <c r="R2504" s="1">
        <f t="shared" si="275"/>
        <v>-11627590</v>
      </c>
      <c r="S2504" s="1">
        <f t="shared" si="276"/>
        <v>24000000</v>
      </c>
      <c r="U2504" s="6" t="s">
        <v>7612</v>
      </c>
      <c r="V2504" s="5">
        <f t="shared" si="270"/>
        <v>1</v>
      </c>
      <c r="W2504" s="14">
        <f>IF(V2504=1, VLOOKUP(U2504, [1]IMDB_Movies!A:O, 11, FALSE), AVERAGEIF($A$2:$A$4915, U2504, $K$2:$K$4915))</f>
        <v>3.4</v>
      </c>
      <c r="X2504" s="5">
        <f t="shared" si="271"/>
        <v>2.1999999999999999E-2</v>
      </c>
      <c r="Y2504">
        <f t="shared" si="272"/>
        <v>6.4437898089171988</v>
      </c>
      <c r="AN2504" s="6"/>
      <c r="AO2504" s="5"/>
      <c r="AP2504" s="14"/>
      <c r="AQ2504" s="5"/>
    </row>
    <row r="2505" spans="1:43" hidden="1" x14ac:dyDescent="0.3">
      <c r="A2505" t="s">
        <v>1134</v>
      </c>
      <c r="B2505">
        <v>124</v>
      </c>
      <c r="C2505">
        <v>8427204</v>
      </c>
      <c r="D2505" t="s">
        <v>2229</v>
      </c>
      <c r="E2505" t="s">
        <v>10956</v>
      </c>
      <c r="F2505" t="s">
        <v>3549</v>
      </c>
      <c r="G2505" t="s">
        <v>14</v>
      </c>
      <c r="H2505" t="s">
        <v>15</v>
      </c>
      <c r="I2505">
        <v>24000000</v>
      </c>
      <c r="J2505">
        <v>1999</v>
      </c>
      <c r="K2505">
        <v>5.4</v>
      </c>
      <c r="L2505" s="5" t="s">
        <v>599</v>
      </c>
      <c r="M2505" s="5" t="s">
        <v>1221</v>
      </c>
      <c r="N2505" t="s">
        <v>8417</v>
      </c>
      <c r="P2505" s="5">
        <f t="shared" si="273"/>
        <v>0.59609750558765251</v>
      </c>
      <c r="Q2505" s="5">
        <f t="shared" si="274"/>
        <v>8427204</v>
      </c>
      <c r="R2505" s="1">
        <f t="shared" si="275"/>
        <v>-15572796</v>
      </c>
      <c r="S2505" s="1">
        <f t="shared" si="276"/>
        <v>24000000</v>
      </c>
      <c r="U2505" s="6" t="s">
        <v>7149</v>
      </c>
      <c r="V2505" s="5">
        <f t="shared" si="270"/>
        <v>1</v>
      </c>
      <c r="W2505" s="14">
        <f>IF(V2505=1, VLOOKUP(U2505, [1]IMDB_Movies!A:O, 11, FALSE), AVERAGEIF($A$2:$A$4915, U2505, $K$2:$K$4915))</f>
        <v>3.4</v>
      </c>
      <c r="X2505" s="5">
        <f t="shared" si="271"/>
        <v>2.1999999999999999E-2</v>
      </c>
      <c r="Y2505">
        <f t="shared" si="272"/>
        <v>6.4437275985663094</v>
      </c>
      <c r="AN2505" s="6"/>
      <c r="AO2505" s="5"/>
      <c r="AP2505" s="14"/>
      <c r="AQ2505" s="5"/>
    </row>
    <row r="2506" spans="1:43" hidden="1" x14ac:dyDescent="0.3">
      <c r="A2506" t="s">
        <v>3550</v>
      </c>
      <c r="B2506">
        <v>89</v>
      </c>
      <c r="C2506">
        <v>9639242</v>
      </c>
      <c r="D2506" t="s">
        <v>604</v>
      </c>
      <c r="E2506" t="s">
        <v>10957</v>
      </c>
      <c r="F2506" t="s">
        <v>3551</v>
      </c>
      <c r="G2506" t="s">
        <v>14</v>
      </c>
      <c r="H2506" t="s">
        <v>15</v>
      </c>
      <c r="I2506">
        <v>24000000</v>
      </c>
      <c r="J2506">
        <v>2011</v>
      </c>
      <c r="K2506">
        <v>4.9000000000000004</v>
      </c>
      <c r="L2506" s="5" t="s">
        <v>599</v>
      </c>
      <c r="M2506" s="5" t="s">
        <v>6851</v>
      </c>
      <c r="P2506" s="5">
        <f t="shared" si="273"/>
        <v>0.59593166361077754</v>
      </c>
      <c r="Q2506" s="5">
        <f t="shared" si="274"/>
        <v>9639242</v>
      </c>
      <c r="R2506" s="1">
        <f t="shared" si="275"/>
        <v>-14360758</v>
      </c>
      <c r="S2506" s="1">
        <f t="shared" si="276"/>
        <v>24000000</v>
      </c>
      <c r="U2506" s="6" t="s">
        <v>7205</v>
      </c>
      <c r="V2506" s="5">
        <f t="shared" si="270"/>
        <v>1</v>
      </c>
      <c r="W2506" s="14">
        <f>IF(V2506=1, VLOOKUP(U2506, [1]IMDB_Movies!A:O, 11, FALSE), AVERAGEIF($A$2:$A$4915, U2506, $K$2:$K$4915))</f>
        <v>3.4</v>
      </c>
      <c r="X2506" s="5">
        <f t="shared" si="271"/>
        <v>2.1999999999999999E-2</v>
      </c>
      <c r="Y2506">
        <f t="shared" si="272"/>
        <v>6.4443824701195229</v>
      </c>
      <c r="AN2506" s="6"/>
      <c r="AO2506" s="5"/>
      <c r="AP2506" s="14"/>
      <c r="AQ2506" s="5"/>
    </row>
    <row r="2507" spans="1:43" hidden="1" x14ac:dyDescent="0.3">
      <c r="A2507" t="s">
        <v>2626</v>
      </c>
      <c r="B2507">
        <v>88</v>
      </c>
      <c r="C2507">
        <v>25003072</v>
      </c>
      <c r="D2507" t="s">
        <v>2662</v>
      </c>
      <c r="E2507" t="s">
        <v>10958</v>
      </c>
      <c r="F2507" t="s">
        <v>3552</v>
      </c>
      <c r="G2507" t="s">
        <v>14</v>
      </c>
      <c r="H2507" t="s">
        <v>15</v>
      </c>
      <c r="I2507">
        <v>24000000</v>
      </c>
      <c r="J2507">
        <v>2010</v>
      </c>
      <c r="K2507">
        <v>5.5</v>
      </c>
      <c r="L2507" s="5" t="s">
        <v>599</v>
      </c>
      <c r="M2507" s="5" t="s">
        <v>2267</v>
      </c>
      <c r="P2507" s="5">
        <f t="shared" si="273"/>
        <v>0.59576872936212688</v>
      </c>
      <c r="Q2507" s="5">
        <f t="shared" si="274"/>
        <v>25003072</v>
      </c>
      <c r="R2507" s="1">
        <f t="shared" si="275"/>
        <v>1003072</v>
      </c>
      <c r="S2507" s="1">
        <f t="shared" si="276"/>
        <v>24000000</v>
      </c>
      <c r="U2507" s="6" t="s">
        <v>7153</v>
      </c>
      <c r="V2507" s="5">
        <f t="shared" si="270"/>
        <v>1</v>
      </c>
      <c r="W2507" s="14">
        <f>IF(V2507=1, VLOOKUP(U2507, [1]IMDB_Movies!A:O, 11, FALSE), AVERAGEIF($A$2:$A$4915, U2507, $K$2:$K$4915))</f>
        <v>3.4</v>
      </c>
      <c r="X2507" s="5">
        <f t="shared" si="271"/>
        <v>2.1999999999999999E-2</v>
      </c>
      <c r="Y2507">
        <f t="shared" si="272"/>
        <v>6.4443603029095273</v>
      </c>
      <c r="AN2507" s="6"/>
      <c r="AO2507" s="5"/>
      <c r="AP2507" s="14"/>
      <c r="AQ2507" s="5"/>
    </row>
    <row r="2508" spans="1:43" hidden="1" x14ac:dyDescent="0.3">
      <c r="A2508" t="s">
        <v>3047</v>
      </c>
      <c r="B2508">
        <v>93</v>
      </c>
      <c r="C2508">
        <v>4308981</v>
      </c>
      <c r="D2508" t="s">
        <v>1093</v>
      </c>
      <c r="E2508" t="s">
        <v>10959</v>
      </c>
      <c r="F2508" t="s">
        <v>3554</v>
      </c>
      <c r="G2508" t="s">
        <v>14</v>
      </c>
      <c r="H2508" t="s">
        <v>15</v>
      </c>
      <c r="I2508">
        <v>24000000</v>
      </c>
      <c r="J2508">
        <v>1998</v>
      </c>
      <c r="K2508">
        <v>3.9</v>
      </c>
      <c r="L2508" s="5" t="s">
        <v>599</v>
      </c>
      <c r="M2508" s="5" t="s">
        <v>6299</v>
      </c>
      <c r="P2508" s="5">
        <f t="shared" si="273"/>
        <v>0.59565243393771217</v>
      </c>
      <c r="Q2508" s="5">
        <f t="shared" si="274"/>
        <v>4308981</v>
      </c>
      <c r="R2508" s="1">
        <f t="shared" si="275"/>
        <v>-19691019</v>
      </c>
      <c r="S2508" s="1">
        <f t="shared" si="276"/>
        <v>24000000</v>
      </c>
      <c r="U2508" s="6" t="s">
        <v>7471</v>
      </c>
      <c r="V2508" s="5">
        <f t="shared" si="270"/>
        <v>1</v>
      </c>
      <c r="W2508" s="14">
        <f>IF(V2508=1, VLOOKUP(U2508, [1]IMDB_Movies!A:O, 11, FALSE), AVERAGEIF($A$2:$A$4915, U2508, $K$2:$K$4915))</f>
        <v>3.4</v>
      </c>
      <c r="X2508" s="5">
        <f t="shared" si="271"/>
        <v>2.1999999999999999E-2</v>
      </c>
      <c r="Y2508">
        <f t="shared" si="272"/>
        <v>6.444059011164275</v>
      </c>
      <c r="AN2508" s="6"/>
      <c r="AO2508" s="5"/>
      <c r="AP2508" s="14"/>
      <c r="AQ2508" s="5"/>
    </row>
    <row r="2509" spans="1:43" hidden="1" x14ac:dyDescent="0.3">
      <c r="A2509" t="s">
        <v>3558</v>
      </c>
      <c r="B2509">
        <v>120</v>
      </c>
      <c r="C2509">
        <v>42880</v>
      </c>
      <c r="D2509" t="s">
        <v>79</v>
      </c>
      <c r="E2509" t="s">
        <v>10960</v>
      </c>
      <c r="F2509" t="s">
        <v>3559</v>
      </c>
      <c r="G2509" t="s">
        <v>14</v>
      </c>
      <c r="H2509" t="s">
        <v>22</v>
      </c>
      <c r="I2509">
        <v>24000000</v>
      </c>
      <c r="J2509">
        <v>2004</v>
      </c>
      <c r="K2509">
        <v>5.0999999999999996</v>
      </c>
      <c r="L2509" s="5" t="s">
        <v>1221</v>
      </c>
      <c r="M2509" s="5" t="s">
        <v>6851</v>
      </c>
      <c r="P2509" s="5">
        <f t="shared" si="273"/>
        <v>0.59547526173613863</v>
      </c>
      <c r="Q2509" s="5">
        <f t="shared" si="274"/>
        <v>42880</v>
      </c>
      <c r="R2509" s="1">
        <f t="shared" si="275"/>
        <v>-23957120</v>
      </c>
      <c r="S2509" s="1">
        <f t="shared" si="276"/>
        <v>24000000</v>
      </c>
      <c r="U2509" s="6" t="s">
        <v>2967</v>
      </c>
      <c r="V2509" s="5">
        <f t="shared" si="270"/>
        <v>1</v>
      </c>
      <c r="W2509" s="14">
        <f>IF(V2509=1, VLOOKUP(U2509, [1]IMDB_Movies!A:O, 11, FALSE), AVERAGEIF($A$2:$A$4915, U2509, $K$2:$K$4915))</f>
        <v>3.4</v>
      </c>
      <c r="X2509" s="5">
        <f t="shared" si="271"/>
        <v>2.1999999999999999E-2</v>
      </c>
      <c r="Y2509">
        <f t="shared" si="272"/>
        <v>6.4439170323095336</v>
      </c>
      <c r="AN2509" s="6"/>
      <c r="AO2509" s="5"/>
      <c r="AP2509" s="14"/>
      <c r="AQ2509" s="5"/>
    </row>
    <row r="2510" spans="1:43" hidden="1" x14ac:dyDescent="0.3">
      <c r="A2510" t="s">
        <v>2731</v>
      </c>
      <c r="B2510">
        <v>98</v>
      </c>
      <c r="C2510">
        <v>23225911</v>
      </c>
      <c r="D2510" t="s">
        <v>162</v>
      </c>
      <c r="E2510" t="s">
        <v>10961</v>
      </c>
      <c r="F2510" t="s">
        <v>3560</v>
      </c>
      <c r="G2510" t="s">
        <v>14</v>
      </c>
      <c r="H2510" t="s">
        <v>15</v>
      </c>
      <c r="I2510">
        <v>24000000</v>
      </c>
      <c r="J2510">
        <v>2010</v>
      </c>
      <c r="K2510">
        <v>6.5</v>
      </c>
      <c r="L2510" s="5" t="s">
        <v>476</v>
      </c>
      <c r="M2510" s="5" t="s">
        <v>8413</v>
      </c>
      <c r="N2510" t="s">
        <v>1221</v>
      </c>
      <c r="O2510" t="s">
        <v>3629</v>
      </c>
      <c r="P2510" s="5">
        <f t="shared" si="273"/>
        <v>0.59528775568955872</v>
      </c>
      <c r="Q2510" s="5">
        <f t="shared" si="274"/>
        <v>23225911</v>
      </c>
      <c r="R2510" s="1">
        <f t="shared" si="275"/>
        <v>-774089</v>
      </c>
      <c r="S2510" s="1">
        <f t="shared" si="276"/>
        <v>24000000</v>
      </c>
      <c r="U2510" s="7" t="s">
        <v>6067</v>
      </c>
      <c r="V2510" s="5">
        <f t="shared" si="270"/>
        <v>1</v>
      </c>
      <c r="W2510" s="14">
        <f>IF(V2510=1, VLOOKUP(U2510, [1]IMDB_Movies!A:O, 11, FALSE), AVERAGEIF($A$2:$A$4915, U2510, $K$2:$K$4915))</f>
        <v>3.4</v>
      </c>
      <c r="X2510" s="5">
        <f t="shared" si="271"/>
        <v>2.1999999999999999E-2</v>
      </c>
      <c r="Y2510">
        <f t="shared" si="272"/>
        <v>6.4434956105347174</v>
      </c>
      <c r="AN2510" s="7"/>
      <c r="AO2510" s="5"/>
      <c r="AP2510" s="14"/>
      <c r="AQ2510" s="5"/>
    </row>
    <row r="2511" spans="1:43" hidden="1" x14ac:dyDescent="0.3">
      <c r="A2511" t="s">
        <v>2729</v>
      </c>
      <c r="B2511">
        <v>119</v>
      </c>
      <c r="C2511">
        <v>4710455</v>
      </c>
      <c r="D2511" t="s">
        <v>225</v>
      </c>
      <c r="E2511" t="s">
        <v>10962</v>
      </c>
      <c r="F2511" t="s">
        <v>3561</v>
      </c>
      <c r="G2511" t="s">
        <v>241</v>
      </c>
      <c r="H2511" t="s">
        <v>242</v>
      </c>
      <c r="I2511">
        <v>24000000</v>
      </c>
      <c r="J2511">
        <v>2004</v>
      </c>
      <c r="K2511">
        <v>8.1999999999999993</v>
      </c>
      <c r="L2511" s="5" t="s">
        <v>340</v>
      </c>
      <c r="M2511" s="5" t="s">
        <v>4017</v>
      </c>
      <c r="N2511" t="s">
        <v>6299</v>
      </c>
      <c r="O2511" t="s">
        <v>455</v>
      </c>
      <c r="P2511" s="5">
        <f t="shared" si="273"/>
        <v>0.59516468128042843</v>
      </c>
      <c r="Q2511" s="5">
        <f t="shared" si="274"/>
        <v>4710455</v>
      </c>
      <c r="R2511" s="1">
        <f t="shared" si="275"/>
        <v>-19289545</v>
      </c>
      <c r="S2511" s="1">
        <f t="shared" si="276"/>
        <v>24000000</v>
      </c>
      <c r="U2511" s="6" t="s">
        <v>6302</v>
      </c>
      <c r="V2511" s="5">
        <f t="shared" si="270"/>
        <v>1</v>
      </c>
      <c r="W2511" s="14">
        <f>IF(V2511=1, VLOOKUP(U2511, [1]IMDB_Movies!A:O, 11, FALSE), AVERAGEIF($A$2:$A$4915, U2511, $K$2:$K$4915))</f>
        <v>3.4</v>
      </c>
      <c r="X2511" s="5">
        <f t="shared" si="271"/>
        <v>2.1999999999999999E-2</v>
      </c>
      <c r="Y2511">
        <f t="shared" si="272"/>
        <v>6.4436327345309383</v>
      </c>
      <c r="AN2511" s="6"/>
      <c r="AO2511" s="5"/>
      <c r="AP2511" s="14"/>
      <c r="AQ2511" s="5"/>
    </row>
    <row r="2512" spans="1:43" hidden="1" x14ac:dyDescent="0.3">
      <c r="A2512" t="s">
        <v>3147</v>
      </c>
      <c r="B2512">
        <v>115</v>
      </c>
      <c r="C2512">
        <v>882710</v>
      </c>
      <c r="D2512" t="s">
        <v>1874</v>
      </c>
      <c r="E2512" t="s">
        <v>10963</v>
      </c>
      <c r="F2512" t="s">
        <v>3983</v>
      </c>
      <c r="G2512" t="s">
        <v>14</v>
      </c>
      <c r="H2512" t="s">
        <v>15</v>
      </c>
      <c r="I2512">
        <v>24000000</v>
      </c>
      <c r="J2512">
        <v>2000</v>
      </c>
      <c r="K2512">
        <v>6.4</v>
      </c>
      <c r="L2512" s="5" t="s">
        <v>8413</v>
      </c>
      <c r="M2512" s="5" t="s">
        <v>1221</v>
      </c>
      <c r="N2512" t="s">
        <v>6851</v>
      </c>
      <c r="O2512" t="s">
        <v>3629</v>
      </c>
      <c r="P2512" s="5">
        <f t="shared" si="273"/>
        <v>0.59498751227325231</v>
      </c>
      <c r="Q2512" s="5">
        <f t="shared" si="274"/>
        <v>882710</v>
      </c>
      <c r="R2512" s="1">
        <f t="shared" si="275"/>
        <v>-23117290</v>
      </c>
      <c r="S2512" s="1">
        <f t="shared" si="276"/>
        <v>24000000</v>
      </c>
      <c r="U2512" s="7" t="s">
        <v>8260</v>
      </c>
      <c r="V2512" s="5">
        <f t="shared" si="270"/>
        <v>2</v>
      </c>
      <c r="W2512" s="14">
        <f>IF(V2512=1, VLOOKUP(U2512, [1]IMDB_Movies!A:O, 11, FALSE), AVERAGEIF($A$2:$A$4915, U2512, $K$2:$K$4915))</f>
        <v>3.25</v>
      </c>
      <c r="X2512" s="5">
        <f t="shared" si="271"/>
        <v>1.7000000000000001E-2</v>
      </c>
      <c r="Y2512">
        <f t="shared" si="272"/>
        <v>6.4426517571884983</v>
      </c>
      <c r="AN2512" s="7"/>
      <c r="AO2512" s="5"/>
      <c r="AP2512" s="14"/>
      <c r="AQ2512" s="5"/>
    </row>
    <row r="2513" spans="1:43" hidden="1" x14ac:dyDescent="0.3">
      <c r="A2513" t="s">
        <v>4211</v>
      </c>
      <c r="B2513">
        <v>94</v>
      </c>
      <c r="C2513">
        <v>39687528</v>
      </c>
      <c r="D2513" t="s">
        <v>162</v>
      </c>
      <c r="E2513" t="s">
        <v>10964</v>
      </c>
      <c r="F2513" t="s">
        <v>4212</v>
      </c>
      <c r="G2513" t="s">
        <v>14</v>
      </c>
      <c r="H2513" t="s">
        <v>525</v>
      </c>
      <c r="I2513">
        <v>24000000</v>
      </c>
      <c r="J2513">
        <v>2007</v>
      </c>
      <c r="K2513">
        <v>6.3</v>
      </c>
      <c r="L2513" s="5" t="s">
        <v>476</v>
      </c>
      <c r="M2513" s="5" t="s">
        <v>8413</v>
      </c>
      <c r="N2513" t="s">
        <v>1221</v>
      </c>
      <c r="O2513" t="s">
        <v>3629</v>
      </c>
      <c r="P2513" s="5">
        <f t="shared" si="273"/>
        <v>0.59480088236257489</v>
      </c>
      <c r="Q2513" s="5">
        <f t="shared" si="274"/>
        <v>39687528</v>
      </c>
      <c r="R2513" s="1">
        <f t="shared" si="275"/>
        <v>15687528</v>
      </c>
      <c r="S2513" s="1">
        <f t="shared" si="276"/>
        <v>24000000</v>
      </c>
      <c r="U2513" s="7" t="s">
        <v>6594</v>
      </c>
      <c r="V2513" s="5">
        <f t="shared" si="270"/>
        <v>1</v>
      </c>
      <c r="W2513" s="14">
        <f>IF(V2513=1, VLOOKUP(U2513, [1]IMDB_Movies!A:O, 11, FALSE), AVERAGEIF($A$2:$A$4915, U2513, $K$2:$K$4915))</f>
        <v>3.3</v>
      </c>
      <c r="X2513" s="5">
        <f t="shared" si="271"/>
        <v>1.7000000000000001E-2</v>
      </c>
      <c r="Y2513">
        <f t="shared" si="272"/>
        <v>6.4424290850978814</v>
      </c>
      <c r="AN2513" s="7"/>
      <c r="AO2513" s="5"/>
      <c r="AP2513" s="14"/>
      <c r="AQ2513" s="5"/>
    </row>
    <row r="2514" spans="1:43" hidden="1" x14ac:dyDescent="0.3">
      <c r="A2514" t="s">
        <v>4723</v>
      </c>
      <c r="B2514">
        <v>90</v>
      </c>
      <c r="C2514">
        <v>5108820</v>
      </c>
      <c r="D2514" t="s">
        <v>699</v>
      </c>
      <c r="E2514" t="s">
        <v>10965</v>
      </c>
      <c r="F2514" t="s">
        <v>4724</v>
      </c>
      <c r="G2514" t="s">
        <v>14</v>
      </c>
      <c r="H2514" t="s">
        <v>15</v>
      </c>
      <c r="I2514">
        <v>24000000</v>
      </c>
      <c r="J2514">
        <v>2000</v>
      </c>
      <c r="K2514">
        <v>5.9</v>
      </c>
      <c r="L2514" s="5" t="s">
        <v>1221</v>
      </c>
      <c r="M2514" s="5" t="s">
        <v>8415</v>
      </c>
      <c r="N2514" t="s">
        <v>3629</v>
      </c>
      <c r="P2514" s="5">
        <f t="shared" si="273"/>
        <v>0.59473876092083799</v>
      </c>
      <c r="Q2514" s="5">
        <f t="shared" si="274"/>
        <v>5108820</v>
      </c>
      <c r="R2514" s="1">
        <f t="shared" si="275"/>
        <v>-18891180</v>
      </c>
      <c r="S2514" s="1">
        <f t="shared" si="276"/>
        <v>24000000</v>
      </c>
      <c r="U2514" s="6" t="s">
        <v>7320</v>
      </c>
      <c r="V2514" s="5">
        <f t="shared" si="270"/>
        <v>1</v>
      </c>
      <c r="W2514" s="14">
        <f>IF(V2514=1, VLOOKUP(U2514, [1]IMDB_Movies!A:O, 11, FALSE), AVERAGEIF($A$2:$A$4915, U2514, $K$2:$K$4915))</f>
        <v>3.3</v>
      </c>
      <c r="X2514" s="5">
        <f t="shared" si="271"/>
        <v>1.7000000000000001E-2</v>
      </c>
      <c r="Y2514">
        <f t="shared" si="272"/>
        <v>6.4424460431654662</v>
      </c>
      <c r="AN2514" s="6"/>
      <c r="AO2514" s="5"/>
      <c r="AP2514" s="14"/>
      <c r="AQ2514" s="5"/>
    </row>
    <row r="2515" spans="1:43" hidden="1" x14ac:dyDescent="0.3">
      <c r="A2515" t="s">
        <v>1915</v>
      </c>
      <c r="B2515">
        <v>96</v>
      </c>
      <c r="C2515">
        <v>17114882</v>
      </c>
      <c r="D2515" t="s">
        <v>804</v>
      </c>
      <c r="E2515" t="s">
        <v>10966</v>
      </c>
      <c r="F2515" t="s">
        <v>1916</v>
      </c>
      <c r="G2515" t="s">
        <v>14</v>
      </c>
      <c r="H2515" t="s">
        <v>15</v>
      </c>
      <c r="I2515">
        <v>25000000</v>
      </c>
      <c r="J2515">
        <v>2007</v>
      </c>
      <c r="K2515">
        <v>7.7</v>
      </c>
      <c r="L2515" s="5" t="s">
        <v>8413</v>
      </c>
      <c r="M2515" s="5" t="s">
        <v>8415</v>
      </c>
      <c r="N2515" t="s">
        <v>3629</v>
      </c>
      <c r="P2515" s="5">
        <f t="shared" si="273"/>
        <v>0.59456165969995101</v>
      </c>
      <c r="Q2515" s="5">
        <f t="shared" si="274"/>
        <v>17114882</v>
      </c>
      <c r="R2515" s="1">
        <f t="shared" si="275"/>
        <v>-7885118</v>
      </c>
      <c r="S2515" s="1">
        <f t="shared" si="276"/>
        <v>25000000</v>
      </c>
      <c r="U2515" s="6" t="s">
        <v>7358</v>
      </c>
      <c r="V2515" s="5">
        <f t="shared" si="270"/>
        <v>1</v>
      </c>
      <c r="W2515" s="14">
        <f>IF(V2515=1, VLOOKUP(U2515, [1]IMDB_Movies!A:O, 11, FALSE), AVERAGEIF($A$2:$A$4915, U2515, $K$2:$K$4915))</f>
        <v>3.3</v>
      </c>
      <c r="X2515" s="5">
        <f t="shared" si="271"/>
        <v>1.7000000000000001E-2</v>
      </c>
      <c r="Y2515">
        <f t="shared" si="272"/>
        <v>6.4425429828068754</v>
      </c>
      <c r="AN2515" s="6"/>
      <c r="AO2515" s="5"/>
      <c r="AP2515" s="14"/>
      <c r="AQ2515" s="5"/>
    </row>
    <row r="2516" spans="1:43" hidden="1" x14ac:dyDescent="0.3">
      <c r="A2516" t="s">
        <v>2018</v>
      </c>
      <c r="B2516">
        <v>127</v>
      </c>
      <c r="C2516">
        <v>14946229</v>
      </c>
      <c r="D2516" t="s">
        <v>2019</v>
      </c>
      <c r="E2516" t="s">
        <v>10967</v>
      </c>
      <c r="F2516" t="s">
        <v>2020</v>
      </c>
      <c r="G2516" t="s">
        <v>14</v>
      </c>
      <c r="H2516" t="s">
        <v>22</v>
      </c>
      <c r="I2516">
        <v>25000000</v>
      </c>
      <c r="J2516">
        <v>2016</v>
      </c>
      <c r="K2516">
        <v>7.3</v>
      </c>
      <c r="L2516" s="5" t="s">
        <v>4651</v>
      </c>
      <c r="M2516" s="5" t="s">
        <v>8413</v>
      </c>
      <c r="N2516" t="s">
        <v>1221</v>
      </c>
      <c r="O2516" t="s">
        <v>3629</v>
      </c>
      <c r="P2516" s="5">
        <f t="shared" si="273"/>
        <v>0.59442022536304617</v>
      </c>
      <c r="Q2516" s="5">
        <f t="shared" si="274"/>
        <v>14946229</v>
      </c>
      <c r="R2516" s="1">
        <f t="shared" si="275"/>
        <v>-10053771</v>
      </c>
      <c r="S2516" s="1">
        <f t="shared" si="276"/>
        <v>25000000</v>
      </c>
      <c r="U2516" s="7" t="s">
        <v>7050</v>
      </c>
      <c r="V2516" s="5">
        <f t="shared" si="270"/>
        <v>1</v>
      </c>
      <c r="W2516" s="14">
        <f>IF(V2516=1, VLOOKUP(U2516, [1]IMDB_Movies!A:O, 11, FALSE), AVERAGEIF($A$2:$A$4915, U2516, $K$2:$K$4915))</f>
        <v>3.3</v>
      </c>
      <c r="X2516" s="5">
        <f t="shared" si="271"/>
        <v>1.7000000000000001E-2</v>
      </c>
      <c r="Y2516">
        <f t="shared" si="272"/>
        <v>6.4431999999999983</v>
      </c>
      <c r="AN2516" s="7"/>
      <c r="AO2516" s="5"/>
      <c r="AP2516" s="14"/>
      <c r="AQ2516" s="5"/>
    </row>
    <row r="2517" spans="1:43" hidden="1" x14ac:dyDescent="0.3">
      <c r="A2517" t="s">
        <v>2079</v>
      </c>
      <c r="B2517">
        <v>94</v>
      </c>
      <c r="C2517">
        <v>32003620</v>
      </c>
      <c r="D2517" t="s">
        <v>122</v>
      </c>
      <c r="E2517" t="s">
        <v>10968</v>
      </c>
      <c r="F2517" t="s">
        <v>2080</v>
      </c>
      <c r="G2517" t="s">
        <v>14</v>
      </c>
      <c r="H2517" t="s">
        <v>15</v>
      </c>
      <c r="I2517">
        <v>25000000</v>
      </c>
      <c r="J2517">
        <v>2004</v>
      </c>
      <c r="K2517">
        <v>6.5</v>
      </c>
      <c r="L2517" s="5" t="s">
        <v>476</v>
      </c>
      <c r="M2517" s="5" t="s">
        <v>8413</v>
      </c>
      <c r="N2517" t="s">
        <v>3629</v>
      </c>
      <c r="P2517" s="5">
        <f t="shared" si="273"/>
        <v>0.59427229405433479</v>
      </c>
      <c r="Q2517" s="5">
        <f t="shared" si="274"/>
        <v>32003620</v>
      </c>
      <c r="R2517" s="1">
        <f t="shared" si="275"/>
        <v>7003620</v>
      </c>
      <c r="S2517" s="1">
        <f t="shared" si="276"/>
        <v>25000000</v>
      </c>
      <c r="U2517" s="7" t="s">
        <v>6795</v>
      </c>
      <c r="V2517" s="5">
        <f t="shared" si="270"/>
        <v>1</v>
      </c>
      <c r="W2517" s="14">
        <f>IF(V2517=1, VLOOKUP(U2517, [1]IMDB_Movies!A:O, 11, FALSE), AVERAGEIF($A$2:$A$4915, U2517, $K$2:$K$4915))</f>
        <v>3.3</v>
      </c>
      <c r="X2517" s="5">
        <f t="shared" si="271"/>
        <v>1.7000000000000001E-2</v>
      </c>
      <c r="Y2517">
        <f t="shared" si="272"/>
        <v>6.4425370148059207</v>
      </c>
      <c r="AN2517" s="7"/>
      <c r="AO2517" s="5"/>
      <c r="AP2517" s="14"/>
      <c r="AQ2517" s="5"/>
    </row>
    <row r="2518" spans="1:43" hidden="1" x14ac:dyDescent="0.3">
      <c r="A2518" t="s">
        <v>2297</v>
      </c>
      <c r="B2518">
        <v>105</v>
      </c>
      <c r="C2518">
        <v>51853450</v>
      </c>
      <c r="D2518" t="s">
        <v>1704</v>
      </c>
      <c r="E2518" t="s">
        <v>10969</v>
      </c>
      <c r="F2518" t="s">
        <v>2298</v>
      </c>
      <c r="G2518" t="s">
        <v>14</v>
      </c>
      <c r="H2518" t="s">
        <v>15</v>
      </c>
      <c r="I2518">
        <v>25000000</v>
      </c>
      <c r="J2518">
        <v>2012</v>
      </c>
      <c r="K2518">
        <v>6.6</v>
      </c>
      <c r="L2518" s="5" t="s">
        <v>599</v>
      </c>
      <c r="M2518" s="5" t="s">
        <v>1221</v>
      </c>
      <c r="N2518" t="s">
        <v>6299</v>
      </c>
      <c r="O2518" t="s">
        <v>455</v>
      </c>
      <c r="P2518" s="5">
        <f t="shared" si="273"/>
        <v>0.59417932728802603</v>
      </c>
      <c r="Q2518" s="5">
        <f t="shared" si="274"/>
        <v>51853450</v>
      </c>
      <c r="R2518" s="1">
        <f t="shared" si="275"/>
        <v>26853450</v>
      </c>
      <c r="S2518" s="1">
        <f t="shared" si="276"/>
        <v>25000000</v>
      </c>
      <c r="U2518" s="7" t="s">
        <v>6270</v>
      </c>
      <c r="V2518" s="5">
        <f t="shared" si="270"/>
        <v>1</v>
      </c>
      <c r="W2518" s="14">
        <f>IF(V2518=1, VLOOKUP(U2518, [1]IMDB_Movies!A:O, 11, FALSE), AVERAGEIF($A$2:$A$4915, U2518, $K$2:$K$4915))</f>
        <v>3.3</v>
      </c>
      <c r="X2518" s="5">
        <f t="shared" si="271"/>
        <v>1.7000000000000001E-2</v>
      </c>
      <c r="Y2518">
        <f t="shared" si="272"/>
        <v>6.4421937550040012</v>
      </c>
      <c r="AN2518" s="7"/>
      <c r="AO2518" s="5"/>
      <c r="AP2518" s="14"/>
      <c r="AQ2518" s="5"/>
    </row>
    <row r="2519" spans="1:43" hidden="1" x14ac:dyDescent="0.3">
      <c r="A2519" t="s">
        <v>2071</v>
      </c>
      <c r="B2519">
        <v>93</v>
      </c>
      <c r="C2519">
        <v>32055248</v>
      </c>
      <c r="D2519" t="s">
        <v>2333</v>
      </c>
      <c r="E2519" t="s">
        <v>10970</v>
      </c>
      <c r="F2519" t="s">
        <v>2334</v>
      </c>
      <c r="G2519" t="s">
        <v>14</v>
      </c>
      <c r="H2519" t="s">
        <v>15</v>
      </c>
      <c r="I2519">
        <v>25000000</v>
      </c>
      <c r="J2519">
        <v>1994</v>
      </c>
      <c r="K2519">
        <v>6</v>
      </c>
      <c r="L2519" s="5" t="s">
        <v>476</v>
      </c>
      <c r="M2519" s="5" t="s">
        <v>340</v>
      </c>
      <c r="N2519" t="s">
        <v>8413</v>
      </c>
      <c r="O2519" t="s">
        <v>455</v>
      </c>
      <c r="P2519" s="5">
        <f t="shared" si="273"/>
        <v>0.59416801365799576</v>
      </c>
      <c r="Q2519" s="5">
        <f t="shared" si="274"/>
        <v>32055248</v>
      </c>
      <c r="R2519" s="1">
        <f t="shared" si="275"/>
        <v>7055248</v>
      </c>
      <c r="S2519" s="1">
        <f t="shared" si="276"/>
        <v>25000000</v>
      </c>
      <c r="U2519" s="7" t="s">
        <v>5368</v>
      </c>
      <c r="V2519" s="5">
        <f t="shared" si="270"/>
        <v>1</v>
      </c>
      <c r="W2519" s="14">
        <f>IF(V2519=1, VLOOKUP(U2519, [1]IMDB_Movies!A:O, 11, FALSE), AVERAGEIF($A$2:$A$4915, U2519, $K$2:$K$4915))</f>
        <v>3.3</v>
      </c>
      <c r="X2519" s="5">
        <f t="shared" si="271"/>
        <v>1.7000000000000001E-2</v>
      </c>
      <c r="Y2519">
        <f t="shared" si="272"/>
        <v>6.4424509411293531</v>
      </c>
      <c r="AN2519" s="7"/>
      <c r="AO2519" s="5"/>
      <c r="AP2519" s="14"/>
      <c r="AQ2519" s="5"/>
    </row>
    <row r="2520" spans="1:43" hidden="1" x14ac:dyDescent="0.3">
      <c r="A2520" t="s">
        <v>2423</v>
      </c>
      <c r="B2520">
        <v>101</v>
      </c>
      <c r="C2520">
        <v>876671</v>
      </c>
      <c r="D2520" t="s">
        <v>2424</v>
      </c>
      <c r="E2520" t="s">
        <v>10971</v>
      </c>
      <c r="F2520" t="s">
        <v>2425</v>
      </c>
      <c r="G2520" t="s">
        <v>14</v>
      </c>
      <c r="H2520" t="s">
        <v>15</v>
      </c>
      <c r="I2520">
        <v>25000000</v>
      </c>
      <c r="J2520">
        <v>2007</v>
      </c>
      <c r="K2520">
        <v>6.9</v>
      </c>
      <c r="L2520" s="5" t="s">
        <v>340</v>
      </c>
      <c r="M2520" s="5" t="s">
        <v>599</v>
      </c>
      <c r="N2520" t="s">
        <v>1221</v>
      </c>
      <c r="O2520" t="s">
        <v>6851</v>
      </c>
      <c r="P2520" s="5">
        <f t="shared" si="273"/>
        <v>0.59407501704921839</v>
      </c>
      <c r="Q2520" s="5">
        <f t="shared" si="274"/>
        <v>876671</v>
      </c>
      <c r="R2520" s="1">
        <f t="shared" si="275"/>
        <v>-24123329</v>
      </c>
      <c r="S2520" s="1">
        <f t="shared" si="276"/>
        <v>25000000</v>
      </c>
      <c r="U2520" s="7" t="s">
        <v>3416</v>
      </c>
      <c r="V2520" s="5">
        <f t="shared" si="270"/>
        <v>2</v>
      </c>
      <c r="W2520" s="14">
        <f>IF(V2520=1, VLOOKUP(U2520, [1]IMDB_Movies!A:O, 11, FALSE), AVERAGEIF($A$2:$A$4915, U2520, $K$2:$K$4915))</f>
        <v>3.3</v>
      </c>
      <c r="X2520" s="5">
        <f t="shared" si="271"/>
        <v>1.7000000000000001E-2</v>
      </c>
      <c r="Y2520">
        <f t="shared" si="272"/>
        <v>6.4419871794871773</v>
      </c>
      <c r="AN2520" s="7"/>
      <c r="AO2520" s="5"/>
      <c r="AP2520" s="14"/>
      <c r="AQ2520" s="5"/>
    </row>
    <row r="2521" spans="1:43" hidden="1" x14ac:dyDescent="0.3">
      <c r="A2521" t="s">
        <v>734</v>
      </c>
      <c r="B2521">
        <v>112</v>
      </c>
      <c r="C2521">
        <v>77231</v>
      </c>
      <c r="D2521" t="s">
        <v>715</v>
      </c>
      <c r="E2521" t="s">
        <v>10972</v>
      </c>
      <c r="F2521" t="s">
        <v>2429</v>
      </c>
      <c r="G2521" t="s">
        <v>2430</v>
      </c>
      <c r="H2521" t="s">
        <v>525</v>
      </c>
      <c r="I2521">
        <v>25000000</v>
      </c>
      <c r="J2521">
        <v>2005</v>
      </c>
      <c r="K2521">
        <v>6</v>
      </c>
      <c r="L2521" s="5" t="s">
        <v>1221</v>
      </c>
      <c r="M2521" s="5" t="s">
        <v>7865</v>
      </c>
      <c r="N2521" t="s">
        <v>8418</v>
      </c>
      <c r="P2521" s="5">
        <f t="shared" si="273"/>
        <v>0.59389098485254088</v>
      </c>
      <c r="Q2521" s="5">
        <f t="shared" si="274"/>
        <v>77231</v>
      </c>
      <c r="R2521" s="1">
        <f t="shared" si="275"/>
        <v>-24922769</v>
      </c>
      <c r="S2521" s="1">
        <f t="shared" si="276"/>
        <v>25000000</v>
      </c>
      <c r="U2521" s="7" t="s">
        <v>5319</v>
      </c>
      <c r="V2521" s="5">
        <f t="shared" si="270"/>
        <v>1</v>
      </c>
      <c r="W2521" s="14">
        <f>IF(V2521=1, VLOOKUP(U2521, [1]IMDB_Movies!A:O, 11, FALSE), AVERAGEIF($A$2:$A$4915, U2521, $K$2:$K$4915))</f>
        <v>3.3</v>
      </c>
      <c r="X2521" s="5">
        <f t="shared" si="271"/>
        <v>1.7000000000000001E-2</v>
      </c>
      <c r="Y2521">
        <f t="shared" si="272"/>
        <v>6.4423246492985955</v>
      </c>
      <c r="AN2521" s="7"/>
      <c r="AO2521" s="5"/>
      <c r="AP2521" s="14"/>
      <c r="AQ2521" s="5"/>
    </row>
    <row r="2522" spans="1:43" hidden="1" x14ac:dyDescent="0.3">
      <c r="A2522" t="s">
        <v>723</v>
      </c>
      <c r="B2522">
        <v>90</v>
      </c>
      <c r="C2522"/>
      <c r="D2522" t="s">
        <v>2433</v>
      </c>
      <c r="E2522" t="s">
        <v>10973</v>
      </c>
      <c r="F2522" t="s">
        <v>2434</v>
      </c>
      <c r="G2522" t="s">
        <v>524</v>
      </c>
      <c r="H2522" t="s">
        <v>525</v>
      </c>
      <c r="I2522">
        <v>25000000</v>
      </c>
      <c r="J2522">
        <v>2011</v>
      </c>
      <c r="K2522">
        <v>6.8</v>
      </c>
      <c r="L2522" s="5" t="s">
        <v>340</v>
      </c>
      <c r="M2522" s="5" t="s">
        <v>4017</v>
      </c>
      <c r="N2522" t="s">
        <v>599</v>
      </c>
      <c r="O2522" t="s">
        <v>455</v>
      </c>
      <c r="P2522" s="5">
        <f t="shared" si="273"/>
        <v>0.59370486394471189</v>
      </c>
      <c r="Q2522" s="5">
        <f t="shared" si="274"/>
        <v>25035665</v>
      </c>
      <c r="R2522" s="1">
        <f t="shared" si="275"/>
        <v>35665</v>
      </c>
      <c r="S2522" s="1">
        <f t="shared" si="276"/>
        <v>25000000</v>
      </c>
      <c r="U2522" s="6" t="s">
        <v>4319</v>
      </c>
      <c r="V2522" s="5">
        <f t="shared" si="270"/>
        <v>1</v>
      </c>
      <c r="W2522" s="14">
        <f>IF(V2522=1, VLOOKUP(U2522, [1]IMDB_Movies!A:O, 11, FALSE), AVERAGEIF($A$2:$A$4915, U2522, $K$2:$K$4915))</f>
        <v>3.3</v>
      </c>
      <c r="X2522" s="5">
        <f t="shared" si="271"/>
        <v>1.7000000000000001E-2</v>
      </c>
      <c r="Y2522">
        <f t="shared" si="272"/>
        <v>6.4421010425020038</v>
      </c>
      <c r="AN2522" s="6"/>
      <c r="AO2522" s="5"/>
      <c r="AP2522" s="14"/>
      <c r="AQ2522" s="5"/>
    </row>
    <row r="2523" spans="1:43" hidden="1" x14ac:dyDescent="0.3">
      <c r="A2523" t="s">
        <v>1907</v>
      </c>
      <c r="B2523">
        <v>99</v>
      </c>
      <c r="C2523">
        <v>59073773</v>
      </c>
      <c r="D2523" t="s">
        <v>2830</v>
      </c>
      <c r="E2523" t="s">
        <v>10974</v>
      </c>
      <c r="F2523" t="s">
        <v>2831</v>
      </c>
      <c r="G2523" t="s">
        <v>14</v>
      </c>
      <c r="H2523" t="s">
        <v>15</v>
      </c>
      <c r="I2523">
        <v>25000000</v>
      </c>
      <c r="J2523">
        <v>2014</v>
      </c>
      <c r="K2523">
        <v>8.1</v>
      </c>
      <c r="L2523" s="5" t="s">
        <v>340</v>
      </c>
      <c r="M2523" s="5" t="s">
        <v>599</v>
      </c>
      <c r="N2523" t="s">
        <v>8413</v>
      </c>
      <c r="O2523" t="s">
        <v>1221</v>
      </c>
      <c r="P2523" s="5">
        <f t="shared" si="273"/>
        <v>0.59370486394471189</v>
      </c>
      <c r="Q2523" s="5">
        <f t="shared" si="274"/>
        <v>59073773</v>
      </c>
      <c r="R2523" s="1">
        <f t="shared" si="275"/>
        <v>34073773</v>
      </c>
      <c r="S2523" s="1">
        <f t="shared" si="276"/>
        <v>25000000</v>
      </c>
      <c r="U2523" s="6" t="s">
        <v>3380</v>
      </c>
      <c r="V2523" s="5">
        <f t="shared" si="270"/>
        <v>1</v>
      </c>
      <c r="W2523" s="14">
        <f>IF(V2523=1, VLOOKUP(U2523, [1]IMDB_Movies!A:O, 11, FALSE), AVERAGEIF($A$2:$A$4915, U2523, $K$2:$K$4915))</f>
        <v>3.3</v>
      </c>
      <c r="X2523" s="5">
        <f t="shared" si="271"/>
        <v>1.7000000000000001E-2</v>
      </c>
      <c r="Y2523">
        <f t="shared" si="272"/>
        <v>6.4420377055756104</v>
      </c>
      <c r="AN2523" s="6"/>
      <c r="AO2523" s="5"/>
      <c r="AP2523" s="14"/>
      <c r="AQ2523" s="5"/>
    </row>
    <row r="2524" spans="1:43" hidden="1" x14ac:dyDescent="0.3">
      <c r="A2524" t="s">
        <v>576</v>
      </c>
      <c r="B2524">
        <v>116</v>
      </c>
      <c r="C2524">
        <v>121248145</v>
      </c>
      <c r="D2524" t="s">
        <v>1194</v>
      </c>
      <c r="E2524" t="s">
        <v>10975</v>
      </c>
      <c r="F2524" t="s">
        <v>2848</v>
      </c>
      <c r="G2524" t="s">
        <v>14</v>
      </c>
      <c r="H2524" t="s">
        <v>15</v>
      </c>
      <c r="I2524">
        <v>25000000</v>
      </c>
      <c r="J2524">
        <v>1994</v>
      </c>
      <c r="K2524">
        <v>7.2</v>
      </c>
      <c r="L2524" s="5" t="s">
        <v>476</v>
      </c>
      <c r="M2524" s="5" t="s">
        <v>340</v>
      </c>
      <c r="N2524" t="s">
        <v>8413</v>
      </c>
      <c r="O2524" t="s">
        <v>3629</v>
      </c>
      <c r="P2524" s="5">
        <f t="shared" si="273"/>
        <v>0.59372761274160424</v>
      </c>
      <c r="Q2524" s="5">
        <f t="shared" si="274"/>
        <v>121248145</v>
      </c>
      <c r="R2524" s="1">
        <f t="shared" si="275"/>
        <v>96248145</v>
      </c>
      <c r="S2524" s="1">
        <f t="shared" si="276"/>
        <v>25000000</v>
      </c>
      <c r="U2524" s="7" t="s">
        <v>673</v>
      </c>
      <c r="V2524" s="5">
        <f t="shared" si="270"/>
        <v>1</v>
      </c>
      <c r="W2524" s="14">
        <f>IF(V2524=1, VLOOKUP(U2524, [1]IMDB_Movies!A:O, 11, FALSE), AVERAGEIF($A$2:$A$4915, U2524, $K$2:$K$4915))</f>
        <v>3.3</v>
      </c>
      <c r="X2524" s="5">
        <f t="shared" si="271"/>
        <v>1.7000000000000001E-2</v>
      </c>
      <c r="Y2524">
        <f t="shared" si="272"/>
        <v>6.4416532905296942</v>
      </c>
      <c r="AN2524" s="7"/>
      <c r="AO2524" s="5"/>
      <c r="AP2524" s="14"/>
      <c r="AQ2524" s="5"/>
    </row>
    <row r="2525" spans="1:43" hidden="1" x14ac:dyDescent="0.3">
      <c r="A2525" t="s">
        <v>1324</v>
      </c>
      <c r="B2525">
        <v>138</v>
      </c>
      <c r="C2525">
        <v>90135191</v>
      </c>
      <c r="D2525" t="s">
        <v>778</v>
      </c>
      <c r="E2525" t="s">
        <v>10976</v>
      </c>
      <c r="F2525" t="s">
        <v>2866</v>
      </c>
      <c r="G2525" t="s">
        <v>14</v>
      </c>
      <c r="H2525" t="s">
        <v>15</v>
      </c>
      <c r="I2525">
        <v>25000000</v>
      </c>
      <c r="J2525">
        <v>2003</v>
      </c>
      <c r="K2525">
        <v>8</v>
      </c>
      <c r="L2525" s="5" t="s">
        <v>8413</v>
      </c>
      <c r="M2525" s="5" t="s">
        <v>1221</v>
      </c>
      <c r="N2525" t="s">
        <v>8415</v>
      </c>
      <c r="O2525" t="s">
        <v>3629</v>
      </c>
      <c r="P2525" s="5">
        <f t="shared" si="273"/>
        <v>0.5941507922526319</v>
      </c>
      <c r="Q2525" s="5">
        <f t="shared" si="274"/>
        <v>90135191</v>
      </c>
      <c r="R2525" s="1">
        <f t="shared" si="275"/>
        <v>65135191</v>
      </c>
      <c r="S2525" s="1">
        <f t="shared" si="276"/>
        <v>25000000</v>
      </c>
      <c r="U2525" s="6" t="s">
        <v>4270</v>
      </c>
      <c r="V2525" s="5">
        <f t="shared" si="270"/>
        <v>1</v>
      </c>
      <c r="W2525" s="14">
        <f>IF(V2525=1, VLOOKUP(U2525, [1]IMDB_Movies!A:O, 11, FALSE), AVERAGEIF($A$2:$A$4915, U2525, $K$2:$K$4915))</f>
        <v>3.3</v>
      </c>
      <c r="X2525" s="5">
        <f t="shared" si="271"/>
        <v>1.7000000000000001E-2</v>
      </c>
      <c r="Y2525">
        <f t="shared" si="272"/>
        <v>6.4423926134082681</v>
      </c>
      <c r="AN2525" s="6"/>
      <c r="AO2525" s="5"/>
      <c r="AP2525" s="14"/>
      <c r="AQ2525" s="5"/>
    </row>
    <row r="2526" spans="1:43" hidden="1" x14ac:dyDescent="0.3">
      <c r="A2526" t="s">
        <v>2877</v>
      </c>
      <c r="B2526">
        <v>108</v>
      </c>
      <c r="C2526">
        <v>83813460</v>
      </c>
      <c r="D2526" t="s">
        <v>79</v>
      </c>
      <c r="E2526" t="s">
        <v>10977</v>
      </c>
      <c r="F2526" t="s">
        <v>2878</v>
      </c>
      <c r="G2526" t="s">
        <v>14</v>
      </c>
      <c r="H2526" t="s">
        <v>15</v>
      </c>
      <c r="I2526">
        <v>25000000</v>
      </c>
      <c r="J2526">
        <v>2009</v>
      </c>
      <c r="K2526">
        <v>7.4</v>
      </c>
      <c r="L2526" s="5" t="s">
        <v>1221</v>
      </c>
      <c r="M2526" s="5" t="s">
        <v>6851</v>
      </c>
      <c r="P2526" s="5">
        <f t="shared" si="273"/>
        <v>0.59435105449767445</v>
      </c>
      <c r="Q2526" s="5">
        <f t="shared" si="274"/>
        <v>83813460</v>
      </c>
      <c r="R2526" s="1">
        <f t="shared" si="275"/>
        <v>58813460</v>
      </c>
      <c r="S2526" s="1">
        <f t="shared" si="276"/>
        <v>25000000</v>
      </c>
      <c r="U2526" s="6" t="s">
        <v>8193</v>
      </c>
      <c r="V2526" s="5">
        <f t="shared" si="270"/>
        <v>1</v>
      </c>
      <c r="W2526" s="14">
        <f>IF(V2526=1, VLOOKUP(U2526, [1]IMDB_Movies!A:O, 11, FALSE), AVERAGEIF($A$2:$A$4915, U2526, $K$2:$K$4915))</f>
        <v>3.2</v>
      </c>
      <c r="X2526" s="5">
        <f t="shared" si="271"/>
        <v>1.4E-2</v>
      </c>
      <c r="Y2526">
        <f t="shared" si="272"/>
        <v>6.4426104417670667</v>
      </c>
      <c r="AN2526" s="6"/>
      <c r="AO2526" s="5"/>
      <c r="AP2526" s="14"/>
      <c r="AQ2526" s="5"/>
    </row>
    <row r="2527" spans="1:43" hidden="1" x14ac:dyDescent="0.3">
      <c r="A2527" t="s">
        <v>2929</v>
      </c>
      <c r="B2527">
        <v>112</v>
      </c>
      <c r="C2527">
        <v>42478175</v>
      </c>
      <c r="D2527" t="s">
        <v>246</v>
      </c>
      <c r="E2527" t="s">
        <v>10978</v>
      </c>
      <c r="F2527" t="s">
        <v>2930</v>
      </c>
      <c r="G2527" t="s">
        <v>14</v>
      </c>
      <c r="H2527" t="s">
        <v>15</v>
      </c>
      <c r="I2527">
        <v>25000000</v>
      </c>
      <c r="J2527">
        <v>2015</v>
      </c>
      <c r="K2527">
        <v>7.2</v>
      </c>
      <c r="L2527" s="5" t="s">
        <v>1221</v>
      </c>
      <c r="M2527" s="5" t="s">
        <v>455</v>
      </c>
      <c r="N2527" t="s">
        <v>6851</v>
      </c>
      <c r="P2527" s="5">
        <f t="shared" si="273"/>
        <v>0.59451183023729881</v>
      </c>
      <c r="Q2527" s="5">
        <f t="shared" si="274"/>
        <v>42478175</v>
      </c>
      <c r="R2527" s="1">
        <f t="shared" si="275"/>
        <v>17478175</v>
      </c>
      <c r="S2527" s="1">
        <f t="shared" si="276"/>
        <v>25000000</v>
      </c>
      <c r="U2527" s="6" t="s">
        <v>7676</v>
      </c>
      <c r="V2527" s="5">
        <f t="shared" si="270"/>
        <v>1</v>
      </c>
      <c r="W2527" s="14">
        <f>IF(V2527=1, VLOOKUP(U2527, [1]IMDB_Movies!A:O, 11, FALSE), AVERAGEIF($A$2:$A$4915, U2527, $K$2:$K$4915))</f>
        <v>3.2</v>
      </c>
      <c r="X2527" s="5">
        <f t="shared" si="271"/>
        <v>1.4E-2</v>
      </c>
      <c r="Y2527">
        <f t="shared" si="272"/>
        <v>6.4426275612695845</v>
      </c>
      <c r="AN2527" s="6"/>
      <c r="AO2527" s="5"/>
      <c r="AP2527" s="14"/>
      <c r="AQ2527" s="5"/>
    </row>
    <row r="2528" spans="1:43" hidden="1" x14ac:dyDescent="0.3">
      <c r="A2528" t="s">
        <v>712</v>
      </c>
      <c r="B2528">
        <v>102</v>
      </c>
      <c r="C2528">
        <v>38747385</v>
      </c>
      <c r="D2528" t="s">
        <v>2943</v>
      </c>
      <c r="E2528" t="s">
        <v>10979</v>
      </c>
      <c r="F2528" t="s">
        <v>2944</v>
      </c>
      <c r="G2528" t="s">
        <v>14</v>
      </c>
      <c r="H2528" t="s">
        <v>15</v>
      </c>
      <c r="I2528">
        <v>25000000</v>
      </c>
      <c r="J2528">
        <v>1986</v>
      </c>
      <c r="K2528">
        <v>6.9</v>
      </c>
      <c r="L2528" s="5" t="s">
        <v>599</v>
      </c>
      <c r="M2528" s="5" t="s">
        <v>2267</v>
      </c>
      <c r="N2528" t="s">
        <v>6055</v>
      </c>
      <c r="O2528" t="s">
        <v>4289</v>
      </c>
      <c r="P2528" s="5">
        <f t="shared" si="273"/>
        <v>0.59445937642100211</v>
      </c>
      <c r="Q2528" s="5">
        <f t="shared" si="274"/>
        <v>38747385</v>
      </c>
      <c r="R2528" s="1">
        <f t="shared" si="275"/>
        <v>13747385</v>
      </c>
      <c r="S2528" s="1">
        <f t="shared" si="276"/>
        <v>25000000</v>
      </c>
      <c r="U2528" s="6" t="s">
        <v>7994</v>
      </c>
      <c r="V2528" s="5">
        <f t="shared" si="270"/>
        <v>1</v>
      </c>
      <c r="W2528" s="14">
        <f>IF(V2528=1, VLOOKUP(U2528, [1]IMDB_Movies!A:O, 11, FALSE), AVERAGEIF($A$2:$A$4915, U2528, $K$2:$K$4915))</f>
        <v>3.2</v>
      </c>
      <c r="X2528" s="5">
        <f t="shared" si="271"/>
        <v>1.4E-2</v>
      </c>
      <c r="Y2528">
        <f t="shared" si="272"/>
        <v>6.4425643086816704</v>
      </c>
      <c r="AN2528" s="6"/>
      <c r="AO2528" s="5"/>
      <c r="AP2528" s="14"/>
      <c r="AQ2528" s="5"/>
    </row>
    <row r="2529" spans="1:43" hidden="1" x14ac:dyDescent="0.3">
      <c r="A2529" t="s">
        <v>2990</v>
      </c>
      <c r="B2529">
        <v>105</v>
      </c>
      <c r="C2529">
        <v>17100000</v>
      </c>
      <c r="D2529" t="s">
        <v>2991</v>
      </c>
      <c r="E2529" t="s">
        <v>10980</v>
      </c>
      <c r="F2529" t="s">
        <v>2992</v>
      </c>
      <c r="G2529" t="s">
        <v>14</v>
      </c>
      <c r="H2529" t="s">
        <v>15</v>
      </c>
      <c r="I2529">
        <v>25000000</v>
      </c>
      <c r="J2529">
        <v>1996</v>
      </c>
      <c r="K2529">
        <v>5.3</v>
      </c>
      <c r="L2529" s="5" t="s">
        <v>476</v>
      </c>
      <c r="M2529" s="5" t="s">
        <v>340</v>
      </c>
      <c r="N2529" t="s">
        <v>8413</v>
      </c>
      <c r="O2529" t="s">
        <v>1221</v>
      </c>
      <c r="P2529" s="5">
        <f t="shared" si="273"/>
        <v>0.59439158363589251</v>
      </c>
      <c r="Q2529" s="5">
        <f t="shared" si="274"/>
        <v>17100000</v>
      </c>
      <c r="R2529" s="1">
        <f t="shared" si="275"/>
        <v>-7900000</v>
      </c>
      <c r="S2529" s="1">
        <f t="shared" si="276"/>
        <v>25000000</v>
      </c>
      <c r="U2529" s="7" t="s">
        <v>6723</v>
      </c>
      <c r="V2529" s="5">
        <f t="shared" si="270"/>
        <v>1</v>
      </c>
      <c r="W2529" s="14">
        <f>IF(V2529=1, VLOOKUP(U2529, [1]IMDB_Movies!A:O, 11, FALSE), AVERAGEIF($A$2:$A$4915, U2529, $K$2:$K$4915))</f>
        <v>3.2</v>
      </c>
      <c r="X2529" s="5">
        <f t="shared" si="271"/>
        <v>1.4E-2</v>
      </c>
      <c r="Y2529">
        <f t="shared" si="272"/>
        <v>6.4423803779654181</v>
      </c>
      <c r="AN2529" s="7"/>
      <c r="AO2529" s="5"/>
      <c r="AP2529" s="14"/>
      <c r="AQ2529" s="5"/>
    </row>
    <row r="2530" spans="1:43" hidden="1" x14ac:dyDescent="0.3">
      <c r="A2530" t="s">
        <v>3021</v>
      </c>
      <c r="B2530">
        <v>102</v>
      </c>
      <c r="C2530">
        <v>14334645</v>
      </c>
      <c r="D2530" t="s">
        <v>1138</v>
      </c>
      <c r="E2530" t="s">
        <v>10981</v>
      </c>
      <c r="F2530" t="s">
        <v>3022</v>
      </c>
      <c r="G2530" t="s">
        <v>14</v>
      </c>
      <c r="H2530" t="s">
        <v>15</v>
      </c>
      <c r="I2530">
        <v>25000000</v>
      </c>
      <c r="J2530">
        <v>2004</v>
      </c>
      <c r="K2530">
        <v>4.8</v>
      </c>
      <c r="L2530" s="5" t="s">
        <v>1221</v>
      </c>
      <c r="M2530" s="5" t="s">
        <v>2267</v>
      </c>
      <c r="N2530" t="s">
        <v>4289</v>
      </c>
      <c r="O2530" t="s">
        <v>3629</v>
      </c>
      <c r="P2530" s="5">
        <f t="shared" si="273"/>
        <v>0.59424812016129336</v>
      </c>
      <c r="Q2530" s="5">
        <f t="shared" si="274"/>
        <v>14334645</v>
      </c>
      <c r="R2530" s="1">
        <f t="shared" si="275"/>
        <v>-10665355</v>
      </c>
      <c r="S2530" s="1">
        <f t="shared" si="276"/>
        <v>25000000</v>
      </c>
      <c r="U2530" s="6" t="s">
        <v>6328</v>
      </c>
      <c r="V2530" s="5">
        <f t="shared" si="270"/>
        <v>1</v>
      </c>
      <c r="W2530" s="14">
        <f>IF(V2530=1, VLOOKUP(U2530, [1]IMDB_Movies!A:O, 11, FALSE), AVERAGEIF($A$2:$A$4915, U2530, $K$2:$K$4915))</f>
        <v>3.2</v>
      </c>
      <c r="X2530" s="5">
        <f t="shared" si="271"/>
        <v>1.4E-2</v>
      </c>
      <c r="Y2530">
        <f t="shared" si="272"/>
        <v>6.4423974255832634</v>
      </c>
      <c r="AN2530" s="6"/>
      <c r="AO2530" s="5"/>
      <c r="AP2530" s="14"/>
      <c r="AQ2530" s="5"/>
    </row>
    <row r="2531" spans="1:43" hidden="1" x14ac:dyDescent="0.3">
      <c r="A2531" t="s">
        <v>1792</v>
      </c>
      <c r="B2531">
        <v>109</v>
      </c>
      <c r="C2531">
        <v>3517797</v>
      </c>
      <c r="D2531" t="s">
        <v>2059</v>
      </c>
      <c r="E2531" t="s">
        <v>10982</v>
      </c>
      <c r="F2531" t="s">
        <v>3046</v>
      </c>
      <c r="G2531" t="s">
        <v>14</v>
      </c>
      <c r="H2531" t="s">
        <v>525</v>
      </c>
      <c r="I2531">
        <v>25000000</v>
      </c>
      <c r="J2531">
        <v>2002</v>
      </c>
      <c r="K2531">
        <v>6.6</v>
      </c>
      <c r="L2531" s="5" t="s">
        <v>476</v>
      </c>
      <c r="M2531" s="5" t="s">
        <v>8413</v>
      </c>
      <c r="N2531" t="s">
        <v>1221</v>
      </c>
      <c r="O2531" t="s">
        <v>6851</v>
      </c>
      <c r="P2531" s="5">
        <f t="shared" si="273"/>
        <v>0.59409634621938767</v>
      </c>
      <c r="Q2531" s="5">
        <f t="shared" si="274"/>
        <v>3517797</v>
      </c>
      <c r="R2531" s="1">
        <f t="shared" si="275"/>
        <v>-21482203</v>
      </c>
      <c r="S2531" s="1">
        <f t="shared" si="276"/>
        <v>25000000</v>
      </c>
      <c r="U2531" s="7" t="s">
        <v>5036</v>
      </c>
      <c r="V2531" s="5">
        <f t="shared" si="270"/>
        <v>1</v>
      </c>
      <c r="W2531" s="14">
        <f>IF(V2531=1, VLOOKUP(U2531, [1]IMDB_Movies!A:O, 11, FALSE), AVERAGEIF($A$2:$A$4915, U2531, $K$2:$K$4915))</f>
        <v>3.2</v>
      </c>
      <c r="X2531" s="5">
        <f t="shared" si="271"/>
        <v>1.4E-2</v>
      </c>
      <c r="Y2531">
        <f t="shared" si="272"/>
        <v>6.4428571428571404</v>
      </c>
      <c r="AN2531" s="7"/>
      <c r="AO2531" s="5"/>
      <c r="AP2531" s="14"/>
      <c r="AQ2531" s="5"/>
    </row>
    <row r="2532" spans="1:43" hidden="1" x14ac:dyDescent="0.3">
      <c r="A2532" t="s">
        <v>1219</v>
      </c>
      <c r="B2532">
        <v>118</v>
      </c>
      <c r="C2532">
        <v>30920167</v>
      </c>
      <c r="D2532" t="s">
        <v>2272</v>
      </c>
      <c r="E2532" t="s">
        <v>10983</v>
      </c>
      <c r="F2532" t="s">
        <v>3192</v>
      </c>
      <c r="G2532" t="s">
        <v>14</v>
      </c>
      <c r="H2532" t="s">
        <v>15</v>
      </c>
      <c r="I2532">
        <v>25000000</v>
      </c>
      <c r="J2532">
        <v>2012</v>
      </c>
      <c r="K2532">
        <v>5.7</v>
      </c>
      <c r="L2532" s="5" t="s">
        <v>599</v>
      </c>
      <c r="M2532" s="5" t="s">
        <v>4183</v>
      </c>
      <c r="P2532" s="5">
        <f t="shared" si="273"/>
        <v>0.5939162648173627</v>
      </c>
      <c r="Q2532" s="5">
        <f t="shared" si="274"/>
        <v>30920167</v>
      </c>
      <c r="R2532" s="1">
        <f t="shared" si="275"/>
        <v>5920167</v>
      </c>
      <c r="S2532" s="1">
        <f t="shared" si="276"/>
        <v>25000000</v>
      </c>
      <c r="U2532" s="6" t="s">
        <v>7720</v>
      </c>
      <c r="V2532" s="5">
        <f t="shared" si="270"/>
        <v>1</v>
      </c>
      <c r="W2532" s="14">
        <f>IF(V2532=1, VLOOKUP(U2532, [1]IMDB_Movies!A:O, 11, FALSE), AVERAGEIF($A$2:$A$4915, U2532, $K$2:$K$4915))</f>
        <v>3.1</v>
      </c>
      <c r="X2532" s="5">
        <f t="shared" si="271"/>
        <v>1.0999999999999999E-2</v>
      </c>
      <c r="Y2532">
        <f t="shared" si="272"/>
        <v>6.4428341384863099</v>
      </c>
      <c r="AN2532" s="6"/>
      <c r="AO2532" s="5"/>
      <c r="AP2532" s="14"/>
      <c r="AQ2532" s="5"/>
    </row>
    <row r="2533" spans="1:43" hidden="1" x14ac:dyDescent="0.3">
      <c r="A2533" t="s">
        <v>3207</v>
      </c>
      <c r="B2533">
        <v>109</v>
      </c>
      <c r="C2533"/>
      <c r="D2533" t="s">
        <v>3208</v>
      </c>
      <c r="E2533" t="s">
        <v>10984</v>
      </c>
      <c r="F2533" t="s">
        <v>3209</v>
      </c>
      <c r="G2533" t="s">
        <v>14</v>
      </c>
      <c r="H2533" t="s">
        <v>22</v>
      </c>
      <c r="I2533">
        <v>25000000</v>
      </c>
      <c r="J2533">
        <v>1985</v>
      </c>
      <c r="K2533">
        <v>6.7</v>
      </c>
      <c r="L2533" s="5" t="s">
        <v>340</v>
      </c>
      <c r="M2533" s="5" t="s">
        <v>6299</v>
      </c>
      <c r="N2533" t="s">
        <v>455</v>
      </c>
      <c r="O2533" t="s">
        <v>2267</v>
      </c>
      <c r="P2533" s="5">
        <f t="shared" si="273"/>
        <v>0.59381778105002236</v>
      </c>
      <c r="Q2533" s="5">
        <f t="shared" si="274"/>
        <v>25035665</v>
      </c>
      <c r="R2533" s="1">
        <f t="shared" si="275"/>
        <v>35665</v>
      </c>
      <c r="S2533" s="1">
        <f t="shared" si="276"/>
        <v>25000000</v>
      </c>
      <c r="U2533" s="7" t="s">
        <v>7318</v>
      </c>
      <c r="V2533" s="5">
        <f t="shared" si="270"/>
        <v>1</v>
      </c>
      <c r="W2533" s="14">
        <f>IF(V2533=1, VLOOKUP(U2533, [1]IMDB_Movies!A:O, 11, FALSE), AVERAGEIF($A$2:$A$4915, U2533, $K$2:$K$4915))</f>
        <v>3.1</v>
      </c>
      <c r="X2533" s="5">
        <f t="shared" si="271"/>
        <v>1.0999999999999999E-2</v>
      </c>
      <c r="Y2533">
        <f t="shared" si="272"/>
        <v>6.4431333064840892</v>
      </c>
      <c r="AN2533" s="7"/>
      <c r="AO2533" s="5"/>
      <c r="AP2533" s="14"/>
      <c r="AQ2533" s="5"/>
    </row>
    <row r="2534" spans="1:43" hidden="1" x14ac:dyDescent="0.3">
      <c r="A2534" t="s">
        <v>1118</v>
      </c>
      <c r="B2534">
        <v>104</v>
      </c>
      <c r="C2534">
        <v>1089365</v>
      </c>
      <c r="D2534" t="s">
        <v>910</v>
      </c>
      <c r="E2534" t="s">
        <v>10985</v>
      </c>
      <c r="F2534" t="s">
        <v>3225</v>
      </c>
      <c r="G2534" t="s">
        <v>14</v>
      </c>
      <c r="H2534" t="s">
        <v>15</v>
      </c>
      <c r="I2534">
        <v>25000000</v>
      </c>
      <c r="J2534">
        <v>2008</v>
      </c>
      <c r="K2534">
        <v>5.7</v>
      </c>
      <c r="L2534" s="5" t="s">
        <v>599</v>
      </c>
      <c r="M2534" s="5" t="s">
        <v>1221</v>
      </c>
      <c r="P2534" s="5">
        <f t="shared" si="273"/>
        <v>0.59381778105002236</v>
      </c>
      <c r="Q2534" s="5">
        <f t="shared" si="274"/>
        <v>1089365</v>
      </c>
      <c r="R2534" s="1">
        <f t="shared" si="275"/>
        <v>-23910635</v>
      </c>
      <c r="S2534" s="1">
        <f t="shared" si="276"/>
        <v>25000000</v>
      </c>
      <c r="U2534" s="6" t="s">
        <v>6942</v>
      </c>
      <c r="V2534" s="5">
        <f t="shared" ref="V2534:V2566" si="277">COUNTIF($A$2:$A$4915, U2534)</f>
        <v>1</v>
      </c>
      <c r="W2534" s="14">
        <f>IF(V2534=1, VLOOKUP(U2534, [1]IMDB_Movies!A:O, 11, FALSE), AVERAGEIF($A$2:$A$4915, U2534, $K$2:$K$4915))</f>
        <v>3.1</v>
      </c>
      <c r="X2534" s="5">
        <f t="shared" ref="X2534:X2566" si="278">_xlfn.PERCENTRANK.EXC($W$102:$W$2566,W2534)</f>
        <v>1.0999999999999999E-2</v>
      </c>
      <c r="Y2534">
        <f t="shared" ref="Y2534:Y2566" si="279">AVERAGE(K2434:K7347)</f>
        <v>6.4430298146655893</v>
      </c>
      <c r="AN2534" s="6"/>
      <c r="AO2534" s="5"/>
      <c r="AP2534" s="14"/>
      <c r="AQ2534" s="5"/>
    </row>
    <row r="2535" spans="1:43" hidden="1" x14ac:dyDescent="0.3">
      <c r="A2535" t="s">
        <v>1617</v>
      </c>
      <c r="B2535">
        <v>123</v>
      </c>
      <c r="C2535">
        <v>100241322</v>
      </c>
      <c r="D2535" t="s">
        <v>507</v>
      </c>
      <c r="E2535" t="s">
        <v>10986</v>
      </c>
      <c r="F2535" t="s">
        <v>3232</v>
      </c>
      <c r="G2535" t="s">
        <v>14</v>
      </c>
      <c r="H2535" t="s">
        <v>15</v>
      </c>
      <c r="I2535">
        <v>25000000</v>
      </c>
      <c r="J2535">
        <v>1998</v>
      </c>
      <c r="K2535">
        <v>7.2</v>
      </c>
      <c r="L2535" s="5" t="s">
        <v>599</v>
      </c>
      <c r="M2535" s="5" t="s">
        <v>1221</v>
      </c>
      <c r="N2535" t="s">
        <v>6851</v>
      </c>
      <c r="P2535" s="5">
        <f t="shared" si="273"/>
        <v>0.59363154303683241</v>
      </c>
      <c r="Q2535" s="5">
        <f t="shared" si="274"/>
        <v>100241322</v>
      </c>
      <c r="R2535" s="1">
        <f t="shared" si="275"/>
        <v>75241322</v>
      </c>
      <c r="S2535" s="1">
        <f t="shared" si="276"/>
        <v>25000000</v>
      </c>
      <c r="U2535" s="7" t="s">
        <v>6627</v>
      </c>
      <c r="V2535" s="5">
        <f t="shared" si="277"/>
        <v>1</v>
      </c>
      <c r="W2535" s="14">
        <f>IF(V2535=1, VLOOKUP(U2535, [1]IMDB_Movies!A:O, 11, FALSE), AVERAGEIF($A$2:$A$4915, U2535, $K$2:$K$4915))</f>
        <v>3.1</v>
      </c>
      <c r="X2535" s="5">
        <f t="shared" si="278"/>
        <v>1.0999999999999999E-2</v>
      </c>
      <c r="Y2535">
        <f t="shared" si="279"/>
        <v>6.4439742039500176</v>
      </c>
      <c r="AN2535" s="7"/>
      <c r="AO2535" s="5"/>
      <c r="AP2535" s="14"/>
      <c r="AQ2535" s="5"/>
    </row>
    <row r="2536" spans="1:43" hidden="1" x14ac:dyDescent="0.3">
      <c r="A2536" t="s">
        <v>449</v>
      </c>
      <c r="B2536">
        <v>125</v>
      </c>
      <c r="C2536">
        <v>219200000</v>
      </c>
      <c r="D2536" t="s">
        <v>3190</v>
      </c>
      <c r="E2536" t="s">
        <v>10987</v>
      </c>
      <c r="F2536" t="s">
        <v>3282</v>
      </c>
      <c r="G2536" t="s">
        <v>14</v>
      </c>
      <c r="H2536" t="s">
        <v>15</v>
      </c>
      <c r="I2536">
        <v>25000000</v>
      </c>
      <c r="J2536">
        <v>1993</v>
      </c>
      <c r="K2536">
        <v>6.9</v>
      </c>
      <c r="L2536" s="5" t="s">
        <v>599</v>
      </c>
      <c r="M2536" s="5" t="s">
        <v>1221</v>
      </c>
      <c r="N2536" t="s">
        <v>6299</v>
      </c>
      <c r="O2536" t="s">
        <v>6851</v>
      </c>
      <c r="P2536" s="5">
        <f t="shared" si="273"/>
        <v>0.59390058773494259</v>
      </c>
      <c r="Q2536" s="5">
        <f t="shared" si="274"/>
        <v>219200000</v>
      </c>
      <c r="R2536" s="1">
        <f t="shared" si="275"/>
        <v>194200000</v>
      </c>
      <c r="S2536" s="1">
        <f t="shared" si="276"/>
        <v>25000000</v>
      </c>
      <c r="U2536" s="7" t="s">
        <v>4256</v>
      </c>
      <c r="V2536" s="5">
        <f t="shared" si="277"/>
        <v>1</v>
      </c>
      <c r="W2536" s="14">
        <f>IF(V2536=1, VLOOKUP(U2536, [1]IMDB_Movies!A:O, 11, FALSE), AVERAGEIF($A$2:$A$4915, U2536, $K$2:$K$4915))</f>
        <v>3.1</v>
      </c>
      <c r="X2536" s="5">
        <f t="shared" si="278"/>
        <v>1.0999999999999999E-2</v>
      </c>
      <c r="Y2536">
        <f t="shared" si="279"/>
        <v>6.4450403225806419</v>
      </c>
      <c r="AN2536" s="7"/>
      <c r="AO2536" s="5"/>
      <c r="AP2536" s="14"/>
      <c r="AQ2536" s="5"/>
    </row>
    <row r="2537" spans="1:43" hidden="1" x14ac:dyDescent="0.3">
      <c r="A2537" t="s">
        <v>1118</v>
      </c>
      <c r="B2537">
        <v>133</v>
      </c>
      <c r="C2537">
        <v>172825435</v>
      </c>
      <c r="D2537" t="s">
        <v>1221</v>
      </c>
      <c r="E2537" t="s">
        <v>10988</v>
      </c>
      <c r="F2537" t="s">
        <v>3283</v>
      </c>
      <c r="G2537" t="s">
        <v>14</v>
      </c>
      <c r="H2537" t="s">
        <v>15</v>
      </c>
      <c r="I2537">
        <v>25000000</v>
      </c>
      <c r="J2537">
        <v>1988</v>
      </c>
      <c r="K2537">
        <v>8</v>
      </c>
      <c r="L2537" s="5" t="s">
        <v>1221</v>
      </c>
      <c r="M2537" s="5"/>
      <c r="P2537" s="5">
        <f t="shared" si="273"/>
        <v>0.59533871576496533</v>
      </c>
      <c r="Q2537" s="5">
        <f t="shared" si="274"/>
        <v>172825435</v>
      </c>
      <c r="R2537" s="1">
        <f t="shared" si="275"/>
        <v>147825435</v>
      </c>
      <c r="S2537" s="1">
        <f t="shared" si="276"/>
        <v>25000000</v>
      </c>
      <c r="U2537" s="6" t="s">
        <v>5713</v>
      </c>
      <c r="V2537" s="5">
        <f t="shared" si="277"/>
        <v>1</v>
      </c>
      <c r="W2537" s="14">
        <f>IF(V2537=1, VLOOKUP(U2537, [1]IMDB_Movies!A:O, 11, FALSE), AVERAGEIF($A$2:$A$4915, U2537, $K$2:$K$4915))</f>
        <v>3.1</v>
      </c>
      <c r="X2537" s="5">
        <f t="shared" si="278"/>
        <v>1.0999999999999999E-2</v>
      </c>
      <c r="Y2537">
        <f t="shared" si="279"/>
        <v>6.444493747478818</v>
      </c>
      <c r="AN2537" s="6"/>
      <c r="AO2537" s="5"/>
      <c r="AP2537" s="14"/>
      <c r="AQ2537" s="5"/>
    </row>
    <row r="2538" spans="1:43" hidden="1" x14ac:dyDescent="0.3">
      <c r="A2538" t="s">
        <v>1763</v>
      </c>
      <c r="B2538">
        <v>93</v>
      </c>
      <c r="C2538">
        <v>145000989</v>
      </c>
      <c r="D2538" t="s">
        <v>24</v>
      </c>
      <c r="E2538" t="s">
        <v>10989</v>
      </c>
      <c r="F2538" t="s">
        <v>3286</v>
      </c>
      <c r="G2538" t="s">
        <v>14</v>
      </c>
      <c r="H2538" t="s">
        <v>525</v>
      </c>
      <c r="I2538">
        <v>25000000</v>
      </c>
      <c r="J2538">
        <v>2008</v>
      </c>
      <c r="K2538">
        <v>7.9</v>
      </c>
      <c r="L2538" s="5" t="s">
        <v>476</v>
      </c>
      <c r="M2538" s="5" t="s">
        <v>3629</v>
      </c>
      <c r="P2538" s="5">
        <f t="shared" si="273"/>
        <v>0.59624338899351237</v>
      </c>
      <c r="Q2538" s="5">
        <f t="shared" si="274"/>
        <v>145000989</v>
      </c>
      <c r="R2538" s="1">
        <f t="shared" si="275"/>
        <v>120000989</v>
      </c>
      <c r="S2538" s="1">
        <f t="shared" si="276"/>
        <v>25000000</v>
      </c>
      <c r="U2538" s="7" t="s">
        <v>4090</v>
      </c>
      <c r="V2538" s="5">
        <f t="shared" si="277"/>
        <v>1</v>
      </c>
      <c r="W2538" s="14">
        <f>IF(V2538=1, VLOOKUP(U2538, [1]IMDB_Movies!A:O, 11, FALSE), AVERAGEIF($A$2:$A$4915, U2538, $K$2:$K$4915))</f>
        <v>3.1</v>
      </c>
      <c r="X2538" s="5">
        <f t="shared" si="278"/>
        <v>1.0999999999999999E-2</v>
      </c>
      <c r="Y2538">
        <f t="shared" si="279"/>
        <v>6.4447538337368817</v>
      </c>
      <c r="AN2538" s="7"/>
      <c r="AO2538" s="5"/>
      <c r="AP2538" s="14"/>
      <c r="AQ2538" s="5"/>
    </row>
    <row r="2539" spans="1:43" hidden="1" x14ac:dyDescent="0.3">
      <c r="A2539" t="s">
        <v>819</v>
      </c>
      <c r="B2539">
        <v>129</v>
      </c>
      <c r="C2539">
        <v>121945720</v>
      </c>
      <c r="D2539" t="s">
        <v>3289</v>
      </c>
      <c r="E2539" t="s">
        <v>10990</v>
      </c>
      <c r="F2539" t="s">
        <v>3290</v>
      </c>
      <c r="G2539" t="s">
        <v>14</v>
      </c>
      <c r="H2539" t="s">
        <v>15</v>
      </c>
      <c r="I2539">
        <v>25000000</v>
      </c>
      <c r="J2539">
        <v>1992</v>
      </c>
      <c r="K2539">
        <v>6.1</v>
      </c>
      <c r="L2539" s="5" t="s">
        <v>476</v>
      </c>
      <c r="M2539" s="5" t="s">
        <v>1221</v>
      </c>
      <c r="N2539" t="s">
        <v>4183</v>
      </c>
      <c r="O2539" t="s">
        <v>6851</v>
      </c>
      <c r="P2539" s="5">
        <f t="shared" si="273"/>
        <v>0.5968766160979837</v>
      </c>
      <c r="Q2539" s="5">
        <f t="shared" si="274"/>
        <v>121945720</v>
      </c>
      <c r="R2539" s="1">
        <f t="shared" si="275"/>
        <v>96945720</v>
      </c>
      <c r="S2539" s="1">
        <f t="shared" si="276"/>
        <v>25000000</v>
      </c>
      <c r="U2539" s="6" t="s">
        <v>8289</v>
      </c>
      <c r="V2539" s="5">
        <f t="shared" si="277"/>
        <v>1</v>
      </c>
      <c r="W2539" s="14">
        <f>IF(V2539=1, VLOOKUP(U2539, [1]IMDB_Movies!A:O, 11, FALSE), AVERAGEIF($A$2:$A$4915, U2539, $K$2:$K$4915))</f>
        <v>3</v>
      </c>
      <c r="X2539" s="5">
        <f t="shared" si="278"/>
        <v>8.9999999999999993E-3</v>
      </c>
      <c r="Y2539">
        <f t="shared" si="279"/>
        <v>6.4448122729107755</v>
      </c>
      <c r="AN2539" s="6"/>
      <c r="AO2539" s="5"/>
      <c r="AP2539" s="14"/>
      <c r="AQ2539" s="5"/>
    </row>
    <row r="2540" spans="1:43" hidden="1" x14ac:dyDescent="0.3">
      <c r="A2540" t="s">
        <v>1237</v>
      </c>
      <c r="B2540">
        <v>146</v>
      </c>
      <c r="C2540">
        <v>169705587</v>
      </c>
      <c r="D2540" t="s">
        <v>1221</v>
      </c>
      <c r="E2540" t="s">
        <v>10991</v>
      </c>
      <c r="F2540" t="s">
        <v>3292</v>
      </c>
      <c r="G2540" t="s">
        <v>14</v>
      </c>
      <c r="H2540" t="s">
        <v>15</v>
      </c>
      <c r="I2540">
        <v>25000000</v>
      </c>
      <c r="J2540">
        <v>2011</v>
      </c>
      <c r="K2540">
        <v>8.1</v>
      </c>
      <c r="L2540" s="5" t="s">
        <v>1221</v>
      </c>
      <c r="M2540" s="5"/>
      <c r="P2540" s="5">
        <f t="shared" si="273"/>
        <v>0.5973124960006293</v>
      </c>
      <c r="Q2540" s="5">
        <f t="shared" si="274"/>
        <v>169705587</v>
      </c>
      <c r="R2540" s="1">
        <f t="shared" si="275"/>
        <v>144705587</v>
      </c>
      <c r="S2540" s="1">
        <f t="shared" si="276"/>
        <v>25000000</v>
      </c>
      <c r="U2540" s="6" t="s">
        <v>7606</v>
      </c>
      <c r="V2540" s="5">
        <f t="shared" si="277"/>
        <v>2</v>
      </c>
      <c r="W2540" s="14">
        <f>IF(V2540=1, VLOOKUP(U2540, [1]IMDB_Movies!A:O, 11, FALSE), AVERAGEIF($A$2:$A$4915, U2540, $K$2:$K$4915))</f>
        <v>3</v>
      </c>
      <c r="X2540" s="5">
        <f t="shared" si="278"/>
        <v>8.9999999999999993E-3</v>
      </c>
      <c r="Y2540">
        <f t="shared" si="279"/>
        <v>6.4452342487883652</v>
      </c>
      <c r="AN2540" s="6"/>
      <c r="AO2540" s="5"/>
      <c r="AP2540" s="14"/>
      <c r="AQ2540" s="5"/>
    </row>
    <row r="2541" spans="1:43" hidden="1" x14ac:dyDescent="0.3">
      <c r="A2541" t="s">
        <v>204</v>
      </c>
      <c r="B2541">
        <v>85</v>
      </c>
      <c r="C2541">
        <v>80034302</v>
      </c>
      <c r="D2541" t="s">
        <v>1234</v>
      </c>
      <c r="E2541" t="s">
        <v>10992</v>
      </c>
      <c r="F2541" t="s">
        <v>3303</v>
      </c>
      <c r="G2541" t="s">
        <v>14</v>
      </c>
      <c r="H2541" t="s">
        <v>15</v>
      </c>
      <c r="I2541">
        <v>25000000</v>
      </c>
      <c r="J2541">
        <v>2008</v>
      </c>
      <c r="K2541">
        <v>7</v>
      </c>
      <c r="L2541" s="5" t="s">
        <v>476</v>
      </c>
      <c r="M2541" s="5" t="s">
        <v>340</v>
      </c>
      <c r="N2541" t="s">
        <v>2267</v>
      </c>
      <c r="O2541" t="s">
        <v>4289</v>
      </c>
      <c r="P2541" s="5">
        <f t="shared" si="273"/>
        <v>0.59818935663662987</v>
      </c>
      <c r="Q2541" s="5">
        <f t="shared" si="274"/>
        <v>80034302</v>
      </c>
      <c r="R2541" s="1">
        <f t="shared" si="275"/>
        <v>55034302</v>
      </c>
      <c r="S2541" s="1">
        <f t="shared" si="276"/>
        <v>25000000</v>
      </c>
      <c r="U2541" s="7" t="s">
        <v>7447</v>
      </c>
      <c r="V2541" s="5">
        <f t="shared" si="277"/>
        <v>1</v>
      </c>
      <c r="W2541" s="14">
        <f>IF(V2541=1, VLOOKUP(U2541, [1]IMDB_Movies!A:O, 11, FALSE), AVERAGEIF($A$2:$A$4915, U2541, $K$2:$K$4915))</f>
        <v>3</v>
      </c>
      <c r="X2541" s="5">
        <f t="shared" si="278"/>
        <v>8.9999999999999993E-3</v>
      </c>
      <c r="Y2541">
        <f t="shared" si="279"/>
        <v>6.4450909090909061</v>
      </c>
      <c r="AN2541" s="7"/>
      <c r="AO2541" s="5"/>
      <c r="AP2541" s="14"/>
      <c r="AQ2541" s="5"/>
    </row>
    <row r="2542" spans="1:43" hidden="1" x14ac:dyDescent="0.3">
      <c r="A2542" t="s">
        <v>3304</v>
      </c>
      <c r="B2542">
        <v>88</v>
      </c>
      <c r="C2542">
        <v>78656813</v>
      </c>
      <c r="D2542" t="s">
        <v>1087</v>
      </c>
      <c r="E2542" t="s">
        <v>10993</v>
      </c>
      <c r="F2542" t="s">
        <v>3305</v>
      </c>
      <c r="G2542" t="s">
        <v>14</v>
      </c>
      <c r="H2542" t="s">
        <v>15</v>
      </c>
      <c r="I2542">
        <v>25000000</v>
      </c>
      <c r="J2542">
        <v>1991</v>
      </c>
      <c r="K2542">
        <v>6</v>
      </c>
      <c r="L2542" s="5" t="s">
        <v>476</v>
      </c>
      <c r="M2542" s="5" t="s">
        <v>340</v>
      </c>
      <c r="N2542" t="s">
        <v>599</v>
      </c>
      <c r="O2542" t="s">
        <v>6299</v>
      </c>
      <c r="P2542" s="5">
        <f t="shared" si="273"/>
        <v>0.59833117357408827</v>
      </c>
      <c r="Q2542" s="5">
        <f t="shared" si="274"/>
        <v>78656813</v>
      </c>
      <c r="R2542" s="1">
        <f t="shared" si="275"/>
        <v>53656813</v>
      </c>
      <c r="S2542" s="1">
        <f t="shared" si="276"/>
        <v>25000000</v>
      </c>
      <c r="U2542" s="7" t="s">
        <v>6720</v>
      </c>
      <c r="V2542" s="5">
        <f t="shared" si="277"/>
        <v>1</v>
      </c>
      <c r="W2542" s="14">
        <f>IF(V2542=1, VLOOKUP(U2542, [1]IMDB_Movies!A:O, 11, FALSE), AVERAGEIF($A$2:$A$4915, U2542, $K$2:$K$4915))</f>
        <v>3</v>
      </c>
      <c r="X2542" s="5">
        <f t="shared" si="278"/>
        <v>8.9999999999999993E-3</v>
      </c>
      <c r="Y2542">
        <f t="shared" si="279"/>
        <v>6.4449878738884365</v>
      </c>
      <c r="AN2542" s="7"/>
      <c r="AO2542" s="5"/>
      <c r="AP2542" s="14"/>
      <c r="AQ2542" s="5"/>
    </row>
    <row r="2543" spans="1:43" hidden="1" x14ac:dyDescent="0.3">
      <c r="A2543" t="s">
        <v>814</v>
      </c>
      <c r="B2543">
        <v>119</v>
      </c>
      <c r="C2543">
        <v>76270454</v>
      </c>
      <c r="D2543" t="s">
        <v>771</v>
      </c>
      <c r="E2543" t="s">
        <v>10994</v>
      </c>
      <c r="F2543" t="s">
        <v>3306</v>
      </c>
      <c r="G2543" t="s">
        <v>14</v>
      </c>
      <c r="H2543" t="s">
        <v>15</v>
      </c>
      <c r="I2543">
        <v>25000000</v>
      </c>
      <c r="J2543">
        <v>1987</v>
      </c>
      <c r="K2543">
        <v>7.9</v>
      </c>
      <c r="L2543" s="5" t="s">
        <v>8413</v>
      </c>
      <c r="M2543" s="5" t="s">
        <v>1221</v>
      </c>
      <c r="N2543" t="s">
        <v>3629</v>
      </c>
      <c r="P2543" s="5">
        <f t="shared" si="273"/>
        <v>0.59846494341295187</v>
      </c>
      <c r="Q2543" s="5">
        <f t="shared" si="274"/>
        <v>76270454</v>
      </c>
      <c r="R2543" s="1">
        <f t="shared" si="275"/>
        <v>51270454</v>
      </c>
      <c r="S2543" s="1">
        <f t="shared" si="276"/>
        <v>25000000</v>
      </c>
      <c r="U2543" s="7" t="s">
        <v>4276</v>
      </c>
      <c r="V2543" s="5">
        <f t="shared" si="277"/>
        <v>1</v>
      </c>
      <c r="W2543" s="14">
        <f>IF(V2543=1, VLOOKUP(U2543, [1]IMDB_Movies!A:O, 11, FALSE), AVERAGEIF($A$2:$A$4915, U2543, $K$2:$K$4915))</f>
        <v>3</v>
      </c>
      <c r="X2543" s="5">
        <f t="shared" si="278"/>
        <v>8.9999999999999993E-3</v>
      </c>
      <c r="Y2543">
        <f t="shared" si="279"/>
        <v>6.4451273756570941</v>
      </c>
      <c r="AN2543" s="7"/>
      <c r="AO2543" s="5"/>
      <c r="AP2543" s="14"/>
      <c r="AQ2543" s="5"/>
    </row>
    <row r="2544" spans="1:43" hidden="1" x14ac:dyDescent="0.3">
      <c r="A2544" t="s">
        <v>2508</v>
      </c>
      <c r="B2544">
        <v>122</v>
      </c>
      <c r="C2544">
        <v>74273505</v>
      </c>
      <c r="D2544" t="s">
        <v>771</v>
      </c>
      <c r="E2544" t="s">
        <v>10995</v>
      </c>
      <c r="F2544" t="s">
        <v>3307</v>
      </c>
      <c r="G2544" t="s">
        <v>14</v>
      </c>
      <c r="H2544" t="s">
        <v>15</v>
      </c>
      <c r="I2544">
        <v>25000000</v>
      </c>
      <c r="J2544">
        <v>2007</v>
      </c>
      <c r="K2544">
        <v>8.1</v>
      </c>
      <c r="L2544" s="5" t="s">
        <v>8413</v>
      </c>
      <c r="M2544" s="5" t="s">
        <v>1221</v>
      </c>
      <c r="N2544" t="s">
        <v>3629</v>
      </c>
      <c r="P2544" s="5">
        <f t="shared" si="273"/>
        <v>0.59858478687014471</v>
      </c>
      <c r="Q2544" s="5">
        <f t="shared" si="274"/>
        <v>74273505</v>
      </c>
      <c r="R2544" s="1">
        <f t="shared" si="275"/>
        <v>49273505</v>
      </c>
      <c r="S2544" s="1">
        <f t="shared" si="276"/>
        <v>25000000</v>
      </c>
      <c r="U2544" s="7" t="s">
        <v>5950</v>
      </c>
      <c r="V2544" s="5">
        <f t="shared" si="277"/>
        <v>1</v>
      </c>
      <c r="W2544" s="14">
        <f>IF(V2544=1, VLOOKUP(U2544, [1]IMDB_Movies!A:O, 11, FALSE), AVERAGEIF($A$2:$A$4915, U2544, $K$2:$K$4915))</f>
        <v>2.9</v>
      </c>
      <c r="X2544" s="5">
        <f t="shared" si="278"/>
        <v>8.0000000000000002E-3</v>
      </c>
      <c r="Y2544">
        <f t="shared" si="279"/>
        <v>6.4450647249190913</v>
      </c>
      <c r="AN2544" s="7"/>
      <c r="AO2544" s="5"/>
      <c r="AP2544" s="14"/>
      <c r="AQ2544" s="5"/>
    </row>
    <row r="2545" spans="1:43" hidden="1" x14ac:dyDescent="0.3">
      <c r="A2545" t="s">
        <v>483</v>
      </c>
      <c r="B2545">
        <v>99</v>
      </c>
      <c r="C2545">
        <v>134141530</v>
      </c>
      <c r="D2545" t="s">
        <v>2028</v>
      </c>
      <c r="E2545" t="s">
        <v>10996</v>
      </c>
      <c r="F2545" t="s">
        <v>3308</v>
      </c>
      <c r="G2545" t="s">
        <v>14</v>
      </c>
      <c r="H2545" t="s">
        <v>15</v>
      </c>
      <c r="I2545">
        <v>25000000</v>
      </c>
      <c r="J2545">
        <v>2014</v>
      </c>
      <c r="K2545">
        <v>6.2</v>
      </c>
      <c r="L2545" s="5" t="s">
        <v>476</v>
      </c>
      <c r="M2545" s="5" t="s">
        <v>599</v>
      </c>
      <c r="N2545" t="s">
        <v>8413</v>
      </c>
      <c r="O2545" t="s">
        <v>6851</v>
      </c>
      <c r="P2545" s="5">
        <f t="shared" si="273"/>
        <v>0.59869319619687156</v>
      </c>
      <c r="Q2545" s="5">
        <f t="shared" si="274"/>
        <v>134141530</v>
      </c>
      <c r="R2545" s="1">
        <f t="shared" si="275"/>
        <v>109141530</v>
      </c>
      <c r="S2545" s="1">
        <f t="shared" si="276"/>
        <v>25000000</v>
      </c>
      <c r="U2545" s="7" t="s">
        <v>3506</v>
      </c>
      <c r="V2545" s="5">
        <f t="shared" si="277"/>
        <v>1</v>
      </c>
      <c r="W2545" s="14">
        <f>IF(V2545=1, VLOOKUP(U2545, [1]IMDB_Movies!A:O, 11, FALSE), AVERAGEIF($A$2:$A$4915, U2545, $K$2:$K$4915))</f>
        <v>2.9</v>
      </c>
      <c r="X2545" s="5">
        <f t="shared" si="278"/>
        <v>8.0000000000000002E-3</v>
      </c>
      <c r="Y2545">
        <f t="shared" si="279"/>
        <v>6.4454067179279626</v>
      </c>
      <c r="AN2545" s="7"/>
      <c r="AO2545" s="5"/>
      <c r="AP2545" s="14"/>
      <c r="AQ2545" s="5"/>
    </row>
    <row r="2546" spans="1:43" hidden="1" x14ac:dyDescent="0.3">
      <c r="A2546" t="s">
        <v>2678</v>
      </c>
      <c r="B2546">
        <v>121</v>
      </c>
      <c r="C2546">
        <v>71309760</v>
      </c>
      <c r="D2546" t="s">
        <v>79</v>
      </c>
      <c r="E2546" t="s">
        <v>10997</v>
      </c>
      <c r="F2546" t="s">
        <v>3311</v>
      </c>
      <c r="G2546" t="s">
        <v>14</v>
      </c>
      <c r="H2546" t="s">
        <v>22</v>
      </c>
      <c r="I2546">
        <v>25000000</v>
      </c>
      <c r="J2546">
        <v>2000</v>
      </c>
      <c r="K2546">
        <v>7.3</v>
      </c>
      <c r="L2546" s="5" t="s">
        <v>1221</v>
      </c>
      <c r="M2546" s="5" t="s">
        <v>6851</v>
      </c>
      <c r="P2546" s="5">
        <f t="shared" si="273"/>
        <v>0.59923507150200961</v>
      </c>
      <c r="Q2546" s="5">
        <f t="shared" si="274"/>
        <v>71309760</v>
      </c>
      <c r="R2546" s="1">
        <f t="shared" si="275"/>
        <v>46309760</v>
      </c>
      <c r="S2546" s="1">
        <f t="shared" si="276"/>
        <v>25000000</v>
      </c>
      <c r="U2546" s="7" t="s">
        <v>7596</v>
      </c>
      <c r="V2546" s="5">
        <f t="shared" si="277"/>
        <v>1</v>
      </c>
      <c r="W2546" s="14">
        <f>IF(V2546=1, VLOOKUP(U2546, [1]IMDB_Movies!A:O, 11, FALSE), AVERAGEIF($A$2:$A$4915, U2546, $K$2:$K$4915))</f>
        <v>2.8</v>
      </c>
      <c r="X2546" s="5">
        <f t="shared" si="278"/>
        <v>5.0000000000000001E-3</v>
      </c>
      <c r="Y2546">
        <f t="shared" si="279"/>
        <v>6.4455060728744913</v>
      </c>
      <c r="AN2546" s="7"/>
      <c r="AO2546" s="5"/>
      <c r="AP2546" s="14"/>
      <c r="AQ2546" s="5"/>
    </row>
    <row r="2547" spans="1:43" hidden="1" x14ac:dyDescent="0.3">
      <c r="A2547" t="s">
        <v>1825</v>
      </c>
      <c r="B2547">
        <v>105</v>
      </c>
      <c r="C2547">
        <v>77264926</v>
      </c>
      <c r="D2547" t="s">
        <v>1093</v>
      </c>
      <c r="E2547" t="s">
        <v>10998</v>
      </c>
      <c r="F2547" t="s">
        <v>3314</v>
      </c>
      <c r="G2547" t="s">
        <v>14</v>
      </c>
      <c r="H2547" t="s">
        <v>15</v>
      </c>
      <c r="I2547">
        <v>25000000</v>
      </c>
      <c r="J2547">
        <v>2012</v>
      </c>
      <c r="K2547">
        <v>6.1</v>
      </c>
      <c r="L2547" s="5" t="s">
        <v>599</v>
      </c>
      <c r="M2547" s="5" t="s">
        <v>6299</v>
      </c>
      <c r="P2547" s="5">
        <f t="shared" si="273"/>
        <v>0.5993271915631464</v>
      </c>
      <c r="Q2547" s="5">
        <f t="shared" si="274"/>
        <v>77264926</v>
      </c>
      <c r="R2547" s="1">
        <f t="shared" si="275"/>
        <v>52264926</v>
      </c>
      <c r="S2547" s="1">
        <f t="shared" si="276"/>
        <v>25000000</v>
      </c>
      <c r="U2547" s="6" t="s">
        <v>7314</v>
      </c>
      <c r="V2547" s="5">
        <f t="shared" si="277"/>
        <v>1</v>
      </c>
      <c r="W2547" s="14">
        <f>IF(V2547=1, VLOOKUP(U2547, [1]IMDB_Movies!A:O, 11, FALSE), AVERAGEIF($A$2:$A$4915, U2547, $K$2:$K$4915))</f>
        <v>2.8</v>
      </c>
      <c r="X2547" s="5">
        <f t="shared" si="278"/>
        <v>5.0000000000000001E-3</v>
      </c>
      <c r="Y2547">
        <f t="shared" si="279"/>
        <v>6.4458890238963118</v>
      </c>
      <c r="AN2547" s="6"/>
      <c r="AO2547" s="5"/>
      <c r="AP2547" s="14"/>
      <c r="AQ2547" s="5"/>
    </row>
    <row r="2548" spans="1:43" hidden="1" x14ac:dyDescent="0.3">
      <c r="A2548" t="s">
        <v>970</v>
      </c>
      <c r="B2548">
        <v>108</v>
      </c>
      <c r="C2548">
        <v>70625986</v>
      </c>
      <c r="D2548" t="s">
        <v>604</v>
      </c>
      <c r="E2548" t="s">
        <v>10999</v>
      </c>
      <c r="F2548" t="s">
        <v>3315</v>
      </c>
      <c r="G2548" t="s">
        <v>14</v>
      </c>
      <c r="H2548" t="s">
        <v>15</v>
      </c>
      <c r="I2548">
        <v>25000000</v>
      </c>
      <c r="J2548">
        <v>2011</v>
      </c>
      <c r="K2548">
        <v>6.2</v>
      </c>
      <c r="L2548" s="5" t="s">
        <v>599</v>
      </c>
      <c r="M2548" s="5" t="s">
        <v>6851</v>
      </c>
      <c r="P2548" s="5">
        <f t="shared" si="273"/>
        <v>0.59945402203637432</v>
      </c>
      <c r="Q2548" s="5">
        <f t="shared" si="274"/>
        <v>70625986</v>
      </c>
      <c r="R2548" s="1">
        <f t="shared" si="275"/>
        <v>45625986</v>
      </c>
      <c r="S2548" s="1">
        <f t="shared" si="276"/>
        <v>25000000</v>
      </c>
      <c r="U2548" s="7" t="s">
        <v>5049</v>
      </c>
      <c r="V2548" s="5">
        <f t="shared" si="277"/>
        <v>1</v>
      </c>
      <c r="W2548" s="14">
        <f>IF(V2548=1, VLOOKUP(U2548, [1]IMDB_Movies!A:O, 11, FALSE), AVERAGEIF($A$2:$A$4915, U2548, $K$2:$K$4915))</f>
        <v>2.8</v>
      </c>
      <c r="X2548" s="5">
        <f t="shared" si="278"/>
        <v>5.0000000000000001E-3</v>
      </c>
      <c r="Y2548">
        <f t="shared" si="279"/>
        <v>6.445259319286869</v>
      </c>
      <c r="AN2548" s="7"/>
      <c r="AO2548" s="5"/>
      <c r="AP2548" s="14"/>
      <c r="AQ2548" s="5"/>
    </row>
    <row r="2549" spans="1:43" hidden="1" x14ac:dyDescent="0.3">
      <c r="A2549" t="s">
        <v>2123</v>
      </c>
      <c r="B2549">
        <v>134</v>
      </c>
      <c r="C2549">
        <v>56505065</v>
      </c>
      <c r="D2549" t="s">
        <v>3316</v>
      </c>
      <c r="E2549" t="s">
        <v>11000</v>
      </c>
      <c r="F2549" t="s">
        <v>3317</v>
      </c>
      <c r="G2549" t="s">
        <v>14</v>
      </c>
      <c r="H2549" t="s">
        <v>15</v>
      </c>
      <c r="I2549">
        <v>25000000</v>
      </c>
      <c r="J2549">
        <v>1993</v>
      </c>
      <c r="K2549">
        <v>7.8</v>
      </c>
      <c r="L2549" s="5" t="s">
        <v>476</v>
      </c>
      <c r="M2549" s="5" t="s">
        <v>4651</v>
      </c>
      <c r="N2549" t="s">
        <v>1221</v>
      </c>
      <c r="O2549" t="s">
        <v>7865</v>
      </c>
      <c r="P2549" s="5">
        <f t="shared" si="273"/>
        <v>0.59954265090334735</v>
      </c>
      <c r="Q2549" s="5">
        <f t="shared" si="274"/>
        <v>56505065</v>
      </c>
      <c r="R2549" s="1">
        <f t="shared" si="275"/>
        <v>31505065</v>
      </c>
      <c r="S2549" s="1">
        <f t="shared" si="276"/>
        <v>25000000</v>
      </c>
      <c r="U2549" s="7" t="s">
        <v>4545</v>
      </c>
      <c r="V2549" s="5">
        <f t="shared" si="277"/>
        <v>1</v>
      </c>
      <c r="W2549" s="14">
        <f>IF(V2549=1, VLOOKUP(U2549, [1]IMDB_Movies!A:O, 11, FALSE), AVERAGEIF($A$2:$A$4915, U2549, $K$2:$K$4915))</f>
        <v>2.8</v>
      </c>
      <c r="X2549" s="5">
        <f t="shared" si="278"/>
        <v>5.0000000000000001E-3</v>
      </c>
      <c r="Y2549">
        <f t="shared" si="279"/>
        <v>6.444872314552085</v>
      </c>
      <c r="AN2549" s="7"/>
      <c r="AO2549" s="5"/>
      <c r="AP2549" s="14"/>
      <c r="AQ2549" s="5"/>
    </row>
    <row r="2550" spans="1:43" hidden="1" x14ac:dyDescent="0.3">
      <c r="A2550" t="s">
        <v>1233</v>
      </c>
      <c r="B2550">
        <v>115</v>
      </c>
      <c r="C2550">
        <v>55973336</v>
      </c>
      <c r="D2550" t="s">
        <v>122</v>
      </c>
      <c r="E2550" t="s">
        <v>11001</v>
      </c>
      <c r="F2550" t="s">
        <v>3318</v>
      </c>
      <c r="G2550" t="s">
        <v>14</v>
      </c>
      <c r="H2550" t="s">
        <v>15</v>
      </c>
      <c r="I2550">
        <v>25000000</v>
      </c>
      <c r="J2550">
        <v>2000</v>
      </c>
      <c r="K2550">
        <v>6.1</v>
      </c>
      <c r="L2550" s="5" t="s">
        <v>476</v>
      </c>
      <c r="M2550" s="5" t="s">
        <v>8413</v>
      </c>
      <c r="N2550" t="s">
        <v>3629</v>
      </c>
      <c r="P2550" s="5">
        <f t="shared" si="273"/>
        <v>0.59955675188385382</v>
      </c>
      <c r="Q2550" s="5">
        <f t="shared" si="274"/>
        <v>55973336</v>
      </c>
      <c r="R2550" s="1">
        <f t="shared" si="275"/>
        <v>30973336</v>
      </c>
      <c r="S2550" s="1">
        <f t="shared" si="276"/>
        <v>25000000</v>
      </c>
      <c r="U2550" s="7" t="s">
        <v>4370</v>
      </c>
      <c r="V2550" s="5">
        <f t="shared" si="277"/>
        <v>1</v>
      </c>
      <c r="W2550" s="14">
        <f>IF(V2550=1, VLOOKUP(U2550, [1]IMDB_Movies!A:O, 11, FALSE), AVERAGEIF($A$2:$A$4915, U2550, $K$2:$K$4915))</f>
        <v>2.8</v>
      </c>
      <c r="X2550" s="5">
        <f t="shared" si="278"/>
        <v>5.0000000000000001E-3</v>
      </c>
      <c r="Y2550">
        <f t="shared" si="279"/>
        <v>6.4449310624493075</v>
      </c>
      <c r="AN2550" s="7"/>
      <c r="AO2550" s="5"/>
      <c r="AP2550" s="14"/>
      <c r="AQ2550" s="5"/>
    </row>
    <row r="2551" spans="1:43" hidden="1" x14ac:dyDescent="0.3">
      <c r="A2551" t="s">
        <v>1950</v>
      </c>
      <c r="B2551">
        <v>86</v>
      </c>
      <c r="C2551">
        <v>54098051</v>
      </c>
      <c r="D2551" t="s">
        <v>2267</v>
      </c>
      <c r="E2551" t="s">
        <v>11002</v>
      </c>
      <c r="F2551" t="s">
        <v>3321</v>
      </c>
      <c r="G2551" t="s">
        <v>14</v>
      </c>
      <c r="H2551" t="s">
        <v>275</v>
      </c>
      <c r="I2551">
        <v>25000000</v>
      </c>
      <c r="J2551">
        <v>2006</v>
      </c>
      <c r="K2551">
        <v>5.8</v>
      </c>
      <c r="L2551" s="5" t="s">
        <v>2267</v>
      </c>
      <c r="M2551" s="5"/>
      <c r="P2551" s="5">
        <f t="shared" si="273"/>
        <v>0.5995682739296897</v>
      </c>
      <c r="Q2551" s="5">
        <f t="shared" si="274"/>
        <v>54098051</v>
      </c>
      <c r="R2551" s="1">
        <f t="shared" si="275"/>
        <v>29098051</v>
      </c>
      <c r="S2551" s="1">
        <f t="shared" si="276"/>
        <v>25000000</v>
      </c>
      <c r="U2551" s="6" t="s">
        <v>3935</v>
      </c>
      <c r="V2551" s="5">
        <f t="shared" si="277"/>
        <v>1</v>
      </c>
      <c r="W2551" s="14">
        <f>IF(V2551=1, VLOOKUP(U2551, [1]IMDB_Movies!A:O, 11, FALSE), AVERAGEIF($A$2:$A$4915, U2551, $K$2:$K$4915))</f>
        <v>2.8</v>
      </c>
      <c r="X2551" s="5">
        <f t="shared" si="278"/>
        <v>5.0000000000000001E-3</v>
      </c>
      <c r="Y2551">
        <f t="shared" si="279"/>
        <v>6.4451926977687597</v>
      </c>
      <c r="AN2551" s="6"/>
      <c r="AO2551" s="5"/>
      <c r="AP2551" s="14"/>
      <c r="AQ2551" s="5"/>
    </row>
    <row r="2552" spans="1:43" hidden="1" x14ac:dyDescent="0.3">
      <c r="A2552" t="s">
        <v>2540</v>
      </c>
      <c r="B2552">
        <v>101</v>
      </c>
      <c r="C2552">
        <v>60443237</v>
      </c>
      <c r="D2552" t="s">
        <v>79</v>
      </c>
      <c r="E2552" t="s">
        <v>11003</v>
      </c>
      <c r="F2552" t="s">
        <v>3322</v>
      </c>
      <c r="G2552" t="s">
        <v>14</v>
      </c>
      <c r="H2552" t="s">
        <v>15</v>
      </c>
      <c r="I2552">
        <v>25000000</v>
      </c>
      <c r="J2552">
        <v>2012</v>
      </c>
      <c r="K2552">
        <v>6.5</v>
      </c>
      <c r="L2552" s="5" t="s">
        <v>1221</v>
      </c>
      <c r="M2552" s="5" t="s">
        <v>6851</v>
      </c>
      <c r="P2552" s="5">
        <f t="shared" si="273"/>
        <v>0.59957067889189797</v>
      </c>
      <c r="Q2552" s="5">
        <f t="shared" si="274"/>
        <v>60443237</v>
      </c>
      <c r="R2552" s="1">
        <f t="shared" si="275"/>
        <v>35443237</v>
      </c>
      <c r="S2552" s="1">
        <f t="shared" si="276"/>
        <v>25000000</v>
      </c>
      <c r="U2552" s="7" t="s">
        <v>3581</v>
      </c>
      <c r="V2552" s="5">
        <f t="shared" si="277"/>
        <v>1</v>
      </c>
      <c r="W2552" s="14">
        <f>IF(V2552=1, VLOOKUP(U2552, [1]IMDB_Movies!A:O, 11, FALSE), AVERAGEIF($A$2:$A$4915, U2552, $K$2:$K$4915))</f>
        <v>2.8</v>
      </c>
      <c r="X2552" s="5">
        <f t="shared" si="278"/>
        <v>5.0000000000000001E-3</v>
      </c>
      <c r="Y2552">
        <f t="shared" si="279"/>
        <v>6.4469561688311652</v>
      </c>
      <c r="AN2552" s="7"/>
      <c r="AO2552" s="5"/>
      <c r="AP2552" s="14"/>
      <c r="AQ2552" s="5"/>
    </row>
    <row r="2553" spans="1:43" hidden="1" x14ac:dyDescent="0.3">
      <c r="A2553" t="s">
        <v>47</v>
      </c>
      <c r="B2553">
        <v>101</v>
      </c>
      <c r="C2553">
        <v>51676606</v>
      </c>
      <c r="D2553" t="s">
        <v>3325</v>
      </c>
      <c r="E2553" t="s">
        <v>11004</v>
      </c>
      <c r="F2553" t="s">
        <v>3326</v>
      </c>
      <c r="G2553" t="s">
        <v>14</v>
      </c>
      <c r="H2553" t="s">
        <v>15</v>
      </c>
      <c r="I2553">
        <v>25000000</v>
      </c>
      <c r="J2553">
        <v>2004</v>
      </c>
      <c r="K2553">
        <v>7.8</v>
      </c>
      <c r="L2553" s="5" t="s">
        <v>4651</v>
      </c>
      <c r="M2553" s="5" t="s">
        <v>1221</v>
      </c>
      <c r="N2553" t="s">
        <v>6299</v>
      </c>
      <c r="P2553" s="5">
        <f t="shared" si="273"/>
        <v>0.59960481837993251</v>
      </c>
      <c r="Q2553" s="5">
        <f t="shared" si="274"/>
        <v>51676606</v>
      </c>
      <c r="R2553" s="1">
        <f t="shared" si="275"/>
        <v>26676606</v>
      </c>
      <c r="S2553" s="1">
        <f t="shared" si="276"/>
        <v>25000000</v>
      </c>
      <c r="U2553" s="6" t="s">
        <v>7077</v>
      </c>
      <c r="V2553" s="5">
        <f t="shared" si="277"/>
        <v>1</v>
      </c>
      <c r="W2553" s="14">
        <f>IF(V2553=1, VLOOKUP(U2553, [1]IMDB_Movies!A:O, 11, FALSE), AVERAGEIF($A$2:$A$4915, U2553, $K$2:$K$4915))</f>
        <v>2.8</v>
      </c>
      <c r="X2553" s="5">
        <f t="shared" si="278"/>
        <v>5.0000000000000001E-3</v>
      </c>
      <c r="Y2553">
        <f t="shared" si="279"/>
        <v>6.4471782379212321</v>
      </c>
      <c r="AN2553" s="6"/>
      <c r="AO2553" s="5"/>
      <c r="AP2553" s="14"/>
      <c r="AQ2553" s="5"/>
    </row>
    <row r="2554" spans="1:43" hidden="1" x14ac:dyDescent="0.3">
      <c r="A2554" t="s">
        <v>3327</v>
      </c>
      <c r="B2554">
        <v>100</v>
      </c>
      <c r="C2554">
        <v>52528330</v>
      </c>
      <c r="D2554" t="s">
        <v>910</v>
      </c>
      <c r="E2554" t="s">
        <v>11005</v>
      </c>
      <c r="F2554" t="s">
        <v>3328</v>
      </c>
      <c r="G2554" t="s">
        <v>14</v>
      </c>
      <c r="H2554" t="s">
        <v>15</v>
      </c>
      <c r="I2554">
        <v>25000000</v>
      </c>
      <c r="J2554">
        <v>2013</v>
      </c>
      <c r="K2554">
        <v>4.7</v>
      </c>
      <c r="L2554" s="5" t="s">
        <v>599</v>
      </c>
      <c r="M2554" s="5" t="s">
        <v>1221</v>
      </c>
      <c r="P2554" s="5">
        <f t="shared" si="273"/>
        <v>0.59959570930518735</v>
      </c>
      <c r="Q2554" s="5">
        <f t="shared" si="274"/>
        <v>52528330</v>
      </c>
      <c r="R2554" s="1">
        <f t="shared" si="275"/>
        <v>27528330</v>
      </c>
      <c r="S2554" s="1">
        <f t="shared" si="276"/>
        <v>25000000</v>
      </c>
      <c r="U2554" s="6" t="s">
        <v>7449</v>
      </c>
      <c r="V2554" s="5">
        <f t="shared" si="277"/>
        <v>1</v>
      </c>
      <c r="W2554" s="14">
        <f>IF(V2554=1, VLOOKUP(U2554, [1]IMDB_Movies!A:O, 11, FALSE), AVERAGEIF($A$2:$A$4915, U2554, $K$2:$K$4915))</f>
        <v>2.6</v>
      </c>
      <c r="X2554" s="5">
        <f t="shared" si="278"/>
        <v>4.0000000000000001E-3</v>
      </c>
      <c r="Y2554">
        <f t="shared" si="279"/>
        <v>6.4469130787977234</v>
      </c>
      <c r="AN2554" s="6"/>
      <c r="AO2554" s="5"/>
      <c r="AP2554" s="14"/>
      <c r="AQ2554" s="5"/>
    </row>
    <row r="2555" spans="1:43" hidden="1" x14ac:dyDescent="0.3">
      <c r="A2555" t="s">
        <v>3329</v>
      </c>
      <c r="B2555">
        <v>117</v>
      </c>
      <c r="C2555">
        <v>51533608</v>
      </c>
      <c r="D2555" t="s">
        <v>256</v>
      </c>
      <c r="E2555" t="s">
        <v>11006</v>
      </c>
      <c r="F2555" t="s">
        <v>3330</v>
      </c>
      <c r="G2555" t="s">
        <v>14</v>
      </c>
      <c r="H2555" t="s">
        <v>15</v>
      </c>
      <c r="I2555">
        <v>25000000</v>
      </c>
      <c r="J2555">
        <v>2011</v>
      </c>
      <c r="K2555">
        <v>6.8</v>
      </c>
      <c r="L2555" s="5" t="s">
        <v>476</v>
      </c>
      <c r="M2555" s="5" t="s">
        <v>340</v>
      </c>
      <c r="N2555" t="s">
        <v>1221</v>
      </c>
      <c r="O2555" t="s">
        <v>3629</v>
      </c>
      <c r="P2555" s="5">
        <f t="shared" si="273"/>
        <v>0.59959065850716808</v>
      </c>
      <c r="Q2555" s="5">
        <f t="shared" si="274"/>
        <v>51533608</v>
      </c>
      <c r="R2555" s="1">
        <f t="shared" si="275"/>
        <v>26533608</v>
      </c>
      <c r="S2555" s="1">
        <f t="shared" si="276"/>
        <v>25000000</v>
      </c>
      <c r="U2555" s="7" t="s">
        <v>6804</v>
      </c>
      <c r="V2555" s="5">
        <f t="shared" si="277"/>
        <v>2</v>
      </c>
      <c r="W2555" s="14">
        <f>IF(V2555=1, VLOOKUP(U2555, [1]IMDB_Movies!A:O, 11, FALSE), AVERAGEIF($A$2:$A$4915, U2555, $K$2:$K$4915))</f>
        <v>2.6500000000000004</v>
      </c>
      <c r="X2555" s="5">
        <f t="shared" si="278"/>
        <v>4.0000000000000001E-3</v>
      </c>
      <c r="Y2555">
        <f t="shared" si="279"/>
        <v>6.4466477041852874</v>
      </c>
      <c r="AN2555" s="7"/>
      <c r="AO2555" s="5"/>
      <c r="AP2555" s="14"/>
      <c r="AQ2555" s="5"/>
    </row>
    <row r="2556" spans="1:43" hidden="1" x14ac:dyDescent="0.3">
      <c r="A2556" t="s">
        <v>172</v>
      </c>
      <c r="B2556">
        <v>146</v>
      </c>
      <c r="C2556">
        <v>46836394</v>
      </c>
      <c r="D2556" t="s">
        <v>619</v>
      </c>
      <c r="E2556" t="s">
        <v>11007</v>
      </c>
      <c r="F2556" t="s">
        <v>3334</v>
      </c>
      <c r="G2556" t="s">
        <v>14</v>
      </c>
      <c r="H2556" t="s">
        <v>15</v>
      </c>
      <c r="I2556">
        <v>25000000</v>
      </c>
      <c r="J2556">
        <v>1990</v>
      </c>
      <c r="K2556">
        <v>8.6999999999999993</v>
      </c>
      <c r="L2556" s="5" t="s">
        <v>4651</v>
      </c>
      <c r="M2556" s="5" t="s">
        <v>8413</v>
      </c>
      <c r="N2556" t="s">
        <v>1221</v>
      </c>
      <c r="P2556" s="5">
        <f t="shared" si="273"/>
        <v>0.599580892824782</v>
      </c>
      <c r="Q2556" s="5">
        <f t="shared" si="274"/>
        <v>46836394</v>
      </c>
      <c r="R2556" s="1">
        <f t="shared" si="275"/>
        <v>21836394</v>
      </c>
      <c r="S2556" s="1">
        <f t="shared" si="276"/>
        <v>25000000</v>
      </c>
      <c r="U2556" s="7" t="s">
        <v>6463</v>
      </c>
      <c r="V2556" s="5">
        <f t="shared" si="277"/>
        <v>1</v>
      </c>
      <c r="W2556" s="14">
        <f>IF(V2556=1, VLOOKUP(U2556, [1]IMDB_Movies!A:O, 11, FALSE), AVERAGEIF($A$2:$A$4915, U2556, $K$2:$K$4915))</f>
        <v>2.7</v>
      </c>
      <c r="X2556" s="5">
        <f t="shared" si="278"/>
        <v>4.0000000000000001E-3</v>
      </c>
      <c r="Y2556">
        <f t="shared" si="279"/>
        <v>6.4461788617886153</v>
      </c>
      <c r="AN2556" s="7"/>
      <c r="AO2556" s="5"/>
      <c r="AP2556" s="14"/>
      <c r="AQ2556" s="5"/>
    </row>
    <row r="2557" spans="1:43" hidden="1" x14ac:dyDescent="0.3">
      <c r="A2557" t="s">
        <v>2506</v>
      </c>
      <c r="B2557">
        <v>97</v>
      </c>
      <c r="C2557">
        <v>47124400</v>
      </c>
      <c r="D2557" t="s">
        <v>184</v>
      </c>
      <c r="E2557" t="s">
        <v>11008</v>
      </c>
      <c r="F2557" t="s">
        <v>3337</v>
      </c>
      <c r="G2557" t="s">
        <v>14</v>
      </c>
      <c r="H2557" t="s">
        <v>15</v>
      </c>
      <c r="I2557">
        <v>25000000</v>
      </c>
      <c r="J2557">
        <v>2005</v>
      </c>
      <c r="K2557">
        <v>6.6</v>
      </c>
      <c r="L2557" s="5" t="s">
        <v>599</v>
      </c>
      <c r="M2557" s="5" t="s">
        <v>6299</v>
      </c>
      <c r="N2557" t="s">
        <v>455</v>
      </c>
      <c r="P2557" s="5">
        <f t="shared" si="273"/>
        <v>0.59954942568407665</v>
      </c>
      <c r="Q2557" s="5">
        <f t="shared" si="274"/>
        <v>47124400</v>
      </c>
      <c r="R2557" s="1">
        <f t="shared" si="275"/>
        <v>22124400</v>
      </c>
      <c r="S2557" s="1">
        <f t="shared" si="276"/>
        <v>25000000</v>
      </c>
      <c r="U2557" s="6" t="s">
        <v>3747</v>
      </c>
      <c r="V2557" s="5">
        <f t="shared" si="277"/>
        <v>1</v>
      </c>
      <c r="W2557" s="14">
        <f>IF(V2557=1, VLOOKUP(U2557, [1]IMDB_Movies!A:O, 11, FALSE), AVERAGEIF($A$2:$A$4915, U2557, $K$2:$K$4915))</f>
        <v>2.7</v>
      </c>
      <c r="X2557" s="5">
        <f t="shared" si="278"/>
        <v>4.0000000000000001E-3</v>
      </c>
      <c r="Y2557">
        <f t="shared" si="279"/>
        <v>6.4458723058153691</v>
      </c>
      <c r="AN2557" s="6"/>
      <c r="AO2557" s="5"/>
      <c r="AP2557" s="14"/>
      <c r="AQ2557" s="5"/>
    </row>
    <row r="2558" spans="1:43" hidden="1" x14ac:dyDescent="0.3">
      <c r="A2558" t="s">
        <v>814</v>
      </c>
      <c r="B2558">
        <v>142</v>
      </c>
      <c r="C2558">
        <v>44700000</v>
      </c>
      <c r="D2558" t="s">
        <v>703</v>
      </c>
      <c r="E2558" t="s">
        <v>11009</v>
      </c>
      <c r="F2558" t="s">
        <v>3338</v>
      </c>
      <c r="G2558" t="s">
        <v>14</v>
      </c>
      <c r="H2558" t="s">
        <v>15</v>
      </c>
      <c r="I2558">
        <v>25000000</v>
      </c>
      <c r="J2558">
        <v>1983</v>
      </c>
      <c r="K2558">
        <v>8.3000000000000007</v>
      </c>
      <c r="L2558" s="5" t="s">
        <v>8413</v>
      </c>
      <c r="M2558" s="5" t="s">
        <v>1221</v>
      </c>
      <c r="P2558" s="5">
        <f t="shared" si="273"/>
        <v>0.59951922948514713</v>
      </c>
      <c r="Q2558" s="5">
        <f t="shared" si="274"/>
        <v>44700000</v>
      </c>
      <c r="R2558" s="1">
        <f t="shared" si="275"/>
        <v>19700000</v>
      </c>
      <c r="S2558" s="1">
        <f t="shared" si="276"/>
        <v>25000000</v>
      </c>
      <c r="U2558" s="7" t="s">
        <v>2939</v>
      </c>
      <c r="V2558" s="5">
        <f t="shared" si="277"/>
        <v>4</v>
      </c>
      <c r="W2558" s="14">
        <f>IF(V2558=1, VLOOKUP(U2558, [1]IMDB_Movies!A:O, 11, FALSE), AVERAGEIF($A$2:$A$4915, U2558, $K$2:$K$4915))</f>
        <v>2.5999999999999996</v>
      </c>
      <c r="X2558" s="5">
        <f t="shared" si="278"/>
        <v>3.0000000000000001E-3</v>
      </c>
      <c r="Y2558">
        <f t="shared" si="279"/>
        <v>6.4460130187143996</v>
      </c>
      <c r="AN2558" s="7"/>
      <c r="AO2558" s="5"/>
      <c r="AP2558" s="14"/>
      <c r="AQ2558" s="5"/>
    </row>
    <row r="2559" spans="1:43" hidden="1" x14ac:dyDescent="0.3">
      <c r="A2559" t="s">
        <v>1768</v>
      </c>
      <c r="B2559">
        <v>98</v>
      </c>
      <c r="C2559">
        <v>44455658</v>
      </c>
      <c r="D2559" t="s">
        <v>491</v>
      </c>
      <c r="E2559" t="s">
        <v>11010</v>
      </c>
      <c r="F2559" t="s">
        <v>3339</v>
      </c>
      <c r="G2559" t="s">
        <v>14</v>
      </c>
      <c r="H2559" t="s">
        <v>15</v>
      </c>
      <c r="I2559">
        <v>25000000</v>
      </c>
      <c r="J2559">
        <v>1997</v>
      </c>
      <c r="K2559">
        <v>6.7</v>
      </c>
      <c r="L2559" s="5" t="s">
        <v>476</v>
      </c>
      <c r="M2559" s="5" t="s">
        <v>340</v>
      </c>
      <c r="N2559" t="s">
        <v>599</v>
      </c>
      <c r="O2559" t="s">
        <v>8413</v>
      </c>
      <c r="P2559" s="5">
        <f t="shared" si="273"/>
        <v>0.59947816510274743</v>
      </c>
      <c r="Q2559" s="5">
        <f t="shared" si="274"/>
        <v>44455658</v>
      </c>
      <c r="R2559" s="1">
        <f t="shared" si="275"/>
        <v>19455658</v>
      </c>
      <c r="S2559" s="1">
        <f t="shared" si="276"/>
        <v>25000000</v>
      </c>
      <c r="U2559" s="6" t="s">
        <v>8052</v>
      </c>
      <c r="V2559" s="5">
        <f t="shared" si="277"/>
        <v>1</v>
      </c>
      <c r="W2559" s="14">
        <f>IF(V2559=1, VLOOKUP(U2559, [1]IMDB_Movies!A:O, 11, FALSE), AVERAGEIF($A$2:$A$4915, U2559, $K$2:$K$4915))</f>
        <v>2.5</v>
      </c>
      <c r="X2559" s="5">
        <f t="shared" si="278"/>
        <v>3.0000000000000001E-3</v>
      </c>
      <c r="Y2559">
        <f t="shared" si="279"/>
        <v>6.4461131461131425</v>
      </c>
      <c r="AN2559" s="6"/>
      <c r="AO2559" s="5"/>
      <c r="AP2559" s="14"/>
      <c r="AQ2559" s="5"/>
    </row>
    <row r="2560" spans="1:43" hidden="1" x14ac:dyDescent="0.3">
      <c r="A2560" t="s">
        <v>1370</v>
      </c>
      <c r="B2560">
        <v>109</v>
      </c>
      <c r="C2560">
        <v>66489425</v>
      </c>
      <c r="D2560" t="s">
        <v>162</v>
      </c>
      <c r="E2560" t="s">
        <v>11011</v>
      </c>
      <c r="F2560" t="s">
        <v>3342</v>
      </c>
      <c r="G2560" t="s">
        <v>14</v>
      </c>
      <c r="H2560" t="s">
        <v>15</v>
      </c>
      <c r="I2560">
        <v>25000000</v>
      </c>
      <c r="J2560">
        <v>2012</v>
      </c>
      <c r="K2560">
        <v>6.5</v>
      </c>
      <c r="L2560" s="5" t="s">
        <v>476</v>
      </c>
      <c r="M2560" s="5" t="s">
        <v>8413</v>
      </c>
      <c r="N2560" t="s">
        <v>1221</v>
      </c>
      <c r="O2560" t="s">
        <v>3629</v>
      </c>
      <c r="P2560" s="5">
        <f t="shared" si="273"/>
        <v>0.5994359752120948</v>
      </c>
      <c r="Q2560" s="5">
        <f t="shared" si="274"/>
        <v>66489425</v>
      </c>
      <c r="R2560" s="1">
        <f t="shared" si="275"/>
        <v>41489425</v>
      </c>
      <c r="S2560" s="1">
        <f t="shared" si="276"/>
        <v>25000000</v>
      </c>
      <c r="U2560" s="7" t="s">
        <v>5825</v>
      </c>
      <c r="V2560" s="5">
        <f t="shared" si="277"/>
        <v>1</v>
      </c>
      <c r="W2560" s="14">
        <f>IF(V2560=1, VLOOKUP(U2560, [1]IMDB_Movies!A:O, 11, FALSE), AVERAGEIF($A$2:$A$4915, U2560, $K$2:$K$4915))</f>
        <v>2.2999999999999998</v>
      </c>
      <c r="X2560" s="5">
        <f t="shared" si="278"/>
        <v>2E-3</v>
      </c>
      <c r="Y2560">
        <f t="shared" si="279"/>
        <v>6.4455618892508113</v>
      </c>
      <c r="AN2560" s="7"/>
      <c r="AO2560" s="5"/>
      <c r="AP2560" s="14"/>
      <c r="AQ2560" s="5"/>
    </row>
    <row r="2561" spans="1:43" hidden="1" x14ac:dyDescent="0.3">
      <c r="A2561" t="s">
        <v>96</v>
      </c>
      <c r="B2561">
        <v>97</v>
      </c>
      <c r="C2561">
        <v>41067398</v>
      </c>
      <c r="D2561" t="s">
        <v>149</v>
      </c>
      <c r="E2561" t="s">
        <v>11012</v>
      </c>
      <c r="F2561" t="s">
        <v>3343</v>
      </c>
      <c r="G2561" t="s">
        <v>14</v>
      </c>
      <c r="H2561" t="s">
        <v>15</v>
      </c>
      <c r="I2561">
        <v>25000000</v>
      </c>
      <c r="J2561">
        <v>1997</v>
      </c>
      <c r="K2561">
        <v>6.1</v>
      </c>
      <c r="L2561" s="5" t="s">
        <v>476</v>
      </c>
      <c r="M2561" s="5" t="s">
        <v>599</v>
      </c>
      <c r="N2561" t="s">
        <v>8413</v>
      </c>
      <c r="O2561" t="s">
        <v>3629</v>
      </c>
      <c r="P2561" s="5">
        <f t="shared" si="273"/>
        <v>0.59950263559741823</v>
      </c>
      <c r="Q2561" s="5">
        <f t="shared" si="274"/>
        <v>41067398</v>
      </c>
      <c r="R2561" s="1">
        <f t="shared" si="275"/>
        <v>16067398</v>
      </c>
      <c r="S2561" s="1">
        <f t="shared" si="276"/>
        <v>25000000</v>
      </c>
      <c r="U2561" s="7" t="s">
        <v>1019</v>
      </c>
      <c r="V2561" s="5">
        <f t="shared" si="277"/>
        <v>1</v>
      </c>
      <c r="W2561" s="14">
        <f>IF(V2561=1, VLOOKUP(U2561, [1]IMDB_Movies!A:O, 11, FALSE), AVERAGEIF($A$2:$A$4915, U2561, $K$2:$K$4915))</f>
        <v>2.4</v>
      </c>
      <c r="X2561" s="5">
        <f t="shared" si="278"/>
        <v>2E-3</v>
      </c>
      <c r="Y2561">
        <f t="shared" si="279"/>
        <v>6.4451323828920541</v>
      </c>
      <c r="AN2561" s="7"/>
      <c r="AO2561" s="5"/>
      <c r="AP2561" s="14"/>
      <c r="AQ2561" s="5"/>
    </row>
    <row r="2562" spans="1:43" hidden="1" x14ac:dyDescent="0.3">
      <c r="A2562" t="s">
        <v>2494</v>
      </c>
      <c r="B2562">
        <v>158</v>
      </c>
      <c r="C2562">
        <v>40218903</v>
      </c>
      <c r="D2562" t="s">
        <v>1221</v>
      </c>
      <c r="E2562" t="s">
        <v>11013</v>
      </c>
      <c r="F2562" t="s">
        <v>3344</v>
      </c>
      <c r="G2562" t="s">
        <v>14</v>
      </c>
      <c r="H2562" t="s">
        <v>15</v>
      </c>
      <c r="I2562">
        <v>25000000</v>
      </c>
      <c r="J2562">
        <v>2007</v>
      </c>
      <c r="K2562">
        <v>8.1</v>
      </c>
      <c r="L2562" s="5" t="s">
        <v>1221</v>
      </c>
      <c r="M2562" s="5"/>
      <c r="P2562" s="5">
        <f t="shared" ref="P2562:P2625" si="280">CORREL(C2562:C7475,I2562:I7475)</f>
        <v>0.59944576120971016</v>
      </c>
      <c r="Q2562" s="5">
        <f t="shared" ref="Q2562:Q2625" si="281">IF(ISBLANK(C2562),MEDIAN($C$2:$C$4915), C2562)</f>
        <v>40218903</v>
      </c>
      <c r="R2562" s="1">
        <f t="shared" ref="R2562:R2625" si="282">Q2562-S2562</f>
        <v>15218903</v>
      </c>
      <c r="S2562" s="1">
        <f t="shared" ref="S2562:S2625" si="283">IF(ISBLANK(I2562),MEDIAN($I$2:$I$4915), I2562)</f>
        <v>25000000</v>
      </c>
      <c r="U2562" s="7" t="s">
        <v>7867</v>
      </c>
      <c r="V2562" s="5">
        <f t="shared" si="277"/>
        <v>1</v>
      </c>
      <c r="W2562" s="14">
        <f>IF(V2562=1, VLOOKUP(U2562, [1]IMDB_Movies!A:O, 11, FALSE), AVERAGEIF($A$2:$A$4915, U2562, $K$2:$K$4915))</f>
        <v>2.2000000000000002</v>
      </c>
      <c r="X2562" s="5">
        <f t="shared" si="278"/>
        <v>2E-3</v>
      </c>
      <c r="Y2562">
        <f t="shared" si="279"/>
        <v>6.4450285248573724</v>
      </c>
      <c r="AN2562" s="7"/>
      <c r="AO2562" s="5"/>
      <c r="AP2562" s="14"/>
      <c r="AQ2562" s="5"/>
    </row>
    <row r="2563" spans="1:43" hidden="1" x14ac:dyDescent="0.3">
      <c r="A2563" t="s">
        <v>3345</v>
      </c>
      <c r="B2563">
        <v>85</v>
      </c>
      <c r="C2563">
        <v>39880476</v>
      </c>
      <c r="D2563" t="s">
        <v>101</v>
      </c>
      <c r="E2563" t="s">
        <v>11014</v>
      </c>
      <c r="F2563" t="s">
        <v>3346</v>
      </c>
      <c r="G2563" t="s">
        <v>14</v>
      </c>
      <c r="H2563" t="s">
        <v>15</v>
      </c>
      <c r="I2563">
        <v>25000000</v>
      </c>
      <c r="J2563">
        <v>2002</v>
      </c>
      <c r="K2563">
        <v>5.2</v>
      </c>
      <c r="L2563" s="5" t="s">
        <v>340</v>
      </c>
      <c r="M2563" s="5" t="s">
        <v>4017</v>
      </c>
      <c r="N2563" t="s">
        <v>599</v>
      </c>
      <c r="O2563" t="s">
        <v>6299</v>
      </c>
      <c r="P2563" s="5">
        <f t="shared" si="280"/>
        <v>0.59938521862792937</v>
      </c>
      <c r="Q2563" s="5">
        <f t="shared" si="281"/>
        <v>39880476</v>
      </c>
      <c r="R2563" s="1">
        <f t="shared" si="282"/>
        <v>14880476</v>
      </c>
      <c r="S2563" s="1">
        <f t="shared" si="283"/>
        <v>25000000</v>
      </c>
      <c r="U2563" s="7" t="s">
        <v>4215</v>
      </c>
      <c r="V2563" s="5">
        <f t="shared" si="277"/>
        <v>1</v>
      </c>
      <c r="W2563" s="14">
        <f>IF(V2563=1, VLOOKUP(U2563, [1]IMDB_Movies!A:O, 11, FALSE), AVERAGEIF($A$2:$A$4915, U2563, $K$2:$K$4915))</f>
        <v>2.1</v>
      </c>
      <c r="X2563" s="5">
        <f t="shared" si="278"/>
        <v>1E-3</v>
      </c>
      <c r="Y2563">
        <f t="shared" si="279"/>
        <v>6.4448838157358308</v>
      </c>
      <c r="AN2563" s="7"/>
      <c r="AO2563" s="5"/>
      <c r="AP2563" s="14"/>
      <c r="AQ2563" s="5"/>
    </row>
    <row r="2564" spans="1:43" hidden="1" x14ac:dyDescent="0.3">
      <c r="A2564" t="s">
        <v>3347</v>
      </c>
      <c r="B2564">
        <v>80</v>
      </c>
      <c r="C2564">
        <v>39399750</v>
      </c>
      <c r="D2564" t="s">
        <v>296</v>
      </c>
      <c r="E2564" t="s">
        <v>11015</v>
      </c>
      <c r="F2564" t="s">
        <v>3348</v>
      </c>
      <c r="G2564" t="s">
        <v>14</v>
      </c>
      <c r="H2564" t="s">
        <v>15</v>
      </c>
      <c r="I2564">
        <v>25000000</v>
      </c>
      <c r="J2564">
        <v>2003</v>
      </c>
      <c r="K2564">
        <v>5.6</v>
      </c>
      <c r="L2564" s="5" t="s">
        <v>340</v>
      </c>
      <c r="M2564" s="5" t="s">
        <v>4017</v>
      </c>
      <c r="N2564" t="s">
        <v>599</v>
      </c>
      <c r="O2564" t="s">
        <v>6299</v>
      </c>
      <c r="P2564" s="5">
        <f t="shared" si="280"/>
        <v>0.59932316795186413</v>
      </c>
      <c r="Q2564" s="5">
        <f t="shared" si="281"/>
        <v>39399750</v>
      </c>
      <c r="R2564" s="1">
        <f t="shared" si="282"/>
        <v>14399750</v>
      </c>
      <c r="S2564" s="1">
        <f t="shared" si="283"/>
        <v>25000000</v>
      </c>
      <c r="U2564" s="6" t="s">
        <v>3069</v>
      </c>
      <c r="V2564" s="5">
        <f t="shared" si="277"/>
        <v>1</v>
      </c>
      <c r="W2564" s="14">
        <f>IF(V2564=1, VLOOKUP(U2564, [1]IMDB_Movies!A:O, 11, FALSE), AVERAGEIF($A$2:$A$4915, U2564, $K$2:$K$4915))</f>
        <v>2</v>
      </c>
      <c r="X2564" s="5">
        <f t="shared" si="278"/>
        <v>1E-3</v>
      </c>
      <c r="Y2564">
        <f t="shared" si="279"/>
        <v>6.4447797716150053</v>
      </c>
      <c r="AN2564" s="6"/>
      <c r="AO2564" s="5"/>
      <c r="AP2564" s="14"/>
      <c r="AQ2564" s="5"/>
    </row>
    <row r="2565" spans="1:43" hidden="1" x14ac:dyDescent="0.3">
      <c r="A2565" t="s">
        <v>2397</v>
      </c>
      <c r="B2565">
        <v>86</v>
      </c>
      <c r="C2565">
        <v>38230435</v>
      </c>
      <c r="D2565" t="s">
        <v>776</v>
      </c>
      <c r="E2565" t="s">
        <v>11016</v>
      </c>
      <c r="F2565" t="s">
        <v>3349</v>
      </c>
      <c r="G2565" t="s">
        <v>14</v>
      </c>
      <c r="H2565" t="s">
        <v>15</v>
      </c>
      <c r="I2565">
        <v>25000000</v>
      </c>
      <c r="J2565">
        <v>2002</v>
      </c>
      <c r="K2565">
        <v>5.8</v>
      </c>
      <c r="L2565" s="5" t="s">
        <v>476</v>
      </c>
      <c r="M2565" s="5" t="s">
        <v>599</v>
      </c>
      <c r="P2565" s="5">
        <f t="shared" si="280"/>
        <v>0.59925901516559943</v>
      </c>
      <c r="Q2565" s="5">
        <f t="shared" si="281"/>
        <v>38230435</v>
      </c>
      <c r="R2565" s="1">
        <f t="shared" si="282"/>
        <v>13230435</v>
      </c>
      <c r="S2565" s="1">
        <f t="shared" si="283"/>
        <v>25000000</v>
      </c>
      <c r="U2565" s="6" t="s">
        <v>7579</v>
      </c>
      <c r="V2565" s="5">
        <f t="shared" si="277"/>
        <v>1</v>
      </c>
      <c r="W2565" s="14">
        <f>IF(V2565=1, VLOOKUP(U2565, [1]IMDB_Movies!A:O, 11, FALSE), AVERAGEIF($A$2:$A$4915, U2565, $K$2:$K$4915))</f>
        <v>1.9</v>
      </c>
      <c r="X2565" s="5">
        <f t="shared" si="278"/>
        <v>0</v>
      </c>
      <c r="Y2565">
        <f t="shared" si="279"/>
        <v>6.4445124439004449</v>
      </c>
      <c r="AN2565" s="6"/>
      <c r="AO2565" s="5"/>
      <c r="AP2565" s="14"/>
      <c r="AQ2565" s="5"/>
    </row>
    <row r="2566" spans="1:43" hidden="1" x14ac:dyDescent="0.3">
      <c r="A2566" t="s">
        <v>2233</v>
      </c>
      <c r="B2566">
        <v>119</v>
      </c>
      <c r="C2566">
        <v>39008741</v>
      </c>
      <c r="D2566" t="s">
        <v>3190</v>
      </c>
      <c r="E2566" t="s">
        <v>11017</v>
      </c>
      <c r="F2566" t="s">
        <v>3350</v>
      </c>
      <c r="G2566" t="s">
        <v>14</v>
      </c>
      <c r="H2566" t="s">
        <v>15</v>
      </c>
      <c r="I2566">
        <v>25000000</v>
      </c>
      <c r="J2566">
        <v>2005</v>
      </c>
      <c r="K2566">
        <v>6.6</v>
      </c>
      <c r="L2566" s="5" t="s">
        <v>599</v>
      </c>
      <c r="M2566" s="5" t="s">
        <v>1221</v>
      </c>
      <c r="N2566" t="s">
        <v>6299</v>
      </c>
      <c r="O2566" t="s">
        <v>6851</v>
      </c>
      <c r="P2566" s="5">
        <f t="shared" si="280"/>
        <v>0.59918991190733617</v>
      </c>
      <c r="Q2566" s="5">
        <f t="shared" si="281"/>
        <v>39008741</v>
      </c>
      <c r="R2566" s="1">
        <f t="shared" si="282"/>
        <v>14008741</v>
      </c>
      <c r="S2566" s="1">
        <f t="shared" si="283"/>
        <v>25000000</v>
      </c>
      <c r="U2566" s="6" t="s">
        <v>2127</v>
      </c>
      <c r="V2566" s="5">
        <f t="shared" si="277"/>
        <v>1</v>
      </c>
      <c r="W2566" s="14">
        <f>IF(V2566=1, VLOOKUP(U2566, [1]IMDB_Movies!A:O, 11, FALSE), AVERAGEIF($A$2:$A$4915, U2566, $K$2:$K$4915))</f>
        <v>1.7</v>
      </c>
      <c r="X2566" s="5">
        <f t="shared" si="278"/>
        <v>0</v>
      </c>
      <c r="Y2566">
        <f t="shared" si="279"/>
        <v>6.4446530612244866</v>
      </c>
      <c r="AN2566" s="6"/>
      <c r="AO2566" s="5"/>
      <c r="AP2566" s="14"/>
      <c r="AQ2566" s="5"/>
    </row>
    <row r="2567" spans="1:43" x14ac:dyDescent="0.3">
      <c r="A2567" t="s">
        <v>3351</v>
      </c>
      <c r="B2567">
        <v>98</v>
      </c>
      <c r="C2567">
        <v>36833473</v>
      </c>
      <c r="D2567" t="s">
        <v>162</v>
      </c>
      <c r="E2567" t="s">
        <v>11018</v>
      </c>
      <c r="F2567" t="s">
        <v>3352</v>
      </c>
      <c r="G2567" t="s">
        <v>14</v>
      </c>
      <c r="H2567" t="s">
        <v>525</v>
      </c>
      <c r="I2567">
        <v>25000000</v>
      </c>
      <c r="J2567">
        <v>2001</v>
      </c>
      <c r="K2567">
        <v>6.6</v>
      </c>
      <c r="L2567" s="5" t="s">
        <v>476</v>
      </c>
      <c r="M2567" s="5" t="s">
        <v>8413</v>
      </c>
      <c r="N2567" t="s">
        <v>1221</v>
      </c>
      <c r="O2567" t="s">
        <v>3629</v>
      </c>
      <c r="P2567" s="5">
        <f t="shared" si="280"/>
        <v>0.59912393807541153</v>
      </c>
      <c r="Q2567" s="5">
        <f t="shared" si="281"/>
        <v>36833473</v>
      </c>
      <c r="R2567" s="1">
        <f t="shared" si="282"/>
        <v>11833473</v>
      </c>
      <c r="S2567" s="1">
        <f t="shared" si="283"/>
        <v>25000000</v>
      </c>
      <c r="X2567" s="5"/>
    </row>
    <row r="2568" spans="1:43" x14ac:dyDescent="0.3">
      <c r="A2568" t="s">
        <v>3353</v>
      </c>
      <c r="B2568">
        <v>97</v>
      </c>
      <c r="C2568">
        <v>48237389</v>
      </c>
      <c r="D2568" t="s">
        <v>604</v>
      </c>
      <c r="E2568" t="s">
        <v>11019</v>
      </c>
      <c r="F2568" t="s">
        <v>3354</v>
      </c>
      <c r="G2568" t="s">
        <v>14</v>
      </c>
      <c r="H2568" t="s">
        <v>15</v>
      </c>
      <c r="I2568">
        <v>25000000</v>
      </c>
      <c r="J2568">
        <v>2008</v>
      </c>
      <c r="K2568">
        <v>5.5</v>
      </c>
      <c r="L2568" s="5" t="s">
        <v>599</v>
      </c>
      <c r="M2568" s="5" t="s">
        <v>6851</v>
      </c>
      <c r="P2568" s="5">
        <f t="shared" si="280"/>
        <v>0.59904890641644537</v>
      </c>
      <c r="Q2568" s="5">
        <f t="shared" si="281"/>
        <v>48237389</v>
      </c>
      <c r="R2568" s="1">
        <f t="shared" si="282"/>
        <v>23237389</v>
      </c>
      <c r="S2568" s="1">
        <f t="shared" si="283"/>
        <v>25000000</v>
      </c>
      <c r="X2568" s="5"/>
    </row>
    <row r="2569" spans="1:43" x14ac:dyDescent="0.3">
      <c r="A2569" t="s">
        <v>1287</v>
      </c>
      <c r="B2569">
        <v>124</v>
      </c>
      <c r="C2569">
        <v>36447959</v>
      </c>
      <c r="D2569" t="s">
        <v>587</v>
      </c>
      <c r="E2569" t="s">
        <v>11020</v>
      </c>
      <c r="F2569" t="s">
        <v>3357</v>
      </c>
      <c r="G2569" t="s">
        <v>14</v>
      </c>
      <c r="H2569" t="s">
        <v>15</v>
      </c>
      <c r="I2569">
        <v>25000000</v>
      </c>
      <c r="J2569">
        <v>2014</v>
      </c>
      <c r="K2569">
        <v>7</v>
      </c>
      <c r="L2569" s="5" t="s">
        <v>4651</v>
      </c>
      <c r="M2569" s="5" t="s">
        <v>1221</v>
      </c>
      <c r="N2569" t="s">
        <v>8417</v>
      </c>
      <c r="P2569" s="5">
        <f t="shared" si="280"/>
        <v>0.59902334760183595</v>
      </c>
      <c r="Q2569" s="5">
        <f t="shared" si="281"/>
        <v>36447959</v>
      </c>
      <c r="R2569" s="1">
        <f t="shared" si="282"/>
        <v>11447959</v>
      </c>
      <c r="S2569" s="1">
        <f t="shared" si="283"/>
        <v>25000000</v>
      </c>
      <c r="X2569" s="5"/>
    </row>
    <row r="2570" spans="1:43" x14ac:dyDescent="0.3">
      <c r="A2570" t="s">
        <v>427</v>
      </c>
      <c r="B2570">
        <v>97</v>
      </c>
      <c r="C2570">
        <v>45089048</v>
      </c>
      <c r="D2570" t="s">
        <v>1952</v>
      </c>
      <c r="E2570" t="s">
        <v>11021</v>
      </c>
      <c r="F2570" t="s">
        <v>3358</v>
      </c>
      <c r="G2570" t="s">
        <v>14</v>
      </c>
      <c r="H2570" t="s">
        <v>2863</v>
      </c>
      <c r="I2570">
        <v>25000000</v>
      </c>
      <c r="J2570">
        <v>2014</v>
      </c>
      <c r="K2570">
        <v>6.5</v>
      </c>
      <c r="L2570" s="5" t="s">
        <v>1221</v>
      </c>
      <c r="M2570" s="5" t="s">
        <v>6851</v>
      </c>
      <c r="N2570" t="s">
        <v>4289</v>
      </c>
      <c r="P2570" s="5">
        <f t="shared" si="280"/>
        <v>0.59894656916551203</v>
      </c>
      <c r="Q2570" s="5">
        <f t="shared" si="281"/>
        <v>45089048</v>
      </c>
      <c r="R2570" s="1">
        <f t="shared" si="282"/>
        <v>20089048</v>
      </c>
      <c r="S2570" s="1">
        <f t="shared" si="283"/>
        <v>25000000</v>
      </c>
      <c r="X2570" s="5"/>
    </row>
    <row r="2571" spans="1:43" x14ac:dyDescent="0.3">
      <c r="A2571" t="s">
        <v>3362</v>
      </c>
      <c r="B2571">
        <v>101</v>
      </c>
      <c r="C2571">
        <v>35000629</v>
      </c>
      <c r="D2571" t="s">
        <v>604</v>
      </c>
      <c r="E2571" t="s">
        <v>11022</v>
      </c>
      <c r="F2571" t="s">
        <v>3363</v>
      </c>
      <c r="G2571" t="s">
        <v>14</v>
      </c>
      <c r="H2571" t="s">
        <v>15</v>
      </c>
      <c r="I2571">
        <v>25000000</v>
      </c>
      <c r="J2571">
        <v>2007</v>
      </c>
      <c r="K2571">
        <v>5.6</v>
      </c>
      <c r="L2571" s="5" t="s">
        <v>599</v>
      </c>
      <c r="M2571" s="5" t="s">
        <v>6851</v>
      </c>
      <c r="P2571" s="5">
        <f t="shared" si="280"/>
        <v>0.5989065777795618</v>
      </c>
      <c r="Q2571" s="5">
        <f t="shared" si="281"/>
        <v>35000629</v>
      </c>
      <c r="R2571" s="1">
        <f t="shared" si="282"/>
        <v>10000629</v>
      </c>
      <c r="S2571" s="1">
        <f t="shared" si="283"/>
        <v>25000000</v>
      </c>
      <c r="X2571" s="5"/>
    </row>
    <row r="2572" spans="1:43" x14ac:dyDescent="0.3">
      <c r="A2572" t="s">
        <v>2335</v>
      </c>
      <c r="B2572">
        <v>114</v>
      </c>
      <c r="C2572">
        <v>41597830</v>
      </c>
      <c r="D2572" t="s">
        <v>79</v>
      </c>
      <c r="E2572" t="s">
        <v>11023</v>
      </c>
      <c r="F2572" t="s">
        <v>3365</v>
      </c>
      <c r="G2572" t="s">
        <v>14</v>
      </c>
      <c r="H2572" t="s">
        <v>15</v>
      </c>
      <c r="I2572">
        <v>25000000</v>
      </c>
      <c r="J2572">
        <v>2002</v>
      </c>
      <c r="K2572">
        <v>7.6</v>
      </c>
      <c r="L2572" s="5" t="s">
        <v>1221</v>
      </c>
      <c r="M2572" s="5" t="s">
        <v>6851</v>
      </c>
      <c r="P2572" s="5">
        <f t="shared" si="280"/>
        <v>0.59882376888455235</v>
      </c>
      <c r="Q2572" s="5">
        <f t="shared" si="281"/>
        <v>41597830</v>
      </c>
      <c r="R2572" s="1">
        <f t="shared" si="282"/>
        <v>16597830</v>
      </c>
      <c r="S2572" s="1">
        <f t="shared" si="283"/>
        <v>25000000</v>
      </c>
      <c r="X2572" s="5"/>
    </row>
    <row r="2573" spans="1:43" x14ac:dyDescent="0.3">
      <c r="A2573" t="s">
        <v>3367</v>
      </c>
      <c r="B2573">
        <v>90</v>
      </c>
      <c r="C2573">
        <v>32553210</v>
      </c>
      <c r="D2573" t="s">
        <v>1093</v>
      </c>
      <c r="E2573" t="s">
        <v>11024</v>
      </c>
      <c r="F2573" t="s">
        <v>3368</v>
      </c>
      <c r="G2573" t="s">
        <v>14</v>
      </c>
      <c r="H2573" t="s">
        <v>22</v>
      </c>
      <c r="I2573">
        <v>25000000</v>
      </c>
      <c r="J2573">
        <v>2007</v>
      </c>
      <c r="K2573">
        <v>6.3</v>
      </c>
      <c r="L2573" s="5" t="s">
        <v>599</v>
      </c>
      <c r="M2573" s="5" t="s">
        <v>6299</v>
      </c>
      <c r="P2573" s="5">
        <f t="shared" si="280"/>
        <v>0.59876827060730398</v>
      </c>
      <c r="Q2573" s="5">
        <f t="shared" si="281"/>
        <v>32553210</v>
      </c>
      <c r="R2573" s="1">
        <f t="shared" si="282"/>
        <v>7553210</v>
      </c>
      <c r="S2573" s="1">
        <f t="shared" si="283"/>
        <v>25000000</v>
      </c>
      <c r="X2573" s="5"/>
    </row>
    <row r="2574" spans="1:43" x14ac:dyDescent="0.3">
      <c r="A2574" t="s">
        <v>3369</v>
      </c>
      <c r="B2574">
        <v>97</v>
      </c>
      <c r="C2574">
        <v>31526393</v>
      </c>
      <c r="D2574" t="s">
        <v>2052</v>
      </c>
      <c r="E2574" t="s">
        <v>11025</v>
      </c>
      <c r="F2574" t="s">
        <v>3370</v>
      </c>
      <c r="G2574" t="s">
        <v>14</v>
      </c>
      <c r="H2574" t="s">
        <v>15</v>
      </c>
      <c r="I2574">
        <v>25000000</v>
      </c>
      <c r="J2574">
        <v>2004</v>
      </c>
      <c r="K2574">
        <v>4.5999999999999996</v>
      </c>
      <c r="L2574" s="5" t="s">
        <v>476</v>
      </c>
      <c r="M2574" s="5" t="s">
        <v>340</v>
      </c>
      <c r="N2574" t="s">
        <v>2267</v>
      </c>
      <c r="O2574" t="s">
        <v>3629</v>
      </c>
      <c r="P2574" s="5">
        <f t="shared" si="280"/>
        <v>0.59867557882223821</v>
      </c>
      <c r="Q2574" s="5">
        <f t="shared" si="281"/>
        <v>31526393</v>
      </c>
      <c r="R2574" s="1">
        <f t="shared" si="282"/>
        <v>6526393</v>
      </c>
      <c r="S2574" s="1">
        <f t="shared" si="283"/>
        <v>25000000</v>
      </c>
      <c r="X2574" s="5"/>
    </row>
    <row r="2575" spans="1:43" ht="25.8" x14ac:dyDescent="0.5">
      <c r="A2575" t="s">
        <v>1695</v>
      </c>
      <c r="B2575">
        <v>124</v>
      </c>
      <c r="C2575">
        <v>30012990</v>
      </c>
      <c r="D2575" t="s">
        <v>2109</v>
      </c>
      <c r="E2575" t="s">
        <v>11026</v>
      </c>
      <c r="F2575" t="s">
        <v>3375</v>
      </c>
      <c r="G2575" t="s">
        <v>14</v>
      </c>
      <c r="H2575" t="s">
        <v>22</v>
      </c>
      <c r="I2575">
        <v>25000000</v>
      </c>
      <c r="J2575">
        <v>1998</v>
      </c>
      <c r="K2575">
        <v>7.5</v>
      </c>
      <c r="L2575" s="5" t="s">
        <v>4651</v>
      </c>
      <c r="M2575" s="5" t="s">
        <v>1221</v>
      </c>
      <c r="N2575" t="s">
        <v>7865</v>
      </c>
      <c r="P2575" s="5">
        <f t="shared" si="280"/>
        <v>0.59857877073603238</v>
      </c>
      <c r="Q2575" s="5">
        <f t="shared" si="281"/>
        <v>30012990</v>
      </c>
      <c r="R2575" s="1">
        <f t="shared" si="282"/>
        <v>5012990</v>
      </c>
      <c r="S2575" s="1">
        <f t="shared" si="283"/>
        <v>25000000</v>
      </c>
      <c r="U2575" s="20" t="s">
        <v>13368</v>
      </c>
      <c r="X2575" s="5"/>
    </row>
    <row r="2576" spans="1:43" x14ac:dyDescent="0.3">
      <c r="A2576" t="s">
        <v>2697</v>
      </c>
      <c r="B2576">
        <v>89</v>
      </c>
      <c r="C2576">
        <v>32368960</v>
      </c>
      <c r="D2576" t="s">
        <v>3376</v>
      </c>
      <c r="E2576" t="s">
        <v>11027</v>
      </c>
      <c r="F2576" t="s">
        <v>3377</v>
      </c>
      <c r="G2576" t="s">
        <v>14</v>
      </c>
      <c r="H2576" t="s">
        <v>99</v>
      </c>
      <c r="I2576">
        <v>25000000</v>
      </c>
      <c r="J2576">
        <v>1998</v>
      </c>
      <c r="K2576">
        <v>5.3</v>
      </c>
      <c r="L2576" s="5" t="s">
        <v>599</v>
      </c>
      <c r="M2576" s="5" t="s">
        <v>455</v>
      </c>
      <c r="N2576" t="s">
        <v>2267</v>
      </c>
      <c r="O2576" t="s">
        <v>6851</v>
      </c>
      <c r="P2576" s="5">
        <f t="shared" si="280"/>
        <v>0.59847604449561687</v>
      </c>
      <c r="Q2576" s="5">
        <f t="shared" si="281"/>
        <v>32368960</v>
      </c>
      <c r="R2576" s="1">
        <f t="shared" si="282"/>
        <v>7368960</v>
      </c>
      <c r="S2576" s="1">
        <f t="shared" si="283"/>
        <v>25000000</v>
      </c>
      <c r="X2576" s="5"/>
    </row>
    <row r="2577" spans="1:25" x14ac:dyDescent="0.3">
      <c r="A2577" t="s">
        <v>3378</v>
      </c>
      <c r="B2577">
        <v>160</v>
      </c>
      <c r="C2577">
        <v>14500000</v>
      </c>
      <c r="D2577" t="s">
        <v>363</v>
      </c>
      <c r="E2577" t="s">
        <v>11028</v>
      </c>
      <c r="F2577" t="s">
        <v>3379</v>
      </c>
      <c r="G2577" t="s">
        <v>14</v>
      </c>
      <c r="H2577" t="s">
        <v>242</v>
      </c>
      <c r="I2577">
        <v>25000000</v>
      </c>
      <c r="J2577">
        <v>1970</v>
      </c>
      <c r="K2577">
        <v>7.5</v>
      </c>
      <c r="L2577" s="5" t="s">
        <v>476</v>
      </c>
      <c r="M2577" s="5" t="s">
        <v>1221</v>
      </c>
      <c r="N2577" t="s">
        <v>7865</v>
      </c>
      <c r="O2577" t="s">
        <v>8418</v>
      </c>
      <c r="P2577" s="5">
        <f t="shared" si="280"/>
        <v>0.59838217386693981</v>
      </c>
      <c r="Q2577" s="5">
        <f t="shared" si="281"/>
        <v>14500000</v>
      </c>
      <c r="R2577" s="1">
        <f t="shared" si="282"/>
        <v>-10500000</v>
      </c>
      <c r="S2577" s="1">
        <f t="shared" si="283"/>
        <v>25000000</v>
      </c>
      <c r="X2577" s="5"/>
    </row>
    <row r="2578" spans="1:25" x14ac:dyDescent="0.3">
      <c r="A2578" t="s">
        <v>3380</v>
      </c>
      <c r="B2578">
        <v>93</v>
      </c>
      <c r="C2578">
        <v>29247405</v>
      </c>
      <c r="D2578" t="s">
        <v>3381</v>
      </c>
      <c r="E2578" t="s">
        <v>11029</v>
      </c>
      <c r="F2578" t="s">
        <v>3382</v>
      </c>
      <c r="G2578" t="s">
        <v>14</v>
      </c>
      <c r="H2578" t="s">
        <v>22</v>
      </c>
      <c r="I2578">
        <v>25000000</v>
      </c>
      <c r="J2578">
        <v>1997</v>
      </c>
      <c r="K2578">
        <v>3.3</v>
      </c>
      <c r="L2578" s="5" t="s">
        <v>599</v>
      </c>
      <c r="M2578" s="5" t="s">
        <v>6299</v>
      </c>
      <c r="N2578" t="s">
        <v>4183</v>
      </c>
      <c r="P2578" s="5">
        <f t="shared" si="280"/>
        <v>0.5982263408201014</v>
      </c>
      <c r="Q2578" s="5">
        <f t="shared" si="281"/>
        <v>29247405</v>
      </c>
      <c r="R2578" s="1">
        <f t="shared" si="282"/>
        <v>4247405</v>
      </c>
      <c r="S2578" s="1">
        <f t="shared" si="283"/>
        <v>25000000</v>
      </c>
      <c r="W2578" s="5"/>
      <c r="Y2578" s="5"/>
    </row>
    <row r="2579" spans="1:25" x14ac:dyDescent="0.3">
      <c r="A2579" t="s">
        <v>3384</v>
      </c>
      <c r="B2579">
        <v>88</v>
      </c>
      <c r="C2579">
        <v>25615792</v>
      </c>
      <c r="D2579" t="s">
        <v>3385</v>
      </c>
      <c r="E2579" t="s">
        <v>11030</v>
      </c>
      <c r="F2579" t="s">
        <v>3386</v>
      </c>
      <c r="G2579" t="s">
        <v>14</v>
      </c>
      <c r="H2579" t="s">
        <v>15</v>
      </c>
      <c r="I2579">
        <v>25000000</v>
      </c>
      <c r="J2579">
        <v>2009</v>
      </c>
      <c r="K2579">
        <v>3.5</v>
      </c>
      <c r="L2579" s="5" t="s">
        <v>476</v>
      </c>
      <c r="M2579" s="5" t="s">
        <v>599</v>
      </c>
      <c r="N2579" t="s">
        <v>4183</v>
      </c>
      <c r="P2579" s="5">
        <f t="shared" si="280"/>
        <v>0.59812016853866234</v>
      </c>
      <c r="Q2579" s="5">
        <f t="shared" si="281"/>
        <v>25615792</v>
      </c>
      <c r="R2579" s="1">
        <f t="shared" si="282"/>
        <v>615792</v>
      </c>
      <c r="S2579" s="1">
        <f t="shared" si="283"/>
        <v>25000000</v>
      </c>
      <c r="W2579" s="5"/>
      <c r="Y2579" s="5"/>
    </row>
    <row r="2580" spans="1:25" x14ac:dyDescent="0.3">
      <c r="A2580" t="s">
        <v>1169</v>
      </c>
      <c r="B2580">
        <v>142</v>
      </c>
      <c r="C2580">
        <v>28341469</v>
      </c>
      <c r="D2580" t="s">
        <v>703</v>
      </c>
      <c r="E2580" t="s">
        <v>11031</v>
      </c>
      <c r="F2580" t="s">
        <v>3387</v>
      </c>
      <c r="G2580" t="s">
        <v>14</v>
      </c>
      <c r="H2580" t="s">
        <v>15</v>
      </c>
      <c r="I2580">
        <v>25000000</v>
      </c>
      <c r="J2580">
        <v>1994</v>
      </c>
      <c r="K2580">
        <v>9.3000000000000007</v>
      </c>
      <c r="L2580" s="5" t="s">
        <v>8413</v>
      </c>
      <c r="M2580" s="5" t="s">
        <v>1221</v>
      </c>
      <c r="P2580" s="5">
        <f t="shared" si="280"/>
        <v>0.59800052365108003</v>
      </c>
      <c r="Q2580" s="5">
        <f t="shared" si="281"/>
        <v>28341469</v>
      </c>
      <c r="R2580" s="1">
        <f t="shared" si="282"/>
        <v>3341469</v>
      </c>
      <c r="S2580" s="1">
        <f t="shared" si="283"/>
        <v>25000000</v>
      </c>
      <c r="V2580" s="5"/>
      <c r="W2580" s="5"/>
      <c r="Y2580" s="5"/>
    </row>
    <row r="2581" spans="1:25" x14ac:dyDescent="0.3">
      <c r="A2581" t="s">
        <v>741</v>
      </c>
      <c r="B2581">
        <v>111</v>
      </c>
      <c r="C2581">
        <v>33631221</v>
      </c>
      <c r="D2581" t="s">
        <v>771</v>
      </c>
      <c r="E2581" t="s">
        <v>11032</v>
      </c>
      <c r="F2581" t="s">
        <v>3391</v>
      </c>
      <c r="G2581" t="s">
        <v>14</v>
      </c>
      <c r="H2581" t="s">
        <v>15</v>
      </c>
      <c r="I2581">
        <v>25000000</v>
      </c>
      <c r="J2581">
        <v>2014</v>
      </c>
      <c r="K2581">
        <v>6</v>
      </c>
      <c r="L2581" s="5" t="s">
        <v>8413</v>
      </c>
      <c r="M2581" s="5" t="s">
        <v>1221</v>
      </c>
      <c r="N2581" t="s">
        <v>3629</v>
      </c>
      <c r="P2581" s="5">
        <f t="shared" si="280"/>
        <v>0.59789060068533584</v>
      </c>
      <c r="Q2581" s="5">
        <f t="shared" si="281"/>
        <v>33631221</v>
      </c>
      <c r="R2581" s="1">
        <f t="shared" si="282"/>
        <v>8631221</v>
      </c>
      <c r="S2581" s="1">
        <f t="shared" si="283"/>
        <v>25000000</v>
      </c>
      <c r="V2581" s="5"/>
      <c r="W2581" s="5"/>
      <c r="Y2581" s="5"/>
    </row>
    <row r="2582" spans="1:25" x14ac:dyDescent="0.3">
      <c r="A2582" t="s">
        <v>3392</v>
      </c>
      <c r="B2582">
        <v>121</v>
      </c>
      <c r="C2582">
        <v>37738400</v>
      </c>
      <c r="D2582" t="s">
        <v>1221</v>
      </c>
      <c r="E2582" t="s">
        <v>11033</v>
      </c>
      <c r="F2582" t="s">
        <v>3393</v>
      </c>
      <c r="G2582" t="s">
        <v>14</v>
      </c>
      <c r="H2582" t="s">
        <v>15</v>
      </c>
      <c r="I2582">
        <v>25000000</v>
      </c>
      <c r="J2582">
        <v>2013</v>
      </c>
      <c r="K2582">
        <v>7.3</v>
      </c>
      <c r="L2582" s="5" t="s">
        <v>1221</v>
      </c>
      <c r="M2582" s="5"/>
      <c r="P2582" s="5">
        <f t="shared" si="280"/>
        <v>0.59780081135368701</v>
      </c>
      <c r="Q2582" s="5">
        <f t="shared" si="281"/>
        <v>37738400</v>
      </c>
      <c r="R2582" s="1">
        <f t="shared" si="282"/>
        <v>12738400</v>
      </c>
      <c r="S2582" s="1">
        <f t="shared" si="283"/>
        <v>25000000</v>
      </c>
      <c r="V2582" s="5"/>
      <c r="W2582" s="5"/>
      <c r="Y2582" s="5"/>
    </row>
    <row r="2583" spans="1:25" x14ac:dyDescent="0.3">
      <c r="A2583" t="s">
        <v>1802</v>
      </c>
      <c r="B2583">
        <v>136</v>
      </c>
      <c r="C2583">
        <v>21554585</v>
      </c>
      <c r="D2583" t="s">
        <v>1353</v>
      </c>
      <c r="E2583" t="s">
        <v>11034</v>
      </c>
      <c r="F2583" t="s">
        <v>3400</v>
      </c>
      <c r="G2583" t="s">
        <v>14</v>
      </c>
      <c r="H2583" t="s">
        <v>15</v>
      </c>
      <c r="I2583">
        <v>25000000</v>
      </c>
      <c r="J2583">
        <v>1998</v>
      </c>
      <c r="K2583">
        <v>6.9</v>
      </c>
      <c r="L2583" s="5" t="s">
        <v>1221</v>
      </c>
      <c r="M2583" s="5" t="s">
        <v>8417</v>
      </c>
      <c r="P2583" s="5">
        <f t="shared" si="280"/>
        <v>0.59772760833351746</v>
      </c>
      <c r="Q2583" s="5">
        <f t="shared" si="281"/>
        <v>21554585</v>
      </c>
      <c r="R2583" s="1">
        <f t="shared" si="282"/>
        <v>-3445415</v>
      </c>
      <c r="S2583" s="1">
        <f t="shared" si="283"/>
        <v>25000000</v>
      </c>
      <c r="V2583" s="5"/>
      <c r="W2583" s="5"/>
      <c r="Y2583" s="5"/>
    </row>
    <row r="2584" spans="1:25" x14ac:dyDescent="0.3">
      <c r="A2584" t="s">
        <v>3401</v>
      </c>
      <c r="B2584">
        <v>97</v>
      </c>
      <c r="C2584">
        <v>22200000</v>
      </c>
      <c r="D2584" t="s">
        <v>507</v>
      </c>
      <c r="E2584" t="s">
        <v>11035</v>
      </c>
      <c r="F2584" t="s">
        <v>3402</v>
      </c>
      <c r="G2584" t="s">
        <v>14</v>
      </c>
      <c r="H2584" t="s">
        <v>15</v>
      </c>
      <c r="I2584">
        <v>25000000</v>
      </c>
      <c r="J2584">
        <v>1994</v>
      </c>
      <c r="K2584">
        <v>6.8</v>
      </c>
      <c r="L2584" s="5" t="s">
        <v>599</v>
      </c>
      <c r="M2584" s="5" t="s">
        <v>1221</v>
      </c>
      <c r="N2584" t="s">
        <v>6851</v>
      </c>
      <c r="P2584" s="5">
        <f t="shared" si="280"/>
        <v>0.597593045784374</v>
      </c>
      <c r="Q2584" s="5">
        <f t="shared" si="281"/>
        <v>22200000</v>
      </c>
      <c r="R2584" s="1">
        <f t="shared" si="282"/>
        <v>-2800000</v>
      </c>
      <c r="S2584" s="1">
        <f t="shared" si="283"/>
        <v>25000000</v>
      </c>
      <c r="V2584" s="5"/>
      <c r="W2584" s="5"/>
      <c r="Y2584" s="5"/>
    </row>
    <row r="2585" spans="1:25" x14ac:dyDescent="0.3">
      <c r="A2585" t="s">
        <v>2678</v>
      </c>
      <c r="B2585">
        <v>108</v>
      </c>
      <c r="C2585">
        <v>80014842</v>
      </c>
      <c r="D2585" t="s">
        <v>1987</v>
      </c>
      <c r="E2585" t="s">
        <v>11036</v>
      </c>
      <c r="F2585" t="s">
        <v>3404</v>
      </c>
      <c r="G2585" t="s">
        <v>14</v>
      </c>
      <c r="H2585" t="s">
        <v>15</v>
      </c>
      <c r="I2585">
        <v>25000000</v>
      </c>
      <c r="J2585">
        <v>2010</v>
      </c>
      <c r="K2585">
        <v>6.3</v>
      </c>
      <c r="L2585" s="5" t="s">
        <v>1221</v>
      </c>
      <c r="M2585" s="5" t="s">
        <v>6851</v>
      </c>
      <c r="N2585" t="s">
        <v>8418</v>
      </c>
      <c r="P2585" s="5">
        <f t="shared" si="280"/>
        <v>0.59746044273949217</v>
      </c>
      <c r="Q2585" s="5">
        <f t="shared" si="281"/>
        <v>80014842</v>
      </c>
      <c r="R2585" s="1">
        <f t="shared" si="282"/>
        <v>55014842</v>
      </c>
      <c r="S2585" s="1">
        <f t="shared" si="283"/>
        <v>25000000</v>
      </c>
      <c r="V2585" s="5"/>
      <c r="W2585" s="5"/>
      <c r="Y2585" s="5"/>
    </row>
    <row r="2586" spans="1:25" x14ac:dyDescent="0.3">
      <c r="A2586" t="s">
        <v>3405</v>
      </c>
      <c r="B2586">
        <v>97</v>
      </c>
      <c r="C2586">
        <v>23527955</v>
      </c>
      <c r="D2586" t="s">
        <v>401</v>
      </c>
      <c r="E2586" t="s">
        <v>11037</v>
      </c>
      <c r="F2586" t="s">
        <v>3406</v>
      </c>
      <c r="G2586" t="s">
        <v>14</v>
      </c>
      <c r="H2586" t="s">
        <v>15</v>
      </c>
      <c r="I2586">
        <v>25000000</v>
      </c>
      <c r="J2586">
        <v>2010</v>
      </c>
      <c r="K2586">
        <v>6.4</v>
      </c>
      <c r="L2586" s="5" t="s">
        <v>476</v>
      </c>
      <c r="M2586" s="5" t="s">
        <v>8413</v>
      </c>
      <c r="N2586" t="s">
        <v>1221</v>
      </c>
      <c r="O2586" t="s">
        <v>8415</v>
      </c>
      <c r="P2586" s="5">
        <f t="shared" si="280"/>
        <v>0.59760703399639004</v>
      </c>
      <c r="Q2586" s="5">
        <f t="shared" si="281"/>
        <v>23527955</v>
      </c>
      <c r="R2586" s="1">
        <f t="shared" si="282"/>
        <v>-1472045</v>
      </c>
      <c r="S2586" s="1">
        <f t="shared" si="283"/>
        <v>25000000</v>
      </c>
      <c r="V2586" s="5"/>
      <c r="W2586" s="5"/>
      <c r="Y2586" s="5"/>
    </row>
    <row r="2587" spans="1:25" x14ac:dyDescent="0.3">
      <c r="A2587" t="s">
        <v>3407</v>
      </c>
      <c r="B2587">
        <v>99</v>
      </c>
      <c r="C2587">
        <v>24042490</v>
      </c>
      <c r="D2587" t="s">
        <v>3408</v>
      </c>
      <c r="E2587" t="s">
        <v>11038</v>
      </c>
      <c r="F2587" t="s">
        <v>3409</v>
      </c>
      <c r="G2587" t="s">
        <v>14</v>
      </c>
      <c r="H2587" t="s">
        <v>15</v>
      </c>
      <c r="I2587">
        <v>25000000</v>
      </c>
      <c r="J2587">
        <v>2010</v>
      </c>
      <c r="K2587">
        <v>5.6</v>
      </c>
      <c r="L2587" s="5" t="s">
        <v>455</v>
      </c>
      <c r="M2587" s="5" t="s">
        <v>2267</v>
      </c>
      <c r="N2587" t="s">
        <v>3629</v>
      </c>
      <c r="P2587" s="5">
        <f t="shared" si="280"/>
        <v>0.59747879851891705</v>
      </c>
      <c r="Q2587" s="5">
        <f t="shared" si="281"/>
        <v>24042490</v>
      </c>
      <c r="R2587" s="1">
        <f t="shared" si="282"/>
        <v>-957510</v>
      </c>
      <c r="S2587" s="1">
        <f t="shared" si="283"/>
        <v>25000000</v>
      </c>
      <c r="V2587" s="5"/>
      <c r="W2587" s="5"/>
      <c r="Y2587" s="5"/>
    </row>
    <row r="2588" spans="1:25" x14ac:dyDescent="0.3">
      <c r="A2588" t="s">
        <v>3410</v>
      </c>
      <c r="B2588">
        <v>103</v>
      </c>
      <c r="C2588">
        <v>22466994</v>
      </c>
      <c r="D2588" t="s">
        <v>122</v>
      </c>
      <c r="E2588" t="s">
        <v>11039</v>
      </c>
      <c r="F2588" t="s">
        <v>3411</v>
      </c>
      <c r="G2588" t="s">
        <v>14</v>
      </c>
      <c r="H2588" t="s">
        <v>15</v>
      </c>
      <c r="I2588">
        <v>25000000</v>
      </c>
      <c r="J2588">
        <v>2007</v>
      </c>
      <c r="K2588">
        <v>6.3</v>
      </c>
      <c r="L2588" s="5" t="s">
        <v>476</v>
      </c>
      <c r="M2588" s="5" t="s">
        <v>8413</v>
      </c>
      <c r="N2588" t="s">
        <v>3629</v>
      </c>
      <c r="P2588" s="5">
        <f t="shared" si="280"/>
        <v>0.59735214461430497</v>
      </c>
      <c r="Q2588" s="5">
        <f t="shared" si="281"/>
        <v>22466994</v>
      </c>
      <c r="R2588" s="1">
        <f t="shared" si="282"/>
        <v>-2533006</v>
      </c>
      <c r="S2588" s="1">
        <f t="shared" si="283"/>
        <v>25000000</v>
      </c>
      <c r="V2588" s="5"/>
      <c r="W2588" s="5"/>
      <c r="Y2588" s="5"/>
    </row>
    <row r="2589" spans="1:25" x14ac:dyDescent="0.3">
      <c r="A2589" t="s">
        <v>2494</v>
      </c>
      <c r="B2589">
        <v>95</v>
      </c>
      <c r="C2589">
        <v>17791031</v>
      </c>
      <c r="D2589" t="s">
        <v>3412</v>
      </c>
      <c r="E2589" t="s">
        <v>11040</v>
      </c>
      <c r="F2589" t="s">
        <v>3413</v>
      </c>
      <c r="G2589" t="s">
        <v>14</v>
      </c>
      <c r="H2589" t="s">
        <v>15</v>
      </c>
      <c r="I2589">
        <v>25000000</v>
      </c>
      <c r="J2589">
        <v>2002</v>
      </c>
      <c r="K2589">
        <v>7.3</v>
      </c>
      <c r="L2589" s="5" t="s">
        <v>599</v>
      </c>
      <c r="M2589" s="5" t="s">
        <v>1221</v>
      </c>
      <c r="N2589" t="s">
        <v>6851</v>
      </c>
      <c r="O2589" t="s">
        <v>3629</v>
      </c>
      <c r="P2589" s="5">
        <f t="shared" si="280"/>
        <v>0.59721975924539028</v>
      </c>
      <c r="Q2589" s="5">
        <f t="shared" si="281"/>
        <v>17791031</v>
      </c>
      <c r="R2589" s="1">
        <f t="shared" si="282"/>
        <v>-7208969</v>
      </c>
      <c r="S2589" s="1">
        <f t="shared" si="283"/>
        <v>25000000</v>
      </c>
      <c r="V2589" s="5"/>
      <c r="W2589" s="5"/>
      <c r="Y2589" s="5"/>
    </row>
    <row r="2590" spans="1:25" x14ac:dyDescent="0.3">
      <c r="A2590" t="s">
        <v>3414</v>
      </c>
      <c r="B2590">
        <v>93</v>
      </c>
      <c r="C2590">
        <v>17718223</v>
      </c>
      <c r="D2590" t="s">
        <v>599</v>
      </c>
      <c r="E2590" t="s">
        <v>11041</v>
      </c>
      <c r="F2590" t="s">
        <v>3415</v>
      </c>
      <c r="G2590" t="s">
        <v>14</v>
      </c>
      <c r="H2590" t="s">
        <v>15</v>
      </c>
      <c r="I2590">
        <v>25000000</v>
      </c>
      <c r="J2590">
        <v>2004</v>
      </c>
      <c r="K2590">
        <v>6.6</v>
      </c>
      <c r="L2590" s="5" t="s">
        <v>599</v>
      </c>
      <c r="M2590" s="5"/>
      <c r="P2590" s="5">
        <f t="shared" si="280"/>
        <v>0.59707148107165653</v>
      </c>
      <c r="Q2590" s="5">
        <f t="shared" si="281"/>
        <v>17718223</v>
      </c>
      <c r="R2590" s="1">
        <f t="shared" si="282"/>
        <v>-7281777</v>
      </c>
      <c r="S2590" s="1">
        <f t="shared" si="283"/>
        <v>25000000</v>
      </c>
      <c r="V2590" s="5"/>
      <c r="W2590" s="5"/>
      <c r="Y2590" s="5"/>
    </row>
    <row r="2591" spans="1:25" x14ac:dyDescent="0.3">
      <c r="A2591" t="s">
        <v>3420</v>
      </c>
      <c r="B2591">
        <v>107</v>
      </c>
      <c r="C2591">
        <v>16118077</v>
      </c>
      <c r="D2591" t="s">
        <v>1221</v>
      </c>
      <c r="E2591" t="s">
        <v>11042</v>
      </c>
      <c r="F2591" t="s">
        <v>3421</v>
      </c>
      <c r="G2591" t="s">
        <v>14</v>
      </c>
      <c r="H2591" t="s">
        <v>15</v>
      </c>
      <c r="I2591">
        <v>25000000</v>
      </c>
      <c r="J2591">
        <v>1988</v>
      </c>
      <c r="K2591">
        <v>5.6</v>
      </c>
      <c r="L2591" s="5" t="s">
        <v>1221</v>
      </c>
      <c r="M2591" s="5"/>
      <c r="P2591" s="5">
        <f t="shared" si="280"/>
        <v>0.59692269036048107</v>
      </c>
      <c r="Q2591" s="5">
        <f t="shared" si="281"/>
        <v>16118077</v>
      </c>
      <c r="R2591" s="1">
        <f t="shared" si="282"/>
        <v>-8881923</v>
      </c>
      <c r="S2591" s="1">
        <f t="shared" si="283"/>
        <v>25000000</v>
      </c>
      <c r="V2591" s="5"/>
      <c r="W2591" s="5"/>
      <c r="Y2591" s="5"/>
    </row>
    <row r="2592" spans="1:25" x14ac:dyDescent="0.3">
      <c r="A2592" t="s">
        <v>3422</v>
      </c>
      <c r="B2592">
        <v>90</v>
      </c>
      <c r="C2592">
        <v>15091542</v>
      </c>
      <c r="D2592" t="s">
        <v>3423</v>
      </c>
      <c r="E2592" t="s">
        <v>11043</v>
      </c>
      <c r="F2592" t="s">
        <v>3424</v>
      </c>
      <c r="G2592" t="s">
        <v>3425</v>
      </c>
      <c r="H2592" t="s">
        <v>22</v>
      </c>
      <c r="I2592">
        <v>25000000</v>
      </c>
      <c r="J2592">
        <v>1996</v>
      </c>
      <c r="K2592">
        <v>5.3</v>
      </c>
      <c r="L2592" s="5" t="s">
        <v>340</v>
      </c>
      <c r="M2592" s="5" t="s">
        <v>6299</v>
      </c>
      <c r="N2592" t="s">
        <v>455</v>
      </c>
      <c r="O2592" t="s">
        <v>6055</v>
      </c>
      <c r="P2592" s="5">
        <f t="shared" si="280"/>
        <v>0.5967685004049823</v>
      </c>
      <c r="Q2592" s="5">
        <f t="shared" si="281"/>
        <v>15091542</v>
      </c>
      <c r="R2592" s="1">
        <f t="shared" si="282"/>
        <v>-9908458</v>
      </c>
      <c r="S2592" s="1">
        <f t="shared" si="283"/>
        <v>25000000</v>
      </c>
      <c r="V2592" s="5"/>
      <c r="W2592" s="5"/>
      <c r="Y2592" s="5"/>
    </row>
    <row r="2593" spans="1:25" x14ac:dyDescent="0.3">
      <c r="A2593" t="s">
        <v>3432</v>
      </c>
      <c r="B2593">
        <v>99</v>
      </c>
      <c r="C2593">
        <v>14983572</v>
      </c>
      <c r="D2593" t="s">
        <v>507</v>
      </c>
      <c r="E2593" t="s">
        <v>11044</v>
      </c>
      <c r="F2593" t="s">
        <v>3433</v>
      </c>
      <c r="G2593" t="s">
        <v>14</v>
      </c>
      <c r="H2593" t="s">
        <v>15</v>
      </c>
      <c r="I2593">
        <v>25000000</v>
      </c>
      <c r="J2593">
        <v>2000</v>
      </c>
      <c r="K2593">
        <v>4.7</v>
      </c>
      <c r="L2593" s="5" t="s">
        <v>599</v>
      </c>
      <c r="M2593" s="5" t="s">
        <v>1221</v>
      </c>
      <c r="N2593" t="s">
        <v>6851</v>
      </c>
      <c r="P2593" s="5">
        <f t="shared" si="280"/>
        <v>0.59661079437880848</v>
      </c>
      <c r="Q2593" s="5">
        <f t="shared" si="281"/>
        <v>14983572</v>
      </c>
      <c r="R2593" s="1">
        <f t="shared" si="282"/>
        <v>-10016428</v>
      </c>
      <c r="S2593" s="1">
        <f t="shared" si="283"/>
        <v>25000000</v>
      </c>
      <c r="V2593" s="5"/>
      <c r="W2593" s="5"/>
      <c r="Y2593" s="5"/>
    </row>
    <row r="2594" spans="1:25" x14ac:dyDescent="0.3">
      <c r="A2594" t="s">
        <v>2236</v>
      </c>
      <c r="B2594">
        <v>107</v>
      </c>
      <c r="C2594">
        <v>14637490</v>
      </c>
      <c r="D2594" t="s">
        <v>1084</v>
      </c>
      <c r="E2594" t="s">
        <v>11045</v>
      </c>
      <c r="F2594" t="s">
        <v>3434</v>
      </c>
      <c r="G2594" t="s">
        <v>14</v>
      </c>
      <c r="H2594" t="s">
        <v>15</v>
      </c>
      <c r="I2594">
        <v>25000000</v>
      </c>
      <c r="J2594">
        <v>2010</v>
      </c>
      <c r="K2594">
        <v>4.8</v>
      </c>
      <c r="L2594" s="5" t="s">
        <v>2267</v>
      </c>
      <c r="M2594" s="5" t="s">
        <v>8415</v>
      </c>
      <c r="N2594" t="s">
        <v>3629</v>
      </c>
      <c r="P2594" s="5">
        <f t="shared" si="280"/>
        <v>0.5964524505706037</v>
      </c>
      <c r="Q2594" s="5">
        <f t="shared" si="281"/>
        <v>14637490</v>
      </c>
      <c r="R2594" s="1">
        <f t="shared" si="282"/>
        <v>-10362510</v>
      </c>
      <c r="S2594" s="1">
        <f t="shared" si="283"/>
        <v>25000000</v>
      </c>
      <c r="V2594" s="5"/>
      <c r="W2594" s="5"/>
      <c r="Y2594" s="5"/>
    </row>
    <row r="2595" spans="1:25" x14ac:dyDescent="0.3">
      <c r="A2595" t="s">
        <v>2611</v>
      </c>
      <c r="B2595">
        <v>110</v>
      </c>
      <c r="C2595">
        <v>14589444</v>
      </c>
      <c r="D2595" t="s">
        <v>507</v>
      </c>
      <c r="E2595" t="s">
        <v>11046</v>
      </c>
      <c r="F2595" t="s">
        <v>3435</v>
      </c>
      <c r="G2595" t="s">
        <v>14</v>
      </c>
      <c r="H2595" t="s">
        <v>15</v>
      </c>
      <c r="I2595">
        <v>25000000</v>
      </c>
      <c r="J2595">
        <v>2004</v>
      </c>
      <c r="K2595">
        <v>6.8</v>
      </c>
      <c r="L2595" s="5" t="s">
        <v>599</v>
      </c>
      <c r="M2595" s="5" t="s">
        <v>1221</v>
      </c>
      <c r="N2595" t="s">
        <v>6851</v>
      </c>
      <c r="P2595" s="5">
        <f t="shared" si="280"/>
        <v>0.59629272739495853</v>
      </c>
      <c r="Q2595" s="5">
        <f t="shared" si="281"/>
        <v>14589444</v>
      </c>
      <c r="R2595" s="1">
        <f t="shared" si="282"/>
        <v>-10410556</v>
      </c>
      <c r="S2595" s="1">
        <f t="shared" si="283"/>
        <v>25000000</v>
      </c>
      <c r="V2595" s="5"/>
      <c r="W2595" s="5"/>
      <c r="Y2595" s="5"/>
    </row>
    <row r="2596" spans="1:25" x14ac:dyDescent="0.3">
      <c r="A2596" t="s">
        <v>3436</v>
      </c>
      <c r="B2596">
        <v>101</v>
      </c>
      <c r="C2596">
        <v>14095303</v>
      </c>
      <c r="D2596" t="s">
        <v>967</v>
      </c>
      <c r="E2596" t="s">
        <v>11047</v>
      </c>
      <c r="F2596" t="s">
        <v>3437</v>
      </c>
      <c r="G2596" t="s">
        <v>14</v>
      </c>
      <c r="H2596" t="s">
        <v>15</v>
      </c>
      <c r="I2596">
        <v>25000000</v>
      </c>
      <c r="J2596">
        <v>1996</v>
      </c>
      <c r="K2596">
        <v>5.4</v>
      </c>
      <c r="L2596" s="5" t="s">
        <v>476</v>
      </c>
      <c r="M2596" s="5" t="s">
        <v>8413</v>
      </c>
      <c r="N2596" t="s">
        <v>8415</v>
      </c>
      <c r="O2596" t="s">
        <v>6851</v>
      </c>
      <c r="P2596" s="5">
        <f t="shared" si="280"/>
        <v>0.59613254839942709</v>
      </c>
      <c r="Q2596" s="5">
        <f t="shared" si="281"/>
        <v>14095303</v>
      </c>
      <c r="R2596" s="1">
        <f t="shared" si="282"/>
        <v>-10904697</v>
      </c>
      <c r="S2596" s="1">
        <f t="shared" si="283"/>
        <v>25000000</v>
      </c>
      <c r="V2596" s="5"/>
      <c r="W2596" s="5"/>
      <c r="Y2596" s="5"/>
    </row>
    <row r="2597" spans="1:25" x14ac:dyDescent="0.3">
      <c r="A2597" t="s">
        <v>3438</v>
      </c>
      <c r="B2597">
        <v>85</v>
      </c>
      <c r="C2597">
        <v>13973532</v>
      </c>
      <c r="D2597" t="s">
        <v>359</v>
      </c>
      <c r="E2597" t="s">
        <v>11048</v>
      </c>
      <c r="F2597" t="s">
        <v>3439</v>
      </c>
      <c r="G2597" t="s">
        <v>14</v>
      </c>
      <c r="H2597" t="s">
        <v>15</v>
      </c>
      <c r="I2597">
        <v>25000000</v>
      </c>
      <c r="J2597">
        <v>2002</v>
      </c>
      <c r="K2597">
        <v>5.0999999999999996</v>
      </c>
      <c r="L2597" s="5" t="s">
        <v>599</v>
      </c>
      <c r="M2597" s="5" t="s">
        <v>8413</v>
      </c>
      <c r="P2597" s="5">
        <f t="shared" si="280"/>
        <v>0.59597053176736015</v>
      </c>
      <c r="Q2597" s="5">
        <f t="shared" si="281"/>
        <v>13973532</v>
      </c>
      <c r="R2597" s="1">
        <f t="shared" si="282"/>
        <v>-11026468</v>
      </c>
      <c r="S2597" s="1">
        <f t="shared" si="283"/>
        <v>25000000</v>
      </c>
      <c r="V2597" s="5"/>
      <c r="W2597" s="5"/>
      <c r="Y2597" s="5"/>
    </row>
    <row r="2598" spans="1:25" x14ac:dyDescent="0.3">
      <c r="A2598" t="s">
        <v>2079</v>
      </c>
      <c r="B2598">
        <v>90</v>
      </c>
      <c r="C2598">
        <v>18860403</v>
      </c>
      <c r="D2598" t="s">
        <v>1966</v>
      </c>
      <c r="E2598" t="s">
        <v>11049</v>
      </c>
      <c r="F2598" t="s">
        <v>3444</v>
      </c>
      <c r="G2598" t="s">
        <v>14</v>
      </c>
      <c r="H2598" t="s">
        <v>15</v>
      </c>
      <c r="I2598">
        <v>25000000</v>
      </c>
      <c r="J2598">
        <v>2011</v>
      </c>
      <c r="K2598">
        <v>4</v>
      </c>
      <c r="L2598" s="5" t="s">
        <v>2267</v>
      </c>
      <c r="M2598" s="5" t="s">
        <v>3629</v>
      </c>
      <c r="P2598" s="5">
        <f t="shared" si="280"/>
        <v>0.59580782664154319</v>
      </c>
      <c r="Q2598" s="5">
        <f t="shared" si="281"/>
        <v>18860403</v>
      </c>
      <c r="R2598" s="1">
        <f t="shared" si="282"/>
        <v>-6139597</v>
      </c>
      <c r="S2598" s="1">
        <f t="shared" si="283"/>
        <v>25000000</v>
      </c>
      <c r="V2598" s="5"/>
      <c r="W2598" s="5"/>
      <c r="Y2598" s="5"/>
    </row>
    <row r="2599" spans="1:25" x14ac:dyDescent="0.3">
      <c r="A2599" t="s">
        <v>1670</v>
      </c>
      <c r="B2599">
        <v>145</v>
      </c>
      <c r="C2599">
        <v>13038660</v>
      </c>
      <c r="D2599" t="s">
        <v>1221</v>
      </c>
      <c r="E2599" t="s">
        <v>11050</v>
      </c>
      <c r="F2599" t="s">
        <v>3445</v>
      </c>
      <c r="G2599" t="s">
        <v>14</v>
      </c>
      <c r="H2599" t="s">
        <v>15</v>
      </c>
      <c r="I2599">
        <v>25000000</v>
      </c>
      <c r="J2599">
        <v>1999</v>
      </c>
      <c r="K2599">
        <v>7.3</v>
      </c>
      <c r="L2599" s="5" t="s">
        <v>1221</v>
      </c>
      <c r="M2599" s="5"/>
      <c r="P2599" s="5">
        <f t="shared" si="280"/>
        <v>0.59566046695716601</v>
      </c>
      <c r="Q2599" s="5">
        <f t="shared" si="281"/>
        <v>13038660</v>
      </c>
      <c r="R2599" s="1">
        <f t="shared" si="282"/>
        <v>-11961340</v>
      </c>
      <c r="S2599" s="1">
        <f t="shared" si="283"/>
        <v>25000000</v>
      </c>
      <c r="V2599" s="5"/>
      <c r="W2599" s="5"/>
      <c r="Y2599" s="5"/>
    </row>
    <row r="2600" spans="1:25" x14ac:dyDescent="0.3">
      <c r="A2600" t="s">
        <v>970</v>
      </c>
      <c r="B2600">
        <v>110</v>
      </c>
      <c r="C2600">
        <v>28831145</v>
      </c>
      <c r="D2600" t="s">
        <v>1353</v>
      </c>
      <c r="E2600" t="s">
        <v>11051</v>
      </c>
      <c r="F2600" t="s">
        <v>3446</v>
      </c>
      <c r="G2600" t="s">
        <v>14</v>
      </c>
      <c r="H2600" t="s">
        <v>15</v>
      </c>
      <c r="I2600">
        <v>25000000</v>
      </c>
      <c r="J2600">
        <v>2014</v>
      </c>
      <c r="K2600">
        <v>6.8</v>
      </c>
      <c r="L2600" s="5" t="s">
        <v>1221</v>
      </c>
      <c r="M2600" s="5" t="s">
        <v>8417</v>
      </c>
      <c r="P2600" s="5">
        <f t="shared" si="280"/>
        <v>0.59549428381780167</v>
      </c>
      <c r="Q2600" s="5">
        <f t="shared" si="281"/>
        <v>28831145</v>
      </c>
      <c r="R2600" s="1">
        <f t="shared" si="282"/>
        <v>3831145</v>
      </c>
      <c r="S2600" s="1">
        <f t="shared" si="283"/>
        <v>25000000</v>
      </c>
      <c r="V2600" s="5"/>
      <c r="W2600" s="5"/>
      <c r="Y2600" s="5"/>
    </row>
    <row r="2601" spans="1:25" x14ac:dyDescent="0.3">
      <c r="A2601" t="s">
        <v>2603</v>
      </c>
      <c r="B2601">
        <v>101</v>
      </c>
      <c r="C2601"/>
      <c r="D2601" t="s">
        <v>801</v>
      </c>
      <c r="E2601" t="s">
        <v>11052</v>
      </c>
      <c r="F2601" t="s">
        <v>3447</v>
      </c>
      <c r="G2601" t="s">
        <v>14</v>
      </c>
      <c r="H2601" t="s">
        <v>22</v>
      </c>
      <c r="I2601">
        <v>25000000</v>
      </c>
      <c r="J2601">
        <v>1985</v>
      </c>
      <c r="K2601">
        <v>6.1</v>
      </c>
      <c r="L2601" s="5" t="s">
        <v>476</v>
      </c>
      <c r="M2601" s="5" t="s">
        <v>2267</v>
      </c>
      <c r="N2601" t="s">
        <v>4289</v>
      </c>
      <c r="O2601" t="s">
        <v>3629</v>
      </c>
      <c r="P2601" s="5">
        <f t="shared" si="280"/>
        <v>0.59538197747557542</v>
      </c>
      <c r="Q2601" s="5">
        <f t="shared" si="281"/>
        <v>25035665</v>
      </c>
      <c r="R2601" s="1">
        <f t="shared" si="282"/>
        <v>35665</v>
      </c>
      <c r="S2601" s="1">
        <f t="shared" si="283"/>
        <v>25000000</v>
      </c>
      <c r="V2601" s="5"/>
      <c r="W2601" s="5"/>
      <c r="Y2601" s="5"/>
    </row>
    <row r="2602" spans="1:25" x14ac:dyDescent="0.3">
      <c r="A2602" t="s">
        <v>1438</v>
      </c>
      <c r="B2602">
        <v>122</v>
      </c>
      <c r="C2602">
        <v>11538204</v>
      </c>
      <c r="D2602" t="s">
        <v>3450</v>
      </c>
      <c r="E2602" t="s">
        <v>11053</v>
      </c>
      <c r="F2602" t="s">
        <v>3451</v>
      </c>
      <c r="G2602" t="s">
        <v>14</v>
      </c>
      <c r="H2602" t="s">
        <v>15</v>
      </c>
      <c r="I2602">
        <v>25000000</v>
      </c>
      <c r="J2602">
        <v>2010</v>
      </c>
      <c r="K2602">
        <v>7</v>
      </c>
      <c r="L2602" s="5" t="s">
        <v>8413</v>
      </c>
      <c r="M2602" s="5" t="s">
        <v>1221</v>
      </c>
      <c r="N2602" t="s">
        <v>7865</v>
      </c>
      <c r="P2602" s="5">
        <f t="shared" si="280"/>
        <v>0.59538197747557542</v>
      </c>
      <c r="Q2602" s="5">
        <f t="shared" si="281"/>
        <v>11538204</v>
      </c>
      <c r="R2602" s="1">
        <f t="shared" si="282"/>
        <v>-13461796</v>
      </c>
      <c r="S2602" s="1">
        <f t="shared" si="283"/>
        <v>25000000</v>
      </c>
      <c r="V2602" s="5"/>
      <c r="W2602" s="5"/>
      <c r="Y2602" s="5"/>
    </row>
    <row r="2603" spans="1:25" x14ac:dyDescent="0.3">
      <c r="A2603" t="s">
        <v>2180</v>
      </c>
      <c r="B2603">
        <v>107</v>
      </c>
      <c r="C2603">
        <v>11008432</v>
      </c>
      <c r="D2603" t="s">
        <v>587</v>
      </c>
      <c r="E2603" t="s">
        <v>11054</v>
      </c>
      <c r="F2603" t="s">
        <v>3452</v>
      </c>
      <c r="G2603" t="s">
        <v>14</v>
      </c>
      <c r="H2603" t="s">
        <v>15</v>
      </c>
      <c r="I2603">
        <v>25000000</v>
      </c>
      <c r="J2603">
        <v>2005</v>
      </c>
      <c r="K2603">
        <v>7.1</v>
      </c>
      <c r="L2603" s="5" t="s">
        <v>4651</v>
      </c>
      <c r="M2603" s="5" t="s">
        <v>1221</v>
      </c>
      <c r="N2603" t="s">
        <v>8417</v>
      </c>
      <c r="P2603" s="5">
        <f t="shared" si="280"/>
        <v>0.59521068387381704</v>
      </c>
      <c r="Q2603" s="5">
        <f t="shared" si="281"/>
        <v>11008432</v>
      </c>
      <c r="R2603" s="1">
        <f t="shared" si="282"/>
        <v>-13991568</v>
      </c>
      <c r="S2603" s="1">
        <f t="shared" si="283"/>
        <v>25000000</v>
      </c>
      <c r="V2603" s="5"/>
      <c r="W2603" s="5"/>
      <c r="Y2603" s="5"/>
    </row>
    <row r="2604" spans="1:25" x14ac:dyDescent="0.3">
      <c r="A2604" t="s">
        <v>1903</v>
      </c>
      <c r="B2604">
        <v>99</v>
      </c>
      <c r="C2604">
        <v>11100000</v>
      </c>
      <c r="D2604" t="s">
        <v>869</v>
      </c>
      <c r="E2604" t="s">
        <v>11055</v>
      </c>
      <c r="F2604" t="s">
        <v>3456</v>
      </c>
      <c r="G2604" t="s">
        <v>14</v>
      </c>
      <c r="H2604" t="s">
        <v>15</v>
      </c>
      <c r="I2604">
        <v>25000000</v>
      </c>
      <c r="J2604">
        <v>1986</v>
      </c>
      <c r="K2604">
        <v>7.3</v>
      </c>
      <c r="L2604" s="5" t="s">
        <v>476</v>
      </c>
      <c r="M2604" s="5" t="s">
        <v>340</v>
      </c>
      <c r="N2604" t="s">
        <v>599</v>
      </c>
      <c r="O2604" t="s">
        <v>455</v>
      </c>
      <c r="P2604" s="5">
        <f t="shared" si="280"/>
        <v>0.59503747781015859</v>
      </c>
      <c r="Q2604" s="5">
        <f t="shared" si="281"/>
        <v>11100000</v>
      </c>
      <c r="R2604" s="1">
        <f t="shared" si="282"/>
        <v>-13900000</v>
      </c>
      <c r="S2604" s="1">
        <f t="shared" si="283"/>
        <v>25000000</v>
      </c>
      <c r="V2604" s="5"/>
      <c r="W2604" s="5"/>
      <c r="Y2604" s="5"/>
    </row>
    <row r="2605" spans="1:25" x14ac:dyDescent="0.3">
      <c r="A2605" t="s">
        <v>3006</v>
      </c>
      <c r="B2605">
        <v>140</v>
      </c>
      <c r="C2605">
        <v>13651662</v>
      </c>
      <c r="D2605" t="s">
        <v>1353</v>
      </c>
      <c r="E2605" t="s">
        <v>11056</v>
      </c>
      <c r="F2605" t="s">
        <v>3459</v>
      </c>
      <c r="G2605" t="s">
        <v>14</v>
      </c>
      <c r="H2605" t="s">
        <v>15</v>
      </c>
      <c r="I2605">
        <v>25000000</v>
      </c>
      <c r="J2605">
        <v>2011</v>
      </c>
      <c r="K2605">
        <v>8.1999999999999993</v>
      </c>
      <c r="L2605" s="5" t="s">
        <v>1221</v>
      </c>
      <c r="M2605" s="5" t="s">
        <v>8417</v>
      </c>
      <c r="P2605" s="5">
        <f t="shared" si="280"/>
        <v>0.59486419963975612</v>
      </c>
      <c r="Q2605" s="5">
        <f t="shared" si="281"/>
        <v>13651662</v>
      </c>
      <c r="R2605" s="1">
        <f t="shared" si="282"/>
        <v>-11348338</v>
      </c>
      <c r="S2605" s="1">
        <f t="shared" si="283"/>
        <v>25000000</v>
      </c>
      <c r="V2605" s="5"/>
      <c r="W2605" s="5"/>
      <c r="Y2605" s="5"/>
    </row>
    <row r="2606" spans="1:25" x14ac:dyDescent="0.3">
      <c r="A2606" t="s">
        <v>1699</v>
      </c>
      <c r="B2606">
        <v>271</v>
      </c>
      <c r="C2606">
        <v>10769960</v>
      </c>
      <c r="D2606" t="s">
        <v>715</v>
      </c>
      <c r="E2606" t="s">
        <v>11057</v>
      </c>
      <c r="F2606" t="s">
        <v>3462</v>
      </c>
      <c r="G2606" t="s">
        <v>14</v>
      </c>
      <c r="H2606" t="s">
        <v>15</v>
      </c>
      <c r="I2606">
        <v>25000000</v>
      </c>
      <c r="J2606">
        <v>1993</v>
      </c>
      <c r="K2606">
        <v>7.7</v>
      </c>
      <c r="L2606" s="5" t="s">
        <v>1221</v>
      </c>
      <c r="M2606" s="5" t="s">
        <v>7865</v>
      </c>
      <c r="N2606" t="s">
        <v>8418</v>
      </c>
      <c r="P2606" s="5">
        <f t="shared" si="280"/>
        <v>0.59469831729268452</v>
      </c>
      <c r="Q2606" s="5">
        <f t="shared" si="281"/>
        <v>10769960</v>
      </c>
      <c r="R2606" s="1">
        <f t="shared" si="282"/>
        <v>-14230040</v>
      </c>
      <c r="S2606" s="1">
        <f t="shared" si="283"/>
        <v>25000000</v>
      </c>
      <c r="V2606" s="5"/>
      <c r="W2606" s="5"/>
      <c r="Y2606" s="5"/>
    </row>
    <row r="2607" spans="1:25" x14ac:dyDescent="0.3">
      <c r="A2607" t="s">
        <v>2950</v>
      </c>
      <c r="B2607">
        <v>112</v>
      </c>
      <c r="C2607">
        <v>10911750</v>
      </c>
      <c r="D2607" t="s">
        <v>1215</v>
      </c>
      <c r="E2607" t="s">
        <v>11058</v>
      </c>
      <c r="F2607" t="s">
        <v>3463</v>
      </c>
      <c r="G2607" t="s">
        <v>14</v>
      </c>
      <c r="H2607" t="s">
        <v>15</v>
      </c>
      <c r="I2607">
        <v>25000000</v>
      </c>
      <c r="J2607">
        <v>2008</v>
      </c>
      <c r="K2607">
        <v>6.5</v>
      </c>
      <c r="L2607" s="5" t="s">
        <v>1221</v>
      </c>
      <c r="M2607" s="5" t="s">
        <v>8418</v>
      </c>
      <c r="P2607" s="5">
        <f t="shared" si="280"/>
        <v>0.59452338150078532</v>
      </c>
      <c r="Q2607" s="5">
        <f t="shared" si="281"/>
        <v>10911750</v>
      </c>
      <c r="R2607" s="1">
        <f t="shared" si="282"/>
        <v>-14088250</v>
      </c>
      <c r="S2607" s="1">
        <f t="shared" si="283"/>
        <v>25000000</v>
      </c>
      <c r="V2607" s="5"/>
      <c r="W2607" s="5"/>
      <c r="Y2607" s="5"/>
    </row>
    <row r="2608" spans="1:25" x14ac:dyDescent="0.3">
      <c r="A2608" t="s">
        <v>1844</v>
      </c>
      <c r="B2608">
        <v>99</v>
      </c>
      <c r="C2608">
        <v>10719367</v>
      </c>
      <c r="D2608" t="s">
        <v>3464</v>
      </c>
      <c r="E2608" t="s">
        <v>11059</v>
      </c>
      <c r="F2608" t="s">
        <v>3465</v>
      </c>
      <c r="G2608" t="s">
        <v>14</v>
      </c>
      <c r="H2608" t="s">
        <v>15</v>
      </c>
      <c r="I2608">
        <v>25000000</v>
      </c>
      <c r="J2608">
        <v>2002</v>
      </c>
      <c r="K2608">
        <v>4.9000000000000004</v>
      </c>
      <c r="L2608" s="5" t="s">
        <v>1221</v>
      </c>
      <c r="M2608" s="5" t="s">
        <v>4183</v>
      </c>
      <c r="N2608" t="s">
        <v>8415</v>
      </c>
      <c r="O2608" t="s">
        <v>6851</v>
      </c>
      <c r="P2608" s="5">
        <f t="shared" si="280"/>
        <v>0.59434851776798669</v>
      </c>
      <c r="Q2608" s="5">
        <f t="shared" si="281"/>
        <v>10719367</v>
      </c>
      <c r="R2608" s="1">
        <f t="shared" si="282"/>
        <v>-14280633</v>
      </c>
      <c r="S2608" s="1">
        <f t="shared" si="283"/>
        <v>25000000</v>
      </c>
      <c r="V2608" s="5"/>
      <c r="W2608" s="5"/>
      <c r="Y2608" s="5"/>
    </row>
    <row r="2609" spans="1:25" x14ac:dyDescent="0.3">
      <c r="A2609" t="s">
        <v>3466</v>
      </c>
      <c r="B2609">
        <v>100</v>
      </c>
      <c r="C2609">
        <v>10114315</v>
      </c>
      <c r="D2609" t="s">
        <v>699</v>
      </c>
      <c r="E2609" t="s">
        <v>11060</v>
      </c>
      <c r="F2609" t="s">
        <v>3467</v>
      </c>
      <c r="G2609" t="s">
        <v>14</v>
      </c>
      <c r="H2609" t="s">
        <v>15</v>
      </c>
      <c r="I2609">
        <v>25000000</v>
      </c>
      <c r="J2609">
        <v>1999</v>
      </c>
      <c r="K2609">
        <v>6.4</v>
      </c>
      <c r="L2609" s="5" t="s">
        <v>1221</v>
      </c>
      <c r="M2609" s="5" t="s">
        <v>8415</v>
      </c>
      <c r="N2609" t="s">
        <v>3629</v>
      </c>
      <c r="P2609" s="5">
        <f t="shared" si="280"/>
        <v>0.5941727341959967</v>
      </c>
      <c r="Q2609" s="5">
        <f t="shared" si="281"/>
        <v>10114315</v>
      </c>
      <c r="R2609" s="1">
        <f t="shared" si="282"/>
        <v>-14885685</v>
      </c>
      <c r="S2609" s="1">
        <f t="shared" si="283"/>
        <v>25000000</v>
      </c>
      <c r="V2609" s="5"/>
      <c r="W2609" s="5"/>
      <c r="Y2609" s="5"/>
    </row>
    <row r="2610" spans="1:25" x14ac:dyDescent="0.3">
      <c r="A2610" t="s">
        <v>3470</v>
      </c>
      <c r="B2610">
        <v>105</v>
      </c>
      <c r="C2610">
        <v>10070000</v>
      </c>
      <c r="D2610" t="s">
        <v>507</v>
      </c>
      <c r="E2610" t="s">
        <v>11061</v>
      </c>
      <c r="F2610" t="s">
        <v>3471</v>
      </c>
      <c r="G2610" t="s">
        <v>14</v>
      </c>
      <c r="H2610" t="s">
        <v>15</v>
      </c>
      <c r="I2610">
        <v>25000000</v>
      </c>
      <c r="J2610">
        <v>1996</v>
      </c>
      <c r="K2610">
        <v>6.2</v>
      </c>
      <c r="L2610" s="5" t="s">
        <v>599</v>
      </c>
      <c r="M2610" s="5" t="s">
        <v>1221</v>
      </c>
      <c r="N2610" t="s">
        <v>6851</v>
      </c>
      <c r="P2610" s="5">
        <f t="shared" si="280"/>
        <v>0.59399481180903091</v>
      </c>
      <c r="Q2610" s="5">
        <f t="shared" si="281"/>
        <v>10070000</v>
      </c>
      <c r="R2610" s="1">
        <f t="shared" si="282"/>
        <v>-14930000</v>
      </c>
      <c r="S2610" s="1">
        <f t="shared" si="283"/>
        <v>25000000</v>
      </c>
      <c r="V2610" s="5"/>
      <c r="W2610" s="5"/>
      <c r="Y2610" s="5"/>
    </row>
    <row r="2611" spans="1:25" x14ac:dyDescent="0.3">
      <c r="A2611" t="s">
        <v>1551</v>
      </c>
      <c r="B2611">
        <v>110</v>
      </c>
      <c r="C2611">
        <v>10324441</v>
      </c>
      <c r="D2611" t="s">
        <v>330</v>
      </c>
      <c r="E2611" t="s">
        <v>11062</v>
      </c>
      <c r="F2611" t="s">
        <v>3472</v>
      </c>
      <c r="G2611" t="s">
        <v>14</v>
      </c>
      <c r="H2611" t="s">
        <v>15</v>
      </c>
      <c r="I2611">
        <v>25000000</v>
      </c>
      <c r="J2611">
        <v>2011</v>
      </c>
      <c r="K2611">
        <v>5.8</v>
      </c>
      <c r="L2611" s="5" t="s">
        <v>476</v>
      </c>
      <c r="M2611" s="5" t="s">
        <v>1221</v>
      </c>
      <c r="N2611" t="s">
        <v>3629</v>
      </c>
      <c r="P2611" s="5">
        <f t="shared" si="280"/>
        <v>0.59381640180780915</v>
      </c>
      <c r="Q2611" s="5">
        <f t="shared" si="281"/>
        <v>10324441</v>
      </c>
      <c r="R2611" s="1">
        <f t="shared" si="282"/>
        <v>-14675559</v>
      </c>
      <c r="S2611" s="1">
        <f t="shared" si="283"/>
        <v>25000000</v>
      </c>
      <c r="V2611" s="5"/>
      <c r="W2611" s="5"/>
      <c r="Y2611" s="5"/>
    </row>
    <row r="2612" spans="1:25" x14ac:dyDescent="0.3">
      <c r="A2612" t="s">
        <v>2678</v>
      </c>
      <c r="B2612">
        <v>116</v>
      </c>
      <c r="C2612">
        <v>7156933</v>
      </c>
      <c r="D2612" t="s">
        <v>910</v>
      </c>
      <c r="E2612" t="s">
        <v>11063</v>
      </c>
      <c r="F2612" t="s">
        <v>3473</v>
      </c>
      <c r="G2612" t="s">
        <v>14</v>
      </c>
      <c r="H2612" t="s">
        <v>15</v>
      </c>
      <c r="I2612">
        <v>25000000</v>
      </c>
      <c r="J2612">
        <v>2006</v>
      </c>
      <c r="K2612">
        <v>6.7</v>
      </c>
      <c r="L2612" s="5" t="s">
        <v>599</v>
      </c>
      <c r="M2612" s="5" t="s">
        <v>1221</v>
      </c>
      <c r="P2612" s="5">
        <f t="shared" si="280"/>
        <v>0.59363838432746441</v>
      </c>
      <c r="Q2612" s="5">
        <f t="shared" si="281"/>
        <v>7156933</v>
      </c>
      <c r="R2612" s="1">
        <f t="shared" si="282"/>
        <v>-17843067</v>
      </c>
      <c r="S2612" s="1">
        <f t="shared" si="283"/>
        <v>25000000</v>
      </c>
      <c r="V2612" s="5"/>
      <c r="W2612" s="5"/>
      <c r="Y2612" s="5"/>
    </row>
    <row r="2613" spans="1:25" x14ac:dyDescent="0.3">
      <c r="A2613" t="s">
        <v>3476</v>
      </c>
      <c r="B2613">
        <v>111</v>
      </c>
      <c r="C2613">
        <v>56692</v>
      </c>
      <c r="D2613" t="s">
        <v>2482</v>
      </c>
      <c r="E2613" t="s">
        <v>11064</v>
      </c>
      <c r="F2613" t="s">
        <v>3477</v>
      </c>
      <c r="G2613" t="s">
        <v>14</v>
      </c>
      <c r="H2613" t="s">
        <v>15</v>
      </c>
      <c r="I2613">
        <v>25000000</v>
      </c>
      <c r="J2613">
        <v>2009</v>
      </c>
      <c r="K2613">
        <v>7.3</v>
      </c>
      <c r="L2613" s="5" t="s">
        <v>340</v>
      </c>
      <c r="M2613" s="5" t="s">
        <v>1221</v>
      </c>
      <c r="P2613" s="5">
        <f t="shared" si="280"/>
        <v>0.5934508690789041</v>
      </c>
      <c r="Q2613" s="5">
        <f t="shared" si="281"/>
        <v>56692</v>
      </c>
      <c r="R2613" s="1">
        <f t="shared" si="282"/>
        <v>-24943308</v>
      </c>
      <c r="S2613" s="1">
        <f t="shared" si="283"/>
        <v>25000000</v>
      </c>
      <c r="V2613" s="5"/>
      <c r="W2613" s="5"/>
      <c r="Y2613" s="5"/>
    </row>
    <row r="2614" spans="1:25" x14ac:dyDescent="0.3">
      <c r="A2614" t="s">
        <v>3478</v>
      </c>
      <c r="B2614">
        <v>117</v>
      </c>
      <c r="C2614"/>
      <c r="D2614" t="s">
        <v>65</v>
      </c>
      <c r="E2614" t="s">
        <v>11065</v>
      </c>
      <c r="F2614" t="s">
        <v>3479</v>
      </c>
      <c r="G2614" t="s">
        <v>14</v>
      </c>
      <c r="H2614" t="s">
        <v>22</v>
      </c>
      <c r="I2614">
        <v>25000000</v>
      </c>
      <c r="J2614">
        <v>1984</v>
      </c>
      <c r="K2614">
        <v>4.8</v>
      </c>
      <c r="L2614" s="5" t="s">
        <v>340</v>
      </c>
      <c r="M2614" s="5" t="s">
        <v>455</v>
      </c>
      <c r="P2614" s="5">
        <f t="shared" si="280"/>
        <v>0.59324422266966914</v>
      </c>
      <c r="Q2614" s="5">
        <f t="shared" si="281"/>
        <v>25035665</v>
      </c>
      <c r="R2614" s="1">
        <f t="shared" si="282"/>
        <v>35665</v>
      </c>
      <c r="S2614" s="1">
        <f t="shared" si="283"/>
        <v>25000000</v>
      </c>
      <c r="V2614" s="5"/>
      <c r="W2614" s="5"/>
      <c r="Y2614" s="5"/>
    </row>
    <row r="2615" spans="1:25" x14ac:dyDescent="0.3">
      <c r="A2615" t="s">
        <v>3480</v>
      </c>
      <c r="B2615">
        <v>95</v>
      </c>
      <c r="C2615">
        <v>5654777</v>
      </c>
      <c r="D2615" t="s">
        <v>1275</v>
      </c>
      <c r="E2615" t="s">
        <v>11066</v>
      </c>
      <c r="F2615" t="s">
        <v>3481</v>
      </c>
      <c r="G2615" t="s">
        <v>14</v>
      </c>
      <c r="H2615" t="s">
        <v>15</v>
      </c>
      <c r="I2615">
        <v>25000000</v>
      </c>
      <c r="J2615">
        <v>2005</v>
      </c>
      <c r="K2615">
        <v>4.0999999999999996</v>
      </c>
      <c r="L2615" s="5" t="s">
        <v>476</v>
      </c>
      <c r="M2615" s="5" t="s">
        <v>599</v>
      </c>
      <c r="N2615" t="s">
        <v>8413</v>
      </c>
      <c r="O2615" t="s">
        <v>1221</v>
      </c>
      <c r="P2615" s="5">
        <f t="shared" si="280"/>
        <v>0.59324422266966914</v>
      </c>
      <c r="Q2615" s="5">
        <f t="shared" si="281"/>
        <v>5654777</v>
      </c>
      <c r="R2615" s="1">
        <f t="shared" si="282"/>
        <v>-19345223</v>
      </c>
      <c r="S2615" s="1">
        <f t="shared" si="283"/>
        <v>25000000</v>
      </c>
      <c r="V2615" s="5"/>
      <c r="W2615" s="5"/>
      <c r="Y2615" s="5"/>
    </row>
    <row r="2616" spans="1:25" x14ac:dyDescent="0.3">
      <c r="A2616" t="s">
        <v>2845</v>
      </c>
      <c r="B2616">
        <v>95</v>
      </c>
      <c r="C2616">
        <v>5516708</v>
      </c>
      <c r="D2616" t="s">
        <v>604</v>
      </c>
      <c r="E2616" t="s">
        <v>11067</v>
      </c>
      <c r="F2616" t="s">
        <v>3482</v>
      </c>
      <c r="G2616" t="s">
        <v>14</v>
      </c>
      <c r="H2616" t="s">
        <v>15</v>
      </c>
      <c r="I2616">
        <v>25000000</v>
      </c>
      <c r="J2616">
        <v>2001</v>
      </c>
      <c r="K2616">
        <v>4.9000000000000004</v>
      </c>
      <c r="L2616" s="5" t="s">
        <v>599</v>
      </c>
      <c r="M2616" s="5" t="s">
        <v>6851</v>
      </c>
      <c r="P2616" s="5">
        <f t="shared" si="280"/>
        <v>0.59305173087148799</v>
      </c>
      <c r="Q2616" s="5">
        <f t="shared" si="281"/>
        <v>5516708</v>
      </c>
      <c r="R2616" s="1">
        <f t="shared" si="282"/>
        <v>-19483292</v>
      </c>
      <c r="S2616" s="1">
        <f t="shared" si="283"/>
        <v>25000000</v>
      </c>
      <c r="V2616" s="5"/>
      <c r="W2616" s="5"/>
      <c r="Y2616" s="5"/>
    </row>
    <row r="2617" spans="1:25" x14ac:dyDescent="0.3">
      <c r="A2617" t="s">
        <v>533</v>
      </c>
      <c r="B2617">
        <v>127</v>
      </c>
      <c r="C2617">
        <v>5128124</v>
      </c>
      <c r="D2617" t="s">
        <v>587</v>
      </c>
      <c r="E2617" t="s">
        <v>11068</v>
      </c>
      <c r="F2617" t="s">
        <v>3483</v>
      </c>
      <c r="G2617" t="s">
        <v>14</v>
      </c>
      <c r="H2617" t="s">
        <v>67</v>
      </c>
      <c r="I2617">
        <v>25000000</v>
      </c>
      <c r="J2617">
        <v>2005</v>
      </c>
      <c r="K2617">
        <v>7.9</v>
      </c>
      <c r="L2617" s="5" t="s">
        <v>4651</v>
      </c>
      <c r="M2617" s="5" t="s">
        <v>1221</v>
      </c>
      <c r="N2617" t="s">
        <v>8417</v>
      </c>
      <c r="P2617" s="5">
        <f t="shared" si="280"/>
        <v>0.59285846038748269</v>
      </c>
      <c r="Q2617" s="5">
        <f t="shared" si="281"/>
        <v>5128124</v>
      </c>
      <c r="R2617" s="1">
        <f t="shared" si="282"/>
        <v>-19871876</v>
      </c>
      <c r="S2617" s="1">
        <f t="shared" si="283"/>
        <v>25000000</v>
      </c>
      <c r="V2617" s="5"/>
      <c r="W2617" s="5"/>
      <c r="Y2617" s="5"/>
    </row>
    <row r="2618" spans="1:25" x14ac:dyDescent="0.3">
      <c r="A2618" t="s">
        <v>3484</v>
      </c>
      <c r="B2618">
        <v>104</v>
      </c>
      <c r="C2618">
        <v>4064333</v>
      </c>
      <c r="D2618" t="s">
        <v>691</v>
      </c>
      <c r="E2618" t="s">
        <v>11069</v>
      </c>
      <c r="F2618" t="s">
        <v>3485</v>
      </c>
      <c r="G2618" t="s">
        <v>14</v>
      </c>
      <c r="H2618" t="s">
        <v>15</v>
      </c>
      <c r="I2618">
        <v>25000000</v>
      </c>
      <c r="J2618">
        <v>1995</v>
      </c>
      <c r="K2618">
        <v>5.2</v>
      </c>
      <c r="L2618" s="5" t="s">
        <v>476</v>
      </c>
      <c r="M2618" s="5" t="s">
        <v>599</v>
      </c>
      <c r="N2618" t="s">
        <v>4289</v>
      </c>
      <c r="P2618" s="5">
        <f t="shared" si="280"/>
        <v>0.59266372467648554</v>
      </c>
      <c r="Q2618" s="5">
        <f t="shared" si="281"/>
        <v>4064333</v>
      </c>
      <c r="R2618" s="1">
        <f t="shared" si="282"/>
        <v>-20935667</v>
      </c>
      <c r="S2618" s="1">
        <f t="shared" si="283"/>
        <v>25000000</v>
      </c>
      <c r="V2618" s="5"/>
      <c r="W2618" s="5"/>
      <c r="Y2618" s="5"/>
    </row>
    <row r="2619" spans="1:25" x14ac:dyDescent="0.3">
      <c r="A2619" t="s">
        <v>3278</v>
      </c>
      <c r="B2619">
        <v>121</v>
      </c>
      <c r="C2619">
        <v>3073392</v>
      </c>
      <c r="D2619" t="s">
        <v>799</v>
      </c>
      <c r="E2619" t="s">
        <v>11070</v>
      </c>
      <c r="F2619" t="s">
        <v>3488</v>
      </c>
      <c r="G2619" t="s">
        <v>14</v>
      </c>
      <c r="H2619" t="s">
        <v>99</v>
      </c>
      <c r="I2619">
        <v>25000000</v>
      </c>
      <c r="J2619">
        <v>2008</v>
      </c>
      <c r="K2619">
        <v>6.6</v>
      </c>
      <c r="L2619" s="5" t="s">
        <v>1221</v>
      </c>
      <c r="M2619" s="5" t="s">
        <v>8415</v>
      </c>
      <c r="N2619" t="s">
        <v>4289</v>
      </c>
      <c r="O2619" t="s">
        <v>3629</v>
      </c>
      <c r="P2619" s="5">
        <f t="shared" si="280"/>
        <v>0.59246570523970121</v>
      </c>
      <c r="Q2619" s="5">
        <f t="shared" si="281"/>
        <v>3073392</v>
      </c>
      <c r="R2619" s="1">
        <f t="shared" si="282"/>
        <v>-21926608</v>
      </c>
      <c r="S2619" s="1">
        <f t="shared" si="283"/>
        <v>25000000</v>
      </c>
      <c r="V2619" s="5"/>
      <c r="W2619" s="5"/>
      <c r="Y2619" s="5"/>
    </row>
    <row r="2620" spans="1:25" x14ac:dyDescent="0.3">
      <c r="A2620" t="s">
        <v>1573</v>
      </c>
      <c r="B2620">
        <v>92</v>
      </c>
      <c r="C2620">
        <v>1550000</v>
      </c>
      <c r="D2620" t="s">
        <v>3489</v>
      </c>
      <c r="E2620" t="s">
        <v>11071</v>
      </c>
      <c r="F2620" t="s">
        <v>3490</v>
      </c>
      <c r="G2620" t="s">
        <v>14</v>
      </c>
      <c r="H2620" t="s">
        <v>15</v>
      </c>
      <c r="I2620">
        <v>25000000</v>
      </c>
      <c r="J2620">
        <v>2005</v>
      </c>
      <c r="K2620">
        <v>2.9</v>
      </c>
      <c r="L2620" s="5" t="s">
        <v>476</v>
      </c>
      <c r="M2620" s="5" t="s">
        <v>340</v>
      </c>
      <c r="N2620" t="s">
        <v>455</v>
      </c>
      <c r="O2620" t="s">
        <v>2267</v>
      </c>
      <c r="P2620" s="5">
        <f t="shared" si="280"/>
        <v>0.59226463453582834</v>
      </c>
      <c r="Q2620" s="5">
        <f t="shared" si="281"/>
        <v>1550000</v>
      </c>
      <c r="R2620" s="1">
        <f t="shared" si="282"/>
        <v>-23450000</v>
      </c>
      <c r="S2620" s="1">
        <f t="shared" si="283"/>
        <v>25000000</v>
      </c>
      <c r="V2620" s="5"/>
      <c r="W2620" s="5"/>
      <c r="Y2620" s="5"/>
    </row>
    <row r="2621" spans="1:25" x14ac:dyDescent="0.3">
      <c r="A2621" t="s">
        <v>1363</v>
      </c>
      <c r="B2621">
        <v>80</v>
      </c>
      <c r="C2621"/>
      <c r="D2621" t="s">
        <v>910</v>
      </c>
      <c r="E2621" t="s">
        <v>11072</v>
      </c>
      <c r="F2621" t="s">
        <v>3491</v>
      </c>
      <c r="G2621" t="s">
        <v>14</v>
      </c>
      <c r="H2621" t="s">
        <v>525</v>
      </c>
      <c r="I2621">
        <v>25000000</v>
      </c>
      <c r="J2621">
        <v>2011</v>
      </c>
      <c r="K2621">
        <v>7.2</v>
      </c>
      <c r="L2621" s="5" t="s">
        <v>599</v>
      </c>
      <c r="M2621" s="5" t="s">
        <v>1221</v>
      </c>
      <c r="P2621" s="5">
        <f t="shared" si="280"/>
        <v>0.59205917441082112</v>
      </c>
      <c r="Q2621" s="5">
        <f t="shared" si="281"/>
        <v>25035665</v>
      </c>
      <c r="R2621" s="1">
        <f t="shared" si="282"/>
        <v>35665</v>
      </c>
      <c r="S2621" s="1">
        <f t="shared" si="283"/>
        <v>25000000</v>
      </c>
      <c r="V2621" s="5"/>
      <c r="W2621" s="5"/>
      <c r="Y2621" s="5"/>
    </row>
    <row r="2622" spans="1:25" x14ac:dyDescent="0.3">
      <c r="A2622" t="s">
        <v>3031</v>
      </c>
      <c r="B2622">
        <v>107</v>
      </c>
      <c r="C2622">
        <v>871527</v>
      </c>
      <c r="D2622" t="s">
        <v>778</v>
      </c>
      <c r="E2622" t="s">
        <v>11073</v>
      </c>
      <c r="F2622" t="s">
        <v>3492</v>
      </c>
      <c r="G2622" t="s">
        <v>14</v>
      </c>
      <c r="H2622" t="s">
        <v>99</v>
      </c>
      <c r="I2622">
        <v>25000000</v>
      </c>
      <c r="J2622">
        <v>2005</v>
      </c>
      <c r="K2622">
        <v>6.5</v>
      </c>
      <c r="L2622" s="5" t="s">
        <v>8413</v>
      </c>
      <c r="M2622" s="5" t="s">
        <v>1221</v>
      </c>
      <c r="N2622" t="s">
        <v>8415</v>
      </c>
      <c r="O2622" t="s">
        <v>3629</v>
      </c>
      <c r="P2622" s="5">
        <f t="shared" si="280"/>
        <v>0.59205917441082112</v>
      </c>
      <c r="Q2622" s="5">
        <f t="shared" si="281"/>
        <v>871527</v>
      </c>
      <c r="R2622" s="1">
        <f t="shared" si="282"/>
        <v>-24128473</v>
      </c>
      <c r="S2622" s="1">
        <f t="shared" si="283"/>
        <v>25000000</v>
      </c>
      <c r="V2622" s="5"/>
      <c r="W2622" s="5"/>
      <c r="Y2622" s="5"/>
    </row>
    <row r="2623" spans="1:25" x14ac:dyDescent="0.3">
      <c r="A2623" t="s">
        <v>3494</v>
      </c>
      <c r="B2623">
        <v>117</v>
      </c>
      <c r="C2623">
        <v>777423</v>
      </c>
      <c r="D2623" t="s">
        <v>587</v>
      </c>
      <c r="E2623" t="s">
        <v>11074</v>
      </c>
      <c r="F2623" t="s">
        <v>3495</v>
      </c>
      <c r="G2623" t="s">
        <v>14</v>
      </c>
      <c r="H2623" t="s">
        <v>15</v>
      </c>
      <c r="I2623">
        <v>25000000</v>
      </c>
      <c r="J2623">
        <v>1998</v>
      </c>
      <c r="K2623">
        <v>7.2</v>
      </c>
      <c r="L2623" s="5" t="s">
        <v>4651</v>
      </c>
      <c r="M2623" s="5" t="s">
        <v>1221</v>
      </c>
      <c r="N2623" t="s">
        <v>8417</v>
      </c>
      <c r="P2623" s="5">
        <f t="shared" si="280"/>
        <v>0.59185154287835173</v>
      </c>
      <c r="Q2623" s="5">
        <f t="shared" si="281"/>
        <v>777423</v>
      </c>
      <c r="R2623" s="1">
        <f t="shared" si="282"/>
        <v>-24222577</v>
      </c>
      <c r="S2623" s="1">
        <f t="shared" si="283"/>
        <v>25000000</v>
      </c>
      <c r="V2623" s="5"/>
      <c r="W2623" s="5"/>
      <c r="Y2623" s="5"/>
    </row>
    <row r="2624" spans="1:25" x14ac:dyDescent="0.3">
      <c r="A2624" t="s">
        <v>3210</v>
      </c>
      <c r="B2624">
        <v>107</v>
      </c>
      <c r="C2624">
        <v>1186957</v>
      </c>
      <c r="D2624" t="s">
        <v>1221</v>
      </c>
      <c r="E2624" t="s">
        <v>11075</v>
      </c>
      <c r="F2624" t="s">
        <v>3496</v>
      </c>
      <c r="G2624" t="s">
        <v>14</v>
      </c>
      <c r="H2624" t="s">
        <v>22</v>
      </c>
      <c r="I2624">
        <v>25000000</v>
      </c>
      <c r="J2624">
        <v>2008</v>
      </c>
      <c r="K2624">
        <v>6.8</v>
      </c>
      <c r="L2624" s="5" t="s">
        <v>1221</v>
      </c>
      <c r="M2624" s="5"/>
      <c r="P2624" s="5">
        <f t="shared" si="280"/>
        <v>0.59164322581692574</v>
      </c>
      <c r="Q2624" s="5">
        <f t="shared" si="281"/>
        <v>1186957</v>
      </c>
      <c r="R2624" s="1">
        <f t="shared" si="282"/>
        <v>-23813043</v>
      </c>
      <c r="S2624" s="1">
        <f t="shared" si="283"/>
        <v>25000000</v>
      </c>
      <c r="V2624" s="5"/>
      <c r="W2624" s="5"/>
      <c r="Y2624" s="5"/>
    </row>
    <row r="2625" spans="1:25" x14ac:dyDescent="0.3">
      <c r="A2625" t="s">
        <v>3371</v>
      </c>
      <c r="B2625">
        <v>134</v>
      </c>
      <c r="C2625">
        <v>183662</v>
      </c>
      <c r="D2625" t="s">
        <v>910</v>
      </c>
      <c r="E2625" t="s">
        <v>11076</v>
      </c>
      <c r="F2625" t="s">
        <v>3504</v>
      </c>
      <c r="G2625" t="s">
        <v>524</v>
      </c>
      <c r="H2625" t="s">
        <v>525</v>
      </c>
      <c r="I2625">
        <v>25000000</v>
      </c>
      <c r="J2625">
        <v>2010</v>
      </c>
      <c r="K2625">
        <v>7.1</v>
      </c>
      <c r="L2625" s="5" t="s">
        <v>599</v>
      </c>
      <c r="M2625" s="5" t="s">
        <v>1221</v>
      </c>
      <c r="P2625" s="5">
        <f t="shared" si="280"/>
        <v>0.59143550377136034</v>
      </c>
      <c r="Q2625" s="5">
        <f t="shared" si="281"/>
        <v>183662</v>
      </c>
      <c r="R2625" s="1">
        <f t="shared" si="282"/>
        <v>-24816338</v>
      </c>
      <c r="S2625" s="1">
        <f t="shared" si="283"/>
        <v>25000000</v>
      </c>
      <c r="V2625" s="5"/>
      <c r="W2625" s="5"/>
      <c r="Y2625" s="5"/>
    </row>
    <row r="2626" spans="1:25" x14ac:dyDescent="0.3">
      <c r="A2626" t="s">
        <v>1349</v>
      </c>
      <c r="B2626">
        <v>117</v>
      </c>
      <c r="C2626">
        <v>134904</v>
      </c>
      <c r="D2626" t="s">
        <v>1598</v>
      </c>
      <c r="E2626" t="s">
        <v>11077</v>
      </c>
      <c r="F2626" t="s">
        <v>3505</v>
      </c>
      <c r="G2626" t="s">
        <v>14</v>
      </c>
      <c r="H2626" t="s">
        <v>15</v>
      </c>
      <c r="I2626">
        <v>25000000</v>
      </c>
      <c r="J2626">
        <v>2010</v>
      </c>
      <c r="K2626">
        <v>5.7</v>
      </c>
      <c r="L2626" s="5" t="s">
        <v>599</v>
      </c>
      <c r="M2626" s="5" t="s">
        <v>1221</v>
      </c>
      <c r="N2626" t="s">
        <v>6851</v>
      </c>
      <c r="O2626" t="s">
        <v>8417</v>
      </c>
      <c r="P2626" s="5">
        <f t="shared" ref="P2626:P2689" si="284">CORREL(C2626:C7539,I2626:I7539)</f>
        <v>0.59122478749782803</v>
      </c>
      <c r="Q2626" s="5">
        <f t="shared" ref="Q2626:Q2689" si="285">IF(ISBLANK(C2626),MEDIAN($C$2:$C$4915), C2626)</f>
        <v>134904</v>
      </c>
      <c r="R2626" s="1">
        <f t="shared" ref="R2626:R2689" si="286">Q2626-S2626</f>
        <v>-24865096</v>
      </c>
      <c r="S2626" s="1">
        <f t="shared" ref="S2626:S2689" si="287">IF(ISBLANK(I2626),MEDIAN($I$2:$I$4915), I2626)</f>
        <v>25000000</v>
      </c>
      <c r="V2626" s="5"/>
      <c r="W2626" s="5"/>
      <c r="Y2626" s="5"/>
    </row>
    <row r="2627" spans="1:25" x14ac:dyDescent="0.3">
      <c r="A2627" t="s">
        <v>3506</v>
      </c>
      <c r="B2627">
        <v>80</v>
      </c>
      <c r="C2627"/>
      <c r="D2627" t="s">
        <v>1167</v>
      </c>
      <c r="E2627" t="s">
        <v>11078</v>
      </c>
      <c r="F2627" t="s">
        <v>3507</v>
      </c>
      <c r="G2627" t="s">
        <v>14</v>
      </c>
      <c r="H2627" t="s">
        <v>525</v>
      </c>
      <c r="I2627">
        <v>25000000</v>
      </c>
      <c r="J2627">
        <v>2009</v>
      </c>
      <c r="K2627">
        <v>2.9</v>
      </c>
      <c r="L2627" s="5" t="s">
        <v>340</v>
      </c>
      <c r="M2627" s="5" t="s">
        <v>4017</v>
      </c>
      <c r="N2627" t="s">
        <v>599</v>
      </c>
      <c r="P2627" s="5">
        <f t="shared" si="284"/>
        <v>0.59101349178912743</v>
      </c>
      <c r="Q2627" s="5">
        <f t="shared" si="285"/>
        <v>25035665</v>
      </c>
      <c r="R2627" s="1">
        <f t="shared" si="286"/>
        <v>35665</v>
      </c>
      <c r="S2627" s="1">
        <f t="shared" si="287"/>
        <v>25000000</v>
      </c>
      <c r="V2627" s="5"/>
      <c r="W2627" s="5"/>
      <c r="Y2627" s="5"/>
    </row>
    <row r="2628" spans="1:25" x14ac:dyDescent="0.3">
      <c r="A2628" t="s">
        <v>3508</v>
      </c>
      <c r="B2628">
        <v>85</v>
      </c>
      <c r="C2628"/>
      <c r="D2628" t="s">
        <v>165</v>
      </c>
      <c r="E2628" t="s">
        <v>11079</v>
      </c>
      <c r="F2628" t="s">
        <v>3509</v>
      </c>
      <c r="G2628" t="s">
        <v>2001</v>
      </c>
      <c r="H2628" t="s">
        <v>2528</v>
      </c>
      <c r="I2628">
        <v>25000000</v>
      </c>
      <c r="J2628">
        <v>2010</v>
      </c>
      <c r="K2628">
        <v>5.2</v>
      </c>
      <c r="L2628" s="5" t="s">
        <v>340</v>
      </c>
      <c r="M2628" s="5" t="s">
        <v>4017</v>
      </c>
      <c r="N2628" t="s">
        <v>599</v>
      </c>
      <c r="O2628" t="s">
        <v>6299</v>
      </c>
      <c r="P2628" s="5">
        <f t="shared" si="284"/>
        <v>0.59101349178912743</v>
      </c>
      <c r="Q2628" s="5">
        <f t="shared" si="285"/>
        <v>25035665</v>
      </c>
      <c r="R2628" s="1">
        <f t="shared" si="286"/>
        <v>35665</v>
      </c>
      <c r="S2628" s="1">
        <f t="shared" si="287"/>
        <v>25000000</v>
      </c>
      <c r="V2628" s="5"/>
      <c r="W2628" s="5"/>
      <c r="Y2628" s="5"/>
    </row>
    <row r="2629" spans="1:25" x14ac:dyDescent="0.3">
      <c r="A2629" t="s">
        <v>70</v>
      </c>
      <c r="B2629">
        <v>138</v>
      </c>
      <c r="C2629">
        <v>16969390</v>
      </c>
      <c r="D2629" t="s">
        <v>771</v>
      </c>
      <c r="E2629" t="s">
        <v>11080</v>
      </c>
      <c r="F2629" t="s">
        <v>3510</v>
      </c>
      <c r="G2629" t="s">
        <v>14</v>
      </c>
      <c r="H2629" t="s">
        <v>15</v>
      </c>
      <c r="I2629">
        <v>25000000</v>
      </c>
      <c r="J2629">
        <v>2013</v>
      </c>
      <c r="K2629">
        <v>5.3</v>
      </c>
      <c r="L2629" s="5" t="s">
        <v>8413</v>
      </c>
      <c r="M2629" s="5" t="s">
        <v>1221</v>
      </c>
      <c r="N2629" t="s">
        <v>3629</v>
      </c>
      <c r="P2629" s="5">
        <f t="shared" si="284"/>
        <v>0.59101349178912743</v>
      </c>
      <c r="Q2629" s="5">
        <f t="shared" si="285"/>
        <v>16969390</v>
      </c>
      <c r="R2629" s="1">
        <f t="shared" si="286"/>
        <v>-8030610</v>
      </c>
      <c r="S2629" s="1">
        <f t="shared" si="287"/>
        <v>25000000</v>
      </c>
      <c r="V2629" s="5"/>
      <c r="W2629" s="5"/>
      <c r="Y2629" s="5"/>
    </row>
    <row r="2630" spans="1:25" x14ac:dyDescent="0.3">
      <c r="A2630" t="s">
        <v>3511</v>
      </c>
      <c r="B2630">
        <v>121</v>
      </c>
      <c r="C2630"/>
      <c r="D2630" t="s">
        <v>3512</v>
      </c>
      <c r="E2630" t="s">
        <v>11081</v>
      </c>
      <c r="F2630" t="s">
        <v>3513</v>
      </c>
      <c r="G2630" t="s">
        <v>14</v>
      </c>
      <c r="H2630" t="s">
        <v>22</v>
      </c>
      <c r="I2630">
        <v>25000000</v>
      </c>
      <c r="J2630">
        <v>2011</v>
      </c>
      <c r="K2630">
        <v>6.2</v>
      </c>
      <c r="L2630" s="5" t="s">
        <v>476</v>
      </c>
      <c r="M2630" s="5" t="s">
        <v>340</v>
      </c>
      <c r="N2630" t="s">
        <v>7865</v>
      </c>
      <c r="O2630" t="s">
        <v>6851</v>
      </c>
      <c r="P2630" s="5">
        <f t="shared" si="284"/>
        <v>0.59085106202854798</v>
      </c>
      <c r="Q2630" s="5">
        <f t="shared" si="285"/>
        <v>25035665</v>
      </c>
      <c r="R2630" s="1">
        <f t="shared" si="286"/>
        <v>35665</v>
      </c>
      <c r="S2630" s="1">
        <f t="shared" si="287"/>
        <v>25000000</v>
      </c>
      <c r="V2630" s="5"/>
      <c r="W2630" s="5"/>
      <c r="Y2630" s="5"/>
    </row>
    <row r="2631" spans="1:25" x14ac:dyDescent="0.3">
      <c r="A2631" t="s">
        <v>3514</v>
      </c>
      <c r="B2631">
        <v>134</v>
      </c>
      <c r="C2631"/>
      <c r="D2631" t="s">
        <v>363</v>
      </c>
      <c r="E2631" t="s">
        <v>11082</v>
      </c>
      <c r="F2631" t="s">
        <v>3515</v>
      </c>
      <c r="G2631" t="s">
        <v>14</v>
      </c>
      <c r="H2631" t="s">
        <v>2499</v>
      </c>
      <c r="I2631">
        <v>25000000</v>
      </c>
      <c r="J2631">
        <v>1970</v>
      </c>
      <c r="K2631">
        <v>7.3</v>
      </c>
      <c r="L2631" s="5" t="s">
        <v>476</v>
      </c>
      <c r="M2631" s="5" t="s">
        <v>1221</v>
      </c>
      <c r="N2631" t="s">
        <v>7865</v>
      </c>
      <c r="O2631" t="s">
        <v>8418</v>
      </c>
      <c r="P2631" s="5">
        <f t="shared" si="284"/>
        <v>0.59085106202854798</v>
      </c>
      <c r="Q2631" s="5">
        <f t="shared" si="285"/>
        <v>25035665</v>
      </c>
      <c r="R2631" s="1">
        <f t="shared" si="286"/>
        <v>35665</v>
      </c>
      <c r="S2631" s="1">
        <f t="shared" si="287"/>
        <v>25000000</v>
      </c>
      <c r="V2631" s="5"/>
      <c r="W2631" s="5"/>
      <c r="Y2631" s="5"/>
    </row>
    <row r="2632" spans="1:25" x14ac:dyDescent="0.3">
      <c r="A2632" t="s">
        <v>3516</v>
      </c>
      <c r="B2632">
        <v>100</v>
      </c>
      <c r="C2632">
        <v>129115</v>
      </c>
      <c r="D2632" t="s">
        <v>278</v>
      </c>
      <c r="E2632" t="s">
        <v>11083</v>
      </c>
      <c r="F2632" t="s">
        <v>3517</v>
      </c>
      <c r="G2632" t="s">
        <v>2553</v>
      </c>
      <c r="H2632" t="s">
        <v>319</v>
      </c>
      <c r="I2632">
        <v>25000000</v>
      </c>
      <c r="J2632">
        <v>2014</v>
      </c>
      <c r="K2632">
        <v>6.5</v>
      </c>
      <c r="L2632" s="5" t="s">
        <v>476</v>
      </c>
      <c r="M2632" s="5" t="s">
        <v>1221</v>
      </c>
      <c r="P2632" s="5">
        <f t="shared" si="284"/>
        <v>0.59085106202854798</v>
      </c>
      <c r="Q2632" s="5">
        <f t="shared" si="285"/>
        <v>129115</v>
      </c>
      <c r="R2632" s="1">
        <f t="shared" si="286"/>
        <v>-24870885</v>
      </c>
      <c r="S2632" s="1">
        <f t="shared" si="287"/>
        <v>25000000</v>
      </c>
      <c r="V2632" s="5"/>
      <c r="W2632" s="5"/>
      <c r="Y2632" s="5"/>
    </row>
    <row r="2633" spans="1:25" x14ac:dyDescent="0.3">
      <c r="A2633" t="s">
        <v>3265</v>
      </c>
      <c r="B2633">
        <v>100</v>
      </c>
      <c r="C2633"/>
      <c r="D2633" t="s">
        <v>24</v>
      </c>
      <c r="E2633" t="s">
        <v>11084</v>
      </c>
      <c r="F2633" t="s">
        <v>3518</v>
      </c>
      <c r="G2633" t="s">
        <v>14</v>
      </c>
      <c r="H2633" t="s">
        <v>15</v>
      </c>
      <c r="I2633">
        <v>25000000</v>
      </c>
      <c r="J2633">
        <v>2014</v>
      </c>
      <c r="K2633">
        <v>4.0999999999999996</v>
      </c>
      <c r="L2633" s="5" t="s">
        <v>476</v>
      </c>
      <c r="M2633" s="5" t="s">
        <v>3629</v>
      </c>
      <c r="P2633" s="5">
        <f t="shared" si="284"/>
        <v>0.5906389030573852</v>
      </c>
      <c r="Q2633" s="5">
        <f t="shared" si="285"/>
        <v>25035665</v>
      </c>
      <c r="R2633" s="1">
        <f t="shared" si="286"/>
        <v>35665</v>
      </c>
      <c r="S2633" s="1">
        <f t="shared" si="287"/>
        <v>25000000</v>
      </c>
      <c r="V2633" s="5"/>
      <c r="W2633" s="5"/>
      <c r="Y2633" s="5"/>
    </row>
    <row r="2634" spans="1:25" x14ac:dyDescent="0.3">
      <c r="A2634" t="s">
        <v>1563</v>
      </c>
      <c r="B2634">
        <v>137</v>
      </c>
      <c r="C2634">
        <v>717753</v>
      </c>
      <c r="D2634" t="s">
        <v>2482</v>
      </c>
      <c r="E2634" t="s">
        <v>11085</v>
      </c>
      <c r="F2634" t="s">
        <v>3520</v>
      </c>
      <c r="G2634" t="s">
        <v>14</v>
      </c>
      <c r="H2634" t="s">
        <v>525</v>
      </c>
      <c r="I2634">
        <v>25000000</v>
      </c>
      <c r="J2634">
        <v>2012</v>
      </c>
      <c r="K2634">
        <v>6.1</v>
      </c>
      <c r="L2634" s="5" t="s">
        <v>340</v>
      </c>
      <c r="M2634" s="5" t="s">
        <v>1221</v>
      </c>
      <c r="P2634" s="5">
        <f t="shared" si="284"/>
        <v>0.5906389030573852</v>
      </c>
      <c r="Q2634" s="5">
        <f t="shared" si="285"/>
        <v>717753</v>
      </c>
      <c r="R2634" s="1">
        <f t="shared" si="286"/>
        <v>-24282247</v>
      </c>
      <c r="S2634" s="1">
        <f t="shared" si="287"/>
        <v>25000000</v>
      </c>
      <c r="V2634" s="5"/>
      <c r="W2634" s="5"/>
      <c r="Y2634" s="5"/>
    </row>
    <row r="2635" spans="1:25" x14ac:dyDescent="0.3">
      <c r="A2635" t="s">
        <v>367</v>
      </c>
      <c r="B2635">
        <v>119</v>
      </c>
      <c r="C2635">
        <v>109713132</v>
      </c>
      <c r="D2635" t="s">
        <v>679</v>
      </c>
      <c r="E2635" t="s">
        <v>11086</v>
      </c>
      <c r="F2635" t="s">
        <v>3521</v>
      </c>
      <c r="G2635" t="s">
        <v>14</v>
      </c>
      <c r="H2635" t="s">
        <v>15</v>
      </c>
      <c r="I2635">
        <v>25000000</v>
      </c>
      <c r="J2635">
        <v>1986</v>
      </c>
      <c r="K2635">
        <v>7.3</v>
      </c>
      <c r="L2635" s="5" t="s">
        <v>340</v>
      </c>
      <c r="M2635" s="5" t="s">
        <v>599</v>
      </c>
      <c r="N2635" t="s">
        <v>4289</v>
      </c>
      <c r="P2635" s="5">
        <f t="shared" si="284"/>
        <v>0.59042777936451507</v>
      </c>
      <c r="Q2635" s="5">
        <f t="shared" si="285"/>
        <v>109713132</v>
      </c>
      <c r="R2635" s="1">
        <f t="shared" si="286"/>
        <v>84713132</v>
      </c>
      <c r="S2635" s="1">
        <f t="shared" si="287"/>
        <v>25000000</v>
      </c>
      <c r="V2635" s="5"/>
      <c r="W2635" s="5"/>
      <c r="Y2635" s="5"/>
    </row>
    <row r="2636" spans="1:25" x14ac:dyDescent="0.3">
      <c r="A2636" t="s">
        <v>3006</v>
      </c>
      <c r="B2636">
        <v>98</v>
      </c>
      <c r="C2636">
        <v>1512815</v>
      </c>
      <c r="D2636" t="s">
        <v>3525</v>
      </c>
      <c r="E2636" t="s">
        <v>11087</v>
      </c>
      <c r="F2636" t="s">
        <v>3526</v>
      </c>
      <c r="G2636" t="s">
        <v>14</v>
      </c>
      <c r="H2636" t="s">
        <v>15</v>
      </c>
      <c r="I2636">
        <v>25000000</v>
      </c>
      <c r="J2636">
        <v>2016</v>
      </c>
      <c r="K2636">
        <v>5.8</v>
      </c>
      <c r="L2636" s="5" t="s">
        <v>476</v>
      </c>
      <c r="M2636" s="5" t="s">
        <v>1221</v>
      </c>
      <c r="N2636" t="s">
        <v>5239</v>
      </c>
      <c r="P2636" s="5">
        <f t="shared" si="284"/>
        <v>0.59078464464516778</v>
      </c>
      <c r="Q2636" s="5">
        <f t="shared" si="285"/>
        <v>1512815</v>
      </c>
      <c r="R2636" s="1">
        <f t="shared" si="286"/>
        <v>-23487185</v>
      </c>
      <c r="S2636" s="1">
        <f t="shared" si="287"/>
        <v>25000000</v>
      </c>
      <c r="V2636" s="5"/>
      <c r="W2636" s="5"/>
      <c r="Y2636" s="5"/>
    </row>
    <row r="2637" spans="1:25" x14ac:dyDescent="0.3">
      <c r="A2637" t="s">
        <v>534</v>
      </c>
      <c r="B2637">
        <v>94</v>
      </c>
      <c r="C2637">
        <v>32416109</v>
      </c>
      <c r="D2637" t="s">
        <v>2195</v>
      </c>
      <c r="E2637" t="s">
        <v>11088</v>
      </c>
      <c r="F2637" t="s">
        <v>3538</v>
      </c>
      <c r="G2637" t="s">
        <v>14</v>
      </c>
      <c r="H2637" t="s">
        <v>15</v>
      </c>
      <c r="I2637">
        <v>25000000</v>
      </c>
      <c r="J2637">
        <v>2009</v>
      </c>
      <c r="K2637">
        <v>6.2</v>
      </c>
      <c r="L2637" s="5" t="s">
        <v>599</v>
      </c>
      <c r="M2637" s="5" t="s">
        <v>8418</v>
      </c>
      <c r="P2637" s="5">
        <f t="shared" si="284"/>
        <v>0.59057515791820392</v>
      </c>
      <c r="Q2637" s="5">
        <f t="shared" si="285"/>
        <v>32416109</v>
      </c>
      <c r="R2637" s="1">
        <f t="shared" si="286"/>
        <v>7416109</v>
      </c>
      <c r="S2637" s="1">
        <f t="shared" si="287"/>
        <v>25000000</v>
      </c>
      <c r="V2637" s="5"/>
      <c r="W2637" s="5"/>
      <c r="Y2637" s="5"/>
    </row>
    <row r="2638" spans="1:25" x14ac:dyDescent="0.3">
      <c r="A2638" t="s">
        <v>3575</v>
      </c>
      <c r="B2638">
        <v>100</v>
      </c>
      <c r="C2638">
        <v>4756</v>
      </c>
      <c r="D2638" t="s">
        <v>75</v>
      </c>
      <c r="E2638" t="s">
        <v>11089</v>
      </c>
      <c r="F2638" t="s">
        <v>3576</v>
      </c>
      <c r="G2638" t="s">
        <v>14</v>
      </c>
      <c r="H2638" t="s">
        <v>22</v>
      </c>
      <c r="I2638">
        <v>25000000</v>
      </c>
      <c r="J2638">
        <v>2013</v>
      </c>
      <c r="K2638">
        <v>5.4</v>
      </c>
      <c r="L2638" s="5" t="s">
        <v>340</v>
      </c>
      <c r="M2638" s="5" t="s">
        <v>6299</v>
      </c>
      <c r="N2638" t="s">
        <v>455</v>
      </c>
      <c r="P2638" s="5">
        <f t="shared" si="284"/>
        <v>0.59046908161450695</v>
      </c>
      <c r="Q2638" s="5">
        <f t="shared" si="285"/>
        <v>4756</v>
      </c>
      <c r="R2638" s="1">
        <f t="shared" si="286"/>
        <v>-24995244</v>
      </c>
      <c r="S2638" s="1">
        <f t="shared" si="287"/>
        <v>25000000</v>
      </c>
      <c r="V2638" s="5"/>
      <c r="W2638" s="5"/>
      <c r="Y2638" s="5"/>
    </row>
    <row r="2639" spans="1:25" x14ac:dyDescent="0.3">
      <c r="A2639" t="s">
        <v>1264</v>
      </c>
      <c r="B2639">
        <v>114</v>
      </c>
      <c r="C2639">
        <v>71975611</v>
      </c>
      <c r="D2639" t="s">
        <v>2604</v>
      </c>
      <c r="E2639" t="s">
        <v>11090</v>
      </c>
      <c r="F2639" t="s">
        <v>3602</v>
      </c>
      <c r="G2639" t="s">
        <v>14</v>
      </c>
      <c r="H2639" t="s">
        <v>15</v>
      </c>
      <c r="I2639">
        <v>25000000</v>
      </c>
      <c r="J2639">
        <v>2007</v>
      </c>
      <c r="K2639">
        <v>6.8</v>
      </c>
      <c r="L2639" s="5" t="s">
        <v>455</v>
      </c>
      <c r="M2639" s="5" t="s">
        <v>2267</v>
      </c>
      <c r="P2639" s="5">
        <f t="shared" si="284"/>
        <v>0.59025493596830536</v>
      </c>
      <c r="Q2639" s="5">
        <f t="shared" si="285"/>
        <v>71975611</v>
      </c>
      <c r="R2639" s="1">
        <f t="shared" si="286"/>
        <v>46975611</v>
      </c>
      <c r="S2639" s="1">
        <f t="shared" si="287"/>
        <v>25000000</v>
      </c>
      <c r="V2639" s="5"/>
      <c r="W2639" s="5"/>
      <c r="Y2639" s="5"/>
    </row>
    <row r="2640" spans="1:25" x14ac:dyDescent="0.3">
      <c r="A2640" t="s">
        <v>3649</v>
      </c>
      <c r="B2640">
        <v>143</v>
      </c>
      <c r="C2640">
        <v>5000000</v>
      </c>
      <c r="D2640" t="s">
        <v>3650</v>
      </c>
      <c r="E2640" t="s">
        <v>11091</v>
      </c>
      <c r="F2640" t="s">
        <v>3651</v>
      </c>
      <c r="G2640" t="s">
        <v>14</v>
      </c>
      <c r="H2640" t="s">
        <v>15</v>
      </c>
      <c r="I2640">
        <v>25000000</v>
      </c>
      <c r="J2640">
        <v>1970</v>
      </c>
      <c r="K2640">
        <v>6.2</v>
      </c>
      <c r="L2640" s="5" t="s">
        <v>599</v>
      </c>
      <c r="M2640" s="5" t="s">
        <v>1221</v>
      </c>
      <c r="N2640" t="s">
        <v>6055</v>
      </c>
      <c r="O2640" t="s">
        <v>6851</v>
      </c>
      <c r="P2640" s="5">
        <f t="shared" si="284"/>
        <v>0.59034959448638358</v>
      </c>
      <c r="Q2640" s="5">
        <f t="shared" si="285"/>
        <v>5000000</v>
      </c>
      <c r="R2640" s="1">
        <f t="shared" si="286"/>
        <v>-20000000</v>
      </c>
      <c r="S2640" s="1">
        <f t="shared" si="287"/>
        <v>25000000</v>
      </c>
      <c r="V2640" s="5"/>
      <c r="W2640" s="5"/>
      <c r="Y2640" s="5"/>
    </row>
    <row r="2641" spans="1:25" x14ac:dyDescent="0.3">
      <c r="A2641" t="s">
        <v>3169</v>
      </c>
      <c r="B2641">
        <v>96</v>
      </c>
      <c r="C2641">
        <v>16027866</v>
      </c>
      <c r="D2641" t="s">
        <v>122</v>
      </c>
      <c r="E2641" t="s">
        <v>11092</v>
      </c>
      <c r="F2641" t="s">
        <v>3653</v>
      </c>
      <c r="G2641" t="s">
        <v>14</v>
      </c>
      <c r="H2641" t="s">
        <v>525</v>
      </c>
      <c r="I2641">
        <v>25000000</v>
      </c>
      <c r="J2641">
        <v>2015</v>
      </c>
      <c r="K2641">
        <v>5.0999999999999996</v>
      </c>
      <c r="L2641" s="5" t="s">
        <v>476</v>
      </c>
      <c r="M2641" s="5" t="s">
        <v>8413</v>
      </c>
      <c r="N2641" t="s">
        <v>3629</v>
      </c>
      <c r="P2641" s="5">
        <f t="shared" si="284"/>
        <v>0.5901481656242108</v>
      </c>
      <c r="Q2641" s="5">
        <f t="shared" si="285"/>
        <v>16027866</v>
      </c>
      <c r="R2641" s="1">
        <f t="shared" si="286"/>
        <v>-8972134</v>
      </c>
      <c r="S2641" s="1">
        <f t="shared" si="287"/>
        <v>25000000</v>
      </c>
      <c r="V2641" s="5"/>
      <c r="W2641" s="5"/>
      <c r="Y2641" s="5"/>
    </row>
    <row r="2642" spans="1:25" x14ac:dyDescent="0.3">
      <c r="A2642" t="s">
        <v>473</v>
      </c>
      <c r="B2642">
        <v>119</v>
      </c>
      <c r="C2642">
        <v>49024969</v>
      </c>
      <c r="D2642" t="s">
        <v>778</v>
      </c>
      <c r="E2642" t="s">
        <v>11093</v>
      </c>
      <c r="F2642" t="s">
        <v>3673</v>
      </c>
      <c r="G2642" t="s">
        <v>14</v>
      </c>
      <c r="H2642" t="s">
        <v>15</v>
      </c>
      <c r="I2642">
        <v>25000000</v>
      </c>
      <c r="J2642">
        <v>2007</v>
      </c>
      <c r="K2642">
        <v>7.3</v>
      </c>
      <c r="L2642" s="5" t="s">
        <v>8413</v>
      </c>
      <c r="M2642" s="5" t="s">
        <v>1221</v>
      </c>
      <c r="N2642" t="s">
        <v>8415</v>
      </c>
      <c r="O2642" t="s">
        <v>3629</v>
      </c>
      <c r="P2642" s="5">
        <f t="shared" si="284"/>
        <v>0.58998010042085969</v>
      </c>
      <c r="Q2642" s="5">
        <f t="shared" si="285"/>
        <v>49024969</v>
      </c>
      <c r="R2642" s="1">
        <f t="shared" si="286"/>
        <v>24024969</v>
      </c>
      <c r="S2642" s="1">
        <f t="shared" si="287"/>
        <v>25000000</v>
      </c>
      <c r="V2642" s="5"/>
      <c r="W2642" s="5"/>
      <c r="Y2642" s="5"/>
    </row>
    <row r="2643" spans="1:25" x14ac:dyDescent="0.3">
      <c r="A2643" t="s">
        <v>404</v>
      </c>
      <c r="B2643">
        <v>143</v>
      </c>
      <c r="C2643">
        <v>34300771</v>
      </c>
      <c r="D2643" t="s">
        <v>1221</v>
      </c>
      <c r="E2643" t="s">
        <v>11094</v>
      </c>
      <c r="F2643" t="s">
        <v>3782</v>
      </c>
      <c r="G2643" t="s">
        <v>14</v>
      </c>
      <c r="H2643" t="s">
        <v>525</v>
      </c>
      <c r="I2643">
        <v>25000000</v>
      </c>
      <c r="J2643">
        <v>2006</v>
      </c>
      <c r="K2643">
        <v>7.5</v>
      </c>
      <c r="L2643" s="5" t="s">
        <v>1221</v>
      </c>
      <c r="M2643" s="5"/>
      <c r="P2643" s="5">
        <f t="shared" si="284"/>
        <v>0.58994838052795218</v>
      </c>
      <c r="Q2643" s="5">
        <f t="shared" si="285"/>
        <v>34300771</v>
      </c>
      <c r="R2643" s="1">
        <f t="shared" si="286"/>
        <v>9300771</v>
      </c>
      <c r="S2643" s="1">
        <f t="shared" si="287"/>
        <v>25000000</v>
      </c>
      <c r="V2643" s="5"/>
      <c r="W2643" s="5"/>
      <c r="Y2643" s="5"/>
    </row>
    <row r="2644" spans="1:25" x14ac:dyDescent="0.3">
      <c r="A2644" t="s">
        <v>2939</v>
      </c>
      <c r="B2644">
        <v>88</v>
      </c>
      <c r="C2644">
        <v>14174654</v>
      </c>
      <c r="D2644" t="s">
        <v>599</v>
      </c>
      <c r="E2644" t="s">
        <v>11095</v>
      </c>
      <c r="F2644" t="s">
        <v>3889</v>
      </c>
      <c r="G2644" t="s">
        <v>14</v>
      </c>
      <c r="H2644" t="s">
        <v>15</v>
      </c>
      <c r="I2644">
        <v>25000000</v>
      </c>
      <c r="J2644">
        <v>2008</v>
      </c>
      <c r="K2644">
        <v>1.9</v>
      </c>
      <c r="L2644" s="5" t="s">
        <v>599</v>
      </c>
      <c r="M2644" s="5"/>
      <c r="P2644" s="5">
        <f t="shared" si="284"/>
        <v>0.58984901451916127</v>
      </c>
      <c r="Q2644" s="5">
        <f t="shared" si="285"/>
        <v>14174654</v>
      </c>
      <c r="R2644" s="1">
        <f t="shared" si="286"/>
        <v>-10825346</v>
      </c>
      <c r="S2644" s="1">
        <f t="shared" si="287"/>
        <v>25000000</v>
      </c>
      <c r="V2644" s="5"/>
      <c r="W2644" s="5"/>
      <c r="Y2644" s="5"/>
    </row>
    <row r="2645" spans="1:25" x14ac:dyDescent="0.3">
      <c r="A2645" t="s">
        <v>1382</v>
      </c>
      <c r="B2645">
        <v>102</v>
      </c>
      <c r="C2645"/>
      <c r="D2645" t="s">
        <v>363</v>
      </c>
      <c r="E2645" t="s">
        <v>11096</v>
      </c>
      <c r="F2645" t="s">
        <v>4009</v>
      </c>
      <c r="G2645" t="s">
        <v>708</v>
      </c>
      <c r="H2645" t="s">
        <v>319</v>
      </c>
      <c r="I2645">
        <v>25000000</v>
      </c>
      <c r="J2645">
        <v>2008</v>
      </c>
      <c r="K2645">
        <v>6.2</v>
      </c>
      <c r="L2645" s="5" t="s">
        <v>476</v>
      </c>
      <c r="M2645" s="5" t="s">
        <v>1221</v>
      </c>
      <c r="N2645" t="s">
        <v>7865</v>
      </c>
      <c r="O2645" t="s">
        <v>8418</v>
      </c>
      <c r="P2645" s="5">
        <f t="shared" si="284"/>
        <v>0.58967406452487081</v>
      </c>
      <c r="Q2645" s="5">
        <f t="shared" si="285"/>
        <v>25035665</v>
      </c>
      <c r="R2645" s="1">
        <f t="shared" si="286"/>
        <v>35665</v>
      </c>
      <c r="S2645" s="1">
        <f t="shared" si="287"/>
        <v>25000000</v>
      </c>
      <c r="V2645" s="5"/>
      <c r="W2645" s="5"/>
      <c r="Y2645" s="5"/>
    </row>
    <row r="2646" spans="1:25" x14ac:dyDescent="0.3">
      <c r="A2646" t="s">
        <v>533</v>
      </c>
      <c r="B2646">
        <v>132</v>
      </c>
      <c r="C2646">
        <v>8600000</v>
      </c>
      <c r="D2646" t="s">
        <v>1039</v>
      </c>
      <c r="E2646" t="s">
        <v>11097</v>
      </c>
      <c r="F2646" t="s">
        <v>4051</v>
      </c>
      <c r="G2646" t="s">
        <v>14</v>
      </c>
      <c r="H2646" t="s">
        <v>22</v>
      </c>
      <c r="I2646">
        <v>25000000</v>
      </c>
      <c r="J2646">
        <v>1984</v>
      </c>
      <c r="K2646">
        <v>7</v>
      </c>
      <c r="L2646" s="5" t="s">
        <v>476</v>
      </c>
      <c r="M2646" s="5" t="s">
        <v>340</v>
      </c>
      <c r="N2646" t="s">
        <v>1221</v>
      </c>
      <c r="O2646" t="s">
        <v>7865</v>
      </c>
      <c r="P2646" s="5">
        <f t="shared" si="284"/>
        <v>0.58967406452487081</v>
      </c>
      <c r="Q2646" s="5">
        <f t="shared" si="285"/>
        <v>8600000</v>
      </c>
      <c r="R2646" s="1">
        <f t="shared" si="286"/>
        <v>-16400000</v>
      </c>
      <c r="S2646" s="1">
        <f t="shared" si="287"/>
        <v>25000000</v>
      </c>
      <c r="V2646" s="5"/>
      <c r="W2646" s="5"/>
      <c r="Y2646" s="5"/>
    </row>
    <row r="2647" spans="1:25" x14ac:dyDescent="0.3">
      <c r="A2647" t="s">
        <v>3355</v>
      </c>
      <c r="B2647">
        <v>94</v>
      </c>
      <c r="C2647">
        <v>30222640</v>
      </c>
      <c r="D2647" t="s">
        <v>2748</v>
      </c>
      <c r="E2647" t="s">
        <v>11098</v>
      </c>
      <c r="F2647" t="s">
        <v>4113</v>
      </c>
      <c r="G2647" t="s">
        <v>14</v>
      </c>
      <c r="H2647" t="s">
        <v>15</v>
      </c>
      <c r="I2647">
        <v>25000000</v>
      </c>
      <c r="J2647">
        <v>2003</v>
      </c>
      <c r="K2647">
        <v>5.3</v>
      </c>
      <c r="L2647" s="5" t="s">
        <v>1221</v>
      </c>
      <c r="M2647" s="5" t="s">
        <v>4183</v>
      </c>
      <c r="N2647" t="s">
        <v>6851</v>
      </c>
      <c r="P2647" s="5">
        <f t="shared" si="284"/>
        <v>0.5894813418361281</v>
      </c>
      <c r="Q2647" s="5">
        <f t="shared" si="285"/>
        <v>30222640</v>
      </c>
      <c r="R2647" s="1">
        <f t="shared" si="286"/>
        <v>5222640</v>
      </c>
      <c r="S2647" s="1">
        <f t="shared" si="287"/>
        <v>25000000</v>
      </c>
      <c r="V2647" s="5"/>
      <c r="W2647" s="5"/>
      <c r="Y2647" s="5"/>
    </row>
    <row r="2648" spans="1:25" x14ac:dyDescent="0.3">
      <c r="A2648" t="s">
        <v>4338</v>
      </c>
      <c r="B2648">
        <v>270</v>
      </c>
      <c r="C2648"/>
      <c r="D2648" t="s">
        <v>2252</v>
      </c>
      <c r="E2648" t="s">
        <v>11099</v>
      </c>
      <c r="F2648" t="s">
        <v>4339</v>
      </c>
      <c r="G2648" t="s">
        <v>4340</v>
      </c>
      <c r="H2648" t="s">
        <v>4341</v>
      </c>
      <c r="I2648">
        <v>25000000</v>
      </c>
      <c r="J2648">
        <v>2007</v>
      </c>
      <c r="K2648">
        <v>6.6</v>
      </c>
      <c r="L2648" s="5" t="s">
        <v>476</v>
      </c>
      <c r="M2648" s="5" t="s">
        <v>340</v>
      </c>
      <c r="N2648" t="s">
        <v>1221</v>
      </c>
      <c r="O2648" t="s">
        <v>6851</v>
      </c>
      <c r="P2648" s="5">
        <f t="shared" si="284"/>
        <v>0.58936434823244177</v>
      </c>
      <c r="Q2648" s="5">
        <f t="shared" si="285"/>
        <v>25035665</v>
      </c>
      <c r="R2648" s="1">
        <f t="shared" si="286"/>
        <v>35665</v>
      </c>
      <c r="S2648" s="1">
        <f t="shared" si="287"/>
        <v>25000000</v>
      </c>
      <c r="V2648" s="5"/>
      <c r="W2648" s="5"/>
      <c r="Y2648" s="5"/>
    </row>
    <row r="2649" spans="1:25" x14ac:dyDescent="0.3">
      <c r="A2649" t="s">
        <v>4633</v>
      </c>
      <c r="B2649">
        <v>105</v>
      </c>
      <c r="C2649">
        <v>22723</v>
      </c>
      <c r="D2649" t="s">
        <v>4634</v>
      </c>
      <c r="E2649" t="s">
        <v>11100</v>
      </c>
      <c r="F2649" t="s">
        <v>4635</v>
      </c>
      <c r="G2649" t="s">
        <v>14</v>
      </c>
      <c r="H2649" t="s">
        <v>275</v>
      </c>
      <c r="I2649">
        <v>25000000</v>
      </c>
      <c r="J2649">
        <v>2001</v>
      </c>
      <c r="K2649">
        <v>4.5</v>
      </c>
      <c r="L2649" s="5" t="s">
        <v>476</v>
      </c>
      <c r="M2649" s="5" t="s">
        <v>599</v>
      </c>
      <c r="N2649" t="s">
        <v>1221</v>
      </c>
      <c r="O2649" t="s">
        <v>8418</v>
      </c>
      <c r="P2649" s="5">
        <f t="shared" si="284"/>
        <v>0.58936434823244177</v>
      </c>
      <c r="Q2649" s="5">
        <f t="shared" si="285"/>
        <v>22723</v>
      </c>
      <c r="R2649" s="1">
        <f t="shared" si="286"/>
        <v>-24977277</v>
      </c>
      <c r="S2649" s="1">
        <f t="shared" si="287"/>
        <v>25000000</v>
      </c>
      <c r="V2649" s="5"/>
      <c r="W2649" s="5"/>
      <c r="Y2649" s="5"/>
    </row>
    <row r="2650" spans="1:25" x14ac:dyDescent="0.3">
      <c r="A2650" t="s">
        <v>2616</v>
      </c>
      <c r="B2650">
        <v>94</v>
      </c>
      <c r="C2650">
        <v>79817937</v>
      </c>
      <c r="D2650" t="s">
        <v>4898</v>
      </c>
      <c r="E2650" t="s">
        <v>11101</v>
      </c>
      <c r="F2650" t="s">
        <v>4899</v>
      </c>
      <c r="G2650" t="s">
        <v>14</v>
      </c>
      <c r="H2650" t="s">
        <v>15</v>
      </c>
      <c r="I2650">
        <v>25000000</v>
      </c>
      <c r="J2650">
        <v>1986</v>
      </c>
      <c r="K2650">
        <v>5.9</v>
      </c>
      <c r="L2650" s="5" t="s">
        <v>476</v>
      </c>
      <c r="M2650" s="5" t="s">
        <v>340</v>
      </c>
      <c r="N2650" t="s">
        <v>599</v>
      </c>
      <c r="O2650" t="s">
        <v>455</v>
      </c>
      <c r="P2650" s="5">
        <f t="shared" si="284"/>
        <v>0.58914699499458845</v>
      </c>
      <c r="Q2650" s="5">
        <f t="shared" si="285"/>
        <v>79817937</v>
      </c>
      <c r="R2650" s="1">
        <f t="shared" si="286"/>
        <v>54817937</v>
      </c>
      <c r="S2650" s="1">
        <f t="shared" si="287"/>
        <v>25000000</v>
      </c>
      <c r="V2650" s="5"/>
      <c r="W2650" s="5"/>
      <c r="Y2650" s="5"/>
    </row>
    <row r="2651" spans="1:25" x14ac:dyDescent="0.3">
      <c r="A2651" t="s">
        <v>1481</v>
      </c>
      <c r="B2651">
        <v>116</v>
      </c>
      <c r="C2651">
        <v>93571803</v>
      </c>
      <c r="D2651" t="s">
        <v>587</v>
      </c>
      <c r="E2651" t="s">
        <v>11102</v>
      </c>
      <c r="F2651" t="s">
        <v>5068</v>
      </c>
      <c r="G2651" t="s">
        <v>14</v>
      </c>
      <c r="H2651" t="s">
        <v>15</v>
      </c>
      <c r="I2651">
        <v>25000000</v>
      </c>
      <c r="J2651">
        <v>2010</v>
      </c>
      <c r="K2651">
        <v>7.9</v>
      </c>
      <c r="L2651" s="5" t="s">
        <v>4651</v>
      </c>
      <c r="M2651" s="5" t="s">
        <v>1221</v>
      </c>
      <c r="N2651" t="s">
        <v>8417</v>
      </c>
      <c r="P2651" s="5">
        <f t="shared" si="284"/>
        <v>0.58929067123041468</v>
      </c>
      <c r="Q2651" s="5">
        <f t="shared" si="285"/>
        <v>93571803</v>
      </c>
      <c r="R2651" s="1">
        <f t="shared" si="286"/>
        <v>68571803</v>
      </c>
      <c r="S2651" s="1">
        <f t="shared" si="287"/>
        <v>25000000</v>
      </c>
      <c r="V2651" s="5"/>
      <c r="W2651" s="5"/>
      <c r="Y2651" s="5"/>
    </row>
    <row r="2652" spans="1:25" x14ac:dyDescent="0.3">
      <c r="A2652" t="s">
        <v>4030</v>
      </c>
      <c r="B2652">
        <v>100</v>
      </c>
      <c r="C2652">
        <v>16247775</v>
      </c>
      <c r="D2652" t="s">
        <v>978</v>
      </c>
      <c r="E2652" t="s">
        <v>11103</v>
      </c>
      <c r="F2652" t="s">
        <v>5233</v>
      </c>
      <c r="G2652" t="s">
        <v>14</v>
      </c>
      <c r="H2652" t="s">
        <v>15</v>
      </c>
      <c r="I2652">
        <v>25000000</v>
      </c>
      <c r="J2652">
        <v>2005</v>
      </c>
      <c r="K2652">
        <v>5.5</v>
      </c>
      <c r="L2652" s="5" t="s">
        <v>599</v>
      </c>
      <c r="M2652" s="5" t="s">
        <v>6299</v>
      </c>
      <c r="N2652" t="s">
        <v>6851</v>
      </c>
      <c r="P2652" s="5">
        <f t="shared" si="284"/>
        <v>0.58952840321755395</v>
      </c>
      <c r="Q2652" s="5">
        <f t="shared" si="285"/>
        <v>16247775</v>
      </c>
      <c r="R2652" s="1">
        <f t="shared" si="286"/>
        <v>-8752225</v>
      </c>
      <c r="S2652" s="1">
        <f t="shared" si="287"/>
        <v>25000000</v>
      </c>
      <c r="V2652" s="5"/>
      <c r="W2652" s="5"/>
      <c r="Y2652" s="5"/>
    </row>
    <row r="2653" spans="1:25" x14ac:dyDescent="0.3">
      <c r="A2653" t="s">
        <v>7905</v>
      </c>
      <c r="B2653">
        <v>133</v>
      </c>
      <c r="C2653">
        <v>9910</v>
      </c>
      <c r="D2653" t="s">
        <v>2054</v>
      </c>
      <c r="E2653" t="s">
        <v>11104</v>
      </c>
      <c r="F2653" t="s">
        <v>7906</v>
      </c>
      <c r="G2653" t="s">
        <v>4340</v>
      </c>
      <c r="H2653" t="s">
        <v>4341</v>
      </c>
      <c r="I2653">
        <v>25000000</v>
      </c>
      <c r="J2653">
        <v>2004</v>
      </c>
      <c r="K2653">
        <v>7.6</v>
      </c>
      <c r="L2653" s="5" t="s">
        <v>599</v>
      </c>
      <c r="M2653" s="5" t="s">
        <v>1221</v>
      </c>
      <c r="N2653" t="s">
        <v>4183</v>
      </c>
      <c r="O2653" t="s">
        <v>6851</v>
      </c>
      <c r="P2653" s="5">
        <f t="shared" si="284"/>
        <v>0.58935890481131936</v>
      </c>
      <c r="Q2653" s="5">
        <f t="shared" si="285"/>
        <v>9910</v>
      </c>
      <c r="R2653" s="1">
        <f t="shared" si="286"/>
        <v>-24990090</v>
      </c>
      <c r="S2653" s="1">
        <f t="shared" si="287"/>
        <v>25000000</v>
      </c>
      <c r="V2653" s="5"/>
      <c r="W2653" s="5"/>
      <c r="Y2653" s="5"/>
    </row>
    <row r="2654" spans="1:25" x14ac:dyDescent="0.3">
      <c r="A2654" t="s">
        <v>272</v>
      </c>
      <c r="B2654">
        <v>129</v>
      </c>
      <c r="C2654">
        <v>25517500</v>
      </c>
      <c r="D2654" t="s">
        <v>2109</v>
      </c>
      <c r="E2654" t="s">
        <v>11105</v>
      </c>
      <c r="F2654" t="s">
        <v>3285</v>
      </c>
      <c r="G2654" t="s">
        <v>14</v>
      </c>
      <c r="H2654" t="s">
        <v>15</v>
      </c>
      <c r="I2654">
        <v>25100000</v>
      </c>
      <c r="J2654">
        <v>2008</v>
      </c>
      <c r="K2654">
        <v>6.4</v>
      </c>
      <c r="L2654" s="5" t="s">
        <v>4651</v>
      </c>
      <c r="M2654" s="5" t="s">
        <v>1221</v>
      </c>
      <c r="N2654" t="s">
        <v>7865</v>
      </c>
      <c r="P2654" s="5">
        <f t="shared" si="284"/>
        <v>0.58914046949810539</v>
      </c>
      <c r="Q2654" s="5">
        <f t="shared" si="285"/>
        <v>25517500</v>
      </c>
      <c r="R2654" s="1">
        <f t="shared" si="286"/>
        <v>417500</v>
      </c>
      <c r="S2654" s="1">
        <f t="shared" si="287"/>
        <v>25100000</v>
      </c>
      <c r="V2654" s="5"/>
      <c r="W2654" s="5"/>
      <c r="Y2654" s="5"/>
    </row>
    <row r="2655" spans="1:25" x14ac:dyDescent="0.3">
      <c r="A2655" t="s">
        <v>3371</v>
      </c>
      <c r="B2655">
        <v>144</v>
      </c>
      <c r="C2655">
        <v>41229</v>
      </c>
      <c r="D2655" t="s">
        <v>771</v>
      </c>
      <c r="E2655" t="s">
        <v>11106</v>
      </c>
      <c r="F2655" t="s">
        <v>3372</v>
      </c>
      <c r="G2655" t="s">
        <v>14</v>
      </c>
      <c r="H2655" t="s">
        <v>525</v>
      </c>
      <c r="I2655">
        <v>25500000</v>
      </c>
      <c r="J2655">
        <v>2013</v>
      </c>
      <c r="K2655">
        <v>6.5</v>
      </c>
      <c r="L2655" s="5" t="s">
        <v>8413</v>
      </c>
      <c r="M2655" s="5" t="s">
        <v>1221</v>
      </c>
      <c r="N2655" t="s">
        <v>3629</v>
      </c>
      <c r="P2655" s="5">
        <f t="shared" si="284"/>
        <v>0.58900391860371781</v>
      </c>
      <c r="Q2655" s="5">
        <f t="shared" si="285"/>
        <v>41229</v>
      </c>
      <c r="R2655" s="1">
        <f t="shared" si="286"/>
        <v>-25458771</v>
      </c>
      <c r="S2655" s="1">
        <f t="shared" si="287"/>
        <v>25500000</v>
      </c>
      <c r="V2655" s="5"/>
      <c r="W2655" s="5"/>
      <c r="Y2655" s="5"/>
    </row>
    <row r="2656" spans="1:25" x14ac:dyDescent="0.3">
      <c r="A2656" t="s">
        <v>3274</v>
      </c>
      <c r="B2656">
        <v>95</v>
      </c>
      <c r="C2656">
        <v>20047715</v>
      </c>
      <c r="D2656" t="s">
        <v>3275</v>
      </c>
      <c r="E2656" t="s">
        <v>11107</v>
      </c>
      <c r="F2656" t="s">
        <v>3276</v>
      </c>
      <c r="G2656" t="s">
        <v>14</v>
      </c>
      <c r="H2656" t="s">
        <v>15</v>
      </c>
      <c r="I2656">
        <v>25530000</v>
      </c>
      <c r="J2656">
        <v>1996</v>
      </c>
      <c r="K2656">
        <v>5.2</v>
      </c>
      <c r="L2656" s="5" t="s">
        <v>340</v>
      </c>
      <c r="M2656" s="5" t="s">
        <v>6299</v>
      </c>
      <c r="P2656" s="5">
        <f t="shared" si="284"/>
        <v>0.58878738439182121</v>
      </c>
      <c r="Q2656" s="5">
        <f t="shared" si="285"/>
        <v>20047715</v>
      </c>
      <c r="R2656" s="1">
        <f t="shared" si="286"/>
        <v>-5482285</v>
      </c>
      <c r="S2656" s="1">
        <f t="shared" si="287"/>
        <v>25530000</v>
      </c>
      <c r="V2656" s="5"/>
      <c r="W2656" s="5"/>
      <c r="Y2656" s="5"/>
    </row>
    <row r="2657" spans="1:25" x14ac:dyDescent="0.3">
      <c r="A2657" t="s">
        <v>2069</v>
      </c>
      <c r="B2657">
        <v>93</v>
      </c>
      <c r="C2657">
        <v>48114556</v>
      </c>
      <c r="D2657" t="s">
        <v>940</v>
      </c>
      <c r="E2657" t="s">
        <v>11108</v>
      </c>
      <c r="F2657" t="s">
        <v>2070</v>
      </c>
      <c r="G2657" t="s">
        <v>14</v>
      </c>
      <c r="H2657" t="s">
        <v>15</v>
      </c>
      <c r="I2657">
        <v>26000000</v>
      </c>
      <c r="J2657">
        <v>2004</v>
      </c>
      <c r="K2657">
        <v>4.3</v>
      </c>
      <c r="L2657" s="5" t="s">
        <v>599</v>
      </c>
      <c r="M2657" s="5" t="s">
        <v>6299</v>
      </c>
      <c r="N2657" t="s">
        <v>455</v>
      </c>
      <c r="O2657" t="s">
        <v>6851</v>
      </c>
      <c r="P2657" s="5">
        <f t="shared" si="284"/>
        <v>0.58863092081131008</v>
      </c>
      <c r="Q2657" s="5">
        <f t="shared" si="285"/>
        <v>48114556</v>
      </c>
      <c r="R2657" s="1">
        <f t="shared" si="286"/>
        <v>22114556</v>
      </c>
      <c r="S2657" s="1">
        <f t="shared" si="287"/>
        <v>26000000</v>
      </c>
      <c r="V2657" s="5"/>
      <c r="W2657" s="5"/>
      <c r="Y2657" s="5"/>
    </row>
    <row r="2658" spans="1:25" x14ac:dyDescent="0.3">
      <c r="A2658" t="s">
        <v>1880</v>
      </c>
      <c r="B2658">
        <v>107</v>
      </c>
      <c r="C2658">
        <v>3675072</v>
      </c>
      <c r="D2658" t="s">
        <v>419</v>
      </c>
      <c r="E2658" t="s">
        <v>11109</v>
      </c>
      <c r="F2658" t="s">
        <v>2411</v>
      </c>
      <c r="G2658" t="s">
        <v>14</v>
      </c>
      <c r="H2658" t="s">
        <v>22</v>
      </c>
      <c r="I2658">
        <v>26000000</v>
      </c>
      <c r="J2658">
        <v>2007</v>
      </c>
      <c r="K2658">
        <v>7.3</v>
      </c>
      <c r="L2658" s="5" t="s">
        <v>340</v>
      </c>
      <c r="M2658" s="5" t="s">
        <v>4289</v>
      </c>
      <c r="N2658" t="s">
        <v>3629</v>
      </c>
      <c r="P2658" s="5">
        <f t="shared" si="284"/>
        <v>0.58859102992689349</v>
      </c>
      <c r="Q2658" s="5">
        <f t="shared" si="285"/>
        <v>3675072</v>
      </c>
      <c r="R2658" s="1">
        <f t="shared" si="286"/>
        <v>-22324928</v>
      </c>
      <c r="S2658" s="1">
        <f t="shared" si="287"/>
        <v>26000000</v>
      </c>
      <c r="V2658" s="5"/>
      <c r="W2658" s="5"/>
      <c r="Y2658" s="5"/>
    </row>
    <row r="2659" spans="1:25" x14ac:dyDescent="0.3">
      <c r="A2659" t="s">
        <v>2632</v>
      </c>
      <c r="B2659">
        <v>103</v>
      </c>
      <c r="C2659">
        <v>105444419</v>
      </c>
      <c r="D2659" t="s">
        <v>599</v>
      </c>
      <c r="E2659" t="s">
        <v>11110</v>
      </c>
      <c r="F2659" t="s">
        <v>2860</v>
      </c>
      <c r="G2659" t="s">
        <v>14</v>
      </c>
      <c r="H2659" t="s">
        <v>15</v>
      </c>
      <c r="I2659">
        <v>26000000</v>
      </c>
      <c r="J2659">
        <v>1996</v>
      </c>
      <c r="K2659">
        <v>6.2</v>
      </c>
      <c r="L2659" s="5" t="s">
        <v>599</v>
      </c>
      <c r="M2659" s="5"/>
      <c r="P2659" s="5">
        <f t="shared" si="284"/>
        <v>0.58838536739459568</v>
      </c>
      <c r="Q2659" s="5">
        <f t="shared" si="285"/>
        <v>105444419</v>
      </c>
      <c r="R2659" s="1">
        <f t="shared" si="286"/>
        <v>79444419</v>
      </c>
      <c r="S2659" s="1">
        <f t="shared" si="287"/>
        <v>26000000</v>
      </c>
      <c r="V2659" s="5"/>
      <c r="W2659" s="5"/>
      <c r="Y2659" s="5"/>
    </row>
    <row r="2660" spans="1:25" x14ac:dyDescent="0.3">
      <c r="A2660" t="s">
        <v>3001</v>
      </c>
      <c r="B2660">
        <v>104</v>
      </c>
      <c r="C2660">
        <v>16999046</v>
      </c>
      <c r="D2660" t="s">
        <v>280</v>
      </c>
      <c r="E2660" t="s">
        <v>11111</v>
      </c>
      <c r="F2660" t="s">
        <v>3003</v>
      </c>
      <c r="G2660" t="s">
        <v>14</v>
      </c>
      <c r="H2660" t="s">
        <v>99</v>
      </c>
      <c r="I2660">
        <v>26000000</v>
      </c>
      <c r="J2660">
        <v>2009</v>
      </c>
      <c r="K2660">
        <v>5.8</v>
      </c>
      <c r="L2660" s="5" t="s">
        <v>1221</v>
      </c>
      <c r="M2660" s="5" t="s">
        <v>2267</v>
      </c>
      <c r="N2660" t="s">
        <v>4289</v>
      </c>
      <c r="P2660" s="5">
        <f t="shared" si="284"/>
        <v>0.58870175122842971</v>
      </c>
      <c r="Q2660" s="5">
        <f t="shared" si="285"/>
        <v>16999046</v>
      </c>
      <c r="R2660" s="1">
        <f t="shared" si="286"/>
        <v>-9000954</v>
      </c>
      <c r="S2660" s="1">
        <f t="shared" si="287"/>
        <v>26000000</v>
      </c>
      <c r="V2660" s="5"/>
      <c r="W2660" s="5"/>
      <c r="Y2660" s="5"/>
    </row>
    <row r="2661" spans="1:25" x14ac:dyDescent="0.3">
      <c r="A2661" t="s">
        <v>42</v>
      </c>
      <c r="B2661">
        <v>110</v>
      </c>
      <c r="C2661">
        <v>58885635</v>
      </c>
      <c r="D2661" t="s">
        <v>1740</v>
      </c>
      <c r="E2661" t="s">
        <v>11112</v>
      </c>
      <c r="F2661" t="s">
        <v>3120</v>
      </c>
      <c r="G2661" t="s">
        <v>14</v>
      </c>
      <c r="H2661" t="s">
        <v>15</v>
      </c>
      <c r="I2661">
        <v>26000000</v>
      </c>
      <c r="J2661">
        <v>2004</v>
      </c>
      <c r="K2661">
        <v>7.4</v>
      </c>
      <c r="L2661" s="5" t="s">
        <v>476</v>
      </c>
      <c r="M2661" s="5" t="s">
        <v>2267</v>
      </c>
      <c r="N2661" t="s">
        <v>3629</v>
      </c>
      <c r="P2661" s="5">
        <f t="shared" si="284"/>
        <v>0.58853534116799799</v>
      </c>
      <c r="Q2661" s="5">
        <f t="shared" si="285"/>
        <v>58885635</v>
      </c>
      <c r="R2661" s="1">
        <f t="shared" si="286"/>
        <v>32885635</v>
      </c>
      <c r="S2661" s="1">
        <f t="shared" si="287"/>
        <v>26000000</v>
      </c>
      <c r="V2661" s="5"/>
      <c r="W2661" s="5"/>
      <c r="Y2661" s="5"/>
    </row>
    <row r="2662" spans="1:25" x14ac:dyDescent="0.3">
      <c r="A2662" t="s">
        <v>1160</v>
      </c>
      <c r="B2662">
        <v>91</v>
      </c>
      <c r="C2662">
        <v>20819129</v>
      </c>
      <c r="D2662" t="s">
        <v>630</v>
      </c>
      <c r="E2662" t="s">
        <v>11113</v>
      </c>
      <c r="F2662" t="s">
        <v>3228</v>
      </c>
      <c r="G2662" t="s">
        <v>14</v>
      </c>
      <c r="H2662" t="s">
        <v>15</v>
      </c>
      <c r="I2662">
        <v>26000000</v>
      </c>
      <c r="J2662">
        <v>2009</v>
      </c>
      <c r="K2662">
        <v>5.2</v>
      </c>
      <c r="L2662" s="5" t="s">
        <v>476</v>
      </c>
      <c r="M2662" s="5" t="s">
        <v>599</v>
      </c>
      <c r="N2662" t="s">
        <v>8413</v>
      </c>
      <c r="P2662" s="5">
        <f t="shared" si="284"/>
        <v>0.58855003417630114</v>
      </c>
      <c r="Q2662" s="5">
        <f t="shared" si="285"/>
        <v>20819129</v>
      </c>
      <c r="R2662" s="1">
        <f t="shared" si="286"/>
        <v>-5180871</v>
      </c>
      <c r="S2662" s="1">
        <f t="shared" si="287"/>
        <v>26000000</v>
      </c>
      <c r="V2662" s="5"/>
      <c r="W2662" s="5"/>
      <c r="Y2662" s="5"/>
    </row>
    <row r="2663" spans="1:25" x14ac:dyDescent="0.3">
      <c r="A2663" t="s">
        <v>743</v>
      </c>
      <c r="B2663">
        <v>97</v>
      </c>
      <c r="C2663">
        <v>110222438</v>
      </c>
      <c r="D2663" t="s">
        <v>3229</v>
      </c>
      <c r="E2663" t="s">
        <v>11114</v>
      </c>
      <c r="F2663" t="s">
        <v>3230</v>
      </c>
      <c r="G2663" t="s">
        <v>14</v>
      </c>
      <c r="H2663" t="s">
        <v>15</v>
      </c>
      <c r="I2663">
        <v>26000000</v>
      </c>
      <c r="J2663">
        <v>2003</v>
      </c>
      <c r="K2663">
        <v>6.1</v>
      </c>
      <c r="L2663" s="5" t="s">
        <v>599</v>
      </c>
      <c r="M2663" s="5" t="s">
        <v>6299</v>
      </c>
      <c r="N2663" t="s">
        <v>455</v>
      </c>
      <c r="O2663" t="s">
        <v>4183</v>
      </c>
      <c r="P2663" s="5">
        <f t="shared" si="284"/>
        <v>0.58839616500590108</v>
      </c>
      <c r="Q2663" s="5">
        <f t="shared" si="285"/>
        <v>110222438</v>
      </c>
      <c r="R2663" s="1">
        <f t="shared" si="286"/>
        <v>84222438</v>
      </c>
      <c r="S2663" s="1">
        <f t="shared" si="287"/>
        <v>26000000</v>
      </c>
      <c r="V2663" s="5"/>
      <c r="W2663" s="5"/>
      <c r="Y2663" s="5"/>
    </row>
    <row r="2664" spans="1:25" x14ac:dyDescent="0.3">
      <c r="A2664" t="s">
        <v>1155</v>
      </c>
      <c r="B2664">
        <v>133</v>
      </c>
      <c r="C2664">
        <v>109243478</v>
      </c>
      <c r="D2664" t="s">
        <v>604</v>
      </c>
      <c r="E2664" t="s">
        <v>11115</v>
      </c>
      <c r="F2664" t="s">
        <v>3231</v>
      </c>
      <c r="G2664" t="s">
        <v>14</v>
      </c>
      <c r="H2664" t="s">
        <v>15</v>
      </c>
      <c r="I2664">
        <v>26000000</v>
      </c>
      <c r="J2664">
        <v>2005</v>
      </c>
      <c r="K2664">
        <v>7.1</v>
      </c>
      <c r="L2664" s="5" t="s">
        <v>599</v>
      </c>
      <c r="M2664" s="5" t="s">
        <v>6851</v>
      </c>
      <c r="P2664" s="5">
        <f t="shared" si="284"/>
        <v>0.58875063983561249</v>
      </c>
      <c r="Q2664" s="5">
        <f t="shared" si="285"/>
        <v>109243478</v>
      </c>
      <c r="R2664" s="1">
        <f t="shared" si="286"/>
        <v>83243478</v>
      </c>
      <c r="S2664" s="1">
        <f t="shared" si="287"/>
        <v>26000000</v>
      </c>
      <c r="V2664" s="5"/>
      <c r="W2664" s="5"/>
      <c r="Y2664" s="5"/>
    </row>
    <row r="2665" spans="1:25" x14ac:dyDescent="0.3">
      <c r="A2665" t="s">
        <v>970</v>
      </c>
      <c r="B2665">
        <v>111</v>
      </c>
      <c r="C2665">
        <v>91457688</v>
      </c>
      <c r="D2665" t="s">
        <v>630</v>
      </c>
      <c r="E2665" t="s">
        <v>11116</v>
      </c>
      <c r="F2665" t="s">
        <v>3235</v>
      </c>
      <c r="G2665" t="s">
        <v>14</v>
      </c>
      <c r="H2665" t="s">
        <v>15</v>
      </c>
      <c r="I2665">
        <v>26000000</v>
      </c>
      <c r="J2665">
        <v>1990</v>
      </c>
      <c r="K2665">
        <v>6</v>
      </c>
      <c r="L2665" s="5" t="s">
        <v>476</v>
      </c>
      <c r="M2665" s="5" t="s">
        <v>599</v>
      </c>
      <c r="N2665" t="s">
        <v>8413</v>
      </c>
      <c r="P2665" s="5">
        <f t="shared" si="284"/>
        <v>0.58909806035450274</v>
      </c>
      <c r="Q2665" s="5">
        <f t="shared" si="285"/>
        <v>91457688</v>
      </c>
      <c r="R2665" s="1">
        <f t="shared" si="286"/>
        <v>65457688</v>
      </c>
      <c r="S2665" s="1">
        <f t="shared" si="287"/>
        <v>26000000</v>
      </c>
      <c r="V2665" s="5"/>
      <c r="W2665" s="5"/>
      <c r="Y2665" s="5"/>
    </row>
    <row r="2666" spans="1:25" x14ac:dyDescent="0.3">
      <c r="A2666" t="s">
        <v>1124</v>
      </c>
      <c r="B2666">
        <v>121</v>
      </c>
      <c r="C2666">
        <v>65703412</v>
      </c>
      <c r="D2666" t="s">
        <v>507</v>
      </c>
      <c r="E2666" t="s">
        <v>11117</v>
      </c>
      <c r="F2666" t="s">
        <v>3237</v>
      </c>
      <c r="G2666" t="s">
        <v>14</v>
      </c>
      <c r="H2666" t="s">
        <v>15</v>
      </c>
      <c r="I2666">
        <v>26000000</v>
      </c>
      <c r="J2666">
        <v>1998</v>
      </c>
      <c r="K2666">
        <v>7</v>
      </c>
      <c r="L2666" s="5" t="s">
        <v>599</v>
      </c>
      <c r="M2666" s="5" t="s">
        <v>1221</v>
      </c>
      <c r="N2666" t="s">
        <v>6851</v>
      </c>
      <c r="P2666" s="5">
        <f t="shared" si="284"/>
        <v>0.58931437157163202</v>
      </c>
      <c r="Q2666" s="5">
        <f t="shared" si="285"/>
        <v>65703412</v>
      </c>
      <c r="R2666" s="1">
        <f t="shared" si="286"/>
        <v>39703412</v>
      </c>
      <c r="S2666" s="1">
        <f t="shared" si="287"/>
        <v>26000000</v>
      </c>
      <c r="V2666" s="5"/>
      <c r="W2666" s="5"/>
      <c r="Y2666" s="5"/>
    </row>
    <row r="2667" spans="1:25" x14ac:dyDescent="0.3">
      <c r="A2667" t="s">
        <v>475</v>
      </c>
      <c r="B2667">
        <v>115</v>
      </c>
      <c r="C2667">
        <v>61490000</v>
      </c>
      <c r="D2667" t="s">
        <v>1138</v>
      </c>
      <c r="E2667" t="s">
        <v>11118</v>
      </c>
      <c r="F2667" t="s">
        <v>3239</v>
      </c>
      <c r="G2667" t="s">
        <v>14</v>
      </c>
      <c r="H2667" t="s">
        <v>15</v>
      </c>
      <c r="I2667">
        <v>26000000</v>
      </c>
      <c r="J2667">
        <v>1990</v>
      </c>
      <c r="K2667">
        <v>6.6</v>
      </c>
      <c r="L2667" s="5" t="s">
        <v>1221</v>
      </c>
      <c r="M2667" s="5" t="s">
        <v>2267</v>
      </c>
      <c r="N2667" t="s">
        <v>4289</v>
      </c>
      <c r="O2667" t="s">
        <v>3629</v>
      </c>
      <c r="P2667" s="5">
        <f t="shared" si="284"/>
        <v>0.58936764742689263</v>
      </c>
      <c r="Q2667" s="5">
        <f t="shared" si="285"/>
        <v>61490000</v>
      </c>
      <c r="R2667" s="1">
        <f t="shared" si="286"/>
        <v>35490000</v>
      </c>
      <c r="S2667" s="1">
        <f t="shared" si="287"/>
        <v>26000000</v>
      </c>
      <c r="V2667" s="5"/>
      <c r="W2667" s="5"/>
      <c r="Y2667" s="5"/>
    </row>
    <row r="2668" spans="1:25" x14ac:dyDescent="0.3">
      <c r="A2668" t="s">
        <v>3096</v>
      </c>
      <c r="B2668">
        <v>175</v>
      </c>
      <c r="C2668">
        <v>50800000</v>
      </c>
      <c r="D2668" t="s">
        <v>715</v>
      </c>
      <c r="E2668" t="s">
        <v>11119</v>
      </c>
      <c r="F2668" t="s">
        <v>3242</v>
      </c>
      <c r="G2668" t="s">
        <v>14</v>
      </c>
      <c r="H2668" t="s">
        <v>15</v>
      </c>
      <c r="I2668">
        <v>26000000</v>
      </c>
      <c r="J2668">
        <v>1977</v>
      </c>
      <c r="K2668">
        <v>7.4</v>
      </c>
      <c r="L2668" s="5" t="s">
        <v>1221</v>
      </c>
      <c r="M2668" s="5" t="s">
        <v>7865</v>
      </c>
      <c r="N2668" t="s">
        <v>8418</v>
      </c>
      <c r="P2668" s="5">
        <f t="shared" si="284"/>
        <v>0.58939738207227699</v>
      </c>
      <c r="Q2668" s="5">
        <f t="shared" si="285"/>
        <v>50800000</v>
      </c>
      <c r="R2668" s="1">
        <f t="shared" si="286"/>
        <v>24800000</v>
      </c>
      <c r="S2668" s="1">
        <f t="shared" si="287"/>
        <v>26000000</v>
      </c>
      <c r="V2668" s="5"/>
      <c r="W2668" s="5"/>
      <c r="Y2668" s="5"/>
    </row>
    <row r="2669" spans="1:25" x14ac:dyDescent="0.3">
      <c r="A2669" t="s">
        <v>2236</v>
      </c>
      <c r="B2669">
        <v>85</v>
      </c>
      <c r="C2669">
        <v>57859105</v>
      </c>
      <c r="D2669" t="s">
        <v>303</v>
      </c>
      <c r="E2669" t="s">
        <v>11120</v>
      </c>
      <c r="F2669" t="s">
        <v>3243</v>
      </c>
      <c r="G2669" t="s">
        <v>14</v>
      </c>
      <c r="H2669" t="s">
        <v>15</v>
      </c>
      <c r="I2669">
        <v>26000000</v>
      </c>
      <c r="J2669">
        <v>2005</v>
      </c>
      <c r="K2669">
        <v>6.5</v>
      </c>
      <c r="L2669" s="5" t="s">
        <v>8415</v>
      </c>
      <c r="M2669" s="5" t="s">
        <v>3629</v>
      </c>
      <c r="P2669" s="5">
        <f t="shared" si="284"/>
        <v>0.58937100723215652</v>
      </c>
      <c r="Q2669" s="5">
        <f t="shared" si="285"/>
        <v>57859105</v>
      </c>
      <c r="R2669" s="1">
        <f t="shared" si="286"/>
        <v>31859105</v>
      </c>
      <c r="S2669" s="1">
        <f t="shared" si="287"/>
        <v>26000000</v>
      </c>
      <c r="V2669" s="5"/>
      <c r="W2669" s="5"/>
      <c r="Y2669" s="5"/>
    </row>
    <row r="2670" spans="1:25" x14ac:dyDescent="0.3">
      <c r="A2670" t="s">
        <v>2079</v>
      </c>
      <c r="B2670">
        <v>90</v>
      </c>
      <c r="C2670">
        <v>46455802</v>
      </c>
      <c r="D2670" t="s">
        <v>1966</v>
      </c>
      <c r="E2670" t="s">
        <v>11121</v>
      </c>
      <c r="F2670" t="s">
        <v>3244</v>
      </c>
      <c r="G2670" t="s">
        <v>14</v>
      </c>
      <c r="H2670" t="s">
        <v>15</v>
      </c>
      <c r="I2670">
        <v>26000000</v>
      </c>
      <c r="J2670">
        <v>2003</v>
      </c>
      <c r="K2670">
        <v>6.2</v>
      </c>
      <c r="L2670" s="5" t="s">
        <v>2267</v>
      </c>
      <c r="M2670" s="5" t="s">
        <v>3629</v>
      </c>
      <c r="P2670" s="5">
        <f t="shared" si="284"/>
        <v>0.58938112635913575</v>
      </c>
      <c r="Q2670" s="5">
        <f t="shared" si="285"/>
        <v>46455802</v>
      </c>
      <c r="R2670" s="1">
        <f t="shared" si="286"/>
        <v>20455802</v>
      </c>
      <c r="S2670" s="1">
        <f t="shared" si="287"/>
        <v>26000000</v>
      </c>
      <c r="V2670" s="5"/>
      <c r="W2670" s="5"/>
      <c r="Y2670" s="5"/>
    </row>
    <row r="2671" spans="1:25" x14ac:dyDescent="0.3">
      <c r="A2671" t="s">
        <v>1516</v>
      </c>
      <c r="B2671">
        <v>107</v>
      </c>
      <c r="C2671">
        <v>45506619</v>
      </c>
      <c r="D2671" t="s">
        <v>3245</v>
      </c>
      <c r="E2671" t="s">
        <v>11122</v>
      </c>
      <c r="F2671" t="s">
        <v>3246</v>
      </c>
      <c r="G2671" t="s">
        <v>14</v>
      </c>
      <c r="H2671" t="s">
        <v>22</v>
      </c>
      <c r="I2671">
        <v>26000000</v>
      </c>
      <c r="J2671">
        <v>2000</v>
      </c>
      <c r="K2671">
        <v>7.8</v>
      </c>
      <c r="L2671" s="5" t="s">
        <v>340</v>
      </c>
      <c r="M2671" s="5" t="s">
        <v>599</v>
      </c>
      <c r="N2671" t="s">
        <v>8413</v>
      </c>
      <c r="O2671" t="s">
        <v>4183</v>
      </c>
      <c r="P2671" s="5">
        <f t="shared" si="284"/>
        <v>0.58933346991356095</v>
      </c>
      <c r="Q2671" s="5">
        <f t="shared" si="285"/>
        <v>45506619</v>
      </c>
      <c r="R2671" s="1">
        <f t="shared" si="286"/>
        <v>19506619</v>
      </c>
      <c r="S2671" s="1">
        <f t="shared" si="287"/>
        <v>26000000</v>
      </c>
      <c r="V2671" s="5"/>
      <c r="W2671" s="5"/>
      <c r="Y2671" s="5"/>
    </row>
    <row r="2672" spans="1:25" x14ac:dyDescent="0.3">
      <c r="A2672" t="s">
        <v>1537</v>
      </c>
      <c r="B2672">
        <v>100</v>
      </c>
      <c r="C2672">
        <v>40168080</v>
      </c>
      <c r="D2672" t="s">
        <v>1240</v>
      </c>
      <c r="E2672" t="s">
        <v>11123</v>
      </c>
      <c r="F2672" t="s">
        <v>3247</v>
      </c>
      <c r="G2672" t="s">
        <v>14</v>
      </c>
      <c r="H2672" t="s">
        <v>15</v>
      </c>
      <c r="I2672">
        <v>26000000</v>
      </c>
      <c r="J2672">
        <v>2010</v>
      </c>
      <c r="K2672">
        <v>5.2</v>
      </c>
      <c r="L2672" s="5" t="s">
        <v>476</v>
      </c>
      <c r="M2672" s="5" t="s">
        <v>455</v>
      </c>
      <c r="N2672" t="s">
        <v>2267</v>
      </c>
      <c r="P2672" s="5">
        <f t="shared" si="284"/>
        <v>0.58928122308864261</v>
      </c>
      <c r="Q2672" s="5">
        <f t="shared" si="285"/>
        <v>40168080</v>
      </c>
      <c r="R2672" s="1">
        <f t="shared" si="286"/>
        <v>14168080</v>
      </c>
      <c r="S2672" s="1">
        <f t="shared" si="287"/>
        <v>26000000</v>
      </c>
      <c r="V2672" s="5"/>
      <c r="W2672" s="5"/>
      <c r="Y2672" s="5"/>
    </row>
    <row r="2673" spans="1:25" x14ac:dyDescent="0.3">
      <c r="A2673" t="s">
        <v>104</v>
      </c>
      <c r="B2673">
        <v>129</v>
      </c>
      <c r="C2673">
        <v>49874933</v>
      </c>
      <c r="D2673" t="s">
        <v>3222</v>
      </c>
      <c r="E2673" t="s">
        <v>11124</v>
      </c>
      <c r="F2673" t="s">
        <v>3248</v>
      </c>
      <c r="G2673" t="s">
        <v>14</v>
      </c>
      <c r="H2673" t="s">
        <v>15</v>
      </c>
      <c r="I2673">
        <v>26000000</v>
      </c>
      <c r="J2673">
        <v>2013</v>
      </c>
      <c r="K2673">
        <v>6.5</v>
      </c>
      <c r="L2673" s="5" t="s">
        <v>599</v>
      </c>
      <c r="M2673" s="5" t="s">
        <v>8413</v>
      </c>
      <c r="N2673" t="s">
        <v>1221</v>
      </c>
      <c r="P2673" s="5">
        <f t="shared" si="284"/>
        <v>0.58920422294617603</v>
      </c>
      <c r="Q2673" s="5">
        <f t="shared" si="285"/>
        <v>49874933</v>
      </c>
      <c r="R2673" s="1">
        <f t="shared" si="286"/>
        <v>23874933</v>
      </c>
      <c r="S2673" s="1">
        <f t="shared" si="287"/>
        <v>26000000</v>
      </c>
      <c r="V2673" s="5"/>
      <c r="W2673" s="5"/>
      <c r="Y2673" s="5"/>
    </row>
    <row r="2674" spans="1:25" x14ac:dyDescent="0.3">
      <c r="A2674" t="s">
        <v>627</v>
      </c>
      <c r="B2674">
        <v>109</v>
      </c>
      <c r="C2674">
        <v>45489752</v>
      </c>
      <c r="D2674" t="s">
        <v>507</v>
      </c>
      <c r="E2674" t="s">
        <v>11125</v>
      </c>
      <c r="F2674" t="s">
        <v>3249</v>
      </c>
      <c r="G2674" t="s">
        <v>14</v>
      </c>
      <c r="H2674" t="s">
        <v>15</v>
      </c>
      <c r="I2674">
        <v>26000000</v>
      </c>
      <c r="J2674">
        <v>2004</v>
      </c>
      <c r="K2674">
        <v>6.5</v>
      </c>
      <c r="L2674" s="5" t="s">
        <v>599</v>
      </c>
      <c r="M2674" s="5" t="s">
        <v>1221</v>
      </c>
      <c r="N2674" t="s">
        <v>6851</v>
      </c>
      <c r="P2674" s="5">
        <f t="shared" si="284"/>
        <v>0.5891730700571739</v>
      </c>
      <c r="Q2674" s="5">
        <f t="shared" si="285"/>
        <v>45489752</v>
      </c>
      <c r="R2674" s="1">
        <f t="shared" si="286"/>
        <v>19489752</v>
      </c>
      <c r="S2674" s="1">
        <f t="shared" si="287"/>
        <v>26000000</v>
      </c>
      <c r="V2674" s="5"/>
      <c r="W2674" s="5"/>
      <c r="Y2674" s="5"/>
    </row>
    <row r="2675" spans="1:25" x14ac:dyDescent="0.3">
      <c r="A2675" t="s">
        <v>1209</v>
      </c>
      <c r="B2675">
        <v>94</v>
      </c>
      <c r="C2675">
        <v>36985501</v>
      </c>
      <c r="D2675" t="s">
        <v>3250</v>
      </c>
      <c r="E2675" t="s">
        <v>11126</v>
      </c>
      <c r="F2675" t="s">
        <v>3251</v>
      </c>
      <c r="G2675" t="s">
        <v>14</v>
      </c>
      <c r="H2675" t="s">
        <v>15</v>
      </c>
      <c r="I2675">
        <v>26000000</v>
      </c>
      <c r="J2675">
        <v>2002</v>
      </c>
      <c r="K2675">
        <v>5.2</v>
      </c>
      <c r="L2675" s="5" t="s">
        <v>476</v>
      </c>
      <c r="M2675" s="5" t="s">
        <v>340</v>
      </c>
      <c r="N2675" t="s">
        <v>599</v>
      </c>
      <c r="O2675" t="s">
        <v>4289</v>
      </c>
      <c r="P2675" s="5">
        <f t="shared" si="284"/>
        <v>0.58912053102057471</v>
      </c>
      <c r="Q2675" s="5">
        <f t="shared" si="285"/>
        <v>36985501</v>
      </c>
      <c r="R2675" s="1">
        <f t="shared" si="286"/>
        <v>10985501</v>
      </c>
      <c r="S2675" s="1">
        <f t="shared" si="287"/>
        <v>26000000</v>
      </c>
      <c r="V2675" s="5"/>
      <c r="W2675" s="5"/>
      <c r="Y2675" s="5"/>
    </row>
    <row r="2676" spans="1:25" x14ac:dyDescent="0.3">
      <c r="A2676" t="s">
        <v>1306</v>
      </c>
      <c r="B2676">
        <v>133</v>
      </c>
      <c r="C2676">
        <v>33200000</v>
      </c>
      <c r="D2676" t="s">
        <v>3252</v>
      </c>
      <c r="E2676" t="s">
        <v>11127</v>
      </c>
      <c r="F2676" t="s">
        <v>3253</v>
      </c>
      <c r="G2676" t="s">
        <v>14</v>
      </c>
      <c r="H2676" t="s">
        <v>15</v>
      </c>
      <c r="I2676">
        <v>26000000</v>
      </c>
      <c r="J2676">
        <v>1985</v>
      </c>
      <c r="K2676">
        <v>7.2</v>
      </c>
      <c r="L2676" s="5" t="s">
        <v>476</v>
      </c>
      <c r="M2676" s="5" t="s">
        <v>8413</v>
      </c>
      <c r="N2676" t="s">
        <v>1221</v>
      </c>
      <c r="O2676" t="s">
        <v>5239</v>
      </c>
      <c r="P2676" s="5">
        <f t="shared" si="284"/>
        <v>0.58902914572368514</v>
      </c>
      <c r="Q2676" s="5">
        <f t="shared" si="285"/>
        <v>33200000</v>
      </c>
      <c r="R2676" s="1">
        <f t="shared" si="286"/>
        <v>7200000</v>
      </c>
      <c r="S2676" s="1">
        <f t="shared" si="287"/>
        <v>26000000</v>
      </c>
      <c r="V2676" s="5"/>
      <c r="W2676" s="5"/>
      <c r="Y2676" s="5"/>
    </row>
    <row r="2677" spans="1:25" x14ac:dyDescent="0.3">
      <c r="A2677" t="s">
        <v>1923</v>
      </c>
      <c r="B2677">
        <v>105</v>
      </c>
      <c r="C2677">
        <v>28501651</v>
      </c>
      <c r="D2677" t="s">
        <v>1450</v>
      </c>
      <c r="E2677" t="s">
        <v>11128</v>
      </c>
      <c r="F2677" t="s">
        <v>3254</v>
      </c>
      <c r="G2677" t="s">
        <v>14</v>
      </c>
      <c r="H2677" t="s">
        <v>15</v>
      </c>
      <c r="I2677">
        <v>26000000</v>
      </c>
      <c r="J2677">
        <v>2009</v>
      </c>
      <c r="K2677">
        <v>7.1</v>
      </c>
      <c r="L2677" s="5" t="s">
        <v>1221</v>
      </c>
      <c r="M2677" s="5" t="s">
        <v>3629</v>
      </c>
      <c r="P2677" s="5">
        <f t="shared" si="284"/>
        <v>0.58892147083900448</v>
      </c>
      <c r="Q2677" s="5">
        <f t="shared" si="285"/>
        <v>28501651</v>
      </c>
      <c r="R2677" s="1">
        <f t="shared" si="286"/>
        <v>2501651</v>
      </c>
      <c r="S2677" s="1">
        <f t="shared" si="287"/>
        <v>26000000</v>
      </c>
      <c r="V2677" s="5"/>
      <c r="W2677" s="5"/>
      <c r="Y2677" s="5"/>
    </row>
    <row r="2678" spans="1:25" x14ac:dyDescent="0.3">
      <c r="A2678" t="s">
        <v>3255</v>
      </c>
      <c r="B2678">
        <v>100</v>
      </c>
      <c r="C2678">
        <v>23222861</v>
      </c>
      <c r="D2678" t="s">
        <v>3256</v>
      </c>
      <c r="E2678" t="s">
        <v>11129</v>
      </c>
      <c r="F2678" t="s">
        <v>3257</v>
      </c>
      <c r="G2678" t="s">
        <v>14</v>
      </c>
      <c r="H2678" t="s">
        <v>15</v>
      </c>
      <c r="I2678">
        <v>26000000</v>
      </c>
      <c r="J2678">
        <v>2004</v>
      </c>
      <c r="K2678">
        <v>4.5</v>
      </c>
      <c r="L2678" s="5" t="s">
        <v>476</v>
      </c>
      <c r="M2678" s="5" t="s">
        <v>340</v>
      </c>
      <c r="N2678" t="s">
        <v>599</v>
      </c>
      <c r="O2678" t="s">
        <v>6299</v>
      </c>
      <c r="P2678" s="5">
        <f t="shared" si="284"/>
        <v>0.58879453241917667</v>
      </c>
      <c r="Q2678" s="5">
        <f t="shared" si="285"/>
        <v>23222861</v>
      </c>
      <c r="R2678" s="1">
        <f t="shared" si="286"/>
        <v>-2777139</v>
      </c>
      <c r="S2678" s="1">
        <f t="shared" si="287"/>
        <v>26000000</v>
      </c>
      <c r="V2678" s="5"/>
      <c r="W2678" s="5"/>
      <c r="Y2678" s="5"/>
    </row>
    <row r="2679" spans="1:25" x14ac:dyDescent="0.3">
      <c r="A2679" t="s">
        <v>1828</v>
      </c>
      <c r="B2679">
        <v>110</v>
      </c>
      <c r="C2679">
        <v>16005978</v>
      </c>
      <c r="D2679" t="s">
        <v>804</v>
      </c>
      <c r="E2679" t="s">
        <v>11130</v>
      </c>
      <c r="F2679" t="s">
        <v>3261</v>
      </c>
      <c r="G2679" t="s">
        <v>14</v>
      </c>
      <c r="H2679" t="s">
        <v>15</v>
      </c>
      <c r="I2679">
        <v>26000000</v>
      </c>
      <c r="J2679">
        <v>2012</v>
      </c>
      <c r="K2679">
        <v>6.4</v>
      </c>
      <c r="L2679" s="5" t="s">
        <v>8413</v>
      </c>
      <c r="M2679" s="5" t="s">
        <v>8415</v>
      </c>
      <c r="N2679" t="s">
        <v>3629</v>
      </c>
      <c r="P2679" s="5">
        <f t="shared" si="284"/>
        <v>0.58864719399142573</v>
      </c>
      <c r="Q2679" s="5">
        <f t="shared" si="285"/>
        <v>16005978</v>
      </c>
      <c r="R2679" s="1">
        <f t="shared" si="286"/>
        <v>-9994022</v>
      </c>
      <c r="S2679" s="1">
        <f t="shared" si="287"/>
        <v>26000000</v>
      </c>
      <c r="V2679" s="5"/>
      <c r="W2679" s="5"/>
      <c r="Y2679" s="5"/>
    </row>
    <row r="2680" spans="1:25" x14ac:dyDescent="0.3">
      <c r="A2680" t="s">
        <v>1509</v>
      </c>
      <c r="B2680">
        <v>110</v>
      </c>
      <c r="C2680">
        <v>14469428</v>
      </c>
      <c r="D2680" t="s">
        <v>604</v>
      </c>
      <c r="E2680" t="s">
        <v>11131</v>
      </c>
      <c r="F2680" t="s">
        <v>3262</v>
      </c>
      <c r="G2680" t="s">
        <v>14</v>
      </c>
      <c r="H2680" t="s">
        <v>15</v>
      </c>
      <c r="I2680">
        <v>26000000</v>
      </c>
      <c r="J2680">
        <v>2004</v>
      </c>
      <c r="K2680">
        <v>5.2</v>
      </c>
      <c r="L2680" s="5" t="s">
        <v>599</v>
      </c>
      <c r="M2680" s="5" t="s">
        <v>6851</v>
      </c>
      <c r="P2680" s="5">
        <f t="shared" si="284"/>
        <v>0.58847417564672266</v>
      </c>
      <c r="Q2680" s="5">
        <f t="shared" si="285"/>
        <v>14469428</v>
      </c>
      <c r="R2680" s="1">
        <f t="shared" si="286"/>
        <v>-11530572</v>
      </c>
      <c r="S2680" s="1">
        <f t="shared" si="287"/>
        <v>26000000</v>
      </c>
      <c r="V2680" s="5"/>
      <c r="W2680" s="5"/>
      <c r="Y2680" s="5"/>
    </row>
    <row r="2681" spans="1:25" x14ac:dyDescent="0.3">
      <c r="A2681" t="s">
        <v>3263</v>
      </c>
      <c r="B2681">
        <v>99</v>
      </c>
      <c r="C2681">
        <v>13829734</v>
      </c>
      <c r="D2681" t="s">
        <v>3264</v>
      </c>
      <c r="E2681" t="s">
        <v>11132</v>
      </c>
      <c r="F2681" t="s">
        <v>3266</v>
      </c>
      <c r="G2681" t="s">
        <v>14</v>
      </c>
      <c r="H2681" t="s">
        <v>99</v>
      </c>
      <c r="I2681">
        <v>26000000</v>
      </c>
      <c r="J2681">
        <v>1994</v>
      </c>
      <c r="K2681">
        <v>4.3</v>
      </c>
      <c r="L2681" s="5" t="s">
        <v>476</v>
      </c>
      <c r="M2681" s="5" t="s">
        <v>455</v>
      </c>
      <c r="N2681" t="s">
        <v>6851</v>
      </c>
      <c r="O2681" t="s">
        <v>4289</v>
      </c>
      <c r="P2681" s="5">
        <f t="shared" si="284"/>
        <v>0.58829572248675965</v>
      </c>
      <c r="Q2681" s="5">
        <f t="shared" si="285"/>
        <v>13829734</v>
      </c>
      <c r="R2681" s="1">
        <f t="shared" si="286"/>
        <v>-12170266</v>
      </c>
      <c r="S2681" s="1">
        <f t="shared" si="287"/>
        <v>26000000</v>
      </c>
      <c r="V2681" s="5"/>
      <c r="W2681" s="5"/>
      <c r="Y2681" s="5"/>
    </row>
    <row r="2682" spans="1:25" x14ac:dyDescent="0.3">
      <c r="A2682" t="s">
        <v>3269</v>
      </c>
      <c r="B2682">
        <v>100</v>
      </c>
      <c r="C2682"/>
      <c r="D2682" t="s">
        <v>2604</v>
      </c>
      <c r="E2682" t="s">
        <v>11133</v>
      </c>
      <c r="F2682" t="s">
        <v>3270</v>
      </c>
      <c r="G2682" t="s">
        <v>14</v>
      </c>
      <c r="H2682" t="s">
        <v>15</v>
      </c>
      <c r="I2682">
        <v>26000000</v>
      </c>
      <c r="J2682">
        <v>1997</v>
      </c>
      <c r="K2682">
        <v>6.3</v>
      </c>
      <c r="L2682" s="5" t="s">
        <v>455</v>
      </c>
      <c r="M2682" s="5" t="s">
        <v>2267</v>
      </c>
      <c r="P2682" s="5">
        <f t="shared" si="284"/>
        <v>0.58811481853463887</v>
      </c>
      <c r="Q2682" s="5">
        <f t="shared" si="285"/>
        <v>25035665</v>
      </c>
      <c r="R2682" s="1">
        <f t="shared" si="286"/>
        <v>-964335</v>
      </c>
      <c r="S2682" s="1">
        <f t="shared" si="287"/>
        <v>26000000</v>
      </c>
      <c r="V2682" s="5"/>
      <c r="W2682" s="5"/>
      <c r="Y2682" s="5"/>
    </row>
    <row r="2683" spans="1:25" x14ac:dyDescent="0.3">
      <c r="A2683" t="s">
        <v>1425</v>
      </c>
      <c r="B2683">
        <v>103</v>
      </c>
      <c r="C2683">
        <v>7496522</v>
      </c>
      <c r="D2683" t="s">
        <v>3271</v>
      </c>
      <c r="E2683" t="s">
        <v>11134</v>
      </c>
      <c r="F2683" t="s">
        <v>3272</v>
      </c>
      <c r="G2683" t="s">
        <v>14</v>
      </c>
      <c r="H2683" t="s">
        <v>15</v>
      </c>
      <c r="I2683">
        <v>26000000</v>
      </c>
      <c r="J2683">
        <v>2001</v>
      </c>
      <c r="K2683">
        <v>6.8</v>
      </c>
      <c r="L2683" s="5" t="s">
        <v>599</v>
      </c>
      <c r="M2683" s="5" t="s">
        <v>8413</v>
      </c>
      <c r="N2683" t="s">
        <v>8415</v>
      </c>
      <c r="O2683" t="s">
        <v>6851</v>
      </c>
      <c r="P2683" s="5">
        <f t="shared" si="284"/>
        <v>0.58811481853463887</v>
      </c>
      <c r="Q2683" s="5">
        <f t="shared" si="285"/>
        <v>7496522</v>
      </c>
      <c r="R2683" s="1">
        <f t="shared" si="286"/>
        <v>-18503478</v>
      </c>
      <c r="S2683" s="1">
        <f t="shared" si="287"/>
        <v>26000000</v>
      </c>
      <c r="V2683" s="5"/>
      <c r="W2683" s="5"/>
      <c r="Y2683" s="5"/>
    </row>
    <row r="2684" spans="1:25" x14ac:dyDescent="0.3">
      <c r="A2684" t="s">
        <v>1481</v>
      </c>
      <c r="B2684">
        <v>100</v>
      </c>
      <c r="C2684"/>
      <c r="D2684" t="s">
        <v>604</v>
      </c>
      <c r="E2684" t="s">
        <v>11135</v>
      </c>
      <c r="F2684" t="s">
        <v>3273</v>
      </c>
      <c r="G2684" t="s">
        <v>14</v>
      </c>
      <c r="H2684" t="s">
        <v>15</v>
      </c>
      <c r="I2684">
        <v>26000000</v>
      </c>
      <c r="J2684">
        <v>2015</v>
      </c>
      <c r="K2684">
        <v>4</v>
      </c>
      <c r="L2684" s="5" t="s">
        <v>599</v>
      </c>
      <c r="M2684" s="5" t="s">
        <v>6851</v>
      </c>
      <c r="P2684" s="5">
        <f t="shared" si="284"/>
        <v>0.58791394447946899</v>
      </c>
      <c r="Q2684" s="5">
        <f t="shared" si="285"/>
        <v>25035665</v>
      </c>
      <c r="R2684" s="1">
        <f t="shared" si="286"/>
        <v>-964335</v>
      </c>
      <c r="S2684" s="1">
        <f t="shared" si="287"/>
        <v>26000000</v>
      </c>
      <c r="V2684" s="5"/>
      <c r="W2684" s="5"/>
      <c r="Y2684" s="5"/>
    </row>
    <row r="2685" spans="1:25" x14ac:dyDescent="0.3">
      <c r="A2685" t="s">
        <v>882</v>
      </c>
      <c r="B2685">
        <v>117</v>
      </c>
      <c r="C2685">
        <v>12276810</v>
      </c>
      <c r="D2685" t="s">
        <v>591</v>
      </c>
      <c r="E2685" t="s">
        <v>11136</v>
      </c>
      <c r="F2685" t="s">
        <v>3277</v>
      </c>
      <c r="G2685" t="s">
        <v>14</v>
      </c>
      <c r="H2685" t="s">
        <v>15</v>
      </c>
      <c r="I2685">
        <v>26000000</v>
      </c>
      <c r="J2685">
        <v>2015</v>
      </c>
      <c r="K2685">
        <v>6.5</v>
      </c>
      <c r="L2685" s="5" t="s">
        <v>476</v>
      </c>
      <c r="M2685" s="5" t="s">
        <v>8415</v>
      </c>
      <c r="N2685" t="s">
        <v>4289</v>
      </c>
      <c r="O2685" t="s">
        <v>3629</v>
      </c>
      <c r="P2685" s="5">
        <f t="shared" si="284"/>
        <v>0.58791394447946899</v>
      </c>
      <c r="Q2685" s="5">
        <f t="shared" si="285"/>
        <v>12276810</v>
      </c>
      <c r="R2685" s="1">
        <f t="shared" si="286"/>
        <v>-13723190</v>
      </c>
      <c r="S2685" s="1">
        <f t="shared" si="287"/>
        <v>26000000</v>
      </c>
      <c r="V2685" s="5"/>
      <c r="W2685" s="5"/>
      <c r="Y2685" s="5"/>
    </row>
    <row r="2686" spans="1:25" x14ac:dyDescent="0.3">
      <c r="A2686" t="s">
        <v>3287</v>
      </c>
      <c r="B2686">
        <v>118</v>
      </c>
      <c r="C2686">
        <v>26761283</v>
      </c>
      <c r="D2686" t="s">
        <v>79</v>
      </c>
      <c r="E2686" t="s">
        <v>11137</v>
      </c>
      <c r="F2686" t="s">
        <v>3288</v>
      </c>
      <c r="G2686" t="s">
        <v>14</v>
      </c>
      <c r="H2686" t="s">
        <v>15</v>
      </c>
      <c r="I2686">
        <v>26000000</v>
      </c>
      <c r="J2686">
        <v>2014</v>
      </c>
      <c r="K2686">
        <v>6.7</v>
      </c>
      <c r="L2686" s="5" t="s">
        <v>1221</v>
      </c>
      <c r="M2686" s="5" t="s">
        <v>6851</v>
      </c>
      <c r="P2686" s="5">
        <f t="shared" si="284"/>
        <v>0.58772727181270157</v>
      </c>
      <c r="Q2686" s="5">
        <f t="shared" si="285"/>
        <v>26761283</v>
      </c>
      <c r="R2686" s="1">
        <f t="shared" si="286"/>
        <v>761283</v>
      </c>
      <c r="S2686" s="1">
        <f t="shared" si="287"/>
        <v>26000000</v>
      </c>
      <c r="V2686" s="5"/>
      <c r="W2686" s="5"/>
      <c r="Y2686" s="5"/>
    </row>
    <row r="2687" spans="1:25" x14ac:dyDescent="0.3">
      <c r="A2687" t="s">
        <v>3296</v>
      </c>
      <c r="B2687">
        <v>107</v>
      </c>
      <c r="C2687"/>
      <c r="D2687" t="s">
        <v>3297</v>
      </c>
      <c r="E2687" t="s">
        <v>11138</v>
      </c>
      <c r="F2687" t="s">
        <v>3298</v>
      </c>
      <c r="G2687" t="s">
        <v>2001</v>
      </c>
      <c r="H2687" t="s">
        <v>2528</v>
      </c>
      <c r="I2687">
        <v>26000000</v>
      </c>
      <c r="J2687">
        <v>2014</v>
      </c>
      <c r="K2687">
        <v>5.4</v>
      </c>
      <c r="L2687" s="5" t="s">
        <v>340</v>
      </c>
      <c r="M2687" s="5" t="s">
        <v>455</v>
      </c>
      <c r="N2687" t="s">
        <v>8415</v>
      </c>
      <c r="O2687" t="s">
        <v>3629</v>
      </c>
      <c r="P2687" s="5">
        <f t="shared" si="284"/>
        <v>0.5875914524865703</v>
      </c>
      <c r="Q2687" s="5">
        <f t="shared" si="285"/>
        <v>25035665</v>
      </c>
      <c r="R2687" s="1">
        <f t="shared" si="286"/>
        <v>-964335</v>
      </c>
      <c r="S2687" s="1">
        <f t="shared" si="287"/>
        <v>26000000</v>
      </c>
      <c r="V2687" s="5"/>
      <c r="W2687" s="5"/>
      <c r="Y2687" s="5"/>
    </row>
    <row r="2688" spans="1:25" x14ac:dyDescent="0.3">
      <c r="A2688" t="s">
        <v>3309</v>
      </c>
      <c r="B2688">
        <v>97</v>
      </c>
      <c r="C2688">
        <v>71500556</v>
      </c>
      <c r="D2688" t="s">
        <v>507</v>
      </c>
      <c r="E2688" t="s">
        <v>11139</v>
      </c>
      <c r="F2688" t="s">
        <v>3310</v>
      </c>
      <c r="G2688" t="s">
        <v>14</v>
      </c>
      <c r="H2688" t="s">
        <v>22</v>
      </c>
      <c r="I2688">
        <v>26000000</v>
      </c>
      <c r="J2688">
        <v>2001</v>
      </c>
      <c r="K2688">
        <v>6.7</v>
      </c>
      <c r="L2688" s="5" t="s">
        <v>599</v>
      </c>
      <c r="M2688" s="5" t="s">
        <v>1221</v>
      </c>
      <c r="N2688" t="s">
        <v>6851</v>
      </c>
      <c r="P2688" s="5">
        <f t="shared" si="284"/>
        <v>0.5875914524865703</v>
      </c>
      <c r="Q2688" s="5">
        <f t="shared" si="285"/>
        <v>71500556</v>
      </c>
      <c r="R2688" s="1">
        <f t="shared" si="286"/>
        <v>45500556</v>
      </c>
      <c r="S2688" s="1">
        <f t="shared" si="287"/>
        <v>26000000</v>
      </c>
      <c r="V2688" s="5"/>
      <c r="W2688" s="5"/>
      <c r="Y2688" s="5"/>
    </row>
    <row r="2689" spans="1:25" x14ac:dyDescent="0.3">
      <c r="A2689" t="s">
        <v>629</v>
      </c>
      <c r="B2689">
        <v>98</v>
      </c>
      <c r="C2689">
        <v>84136909</v>
      </c>
      <c r="D2689" t="s">
        <v>599</v>
      </c>
      <c r="E2689" t="s">
        <v>11140</v>
      </c>
      <c r="F2689" t="s">
        <v>3333</v>
      </c>
      <c r="G2689" t="s">
        <v>14</v>
      </c>
      <c r="H2689" t="s">
        <v>15</v>
      </c>
      <c r="I2689">
        <v>26000000</v>
      </c>
      <c r="J2689">
        <v>2004</v>
      </c>
      <c r="K2689">
        <v>7.2</v>
      </c>
      <c r="L2689" s="5" t="s">
        <v>599</v>
      </c>
      <c r="M2689" s="5"/>
      <c r="P2689" s="5">
        <f t="shared" si="284"/>
        <v>0.5876787980500997</v>
      </c>
      <c r="Q2689" s="5">
        <f t="shared" si="285"/>
        <v>84136909</v>
      </c>
      <c r="R2689" s="1">
        <f t="shared" si="286"/>
        <v>58136909</v>
      </c>
      <c r="S2689" s="1">
        <f t="shared" si="287"/>
        <v>26000000</v>
      </c>
      <c r="V2689" s="5"/>
      <c r="W2689" s="5"/>
      <c r="Y2689" s="5"/>
    </row>
    <row r="2690" spans="1:25" x14ac:dyDescent="0.3">
      <c r="A2690" t="s">
        <v>1558</v>
      </c>
      <c r="B2690">
        <v>102</v>
      </c>
      <c r="C2690">
        <v>47285499</v>
      </c>
      <c r="D2690" t="s">
        <v>3335</v>
      </c>
      <c r="E2690" t="s">
        <v>11141</v>
      </c>
      <c r="F2690" t="s">
        <v>3336</v>
      </c>
      <c r="G2690" t="s">
        <v>14</v>
      </c>
      <c r="H2690" t="s">
        <v>15</v>
      </c>
      <c r="I2690">
        <v>26000000</v>
      </c>
      <c r="J2690">
        <v>2003</v>
      </c>
      <c r="K2690">
        <v>5</v>
      </c>
      <c r="L2690" s="5" t="s">
        <v>476</v>
      </c>
      <c r="M2690" s="5" t="s">
        <v>340</v>
      </c>
      <c r="N2690" t="s">
        <v>599</v>
      </c>
      <c r="O2690" t="s">
        <v>8413</v>
      </c>
      <c r="P2690" s="5">
        <f t="shared" ref="P2690:P2753" si="288">CORREL(C2690:C7603,I2690:I7603)</f>
        <v>0.58784727146728044</v>
      </c>
      <c r="Q2690" s="5">
        <f t="shared" ref="Q2690:Q2753" si="289">IF(ISBLANK(C2690),MEDIAN($C$2:$C$4915), C2690)</f>
        <v>47285499</v>
      </c>
      <c r="R2690" s="1">
        <f t="shared" ref="R2690:R2753" si="290">Q2690-S2690</f>
        <v>21285499</v>
      </c>
      <c r="S2690" s="1">
        <f t="shared" ref="S2690:S2753" si="291">IF(ISBLANK(I2690),MEDIAN($I$2:$I$4915), I2690)</f>
        <v>26000000</v>
      </c>
      <c r="V2690" s="5"/>
      <c r="W2690" s="5"/>
      <c r="Y2690" s="5"/>
    </row>
    <row r="2691" spans="1:25" x14ac:dyDescent="0.3">
      <c r="A2691" t="s">
        <v>345</v>
      </c>
      <c r="B2691">
        <v>90</v>
      </c>
      <c r="C2691">
        <v>16647384</v>
      </c>
      <c r="D2691" t="s">
        <v>3418</v>
      </c>
      <c r="E2691" t="s">
        <v>11142</v>
      </c>
      <c r="F2691" t="s">
        <v>3419</v>
      </c>
      <c r="G2691" t="s">
        <v>14</v>
      </c>
      <c r="H2691" t="s">
        <v>15</v>
      </c>
      <c r="I2691">
        <v>26000000</v>
      </c>
      <c r="J2691">
        <v>2006</v>
      </c>
      <c r="K2691">
        <v>5.0999999999999996</v>
      </c>
      <c r="L2691" s="5" t="s">
        <v>340</v>
      </c>
      <c r="M2691" s="5" t="s">
        <v>599</v>
      </c>
      <c r="N2691" t="s">
        <v>6299</v>
      </c>
      <c r="O2691" t="s">
        <v>6851</v>
      </c>
      <c r="P2691" s="5">
        <f t="shared" si="288"/>
        <v>0.58780170116667185</v>
      </c>
      <c r="Q2691" s="5">
        <f t="shared" si="289"/>
        <v>16647384</v>
      </c>
      <c r="R2691" s="1">
        <f t="shared" si="290"/>
        <v>-9352616</v>
      </c>
      <c r="S2691" s="1">
        <f t="shared" si="291"/>
        <v>26000000</v>
      </c>
      <c r="V2691" s="5"/>
      <c r="W2691" s="5"/>
      <c r="Y2691" s="5"/>
    </row>
    <row r="2692" spans="1:25" x14ac:dyDescent="0.3">
      <c r="A2692" t="s">
        <v>3453</v>
      </c>
      <c r="B2692">
        <v>127</v>
      </c>
      <c r="C2692">
        <v>12188642</v>
      </c>
      <c r="D2692" t="s">
        <v>2109</v>
      </c>
      <c r="E2692" t="s">
        <v>11143</v>
      </c>
      <c r="F2692" t="s">
        <v>3454</v>
      </c>
      <c r="G2692" t="s">
        <v>14</v>
      </c>
      <c r="H2692" t="s">
        <v>3455</v>
      </c>
      <c r="I2692">
        <v>26000000</v>
      </c>
      <c r="J2692">
        <v>2015</v>
      </c>
      <c r="K2692">
        <v>6.9</v>
      </c>
      <c r="L2692" s="5" t="s">
        <v>4651</v>
      </c>
      <c r="M2692" s="5" t="s">
        <v>1221</v>
      </c>
      <c r="N2692" t="s">
        <v>7865</v>
      </c>
      <c r="P2692" s="5">
        <f t="shared" si="288"/>
        <v>0.58762839722838534</v>
      </c>
      <c r="Q2692" s="5">
        <f t="shared" si="289"/>
        <v>12188642</v>
      </c>
      <c r="R2692" s="1">
        <f t="shared" si="290"/>
        <v>-13811358</v>
      </c>
      <c r="S2692" s="1">
        <f t="shared" si="291"/>
        <v>26000000</v>
      </c>
      <c r="V2692" s="5"/>
      <c r="W2692" s="5"/>
      <c r="Y2692" s="5"/>
    </row>
    <row r="2693" spans="1:25" x14ac:dyDescent="0.3">
      <c r="A2693" t="s">
        <v>2721</v>
      </c>
      <c r="B2693">
        <v>105</v>
      </c>
      <c r="C2693">
        <v>30659817</v>
      </c>
      <c r="D2693" t="s">
        <v>910</v>
      </c>
      <c r="E2693" t="s">
        <v>11144</v>
      </c>
      <c r="F2693" t="s">
        <v>3628</v>
      </c>
      <c r="G2693" t="s">
        <v>14</v>
      </c>
      <c r="H2693" t="s">
        <v>15</v>
      </c>
      <c r="I2693">
        <v>26000000</v>
      </c>
      <c r="J2693">
        <v>2013</v>
      </c>
      <c r="K2693">
        <v>6.4</v>
      </c>
      <c r="L2693" s="5" t="s">
        <v>599</v>
      </c>
      <c r="M2693" s="5" t="s">
        <v>1221</v>
      </c>
      <c r="P2693" s="5">
        <f t="shared" si="288"/>
        <v>0.58743997641041334</v>
      </c>
      <c r="Q2693" s="5">
        <f t="shared" si="289"/>
        <v>30659817</v>
      </c>
      <c r="R2693" s="1">
        <f t="shared" si="290"/>
        <v>4659817</v>
      </c>
      <c r="S2693" s="1">
        <f t="shared" si="291"/>
        <v>26000000</v>
      </c>
      <c r="V2693" s="5"/>
      <c r="W2693" s="5"/>
      <c r="Y2693" s="5"/>
    </row>
    <row r="2694" spans="1:25" x14ac:dyDescent="0.3">
      <c r="A2694" t="s">
        <v>983</v>
      </c>
      <c r="B2694">
        <v>125</v>
      </c>
      <c r="C2694">
        <v>77324422</v>
      </c>
      <c r="D2694" t="s">
        <v>1221</v>
      </c>
      <c r="E2694" t="s">
        <v>11145</v>
      </c>
      <c r="F2694" t="s">
        <v>4355</v>
      </c>
      <c r="G2694" t="s">
        <v>14</v>
      </c>
      <c r="H2694" t="s">
        <v>15</v>
      </c>
      <c r="I2694">
        <v>26000000</v>
      </c>
      <c r="J2694">
        <v>1993</v>
      </c>
      <c r="K2694">
        <v>7.7</v>
      </c>
      <c r="L2694" s="5" t="s">
        <v>1221</v>
      </c>
      <c r="M2694" s="5"/>
      <c r="P2694" s="5">
        <f t="shared" si="288"/>
        <v>0.58731876255299653</v>
      </c>
      <c r="Q2694" s="5">
        <f t="shared" si="289"/>
        <v>77324422</v>
      </c>
      <c r="R2694" s="1">
        <f t="shared" si="290"/>
        <v>51324422</v>
      </c>
      <c r="S2694" s="1">
        <f t="shared" si="291"/>
        <v>26000000</v>
      </c>
      <c r="V2694" s="5"/>
      <c r="W2694" s="5"/>
      <c r="Y2694" s="5"/>
    </row>
    <row r="2695" spans="1:25" x14ac:dyDescent="0.3">
      <c r="A2695" t="s">
        <v>4721</v>
      </c>
      <c r="B2695">
        <v>137</v>
      </c>
      <c r="C2695">
        <v>5459824</v>
      </c>
      <c r="D2695" t="s">
        <v>79</v>
      </c>
      <c r="E2695" t="s">
        <v>11146</v>
      </c>
      <c r="F2695" t="s">
        <v>4722</v>
      </c>
      <c r="G2695" t="s">
        <v>14</v>
      </c>
      <c r="H2695" t="s">
        <v>15</v>
      </c>
      <c r="I2695">
        <v>26000000</v>
      </c>
      <c r="J2695">
        <v>2006</v>
      </c>
      <c r="K2695">
        <v>7.6</v>
      </c>
      <c r="L2695" s="5" t="s">
        <v>1221</v>
      </c>
      <c r="M2695" s="5" t="s">
        <v>6851</v>
      </c>
      <c r="P2695" s="5">
        <f t="shared" si="288"/>
        <v>0.58744287374785475</v>
      </c>
      <c r="Q2695" s="5">
        <f t="shared" si="289"/>
        <v>5459824</v>
      </c>
      <c r="R2695" s="1">
        <f t="shared" si="290"/>
        <v>-20540176</v>
      </c>
      <c r="S2695" s="1">
        <f t="shared" si="291"/>
        <v>26000000</v>
      </c>
      <c r="V2695" s="5"/>
      <c r="W2695" s="5"/>
      <c r="Y2695" s="5"/>
    </row>
    <row r="2696" spans="1:25" x14ac:dyDescent="0.3">
      <c r="A2696" t="s">
        <v>117</v>
      </c>
      <c r="B2696">
        <v>149</v>
      </c>
      <c r="C2696">
        <v>25809813</v>
      </c>
      <c r="D2696" t="s">
        <v>1957</v>
      </c>
      <c r="E2696" t="s">
        <v>11147</v>
      </c>
      <c r="F2696" t="s">
        <v>6885</v>
      </c>
      <c r="G2696" t="s">
        <v>14</v>
      </c>
      <c r="H2696" t="s">
        <v>15</v>
      </c>
      <c r="I2696">
        <v>26000000</v>
      </c>
      <c r="J2696">
        <v>1996</v>
      </c>
      <c r="K2696">
        <v>6.9</v>
      </c>
      <c r="L2696" s="5" t="s">
        <v>599</v>
      </c>
      <c r="M2696" s="5" t="s">
        <v>1221</v>
      </c>
      <c r="N2696" t="s">
        <v>4183</v>
      </c>
      <c r="P2696" s="5">
        <f t="shared" si="288"/>
        <v>0.58723313526306509</v>
      </c>
      <c r="Q2696" s="5">
        <f t="shared" si="289"/>
        <v>25809813</v>
      </c>
      <c r="R2696" s="1">
        <f t="shared" si="290"/>
        <v>-190187</v>
      </c>
      <c r="S2696" s="1">
        <f t="shared" si="291"/>
        <v>26000000</v>
      </c>
      <c r="V2696" s="5"/>
      <c r="W2696" s="5"/>
      <c r="Y2696" s="5"/>
    </row>
    <row r="2697" spans="1:25" x14ac:dyDescent="0.3">
      <c r="A2697" t="s">
        <v>1486</v>
      </c>
      <c r="B2697">
        <v>105</v>
      </c>
      <c r="C2697">
        <v>1260917</v>
      </c>
      <c r="D2697" t="s">
        <v>630</v>
      </c>
      <c r="E2697" t="s">
        <v>11148</v>
      </c>
      <c r="F2697" t="s">
        <v>2198</v>
      </c>
      <c r="G2697" t="s">
        <v>524</v>
      </c>
      <c r="H2697" t="s">
        <v>525</v>
      </c>
      <c r="I2697">
        <v>27000000</v>
      </c>
      <c r="J2697">
        <v>2009</v>
      </c>
      <c r="K2697">
        <v>7.2</v>
      </c>
      <c r="L2697" s="5" t="s">
        <v>476</v>
      </c>
      <c r="M2697" s="5" t="s">
        <v>599</v>
      </c>
      <c r="N2697" t="s">
        <v>8413</v>
      </c>
      <c r="P2697" s="5">
        <f t="shared" si="288"/>
        <v>0.58709192776495411</v>
      </c>
      <c r="Q2697" s="5">
        <f t="shared" si="289"/>
        <v>1260917</v>
      </c>
      <c r="R2697" s="1">
        <f t="shared" si="290"/>
        <v>-25739083</v>
      </c>
      <c r="S2697" s="1">
        <f t="shared" si="291"/>
        <v>27000000</v>
      </c>
      <c r="V2697" s="5"/>
      <c r="W2697" s="5"/>
      <c r="Y2697" s="5"/>
    </row>
    <row r="2698" spans="1:25" x14ac:dyDescent="0.3">
      <c r="A2698" t="s">
        <v>949</v>
      </c>
      <c r="B2698">
        <v>162</v>
      </c>
      <c r="C2698">
        <v>78651430</v>
      </c>
      <c r="D2698" t="s">
        <v>1987</v>
      </c>
      <c r="E2698" t="s">
        <v>11149</v>
      </c>
      <c r="F2698" t="s">
        <v>2573</v>
      </c>
      <c r="G2698" t="s">
        <v>14</v>
      </c>
      <c r="H2698" t="s">
        <v>15</v>
      </c>
      <c r="I2698">
        <v>27000000</v>
      </c>
      <c r="J2698">
        <v>1996</v>
      </c>
      <c r="K2698">
        <v>7.4</v>
      </c>
      <c r="L2698" s="5" t="s">
        <v>1221</v>
      </c>
      <c r="M2698" s="5" t="s">
        <v>6851</v>
      </c>
      <c r="N2698" t="s">
        <v>8418</v>
      </c>
      <c r="P2698" s="5">
        <f t="shared" si="288"/>
        <v>0.5868750418401818</v>
      </c>
      <c r="Q2698" s="5">
        <f t="shared" si="289"/>
        <v>78651430</v>
      </c>
      <c r="R2698" s="1">
        <f t="shared" si="290"/>
        <v>51651430</v>
      </c>
      <c r="S2698" s="1">
        <f t="shared" si="291"/>
        <v>27000000</v>
      </c>
      <c r="V2698" s="5"/>
      <c r="W2698" s="5"/>
      <c r="Y2698" s="5"/>
    </row>
    <row r="2699" spans="1:25" x14ac:dyDescent="0.3">
      <c r="A2699" t="s">
        <v>1096</v>
      </c>
      <c r="B2699">
        <v>98</v>
      </c>
      <c r="C2699">
        <v>33987757</v>
      </c>
      <c r="D2699" t="s">
        <v>79</v>
      </c>
      <c r="E2699" t="s">
        <v>11150</v>
      </c>
      <c r="F2699" t="s">
        <v>2624</v>
      </c>
      <c r="G2699" t="s">
        <v>14</v>
      </c>
      <c r="H2699" t="s">
        <v>15</v>
      </c>
      <c r="I2699">
        <v>27000000</v>
      </c>
      <c r="J2699">
        <v>2004</v>
      </c>
      <c r="K2699">
        <v>7.3</v>
      </c>
      <c r="L2699" s="5" t="s">
        <v>1221</v>
      </c>
      <c r="M2699" s="5" t="s">
        <v>6851</v>
      </c>
      <c r="P2699" s="5">
        <f t="shared" si="288"/>
        <v>0.58700104951952548</v>
      </c>
      <c r="Q2699" s="5">
        <f t="shared" si="289"/>
        <v>33987757</v>
      </c>
      <c r="R2699" s="1">
        <f t="shared" si="290"/>
        <v>6987757</v>
      </c>
      <c r="S2699" s="1">
        <f t="shared" si="291"/>
        <v>27000000</v>
      </c>
      <c r="V2699" s="5"/>
      <c r="W2699" s="5"/>
      <c r="Y2699" s="5"/>
    </row>
    <row r="2700" spans="1:25" x14ac:dyDescent="0.3">
      <c r="A2700" t="s">
        <v>2672</v>
      </c>
      <c r="B2700">
        <v>116</v>
      </c>
      <c r="C2700"/>
      <c r="D2700" t="s">
        <v>17</v>
      </c>
      <c r="E2700" t="s">
        <v>11151</v>
      </c>
      <c r="F2700" t="s">
        <v>2673</v>
      </c>
      <c r="G2700" t="s">
        <v>14</v>
      </c>
      <c r="H2700" t="s">
        <v>22</v>
      </c>
      <c r="I2700">
        <v>27000000</v>
      </c>
      <c r="J2700">
        <v>1983</v>
      </c>
      <c r="K2700">
        <v>6</v>
      </c>
      <c r="L2700" s="5" t="s">
        <v>476</v>
      </c>
      <c r="M2700" s="5" t="s">
        <v>340</v>
      </c>
      <c r="N2700" t="s">
        <v>455</v>
      </c>
      <c r="P2700" s="5">
        <f t="shared" si="288"/>
        <v>0.58689304552120536</v>
      </c>
      <c r="Q2700" s="5">
        <f t="shared" si="289"/>
        <v>25035665</v>
      </c>
      <c r="R2700" s="1">
        <f t="shared" si="290"/>
        <v>-1964335</v>
      </c>
      <c r="S2700" s="1">
        <f t="shared" si="291"/>
        <v>27000000</v>
      </c>
      <c r="V2700" s="5"/>
      <c r="W2700" s="5"/>
      <c r="Y2700" s="5"/>
    </row>
    <row r="2701" spans="1:25" x14ac:dyDescent="0.3">
      <c r="A2701" t="s">
        <v>932</v>
      </c>
      <c r="B2701">
        <v>101</v>
      </c>
      <c r="C2701">
        <v>38122105</v>
      </c>
      <c r="D2701" t="s">
        <v>502</v>
      </c>
      <c r="E2701" t="s">
        <v>11152</v>
      </c>
      <c r="F2701" t="s">
        <v>2942</v>
      </c>
      <c r="G2701" t="s">
        <v>14</v>
      </c>
      <c r="H2701" t="s">
        <v>15</v>
      </c>
      <c r="I2701">
        <v>27000000</v>
      </c>
      <c r="J2701">
        <v>1987</v>
      </c>
      <c r="K2701">
        <v>6.6</v>
      </c>
      <c r="L2701" s="5" t="s">
        <v>476</v>
      </c>
      <c r="M2701" s="5" t="s">
        <v>8413</v>
      </c>
      <c r="N2701" t="s">
        <v>4289</v>
      </c>
      <c r="O2701" t="s">
        <v>3629</v>
      </c>
      <c r="P2701" s="5">
        <f t="shared" si="288"/>
        <v>0.58689304552120536</v>
      </c>
      <c r="Q2701" s="5">
        <f t="shared" si="289"/>
        <v>38122105</v>
      </c>
      <c r="R2701" s="1">
        <f t="shared" si="290"/>
        <v>11122105</v>
      </c>
      <c r="S2701" s="1">
        <f t="shared" si="291"/>
        <v>27000000</v>
      </c>
      <c r="V2701" s="5"/>
      <c r="W2701" s="5"/>
      <c r="Y2701" s="5"/>
    </row>
    <row r="2702" spans="1:25" x14ac:dyDescent="0.3">
      <c r="A2702" t="s">
        <v>658</v>
      </c>
      <c r="B2702">
        <v>99</v>
      </c>
      <c r="C2702">
        <v>44450000</v>
      </c>
      <c r="D2702" t="s">
        <v>502</v>
      </c>
      <c r="E2702" t="s">
        <v>11153</v>
      </c>
      <c r="F2702" t="s">
        <v>3130</v>
      </c>
      <c r="G2702" t="s">
        <v>14</v>
      </c>
      <c r="H2702" t="s">
        <v>99</v>
      </c>
      <c r="I2702">
        <v>27000000</v>
      </c>
      <c r="J2702">
        <v>1994</v>
      </c>
      <c r="K2702">
        <v>5.8</v>
      </c>
      <c r="L2702" s="5" t="s">
        <v>476</v>
      </c>
      <c r="M2702" s="5" t="s">
        <v>8413</v>
      </c>
      <c r="N2702" t="s">
        <v>4289</v>
      </c>
      <c r="O2702" t="s">
        <v>3629</v>
      </c>
      <c r="P2702" s="5">
        <f t="shared" si="288"/>
        <v>0.58680244505888701</v>
      </c>
      <c r="Q2702" s="5">
        <f t="shared" si="289"/>
        <v>44450000</v>
      </c>
      <c r="R2702" s="1">
        <f t="shared" si="290"/>
        <v>17450000</v>
      </c>
      <c r="S2702" s="1">
        <f t="shared" si="291"/>
        <v>27000000</v>
      </c>
      <c r="V2702" s="5"/>
      <c r="W2702" s="5"/>
      <c r="Y2702" s="5"/>
    </row>
    <row r="2703" spans="1:25" x14ac:dyDescent="0.3">
      <c r="A2703" t="s">
        <v>3162</v>
      </c>
      <c r="B2703">
        <v>110</v>
      </c>
      <c r="C2703">
        <v>2775593</v>
      </c>
      <c r="D2703" t="s">
        <v>507</v>
      </c>
      <c r="E2703" t="s">
        <v>11154</v>
      </c>
      <c r="F2703" t="s">
        <v>3163</v>
      </c>
      <c r="G2703" t="s">
        <v>14</v>
      </c>
      <c r="H2703" t="s">
        <v>22</v>
      </c>
      <c r="I2703">
        <v>27000000</v>
      </c>
      <c r="J2703">
        <v>2008</v>
      </c>
      <c r="K2703">
        <v>6.5</v>
      </c>
      <c r="L2703" s="5" t="s">
        <v>599</v>
      </c>
      <c r="M2703" s="5" t="s">
        <v>1221</v>
      </c>
      <c r="N2703" t="s">
        <v>6851</v>
      </c>
      <c r="P2703" s="5">
        <f t="shared" si="288"/>
        <v>0.58674027500256731</v>
      </c>
      <c r="Q2703" s="5">
        <f t="shared" si="289"/>
        <v>2775593</v>
      </c>
      <c r="R2703" s="1">
        <f t="shared" si="290"/>
        <v>-24224407</v>
      </c>
      <c r="S2703" s="1">
        <f t="shared" si="291"/>
        <v>27000000</v>
      </c>
      <c r="V2703" s="5"/>
      <c r="W2703" s="5"/>
      <c r="Y2703" s="5"/>
    </row>
    <row r="2704" spans="1:25" x14ac:dyDescent="0.3">
      <c r="A2704" t="s">
        <v>3184</v>
      </c>
      <c r="B2704">
        <v>116</v>
      </c>
      <c r="C2704">
        <v>69586544</v>
      </c>
      <c r="D2704" t="s">
        <v>1221</v>
      </c>
      <c r="E2704" t="s">
        <v>11155</v>
      </c>
      <c r="F2704" t="s">
        <v>3185</v>
      </c>
      <c r="G2704" t="s">
        <v>14</v>
      </c>
      <c r="H2704" t="s">
        <v>15</v>
      </c>
      <c r="I2704">
        <v>27000000</v>
      </c>
      <c r="J2704">
        <v>2002</v>
      </c>
      <c r="K2704">
        <v>6</v>
      </c>
      <c r="L2704" s="5" t="s">
        <v>1221</v>
      </c>
      <c r="M2704" s="5"/>
      <c r="P2704" s="5">
        <f t="shared" si="288"/>
        <v>0.58652574041408212</v>
      </c>
      <c r="Q2704" s="5">
        <f t="shared" si="289"/>
        <v>69586544</v>
      </c>
      <c r="R2704" s="1">
        <f t="shared" si="290"/>
        <v>42586544</v>
      </c>
      <c r="S2704" s="1">
        <f t="shared" si="291"/>
        <v>27000000</v>
      </c>
      <c r="V2704" s="5"/>
      <c r="W2704" s="5"/>
      <c r="Y2704" s="5"/>
    </row>
    <row r="2705" spans="1:25" x14ac:dyDescent="0.3">
      <c r="A2705" t="s">
        <v>1837</v>
      </c>
      <c r="B2705">
        <v>115</v>
      </c>
      <c r="C2705">
        <v>60491560</v>
      </c>
      <c r="D2705" t="s">
        <v>778</v>
      </c>
      <c r="E2705" t="s">
        <v>11156</v>
      </c>
      <c r="F2705" t="s">
        <v>3186</v>
      </c>
      <c r="G2705" t="s">
        <v>14</v>
      </c>
      <c r="H2705" t="s">
        <v>15</v>
      </c>
      <c r="I2705">
        <v>27000000</v>
      </c>
      <c r="J2705">
        <v>1997</v>
      </c>
      <c r="K2705">
        <v>6.6</v>
      </c>
      <c r="L2705" s="5" t="s">
        <v>8413</v>
      </c>
      <c r="M2705" s="5" t="s">
        <v>1221</v>
      </c>
      <c r="N2705" t="s">
        <v>8415</v>
      </c>
      <c r="O2705" t="s">
        <v>3629</v>
      </c>
      <c r="P2705" s="5">
        <f t="shared" si="288"/>
        <v>0.58659637096354456</v>
      </c>
      <c r="Q2705" s="5">
        <f t="shared" si="289"/>
        <v>60491560</v>
      </c>
      <c r="R2705" s="1">
        <f t="shared" si="290"/>
        <v>33491560</v>
      </c>
      <c r="S2705" s="1">
        <f t="shared" si="291"/>
        <v>27000000</v>
      </c>
      <c r="V2705" s="5"/>
      <c r="W2705" s="5"/>
      <c r="Y2705" s="5"/>
    </row>
    <row r="2706" spans="1:25" x14ac:dyDescent="0.3">
      <c r="A2706" t="s">
        <v>1864</v>
      </c>
      <c r="B2706">
        <v>148</v>
      </c>
      <c r="C2706">
        <v>54200000</v>
      </c>
      <c r="D2706" t="s">
        <v>3187</v>
      </c>
      <c r="E2706" t="s">
        <v>11157</v>
      </c>
      <c r="F2706" t="s">
        <v>3188</v>
      </c>
      <c r="G2706" t="s">
        <v>14</v>
      </c>
      <c r="H2706" t="s">
        <v>15</v>
      </c>
      <c r="I2706">
        <v>27000000</v>
      </c>
      <c r="J2706">
        <v>1980</v>
      </c>
      <c r="K2706">
        <v>7.9</v>
      </c>
      <c r="L2706" s="5" t="s">
        <v>476</v>
      </c>
      <c r="M2706" s="5" t="s">
        <v>599</v>
      </c>
      <c r="N2706" t="s">
        <v>8413</v>
      </c>
      <c r="O2706" t="s">
        <v>4183</v>
      </c>
      <c r="P2706" s="5">
        <f t="shared" si="288"/>
        <v>0.58661534293870921</v>
      </c>
      <c r="Q2706" s="5">
        <f t="shared" si="289"/>
        <v>54200000</v>
      </c>
      <c r="R2706" s="1">
        <f t="shared" si="290"/>
        <v>27200000</v>
      </c>
      <c r="S2706" s="1">
        <f t="shared" si="291"/>
        <v>27000000</v>
      </c>
      <c r="V2706" s="5"/>
      <c r="W2706" s="5"/>
      <c r="Y2706" s="5"/>
    </row>
    <row r="2707" spans="1:25" x14ac:dyDescent="0.3">
      <c r="A2707" t="s">
        <v>2489</v>
      </c>
      <c r="B2707">
        <v>82</v>
      </c>
      <c r="C2707">
        <v>31768374</v>
      </c>
      <c r="D2707" t="s">
        <v>2994</v>
      </c>
      <c r="E2707" t="s">
        <v>11158</v>
      </c>
      <c r="F2707" t="s">
        <v>3194</v>
      </c>
      <c r="G2707" t="s">
        <v>14</v>
      </c>
      <c r="H2707" t="s">
        <v>15</v>
      </c>
      <c r="I2707">
        <v>27000000</v>
      </c>
      <c r="J2707">
        <v>1999</v>
      </c>
      <c r="K2707">
        <v>5.6</v>
      </c>
      <c r="L2707" s="5" t="s">
        <v>476</v>
      </c>
      <c r="M2707" s="5" t="s">
        <v>599</v>
      </c>
      <c r="N2707" t="s">
        <v>2267</v>
      </c>
      <c r="P2707" s="5">
        <f t="shared" si="288"/>
        <v>0.58660088228709262</v>
      </c>
      <c r="Q2707" s="5">
        <f t="shared" si="289"/>
        <v>31768374</v>
      </c>
      <c r="R2707" s="1">
        <f t="shared" si="290"/>
        <v>4768374</v>
      </c>
      <c r="S2707" s="1">
        <f t="shared" si="291"/>
        <v>27000000</v>
      </c>
      <c r="V2707" s="5"/>
      <c r="W2707" s="5"/>
      <c r="Y2707" s="5"/>
    </row>
    <row r="2708" spans="1:25" x14ac:dyDescent="0.3">
      <c r="A2708" t="s">
        <v>2147</v>
      </c>
      <c r="B2708">
        <v>110</v>
      </c>
      <c r="C2708">
        <v>22494487</v>
      </c>
      <c r="D2708" t="s">
        <v>778</v>
      </c>
      <c r="E2708" t="s">
        <v>11159</v>
      </c>
      <c r="F2708" t="s">
        <v>3195</v>
      </c>
      <c r="G2708" t="s">
        <v>14</v>
      </c>
      <c r="H2708" t="s">
        <v>275</v>
      </c>
      <c r="I2708">
        <v>27000000</v>
      </c>
      <c r="J2708">
        <v>2006</v>
      </c>
      <c r="K2708">
        <v>7.8</v>
      </c>
      <c r="L2708" s="5" t="s">
        <v>8413</v>
      </c>
      <c r="M2708" s="5" t="s">
        <v>1221</v>
      </c>
      <c r="N2708" t="s">
        <v>8415</v>
      </c>
      <c r="O2708" t="s">
        <v>3629</v>
      </c>
      <c r="P2708" s="5">
        <f t="shared" si="288"/>
        <v>0.58648270092701216</v>
      </c>
      <c r="Q2708" s="5">
        <f t="shared" si="289"/>
        <v>22494487</v>
      </c>
      <c r="R2708" s="1">
        <f t="shared" si="290"/>
        <v>-4505513</v>
      </c>
      <c r="S2708" s="1">
        <f t="shared" si="291"/>
        <v>27000000</v>
      </c>
      <c r="V2708" s="5"/>
      <c r="W2708" s="5"/>
      <c r="Y2708" s="5"/>
    </row>
    <row r="2709" spans="1:25" x14ac:dyDescent="0.3">
      <c r="A2709" t="s">
        <v>3196</v>
      </c>
      <c r="B2709">
        <v>193</v>
      </c>
      <c r="C2709">
        <v>21500000</v>
      </c>
      <c r="D2709" t="s">
        <v>783</v>
      </c>
      <c r="E2709" t="s">
        <v>11160</v>
      </c>
      <c r="F2709" t="s">
        <v>3197</v>
      </c>
      <c r="G2709" t="s">
        <v>14</v>
      </c>
      <c r="H2709" t="s">
        <v>15</v>
      </c>
      <c r="I2709">
        <v>27000000</v>
      </c>
      <c r="J2709">
        <v>1983</v>
      </c>
      <c r="K2709">
        <v>7.9</v>
      </c>
      <c r="L2709" s="5" t="s">
        <v>340</v>
      </c>
      <c r="M2709" s="5" t="s">
        <v>1221</v>
      </c>
      <c r="N2709" t="s">
        <v>7865</v>
      </c>
      <c r="P2709" s="5">
        <f t="shared" si="288"/>
        <v>0.58632859855432784</v>
      </c>
      <c r="Q2709" s="5">
        <f t="shared" si="289"/>
        <v>21500000</v>
      </c>
      <c r="R2709" s="1">
        <f t="shared" si="290"/>
        <v>-5500000</v>
      </c>
      <c r="S2709" s="1">
        <f t="shared" si="291"/>
        <v>27000000</v>
      </c>
      <c r="V2709" s="5"/>
      <c r="W2709" s="5"/>
      <c r="Y2709" s="5"/>
    </row>
    <row r="2710" spans="1:25" x14ac:dyDescent="0.3">
      <c r="A2710" t="s">
        <v>255</v>
      </c>
      <c r="B2710">
        <v>94</v>
      </c>
      <c r="C2710"/>
      <c r="D2710" t="s">
        <v>194</v>
      </c>
      <c r="E2710" t="s">
        <v>11161</v>
      </c>
      <c r="F2710" t="s">
        <v>3199</v>
      </c>
      <c r="G2710" t="s">
        <v>14</v>
      </c>
      <c r="H2710" t="s">
        <v>3200</v>
      </c>
      <c r="I2710">
        <v>27000000</v>
      </c>
      <c r="J2710">
        <v>1984</v>
      </c>
      <c r="K2710">
        <v>7.4</v>
      </c>
      <c r="L2710" s="5" t="s">
        <v>340</v>
      </c>
      <c r="M2710" s="5" t="s">
        <v>1221</v>
      </c>
      <c r="N2710" t="s">
        <v>6299</v>
      </c>
      <c r="O2710" t="s">
        <v>455</v>
      </c>
      <c r="P2710" s="5">
        <f t="shared" si="288"/>
        <v>0.58617061189467079</v>
      </c>
      <c r="Q2710" s="5">
        <f t="shared" si="289"/>
        <v>25035665</v>
      </c>
      <c r="R2710" s="1">
        <f t="shared" si="290"/>
        <v>-1964335</v>
      </c>
      <c r="S2710" s="1">
        <f t="shared" si="291"/>
        <v>27000000</v>
      </c>
      <c r="V2710" s="5"/>
      <c r="W2710" s="5"/>
      <c r="Y2710" s="5"/>
    </row>
    <row r="2711" spans="1:25" x14ac:dyDescent="0.3">
      <c r="A2711" t="s">
        <v>372</v>
      </c>
      <c r="B2711">
        <v>111</v>
      </c>
      <c r="C2711">
        <v>14337579</v>
      </c>
      <c r="D2711" t="s">
        <v>3201</v>
      </c>
      <c r="E2711" t="s">
        <v>11162</v>
      </c>
      <c r="F2711" t="s">
        <v>3202</v>
      </c>
      <c r="G2711" t="s">
        <v>14</v>
      </c>
      <c r="H2711" t="s">
        <v>132</v>
      </c>
      <c r="I2711">
        <v>27000000</v>
      </c>
      <c r="J2711">
        <v>1998</v>
      </c>
      <c r="K2711">
        <v>7.7</v>
      </c>
      <c r="L2711" s="5" t="s">
        <v>476</v>
      </c>
      <c r="M2711" s="5" t="s">
        <v>1221</v>
      </c>
      <c r="N2711" t="s">
        <v>455</v>
      </c>
      <c r="O2711" t="s">
        <v>8415</v>
      </c>
      <c r="P2711" s="5">
        <f t="shared" si="288"/>
        <v>0.58617061189467079</v>
      </c>
      <c r="Q2711" s="5">
        <f t="shared" si="289"/>
        <v>14337579</v>
      </c>
      <c r="R2711" s="1">
        <f t="shared" si="290"/>
        <v>-12662421</v>
      </c>
      <c r="S2711" s="1">
        <f t="shared" si="291"/>
        <v>27000000</v>
      </c>
      <c r="V2711" s="5"/>
      <c r="W2711" s="5"/>
      <c r="Y2711" s="5"/>
    </row>
    <row r="2712" spans="1:25" x14ac:dyDescent="0.3">
      <c r="A2712" t="s">
        <v>3210</v>
      </c>
      <c r="B2712">
        <v>123</v>
      </c>
      <c r="C2712">
        <v>10297897</v>
      </c>
      <c r="D2712" t="s">
        <v>3211</v>
      </c>
      <c r="E2712" t="s">
        <v>11163</v>
      </c>
      <c r="F2712" t="s">
        <v>3212</v>
      </c>
      <c r="G2712" t="s">
        <v>14</v>
      </c>
      <c r="H2712" t="s">
        <v>15</v>
      </c>
      <c r="I2712">
        <v>27000000</v>
      </c>
      <c r="J2712">
        <v>1998</v>
      </c>
      <c r="K2712">
        <v>6</v>
      </c>
      <c r="L2712" s="5" t="s">
        <v>476</v>
      </c>
      <c r="M2712" s="5" t="s">
        <v>8413</v>
      </c>
      <c r="N2712" t="s">
        <v>1221</v>
      </c>
      <c r="O2712" t="s">
        <v>7865</v>
      </c>
      <c r="P2712" s="5">
        <f t="shared" si="288"/>
        <v>0.58598790815810597</v>
      </c>
      <c r="Q2712" s="5">
        <f t="shared" si="289"/>
        <v>10297897</v>
      </c>
      <c r="R2712" s="1">
        <f t="shared" si="290"/>
        <v>-16702103</v>
      </c>
      <c r="S2712" s="1">
        <f t="shared" si="291"/>
        <v>27000000</v>
      </c>
      <c r="V2712" s="5"/>
      <c r="W2712" s="5"/>
      <c r="Y2712" s="5"/>
    </row>
    <row r="2713" spans="1:25" x14ac:dyDescent="0.3">
      <c r="A2713" t="s">
        <v>2403</v>
      </c>
      <c r="B2713">
        <v>109</v>
      </c>
      <c r="C2713">
        <v>13248477</v>
      </c>
      <c r="D2713" t="s">
        <v>1084</v>
      </c>
      <c r="E2713" t="s">
        <v>11164</v>
      </c>
      <c r="F2713" t="s">
        <v>3213</v>
      </c>
      <c r="G2713" t="s">
        <v>14</v>
      </c>
      <c r="H2713" t="s">
        <v>15</v>
      </c>
      <c r="I2713">
        <v>27000000</v>
      </c>
      <c r="J2713">
        <v>2009</v>
      </c>
      <c r="K2713">
        <v>6.2</v>
      </c>
      <c r="L2713" s="5" t="s">
        <v>2267</v>
      </c>
      <c r="M2713" s="5" t="s">
        <v>8415</v>
      </c>
      <c r="N2713" t="s">
        <v>3629</v>
      </c>
      <c r="P2713" s="5">
        <f t="shared" si="288"/>
        <v>0.58579215250922434</v>
      </c>
      <c r="Q2713" s="5">
        <f t="shared" si="289"/>
        <v>13248477</v>
      </c>
      <c r="R2713" s="1">
        <f t="shared" si="290"/>
        <v>-13751523</v>
      </c>
      <c r="S2713" s="1">
        <f t="shared" si="291"/>
        <v>27000000</v>
      </c>
      <c r="V2713" s="5"/>
      <c r="W2713" s="5"/>
      <c r="Y2713" s="5"/>
    </row>
    <row r="2714" spans="1:25" x14ac:dyDescent="0.3">
      <c r="A2714" t="s">
        <v>3214</v>
      </c>
      <c r="B2714">
        <v>99</v>
      </c>
      <c r="C2714">
        <v>8712564</v>
      </c>
      <c r="D2714" t="s">
        <v>778</v>
      </c>
      <c r="E2714" t="s">
        <v>11165</v>
      </c>
      <c r="F2714" t="s">
        <v>3215</v>
      </c>
      <c r="G2714" t="s">
        <v>14</v>
      </c>
      <c r="H2714" t="s">
        <v>15</v>
      </c>
      <c r="I2714">
        <v>27000000</v>
      </c>
      <c r="J2714">
        <v>2004</v>
      </c>
      <c r="K2714">
        <v>5.9</v>
      </c>
      <c r="L2714" s="5" t="s">
        <v>8413</v>
      </c>
      <c r="M2714" s="5" t="s">
        <v>1221</v>
      </c>
      <c r="N2714" t="s">
        <v>8415</v>
      </c>
      <c r="O2714" t="s">
        <v>3629</v>
      </c>
      <c r="P2714" s="5">
        <f t="shared" si="288"/>
        <v>0.58560516963772447</v>
      </c>
      <c r="Q2714" s="5">
        <f t="shared" si="289"/>
        <v>8712564</v>
      </c>
      <c r="R2714" s="1">
        <f t="shared" si="290"/>
        <v>-18287436</v>
      </c>
      <c r="S2714" s="1">
        <f t="shared" si="291"/>
        <v>27000000</v>
      </c>
      <c r="V2714" s="5"/>
      <c r="W2714" s="5"/>
      <c r="Y2714" s="5"/>
    </row>
    <row r="2715" spans="1:25" x14ac:dyDescent="0.3">
      <c r="A2715" t="s">
        <v>3216</v>
      </c>
      <c r="B2715">
        <v>106</v>
      </c>
      <c r="C2715">
        <v>7486906</v>
      </c>
      <c r="D2715" t="s">
        <v>1405</v>
      </c>
      <c r="E2715" t="s">
        <v>11166</v>
      </c>
      <c r="F2715" t="s">
        <v>3217</v>
      </c>
      <c r="G2715" t="s">
        <v>14</v>
      </c>
      <c r="H2715" t="s">
        <v>15</v>
      </c>
      <c r="I2715">
        <v>27000000</v>
      </c>
      <c r="J2715">
        <v>2007</v>
      </c>
      <c r="K2715">
        <v>6.8</v>
      </c>
      <c r="L2715" s="5" t="s">
        <v>599</v>
      </c>
      <c r="M2715" s="5" t="s">
        <v>1221</v>
      </c>
      <c r="N2715" t="s">
        <v>6299</v>
      </c>
      <c r="P2715" s="5">
        <f t="shared" si="288"/>
        <v>0.58540382173342798</v>
      </c>
      <c r="Q2715" s="5">
        <f t="shared" si="289"/>
        <v>7486906</v>
      </c>
      <c r="R2715" s="1">
        <f t="shared" si="290"/>
        <v>-19513094</v>
      </c>
      <c r="S2715" s="1">
        <f t="shared" si="291"/>
        <v>27000000</v>
      </c>
      <c r="V2715" s="5"/>
      <c r="W2715" s="5"/>
      <c r="Y2715" s="5"/>
    </row>
    <row r="2716" spans="1:25" x14ac:dyDescent="0.3">
      <c r="A2716" t="s">
        <v>1739</v>
      </c>
      <c r="B2716">
        <v>89</v>
      </c>
      <c r="C2716">
        <v>38536376</v>
      </c>
      <c r="D2716" t="s">
        <v>1087</v>
      </c>
      <c r="E2716" t="s">
        <v>11167</v>
      </c>
      <c r="F2716" t="s">
        <v>3218</v>
      </c>
      <c r="G2716" t="s">
        <v>14</v>
      </c>
      <c r="H2716" t="s">
        <v>15</v>
      </c>
      <c r="I2716">
        <v>27000000</v>
      </c>
      <c r="J2716">
        <v>2011</v>
      </c>
      <c r="K2716">
        <v>3.6</v>
      </c>
      <c r="L2716" s="5" t="s">
        <v>476</v>
      </c>
      <c r="M2716" s="5" t="s">
        <v>340</v>
      </c>
      <c r="N2716" t="s">
        <v>599</v>
      </c>
      <c r="O2716" t="s">
        <v>6299</v>
      </c>
      <c r="P2716" s="5">
        <f t="shared" si="288"/>
        <v>0.58519843094691071</v>
      </c>
      <c r="Q2716" s="5">
        <f t="shared" si="289"/>
        <v>38536376</v>
      </c>
      <c r="R2716" s="1">
        <f t="shared" si="290"/>
        <v>11536376</v>
      </c>
      <c r="S2716" s="1">
        <f t="shared" si="291"/>
        <v>27000000</v>
      </c>
      <c r="V2716" s="5"/>
      <c r="W2716" s="5"/>
      <c r="Y2716" s="5"/>
    </row>
    <row r="2717" spans="1:25" x14ac:dyDescent="0.3">
      <c r="A2717" t="s">
        <v>3219</v>
      </c>
      <c r="B2717">
        <v>98</v>
      </c>
      <c r="C2717">
        <v>41008532</v>
      </c>
      <c r="D2717" t="s">
        <v>771</v>
      </c>
      <c r="E2717" t="s">
        <v>11168</v>
      </c>
      <c r="F2717" t="s">
        <v>3220</v>
      </c>
      <c r="G2717" t="s">
        <v>14</v>
      </c>
      <c r="H2717" t="s">
        <v>15</v>
      </c>
      <c r="I2717">
        <v>27000000</v>
      </c>
      <c r="J2717">
        <v>2016</v>
      </c>
      <c r="K2717">
        <v>6.7</v>
      </c>
      <c r="L2717" s="5" t="s">
        <v>8413</v>
      </c>
      <c r="M2717" s="5" t="s">
        <v>1221</v>
      </c>
      <c r="N2717" t="s">
        <v>3629</v>
      </c>
      <c r="P2717" s="5">
        <f t="shared" si="288"/>
        <v>0.58510688092072927</v>
      </c>
      <c r="Q2717" s="5">
        <f t="shared" si="289"/>
        <v>41008532</v>
      </c>
      <c r="R2717" s="1">
        <f t="shared" si="290"/>
        <v>14008532</v>
      </c>
      <c r="S2717" s="1">
        <f t="shared" si="291"/>
        <v>27000000</v>
      </c>
      <c r="V2717" s="5"/>
      <c r="W2717" s="5"/>
      <c r="Y2717" s="5"/>
    </row>
    <row r="2718" spans="1:25" x14ac:dyDescent="0.3">
      <c r="A2718" t="s">
        <v>752</v>
      </c>
      <c r="B2718">
        <v>101</v>
      </c>
      <c r="C2718">
        <v>4476235</v>
      </c>
      <c r="D2718" t="s">
        <v>1717</v>
      </c>
      <c r="E2718" t="s">
        <v>11169</v>
      </c>
      <c r="F2718" t="s">
        <v>3224</v>
      </c>
      <c r="G2718" t="s">
        <v>14</v>
      </c>
      <c r="H2718" t="s">
        <v>15</v>
      </c>
      <c r="I2718">
        <v>27000000</v>
      </c>
      <c r="J2718">
        <v>2004</v>
      </c>
      <c r="K2718">
        <v>6.4</v>
      </c>
      <c r="L2718" s="5" t="s">
        <v>8413</v>
      </c>
      <c r="M2718" s="5" t="s">
        <v>2267</v>
      </c>
      <c r="N2718" t="s">
        <v>8415</v>
      </c>
      <c r="O2718" t="s">
        <v>3629</v>
      </c>
      <c r="P2718" s="5">
        <f t="shared" si="288"/>
        <v>0.58502632565083368</v>
      </c>
      <c r="Q2718" s="5">
        <f t="shared" si="289"/>
        <v>4476235</v>
      </c>
      <c r="R2718" s="1">
        <f t="shared" si="290"/>
        <v>-22523765</v>
      </c>
      <c r="S2718" s="1">
        <f t="shared" si="291"/>
        <v>27000000</v>
      </c>
      <c r="V2718" s="5"/>
      <c r="W2718" s="5"/>
      <c r="Y2718" s="5"/>
    </row>
    <row r="2719" spans="1:25" x14ac:dyDescent="0.3">
      <c r="A2719" t="s">
        <v>305</v>
      </c>
      <c r="B2719">
        <v>135</v>
      </c>
      <c r="C2719"/>
      <c r="D2719" t="s">
        <v>1023</v>
      </c>
      <c r="E2719" t="s">
        <v>11170</v>
      </c>
      <c r="F2719" t="s">
        <v>3227</v>
      </c>
      <c r="G2719" t="s">
        <v>14</v>
      </c>
      <c r="H2719" t="s">
        <v>525</v>
      </c>
      <c r="I2719">
        <v>27000000</v>
      </c>
      <c r="J2719">
        <v>2006</v>
      </c>
      <c r="K2719">
        <v>6.6</v>
      </c>
      <c r="L2719" s="5" t="s">
        <v>1221</v>
      </c>
      <c r="M2719" s="5" t="s">
        <v>6055</v>
      </c>
      <c r="N2719" t="s">
        <v>6851</v>
      </c>
      <c r="P2719" s="5">
        <f t="shared" si="288"/>
        <v>0.58481129792166986</v>
      </c>
      <c r="Q2719" s="5">
        <f t="shared" si="289"/>
        <v>25035665</v>
      </c>
      <c r="R2719" s="1">
        <f t="shared" si="290"/>
        <v>-1964335</v>
      </c>
      <c r="S2719" s="1">
        <f t="shared" si="291"/>
        <v>27000000</v>
      </c>
      <c r="V2719" s="5"/>
      <c r="W2719" s="5"/>
      <c r="Y2719" s="5"/>
    </row>
    <row r="2720" spans="1:25" x14ac:dyDescent="0.3">
      <c r="A2720" t="s">
        <v>1920</v>
      </c>
      <c r="B2720">
        <v>117</v>
      </c>
      <c r="C2720">
        <v>87341380</v>
      </c>
      <c r="D2720" t="s">
        <v>630</v>
      </c>
      <c r="E2720" t="s">
        <v>11171</v>
      </c>
      <c r="F2720" t="s">
        <v>3236</v>
      </c>
      <c r="G2720" t="s">
        <v>14</v>
      </c>
      <c r="H2720" t="s">
        <v>15</v>
      </c>
      <c r="I2720">
        <v>27000000</v>
      </c>
      <c r="J2720">
        <v>2008</v>
      </c>
      <c r="K2720">
        <v>7</v>
      </c>
      <c r="L2720" s="5" t="s">
        <v>476</v>
      </c>
      <c r="M2720" s="5" t="s">
        <v>599</v>
      </c>
      <c r="N2720" t="s">
        <v>8413</v>
      </c>
      <c r="P2720" s="5">
        <f t="shared" si="288"/>
        <v>0.58481129792166986</v>
      </c>
      <c r="Q2720" s="5">
        <f t="shared" si="289"/>
        <v>87341380</v>
      </c>
      <c r="R2720" s="1">
        <f t="shared" si="290"/>
        <v>60341380</v>
      </c>
      <c r="S2720" s="1">
        <f t="shared" si="291"/>
        <v>27000000</v>
      </c>
      <c r="V2720" s="5"/>
      <c r="W2720" s="5"/>
      <c r="Y2720" s="5"/>
    </row>
    <row r="2721" spans="1:25" x14ac:dyDescent="0.3">
      <c r="A2721" t="s">
        <v>1254</v>
      </c>
      <c r="B2721">
        <v>117</v>
      </c>
      <c r="C2721">
        <v>24944213</v>
      </c>
      <c r="D2721" t="s">
        <v>1398</v>
      </c>
      <c r="E2721" t="s">
        <v>11172</v>
      </c>
      <c r="F2721" t="s">
        <v>3390</v>
      </c>
      <c r="G2721" t="s">
        <v>14</v>
      </c>
      <c r="H2721" t="s">
        <v>15</v>
      </c>
      <c r="I2721">
        <v>27000000</v>
      </c>
      <c r="J2721">
        <v>1996</v>
      </c>
      <c r="K2721">
        <v>6.9</v>
      </c>
      <c r="L2721" s="5" t="s">
        <v>599</v>
      </c>
      <c r="M2721" s="5" t="s">
        <v>8417</v>
      </c>
      <c r="P2721" s="5">
        <f t="shared" si="288"/>
        <v>0.58499524070784137</v>
      </c>
      <c r="Q2721" s="5">
        <f t="shared" si="289"/>
        <v>24944213</v>
      </c>
      <c r="R2721" s="1">
        <f t="shared" si="290"/>
        <v>-2055787</v>
      </c>
      <c r="S2721" s="1">
        <f t="shared" si="291"/>
        <v>27000000</v>
      </c>
      <c r="V2721" s="5"/>
      <c r="W2721" s="5"/>
      <c r="Y2721" s="5"/>
    </row>
    <row r="2722" spans="1:25" x14ac:dyDescent="0.3">
      <c r="A2722" t="s">
        <v>3806</v>
      </c>
      <c r="B2722">
        <v>87</v>
      </c>
      <c r="C2722">
        <v>26876529</v>
      </c>
      <c r="D2722" t="s">
        <v>1813</v>
      </c>
      <c r="E2722" t="s">
        <v>11173</v>
      </c>
      <c r="F2722" t="s">
        <v>3807</v>
      </c>
      <c r="G2722" t="s">
        <v>14</v>
      </c>
      <c r="H2722" t="s">
        <v>242</v>
      </c>
      <c r="I2722">
        <v>27000000</v>
      </c>
      <c r="J2722">
        <v>2008</v>
      </c>
      <c r="K2722">
        <v>3.9</v>
      </c>
      <c r="L2722" s="5" t="s">
        <v>2267</v>
      </c>
      <c r="M2722" s="5" t="s">
        <v>8415</v>
      </c>
      <c r="P2722" s="5">
        <f t="shared" si="288"/>
        <v>0.58484703771618562</v>
      </c>
      <c r="Q2722" s="5">
        <f t="shared" si="289"/>
        <v>26876529</v>
      </c>
      <c r="R2722" s="1">
        <f t="shared" si="290"/>
        <v>-123471</v>
      </c>
      <c r="S2722" s="1">
        <f t="shared" si="291"/>
        <v>27000000</v>
      </c>
      <c r="V2722" s="5"/>
      <c r="W2722" s="5"/>
      <c r="Y2722" s="5"/>
    </row>
    <row r="2723" spans="1:25" x14ac:dyDescent="0.3">
      <c r="A2723" t="s">
        <v>2290</v>
      </c>
      <c r="B2723">
        <v>88</v>
      </c>
      <c r="C2723">
        <v>15988876</v>
      </c>
      <c r="D2723" t="s">
        <v>122</v>
      </c>
      <c r="E2723" t="s">
        <v>11174</v>
      </c>
      <c r="F2723" t="s">
        <v>3890</v>
      </c>
      <c r="G2723" t="s">
        <v>14</v>
      </c>
      <c r="H2723" t="s">
        <v>15</v>
      </c>
      <c r="I2723">
        <v>27000000</v>
      </c>
      <c r="J2723">
        <v>2009</v>
      </c>
      <c r="K2723">
        <v>5.7</v>
      </c>
      <c r="L2723" s="5" t="s">
        <v>476</v>
      </c>
      <c r="M2723" s="5" t="s">
        <v>8413</v>
      </c>
      <c r="N2723" t="s">
        <v>3629</v>
      </c>
      <c r="P2723" s="5">
        <f t="shared" si="288"/>
        <v>0.58470598229936399</v>
      </c>
      <c r="Q2723" s="5">
        <f t="shared" si="289"/>
        <v>15988876</v>
      </c>
      <c r="R2723" s="1">
        <f t="shared" si="290"/>
        <v>-11011124</v>
      </c>
      <c r="S2723" s="1">
        <f t="shared" si="291"/>
        <v>27000000</v>
      </c>
      <c r="V2723" s="5"/>
      <c r="W2723" s="5"/>
      <c r="Y2723" s="5"/>
    </row>
    <row r="2724" spans="1:25" x14ac:dyDescent="0.3">
      <c r="A2724" t="s">
        <v>4039</v>
      </c>
      <c r="B2724">
        <v>90</v>
      </c>
      <c r="C2724"/>
      <c r="D2724" t="s">
        <v>278</v>
      </c>
      <c r="E2724" t="s">
        <v>11175</v>
      </c>
      <c r="F2724" t="s">
        <v>4040</v>
      </c>
      <c r="G2724" t="s">
        <v>14</v>
      </c>
      <c r="H2724" t="s">
        <v>15</v>
      </c>
      <c r="I2724">
        <v>27000000</v>
      </c>
      <c r="J2724">
        <v>2016</v>
      </c>
      <c r="K2724">
        <v>5</v>
      </c>
      <c r="L2724" s="5" t="s">
        <v>476</v>
      </c>
      <c r="M2724" s="5" t="s">
        <v>1221</v>
      </c>
      <c r="P2724" s="5">
        <f t="shared" si="288"/>
        <v>0.5845251104096848</v>
      </c>
      <c r="Q2724" s="5">
        <f t="shared" si="289"/>
        <v>25035665</v>
      </c>
      <c r="R2724" s="1">
        <f t="shared" si="290"/>
        <v>-1964335</v>
      </c>
      <c r="S2724" s="1">
        <f t="shared" si="291"/>
        <v>27000000</v>
      </c>
      <c r="V2724" s="5"/>
      <c r="W2724" s="5"/>
      <c r="Y2724" s="5"/>
    </row>
    <row r="2725" spans="1:25" x14ac:dyDescent="0.3">
      <c r="A2725" t="s">
        <v>4023</v>
      </c>
      <c r="B2725">
        <v>105</v>
      </c>
      <c r="C2725"/>
      <c r="D2725" t="s">
        <v>778</v>
      </c>
      <c r="E2725" t="s">
        <v>11176</v>
      </c>
      <c r="F2725" t="s">
        <v>4024</v>
      </c>
      <c r="G2725" t="s">
        <v>14</v>
      </c>
      <c r="H2725" t="s">
        <v>15</v>
      </c>
      <c r="I2725">
        <v>27220000</v>
      </c>
      <c r="J2725">
        <v>2013</v>
      </c>
      <c r="K2725">
        <v>6.4</v>
      </c>
      <c r="L2725" s="5" t="s">
        <v>8413</v>
      </c>
      <c r="M2725" s="5" t="s">
        <v>1221</v>
      </c>
      <c r="N2725" t="s">
        <v>8415</v>
      </c>
      <c r="O2725" t="s">
        <v>3629</v>
      </c>
      <c r="P2725" s="5">
        <f t="shared" si="288"/>
        <v>0.5845251104096848</v>
      </c>
      <c r="Q2725" s="5">
        <f t="shared" si="289"/>
        <v>25035665</v>
      </c>
      <c r="R2725" s="1">
        <f t="shared" si="290"/>
        <v>-2184335</v>
      </c>
      <c r="S2725" s="1">
        <f t="shared" si="291"/>
        <v>27220000</v>
      </c>
      <c r="V2725" s="5"/>
      <c r="W2725" s="5"/>
      <c r="Y2725" s="5"/>
    </row>
    <row r="2726" spans="1:25" x14ac:dyDescent="0.3">
      <c r="A2726" t="s">
        <v>2178</v>
      </c>
      <c r="B2726">
        <v>131</v>
      </c>
      <c r="C2726">
        <v>67900000</v>
      </c>
      <c r="D2726" t="s">
        <v>20</v>
      </c>
      <c r="E2726" t="s">
        <v>11177</v>
      </c>
      <c r="F2726" t="s">
        <v>3171</v>
      </c>
      <c r="G2726" t="s">
        <v>14</v>
      </c>
      <c r="H2726" t="s">
        <v>22</v>
      </c>
      <c r="I2726">
        <v>27500000</v>
      </c>
      <c r="J2726">
        <v>1983</v>
      </c>
      <c r="K2726">
        <v>6.6</v>
      </c>
      <c r="L2726" s="5" t="s">
        <v>476</v>
      </c>
      <c r="M2726" s="5" t="s">
        <v>340</v>
      </c>
      <c r="N2726" t="s">
        <v>3629</v>
      </c>
      <c r="P2726" s="5">
        <f t="shared" si="288"/>
        <v>0.5845251104096848</v>
      </c>
      <c r="Q2726" s="5">
        <f t="shared" si="289"/>
        <v>67900000</v>
      </c>
      <c r="R2726" s="1">
        <f t="shared" si="290"/>
        <v>40400000</v>
      </c>
      <c r="S2726" s="1">
        <f t="shared" si="291"/>
        <v>27500000</v>
      </c>
      <c r="V2726" s="5"/>
      <c r="W2726" s="5"/>
      <c r="Y2726" s="5"/>
    </row>
    <row r="2727" spans="1:25" x14ac:dyDescent="0.3">
      <c r="A2727" t="s">
        <v>292</v>
      </c>
      <c r="B2727">
        <v>122</v>
      </c>
      <c r="C2727">
        <v>9664316</v>
      </c>
      <c r="D2727" t="s">
        <v>1450</v>
      </c>
      <c r="E2727" t="s">
        <v>11178</v>
      </c>
      <c r="F2727" t="s">
        <v>3179</v>
      </c>
      <c r="G2727" t="s">
        <v>14</v>
      </c>
      <c r="H2727" t="s">
        <v>15</v>
      </c>
      <c r="I2727">
        <v>27500000</v>
      </c>
      <c r="J2727">
        <v>2007</v>
      </c>
      <c r="K2727">
        <v>6.8</v>
      </c>
      <c r="L2727" s="5" t="s">
        <v>1221</v>
      </c>
      <c r="M2727" s="5" t="s">
        <v>3629</v>
      </c>
      <c r="P2727" s="5">
        <f t="shared" si="288"/>
        <v>0.58458257310648465</v>
      </c>
      <c r="Q2727" s="5">
        <f t="shared" si="289"/>
        <v>9664316</v>
      </c>
      <c r="R2727" s="1">
        <f t="shared" si="290"/>
        <v>-17835684</v>
      </c>
      <c r="S2727" s="1">
        <f t="shared" si="291"/>
        <v>27500000</v>
      </c>
      <c r="V2727" s="5"/>
      <c r="W2727" s="5"/>
      <c r="Y2727" s="5"/>
    </row>
    <row r="2728" spans="1:25" x14ac:dyDescent="0.3">
      <c r="A2728" t="s">
        <v>2906</v>
      </c>
      <c r="B2728">
        <v>107</v>
      </c>
      <c r="C2728">
        <v>55210049</v>
      </c>
      <c r="D2728" t="s">
        <v>84</v>
      </c>
      <c r="E2728" t="s">
        <v>11179</v>
      </c>
      <c r="F2728" t="s">
        <v>2907</v>
      </c>
      <c r="G2728" t="s">
        <v>14</v>
      </c>
      <c r="H2728" t="s">
        <v>15</v>
      </c>
      <c r="I2728">
        <v>27800000</v>
      </c>
      <c r="J2728">
        <v>1989</v>
      </c>
      <c r="K2728">
        <v>5.4</v>
      </c>
      <c r="L2728" s="5" t="s">
        <v>476</v>
      </c>
      <c r="M2728" s="5" t="s">
        <v>340</v>
      </c>
      <c r="N2728" t="s">
        <v>4289</v>
      </c>
      <c r="O2728" t="s">
        <v>3629</v>
      </c>
      <c r="P2728" s="5">
        <f t="shared" si="288"/>
        <v>0.58438298571270963</v>
      </c>
      <c r="Q2728" s="5">
        <f t="shared" si="289"/>
        <v>55210049</v>
      </c>
      <c r="R2728" s="1">
        <f t="shared" si="290"/>
        <v>27410049</v>
      </c>
      <c r="S2728" s="1">
        <f t="shared" si="291"/>
        <v>27800000</v>
      </c>
      <c r="V2728" s="5"/>
      <c r="W2728" s="5"/>
      <c r="Y2728" s="5"/>
    </row>
    <row r="2729" spans="1:25" x14ac:dyDescent="0.3">
      <c r="A2729" t="s">
        <v>2081</v>
      </c>
      <c r="B2729">
        <v>90</v>
      </c>
      <c r="C2729">
        <v>17848322</v>
      </c>
      <c r="D2729" t="s">
        <v>604</v>
      </c>
      <c r="E2729" t="s">
        <v>11180</v>
      </c>
      <c r="F2729" t="s">
        <v>2800</v>
      </c>
      <c r="G2729" t="s">
        <v>14</v>
      </c>
      <c r="H2729" t="s">
        <v>2801</v>
      </c>
      <c r="I2729">
        <v>28000000</v>
      </c>
      <c r="J2729">
        <v>2004</v>
      </c>
      <c r="K2729">
        <v>5.9</v>
      </c>
      <c r="L2729" s="5" t="s">
        <v>599</v>
      </c>
      <c r="M2729" s="5" t="s">
        <v>6851</v>
      </c>
      <c r="P2729" s="5">
        <f t="shared" si="288"/>
        <v>0.5843692709230347</v>
      </c>
      <c r="Q2729" s="5">
        <f t="shared" si="289"/>
        <v>17848322</v>
      </c>
      <c r="R2729" s="1">
        <f t="shared" si="290"/>
        <v>-10151678</v>
      </c>
      <c r="S2729" s="1">
        <f t="shared" si="291"/>
        <v>28000000</v>
      </c>
      <c r="V2729" s="5"/>
      <c r="W2729" s="5"/>
      <c r="Y2729" s="5"/>
    </row>
    <row r="2730" spans="1:25" x14ac:dyDescent="0.3">
      <c r="A2730" t="s">
        <v>509</v>
      </c>
      <c r="B2730">
        <v>153</v>
      </c>
      <c r="C2730">
        <v>119518352</v>
      </c>
      <c r="D2730" t="s">
        <v>3084</v>
      </c>
      <c r="E2730" t="s">
        <v>11181</v>
      </c>
      <c r="F2730" t="s">
        <v>3085</v>
      </c>
      <c r="G2730" t="s">
        <v>14</v>
      </c>
      <c r="H2730" t="s">
        <v>15</v>
      </c>
      <c r="I2730">
        <v>28000000</v>
      </c>
      <c r="J2730">
        <v>2005</v>
      </c>
      <c r="K2730">
        <v>7.9</v>
      </c>
      <c r="L2730" s="5" t="s">
        <v>4651</v>
      </c>
      <c r="M2730" s="5" t="s">
        <v>1221</v>
      </c>
      <c r="N2730" t="s">
        <v>4183</v>
      </c>
      <c r="O2730" t="s">
        <v>6851</v>
      </c>
      <c r="P2730" s="5">
        <f t="shared" si="288"/>
        <v>0.58419672767892861</v>
      </c>
      <c r="Q2730" s="5">
        <f t="shared" si="289"/>
        <v>119518352</v>
      </c>
      <c r="R2730" s="1">
        <f t="shared" si="290"/>
        <v>91518352</v>
      </c>
      <c r="S2730" s="1">
        <f t="shared" si="291"/>
        <v>28000000</v>
      </c>
      <c r="V2730" s="5"/>
      <c r="W2730" s="5"/>
      <c r="Y2730" s="5"/>
    </row>
    <row r="2731" spans="1:25" x14ac:dyDescent="0.3">
      <c r="A2731" t="s">
        <v>1306</v>
      </c>
      <c r="B2731">
        <v>112</v>
      </c>
      <c r="C2731">
        <v>4554569</v>
      </c>
      <c r="D2731" t="s">
        <v>910</v>
      </c>
      <c r="E2731" t="s">
        <v>11182</v>
      </c>
      <c r="F2731" t="s">
        <v>3098</v>
      </c>
      <c r="G2731" t="s">
        <v>14</v>
      </c>
      <c r="H2731" t="s">
        <v>15</v>
      </c>
      <c r="I2731">
        <v>28000000</v>
      </c>
      <c r="J2731">
        <v>1999</v>
      </c>
      <c r="K2731">
        <v>6.9</v>
      </c>
      <c r="L2731" s="5" t="s">
        <v>599</v>
      </c>
      <c r="M2731" s="5" t="s">
        <v>1221</v>
      </c>
      <c r="P2731" s="5">
        <f t="shared" si="288"/>
        <v>0.58461583476275158</v>
      </c>
      <c r="Q2731" s="5">
        <f t="shared" si="289"/>
        <v>4554569</v>
      </c>
      <c r="R2731" s="1">
        <f t="shared" si="290"/>
        <v>-23445431</v>
      </c>
      <c r="S2731" s="1">
        <f t="shared" si="291"/>
        <v>28000000</v>
      </c>
      <c r="V2731" s="5"/>
      <c r="W2731" s="5"/>
      <c r="Y2731" s="5"/>
    </row>
    <row r="2732" spans="1:25" x14ac:dyDescent="0.3">
      <c r="A2732" t="s">
        <v>595</v>
      </c>
      <c r="B2732">
        <v>90</v>
      </c>
      <c r="C2732">
        <v>217350219</v>
      </c>
      <c r="D2732" t="s">
        <v>35</v>
      </c>
      <c r="E2732" t="s">
        <v>11183</v>
      </c>
      <c r="F2732" t="s">
        <v>3104</v>
      </c>
      <c r="G2732" t="s">
        <v>14</v>
      </c>
      <c r="H2732" t="s">
        <v>15</v>
      </c>
      <c r="I2732">
        <v>28000000</v>
      </c>
      <c r="J2732">
        <v>1992</v>
      </c>
      <c r="K2732">
        <v>8</v>
      </c>
      <c r="L2732" s="5" t="s">
        <v>340</v>
      </c>
      <c r="M2732" s="5" t="s">
        <v>4017</v>
      </c>
      <c r="N2732" t="s">
        <v>599</v>
      </c>
      <c r="O2732" t="s">
        <v>6299</v>
      </c>
      <c r="P2732" s="5">
        <f t="shared" si="288"/>
        <v>0.58440319669894247</v>
      </c>
      <c r="Q2732" s="5">
        <f t="shared" si="289"/>
        <v>217350219</v>
      </c>
      <c r="R2732" s="1">
        <f t="shared" si="290"/>
        <v>189350219</v>
      </c>
      <c r="S2732" s="1">
        <f t="shared" si="291"/>
        <v>28000000</v>
      </c>
      <c r="V2732" s="5"/>
      <c r="W2732" s="5"/>
      <c r="Y2732" s="5"/>
    </row>
    <row r="2733" spans="1:25" x14ac:dyDescent="0.3">
      <c r="A2733" t="s">
        <v>1104</v>
      </c>
      <c r="B2733">
        <v>167</v>
      </c>
      <c r="C2733">
        <v>161029270</v>
      </c>
      <c r="D2733" t="s">
        <v>3105</v>
      </c>
      <c r="E2733" t="s">
        <v>11184</v>
      </c>
      <c r="F2733" t="s">
        <v>3106</v>
      </c>
      <c r="G2733" t="s">
        <v>14</v>
      </c>
      <c r="H2733" t="s">
        <v>15</v>
      </c>
      <c r="I2733">
        <v>28000000</v>
      </c>
      <c r="J2733">
        <v>2015</v>
      </c>
      <c r="K2733">
        <v>7.9</v>
      </c>
      <c r="L2733" s="5" t="s">
        <v>4651</v>
      </c>
      <c r="M2733" s="5" t="s">
        <v>8413</v>
      </c>
      <c r="N2733" t="s">
        <v>1221</v>
      </c>
      <c r="O2733" t="s">
        <v>7865</v>
      </c>
      <c r="P2733" s="5">
        <f t="shared" si="288"/>
        <v>0.58587571715035269</v>
      </c>
      <c r="Q2733" s="5">
        <f t="shared" si="289"/>
        <v>161029270</v>
      </c>
      <c r="R2733" s="1">
        <f t="shared" si="290"/>
        <v>133029270</v>
      </c>
      <c r="S2733" s="1">
        <f t="shared" si="291"/>
        <v>28000000</v>
      </c>
      <c r="V2733" s="5"/>
      <c r="W2733" s="5"/>
      <c r="Y2733" s="5"/>
    </row>
    <row r="2734" spans="1:25" x14ac:dyDescent="0.3">
      <c r="A2734" t="s">
        <v>138</v>
      </c>
      <c r="B2734">
        <v>118</v>
      </c>
      <c r="C2734">
        <v>179870271</v>
      </c>
      <c r="D2734" t="s">
        <v>49</v>
      </c>
      <c r="E2734" t="s">
        <v>11185</v>
      </c>
      <c r="F2734" t="s">
        <v>3107</v>
      </c>
      <c r="G2734" t="s">
        <v>14</v>
      </c>
      <c r="H2734" t="s">
        <v>15</v>
      </c>
      <c r="I2734">
        <v>28000000</v>
      </c>
      <c r="J2734">
        <v>1984</v>
      </c>
      <c r="K2734">
        <v>7.6</v>
      </c>
      <c r="L2734" s="5" t="s">
        <v>476</v>
      </c>
      <c r="M2734" s="5" t="s">
        <v>340</v>
      </c>
      <c r="P2734" s="5">
        <f t="shared" si="288"/>
        <v>0.58668728577525553</v>
      </c>
      <c r="Q2734" s="5">
        <f t="shared" si="289"/>
        <v>179870271</v>
      </c>
      <c r="R2734" s="1">
        <f t="shared" si="290"/>
        <v>151870271</v>
      </c>
      <c r="S2734" s="1">
        <f t="shared" si="291"/>
        <v>28000000</v>
      </c>
      <c r="V2734" s="5"/>
      <c r="W2734" s="5"/>
      <c r="Y2734" s="5"/>
    </row>
    <row r="2735" spans="1:25" x14ac:dyDescent="0.3">
      <c r="A2735" t="s">
        <v>470</v>
      </c>
      <c r="B2735">
        <v>131</v>
      </c>
      <c r="C2735">
        <v>81350242</v>
      </c>
      <c r="D2735" t="s">
        <v>24</v>
      </c>
      <c r="E2735" t="s">
        <v>11186</v>
      </c>
      <c r="F2735" t="s">
        <v>3115</v>
      </c>
      <c r="G2735" t="s">
        <v>14</v>
      </c>
      <c r="H2735" t="s">
        <v>15</v>
      </c>
      <c r="I2735">
        <v>28000000</v>
      </c>
      <c r="J2735">
        <v>1988</v>
      </c>
      <c r="K2735">
        <v>8.1999999999999993</v>
      </c>
      <c r="L2735" s="5" t="s">
        <v>476</v>
      </c>
      <c r="M2735" s="5" t="s">
        <v>3629</v>
      </c>
      <c r="P2735" s="5">
        <f t="shared" si="288"/>
        <v>0.58770615020816452</v>
      </c>
      <c r="Q2735" s="5">
        <f t="shared" si="289"/>
        <v>81350242</v>
      </c>
      <c r="R2735" s="1">
        <f t="shared" si="290"/>
        <v>53350242</v>
      </c>
      <c r="S2735" s="1">
        <f t="shared" si="291"/>
        <v>28000000</v>
      </c>
      <c r="V2735" s="5"/>
      <c r="W2735" s="5"/>
      <c r="Y2735" s="5"/>
    </row>
    <row r="2736" spans="1:25" x14ac:dyDescent="0.3">
      <c r="A2736" t="s">
        <v>2766</v>
      </c>
      <c r="B2736">
        <v>101</v>
      </c>
      <c r="C2736">
        <v>67266300</v>
      </c>
      <c r="D2736" t="s">
        <v>599</v>
      </c>
      <c r="E2736" t="s">
        <v>11187</v>
      </c>
      <c r="F2736" t="s">
        <v>3116</v>
      </c>
      <c r="G2736" t="s">
        <v>14</v>
      </c>
      <c r="H2736" t="s">
        <v>275</v>
      </c>
      <c r="I2736">
        <v>28000000</v>
      </c>
      <c r="J2736">
        <v>2008</v>
      </c>
      <c r="K2736">
        <v>6.9</v>
      </c>
      <c r="L2736" s="5" t="s">
        <v>599</v>
      </c>
      <c r="M2736" s="5"/>
      <c r="P2736" s="5">
        <f t="shared" si="288"/>
        <v>0.5878465174129055</v>
      </c>
      <c r="Q2736" s="5">
        <f t="shared" si="289"/>
        <v>67266300</v>
      </c>
      <c r="R2736" s="1">
        <f t="shared" si="290"/>
        <v>39266300</v>
      </c>
      <c r="S2736" s="1">
        <f t="shared" si="291"/>
        <v>28000000</v>
      </c>
      <c r="V2736" s="5"/>
      <c r="W2736" s="5"/>
      <c r="Y2736" s="5"/>
    </row>
    <row r="2737" spans="1:25" x14ac:dyDescent="0.3">
      <c r="A2737" t="s">
        <v>629</v>
      </c>
      <c r="B2737">
        <v>130</v>
      </c>
      <c r="C2737">
        <v>70235322</v>
      </c>
      <c r="D2737" t="s">
        <v>1097</v>
      </c>
      <c r="E2737" t="s">
        <v>11188</v>
      </c>
      <c r="F2737" t="s">
        <v>3117</v>
      </c>
      <c r="G2737" t="s">
        <v>14</v>
      </c>
      <c r="H2737" t="s">
        <v>15</v>
      </c>
      <c r="I2737">
        <v>28000000</v>
      </c>
      <c r="J2737">
        <v>2015</v>
      </c>
      <c r="K2737">
        <v>7.8</v>
      </c>
      <c r="L2737" s="5" t="s">
        <v>4651</v>
      </c>
      <c r="M2737" s="5" t="s">
        <v>599</v>
      </c>
      <c r="N2737" t="s">
        <v>1221</v>
      </c>
      <c r="O2737" t="s">
        <v>7865</v>
      </c>
      <c r="P2737" s="5">
        <f t="shared" si="288"/>
        <v>0.58790058056325334</v>
      </c>
      <c r="Q2737" s="5">
        <f t="shared" si="289"/>
        <v>70235322</v>
      </c>
      <c r="R2737" s="1">
        <f t="shared" si="290"/>
        <v>42235322</v>
      </c>
      <c r="S2737" s="1">
        <f t="shared" si="291"/>
        <v>28000000</v>
      </c>
      <c r="V2737" s="5"/>
      <c r="W2737" s="5"/>
      <c r="Y2737" s="5"/>
    </row>
    <row r="2738" spans="1:25" x14ac:dyDescent="0.3">
      <c r="A2738" t="s">
        <v>3006</v>
      </c>
      <c r="B2738">
        <v>135</v>
      </c>
      <c r="C2738">
        <v>64371181</v>
      </c>
      <c r="D2738" t="s">
        <v>1503</v>
      </c>
      <c r="E2738" t="s">
        <v>11189</v>
      </c>
      <c r="F2738" t="s">
        <v>3119</v>
      </c>
      <c r="G2738" t="s">
        <v>14</v>
      </c>
      <c r="H2738" t="s">
        <v>15</v>
      </c>
      <c r="I2738">
        <v>28000000</v>
      </c>
      <c r="J2738">
        <v>2004</v>
      </c>
      <c r="K2738">
        <v>7.5</v>
      </c>
      <c r="L2738" s="5" t="s">
        <v>4651</v>
      </c>
      <c r="M2738" s="5" t="s">
        <v>1221</v>
      </c>
      <c r="N2738" t="s">
        <v>7865</v>
      </c>
      <c r="O2738" t="s">
        <v>8417</v>
      </c>
      <c r="P2738" s="5">
        <f t="shared" si="288"/>
        <v>0.58797222059298315</v>
      </c>
      <c r="Q2738" s="5">
        <f t="shared" si="289"/>
        <v>64371181</v>
      </c>
      <c r="R2738" s="1">
        <f t="shared" si="290"/>
        <v>36371181</v>
      </c>
      <c r="S2738" s="1">
        <f t="shared" si="291"/>
        <v>28000000</v>
      </c>
      <c r="V2738" s="5"/>
      <c r="W2738" s="5"/>
      <c r="Y2738" s="5"/>
    </row>
    <row r="2739" spans="1:25" x14ac:dyDescent="0.3">
      <c r="A2739" t="s">
        <v>253</v>
      </c>
      <c r="B2739">
        <v>105</v>
      </c>
      <c r="C2739">
        <v>63910583</v>
      </c>
      <c r="D2739" t="s">
        <v>604</v>
      </c>
      <c r="E2739" t="s">
        <v>11190</v>
      </c>
      <c r="F2739" t="s">
        <v>3127</v>
      </c>
      <c r="G2739" t="s">
        <v>14</v>
      </c>
      <c r="H2739" t="s">
        <v>15</v>
      </c>
      <c r="I2739">
        <v>28000000</v>
      </c>
      <c r="J2739">
        <v>2013</v>
      </c>
      <c r="K2739">
        <v>6.6</v>
      </c>
      <c r="L2739" s="5" t="s">
        <v>599</v>
      </c>
      <c r="M2739" s="5" t="s">
        <v>6851</v>
      </c>
      <c r="P2739" s="5">
        <f t="shared" si="288"/>
        <v>0.5880099504299019</v>
      </c>
      <c r="Q2739" s="5">
        <f t="shared" si="289"/>
        <v>63910583</v>
      </c>
      <c r="R2739" s="1">
        <f t="shared" si="290"/>
        <v>35910583</v>
      </c>
      <c r="S2739" s="1">
        <f t="shared" si="291"/>
        <v>28000000</v>
      </c>
      <c r="V2739" s="5"/>
      <c r="W2739" s="5"/>
      <c r="Y2739" s="5"/>
    </row>
    <row r="2740" spans="1:25" x14ac:dyDescent="0.3">
      <c r="A2740" t="s">
        <v>2178</v>
      </c>
      <c r="B2740">
        <v>127</v>
      </c>
      <c r="C2740">
        <v>62300000</v>
      </c>
      <c r="D2740" t="s">
        <v>20</v>
      </c>
      <c r="E2740" t="s">
        <v>11191</v>
      </c>
      <c r="F2740" t="s">
        <v>3128</v>
      </c>
      <c r="G2740" t="s">
        <v>14</v>
      </c>
      <c r="H2740" t="s">
        <v>22</v>
      </c>
      <c r="I2740">
        <v>28000000</v>
      </c>
      <c r="J2740">
        <v>1981</v>
      </c>
      <c r="K2740">
        <v>6.8</v>
      </c>
      <c r="L2740" s="5" t="s">
        <v>476</v>
      </c>
      <c r="M2740" s="5" t="s">
        <v>340</v>
      </c>
      <c r="N2740" t="s">
        <v>3629</v>
      </c>
      <c r="P2740" s="5">
        <f t="shared" si="288"/>
        <v>0.58804517442008042</v>
      </c>
      <c r="Q2740" s="5">
        <f t="shared" si="289"/>
        <v>62300000</v>
      </c>
      <c r="R2740" s="1">
        <f t="shared" si="290"/>
        <v>34300000</v>
      </c>
      <c r="S2740" s="1">
        <f t="shared" si="291"/>
        <v>28000000</v>
      </c>
      <c r="V2740" s="5"/>
      <c r="W2740" s="5"/>
      <c r="Y2740" s="5"/>
    </row>
    <row r="2741" spans="1:25" x14ac:dyDescent="0.3">
      <c r="A2741" t="s">
        <v>602</v>
      </c>
      <c r="B2741">
        <v>82</v>
      </c>
      <c r="C2741">
        <v>49968653</v>
      </c>
      <c r="D2741" t="s">
        <v>604</v>
      </c>
      <c r="E2741" t="s">
        <v>11192</v>
      </c>
      <c r="F2741" t="s">
        <v>3129</v>
      </c>
      <c r="G2741" t="s">
        <v>14</v>
      </c>
      <c r="H2741" t="s">
        <v>15</v>
      </c>
      <c r="I2741">
        <v>28000000</v>
      </c>
      <c r="J2741">
        <v>2001</v>
      </c>
      <c r="K2741">
        <v>6.9</v>
      </c>
      <c r="L2741" s="5" t="s">
        <v>599</v>
      </c>
      <c r="M2741" s="5" t="s">
        <v>6851</v>
      </c>
      <c r="P2741" s="5">
        <f t="shared" si="288"/>
        <v>0.58807145633791746</v>
      </c>
      <c r="Q2741" s="5">
        <f t="shared" si="289"/>
        <v>49968653</v>
      </c>
      <c r="R2741" s="1">
        <f t="shared" si="290"/>
        <v>21968653</v>
      </c>
      <c r="S2741" s="1">
        <f t="shared" si="291"/>
        <v>28000000</v>
      </c>
      <c r="V2741" s="5"/>
      <c r="W2741" s="5"/>
      <c r="Y2741" s="5"/>
    </row>
    <row r="2742" spans="1:25" x14ac:dyDescent="0.3">
      <c r="A2742" t="s">
        <v>766</v>
      </c>
      <c r="B2742">
        <v>90</v>
      </c>
      <c r="C2742">
        <v>45162741</v>
      </c>
      <c r="D2742" t="s">
        <v>599</v>
      </c>
      <c r="E2742" t="s">
        <v>11193</v>
      </c>
      <c r="F2742" t="s">
        <v>3131</v>
      </c>
      <c r="G2742" t="s">
        <v>14</v>
      </c>
      <c r="H2742" t="s">
        <v>275</v>
      </c>
      <c r="I2742">
        <v>28000000</v>
      </c>
      <c r="J2742">
        <v>2001</v>
      </c>
      <c r="K2742">
        <v>6.6</v>
      </c>
      <c r="L2742" s="5" t="s">
        <v>599</v>
      </c>
      <c r="M2742" s="5"/>
      <c r="P2742" s="5">
        <f t="shared" si="288"/>
        <v>0.58803282801940726</v>
      </c>
      <c r="Q2742" s="5">
        <f t="shared" si="289"/>
        <v>45162741</v>
      </c>
      <c r="R2742" s="1">
        <f t="shared" si="290"/>
        <v>17162741</v>
      </c>
      <c r="S2742" s="1">
        <f t="shared" si="291"/>
        <v>28000000</v>
      </c>
      <c r="V2742" s="5"/>
      <c r="W2742" s="5"/>
      <c r="Y2742" s="5"/>
    </row>
    <row r="2743" spans="1:25" x14ac:dyDescent="0.3">
      <c r="A2743" t="s">
        <v>2678</v>
      </c>
      <c r="B2743">
        <v>115</v>
      </c>
      <c r="C2743">
        <v>71346930</v>
      </c>
      <c r="D2743" t="s">
        <v>3132</v>
      </c>
      <c r="E2743" t="s">
        <v>11194</v>
      </c>
      <c r="F2743" t="s">
        <v>3133</v>
      </c>
      <c r="G2743" t="s">
        <v>14</v>
      </c>
      <c r="H2743" t="s">
        <v>15</v>
      </c>
      <c r="I2743">
        <v>28000000</v>
      </c>
      <c r="J2743">
        <v>2013</v>
      </c>
      <c r="K2743">
        <v>6.7</v>
      </c>
      <c r="L2743" s="5" t="s">
        <v>1221</v>
      </c>
      <c r="M2743" s="5" t="s">
        <v>6851</v>
      </c>
      <c r="N2743" t="s">
        <v>3629</v>
      </c>
      <c r="P2743" s="5">
        <f t="shared" si="288"/>
        <v>0.58797084972885572</v>
      </c>
      <c r="Q2743" s="5">
        <f t="shared" si="289"/>
        <v>71346930</v>
      </c>
      <c r="R2743" s="1">
        <f t="shared" si="290"/>
        <v>43346930</v>
      </c>
      <c r="S2743" s="1">
        <f t="shared" si="291"/>
        <v>28000000</v>
      </c>
      <c r="V2743" s="5"/>
      <c r="W2743" s="5"/>
      <c r="Y2743" s="5"/>
    </row>
    <row r="2744" spans="1:25" x14ac:dyDescent="0.3">
      <c r="A2744" t="s">
        <v>1447</v>
      </c>
      <c r="B2744">
        <v>96</v>
      </c>
      <c r="C2744">
        <v>39514713</v>
      </c>
      <c r="D2744" t="s">
        <v>184</v>
      </c>
      <c r="E2744" t="s">
        <v>11195</v>
      </c>
      <c r="F2744" t="s">
        <v>3134</v>
      </c>
      <c r="G2744" t="s">
        <v>14</v>
      </c>
      <c r="H2744" t="s">
        <v>15</v>
      </c>
      <c r="I2744">
        <v>28000000</v>
      </c>
      <c r="J2744">
        <v>1993</v>
      </c>
      <c r="K2744">
        <v>6.7</v>
      </c>
      <c r="L2744" s="5" t="s">
        <v>599</v>
      </c>
      <c r="M2744" s="5" t="s">
        <v>6299</v>
      </c>
      <c r="N2744" t="s">
        <v>455</v>
      </c>
      <c r="P2744" s="5">
        <f t="shared" si="288"/>
        <v>0.58804979725753759</v>
      </c>
      <c r="Q2744" s="5">
        <f t="shared" si="289"/>
        <v>39514713</v>
      </c>
      <c r="R2744" s="1">
        <f t="shared" si="290"/>
        <v>11514713</v>
      </c>
      <c r="S2744" s="1">
        <f t="shared" si="291"/>
        <v>28000000</v>
      </c>
      <c r="V2744" s="5"/>
      <c r="W2744" s="5"/>
      <c r="Y2744" s="5"/>
    </row>
    <row r="2745" spans="1:25" x14ac:dyDescent="0.3">
      <c r="A2745" t="s">
        <v>2540</v>
      </c>
      <c r="B2745">
        <v>104</v>
      </c>
      <c r="C2745">
        <v>43097652</v>
      </c>
      <c r="D2745" t="s">
        <v>507</v>
      </c>
      <c r="E2745" t="s">
        <v>11196</v>
      </c>
      <c r="F2745" t="s">
        <v>3135</v>
      </c>
      <c r="G2745" t="s">
        <v>14</v>
      </c>
      <c r="H2745" t="s">
        <v>15</v>
      </c>
      <c r="I2745">
        <v>28000000</v>
      </c>
      <c r="J2745">
        <v>2007</v>
      </c>
      <c r="K2745">
        <v>6.3</v>
      </c>
      <c r="L2745" s="5" t="s">
        <v>599</v>
      </c>
      <c r="M2745" s="5" t="s">
        <v>1221</v>
      </c>
      <c r="N2745" t="s">
        <v>6851</v>
      </c>
      <c r="P2745" s="5">
        <f t="shared" si="288"/>
        <v>0.58796178593266013</v>
      </c>
      <c r="Q2745" s="5">
        <f t="shared" si="289"/>
        <v>43097652</v>
      </c>
      <c r="R2745" s="1">
        <f t="shared" si="290"/>
        <v>15097652</v>
      </c>
      <c r="S2745" s="1">
        <f t="shared" si="291"/>
        <v>28000000</v>
      </c>
      <c r="V2745" s="5"/>
      <c r="W2745" s="5"/>
      <c r="Y2745" s="5"/>
    </row>
    <row r="2746" spans="1:25" x14ac:dyDescent="0.3">
      <c r="A2746" t="s">
        <v>1498</v>
      </c>
      <c r="B2746">
        <v>83</v>
      </c>
      <c r="C2746">
        <v>37053924</v>
      </c>
      <c r="D2746" t="s">
        <v>630</v>
      </c>
      <c r="E2746" t="s">
        <v>11197</v>
      </c>
      <c r="F2746" t="s">
        <v>3137</v>
      </c>
      <c r="G2746" t="s">
        <v>14</v>
      </c>
      <c r="H2746" t="s">
        <v>275</v>
      </c>
      <c r="I2746">
        <v>28000000</v>
      </c>
      <c r="J2746">
        <v>2011</v>
      </c>
      <c r="K2746">
        <v>6.1</v>
      </c>
      <c r="L2746" s="5" t="s">
        <v>476</v>
      </c>
      <c r="M2746" s="5" t="s">
        <v>599</v>
      </c>
      <c r="N2746" t="s">
        <v>8413</v>
      </c>
      <c r="P2746" s="5">
        <f t="shared" si="288"/>
        <v>0.58788994275584161</v>
      </c>
      <c r="Q2746" s="5">
        <f t="shared" si="289"/>
        <v>37053924</v>
      </c>
      <c r="R2746" s="1">
        <f t="shared" si="290"/>
        <v>9053924</v>
      </c>
      <c r="S2746" s="1">
        <f t="shared" si="291"/>
        <v>28000000</v>
      </c>
      <c r="V2746" s="5"/>
      <c r="W2746" s="5"/>
      <c r="Y2746" s="5"/>
    </row>
    <row r="2747" spans="1:25" x14ac:dyDescent="0.3">
      <c r="A2747" t="s">
        <v>1947</v>
      </c>
      <c r="B2747">
        <v>99</v>
      </c>
      <c r="C2747">
        <v>33000377</v>
      </c>
      <c r="D2747" t="s">
        <v>3138</v>
      </c>
      <c r="E2747" t="s">
        <v>11198</v>
      </c>
      <c r="F2747" t="s">
        <v>3139</v>
      </c>
      <c r="G2747" t="s">
        <v>14</v>
      </c>
      <c r="H2747" t="s">
        <v>15</v>
      </c>
      <c r="I2747">
        <v>28000000</v>
      </c>
      <c r="J2747">
        <v>2000</v>
      </c>
      <c r="K2747">
        <v>4.9000000000000004</v>
      </c>
      <c r="L2747" s="5" t="s">
        <v>476</v>
      </c>
      <c r="M2747" s="5" t="s">
        <v>455</v>
      </c>
      <c r="N2747" t="s">
        <v>2267</v>
      </c>
      <c r="O2747" t="s">
        <v>3629</v>
      </c>
      <c r="P2747" s="5">
        <f t="shared" si="288"/>
        <v>0.58779080739579415</v>
      </c>
      <c r="Q2747" s="5">
        <f t="shared" si="289"/>
        <v>33000377</v>
      </c>
      <c r="R2747" s="1">
        <f t="shared" si="290"/>
        <v>5000377</v>
      </c>
      <c r="S2747" s="1">
        <f t="shared" si="291"/>
        <v>28000000</v>
      </c>
      <c r="V2747" s="5"/>
      <c r="W2747" s="5"/>
      <c r="Y2747" s="5"/>
    </row>
    <row r="2748" spans="1:25" x14ac:dyDescent="0.3">
      <c r="A2748" t="s">
        <v>3140</v>
      </c>
      <c r="B2748">
        <v>81</v>
      </c>
      <c r="C2748">
        <v>66950483</v>
      </c>
      <c r="D2748" t="s">
        <v>1093</v>
      </c>
      <c r="E2748" t="s">
        <v>11199</v>
      </c>
      <c r="F2748" t="s">
        <v>3141</v>
      </c>
      <c r="G2748" t="s">
        <v>14</v>
      </c>
      <c r="H2748" t="s">
        <v>15</v>
      </c>
      <c r="I2748">
        <v>28000000</v>
      </c>
      <c r="J2748">
        <v>2014</v>
      </c>
      <c r="K2748">
        <v>6.2</v>
      </c>
      <c r="L2748" s="5" t="s">
        <v>599</v>
      </c>
      <c r="M2748" s="5" t="s">
        <v>6299</v>
      </c>
      <c r="P2748" s="5">
        <f t="shared" si="288"/>
        <v>0.58767426732785732</v>
      </c>
      <c r="Q2748" s="5">
        <f t="shared" si="289"/>
        <v>66950483</v>
      </c>
      <c r="R2748" s="1">
        <f t="shared" si="290"/>
        <v>38950483</v>
      </c>
      <c r="S2748" s="1">
        <f t="shared" si="291"/>
        <v>28000000</v>
      </c>
      <c r="V2748" s="5"/>
      <c r="W2748" s="5"/>
      <c r="Y2748" s="5"/>
    </row>
    <row r="2749" spans="1:25" x14ac:dyDescent="0.3">
      <c r="A2749" t="s">
        <v>336</v>
      </c>
      <c r="B2749">
        <v>135</v>
      </c>
      <c r="C2749">
        <v>38372662</v>
      </c>
      <c r="D2749" t="s">
        <v>79</v>
      </c>
      <c r="E2749" t="s">
        <v>11200</v>
      </c>
      <c r="F2749" t="s">
        <v>3142</v>
      </c>
      <c r="G2749" t="s">
        <v>14</v>
      </c>
      <c r="H2749" t="s">
        <v>525</v>
      </c>
      <c r="I2749">
        <v>28000000</v>
      </c>
      <c r="J2749">
        <v>2005</v>
      </c>
      <c r="K2749">
        <v>7.8</v>
      </c>
      <c r="L2749" s="5" t="s">
        <v>1221</v>
      </c>
      <c r="M2749" s="5" t="s">
        <v>6851</v>
      </c>
      <c r="P2749" s="5">
        <f t="shared" si="288"/>
        <v>0.58772723353949585</v>
      </c>
      <c r="Q2749" s="5">
        <f t="shared" si="289"/>
        <v>38372662</v>
      </c>
      <c r="R2749" s="1">
        <f t="shared" si="290"/>
        <v>10372662</v>
      </c>
      <c r="S2749" s="1">
        <f t="shared" si="291"/>
        <v>28000000</v>
      </c>
      <c r="V2749" s="5"/>
      <c r="W2749" s="5"/>
      <c r="Y2749" s="5"/>
    </row>
    <row r="2750" spans="1:25" x14ac:dyDescent="0.3">
      <c r="A2750" t="s">
        <v>70</v>
      </c>
      <c r="B2750">
        <v>117</v>
      </c>
      <c r="C2750">
        <v>27000000</v>
      </c>
      <c r="D2750" t="s">
        <v>1060</v>
      </c>
      <c r="E2750" t="s">
        <v>11201</v>
      </c>
      <c r="F2750" t="s">
        <v>3143</v>
      </c>
      <c r="G2750" t="s">
        <v>14</v>
      </c>
      <c r="H2750" t="s">
        <v>15</v>
      </c>
      <c r="I2750">
        <v>28000000</v>
      </c>
      <c r="J2750">
        <v>1982</v>
      </c>
      <c r="K2750">
        <v>8.1999999999999993</v>
      </c>
      <c r="L2750" s="5" t="s">
        <v>4289</v>
      </c>
      <c r="M2750" s="5" t="s">
        <v>3629</v>
      </c>
      <c r="P2750" s="5">
        <f t="shared" si="288"/>
        <v>0.58763350525908886</v>
      </c>
      <c r="Q2750" s="5">
        <f t="shared" si="289"/>
        <v>27000000</v>
      </c>
      <c r="R2750" s="1">
        <f t="shared" si="290"/>
        <v>-1000000</v>
      </c>
      <c r="S2750" s="1">
        <f t="shared" si="291"/>
        <v>28000000</v>
      </c>
      <c r="V2750" s="5"/>
      <c r="W2750" s="5"/>
      <c r="Y2750" s="5"/>
    </row>
    <row r="2751" spans="1:25" x14ac:dyDescent="0.3">
      <c r="A2751" t="s">
        <v>1262</v>
      </c>
      <c r="B2751">
        <v>139</v>
      </c>
      <c r="C2751">
        <v>31600000</v>
      </c>
      <c r="D2751" t="s">
        <v>3144</v>
      </c>
      <c r="E2751" t="s">
        <v>11202</v>
      </c>
      <c r="F2751" t="s">
        <v>3145</v>
      </c>
      <c r="G2751" t="s">
        <v>14</v>
      </c>
      <c r="H2751" t="s">
        <v>15</v>
      </c>
      <c r="I2751">
        <v>28000000</v>
      </c>
      <c r="J2751">
        <v>1995</v>
      </c>
      <c r="K2751">
        <v>6.9</v>
      </c>
      <c r="L2751" s="5" t="s">
        <v>340</v>
      </c>
      <c r="M2751" s="5" t="s">
        <v>4651</v>
      </c>
      <c r="P2751" s="5">
        <f t="shared" si="288"/>
        <v>0.587492421351959</v>
      </c>
      <c r="Q2751" s="5">
        <f t="shared" si="289"/>
        <v>31600000</v>
      </c>
      <c r="R2751" s="1">
        <f t="shared" si="290"/>
        <v>3600000</v>
      </c>
      <c r="S2751" s="1">
        <f t="shared" si="291"/>
        <v>28000000</v>
      </c>
      <c r="V2751" s="5"/>
      <c r="W2751" s="5"/>
      <c r="Y2751" s="5"/>
    </row>
    <row r="2752" spans="1:25" x14ac:dyDescent="0.3">
      <c r="A2752" t="s">
        <v>119</v>
      </c>
      <c r="B2752">
        <v>123</v>
      </c>
      <c r="C2752">
        <v>30688364</v>
      </c>
      <c r="D2752" t="s">
        <v>330</v>
      </c>
      <c r="E2752" t="s">
        <v>11203</v>
      </c>
      <c r="F2752" t="s">
        <v>3146</v>
      </c>
      <c r="G2752" t="s">
        <v>14</v>
      </c>
      <c r="H2752" t="s">
        <v>15</v>
      </c>
      <c r="I2752">
        <v>28000000</v>
      </c>
      <c r="J2752">
        <v>2014</v>
      </c>
      <c r="K2752">
        <v>6.2</v>
      </c>
      <c r="L2752" s="5" t="s">
        <v>476</v>
      </c>
      <c r="M2752" s="5" t="s">
        <v>1221</v>
      </c>
      <c r="N2752" t="s">
        <v>3629</v>
      </c>
      <c r="P2752" s="5">
        <f t="shared" si="288"/>
        <v>0.5873694033329504</v>
      </c>
      <c r="Q2752" s="5">
        <f t="shared" si="289"/>
        <v>30688364</v>
      </c>
      <c r="R2752" s="1">
        <f t="shared" si="290"/>
        <v>2688364</v>
      </c>
      <c r="S2752" s="1">
        <f t="shared" si="291"/>
        <v>28000000</v>
      </c>
      <c r="V2752" s="5"/>
      <c r="W2752" s="5"/>
      <c r="Y2752" s="5"/>
    </row>
    <row r="2753" spans="1:25" x14ac:dyDescent="0.3">
      <c r="A2753" t="s">
        <v>3149</v>
      </c>
      <c r="B2753">
        <v>97</v>
      </c>
      <c r="C2753">
        <v>16779636</v>
      </c>
      <c r="D2753" t="s">
        <v>1564</v>
      </c>
      <c r="E2753" t="s">
        <v>11204</v>
      </c>
      <c r="F2753" t="s">
        <v>3150</v>
      </c>
      <c r="G2753" t="s">
        <v>14</v>
      </c>
      <c r="H2753" t="s">
        <v>15</v>
      </c>
      <c r="I2753">
        <v>28000000</v>
      </c>
      <c r="J2753">
        <v>2000</v>
      </c>
      <c r="K2753">
        <v>4.8</v>
      </c>
      <c r="L2753" s="5" t="s">
        <v>1221</v>
      </c>
      <c r="M2753" s="5" t="s">
        <v>2267</v>
      </c>
      <c r="N2753" t="s">
        <v>3629</v>
      </c>
      <c r="P2753" s="5">
        <f t="shared" si="288"/>
        <v>0.587242435181214</v>
      </c>
      <c r="Q2753" s="5">
        <f t="shared" si="289"/>
        <v>16779636</v>
      </c>
      <c r="R2753" s="1">
        <f t="shared" si="290"/>
        <v>-11220364</v>
      </c>
      <c r="S2753" s="1">
        <f t="shared" si="291"/>
        <v>28000000</v>
      </c>
      <c r="V2753" s="5"/>
      <c r="W2753" s="5"/>
      <c r="Y2753" s="5"/>
    </row>
    <row r="2754" spans="1:25" x14ac:dyDescent="0.3">
      <c r="A2754" t="s">
        <v>1509</v>
      </c>
      <c r="B2754">
        <v>103</v>
      </c>
      <c r="C2754">
        <v>17324744</v>
      </c>
      <c r="D2754" t="s">
        <v>1303</v>
      </c>
      <c r="E2754" t="s">
        <v>11205</v>
      </c>
      <c r="F2754" t="s">
        <v>3152</v>
      </c>
      <c r="G2754" t="s">
        <v>14</v>
      </c>
      <c r="H2754" t="s">
        <v>15</v>
      </c>
      <c r="I2754">
        <v>28000000</v>
      </c>
      <c r="J2754">
        <v>2006</v>
      </c>
      <c r="K2754">
        <v>5.3</v>
      </c>
      <c r="L2754" s="5" t="s">
        <v>599</v>
      </c>
      <c r="M2754" s="5" t="s">
        <v>455</v>
      </c>
      <c r="N2754" t="s">
        <v>6851</v>
      </c>
      <c r="P2754" s="5">
        <f t="shared" ref="P2754:P2817" si="292">CORREL(C2754:C7667,I2754:I7667)</f>
        <v>0.58706349180522477</v>
      </c>
      <c r="Q2754" s="5">
        <f t="shared" ref="Q2754:Q2817" si="293">IF(ISBLANK(C2754),MEDIAN($C$2:$C$4915), C2754)</f>
        <v>17324744</v>
      </c>
      <c r="R2754" s="1">
        <f t="shared" ref="R2754:R2817" si="294">Q2754-S2754</f>
        <v>-10675256</v>
      </c>
      <c r="S2754" s="1">
        <f t="shared" ref="S2754:S2817" si="295">IF(ISBLANK(I2754),MEDIAN($I$2:$I$4915), I2754)</f>
        <v>28000000</v>
      </c>
      <c r="V2754" s="5"/>
      <c r="W2754" s="5"/>
      <c r="Y2754" s="5"/>
    </row>
    <row r="2755" spans="1:25" x14ac:dyDescent="0.3">
      <c r="A2755" t="s">
        <v>717</v>
      </c>
      <c r="B2755">
        <v>119</v>
      </c>
      <c r="C2755">
        <v>8888143</v>
      </c>
      <c r="D2755" t="s">
        <v>2229</v>
      </c>
      <c r="E2755" t="s">
        <v>11206</v>
      </c>
      <c r="F2755" t="s">
        <v>3153</v>
      </c>
      <c r="G2755" t="s">
        <v>14</v>
      </c>
      <c r="H2755" t="s">
        <v>99</v>
      </c>
      <c r="I2755">
        <v>28000000</v>
      </c>
      <c r="J2755">
        <v>1999</v>
      </c>
      <c r="K2755">
        <v>6.7</v>
      </c>
      <c r="L2755" s="5" t="s">
        <v>599</v>
      </c>
      <c r="M2755" s="5" t="s">
        <v>1221</v>
      </c>
      <c r="N2755" t="s">
        <v>8417</v>
      </c>
      <c r="P2755" s="5">
        <f t="shared" si="292"/>
        <v>0.58688602332526663</v>
      </c>
      <c r="Q2755" s="5">
        <f t="shared" si="293"/>
        <v>8888143</v>
      </c>
      <c r="R2755" s="1">
        <f t="shared" si="294"/>
        <v>-19111857</v>
      </c>
      <c r="S2755" s="1">
        <f t="shared" si="295"/>
        <v>28000000</v>
      </c>
      <c r="V2755" s="5"/>
      <c r="W2755" s="5"/>
      <c r="Y2755" s="5"/>
    </row>
    <row r="2756" spans="1:25" x14ac:dyDescent="0.3">
      <c r="A2756" t="s">
        <v>1461</v>
      </c>
      <c r="B2756">
        <v>94</v>
      </c>
      <c r="C2756">
        <v>24268828</v>
      </c>
      <c r="D2756" t="s">
        <v>3154</v>
      </c>
      <c r="E2756" t="s">
        <v>11207</v>
      </c>
      <c r="F2756" t="s">
        <v>3155</v>
      </c>
      <c r="G2756" t="s">
        <v>14</v>
      </c>
      <c r="H2756" t="s">
        <v>15</v>
      </c>
      <c r="I2756">
        <v>28000000</v>
      </c>
      <c r="J2756">
        <v>2010</v>
      </c>
      <c r="K2756">
        <v>5.4</v>
      </c>
      <c r="L2756" s="5" t="s">
        <v>476</v>
      </c>
      <c r="M2756" s="5" t="s">
        <v>599</v>
      </c>
      <c r="N2756" t="s">
        <v>6299</v>
      </c>
      <c r="P2756" s="5">
        <f t="shared" si="292"/>
        <v>0.58668117724687863</v>
      </c>
      <c r="Q2756" s="5">
        <f t="shared" si="293"/>
        <v>24268828</v>
      </c>
      <c r="R2756" s="1">
        <f t="shared" si="294"/>
        <v>-3731172</v>
      </c>
      <c r="S2756" s="1">
        <f t="shared" si="295"/>
        <v>28000000</v>
      </c>
      <c r="V2756" s="5"/>
      <c r="W2756" s="5"/>
      <c r="Y2756" s="5"/>
    </row>
    <row r="2757" spans="1:25" x14ac:dyDescent="0.3">
      <c r="A2757" t="s">
        <v>2616</v>
      </c>
      <c r="B2757">
        <v>89</v>
      </c>
      <c r="C2757">
        <v>8119205</v>
      </c>
      <c r="D2757" t="s">
        <v>184</v>
      </c>
      <c r="E2757" t="s">
        <v>11208</v>
      </c>
      <c r="F2757" t="s">
        <v>3156</v>
      </c>
      <c r="G2757" t="s">
        <v>14</v>
      </c>
      <c r="H2757" t="s">
        <v>15</v>
      </c>
      <c r="I2757">
        <v>28000000</v>
      </c>
      <c r="J2757">
        <v>1997</v>
      </c>
      <c r="K2757">
        <v>5.4</v>
      </c>
      <c r="L2757" s="5" t="s">
        <v>599</v>
      </c>
      <c r="M2757" s="5" t="s">
        <v>6299</v>
      </c>
      <c r="N2757" t="s">
        <v>455</v>
      </c>
      <c r="P2757" s="5">
        <f t="shared" si="292"/>
        <v>0.58652784357867216</v>
      </c>
      <c r="Q2757" s="5">
        <f t="shared" si="293"/>
        <v>8119205</v>
      </c>
      <c r="R2757" s="1">
        <f t="shared" si="294"/>
        <v>-19880795</v>
      </c>
      <c r="S2757" s="1">
        <f t="shared" si="295"/>
        <v>28000000</v>
      </c>
      <c r="V2757" s="5"/>
      <c r="W2757" s="5"/>
      <c r="Y2757" s="5"/>
    </row>
    <row r="2758" spans="1:25" x14ac:dyDescent="0.3">
      <c r="A2758" t="s">
        <v>1903</v>
      </c>
      <c r="B2758">
        <v>98</v>
      </c>
      <c r="C2758">
        <v>8434601</v>
      </c>
      <c r="D2758" t="s">
        <v>1487</v>
      </c>
      <c r="E2758" t="s">
        <v>11209</v>
      </c>
      <c r="F2758" t="s">
        <v>3157</v>
      </c>
      <c r="G2758" t="s">
        <v>14</v>
      </c>
      <c r="H2758" t="s">
        <v>15</v>
      </c>
      <c r="I2758">
        <v>28000000</v>
      </c>
      <c r="J2758">
        <v>2001</v>
      </c>
      <c r="K2758">
        <v>4.9000000000000004</v>
      </c>
      <c r="L2758" s="5" t="s">
        <v>476</v>
      </c>
      <c r="M2758" s="5" t="s">
        <v>2267</v>
      </c>
      <c r="N2758" t="s">
        <v>4289</v>
      </c>
      <c r="P2758" s="5">
        <f t="shared" si="292"/>
        <v>0.58631987183302436</v>
      </c>
      <c r="Q2758" s="5">
        <f t="shared" si="293"/>
        <v>8434601</v>
      </c>
      <c r="R2758" s="1">
        <f t="shared" si="294"/>
        <v>-19565399</v>
      </c>
      <c r="S2758" s="1">
        <f t="shared" si="295"/>
        <v>28000000</v>
      </c>
      <c r="V2758" s="5"/>
      <c r="W2758" s="5"/>
      <c r="Y2758" s="5"/>
    </row>
    <row r="2759" spans="1:25" x14ac:dyDescent="0.3">
      <c r="A2759" t="s">
        <v>1920</v>
      </c>
      <c r="B2759">
        <v>107</v>
      </c>
      <c r="C2759">
        <v>6998324</v>
      </c>
      <c r="D2759" t="s">
        <v>910</v>
      </c>
      <c r="E2759" t="s">
        <v>11210</v>
      </c>
      <c r="F2759" t="s">
        <v>3158</v>
      </c>
      <c r="G2759" t="s">
        <v>14</v>
      </c>
      <c r="H2759" t="s">
        <v>15</v>
      </c>
      <c r="I2759">
        <v>28000000</v>
      </c>
      <c r="J2759">
        <v>2015</v>
      </c>
      <c r="K2759">
        <v>6.1</v>
      </c>
      <c r="L2759" s="5" t="s">
        <v>599</v>
      </c>
      <c r="M2759" s="5" t="s">
        <v>1221</v>
      </c>
      <c r="P2759" s="5">
        <f t="shared" si="292"/>
        <v>0.58611237617703804</v>
      </c>
      <c r="Q2759" s="5">
        <f t="shared" si="293"/>
        <v>6998324</v>
      </c>
      <c r="R2759" s="1">
        <f t="shared" si="294"/>
        <v>-21001676</v>
      </c>
      <c r="S2759" s="1">
        <f t="shared" si="295"/>
        <v>28000000</v>
      </c>
      <c r="V2759" s="5"/>
      <c r="W2759" s="5"/>
      <c r="Y2759" s="5"/>
    </row>
    <row r="2760" spans="1:25" x14ac:dyDescent="0.3">
      <c r="A2760" t="s">
        <v>2156</v>
      </c>
      <c r="B2760">
        <v>108</v>
      </c>
      <c r="C2760">
        <v>10907291</v>
      </c>
      <c r="D2760" t="s">
        <v>3159</v>
      </c>
      <c r="E2760" t="s">
        <v>11211</v>
      </c>
      <c r="F2760" t="s">
        <v>3160</v>
      </c>
      <c r="G2760" t="s">
        <v>14</v>
      </c>
      <c r="H2760" t="s">
        <v>15</v>
      </c>
      <c r="I2760">
        <v>28000000</v>
      </c>
      <c r="J2760">
        <v>2016</v>
      </c>
      <c r="K2760">
        <v>5.8</v>
      </c>
      <c r="L2760" s="5" t="s">
        <v>476</v>
      </c>
      <c r="M2760" s="5" t="s">
        <v>2267</v>
      </c>
      <c r="N2760" t="s">
        <v>6851</v>
      </c>
      <c r="P2760" s="5">
        <f t="shared" si="292"/>
        <v>0.58590017928749993</v>
      </c>
      <c r="Q2760" s="5">
        <f t="shared" si="293"/>
        <v>10907291</v>
      </c>
      <c r="R2760" s="1">
        <f t="shared" si="294"/>
        <v>-17092709</v>
      </c>
      <c r="S2760" s="1">
        <f t="shared" si="295"/>
        <v>28000000</v>
      </c>
      <c r="V2760" s="5"/>
      <c r="W2760" s="5"/>
      <c r="Y2760" s="5"/>
    </row>
    <row r="2761" spans="1:25" x14ac:dyDescent="0.3">
      <c r="A2761" t="s">
        <v>172</v>
      </c>
      <c r="B2761">
        <v>134</v>
      </c>
      <c r="C2761">
        <v>5532301</v>
      </c>
      <c r="D2761" t="s">
        <v>1163</v>
      </c>
      <c r="E2761" t="s">
        <v>11212</v>
      </c>
      <c r="F2761" t="s">
        <v>3161</v>
      </c>
      <c r="G2761" t="s">
        <v>14</v>
      </c>
      <c r="H2761" t="s">
        <v>15</v>
      </c>
      <c r="I2761">
        <v>28000000</v>
      </c>
      <c r="J2761">
        <v>1997</v>
      </c>
      <c r="K2761">
        <v>7</v>
      </c>
      <c r="L2761" s="5" t="s">
        <v>4651</v>
      </c>
      <c r="M2761" s="5" t="s">
        <v>1221</v>
      </c>
      <c r="N2761" t="s">
        <v>7865</v>
      </c>
      <c r="O2761" t="s">
        <v>8418</v>
      </c>
      <c r="P2761" s="5">
        <f t="shared" si="292"/>
        <v>0.58569930569363493</v>
      </c>
      <c r="Q2761" s="5">
        <f t="shared" si="293"/>
        <v>5532301</v>
      </c>
      <c r="R2761" s="1">
        <f t="shared" si="294"/>
        <v>-22467699</v>
      </c>
      <c r="S2761" s="1">
        <f t="shared" si="295"/>
        <v>28000000</v>
      </c>
      <c r="V2761" s="5"/>
      <c r="W2761" s="5"/>
      <c r="Y2761" s="5"/>
    </row>
    <row r="2762" spans="1:25" x14ac:dyDescent="0.3">
      <c r="A2762" t="s">
        <v>3164</v>
      </c>
      <c r="B2762">
        <v>103</v>
      </c>
      <c r="C2762">
        <v>28751715</v>
      </c>
      <c r="D2762" t="s">
        <v>630</v>
      </c>
      <c r="E2762" t="s">
        <v>11213</v>
      </c>
      <c r="F2762" t="s">
        <v>3165</v>
      </c>
      <c r="G2762" t="s">
        <v>14</v>
      </c>
      <c r="H2762" t="s">
        <v>15</v>
      </c>
      <c r="I2762">
        <v>28000000</v>
      </c>
      <c r="J2762">
        <v>2013</v>
      </c>
      <c r="K2762">
        <v>6.6</v>
      </c>
      <c r="L2762" s="5" t="s">
        <v>476</v>
      </c>
      <c r="M2762" s="5" t="s">
        <v>599</v>
      </c>
      <c r="N2762" t="s">
        <v>8413</v>
      </c>
      <c r="P2762" s="5">
        <f t="shared" si="292"/>
        <v>0.58548193737894738</v>
      </c>
      <c r="Q2762" s="5">
        <f t="shared" si="293"/>
        <v>28751715</v>
      </c>
      <c r="R2762" s="1">
        <f t="shared" si="294"/>
        <v>751715</v>
      </c>
      <c r="S2762" s="1">
        <f t="shared" si="295"/>
        <v>28000000</v>
      </c>
      <c r="V2762" s="5"/>
      <c r="W2762" s="5"/>
      <c r="Y2762" s="5"/>
    </row>
    <row r="2763" spans="1:25" x14ac:dyDescent="0.3">
      <c r="A2763" t="s">
        <v>3169</v>
      </c>
      <c r="B2763">
        <v>100</v>
      </c>
      <c r="C2763">
        <v>20285518</v>
      </c>
      <c r="D2763" t="s">
        <v>162</v>
      </c>
      <c r="E2763" t="s">
        <v>11214</v>
      </c>
      <c r="F2763" t="s">
        <v>3170</v>
      </c>
      <c r="G2763" t="s">
        <v>14</v>
      </c>
      <c r="H2763" t="s">
        <v>525</v>
      </c>
      <c r="I2763">
        <v>28000000</v>
      </c>
      <c r="J2763">
        <v>2014</v>
      </c>
      <c r="K2763">
        <v>5.7</v>
      </c>
      <c r="L2763" s="5" t="s">
        <v>476</v>
      </c>
      <c r="M2763" s="5" t="s">
        <v>8413</v>
      </c>
      <c r="N2763" t="s">
        <v>1221</v>
      </c>
      <c r="O2763" t="s">
        <v>3629</v>
      </c>
      <c r="P2763" s="5">
        <f t="shared" si="292"/>
        <v>0.58534384667522954</v>
      </c>
      <c r="Q2763" s="5">
        <f t="shared" si="293"/>
        <v>20285518</v>
      </c>
      <c r="R2763" s="1">
        <f t="shared" si="294"/>
        <v>-7714482</v>
      </c>
      <c r="S2763" s="1">
        <f t="shared" si="295"/>
        <v>28000000</v>
      </c>
      <c r="V2763" s="5"/>
      <c r="W2763" s="5"/>
      <c r="Y2763" s="5"/>
    </row>
    <row r="2764" spans="1:25" x14ac:dyDescent="0.3">
      <c r="A2764" t="s">
        <v>2697</v>
      </c>
      <c r="B2764">
        <v>93</v>
      </c>
      <c r="C2764">
        <v>5204007</v>
      </c>
      <c r="D2764" t="s">
        <v>149</v>
      </c>
      <c r="E2764" t="s">
        <v>11215</v>
      </c>
      <c r="F2764" t="s">
        <v>3221</v>
      </c>
      <c r="G2764" t="s">
        <v>14</v>
      </c>
      <c r="H2764" t="s">
        <v>22</v>
      </c>
      <c r="I2764">
        <v>28000000</v>
      </c>
      <c r="J2764">
        <v>2001</v>
      </c>
      <c r="K2764">
        <v>6.3</v>
      </c>
      <c r="L2764" s="5" t="s">
        <v>476</v>
      </c>
      <c r="M2764" s="5" t="s">
        <v>599</v>
      </c>
      <c r="N2764" t="s">
        <v>8413</v>
      </c>
      <c r="O2764" t="s">
        <v>3629</v>
      </c>
      <c r="P2764" s="5">
        <f t="shared" si="292"/>
        <v>0.58517325450779523</v>
      </c>
      <c r="Q2764" s="5">
        <f t="shared" si="293"/>
        <v>5204007</v>
      </c>
      <c r="R2764" s="1">
        <f t="shared" si="294"/>
        <v>-22795993</v>
      </c>
      <c r="S2764" s="1">
        <f t="shared" si="295"/>
        <v>28000000</v>
      </c>
      <c r="V2764" s="5"/>
      <c r="W2764" s="5"/>
      <c r="Y2764" s="5"/>
    </row>
    <row r="2765" spans="1:25" x14ac:dyDescent="0.3">
      <c r="A2765" t="s">
        <v>3233</v>
      </c>
      <c r="B2765">
        <v>114</v>
      </c>
      <c r="C2765">
        <v>25977365</v>
      </c>
      <c r="D2765" t="s">
        <v>778</v>
      </c>
      <c r="E2765" t="s">
        <v>11216</v>
      </c>
      <c r="F2765" t="s">
        <v>3234</v>
      </c>
      <c r="G2765" t="s">
        <v>14</v>
      </c>
      <c r="H2765" t="s">
        <v>15</v>
      </c>
      <c r="I2765">
        <v>28000000</v>
      </c>
      <c r="J2765">
        <v>2014</v>
      </c>
      <c r="K2765">
        <v>6.5</v>
      </c>
      <c r="L2765" s="5" t="s">
        <v>8413</v>
      </c>
      <c r="M2765" s="5" t="s">
        <v>1221</v>
      </c>
      <c r="N2765" t="s">
        <v>8415</v>
      </c>
      <c r="O2765" t="s">
        <v>3629</v>
      </c>
      <c r="P2765" s="5">
        <f t="shared" si="292"/>
        <v>0.58495364581521958</v>
      </c>
      <c r="Q2765" s="5">
        <f t="shared" si="293"/>
        <v>25977365</v>
      </c>
      <c r="R2765" s="1">
        <f t="shared" si="294"/>
        <v>-2022635</v>
      </c>
      <c r="S2765" s="1">
        <f t="shared" si="295"/>
        <v>28000000</v>
      </c>
      <c r="V2765" s="5"/>
      <c r="W2765" s="5"/>
      <c r="Y2765" s="5"/>
    </row>
    <row r="2766" spans="1:25" x14ac:dyDescent="0.3">
      <c r="A2766" t="s">
        <v>394</v>
      </c>
      <c r="B2766">
        <v>128</v>
      </c>
      <c r="C2766">
        <v>3254172</v>
      </c>
      <c r="D2766" t="s">
        <v>1285</v>
      </c>
      <c r="E2766" t="s">
        <v>11217</v>
      </c>
      <c r="F2766" t="s">
        <v>3293</v>
      </c>
      <c r="G2766" t="s">
        <v>14</v>
      </c>
      <c r="H2766" t="s">
        <v>15</v>
      </c>
      <c r="I2766">
        <v>28000000</v>
      </c>
      <c r="J2766">
        <v>2013</v>
      </c>
      <c r="K2766">
        <v>6.2</v>
      </c>
      <c r="L2766" s="5" t="s">
        <v>4651</v>
      </c>
      <c r="M2766" s="5" t="s">
        <v>1221</v>
      </c>
      <c r="N2766" t="s">
        <v>3629</v>
      </c>
      <c r="P2766" s="5">
        <f t="shared" si="292"/>
        <v>0.58480360889747651</v>
      </c>
      <c r="Q2766" s="5">
        <f t="shared" si="293"/>
        <v>3254172</v>
      </c>
      <c r="R2766" s="1">
        <f t="shared" si="294"/>
        <v>-24745828</v>
      </c>
      <c r="S2766" s="1">
        <f t="shared" si="295"/>
        <v>28000000</v>
      </c>
      <c r="V2766" s="5"/>
      <c r="W2766" s="5"/>
      <c r="Y2766" s="5"/>
    </row>
    <row r="2767" spans="1:25" x14ac:dyDescent="0.3">
      <c r="A2767" t="s">
        <v>1792</v>
      </c>
      <c r="B2767">
        <v>133</v>
      </c>
      <c r="C2767">
        <v>11030963</v>
      </c>
      <c r="D2767" t="s">
        <v>3460</v>
      </c>
      <c r="E2767" t="s">
        <v>11218</v>
      </c>
      <c r="F2767" t="s">
        <v>3461</v>
      </c>
      <c r="G2767" t="s">
        <v>14</v>
      </c>
      <c r="H2767" t="s">
        <v>22</v>
      </c>
      <c r="I2767">
        <v>28000000</v>
      </c>
      <c r="J2767">
        <v>1996</v>
      </c>
      <c r="K2767">
        <v>7.1</v>
      </c>
      <c r="L2767" s="5" t="s">
        <v>4651</v>
      </c>
      <c r="M2767" s="5" t="s">
        <v>1221</v>
      </c>
      <c r="N2767" t="s">
        <v>3629</v>
      </c>
      <c r="O2767" t="s">
        <v>8418</v>
      </c>
      <c r="P2767" s="5">
        <f t="shared" si="292"/>
        <v>0.58457761298393496</v>
      </c>
      <c r="Q2767" s="5">
        <f t="shared" si="293"/>
        <v>11030963</v>
      </c>
      <c r="R2767" s="1">
        <f t="shared" si="294"/>
        <v>-16969037</v>
      </c>
      <c r="S2767" s="1">
        <f t="shared" si="295"/>
        <v>28000000</v>
      </c>
      <c r="V2767" s="5"/>
      <c r="W2767" s="5"/>
      <c r="Y2767" s="5"/>
    </row>
    <row r="2768" spans="1:25" x14ac:dyDescent="0.3">
      <c r="A2768" t="s">
        <v>3555</v>
      </c>
      <c r="B2768">
        <v>80</v>
      </c>
      <c r="C2768">
        <v>669276</v>
      </c>
      <c r="D2768" t="s">
        <v>3556</v>
      </c>
      <c r="E2768" t="s">
        <v>11219</v>
      </c>
      <c r="F2768" t="s">
        <v>3557</v>
      </c>
      <c r="G2768" t="s">
        <v>14</v>
      </c>
      <c r="H2768" t="s">
        <v>22</v>
      </c>
      <c r="I2768">
        <v>28000000</v>
      </c>
      <c r="J2768">
        <v>1993</v>
      </c>
      <c r="K2768">
        <v>7.2</v>
      </c>
      <c r="L2768" s="5" t="s">
        <v>476</v>
      </c>
      <c r="M2768" s="5" t="s">
        <v>340</v>
      </c>
      <c r="N2768" t="s">
        <v>4017</v>
      </c>
      <c r="O2768" t="s">
        <v>599</v>
      </c>
      <c r="P2768" s="5">
        <f t="shared" si="292"/>
        <v>0.5843741339643751</v>
      </c>
      <c r="Q2768" s="5">
        <f t="shared" si="293"/>
        <v>669276</v>
      </c>
      <c r="R2768" s="1">
        <f t="shared" si="294"/>
        <v>-27330724</v>
      </c>
      <c r="S2768" s="1">
        <f t="shared" si="295"/>
        <v>28000000</v>
      </c>
      <c r="V2768" s="5"/>
      <c r="W2768" s="5"/>
      <c r="Y2768" s="5"/>
    </row>
    <row r="2769" spans="1:25" x14ac:dyDescent="0.3">
      <c r="A2769" t="s">
        <v>625</v>
      </c>
      <c r="B2769">
        <v>100</v>
      </c>
      <c r="C2769">
        <v>153665036</v>
      </c>
      <c r="D2769" t="s">
        <v>149</v>
      </c>
      <c r="E2769" t="s">
        <v>11220</v>
      </c>
      <c r="F2769" t="s">
        <v>3712</v>
      </c>
      <c r="G2769" t="s">
        <v>14</v>
      </c>
      <c r="H2769" t="s">
        <v>15</v>
      </c>
      <c r="I2769">
        <v>28000000</v>
      </c>
      <c r="J2769">
        <v>1987</v>
      </c>
      <c r="K2769">
        <v>6.4</v>
      </c>
      <c r="L2769" s="5" t="s">
        <v>476</v>
      </c>
      <c r="M2769" s="5" t="s">
        <v>599</v>
      </c>
      <c r="N2769" t="s">
        <v>8413</v>
      </c>
      <c r="O2769" t="s">
        <v>3629</v>
      </c>
      <c r="P2769" s="5">
        <f t="shared" si="292"/>
        <v>0.5841401246948783</v>
      </c>
      <c r="Q2769" s="5">
        <f t="shared" si="293"/>
        <v>153665036</v>
      </c>
      <c r="R2769" s="1">
        <f t="shared" si="294"/>
        <v>125665036</v>
      </c>
      <c r="S2769" s="1">
        <f t="shared" si="295"/>
        <v>28000000</v>
      </c>
      <c r="V2769" s="5"/>
      <c r="W2769" s="5"/>
      <c r="Y2769" s="5"/>
    </row>
    <row r="2770" spans="1:25" x14ac:dyDescent="0.3">
      <c r="A2770" t="s">
        <v>747</v>
      </c>
      <c r="B2770">
        <v>129</v>
      </c>
      <c r="C2770">
        <v>255950375</v>
      </c>
      <c r="D2770" t="s">
        <v>587</v>
      </c>
      <c r="E2770" t="s">
        <v>11221</v>
      </c>
      <c r="F2770" t="s">
        <v>2559</v>
      </c>
      <c r="G2770" t="s">
        <v>14</v>
      </c>
      <c r="H2770" t="s">
        <v>15</v>
      </c>
      <c r="I2770">
        <v>29000000</v>
      </c>
      <c r="J2770">
        <v>2009</v>
      </c>
      <c r="K2770">
        <v>7.7</v>
      </c>
      <c r="L2770" s="5" t="s">
        <v>4651</v>
      </c>
      <c r="M2770" s="5" t="s">
        <v>1221</v>
      </c>
      <c r="N2770" t="s">
        <v>8417</v>
      </c>
      <c r="P2770" s="5">
        <f t="shared" si="292"/>
        <v>0.5848938894509611</v>
      </c>
      <c r="Q2770" s="5">
        <f t="shared" si="293"/>
        <v>255950375</v>
      </c>
      <c r="R2770" s="1">
        <f t="shared" si="294"/>
        <v>226950375</v>
      </c>
      <c r="S2770" s="1">
        <f t="shared" si="295"/>
        <v>29000000</v>
      </c>
      <c r="V2770" s="5"/>
      <c r="W2770" s="5"/>
      <c r="Y2770" s="5"/>
    </row>
    <row r="2771" spans="1:25" x14ac:dyDescent="0.3">
      <c r="A2771" t="s">
        <v>2779</v>
      </c>
      <c r="B2771">
        <v>103</v>
      </c>
      <c r="C2771">
        <v>50041732</v>
      </c>
      <c r="D2771" t="s">
        <v>2267</v>
      </c>
      <c r="E2771" t="s">
        <v>11222</v>
      </c>
      <c r="F2771" t="s">
        <v>2780</v>
      </c>
      <c r="G2771" t="s">
        <v>14</v>
      </c>
      <c r="H2771" t="s">
        <v>15</v>
      </c>
      <c r="I2771">
        <v>29000000</v>
      </c>
      <c r="J2771">
        <v>1999</v>
      </c>
      <c r="K2771">
        <v>6.2</v>
      </c>
      <c r="L2771" s="5" t="s">
        <v>2267</v>
      </c>
      <c r="M2771" s="5"/>
      <c r="P2771" s="5">
        <f t="shared" si="292"/>
        <v>0.58693004370224111</v>
      </c>
      <c r="Q2771" s="5">
        <f t="shared" si="293"/>
        <v>50041732</v>
      </c>
      <c r="R2771" s="1">
        <f t="shared" si="294"/>
        <v>21041732</v>
      </c>
      <c r="S2771" s="1">
        <f t="shared" si="295"/>
        <v>29000000</v>
      </c>
      <c r="V2771" s="5"/>
      <c r="W2771" s="5"/>
      <c r="Y2771" s="5"/>
    </row>
    <row r="2772" spans="1:25" x14ac:dyDescent="0.3">
      <c r="A2772" t="s">
        <v>2265</v>
      </c>
      <c r="B2772">
        <v>123</v>
      </c>
      <c r="C2772">
        <v>64286</v>
      </c>
      <c r="D2772" t="s">
        <v>79</v>
      </c>
      <c r="E2772" t="s">
        <v>11223</v>
      </c>
      <c r="F2772" t="s">
        <v>2869</v>
      </c>
      <c r="G2772" t="s">
        <v>14</v>
      </c>
      <c r="H2772" t="s">
        <v>15</v>
      </c>
      <c r="I2772">
        <v>29000000</v>
      </c>
      <c r="J2772">
        <v>2004</v>
      </c>
      <c r="K2772">
        <v>7.9</v>
      </c>
      <c r="L2772" s="5" t="s">
        <v>1221</v>
      </c>
      <c r="M2772" s="5" t="s">
        <v>6851</v>
      </c>
      <c r="P2772" s="5">
        <f t="shared" si="292"/>
        <v>0.58688652600803437</v>
      </c>
      <c r="Q2772" s="5">
        <f t="shared" si="293"/>
        <v>64286</v>
      </c>
      <c r="R2772" s="1">
        <f t="shared" si="294"/>
        <v>-28935714</v>
      </c>
      <c r="S2772" s="1">
        <f t="shared" si="295"/>
        <v>29000000</v>
      </c>
      <c r="V2772" s="5"/>
      <c r="W2772" s="5"/>
      <c r="Y2772" s="5"/>
    </row>
    <row r="2773" spans="1:25" x14ac:dyDescent="0.3">
      <c r="A2773" t="s">
        <v>3082</v>
      </c>
      <c r="B2773">
        <v>115</v>
      </c>
      <c r="C2773">
        <v>183436380</v>
      </c>
      <c r="D2773" t="s">
        <v>2272</v>
      </c>
      <c r="E2773" t="s">
        <v>11224</v>
      </c>
      <c r="F2773" t="s">
        <v>3083</v>
      </c>
      <c r="G2773" t="s">
        <v>14</v>
      </c>
      <c r="H2773" t="s">
        <v>15</v>
      </c>
      <c r="I2773">
        <v>29000000</v>
      </c>
      <c r="J2773">
        <v>2015</v>
      </c>
      <c r="K2773">
        <v>6.5</v>
      </c>
      <c r="L2773" s="5" t="s">
        <v>599</v>
      </c>
      <c r="M2773" s="5" t="s">
        <v>4183</v>
      </c>
      <c r="P2773" s="5">
        <f t="shared" si="292"/>
        <v>0.58665729212285822</v>
      </c>
      <c r="Q2773" s="5">
        <f t="shared" si="293"/>
        <v>183436380</v>
      </c>
      <c r="R2773" s="1">
        <f t="shared" si="294"/>
        <v>154436380</v>
      </c>
      <c r="S2773" s="1">
        <f t="shared" si="295"/>
        <v>29000000</v>
      </c>
      <c r="V2773" s="5"/>
      <c r="W2773" s="5"/>
      <c r="Y2773" s="5"/>
    </row>
    <row r="2774" spans="1:25" x14ac:dyDescent="0.3">
      <c r="A2774" t="s">
        <v>1816</v>
      </c>
      <c r="B2774">
        <v>89</v>
      </c>
      <c r="C2774">
        <v>22359293</v>
      </c>
      <c r="D2774" t="s">
        <v>282</v>
      </c>
      <c r="E2774" t="s">
        <v>11225</v>
      </c>
      <c r="F2774" t="s">
        <v>3090</v>
      </c>
      <c r="G2774" t="s">
        <v>14</v>
      </c>
      <c r="H2774" t="s">
        <v>22</v>
      </c>
      <c r="I2774">
        <v>29000000</v>
      </c>
      <c r="J2774">
        <v>1997</v>
      </c>
      <c r="K2774">
        <v>5.8</v>
      </c>
      <c r="L2774" s="5" t="s">
        <v>340</v>
      </c>
      <c r="M2774" s="5" t="s">
        <v>599</v>
      </c>
      <c r="N2774" t="s">
        <v>6299</v>
      </c>
      <c r="O2774" t="s">
        <v>455</v>
      </c>
      <c r="P2774" s="5">
        <f t="shared" si="292"/>
        <v>0.58772394741243383</v>
      </c>
      <c r="Q2774" s="5">
        <f t="shared" si="293"/>
        <v>22359293</v>
      </c>
      <c r="R2774" s="1">
        <f t="shared" si="294"/>
        <v>-6640707</v>
      </c>
      <c r="S2774" s="1">
        <f t="shared" si="295"/>
        <v>29000000</v>
      </c>
      <c r="V2774" s="5"/>
      <c r="W2774" s="5"/>
      <c r="Y2774" s="5"/>
    </row>
    <row r="2775" spans="1:25" x14ac:dyDescent="0.3">
      <c r="A2775" t="s">
        <v>1217</v>
      </c>
      <c r="B2775">
        <v>113</v>
      </c>
      <c r="C2775"/>
      <c r="D2775" t="s">
        <v>3092</v>
      </c>
      <c r="E2775" t="s">
        <v>11226</v>
      </c>
      <c r="F2775" t="s">
        <v>3093</v>
      </c>
      <c r="G2775" t="s">
        <v>14</v>
      </c>
      <c r="H2775" t="s">
        <v>15</v>
      </c>
      <c r="I2775">
        <v>29000000</v>
      </c>
      <c r="J2775">
        <v>2002</v>
      </c>
      <c r="K2775">
        <v>7.1</v>
      </c>
      <c r="L2775" s="5" t="s">
        <v>4651</v>
      </c>
      <c r="M2775" s="5" t="s">
        <v>599</v>
      </c>
      <c r="N2775" t="s">
        <v>8413</v>
      </c>
      <c r="O2775" t="s">
        <v>1221</v>
      </c>
      <c r="P2775" s="5">
        <f t="shared" si="292"/>
        <v>0.58756210215085691</v>
      </c>
      <c r="Q2775" s="5">
        <f t="shared" si="293"/>
        <v>25035665</v>
      </c>
      <c r="R2775" s="1">
        <f t="shared" si="294"/>
        <v>-3964335</v>
      </c>
      <c r="S2775" s="1">
        <f t="shared" si="295"/>
        <v>29000000</v>
      </c>
      <c r="V2775" s="5"/>
      <c r="W2775" s="5"/>
      <c r="Y2775" s="5"/>
    </row>
    <row r="2776" spans="1:25" x14ac:dyDescent="0.3">
      <c r="A2776" t="s">
        <v>2164</v>
      </c>
      <c r="B2776">
        <v>99</v>
      </c>
      <c r="C2776">
        <v>16930185</v>
      </c>
      <c r="D2776" t="s">
        <v>604</v>
      </c>
      <c r="E2776" t="s">
        <v>11227</v>
      </c>
      <c r="F2776" t="s">
        <v>3094</v>
      </c>
      <c r="G2776" t="s">
        <v>14</v>
      </c>
      <c r="H2776" t="s">
        <v>275</v>
      </c>
      <c r="I2776">
        <v>29000000</v>
      </c>
      <c r="J2776">
        <v>2002</v>
      </c>
      <c r="K2776">
        <v>5.3</v>
      </c>
      <c r="L2776" s="5" t="s">
        <v>599</v>
      </c>
      <c r="M2776" s="5" t="s">
        <v>6851</v>
      </c>
      <c r="P2776" s="5">
        <f t="shared" si="292"/>
        <v>0.58756210215085691</v>
      </c>
      <c r="Q2776" s="5">
        <f t="shared" si="293"/>
        <v>16930185</v>
      </c>
      <c r="R2776" s="1">
        <f t="shared" si="294"/>
        <v>-12069815</v>
      </c>
      <c r="S2776" s="1">
        <f t="shared" si="295"/>
        <v>29000000</v>
      </c>
      <c r="V2776" s="5"/>
      <c r="W2776" s="5"/>
      <c r="Y2776" s="5"/>
    </row>
    <row r="2777" spans="1:25" x14ac:dyDescent="0.3">
      <c r="A2777" t="s">
        <v>1534</v>
      </c>
      <c r="B2777">
        <v>99</v>
      </c>
      <c r="C2777">
        <v>63034755</v>
      </c>
      <c r="D2777" t="s">
        <v>599</v>
      </c>
      <c r="E2777" t="s">
        <v>11228</v>
      </c>
      <c r="F2777" t="s">
        <v>3095</v>
      </c>
      <c r="G2777" t="s">
        <v>14</v>
      </c>
      <c r="H2777" t="s">
        <v>15</v>
      </c>
      <c r="I2777">
        <v>29000000</v>
      </c>
      <c r="J2777">
        <v>2016</v>
      </c>
      <c r="K2777">
        <v>5.3</v>
      </c>
      <c r="L2777" s="5" t="s">
        <v>599</v>
      </c>
      <c r="M2777" s="5"/>
      <c r="P2777" s="5">
        <f t="shared" si="292"/>
        <v>0.5873811634645757</v>
      </c>
      <c r="Q2777" s="5">
        <f t="shared" si="293"/>
        <v>63034755</v>
      </c>
      <c r="R2777" s="1">
        <f t="shared" si="294"/>
        <v>34034755</v>
      </c>
      <c r="S2777" s="1">
        <f t="shared" si="295"/>
        <v>29000000</v>
      </c>
      <c r="V2777" s="5"/>
      <c r="W2777" s="5"/>
      <c r="Y2777" s="5"/>
    </row>
    <row r="2778" spans="1:25" x14ac:dyDescent="0.3">
      <c r="A2778" t="s">
        <v>3096</v>
      </c>
      <c r="B2778">
        <v>147</v>
      </c>
      <c r="C2778">
        <v>5899797</v>
      </c>
      <c r="D2778" t="s">
        <v>2109</v>
      </c>
      <c r="E2778" t="s">
        <v>11229</v>
      </c>
      <c r="F2778" t="s">
        <v>3097</v>
      </c>
      <c r="G2778" t="s">
        <v>14</v>
      </c>
      <c r="H2778" t="s">
        <v>22</v>
      </c>
      <c r="I2778">
        <v>29000000</v>
      </c>
      <c r="J2778">
        <v>1987</v>
      </c>
      <c r="K2778">
        <v>7.5</v>
      </c>
      <c r="L2778" s="5" t="s">
        <v>4651</v>
      </c>
      <c r="M2778" s="5" t="s">
        <v>1221</v>
      </c>
      <c r="N2778" t="s">
        <v>7865</v>
      </c>
      <c r="P2778" s="5">
        <f t="shared" si="292"/>
        <v>0.5874065920071786</v>
      </c>
      <c r="Q2778" s="5">
        <f t="shared" si="293"/>
        <v>5899797</v>
      </c>
      <c r="R2778" s="1">
        <f t="shared" si="294"/>
        <v>-23100203</v>
      </c>
      <c r="S2778" s="1">
        <f t="shared" si="295"/>
        <v>29000000</v>
      </c>
      <c r="V2778" s="5"/>
      <c r="W2778" s="5"/>
      <c r="Y2778" s="5"/>
    </row>
    <row r="2779" spans="1:25" x14ac:dyDescent="0.3">
      <c r="A2779" t="s">
        <v>3102</v>
      </c>
      <c r="B2779">
        <v>94</v>
      </c>
      <c r="C2779">
        <v>6301131</v>
      </c>
      <c r="D2779" t="s">
        <v>799</v>
      </c>
      <c r="E2779" t="s">
        <v>11230</v>
      </c>
      <c r="F2779" t="s">
        <v>3103</v>
      </c>
      <c r="G2779" t="s">
        <v>14</v>
      </c>
      <c r="H2779" t="s">
        <v>15</v>
      </c>
      <c r="I2779">
        <v>29000000</v>
      </c>
      <c r="J2779">
        <v>2005</v>
      </c>
      <c r="K2779">
        <v>7.1</v>
      </c>
      <c r="L2779" s="5" t="s">
        <v>1221</v>
      </c>
      <c r="M2779" s="5" t="s">
        <v>8415</v>
      </c>
      <c r="N2779" t="s">
        <v>4289</v>
      </c>
      <c r="O2779" t="s">
        <v>3629</v>
      </c>
      <c r="P2779" s="5">
        <f t="shared" si="292"/>
        <v>0.58719144889115726</v>
      </c>
      <c r="Q2779" s="5">
        <f t="shared" si="293"/>
        <v>6301131</v>
      </c>
      <c r="R2779" s="1">
        <f t="shared" si="294"/>
        <v>-22698869</v>
      </c>
      <c r="S2779" s="1">
        <f t="shared" si="295"/>
        <v>29000000</v>
      </c>
      <c r="V2779" s="5"/>
      <c r="W2779" s="5"/>
      <c r="Y2779" s="5"/>
    </row>
    <row r="2780" spans="1:25" x14ac:dyDescent="0.3">
      <c r="A2780" t="s">
        <v>2005</v>
      </c>
      <c r="B2780">
        <v>110</v>
      </c>
      <c r="C2780"/>
      <c r="D2780" t="s">
        <v>3112</v>
      </c>
      <c r="E2780" t="s">
        <v>11231</v>
      </c>
      <c r="F2780" t="s">
        <v>3113</v>
      </c>
      <c r="G2780" t="s">
        <v>14</v>
      </c>
      <c r="H2780" t="s">
        <v>22</v>
      </c>
      <c r="I2780">
        <v>29000000</v>
      </c>
      <c r="J2780">
        <v>2016</v>
      </c>
      <c r="K2780">
        <v>7.1</v>
      </c>
      <c r="L2780" s="5" t="s">
        <v>4651</v>
      </c>
      <c r="M2780" s="5" t="s">
        <v>599</v>
      </c>
      <c r="N2780" t="s">
        <v>1221</v>
      </c>
      <c r="O2780" t="s">
        <v>4183</v>
      </c>
      <c r="P2780" s="5">
        <f t="shared" si="292"/>
        <v>0.58697693588351152</v>
      </c>
      <c r="Q2780" s="5">
        <f t="shared" si="293"/>
        <v>25035665</v>
      </c>
      <c r="R2780" s="1">
        <f t="shared" si="294"/>
        <v>-3964335</v>
      </c>
      <c r="S2780" s="1">
        <f t="shared" si="295"/>
        <v>29000000</v>
      </c>
      <c r="V2780" s="5"/>
      <c r="W2780" s="5"/>
      <c r="Y2780" s="5"/>
    </row>
    <row r="2781" spans="1:25" x14ac:dyDescent="0.3">
      <c r="A2781" t="s">
        <v>1739</v>
      </c>
      <c r="B2781">
        <v>102</v>
      </c>
      <c r="C2781">
        <v>55845943</v>
      </c>
      <c r="D2781" t="s">
        <v>122</v>
      </c>
      <c r="E2781" t="s">
        <v>11232</v>
      </c>
      <c r="F2781" t="s">
        <v>3114</v>
      </c>
      <c r="G2781" t="s">
        <v>14</v>
      </c>
      <c r="H2781" t="s">
        <v>15</v>
      </c>
      <c r="I2781">
        <v>29000000</v>
      </c>
      <c r="J2781">
        <v>2003</v>
      </c>
      <c r="K2781">
        <v>6.4</v>
      </c>
      <c r="L2781" s="5" t="s">
        <v>476</v>
      </c>
      <c r="M2781" s="5" t="s">
        <v>8413</v>
      </c>
      <c r="N2781" t="s">
        <v>3629</v>
      </c>
      <c r="P2781" s="5">
        <f t="shared" si="292"/>
        <v>0.58697693588351152</v>
      </c>
      <c r="Q2781" s="5">
        <f t="shared" si="293"/>
        <v>55845943</v>
      </c>
      <c r="R2781" s="1">
        <f t="shared" si="294"/>
        <v>26845943</v>
      </c>
      <c r="S2781" s="1">
        <f t="shared" si="295"/>
        <v>29000000</v>
      </c>
      <c r="V2781" s="5"/>
      <c r="W2781" s="5"/>
      <c r="Y2781" s="5"/>
    </row>
    <row r="2782" spans="1:25" x14ac:dyDescent="0.3">
      <c r="A2782" t="s">
        <v>2526</v>
      </c>
      <c r="B2782">
        <v>115</v>
      </c>
      <c r="C2782"/>
      <c r="D2782" t="s">
        <v>29</v>
      </c>
      <c r="E2782" t="s">
        <v>11233</v>
      </c>
      <c r="F2782" t="s">
        <v>2527</v>
      </c>
      <c r="G2782" t="s">
        <v>2001</v>
      </c>
      <c r="H2782" t="s">
        <v>2528</v>
      </c>
      <c r="I2782">
        <v>29500000</v>
      </c>
      <c r="J2782">
        <v>2009</v>
      </c>
      <c r="K2782">
        <v>5.3</v>
      </c>
      <c r="L2782" s="5" t="s">
        <v>476</v>
      </c>
      <c r="M2782" s="5" t="s">
        <v>340</v>
      </c>
      <c r="N2782" t="s">
        <v>4289</v>
      </c>
      <c r="P2782" s="5">
        <f t="shared" si="292"/>
        <v>0.58696263252597314</v>
      </c>
      <c r="Q2782" s="5">
        <f t="shared" si="293"/>
        <v>25035665</v>
      </c>
      <c r="R2782" s="1">
        <f t="shared" si="294"/>
        <v>-4464335</v>
      </c>
      <c r="S2782" s="1">
        <f t="shared" si="295"/>
        <v>29500000</v>
      </c>
      <c r="V2782" s="5"/>
      <c r="W2782" s="5"/>
      <c r="Y2782" s="5"/>
    </row>
    <row r="2783" spans="1:25" x14ac:dyDescent="0.3">
      <c r="A2783" t="s">
        <v>1563</v>
      </c>
      <c r="B2783">
        <v>103</v>
      </c>
      <c r="C2783">
        <v>25472967</v>
      </c>
      <c r="D2783" t="s">
        <v>1564</v>
      </c>
      <c r="E2783" t="s">
        <v>11234</v>
      </c>
      <c r="F2783" t="s">
        <v>1565</v>
      </c>
      <c r="G2783" t="s">
        <v>14</v>
      </c>
      <c r="H2783" t="s">
        <v>15</v>
      </c>
      <c r="I2783">
        <v>30000000</v>
      </c>
      <c r="J2783">
        <v>2005</v>
      </c>
      <c r="K2783">
        <v>5.6</v>
      </c>
      <c r="L2783" s="5" t="s">
        <v>1221</v>
      </c>
      <c r="M2783" s="5" t="s">
        <v>2267</v>
      </c>
      <c r="N2783" t="s">
        <v>3629</v>
      </c>
      <c r="P2783" s="5">
        <f t="shared" si="292"/>
        <v>0.58696263252597314</v>
      </c>
      <c r="Q2783" s="5">
        <f t="shared" si="293"/>
        <v>25472967</v>
      </c>
      <c r="R2783" s="1">
        <f t="shared" si="294"/>
        <v>-4527033</v>
      </c>
      <c r="S2783" s="1">
        <f t="shared" si="295"/>
        <v>30000000</v>
      </c>
      <c r="V2783" s="5"/>
      <c r="W2783" s="5"/>
      <c r="Y2783" s="5"/>
    </row>
    <row r="2784" spans="1:25" x14ac:dyDescent="0.3">
      <c r="A2784" t="s">
        <v>635</v>
      </c>
      <c r="B2784">
        <v>111</v>
      </c>
      <c r="C2784">
        <v>70098138</v>
      </c>
      <c r="D2784" t="s">
        <v>476</v>
      </c>
      <c r="E2784" t="s">
        <v>11235</v>
      </c>
      <c r="F2784" t="s">
        <v>1653</v>
      </c>
      <c r="G2784" t="s">
        <v>14</v>
      </c>
      <c r="H2784" t="s">
        <v>15</v>
      </c>
      <c r="I2784">
        <v>30000000</v>
      </c>
      <c r="J2784">
        <v>2003</v>
      </c>
      <c r="K2784">
        <v>8.1</v>
      </c>
      <c r="L2784" s="5" t="s">
        <v>476</v>
      </c>
      <c r="M2784" s="5"/>
      <c r="P2784" s="5">
        <f t="shared" si="292"/>
        <v>0.58681258787244073</v>
      </c>
      <c r="Q2784" s="5">
        <f t="shared" si="293"/>
        <v>70098138</v>
      </c>
      <c r="R2784" s="1">
        <f t="shared" si="294"/>
        <v>40098138</v>
      </c>
      <c r="S2784" s="1">
        <f t="shared" si="295"/>
        <v>30000000</v>
      </c>
      <c r="V2784" s="5"/>
      <c r="W2784" s="5"/>
      <c r="Y2784" s="5"/>
    </row>
    <row r="2785" spans="1:25" x14ac:dyDescent="0.3">
      <c r="A2785" t="s">
        <v>635</v>
      </c>
      <c r="B2785">
        <v>137</v>
      </c>
      <c r="C2785">
        <v>66207920</v>
      </c>
      <c r="D2785" t="s">
        <v>162</v>
      </c>
      <c r="E2785" t="s">
        <v>11236</v>
      </c>
      <c r="F2785" t="s">
        <v>1656</v>
      </c>
      <c r="G2785" t="s">
        <v>14</v>
      </c>
      <c r="H2785" t="s">
        <v>15</v>
      </c>
      <c r="I2785">
        <v>30000000</v>
      </c>
      <c r="J2785">
        <v>2004</v>
      </c>
      <c r="K2785">
        <v>8</v>
      </c>
      <c r="L2785" s="5" t="s">
        <v>476</v>
      </c>
      <c r="M2785" s="5" t="s">
        <v>8413</v>
      </c>
      <c r="N2785" t="s">
        <v>1221</v>
      </c>
      <c r="O2785" t="s">
        <v>3629</v>
      </c>
      <c r="P2785" s="5">
        <f t="shared" si="292"/>
        <v>0.58687380643657205</v>
      </c>
      <c r="Q2785" s="5">
        <f t="shared" si="293"/>
        <v>66207920</v>
      </c>
      <c r="R2785" s="1">
        <f t="shared" si="294"/>
        <v>36207920</v>
      </c>
      <c r="S2785" s="1">
        <f t="shared" si="295"/>
        <v>30000000</v>
      </c>
      <c r="V2785" s="5"/>
      <c r="W2785" s="5"/>
      <c r="Y2785" s="5"/>
    </row>
    <row r="2786" spans="1:25" x14ac:dyDescent="0.3">
      <c r="A2786" t="s">
        <v>2047</v>
      </c>
      <c r="B2786">
        <v>136</v>
      </c>
      <c r="C2786">
        <v>67253092</v>
      </c>
      <c r="D2786" t="s">
        <v>1353</v>
      </c>
      <c r="E2786" t="s">
        <v>11237</v>
      </c>
      <c r="F2786" t="s">
        <v>2048</v>
      </c>
      <c r="G2786" t="s">
        <v>14</v>
      </c>
      <c r="H2786" t="s">
        <v>15</v>
      </c>
      <c r="I2786">
        <v>30000000</v>
      </c>
      <c r="J2786">
        <v>2005</v>
      </c>
      <c r="K2786">
        <v>7.2</v>
      </c>
      <c r="L2786" s="5" t="s">
        <v>1221</v>
      </c>
      <c r="M2786" s="5" t="s">
        <v>8417</v>
      </c>
      <c r="P2786" s="5">
        <f t="shared" si="292"/>
        <v>0.58691271451975857</v>
      </c>
      <c r="Q2786" s="5">
        <f t="shared" si="293"/>
        <v>67253092</v>
      </c>
      <c r="R2786" s="1">
        <f t="shared" si="294"/>
        <v>37253092</v>
      </c>
      <c r="S2786" s="1">
        <f t="shared" si="295"/>
        <v>30000000</v>
      </c>
      <c r="V2786" s="5"/>
      <c r="W2786" s="5"/>
      <c r="Y2786" s="5"/>
    </row>
    <row r="2787" spans="1:25" x14ac:dyDescent="0.3">
      <c r="A2787" t="s">
        <v>1823</v>
      </c>
      <c r="B2787">
        <v>113</v>
      </c>
      <c r="C2787">
        <v>61094903</v>
      </c>
      <c r="D2787" t="s">
        <v>413</v>
      </c>
      <c r="E2787" t="s">
        <v>11238</v>
      </c>
      <c r="F2787" t="s">
        <v>2282</v>
      </c>
      <c r="G2787" t="s">
        <v>14</v>
      </c>
      <c r="H2787" t="s">
        <v>22</v>
      </c>
      <c r="I2787">
        <v>30000000</v>
      </c>
      <c r="J2787">
        <v>2011</v>
      </c>
      <c r="K2787">
        <v>6.9</v>
      </c>
      <c r="L2787" s="5" t="s">
        <v>476</v>
      </c>
      <c r="M2787" s="5" t="s">
        <v>8415</v>
      </c>
      <c r="N2787" t="s">
        <v>3629</v>
      </c>
      <c r="P2787" s="5">
        <f t="shared" si="292"/>
        <v>0.58695768710622098</v>
      </c>
      <c r="Q2787" s="5">
        <f t="shared" si="293"/>
        <v>61094903</v>
      </c>
      <c r="R2787" s="1">
        <f t="shared" si="294"/>
        <v>31094903</v>
      </c>
      <c r="S2787" s="1">
        <f t="shared" si="295"/>
        <v>30000000</v>
      </c>
      <c r="V2787" s="5"/>
      <c r="W2787" s="5"/>
      <c r="Y2787" s="5"/>
    </row>
    <row r="2788" spans="1:25" x14ac:dyDescent="0.3">
      <c r="A2788" t="s">
        <v>2178</v>
      </c>
      <c r="B2788">
        <v>130</v>
      </c>
      <c r="C2788">
        <v>51185897</v>
      </c>
      <c r="D2788" t="s">
        <v>20</v>
      </c>
      <c r="E2788" t="s">
        <v>11239</v>
      </c>
      <c r="F2788" t="s">
        <v>2289</v>
      </c>
      <c r="G2788" t="s">
        <v>14</v>
      </c>
      <c r="H2788" t="s">
        <v>22</v>
      </c>
      <c r="I2788">
        <v>30000000</v>
      </c>
      <c r="J2788">
        <v>1987</v>
      </c>
      <c r="K2788">
        <v>6.7</v>
      </c>
      <c r="L2788" s="5" t="s">
        <v>476</v>
      </c>
      <c r="M2788" s="5" t="s">
        <v>340</v>
      </c>
      <c r="N2788" t="s">
        <v>3629</v>
      </c>
      <c r="P2788" s="5">
        <f t="shared" si="292"/>
        <v>0.58696840138525253</v>
      </c>
      <c r="Q2788" s="5">
        <f t="shared" si="293"/>
        <v>51185897</v>
      </c>
      <c r="R2788" s="1">
        <f t="shared" si="294"/>
        <v>21185897</v>
      </c>
      <c r="S2788" s="1">
        <f t="shared" si="295"/>
        <v>30000000</v>
      </c>
      <c r="V2788" s="5"/>
      <c r="W2788" s="5"/>
      <c r="Y2788" s="5"/>
    </row>
    <row r="2789" spans="1:25" x14ac:dyDescent="0.3">
      <c r="A2789" t="s">
        <v>1254</v>
      </c>
      <c r="B2789">
        <v>104</v>
      </c>
      <c r="C2789">
        <v>42071069</v>
      </c>
      <c r="D2789" t="s">
        <v>1598</v>
      </c>
      <c r="E2789" t="s">
        <v>11240</v>
      </c>
      <c r="F2789" t="s">
        <v>2329</v>
      </c>
      <c r="G2789" t="s">
        <v>14</v>
      </c>
      <c r="H2789" t="s">
        <v>15</v>
      </c>
      <c r="I2789">
        <v>30000000</v>
      </c>
      <c r="J2789">
        <v>2005</v>
      </c>
      <c r="K2789">
        <v>6.2</v>
      </c>
      <c r="L2789" s="5" t="s">
        <v>599</v>
      </c>
      <c r="M2789" s="5" t="s">
        <v>1221</v>
      </c>
      <c r="N2789" t="s">
        <v>6851</v>
      </c>
      <c r="O2789" t="s">
        <v>8417</v>
      </c>
      <c r="P2789" s="5">
        <f t="shared" si="292"/>
        <v>0.58692781860278487</v>
      </c>
      <c r="Q2789" s="5">
        <f t="shared" si="293"/>
        <v>42071069</v>
      </c>
      <c r="R2789" s="1">
        <f t="shared" si="294"/>
        <v>12071069</v>
      </c>
      <c r="S2789" s="1">
        <f t="shared" si="295"/>
        <v>30000000</v>
      </c>
      <c r="V2789" s="5"/>
      <c r="W2789" s="5"/>
      <c r="Y2789" s="5"/>
    </row>
    <row r="2790" spans="1:25" x14ac:dyDescent="0.3">
      <c r="A2790" t="s">
        <v>2383</v>
      </c>
      <c r="B2790">
        <v>91</v>
      </c>
      <c r="C2790">
        <v>14018364</v>
      </c>
      <c r="D2790" t="s">
        <v>2385</v>
      </c>
      <c r="E2790" t="s">
        <v>11241</v>
      </c>
      <c r="F2790" t="s">
        <v>2386</v>
      </c>
      <c r="G2790" t="s">
        <v>14</v>
      </c>
      <c r="H2790" t="s">
        <v>15</v>
      </c>
      <c r="I2790">
        <v>30000000</v>
      </c>
      <c r="J2790">
        <v>2004</v>
      </c>
      <c r="K2790">
        <v>4.8</v>
      </c>
      <c r="L2790" s="5" t="s">
        <v>599</v>
      </c>
      <c r="M2790" s="5" t="s">
        <v>8413</v>
      </c>
      <c r="N2790" t="s">
        <v>6299</v>
      </c>
      <c r="O2790" t="s">
        <v>6851</v>
      </c>
      <c r="P2790" s="5">
        <f t="shared" si="292"/>
        <v>0.58684427558705166</v>
      </c>
      <c r="Q2790" s="5">
        <f t="shared" si="293"/>
        <v>14018364</v>
      </c>
      <c r="R2790" s="1">
        <f t="shared" si="294"/>
        <v>-15981636</v>
      </c>
      <c r="S2790" s="1">
        <f t="shared" si="295"/>
        <v>30000000</v>
      </c>
      <c r="V2790" s="5"/>
      <c r="W2790" s="5"/>
      <c r="Y2790" s="5"/>
    </row>
    <row r="2791" spans="1:25" x14ac:dyDescent="0.3">
      <c r="A2791" t="s">
        <v>1516</v>
      </c>
      <c r="B2791">
        <v>111</v>
      </c>
      <c r="C2791">
        <v>2869369</v>
      </c>
      <c r="D2791" t="s">
        <v>1001</v>
      </c>
      <c r="E2791" t="s">
        <v>11242</v>
      </c>
      <c r="F2791" t="s">
        <v>2426</v>
      </c>
      <c r="G2791" t="s">
        <v>14</v>
      </c>
      <c r="H2791" t="s">
        <v>22</v>
      </c>
      <c r="I2791">
        <v>30000000</v>
      </c>
      <c r="J2791">
        <v>1994</v>
      </c>
      <c r="K2791">
        <v>7.3</v>
      </c>
      <c r="L2791" s="5" t="s">
        <v>599</v>
      </c>
      <c r="M2791" s="5" t="s">
        <v>455</v>
      </c>
      <c r="P2791" s="5">
        <f t="shared" si="292"/>
        <v>0.58665464289795433</v>
      </c>
      <c r="Q2791" s="5">
        <f t="shared" si="293"/>
        <v>2869369</v>
      </c>
      <c r="R2791" s="1">
        <f t="shared" si="294"/>
        <v>-27130631</v>
      </c>
      <c r="S2791" s="1">
        <f t="shared" si="295"/>
        <v>30000000</v>
      </c>
      <c r="V2791" s="5"/>
      <c r="W2791" s="5"/>
      <c r="Y2791" s="5"/>
    </row>
    <row r="2792" spans="1:25" x14ac:dyDescent="0.3">
      <c r="A2792" t="s">
        <v>1825</v>
      </c>
      <c r="B2792">
        <v>94</v>
      </c>
      <c r="C2792">
        <v>71038190</v>
      </c>
      <c r="D2792" t="s">
        <v>630</v>
      </c>
      <c r="E2792" t="s">
        <v>11243</v>
      </c>
      <c r="F2792" t="s">
        <v>2473</v>
      </c>
      <c r="G2792" t="s">
        <v>14</v>
      </c>
      <c r="H2792" t="s">
        <v>15</v>
      </c>
      <c r="I2792">
        <v>30000000</v>
      </c>
      <c r="J2792">
        <v>2015</v>
      </c>
      <c r="K2792">
        <v>4.4000000000000004</v>
      </c>
      <c r="L2792" s="5" t="s">
        <v>476</v>
      </c>
      <c r="M2792" s="5" t="s">
        <v>599</v>
      </c>
      <c r="N2792" t="s">
        <v>8413</v>
      </c>
      <c r="P2792" s="5">
        <f t="shared" si="292"/>
        <v>0.58643344890882476</v>
      </c>
      <c r="Q2792" s="5">
        <f t="shared" si="293"/>
        <v>71038190</v>
      </c>
      <c r="R2792" s="1">
        <f t="shared" si="294"/>
        <v>41038190</v>
      </c>
      <c r="S2792" s="1">
        <f t="shared" si="295"/>
        <v>30000000</v>
      </c>
      <c r="V2792" s="5"/>
      <c r="W2792" s="5"/>
      <c r="Y2792" s="5"/>
    </row>
    <row r="2793" spans="1:25" x14ac:dyDescent="0.3">
      <c r="A2793" t="s">
        <v>2599</v>
      </c>
      <c r="B2793">
        <v>98</v>
      </c>
      <c r="C2793">
        <v>43894863</v>
      </c>
      <c r="D2793" t="s">
        <v>604</v>
      </c>
      <c r="E2793" t="s">
        <v>11244</v>
      </c>
      <c r="F2793" t="s">
        <v>2600</v>
      </c>
      <c r="G2793" t="s">
        <v>14</v>
      </c>
      <c r="H2793" t="s">
        <v>15</v>
      </c>
      <c r="I2793">
        <v>30000000</v>
      </c>
      <c r="J2793">
        <v>2005</v>
      </c>
      <c r="K2793">
        <v>5.9</v>
      </c>
      <c r="L2793" s="5" t="s">
        <v>599</v>
      </c>
      <c r="M2793" s="5" t="s">
        <v>6851</v>
      </c>
      <c r="P2793" s="5">
        <f t="shared" si="292"/>
        <v>0.58650043005407415</v>
      </c>
      <c r="Q2793" s="5">
        <f t="shared" si="293"/>
        <v>43894863</v>
      </c>
      <c r="R2793" s="1">
        <f t="shared" si="294"/>
        <v>13894863</v>
      </c>
      <c r="S2793" s="1">
        <f t="shared" si="295"/>
        <v>30000000</v>
      </c>
      <c r="V2793" s="5"/>
      <c r="W2793" s="5"/>
      <c r="Y2793" s="5"/>
    </row>
    <row r="2794" spans="1:25" x14ac:dyDescent="0.3">
      <c r="A2794" t="s">
        <v>2180</v>
      </c>
      <c r="B2794">
        <v>101</v>
      </c>
      <c r="C2794">
        <v>37617947</v>
      </c>
      <c r="D2794" t="s">
        <v>2076</v>
      </c>
      <c r="E2794" t="s">
        <v>11245</v>
      </c>
      <c r="F2794" t="s">
        <v>2622</v>
      </c>
      <c r="G2794" t="s">
        <v>14</v>
      </c>
      <c r="H2794" t="s">
        <v>15</v>
      </c>
      <c r="I2794">
        <v>30000000</v>
      </c>
      <c r="J2794">
        <v>2006</v>
      </c>
      <c r="K2794">
        <v>6.8</v>
      </c>
      <c r="L2794" s="5" t="s">
        <v>1221</v>
      </c>
      <c r="M2794" s="5" t="s">
        <v>6299</v>
      </c>
      <c r="N2794" t="s">
        <v>455</v>
      </c>
      <c r="P2794" s="5">
        <f t="shared" si="292"/>
        <v>0.58642442432953146</v>
      </c>
      <c r="Q2794" s="5">
        <f t="shared" si="293"/>
        <v>37617947</v>
      </c>
      <c r="R2794" s="1">
        <f t="shared" si="294"/>
        <v>7617947</v>
      </c>
      <c r="S2794" s="1">
        <f t="shared" si="295"/>
        <v>30000000</v>
      </c>
      <c r="V2794" s="5"/>
      <c r="W2794" s="5"/>
      <c r="Y2794" s="5"/>
    </row>
    <row r="2795" spans="1:25" x14ac:dyDescent="0.3">
      <c r="A2795" t="s">
        <v>1823</v>
      </c>
      <c r="B2795">
        <v>108</v>
      </c>
      <c r="C2795">
        <v>32048809</v>
      </c>
      <c r="D2795" t="s">
        <v>2267</v>
      </c>
      <c r="E2795" t="s">
        <v>11246</v>
      </c>
      <c r="F2795" t="s">
        <v>2623</v>
      </c>
      <c r="G2795" t="s">
        <v>14</v>
      </c>
      <c r="H2795" t="s">
        <v>132</v>
      </c>
      <c r="I2795">
        <v>30000000</v>
      </c>
      <c r="J2795">
        <v>2005</v>
      </c>
      <c r="K2795">
        <v>5.3</v>
      </c>
      <c r="L2795" s="5" t="s">
        <v>2267</v>
      </c>
      <c r="M2795" s="5"/>
      <c r="P2795" s="5">
        <f t="shared" si="292"/>
        <v>0.58632044730988475</v>
      </c>
      <c r="Q2795" s="5">
        <f t="shared" si="293"/>
        <v>32048809</v>
      </c>
      <c r="R2795" s="1">
        <f t="shared" si="294"/>
        <v>2048809</v>
      </c>
      <c r="S2795" s="1">
        <f t="shared" si="295"/>
        <v>30000000</v>
      </c>
      <c r="V2795" s="5"/>
      <c r="W2795" s="5"/>
      <c r="Y2795" s="5"/>
    </row>
    <row r="2796" spans="1:25" x14ac:dyDescent="0.3">
      <c r="A2796" t="s">
        <v>1324</v>
      </c>
      <c r="B2796">
        <v>155</v>
      </c>
      <c r="C2796">
        <v>25078937</v>
      </c>
      <c r="D2796" t="s">
        <v>778</v>
      </c>
      <c r="E2796" t="s">
        <v>11247</v>
      </c>
      <c r="F2796" t="s">
        <v>2639</v>
      </c>
      <c r="G2796" t="s">
        <v>14</v>
      </c>
      <c r="H2796" t="s">
        <v>15</v>
      </c>
      <c r="I2796">
        <v>30000000</v>
      </c>
      <c r="J2796">
        <v>1997</v>
      </c>
      <c r="K2796">
        <v>6.6</v>
      </c>
      <c r="L2796" s="5" t="s">
        <v>8413</v>
      </c>
      <c r="M2796" s="5" t="s">
        <v>1221</v>
      </c>
      <c r="N2796" t="s">
        <v>8415</v>
      </c>
      <c r="O2796" t="s">
        <v>3629</v>
      </c>
      <c r="P2796" s="5">
        <f t="shared" si="292"/>
        <v>0.5861932108713358</v>
      </c>
      <c r="Q2796" s="5">
        <f t="shared" si="293"/>
        <v>25078937</v>
      </c>
      <c r="R2796" s="1">
        <f t="shared" si="294"/>
        <v>-4921063</v>
      </c>
      <c r="S2796" s="1">
        <f t="shared" si="295"/>
        <v>30000000</v>
      </c>
      <c r="V2796" s="5"/>
      <c r="W2796" s="5"/>
      <c r="Y2796" s="5"/>
    </row>
    <row r="2797" spans="1:25" x14ac:dyDescent="0.3">
      <c r="A2797" t="s">
        <v>2646</v>
      </c>
      <c r="B2797">
        <v>108</v>
      </c>
      <c r="C2797">
        <v>20981633</v>
      </c>
      <c r="D2797" t="s">
        <v>799</v>
      </c>
      <c r="E2797" t="s">
        <v>11248</v>
      </c>
      <c r="F2797" t="s">
        <v>2647</v>
      </c>
      <c r="G2797" t="s">
        <v>14</v>
      </c>
      <c r="H2797" t="s">
        <v>15</v>
      </c>
      <c r="I2797">
        <v>30000000</v>
      </c>
      <c r="J2797">
        <v>2008</v>
      </c>
      <c r="K2797">
        <v>5.9</v>
      </c>
      <c r="L2797" s="5" t="s">
        <v>1221</v>
      </c>
      <c r="M2797" s="5" t="s">
        <v>8415</v>
      </c>
      <c r="N2797" t="s">
        <v>4289</v>
      </c>
      <c r="O2797" t="s">
        <v>3629</v>
      </c>
      <c r="P2797" s="5">
        <f t="shared" si="292"/>
        <v>0.58603902359929005</v>
      </c>
      <c r="Q2797" s="5">
        <f t="shared" si="293"/>
        <v>20981633</v>
      </c>
      <c r="R2797" s="1">
        <f t="shared" si="294"/>
        <v>-9018367</v>
      </c>
      <c r="S2797" s="1">
        <f t="shared" si="295"/>
        <v>30000000</v>
      </c>
      <c r="V2797" s="5"/>
      <c r="W2797" s="5"/>
      <c r="Y2797" s="5"/>
    </row>
    <row r="2798" spans="1:25" x14ac:dyDescent="0.3">
      <c r="A2798" t="s">
        <v>2670</v>
      </c>
      <c r="B2798">
        <v>93</v>
      </c>
      <c r="C2798"/>
      <c r="D2798" t="s">
        <v>1487</v>
      </c>
      <c r="E2798" t="s">
        <v>11249</v>
      </c>
      <c r="F2798" t="s">
        <v>2671</v>
      </c>
      <c r="G2798" t="s">
        <v>14</v>
      </c>
      <c r="H2798" t="s">
        <v>132</v>
      </c>
      <c r="I2798">
        <v>30000000</v>
      </c>
      <c r="J2798">
        <v>2012</v>
      </c>
      <c r="K2798">
        <v>5.2</v>
      </c>
      <c r="L2798" s="5" t="s">
        <v>476</v>
      </c>
      <c r="M2798" s="5" t="s">
        <v>2267</v>
      </c>
      <c r="N2798" t="s">
        <v>4289</v>
      </c>
      <c r="P2798" s="5">
        <f t="shared" si="292"/>
        <v>0.58586994711812079</v>
      </c>
      <c r="Q2798" s="5">
        <f t="shared" si="293"/>
        <v>25035665</v>
      </c>
      <c r="R2798" s="1">
        <f t="shared" si="294"/>
        <v>-4964335</v>
      </c>
      <c r="S2798" s="1">
        <f t="shared" si="295"/>
        <v>30000000</v>
      </c>
      <c r="V2798" s="5"/>
      <c r="W2798" s="5"/>
      <c r="Y2798" s="5"/>
    </row>
    <row r="2799" spans="1:25" x14ac:dyDescent="0.3">
      <c r="A2799" t="s">
        <v>172</v>
      </c>
      <c r="B2799">
        <v>139</v>
      </c>
      <c r="C2799">
        <v>32000000</v>
      </c>
      <c r="D2799" t="s">
        <v>79</v>
      </c>
      <c r="E2799" t="s">
        <v>11250</v>
      </c>
      <c r="F2799" t="s">
        <v>2723</v>
      </c>
      <c r="G2799" t="s">
        <v>14</v>
      </c>
      <c r="H2799" t="s">
        <v>15</v>
      </c>
      <c r="I2799">
        <v>30000000</v>
      </c>
      <c r="J2799">
        <v>1993</v>
      </c>
      <c r="K2799">
        <v>7.2</v>
      </c>
      <c r="L2799" s="5" t="s">
        <v>1221</v>
      </c>
      <c r="M2799" s="5" t="s">
        <v>6851</v>
      </c>
      <c r="P2799" s="5">
        <f t="shared" si="292"/>
        <v>0.58586994711812079</v>
      </c>
      <c r="Q2799" s="5">
        <f t="shared" si="293"/>
        <v>32000000</v>
      </c>
      <c r="R2799" s="1">
        <f t="shared" si="294"/>
        <v>2000000</v>
      </c>
      <c r="S2799" s="1">
        <f t="shared" si="295"/>
        <v>30000000</v>
      </c>
      <c r="V2799" s="5"/>
      <c r="W2799" s="5"/>
      <c r="Y2799" s="5"/>
    </row>
    <row r="2800" spans="1:25" x14ac:dyDescent="0.3">
      <c r="A2800" t="s">
        <v>566</v>
      </c>
      <c r="B2800">
        <v>99</v>
      </c>
      <c r="C2800">
        <v>117559438</v>
      </c>
      <c r="D2800" t="s">
        <v>630</v>
      </c>
      <c r="E2800" t="s">
        <v>11251</v>
      </c>
      <c r="F2800" t="s">
        <v>2742</v>
      </c>
      <c r="G2800" t="s">
        <v>14</v>
      </c>
      <c r="H2800" t="s">
        <v>15</v>
      </c>
      <c r="I2800">
        <v>30000000</v>
      </c>
      <c r="J2800">
        <v>2000</v>
      </c>
      <c r="K2800">
        <v>5.0999999999999996</v>
      </c>
      <c r="L2800" s="5" t="s">
        <v>476</v>
      </c>
      <c r="M2800" s="5" t="s">
        <v>599</v>
      </c>
      <c r="N2800" t="s">
        <v>8413</v>
      </c>
      <c r="P2800" s="5">
        <f t="shared" si="292"/>
        <v>0.58574169931817555</v>
      </c>
      <c r="Q2800" s="5">
        <f t="shared" si="293"/>
        <v>117559438</v>
      </c>
      <c r="R2800" s="1">
        <f t="shared" si="294"/>
        <v>87559438</v>
      </c>
      <c r="S2800" s="1">
        <f t="shared" si="295"/>
        <v>30000000</v>
      </c>
      <c r="V2800" s="5"/>
      <c r="W2800" s="5"/>
      <c r="Y2800" s="5"/>
    </row>
    <row r="2801" spans="1:25" x14ac:dyDescent="0.3">
      <c r="A2801" t="s">
        <v>2745</v>
      </c>
      <c r="B2801">
        <v>89</v>
      </c>
      <c r="C2801">
        <v>21426805</v>
      </c>
      <c r="D2801" t="s">
        <v>124</v>
      </c>
      <c r="E2801" t="s">
        <v>11252</v>
      </c>
      <c r="F2801" t="s">
        <v>2746</v>
      </c>
      <c r="G2801" t="s">
        <v>14</v>
      </c>
      <c r="H2801" t="s">
        <v>15</v>
      </c>
      <c r="I2801">
        <v>30000000</v>
      </c>
      <c r="J2801">
        <v>2011</v>
      </c>
      <c r="K2801">
        <v>4.9000000000000004</v>
      </c>
      <c r="L2801" s="5" t="s">
        <v>476</v>
      </c>
      <c r="M2801" s="5" t="s">
        <v>340</v>
      </c>
      <c r="N2801" t="s">
        <v>2267</v>
      </c>
      <c r="O2801" t="s">
        <v>4289</v>
      </c>
      <c r="P2801" s="5">
        <f t="shared" si="292"/>
        <v>0.58614163847885548</v>
      </c>
      <c r="Q2801" s="5">
        <f t="shared" si="293"/>
        <v>21426805</v>
      </c>
      <c r="R2801" s="1">
        <f t="shared" si="294"/>
        <v>-8573195</v>
      </c>
      <c r="S2801" s="1">
        <f t="shared" si="295"/>
        <v>30000000</v>
      </c>
      <c r="V2801" s="5"/>
      <c r="W2801" s="5"/>
      <c r="Y2801" s="5"/>
    </row>
    <row r="2802" spans="1:25" x14ac:dyDescent="0.3">
      <c r="A2802" t="s">
        <v>2758</v>
      </c>
      <c r="B2802">
        <v>94</v>
      </c>
      <c r="C2802">
        <v>17120019</v>
      </c>
      <c r="D2802" t="s">
        <v>122</v>
      </c>
      <c r="E2802" t="s">
        <v>11253</v>
      </c>
      <c r="F2802" t="s">
        <v>2759</v>
      </c>
      <c r="G2802" t="s">
        <v>14</v>
      </c>
      <c r="H2802" t="s">
        <v>15</v>
      </c>
      <c r="I2802">
        <v>30000000</v>
      </c>
      <c r="J2802">
        <v>2012</v>
      </c>
      <c r="K2802">
        <v>6.5</v>
      </c>
      <c r="L2802" s="5" t="s">
        <v>476</v>
      </c>
      <c r="M2802" s="5" t="s">
        <v>8413</v>
      </c>
      <c r="N2802" t="s">
        <v>3629</v>
      </c>
      <c r="P2802" s="5">
        <f t="shared" si="292"/>
        <v>0.58597358961370283</v>
      </c>
      <c r="Q2802" s="5">
        <f t="shared" si="293"/>
        <v>17120019</v>
      </c>
      <c r="R2802" s="1">
        <f t="shared" si="294"/>
        <v>-12879981</v>
      </c>
      <c r="S2802" s="1">
        <f t="shared" si="295"/>
        <v>30000000</v>
      </c>
      <c r="V2802" s="5"/>
      <c r="W2802" s="5"/>
      <c r="Y2802" s="5"/>
    </row>
    <row r="2803" spans="1:25" x14ac:dyDescent="0.3">
      <c r="A2803" t="s">
        <v>2763</v>
      </c>
      <c r="B2803">
        <v>113</v>
      </c>
      <c r="C2803">
        <v>10955425</v>
      </c>
      <c r="D2803" t="s">
        <v>1011</v>
      </c>
      <c r="E2803" t="s">
        <v>11254</v>
      </c>
      <c r="F2803" t="s">
        <v>2764</v>
      </c>
      <c r="G2803" t="s">
        <v>14</v>
      </c>
      <c r="H2803" t="s">
        <v>22</v>
      </c>
      <c r="I2803">
        <v>30000000</v>
      </c>
      <c r="J2803">
        <v>2008</v>
      </c>
      <c r="K2803">
        <v>6</v>
      </c>
      <c r="L2803" s="5" t="s">
        <v>476</v>
      </c>
      <c r="M2803" s="5" t="s">
        <v>4289</v>
      </c>
      <c r="N2803" t="s">
        <v>3629</v>
      </c>
      <c r="P2803" s="5">
        <f t="shared" si="292"/>
        <v>0.58579060018004137</v>
      </c>
      <c r="Q2803" s="5">
        <f t="shared" si="293"/>
        <v>10955425</v>
      </c>
      <c r="R2803" s="1">
        <f t="shared" si="294"/>
        <v>-19044575</v>
      </c>
      <c r="S2803" s="1">
        <f t="shared" si="295"/>
        <v>30000000</v>
      </c>
      <c r="V2803" s="5"/>
      <c r="W2803" s="5"/>
      <c r="Y2803" s="5"/>
    </row>
    <row r="2804" spans="1:25" x14ac:dyDescent="0.3">
      <c r="A2804" t="s">
        <v>2468</v>
      </c>
      <c r="B2804">
        <v>110</v>
      </c>
      <c r="C2804">
        <v>4357000</v>
      </c>
      <c r="D2804" t="s">
        <v>184</v>
      </c>
      <c r="E2804" t="s">
        <v>11255</v>
      </c>
      <c r="F2804" t="s">
        <v>2808</v>
      </c>
      <c r="G2804" t="s">
        <v>14</v>
      </c>
      <c r="H2804" t="s">
        <v>15</v>
      </c>
      <c r="I2804">
        <v>30000000</v>
      </c>
      <c r="J2804">
        <v>1996</v>
      </c>
      <c r="K2804">
        <v>5.3</v>
      </c>
      <c r="L2804" s="5" t="s">
        <v>599</v>
      </c>
      <c r="M2804" s="5" t="s">
        <v>6299</v>
      </c>
      <c r="N2804" t="s">
        <v>455</v>
      </c>
      <c r="P2804" s="5">
        <f t="shared" si="292"/>
        <v>0.58558793136222953</v>
      </c>
      <c r="Q2804" s="5">
        <f t="shared" si="293"/>
        <v>4357000</v>
      </c>
      <c r="R2804" s="1">
        <f t="shared" si="294"/>
        <v>-25643000</v>
      </c>
      <c r="S2804" s="1">
        <f t="shared" si="295"/>
        <v>30000000</v>
      </c>
      <c r="V2804" s="5"/>
      <c r="W2804" s="5"/>
      <c r="Y2804" s="5"/>
    </row>
    <row r="2805" spans="1:25" x14ac:dyDescent="0.3">
      <c r="A2805" t="s">
        <v>2809</v>
      </c>
      <c r="B2805">
        <v>100</v>
      </c>
      <c r="C2805">
        <v>22525921</v>
      </c>
      <c r="D2805" t="s">
        <v>599</v>
      </c>
      <c r="E2805" t="s">
        <v>11256</v>
      </c>
      <c r="F2805" t="s">
        <v>2810</v>
      </c>
      <c r="G2805" t="s">
        <v>14</v>
      </c>
      <c r="H2805" t="s">
        <v>15</v>
      </c>
      <c r="I2805">
        <v>30000000</v>
      </c>
      <c r="J2805">
        <v>2013</v>
      </c>
      <c r="K2805">
        <v>5.9</v>
      </c>
      <c r="L2805" s="5" t="s">
        <v>599</v>
      </c>
      <c r="M2805" s="5"/>
      <c r="P2805" s="5">
        <f t="shared" si="292"/>
        <v>0.58536625927635033</v>
      </c>
      <c r="Q2805" s="5">
        <f t="shared" si="293"/>
        <v>22525921</v>
      </c>
      <c r="R2805" s="1">
        <f t="shared" si="294"/>
        <v>-7474079</v>
      </c>
      <c r="S2805" s="1">
        <f t="shared" si="295"/>
        <v>30000000</v>
      </c>
      <c r="V2805" s="5"/>
      <c r="W2805" s="5"/>
      <c r="Y2805" s="5"/>
    </row>
    <row r="2806" spans="1:25" x14ac:dyDescent="0.3">
      <c r="A2806" t="s">
        <v>2845</v>
      </c>
      <c r="B2806">
        <v>108</v>
      </c>
      <c r="C2806">
        <v>145096820</v>
      </c>
      <c r="D2806" t="s">
        <v>599</v>
      </c>
      <c r="E2806" t="s">
        <v>11257</v>
      </c>
      <c r="F2806" t="s">
        <v>2846</v>
      </c>
      <c r="G2806" t="s">
        <v>14</v>
      </c>
      <c r="H2806" t="s">
        <v>15</v>
      </c>
      <c r="I2806">
        <v>30000000</v>
      </c>
      <c r="J2806">
        <v>2001</v>
      </c>
      <c r="K2806">
        <v>6.4</v>
      </c>
      <c r="L2806" s="5" t="s">
        <v>599</v>
      </c>
      <c r="M2806" s="5"/>
      <c r="P2806" s="5">
        <f t="shared" si="292"/>
        <v>0.58520054314248715</v>
      </c>
      <c r="Q2806" s="5">
        <f t="shared" si="293"/>
        <v>145096820</v>
      </c>
      <c r="R2806" s="1">
        <f t="shared" si="294"/>
        <v>115096820</v>
      </c>
      <c r="S2806" s="1">
        <f t="shared" si="295"/>
        <v>30000000</v>
      </c>
      <c r="V2806" s="5"/>
      <c r="W2806" s="5"/>
      <c r="Y2806" s="5"/>
    </row>
    <row r="2807" spans="1:25" x14ac:dyDescent="0.3">
      <c r="A2807" t="s">
        <v>111</v>
      </c>
      <c r="B2807">
        <v>74</v>
      </c>
      <c r="C2807">
        <v>191796233</v>
      </c>
      <c r="D2807" t="s">
        <v>101</v>
      </c>
      <c r="E2807" t="s">
        <v>11258</v>
      </c>
      <c r="F2807" t="s">
        <v>2847</v>
      </c>
      <c r="G2807" t="s">
        <v>14</v>
      </c>
      <c r="H2807" t="s">
        <v>15</v>
      </c>
      <c r="I2807">
        <v>30000000</v>
      </c>
      <c r="J2807">
        <v>1995</v>
      </c>
      <c r="K2807">
        <v>8.3000000000000007</v>
      </c>
      <c r="L2807" s="5" t="s">
        <v>340</v>
      </c>
      <c r="M2807" s="5" t="s">
        <v>4017</v>
      </c>
      <c r="N2807" t="s">
        <v>599</v>
      </c>
      <c r="O2807" t="s">
        <v>6299</v>
      </c>
      <c r="P2807" s="5">
        <f t="shared" si="292"/>
        <v>0.58585140915150125</v>
      </c>
      <c r="Q2807" s="5">
        <f t="shared" si="293"/>
        <v>191796233</v>
      </c>
      <c r="R2807" s="1">
        <f t="shared" si="294"/>
        <v>161796233</v>
      </c>
      <c r="S2807" s="1">
        <f t="shared" si="295"/>
        <v>30000000</v>
      </c>
      <c r="V2807" s="5"/>
      <c r="W2807" s="5"/>
      <c r="Y2807" s="5"/>
    </row>
    <row r="2808" spans="1:25" x14ac:dyDescent="0.3">
      <c r="A2808" t="s">
        <v>2849</v>
      </c>
      <c r="B2808">
        <v>104</v>
      </c>
      <c r="C2808">
        <v>125014030</v>
      </c>
      <c r="D2808" t="s">
        <v>79</v>
      </c>
      <c r="E2808" t="s">
        <v>11259</v>
      </c>
      <c r="F2808" t="s">
        <v>2850</v>
      </c>
      <c r="G2808" t="s">
        <v>14</v>
      </c>
      <c r="H2808" t="s">
        <v>15</v>
      </c>
      <c r="I2808">
        <v>30000000</v>
      </c>
      <c r="J2808">
        <v>2012</v>
      </c>
      <c r="K2808">
        <v>6.8</v>
      </c>
      <c r="L2808" s="5" t="s">
        <v>1221</v>
      </c>
      <c r="M2808" s="5" t="s">
        <v>6851</v>
      </c>
      <c r="P2808" s="5">
        <f t="shared" si="292"/>
        <v>0.58701557757855893</v>
      </c>
      <c r="Q2808" s="5">
        <f t="shared" si="293"/>
        <v>125014030</v>
      </c>
      <c r="R2808" s="1">
        <f t="shared" si="294"/>
        <v>95014030</v>
      </c>
      <c r="S2808" s="1">
        <f t="shared" si="295"/>
        <v>30000000</v>
      </c>
      <c r="V2808" s="5"/>
      <c r="W2808" s="5"/>
      <c r="Y2808" s="5"/>
    </row>
    <row r="2809" spans="1:25" x14ac:dyDescent="0.3">
      <c r="A2809" t="s">
        <v>2758</v>
      </c>
      <c r="B2809">
        <v>120</v>
      </c>
      <c r="C2809">
        <v>115648585</v>
      </c>
      <c r="D2809" t="s">
        <v>587</v>
      </c>
      <c r="E2809" t="s">
        <v>11260</v>
      </c>
      <c r="F2809" t="s">
        <v>2853</v>
      </c>
      <c r="G2809" t="s">
        <v>14</v>
      </c>
      <c r="H2809" t="s">
        <v>15</v>
      </c>
      <c r="I2809">
        <v>30000000</v>
      </c>
      <c r="J2809">
        <v>2000</v>
      </c>
      <c r="K2809">
        <v>7.8</v>
      </c>
      <c r="L2809" s="5" t="s">
        <v>4651</v>
      </c>
      <c r="M2809" s="5" t="s">
        <v>1221</v>
      </c>
      <c r="N2809" t="s">
        <v>8417</v>
      </c>
      <c r="P2809" s="5">
        <f t="shared" si="292"/>
        <v>0.58748336674631363</v>
      </c>
      <c r="Q2809" s="5">
        <f t="shared" si="293"/>
        <v>115648585</v>
      </c>
      <c r="R2809" s="1">
        <f t="shared" si="294"/>
        <v>85648585</v>
      </c>
      <c r="S2809" s="1">
        <f t="shared" si="295"/>
        <v>30000000</v>
      </c>
      <c r="V2809" s="5"/>
      <c r="W2809" s="5"/>
      <c r="Y2809" s="5"/>
    </row>
    <row r="2810" spans="1:25" x14ac:dyDescent="0.3">
      <c r="A2810" t="s">
        <v>470</v>
      </c>
      <c r="B2810">
        <v>135</v>
      </c>
      <c r="C2810">
        <v>122012643</v>
      </c>
      <c r="D2810" t="s">
        <v>20</v>
      </c>
      <c r="E2810" t="s">
        <v>11261</v>
      </c>
      <c r="F2810" t="s">
        <v>2854</v>
      </c>
      <c r="G2810" t="s">
        <v>14</v>
      </c>
      <c r="H2810" t="s">
        <v>15</v>
      </c>
      <c r="I2810">
        <v>30000000</v>
      </c>
      <c r="J2810">
        <v>1990</v>
      </c>
      <c r="K2810">
        <v>7.6</v>
      </c>
      <c r="L2810" s="5" t="s">
        <v>476</v>
      </c>
      <c r="M2810" s="5" t="s">
        <v>340</v>
      </c>
      <c r="N2810" t="s">
        <v>3629</v>
      </c>
      <c r="P2810" s="5">
        <f t="shared" si="292"/>
        <v>0.58787201590882932</v>
      </c>
      <c r="Q2810" s="5">
        <f t="shared" si="293"/>
        <v>122012643</v>
      </c>
      <c r="R2810" s="1">
        <f t="shared" si="294"/>
        <v>92012643</v>
      </c>
      <c r="S2810" s="1">
        <f t="shared" si="295"/>
        <v>30000000</v>
      </c>
      <c r="V2810" s="5"/>
      <c r="W2810" s="5"/>
      <c r="Y2810" s="5"/>
    </row>
    <row r="2811" spans="1:25" x14ac:dyDescent="0.3">
      <c r="A2811" t="s">
        <v>2480</v>
      </c>
      <c r="B2811">
        <v>132</v>
      </c>
      <c r="C2811">
        <v>116631310</v>
      </c>
      <c r="D2811" t="s">
        <v>555</v>
      </c>
      <c r="E2811" t="s">
        <v>11262</v>
      </c>
      <c r="F2811" t="s">
        <v>2855</v>
      </c>
      <c r="G2811" t="s">
        <v>14</v>
      </c>
      <c r="H2811" t="s">
        <v>15</v>
      </c>
      <c r="I2811">
        <v>30000000</v>
      </c>
      <c r="J2811">
        <v>2013</v>
      </c>
      <c r="K2811">
        <v>7.2</v>
      </c>
      <c r="L2811" s="5" t="s">
        <v>4651</v>
      </c>
      <c r="M2811" s="5" t="s">
        <v>1221</v>
      </c>
      <c r="P2811" s="5">
        <f t="shared" si="292"/>
        <v>0.58831538548562579</v>
      </c>
      <c r="Q2811" s="5">
        <f t="shared" si="293"/>
        <v>116631310</v>
      </c>
      <c r="R2811" s="1">
        <f t="shared" si="294"/>
        <v>86631310</v>
      </c>
      <c r="S2811" s="1">
        <f t="shared" si="295"/>
        <v>30000000</v>
      </c>
      <c r="V2811" s="5"/>
      <c r="W2811" s="5"/>
      <c r="Y2811" s="5"/>
    </row>
    <row r="2812" spans="1:25" x14ac:dyDescent="0.3">
      <c r="A2812" t="s">
        <v>1768</v>
      </c>
      <c r="B2812">
        <v>90</v>
      </c>
      <c r="C2812">
        <v>108360000</v>
      </c>
      <c r="D2812" t="s">
        <v>1501</v>
      </c>
      <c r="E2812" t="s">
        <v>11263</v>
      </c>
      <c r="F2812" t="s">
        <v>2858</v>
      </c>
      <c r="G2812" t="s">
        <v>14</v>
      </c>
      <c r="H2812" t="s">
        <v>15</v>
      </c>
      <c r="I2812">
        <v>30000000</v>
      </c>
      <c r="J2812">
        <v>1995</v>
      </c>
      <c r="K2812">
        <v>6.3</v>
      </c>
      <c r="L2812" s="5" t="s">
        <v>340</v>
      </c>
      <c r="M2812" s="5" t="s">
        <v>599</v>
      </c>
      <c r="P2812" s="5">
        <f t="shared" si="292"/>
        <v>0.58871380113271898</v>
      </c>
      <c r="Q2812" s="5">
        <f t="shared" si="293"/>
        <v>108360000</v>
      </c>
      <c r="R2812" s="1">
        <f t="shared" si="294"/>
        <v>78360000</v>
      </c>
      <c r="S2812" s="1">
        <f t="shared" si="295"/>
        <v>30000000</v>
      </c>
      <c r="V2812" s="5"/>
      <c r="W2812" s="5"/>
      <c r="Y2812" s="5"/>
    </row>
    <row r="2813" spans="1:25" x14ac:dyDescent="0.3">
      <c r="A2813" t="s">
        <v>496</v>
      </c>
      <c r="B2813">
        <v>112</v>
      </c>
      <c r="C2813">
        <v>115646235</v>
      </c>
      <c r="D2813" t="s">
        <v>1011</v>
      </c>
      <c r="E2813" t="s">
        <v>11264</v>
      </c>
      <c r="F2813" t="s">
        <v>2862</v>
      </c>
      <c r="G2813" t="s">
        <v>14</v>
      </c>
      <c r="H2813" t="s">
        <v>2863</v>
      </c>
      <c r="I2813">
        <v>30000000</v>
      </c>
      <c r="J2813">
        <v>2009</v>
      </c>
      <c r="K2813">
        <v>8</v>
      </c>
      <c r="L2813" s="5" t="s">
        <v>476</v>
      </c>
      <c r="M2813" s="5" t="s">
        <v>4289</v>
      </c>
      <c r="N2813" t="s">
        <v>3629</v>
      </c>
      <c r="P2813" s="5">
        <f t="shared" si="292"/>
        <v>0.58904536782986261</v>
      </c>
      <c r="Q2813" s="5">
        <f t="shared" si="293"/>
        <v>115646235</v>
      </c>
      <c r="R2813" s="1">
        <f t="shared" si="294"/>
        <v>85646235</v>
      </c>
      <c r="S2813" s="1">
        <f t="shared" si="295"/>
        <v>30000000</v>
      </c>
      <c r="V2813" s="5"/>
      <c r="W2813" s="5"/>
      <c r="Y2813" s="5"/>
    </row>
    <row r="2814" spans="1:25" x14ac:dyDescent="0.3">
      <c r="A2814" t="s">
        <v>2864</v>
      </c>
      <c r="B2814">
        <v>87</v>
      </c>
      <c r="C2814">
        <v>85416609</v>
      </c>
      <c r="D2814" t="s">
        <v>101</v>
      </c>
      <c r="E2814" t="s">
        <v>11265</v>
      </c>
      <c r="F2814" t="s">
        <v>2865</v>
      </c>
      <c r="G2814" t="s">
        <v>14</v>
      </c>
      <c r="H2814" t="s">
        <v>15</v>
      </c>
      <c r="I2814">
        <v>30000000</v>
      </c>
      <c r="J2814">
        <v>2004</v>
      </c>
      <c r="K2814">
        <v>7</v>
      </c>
      <c r="L2814" s="5" t="s">
        <v>340</v>
      </c>
      <c r="M2814" s="5" t="s">
        <v>4017</v>
      </c>
      <c r="N2814" t="s">
        <v>599</v>
      </c>
      <c r="O2814" t="s">
        <v>6299</v>
      </c>
      <c r="P2814" s="5">
        <f t="shared" si="292"/>
        <v>0.58943701618985089</v>
      </c>
      <c r="Q2814" s="5">
        <f t="shared" si="293"/>
        <v>85416609</v>
      </c>
      <c r="R2814" s="1">
        <f t="shared" si="294"/>
        <v>55416609</v>
      </c>
      <c r="S2814" s="1">
        <f t="shared" si="295"/>
        <v>30000000</v>
      </c>
      <c r="V2814" s="5"/>
      <c r="W2814" s="5"/>
      <c r="Y2814" s="5"/>
    </row>
    <row r="2815" spans="1:25" x14ac:dyDescent="0.3">
      <c r="A2815" t="s">
        <v>1324</v>
      </c>
      <c r="B2815">
        <v>132</v>
      </c>
      <c r="C2815">
        <v>100422786</v>
      </c>
      <c r="D2815" t="s">
        <v>1353</v>
      </c>
      <c r="E2815" t="s">
        <v>11266</v>
      </c>
      <c r="F2815" t="s">
        <v>2867</v>
      </c>
      <c r="G2815" t="s">
        <v>14</v>
      </c>
      <c r="H2815" t="s">
        <v>15</v>
      </c>
      <c r="I2815">
        <v>30000000</v>
      </c>
      <c r="J2815">
        <v>2004</v>
      </c>
      <c r="K2815">
        <v>8.1</v>
      </c>
      <c r="L2815" s="5" t="s">
        <v>1221</v>
      </c>
      <c r="M2815" s="5" t="s">
        <v>8417</v>
      </c>
      <c r="P2815" s="5">
        <f t="shared" si="292"/>
        <v>0.58960023918499993</v>
      </c>
      <c r="Q2815" s="5">
        <f t="shared" si="293"/>
        <v>100422786</v>
      </c>
      <c r="R2815" s="1">
        <f t="shared" si="294"/>
        <v>70422786</v>
      </c>
      <c r="S2815" s="1">
        <f t="shared" si="295"/>
        <v>30000000</v>
      </c>
      <c r="V2815" s="5"/>
      <c r="W2815" s="5"/>
      <c r="Y2815" s="5"/>
    </row>
    <row r="2816" spans="1:25" x14ac:dyDescent="0.3">
      <c r="A2816" t="s">
        <v>1500</v>
      </c>
      <c r="B2816">
        <v>103</v>
      </c>
      <c r="C2816">
        <v>106694016</v>
      </c>
      <c r="D2816" t="s">
        <v>359</v>
      </c>
      <c r="E2816" t="s">
        <v>11267</v>
      </c>
      <c r="F2816" t="s">
        <v>2868</v>
      </c>
      <c r="G2816" t="s">
        <v>14</v>
      </c>
      <c r="H2816" t="s">
        <v>15</v>
      </c>
      <c r="I2816">
        <v>30000000</v>
      </c>
      <c r="J2816">
        <v>1999</v>
      </c>
      <c r="K2816">
        <v>6.7</v>
      </c>
      <c r="L2816" s="5" t="s">
        <v>599</v>
      </c>
      <c r="M2816" s="5" t="s">
        <v>8413</v>
      </c>
      <c r="P2816" s="5">
        <f t="shared" si="292"/>
        <v>0.58987183227158935</v>
      </c>
      <c r="Q2816" s="5">
        <f t="shared" si="293"/>
        <v>106694016</v>
      </c>
      <c r="R2816" s="1">
        <f t="shared" si="294"/>
        <v>76694016</v>
      </c>
      <c r="S2816" s="1">
        <f t="shared" si="295"/>
        <v>30000000</v>
      </c>
      <c r="V2816" s="5"/>
      <c r="W2816" s="5"/>
      <c r="Y2816" s="5"/>
    </row>
    <row r="2817" spans="1:25" x14ac:dyDescent="0.3">
      <c r="A2817" t="s">
        <v>2214</v>
      </c>
      <c r="B2817">
        <v>111</v>
      </c>
      <c r="C2817">
        <v>76806312</v>
      </c>
      <c r="D2817" t="s">
        <v>604</v>
      </c>
      <c r="E2817" t="s">
        <v>11268</v>
      </c>
      <c r="F2817" t="s">
        <v>2870</v>
      </c>
      <c r="G2817" t="s">
        <v>14</v>
      </c>
      <c r="H2817" t="s">
        <v>15</v>
      </c>
      <c r="I2817">
        <v>30000000</v>
      </c>
      <c r="J2817">
        <v>2008</v>
      </c>
      <c r="K2817">
        <v>6.1</v>
      </c>
      <c r="L2817" s="5" t="s">
        <v>599</v>
      </c>
      <c r="M2817" s="5" t="s">
        <v>6851</v>
      </c>
      <c r="P2817" s="5">
        <f t="shared" si="292"/>
        <v>0.5901925507403124</v>
      </c>
      <c r="Q2817" s="5">
        <f t="shared" si="293"/>
        <v>76806312</v>
      </c>
      <c r="R2817" s="1">
        <f t="shared" si="294"/>
        <v>46806312</v>
      </c>
      <c r="S2817" s="1">
        <f t="shared" si="295"/>
        <v>30000000</v>
      </c>
      <c r="V2817" s="5"/>
      <c r="W2817" s="5"/>
      <c r="Y2817" s="5"/>
    </row>
    <row r="2818" spans="1:25" x14ac:dyDescent="0.3">
      <c r="A2818" t="s">
        <v>602</v>
      </c>
      <c r="B2818">
        <v>102</v>
      </c>
      <c r="C2818">
        <v>79566871</v>
      </c>
      <c r="D2818" t="s">
        <v>2871</v>
      </c>
      <c r="E2818" t="s">
        <v>11269</v>
      </c>
      <c r="F2818" t="s">
        <v>2872</v>
      </c>
      <c r="G2818" t="s">
        <v>14</v>
      </c>
      <c r="H2818" t="s">
        <v>15</v>
      </c>
      <c r="I2818">
        <v>30000000</v>
      </c>
      <c r="J2818">
        <v>2009</v>
      </c>
      <c r="K2818">
        <v>4.2</v>
      </c>
      <c r="L2818" s="5" t="s">
        <v>599</v>
      </c>
      <c r="M2818" s="5" t="s">
        <v>1221</v>
      </c>
      <c r="N2818" t="s">
        <v>6299</v>
      </c>
      <c r="O2818" t="s">
        <v>4183</v>
      </c>
      <c r="P2818" s="5">
        <f t="shared" ref="P2818:P2881" si="296">CORREL(C2818:C7731,I2818:I7731)</f>
        <v>0.59030007618155711</v>
      </c>
      <c r="Q2818" s="5">
        <f t="shared" ref="Q2818:Q2881" si="297">IF(ISBLANK(C2818),MEDIAN($C$2:$C$4915), C2818)</f>
        <v>79566871</v>
      </c>
      <c r="R2818" s="1">
        <f t="shared" ref="R2818:R2881" si="298">Q2818-S2818</f>
        <v>49566871</v>
      </c>
      <c r="S2818" s="1">
        <f t="shared" ref="S2818:S2881" si="299">IF(ISBLANK(I2818),MEDIAN($I$2:$I$4915), I2818)</f>
        <v>30000000</v>
      </c>
      <c r="V2818" s="5"/>
      <c r="W2818" s="5"/>
      <c r="Y2818" s="5"/>
    </row>
    <row r="2819" spans="1:25" x14ac:dyDescent="0.3">
      <c r="A2819" t="s">
        <v>2873</v>
      </c>
      <c r="B2819">
        <v>78</v>
      </c>
      <c r="C2819">
        <v>76501438</v>
      </c>
      <c r="D2819" t="s">
        <v>724</v>
      </c>
      <c r="E2819" t="s">
        <v>11270</v>
      </c>
      <c r="F2819" t="s">
        <v>2874</v>
      </c>
      <c r="G2819" t="s">
        <v>14</v>
      </c>
      <c r="H2819" t="s">
        <v>275</v>
      </c>
      <c r="I2819">
        <v>30000000</v>
      </c>
      <c r="J2819">
        <v>2000</v>
      </c>
      <c r="K2819">
        <v>6.1</v>
      </c>
      <c r="L2819" s="5" t="s">
        <v>340</v>
      </c>
      <c r="M2819" s="5" t="s">
        <v>4017</v>
      </c>
      <c r="N2819" t="s">
        <v>599</v>
      </c>
      <c r="O2819" t="s">
        <v>6299</v>
      </c>
      <c r="P2819" s="5">
        <f t="shared" si="296"/>
        <v>0.59042568948200824</v>
      </c>
      <c r="Q2819" s="5">
        <f t="shared" si="297"/>
        <v>76501438</v>
      </c>
      <c r="R2819" s="1">
        <f t="shared" si="298"/>
        <v>46501438</v>
      </c>
      <c r="S2819" s="1">
        <f t="shared" si="299"/>
        <v>30000000</v>
      </c>
      <c r="V2819" s="5"/>
      <c r="W2819" s="5"/>
      <c r="Y2819" s="5"/>
    </row>
    <row r="2820" spans="1:25" x14ac:dyDescent="0.3">
      <c r="A2820" t="s">
        <v>2172</v>
      </c>
      <c r="B2820">
        <v>132</v>
      </c>
      <c r="C2820">
        <v>74787599</v>
      </c>
      <c r="D2820" t="s">
        <v>79</v>
      </c>
      <c r="E2820" t="s">
        <v>11271</v>
      </c>
      <c r="F2820" t="s">
        <v>2875</v>
      </c>
      <c r="G2820" t="s">
        <v>14</v>
      </c>
      <c r="H2820" t="s">
        <v>15</v>
      </c>
      <c r="I2820">
        <v>30000000</v>
      </c>
      <c r="J2820">
        <v>1991</v>
      </c>
      <c r="K2820">
        <v>6.6</v>
      </c>
      <c r="L2820" s="5" t="s">
        <v>1221</v>
      </c>
      <c r="M2820" s="5" t="s">
        <v>6851</v>
      </c>
      <c r="P2820" s="5">
        <f t="shared" si="296"/>
        <v>0.59053174920505103</v>
      </c>
      <c r="Q2820" s="5">
        <f t="shared" si="297"/>
        <v>74787599</v>
      </c>
      <c r="R2820" s="1">
        <f t="shared" si="298"/>
        <v>44787599</v>
      </c>
      <c r="S2820" s="1">
        <f t="shared" si="299"/>
        <v>30000000</v>
      </c>
      <c r="V2820" s="5"/>
      <c r="W2820" s="5"/>
      <c r="Y2820" s="5"/>
    </row>
    <row r="2821" spans="1:25" x14ac:dyDescent="0.3">
      <c r="A2821" t="s">
        <v>361</v>
      </c>
      <c r="B2821">
        <v>133</v>
      </c>
      <c r="C2821">
        <v>66528842</v>
      </c>
      <c r="D2821" t="s">
        <v>2712</v>
      </c>
      <c r="E2821" t="s">
        <v>11272</v>
      </c>
      <c r="F2821" t="s">
        <v>2876</v>
      </c>
      <c r="G2821" t="s">
        <v>14</v>
      </c>
      <c r="H2821" t="s">
        <v>15</v>
      </c>
      <c r="I2821">
        <v>30000000</v>
      </c>
      <c r="J2821">
        <v>1994</v>
      </c>
      <c r="K2821">
        <v>7.5</v>
      </c>
      <c r="L2821" s="5" t="s">
        <v>1221</v>
      </c>
      <c r="M2821" s="5" t="s">
        <v>6851</v>
      </c>
      <c r="N2821" t="s">
        <v>8418</v>
      </c>
      <c r="O2821" t="s">
        <v>5239</v>
      </c>
      <c r="P2821" s="5">
        <f t="shared" si="296"/>
        <v>0.59062715857879444</v>
      </c>
      <c r="Q2821" s="5">
        <f t="shared" si="297"/>
        <v>66528842</v>
      </c>
      <c r="R2821" s="1">
        <f t="shared" si="298"/>
        <v>36528842</v>
      </c>
      <c r="S2821" s="1">
        <f t="shared" si="299"/>
        <v>30000000</v>
      </c>
      <c r="V2821" s="5"/>
      <c r="W2821" s="5"/>
      <c r="Y2821" s="5"/>
    </row>
    <row r="2822" spans="1:25" x14ac:dyDescent="0.3">
      <c r="A2822" t="s">
        <v>2879</v>
      </c>
      <c r="B2822">
        <v>125</v>
      </c>
      <c r="C2822">
        <v>65010106</v>
      </c>
      <c r="D2822" t="s">
        <v>910</v>
      </c>
      <c r="E2822" t="s">
        <v>11273</v>
      </c>
      <c r="F2822" t="s">
        <v>2880</v>
      </c>
      <c r="G2822" t="s">
        <v>14</v>
      </c>
      <c r="H2822" t="s">
        <v>15</v>
      </c>
      <c r="I2822">
        <v>30000000</v>
      </c>
      <c r="J2822">
        <v>2002</v>
      </c>
      <c r="K2822">
        <v>7.2</v>
      </c>
      <c r="L2822" s="5" t="s">
        <v>599</v>
      </c>
      <c r="M2822" s="5" t="s">
        <v>1221</v>
      </c>
      <c r="P2822" s="5">
        <f t="shared" si="296"/>
        <v>0.59067239615724487</v>
      </c>
      <c r="Q2822" s="5">
        <f t="shared" si="297"/>
        <v>65010106</v>
      </c>
      <c r="R2822" s="1">
        <f t="shared" si="298"/>
        <v>35010106</v>
      </c>
      <c r="S2822" s="1">
        <f t="shared" si="299"/>
        <v>30000000</v>
      </c>
      <c r="V2822" s="5"/>
      <c r="W2822" s="5"/>
      <c r="Y2822" s="5"/>
    </row>
    <row r="2823" spans="1:25" x14ac:dyDescent="0.3">
      <c r="A2823" t="s">
        <v>2884</v>
      </c>
      <c r="B2823">
        <v>119</v>
      </c>
      <c r="C2823">
        <v>66468315</v>
      </c>
      <c r="D2823" t="s">
        <v>1962</v>
      </c>
      <c r="E2823" t="s">
        <v>11274</v>
      </c>
      <c r="F2823" t="s">
        <v>2885</v>
      </c>
      <c r="G2823" t="s">
        <v>14</v>
      </c>
      <c r="H2823" t="s">
        <v>15</v>
      </c>
      <c r="I2823">
        <v>30000000</v>
      </c>
      <c r="J2823">
        <v>2012</v>
      </c>
      <c r="K2823">
        <v>7.4</v>
      </c>
      <c r="L2823" s="5" t="s">
        <v>476</v>
      </c>
      <c r="M2823" s="5" t="s">
        <v>8413</v>
      </c>
      <c r="N2823" t="s">
        <v>1221</v>
      </c>
      <c r="O2823" t="s">
        <v>4289</v>
      </c>
      <c r="P2823" s="5">
        <f t="shared" si="296"/>
        <v>0.59070885936045392</v>
      </c>
      <c r="Q2823" s="5">
        <f t="shared" si="297"/>
        <v>66468315</v>
      </c>
      <c r="R2823" s="1">
        <f t="shared" si="298"/>
        <v>36468315</v>
      </c>
      <c r="S2823" s="1">
        <f t="shared" si="299"/>
        <v>30000000</v>
      </c>
      <c r="V2823" s="5"/>
      <c r="W2823" s="5"/>
      <c r="Y2823" s="5"/>
    </row>
    <row r="2824" spans="1:25" x14ac:dyDescent="0.3">
      <c r="A2824" t="s">
        <v>74</v>
      </c>
      <c r="B2824">
        <v>87</v>
      </c>
      <c r="C2824">
        <v>64172251</v>
      </c>
      <c r="D2824" t="s">
        <v>1001</v>
      </c>
      <c r="E2824" t="s">
        <v>11275</v>
      </c>
      <c r="F2824" t="s">
        <v>2886</v>
      </c>
      <c r="G2824" t="s">
        <v>14</v>
      </c>
      <c r="H2824" t="s">
        <v>15</v>
      </c>
      <c r="I2824">
        <v>30000000</v>
      </c>
      <c r="J2824">
        <v>2001</v>
      </c>
      <c r="K2824">
        <v>5.4</v>
      </c>
      <c r="L2824" s="5" t="s">
        <v>599</v>
      </c>
      <c r="M2824" s="5" t="s">
        <v>455</v>
      </c>
      <c r="P2824" s="5">
        <f t="shared" si="296"/>
        <v>0.59075397289054099</v>
      </c>
      <c r="Q2824" s="5">
        <f t="shared" si="297"/>
        <v>64172251</v>
      </c>
      <c r="R2824" s="1">
        <f t="shared" si="298"/>
        <v>34172251</v>
      </c>
      <c r="S2824" s="1">
        <f t="shared" si="299"/>
        <v>30000000</v>
      </c>
      <c r="V2824" s="5"/>
      <c r="W2824" s="5"/>
      <c r="Y2824" s="5"/>
    </row>
    <row r="2825" spans="1:25" x14ac:dyDescent="0.3">
      <c r="A2825" t="s">
        <v>2887</v>
      </c>
      <c r="B2825">
        <v>91</v>
      </c>
      <c r="C2825">
        <v>66600000</v>
      </c>
      <c r="D2825" t="s">
        <v>1405</v>
      </c>
      <c r="E2825" t="s">
        <v>11276</v>
      </c>
      <c r="F2825" t="s">
        <v>2888</v>
      </c>
      <c r="G2825" t="s">
        <v>14</v>
      </c>
      <c r="H2825" t="s">
        <v>132</v>
      </c>
      <c r="I2825">
        <v>30000000</v>
      </c>
      <c r="J2825">
        <v>1995</v>
      </c>
      <c r="K2825">
        <v>6.8</v>
      </c>
      <c r="L2825" s="5" t="s">
        <v>599</v>
      </c>
      <c r="M2825" s="5" t="s">
        <v>1221</v>
      </c>
      <c r="N2825" t="s">
        <v>6299</v>
      </c>
      <c r="P2825" s="5">
        <f t="shared" si="296"/>
        <v>0.59078578688799699</v>
      </c>
      <c r="Q2825" s="5">
        <f t="shared" si="297"/>
        <v>66600000</v>
      </c>
      <c r="R2825" s="1">
        <f t="shared" si="298"/>
        <v>36600000</v>
      </c>
      <c r="S2825" s="1">
        <f t="shared" si="299"/>
        <v>30000000</v>
      </c>
      <c r="V2825" s="5"/>
      <c r="W2825" s="5"/>
      <c r="Y2825" s="5"/>
    </row>
    <row r="2826" spans="1:25" x14ac:dyDescent="0.3">
      <c r="A2826" t="s">
        <v>1404</v>
      </c>
      <c r="B2826">
        <v>100</v>
      </c>
      <c r="C2826">
        <v>63536011</v>
      </c>
      <c r="D2826" t="s">
        <v>507</v>
      </c>
      <c r="E2826" t="s">
        <v>11277</v>
      </c>
      <c r="F2826" t="s">
        <v>2889</v>
      </c>
      <c r="G2826" t="s">
        <v>14</v>
      </c>
      <c r="H2826" t="s">
        <v>15</v>
      </c>
      <c r="I2826">
        <v>30000000</v>
      </c>
      <c r="J2826">
        <v>2012</v>
      </c>
      <c r="K2826">
        <v>6.3</v>
      </c>
      <c r="L2826" s="5" t="s">
        <v>599</v>
      </c>
      <c r="M2826" s="5" t="s">
        <v>1221</v>
      </c>
      <c r="N2826" t="s">
        <v>6851</v>
      </c>
      <c r="P2826" s="5">
        <f t="shared" si="296"/>
        <v>0.59083190807701935</v>
      </c>
      <c r="Q2826" s="5">
        <f t="shared" si="297"/>
        <v>63536011</v>
      </c>
      <c r="R2826" s="1">
        <f t="shared" si="298"/>
        <v>33536011</v>
      </c>
      <c r="S2826" s="1">
        <f t="shared" si="299"/>
        <v>30000000</v>
      </c>
      <c r="V2826" s="5"/>
      <c r="W2826" s="5"/>
      <c r="Y2826" s="5"/>
    </row>
    <row r="2827" spans="1:25" x14ac:dyDescent="0.3">
      <c r="A2827" t="s">
        <v>2271</v>
      </c>
      <c r="B2827">
        <v>118</v>
      </c>
      <c r="C2827">
        <v>62877175</v>
      </c>
      <c r="D2827" t="s">
        <v>507</v>
      </c>
      <c r="E2827" t="s">
        <v>11278</v>
      </c>
      <c r="F2827" t="s">
        <v>2890</v>
      </c>
      <c r="G2827" t="s">
        <v>14</v>
      </c>
      <c r="H2827" t="s">
        <v>15</v>
      </c>
      <c r="I2827">
        <v>30000000</v>
      </c>
      <c r="J2827">
        <v>2008</v>
      </c>
      <c r="K2827">
        <v>7.2</v>
      </c>
      <c r="L2827" s="5" t="s">
        <v>599</v>
      </c>
      <c r="M2827" s="5" t="s">
        <v>1221</v>
      </c>
      <c r="N2827" t="s">
        <v>6851</v>
      </c>
      <c r="P2827" s="5">
        <f t="shared" si="296"/>
        <v>0.59086024914124102</v>
      </c>
      <c r="Q2827" s="5">
        <f t="shared" si="297"/>
        <v>62877175</v>
      </c>
      <c r="R2827" s="1">
        <f t="shared" si="298"/>
        <v>32877175</v>
      </c>
      <c r="S2827" s="1">
        <f t="shared" si="299"/>
        <v>30000000</v>
      </c>
      <c r="V2827" s="5"/>
      <c r="W2827" s="5"/>
      <c r="Y2827" s="5"/>
    </row>
    <row r="2828" spans="1:25" x14ac:dyDescent="0.3">
      <c r="A2828" t="s">
        <v>2893</v>
      </c>
      <c r="B2828">
        <v>99</v>
      </c>
      <c r="C2828">
        <v>60269340</v>
      </c>
      <c r="D2828" t="s">
        <v>604</v>
      </c>
      <c r="E2828" t="s">
        <v>11279</v>
      </c>
      <c r="F2828" t="s">
        <v>2894</v>
      </c>
      <c r="G2828" t="s">
        <v>14</v>
      </c>
      <c r="H2828" t="s">
        <v>15</v>
      </c>
      <c r="I2828">
        <v>30000000</v>
      </c>
      <c r="J2828">
        <v>2008</v>
      </c>
      <c r="K2828">
        <v>6</v>
      </c>
      <c r="L2828" s="5" t="s">
        <v>599</v>
      </c>
      <c r="M2828" s="5" t="s">
        <v>6851</v>
      </c>
      <c r="P2828" s="5">
        <f t="shared" si="296"/>
        <v>0.59088488900469749</v>
      </c>
      <c r="Q2828" s="5">
        <f t="shared" si="297"/>
        <v>60269340</v>
      </c>
      <c r="R2828" s="1">
        <f t="shared" si="298"/>
        <v>30269340</v>
      </c>
      <c r="S2828" s="1">
        <f t="shared" si="299"/>
        <v>30000000</v>
      </c>
      <c r="V2828" s="5"/>
      <c r="W2828" s="5"/>
      <c r="Y2828" s="5"/>
    </row>
    <row r="2829" spans="1:25" x14ac:dyDescent="0.3">
      <c r="A2829" t="s">
        <v>2895</v>
      </c>
      <c r="B2829">
        <v>114</v>
      </c>
      <c r="C2829">
        <v>60033780</v>
      </c>
      <c r="D2829" t="s">
        <v>79</v>
      </c>
      <c r="E2829" t="s">
        <v>11280</v>
      </c>
      <c r="F2829" t="s">
        <v>2896</v>
      </c>
      <c r="G2829" t="s">
        <v>14</v>
      </c>
      <c r="H2829" t="s">
        <v>15</v>
      </c>
      <c r="I2829">
        <v>30000000</v>
      </c>
      <c r="J2829">
        <v>1998</v>
      </c>
      <c r="K2829">
        <v>5.9</v>
      </c>
      <c r="L2829" s="5" t="s">
        <v>1221</v>
      </c>
      <c r="M2829" s="5" t="s">
        <v>6851</v>
      </c>
      <c r="P2829" s="5">
        <f t="shared" si="296"/>
        <v>0.59089481012820311</v>
      </c>
      <c r="Q2829" s="5">
        <f t="shared" si="297"/>
        <v>60033780</v>
      </c>
      <c r="R2829" s="1">
        <f t="shared" si="298"/>
        <v>30033780</v>
      </c>
      <c r="S2829" s="1">
        <f t="shared" si="299"/>
        <v>30000000</v>
      </c>
      <c r="V2829" s="5"/>
      <c r="W2829" s="5"/>
      <c r="Y2829" s="5"/>
    </row>
    <row r="2830" spans="1:25" x14ac:dyDescent="0.3">
      <c r="A2830" t="s">
        <v>921</v>
      </c>
      <c r="B2830">
        <v>89</v>
      </c>
      <c r="C2830">
        <v>58715510</v>
      </c>
      <c r="D2830" t="s">
        <v>604</v>
      </c>
      <c r="E2830" t="s">
        <v>11281</v>
      </c>
      <c r="F2830" t="s">
        <v>2897</v>
      </c>
      <c r="G2830" t="s">
        <v>14</v>
      </c>
      <c r="H2830" t="s">
        <v>15</v>
      </c>
      <c r="I2830">
        <v>30000000</v>
      </c>
      <c r="J2830">
        <v>2009</v>
      </c>
      <c r="K2830">
        <v>5.4</v>
      </c>
      <c r="L2830" s="5" t="s">
        <v>599</v>
      </c>
      <c r="M2830" s="5" t="s">
        <v>6851</v>
      </c>
      <c r="P2830" s="5">
        <f t="shared" si="296"/>
        <v>0.59090346420883666</v>
      </c>
      <c r="Q2830" s="5">
        <f t="shared" si="297"/>
        <v>58715510</v>
      </c>
      <c r="R2830" s="1">
        <f t="shared" si="298"/>
        <v>28715510</v>
      </c>
      <c r="S2830" s="1">
        <f t="shared" si="299"/>
        <v>30000000</v>
      </c>
      <c r="V2830" s="5"/>
      <c r="W2830" s="5"/>
      <c r="Y2830" s="5"/>
    </row>
    <row r="2831" spans="1:25" x14ac:dyDescent="0.3">
      <c r="A2831" t="s">
        <v>2903</v>
      </c>
      <c r="B2831">
        <v>124</v>
      </c>
      <c r="C2831">
        <v>52937130</v>
      </c>
      <c r="D2831" t="s">
        <v>619</v>
      </c>
      <c r="E2831" t="s">
        <v>11282</v>
      </c>
      <c r="F2831" t="s">
        <v>2904</v>
      </c>
      <c r="G2831" t="s">
        <v>14</v>
      </c>
      <c r="H2831" t="s">
        <v>15</v>
      </c>
      <c r="I2831">
        <v>30000000</v>
      </c>
      <c r="J2831">
        <v>2001</v>
      </c>
      <c r="K2831">
        <v>7.6</v>
      </c>
      <c r="L2831" s="5" t="s">
        <v>4651</v>
      </c>
      <c r="M2831" s="5" t="s">
        <v>8413</v>
      </c>
      <c r="N2831" t="s">
        <v>1221</v>
      </c>
      <c r="P2831" s="5">
        <f t="shared" si="296"/>
        <v>0.59090482148357759</v>
      </c>
      <c r="Q2831" s="5">
        <f t="shared" si="297"/>
        <v>52937130</v>
      </c>
      <c r="R2831" s="1">
        <f t="shared" si="298"/>
        <v>22937130</v>
      </c>
      <c r="S2831" s="1">
        <f t="shared" si="299"/>
        <v>30000000</v>
      </c>
      <c r="V2831" s="5"/>
      <c r="W2831" s="5"/>
      <c r="Y2831" s="5"/>
    </row>
    <row r="2832" spans="1:25" x14ac:dyDescent="0.3">
      <c r="A2832" t="s">
        <v>2097</v>
      </c>
      <c r="B2832">
        <v>99</v>
      </c>
      <c r="C2832">
        <v>51432423</v>
      </c>
      <c r="D2832" t="s">
        <v>2908</v>
      </c>
      <c r="E2832" t="s">
        <v>11283</v>
      </c>
      <c r="F2832" t="s">
        <v>2909</v>
      </c>
      <c r="G2832" t="s">
        <v>14</v>
      </c>
      <c r="H2832" t="s">
        <v>15</v>
      </c>
      <c r="I2832">
        <v>30000000</v>
      </c>
      <c r="J2832">
        <v>2002</v>
      </c>
      <c r="K2832">
        <v>5.0999999999999996</v>
      </c>
      <c r="L2832" s="5" t="s">
        <v>599</v>
      </c>
      <c r="M2832" s="5" t="s">
        <v>6299</v>
      </c>
      <c r="N2832" t="s">
        <v>455</v>
      </c>
      <c r="O2832" t="s">
        <v>8417</v>
      </c>
      <c r="P2832" s="5">
        <f t="shared" si="296"/>
        <v>0.59087502054370267</v>
      </c>
      <c r="Q2832" s="5">
        <f t="shared" si="297"/>
        <v>51432423</v>
      </c>
      <c r="R2832" s="1">
        <f t="shared" si="298"/>
        <v>21432423</v>
      </c>
      <c r="S2832" s="1">
        <f t="shared" si="299"/>
        <v>30000000</v>
      </c>
      <c r="V2832" s="5"/>
      <c r="W2832" s="5"/>
      <c r="Y2832" s="5"/>
    </row>
    <row r="2833" spans="1:25" x14ac:dyDescent="0.3">
      <c r="A2833" t="s">
        <v>890</v>
      </c>
      <c r="B2833">
        <v>83</v>
      </c>
      <c r="C2833">
        <v>51109400</v>
      </c>
      <c r="D2833" t="s">
        <v>359</v>
      </c>
      <c r="E2833" t="s">
        <v>11284</v>
      </c>
      <c r="F2833" t="s">
        <v>2910</v>
      </c>
      <c r="G2833" t="s">
        <v>14</v>
      </c>
      <c r="H2833" t="s">
        <v>15</v>
      </c>
      <c r="I2833">
        <v>30000000</v>
      </c>
      <c r="J2833">
        <v>1994</v>
      </c>
      <c r="K2833">
        <v>6.4</v>
      </c>
      <c r="L2833" s="5" t="s">
        <v>599</v>
      </c>
      <c r="M2833" s="5" t="s">
        <v>8413</v>
      </c>
      <c r="P2833" s="5">
        <f t="shared" si="296"/>
        <v>0.59083734232552576</v>
      </c>
      <c r="Q2833" s="5">
        <f t="shared" si="297"/>
        <v>51109400</v>
      </c>
      <c r="R2833" s="1">
        <f t="shared" si="298"/>
        <v>21109400</v>
      </c>
      <c r="S2833" s="1">
        <f t="shared" si="299"/>
        <v>30000000</v>
      </c>
      <c r="V2833" s="5"/>
      <c r="W2833" s="5"/>
      <c r="Y2833" s="5"/>
    </row>
    <row r="2834" spans="1:25" x14ac:dyDescent="0.3">
      <c r="A2834" t="s">
        <v>2178</v>
      </c>
      <c r="B2834">
        <v>131</v>
      </c>
      <c r="C2834">
        <v>50300000</v>
      </c>
      <c r="D2834" t="s">
        <v>20</v>
      </c>
      <c r="E2834" t="s">
        <v>11285</v>
      </c>
      <c r="F2834" t="s">
        <v>2911</v>
      </c>
      <c r="G2834" t="s">
        <v>14</v>
      </c>
      <c r="H2834" t="s">
        <v>22</v>
      </c>
      <c r="I2834">
        <v>30000000</v>
      </c>
      <c r="J2834">
        <v>1985</v>
      </c>
      <c r="K2834">
        <v>6.3</v>
      </c>
      <c r="L2834" s="5" t="s">
        <v>476</v>
      </c>
      <c r="M2834" s="5" t="s">
        <v>340</v>
      </c>
      <c r="N2834" t="s">
        <v>3629</v>
      </c>
      <c r="P2834" s="5">
        <f t="shared" si="296"/>
        <v>0.59079795001954127</v>
      </c>
      <c r="Q2834" s="5">
        <f t="shared" si="297"/>
        <v>50300000</v>
      </c>
      <c r="R2834" s="1">
        <f t="shared" si="298"/>
        <v>20300000</v>
      </c>
      <c r="S2834" s="1">
        <f t="shared" si="299"/>
        <v>30000000</v>
      </c>
      <c r="V2834" s="5"/>
      <c r="W2834" s="5"/>
      <c r="Y2834" s="5"/>
    </row>
    <row r="2835" spans="1:25" x14ac:dyDescent="0.3">
      <c r="A2835" t="s">
        <v>2912</v>
      </c>
      <c r="B2835">
        <v>85</v>
      </c>
      <c r="C2835">
        <v>56068547</v>
      </c>
      <c r="D2835" t="s">
        <v>2913</v>
      </c>
      <c r="E2835" t="s">
        <v>11286</v>
      </c>
      <c r="F2835" t="s">
        <v>2914</v>
      </c>
      <c r="G2835" t="s">
        <v>14</v>
      </c>
      <c r="H2835" t="s">
        <v>22</v>
      </c>
      <c r="I2835">
        <v>30000000</v>
      </c>
      <c r="J2835">
        <v>2005</v>
      </c>
      <c r="K2835">
        <v>7.5</v>
      </c>
      <c r="L2835" s="5" t="s">
        <v>4017</v>
      </c>
      <c r="M2835" s="5" t="s">
        <v>599</v>
      </c>
      <c r="N2835" t="s">
        <v>6299</v>
      </c>
      <c r="O2835" t="s">
        <v>8415</v>
      </c>
      <c r="P2835" s="5">
        <f t="shared" si="296"/>
        <v>0.59075434112986314</v>
      </c>
      <c r="Q2835" s="5">
        <f t="shared" si="297"/>
        <v>56068547</v>
      </c>
      <c r="R2835" s="1">
        <f t="shared" si="298"/>
        <v>26068547</v>
      </c>
      <c r="S2835" s="1">
        <f t="shared" si="299"/>
        <v>30000000</v>
      </c>
      <c r="V2835" s="5"/>
      <c r="W2835" s="5"/>
      <c r="Y2835" s="5"/>
    </row>
    <row r="2836" spans="1:25" x14ac:dyDescent="0.3">
      <c r="A2836" t="s">
        <v>1937</v>
      </c>
      <c r="B2836">
        <v>126</v>
      </c>
      <c r="C2836">
        <v>53680848</v>
      </c>
      <c r="D2836" t="s">
        <v>79</v>
      </c>
      <c r="E2836" t="s">
        <v>11287</v>
      </c>
      <c r="F2836" t="s">
        <v>2915</v>
      </c>
      <c r="G2836" t="s">
        <v>14</v>
      </c>
      <c r="H2836" t="s">
        <v>15</v>
      </c>
      <c r="I2836">
        <v>30000000</v>
      </c>
      <c r="J2836">
        <v>2007</v>
      </c>
      <c r="K2836">
        <v>7.1</v>
      </c>
      <c r="L2836" s="5" t="s">
        <v>1221</v>
      </c>
      <c r="M2836" s="5" t="s">
        <v>6851</v>
      </c>
      <c r="P2836" s="5">
        <f t="shared" si="296"/>
        <v>0.5907411678891038</v>
      </c>
      <c r="Q2836" s="5">
        <f t="shared" si="297"/>
        <v>53680848</v>
      </c>
      <c r="R2836" s="1">
        <f t="shared" si="298"/>
        <v>23680848</v>
      </c>
      <c r="S2836" s="1">
        <f t="shared" si="299"/>
        <v>30000000</v>
      </c>
      <c r="V2836" s="5"/>
      <c r="W2836" s="5"/>
      <c r="Y2836" s="5"/>
    </row>
    <row r="2837" spans="1:25" x14ac:dyDescent="0.3">
      <c r="A2837" t="s">
        <v>336</v>
      </c>
      <c r="B2837">
        <v>123</v>
      </c>
      <c r="C2837">
        <v>50921738</v>
      </c>
      <c r="D2837" t="s">
        <v>1712</v>
      </c>
      <c r="E2837" t="s">
        <v>11288</v>
      </c>
      <c r="F2837" t="s">
        <v>2918</v>
      </c>
      <c r="G2837" t="s">
        <v>14</v>
      </c>
      <c r="H2837" t="s">
        <v>22</v>
      </c>
      <c r="I2837">
        <v>30000000</v>
      </c>
      <c r="J2837">
        <v>2007</v>
      </c>
      <c r="K2837">
        <v>7.8</v>
      </c>
      <c r="L2837" s="5" t="s">
        <v>1221</v>
      </c>
      <c r="M2837" s="5" t="s">
        <v>8415</v>
      </c>
      <c r="N2837" t="s">
        <v>6851</v>
      </c>
      <c r="O2837" t="s">
        <v>8418</v>
      </c>
      <c r="P2837" s="5">
        <f t="shared" si="296"/>
        <v>0.59071516401310098</v>
      </c>
      <c r="Q2837" s="5">
        <f t="shared" si="297"/>
        <v>50921738</v>
      </c>
      <c r="R2837" s="1">
        <f t="shared" si="298"/>
        <v>20921738</v>
      </c>
      <c r="S2837" s="1">
        <f t="shared" si="299"/>
        <v>30000000</v>
      </c>
      <c r="V2837" s="5"/>
      <c r="W2837" s="5"/>
      <c r="Y2837" s="5"/>
    </row>
    <row r="2838" spans="1:25" x14ac:dyDescent="0.3">
      <c r="A2838" t="s">
        <v>921</v>
      </c>
      <c r="B2838">
        <v>105</v>
      </c>
      <c r="C2838">
        <v>53021560</v>
      </c>
      <c r="D2838" t="s">
        <v>507</v>
      </c>
      <c r="E2838" t="s">
        <v>11289</v>
      </c>
      <c r="F2838" t="s">
        <v>2919</v>
      </c>
      <c r="G2838" t="s">
        <v>14</v>
      </c>
      <c r="H2838" t="s">
        <v>15</v>
      </c>
      <c r="I2838">
        <v>30000000</v>
      </c>
      <c r="J2838">
        <v>2010</v>
      </c>
      <c r="K2838">
        <v>6.5</v>
      </c>
      <c r="L2838" s="5" t="s">
        <v>599</v>
      </c>
      <c r="M2838" s="5" t="s">
        <v>1221</v>
      </c>
      <c r="N2838" t="s">
        <v>6851</v>
      </c>
      <c r="P2838" s="5">
        <f t="shared" si="296"/>
        <v>0.59067465355908078</v>
      </c>
      <c r="Q2838" s="5">
        <f t="shared" si="297"/>
        <v>53021560</v>
      </c>
      <c r="R2838" s="1">
        <f t="shared" si="298"/>
        <v>23021560</v>
      </c>
      <c r="S2838" s="1">
        <f t="shared" si="299"/>
        <v>30000000</v>
      </c>
      <c r="V2838" s="5"/>
      <c r="W2838" s="5"/>
      <c r="Y2838" s="5"/>
    </row>
    <row r="2839" spans="1:25" x14ac:dyDescent="0.3">
      <c r="A2839" t="s">
        <v>70</v>
      </c>
      <c r="B2839">
        <v>125</v>
      </c>
      <c r="C2839">
        <v>45645204</v>
      </c>
      <c r="D2839" t="s">
        <v>122</v>
      </c>
      <c r="E2839" t="s">
        <v>11290</v>
      </c>
      <c r="F2839" t="s">
        <v>2920</v>
      </c>
      <c r="G2839" t="s">
        <v>14</v>
      </c>
      <c r="H2839" t="s">
        <v>15</v>
      </c>
      <c r="I2839">
        <v>30000000</v>
      </c>
      <c r="J2839">
        <v>1989</v>
      </c>
      <c r="K2839">
        <v>6.6</v>
      </c>
      <c r="L2839" s="5" t="s">
        <v>476</v>
      </c>
      <c r="M2839" s="5" t="s">
        <v>8413</v>
      </c>
      <c r="N2839" t="s">
        <v>3629</v>
      </c>
      <c r="P2839" s="5">
        <f t="shared" si="296"/>
        <v>0.59064509881925609</v>
      </c>
      <c r="Q2839" s="5">
        <f t="shared" si="297"/>
        <v>45645204</v>
      </c>
      <c r="R2839" s="1">
        <f t="shared" si="298"/>
        <v>15645204</v>
      </c>
      <c r="S2839" s="1">
        <f t="shared" si="299"/>
        <v>30000000</v>
      </c>
      <c r="V2839" s="5"/>
      <c r="W2839" s="5"/>
      <c r="Y2839" s="5"/>
    </row>
    <row r="2840" spans="1:25" x14ac:dyDescent="0.3">
      <c r="A2840" t="s">
        <v>2038</v>
      </c>
      <c r="B2840">
        <v>121</v>
      </c>
      <c r="C2840">
        <v>46875468</v>
      </c>
      <c r="D2840" t="s">
        <v>401</v>
      </c>
      <c r="E2840" t="s">
        <v>11291</v>
      </c>
      <c r="F2840" t="s">
        <v>2926</v>
      </c>
      <c r="G2840" t="s">
        <v>14</v>
      </c>
      <c r="H2840" t="s">
        <v>15</v>
      </c>
      <c r="I2840">
        <v>30000000</v>
      </c>
      <c r="J2840">
        <v>2015</v>
      </c>
      <c r="K2840">
        <v>7.6</v>
      </c>
      <c r="L2840" s="5" t="s">
        <v>476</v>
      </c>
      <c r="M2840" s="5" t="s">
        <v>8413</v>
      </c>
      <c r="N2840" t="s">
        <v>1221</v>
      </c>
      <c r="O2840" t="s">
        <v>8415</v>
      </c>
      <c r="P2840" s="5">
        <f t="shared" si="296"/>
        <v>0.59057782012880056</v>
      </c>
      <c r="Q2840" s="5">
        <f t="shared" si="297"/>
        <v>46875468</v>
      </c>
      <c r="R2840" s="1">
        <f t="shared" si="298"/>
        <v>16875468</v>
      </c>
      <c r="S2840" s="1">
        <f t="shared" si="299"/>
        <v>30000000</v>
      </c>
      <c r="V2840" s="5"/>
      <c r="W2840" s="5"/>
      <c r="Y2840" s="5"/>
    </row>
    <row r="2841" spans="1:25" x14ac:dyDescent="0.3">
      <c r="A2841" t="s">
        <v>1108</v>
      </c>
      <c r="B2841">
        <v>124</v>
      </c>
      <c r="C2841">
        <v>52418902</v>
      </c>
      <c r="D2841" t="s">
        <v>1353</v>
      </c>
      <c r="E2841" t="s">
        <v>11292</v>
      </c>
      <c r="F2841" t="s">
        <v>2927</v>
      </c>
      <c r="G2841" t="s">
        <v>14</v>
      </c>
      <c r="H2841" t="s">
        <v>15</v>
      </c>
      <c r="I2841">
        <v>30000000</v>
      </c>
      <c r="J2841">
        <v>2015</v>
      </c>
      <c r="K2841">
        <v>7.5</v>
      </c>
      <c r="L2841" s="5" t="s">
        <v>1221</v>
      </c>
      <c r="M2841" s="5" t="s">
        <v>8417</v>
      </c>
      <c r="P2841" s="5">
        <f t="shared" si="296"/>
        <v>0.59051653720655561</v>
      </c>
      <c r="Q2841" s="5">
        <f t="shared" si="297"/>
        <v>52418902</v>
      </c>
      <c r="R2841" s="1">
        <f t="shared" si="298"/>
        <v>22418902</v>
      </c>
      <c r="S2841" s="1">
        <f t="shared" si="299"/>
        <v>30000000</v>
      </c>
      <c r="V2841" s="5"/>
      <c r="W2841" s="5"/>
      <c r="Y2841" s="5"/>
    </row>
    <row r="2842" spans="1:25" x14ac:dyDescent="0.3">
      <c r="A2842" t="s">
        <v>31</v>
      </c>
      <c r="B2842">
        <v>99</v>
      </c>
      <c r="C2842">
        <v>42057340</v>
      </c>
      <c r="D2842" t="s">
        <v>1966</v>
      </c>
      <c r="E2842" t="s">
        <v>11293</v>
      </c>
      <c r="F2842" t="s">
        <v>2928</v>
      </c>
      <c r="G2842" t="s">
        <v>14</v>
      </c>
      <c r="H2842" t="s">
        <v>15</v>
      </c>
      <c r="I2842">
        <v>30000000</v>
      </c>
      <c r="J2842">
        <v>2009</v>
      </c>
      <c r="K2842">
        <v>6.6</v>
      </c>
      <c r="L2842" s="5" t="s">
        <v>2267</v>
      </c>
      <c r="M2842" s="5" t="s">
        <v>3629</v>
      </c>
      <c r="P2842" s="5">
        <f t="shared" si="296"/>
        <v>0.59048364327163316</v>
      </c>
      <c r="Q2842" s="5">
        <f t="shared" si="297"/>
        <v>42057340</v>
      </c>
      <c r="R2842" s="1">
        <f t="shared" si="298"/>
        <v>12057340</v>
      </c>
      <c r="S2842" s="1">
        <f t="shared" si="299"/>
        <v>30000000</v>
      </c>
      <c r="V2842" s="5"/>
      <c r="W2842" s="5"/>
      <c r="Y2842" s="5"/>
    </row>
    <row r="2843" spans="1:25" x14ac:dyDescent="0.3">
      <c r="A2843" t="s">
        <v>2931</v>
      </c>
      <c r="B2843">
        <v>111</v>
      </c>
      <c r="C2843">
        <v>41407470</v>
      </c>
      <c r="D2843" t="s">
        <v>1405</v>
      </c>
      <c r="E2843" t="s">
        <v>11294</v>
      </c>
      <c r="F2843" t="s">
        <v>2932</v>
      </c>
      <c r="G2843" t="s">
        <v>14</v>
      </c>
      <c r="H2843" t="s">
        <v>15</v>
      </c>
      <c r="I2843">
        <v>30000000</v>
      </c>
      <c r="J2843">
        <v>2003</v>
      </c>
      <c r="K2843">
        <v>7.6</v>
      </c>
      <c r="L2843" s="5" t="s">
        <v>599</v>
      </c>
      <c r="M2843" s="5" t="s">
        <v>1221</v>
      </c>
      <c r="N2843" t="s">
        <v>6299</v>
      </c>
      <c r="P2843" s="5">
        <f t="shared" si="296"/>
        <v>0.59039869965881375</v>
      </c>
      <c r="Q2843" s="5">
        <f t="shared" si="297"/>
        <v>41407470</v>
      </c>
      <c r="R2843" s="1">
        <f t="shared" si="298"/>
        <v>11407470</v>
      </c>
      <c r="S2843" s="1">
        <f t="shared" si="299"/>
        <v>30000000</v>
      </c>
      <c r="V2843" s="5"/>
      <c r="W2843" s="5"/>
      <c r="Y2843" s="5"/>
    </row>
    <row r="2844" spans="1:25" x14ac:dyDescent="0.3">
      <c r="A2844" t="s">
        <v>381</v>
      </c>
      <c r="B2844">
        <v>107</v>
      </c>
      <c r="C2844">
        <v>42385520</v>
      </c>
      <c r="D2844" t="s">
        <v>2748</v>
      </c>
      <c r="E2844" t="s">
        <v>11295</v>
      </c>
      <c r="F2844" t="s">
        <v>2933</v>
      </c>
      <c r="G2844" t="s">
        <v>14</v>
      </c>
      <c r="H2844" t="s">
        <v>15</v>
      </c>
      <c r="I2844">
        <v>30000000</v>
      </c>
      <c r="J2844">
        <v>2010</v>
      </c>
      <c r="K2844">
        <v>6.2</v>
      </c>
      <c r="L2844" s="5" t="s">
        <v>1221</v>
      </c>
      <c r="M2844" s="5" t="s">
        <v>4183</v>
      </c>
      <c r="N2844" t="s">
        <v>6851</v>
      </c>
      <c r="P2844" s="5">
        <f t="shared" si="296"/>
        <v>0.5903105271093082</v>
      </c>
      <c r="Q2844" s="5">
        <f t="shared" si="297"/>
        <v>42385520</v>
      </c>
      <c r="R2844" s="1">
        <f t="shared" si="298"/>
        <v>12385520</v>
      </c>
      <c r="S2844" s="1">
        <f t="shared" si="299"/>
        <v>30000000</v>
      </c>
      <c r="V2844" s="5"/>
      <c r="W2844" s="5"/>
      <c r="Y2844" s="5"/>
    </row>
    <row r="2845" spans="1:25" x14ac:dyDescent="0.3">
      <c r="A2845" t="s">
        <v>1917</v>
      </c>
      <c r="B2845">
        <v>104</v>
      </c>
      <c r="C2845">
        <v>40118420</v>
      </c>
      <c r="D2845" t="s">
        <v>1745</v>
      </c>
      <c r="E2845" t="s">
        <v>11296</v>
      </c>
      <c r="F2845" t="s">
        <v>2934</v>
      </c>
      <c r="G2845" t="s">
        <v>14</v>
      </c>
      <c r="H2845" t="s">
        <v>15</v>
      </c>
      <c r="I2845">
        <v>30000000</v>
      </c>
      <c r="J2845">
        <v>2002</v>
      </c>
      <c r="K2845">
        <v>5.6</v>
      </c>
      <c r="L2845" s="5" t="s">
        <v>1221</v>
      </c>
      <c r="M2845" s="5" t="s">
        <v>6851</v>
      </c>
      <c r="N2845" t="s">
        <v>8417</v>
      </c>
      <c r="P2845" s="5">
        <f t="shared" si="296"/>
        <v>0.59022685545532305</v>
      </c>
      <c r="Q2845" s="5">
        <f t="shared" si="297"/>
        <v>40118420</v>
      </c>
      <c r="R2845" s="1">
        <f t="shared" si="298"/>
        <v>10118420</v>
      </c>
      <c r="S2845" s="1">
        <f t="shared" si="299"/>
        <v>30000000</v>
      </c>
      <c r="V2845" s="5"/>
      <c r="W2845" s="5"/>
      <c r="Y2845" s="5"/>
    </row>
    <row r="2846" spans="1:25" x14ac:dyDescent="0.3">
      <c r="A2846" t="s">
        <v>2937</v>
      </c>
      <c r="B2846">
        <v>95</v>
      </c>
      <c r="C2846">
        <v>42043633</v>
      </c>
      <c r="D2846" t="s">
        <v>957</v>
      </c>
      <c r="E2846" t="s">
        <v>11297</v>
      </c>
      <c r="F2846" t="s">
        <v>2938</v>
      </c>
      <c r="G2846" t="s">
        <v>14</v>
      </c>
      <c r="H2846" t="s">
        <v>15</v>
      </c>
      <c r="I2846">
        <v>30000000</v>
      </c>
      <c r="J2846">
        <v>2012</v>
      </c>
      <c r="K2846">
        <v>7</v>
      </c>
      <c r="L2846" s="5" t="s">
        <v>455</v>
      </c>
      <c r="M2846" s="5" t="s">
        <v>2267</v>
      </c>
      <c r="N2846" t="s">
        <v>8415</v>
      </c>
      <c r="O2846" t="s">
        <v>3629</v>
      </c>
      <c r="P2846" s="5">
        <f t="shared" si="296"/>
        <v>0.59013231537261823</v>
      </c>
      <c r="Q2846" s="5">
        <f t="shared" si="297"/>
        <v>42043633</v>
      </c>
      <c r="R2846" s="1">
        <f t="shared" si="298"/>
        <v>12043633</v>
      </c>
      <c r="S2846" s="1">
        <f t="shared" si="299"/>
        <v>30000000</v>
      </c>
      <c r="V2846" s="5"/>
      <c r="W2846" s="5"/>
      <c r="Y2846" s="5"/>
    </row>
    <row r="2847" spans="1:25" x14ac:dyDescent="0.3">
      <c r="A2847" t="s">
        <v>2939</v>
      </c>
      <c r="B2847">
        <v>86</v>
      </c>
      <c r="C2847">
        <v>38232624</v>
      </c>
      <c r="D2847" t="s">
        <v>599</v>
      </c>
      <c r="E2847" t="s">
        <v>11298</v>
      </c>
      <c r="F2847" t="s">
        <v>2940</v>
      </c>
      <c r="G2847" t="s">
        <v>14</v>
      </c>
      <c r="H2847" t="s">
        <v>15</v>
      </c>
      <c r="I2847">
        <v>30000000</v>
      </c>
      <c r="J2847">
        <v>2008</v>
      </c>
      <c r="K2847">
        <v>2.7</v>
      </c>
      <c r="L2847" s="5" t="s">
        <v>599</v>
      </c>
      <c r="M2847" s="5"/>
      <c r="P2847" s="5">
        <f t="shared" si="296"/>
        <v>0.59004670921412883</v>
      </c>
      <c r="Q2847" s="5">
        <f t="shared" si="297"/>
        <v>38232624</v>
      </c>
      <c r="R2847" s="1">
        <f t="shared" si="298"/>
        <v>8232624</v>
      </c>
      <c r="S2847" s="1">
        <f t="shared" si="299"/>
        <v>30000000</v>
      </c>
      <c r="V2847" s="5"/>
      <c r="W2847" s="5"/>
      <c r="Y2847" s="5"/>
    </row>
    <row r="2848" spans="1:25" x14ac:dyDescent="0.3">
      <c r="A2848" t="s">
        <v>875</v>
      </c>
      <c r="B2848">
        <v>126</v>
      </c>
      <c r="C2848">
        <v>38413606</v>
      </c>
      <c r="D2848" t="s">
        <v>149</v>
      </c>
      <c r="E2848" t="s">
        <v>11299</v>
      </c>
      <c r="F2848" t="s">
        <v>2941</v>
      </c>
      <c r="G2848" t="s">
        <v>14</v>
      </c>
      <c r="H2848" t="s">
        <v>15</v>
      </c>
      <c r="I2848">
        <v>30000000</v>
      </c>
      <c r="J2848">
        <v>1988</v>
      </c>
      <c r="K2848">
        <v>7.6</v>
      </c>
      <c r="L2848" s="5" t="s">
        <v>476</v>
      </c>
      <c r="M2848" s="5" t="s">
        <v>599</v>
      </c>
      <c r="N2848" t="s">
        <v>8413</v>
      </c>
      <c r="O2848" t="s">
        <v>3629</v>
      </c>
      <c r="P2848" s="5">
        <f t="shared" si="296"/>
        <v>0.589943100602902</v>
      </c>
      <c r="Q2848" s="5">
        <f t="shared" si="297"/>
        <v>38413606</v>
      </c>
      <c r="R2848" s="1">
        <f t="shared" si="298"/>
        <v>8413606</v>
      </c>
      <c r="S2848" s="1">
        <f t="shared" si="299"/>
        <v>30000000</v>
      </c>
      <c r="V2848" s="5"/>
      <c r="W2848" s="5"/>
      <c r="Y2848" s="5"/>
    </row>
    <row r="2849" spans="1:25" x14ac:dyDescent="0.3">
      <c r="A2849" t="s">
        <v>336</v>
      </c>
      <c r="B2849">
        <v>111</v>
      </c>
      <c r="C2849">
        <v>40247512</v>
      </c>
      <c r="D2849" t="s">
        <v>330</v>
      </c>
      <c r="E2849" t="s">
        <v>11300</v>
      </c>
      <c r="F2849" t="s">
        <v>2945</v>
      </c>
      <c r="G2849" t="s">
        <v>14</v>
      </c>
      <c r="H2849" t="s">
        <v>15</v>
      </c>
      <c r="I2849">
        <v>30000000</v>
      </c>
      <c r="J2849">
        <v>2011</v>
      </c>
      <c r="K2849">
        <v>6.8</v>
      </c>
      <c r="L2849" s="5" t="s">
        <v>476</v>
      </c>
      <c r="M2849" s="5" t="s">
        <v>1221</v>
      </c>
      <c r="N2849" t="s">
        <v>3629</v>
      </c>
      <c r="P2849" s="5">
        <f t="shared" si="296"/>
        <v>0.58984013433130422</v>
      </c>
      <c r="Q2849" s="5">
        <f t="shared" si="297"/>
        <v>40247512</v>
      </c>
      <c r="R2849" s="1">
        <f t="shared" si="298"/>
        <v>10247512</v>
      </c>
      <c r="S2849" s="1">
        <f t="shared" si="299"/>
        <v>30000000</v>
      </c>
      <c r="V2849" s="5"/>
      <c r="W2849" s="5"/>
      <c r="Y2849" s="5"/>
    </row>
    <row r="2850" spans="1:25" x14ac:dyDescent="0.3">
      <c r="A2850" t="s">
        <v>2947</v>
      </c>
      <c r="B2850">
        <v>95</v>
      </c>
      <c r="C2850">
        <v>35927406</v>
      </c>
      <c r="D2850" t="s">
        <v>97</v>
      </c>
      <c r="E2850" t="s">
        <v>11301</v>
      </c>
      <c r="F2850" t="s">
        <v>2948</v>
      </c>
      <c r="G2850" t="s">
        <v>14</v>
      </c>
      <c r="H2850" t="s">
        <v>15</v>
      </c>
      <c r="I2850">
        <v>30000000</v>
      </c>
      <c r="J2850">
        <v>1997</v>
      </c>
      <c r="K2850">
        <v>3.7</v>
      </c>
      <c r="L2850" s="5" t="s">
        <v>476</v>
      </c>
      <c r="M2850" s="5" t="s">
        <v>340</v>
      </c>
      <c r="N2850" t="s">
        <v>455</v>
      </c>
      <c r="O2850" t="s">
        <v>4289</v>
      </c>
      <c r="P2850" s="5">
        <f t="shared" si="296"/>
        <v>0.58974551648591989</v>
      </c>
      <c r="Q2850" s="5">
        <f t="shared" si="297"/>
        <v>35927406</v>
      </c>
      <c r="R2850" s="1">
        <f t="shared" si="298"/>
        <v>5927406</v>
      </c>
      <c r="S2850" s="1">
        <f t="shared" si="299"/>
        <v>30000000</v>
      </c>
      <c r="V2850" s="5"/>
      <c r="W2850" s="5"/>
      <c r="Y2850" s="5"/>
    </row>
    <row r="2851" spans="1:25" x14ac:dyDescent="0.3">
      <c r="A2851" t="s">
        <v>117</v>
      </c>
      <c r="B2851">
        <v>98</v>
      </c>
      <c r="C2851">
        <v>35565975</v>
      </c>
      <c r="D2851" t="s">
        <v>507</v>
      </c>
      <c r="E2851" t="s">
        <v>11302</v>
      </c>
      <c r="F2851" t="s">
        <v>2949</v>
      </c>
      <c r="G2851" t="s">
        <v>14</v>
      </c>
      <c r="H2851" t="s">
        <v>15</v>
      </c>
      <c r="I2851">
        <v>30000000</v>
      </c>
      <c r="J2851">
        <v>2011</v>
      </c>
      <c r="K2851">
        <v>6.1</v>
      </c>
      <c r="L2851" s="5" t="s">
        <v>599</v>
      </c>
      <c r="M2851" s="5" t="s">
        <v>1221</v>
      </c>
      <c r="N2851" t="s">
        <v>6851</v>
      </c>
      <c r="P2851" s="5">
        <f t="shared" si="296"/>
        <v>0.58963087056501151</v>
      </c>
      <c r="Q2851" s="5">
        <f t="shared" si="297"/>
        <v>35565975</v>
      </c>
      <c r="R2851" s="1">
        <f t="shared" si="298"/>
        <v>5565975</v>
      </c>
      <c r="S2851" s="1">
        <f t="shared" si="299"/>
        <v>30000000</v>
      </c>
      <c r="V2851" s="5"/>
      <c r="W2851" s="5"/>
      <c r="Y2851" s="5"/>
    </row>
    <row r="2852" spans="1:25" x14ac:dyDescent="0.3">
      <c r="A2852" t="s">
        <v>2950</v>
      </c>
      <c r="B2852">
        <v>100</v>
      </c>
      <c r="C2852">
        <v>35266619</v>
      </c>
      <c r="D2852" t="s">
        <v>1793</v>
      </c>
      <c r="E2852" t="s">
        <v>11303</v>
      </c>
      <c r="F2852" t="s">
        <v>2951</v>
      </c>
      <c r="G2852" t="s">
        <v>14</v>
      </c>
      <c r="H2852" t="s">
        <v>15</v>
      </c>
      <c r="I2852">
        <v>30000000</v>
      </c>
      <c r="J2852">
        <v>2013</v>
      </c>
      <c r="K2852">
        <v>5.9</v>
      </c>
      <c r="L2852" s="5" t="s">
        <v>1221</v>
      </c>
      <c r="M2852" s="5" t="s">
        <v>455</v>
      </c>
      <c r="N2852" t="s">
        <v>2267</v>
      </c>
      <c r="P2852" s="5">
        <f t="shared" si="296"/>
        <v>0.58951438739363282</v>
      </c>
      <c r="Q2852" s="5">
        <f t="shared" si="297"/>
        <v>35266619</v>
      </c>
      <c r="R2852" s="1">
        <f t="shared" si="298"/>
        <v>5266619</v>
      </c>
      <c r="S2852" s="1">
        <f t="shared" si="299"/>
        <v>30000000</v>
      </c>
      <c r="V2852" s="5"/>
      <c r="W2852" s="5"/>
      <c r="Y2852" s="5"/>
    </row>
    <row r="2853" spans="1:25" x14ac:dyDescent="0.3">
      <c r="A2853" t="s">
        <v>2952</v>
      </c>
      <c r="B2853">
        <v>118</v>
      </c>
      <c r="C2853">
        <v>34703228</v>
      </c>
      <c r="D2853" t="s">
        <v>2199</v>
      </c>
      <c r="E2853" t="s">
        <v>11304</v>
      </c>
      <c r="F2853" t="s">
        <v>2953</v>
      </c>
      <c r="G2853" t="s">
        <v>14</v>
      </c>
      <c r="H2853" t="s">
        <v>15</v>
      </c>
      <c r="I2853">
        <v>30000000</v>
      </c>
      <c r="J2853">
        <v>2006</v>
      </c>
      <c r="K2853">
        <v>6.7</v>
      </c>
      <c r="L2853" s="5" t="s">
        <v>1221</v>
      </c>
      <c r="M2853" s="5" t="s">
        <v>4183</v>
      </c>
      <c r="P2853" s="5">
        <f t="shared" si="296"/>
        <v>0.58939634400237773</v>
      </c>
      <c r="Q2853" s="5">
        <f t="shared" si="297"/>
        <v>34703228</v>
      </c>
      <c r="R2853" s="1">
        <f t="shared" si="298"/>
        <v>4703228</v>
      </c>
      <c r="S2853" s="1">
        <f t="shared" si="299"/>
        <v>30000000</v>
      </c>
      <c r="V2853" s="5"/>
      <c r="W2853" s="5"/>
      <c r="Y2853" s="5"/>
    </row>
    <row r="2854" spans="1:25" x14ac:dyDescent="0.3">
      <c r="A2854" t="s">
        <v>2955</v>
      </c>
      <c r="B2854">
        <v>125</v>
      </c>
      <c r="C2854">
        <v>38432823</v>
      </c>
      <c r="D2854" t="s">
        <v>2956</v>
      </c>
      <c r="E2854" t="s">
        <v>11305</v>
      </c>
      <c r="F2854" t="s">
        <v>2957</v>
      </c>
      <c r="G2854" t="s">
        <v>14</v>
      </c>
      <c r="H2854" t="s">
        <v>15</v>
      </c>
      <c r="I2854">
        <v>30000000</v>
      </c>
      <c r="J2854">
        <v>2006</v>
      </c>
      <c r="K2854">
        <v>6.9</v>
      </c>
      <c r="L2854" s="5" t="s">
        <v>8413</v>
      </c>
      <c r="M2854" s="5" t="s">
        <v>1221</v>
      </c>
      <c r="N2854" t="s">
        <v>8417</v>
      </c>
      <c r="P2854" s="5">
        <f t="shared" si="296"/>
        <v>0.58927556502261424</v>
      </c>
      <c r="Q2854" s="5">
        <f t="shared" si="297"/>
        <v>38432823</v>
      </c>
      <c r="R2854" s="1">
        <f t="shared" si="298"/>
        <v>8432823</v>
      </c>
      <c r="S2854" s="1">
        <f t="shared" si="299"/>
        <v>30000000</v>
      </c>
      <c r="V2854" s="5"/>
      <c r="W2854" s="5"/>
      <c r="Y2854" s="5"/>
    </row>
    <row r="2855" spans="1:25" x14ac:dyDescent="0.3">
      <c r="A2855" t="s">
        <v>2959</v>
      </c>
      <c r="B2855">
        <v>79</v>
      </c>
      <c r="C2855">
        <v>31743332</v>
      </c>
      <c r="D2855" t="s">
        <v>2960</v>
      </c>
      <c r="E2855" t="s">
        <v>11306</v>
      </c>
      <c r="F2855" t="s">
        <v>2961</v>
      </c>
      <c r="G2855" t="s">
        <v>14</v>
      </c>
      <c r="H2855" t="s">
        <v>15</v>
      </c>
      <c r="I2855">
        <v>30000000</v>
      </c>
      <c r="J2855">
        <v>2009</v>
      </c>
      <c r="K2855">
        <v>7.1</v>
      </c>
      <c r="L2855" s="5" t="s">
        <v>476</v>
      </c>
      <c r="M2855" s="5" t="s">
        <v>340</v>
      </c>
      <c r="N2855" t="s">
        <v>4017</v>
      </c>
      <c r="O2855" t="s">
        <v>1221</v>
      </c>
      <c r="P2855" s="5">
        <f t="shared" si="296"/>
        <v>0.58917149201303776</v>
      </c>
      <c r="Q2855" s="5">
        <f t="shared" si="297"/>
        <v>31743332</v>
      </c>
      <c r="R2855" s="1">
        <f t="shared" si="298"/>
        <v>1743332</v>
      </c>
      <c r="S2855" s="1">
        <f t="shared" si="299"/>
        <v>30000000</v>
      </c>
      <c r="V2855" s="5"/>
      <c r="W2855" s="5"/>
      <c r="Y2855" s="5"/>
    </row>
    <row r="2856" spans="1:25" x14ac:dyDescent="0.3">
      <c r="A2856" t="s">
        <v>549</v>
      </c>
      <c r="B2856">
        <v>106</v>
      </c>
      <c r="C2856">
        <v>32154410</v>
      </c>
      <c r="D2856" t="s">
        <v>771</v>
      </c>
      <c r="E2856" t="s">
        <v>11307</v>
      </c>
      <c r="F2856" t="s">
        <v>2962</v>
      </c>
      <c r="G2856" t="s">
        <v>14</v>
      </c>
      <c r="H2856" t="s">
        <v>15</v>
      </c>
      <c r="I2856">
        <v>30000000</v>
      </c>
      <c r="J2856">
        <v>2013</v>
      </c>
      <c r="K2856">
        <v>7.1</v>
      </c>
      <c r="L2856" s="5" t="s">
        <v>8413</v>
      </c>
      <c r="M2856" s="5" t="s">
        <v>1221</v>
      </c>
      <c r="N2856" t="s">
        <v>3629</v>
      </c>
      <c r="P2856" s="5">
        <f t="shared" si="296"/>
        <v>0.58903731455949393</v>
      </c>
      <c r="Q2856" s="5">
        <f t="shared" si="297"/>
        <v>32154410</v>
      </c>
      <c r="R2856" s="1">
        <f t="shared" si="298"/>
        <v>2154410</v>
      </c>
      <c r="S2856" s="1">
        <f t="shared" si="299"/>
        <v>30000000</v>
      </c>
      <c r="V2856" s="5"/>
      <c r="W2856" s="5"/>
      <c r="Y2856" s="5"/>
    </row>
    <row r="2857" spans="1:25" x14ac:dyDescent="0.3">
      <c r="A2857" t="s">
        <v>2965</v>
      </c>
      <c r="B2857">
        <v>63</v>
      </c>
      <c r="C2857">
        <v>26687172</v>
      </c>
      <c r="D2857" t="s">
        <v>460</v>
      </c>
      <c r="E2857" t="s">
        <v>11308</v>
      </c>
      <c r="F2857" t="s">
        <v>2966</v>
      </c>
      <c r="G2857" t="s">
        <v>14</v>
      </c>
      <c r="H2857" t="s">
        <v>15</v>
      </c>
      <c r="I2857">
        <v>30000000</v>
      </c>
      <c r="J2857">
        <v>2011</v>
      </c>
      <c r="K2857">
        <v>7.3</v>
      </c>
      <c r="L2857" s="5" t="s">
        <v>340</v>
      </c>
      <c r="M2857" s="5" t="s">
        <v>4017</v>
      </c>
      <c r="N2857" t="s">
        <v>599</v>
      </c>
      <c r="O2857" t="s">
        <v>6299</v>
      </c>
      <c r="P2857" s="5">
        <f t="shared" si="296"/>
        <v>0.58890464472033455</v>
      </c>
      <c r="Q2857" s="5">
        <f t="shared" si="297"/>
        <v>26687172</v>
      </c>
      <c r="R2857" s="1">
        <f t="shared" si="298"/>
        <v>-3312828</v>
      </c>
      <c r="S2857" s="1">
        <f t="shared" si="299"/>
        <v>30000000</v>
      </c>
      <c r="V2857" s="5"/>
      <c r="W2857" s="5"/>
      <c r="Y2857" s="5"/>
    </row>
    <row r="2858" spans="1:25" x14ac:dyDescent="0.3">
      <c r="A2858" t="s">
        <v>603</v>
      </c>
      <c r="B2858">
        <v>108</v>
      </c>
      <c r="C2858">
        <v>26525834</v>
      </c>
      <c r="D2858" t="s">
        <v>507</v>
      </c>
      <c r="E2858" t="s">
        <v>11309</v>
      </c>
      <c r="F2858" t="s">
        <v>2969</v>
      </c>
      <c r="G2858" t="s">
        <v>14</v>
      </c>
      <c r="H2858" t="s">
        <v>15</v>
      </c>
      <c r="I2858">
        <v>30000000</v>
      </c>
      <c r="J2858">
        <v>1998</v>
      </c>
      <c r="K2858">
        <v>6.8</v>
      </c>
      <c r="L2858" s="5" t="s">
        <v>599</v>
      </c>
      <c r="M2858" s="5" t="s">
        <v>1221</v>
      </c>
      <c r="N2858" t="s">
        <v>6851</v>
      </c>
      <c r="P2858" s="5">
        <f t="shared" si="296"/>
        <v>0.58874878599252001</v>
      </c>
      <c r="Q2858" s="5">
        <f t="shared" si="297"/>
        <v>26525834</v>
      </c>
      <c r="R2858" s="1">
        <f t="shared" si="298"/>
        <v>-3474166</v>
      </c>
      <c r="S2858" s="1">
        <f t="shared" si="299"/>
        <v>30000000</v>
      </c>
      <c r="V2858" s="5"/>
      <c r="W2858" s="5"/>
      <c r="Y2858" s="5"/>
    </row>
    <row r="2859" spans="1:25" x14ac:dyDescent="0.3">
      <c r="A2859" t="s">
        <v>1237</v>
      </c>
      <c r="B2859">
        <v>139</v>
      </c>
      <c r="C2859">
        <v>30513940</v>
      </c>
      <c r="D2859" t="s">
        <v>1528</v>
      </c>
      <c r="E2859" t="s">
        <v>11310</v>
      </c>
      <c r="F2859" t="s">
        <v>2970</v>
      </c>
      <c r="G2859" t="s">
        <v>14</v>
      </c>
      <c r="H2859" t="s">
        <v>15</v>
      </c>
      <c r="I2859">
        <v>30000000</v>
      </c>
      <c r="J2859">
        <v>2014</v>
      </c>
      <c r="K2859">
        <v>6.9</v>
      </c>
      <c r="L2859" s="5" t="s">
        <v>4651</v>
      </c>
      <c r="M2859" s="5" t="s">
        <v>1221</v>
      </c>
      <c r="N2859" t="s">
        <v>4183</v>
      </c>
      <c r="P2859" s="5">
        <f t="shared" si="296"/>
        <v>0.58859194788074876</v>
      </c>
      <c r="Q2859" s="5">
        <f t="shared" si="297"/>
        <v>30513940</v>
      </c>
      <c r="R2859" s="1">
        <f t="shared" si="298"/>
        <v>513940</v>
      </c>
      <c r="S2859" s="1">
        <f t="shared" si="299"/>
        <v>30000000</v>
      </c>
      <c r="V2859" s="5"/>
      <c r="W2859" s="5"/>
      <c r="Y2859" s="5"/>
    </row>
    <row r="2860" spans="1:25" x14ac:dyDescent="0.3">
      <c r="A2860" t="s">
        <v>1873</v>
      </c>
      <c r="B2860">
        <v>127</v>
      </c>
      <c r="C2860">
        <v>23209440</v>
      </c>
      <c r="D2860" t="s">
        <v>1221</v>
      </c>
      <c r="E2860" t="s">
        <v>11311</v>
      </c>
      <c r="F2860" t="s">
        <v>2971</v>
      </c>
      <c r="G2860" t="s">
        <v>14</v>
      </c>
      <c r="H2860" t="s">
        <v>15</v>
      </c>
      <c r="I2860">
        <v>30000000</v>
      </c>
      <c r="J2860">
        <v>1998</v>
      </c>
      <c r="K2860">
        <v>7</v>
      </c>
      <c r="L2860" s="5" t="s">
        <v>1221</v>
      </c>
      <c r="M2860" s="5"/>
      <c r="P2860" s="5">
        <f t="shared" si="296"/>
        <v>0.58845136608534876</v>
      </c>
      <c r="Q2860" s="5">
        <f t="shared" si="297"/>
        <v>23209440</v>
      </c>
      <c r="R2860" s="1">
        <f t="shared" si="298"/>
        <v>-6790560</v>
      </c>
      <c r="S2860" s="1">
        <f t="shared" si="299"/>
        <v>30000000</v>
      </c>
      <c r="V2860" s="5"/>
      <c r="W2860" s="5"/>
      <c r="Y2860" s="5"/>
    </row>
    <row r="2861" spans="1:25" x14ac:dyDescent="0.3">
      <c r="A2861" t="s">
        <v>2972</v>
      </c>
      <c r="B2861">
        <v>106</v>
      </c>
      <c r="C2861">
        <v>24048000</v>
      </c>
      <c r="D2861" t="s">
        <v>502</v>
      </c>
      <c r="E2861" t="s">
        <v>11312</v>
      </c>
      <c r="F2861" t="s">
        <v>2973</v>
      </c>
      <c r="G2861" t="s">
        <v>14</v>
      </c>
      <c r="H2861" t="s">
        <v>15</v>
      </c>
      <c r="I2861">
        <v>30000000</v>
      </c>
      <c r="J2861">
        <v>1995</v>
      </c>
      <c r="K2861">
        <v>5.5</v>
      </c>
      <c r="L2861" s="5" t="s">
        <v>476</v>
      </c>
      <c r="M2861" s="5" t="s">
        <v>8413</v>
      </c>
      <c r="N2861" t="s">
        <v>4289</v>
      </c>
      <c r="O2861" t="s">
        <v>3629</v>
      </c>
      <c r="P2861" s="5">
        <f t="shared" si="296"/>
        <v>0.5882807025507033</v>
      </c>
      <c r="Q2861" s="5">
        <f t="shared" si="297"/>
        <v>24048000</v>
      </c>
      <c r="R2861" s="1">
        <f t="shared" si="298"/>
        <v>-5952000</v>
      </c>
      <c r="S2861" s="1">
        <f t="shared" si="299"/>
        <v>30000000</v>
      </c>
      <c r="V2861" s="5"/>
      <c r="W2861" s="5"/>
      <c r="Y2861" s="5"/>
    </row>
    <row r="2862" spans="1:25" x14ac:dyDescent="0.3">
      <c r="A2862" t="s">
        <v>970</v>
      </c>
      <c r="B2862">
        <v>95</v>
      </c>
      <c r="C2862">
        <v>22526144</v>
      </c>
      <c r="D2862" t="s">
        <v>891</v>
      </c>
      <c r="E2862" t="s">
        <v>11313</v>
      </c>
      <c r="F2862" t="s">
        <v>2974</v>
      </c>
      <c r="G2862" t="s">
        <v>14</v>
      </c>
      <c r="H2862" t="s">
        <v>15</v>
      </c>
      <c r="I2862">
        <v>30000000</v>
      </c>
      <c r="J2862">
        <v>2006</v>
      </c>
      <c r="K2862">
        <v>5.0999999999999996</v>
      </c>
      <c r="L2862" s="5" t="s">
        <v>599</v>
      </c>
      <c r="M2862" s="5" t="s">
        <v>6851</v>
      </c>
      <c r="N2862" t="s">
        <v>4289</v>
      </c>
      <c r="P2862" s="5">
        <f t="shared" si="296"/>
        <v>0.58811295878516512</v>
      </c>
      <c r="Q2862" s="5">
        <f t="shared" si="297"/>
        <v>22526144</v>
      </c>
      <c r="R2862" s="1">
        <f t="shared" si="298"/>
        <v>-7473856</v>
      </c>
      <c r="S2862" s="1">
        <f t="shared" si="299"/>
        <v>30000000</v>
      </c>
      <c r="V2862" s="5"/>
      <c r="W2862" s="5"/>
      <c r="Y2862" s="5"/>
    </row>
    <row r="2863" spans="1:25" x14ac:dyDescent="0.3">
      <c r="A2863" t="s">
        <v>964</v>
      </c>
      <c r="B2863">
        <v>118</v>
      </c>
      <c r="C2863">
        <v>30523568</v>
      </c>
      <c r="D2863" t="s">
        <v>1084</v>
      </c>
      <c r="E2863" t="s">
        <v>11314</v>
      </c>
      <c r="F2863" t="s">
        <v>2975</v>
      </c>
      <c r="G2863" t="s">
        <v>14</v>
      </c>
      <c r="H2863" t="s">
        <v>15</v>
      </c>
      <c r="I2863">
        <v>30000000</v>
      </c>
      <c r="J2863">
        <v>2014</v>
      </c>
      <c r="K2863">
        <v>6.2</v>
      </c>
      <c r="L2863" s="5" t="s">
        <v>2267</v>
      </c>
      <c r="M2863" s="5" t="s">
        <v>8415</v>
      </c>
      <c r="N2863" t="s">
        <v>3629</v>
      </c>
      <c r="P2863" s="5">
        <f t="shared" si="296"/>
        <v>0.58793890882818789</v>
      </c>
      <c r="Q2863" s="5">
        <f t="shared" si="297"/>
        <v>30523568</v>
      </c>
      <c r="R2863" s="1">
        <f t="shared" si="298"/>
        <v>523568</v>
      </c>
      <c r="S2863" s="1">
        <f t="shared" si="299"/>
        <v>30000000</v>
      </c>
      <c r="V2863" s="5"/>
      <c r="W2863" s="5"/>
      <c r="Y2863" s="5"/>
    </row>
    <row r="2864" spans="1:25" x14ac:dyDescent="0.3">
      <c r="A2864" t="s">
        <v>2976</v>
      </c>
      <c r="B2864">
        <v>108</v>
      </c>
      <c r="C2864">
        <v>23070045</v>
      </c>
      <c r="D2864" t="s">
        <v>661</v>
      </c>
      <c r="E2864" t="s">
        <v>11315</v>
      </c>
      <c r="F2864" t="s">
        <v>2977</v>
      </c>
      <c r="G2864" t="s">
        <v>14</v>
      </c>
      <c r="H2864" t="s">
        <v>15</v>
      </c>
      <c r="I2864">
        <v>30000000</v>
      </c>
      <c r="J2864">
        <v>2011</v>
      </c>
      <c r="K2864">
        <v>5.9</v>
      </c>
      <c r="L2864" s="5" t="s">
        <v>340</v>
      </c>
      <c r="M2864" s="5" t="s">
        <v>1221</v>
      </c>
      <c r="N2864" t="s">
        <v>3629</v>
      </c>
      <c r="P2864" s="5">
        <f t="shared" si="296"/>
        <v>0.58779710283258613</v>
      </c>
      <c r="Q2864" s="5">
        <f t="shared" si="297"/>
        <v>23070045</v>
      </c>
      <c r="R2864" s="1">
        <f t="shared" si="298"/>
        <v>-6929955</v>
      </c>
      <c r="S2864" s="1">
        <f t="shared" si="299"/>
        <v>30000000</v>
      </c>
      <c r="V2864" s="5"/>
      <c r="W2864" s="5"/>
      <c r="Y2864" s="5"/>
    </row>
    <row r="2865" spans="1:25" x14ac:dyDescent="0.3">
      <c r="A2865" t="s">
        <v>2271</v>
      </c>
      <c r="B2865">
        <v>131</v>
      </c>
      <c r="C2865">
        <v>28644770</v>
      </c>
      <c r="D2865" t="s">
        <v>604</v>
      </c>
      <c r="E2865" t="s">
        <v>11316</v>
      </c>
      <c r="F2865" t="s">
        <v>2980</v>
      </c>
      <c r="G2865" t="s">
        <v>14</v>
      </c>
      <c r="H2865" t="s">
        <v>15</v>
      </c>
      <c r="I2865">
        <v>30000000</v>
      </c>
      <c r="J2865">
        <v>2012</v>
      </c>
      <c r="K2865">
        <v>6.2</v>
      </c>
      <c r="L2865" s="5" t="s">
        <v>599</v>
      </c>
      <c r="M2865" s="5" t="s">
        <v>6851</v>
      </c>
      <c r="P2865" s="5">
        <f t="shared" si="296"/>
        <v>0.58762446033244575</v>
      </c>
      <c r="Q2865" s="5">
        <f t="shared" si="297"/>
        <v>28644770</v>
      </c>
      <c r="R2865" s="1">
        <f t="shared" si="298"/>
        <v>-1355230</v>
      </c>
      <c r="S2865" s="1">
        <f t="shared" si="299"/>
        <v>30000000</v>
      </c>
      <c r="V2865" s="5"/>
      <c r="W2865" s="5"/>
      <c r="Y2865" s="5"/>
    </row>
    <row r="2866" spans="1:25" x14ac:dyDescent="0.3">
      <c r="A2866" t="s">
        <v>2981</v>
      </c>
      <c r="B2866">
        <v>104</v>
      </c>
      <c r="C2866">
        <v>21800302</v>
      </c>
      <c r="D2866" t="s">
        <v>1598</v>
      </c>
      <c r="E2866" t="s">
        <v>11317</v>
      </c>
      <c r="F2866" t="s">
        <v>2982</v>
      </c>
      <c r="G2866" t="s">
        <v>14</v>
      </c>
      <c r="H2866" t="s">
        <v>15</v>
      </c>
      <c r="I2866">
        <v>30000000</v>
      </c>
      <c r="J2866">
        <v>2004</v>
      </c>
      <c r="K2866">
        <v>5.5</v>
      </c>
      <c r="L2866" s="5" t="s">
        <v>599</v>
      </c>
      <c r="M2866" s="5" t="s">
        <v>1221</v>
      </c>
      <c r="N2866" t="s">
        <v>6851</v>
      </c>
      <c r="O2866" t="s">
        <v>8417</v>
      </c>
      <c r="P2866" s="5">
        <f t="shared" si="296"/>
        <v>0.58747405655478291</v>
      </c>
      <c r="Q2866" s="5">
        <f t="shared" si="297"/>
        <v>21800302</v>
      </c>
      <c r="R2866" s="1">
        <f t="shared" si="298"/>
        <v>-8199698</v>
      </c>
      <c r="S2866" s="1">
        <f t="shared" si="299"/>
        <v>30000000</v>
      </c>
      <c r="V2866" s="5"/>
      <c r="W2866" s="5"/>
      <c r="Y2866" s="5"/>
    </row>
    <row r="2867" spans="1:25" x14ac:dyDescent="0.3">
      <c r="A2867" t="s">
        <v>2985</v>
      </c>
      <c r="B2867">
        <v>94</v>
      </c>
      <c r="C2867">
        <v>18500966</v>
      </c>
      <c r="D2867" t="s">
        <v>801</v>
      </c>
      <c r="E2867" t="s">
        <v>11318</v>
      </c>
      <c r="F2867" t="s">
        <v>2986</v>
      </c>
      <c r="G2867" t="s">
        <v>14</v>
      </c>
      <c r="H2867" t="s">
        <v>15</v>
      </c>
      <c r="I2867">
        <v>30000000</v>
      </c>
      <c r="J2867">
        <v>2006</v>
      </c>
      <c r="K2867">
        <v>4.4000000000000004</v>
      </c>
      <c r="L2867" s="5" t="s">
        <v>476</v>
      </c>
      <c r="M2867" s="5" t="s">
        <v>2267</v>
      </c>
      <c r="N2867" t="s">
        <v>4289</v>
      </c>
      <c r="O2867" t="s">
        <v>3629</v>
      </c>
      <c r="P2867" s="5">
        <f t="shared" si="296"/>
        <v>0.5872957620932201</v>
      </c>
      <c r="Q2867" s="5">
        <f t="shared" si="297"/>
        <v>18500966</v>
      </c>
      <c r="R2867" s="1">
        <f t="shared" si="298"/>
        <v>-11499034</v>
      </c>
      <c r="S2867" s="1">
        <f t="shared" si="299"/>
        <v>30000000</v>
      </c>
      <c r="V2867" s="5"/>
      <c r="W2867" s="5"/>
      <c r="Y2867" s="5"/>
    </row>
    <row r="2868" spans="1:25" x14ac:dyDescent="0.3">
      <c r="A2868" t="s">
        <v>1108</v>
      </c>
      <c r="B2868">
        <v>96</v>
      </c>
      <c r="C2868">
        <v>18967571</v>
      </c>
      <c r="D2868" t="s">
        <v>122</v>
      </c>
      <c r="E2868" t="s">
        <v>11319</v>
      </c>
      <c r="F2868" t="s">
        <v>2989</v>
      </c>
      <c r="G2868" t="s">
        <v>14</v>
      </c>
      <c r="H2868" t="s">
        <v>15</v>
      </c>
      <c r="I2868">
        <v>30000000</v>
      </c>
      <c r="J2868">
        <v>1998</v>
      </c>
      <c r="K2868">
        <v>6.1</v>
      </c>
      <c r="L2868" s="5" t="s">
        <v>476</v>
      </c>
      <c r="M2868" s="5" t="s">
        <v>8413</v>
      </c>
      <c r="N2868" t="s">
        <v>3629</v>
      </c>
      <c r="P2868" s="5">
        <f t="shared" si="296"/>
        <v>0.58710461953625348</v>
      </c>
      <c r="Q2868" s="5">
        <f t="shared" si="297"/>
        <v>18967571</v>
      </c>
      <c r="R2868" s="1">
        <f t="shared" si="298"/>
        <v>-11032429</v>
      </c>
      <c r="S2868" s="1">
        <f t="shared" si="299"/>
        <v>30000000</v>
      </c>
      <c r="V2868" s="5"/>
      <c r="W2868" s="5"/>
      <c r="Y2868" s="5"/>
    </row>
    <row r="2869" spans="1:25" x14ac:dyDescent="0.3">
      <c r="A2869" t="s">
        <v>2993</v>
      </c>
      <c r="B2869">
        <v>99</v>
      </c>
      <c r="C2869">
        <v>17266505</v>
      </c>
      <c r="D2869" t="s">
        <v>2994</v>
      </c>
      <c r="E2869" t="s">
        <v>11320</v>
      </c>
      <c r="F2869" t="s">
        <v>2995</v>
      </c>
      <c r="G2869" t="s">
        <v>14</v>
      </c>
      <c r="H2869" t="s">
        <v>15</v>
      </c>
      <c r="I2869">
        <v>30000000</v>
      </c>
      <c r="J2869">
        <v>2002</v>
      </c>
      <c r="K2869">
        <v>5.4</v>
      </c>
      <c r="L2869" s="5" t="s">
        <v>476</v>
      </c>
      <c r="M2869" s="5" t="s">
        <v>599</v>
      </c>
      <c r="N2869" t="s">
        <v>2267</v>
      </c>
      <c r="P2869" s="5">
        <f t="shared" si="296"/>
        <v>0.58691477885801357</v>
      </c>
      <c r="Q2869" s="5">
        <f t="shared" si="297"/>
        <v>17266505</v>
      </c>
      <c r="R2869" s="1">
        <f t="shared" si="298"/>
        <v>-12733495</v>
      </c>
      <c r="S2869" s="1">
        <f t="shared" si="299"/>
        <v>30000000</v>
      </c>
      <c r="V2869" s="5"/>
      <c r="W2869" s="5"/>
      <c r="Y2869" s="5"/>
    </row>
    <row r="2870" spans="1:25" x14ac:dyDescent="0.3">
      <c r="A2870" t="s">
        <v>361</v>
      </c>
      <c r="B2870">
        <v>112</v>
      </c>
      <c r="C2870">
        <v>32357532</v>
      </c>
      <c r="D2870" t="s">
        <v>507</v>
      </c>
      <c r="E2870" t="s">
        <v>11321</v>
      </c>
      <c r="F2870" t="s">
        <v>2996</v>
      </c>
      <c r="G2870" t="s">
        <v>14</v>
      </c>
      <c r="H2870" t="s">
        <v>15</v>
      </c>
      <c r="I2870">
        <v>30000000</v>
      </c>
      <c r="J2870">
        <v>2010</v>
      </c>
      <c r="K2870">
        <v>6.7</v>
      </c>
      <c r="L2870" s="5" t="s">
        <v>599</v>
      </c>
      <c r="M2870" s="5" t="s">
        <v>1221</v>
      </c>
      <c r="N2870" t="s">
        <v>6851</v>
      </c>
      <c r="P2870" s="5">
        <f t="shared" si="296"/>
        <v>0.58671824776947035</v>
      </c>
      <c r="Q2870" s="5">
        <f t="shared" si="297"/>
        <v>32357532</v>
      </c>
      <c r="R2870" s="1">
        <f t="shared" si="298"/>
        <v>2357532</v>
      </c>
      <c r="S2870" s="1">
        <f t="shared" si="299"/>
        <v>30000000</v>
      </c>
      <c r="V2870" s="5"/>
      <c r="W2870" s="5"/>
      <c r="Y2870" s="5"/>
    </row>
    <row r="2871" spans="1:25" x14ac:dyDescent="0.3">
      <c r="A2871" t="s">
        <v>1471</v>
      </c>
      <c r="B2871">
        <v>108</v>
      </c>
      <c r="C2871">
        <v>16930884</v>
      </c>
      <c r="D2871" t="s">
        <v>778</v>
      </c>
      <c r="E2871" t="s">
        <v>11322</v>
      </c>
      <c r="F2871" t="s">
        <v>2997</v>
      </c>
      <c r="G2871" t="s">
        <v>14</v>
      </c>
      <c r="H2871" t="s">
        <v>15</v>
      </c>
      <c r="I2871">
        <v>30000000</v>
      </c>
      <c r="J2871">
        <v>2007</v>
      </c>
      <c r="K2871">
        <v>5.9</v>
      </c>
      <c r="L2871" s="5" t="s">
        <v>8413</v>
      </c>
      <c r="M2871" s="5" t="s">
        <v>1221</v>
      </c>
      <c r="N2871" t="s">
        <v>8415</v>
      </c>
      <c r="O2871" t="s">
        <v>3629</v>
      </c>
      <c r="P2871" s="5">
        <f t="shared" si="296"/>
        <v>0.58658210522242826</v>
      </c>
      <c r="Q2871" s="5">
        <f t="shared" si="297"/>
        <v>16930884</v>
      </c>
      <c r="R2871" s="1">
        <f t="shared" si="298"/>
        <v>-13069116</v>
      </c>
      <c r="S2871" s="1">
        <f t="shared" si="299"/>
        <v>30000000</v>
      </c>
      <c r="V2871" s="5"/>
      <c r="W2871" s="5"/>
      <c r="Y2871" s="5"/>
    </row>
    <row r="2872" spans="1:25" x14ac:dyDescent="0.3">
      <c r="A2872" t="s">
        <v>3006</v>
      </c>
      <c r="B2872">
        <v>130</v>
      </c>
      <c r="C2872">
        <v>15709385</v>
      </c>
      <c r="D2872" t="s">
        <v>771</v>
      </c>
      <c r="E2872" t="s">
        <v>11323</v>
      </c>
      <c r="F2872" t="s">
        <v>3007</v>
      </c>
      <c r="G2872" t="s">
        <v>14</v>
      </c>
      <c r="H2872" t="s">
        <v>15</v>
      </c>
      <c r="I2872">
        <v>30000000</v>
      </c>
      <c r="J2872">
        <v>2008</v>
      </c>
      <c r="K2872">
        <v>6.7</v>
      </c>
      <c r="L2872" s="5" t="s">
        <v>8413</v>
      </c>
      <c r="M2872" s="5" t="s">
        <v>1221</v>
      </c>
      <c r="N2872" t="s">
        <v>3629</v>
      </c>
      <c r="P2872" s="5">
        <f t="shared" si="296"/>
        <v>0.58638354465145948</v>
      </c>
      <c r="Q2872" s="5">
        <f t="shared" si="297"/>
        <v>15709385</v>
      </c>
      <c r="R2872" s="1">
        <f t="shared" si="298"/>
        <v>-14290615</v>
      </c>
      <c r="S2872" s="1">
        <f t="shared" si="299"/>
        <v>30000000</v>
      </c>
      <c r="V2872" s="5"/>
      <c r="W2872" s="5"/>
      <c r="Y2872" s="5"/>
    </row>
    <row r="2873" spans="1:25" x14ac:dyDescent="0.3">
      <c r="A2873" t="s">
        <v>3008</v>
      </c>
      <c r="B2873">
        <v>93</v>
      </c>
      <c r="C2873">
        <v>14888028</v>
      </c>
      <c r="D2873" t="s">
        <v>3009</v>
      </c>
      <c r="E2873" t="s">
        <v>11324</v>
      </c>
      <c r="F2873" t="s">
        <v>3010</v>
      </c>
      <c r="G2873" t="s">
        <v>14</v>
      </c>
      <c r="H2873" t="s">
        <v>15</v>
      </c>
      <c r="I2873">
        <v>30000000</v>
      </c>
      <c r="J2873">
        <v>2005</v>
      </c>
      <c r="K2873">
        <v>5.0999999999999996</v>
      </c>
      <c r="L2873" s="5" t="s">
        <v>340</v>
      </c>
      <c r="M2873" s="5" t="s">
        <v>2267</v>
      </c>
      <c r="N2873" t="s">
        <v>3629</v>
      </c>
      <c r="P2873" s="5">
        <f t="shared" si="296"/>
        <v>0.58618012398959729</v>
      </c>
      <c r="Q2873" s="5">
        <f t="shared" si="297"/>
        <v>14888028</v>
      </c>
      <c r="R2873" s="1">
        <f t="shared" si="298"/>
        <v>-15111972</v>
      </c>
      <c r="S2873" s="1">
        <f t="shared" si="299"/>
        <v>30000000</v>
      </c>
      <c r="V2873" s="5"/>
      <c r="W2873" s="5"/>
      <c r="Y2873" s="5"/>
    </row>
    <row r="2874" spans="1:25" x14ac:dyDescent="0.3">
      <c r="A2874" t="s">
        <v>1388</v>
      </c>
      <c r="B2874">
        <v>96</v>
      </c>
      <c r="C2874">
        <v>14208384</v>
      </c>
      <c r="D2874" t="s">
        <v>604</v>
      </c>
      <c r="E2874" t="s">
        <v>11325</v>
      </c>
      <c r="F2874" t="s">
        <v>3011</v>
      </c>
      <c r="G2874" t="s">
        <v>14</v>
      </c>
      <c r="H2874" t="s">
        <v>15</v>
      </c>
      <c r="I2874">
        <v>30000000</v>
      </c>
      <c r="J2874">
        <v>2003</v>
      </c>
      <c r="K2874">
        <v>5.6</v>
      </c>
      <c r="L2874" s="5" t="s">
        <v>599</v>
      </c>
      <c r="M2874" s="5" t="s">
        <v>6851</v>
      </c>
      <c r="P2874" s="5">
        <f t="shared" si="296"/>
        <v>0.58597330993398666</v>
      </c>
      <c r="Q2874" s="5">
        <f t="shared" si="297"/>
        <v>14208384</v>
      </c>
      <c r="R2874" s="1">
        <f t="shared" si="298"/>
        <v>-15791616</v>
      </c>
      <c r="S2874" s="1">
        <f t="shared" si="299"/>
        <v>30000000</v>
      </c>
      <c r="V2874" s="5"/>
      <c r="W2874" s="5"/>
      <c r="Y2874" s="5"/>
    </row>
    <row r="2875" spans="1:25" x14ac:dyDescent="0.3">
      <c r="A2875" t="s">
        <v>2147</v>
      </c>
      <c r="B2875">
        <v>114</v>
      </c>
      <c r="C2875">
        <v>12831121</v>
      </c>
      <c r="D2875" t="s">
        <v>1175</v>
      </c>
      <c r="E2875" t="s">
        <v>11326</v>
      </c>
      <c r="F2875" t="s">
        <v>3012</v>
      </c>
      <c r="G2875" t="s">
        <v>14</v>
      </c>
      <c r="H2875" t="s">
        <v>15</v>
      </c>
      <c r="I2875">
        <v>30000000</v>
      </c>
      <c r="J2875">
        <v>2004</v>
      </c>
      <c r="K2875">
        <v>7</v>
      </c>
      <c r="L2875" s="5" t="s">
        <v>1221</v>
      </c>
      <c r="M2875" s="5" t="s">
        <v>8415</v>
      </c>
      <c r="N2875" t="s">
        <v>6851</v>
      </c>
      <c r="O2875" t="s">
        <v>3629</v>
      </c>
      <c r="P2875" s="5">
        <f t="shared" si="296"/>
        <v>0.58576361851650571</v>
      </c>
      <c r="Q2875" s="5">
        <f t="shared" si="297"/>
        <v>12831121</v>
      </c>
      <c r="R2875" s="1">
        <f t="shared" si="298"/>
        <v>-17168879</v>
      </c>
      <c r="S2875" s="1">
        <f t="shared" si="299"/>
        <v>30000000</v>
      </c>
      <c r="V2875" s="5"/>
      <c r="W2875" s="5"/>
      <c r="Y2875" s="5"/>
    </row>
    <row r="2876" spans="1:25" x14ac:dyDescent="0.3">
      <c r="A2876" t="s">
        <v>1287</v>
      </c>
      <c r="B2876">
        <v>106</v>
      </c>
      <c r="C2876">
        <v>18298649</v>
      </c>
      <c r="D2876" t="s">
        <v>2662</v>
      </c>
      <c r="E2876" t="s">
        <v>11327</v>
      </c>
      <c r="F2876" t="s">
        <v>3013</v>
      </c>
      <c r="G2876" t="s">
        <v>14</v>
      </c>
      <c r="H2876" t="s">
        <v>15</v>
      </c>
      <c r="I2876">
        <v>30000000</v>
      </c>
      <c r="J2876">
        <v>2011</v>
      </c>
      <c r="K2876">
        <v>6.4</v>
      </c>
      <c r="L2876" s="5" t="s">
        <v>599</v>
      </c>
      <c r="M2876" s="5" t="s">
        <v>2267</v>
      </c>
      <c r="P2876" s="5">
        <f t="shared" si="296"/>
        <v>0.58554864287260966</v>
      </c>
      <c r="Q2876" s="5">
        <f t="shared" si="297"/>
        <v>18298649</v>
      </c>
      <c r="R2876" s="1">
        <f t="shared" si="298"/>
        <v>-11701351</v>
      </c>
      <c r="S2876" s="1">
        <f t="shared" si="299"/>
        <v>30000000</v>
      </c>
      <c r="V2876" s="5"/>
      <c r="W2876" s="5"/>
      <c r="Y2876" s="5"/>
    </row>
    <row r="2877" spans="1:25" x14ac:dyDescent="0.3">
      <c r="A2877" t="s">
        <v>1756</v>
      </c>
      <c r="B2877">
        <v>150</v>
      </c>
      <c r="C2877">
        <v>12712093</v>
      </c>
      <c r="D2877" t="s">
        <v>2168</v>
      </c>
      <c r="E2877" t="s">
        <v>11328</v>
      </c>
      <c r="F2877" t="s">
        <v>3014</v>
      </c>
      <c r="G2877" t="s">
        <v>14</v>
      </c>
      <c r="H2877" t="s">
        <v>15</v>
      </c>
      <c r="I2877">
        <v>30000000</v>
      </c>
      <c r="J2877">
        <v>2005</v>
      </c>
      <c r="K2877">
        <v>6.7</v>
      </c>
      <c r="L2877" s="5" t="s">
        <v>4651</v>
      </c>
      <c r="M2877" s="5" t="s">
        <v>1221</v>
      </c>
      <c r="N2877" t="s">
        <v>7865</v>
      </c>
      <c r="O2877" t="s">
        <v>6851</v>
      </c>
      <c r="P2877" s="5">
        <f t="shared" si="296"/>
        <v>0.58535280448826665</v>
      </c>
      <c r="Q2877" s="5">
        <f t="shared" si="297"/>
        <v>12712093</v>
      </c>
      <c r="R2877" s="1">
        <f t="shared" si="298"/>
        <v>-17287907</v>
      </c>
      <c r="S2877" s="1">
        <f t="shared" si="299"/>
        <v>30000000</v>
      </c>
      <c r="V2877" s="5"/>
      <c r="W2877" s="5"/>
      <c r="Y2877" s="5"/>
    </row>
    <row r="2878" spans="1:25" x14ac:dyDescent="0.3">
      <c r="A2878" t="s">
        <v>3015</v>
      </c>
      <c r="B2878">
        <v>100</v>
      </c>
      <c r="C2878">
        <v>11576087</v>
      </c>
      <c r="D2878" t="s">
        <v>29</v>
      </c>
      <c r="E2878" t="s">
        <v>11329</v>
      </c>
      <c r="F2878" t="s">
        <v>3016</v>
      </c>
      <c r="G2878" t="s">
        <v>14</v>
      </c>
      <c r="H2878" t="s">
        <v>15</v>
      </c>
      <c r="I2878">
        <v>30000000</v>
      </c>
      <c r="J2878">
        <v>1999</v>
      </c>
      <c r="K2878">
        <v>4.0999999999999996</v>
      </c>
      <c r="L2878" s="5" t="s">
        <v>476</v>
      </c>
      <c r="M2878" s="5" t="s">
        <v>340</v>
      </c>
      <c r="N2878" t="s">
        <v>4289</v>
      </c>
      <c r="P2878" s="5">
        <f t="shared" si="296"/>
        <v>0.58513643592333664</v>
      </c>
      <c r="Q2878" s="5">
        <f t="shared" si="297"/>
        <v>11576087</v>
      </c>
      <c r="R2878" s="1">
        <f t="shared" si="298"/>
        <v>-18423913</v>
      </c>
      <c r="S2878" s="1">
        <f t="shared" si="299"/>
        <v>30000000</v>
      </c>
      <c r="V2878" s="5"/>
      <c r="W2878" s="5"/>
      <c r="Y2878" s="5"/>
    </row>
    <row r="2879" spans="1:25" x14ac:dyDescent="0.3">
      <c r="A2879" t="s">
        <v>1792</v>
      </c>
      <c r="B2879">
        <v>100</v>
      </c>
      <c r="C2879">
        <v>11900000</v>
      </c>
      <c r="D2879" t="s">
        <v>729</v>
      </c>
      <c r="E2879" t="s">
        <v>11330</v>
      </c>
      <c r="F2879" t="s">
        <v>3017</v>
      </c>
      <c r="G2879" t="s">
        <v>14</v>
      </c>
      <c r="H2879" t="s">
        <v>15</v>
      </c>
      <c r="I2879">
        <v>30000000</v>
      </c>
      <c r="J2879">
        <v>1999</v>
      </c>
      <c r="K2879">
        <v>5.5</v>
      </c>
      <c r="L2879" s="5" t="s">
        <v>1221</v>
      </c>
      <c r="M2879" s="5" t="s">
        <v>455</v>
      </c>
      <c r="N2879" t="s">
        <v>3629</v>
      </c>
      <c r="P2879" s="5">
        <f t="shared" si="296"/>
        <v>0.58491566147814622</v>
      </c>
      <c r="Q2879" s="5">
        <f t="shared" si="297"/>
        <v>11900000</v>
      </c>
      <c r="R2879" s="1">
        <f t="shared" si="298"/>
        <v>-18100000</v>
      </c>
      <c r="S2879" s="1">
        <f t="shared" si="299"/>
        <v>30000000</v>
      </c>
      <c r="V2879" s="5"/>
      <c r="W2879" s="5"/>
      <c r="Y2879" s="5"/>
    </row>
    <row r="2880" spans="1:25" x14ac:dyDescent="0.3">
      <c r="A2880" t="s">
        <v>3025</v>
      </c>
      <c r="B2880">
        <v>86</v>
      </c>
      <c r="C2880">
        <v>10134754</v>
      </c>
      <c r="D2880" t="s">
        <v>1065</v>
      </c>
      <c r="E2880" t="s">
        <v>11331</v>
      </c>
      <c r="F2880" t="s">
        <v>3026</v>
      </c>
      <c r="G2880" t="s">
        <v>14</v>
      </c>
      <c r="H2880" t="s">
        <v>15</v>
      </c>
      <c r="I2880">
        <v>30000000</v>
      </c>
      <c r="J2880">
        <v>2011</v>
      </c>
      <c r="K2880">
        <v>4.8</v>
      </c>
      <c r="L2880" s="5" t="s">
        <v>4017</v>
      </c>
      <c r="M2880" s="5" t="s">
        <v>599</v>
      </c>
      <c r="N2880" t="s">
        <v>6299</v>
      </c>
      <c r="P2880" s="5">
        <f t="shared" si="296"/>
        <v>0.5846954677051861</v>
      </c>
      <c r="Q2880" s="5">
        <f t="shared" si="297"/>
        <v>10134754</v>
      </c>
      <c r="R2880" s="1">
        <f t="shared" si="298"/>
        <v>-19865246</v>
      </c>
      <c r="S2880" s="1">
        <f t="shared" si="299"/>
        <v>30000000</v>
      </c>
      <c r="V2880" s="5"/>
      <c r="W2880" s="5"/>
      <c r="Y2880" s="5"/>
    </row>
    <row r="2881" spans="1:25" x14ac:dyDescent="0.3">
      <c r="A2881" t="s">
        <v>2678</v>
      </c>
      <c r="B2881">
        <v>108</v>
      </c>
      <c r="C2881">
        <v>8535575</v>
      </c>
      <c r="D2881" t="s">
        <v>1221</v>
      </c>
      <c r="E2881" t="s">
        <v>11332</v>
      </c>
      <c r="F2881" t="s">
        <v>3027</v>
      </c>
      <c r="G2881" t="s">
        <v>14</v>
      </c>
      <c r="H2881" t="s">
        <v>15</v>
      </c>
      <c r="I2881">
        <v>30000000</v>
      </c>
      <c r="J2881">
        <v>2005</v>
      </c>
      <c r="K2881">
        <v>7</v>
      </c>
      <c r="L2881" s="5" t="s">
        <v>1221</v>
      </c>
      <c r="M2881" s="5"/>
      <c r="P2881" s="5">
        <f t="shared" si="296"/>
        <v>0.58446877891716387</v>
      </c>
      <c r="Q2881" s="5">
        <f t="shared" si="297"/>
        <v>8535575</v>
      </c>
      <c r="R2881" s="1">
        <f t="shared" si="298"/>
        <v>-21464425</v>
      </c>
      <c r="S2881" s="1">
        <f t="shared" si="299"/>
        <v>30000000</v>
      </c>
      <c r="V2881" s="5"/>
      <c r="W2881" s="5"/>
      <c r="Y2881" s="5"/>
    </row>
    <row r="2882" spans="1:25" x14ac:dyDescent="0.3">
      <c r="A2882" t="s">
        <v>2018</v>
      </c>
      <c r="B2882">
        <v>88</v>
      </c>
      <c r="C2882">
        <v>19316646</v>
      </c>
      <c r="D2882" t="s">
        <v>550</v>
      </c>
      <c r="E2882" t="s">
        <v>11333</v>
      </c>
      <c r="F2882" t="s">
        <v>3037</v>
      </c>
      <c r="G2882" t="s">
        <v>14</v>
      </c>
      <c r="H2882" t="s">
        <v>15</v>
      </c>
      <c r="I2882">
        <v>30000000</v>
      </c>
      <c r="J2882">
        <v>2013</v>
      </c>
      <c r="K2882">
        <v>5.6</v>
      </c>
      <c r="L2882" s="5" t="s">
        <v>8413</v>
      </c>
      <c r="M2882" s="5" t="s">
        <v>3629</v>
      </c>
      <c r="P2882" s="5">
        <f t="shared" ref="P2882:P2945" si="300">CORREL(C2882:C7795,I2882:I7795)</f>
        <v>0.5842362633311613</v>
      </c>
      <c r="Q2882" s="5">
        <f t="shared" ref="Q2882:Q2945" si="301">IF(ISBLANK(C2882),MEDIAN($C$2:$C$4915), C2882)</f>
        <v>19316646</v>
      </c>
      <c r="R2882" s="1">
        <f t="shared" ref="R2882:R2945" si="302">Q2882-S2882</f>
        <v>-10683354</v>
      </c>
      <c r="S2882" s="1">
        <f t="shared" ref="S2882:S2945" si="303">IF(ISBLANK(I2882),MEDIAN($I$2:$I$4915), I2882)</f>
        <v>30000000</v>
      </c>
      <c r="V2882" s="5"/>
      <c r="W2882" s="5"/>
      <c r="Y2882" s="5"/>
    </row>
    <row r="2883" spans="1:25" x14ac:dyDescent="0.3">
      <c r="A2883" t="s">
        <v>2081</v>
      </c>
      <c r="B2883">
        <v>109</v>
      </c>
      <c r="C2883">
        <v>10965209</v>
      </c>
      <c r="D2883" t="s">
        <v>162</v>
      </c>
      <c r="E2883" t="s">
        <v>11334</v>
      </c>
      <c r="F2883" t="s">
        <v>3038</v>
      </c>
      <c r="G2883" t="s">
        <v>14</v>
      </c>
      <c r="H2883" t="s">
        <v>15</v>
      </c>
      <c r="I2883">
        <v>30000000</v>
      </c>
      <c r="J2883">
        <v>2001</v>
      </c>
      <c r="K2883">
        <v>6.1</v>
      </c>
      <c r="L2883" s="5" t="s">
        <v>476</v>
      </c>
      <c r="M2883" s="5" t="s">
        <v>8413</v>
      </c>
      <c r="N2883" t="s">
        <v>1221</v>
      </c>
      <c r="O2883" t="s">
        <v>3629</v>
      </c>
      <c r="P2883" s="5">
        <f t="shared" si="300"/>
        <v>0.5840413817314416</v>
      </c>
      <c r="Q2883" s="5">
        <f t="shared" si="301"/>
        <v>10965209</v>
      </c>
      <c r="R2883" s="1">
        <f t="shared" si="302"/>
        <v>-19034791</v>
      </c>
      <c r="S2883" s="1">
        <f t="shared" si="303"/>
        <v>30000000</v>
      </c>
      <c r="V2883" s="5"/>
      <c r="W2883" s="5"/>
      <c r="Y2883" s="5"/>
    </row>
    <row r="2884" spans="1:25" x14ac:dyDescent="0.3">
      <c r="A2884" t="s">
        <v>3040</v>
      </c>
      <c r="B2884">
        <v>251</v>
      </c>
      <c r="C2884">
        <v>5300000</v>
      </c>
      <c r="D2884" t="s">
        <v>703</v>
      </c>
      <c r="E2884" t="s">
        <v>11335</v>
      </c>
      <c r="F2884" t="s">
        <v>3041</v>
      </c>
      <c r="G2884" t="s">
        <v>14</v>
      </c>
      <c r="H2884" t="s">
        <v>2499</v>
      </c>
      <c r="I2884">
        <v>30000000</v>
      </c>
      <c r="J2884">
        <v>1984</v>
      </c>
      <c r="K2884">
        <v>8.4</v>
      </c>
      <c r="L2884" s="5" t="s">
        <v>8413</v>
      </c>
      <c r="M2884" s="5" t="s">
        <v>1221</v>
      </c>
      <c r="P2884" s="5">
        <f t="shared" si="300"/>
        <v>0.58381589835159409</v>
      </c>
      <c r="Q2884" s="5">
        <f t="shared" si="301"/>
        <v>5300000</v>
      </c>
      <c r="R2884" s="1">
        <f t="shared" si="302"/>
        <v>-24700000</v>
      </c>
      <c r="S2884" s="1">
        <f t="shared" si="303"/>
        <v>30000000</v>
      </c>
      <c r="V2884" s="5"/>
      <c r="W2884" s="5"/>
      <c r="Y2884" s="5"/>
    </row>
    <row r="2885" spans="1:25" x14ac:dyDescent="0.3">
      <c r="A2885" t="s">
        <v>3042</v>
      </c>
      <c r="B2885">
        <v>118</v>
      </c>
      <c r="C2885">
        <v>10880926</v>
      </c>
      <c r="D2885" t="s">
        <v>162</v>
      </c>
      <c r="E2885" t="s">
        <v>11336</v>
      </c>
      <c r="F2885" t="s">
        <v>3043</v>
      </c>
      <c r="G2885" t="s">
        <v>14</v>
      </c>
      <c r="H2885" t="s">
        <v>15</v>
      </c>
      <c r="I2885">
        <v>30000000</v>
      </c>
      <c r="J2885">
        <v>2013</v>
      </c>
      <c r="K2885">
        <v>6.5</v>
      </c>
      <c r="L2885" s="5" t="s">
        <v>476</v>
      </c>
      <c r="M2885" s="5" t="s">
        <v>8413</v>
      </c>
      <c r="N2885" t="s">
        <v>1221</v>
      </c>
      <c r="O2885" t="s">
        <v>3629</v>
      </c>
      <c r="P2885" s="5">
        <f t="shared" si="300"/>
        <v>0.58357141430509429</v>
      </c>
      <c r="Q2885" s="5">
        <f t="shared" si="301"/>
        <v>10880926</v>
      </c>
      <c r="R2885" s="1">
        <f t="shared" si="302"/>
        <v>-19119074</v>
      </c>
      <c r="S2885" s="1">
        <f t="shared" si="303"/>
        <v>30000000</v>
      </c>
      <c r="V2885" s="5"/>
      <c r="W2885" s="5"/>
      <c r="Y2885" s="5"/>
    </row>
    <row r="2886" spans="1:25" x14ac:dyDescent="0.3">
      <c r="A2886" t="s">
        <v>2887</v>
      </c>
      <c r="B2886">
        <v>88</v>
      </c>
      <c r="C2886">
        <v>2975649</v>
      </c>
      <c r="D2886" t="s">
        <v>2244</v>
      </c>
      <c r="E2886" t="s">
        <v>11337</v>
      </c>
      <c r="F2886" t="s">
        <v>3050</v>
      </c>
      <c r="G2886" t="s">
        <v>14</v>
      </c>
      <c r="H2886" t="s">
        <v>22</v>
      </c>
      <c r="I2886">
        <v>30000000</v>
      </c>
      <c r="J2886">
        <v>2006</v>
      </c>
      <c r="K2886">
        <v>7</v>
      </c>
      <c r="L2886" s="5" t="s">
        <v>4651</v>
      </c>
      <c r="M2886" s="5" t="s">
        <v>1221</v>
      </c>
      <c r="N2886" t="s">
        <v>6851</v>
      </c>
      <c r="P2886" s="5">
        <f t="shared" si="300"/>
        <v>0.58334452568965001</v>
      </c>
      <c r="Q2886" s="5">
        <f t="shared" si="301"/>
        <v>2975649</v>
      </c>
      <c r="R2886" s="1">
        <f t="shared" si="302"/>
        <v>-27024351</v>
      </c>
      <c r="S2886" s="1">
        <f t="shared" si="303"/>
        <v>30000000</v>
      </c>
      <c r="V2886" s="5"/>
      <c r="W2886" s="5"/>
      <c r="Y2886" s="5"/>
    </row>
    <row r="2887" spans="1:25" x14ac:dyDescent="0.3">
      <c r="A2887" t="s">
        <v>3055</v>
      </c>
      <c r="B2887">
        <v>160</v>
      </c>
      <c r="C2887">
        <v>3904982</v>
      </c>
      <c r="D2887" t="s">
        <v>3056</v>
      </c>
      <c r="E2887" t="s">
        <v>11338</v>
      </c>
      <c r="F2887" t="s">
        <v>3057</v>
      </c>
      <c r="G2887" t="s">
        <v>14</v>
      </c>
      <c r="H2887" t="s">
        <v>15</v>
      </c>
      <c r="I2887">
        <v>30000000</v>
      </c>
      <c r="J2887">
        <v>2007</v>
      </c>
      <c r="K2887">
        <v>7.5</v>
      </c>
      <c r="L2887" s="5" t="s">
        <v>4651</v>
      </c>
      <c r="M2887" s="5" t="s">
        <v>8413</v>
      </c>
      <c r="N2887" t="s">
        <v>1221</v>
      </c>
      <c r="O2887" t="s">
        <v>7865</v>
      </c>
      <c r="P2887" s="5">
        <f t="shared" si="300"/>
        <v>0.58309172925671082</v>
      </c>
      <c r="Q2887" s="5">
        <f t="shared" si="301"/>
        <v>3904982</v>
      </c>
      <c r="R2887" s="1">
        <f t="shared" si="302"/>
        <v>-26095018</v>
      </c>
      <c r="S2887" s="1">
        <f t="shared" si="303"/>
        <v>30000000</v>
      </c>
      <c r="V2887" s="5"/>
      <c r="W2887" s="5"/>
      <c r="Y2887" s="5"/>
    </row>
    <row r="2888" spans="1:25" x14ac:dyDescent="0.3">
      <c r="A2888" t="s">
        <v>644</v>
      </c>
      <c r="B2888">
        <v>92</v>
      </c>
      <c r="C2888"/>
      <c r="D2888" t="s">
        <v>162</v>
      </c>
      <c r="E2888" t="s">
        <v>11339</v>
      </c>
      <c r="F2888" t="s">
        <v>3062</v>
      </c>
      <c r="G2888" t="s">
        <v>14</v>
      </c>
      <c r="H2888" t="s">
        <v>15</v>
      </c>
      <c r="I2888">
        <v>30000000</v>
      </c>
      <c r="J2888">
        <v>2015</v>
      </c>
      <c r="K2888">
        <v>5.6</v>
      </c>
      <c r="L2888" s="5" t="s">
        <v>476</v>
      </c>
      <c r="M2888" s="5" t="s">
        <v>8413</v>
      </c>
      <c r="N2888" t="s">
        <v>1221</v>
      </c>
      <c r="O2888" t="s">
        <v>3629</v>
      </c>
      <c r="P2888" s="5">
        <f t="shared" si="300"/>
        <v>0.58284111395270899</v>
      </c>
      <c r="Q2888" s="5">
        <f t="shared" si="301"/>
        <v>25035665</v>
      </c>
      <c r="R2888" s="1">
        <f t="shared" si="302"/>
        <v>-4964335</v>
      </c>
      <c r="S2888" s="1">
        <f t="shared" si="303"/>
        <v>30000000</v>
      </c>
      <c r="V2888" s="5"/>
      <c r="W2888" s="5"/>
      <c r="Y2888" s="5"/>
    </row>
    <row r="2889" spans="1:25" x14ac:dyDescent="0.3">
      <c r="A2889" t="s">
        <v>47</v>
      </c>
      <c r="B2889">
        <v>129</v>
      </c>
      <c r="C2889">
        <v>537580</v>
      </c>
      <c r="D2889" t="s">
        <v>3063</v>
      </c>
      <c r="E2889" t="s">
        <v>11340</v>
      </c>
      <c r="F2889" t="s">
        <v>3064</v>
      </c>
      <c r="G2889" t="s">
        <v>14</v>
      </c>
      <c r="H2889" t="s">
        <v>15</v>
      </c>
      <c r="I2889">
        <v>30000000</v>
      </c>
      <c r="J2889">
        <v>2011</v>
      </c>
      <c r="K2889">
        <v>6.8</v>
      </c>
      <c r="L2889" s="5" t="s">
        <v>476</v>
      </c>
      <c r="M2889" s="5" t="s">
        <v>4651</v>
      </c>
      <c r="N2889" t="s">
        <v>8413</v>
      </c>
      <c r="O2889" t="s">
        <v>1221</v>
      </c>
      <c r="P2889" s="5">
        <f t="shared" si="300"/>
        <v>0.58284111395270899</v>
      </c>
      <c r="Q2889" s="5">
        <f t="shared" si="301"/>
        <v>537580</v>
      </c>
      <c r="R2889" s="1">
        <f t="shared" si="302"/>
        <v>-29462420</v>
      </c>
      <c r="S2889" s="1">
        <f t="shared" si="303"/>
        <v>30000000</v>
      </c>
      <c r="V2889" s="5"/>
      <c r="W2889" s="5"/>
      <c r="Y2889" s="5"/>
    </row>
    <row r="2890" spans="1:25" x14ac:dyDescent="0.3">
      <c r="A2890" t="s">
        <v>2703</v>
      </c>
      <c r="B2890">
        <v>118</v>
      </c>
      <c r="C2890"/>
      <c r="D2890" t="s">
        <v>2109</v>
      </c>
      <c r="E2890" t="s">
        <v>11341</v>
      </c>
      <c r="F2890" t="s">
        <v>3068</v>
      </c>
      <c r="G2890" t="s">
        <v>14</v>
      </c>
      <c r="H2890" t="s">
        <v>275</v>
      </c>
      <c r="I2890">
        <v>30000000</v>
      </c>
      <c r="J2890">
        <v>2007</v>
      </c>
      <c r="K2890">
        <v>7.1</v>
      </c>
      <c r="L2890" s="5" t="s">
        <v>4651</v>
      </c>
      <c r="M2890" s="5" t="s">
        <v>1221</v>
      </c>
      <c r="N2890" t="s">
        <v>7865</v>
      </c>
      <c r="P2890" s="5">
        <f t="shared" si="300"/>
        <v>0.58257983788557666</v>
      </c>
      <c r="Q2890" s="5">
        <f t="shared" si="301"/>
        <v>25035665</v>
      </c>
      <c r="R2890" s="1">
        <f t="shared" si="302"/>
        <v>-4964335</v>
      </c>
      <c r="S2890" s="1">
        <f t="shared" si="303"/>
        <v>30000000</v>
      </c>
      <c r="V2890" s="5"/>
      <c r="W2890" s="5"/>
      <c r="Y2890" s="5"/>
    </row>
    <row r="2891" spans="1:25" x14ac:dyDescent="0.3">
      <c r="A2891" t="s">
        <v>3071</v>
      </c>
      <c r="B2891">
        <v>103</v>
      </c>
      <c r="C2891"/>
      <c r="D2891" t="s">
        <v>2244</v>
      </c>
      <c r="E2891" t="s">
        <v>11342</v>
      </c>
      <c r="F2891" t="s">
        <v>3072</v>
      </c>
      <c r="G2891" t="s">
        <v>14</v>
      </c>
      <c r="H2891" t="s">
        <v>3073</v>
      </c>
      <c r="I2891">
        <v>30000000</v>
      </c>
      <c r="J2891">
        <v>2014</v>
      </c>
      <c r="K2891">
        <v>5.7</v>
      </c>
      <c r="L2891" s="5" t="s">
        <v>4651</v>
      </c>
      <c r="M2891" s="5" t="s">
        <v>1221</v>
      </c>
      <c r="N2891" t="s">
        <v>6851</v>
      </c>
      <c r="P2891" s="5">
        <f t="shared" si="300"/>
        <v>0.58257983788557666</v>
      </c>
      <c r="Q2891" s="5">
        <f t="shared" si="301"/>
        <v>25035665</v>
      </c>
      <c r="R2891" s="1">
        <f t="shared" si="302"/>
        <v>-4964335</v>
      </c>
      <c r="S2891" s="1">
        <f t="shared" si="303"/>
        <v>30000000</v>
      </c>
      <c r="V2891" s="5"/>
      <c r="W2891" s="5"/>
      <c r="Y2891" s="5"/>
    </row>
    <row r="2892" spans="1:25" x14ac:dyDescent="0.3">
      <c r="A2892" t="s">
        <v>3074</v>
      </c>
      <c r="B2892">
        <v>85</v>
      </c>
      <c r="C2892"/>
      <c r="D2892" t="s">
        <v>3075</v>
      </c>
      <c r="E2892" t="s">
        <v>11343</v>
      </c>
      <c r="F2892" t="s">
        <v>3076</v>
      </c>
      <c r="G2892" t="s">
        <v>2001</v>
      </c>
      <c r="H2892" t="s">
        <v>2528</v>
      </c>
      <c r="I2892">
        <v>30000000</v>
      </c>
      <c r="J2892">
        <v>2015</v>
      </c>
      <c r="K2892">
        <v>4.0999999999999996</v>
      </c>
      <c r="L2892" s="5" t="s">
        <v>340</v>
      </c>
      <c r="M2892" s="5" t="s">
        <v>4017</v>
      </c>
      <c r="N2892" t="s">
        <v>455</v>
      </c>
      <c r="P2892" s="5">
        <f t="shared" si="300"/>
        <v>0.58257983788557666</v>
      </c>
      <c r="Q2892" s="5">
        <f t="shared" si="301"/>
        <v>25035665</v>
      </c>
      <c r="R2892" s="1">
        <f t="shared" si="302"/>
        <v>-4964335</v>
      </c>
      <c r="S2892" s="1">
        <f t="shared" si="303"/>
        <v>30000000</v>
      </c>
      <c r="V2892" s="5"/>
      <c r="W2892" s="5"/>
      <c r="Y2892" s="5"/>
    </row>
    <row r="2893" spans="1:25" x14ac:dyDescent="0.3">
      <c r="A2893" t="s">
        <v>3077</v>
      </c>
      <c r="B2893">
        <v>110</v>
      </c>
      <c r="C2893"/>
      <c r="D2893" t="s">
        <v>778</v>
      </c>
      <c r="E2893" t="s">
        <v>11344</v>
      </c>
      <c r="F2893" t="s">
        <v>3078</v>
      </c>
      <c r="G2893" t="s">
        <v>14</v>
      </c>
      <c r="H2893" t="s">
        <v>2499</v>
      </c>
      <c r="I2893">
        <v>30000000</v>
      </c>
      <c r="J2893">
        <v>2002</v>
      </c>
      <c r="K2893">
        <v>6.7</v>
      </c>
      <c r="L2893" s="5" t="s">
        <v>8413</v>
      </c>
      <c r="M2893" s="5" t="s">
        <v>1221</v>
      </c>
      <c r="N2893" t="s">
        <v>8415</v>
      </c>
      <c r="O2893" t="s">
        <v>3629</v>
      </c>
      <c r="P2893" s="5">
        <f t="shared" si="300"/>
        <v>0.58257983788557666</v>
      </c>
      <c r="Q2893" s="5">
        <f t="shared" si="301"/>
        <v>25035665</v>
      </c>
      <c r="R2893" s="1">
        <f t="shared" si="302"/>
        <v>-4964335</v>
      </c>
      <c r="S2893" s="1">
        <f t="shared" si="303"/>
        <v>30000000</v>
      </c>
      <c r="V2893" s="5"/>
      <c r="W2893" s="5"/>
      <c r="Y2893" s="5"/>
    </row>
    <row r="2894" spans="1:25" x14ac:dyDescent="0.3">
      <c r="A2894" t="s">
        <v>3088</v>
      </c>
      <c r="B2894">
        <v>128</v>
      </c>
      <c r="C2894">
        <v>37036404</v>
      </c>
      <c r="D2894" t="s">
        <v>507</v>
      </c>
      <c r="E2894" t="s">
        <v>11345</v>
      </c>
      <c r="F2894" t="s">
        <v>3089</v>
      </c>
      <c r="G2894" t="s">
        <v>14</v>
      </c>
      <c r="H2894" t="s">
        <v>15</v>
      </c>
      <c r="I2894">
        <v>30000000</v>
      </c>
      <c r="J2894">
        <v>2000</v>
      </c>
      <c r="K2894">
        <v>6.4</v>
      </c>
      <c r="L2894" s="5" t="s">
        <v>599</v>
      </c>
      <c r="M2894" s="5" t="s">
        <v>1221</v>
      </c>
      <c r="N2894" t="s">
        <v>6851</v>
      </c>
      <c r="P2894" s="5">
        <f t="shared" si="300"/>
        <v>0.58257983788557666</v>
      </c>
      <c r="Q2894" s="5">
        <f t="shared" si="301"/>
        <v>37036404</v>
      </c>
      <c r="R2894" s="1">
        <f t="shared" si="302"/>
        <v>7036404</v>
      </c>
      <c r="S2894" s="1">
        <f t="shared" si="303"/>
        <v>30000000</v>
      </c>
      <c r="V2894" s="5"/>
      <c r="W2894" s="5"/>
      <c r="Y2894" s="5"/>
    </row>
    <row r="2895" spans="1:25" x14ac:dyDescent="0.3">
      <c r="A2895" t="s">
        <v>379</v>
      </c>
      <c r="B2895">
        <v>120</v>
      </c>
      <c r="C2895">
        <v>7443007</v>
      </c>
      <c r="D2895" t="s">
        <v>1957</v>
      </c>
      <c r="E2895" t="s">
        <v>11346</v>
      </c>
      <c r="F2895" t="s">
        <v>3118</v>
      </c>
      <c r="G2895" t="s">
        <v>14</v>
      </c>
      <c r="H2895" t="s">
        <v>15</v>
      </c>
      <c r="I2895">
        <v>30000000</v>
      </c>
      <c r="J2895">
        <v>2009</v>
      </c>
      <c r="K2895">
        <v>6.7</v>
      </c>
      <c r="L2895" s="5" t="s">
        <v>599</v>
      </c>
      <c r="M2895" s="5" t="s">
        <v>1221</v>
      </c>
      <c r="N2895" t="s">
        <v>4183</v>
      </c>
      <c r="P2895" s="5">
        <f t="shared" si="300"/>
        <v>0.58245777976347857</v>
      </c>
      <c r="Q2895" s="5">
        <f t="shared" si="301"/>
        <v>7443007</v>
      </c>
      <c r="R2895" s="1">
        <f t="shared" si="302"/>
        <v>-22556993</v>
      </c>
      <c r="S2895" s="1">
        <f t="shared" si="303"/>
        <v>30000000</v>
      </c>
      <c r="V2895" s="5"/>
      <c r="W2895" s="5"/>
      <c r="Y2895" s="5"/>
    </row>
    <row r="2896" spans="1:25" x14ac:dyDescent="0.3">
      <c r="A2896" t="s">
        <v>3122</v>
      </c>
      <c r="B2896">
        <v>115</v>
      </c>
      <c r="C2896"/>
      <c r="D2896" t="s">
        <v>3123</v>
      </c>
      <c r="E2896" t="s">
        <v>11347</v>
      </c>
      <c r="F2896" t="s">
        <v>3124</v>
      </c>
      <c r="G2896" t="s">
        <v>241</v>
      </c>
      <c r="H2896" t="s">
        <v>242</v>
      </c>
      <c r="I2896">
        <v>30000000</v>
      </c>
      <c r="J2896">
        <v>2013</v>
      </c>
      <c r="K2896">
        <v>6.5</v>
      </c>
      <c r="L2896" s="5" t="s">
        <v>340</v>
      </c>
      <c r="M2896" s="5" t="s">
        <v>4017</v>
      </c>
      <c r="N2896" t="s">
        <v>4289</v>
      </c>
      <c r="P2896" s="5">
        <f t="shared" si="300"/>
        <v>0.58221664337018009</v>
      </c>
      <c r="Q2896" s="5">
        <f t="shared" si="301"/>
        <v>25035665</v>
      </c>
      <c r="R2896" s="1">
        <f t="shared" si="302"/>
        <v>-4964335</v>
      </c>
      <c r="S2896" s="1">
        <f t="shared" si="303"/>
        <v>30000000</v>
      </c>
      <c r="V2896" s="5"/>
      <c r="W2896" s="5"/>
      <c r="Y2896" s="5"/>
    </row>
    <row r="2897" spans="1:25" x14ac:dyDescent="0.3">
      <c r="A2897" t="s">
        <v>509</v>
      </c>
      <c r="B2897">
        <v>91</v>
      </c>
      <c r="C2897">
        <v>51475962</v>
      </c>
      <c r="D2897" t="s">
        <v>303</v>
      </c>
      <c r="E2897" t="s">
        <v>11348</v>
      </c>
      <c r="F2897" t="s">
        <v>3126</v>
      </c>
      <c r="G2897" t="s">
        <v>14</v>
      </c>
      <c r="H2897" t="s">
        <v>15</v>
      </c>
      <c r="I2897">
        <v>30000000</v>
      </c>
      <c r="J2897">
        <v>2003</v>
      </c>
      <c r="K2897">
        <v>7.3</v>
      </c>
      <c r="L2897" s="5" t="s">
        <v>8415</v>
      </c>
      <c r="M2897" s="5" t="s">
        <v>3629</v>
      </c>
      <c r="P2897" s="5">
        <f t="shared" si="300"/>
        <v>0.58221664337018009</v>
      </c>
      <c r="Q2897" s="5">
        <f t="shared" si="301"/>
        <v>51475962</v>
      </c>
      <c r="R2897" s="1">
        <f t="shared" si="302"/>
        <v>21475962</v>
      </c>
      <c r="S2897" s="1">
        <f t="shared" si="303"/>
        <v>30000000</v>
      </c>
      <c r="V2897" s="5"/>
      <c r="W2897" s="5"/>
      <c r="Y2897" s="5"/>
    </row>
    <row r="2898" spans="1:25" x14ac:dyDescent="0.3">
      <c r="A2898" t="s">
        <v>248</v>
      </c>
      <c r="B2898">
        <v>117</v>
      </c>
      <c r="C2898">
        <v>48043505</v>
      </c>
      <c r="D2898" t="s">
        <v>776</v>
      </c>
      <c r="E2898" t="s">
        <v>11349</v>
      </c>
      <c r="F2898" t="s">
        <v>3136</v>
      </c>
      <c r="G2898" t="s">
        <v>14</v>
      </c>
      <c r="H2898" t="s">
        <v>22</v>
      </c>
      <c r="I2898">
        <v>30000000</v>
      </c>
      <c r="J2898">
        <v>2010</v>
      </c>
      <c r="K2898">
        <v>7.7</v>
      </c>
      <c r="L2898" s="5" t="s">
        <v>476</v>
      </c>
      <c r="M2898" s="5" t="s">
        <v>599</v>
      </c>
      <c r="P2898" s="5">
        <f t="shared" si="300"/>
        <v>0.58216828283951971</v>
      </c>
      <c r="Q2898" s="5">
        <f t="shared" si="301"/>
        <v>48043505</v>
      </c>
      <c r="R2898" s="1">
        <f t="shared" si="302"/>
        <v>18043505</v>
      </c>
      <c r="S2898" s="1">
        <f t="shared" si="303"/>
        <v>30000000</v>
      </c>
      <c r="V2898" s="5"/>
      <c r="W2898" s="5"/>
      <c r="Y2898" s="5"/>
    </row>
    <row r="2899" spans="1:25" x14ac:dyDescent="0.3">
      <c r="A2899" t="s">
        <v>1155</v>
      </c>
      <c r="B2899">
        <v>133</v>
      </c>
      <c r="C2899">
        <v>148734225</v>
      </c>
      <c r="D2899" t="s">
        <v>604</v>
      </c>
      <c r="E2899" t="s">
        <v>11350</v>
      </c>
      <c r="F2899" t="s">
        <v>3172</v>
      </c>
      <c r="G2899" t="s">
        <v>14</v>
      </c>
      <c r="H2899" t="s">
        <v>15</v>
      </c>
      <c r="I2899">
        <v>30000000</v>
      </c>
      <c r="J2899">
        <v>2007</v>
      </c>
      <c r="K2899">
        <v>7</v>
      </c>
      <c r="L2899" s="5" t="s">
        <v>599</v>
      </c>
      <c r="M2899" s="5" t="s">
        <v>6851</v>
      </c>
      <c r="P2899" s="5">
        <f t="shared" si="300"/>
        <v>0.58210119547161887</v>
      </c>
      <c r="Q2899" s="5">
        <f t="shared" si="301"/>
        <v>148734225</v>
      </c>
      <c r="R2899" s="1">
        <f t="shared" si="302"/>
        <v>118734225</v>
      </c>
      <c r="S2899" s="1">
        <f t="shared" si="303"/>
        <v>30000000</v>
      </c>
      <c r="V2899" s="5"/>
      <c r="W2899" s="5"/>
      <c r="Y2899" s="5"/>
    </row>
    <row r="2900" spans="1:25" x14ac:dyDescent="0.3">
      <c r="A2900" t="s">
        <v>2265</v>
      </c>
      <c r="B2900">
        <v>109</v>
      </c>
      <c r="C2900">
        <v>49185998</v>
      </c>
      <c r="D2900" t="s">
        <v>1221</v>
      </c>
      <c r="E2900" t="s">
        <v>11351</v>
      </c>
      <c r="F2900" t="s">
        <v>3173</v>
      </c>
      <c r="G2900" t="s">
        <v>14</v>
      </c>
      <c r="H2900" t="s">
        <v>15</v>
      </c>
      <c r="I2900">
        <v>30000000</v>
      </c>
      <c r="J2900">
        <v>2009</v>
      </c>
      <c r="K2900">
        <v>7.4</v>
      </c>
      <c r="L2900" s="5" t="s">
        <v>1221</v>
      </c>
      <c r="M2900" s="5"/>
      <c r="P2900" s="5">
        <f t="shared" si="300"/>
        <v>0.58283324899391131</v>
      </c>
      <c r="Q2900" s="5">
        <f t="shared" si="301"/>
        <v>49185998</v>
      </c>
      <c r="R2900" s="1">
        <f t="shared" si="302"/>
        <v>19185998</v>
      </c>
      <c r="S2900" s="1">
        <f t="shared" si="303"/>
        <v>30000000</v>
      </c>
      <c r="V2900" s="5"/>
      <c r="W2900" s="5"/>
      <c r="Y2900" s="5"/>
    </row>
    <row r="2901" spans="1:25" x14ac:dyDescent="0.3">
      <c r="A2901" t="s">
        <v>3182</v>
      </c>
      <c r="B2901">
        <v>110</v>
      </c>
      <c r="C2901">
        <v>74888996</v>
      </c>
      <c r="D2901" t="s">
        <v>84</v>
      </c>
      <c r="E2901" t="s">
        <v>11352</v>
      </c>
      <c r="F2901" t="s">
        <v>3183</v>
      </c>
      <c r="G2901" t="s">
        <v>14</v>
      </c>
      <c r="H2901" t="s">
        <v>15</v>
      </c>
      <c r="I2901">
        <v>30000000</v>
      </c>
      <c r="J2901">
        <v>1991</v>
      </c>
      <c r="K2901">
        <v>7.2</v>
      </c>
      <c r="L2901" s="5" t="s">
        <v>476</v>
      </c>
      <c r="M2901" s="5" t="s">
        <v>340</v>
      </c>
      <c r="N2901" t="s">
        <v>4289</v>
      </c>
      <c r="O2901" t="s">
        <v>3629</v>
      </c>
      <c r="P2901" s="5">
        <f t="shared" si="300"/>
        <v>0.58277274416036629</v>
      </c>
      <c r="Q2901" s="5">
        <f t="shared" si="301"/>
        <v>74888996</v>
      </c>
      <c r="R2901" s="1">
        <f t="shared" si="302"/>
        <v>44888996</v>
      </c>
      <c r="S2901" s="1">
        <f t="shared" si="303"/>
        <v>30000000</v>
      </c>
      <c r="V2901" s="5"/>
      <c r="W2901" s="5"/>
      <c r="Y2901" s="5"/>
    </row>
    <row r="2902" spans="1:25" x14ac:dyDescent="0.3">
      <c r="A2902" t="s">
        <v>74</v>
      </c>
      <c r="B2902">
        <v>101</v>
      </c>
      <c r="C2902">
        <v>40566655</v>
      </c>
      <c r="D2902" t="s">
        <v>507</v>
      </c>
      <c r="E2902" t="s">
        <v>11353</v>
      </c>
      <c r="F2902" t="s">
        <v>3193</v>
      </c>
      <c r="G2902" t="s">
        <v>14</v>
      </c>
      <c r="H2902" t="s">
        <v>22</v>
      </c>
      <c r="I2902">
        <v>30000000</v>
      </c>
      <c r="J2902">
        <v>2002</v>
      </c>
      <c r="K2902">
        <v>7.1</v>
      </c>
      <c r="L2902" s="5" t="s">
        <v>599</v>
      </c>
      <c r="M2902" s="5" t="s">
        <v>1221</v>
      </c>
      <c r="N2902" t="s">
        <v>6851</v>
      </c>
      <c r="P2902" s="5">
        <f t="shared" si="300"/>
        <v>0.58286862226518876</v>
      </c>
      <c r="Q2902" s="5">
        <f t="shared" si="301"/>
        <v>40566655</v>
      </c>
      <c r="R2902" s="1">
        <f t="shared" si="302"/>
        <v>10566655</v>
      </c>
      <c r="S2902" s="1">
        <f t="shared" si="303"/>
        <v>30000000</v>
      </c>
      <c r="V2902" s="5"/>
      <c r="W2902" s="5"/>
      <c r="Y2902" s="5"/>
    </row>
    <row r="2903" spans="1:25" x14ac:dyDescent="0.3">
      <c r="A2903" t="s">
        <v>151</v>
      </c>
      <c r="B2903">
        <v>130</v>
      </c>
      <c r="C2903">
        <v>4463292</v>
      </c>
      <c r="D2903" t="s">
        <v>1013</v>
      </c>
      <c r="E2903" t="s">
        <v>11354</v>
      </c>
      <c r="F2903" t="s">
        <v>3198</v>
      </c>
      <c r="G2903" t="s">
        <v>14</v>
      </c>
      <c r="H2903" t="s">
        <v>22</v>
      </c>
      <c r="I2903">
        <v>30000000</v>
      </c>
      <c r="J2903">
        <v>2011</v>
      </c>
      <c r="K2903">
        <v>6.9</v>
      </c>
      <c r="L2903" s="5" t="s">
        <v>1221</v>
      </c>
      <c r="M2903" s="5" t="s">
        <v>7865</v>
      </c>
      <c r="N2903" t="s">
        <v>3629</v>
      </c>
      <c r="P2903" s="5">
        <f t="shared" si="300"/>
        <v>0.58276316314849141</v>
      </c>
      <c r="Q2903" s="5">
        <f t="shared" si="301"/>
        <v>4463292</v>
      </c>
      <c r="R2903" s="1">
        <f t="shared" si="302"/>
        <v>-25536708</v>
      </c>
      <c r="S2903" s="1">
        <f t="shared" si="303"/>
        <v>30000000</v>
      </c>
      <c r="V2903" s="5"/>
      <c r="W2903" s="5"/>
      <c r="Y2903" s="5"/>
    </row>
    <row r="2904" spans="1:25" x14ac:dyDescent="0.3">
      <c r="A2904" t="s">
        <v>1162</v>
      </c>
      <c r="B2904">
        <v>120</v>
      </c>
      <c r="C2904">
        <v>499263</v>
      </c>
      <c r="D2904" t="s">
        <v>1221</v>
      </c>
      <c r="E2904" t="s">
        <v>11355</v>
      </c>
      <c r="F2904" t="s">
        <v>3280</v>
      </c>
      <c r="G2904" t="s">
        <v>3281</v>
      </c>
      <c r="H2904" t="s">
        <v>15</v>
      </c>
      <c r="I2904">
        <v>30000000</v>
      </c>
      <c r="J2904">
        <v>2004</v>
      </c>
      <c r="K2904">
        <v>7.1</v>
      </c>
      <c r="L2904" s="5" t="s">
        <v>1221</v>
      </c>
      <c r="M2904" s="5"/>
      <c r="P2904" s="5">
        <f t="shared" si="300"/>
        <v>0.58251049483467721</v>
      </c>
      <c r="Q2904" s="5">
        <f t="shared" si="301"/>
        <v>499263</v>
      </c>
      <c r="R2904" s="1">
        <f t="shared" si="302"/>
        <v>-29500737</v>
      </c>
      <c r="S2904" s="1">
        <f t="shared" si="303"/>
        <v>30000000</v>
      </c>
      <c r="V2904" s="5"/>
      <c r="W2904" s="5"/>
      <c r="Y2904" s="5"/>
    </row>
    <row r="2905" spans="1:25" x14ac:dyDescent="0.3">
      <c r="A2905" t="s">
        <v>2697</v>
      </c>
      <c r="B2905">
        <v>97</v>
      </c>
      <c r="C2905">
        <v>82163317</v>
      </c>
      <c r="D2905" t="s">
        <v>1740</v>
      </c>
      <c r="E2905" t="s">
        <v>11356</v>
      </c>
      <c r="F2905" t="s">
        <v>3299</v>
      </c>
      <c r="G2905" t="s">
        <v>14</v>
      </c>
      <c r="H2905" t="s">
        <v>15</v>
      </c>
      <c r="I2905">
        <v>30000000</v>
      </c>
      <c r="J2905">
        <v>2003</v>
      </c>
      <c r="K2905">
        <v>5.8</v>
      </c>
      <c r="L2905" s="5" t="s">
        <v>476</v>
      </c>
      <c r="M2905" s="5" t="s">
        <v>2267</v>
      </c>
      <c r="N2905" t="s">
        <v>3629</v>
      </c>
      <c r="P2905" s="5">
        <f t="shared" si="300"/>
        <v>0.58224509753595199</v>
      </c>
      <c r="Q2905" s="5">
        <f t="shared" si="301"/>
        <v>82163317</v>
      </c>
      <c r="R2905" s="1">
        <f t="shared" si="302"/>
        <v>52163317</v>
      </c>
      <c r="S2905" s="1">
        <f t="shared" si="303"/>
        <v>30000000</v>
      </c>
      <c r="V2905" s="5"/>
      <c r="W2905" s="5"/>
      <c r="Y2905" s="5"/>
    </row>
    <row r="2906" spans="1:25" x14ac:dyDescent="0.3">
      <c r="A2906" t="s">
        <v>2083</v>
      </c>
      <c r="B2906">
        <v>82</v>
      </c>
      <c r="C2906">
        <v>80920948</v>
      </c>
      <c r="D2906" t="s">
        <v>168</v>
      </c>
      <c r="E2906" t="s">
        <v>11357</v>
      </c>
      <c r="F2906" t="s">
        <v>3302</v>
      </c>
      <c r="G2906" t="s">
        <v>14</v>
      </c>
      <c r="H2906" t="s">
        <v>15</v>
      </c>
      <c r="I2906">
        <v>30000000</v>
      </c>
      <c r="J2906">
        <v>2001</v>
      </c>
      <c r="K2906">
        <v>6</v>
      </c>
      <c r="L2906" s="5" t="s">
        <v>476</v>
      </c>
      <c r="M2906" s="5" t="s">
        <v>340</v>
      </c>
      <c r="N2906" t="s">
        <v>4017</v>
      </c>
      <c r="O2906" t="s">
        <v>599</v>
      </c>
      <c r="P2906" s="5">
        <f t="shared" si="300"/>
        <v>0.58239142266110033</v>
      </c>
      <c r="Q2906" s="5">
        <f t="shared" si="301"/>
        <v>80920948</v>
      </c>
      <c r="R2906" s="1">
        <f t="shared" si="302"/>
        <v>50920948</v>
      </c>
      <c r="S2906" s="1">
        <f t="shared" si="303"/>
        <v>30000000</v>
      </c>
      <c r="V2906" s="5"/>
      <c r="W2906" s="5"/>
      <c r="Y2906" s="5"/>
    </row>
    <row r="2907" spans="1:25" x14ac:dyDescent="0.3">
      <c r="A2907" t="s">
        <v>3331</v>
      </c>
      <c r="B2907">
        <v>101</v>
      </c>
      <c r="C2907">
        <v>51097664</v>
      </c>
      <c r="D2907" t="s">
        <v>2175</v>
      </c>
      <c r="E2907" t="s">
        <v>11358</v>
      </c>
      <c r="F2907" t="s">
        <v>3332</v>
      </c>
      <c r="G2907" t="s">
        <v>14</v>
      </c>
      <c r="H2907" t="s">
        <v>15</v>
      </c>
      <c r="I2907">
        <v>30000000</v>
      </c>
      <c r="J2907">
        <v>2005</v>
      </c>
      <c r="K2907">
        <v>5.9</v>
      </c>
      <c r="L2907" s="5" t="s">
        <v>1221</v>
      </c>
      <c r="M2907" s="5" t="s">
        <v>2267</v>
      </c>
      <c r="N2907" t="s">
        <v>8415</v>
      </c>
      <c r="O2907" t="s">
        <v>3629</v>
      </c>
      <c r="P2907" s="5">
        <f t="shared" si="300"/>
        <v>0.58252923977721383</v>
      </c>
      <c r="Q2907" s="5">
        <f t="shared" si="301"/>
        <v>51097664</v>
      </c>
      <c r="R2907" s="1">
        <f t="shared" si="302"/>
        <v>21097664</v>
      </c>
      <c r="S2907" s="1">
        <f t="shared" si="303"/>
        <v>30000000</v>
      </c>
      <c r="V2907" s="5"/>
      <c r="W2907" s="5"/>
      <c r="Y2907" s="5"/>
    </row>
    <row r="2908" spans="1:25" x14ac:dyDescent="0.3">
      <c r="A2908" t="s">
        <v>1233</v>
      </c>
      <c r="B2908">
        <v>101</v>
      </c>
      <c r="C2908">
        <v>34604054</v>
      </c>
      <c r="D2908" t="s">
        <v>162</v>
      </c>
      <c r="E2908" t="s">
        <v>11359</v>
      </c>
      <c r="F2908" t="s">
        <v>3364</v>
      </c>
      <c r="G2908" t="s">
        <v>14</v>
      </c>
      <c r="H2908" t="s">
        <v>15</v>
      </c>
      <c r="I2908">
        <v>30000000</v>
      </c>
      <c r="J2908">
        <v>2003</v>
      </c>
      <c r="K2908">
        <v>5.8</v>
      </c>
      <c r="L2908" s="5" t="s">
        <v>476</v>
      </c>
      <c r="M2908" s="5" t="s">
        <v>8413</v>
      </c>
      <c r="N2908" t="s">
        <v>1221</v>
      </c>
      <c r="O2908" t="s">
        <v>3629</v>
      </c>
      <c r="P2908" s="5">
        <f t="shared" si="300"/>
        <v>0.58247857784111035</v>
      </c>
      <c r="Q2908" s="5">
        <f t="shared" si="301"/>
        <v>34604054</v>
      </c>
      <c r="R2908" s="1">
        <f t="shared" si="302"/>
        <v>4604054</v>
      </c>
      <c r="S2908" s="1">
        <f t="shared" si="303"/>
        <v>30000000</v>
      </c>
      <c r="V2908" s="5"/>
      <c r="W2908" s="5"/>
      <c r="Y2908" s="5"/>
    </row>
    <row r="2909" spans="1:25" x14ac:dyDescent="0.3">
      <c r="A2909" t="s">
        <v>3373</v>
      </c>
      <c r="B2909">
        <v>114</v>
      </c>
      <c r="C2909">
        <v>31655091</v>
      </c>
      <c r="D2909" t="s">
        <v>2199</v>
      </c>
      <c r="E2909" t="s">
        <v>11360</v>
      </c>
      <c r="F2909" t="s">
        <v>3374</v>
      </c>
      <c r="G2909" t="s">
        <v>14</v>
      </c>
      <c r="H2909" t="s">
        <v>15</v>
      </c>
      <c r="I2909">
        <v>30000000</v>
      </c>
      <c r="J2909">
        <v>2007</v>
      </c>
      <c r="K2909">
        <v>7.5</v>
      </c>
      <c r="L2909" s="5" t="s">
        <v>1221</v>
      </c>
      <c r="M2909" s="5" t="s">
        <v>4183</v>
      </c>
      <c r="P2909" s="5">
        <f t="shared" si="300"/>
        <v>0.58234295055792806</v>
      </c>
      <c r="Q2909" s="5">
        <f t="shared" si="301"/>
        <v>31655091</v>
      </c>
      <c r="R2909" s="1">
        <f t="shared" si="302"/>
        <v>1655091</v>
      </c>
      <c r="S2909" s="1">
        <f t="shared" si="303"/>
        <v>30000000</v>
      </c>
      <c r="V2909" s="5"/>
      <c r="W2909" s="5"/>
      <c r="Y2909" s="5"/>
    </row>
    <row r="2910" spans="1:25" x14ac:dyDescent="0.3">
      <c r="A2910" t="s">
        <v>3396</v>
      </c>
      <c r="B2910">
        <v>107</v>
      </c>
      <c r="C2910">
        <v>21835784</v>
      </c>
      <c r="D2910" t="s">
        <v>507</v>
      </c>
      <c r="E2910" t="s">
        <v>11361</v>
      </c>
      <c r="F2910" t="s">
        <v>3397</v>
      </c>
      <c r="G2910" t="s">
        <v>14</v>
      </c>
      <c r="H2910" t="s">
        <v>15</v>
      </c>
      <c r="I2910">
        <v>30000000</v>
      </c>
      <c r="J2910">
        <v>2005</v>
      </c>
      <c r="K2910">
        <v>6.6</v>
      </c>
      <c r="L2910" s="5" t="s">
        <v>599</v>
      </c>
      <c r="M2910" s="5" t="s">
        <v>1221</v>
      </c>
      <c r="N2910" t="s">
        <v>6851</v>
      </c>
      <c r="P2910" s="5">
        <f t="shared" si="300"/>
        <v>0.58219332180387862</v>
      </c>
      <c r="Q2910" s="5">
        <f t="shared" si="301"/>
        <v>21835784</v>
      </c>
      <c r="R2910" s="1">
        <f t="shared" si="302"/>
        <v>-8164216</v>
      </c>
      <c r="S2910" s="1">
        <f t="shared" si="303"/>
        <v>30000000</v>
      </c>
      <c r="V2910" s="5"/>
      <c r="W2910" s="5"/>
      <c r="Y2910" s="5"/>
    </row>
    <row r="2911" spans="1:25" x14ac:dyDescent="0.3">
      <c r="A2911" t="s">
        <v>1804</v>
      </c>
      <c r="B2911">
        <v>132</v>
      </c>
      <c r="C2911">
        <v>1865774</v>
      </c>
      <c r="D2911" t="s">
        <v>3440</v>
      </c>
      <c r="E2911" t="s">
        <v>11362</v>
      </c>
      <c r="F2911" t="s">
        <v>3441</v>
      </c>
      <c r="G2911" t="s">
        <v>14</v>
      </c>
      <c r="H2911" t="s">
        <v>22</v>
      </c>
      <c r="I2911">
        <v>30000000</v>
      </c>
      <c r="J2911">
        <v>2015</v>
      </c>
      <c r="K2911">
        <v>7</v>
      </c>
      <c r="L2911" s="5" t="s">
        <v>4651</v>
      </c>
      <c r="M2911" s="5" t="s">
        <v>8413</v>
      </c>
      <c r="N2911" t="s">
        <v>1221</v>
      </c>
      <c r="O2911" t="s">
        <v>7865</v>
      </c>
      <c r="P2911" s="5">
        <f t="shared" si="300"/>
        <v>0.58200083472836628</v>
      </c>
      <c r="Q2911" s="5">
        <f t="shared" si="301"/>
        <v>1865774</v>
      </c>
      <c r="R2911" s="1">
        <f t="shared" si="302"/>
        <v>-28134226</v>
      </c>
      <c r="S2911" s="1">
        <f t="shared" si="303"/>
        <v>30000000</v>
      </c>
      <c r="V2911" s="5"/>
      <c r="W2911" s="5"/>
      <c r="Y2911" s="5"/>
    </row>
    <row r="2912" spans="1:25" x14ac:dyDescent="0.3">
      <c r="A2912" t="s">
        <v>3635</v>
      </c>
      <c r="B2912">
        <v>106</v>
      </c>
      <c r="C2912">
        <v>17951431</v>
      </c>
      <c r="D2912" t="s">
        <v>778</v>
      </c>
      <c r="E2912" t="s">
        <v>11363</v>
      </c>
      <c r="F2912" t="s">
        <v>3636</v>
      </c>
      <c r="G2912" t="s">
        <v>14</v>
      </c>
      <c r="H2912" t="s">
        <v>15</v>
      </c>
      <c r="I2912">
        <v>30000000</v>
      </c>
      <c r="J2912">
        <v>2001</v>
      </c>
      <c r="K2912">
        <v>5.8</v>
      </c>
      <c r="L2912" s="5" t="s">
        <v>8413</v>
      </c>
      <c r="M2912" s="5" t="s">
        <v>1221</v>
      </c>
      <c r="N2912" t="s">
        <v>8415</v>
      </c>
      <c r="O2912" t="s">
        <v>3629</v>
      </c>
      <c r="P2912" s="5">
        <f t="shared" si="300"/>
        <v>0.58173654113513806</v>
      </c>
      <c r="Q2912" s="5">
        <f t="shared" si="301"/>
        <v>17951431</v>
      </c>
      <c r="R2912" s="1">
        <f t="shared" si="302"/>
        <v>-12048569</v>
      </c>
      <c r="S2912" s="1">
        <f t="shared" si="303"/>
        <v>30000000</v>
      </c>
      <c r="V2912" s="5"/>
      <c r="W2912" s="5"/>
      <c r="Y2912" s="5"/>
    </row>
    <row r="2913" spans="1:25" x14ac:dyDescent="0.3">
      <c r="A2913" t="s">
        <v>3759</v>
      </c>
      <c r="B2913">
        <v>77</v>
      </c>
      <c r="C2913">
        <v>45542421</v>
      </c>
      <c r="D2913" t="s">
        <v>3760</v>
      </c>
      <c r="E2913" t="s">
        <v>11364</v>
      </c>
      <c r="F2913" t="s">
        <v>3761</v>
      </c>
      <c r="G2913" t="s">
        <v>14</v>
      </c>
      <c r="H2913" t="s">
        <v>15</v>
      </c>
      <c r="I2913">
        <v>30000000</v>
      </c>
      <c r="J2913">
        <v>2000</v>
      </c>
      <c r="K2913">
        <v>6.3</v>
      </c>
      <c r="L2913" s="5" t="s">
        <v>4017</v>
      </c>
      <c r="M2913" s="5" t="s">
        <v>599</v>
      </c>
      <c r="N2913" t="s">
        <v>1221</v>
      </c>
      <c r="O2913" t="s">
        <v>6299</v>
      </c>
      <c r="P2913" s="5">
        <f t="shared" si="300"/>
        <v>0.58152753818934089</v>
      </c>
      <c r="Q2913" s="5">
        <f t="shared" si="301"/>
        <v>45542421</v>
      </c>
      <c r="R2913" s="1">
        <f t="shared" si="302"/>
        <v>15542421</v>
      </c>
      <c r="S2913" s="1">
        <f t="shared" si="303"/>
        <v>30000000</v>
      </c>
      <c r="V2913" s="5"/>
      <c r="W2913" s="5"/>
      <c r="Y2913" s="5"/>
    </row>
    <row r="2914" spans="1:25" x14ac:dyDescent="0.3">
      <c r="A2914" t="s">
        <v>3681</v>
      </c>
      <c r="B2914">
        <v>98</v>
      </c>
      <c r="C2914">
        <v>32774834</v>
      </c>
      <c r="D2914" t="s">
        <v>776</v>
      </c>
      <c r="E2914" t="s">
        <v>11365</v>
      </c>
      <c r="F2914" t="s">
        <v>3786</v>
      </c>
      <c r="G2914" t="s">
        <v>14</v>
      </c>
      <c r="H2914" t="s">
        <v>15</v>
      </c>
      <c r="I2914">
        <v>30000000</v>
      </c>
      <c r="J2914">
        <v>2004</v>
      </c>
      <c r="K2914">
        <v>7.2</v>
      </c>
      <c r="L2914" s="5" t="s">
        <v>476</v>
      </c>
      <c r="M2914" s="5" t="s">
        <v>599</v>
      </c>
      <c r="P2914" s="5">
        <f t="shared" si="300"/>
        <v>0.58144519577657749</v>
      </c>
      <c r="Q2914" s="5">
        <f t="shared" si="301"/>
        <v>32774834</v>
      </c>
      <c r="R2914" s="1">
        <f t="shared" si="302"/>
        <v>2774834</v>
      </c>
      <c r="S2914" s="1">
        <f t="shared" si="303"/>
        <v>30000000</v>
      </c>
      <c r="V2914" s="5"/>
      <c r="W2914" s="5"/>
      <c r="Y2914" s="5"/>
    </row>
    <row r="2915" spans="1:25" x14ac:dyDescent="0.3">
      <c r="A2915" t="s">
        <v>487</v>
      </c>
      <c r="B2915">
        <v>114</v>
      </c>
      <c r="C2915">
        <v>18252684</v>
      </c>
      <c r="D2915" t="s">
        <v>1405</v>
      </c>
      <c r="E2915" t="s">
        <v>11366</v>
      </c>
      <c r="F2915" t="s">
        <v>3852</v>
      </c>
      <c r="G2915" t="s">
        <v>14</v>
      </c>
      <c r="H2915" t="s">
        <v>15</v>
      </c>
      <c r="I2915">
        <v>30000000</v>
      </c>
      <c r="J2915">
        <v>1998</v>
      </c>
      <c r="K2915">
        <v>6.9</v>
      </c>
      <c r="L2915" s="5" t="s">
        <v>599</v>
      </c>
      <c r="M2915" s="5" t="s">
        <v>1221</v>
      </c>
      <c r="N2915" t="s">
        <v>6299</v>
      </c>
      <c r="P2915" s="5">
        <f t="shared" si="300"/>
        <v>0.58129892887009404</v>
      </c>
      <c r="Q2915" s="5">
        <f t="shared" si="301"/>
        <v>18252684</v>
      </c>
      <c r="R2915" s="1">
        <f t="shared" si="302"/>
        <v>-11747316</v>
      </c>
      <c r="S2915" s="1">
        <f t="shared" si="303"/>
        <v>30000000</v>
      </c>
      <c r="V2915" s="5"/>
      <c r="W2915" s="5"/>
      <c r="Y2915" s="5"/>
    </row>
    <row r="2916" spans="1:25" x14ac:dyDescent="0.3">
      <c r="A2916" t="s">
        <v>427</v>
      </c>
      <c r="B2916">
        <v>101</v>
      </c>
      <c r="C2916">
        <v>12987647</v>
      </c>
      <c r="D2916" t="s">
        <v>3901</v>
      </c>
      <c r="E2916" t="s">
        <v>11367</v>
      </c>
      <c r="F2916" t="s">
        <v>3902</v>
      </c>
      <c r="G2916" t="s">
        <v>14</v>
      </c>
      <c r="H2916" t="s">
        <v>22</v>
      </c>
      <c r="I2916">
        <v>30000000</v>
      </c>
      <c r="J2916">
        <v>2002</v>
      </c>
      <c r="K2916">
        <v>7.1</v>
      </c>
      <c r="L2916" s="5" t="s">
        <v>1221</v>
      </c>
      <c r="M2916" s="5" t="s">
        <v>8415</v>
      </c>
      <c r="N2916" t="s">
        <v>6851</v>
      </c>
      <c r="O2916" t="s">
        <v>3629</v>
      </c>
      <c r="P2916" s="5">
        <f t="shared" si="300"/>
        <v>0.58108989647956766</v>
      </c>
      <c r="Q2916" s="5">
        <f t="shared" si="301"/>
        <v>12987647</v>
      </c>
      <c r="R2916" s="1">
        <f t="shared" si="302"/>
        <v>-17012353</v>
      </c>
      <c r="S2916" s="1">
        <f t="shared" si="303"/>
        <v>30000000</v>
      </c>
      <c r="V2916" s="5"/>
      <c r="W2916" s="5"/>
      <c r="Y2916" s="5"/>
    </row>
    <row r="2917" spans="1:25" x14ac:dyDescent="0.3">
      <c r="A2917" t="s">
        <v>1880</v>
      </c>
      <c r="B2917">
        <v>122</v>
      </c>
      <c r="C2917">
        <v>17750583</v>
      </c>
      <c r="D2917" t="s">
        <v>555</v>
      </c>
      <c r="E2917" t="s">
        <v>11368</v>
      </c>
      <c r="F2917" t="s">
        <v>4139</v>
      </c>
      <c r="G2917" t="s">
        <v>14</v>
      </c>
      <c r="H2917" t="s">
        <v>22</v>
      </c>
      <c r="I2917">
        <v>30000000</v>
      </c>
      <c r="J2917">
        <v>2015</v>
      </c>
      <c r="K2917">
        <v>7.2</v>
      </c>
      <c r="L2917" s="5" t="s">
        <v>4651</v>
      </c>
      <c r="M2917" s="5" t="s">
        <v>1221</v>
      </c>
      <c r="P2917" s="5">
        <f t="shared" si="300"/>
        <v>0.58086037048525563</v>
      </c>
      <c r="Q2917" s="5">
        <f t="shared" si="301"/>
        <v>17750583</v>
      </c>
      <c r="R2917" s="1">
        <f t="shared" si="302"/>
        <v>-12249417</v>
      </c>
      <c r="S2917" s="1">
        <f t="shared" si="303"/>
        <v>30000000</v>
      </c>
      <c r="V2917" s="5"/>
      <c r="W2917" s="5"/>
      <c r="Y2917" s="5"/>
    </row>
    <row r="2918" spans="1:25" x14ac:dyDescent="0.3">
      <c r="A2918" t="s">
        <v>4540</v>
      </c>
      <c r="B2918">
        <v>110</v>
      </c>
      <c r="C2918">
        <v>15156200</v>
      </c>
      <c r="D2918" t="s">
        <v>401</v>
      </c>
      <c r="E2918" t="s">
        <v>11369</v>
      </c>
      <c r="F2918" t="s">
        <v>5241</v>
      </c>
      <c r="G2918" t="s">
        <v>14</v>
      </c>
      <c r="H2918" t="s">
        <v>15</v>
      </c>
      <c r="I2918">
        <v>30000000</v>
      </c>
      <c r="J2918">
        <v>1999</v>
      </c>
      <c r="K2918">
        <v>6</v>
      </c>
      <c r="L2918" s="5" t="s">
        <v>476</v>
      </c>
      <c r="M2918" s="5" t="s">
        <v>8413</v>
      </c>
      <c r="N2918" t="s">
        <v>1221</v>
      </c>
      <c r="O2918" t="s">
        <v>8415</v>
      </c>
      <c r="P2918" s="5">
        <f t="shared" si="300"/>
        <v>0.58064834649394914</v>
      </c>
      <c r="Q2918" s="5">
        <f t="shared" si="301"/>
        <v>15156200</v>
      </c>
      <c r="R2918" s="1">
        <f t="shared" si="302"/>
        <v>-14843800</v>
      </c>
      <c r="S2918" s="1">
        <f t="shared" si="303"/>
        <v>30000000</v>
      </c>
      <c r="V2918" s="5"/>
      <c r="W2918" s="5"/>
      <c r="Y2918" s="5"/>
    </row>
    <row r="2919" spans="1:25" x14ac:dyDescent="0.3">
      <c r="A2919" t="s">
        <v>61</v>
      </c>
      <c r="B2919">
        <v>105</v>
      </c>
      <c r="C2919">
        <v>72077000</v>
      </c>
      <c r="D2919" t="s">
        <v>2118</v>
      </c>
      <c r="E2919" t="s">
        <v>11370</v>
      </c>
      <c r="F2919" t="s">
        <v>2840</v>
      </c>
      <c r="G2919" t="s">
        <v>14</v>
      </c>
      <c r="H2919" t="s">
        <v>15</v>
      </c>
      <c r="I2919">
        <v>30250000</v>
      </c>
      <c r="J2919">
        <v>1995</v>
      </c>
      <c r="K2919">
        <v>6.9</v>
      </c>
      <c r="L2919" s="5" t="s">
        <v>599</v>
      </c>
      <c r="M2919" s="5" t="s">
        <v>8413</v>
      </c>
      <c r="N2919" t="s">
        <v>3629</v>
      </c>
      <c r="P2919" s="5">
        <f t="shared" si="300"/>
        <v>0.58042582050857561</v>
      </c>
      <c r="Q2919" s="5">
        <f t="shared" si="301"/>
        <v>72077000</v>
      </c>
      <c r="R2919" s="1">
        <f t="shared" si="302"/>
        <v>41827000</v>
      </c>
      <c r="S2919" s="1">
        <f t="shared" si="303"/>
        <v>30250000</v>
      </c>
      <c r="V2919" s="5"/>
      <c r="W2919" s="5"/>
      <c r="Y2919" s="5"/>
    </row>
    <row r="2920" spans="1:25" x14ac:dyDescent="0.3">
      <c r="A2920" t="s">
        <v>4421</v>
      </c>
      <c r="B2920">
        <v>100</v>
      </c>
      <c r="C2920">
        <v>1196752</v>
      </c>
      <c r="D2920" t="s">
        <v>771</v>
      </c>
      <c r="E2920" t="s">
        <v>11371</v>
      </c>
      <c r="F2920" t="s">
        <v>6094</v>
      </c>
      <c r="G2920" t="s">
        <v>6095</v>
      </c>
      <c r="H2920" t="s">
        <v>4393</v>
      </c>
      <c r="I2920">
        <v>30300000</v>
      </c>
      <c r="J2920">
        <v>2011</v>
      </c>
      <c r="K2920">
        <v>7.6</v>
      </c>
      <c r="L2920" s="5" t="s">
        <v>8413</v>
      </c>
      <c r="M2920" s="5" t="s">
        <v>1221</v>
      </c>
      <c r="N2920" t="s">
        <v>3629</v>
      </c>
      <c r="P2920" s="5">
        <f t="shared" si="300"/>
        <v>0.58050055526024202</v>
      </c>
      <c r="Q2920" s="5">
        <f t="shared" si="301"/>
        <v>1196752</v>
      </c>
      <c r="R2920" s="1">
        <f t="shared" si="302"/>
        <v>-29103248</v>
      </c>
      <c r="S2920" s="1">
        <f t="shared" si="303"/>
        <v>30300000</v>
      </c>
      <c r="V2920" s="5"/>
      <c r="W2920" s="5"/>
      <c r="Y2920" s="5"/>
    </row>
    <row r="2921" spans="1:25" x14ac:dyDescent="0.3">
      <c r="A2921" t="s">
        <v>705</v>
      </c>
      <c r="B2921">
        <v>80</v>
      </c>
      <c r="C2921">
        <v>84961</v>
      </c>
      <c r="D2921" t="s">
        <v>471</v>
      </c>
      <c r="E2921" t="s">
        <v>11372</v>
      </c>
      <c r="F2921" t="s">
        <v>2187</v>
      </c>
      <c r="G2921" t="s">
        <v>708</v>
      </c>
      <c r="H2921" t="s">
        <v>319</v>
      </c>
      <c r="I2921">
        <v>31000000</v>
      </c>
      <c r="J2921">
        <v>2002</v>
      </c>
      <c r="K2921">
        <v>7.9</v>
      </c>
      <c r="L2921" s="5" t="s">
        <v>476</v>
      </c>
      <c r="M2921" s="5" t="s">
        <v>340</v>
      </c>
      <c r="N2921" t="s">
        <v>7865</v>
      </c>
      <c r="P2921" s="5">
        <f t="shared" si="300"/>
        <v>0.5802311720706842</v>
      </c>
      <c r="Q2921" s="5">
        <f t="shared" si="301"/>
        <v>84961</v>
      </c>
      <c r="R2921" s="1">
        <f t="shared" si="302"/>
        <v>-30915039</v>
      </c>
      <c r="S2921" s="1">
        <f t="shared" si="303"/>
        <v>31000000</v>
      </c>
      <c r="V2921" s="5"/>
      <c r="W2921" s="5"/>
      <c r="Y2921" s="5"/>
    </row>
    <row r="2922" spans="1:25" x14ac:dyDescent="0.3">
      <c r="A2922" t="s">
        <v>1849</v>
      </c>
      <c r="B2922">
        <v>98</v>
      </c>
      <c r="C2922">
        <v>16831505</v>
      </c>
      <c r="D2922" t="s">
        <v>1391</v>
      </c>
      <c r="E2922" t="s">
        <v>11373</v>
      </c>
      <c r="F2922" t="s">
        <v>2668</v>
      </c>
      <c r="G2922" t="s">
        <v>14</v>
      </c>
      <c r="H2922" t="s">
        <v>22</v>
      </c>
      <c r="I2922">
        <v>31000000</v>
      </c>
      <c r="J2922">
        <v>2004</v>
      </c>
      <c r="K2922">
        <v>6.3</v>
      </c>
      <c r="L2922" s="5" t="s">
        <v>599</v>
      </c>
      <c r="M2922" s="5" t="s">
        <v>6851</v>
      </c>
      <c r="N2922" t="s">
        <v>8417</v>
      </c>
      <c r="P2922" s="5">
        <f t="shared" si="300"/>
        <v>0.57996235544545738</v>
      </c>
      <c r="Q2922" s="5">
        <f t="shared" si="301"/>
        <v>16831505</v>
      </c>
      <c r="R2922" s="1">
        <f t="shared" si="302"/>
        <v>-14168495</v>
      </c>
      <c r="S2922" s="1">
        <f t="shared" si="303"/>
        <v>31000000</v>
      </c>
      <c r="V2922" s="5"/>
      <c r="W2922" s="5"/>
      <c r="Y2922" s="5"/>
    </row>
    <row r="2923" spans="1:25" x14ac:dyDescent="0.3">
      <c r="A2923" t="s">
        <v>803</v>
      </c>
      <c r="B2923">
        <v>161</v>
      </c>
      <c r="C2923">
        <v>87100000</v>
      </c>
      <c r="D2923" t="s">
        <v>2244</v>
      </c>
      <c r="E2923" t="s">
        <v>11374</v>
      </c>
      <c r="F2923" t="s">
        <v>2826</v>
      </c>
      <c r="G2923" t="s">
        <v>14</v>
      </c>
      <c r="H2923" t="s">
        <v>15</v>
      </c>
      <c r="I2923">
        <v>31000000</v>
      </c>
      <c r="J2923">
        <v>1985</v>
      </c>
      <c r="K2923">
        <v>7.2</v>
      </c>
      <c r="L2923" s="5" t="s">
        <v>4651</v>
      </c>
      <c r="M2923" s="5" t="s">
        <v>1221</v>
      </c>
      <c r="N2923" t="s">
        <v>6851</v>
      </c>
      <c r="P2923" s="5">
        <f t="shared" si="300"/>
        <v>0.57974805963956466</v>
      </c>
      <c r="Q2923" s="5">
        <f t="shared" si="301"/>
        <v>87100000</v>
      </c>
      <c r="R2923" s="1">
        <f t="shared" si="302"/>
        <v>56100000</v>
      </c>
      <c r="S2923" s="1">
        <f t="shared" si="303"/>
        <v>31000000</v>
      </c>
      <c r="V2923" s="5"/>
      <c r="W2923" s="5"/>
      <c r="Y2923" s="5"/>
    </row>
    <row r="2924" spans="1:25" x14ac:dyDescent="0.3">
      <c r="A2924" t="s">
        <v>154</v>
      </c>
      <c r="B2924">
        <v>138</v>
      </c>
      <c r="C2924">
        <v>93749203</v>
      </c>
      <c r="D2924" t="s">
        <v>1450</v>
      </c>
      <c r="E2924" t="s">
        <v>11375</v>
      </c>
      <c r="F2924" t="s">
        <v>2827</v>
      </c>
      <c r="G2924" t="s">
        <v>14</v>
      </c>
      <c r="H2924" t="s">
        <v>15</v>
      </c>
      <c r="I2924">
        <v>31000000</v>
      </c>
      <c r="J2924">
        <v>2012</v>
      </c>
      <c r="K2924">
        <v>7.3</v>
      </c>
      <c r="L2924" s="5" t="s">
        <v>1221</v>
      </c>
      <c r="M2924" s="5" t="s">
        <v>3629</v>
      </c>
      <c r="P2924" s="5">
        <f t="shared" si="300"/>
        <v>0.57992267125819996</v>
      </c>
      <c r="Q2924" s="5">
        <f t="shared" si="301"/>
        <v>93749203</v>
      </c>
      <c r="R2924" s="1">
        <f t="shared" si="302"/>
        <v>62749203</v>
      </c>
      <c r="S2924" s="1">
        <f t="shared" si="303"/>
        <v>31000000</v>
      </c>
      <c r="V2924" s="5"/>
      <c r="W2924" s="5"/>
      <c r="Y2924" s="5"/>
    </row>
    <row r="2925" spans="1:25" x14ac:dyDescent="0.3">
      <c r="A2925" t="s">
        <v>2540</v>
      </c>
      <c r="B2925">
        <v>101</v>
      </c>
      <c r="C2925">
        <v>24185781</v>
      </c>
      <c r="D2925" t="s">
        <v>2832</v>
      </c>
      <c r="E2925" t="s">
        <v>11376</v>
      </c>
      <c r="F2925" t="s">
        <v>2833</v>
      </c>
      <c r="G2925" t="s">
        <v>14</v>
      </c>
      <c r="H2925" t="s">
        <v>15</v>
      </c>
      <c r="I2925">
        <v>31000000</v>
      </c>
      <c r="J2925">
        <v>2001</v>
      </c>
      <c r="K2925">
        <v>6.9</v>
      </c>
      <c r="L2925" s="5" t="s">
        <v>1221</v>
      </c>
      <c r="M2925" s="5" t="s">
        <v>8415</v>
      </c>
      <c r="P2925" s="5">
        <f t="shared" si="300"/>
        <v>0.58014773234047234</v>
      </c>
      <c r="Q2925" s="5">
        <f t="shared" si="301"/>
        <v>24185781</v>
      </c>
      <c r="R2925" s="1">
        <f t="shared" si="302"/>
        <v>-6814219</v>
      </c>
      <c r="S2925" s="1">
        <f t="shared" si="303"/>
        <v>31000000</v>
      </c>
      <c r="V2925" s="5"/>
      <c r="W2925" s="5"/>
      <c r="Y2925" s="5"/>
    </row>
    <row r="2926" spans="1:25" x14ac:dyDescent="0.3">
      <c r="A2926" t="s">
        <v>1807</v>
      </c>
      <c r="B2926">
        <v>103</v>
      </c>
      <c r="C2926">
        <v>53133888</v>
      </c>
      <c r="D2926" t="s">
        <v>2834</v>
      </c>
      <c r="E2926" t="s">
        <v>11377</v>
      </c>
      <c r="F2926" t="s">
        <v>2835</v>
      </c>
      <c r="G2926" t="s">
        <v>14</v>
      </c>
      <c r="H2926" t="s">
        <v>15</v>
      </c>
      <c r="I2926">
        <v>31000000</v>
      </c>
      <c r="J2926">
        <v>1990</v>
      </c>
      <c r="K2926">
        <v>6.3</v>
      </c>
      <c r="L2926" s="5" t="s">
        <v>599</v>
      </c>
      <c r="M2926" s="5" t="s">
        <v>455</v>
      </c>
      <c r="N2926" t="s">
        <v>2267</v>
      </c>
      <c r="O2926" t="s">
        <v>3629</v>
      </c>
      <c r="P2926" s="5">
        <f t="shared" si="300"/>
        <v>0.57996177588999653</v>
      </c>
      <c r="Q2926" s="5">
        <f t="shared" si="301"/>
        <v>53133888</v>
      </c>
      <c r="R2926" s="1">
        <f t="shared" si="302"/>
        <v>22133888</v>
      </c>
      <c r="S2926" s="1">
        <f t="shared" si="303"/>
        <v>31000000</v>
      </c>
      <c r="V2926" s="5"/>
      <c r="W2926" s="5"/>
      <c r="Y2926" s="5"/>
    </row>
    <row r="2927" spans="1:25" x14ac:dyDescent="0.3">
      <c r="A2927" t="s">
        <v>1244</v>
      </c>
      <c r="B2927">
        <v>118</v>
      </c>
      <c r="C2927">
        <v>44983704</v>
      </c>
      <c r="D2927" t="s">
        <v>2836</v>
      </c>
      <c r="E2927" t="s">
        <v>11378</v>
      </c>
      <c r="F2927" t="s">
        <v>2837</v>
      </c>
      <c r="G2927" t="s">
        <v>14</v>
      </c>
      <c r="H2927" t="s">
        <v>15</v>
      </c>
      <c r="I2927">
        <v>31000000</v>
      </c>
      <c r="J2927">
        <v>2000</v>
      </c>
      <c r="K2927">
        <v>7.3</v>
      </c>
      <c r="L2927" s="5" t="s">
        <v>8413</v>
      </c>
      <c r="M2927" s="5" t="s">
        <v>1221</v>
      </c>
      <c r="N2927" t="s">
        <v>8415</v>
      </c>
      <c r="O2927" t="s">
        <v>4289</v>
      </c>
      <c r="P2927" s="5">
        <f t="shared" si="300"/>
        <v>0.57991656531354752</v>
      </c>
      <c r="Q2927" s="5">
        <f t="shared" si="301"/>
        <v>44983704</v>
      </c>
      <c r="R2927" s="1">
        <f t="shared" si="302"/>
        <v>13983704</v>
      </c>
      <c r="S2927" s="1">
        <f t="shared" si="303"/>
        <v>31000000</v>
      </c>
      <c r="V2927" s="5"/>
      <c r="W2927" s="5"/>
      <c r="Y2927" s="5"/>
    </row>
    <row r="2928" spans="1:25" x14ac:dyDescent="0.3">
      <c r="A2928" t="s">
        <v>2838</v>
      </c>
      <c r="B2928">
        <v>99</v>
      </c>
      <c r="C2928">
        <v>58879132</v>
      </c>
      <c r="D2928" t="s">
        <v>1501</v>
      </c>
      <c r="E2928" t="s">
        <v>11379</v>
      </c>
      <c r="F2928" t="s">
        <v>2839</v>
      </c>
      <c r="G2928" t="s">
        <v>14</v>
      </c>
      <c r="H2928" t="s">
        <v>15</v>
      </c>
      <c r="I2928">
        <v>31000000</v>
      </c>
      <c r="J2928">
        <v>2015</v>
      </c>
      <c r="K2928">
        <v>6.1</v>
      </c>
      <c r="L2928" s="5" t="s">
        <v>340</v>
      </c>
      <c r="M2928" s="5" t="s">
        <v>599</v>
      </c>
      <c r="P2928" s="5">
        <f t="shared" si="300"/>
        <v>0.57982714029988214</v>
      </c>
      <c r="Q2928" s="5">
        <f t="shared" si="301"/>
        <v>58879132</v>
      </c>
      <c r="R2928" s="1">
        <f t="shared" si="302"/>
        <v>27879132</v>
      </c>
      <c r="S2928" s="1">
        <f t="shared" si="303"/>
        <v>31000000</v>
      </c>
      <c r="V2928" s="5"/>
      <c r="W2928" s="5"/>
      <c r="Y2928" s="5"/>
    </row>
    <row r="2929" spans="1:25" x14ac:dyDescent="0.3">
      <c r="A2929" t="s">
        <v>2851</v>
      </c>
      <c r="B2929">
        <v>106</v>
      </c>
      <c r="C2929">
        <v>11854694</v>
      </c>
      <c r="D2929" t="s">
        <v>1221</v>
      </c>
      <c r="E2929" t="s">
        <v>11380</v>
      </c>
      <c r="F2929" t="s">
        <v>2852</v>
      </c>
      <c r="G2929" t="s">
        <v>14</v>
      </c>
      <c r="H2929" t="s">
        <v>15</v>
      </c>
      <c r="I2929">
        <v>31000000</v>
      </c>
      <c r="J2929">
        <v>2010</v>
      </c>
      <c r="K2929">
        <v>6.5</v>
      </c>
      <c r="L2929" s="5" t="s">
        <v>1221</v>
      </c>
      <c r="M2929" s="5"/>
      <c r="P2929" s="5">
        <f t="shared" si="300"/>
        <v>0.57981498625460881</v>
      </c>
      <c r="Q2929" s="5">
        <f t="shared" si="301"/>
        <v>11854694</v>
      </c>
      <c r="R2929" s="1">
        <f t="shared" si="302"/>
        <v>-19145306</v>
      </c>
      <c r="S2929" s="1">
        <f t="shared" si="303"/>
        <v>31000000</v>
      </c>
      <c r="V2929" s="5"/>
      <c r="W2929" s="5"/>
      <c r="Y2929" s="5"/>
    </row>
    <row r="2930" spans="1:25" x14ac:dyDescent="0.3">
      <c r="A2930" t="s">
        <v>1915</v>
      </c>
      <c r="B2930">
        <v>115</v>
      </c>
      <c r="C2930">
        <v>2840417</v>
      </c>
      <c r="D2930" t="s">
        <v>1543</v>
      </c>
      <c r="E2930" t="s">
        <v>11381</v>
      </c>
      <c r="F2930" t="s">
        <v>3706</v>
      </c>
      <c r="G2930" t="s">
        <v>14</v>
      </c>
      <c r="H2930" t="s">
        <v>99</v>
      </c>
      <c r="I2930">
        <v>31000000</v>
      </c>
      <c r="J2930">
        <v>1999</v>
      </c>
      <c r="K2930">
        <v>6.8</v>
      </c>
      <c r="L2930" s="5" t="s">
        <v>2267</v>
      </c>
      <c r="M2930" s="5" t="s">
        <v>4289</v>
      </c>
      <c r="N2930" t="s">
        <v>3629</v>
      </c>
      <c r="P2930" s="5">
        <f t="shared" si="300"/>
        <v>0.57958060416514245</v>
      </c>
      <c r="Q2930" s="5">
        <f t="shared" si="301"/>
        <v>2840417</v>
      </c>
      <c r="R2930" s="1">
        <f t="shared" si="302"/>
        <v>-28159583</v>
      </c>
      <c r="S2930" s="1">
        <f t="shared" si="303"/>
        <v>31000000</v>
      </c>
      <c r="V2930" s="5"/>
      <c r="W2930" s="5"/>
      <c r="Y2930" s="5"/>
    </row>
    <row r="2931" spans="1:25" x14ac:dyDescent="0.3">
      <c r="A2931" t="s">
        <v>2167</v>
      </c>
      <c r="B2931">
        <v>251</v>
      </c>
      <c r="C2931">
        <v>57750000</v>
      </c>
      <c r="D2931" t="s">
        <v>2168</v>
      </c>
      <c r="E2931" t="s">
        <v>11382</v>
      </c>
      <c r="F2931" t="s">
        <v>2169</v>
      </c>
      <c r="G2931" t="s">
        <v>14</v>
      </c>
      <c r="H2931" t="s">
        <v>22</v>
      </c>
      <c r="I2931">
        <v>31115000</v>
      </c>
      <c r="J2931">
        <v>1963</v>
      </c>
      <c r="K2931">
        <v>7</v>
      </c>
      <c r="L2931" s="5" t="s">
        <v>4651</v>
      </c>
      <c r="M2931" s="5" t="s">
        <v>1221</v>
      </c>
      <c r="N2931" t="s">
        <v>7865</v>
      </c>
      <c r="O2931" t="s">
        <v>6851</v>
      </c>
      <c r="P2931" s="5">
        <f t="shared" si="300"/>
        <v>0.57931598742770041</v>
      </c>
      <c r="Q2931" s="5">
        <f t="shared" si="301"/>
        <v>57750000</v>
      </c>
      <c r="R2931" s="1">
        <f t="shared" si="302"/>
        <v>26635000</v>
      </c>
      <c r="S2931" s="1">
        <f t="shared" si="303"/>
        <v>31115000</v>
      </c>
      <c r="V2931" s="5"/>
      <c r="W2931" s="5"/>
      <c r="Y2931" s="5"/>
    </row>
    <row r="2932" spans="1:25" x14ac:dyDescent="0.3">
      <c r="A2932" t="s">
        <v>1722</v>
      </c>
      <c r="B2932">
        <v>289</v>
      </c>
      <c r="C2932">
        <v>78800000</v>
      </c>
      <c r="D2932" t="s">
        <v>1215</v>
      </c>
      <c r="E2932" t="s">
        <v>11383</v>
      </c>
      <c r="F2932" t="s">
        <v>2819</v>
      </c>
      <c r="G2932" t="s">
        <v>14</v>
      </c>
      <c r="H2932" t="s">
        <v>15</v>
      </c>
      <c r="I2932">
        <v>31500000</v>
      </c>
      <c r="J2932">
        <v>1979</v>
      </c>
      <c r="K2932">
        <v>8.5</v>
      </c>
      <c r="L2932" s="5" t="s">
        <v>1221</v>
      </c>
      <c r="M2932" s="5" t="s">
        <v>8418</v>
      </c>
      <c r="P2932" s="5">
        <f t="shared" si="300"/>
        <v>0.57929617917373921</v>
      </c>
      <c r="Q2932" s="5">
        <f t="shared" si="301"/>
        <v>78800000</v>
      </c>
      <c r="R2932" s="1">
        <f t="shared" si="302"/>
        <v>47300000</v>
      </c>
      <c r="S2932" s="1">
        <f t="shared" si="303"/>
        <v>31500000</v>
      </c>
      <c r="V2932" s="5"/>
      <c r="W2932" s="5"/>
      <c r="Y2932" s="5"/>
    </row>
    <row r="2933" spans="1:25" x14ac:dyDescent="0.3">
      <c r="A2933" t="s">
        <v>2823</v>
      </c>
      <c r="B2933">
        <v>113</v>
      </c>
      <c r="C2933">
        <v>14268533</v>
      </c>
      <c r="D2933" t="s">
        <v>2824</v>
      </c>
      <c r="E2933" t="s">
        <v>11384</v>
      </c>
      <c r="F2933" t="s">
        <v>2825</v>
      </c>
      <c r="G2933" t="s">
        <v>14</v>
      </c>
      <c r="H2933" t="s">
        <v>22</v>
      </c>
      <c r="I2933">
        <v>31500000</v>
      </c>
      <c r="J2933">
        <v>2016</v>
      </c>
      <c r="K2933">
        <v>6.3</v>
      </c>
      <c r="L2933" s="5" t="s">
        <v>476</v>
      </c>
      <c r="M2933" s="5" t="s">
        <v>8413</v>
      </c>
      <c r="N2933" t="s">
        <v>1221</v>
      </c>
      <c r="O2933" t="s">
        <v>8415</v>
      </c>
      <c r="P2933" s="5">
        <f t="shared" si="300"/>
        <v>0.5794089368327261</v>
      </c>
      <c r="Q2933" s="5">
        <f t="shared" si="301"/>
        <v>14268533</v>
      </c>
      <c r="R2933" s="1">
        <f t="shared" si="302"/>
        <v>-17231467</v>
      </c>
      <c r="S2933" s="1">
        <f t="shared" si="303"/>
        <v>31500000</v>
      </c>
      <c r="V2933" s="5"/>
      <c r="W2933" s="5"/>
      <c r="Y2933" s="5"/>
    </row>
    <row r="2934" spans="1:25" x14ac:dyDescent="0.3">
      <c r="A2934" t="s">
        <v>2174</v>
      </c>
      <c r="B2934">
        <v>119</v>
      </c>
      <c r="C2934">
        <v>35228696</v>
      </c>
      <c r="D2934" t="s">
        <v>2175</v>
      </c>
      <c r="E2934" t="s">
        <v>11385</v>
      </c>
      <c r="F2934" t="s">
        <v>2176</v>
      </c>
      <c r="G2934" t="s">
        <v>14</v>
      </c>
      <c r="H2934" t="s">
        <v>15</v>
      </c>
      <c r="I2934">
        <v>32000000</v>
      </c>
      <c r="J2934">
        <v>2002</v>
      </c>
      <c r="K2934">
        <v>6.5</v>
      </c>
      <c r="L2934" s="5" t="s">
        <v>1221</v>
      </c>
      <c r="M2934" s="5" t="s">
        <v>2267</v>
      </c>
      <c r="N2934" t="s">
        <v>8415</v>
      </c>
      <c r="O2934" t="s">
        <v>3629</v>
      </c>
      <c r="P2934" s="5">
        <f t="shared" si="300"/>
        <v>0.57918374136268214</v>
      </c>
      <c r="Q2934" s="5">
        <f t="shared" si="301"/>
        <v>35228696</v>
      </c>
      <c r="R2934" s="1">
        <f t="shared" si="302"/>
        <v>3228696</v>
      </c>
      <c r="S2934" s="1">
        <f t="shared" si="303"/>
        <v>32000000</v>
      </c>
      <c r="V2934" s="5"/>
      <c r="W2934" s="5"/>
      <c r="Y2934" s="5"/>
    </row>
    <row r="2935" spans="1:25" x14ac:dyDescent="0.3">
      <c r="A2935" t="s">
        <v>2178</v>
      </c>
      <c r="B2935">
        <v>133</v>
      </c>
      <c r="C2935">
        <v>34667015</v>
      </c>
      <c r="D2935" t="s">
        <v>20</v>
      </c>
      <c r="E2935" t="s">
        <v>11386</v>
      </c>
      <c r="F2935" t="s">
        <v>2179</v>
      </c>
      <c r="G2935" t="s">
        <v>14</v>
      </c>
      <c r="H2935" t="s">
        <v>22</v>
      </c>
      <c r="I2935">
        <v>32000000</v>
      </c>
      <c r="J2935">
        <v>1989</v>
      </c>
      <c r="K2935">
        <v>6.6</v>
      </c>
      <c r="L2935" s="5" t="s">
        <v>476</v>
      </c>
      <c r="M2935" s="5" t="s">
        <v>340</v>
      </c>
      <c r="N2935" t="s">
        <v>3629</v>
      </c>
      <c r="P2935" s="5">
        <f t="shared" si="300"/>
        <v>0.57904488023172485</v>
      </c>
      <c r="Q2935" s="5">
        <f t="shared" si="301"/>
        <v>34667015</v>
      </c>
      <c r="R2935" s="1">
        <f t="shared" si="302"/>
        <v>2667015</v>
      </c>
      <c r="S2935" s="1">
        <f t="shared" si="303"/>
        <v>32000000</v>
      </c>
      <c r="V2935" s="5"/>
      <c r="W2935" s="5"/>
      <c r="Y2935" s="5"/>
    </row>
    <row r="2936" spans="1:25" x14ac:dyDescent="0.3">
      <c r="A2936" t="s">
        <v>2494</v>
      </c>
      <c r="B2936">
        <v>144</v>
      </c>
      <c r="C2936">
        <v>16377274</v>
      </c>
      <c r="D2936" t="s">
        <v>1221</v>
      </c>
      <c r="E2936" t="s">
        <v>11387</v>
      </c>
      <c r="F2936" t="s">
        <v>2495</v>
      </c>
      <c r="G2936" t="s">
        <v>14</v>
      </c>
      <c r="H2936" t="s">
        <v>15</v>
      </c>
      <c r="I2936">
        <v>32000000</v>
      </c>
      <c r="J2936">
        <v>2012</v>
      </c>
      <c r="K2936">
        <v>7.1</v>
      </c>
      <c r="L2936" s="5" t="s">
        <v>1221</v>
      </c>
      <c r="M2936" s="5"/>
      <c r="P2936" s="5">
        <f t="shared" si="300"/>
        <v>0.57890316460222402</v>
      </c>
      <c r="Q2936" s="5">
        <f t="shared" si="301"/>
        <v>16377274</v>
      </c>
      <c r="R2936" s="1">
        <f t="shared" si="302"/>
        <v>-15622726</v>
      </c>
      <c r="S2936" s="1">
        <f t="shared" si="303"/>
        <v>32000000</v>
      </c>
      <c r="V2936" s="5"/>
      <c r="W2936" s="5"/>
      <c r="Y2936" s="5"/>
    </row>
    <row r="2937" spans="1:25" x14ac:dyDescent="0.3">
      <c r="A2937" t="s">
        <v>1756</v>
      </c>
      <c r="B2937">
        <v>139</v>
      </c>
      <c r="C2937">
        <v>13303319</v>
      </c>
      <c r="D2937" t="s">
        <v>1890</v>
      </c>
      <c r="E2937" t="s">
        <v>11388</v>
      </c>
      <c r="F2937" t="s">
        <v>2685</v>
      </c>
      <c r="G2937" t="s">
        <v>14</v>
      </c>
      <c r="H2937" t="s">
        <v>15</v>
      </c>
      <c r="I2937">
        <v>32000000</v>
      </c>
      <c r="J2937">
        <v>2011</v>
      </c>
      <c r="K2937">
        <v>6.7</v>
      </c>
      <c r="L2937" s="5" t="s">
        <v>1221</v>
      </c>
      <c r="M2937" s="5" t="s">
        <v>455</v>
      </c>
      <c r="P2937" s="5">
        <f t="shared" si="300"/>
        <v>0.57868631270204418</v>
      </c>
      <c r="Q2937" s="5">
        <f t="shared" si="301"/>
        <v>13303319</v>
      </c>
      <c r="R2937" s="1">
        <f t="shared" si="302"/>
        <v>-18696681</v>
      </c>
      <c r="S2937" s="1">
        <f t="shared" si="303"/>
        <v>32000000</v>
      </c>
      <c r="V2937" s="5"/>
      <c r="W2937" s="5"/>
      <c r="Y2937" s="5"/>
    </row>
    <row r="2938" spans="1:25" x14ac:dyDescent="0.3">
      <c r="A2938" t="s">
        <v>2715</v>
      </c>
      <c r="B2938">
        <v>93</v>
      </c>
      <c r="C2938"/>
      <c r="D2938" t="s">
        <v>2716</v>
      </c>
      <c r="E2938" t="s">
        <v>11389</v>
      </c>
      <c r="F2938" t="s">
        <v>2717</v>
      </c>
      <c r="G2938" t="s">
        <v>14</v>
      </c>
      <c r="H2938" t="s">
        <v>525</v>
      </c>
      <c r="I2938">
        <v>32000000</v>
      </c>
      <c r="J2938">
        <v>2006</v>
      </c>
      <c r="K2938">
        <v>5.7</v>
      </c>
      <c r="L2938" s="5" t="s">
        <v>476</v>
      </c>
      <c r="M2938" s="5" t="s">
        <v>599</v>
      </c>
      <c r="N2938" t="s">
        <v>8413</v>
      </c>
      <c r="O2938" t="s">
        <v>5239</v>
      </c>
      <c r="P2938" s="5">
        <f t="shared" si="300"/>
        <v>0.57845803596719714</v>
      </c>
      <c r="Q2938" s="5">
        <f t="shared" si="301"/>
        <v>25035665</v>
      </c>
      <c r="R2938" s="1">
        <f t="shared" si="302"/>
        <v>-6964335</v>
      </c>
      <c r="S2938" s="1">
        <f t="shared" si="303"/>
        <v>32000000</v>
      </c>
      <c r="V2938" s="5"/>
      <c r="W2938" s="5"/>
      <c r="Y2938" s="5"/>
    </row>
    <row r="2939" spans="1:25" x14ac:dyDescent="0.3">
      <c r="A2939" t="s">
        <v>2335</v>
      </c>
      <c r="B2939">
        <v>124</v>
      </c>
      <c r="C2939">
        <v>34180954</v>
      </c>
      <c r="D2939" t="s">
        <v>79</v>
      </c>
      <c r="E2939" t="s">
        <v>11390</v>
      </c>
      <c r="F2939" t="s">
        <v>2765</v>
      </c>
      <c r="G2939" t="s">
        <v>14</v>
      </c>
      <c r="H2939" t="s">
        <v>15</v>
      </c>
      <c r="I2939">
        <v>32000000</v>
      </c>
      <c r="J2939">
        <v>2008</v>
      </c>
      <c r="K2939">
        <v>7.6</v>
      </c>
      <c r="L2939" s="5" t="s">
        <v>1221</v>
      </c>
      <c r="M2939" s="5" t="s">
        <v>6851</v>
      </c>
      <c r="P2939" s="5">
        <f t="shared" si="300"/>
        <v>0.57845803596719714</v>
      </c>
      <c r="Q2939" s="5">
        <f t="shared" si="301"/>
        <v>34180954</v>
      </c>
      <c r="R2939" s="1">
        <f t="shared" si="302"/>
        <v>2180954</v>
      </c>
      <c r="S2939" s="1">
        <f t="shared" si="303"/>
        <v>32000000</v>
      </c>
      <c r="V2939" s="5"/>
      <c r="W2939" s="5"/>
      <c r="Y2939" s="5"/>
    </row>
    <row r="2940" spans="1:25" x14ac:dyDescent="0.3">
      <c r="A2940" t="s">
        <v>253</v>
      </c>
      <c r="B2940">
        <v>123</v>
      </c>
      <c r="C2940">
        <v>104632573</v>
      </c>
      <c r="D2940" t="s">
        <v>2443</v>
      </c>
      <c r="E2940" t="s">
        <v>11391</v>
      </c>
      <c r="F2940" t="s">
        <v>2769</v>
      </c>
      <c r="G2940" t="s">
        <v>14</v>
      </c>
      <c r="H2940" t="s">
        <v>15</v>
      </c>
      <c r="I2940">
        <v>32000000</v>
      </c>
      <c r="J2940">
        <v>1996</v>
      </c>
      <c r="K2940">
        <v>6.4</v>
      </c>
      <c r="L2940" s="5" t="s">
        <v>1221</v>
      </c>
      <c r="M2940" s="5" t="s">
        <v>455</v>
      </c>
      <c r="N2940" t="s">
        <v>6851</v>
      </c>
      <c r="O2940" t="s">
        <v>4289</v>
      </c>
      <c r="P2940" s="5">
        <f t="shared" si="300"/>
        <v>0.57831297005581417</v>
      </c>
      <c r="Q2940" s="5">
        <f t="shared" si="301"/>
        <v>104632573</v>
      </c>
      <c r="R2940" s="1">
        <f t="shared" si="302"/>
        <v>72632573</v>
      </c>
      <c r="S2940" s="1">
        <f t="shared" si="303"/>
        <v>32000000</v>
      </c>
      <c r="V2940" s="5"/>
      <c r="W2940" s="5"/>
      <c r="Y2940" s="5"/>
    </row>
    <row r="2941" spans="1:25" x14ac:dyDescent="0.3">
      <c r="A2941" t="s">
        <v>377</v>
      </c>
      <c r="B2941">
        <v>101</v>
      </c>
      <c r="C2941">
        <v>60328558</v>
      </c>
      <c r="D2941" t="s">
        <v>2772</v>
      </c>
      <c r="E2941" t="s">
        <v>11392</v>
      </c>
      <c r="F2941" t="s">
        <v>2773</v>
      </c>
      <c r="G2941" t="s">
        <v>14</v>
      </c>
      <c r="H2941" t="s">
        <v>15</v>
      </c>
      <c r="I2941">
        <v>32000000</v>
      </c>
      <c r="J2941">
        <v>1988</v>
      </c>
      <c r="K2941">
        <v>7</v>
      </c>
      <c r="L2941" s="5" t="s">
        <v>599</v>
      </c>
      <c r="M2941" s="5" t="s">
        <v>1221</v>
      </c>
      <c r="N2941" t="s">
        <v>455</v>
      </c>
      <c r="P2941" s="5">
        <f t="shared" si="300"/>
        <v>0.57861648196155413</v>
      </c>
      <c r="Q2941" s="5">
        <f t="shared" si="301"/>
        <v>60328558</v>
      </c>
      <c r="R2941" s="1">
        <f t="shared" si="302"/>
        <v>28328558</v>
      </c>
      <c r="S2941" s="1">
        <f t="shared" si="303"/>
        <v>32000000</v>
      </c>
      <c r="V2941" s="5"/>
      <c r="W2941" s="5"/>
      <c r="Y2941" s="5"/>
    </row>
    <row r="2942" spans="1:25" x14ac:dyDescent="0.3">
      <c r="A2942" t="s">
        <v>2774</v>
      </c>
      <c r="B2942">
        <v>92</v>
      </c>
      <c r="C2942">
        <v>80197993</v>
      </c>
      <c r="D2942" t="s">
        <v>2775</v>
      </c>
      <c r="E2942" t="s">
        <v>11393</v>
      </c>
      <c r="F2942" t="s">
        <v>2776</v>
      </c>
      <c r="G2942" t="s">
        <v>14</v>
      </c>
      <c r="H2942" t="s">
        <v>275</v>
      </c>
      <c r="I2942">
        <v>32000000</v>
      </c>
      <c r="J2942">
        <v>2006</v>
      </c>
      <c r="K2942">
        <v>5.7</v>
      </c>
      <c r="L2942" s="5" t="s">
        <v>599</v>
      </c>
      <c r="M2942" s="5" t="s">
        <v>6299</v>
      </c>
      <c r="N2942" t="s">
        <v>8417</v>
      </c>
      <c r="P2942" s="5">
        <f t="shared" si="300"/>
        <v>0.57860817106115814</v>
      </c>
      <c r="Q2942" s="5">
        <f t="shared" si="301"/>
        <v>80197993</v>
      </c>
      <c r="R2942" s="1">
        <f t="shared" si="302"/>
        <v>48197993</v>
      </c>
      <c r="S2942" s="1">
        <f t="shared" si="303"/>
        <v>32000000</v>
      </c>
      <c r="V2942" s="5"/>
      <c r="W2942" s="5"/>
      <c r="Y2942" s="5"/>
    </row>
    <row r="2943" spans="1:25" x14ac:dyDescent="0.3">
      <c r="A2943" t="s">
        <v>2190</v>
      </c>
      <c r="B2943">
        <v>107</v>
      </c>
      <c r="C2943">
        <v>101470202</v>
      </c>
      <c r="D2943" t="s">
        <v>1001</v>
      </c>
      <c r="E2943" t="s">
        <v>11394</v>
      </c>
      <c r="F2943" t="s">
        <v>2778</v>
      </c>
      <c r="G2943" t="s">
        <v>14</v>
      </c>
      <c r="H2943" t="s">
        <v>15</v>
      </c>
      <c r="I2943">
        <v>32000000</v>
      </c>
      <c r="J2943">
        <v>2013</v>
      </c>
      <c r="K2943">
        <v>6.7</v>
      </c>
      <c r="L2943" s="5" t="s">
        <v>599</v>
      </c>
      <c r="M2943" s="5" t="s">
        <v>455</v>
      </c>
      <c r="P2943" s="5">
        <f t="shared" si="300"/>
        <v>0.57872762906503816</v>
      </c>
      <c r="Q2943" s="5">
        <f t="shared" si="301"/>
        <v>101470202</v>
      </c>
      <c r="R2943" s="1">
        <f t="shared" si="302"/>
        <v>69470202</v>
      </c>
      <c r="S2943" s="1">
        <f t="shared" si="303"/>
        <v>32000000</v>
      </c>
      <c r="V2943" s="5"/>
      <c r="W2943" s="5"/>
      <c r="Y2943" s="5"/>
    </row>
    <row r="2944" spans="1:25" x14ac:dyDescent="0.3">
      <c r="A2944" t="s">
        <v>2731</v>
      </c>
      <c r="B2944">
        <v>129</v>
      </c>
      <c r="C2944">
        <v>48814909</v>
      </c>
      <c r="D2944" t="s">
        <v>555</v>
      </c>
      <c r="E2944" t="s">
        <v>11395</v>
      </c>
      <c r="F2944" t="s">
        <v>2781</v>
      </c>
      <c r="G2944" t="s">
        <v>14</v>
      </c>
      <c r="H2944" t="s">
        <v>15</v>
      </c>
      <c r="I2944">
        <v>32000000</v>
      </c>
      <c r="J2944">
        <v>2000</v>
      </c>
      <c r="K2944">
        <v>7.2</v>
      </c>
      <c r="L2944" s="5" t="s">
        <v>4651</v>
      </c>
      <c r="M2944" s="5" t="s">
        <v>1221</v>
      </c>
      <c r="P2944" s="5">
        <f t="shared" si="300"/>
        <v>0.57900685726623191</v>
      </c>
      <c r="Q2944" s="5">
        <f t="shared" si="301"/>
        <v>48814909</v>
      </c>
      <c r="R2944" s="1">
        <f t="shared" si="302"/>
        <v>16814909</v>
      </c>
      <c r="S2944" s="1">
        <f t="shared" si="303"/>
        <v>32000000</v>
      </c>
      <c r="V2944" s="5"/>
      <c r="W2944" s="5"/>
      <c r="Y2944" s="5"/>
    </row>
    <row r="2945" spans="1:25" x14ac:dyDescent="0.3">
      <c r="A2945" t="s">
        <v>1770</v>
      </c>
      <c r="B2945">
        <v>113</v>
      </c>
      <c r="C2945">
        <v>37911876</v>
      </c>
      <c r="D2945" t="s">
        <v>630</v>
      </c>
      <c r="E2945" t="s">
        <v>11396</v>
      </c>
      <c r="F2945" t="s">
        <v>2786</v>
      </c>
      <c r="G2945" t="s">
        <v>14</v>
      </c>
      <c r="H2945" t="s">
        <v>15</v>
      </c>
      <c r="I2945">
        <v>32000000</v>
      </c>
      <c r="J2945">
        <v>2011</v>
      </c>
      <c r="K2945">
        <v>4.4000000000000004</v>
      </c>
      <c r="L2945" s="5" t="s">
        <v>476</v>
      </c>
      <c r="M2945" s="5" t="s">
        <v>599</v>
      </c>
      <c r="N2945" t="s">
        <v>8413</v>
      </c>
      <c r="P2945" s="5">
        <f t="shared" si="300"/>
        <v>0.57893415252148628</v>
      </c>
      <c r="Q2945" s="5">
        <f t="shared" si="301"/>
        <v>37911876</v>
      </c>
      <c r="R2945" s="1">
        <f t="shared" si="302"/>
        <v>5911876</v>
      </c>
      <c r="S2945" s="1">
        <f t="shared" si="303"/>
        <v>32000000</v>
      </c>
      <c r="V2945" s="5"/>
      <c r="W2945" s="5"/>
      <c r="Y2945" s="5"/>
    </row>
    <row r="2946" spans="1:25" x14ac:dyDescent="0.3">
      <c r="A2946" t="s">
        <v>262</v>
      </c>
      <c r="B2946">
        <v>93</v>
      </c>
      <c r="C2946">
        <v>54696902</v>
      </c>
      <c r="D2946" t="s">
        <v>1787</v>
      </c>
      <c r="E2946" t="s">
        <v>11397</v>
      </c>
      <c r="F2946" t="s">
        <v>2787</v>
      </c>
      <c r="G2946" t="s">
        <v>14</v>
      </c>
      <c r="H2946" t="s">
        <v>15</v>
      </c>
      <c r="I2946">
        <v>32000000</v>
      </c>
      <c r="J2946">
        <v>2011</v>
      </c>
      <c r="K2946">
        <v>7.5</v>
      </c>
      <c r="L2946" s="5" t="s">
        <v>8415</v>
      </c>
      <c r="M2946" s="5" t="s">
        <v>4289</v>
      </c>
      <c r="N2946" t="s">
        <v>3629</v>
      </c>
      <c r="P2946" s="5">
        <f t="shared" ref="P2946:P3009" si="304">CORREL(C2946:C7859,I2946:I7859)</f>
        <v>0.57880613805860959</v>
      </c>
      <c r="Q2946" s="5">
        <f t="shared" ref="Q2946:Q3009" si="305">IF(ISBLANK(C2946),MEDIAN($C$2:$C$4915), C2946)</f>
        <v>54696902</v>
      </c>
      <c r="R2946" s="1">
        <f t="shared" ref="R2946:R3009" si="306">Q2946-S2946</f>
        <v>22696902</v>
      </c>
      <c r="S2946" s="1">
        <f t="shared" ref="S2946:S3009" si="307">IF(ISBLANK(I2946),MEDIAN($I$2:$I$4915), I2946)</f>
        <v>32000000</v>
      </c>
      <c r="V2946" s="5"/>
      <c r="W2946" s="5"/>
      <c r="Y2946" s="5"/>
    </row>
    <row r="2947" spans="1:25" x14ac:dyDescent="0.3">
      <c r="A2947" t="s">
        <v>1807</v>
      </c>
      <c r="B2947">
        <v>120</v>
      </c>
      <c r="C2947">
        <v>36733909</v>
      </c>
      <c r="D2947" t="s">
        <v>2695</v>
      </c>
      <c r="E2947" t="s">
        <v>11398</v>
      </c>
      <c r="F2947" t="s">
        <v>2788</v>
      </c>
      <c r="G2947" t="s">
        <v>14</v>
      </c>
      <c r="H2947" t="s">
        <v>15</v>
      </c>
      <c r="I2947">
        <v>32000000</v>
      </c>
      <c r="J2947">
        <v>1993</v>
      </c>
      <c r="K2947">
        <v>7.1</v>
      </c>
      <c r="L2947" s="5" t="s">
        <v>340</v>
      </c>
      <c r="M2947" s="5" t="s">
        <v>4651</v>
      </c>
      <c r="N2947" t="s">
        <v>1221</v>
      </c>
      <c r="O2947" t="s">
        <v>3629</v>
      </c>
      <c r="P2947" s="5">
        <f t="shared" si="304"/>
        <v>0.57876547900443809</v>
      </c>
      <c r="Q2947" s="5">
        <f t="shared" si="305"/>
        <v>36733909</v>
      </c>
      <c r="R2947" s="1">
        <f t="shared" si="306"/>
        <v>4733909</v>
      </c>
      <c r="S2947" s="1">
        <f t="shared" si="307"/>
        <v>32000000</v>
      </c>
      <c r="V2947" s="5"/>
      <c r="W2947" s="5"/>
      <c r="Y2947" s="5"/>
    </row>
    <row r="2948" spans="1:25" x14ac:dyDescent="0.3">
      <c r="A2948" t="s">
        <v>475</v>
      </c>
      <c r="B2948">
        <v>98</v>
      </c>
      <c r="C2948">
        <v>35063732</v>
      </c>
      <c r="D2948" t="s">
        <v>303</v>
      </c>
      <c r="E2948" t="s">
        <v>11399</v>
      </c>
      <c r="F2948" t="s">
        <v>2789</v>
      </c>
      <c r="G2948" t="s">
        <v>14</v>
      </c>
      <c r="H2948" t="s">
        <v>15</v>
      </c>
      <c r="I2948">
        <v>32000000</v>
      </c>
      <c r="J2948">
        <v>2007</v>
      </c>
      <c r="K2948">
        <v>6.4</v>
      </c>
      <c r="L2948" s="5" t="s">
        <v>8415</v>
      </c>
      <c r="M2948" s="5" t="s">
        <v>3629</v>
      </c>
      <c r="P2948" s="5">
        <f t="shared" si="304"/>
        <v>0.57863144079763207</v>
      </c>
      <c r="Q2948" s="5">
        <f t="shared" si="305"/>
        <v>35063732</v>
      </c>
      <c r="R2948" s="1">
        <f t="shared" si="306"/>
        <v>3063732</v>
      </c>
      <c r="S2948" s="1">
        <f t="shared" si="307"/>
        <v>32000000</v>
      </c>
      <c r="V2948" s="5"/>
      <c r="W2948" s="5"/>
      <c r="Y2948" s="5"/>
    </row>
    <row r="2949" spans="1:25" x14ac:dyDescent="0.3">
      <c r="A2949" t="s">
        <v>2412</v>
      </c>
      <c r="B2949">
        <v>98</v>
      </c>
      <c r="C2949">
        <v>32701088</v>
      </c>
      <c r="D2949" t="s">
        <v>2794</v>
      </c>
      <c r="E2949" t="s">
        <v>11400</v>
      </c>
      <c r="F2949" t="s">
        <v>2795</v>
      </c>
      <c r="G2949" t="s">
        <v>14</v>
      </c>
      <c r="H2949" t="s">
        <v>15</v>
      </c>
      <c r="I2949">
        <v>32000000</v>
      </c>
      <c r="J2949">
        <v>2005</v>
      </c>
      <c r="K2949">
        <v>6.9</v>
      </c>
      <c r="L2949" s="5" t="s">
        <v>1221</v>
      </c>
      <c r="M2949" s="5" t="s">
        <v>6299</v>
      </c>
      <c r="N2949" t="s">
        <v>8417</v>
      </c>
      <c r="P2949" s="5">
        <f t="shared" si="304"/>
        <v>0.57848928418835388</v>
      </c>
      <c r="Q2949" s="5">
        <f t="shared" si="305"/>
        <v>32701088</v>
      </c>
      <c r="R2949" s="1">
        <f t="shared" si="306"/>
        <v>701088</v>
      </c>
      <c r="S2949" s="1">
        <f t="shared" si="307"/>
        <v>32000000</v>
      </c>
      <c r="V2949" s="5"/>
      <c r="W2949" s="5"/>
      <c r="Y2949" s="5"/>
    </row>
    <row r="2950" spans="1:25" x14ac:dyDescent="0.3">
      <c r="A2950" t="s">
        <v>1915</v>
      </c>
      <c r="B2950">
        <v>96</v>
      </c>
      <c r="C2950">
        <v>31493782</v>
      </c>
      <c r="D2950" t="s">
        <v>771</v>
      </c>
      <c r="E2950" t="s">
        <v>11401</v>
      </c>
      <c r="F2950" t="s">
        <v>2796</v>
      </c>
      <c r="G2950" t="s">
        <v>14</v>
      </c>
      <c r="H2950" t="s">
        <v>15</v>
      </c>
      <c r="I2950">
        <v>32000000</v>
      </c>
      <c r="J2950">
        <v>2005</v>
      </c>
      <c r="K2950">
        <v>7.5</v>
      </c>
      <c r="L2950" s="5" t="s">
        <v>8413</v>
      </c>
      <c r="M2950" s="5" t="s">
        <v>1221</v>
      </c>
      <c r="N2950" t="s">
        <v>3629</v>
      </c>
      <c r="P2950" s="5">
        <f t="shared" si="304"/>
        <v>0.57833596617146932</v>
      </c>
      <c r="Q2950" s="5">
        <f t="shared" si="305"/>
        <v>31493782</v>
      </c>
      <c r="R2950" s="1">
        <f t="shared" si="306"/>
        <v>-506218</v>
      </c>
      <c r="S2950" s="1">
        <f t="shared" si="307"/>
        <v>32000000</v>
      </c>
      <c r="V2950" s="5"/>
      <c r="W2950" s="5"/>
      <c r="Y2950" s="5"/>
    </row>
    <row r="2951" spans="1:25" x14ac:dyDescent="0.3">
      <c r="A2951" t="s">
        <v>399</v>
      </c>
      <c r="B2951">
        <v>87</v>
      </c>
      <c r="C2951">
        <v>43095600</v>
      </c>
      <c r="D2951" t="s">
        <v>122</v>
      </c>
      <c r="E2951" t="s">
        <v>11402</v>
      </c>
      <c r="F2951" t="s">
        <v>2797</v>
      </c>
      <c r="G2951" t="s">
        <v>14</v>
      </c>
      <c r="H2951" t="s">
        <v>525</v>
      </c>
      <c r="I2951">
        <v>32000000</v>
      </c>
      <c r="J2951">
        <v>2005</v>
      </c>
      <c r="K2951">
        <v>6.3</v>
      </c>
      <c r="L2951" s="5" t="s">
        <v>476</v>
      </c>
      <c r="M2951" s="5" t="s">
        <v>8413</v>
      </c>
      <c r="N2951" t="s">
        <v>3629</v>
      </c>
      <c r="P2951" s="5">
        <f t="shared" si="304"/>
        <v>0.57817687160119935</v>
      </c>
      <c r="Q2951" s="5">
        <f t="shared" si="305"/>
        <v>43095600</v>
      </c>
      <c r="R2951" s="1">
        <f t="shared" si="306"/>
        <v>11095600</v>
      </c>
      <c r="S2951" s="1">
        <f t="shared" si="307"/>
        <v>32000000</v>
      </c>
      <c r="V2951" s="5"/>
      <c r="W2951" s="5"/>
      <c r="Y2951" s="5"/>
    </row>
    <row r="2952" spans="1:25" x14ac:dyDescent="0.3">
      <c r="A2952" t="s">
        <v>31</v>
      </c>
      <c r="B2952">
        <v>107</v>
      </c>
      <c r="C2952">
        <v>18636537</v>
      </c>
      <c r="D2952" t="s">
        <v>2798</v>
      </c>
      <c r="E2952" t="s">
        <v>11403</v>
      </c>
      <c r="F2952" t="s">
        <v>2799</v>
      </c>
      <c r="G2952" t="s">
        <v>14</v>
      </c>
      <c r="H2952" t="s">
        <v>242</v>
      </c>
      <c r="I2952">
        <v>32000000</v>
      </c>
      <c r="J2952">
        <v>1995</v>
      </c>
      <c r="K2952">
        <v>6.4</v>
      </c>
      <c r="L2952" s="5" t="s">
        <v>476</v>
      </c>
      <c r="M2952" s="5" t="s">
        <v>3629</v>
      </c>
      <c r="N2952" t="s">
        <v>5239</v>
      </c>
      <c r="P2952" s="5">
        <f t="shared" si="304"/>
        <v>0.57807296822456022</v>
      </c>
      <c r="Q2952" s="5">
        <f t="shared" si="305"/>
        <v>18636537</v>
      </c>
      <c r="R2952" s="1">
        <f t="shared" si="306"/>
        <v>-13363463</v>
      </c>
      <c r="S2952" s="1">
        <f t="shared" si="307"/>
        <v>32000000</v>
      </c>
      <c r="V2952" s="5"/>
      <c r="W2952" s="5"/>
      <c r="Y2952" s="5"/>
    </row>
    <row r="2953" spans="1:25" x14ac:dyDescent="0.3">
      <c r="A2953" t="s">
        <v>2803</v>
      </c>
      <c r="B2953">
        <v>119</v>
      </c>
      <c r="C2953">
        <v>13763130</v>
      </c>
      <c r="D2953" t="s">
        <v>502</v>
      </c>
      <c r="E2953" t="s">
        <v>11404</v>
      </c>
      <c r="F2953" t="s">
        <v>2804</v>
      </c>
      <c r="G2953" t="s">
        <v>14</v>
      </c>
      <c r="H2953" t="s">
        <v>15</v>
      </c>
      <c r="I2953">
        <v>32000000</v>
      </c>
      <c r="J2953">
        <v>2010</v>
      </c>
      <c r="K2953">
        <v>6.3</v>
      </c>
      <c r="L2953" s="5" t="s">
        <v>476</v>
      </c>
      <c r="M2953" s="5" t="s">
        <v>8413</v>
      </c>
      <c r="N2953" t="s">
        <v>4289</v>
      </c>
      <c r="O2953" t="s">
        <v>3629</v>
      </c>
      <c r="P2953" s="5">
        <f t="shared" si="304"/>
        <v>0.57785973945238589</v>
      </c>
      <c r="Q2953" s="5">
        <f t="shared" si="305"/>
        <v>13763130</v>
      </c>
      <c r="R2953" s="1">
        <f t="shared" si="306"/>
        <v>-18236870</v>
      </c>
      <c r="S2953" s="1">
        <f t="shared" si="307"/>
        <v>32000000</v>
      </c>
      <c r="V2953" s="5"/>
      <c r="W2953" s="5"/>
      <c r="Y2953" s="5"/>
    </row>
    <row r="2954" spans="1:25" x14ac:dyDescent="0.3">
      <c r="A2954" t="s">
        <v>642</v>
      </c>
      <c r="B2954">
        <v>75</v>
      </c>
      <c r="C2954">
        <v>3562749</v>
      </c>
      <c r="D2954" t="s">
        <v>2811</v>
      </c>
      <c r="E2954" t="s">
        <v>11405</v>
      </c>
      <c r="F2954" t="s">
        <v>2812</v>
      </c>
      <c r="G2954" t="s">
        <v>14</v>
      </c>
      <c r="H2954" t="s">
        <v>15</v>
      </c>
      <c r="I2954">
        <v>32000000</v>
      </c>
      <c r="J2954">
        <v>1997</v>
      </c>
      <c r="K2954">
        <v>6.9</v>
      </c>
      <c r="L2954" s="5" t="s">
        <v>4017</v>
      </c>
      <c r="M2954" s="5" t="s">
        <v>599</v>
      </c>
      <c r="N2954" t="s">
        <v>6299</v>
      </c>
      <c r="O2954" t="s">
        <v>455</v>
      </c>
      <c r="P2954" s="5">
        <f t="shared" si="304"/>
        <v>0.57762791343936559</v>
      </c>
      <c r="Q2954" s="5">
        <f t="shared" si="305"/>
        <v>3562749</v>
      </c>
      <c r="R2954" s="1">
        <f t="shared" si="306"/>
        <v>-28437251</v>
      </c>
      <c r="S2954" s="1">
        <f t="shared" si="307"/>
        <v>32000000</v>
      </c>
      <c r="V2954" s="5"/>
      <c r="W2954" s="5"/>
      <c r="Y2954" s="5"/>
    </row>
    <row r="2955" spans="1:25" x14ac:dyDescent="0.3">
      <c r="A2955" t="s">
        <v>2813</v>
      </c>
      <c r="B2955">
        <v>132</v>
      </c>
      <c r="C2955">
        <v>2899970</v>
      </c>
      <c r="D2955" t="s">
        <v>1221</v>
      </c>
      <c r="E2955" t="s">
        <v>11406</v>
      </c>
      <c r="F2955" t="s">
        <v>2814</v>
      </c>
      <c r="G2955" t="s">
        <v>14</v>
      </c>
      <c r="H2955" t="s">
        <v>15</v>
      </c>
      <c r="I2955">
        <v>32000000</v>
      </c>
      <c r="J2955">
        <v>1999</v>
      </c>
      <c r="K2955">
        <v>6.9</v>
      </c>
      <c r="L2955" s="5" t="s">
        <v>1221</v>
      </c>
      <c r="M2955" s="5"/>
      <c r="P2955" s="5">
        <f t="shared" si="304"/>
        <v>0.57736156142989836</v>
      </c>
      <c r="Q2955" s="5">
        <f t="shared" si="305"/>
        <v>2899970</v>
      </c>
      <c r="R2955" s="1">
        <f t="shared" si="306"/>
        <v>-29100030</v>
      </c>
      <c r="S2955" s="1">
        <f t="shared" si="307"/>
        <v>32000000</v>
      </c>
      <c r="V2955" s="5"/>
      <c r="W2955" s="5"/>
      <c r="Y2955" s="5"/>
    </row>
    <row r="2956" spans="1:25" x14ac:dyDescent="0.3">
      <c r="A2956" t="s">
        <v>549</v>
      </c>
      <c r="B2956">
        <v>105</v>
      </c>
      <c r="C2956">
        <v>1304837</v>
      </c>
      <c r="D2956" t="s">
        <v>699</v>
      </c>
      <c r="E2956" t="s">
        <v>11407</v>
      </c>
      <c r="F2956" t="s">
        <v>2815</v>
      </c>
      <c r="G2956" t="s">
        <v>14</v>
      </c>
      <c r="H2956" t="s">
        <v>15</v>
      </c>
      <c r="I2956">
        <v>32000000</v>
      </c>
      <c r="J2956">
        <v>2006</v>
      </c>
      <c r="K2956">
        <v>6.1</v>
      </c>
      <c r="L2956" s="5" t="s">
        <v>1221</v>
      </c>
      <c r="M2956" s="5" t="s">
        <v>8415</v>
      </c>
      <c r="N2956" t="s">
        <v>3629</v>
      </c>
      <c r="P2956" s="5">
        <f t="shared" si="304"/>
        <v>0.57709248392717416</v>
      </c>
      <c r="Q2956" s="5">
        <f t="shared" si="305"/>
        <v>1304837</v>
      </c>
      <c r="R2956" s="1">
        <f t="shared" si="306"/>
        <v>-30695163</v>
      </c>
      <c r="S2956" s="1">
        <f t="shared" si="307"/>
        <v>32000000</v>
      </c>
      <c r="V2956" s="5"/>
      <c r="W2956" s="5"/>
      <c r="Y2956" s="5"/>
    </row>
    <row r="2957" spans="1:25" x14ac:dyDescent="0.3">
      <c r="A2957" t="s">
        <v>2816</v>
      </c>
      <c r="B2957">
        <v>93</v>
      </c>
      <c r="C2957"/>
      <c r="D2957" t="s">
        <v>2817</v>
      </c>
      <c r="E2957" t="s">
        <v>11408</v>
      </c>
      <c r="F2957" t="s">
        <v>2818</v>
      </c>
      <c r="G2957" t="s">
        <v>14</v>
      </c>
      <c r="H2957" t="s">
        <v>15</v>
      </c>
      <c r="I2957">
        <v>32000000</v>
      </c>
      <c r="J2957">
        <v>2004</v>
      </c>
      <c r="K2957">
        <v>5.7</v>
      </c>
      <c r="L2957" s="5" t="s">
        <v>476</v>
      </c>
      <c r="M2957" s="5" t="s">
        <v>340</v>
      </c>
      <c r="N2957" t="s">
        <v>599</v>
      </c>
      <c r="O2957" t="s">
        <v>455</v>
      </c>
      <c r="P2957" s="5">
        <f t="shared" si="304"/>
        <v>0.57681790601567273</v>
      </c>
      <c r="Q2957" s="5">
        <f t="shared" si="305"/>
        <v>25035665</v>
      </c>
      <c r="R2957" s="1">
        <f t="shared" si="306"/>
        <v>-6964335</v>
      </c>
      <c r="S2957" s="1">
        <f t="shared" si="307"/>
        <v>32000000</v>
      </c>
      <c r="V2957" s="5"/>
      <c r="W2957" s="5"/>
      <c r="Y2957" s="5"/>
    </row>
    <row r="2958" spans="1:25" x14ac:dyDescent="0.3">
      <c r="A2958" t="s">
        <v>2820</v>
      </c>
      <c r="B2958">
        <v>102</v>
      </c>
      <c r="C2958">
        <v>17797316</v>
      </c>
      <c r="D2958" t="s">
        <v>604</v>
      </c>
      <c r="E2958" t="s">
        <v>11409</v>
      </c>
      <c r="F2958" t="s">
        <v>2821</v>
      </c>
      <c r="G2958" t="s">
        <v>14</v>
      </c>
      <c r="H2958" t="s">
        <v>15</v>
      </c>
      <c r="I2958">
        <v>32000000</v>
      </c>
      <c r="J2958">
        <v>2010</v>
      </c>
      <c r="K2958">
        <v>6.3</v>
      </c>
      <c r="L2958" s="5" t="s">
        <v>599</v>
      </c>
      <c r="M2958" s="5" t="s">
        <v>6851</v>
      </c>
      <c r="P2958" s="5">
        <f t="shared" si="304"/>
        <v>0.57681790601567273</v>
      </c>
      <c r="Q2958" s="5">
        <f t="shared" si="305"/>
        <v>17797316</v>
      </c>
      <c r="R2958" s="1">
        <f t="shared" si="306"/>
        <v>-14202684</v>
      </c>
      <c r="S2958" s="1">
        <f t="shared" si="307"/>
        <v>32000000</v>
      </c>
      <c r="V2958" s="5"/>
      <c r="W2958" s="5"/>
      <c r="Y2958" s="5"/>
    </row>
    <row r="2959" spans="1:25" x14ac:dyDescent="0.3">
      <c r="A2959" t="s">
        <v>1270</v>
      </c>
      <c r="B2959">
        <v>113</v>
      </c>
      <c r="C2959">
        <v>39568996</v>
      </c>
      <c r="D2959" t="s">
        <v>2267</v>
      </c>
      <c r="E2959" t="s">
        <v>11410</v>
      </c>
      <c r="F2959" t="s">
        <v>2936</v>
      </c>
      <c r="G2959" t="s">
        <v>14</v>
      </c>
      <c r="H2959" t="s">
        <v>15</v>
      </c>
      <c r="I2959">
        <v>32000000</v>
      </c>
      <c r="J2959">
        <v>2007</v>
      </c>
      <c r="K2959">
        <v>6.6</v>
      </c>
      <c r="L2959" s="5" t="s">
        <v>2267</v>
      </c>
      <c r="M2959" s="5"/>
      <c r="P2959" s="5">
        <f t="shared" si="304"/>
        <v>0.57659854598812788</v>
      </c>
      <c r="Q2959" s="5">
        <f t="shared" si="305"/>
        <v>39568996</v>
      </c>
      <c r="R2959" s="1">
        <f t="shared" si="306"/>
        <v>7568996</v>
      </c>
      <c r="S2959" s="1">
        <f t="shared" si="307"/>
        <v>32000000</v>
      </c>
      <c r="V2959" s="5"/>
      <c r="W2959" s="5"/>
      <c r="Y2959" s="5"/>
    </row>
    <row r="2960" spans="1:25" x14ac:dyDescent="0.3">
      <c r="A2960" t="s">
        <v>1461</v>
      </c>
      <c r="B2960">
        <v>95</v>
      </c>
      <c r="C2960">
        <v>82301521</v>
      </c>
      <c r="D2960" t="s">
        <v>3418</v>
      </c>
      <c r="E2960" t="s">
        <v>11411</v>
      </c>
      <c r="F2960" t="s">
        <v>3725</v>
      </c>
      <c r="G2960" t="s">
        <v>14</v>
      </c>
      <c r="H2960" t="s">
        <v>15</v>
      </c>
      <c r="I2960">
        <v>32000000</v>
      </c>
      <c r="J2960">
        <v>2005</v>
      </c>
      <c r="K2960">
        <v>4.5999999999999996</v>
      </c>
      <c r="L2960" s="5" t="s">
        <v>340</v>
      </c>
      <c r="M2960" s="5" t="s">
        <v>599</v>
      </c>
      <c r="N2960" t="s">
        <v>6299</v>
      </c>
      <c r="O2960" t="s">
        <v>6851</v>
      </c>
      <c r="P2960" s="5">
        <f t="shared" si="304"/>
        <v>0.57647416353372483</v>
      </c>
      <c r="Q2960" s="5">
        <f t="shared" si="305"/>
        <v>82301521</v>
      </c>
      <c r="R2960" s="1">
        <f t="shared" si="306"/>
        <v>50301521</v>
      </c>
      <c r="S2960" s="1">
        <f t="shared" si="307"/>
        <v>32000000</v>
      </c>
      <c r="V2960" s="5"/>
      <c r="W2960" s="5"/>
      <c r="Y2960" s="5"/>
    </row>
    <row r="2961" spans="1:25" x14ac:dyDescent="0.3">
      <c r="A2961" t="s">
        <v>2761</v>
      </c>
      <c r="B2961">
        <v>134</v>
      </c>
      <c r="C2961">
        <v>309125409</v>
      </c>
      <c r="D2961" t="s">
        <v>12</v>
      </c>
      <c r="E2961" t="s">
        <v>11412</v>
      </c>
      <c r="F2961" t="s">
        <v>2762</v>
      </c>
      <c r="G2961" t="s">
        <v>14</v>
      </c>
      <c r="H2961" t="s">
        <v>15</v>
      </c>
      <c r="I2961">
        <v>32500000</v>
      </c>
      <c r="J2961">
        <v>1983</v>
      </c>
      <c r="K2961">
        <v>8.4</v>
      </c>
      <c r="L2961" s="5" t="s">
        <v>476</v>
      </c>
      <c r="M2961" s="5" t="s">
        <v>340</v>
      </c>
      <c r="N2961" t="s">
        <v>455</v>
      </c>
      <c r="O2961" t="s">
        <v>4289</v>
      </c>
      <c r="P2961" s="5">
        <f t="shared" si="304"/>
        <v>0.5766084311983054</v>
      </c>
      <c r="Q2961" s="5">
        <f t="shared" si="305"/>
        <v>309125409</v>
      </c>
      <c r="R2961" s="1">
        <f t="shared" si="306"/>
        <v>276625409</v>
      </c>
      <c r="S2961" s="1">
        <f t="shared" si="307"/>
        <v>32500000</v>
      </c>
      <c r="V2961" s="5"/>
      <c r="W2961" s="5"/>
      <c r="Y2961" s="5"/>
    </row>
    <row r="2962" spans="1:25" x14ac:dyDescent="0.3">
      <c r="A2962" t="s">
        <v>345</v>
      </c>
      <c r="B2962">
        <v>131</v>
      </c>
      <c r="C2962">
        <v>169076745</v>
      </c>
      <c r="D2962" t="s">
        <v>604</v>
      </c>
      <c r="E2962" t="s">
        <v>11413</v>
      </c>
      <c r="F2962" t="s">
        <v>2777</v>
      </c>
      <c r="G2962" t="s">
        <v>14</v>
      </c>
      <c r="H2962" t="s">
        <v>15</v>
      </c>
      <c r="I2962">
        <v>32500000</v>
      </c>
      <c r="J2962">
        <v>2011</v>
      </c>
      <c r="K2962">
        <v>6.8</v>
      </c>
      <c r="L2962" s="5" t="s">
        <v>599</v>
      </c>
      <c r="M2962" s="5" t="s">
        <v>6851</v>
      </c>
      <c r="P2962" s="5">
        <f t="shared" si="304"/>
        <v>0.57968331998533229</v>
      </c>
      <c r="Q2962" s="5">
        <f t="shared" si="305"/>
        <v>169076745</v>
      </c>
      <c r="R2962" s="1">
        <f t="shared" si="306"/>
        <v>136576745</v>
      </c>
      <c r="S2962" s="1">
        <f t="shared" si="307"/>
        <v>32500000</v>
      </c>
      <c r="V2962" s="5"/>
      <c r="W2962" s="5"/>
      <c r="Y2962" s="5"/>
    </row>
    <row r="2963" spans="1:25" x14ac:dyDescent="0.3">
      <c r="A2963" t="s">
        <v>2403</v>
      </c>
      <c r="B2963">
        <v>108</v>
      </c>
      <c r="C2963">
        <v>10326062</v>
      </c>
      <c r="D2963" t="s">
        <v>2404</v>
      </c>
      <c r="E2963" t="s">
        <v>11414</v>
      </c>
      <c r="F2963" t="s">
        <v>2405</v>
      </c>
      <c r="G2963" t="s">
        <v>14</v>
      </c>
      <c r="H2963" t="s">
        <v>275</v>
      </c>
      <c r="I2963">
        <v>33000000</v>
      </c>
      <c r="J2963">
        <v>2009</v>
      </c>
      <c r="K2963">
        <v>6.8</v>
      </c>
      <c r="L2963" s="5" t="s">
        <v>476</v>
      </c>
      <c r="M2963" s="5" t="s">
        <v>2267</v>
      </c>
      <c r="N2963" t="s">
        <v>8415</v>
      </c>
      <c r="O2963" t="s">
        <v>4289</v>
      </c>
      <c r="P2963" s="5">
        <f t="shared" si="304"/>
        <v>0.58063036142758195</v>
      </c>
      <c r="Q2963" s="5">
        <f t="shared" si="305"/>
        <v>10326062</v>
      </c>
      <c r="R2963" s="1">
        <f t="shared" si="306"/>
        <v>-22673938</v>
      </c>
      <c r="S2963" s="1">
        <f t="shared" si="307"/>
        <v>33000000</v>
      </c>
      <c r="V2963" s="5"/>
      <c r="W2963" s="5"/>
      <c r="Y2963" s="5"/>
    </row>
    <row r="2964" spans="1:25" x14ac:dyDescent="0.3">
      <c r="A2964" t="s">
        <v>717</v>
      </c>
      <c r="B2964">
        <v>95</v>
      </c>
      <c r="C2964">
        <v>205399422</v>
      </c>
      <c r="D2964" t="s">
        <v>491</v>
      </c>
      <c r="E2964" t="s">
        <v>11415</v>
      </c>
      <c r="F2964" t="s">
        <v>2554</v>
      </c>
      <c r="G2964" t="s">
        <v>14</v>
      </c>
      <c r="H2964" t="s">
        <v>15</v>
      </c>
      <c r="I2964">
        <v>33000000</v>
      </c>
      <c r="J2964">
        <v>1999</v>
      </c>
      <c r="K2964">
        <v>6.6</v>
      </c>
      <c r="L2964" s="5" t="s">
        <v>476</v>
      </c>
      <c r="M2964" s="5" t="s">
        <v>340</v>
      </c>
      <c r="N2964" t="s">
        <v>599</v>
      </c>
      <c r="O2964" t="s">
        <v>8413</v>
      </c>
      <c r="P2964" s="5">
        <f t="shared" si="304"/>
        <v>0.5803899231856624</v>
      </c>
      <c r="Q2964" s="5">
        <f t="shared" si="305"/>
        <v>205399422</v>
      </c>
      <c r="R2964" s="1">
        <f t="shared" si="306"/>
        <v>172399422</v>
      </c>
      <c r="S2964" s="1">
        <f t="shared" si="307"/>
        <v>33000000</v>
      </c>
      <c r="V2964" s="5"/>
      <c r="W2964" s="5"/>
      <c r="Y2964" s="5"/>
    </row>
    <row r="2965" spans="1:25" x14ac:dyDescent="0.3">
      <c r="A2965" t="s">
        <v>882</v>
      </c>
      <c r="B2965">
        <v>109</v>
      </c>
      <c r="C2965">
        <v>61280963</v>
      </c>
      <c r="D2965" t="s">
        <v>1543</v>
      </c>
      <c r="E2965" t="s">
        <v>11416</v>
      </c>
      <c r="F2965" t="s">
        <v>2580</v>
      </c>
      <c r="G2965" t="s">
        <v>14</v>
      </c>
      <c r="H2965" t="s">
        <v>15</v>
      </c>
      <c r="I2965">
        <v>33000000</v>
      </c>
      <c r="J2965">
        <v>2000</v>
      </c>
      <c r="K2965">
        <v>6.3</v>
      </c>
      <c r="L2965" s="5" t="s">
        <v>2267</v>
      </c>
      <c r="M2965" s="5" t="s">
        <v>4289</v>
      </c>
      <c r="N2965" t="s">
        <v>3629</v>
      </c>
      <c r="P2965" s="5">
        <f t="shared" si="304"/>
        <v>0.58178450954151872</v>
      </c>
      <c r="Q2965" s="5">
        <f t="shared" si="305"/>
        <v>61280963</v>
      </c>
      <c r="R2965" s="1">
        <f t="shared" si="306"/>
        <v>28280963</v>
      </c>
      <c r="S2965" s="1">
        <f t="shared" si="307"/>
        <v>33000000</v>
      </c>
      <c r="V2965" s="5"/>
      <c r="W2965" s="5"/>
      <c r="Y2965" s="5"/>
    </row>
    <row r="2966" spans="1:25" x14ac:dyDescent="0.3">
      <c r="A2966" t="s">
        <v>1802</v>
      </c>
      <c r="B2966">
        <v>202</v>
      </c>
      <c r="C2966">
        <v>48169908</v>
      </c>
      <c r="D2966" t="s">
        <v>2168</v>
      </c>
      <c r="E2966" t="s">
        <v>11417</v>
      </c>
      <c r="F2966" t="s">
        <v>2592</v>
      </c>
      <c r="G2966" t="s">
        <v>14</v>
      </c>
      <c r="H2966" t="s">
        <v>15</v>
      </c>
      <c r="I2966">
        <v>33000000</v>
      </c>
      <c r="J2966">
        <v>1992</v>
      </c>
      <c r="K2966">
        <v>7.7</v>
      </c>
      <c r="L2966" s="5" t="s">
        <v>4651</v>
      </c>
      <c r="M2966" s="5" t="s">
        <v>1221</v>
      </c>
      <c r="N2966" t="s">
        <v>7865</v>
      </c>
      <c r="O2966" t="s">
        <v>6851</v>
      </c>
      <c r="P2966" s="5">
        <f t="shared" si="304"/>
        <v>0.58177945216050464</v>
      </c>
      <c r="Q2966" s="5">
        <f t="shared" si="305"/>
        <v>48169908</v>
      </c>
      <c r="R2966" s="1">
        <f t="shared" si="306"/>
        <v>15169908</v>
      </c>
      <c r="S2966" s="1">
        <f t="shared" si="307"/>
        <v>33000000</v>
      </c>
      <c r="V2966" s="5"/>
      <c r="W2966" s="5"/>
      <c r="Y2966" s="5"/>
    </row>
    <row r="2967" spans="1:25" x14ac:dyDescent="0.3">
      <c r="A2967" t="s">
        <v>792</v>
      </c>
      <c r="B2967">
        <v>75</v>
      </c>
      <c r="C2967">
        <v>57651794</v>
      </c>
      <c r="D2967" t="s">
        <v>1391</v>
      </c>
      <c r="E2967" t="s">
        <v>11418</v>
      </c>
      <c r="F2967" t="s">
        <v>2598</v>
      </c>
      <c r="G2967" t="s">
        <v>14</v>
      </c>
      <c r="H2967" t="s">
        <v>15</v>
      </c>
      <c r="I2967">
        <v>33000000</v>
      </c>
      <c r="J2967">
        <v>2006</v>
      </c>
      <c r="K2967">
        <v>5.6</v>
      </c>
      <c r="L2967" s="5" t="s">
        <v>599</v>
      </c>
      <c r="M2967" s="5" t="s">
        <v>6851</v>
      </c>
      <c r="N2967" t="s">
        <v>8417</v>
      </c>
      <c r="P2967" s="5">
        <f t="shared" si="304"/>
        <v>0.58170078205594111</v>
      </c>
      <c r="Q2967" s="5">
        <f t="shared" si="305"/>
        <v>57651794</v>
      </c>
      <c r="R2967" s="1">
        <f t="shared" si="306"/>
        <v>24651794</v>
      </c>
      <c r="S2967" s="1">
        <f t="shared" si="307"/>
        <v>33000000</v>
      </c>
      <c r="V2967" s="5"/>
      <c r="W2967" s="5"/>
      <c r="Y2967" s="5"/>
    </row>
    <row r="2968" spans="1:25" x14ac:dyDescent="0.3">
      <c r="A2968" t="s">
        <v>843</v>
      </c>
      <c r="B2968">
        <v>100</v>
      </c>
      <c r="C2968">
        <v>39532308</v>
      </c>
      <c r="D2968" t="s">
        <v>1487</v>
      </c>
      <c r="E2968" t="s">
        <v>11419</v>
      </c>
      <c r="F2968" t="s">
        <v>2602</v>
      </c>
      <c r="G2968" t="s">
        <v>14</v>
      </c>
      <c r="H2968" t="s">
        <v>22</v>
      </c>
      <c r="I2968">
        <v>33000000</v>
      </c>
      <c r="J2968">
        <v>2002</v>
      </c>
      <c r="K2968">
        <v>6.7</v>
      </c>
      <c r="L2968" s="5" t="s">
        <v>476</v>
      </c>
      <c r="M2968" s="5" t="s">
        <v>2267</v>
      </c>
      <c r="N2968" t="s">
        <v>4289</v>
      </c>
      <c r="P2968" s="5">
        <f t="shared" si="304"/>
        <v>0.581674392326885</v>
      </c>
      <c r="Q2968" s="5">
        <f t="shared" si="305"/>
        <v>39532308</v>
      </c>
      <c r="R2968" s="1">
        <f t="shared" si="306"/>
        <v>6532308</v>
      </c>
      <c r="S2968" s="1">
        <f t="shared" si="307"/>
        <v>33000000</v>
      </c>
      <c r="V2968" s="5"/>
      <c r="W2968" s="5"/>
      <c r="Y2968" s="5"/>
    </row>
    <row r="2969" spans="1:25" x14ac:dyDescent="0.3">
      <c r="A2969" t="s">
        <v>1233</v>
      </c>
      <c r="B2969">
        <v>101</v>
      </c>
      <c r="C2969">
        <v>51758599</v>
      </c>
      <c r="D2969" t="s">
        <v>1275</v>
      </c>
      <c r="E2969" t="s">
        <v>11420</v>
      </c>
      <c r="F2969" t="s">
        <v>2741</v>
      </c>
      <c r="G2969" t="s">
        <v>14</v>
      </c>
      <c r="H2969" t="s">
        <v>15</v>
      </c>
      <c r="I2969">
        <v>33000000</v>
      </c>
      <c r="J2969">
        <v>2001</v>
      </c>
      <c r="K2969">
        <v>5.5</v>
      </c>
      <c r="L2969" s="5" t="s">
        <v>476</v>
      </c>
      <c r="M2969" s="5" t="s">
        <v>599</v>
      </c>
      <c r="N2969" t="s">
        <v>8413</v>
      </c>
      <c r="O2969" t="s">
        <v>1221</v>
      </c>
      <c r="P2969" s="5">
        <f t="shared" si="304"/>
        <v>0.58155180838914355</v>
      </c>
      <c r="Q2969" s="5">
        <f t="shared" si="305"/>
        <v>51758599</v>
      </c>
      <c r="R2969" s="1">
        <f t="shared" si="306"/>
        <v>18758599</v>
      </c>
      <c r="S2969" s="1">
        <f t="shared" si="307"/>
        <v>33000000</v>
      </c>
      <c r="V2969" s="5"/>
      <c r="W2969" s="5"/>
      <c r="Y2969" s="5"/>
    </row>
    <row r="2970" spans="1:25" x14ac:dyDescent="0.3">
      <c r="A2970" t="s">
        <v>2747</v>
      </c>
      <c r="B2970">
        <v>99</v>
      </c>
      <c r="C2970">
        <v>35057332</v>
      </c>
      <c r="D2970" t="s">
        <v>2748</v>
      </c>
      <c r="E2970" t="s">
        <v>11421</v>
      </c>
      <c r="F2970" t="s">
        <v>2749</v>
      </c>
      <c r="G2970" t="s">
        <v>14</v>
      </c>
      <c r="H2970" t="s">
        <v>15</v>
      </c>
      <c r="I2970">
        <v>33000000</v>
      </c>
      <c r="J2970">
        <v>2012</v>
      </c>
      <c r="K2970">
        <v>6.5</v>
      </c>
      <c r="L2970" s="5" t="s">
        <v>1221</v>
      </c>
      <c r="M2970" s="5" t="s">
        <v>4183</v>
      </c>
      <c r="N2970" t="s">
        <v>6851</v>
      </c>
      <c r="P2970" s="5">
        <f t="shared" si="304"/>
        <v>0.58149206194015757</v>
      </c>
      <c r="Q2970" s="5">
        <f t="shared" si="305"/>
        <v>35057332</v>
      </c>
      <c r="R2970" s="1">
        <f t="shared" si="306"/>
        <v>2057332</v>
      </c>
      <c r="S2970" s="1">
        <f t="shared" si="307"/>
        <v>33000000</v>
      </c>
      <c r="V2970" s="5"/>
      <c r="W2970" s="5"/>
      <c r="Y2970" s="5"/>
    </row>
    <row r="2971" spans="1:25" x14ac:dyDescent="0.3">
      <c r="A2971" t="s">
        <v>2079</v>
      </c>
      <c r="B2971">
        <v>105</v>
      </c>
      <c r="C2971">
        <v>34014398</v>
      </c>
      <c r="D2971" t="s">
        <v>2750</v>
      </c>
      <c r="E2971" t="s">
        <v>11422</v>
      </c>
      <c r="F2971" t="s">
        <v>2751</v>
      </c>
      <c r="G2971" t="s">
        <v>14</v>
      </c>
      <c r="H2971" t="s">
        <v>275</v>
      </c>
      <c r="I2971">
        <v>33000000</v>
      </c>
      <c r="J2971">
        <v>2006</v>
      </c>
      <c r="K2971">
        <v>5.6</v>
      </c>
      <c r="L2971" s="5" t="s">
        <v>476</v>
      </c>
      <c r="M2971" s="5" t="s">
        <v>340</v>
      </c>
      <c r="N2971" t="s">
        <v>8413</v>
      </c>
      <c r="O2971" t="s">
        <v>1221</v>
      </c>
      <c r="P2971" s="5">
        <f t="shared" si="304"/>
        <v>0.58134790100275258</v>
      </c>
      <c r="Q2971" s="5">
        <f t="shared" si="305"/>
        <v>34014398</v>
      </c>
      <c r="R2971" s="1">
        <f t="shared" si="306"/>
        <v>1014398</v>
      </c>
      <c r="S2971" s="1">
        <f t="shared" si="307"/>
        <v>33000000</v>
      </c>
      <c r="V2971" s="5"/>
      <c r="W2971" s="5"/>
      <c r="Y2971" s="5"/>
    </row>
    <row r="2972" spans="1:25" x14ac:dyDescent="0.3">
      <c r="A2972" t="s">
        <v>2752</v>
      </c>
      <c r="B2972">
        <v>97</v>
      </c>
      <c r="C2972">
        <v>28927720</v>
      </c>
      <c r="D2972" t="s">
        <v>1717</v>
      </c>
      <c r="E2972" t="s">
        <v>11423</v>
      </c>
      <c r="F2972" t="s">
        <v>2753</v>
      </c>
      <c r="G2972" t="s">
        <v>14</v>
      </c>
      <c r="H2972" t="s">
        <v>15</v>
      </c>
      <c r="I2972">
        <v>33000000</v>
      </c>
      <c r="J2972">
        <v>2000</v>
      </c>
      <c r="K2972">
        <v>5.3</v>
      </c>
      <c r="L2972" s="5" t="s">
        <v>8413</v>
      </c>
      <c r="M2972" s="5" t="s">
        <v>2267</v>
      </c>
      <c r="N2972" t="s">
        <v>8415</v>
      </c>
      <c r="O2972" t="s">
        <v>3629</v>
      </c>
      <c r="P2972" s="5">
        <f t="shared" si="304"/>
        <v>0.58119864669399646</v>
      </c>
      <c r="Q2972" s="5">
        <f t="shared" si="305"/>
        <v>28927720</v>
      </c>
      <c r="R2972" s="1">
        <f t="shared" si="306"/>
        <v>-4072280</v>
      </c>
      <c r="S2972" s="1">
        <f t="shared" si="307"/>
        <v>33000000</v>
      </c>
      <c r="V2972" s="5"/>
      <c r="W2972" s="5"/>
      <c r="Y2972" s="5"/>
    </row>
    <row r="2973" spans="1:25" x14ac:dyDescent="0.3">
      <c r="A2973" t="s">
        <v>2754</v>
      </c>
      <c r="B2973">
        <v>140</v>
      </c>
      <c r="C2973">
        <v>33682273</v>
      </c>
      <c r="D2973" t="s">
        <v>162</v>
      </c>
      <c r="E2973" t="s">
        <v>11424</v>
      </c>
      <c r="F2973" t="s">
        <v>2755</v>
      </c>
      <c r="G2973" t="s">
        <v>14</v>
      </c>
      <c r="H2973" t="s">
        <v>15</v>
      </c>
      <c r="I2973">
        <v>33000000</v>
      </c>
      <c r="J2973">
        <v>2004</v>
      </c>
      <c r="K2973">
        <v>6.5</v>
      </c>
      <c r="L2973" s="5" t="s">
        <v>476</v>
      </c>
      <c r="M2973" s="5" t="s">
        <v>8413</v>
      </c>
      <c r="N2973" t="s">
        <v>1221</v>
      </c>
      <c r="O2973" t="s">
        <v>3629</v>
      </c>
      <c r="P2973" s="5">
        <f t="shared" si="304"/>
        <v>0.58102651017221196</v>
      </c>
      <c r="Q2973" s="5">
        <f t="shared" si="305"/>
        <v>33682273</v>
      </c>
      <c r="R2973" s="1">
        <f t="shared" si="306"/>
        <v>682273</v>
      </c>
      <c r="S2973" s="1">
        <f t="shared" si="307"/>
        <v>33000000</v>
      </c>
      <c r="V2973" s="5"/>
      <c r="W2973" s="5"/>
      <c r="Y2973" s="5"/>
    </row>
    <row r="2974" spans="1:25" x14ac:dyDescent="0.3">
      <c r="A2974" t="s">
        <v>92</v>
      </c>
      <c r="B2974">
        <v>97</v>
      </c>
      <c r="C2974">
        <v>173381405</v>
      </c>
      <c r="D2974" t="s">
        <v>940</v>
      </c>
      <c r="E2974" t="s">
        <v>11425</v>
      </c>
      <c r="F2974" t="s">
        <v>2768</v>
      </c>
      <c r="G2974" t="s">
        <v>14</v>
      </c>
      <c r="H2974" t="s">
        <v>15</v>
      </c>
      <c r="I2974">
        <v>33000000</v>
      </c>
      <c r="J2974">
        <v>2003</v>
      </c>
      <c r="K2974">
        <v>6.9</v>
      </c>
      <c r="L2974" s="5" t="s">
        <v>599</v>
      </c>
      <c r="M2974" s="5" t="s">
        <v>6299</v>
      </c>
      <c r="N2974" t="s">
        <v>455</v>
      </c>
      <c r="O2974" t="s">
        <v>6851</v>
      </c>
      <c r="P2974" s="5">
        <f t="shared" si="304"/>
        <v>0.58087506388413002</v>
      </c>
      <c r="Q2974" s="5">
        <f t="shared" si="305"/>
        <v>173381405</v>
      </c>
      <c r="R2974" s="1">
        <f t="shared" si="306"/>
        <v>140381405</v>
      </c>
      <c r="S2974" s="1">
        <f t="shared" si="307"/>
        <v>33000000</v>
      </c>
      <c r="V2974" s="5"/>
      <c r="W2974" s="5"/>
      <c r="Y2974" s="5"/>
    </row>
    <row r="2975" spans="1:25" x14ac:dyDescent="0.3">
      <c r="A2975" t="s">
        <v>1486</v>
      </c>
      <c r="B2975">
        <v>105</v>
      </c>
      <c r="C2975">
        <v>99462</v>
      </c>
      <c r="D2975" t="s">
        <v>2790</v>
      </c>
      <c r="E2975" t="s">
        <v>11426</v>
      </c>
      <c r="F2975" t="s">
        <v>2791</v>
      </c>
      <c r="G2975" t="s">
        <v>14</v>
      </c>
      <c r="H2975" t="s">
        <v>525</v>
      </c>
      <c r="I2975">
        <v>33000000</v>
      </c>
      <c r="J2975">
        <v>2013</v>
      </c>
      <c r="K2975">
        <v>7.1</v>
      </c>
      <c r="L2975" s="5" t="s">
        <v>476</v>
      </c>
      <c r="M2975" s="5" t="s">
        <v>340</v>
      </c>
      <c r="N2975" t="s">
        <v>1221</v>
      </c>
      <c r="O2975" t="s">
        <v>6299</v>
      </c>
      <c r="P2975" s="5">
        <f t="shared" si="304"/>
        <v>0.58187341566736706</v>
      </c>
      <c r="Q2975" s="5">
        <f t="shared" si="305"/>
        <v>99462</v>
      </c>
      <c r="R2975" s="1">
        <f t="shared" si="306"/>
        <v>-32900538</v>
      </c>
      <c r="S2975" s="1">
        <f t="shared" si="307"/>
        <v>33000000</v>
      </c>
      <c r="V2975" s="5"/>
      <c r="W2975" s="5"/>
      <c r="Y2975" s="5"/>
    </row>
    <row r="2976" spans="1:25" x14ac:dyDescent="0.3">
      <c r="A2976" t="s">
        <v>245</v>
      </c>
      <c r="B2976">
        <v>127</v>
      </c>
      <c r="C2976">
        <v>100125340</v>
      </c>
      <c r="D2976" t="s">
        <v>778</v>
      </c>
      <c r="E2976" t="s">
        <v>11427</v>
      </c>
      <c r="F2976" t="s">
        <v>2861</v>
      </c>
      <c r="G2976" t="s">
        <v>14</v>
      </c>
      <c r="H2976" t="s">
        <v>15</v>
      </c>
      <c r="I2976">
        <v>33000000</v>
      </c>
      <c r="J2976">
        <v>1995</v>
      </c>
      <c r="K2976">
        <v>8.6</v>
      </c>
      <c r="L2976" s="5" t="s">
        <v>8413</v>
      </c>
      <c r="M2976" s="5" t="s">
        <v>1221</v>
      </c>
      <c r="N2976" t="s">
        <v>8415</v>
      </c>
      <c r="O2976" t="s">
        <v>3629</v>
      </c>
      <c r="P2976" s="5">
        <f t="shared" si="304"/>
        <v>0.58159839633604526</v>
      </c>
      <c r="Q2976" s="5">
        <f t="shared" si="305"/>
        <v>100125340</v>
      </c>
      <c r="R2976" s="1">
        <f t="shared" si="306"/>
        <v>67125340</v>
      </c>
      <c r="S2976" s="1">
        <f t="shared" si="307"/>
        <v>33000000</v>
      </c>
      <c r="V2976" s="5"/>
      <c r="W2976" s="5"/>
      <c r="Y2976" s="5"/>
    </row>
    <row r="2977" spans="1:25" x14ac:dyDescent="0.3">
      <c r="A2977" t="s">
        <v>1324</v>
      </c>
      <c r="B2977">
        <v>116</v>
      </c>
      <c r="C2977">
        <v>148085755</v>
      </c>
      <c r="D2977" t="s">
        <v>1221</v>
      </c>
      <c r="E2977" t="s">
        <v>11428</v>
      </c>
      <c r="F2977" t="s">
        <v>3284</v>
      </c>
      <c r="G2977" t="s">
        <v>14</v>
      </c>
      <c r="H2977" t="s">
        <v>15</v>
      </c>
      <c r="I2977">
        <v>33000000</v>
      </c>
      <c r="J2977">
        <v>2008</v>
      </c>
      <c r="K2977">
        <v>8.1999999999999993</v>
      </c>
      <c r="L2977" s="5" t="s">
        <v>1221</v>
      </c>
      <c r="M2977" s="5"/>
      <c r="P2977" s="5">
        <f t="shared" si="304"/>
        <v>0.58186687139565529</v>
      </c>
      <c r="Q2977" s="5">
        <f t="shared" si="305"/>
        <v>148085755</v>
      </c>
      <c r="R2977" s="1">
        <f t="shared" si="306"/>
        <v>115085755</v>
      </c>
      <c r="S2977" s="1">
        <f t="shared" si="307"/>
        <v>33000000</v>
      </c>
      <c r="V2977" s="5"/>
      <c r="W2977" s="5"/>
      <c r="Y2977" s="5"/>
    </row>
    <row r="2978" spans="1:25" x14ac:dyDescent="0.3">
      <c r="A2978" t="s">
        <v>939</v>
      </c>
      <c r="B2978">
        <v>105</v>
      </c>
      <c r="C2978">
        <v>132541238</v>
      </c>
      <c r="D2978" t="s">
        <v>599</v>
      </c>
      <c r="E2978" t="s">
        <v>11429</v>
      </c>
      <c r="F2978" t="s">
        <v>3713</v>
      </c>
      <c r="G2978" t="s">
        <v>14</v>
      </c>
      <c r="H2978" t="s">
        <v>15</v>
      </c>
      <c r="I2978">
        <v>33000000</v>
      </c>
      <c r="J2978">
        <v>2003</v>
      </c>
      <c r="K2978">
        <v>5.5</v>
      </c>
      <c r="L2978" s="5" t="s">
        <v>599</v>
      </c>
      <c r="M2978" s="5"/>
      <c r="P2978" s="5">
        <f t="shared" si="304"/>
        <v>0.58258419739833145</v>
      </c>
      <c r="Q2978" s="5">
        <f t="shared" si="305"/>
        <v>132541238</v>
      </c>
      <c r="R2978" s="1">
        <f t="shared" si="306"/>
        <v>99541238</v>
      </c>
      <c r="S2978" s="1">
        <f t="shared" si="307"/>
        <v>33000000</v>
      </c>
      <c r="V2978" s="5"/>
      <c r="W2978" s="5"/>
      <c r="Y2978" s="5"/>
    </row>
    <row r="2979" spans="1:25" x14ac:dyDescent="0.3">
      <c r="A2979" t="s">
        <v>954</v>
      </c>
      <c r="B2979">
        <v>83</v>
      </c>
      <c r="C2979">
        <v>8326035</v>
      </c>
      <c r="D2979" t="s">
        <v>630</v>
      </c>
      <c r="E2979" t="s">
        <v>11430</v>
      </c>
      <c r="F2979" t="s">
        <v>3928</v>
      </c>
      <c r="G2979" t="s">
        <v>14</v>
      </c>
      <c r="H2979" t="s">
        <v>275</v>
      </c>
      <c r="I2979">
        <v>33000000</v>
      </c>
      <c r="J2979">
        <v>2005</v>
      </c>
      <c r="K2979">
        <v>5.5</v>
      </c>
      <c r="L2979" s="5" t="s">
        <v>476</v>
      </c>
      <c r="M2979" s="5" t="s">
        <v>599</v>
      </c>
      <c r="N2979" t="s">
        <v>8413</v>
      </c>
      <c r="P2979" s="5">
        <f t="shared" si="304"/>
        <v>0.58314438719405004</v>
      </c>
      <c r="Q2979" s="5">
        <f t="shared" si="305"/>
        <v>8326035</v>
      </c>
      <c r="R2979" s="1">
        <f t="shared" si="306"/>
        <v>-24673965</v>
      </c>
      <c r="S2979" s="1">
        <f t="shared" si="307"/>
        <v>33000000</v>
      </c>
      <c r="V2979" s="5"/>
      <c r="W2979" s="5"/>
      <c r="Y2979" s="5"/>
    </row>
    <row r="2980" spans="1:25" x14ac:dyDescent="0.3">
      <c r="A2980" t="s">
        <v>16</v>
      </c>
      <c r="B2980">
        <v>123</v>
      </c>
      <c r="C2980">
        <v>66808615</v>
      </c>
      <c r="D2980" t="s">
        <v>2261</v>
      </c>
      <c r="E2980" t="s">
        <v>11431</v>
      </c>
      <c r="F2980" t="s">
        <v>2262</v>
      </c>
      <c r="G2980" t="s">
        <v>14</v>
      </c>
      <c r="H2980" t="s">
        <v>15</v>
      </c>
      <c r="I2980">
        <v>34000000</v>
      </c>
      <c r="J2980">
        <v>2001</v>
      </c>
      <c r="K2980">
        <v>6.1</v>
      </c>
      <c r="L2980" s="5" t="s">
        <v>340</v>
      </c>
      <c r="M2980" s="5" t="s">
        <v>599</v>
      </c>
      <c r="N2980" t="s">
        <v>8413</v>
      </c>
      <c r="O2980" t="s">
        <v>6851</v>
      </c>
      <c r="P2980" s="5">
        <f t="shared" si="304"/>
        <v>0.58289391362819809</v>
      </c>
      <c r="Q2980" s="5">
        <f t="shared" si="305"/>
        <v>66808615</v>
      </c>
      <c r="R2980" s="1">
        <f t="shared" si="306"/>
        <v>32808615</v>
      </c>
      <c r="S2980" s="1">
        <f t="shared" si="307"/>
        <v>34000000</v>
      </c>
      <c r="V2980" s="5"/>
      <c r="W2980" s="5"/>
      <c r="Y2980" s="5"/>
    </row>
    <row r="2981" spans="1:25" x14ac:dyDescent="0.3">
      <c r="A2981" t="s">
        <v>1673</v>
      </c>
      <c r="B2981">
        <v>124</v>
      </c>
      <c r="C2981">
        <v>23360779</v>
      </c>
      <c r="D2981" t="s">
        <v>2535</v>
      </c>
      <c r="E2981" t="s">
        <v>11432</v>
      </c>
      <c r="F2981" t="s">
        <v>2536</v>
      </c>
      <c r="G2981" t="s">
        <v>14</v>
      </c>
      <c r="H2981" t="s">
        <v>15</v>
      </c>
      <c r="I2981">
        <v>34000000</v>
      </c>
      <c r="J2981">
        <v>2000</v>
      </c>
      <c r="K2981">
        <v>5.7</v>
      </c>
      <c r="L2981" s="5" t="s">
        <v>476</v>
      </c>
      <c r="M2981" s="5" t="s">
        <v>340</v>
      </c>
      <c r="N2981" t="s">
        <v>8413</v>
      </c>
      <c r="O2981" t="s">
        <v>1221</v>
      </c>
      <c r="P2981" s="5">
        <f t="shared" si="304"/>
        <v>0.582919409040763</v>
      </c>
      <c r="Q2981" s="5">
        <f t="shared" si="305"/>
        <v>23360779</v>
      </c>
      <c r="R2981" s="1">
        <f t="shared" si="306"/>
        <v>-10639221</v>
      </c>
      <c r="S2981" s="1">
        <f t="shared" si="307"/>
        <v>34000000</v>
      </c>
      <c r="V2981" s="5"/>
      <c r="W2981" s="5"/>
      <c r="Y2981" s="5"/>
    </row>
    <row r="2982" spans="1:25" x14ac:dyDescent="0.3">
      <c r="A2982" t="s">
        <v>2584</v>
      </c>
      <c r="B2982">
        <v>87</v>
      </c>
      <c r="C2982">
        <v>54132596</v>
      </c>
      <c r="D2982" t="s">
        <v>311</v>
      </c>
      <c r="E2982" t="s">
        <v>11433</v>
      </c>
      <c r="F2982" t="s">
        <v>2585</v>
      </c>
      <c r="G2982" t="s">
        <v>14</v>
      </c>
      <c r="H2982" t="s">
        <v>1377</v>
      </c>
      <c r="I2982">
        <v>34000000</v>
      </c>
      <c r="J2982">
        <v>2007</v>
      </c>
      <c r="K2982">
        <v>6.3</v>
      </c>
      <c r="L2982" s="5" t="s">
        <v>476</v>
      </c>
      <c r="M2982" s="5" t="s">
        <v>340</v>
      </c>
      <c r="N2982" t="s">
        <v>4017</v>
      </c>
      <c r="O2982" t="s">
        <v>599</v>
      </c>
      <c r="P2982" s="5">
        <f t="shared" si="304"/>
        <v>0.58272621063885799</v>
      </c>
      <c r="Q2982" s="5">
        <f t="shared" si="305"/>
        <v>54132596</v>
      </c>
      <c r="R2982" s="1">
        <f t="shared" si="306"/>
        <v>20132596</v>
      </c>
      <c r="S2982" s="1">
        <f t="shared" si="307"/>
        <v>34000000</v>
      </c>
      <c r="V2982" s="5"/>
      <c r="W2982" s="5"/>
      <c r="Y2982" s="5"/>
    </row>
    <row r="2983" spans="1:25" x14ac:dyDescent="0.3">
      <c r="A2983" t="s">
        <v>1431</v>
      </c>
      <c r="B2983">
        <v>113</v>
      </c>
      <c r="C2983">
        <v>102413606</v>
      </c>
      <c r="D2983" t="s">
        <v>591</v>
      </c>
      <c r="E2983" t="s">
        <v>11434</v>
      </c>
      <c r="F2983" t="s">
        <v>2720</v>
      </c>
      <c r="G2983" t="s">
        <v>14</v>
      </c>
      <c r="H2983" t="s">
        <v>15</v>
      </c>
      <c r="I2983">
        <v>34000000</v>
      </c>
      <c r="J2983">
        <v>2014</v>
      </c>
      <c r="K2983">
        <v>6.8</v>
      </c>
      <c r="L2983" s="5" t="s">
        <v>476</v>
      </c>
      <c r="M2983" s="5" t="s">
        <v>8415</v>
      </c>
      <c r="N2983" t="s">
        <v>4289</v>
      </c>
      <c r="O2983" t="s">
        <v>3629</v>
      </c>
      <c r="P2983" s="5">
        <f t="shared" si="304"/>
        <v>0.58267741150683905</v>
      </c>
      <c r="Q2983" s="5">
        <f t="shared" si="305"/>
        <v>102413606</v>
      </c>
      <c r="R2983" s="1">
        <f t="shared" si="306"/>
        <v>68413606</v>
      </c>
      <c r="S2983" s="1">
        <f t="shared" si="307"/>
        <v>34000000</v>
      </c>
      <c r="V2983" s="5"/>
      <c r="W2983" s="5"/>
      <c r="Y2983" s="5"/>
    </row>
    <row r="2984" spans="1:25" x14ac:dyDescent="0.3">
      <c r="A2984" t="s">
        <v>2725</v>
      </c>
      <c r="B2984">
        <v>102</v>
      </c>
      <c r="C2984">
        <v>11227940</v>
      </c>
      <c r="D2984" t="s">
        <v>2726</v>
      </c>
      <c r="E2984" t="s">
        <v>11435</v>
      </c>
      <c r="F2984" t="s">
        <v>2727</v>
      </c>
      <c r="G2984" t="s">
        <v>14</v>
      </c>
      <c r="H2984" t="s">
        <v>15</v>
      </c>
      <c r="I2984">
        <v>34000000</v>
      </c>
      <c r="J2984">
        <v>1999</v>
      </c>
      <c r="K2984">
        <v>5.2</v>
      </c>
      <c r="L2984" s="5" t="s">
        <v>476</v>
      </c>
      <c r="M2984" s="5" t="s">
        <v>340</v>
      </c>
      <c r="N2984" t="s">
        <v>599</v>
      </c>
      <c r="O2984" t="s">
        <v>1221</v>
      </c>
      <c r="P2984" s="5">
        <f t="shared" si="304"/>
        <v>0.58295688883141072</v>
      </c>
      <c r="Q2984" s="5">
        <f t="shared" si="305"/>
        <v>11227940</v>
      </c>
      <c r="R2984" s="1">
        <f t="shared" si="306"/>
        <v>-22772060</v>
      </c>
      <c r="S2984" s="1">
        <f t="shared" si="307"/>
        <v>34000000</v>
      </c>
      <c r="V2984" s="5"/>
      <c r="W2984" s="5"/>
      <c r="Y2984" s="5"/>
    </row>
    <row r="2985" spans="1:25" x14ac:dyDescent="0.3">
      <c r="A2985" t="s">
        <v>2729</v>
      </c>
      <c r="B2985">
        <v>101</v>
      </c>
      <c r="C2985">
        <v>15081783</v>
      </c>
      <c r="D2985" t="s">
        <v>225</v>
      </c>
      <c r="E2985" t="s">
        <v>11436</v>
      </c>
      <c r="F2985" t="s">
        <v>2730</v>
      </c>
      <c r="G2985" t="s">
        <v>241</v>
      </c>
      <c r="H2985" t="s">
        <v>242</v>
      </c>
      <c r="I2985">
        <v>34000000</v>
      </c>
      <c r="J2985">
        <v>2008</v>
      </c>
      <c r="K2985">
        <v>7.7</v>
      </c>
      <c r="L2985" s="5" t="s">
        <v>340</v>
      </c>
      <c r="M2985" s="5" t="s">
        <v>4017</v>
      </c>
      <c r="N2985" t="s">
        <v>6299</v>
      </c>
      <c r="O2985" t="s">
        <v>455</v>
      </c>
      <c r="P2985" s="5">
        <f t="shared" si="304"/>
        <v>0.58271949233305675</v>
      </c>
      <c r="Q2985" s="5">
        <f t="shared" si="305"/>
        <v>15081783</v>
      </c>
      <c r="R2985" s="1">
        <f t="shared" si="306"/>
        <v>-18918217</v>
      </c>
      <c r="S2985" s="1">
        <f t="shared" si="307"/>
        <v>34000000</v>
      </c>
      <c r="V2985" s="5"/>
      <c r="W2985" s="5"/>
      <c r="Y2985" s="5"/>
    </row>
    <row r="2986" spans="1:25" x14ac:dyDescent="0.3">
      <c r="A2986" t="s">
        <v>2731</v>
      </c>
      <c r="B2986">
        <v>128</v>
      </c>
      <c r="C2986">
        <v>37432299</v>
      </c>
      <c r="D2986" t="s">
        <v>79</v>
      </c>
      <c r="E2986" t="s">
        <v>11437</v>
      </c>
      <c r="F2986" t="s">
        <v>2732</v>
      </c>
      <c r="G2986" t="s">
        <v>14</v>
      </c>
      <c r="H2986" t="s">
        <v>15</v>
      </c>
      <c r="I2986">
        <v>34000000</v>
      </c>
      <c r="J2986">
        <v>2015</v>
      </c>
      <c r="K2986">
        <v>7.1</v>
      </c>
      <c r="L2986" s="5" t="s">
        <v>1221</v>
      </c>
      <c r="M2986" s="5" t="s">
        <v>6851</v>
      </c>
      <c r="P2986" s="5">
        <f t="shared" si="304"/>
        <v>0.58249449758073968</v>
      </c>
      <c r="Q2986" s="5">
        <f t="shared" si="305"/>
        <v>37432299</v>
      </c>
      <c r="R2986" s="1">
        <f t="shared" si="306"/>
        <v>3432299</v>
      </c>
      <c r="S2986" s="1">
        <f t="shared" si="307"/>
        <v>34000000</v>
      </c>
      <c r="V2986" s="5"/>
      <c r="W2986" s="5"/>
      <c r="Y2986" s="5"/>
    </row>
    <row r="2987" spans="1:25" x14ac:dyDescent="0.3">
      <c r="A2987" t="s">
        <v>2733</v>
      </c>
      <c r="B2987">
        <v>109</v>
      </c>
      <c r="C2987">
        <v>10654581</v>
      </c>
      <c r="D2987" t="s">
        <v>965</v>
      </c>
      <c r="E2987" t="s">
        <v>11438</v>
      </c>
      <c r="F2987" t="s">
        <v>2734</v>
      </c>
      <c r="G2987" t="s">
        <v>14</v>
      </c>
      <c r="H2987" t="s">
        <v>15</v>
      </c>
      <c r="I2987">
        <v>34000000</v>
      </c>
      <c r="J2987">
        <v>1999</v>
      </c>
      <c r="K2987">
        <v>5.3</v>
      </c>
      <c r="L2987" s="5" t="s">
        <v>1221</v>
      </c>
      <c r="M2987" s="5" t="s">
        <v>4289</v>
      </c>
      <c r="N2987" t="s">
        <v>3629</v>
      </c>
      <c r="P2987" s="5">
        <f t="shared" si="304"/>
        <v>0.58235997134027018</v>
      </c>
      <c r="Q2987" s="5">
        <f t="shared" si="305"/>
        <v>10654581</v>
      </c>
      <c r="R2987" s="1">
        <f t="shared" si="306"/>
        <v>-23345419</v>
      </c>
      <c r="S2987" s="1">
        <f t="shared" si="307"/>
        <v>34000000</v>
      </c>
      <c r="V2987" s="5"/>
      <c r="W2987" s="5"/>
      <c r="Y2987" s="5"/>
    </row>
    <row r="2988" spans="1:25" x14ac:dyDescent="0.3">
      <c r="A2988" t="s">
        <v>2735</v>
      </c>
      <c r="B2988">
        <v>114</v>
      </c>
      <c r="C2988">
        <v>6543194</v>
      </c>
      <c r="D2988" t="s">
        <v>836</v>
      </c>
      <c r="E2988" t="s">
        <v>11439</v>
      </c>
      <c r="F2988" t="s">
        <v>2736</v>
      </c>
      <c r="G2988" t="s">
        <v>14</v>
      </c>
      <c r="H2988" t="s">
        <v>15</v>
      </c>
      <c r="I2988">
        <v>34000000</v>
      </c>
      <c r="J2988">
        <v>2000</v>
      </c>
      <c r="K2988">
        <v>5.6</v>
      </c>
      <c r="L2988" s="5" t="s">
        <v>340</v>
      </c>
      <c r="M2988" s="5" t="s">
        <v>1221</v>
      </c>
      <c r="N2988" t="s">
        <v>6851</v>
      </c>
      <c r="P2988" s="5">
        <f t="shared" si="304"/>
        <v>0.58211906733171559</v>
      </c>
      <c r="Q2988" s="5">
        <f t="shared" si="305"/>
        <v>6543194</v>
      </c>
      <c r="R2988" s="1">
        <f t="shared" si="306"/>
        <v>-27456806</v>
      </c>
      <c r="S2988" s="1">
        <f t="shared" si="307"/>
        <v>34000000</v>
      </c>
      <c r="V2988" s="5"/>
      <c r="W2988" s="5"/>
      <c r="Y2988" s="5"/>
    </row>
    <row r="2989" spans="1:25" x14ac:dyDescent="0.3">
      <c r="A2989" t="s">
        <v>2743</v>
      </c>
      <c r="B2989">
        <v>85</v>
      </c>
      <c r="C2989">
        <v>4091</v>
      </c>
      <c r="D2989" t="s">
        <v>101</v>
      </c>
      <c r="E2989" t="s">
        <v>11440</v>
      </c>
      <c r="F2989" t="s">
        <v>2744</v>
      </c>
      <c r="G2989" t="s">
        <v>14</v>
      </c>
      <c r="H2989" t="s">
        <v>210</v>
      </c>
      <c r="I2989">
        <v>34000000</v>
      </c>
      <c r="J2989">
        <v>2013</v>
      </c>
      <c r="K2989">
        <v>6.3</v>
      </c>
      <c r="L2989" s="5" t="s">
        <v>340</v>
      </c>
      <c r="M2989" s="5" t="s">
        <v>4017</v>
      </c>
      <c r="N2989" t="s">
        <v>599</v>
      </c>
      <c r="O2989" t="s">
        <v>6299</v>
      </c>
      <c r="P2989" s="5">
        <f t="shared" si="304"/>
        <v>0.58186458870221036</v>
      </c>
      <c r="Q2989" s="5">
        <f t="shared" si="305"/>
        <v>4091</v>
      </c>
      <c r="R2989" s="1">
        <f t="shared" si="306"/>
        <v>-33995909</v>
      </c>
      <c r="S2989" s="1">
        <f t="shared" si="307"/>
        <v>34000000</v>
      </c>
      <c r="V2989" s="5"/>
      <c r="W2989" s="5"/>
      <c r="Y2989" s="5"/>
    </row>
    <row r="2990" spans="1:25" x14ac:dyDescent="0.3">
      <c r="A2990" t="s">
        <v>2828</v>
      </c>
      <c r="B2990">
        <v>126</v>
      </c>
      <c r="C2990">
        <v>62700000</v>
      </c>
      <c r="D2990" t="s">
        <v>84</v>
      </c>
      <c r="E2990" t="s">
        <v>11441</v>
      </c>
      <c r="F2990" t="s">
        <v>2829</v>
      </c>
      <c r="G2990" t="s">
        <v>14</v>
      </c>
      <c r="H2990" t="s">
        <v>22</v>
      </c>
      <c r="I2990">
        <v>34000000</v>
      </c>
      <c r="J2990">
        <v>1979</v>
      </c>
      <c r="K2990">
        <v>6.3</v>
      </c>
      <c r="L2990" s="5" t="s">
        <v>476</v>
      </c>
      <c r="M2990" s="5" t="s">
        <v>340</v>
      </c>
      <c r="N2990" t="s">
        <v>4289</v>
      </c>
      <c r="O2990" t="s">
        <v>3629</v>
      </c>
      <c r="P2990" s="5">
        <f t="shared" si="304"/>
        <v>0.58159063497369257</v>
      </c>
      <c r="Q2990" s="5">
        <f t="shared" si="305"/>
        <v>62700000</v>
      </c>
      <c r="R2990" s="1">
        <f t="shared" si="306"/>
        <v>28700000</v>
      </c>
      <c r="S2990" s="1">
        <f t="shared" si="307"/>
        <v>34000000</v>
      </c>
      <c r="V2990" s="5"/>
      <c r="W2990" s="5"/>
      <c r="Y2990" s="5"/>
    </row>
    <row r="2991" spans="1:25" x14ac:dyDescent="0.3">
      <c r="A2991" t="s">
        <v>2586</v>
      </c>
      <c r="B2991">
        <v>108</v>
      </c>
      <c r="C2991">
        <v>19693891</v>
      </c>
      <c r="D2991" t="s">
        <v>1598</v>
      </c>
      <c r="E2991" t="s">
        <v>11442</v>
      </c>
      <c r="F2991" t="s">
        <v>4252</v>
      </c>
      <c r="G2991" t="s">
        <v>14</v>
      </c>
      <c r="H2991" t="s">
        <v>15</v>
      </c>
      <c r="I2991">
        <v>34000000</v>
      </c>
      <c r="J2991">
        <v>2001</v>
      </c>
      <c r="K2991">
        <v>4.9000000000000004</v>
      </c>
      <c r="L2991" s="5" t="s">
        <v>599</v>
      </c>
      <c r="M2991" s="5" t="s">
        <v>1221</v>
      </c>
      <c r="N2991" t="s">
        <v>6851</v>
      </c>
      <c r="O2991" t="s">
        <v>8417</v>
      </c>
      <c r="P2991" s="5">
        <f t="shared" si="304"/>
        <v>0.58158969382879722</v>
      </c>
      <c r="Q2991" s="5">
        <f t="shared" si="305"/>
        <v>19693891</v>
      </c>
      <c r="R2991" s="1">
        <f t="shared" si="306"/>
        <v>-14306109</v>
      </c>
      <c r="S2991" s="1">
        <f t="shared" si="307"/>
        <v>34000000</v>
      </c>
      <c r="V2991" s="5"/>
      <c r="W2991" s="5"/>
      <c r="Y2991" s="5"/>
    </row>
    <row r="2992" spans="1:25" x14ac:dyDescent="0.3">
      <c r="A2992" s="8" t="s">
        <v>8337</v>
      </c>
      <c r="B2992">
        <v>45</v>
      </c>
      <c r="C2992"/>
      <c r="D2992" t="s">
        <v>3222</v>
      </c>
      <c r="E2992" t="s">
        <v>11443</v>
      </c>
      <c r="F2992" s="3" t="s">
        <v>4392</v>
      </c>
      <c r="G2992" t="s">
        <v>14</v>
      </c>
      <c r="H2992" t="s">
        <v>4393</v>
      </c>
      <c r="I2992">
        <v>34000000</v>
      </c>
      <c r="K2992">
        <v>8.1</v>
      </c>
      <c r="L2992" s="5" t="s">
        <v>599</v>
      </c>
      <c r="M2992" s="5" t="s">
        <v>8413</v>
      </c>
      <c r="N2992" t="s">
        <v>1221</v>
      </c>
      <c r="P2992" s="5">
        <f t="shared" si="304"/>
        <v>0.58137834554709167</v>
      </c>
      <c r="Q2992" s="5">
        <f t="shared" si="305"/>
        <v>25035665</v>
      </c>
      <c r="R2992" s="1">
        <f t="shared" si="306"/>
        <v>-8964335</v>
      </c>
      <c r="S2992" s="1">
        <f t="shared" si="307"/>
        <v>34000000</v>
      </c>
      <c r="V2992" s="5"/>
      <c r="W2992" s="5"/>
      <c r="Y2992" s="5"/>
    </row>
    <row r="2993" spans="1:25" x14ac:dyDescent="0.3">
      <c r="A2993" t="s">
        <v>792</v>
      </c>
      <c r="B2993">
        <v>93</v>
      </c>
      <c r="C2993">
        <v>163479795</v>
      </c>
      <c r="D2993" t="s">
        <v>910</v>
      </c>
      <c r="E2993" t="s">
        <v>11444</v>
      </c>
      <c r="F2993" t="s">
        <v>2844</v>
      </c>
      <c r="G2993" t="s">
        <v>14</v>
      </c>
      <c r="H2993" t="s">
        <v>15</v>
      </c>
      <c r="I2993">
        <v>34200000</v>
      </c>
      <c r="J2993">
        <v>1999</v>
      </c>
      <c r="K2993">
        <v>6.4</v>
      </c>
      <c r="L2993" s="5" t="s">
        <v>599</v>
      </c>
      <c r="M2993" s="5" t="s">
        <v>1221</v>
      </c>
      <c r="P2993" s="5">
        <f t="shared" si="304"/>
        <v>0.58137834554709167</v>
      </c>
      <c r="Q2993" s="5">
        <f t="shared" si="305"/>
        <v>163479795</v>
      </c>
      <c r="R2993" s="1">
        <f t="shared" si="306"/>
        <v>129279795</v>
      </c>
      <c r="S2993" s="1">
        <f t="shared" si="307"/>
        <v>34200000</v>
      </c>
      <c r="V2993" s="5"/>
      <c r="W2993" s="5"/>
      <c r="Y2993" s="5"/>
    </row>
    <row r="2994" spans="1:25" x14ac:dyDescent="0.3">
      <c r="A2994" s="5" t="s">
        <v>895</v>
      </c>
      <c r="B2994">
        <v>95</v>
      </c>
      <c r="C2994">
        <v>13401683</v>
      </c>
      <c r="D2994" t="s">
        <v>231</v>
      </c>
      <c r="E2994" t="s">
        <v>11445</v>
      </c>
      <c r="F2994" s="5" t="s">
        <v>896</v>
      </c>
      <c r="G2994" t="s">
        <v>14</v>
      </c>
      <c r="H2994" t="s">
        <v>22</v>
      </c>
      <c r="I2994">
        <v>35000000</v>
      </c>
      <c r="J2994">
        <v>2012</v>
      </c>
      <c r="K2994">
        <v>7.1</v>
      </c>
      <c r="L2994" s="5" t="s">
        <v>476</v>
      </c>
      <c r="M2994" s="5" t="s">
        <v>4289</v>
      </c>
      <c r="P2994" s="5">
        <f t="shared" si="304"/>
        <v>0.58225013042570817</v>
      </c>
      <c r="Q2994" s="5">
        <f t="shared" si="305"/>
        <v>13401683</v>
      </c>
      <c r="R2994" s="1">
        <f t="shared" si="306"/>
        <v>-21598317</v>
      </c>
      <c r="S2994" s="1">
        <f t="shared" si="307"/>
        <v>35000000</v>
      </c>
      <c r="V2994" s="5"/>
      <c r="W2994" s="5"/>
      <c r="Y2994" s="5"/>
    </row>
    <row r="2995" spans="1:25" x14ac:dyDescent="0.3">
      <c r="A2995" t="s">
        <v>807</v>
      </c>
      <c r="B2995">
        <v>100</v>
      </c>
      <c r="C2995">
        <v>73023275</v>
      </c>
      <c r="D2995" t="s">
        <v>1093</v>
      </c>
      <c r="E2995" t="s">
        <v>11446</v>
      </c>
      <c r="F2995" t="s">
        <v>1094</v>
      </c>
      <c r="G2995" t="s">
        <v>14</v>
      </c>
      <c r="H2995" t="s">
        <v>15</v>
      </c>
      <c r="I2995">
        <v>35000000</v>
      </c>
      <c r="J2995">
        <v>2009</v>
      </c>
      <c r="K2995">
        <v>5.4</v>
      </c>
      <c r="L2995" s="5" t="s">
        <v>599</v>
      </c>
      <c r="M2995" s="5" t="s">
        <v>6299</v>
      </c>
      <c r="P2995" s="5">
        <f t="shared" si="304"/>
        <v>0.58202106905631346</v>
      </c>
      <c r="Q2995" s="5">
        <f t="shared" si="305"/>
        <v>73023275</v>
      </c>
      <c r="R2995" s="1">
        <f t="shared" si="306"/>
        <v>38023275</v>
      </c>
      <c r="S2995" s="1">
        <f t="shared" si="307"/>
        <v>35000000</v>
      </c>
      <c r="V2995" s="5"/>
      <c r="W2995" s="5"/>
      <c r="Y2995" s="5"/>
    </row>
    <row r="2996" spans="1:25" x14ac:dyDescent="0.3">
      <c r="A2996" t="s">
        <v>1246</v>
      </c>
      <c r="B2996">
        <v>116</v>
      </c>
      <c r="C2996">
        <v>25093607</v>
      </c>
      <c r="D2996" t="s">
        <v>122</v>
      </c>
      <c r="E2996" t="s">
        <v>11447</v>
      </c>
      <c r="F2996" t="s">
        <v>1247</v>
      </c>
      <c r="G2996" t="s">
        <v>14</v>
      </c>
      <c r="H2996" t="s">
        <v>22</v>
      </c>
      <c r="I2996">
        <v>35000000</v>
      </c>
      <c r="J2996">
        <v>2011</v>
      </c>
      <c r="K2996">
        <v>6.5</v>
      </c>
      <c r="L2996" s="5" t="s">
        <v>476</v>
      </c>
      <c r="M2996" s="5" t="s">
        <v>8413</v>
      </c>
      <c r="N2996" t="s">
        <v>3629</v>
      </c>
      <c r="P2996" s="5">
        <f t="shared" si="304"/>
        <v>0.58208021210618344</v>
      </c>
      <c r="Q2996" s="5">
        <f t="shared" si="305"/>
        <v>25093607</v>
      </c>
      <c r="R2996" s="1">
        <f t="shared" si="306"/>
        <v>-9906393</v>
      </c>
      <c r="S2996" s="1">
        <f t="shared" si="307"/>
        <v>35000000</v>
      </c>
      <c r="V2996" s="5"/>
      <c r="W2996" s="5"/>
      <c r="Y2996" s="5"/>
    </row>
    <row r="2997" spans="1:25" x14ac:dyDescent="0.3">
      <c r="A2997" t="s">
        <v>1297</v>
      </c>
      <c r="B2997">
        <v>102</v>
      </c>
      <c r="C2997">
        <v>5932060</v>
      </c>
      <c r="D2997" t="s">
        <v>1298</v>
      </c>
      <c r="E2997" t="s">
        <v>11448</v>
      </c>
      <c r="F2997" t="s">
        <v>1299</v>
      </c>
      <c r="G2997" t="s">
        <v>14</v>
      </c>
      <c r="H2997" t="s">
        <v>22</v>
      </c>
      <c r="I2997">
        <v>35000000</v>
      </c>
      <c r="J2997">
        <v>2007</v>
      </c>
      <c r="K2997">
        <v>5.4</v>
      </c>
      <c r="L2997" s="5" t="s">
        <v>476</v>
      </c>
      <c r="M2997" s="5" t="s">
        <v>340</v>
      </c>
      <c r="N2997" t="s">
        <v>455</v>
      </c>
      <c r="O2997" t="s">
        <v>8418</v>
      </c>
      <c r="P2997" s="5">
        <f t="shared" si="304"/>
        <v>0.58189221627022458</v>
      </c>
      <c r="Q2997" s="5">
        <f t="shared" si="305"/>
        <v>5932060</v>
      </c>
      <c r="R2997" s="1">
        <f t="shared" si="306"/>
        <v>-29067940</v>
      </c>
      <c r="S2997" s="1">
        <f t="shared" si="307"/>
        <v>35000000</v>
      </c>
      <c r="V2997" s="5"/>
      <c r="W2997" s="5"/>
      <c r="Y2997" s="5"/>
    </row>
    <row r="2998" spans="1:25" x14ac:dyDescent="0.3">
      <c r="A2998" t="s">
        <v>114</v>
      </c>
      <c r="B2998">
        <v>127</v>
      </c>
      <c r="C2998">
        <v>4426297</v>
      </c>
      <c r="D2998" t="s">
        <v>436</v>
      </c>
      <c r="E2998" t="s">
        <v>11449</v>
      </c>
      <c r="F2998" t="s">
        <v>1575</v>
      </c>
      <c r="G2998" t="s">
        <v>14</v>
      </c>
      <c r="H2998" t="s">
        <v>15</v>
      </c>
      <c r="I2998">
        <v>35000000</v>
      </c>
      <c r="J2998">
        <v>2003</v>
      </c>
      <c r="K2998">
        <v>6.5</v>
      </c>
      <c r="L2998" s="5" t="s">
        <v>340</v>
      </c>
      <c r="M2998" s="5" t="s">
        <v>1221</v>
      </c>
      <c r="N2998" t="s">
        <v>6851</v>
      </c>
      <c r="O2998" t="s">
        <v>8418</v>
      </c>
      <c r="P2998" s="5">
        <f t="shared" si="304"/>
        <v>0.58163886092097594</v>
      </c>
      <c r="Q2998" s="5">
        <f t="shared" si="305"/>
        <v>4426297</v>
      </c>
      <c r="R2998" s="1">
        <f t="shared" si="306"/>
        <v>-30573703</v>
      </c>
      <c r="S2998" s="1">
        <f t="shared" si="307"/>
        <v>35000000</v>
      </c>
      <c r="V2998" s="5"/>
      <c r="W2998" s="5"/>
      <c r="Y2998" s="5"/>
    </row>
    <row r="2999" spans="1:25" x14ac:dyDescent="0.3">
      <c r="A2999" t="s">
        <v>1816</v>
      </c>
      <c r="B2999">
        <v>80</v>
      </c>
      <c r="C2999">
        <v>75367693</v>
      </c>
      <c r="D2999" t="s">
        <v>284</v>
      </c>
      <c r="E2999" t="s">
        <v>11450</v>
      </c>
      <c r="F2999" t="s">
        <v>1817</v>
      </c>
      <c r="G2999" t="s">
        <v>14</v>
      </c>
      <c r="H2999" t="s">
        <v>15</v>
      </c>
      <c r="I2999">
        <v>35000000</v>
      </c>
      <c r="J2999">
        <v>2004</v>
      </c>
      <c r="K2999">
        <v>5</v>
      </c>
      <c r="L2999" s="5" t="s">
        <v>4017</v>
      </c>
      <c r="M2999" s="5" t="s">
        <v>599</v>
      </c>
      <c r="N2999" t="s">
        <v>6299</v>
      </c>
      <c r="O2999" t="s">
        <v>455</v>
      </c>
      <c r="P2999" s="5">
        <f t="shared" si="304"/>
        <v>0.58138055558292567</v>
      </c>
      <c r="Q2999" s="5">
        <f t="shared" si="305"/>
        <v>75367693</v>
      </c>
      <c r="R2999" s="1">
        <f t="shared" si="306"/>
        <v>40367693</v>
      </c>
      <c r="S2999" s="1">
        <f t="shared" si="307"/>
        <v>35000000</v>
      </c>
      <c r="V2999" s="5"/>
      <c r="W2999" s="5"/>
      <c r="Y2999" s="5"/>
    </row>
    <row r="3000" spans="1:25" x14ac:dyDescent="0.3">
      <c r="A3000" t="s">
        <v>952</v>
      </c>
      <c r="B3000">
        <v>122</v>
      </c>
      <c r="C3000">
        <v>31598308</v>
      </c>
      <c r="D3000" t="s">
        <v>1084</v>
      </c>
      <c r="E3000" t="s">
        <v>11451</v>
      </c>
      <c r="F3000" t="s">
        <v>2058</v>
      </c>
      <c r="G3000" t="s">
        <v>14</v>
      </c>
      <c r="H3000" t="s">
        <v>15</v>
      </c>
      <c r="I3000">
        <v>35000000</v>
      </c>
      <c r="J3000">
        <v>2001</v>
      </c>
      <c r="K3000">
        <v>6.8</v>
      </c>
      <c r="L3000" s="5" t="s">
        <v>2267</v>
      </c>
      <c r="M3000" s="5" t="s">
        <v>8415</v>
      </c>
      <c r="N3000" t="s">
        <v>3629</v>
      </c>
      <c r="P3000" s="5">
        <f t="shared" si="304"/>
        <v>0.58145443972786537</v>
      </c>
      <c r="Q3000" s="5">
        <f t="shared" si="305"/>
        <v>31598308</v>
      </c>
      <c r="R3000" s="1">
        <f t="shared" si="306"/>
        <v>-3401692</v>
      </c>
      <c r="S3000" s="1">
        <f t="shared" si="307"/>
        <v>35000000</v>
      </c>
      <c r="V3000" s="5"/>
      <c r="W3000" s="5"/>
      <c r="Y3000" s="5"/>
    </row>
    <row r="3001" spans="1:25" x14ac:dyDescent="0.3">
      <c r="A3001" t="s">
        <v>2081</v>
      </c>
      <c r="B3001">
        <v>87</v>
      </c>
      <c r="C3001">
        <v>27972410</v>
      </c>
      <c r="D3001" t="s">
        <v>584</v>
      </c>
      <c r="E3001" t="s">
        <v>11452</v>
      </c>
      <c r="F3001" t="s">
        <v>2082</v>
      </c>
      <c r="G3001" t="s">
        <v>14</v>
      </c>
      <c r="H3001" t="s">
        <v>22</v>
      </c>
      <c r="I3001">
        <v>35000000</v>
      </c>
      <c r="J3001">
        <v>2003</v>
      </c>
      <c r="K3001">
        <v>6.1</v>
      </c>
      <c r="L3001" s="5" t="s">
        <v>476</v>
      </c>
      <c r="M3001" s="5" t="s">
        <v>340</v>
      </c>
      <c r="N3001" t="s">
        <v>599</v>
      </c>
      <c r="P3001" s="5">
        <f t="shared" si="304"/>
        <v>0.58129133070986927</v>
      </c>
      <c r="Q3001" s="5">
        <f t="shared" si="305"/>
        <v>27972410</v>
      </c>
      <c r="R3001" s="1">
        <f t="shared" si="306"/>
        <v>-7027590</v>
      </c>
      <c r="S3001" s="1">
        <f t="shared" si="307"/>
        <v>35000000</v>
      </c>
      <c r="V3001" s="5"/>
      <c r="W3001" s="5"/>
      <c r="Y3001" s="5"/>
    </row>
    <row r="3002" spans="1:25" x14ac:dyDescent="0.3">
      <c r="A3002" t="s">
        <v>19</v>
      </c>
      <c r="B3002">
        <v>119</v>
      </c>
      <c r="C3002">
        <v>22877808</v>
      </c>
      <c r="D3002" t="s">
        <v>79</v>
      </c>
      <c r="E3002" t="s">
        <v>11453</v>
      </c>
      <c r="F3002" t="s">
        <v>2090</v>
      </c>
      <c r="G3002" t="s">
        <v>14</v>
      </c>
      <c r="H3002" t="s">
        <v>15</v>
      </c>
      <c r="I3002">
        <v>35000000</v>
      </c>
      <c r="J3002">
        <v>2008</v>
      </c>
      <c r="K3002">
        <v>7.3</v>
      </c>
      <c r="L3002" s="5" t="s">
        <v>1221</v>
      </c>
      <c r="M3002" s="5" t="s">
        <v>6851</v>
      </c>
      <c r="P3002" s="5">
        <f t="shared" si="304"/>
        <v>0.58111274207991315</v>
      </c>
      <c r="Q3002" s="5">
        <f t="shared" si="305"/>
        <v>22877808</v>
      </c>
      <c r="R3002" s="1">
        <f t="shared" si="306"/>
        <v>-12122192</v>
      </c>
      <c r="S3002" s="1">
        <f t="shared" si="307"/>
        <v>35000000</v>
      </c>
      <c r="V3002" s="5"/>
      <c r="W3002" s="5"/>
      <c r="Y3002" s="5"/>
    </row>
    <row r="3003" spans="1:25" x14ac:dyDescent="0.3">
      <c r="A3003" t="s">
        <v>1254</v>
      </c>
      <c r="B3003">
        <v>109</v>
      </c>
      <c r="C3003">
        <v>86208010</v>
      </c>
      <c r="D3003" t="s">
        <v>599</v>
      </c>
      <c r="E3003" t="s">
        <v>11454</v>
      </c>
      <c r="F3003" t="s">
        <v>2248</v>
      </c>
      <c r="G3003" t="s">
        <v>14</v>
      </c>
      <c r="H3003" t="s">
        <v>15</v>
      </c>
      <c r="I3003">
        <v>35000000</v>
      </c>
      <c r="J3003">
        <v>2014</v>
      </c>
      <c r="K3003">
        <v>5.7</v>
      </c>
      <c r="L3003" s="5" t="s">
        <v>599</v>
      </c>
      <c r="M3003" s="5"/>
      <c r="P3003" s="5">
        <f t="shared" si="304"/>
        <v>0.58091365131411365</v>
      </c>
      <c r="Q3003" s="5">
        <f t="shared" si="305"/>
        <v>86208010</v>
      </c>
      <c r="R3003" s="1">
        <f t="shared" si="306"/>
        <v>51208010</v>
      </c>
      <c r="S3003" s="1">
        <f t="shared" si="307"/>
        <v>35000000</v>
      </c>
      <c r="V3003" s="5"/>
      <c r="W3003" s="5"/>
      <c r="Y3003" s="5"/>
    </row>
    <row r="3004" spans="1:25" x14ac:dyDescent="0.3">
      <c r="A3004" t="s">
        <v>857</v>
      </c>
      <c r="B3004">
        <v>121</v>
      </c>
      <c r="C3004">
        <v>75274748</v>
      </c>
      <c r="D3004" t="s">
        <v>910</v>
      </c>
      <c r="E3004" t="s">
        <v>11455</v>
      </c>
      <c r="F3004" t="s">
        <v>2250</v>
      </c>
      <c r="G3004" t="s">
        <v>14</v>
      </c>
      <c r="H3004" t="s">
        <v>15</v>
      </c>
      <c r="I3004">
        <v>35000000</v>
      </c>
      <c r="J3004">
        <v>2015</v>
      </c>
      <c r="K3004">
        <v>7.2</v>
      </c>
      <c r="L3004" s="5" t="s">
        <v>599</v>
      </c>
      <c r="M3004" s="5" t="s">
        <v>1221</v>
      </c>
      <c r="P3004" s="5">
        <f t="shared" si="304"/>
        <v>0.58106202115666961</v>
      </c>
      <c r="Q3004" s="5">
        <f t="shared" si="305"/>
        <v>75274748</v>
      </c>
      <c r="R3004" s="1">
        <f t="shared" si="306"/>
        <v>40274748</v>
      </c>
      <c r="S3004" s="1">
        <f t="shared" si="307"/>
        <v>35000000</v>
      </c>
      <c r="V3004" s="5"/>
      <c r="W3004" s="5"/>
      <c r="Y3004" s="5"/>
    </row>
    <row r="3005" spans="1:25" x14ac:dyDescent="0.3">
      <c r="A3005" t="s">
        <v>188</v>
      </c>
      <c r="B3005">
        <v>131</v>
      </c>
      <c r="C3005">
        <v>54228104</v>
      </c>
      <c r="D3005" t="s">
        <v>2279</v>
      </c>
      <c r="E3005" t="s">
        <v>11456</v>
      </c>
      <c r="F3005" t="s">
        <v>2280</v>
      </c>
      <c r="G3005" t="s">
        <v>14</v>
      </c>
      <c r="H3005" t="s">
        <v>22</v>
      </c>
      <c r="I3005">
        <v>35000000</v>
      </c>
      <c r="J3005">
        <v>2002</v>
      </c>
      <c r="K3005">
        <v>7.7</v>
      </c>
      <c r="L3005" s="5" t="s">
        <v>476</v>
      </c>
      <c r="M3005" s="5" t="s">
        <v>340</v>
      </c>
      <c r="N3005" t="s">
        <v>1221</v>
      </c>
      <c r="O3005" t="s">
        <v>6851</v>
      </c>
      <c r="P3005" s="5">
        <f t="shared" si="304"/>
        <v>0.58113540321460477</v>
      </c>
      <c r="Q3005" s="5">
        <f t="shared" si="305"/>
        <v>54228104</v>
      </c>
      <c r="R3005" s="1">
        <f t="shared" si="306"/>
        <v>19228104</v>
      </c>
      <c r="S3005" s="1">
        <f t="shared" si="307"/>
        <v>35000000</v>
      </c>
      <c r="V3005" s="5"/>
      <c r="W3005" s="5"/>
      <c r="Y3005" s="5"/>
    </row>
    <row r="3006" spans="1:25" x14ac:dyDescent="0.3">
      <c r="A3006" t="s">
        <v>2349</v>
      </c>
      <c r="B3006">
        <v>115</v>
      </c>
      <c r="C3006">
        <v>26814957</v>
      </c>
      <c r="D3006" t="s">
        <v>2168</v>
      </c>
      <c r="E3006" t="s">
        <v>11457</v>
      </c>
      <c r="F3006" t="s">
        <v>2350</v>
      </c>
      <c r="G3006" t="s">
        <v>14</v>
      </c>
      <c r="H3006" t="s">
        <v>22</v>
      </c>
      <c r="I3006">
        <v>35000000</v>
      </c>
      <c r="J3006">
        <v>2008</v>
      </c>
      <c r="K3006">
        <v>6.7</v>
      </c>
      <c r="L3006" s="5" t="s">
        <v>4651</v>
      </c>
      <c r="M3006" s="5" t="s">
        <v>1221</v>
      </c>
      <c r="N3006" t="s">
        <v>7865</v>
      </c>
      <c r="O3006" t="s">
        <v>6851</v>
      </c>
      <c r="P3006" s="5">
        <f t="shared" si="304"/>
        <v>0.58108167274728462</v>
      </c>
      <c r="Q3006" s="5">
        <f t="shared" si="305"/>
        <v>26814957</v>
      </c>
      <c r="R3006" s="1">
        <f t="shared" si="306"/>
        <v>-8185043</v>
      </c>
      <c r="S3006" s="1">
        <f t="shared" si="307"/>
        <v>35000000</v>
      </c>
      <c r="V3006" s="5"/>
      <c r="W3006" s="5"/>
      <c r="Y3006" s="5"/>
    </row>
    <row r="3007" spans="1:25" x14ac:dyDescent="0.3">
      <c r="A3007" t="s">
        <v>2459</v>
      </c>
      <c r="B3007">
        <v>118</v>
      </c>
      <c r="C3007">
        <v>75668868</v>
      </c>
      <c r="D3007" t="s">
        <v>571</v>
      </c>
      <c r="E3007" t="s">
        <v>11458</v>
      </c>
      <c r="F3007" t="s">
        <v>2460</v>
      </c>
      <c r="G3007" t="s">
        <v>14</v>
      </c>
      <c r="H3007" t="s">
        <v>15</v>
      </c>
      <c r="I3007">
        <v>35000000</v>
      </c>
      <c r="J3007">
        <v>1994</v>
      </c>
      <c r="K3007">
        <v>6.6</v>
      </c>
      <c r="L3007" s="5" t="s">
        <v>476</v>
      </c>
      <c r="M3007" s="5" t="s">
        <v>340</v>
      </c>
      <c r="N3007" t="s">
        <v>8415</v>
      </c>
      <c r="O3007" t="s">
        <v>4289</v>
      </c>
      <c r="P3007" s="5">
        <f t="shared" si="304"/>
        <v>0.58089710155145424</v>
      </c>
      <c r="Q3007" s="5">
        <f t="shared" si="305"/>
        <v>75668868</v>
      </c>
      <c r="R3007" s="1">
        <f t="shared" si="306"/>
        <v>40668868</v>
      </c>
      <c r="S3007" s="1">
        <f t="shared" si="307"/>
        <v>35000000</v>
      </c>
      <c r="V3007" s="5"/>
      <c r="W3007" s="5"/>
      <c r="Y3007" s="5"/>
    </row>
    <row r="3008" spans="1:25" x14ac:dyDescent="0.3">
      <c r="A3008" t="s">
        <v>2471</v>
      </c>
      <c r="B3008">
        <v>123</v>
      </c>
      <c r="C3008">
        <v>40334024</v>
      </c>
      <c r="D3008" t="s">
        <v>1517</v>
      </c>
      <c r="E3008" t="s">
        <v>11459</v>
      </c>
      <c r="F3008" t="s">
        <v>2472</v>
      </c>
      <c r="G3008" t="s">
        <v>14</v>
      </c>
      <c r="H3008" t="s">
        <v>15</v>
      </c>
      <c r="I3008">
        <v>35000000</v>
      </c>
      <c r="J3008">
        <v>2001</v>
      </c>
      <c r="K3008">
        <v>6.2</v>
      </c>
      <c r="L3008" s="5" t="s">
        <v>599</v>
      </c>
      <c r="M3008" s="5" t="s">
        <v>8413</v>
      </c>
      <c r="N3008" t="s">
        <v>6851</v>
      </c>
      <c r="P3008" s="5">
        <f t="shared" si="304"/>
        <v>0.58097322429593046</v>
      </c>
      <c r="Q3008" s="5">
        <f t="shared" si="305"/>
        <v>40334024</v>
      </c>
      <c r="R3008" s="1">
        <f t="shared" si="306"/>
        <v>5334024</v>
      </c>
      <c r="S3008" s="1">
        <f t="shared" si="307"/>
        <v>35000000</v>
      </c>
      <c r="V3008" s="5"/>
      <c r="W3008" s="5"/>
      <c r="Y3008" s="5"/>
    </row>
    <row r="3009" spans="1:25" x14ac:dyDescent="0.3">
      <c r="A3009" t="s">
        <v>2503</v>
      </c>
      <c r="B3009">
        <v>133</v>
      </c>
      <c r="C3009">
        <v>109712885</v>
      </c>
      <c r="D3009" t="s">
        <v>1353</v>
      </c>
      <c r="E3009" t="s">
        <v>11460</v>
      </c>
      <c r="F3009" t="s">
        <v>2504</v>
      </c>
      <c r="G3009" t="s">
        <v>14</v>
      </c>
      <c r="H3009" t="s">
        <v>15</v>
      </c>
      <c r="I3009">
        <v>35000000</v>
      </c>
      <c r="J3009">
        <v>2015</v>
      </c>
      <c r="K3009">
        <v>7.7</v>
      </c>
      <c r="L3009" s="5" t="s">
        <v>1221</v>
      </c>
      <c r="M3009" s="5" t="s">
        <v>8417</v>
      </c>
      <c r="P3009" s="5">
        <f t="shared" si="304"/>
        <v>0.58084777761887518</v>
      </c>
      <c r="Q3009" s="5">
        <f t="shared" si="305"/>
        <v>109712885</v>
      </c>
      <c r="R3009" s="1">
        <f t="shared" si="306"/>
        <v>74712885</v>
      </c>
      <c r="S3009" s="1">
        <f t="shared" si="307"/>
        <v>35000000</v>
      </c>
      <c r="V3009" s="5"/>
      <c r="W3009" s="5"/>
      <c r="Y3009" s="5"/>
    </row>
    <row r="3010" spans="1:25" x14ac:dyDescent="0.3">
      <c r="A3010" t="s">
        <v>915</v>
      </c>
      <c r="B3010">
        <v>108</v>
      </c>
      <c r="C3010">
        <v>277313371</v>
      </c>
      <c r="D3010" t="s">
        <v>599</v>
      </c>
      <c r="E3010" t="s">
        <v>11461</v>
      </c>
      <c r="F3010" t="s">
        <v>2549</v>
      </c>
      <c r="G3010" t="s">
        <v>14</v>
      </c>
      <c r="H3010" t="s">
        <v>15</v>
      </c>
      <c r="I3010">
        <v>35000000</v>
      </c>
      <c r="J3010">
        <v>2009</v>
      </c>
      <c r="K3010">
        <v>7.8</v>
      </c>
      <c r="L3010" s="5" t="s">
        <v>599</v>
      </c>
      <c r="M3010" s="5"/>
      <c r="P3010" s="5">
        <f t="shared" ref="P3010:P3073" si="308">CORREL(C3010:C7923,I3010:I7923)</f>
        <v>0.58118137763346878</v>
      </c>
      <c r="Q3010" s="5">
        <f t="shared" ref="Q3010:Q3073" si="309">IF(ISBLANK(C3010),MEDIAN($C$2:$C$4915), C3010)</f>
        <v>277313371</v>
      </c>
      <c r="R3010" s="1">
        <f t="shared" ref="R3010:R3073" si="310">Q3010-S3010</f>
        <v>242313371</v>
      </c>
      <c r="S3010" s="1">
        <f t="shared" ref="S3010:S3073" si="311">IF(ISBLANK(I3010),MEDIAN($I$2:$I$4915), I3010)</f>
        <v>35000000</v>
      </c>
      <c r="V3010" s="5"/>
      <c r="W3010" s="5"/>
      <c r="Y3010" s="5"/>
    </row>
    <row r="3011" spans="1:25" x14ac:dyDescent="0.3">
      <c r="A3011" t="s">
        <v>94</v>
      </c>
      <c r="B3011">
        <v>126</v>
      </c>
      <c r="C3011">
        <v>251188924</v>
      </c>
      <c r="D3011" t="s">
        <v>49</v>
      </c>
      <c r="E3011" t="s">
        <v>11462</v>
      </c>
      <c r="F3011" t="s">
        <v>2555</v>
      </c>
      <c r="G3011" t="s">
        <v>14</v>
      </c>
      <c r="H3011" t="s">
        <v>15</v>
      </c>
      <c r="I3011">
        <v>35000000</v>
      </c>
      <c r="J3011">
        <v>1989</v>
      </c>
      <c r="K3011">
        <v>7.6</v>
      </c>
      <c r="L3011" s="5" t="s">
        <v>476</v>
      </c>
      <c r="M3011" s="5" t="s">
        <v>340</v>
      </c>
      <c r="P3011" s="5">
        <f t="shared" si="308"/>
        <v>0.58368623206240589</v>
      </c>
      <c r="Q3011" s="5">
        <f t="shared" si="309"/>
        <v>251188924</v>
      </c>
      <c r="R3011" s="1">
        <f t="shared" si="310"/>
        <v>216188924</v>
      </c>
      <c r="S3011" s="1">
        <f t="shared" si="311"/>
        <v>35000000</v>
      </c>
      <c r="V3011" s="5"/>
      <c r="W3011" s="5"/>
      <c r="Y3011" s="5"/>
    </row>
    <row r="3012" spans="1:25" x14ac:dyDescent="0.3">
      <c r="A3012" t="s">
        <v>377</v>
      </c>
      <c r="B3012">
        <v>121</v>
      </c>
      <c r="C3012">
        <v>144731527</v>
      </c>
      <c r="D3012" t="s">
        <v>122</v>
      </c>
      <c r="E3012" t="s">
        <v>11463</v>
      </c>
      <c r="F3012" t="s">
        <v>2558</v>
      </c>
      <c r="G3012" t="s">
        <v>14</v>
      </c>
      <c r="H3012" t="s">
        <v>15</v>
      </c>
      <c r="I3012">
        <v>35000000</v>
      </c>
      <c r="J3012">
        <v>1992</v>
      </c>
      <c r="K3012">
        <v>6.7</v>
      </c>
      <c r="L3012" s="5" t="s">
        <v>476</v>
      </c>
      <c r="M3012" s="5" t="s">
        <v>8413</v>
      </c>
      <c r="N3012" t="s">
        <v>3629</v>
      </c>
      <c r="P3012" s="5">
        <f t="shared" si="308"/>
        <v>0.58576510106175739</v>
      </c>
      <c r="Q3012" s="5">
        <f t="shared" si="309"/>
        <v>144731527</v>
      </c>
      <c r="R3012" s="1">
        <f t="shared" si="310"/>
        <v>109731527</v>
      </c>
      <c r="S3012" s="1">
        <f t="shared" si="311"/>
        <v>35000000</v>
      </c>
      <c r="V3012" s="5"/>
      <c r="W3012" s="5"/>
      <c r="Y3012" s="5"/>
    </row>
    <row r="3013" spans="1:25" x14ac:dyDescent="0.3">
      <c r="A3013" t="s">
        <v>1739</v>
      </c>
      <c r="B3013">
        <v>88</v>
      </c>
      <c r="C3013">
        <v>112692062</v>
      </c>
      <c r="D3013" t="s">
        <v>1087</v>
      </c>
      <c r="E3013" t="s">
        <v>11464</v>
      </c>
      <c r="F3013" t="s">
        <v>2561</v>
      </c>
      <c r="G3013" t="s">
        <v>14</v>
      </c>
      <c r="H3013" t="s">
        <v>15</v>
      </c>
      <c r="I3013">
        <v>35000000</v>
      </c>
      <c r="J3013">
        <v>2001</v>
      </c>
      <c r="K3013">
        <v>5.4</v>
      </c>
      <c r="L3013" s="5" t="s">
        <v>476</v>
      </c>
      <c r="M3013" s="5" t="s">
        <v>340</v>
      </c>
      <c r="N3013" t="s">
        <v>599</v>
      </c>
      <c r="O3013" t="s">
        <v>6299</v>
      </c>
      <c r="P3013" s="5">
        <f t="shared" si="308"/>
        <v>0.58643647375750074</v>
      </c>
      <c r="Q3013" s="5">
        <f t="shared" si="309"/>
        <v>112692062</v>
      </c>
      <c r="R3013" s="1">
        <f t="shared" si="310"/>
        <v>77692062</v>
      </c>
      <c r="S3013" s="1">
        <f t="shared" si="311"/>
        <v>35000000</v>
      </c>
      <c r="V3013" s="5"/>
      <c r="W3013" s="5"/>
      <c r="Y3013" s="5"/>
    </row>
    <row r="3014" spans="1:25" x14ac:dyDescent="0.3">
      <c r="A3014" t="s">
        <v>935</v>
      </c>
      <c r="B3014">
        <v>106</v>
      </c>
      <c r="C3014">
        <v>117528646</v>
      </c>
      <c r="D3014" t="s">
        <v>359</v>
      </c>
      <c r="E3014" t="s">
        <v>11465</v>
      </c>
      <c r="F3014" t="s">
        <v>2562</v>
      </c>
      <c r="G3014" t="s">
        <v>14</v>
      </c>
      <c r="H3014" t="s">
        <v>15</v>
      </c>
      <c r="I3014">
        <v>35000000</v>
      </c>
      <c r="J3014">
        <v>2011</v>
      </c>
      <c r="K3014">
        <v>6.9</v>
      </c>
      <c r="L3014" s="5" t="s">
        <v>599</v>
      </c>
      <c r="M3014" s="5" t="s">
        <v>8413</v>
      </c>
      <c r="P3014" s="5">
        <f t="shared" si="308"/>
        <v>0.58680266775829448</v>
      </c>
      <c r="Q3014" s="5">
        <f t="shared" si="309"/>
        <v>117528646</v>
      </c>
      <c r="R3014" s="1">
        <f t="shared" si="310"/>
        <v>82528646</v>
      </c>
      <c r="S3014" s="1">
        <f t="shared" si="311"/>
        <v>35000000</v>
      </c>
      <c r="V3014" s="5"/>
      <c r="W3014" s="5"/>
      <c r="Y3014" s="5"/>
    </row>
    <row r="3015" spans="1:25" x14ac:dyDescent="0.3">
      <c r="A3015" t="s">
        <v>1404</v>
      </c>
      <c r="B3015">
        <v>109</v>
      </c>
      <c r="C3015">
        <v>124732962</v>
      </c>
      <c r="D3015" t="s">
        <v>507</v>
      </c>
      <c r="E3015" t="s">
        <v>11466</v>
      </c>
      <c r="F3015" t="s">
        <v>2564</v>
      </c>
      <c r="G3015" t="s">
        <v>14</v>
      </c>
      <c r="H3015" t="s">
        <v>15</v>
      </c>
      <c r="I3015">
        <v>35000000</v>
      </c>
      <c r="J3015">
        <v>2006</v>
      </c>
      <c r="K3015">
        <v>6.8</v>
      </c>
      <c r="L3015" s="5" t="s">
        <v>599</v>
      </c>
      <c r="M3015" s="5" t="s">
        <v>1221</v>
      </c>
      <c r="N3015" t="s">
        <v>6851</v>
      </c>
      <c r="P3015" s="5">
        <f t="shared" si="308"/>
        <v>0.58721246410907113</v>
      </c>
      <c r="Q3015" s="5">
        <f t="shared" si="309"/>
        <v>124732962</v>
      </c>
      <c r="R3015" s="1">
        <f t="shared" si="310"/>
        <v>89732962</v>
      </c>
      <c r="S3015" s="1">
        <f t="shared" si="311"/>
        <v>35000000</v>
      </c>
      <c r="V3015" s="5"/>
      <c r="W3015" s="5"/>
      <c r="Y3015" s="5"/>
    </row>
    <row r="3016" spans="1:25" x14ac:dyDescent="0.3">
      <c r="A3016" t="s">
        <v>2565</v>
      </c>
      <c r="B3016">
        <v>143</v>
      </c>
      <c r="C3016">
        <v>82300000</v>
      </c>
      <c r="D3016" t="s">
        <v>493</v>
      </c>
      <c r="E3016" t="s">
        <v>11467</v>
      </c>
      <c r="F3016" t="s">
        <v>2566</v>
      </c>
      <c r="G3016" t="s">
        <v>14</v>
      </c>
      <c r="H3016" t="s">
        <v>15</v>
      </c>
      <c r="I3016">
        <v>35000000</v>
      </c>
      <c r="J3016">
        <v>1979</v>
      </c>
      <c r="K3016">
        <v>6.4</v>
      </c>
      <c r="L3016" s="5" t="s">
        <v>340</v>
      </c>
      <c r="M3016" s="5" t="s">
        <v>8415</v>
      </c>
      <c r="N3016" t="s">
        <v>4289</v>
      </c>
      <c r="P3016" s="5">
        <f t="shared" si="308"/>
        <v>0.58768932953985631</v>
      </c>
      <c r="Q3016" s="5">
        <f t="shared" si="309"/>
        <v>82300000</v>
      </c>
      <c r="R3016" s="1">
        <f t="shared" si="310"/>
        <v>47300000</v>
      </c>
      <c r="S3016" s="1">
        <f t="shared" si="311"/>
        <v>35000000</v>
      </c>
      <c r="V3016" s="5"/>
      <c r="W3016" s="5"/>
      <c r="Y3016" s="5"/>
    </row>
    <row r="3017" spans="1:25" x14ac:dyDescent="0.3">
      <c r="A3017" t="s">
        <v>935</v>
      </c>
      <c r="B3017">
        <v>120</v>
      </c>
      <c r="C3017">
        <v>134455175</v>
      </c>
      <c r="D3017" t="s">
        <v>359</v>
      </c>
      <c r="E3017" t="s">
        <v>11468</v>
      </c>
      <c r="F3017" t="s">
        <v>2567</v>
      </c>
      <c r="G3017" t="s">
        <v>14</v>
      </c>
      <c r="H3017" t="s">
        <v>15</v>
      </c>
      <c r="I3017">
        <v>35000000</v>
      </c>
      <c r="J3017">
        <v>2013</v>
      </c>
      <c r="K3017">
        <v>5.7</v>
      </c>
      <c r="L3017" s="5" t="s">
        <v>599</v>
      </c>
      <c r="M3017" s="5" t="s">
        <v>8413</v>
      </c>
      <c r="P3017" s="5">
        <f t="shared" si="308"/>
        <v>0.58781752040463464</v>
      </c>
      <c r="Q3017" s="5">
        <f t="shared" si="309"/>
        <v>134455175</v>
      </c>
      <c r="R3017" s="1">
        <f t="shared" si="310"/>
        <v>99455175</v>
      </c>
      <c r="S3017" s="1">
        <f t="shared" si="311"/>
        <v>35000000</v>
      </c>
      <c r="V3017" s="5"/>
      <c r="W3017" s="5"/>
      <c r="Y3017" s="5"/>
    </row>
    <row r="3018" spans="1:25" x14ac:dyDescent="0.3">
      <c r="A3018" t="s">
        <v>172</v>
      </c>
      <c r="B3018">
        <v>128</v>
      </c>
      <c r="C3018">
        <v>79100000</v>
      </c>
      <c r="D3018" t="s">
        <v>550</v>
      </c>
      <c r="E3018" t="s">
        <v>11469</v>
      </c>
      <c r="F3018" t="s">
        <v>2568</v>
      </c>
      <c r="G3018" t="s">
        <v>14</v>
      </c>
      <c r="H3018" t="s">
        <v>15</v>
      </c>
      <c r="I3018">
        <v>35000000</v>
      </c>
      <c r="J3018">
        <v>1991</v>
      </c>
      <c r="K3018">
        <v>7.3</v>
      </c>
      <c r="L3018" s="5" t="s">
        <v>8413</v>
      </c>
      <c r="M3018" s="5" t="s">
        <v>3629</v>
      </c>
      <c r="P3018" s="5">
        <f t="shared" si="308"/>
        <v>0.58839000962001031</v>
      </c>
      <c r="Q3018" s="5">
        <f t="shared" si="309"/>
        <v>79100000</v>
      </c>
      <c r="R3018" s="1">
        <f t="shared" si="310"/>
        <v>44100000</v>
      </c>
      <c r="S3018" s="1">
        <f t="shared" si="311"/>
        <v>35000000</v>
      </c>
      <c r="V3018" s="5"/>
      <c r="W3018" s="5"/>
      <c r="Y3018" s="5"/>
    </row>
    <row r="3019" spans="1:25" x14ac:dyDescent="0.3">
      <c r="A3019" t="s">
        <v>1110</v>
      </c>
      <c r="B3019">
        <v>123</v>
      </c>
      <c r="C3019">
        <v>81159365</v>
      </c>
      <c r="D3019" t="s">
        <v>771</v>
      </c>
      <c r="E3019" t="s">
        <v>11470</v>
      </c>
      <c r="F3019" t="s">
        <v>2569</v>
      </c>
      <c r="G3019" t="s">
        <v>14</v>
      </c>
      <c r="H3019" t="s">
        <v>15</v>
      </c>
      <c r="I3019">
        <v>35000000</v>
      </c>
      <c r="J3019">
        <v>2008</v>
      </c>
      <c r="K3019">
        <v>6.8</v>
      </c>
      <c r="L3019" s="5" t="s">
        <v>8413</v>
      </c>
      <c r="M3019" s="5" t="s">
        <v>1221</v>
      </c>
      <c r="N3019" t="s">
        <v>3629</v>
      </c>
      <c r="P3019" s="5">
        <f t="shared" si="308"/>
        <v>0.58849674706368327</v>
      </c>
      <c r="Q3019" s="5">
        <f t="shared" si="309"/>
        <v>81159365</v>
      </c>
      <c r="R3019" s="1">
        <f t="shared" si="310"/>
        <v>46159365</v>
      </c>
      <c r="S3019" s="1">
        <f t="shared" si="311"/>
        <v>35000000</v>
      </c>
      <c r="V3019" s="5"/>
      <c r="W3019" s="5"/>
      <c r="Y3019" s="5"/>
    </row>
    <row r="3020" spans="1:25" x14ac:dyDescent="0.3">
      <c r="A3020" t="s">
        <v>1155</v>
      </c>
      <c r="B3020">
        <v>129</v>
      </c>
      <c r="C3020">
        <v>110008260</v>
      </c>
      <c r="D3020" t="s">
        <v>604</v>
      </c>
      <c r="E3020" t="s">
        <v>11471</v>
      </c>
      <c r="F3020" t="s">
        <v>2570</v>
      </c>
      <c r="G3020" t="s">
        <v>14</v>
      </c>
      <c r="H3020" t="s">
        <v>242</v>
      </c>
      <c r="I3020">
        <v>35000000</v>
      </c>
      <c r="J3020">
        <v>2015</v>
      </c>
      <c r="K3020">
        <v>6.3</v>
      </c>
      <c r="L3020" s="5" t="s">
        <v>599</v>
      </c>
      <c r="M3020" s="5" t="s">
        <v>6851</v>
      </c>
      <c r="P3020" s="5">
        <f t="shared" si="308"/>
        <v>0.58861817413281048</v>
      </c>
      <c r="Q3020" s="5">
        <f t="shared" si="309"/>
        <v>110008260</v>
      </c>
      <c r="R3020" s="1">
        <f t="shared" si="310"/>
        <v>75008260</v>
      </c>
      <c r="S3020" s="1">
        <f t="shared" si="311"/>
        <v>35000000</v>
      </c>
      <c r="V3020" s="5"/>
      <c r="W3020" s="5"/>
      <c r="Y3020" s="5"/>
    </row>
    <row r="3021" spans="1:25" x14ac:dyDescent="0.3">
      <c r="A3021" t="s">
        <v>2571</v>
      </c>
      <c r="B3021">
        <v>105</v>
      </c>
      <c r="C3021">
        <v>67962333</v>
      </c>
      <c r="D3021" t="s">
        <v>604</v>
      </c>
      <c r="E3021" t="s">
        <v>11472</v>
      </c>
      <c r="F3021" t="s">
        <v>2572</v>
      </c>
      <c r="G3021" t="s">
        <v>14</v>
      </c>
      <c r="H3021" t="s">
        <v>15</v>
      </c>
      <c r="I3021">
        <v>35000000</v>
      </c>
      <c r="J3021">
        <v>2005</v>
      </c>
      <c r="K3021">
        <v>5.9</v>
      </c>
      <c r="L3021" s="5" t="s">
        <v>599</v>
      </c>
      <c r="M3021" s="5" t="s">
        <v>6851</v>
      </c>
      <c r="P3021" s="5">
        <f t="shared" si="308"/>
        <v>0.58896623831537964</v>
      </c>
      <c r="Q3021" s="5">
        <f t="shared" si="309"/>
        <v>67962333</v>
      </c>
      <c r="R3021" s="1">
        <f t="shared" si="310"/>
        <v>32962333</v>
      </c>
      <c r="S3021" s="1">
        <f t="shared" si="311"/>
        <v>35000000</v>
      </c>
      <c r="V3021" s="5"/>
      <c r="W3021" s="5"/>
      <c r="Y3021" s="5"/>
    </row>
    <row r="3022" spans="1:25" x14ac:dyDescent="0.3">
      <c r="A3022" t="s">
        <v>1744</v>
      </c>
      <c r="B3022">
        <v>138</v>
      </c>
      <c r="C3022">
        <v>64604977</v>
      </c>
      <c r="D3022" t="s">
        <v>778</v>
      </c>
      <c r="E3022" t="s">
        <v>11473</v>
      </c>
      <c r="F3022" t="s">
        <v>2574</v>
      </c>
      <c r="G3022" t="s">
        <v>14</v>
      </c>
      <c r="H3022" t="s">
        <v>15</v>
      </c>
      <c r="I3022">
        <v>35000000</v>
      </c>
      <c r="J3022">
        <v>1997</v>
      </c>
      <c r="K3022">
        <v>8.3000000000000007</v>
      </c>
      <c r="L3022" s="5" t="s">
        <v>8413</v>
      </c>
      <c r="M3022" s="5" t="s">
        <v>1221</v>
      </c>
      <c r="N3022" t="s">
        <v>8415</v>
      </c>
      <c r="O3022" t="s">
        <v>3629</v>
      </c>
      <c r="P3022" s="5">
        <f t="shared" si="308"/>
        <v>0.5889998659730169</v>
      </c>
      <c r="Q3022" s="5">
        <f t="shared" si="309"/>
        <v>64604977</v>
      </c>
      <c r="R3022" s="1">
        <f t="shared" si="310"/>
        <v>29604977</v>
      </c>
      <c r="S3022" s="1">
        <f t="shared" si="311"/>
        <v>35000000</v>
      </c>
      <c r="V3022" s="5"/>
      <c r="W3022" s="5"/>
      <c r="Y3022" s="5"/>
    </row>
    <row r="3023" spans="1:25" x14ac:dyDescent="0.3">
      <c r="A3023" t="s">
        <v>214</v>
      </c>
      <c r="B3023">
        <v>100</v>
      </c>
      <c r="C3023">
        <v>63939454</v>
      </c>
      <c r="D3023" t="s">
        <v>2575</v>
      </c>
      <c r="E3023" t="s">
        <v>11474</v>
      </c>
      <c r="F3023" t="s">
        <v>2576</v>
      </c>
      <c r="G3023" t="s">
        <v>14</v>
      </c>
      <c r="H3023" t="s">
        <v>15</v>
      </c>
      <c r="I3023">
        <v>35000000</v>
      </c>
      <c r="J3023">
        <v>2005</v>
      </c>
      <c r="K3023">
        <v>6.2</v>
      </c>
      <c r="L3023" s="5" t="s">
        <v>340</v>
      </c>
      <c r="M3023" s="5" t="s">
        <v>599</v>
      </c>
      <c r="N3023" t="s">
        <v>6299</v>
      </c>
      <c r="O3023" t="s">
        <v>4289</v>
      </c>
      <c r="P3023" s="5">
        <f t="shared" si="308"/>
        <v>0.58901254887342303</v>
      </c>
      <c r="Q3023" s="5">
        <f t="shared" si="309"/>
        <v>63939454</v>
      </c>
      <c r="R3023" s="1">
        <f t="shared" si="310"/>
        <v>28939454</v>
      </c>
      <c r="S3023" s="1">
        <f t="shared" si="311"/>
        <v>35000000</v>
      </c>
      <c r="V3023" s="5"/>
      <c r="W3023" s="5"/>
      <c r="Y3023" s="5"/>
    </row>
    <row r="3024" spans="1:25" x14ac:dyDescent="0.3">
      <c r="A3024" t="s">
        <v>712</v>
      </c>
      <c r="B3024">
        <v>90</v>
      </c>
      <c r="C3024">
        <v>63826569</v>
      </c>
      <c r="D3024" t="s">
        <v>599</v>
      </c>
      <c r="E3024" t="s">
        <v>11475</v>
      </c>
      <c r="F3024" t="s">
        <v>2577</v>
      </c>
      <c r="G3024" t="s">
        <v>14</v>
      </c>
      <c r="H3024" t="s">
        <v>15</v>
      </c>
      <c r="I3024">
        <v>35000000</v>
      </c>
      <c r="J3024">
        <v>1997</v>
      </c>
      <c r="K3024">
        <v>6.3</v>
      </c>
      <c r="L3024" s="5" t="s">
        <v>599</v>
      </c>
      <c r="M3024" s="5"/>
      <c r="P3024" s="5">
        <f t="shared" si="308"/>
        <v>0.58902119707239486</v>
      </c>
      <c r="Q3024" s="5">
        <f t="shared" si="309"/>
        <v>63826569</v>
      </c>
      <c r="R3024" s="1">
        <f t="shared" si="310"/>
        <v>28826569</v>
      </c>
      <c r="S3024" s="1">
        <f t="shared" si="311"/>
        <v>35000000</v>
      </c>
      <c r="V3024" s="5"/>
      <c r="W3024" s="5"/>
      <c r="Y3024" s="5"/>
    </row>
    <row r="3025" spans="1:25" x14ac:dyDescent="0.3">
      <c r="A3025" t="s">
        <v>533</v>
      </c>
      <c r="B3025">
        <v>108</v>
      </c>
      <c r="C3025">
        <v>60054449</v>
      </c>
      <c r="D3025" t="s">
        <v>801</v>
      </c>
      <c r="E3025" t="s">
        <v>11476</v>
      </c>
      <c r="F3025" t="s">
        <v>2578</v>
      </c>
      <c r="G3025" t="s">
        <v>14</v>
      </c>
      <c r="H3025" t="s">
        <v>15</v>
      </c>
      <c r="I3025">
        <v>35000000</v>
      </c>
      <c r="J3025">
        <v>1995</v>
      </c>
      <c r="K3025">
        <v>5.8</v>
      </c>
      <c r="L3025" s="5" t="s">
        <v>476</v>
      </c>
      <c r="M3025" s="5" t="s">
        <v>2267</v>
      </c>
      <c r="N3025" t="s">
        <v>4289</v>
      </c>
      <c r="O3025" t="s">
        <v>3629</v>
      </c>
      <c r="P3025" s="5">
        <f t="shared" si="308"/>
        <v>0.58902921409061659</v>
      </c>
      <c r="Q3025" s="5">
        <f t="shared" si="309"/>
        <v>60054449</v>
      </c>
      <c r="R3025" s="1">
        <f t="shared" si="310"/>
        <v>25054449</v>
      </c>
      <c r="S3025" s="1">
        <f t="shared" si="311"/>
        <v>35000000</v>
      </c>
      <c r="V3025" s="5"/>
      <c r="W3025" s="5"/>
      <c r="Y3025" s="5"/>
    </row>
    <row r="3026" spans="1:25" x14ac:dyDescent="0.3">
      <c r="A3026" t="s">
        <v>1206</v>
      </c>
      <c r="B3026">
        <v>132</v>
      </c>
      <c r="C3026">
        <v>56876365</v>
      </c>
      <c r="D3026" t="s">
        <v>49</v>
      </c>
      <c r="E3026" t="s">
        <v>11477</v>
      </c>
      <c r="F3026" t="s">
        <v>2581</v>
      </c>
      <c r="G3026" t="s">
        <v>14</v>
      </c>
      <c r="H3026" t="s">
        <v>15</v>
      </c>
      <c r="I3026">
        <v>35000000</v>
      </c>
      <c r="J3026">
        <v>1998</v>
      </c>
      <c r="K3026">
        <v>6.4</v>
      </c>
      <c r="L3026" s="5" t="s">
        <v>476</v>
      </c>
      <c r="M3026" s="5" t="s">
        <v>340</v>
      </c>
      <c r="P3026" s="5">
        <f t="shared" si="308"/>
        <v>0.58901443853857349</v>
      </c>
      <c r="Q3026" s="5">
        <f t="shared" si="309"/>
        <v>56876365</v>
      </c>
      <c r="R3026" s="1">
        <f t="shared" si="310"/>
        <v>21876365</v>
      </c>
      <c r="S3026" s="1">
        <f t="shared" si="311"/>
        <v>35000000</v>
      </c>
      <c r="V3026" s="5"/>
      <c r="W3026" s="5"/>
      <c r="Y3026" s="5"/>
    </row>
    <row r="3027" spans="1:25" x14ac:dyDescent="0.3">
      <c r="A3027" t="s">
        <v>1206</v>
      </c>
      <c r="B3027">
        <v>123</v>
      </c>
      <c r="C3027">
        <v>59699513</v>
      </c>
      <c r="D3027" t="s">
        <v>2582</v>
      </c>
      <c r="E3027" t="s">
        <v>11478</v>
      </c>
      <c r="F3027" t="s">
        <v>2583</v>
      </c>
      <c r="G3027" t="s">
        <v>14</v>
      </c>
      <c r="H3027" t="s">
        <v>15</v>
      </c>
      <c r="I3027">
        <v>35000000</v>
      </c>
      <c r="J3027">
        <v>2010</v>
      </c>
      <c r="K3027">
        <v>7.2</v>
      </c>
      <c r="L3027" s="5" t="s">
        <v>4651</v>
      </c>
      <c r="M3027" s="5" t="s">
        <v>1221</v>
      </c>
      <c r="N3027" t="s">
        <v>6299</v>
      </c>
      <c r="O3027" t="s">
        <v>7865</v>
      </c>
      <c r="P3027" s="5">
        <f t="shared" si="308"/>
        <v>0.58898099497513945</v>
      </c>
      <c r="Q3027" s="5">
        <f t="shared" si="309"/>
        <v>59699513</v>
      </c>
      <c r="R3027" s="1">
        <f t="shared" si="310"/>
        <v>24699513</v>
      </c>
      <c r="S3027" s="1">
        <f t="shared" si="311"/>
        <v>35000000</v>
      </c>
      <c r="V3027" s="5"/>
      <c r="W3027" s="5"/>
      <c r="Y3027" s="5"/>
    </row>
    <row r="3028" spans="1:25" x14ac:dyDescent="0.3">
      <c r="A3028" t="s">
        <v>2586</v>
      </c>
      <c r="B3028">
        <v>109</v>
      </c>
      <c r="C3028">
        <v>52277485</v>
      </c>
      <c r="D3028" t="s">
        <v>587</v>
      </c>
      <c r="E3028" t="s">
        <v>11479</v>
      </c>
      <c r="F3028" t="s">
        <v>2587</v>
      </c>
      <c r="G3028" t="s">
        <v>14</v>
      </c>
      <c r="H3028" t="s">
        <v>15</v>
      </c>
      <c r="I3028">
        <v>35000000</v>
      </c>
      <c r="J3028">
        <v>2003</v>
      </c>
      <c r="K3028">
        <v>6.9</v>
      </c>
      <c r="L3028" s="5" t="s">
        <v>4651</v>
      </c>
      <c r="M3028" s="5" t="s">
        <v>1221</v>
      </c>
      <c r="N3028" t="s">
        <v>8417</v>
      </c>
      <c r="P3028" s="5">
        <f t="shared" si="308"/>
        <v>0.58896410494386298</v>
      </c>
      <c r="Q3028" s="5">
        <f t="shared" si="309"/>
        <v>52277485</v>
      </c>
      <c r="R3028" s="1">
        <f t="shared" si="310"/>
        <v>17277485</v>
      </c>
      <c r="S3028" s="1">
        <f t="shared" si="311"/>
        <v>35000000</v>
      </c>
      <c r="V3028" s="5"/>
      <c r="W3028" s="5"/>
      <c r="Y3028" s="5"/>
    </row>
    <row r="3029" spans="1:25" x14ac:dyDescent="0.3">
      <c r="A3029" t="s">
        <v>1335</v>
      </c>
      <c r="B3029">
        <v>109</v>
      </c>
      <c r="C3029">
        <v>55802754</v>
      </c>
      <c r="D3029" t="s">
        <v>604</v>
      </c>
      <c r="E3029" t="s">
        <v>11480</v>
      </c>
      <c r="F3029" t="s">
        <v>2588</v>
      </c>
      <c r="G3029" t="s">
        <v>14</v>
      </c>
      <c r="H3029" t="s">
        <v>15</v>
      </c>
      <c r="I3029">
        <v>35000000</v>
      </c>
      <c r="J3029">
        <v>2011</v>
      </c>
      <c r="K3029">
        <v>6.6</v>
      </c>
      <c r="L3029" s="5" t="s">
        <v>599</v>
      </c>
      <c r="M3029" s="5" t="s">
        <v>6851</v>
      </c>
      <c r="P3029" s="5">
        <f t="shared" si="308"/>
        <v>0.5889044929819075</v>
      </c>
      <c r="Q3029" s="5">
        <f t="shared" si="309"/>
        <v>55802754</v>
      </c>
      <c r="R3029" s="1">
        <f t="shared" si="310"/>
        <v>20802754</v>
      </c>
      <c r="S3029" s="1">
        <f t="shared" si="311"/>
        <v>35000000</v>
      </c>
      <c r="V3029" s="5"/>
      <c r="W3029" s="5"/>
      <c r="Y3029" s="5"/>
    </row>
    <row r="3030" spans="1:25" x14ac:dyDescent="0.3">
      <c r="A3030" t="s">
        <v>2271</v>
      </c>
      <c r="B3030">
        <v>92</v>
      </c>
      <c r="C3030">
        <v>55291815</v>
      </c>
      <c r="D3030" t="s">
        <v>599</v>
      </c>
      <c r="E3030" t="s">
        <v>11481</v>
      </c>
      <c r="F3030" t="s">
        <v>2589</v>
      </c>
      <c r="G3030" t="s">
        <v>14</v>
      </c>
      <c r="H3030" t="s">
        <v>15</v>
      </c>
      <c r="I3030">
        <v>35000000</v>
      </c>
      <c r="J3030">
        <v>2016</v>
      </c>
      <c r="K3030">
        <v>6</v>
      </c>
      <c r="L3030" s="5" t="s">
        <v>599</v>
      </c>
      <c r="M3030" s="5"/>
      <c r="P3030" s="5">
        <f t="shared" si="308"/>
        <v>0.58886473364146397</v>
      </c>
      <c r="Q3030" s="5">
        <f t="shared" si="309"/>
        <v>55291815</v>
      </c>
      <c r="R3030" s="1">
        <f t="shared" si="310"/>
        <v>20291815</v>
      </c>
      <c r="S3030" s="1">
        <f t="shared" si="311"/>
        <v>35000000</v>
      </c>
      <c r="V3030" s="5"/>
      <c r="W3030" s="5"/>
      <c r="Y3030" s="5"/>
    </row>
    <row r="3031" spans="1:25" x14ac:dyDescent="0.3">
      <c r="A3031" t="s">
        <v>747</v>
      </c>
      <c r="B3031">
        <v>125</v>
      </c>
      <c r="C3031">
        <v>83299761</v>
      </c>
      <c r="D3031" t="s">
        <v>2590</v>
      </c>
      <c r="E3031" t="s">
        <v>11482</v>
      </c>
      <c r="F3031" t="s">
        <v>2591</v>
      </c>
      <c r="G3031" t="s">
        <v>14</v>
      </c>
      <c r="H3031" t="s">
        <v>15</v>
      </c>
      <c r="I3031">
        <v>35000000</v>
      </c>
      <c r="J3031">
        <v>2013</v>
      </c>
      <c r="K3031">
        <v>7.5</v>
      </c>
      <c r="L3031" s="5" t="s">
        <v>4651</v>
      </c>
      <c r="M3031" s="5" t="s">
        <v>599</v>
      </c>
      <c r="N3031" t="s">
        <v>1221</v>
      </c>
      <c r="O3031" t="s">
        <v>7865</v>
      </c>
      <c r="P3031" s="5">
        <f t="shared" si="308"/>
        <v>0.58882199168208771</v>
      </c>
      <c r="Q3031" s="5">
        <f t="shared" si="309"/>
        <v>83299761</v>
      </c>
      <c r="R3031" s="1">
        <f t="shared" si="310"/>
        <v>48299761</v>
      </c>
      <c r="S3031" s="1">
        <f t="shared" si="311"/>
        <v>35000000</v>
      </c>
      <c r="V3031" s="5"/>
      <c r="W3031" s="5"/>
      <c r="Y3031" s="5"/>
    </row>
    <row r="3032" spans="1:25" x14ac:dyDescent="0.3">
      <c r="A3032" t="s">
        <v>1155</v>
      </c>
      <c r="B3032">
        <v>134</v>
      </c>
      <c r="C3032">
        <v>67523385</v>
      </c>
      <c r="D3032" t="s">
        <v>599</v>
      </c>
      <c r="E3032" t="s">
        <v>11483</v>
      </c>
      <c r="F3032" t="s">
        <v>2593</v>
      </c>
      <c r="G3032" t="s">
        <v>14</v>
      </c>
      <c r="H3032" t="s">
        <v>15</v>
      </c>
      <c r="I3032">
        <v>35000000</v>
      </c>
      <c r="J3032">
        <v>2012</v>
      </c>
      <c r="K3032">
        <v>6.2</v>
      </c>
      <c r="L3032" s="5" t="s">
        <v>599</v>
      </c>
      <c r="M3032" s="5"/>
      <c r="P3032" s="5">
        <f t="shared" si="308"/>
        <v>0.58896120771212479</v>
      </c>
      <c r="Q3032" s="5">
        <f t="shared" si="309"/>
        <v>67523385</v>
      </c>
      <c r="R3032" s="1">
        <f t="shared" si="310"/>
        <v>32523385</v>
      </c>
      <c r="S3032" s="1">
        <f t="shared" si="311"/>
        <v>35000000</v>
      </c>
      <c r="V3032" s="5"/>
      <c r="W3032" s="5"/>
      <c r="Y3032" s="5"/>
    </row>
    <row r="3033" spans="1:25" x14ac:dyDescent="0.3">
      <c r="A3033" t="s">
        <v>787</v>
      </c>
      <c r="B3033">
        <v>88</v>
      </c>
      <c r="C3033">
        <v>49474048</v>
      </c>
      <c r="D3033" t="s">
        <v>1093</v>
      </c>
      <c r="E3033" t="s">
        <v>11484</v>
      </c>
      <c r="F3033" t="s">
        <v>2594</v>
      </c>
      <c r="G3033" t="s">
        <v>14</v>
      </c>
      <c r="H3033" t="s">
        <v>15</v>
      </c>
      <c r="I3033">
        <v>35000000</v>
      </c>
      <c r="J3033">
        <v>2009</v>
      </c>
      <c r="K3033">
        <v>5.4</v>
      </c>
      <c r="L3033" s="5" t="s">
        <v>599</v>
      </c>
      <c r="M3033" s="5" t="s">
        <v>6299</v>
      </c>
      <c r="P3033" s="5">
        <f t="shared" si="308"/>
        <v>0.58899289934951415</v>
      </c>
      <c r="Q3033" s="5">
        <f t="shared" si="309"/>
        <v>49474048</v>
      </c>
      <c r="R3033" s="1">
        <f t="shared" si="310"/>
        <v>14474048</v>
      </c>
      <c r="S3033" s="1">
        <f t="shared" si="311"/>
        <v>35000000</v>
      </c>
      <c r="V3033" s="5"/>
      <c r="W3033" s="5"/>
      <c r="Y3033" s="5"/>
    </row>
    <row r="3034" spans="1:25" x14ac:dyDescent="0.3">
      <c r="A3034" t="s">
        <v>2595</v>
      </c>
      <c r="B3034">
        <v>92</v>
      </c>
      <c r="C3034">
        <v>45802315</v>
      </c>
      <c r="D3034" t="s">
        <v>97</v>
      </c>
      <c r="E3034" t="s">
        <v>11485</v>
      </c>
      <c r="F3034" t="s">
        <v>2596</v>
      </c>
      <c r="G3034" t="s">
        <v>14</v>
      </c>
      <c r="H3034" t="s">
        <v>15</v>
      </c>
      <c r="I3034">
        <v>35000000</v>
      </c>
      <c r="J3034">
        <v>2009</v>
      </c>
      <c r="K3034">
        <v>6.6</v>
      </c>
      <c r="L3034" s="5" t="s">
        <v>476</v>
      </c>
      <c r="M3034" s="5" t="s">
        <v>340</v>
      </c>
      <c r="N3034" t="s">
        <v>455</v>
      </c>
      <c r="O3034" t="s">
        <v>4289</v>
      </c>
      <c r="P3034" s="5">
        <f t="shared" si="308"/>
        <v>0.58891771673586002</v>
      </c>
      <c r="Q3034" s="5">
        <f t="shared" si="309"/>
        <v>45802315</v>
      </c>
      <c r="R3034" s="1">
        <f t="shared" si="310"/>
        <v>10802315</v>
      </c>
      <c r="S3034" s="1">
        <f t="shared" si="311"/>
        <v>35000000</v>
      </c>
      <c r="V3034" s="5"/>
      <c r="W3034" s="5"/>
      <c r="Y3034" s="5"/>
    </row>
    <row r="3035" spans="1:25" x14ac:dyDescent="0.3">
      <c r="A3035" t="s">
        <v>2233</v>
      </c>
      <c r="B3035">
        <v>91</v>
      </c>
      <c r="C3035">
        <v>43792641</v>
      </c>
      <c r="D3035" t="s">
        <v>604</v>
      </c>
      <c r="E3035" t="s">
        <v>11486</v>
      </c>
      <c r="F3035" t="s">
        <v>2597</v>
      </c>
      <c r="G3035" t="s">
        <v>14</v>
      </c>
      <c r="H3035" t="s">
        <v>15</v>
      </c>
      <c r="I3035">
        <v>35000000</v>
      </c>
      <c r="J3035">
        <v>2007</v>
      </c>
      <c r="K3035">
        <v>5.3</v>
      </c>
      <c r="L3035" s="5" t="s">
        <v>599</v>
      </c>
      <c r="M3035" s="5" t="s">
        <v>6851</v>
      </c>
      <c r="P3035" s="5">
        <f t="shared" si="308"/>
        <v>0.58882277254003468</v>
      </c>
      <c r="Q3035" s="5">
        <f t="shared" si="309"/>
        <v>43792641</v>
      </c>
      <c r="R3035" s="1">
        <f t="shared" si="310"/>
        <v>8792641</v>
      </c>
      <c r="S3035" s="1">
        <f t="shared" si="311"/>
        <v>35000000</v>
      </c>
      <c r="V3035" s="5"/>
      <c r="W3035" s="5"/>
      <c r="Y3035" s="5"/>
    </row>
    <row r="3036" spans="1:25" x14ac:dyDescent="0.3">
      <c r="A3036" t="s">
        <v>133</v>
      </c>
      <c r="B3036">
        <v>147</v>
      </c>
      <c r="C3036">
        <v>41954997</v>
      </c>
      <c r="D3036" t="s">
        <v>619</v>
      </c>
      <c r="E3036" t="s">
        <v>11487</v>
      </c>
      <c r="F3036" t="s">
        <v>2601</v>
      </c>
      <c r="G3036" t="s">
        <v>14</v>
      </c>
      <c r="H3036" t="s">
        <v>15</v>
      </c>
      <c r="I3036">
        <v>35000000</v>
      </c>
      <c r="J3036">
        <v>1997</v>
      </c>
      <c r="K3036">
        <v>7.8</v>
      </c>
      <c r="L3036" s="5" t="s">
        <v>4651</v>
      </c>
      <c r="M3036" s="5" t="s">
        <v>8413</v>
      </c>
      <c r="N3036" t="s">
        <v>1221</v>
      </c>
      <c r="P3036" s="5">
        <f t="shared" si="308"/>
        <v>0.58871719715103299</v>
      </c>
      <c r="Q3036" s="5">
        <f t="shared" si="309"/>
        <v>41954997</v>
      </c>
      <c r="R3036" s="1">
        <f t="shared" si="310"/>
        <v>6954997</v>
      </c>
      <c r="S3036" s="1">
        <f t="shared" si="311"/>
        <v>35000000</v>
      </c>
      <c r="V3036" s="5"/>
      <c r="W3036" s="5"/>
      <c r="Y3036" s="5"/>
    </row>
    <row r="3037" spans="1:25" x14ac:dyDescent="0.3">
      <c r="A3037" t="s">
        <v>2508</v>
      </c>
      <c r="B3037">
        <v>104</v>
      </c>
      <c r="C3037">
        <v>39692139</v>
      </c>
      <c r="D3037" t="s">
        <v>2118</v>
      </c>
      <c r="E3037" t="s">
        <v>11488</v>
      </c>
      <c r="F3037" t="s">
        <v>2606</v>
      </c>
      <c r="G3037" t="s">
        <v>14</v>
      </c>
      <c r="H3037" t="s">
        <v>15</v>
      </c>
      <c r="I3037">
        <v>35000000</v>
      </c>
      <c r="J3037">
        <v>2004</v>
      </c>
      <c r="K3037">
        <v>6.2</v>
      </c>
      <c r="L3037" s="5" t="s">
        <v>599</v>
      </c>
      <c r="M3037" s="5" t="s">
        <v>8413</v>
      </c>
      <c r="N3037" t="s">
        <v>3629</v>
      </c>
      <c r="P3037" s="5">
        <f t="shared" si="308"/>
        <v>0.58860203595534111</v>
      </c>
      <c r="Q3037" s="5">
        <f t="shared" si="309"/>
        <v>39692139</v>
      </c>
      <c r="R3037" s="1">
        <f t="shared" si="310"/>
        <v>4692139</v>
      </c>
      <c r="S3037" s="1">
        <f t="shared" si="311"/>
        <v>35000000</v>
      </c>
      <c r="V3037" s="5"/>
      <c r="W3037" s="5"/>
      <c r="Y3037" s="5"/>
    </row>
    <row r="3038" spans="1:25" x14ac:dyDescent="0.3">
      <c r="A3038" t="s">
        <v>745</v>
      </c>
      <c r="B3038">
        <v>103</v>
      </c>
      <c r="C3038">
        <v>40687294</v>
      </c>
      <c r="D3038" t="s">
        <v>401</v>
      </c>
      <c r="E3038" t="s">
        <v>11489</v>
      </c>
      <c r="F3038" t="s">
        <v>2607</v>
      </c>
      <c r="G3038" t="s">
        <v>14</v>
      </c>
      <c r="H3038" t="s">
        <v>99</v>
      </c>
      <c r="I3038">
        <v>35000000</v>
      </c>
      <c r="J3038">
        <v>2008</v>
      </c>
      <c r="K3038">
        <v>5.4</v>
      </c>
      <c r="L3038" s="5" t="s">
        <v>476</v>
      </c>
      <c r="M3038" s="5" t="s">
        <v>8413</v>
      </c>
      <c r="N3038" t="s">
        <v>1221</v>
      </c>
      <c r="O3038" t="s">
        <v>8415</v>
      </c>
      <c r="P3038" s="5">
        <f t="shared" si="308"/>
        <v>0.58847532998255248</v>
      </c>
      <c r="Q3038" s="5">
        <f t="shared" si="309"/>
        <v>40687294</v>
      </c>
      <c r="R3038" s="1">
        <f t="shared" si="310"/>
        <v>5687294</v>
      </c>
      <c r="S3038" s="1">
        <f t="shared" si="311"/>
        <v>35000000</v>
      </c>
      <c r="V3038" s="5"/>
      <c r="W3038" s="5"/>
      <c r="Y3038" s="5"/>
    </row>
    <row r="3039" spans="1:25" x14ac:dyDescent="0.3">
      <c r="A3039" t="s">
        <v>2609</v>
      </c>
      <c r="B3039">
        <v>104</v>
      </c>
      <c r="C3039">
        <v>37481242</v>
      </c>
      <c r="D3039" t="s">
        <v>604</v>
      </c>
      <c r="E3039" t="s">
        <v>11490</v>
      </c>
      <c r="F3039" t="s">
        <v>2610</v>
      </c>
      <c r="G3039" t="s">
        <v>14</v>
      </c>
      <c r="H3039" t="s">
        <v>15</v>
      </c>
      <c r="I3039">
        <v>35000000</v>
      </c>
      <c r="J3039">
        <v>2010</v>
      </c>
      <c r="K3039">
        <v>5.3</v>
      </c>
      <c r="L3039" s="5" t="s">
        <v>599</v>
      </c>
      <c r="M3039" s="5" t="s">
        <v>6851</v>
      </c>
      <c r="P3039" s="5">
        <f t="shared" si="308"/>
        <v>0.58835330074304149</v>
      </c>
      <c r="Q3039" s="5">
        <f t="shared" si="309"/>
        <v>37481242</v>
      </c>
      <c r="R3039" s="1">
        <f t="shared" si="310"/>
        <v>2481242</v>
      </c>
      <c r="S3039" s="1">
        <f t="shared" si="311"/>
        <v>35000000</v>
      </c>
      <c r="V3039" s="5"/>
      <c r="W3039" s="5"/>
      <c r="Y3039" s="5"/>
    </row>
    <row r="3040" spans="1:25" x14ac:dyDescent="0.3">
      <c r="A3040" t="s">
        <v>2611</v>
      </c>
      <c r="B3040">
        <v>112</v>
      </c>
      <c r="C3040">
        <v>39026186</v>
      </c>
      <c r="D3040" t="s">
        <v>507</v>
      </c>
      <c r="E3040" t="s">
        <v>11491</v>
      </c>
      <c r="F3040" t="s">
        <v>2612</v>
      </c>
      <c r="G3040" t="s">
        <v>14</v>
      </c>
      <c r="H3040" t="s">
        <v>15</v>
      </c>
      <c r="I3040">
        <v>35000000</v>
      </c>
      <c r="J3040">
        <v>2011</v>
      </c>
      <c r="K3040">
        <v>5.9</v>
      </c>
      <c r="L3040" s="5" t="s">
        <v>599</v>
      </c>
      <c r="M3040" s="5" t="s">
        <v>1221</v>
      </c>
      <c r="N3040" t="s">
        <v>6851</v>
      </c>
      <c r="P3040" s="5">
        <f t="shared" si="308"/>
        <v>0.58821525288758436</v>
      </c>
      <c r="Q3040" s="5">
        <f t="shared" si="309"/>
        <v>39026186</v>
      </c>
      <c r="R3040" s="1">
        <f t="shared" si="310"/>
        <v>4026186</v>
      </c>
      <c r="S3040" s="1">
        <f t="shared" si="311"/>
        <v>35000000</v>
      </c>
      <c r="V3040" s="5"/>
      <c r="W3040" s="5"/>
      <c r="Y3040" s="5"/>
    </row>
    <row r="3041" spans="1:25" x14ac:dyDescent="0.3">
      <c r="A3041" t="s">
        <v>2619</v>
      </c>
      <c r="B3041">
        <v>102</v>
      </c>
      <c r="C3041">
        <v>33423521</v>
      </c>
      <c r="D3041" t="s">
        <v>384</v>
      </c>
      <c r="E3041" t="s">
        <v>11492</v>
      </c>
      <c r="F3041" t="s">
        <v>2620</v>
      </c>
      <c r="G3041" t="s">
        <v>14</v>
      </c>
      <c r="H3041" t="s">
        <v>242</v>
      </c>
      <c r="I3041">
        <v>35000000</v>
      </c>
      <c r="J3041">
        <v>1994</v>
      </c>
      <c r="K3041">
        <v>3.8</v>
      </c>
      <c r="L3041" s="5" t="s">
        <v>476</v>
      </c>
      <c r="M3041" s="5" t="s">
        <v>340</v>
      </c>
      <c r="N3041" t="s">
        <v>599</v>
      </c>
      <c r="O3041" t="s">
        <v>3629</v>
      </c>
      <c r="P3041" s="5">
        <f t="shared" si="308"/>
        <v>0.58808444100265844</v>
      </c>
      <c r="Q3041" s="5">
        <f t="shared" si="309"/>
        <v>33423521</v>
      </c>
      <c r="R3041" s="1">
        <f t="shared" si="310"/>
        <v>-1576479</v>
      </c>
      <c r="S3041" s="1">
        <f t="shared" si="311"/>
        <v>35000000</v>
      </c>
      <c r="V3041" s="5"/>
      <c r="W3041" s="5"/>
      <c r="Y3041" s="5"/>
    </row>
    <row r="3042" spans="1:25" x14ac:dyDescent="0.3">
      <c r="A3042" t="s">
        <v>1363</v>
      </c>
      <c r="B3042">
        <v>150</v>
      </c>
      <c r="C3042">
        <v>32519322</v>
      </c>
      <c r="D3042" t="s">
        <v>2556</v>
      </c>
      <c r="E3042" t="s">
        <v>11493</v>
      </c>
      <c r="F3042" t="s">
        <v>2621</v>
      </c>
      <c r="G3042" t="s">
        <v>14</v>
      </c>
      <c r="H3042" t="s">
        <v>525</v>
      </c>
      <c r="I3042">
        <v>35000000</v>
      </c>
      <c r="J3042">
        <v>2002</v>
      </c>
      <c r="K3042">
        <v>8.5</v>
      </c>
      <c r="L3042" s="5" t="s">
        <v>4651</v>
      </c>
      <c r="M3042" s="5" t="s">
        <v>1221</v>
      </c>
      <c r="N3042" t="s">
        <v>8418</v>
      </c>
      <c r="P3042" s="5">
        <f t="shared" si="308"/>
        <v>0.58792659422383975</v>
      </c>
      <c r="Q3042" s="5">
        <f t="shared" si="309"/>
        <v>32519322</v>
      </c>
      <c r="R3042" s="1">
        <f t="shared" si="310"/>
        <v>-2480678</v>
      </c>
      <c r="S3042" s="1">
        <f t="shared" si="311"/>
        <v>35000000</v>
      </c>
      <c r="V3042" s="5"/>
      <c r="W3042" s="5"/>
      <c r="Y3042" s="5"/>
    </row>
    <row r="3043" spans="1:25" x14ac:dyDescent="0.3">
      <c r="A3043" t="s">
        <v>1324</v>
      </c>
      <c r="B3043">
        <v>137</v>
      </c>
      <c r="C3043">
        <v>37304950</v>
      </c>
      <c r="D3043" t="s">
        <v>619</v>
      </c>
      <c r="E3043" t="s">
        <v>11494</v>
      </c>
      <c r="F3043" t="s">
        <v>2625</v>
      </c>
      <c r="G3043" t="s">
        <v>14</v>
      </c>
      <c r="H3043" t="s">
        <v>15</v>
      </c>
      <c r="I3043">
        <v>35000000</v>
      </c>
      <c r="J3043">
        <v>2011</v>
      </c>
      <c r="K3043">
        <v>6.6</v>
      </c>
      <c r="L3043" s="5" t="s">
        <v>4651</v>
      </c>
      <c r="M3043" s="5" t="s">
        <v>8413</v>
      </c>
      <c r="N3043" t="s">
        <v>1221</v>
      </c>
      <c r="P3043" s="5">
        <f t="shared" si="308"/>
        <v>0.58776422426311126</v>
      </c>
      <c r="Q3043" s="5">
        <f t="shared" si="309"/>
        <v>37304950</v>
      </c>
      <c r="R3043" s="1">
        <f t="shared" si="310"/>
        <v>2304950</v>
      </c>
      <c r="S3043" s="1">
        <f t="shared" si="311"/>
        <v>35000000</v>
      </c>
      <c r="V3043" s="5"/>
      <c r="W3043" s="5"/>
      <c r="Y3043" s="5"/>
    </row>
    <row r="3044" spans="1:25" x14ac:dyDescent="0.3">
      <c r="A3044" t="s">
        <v>2626</v>
      </c>
      <c r="B3044">
        <v>112</v>
      </c>
      <c r="C3044">
        <v>30691439</v>
      </c>
      <c r="D3044" t="s">
        <v>1813</v>
      </c>
      <c r="E3044" t="s">
        <v>11495</v>
      </c>
      <c r="F3044" t="s">
        <v>2627</v>
      </c>
      <c r="G3044" t="s">
        <v>14</v>
      </c>
      <c r="H3044" t="s">
        <v>15</v>
      </c>
      <c r="I3044">
        <v>35000000</v>
      </c>
      <c r="J3044">
        <v>2008</v>
      </c>
      <c r="K3044">
        <v>6.2</v>
      </c>
      <c r="L3044" s="5" t="s">
        <v>2267</v>
      </c>
      <c r="M3044" s="5" t="s">
        <v>8415</v>
      </c>
      <c r="P3044" s="5">
        <f t="shared" si="308"/>
        <v>0.58762406001867329</v>
      </c>
      <c r="Q3044" s="5">
        <f t="shared" si="309"/>
        <v>30691439</v>
      </c>
      <c r="R3044" s="1">
        <f t="shared" si="310"/>
        <v>-4308561</v>
      </c>
      <c r="S3044" s="1">
        <f t="shared" si="311"/>
        <v>35000000</v>
      </c>
      <c r="V3044" s="5"/>
      <c r="W3044" s="5"/>
      <c r="Y3044" s="5"/>
    </row>
    <row r="3045" spans="1:25" x14ac:dyDescent="0.3">
      <c r="A3045" t="s">
        <v>2628</v>
      </c>
      <c r="B3045">
        <v>101</v>
      </c>
      <c r="C3045">
        <v>30307804</v>
      </c>
      <c r="D3045" t="s">
        <v>1793</v>
      </c>
      <c r="E3045" t="s">
        <v>11496</v>
      </c>
      <c r="F3045" t="s">
        <v>2629</v>
      </c>
      <c r="G3045" t="s">
        <v>14</v>
      </c>
      <c r="H3045" t="s">
        <v>15</v>
      </c>
      <c r="I3045">
        <v>35000000</v>
      </c>
      <c r="J3045">
        <v>2002</v>
      </c>
      <c r="K3045">
        <v>5.2</v>
      </c>
      <c r="L3045" s="5" t="s">
        <v>1221</v>
      </c>
      <c r="M3045" s="5" t="s">
        <v>455</v>
      </c>
      <c r="N3045" t="s">
        <v>2267</v>
      </c>
      <c r="P3045" s="5">
        <f t="shared" si="308"/>
        <v>0.58745266843606347</v>
      </c>
      <c r="Q3045" s="5">
        <f t="shared" si="309"/>
        <v>30307804</v>
      </c>
      <c r="R3045" s="1">
        <f t="shared" si="310"/>
        <v>-4692196</v>
      </c>
      <c r="S3045" s="1">
        <f t="shared" si="311"/>
        <v>35000000</v>
      </c>
      <c r="V3045" s="5"/>
      <c r="W3045" s="5"/>
      <c r="Y3045" s="5"/>
    </row>
    <row r="3046" spans="1:25" x14ac:dyDescent="0.3">
      <c r="A3046" t="s">
        <v>980</v>
      </c>
      <c r="B3046">
        <v>103</v>
      </c>
      <c r="C3046">
        <v>30669413</v>
      </c>
      <c r="D3046" t="s">
        <v>1487</v>
      </c>
      <c r="E3046" t="s">
        <v>11497</v>
      </c>
      <c r="F3046" t="s">
        <v>2630</v>
      </c>
      <c r="G3046" t="s">
        <v>14</v>
      </c>
      <c r="H3046" t="s">
        <v>15</v>
      </c>
      <c r="I3046">
        <v>35000000</v>
      </c>
      <c r="J3046">
        <v>1990</v>
      </c>
      <c r="K3046">
        <v>6.2</v>
      </c>
      <c r="L3046" s="5" t="s">
        <v>476</v>
      </c>
      <c r="M3046" s="5" t="s">
        <v>2267</v>
      </c>
      <c r="N3046" t="s">
        <v>4289</v>
      </c>
      <c r="P3046" s="5">
        <f t="shared" si="308"/>
        <v>0.58727915333808123</v>
      </c>
      <c r="Q3046" s="5">
        <f t="shared" si="309"/>
        <v>30669413</v>
      </c>
      <c r="R3046" s="1">
        <f t="shared" si="310"/>
        <v>-4330587</v>
      </c>
      <c r="S3046" s="1">
        <f t="shared" si="311"/>
        <v>35000000</v>
      </c>
      <c r="V3046" s="5"/>
      <c r="W3046" s="5"/>
      <c r="Y3046" s="5"/>
    </row>
    <row r="3047" spans="1:25" x14ac:dyDescent="0.3">
      <c r="A3047" t="s">
        <v>1244</v>
      </c>
      <c r="B3047">
        <v>101</v>
      </c>
      <c r="C3047">
        <v>28687835</v>
      </c>
      <c r="D3047" t="s">
        <v>771</v>
      </c>
      <c r="E3047" t="s">
        <v>11498</v>
      </c>
      <c r="F3047" t="s">
        <v>2631</v>
      </c>
      <c r="G3047" t="s">
        <v>14</v>
      </c>
      <c r="H3047" t="s">
        <v>15</v>
      </c>
      <c r="I3047">
        <v>35000000</v>
      </c>
      <c r="J3047">
        <v>2008</v>
      </c>
      <c r="K3047">
        <v>6.2</v>
      </c>
      <c r="L3047" s="5" t="s">
        <v>8413</v>
      </c>
      <c r="M3047" s="5" t="s">
        <v>1221</v>
      </c>
      <c r="N3047" t="s">
        <v>3629</v>
      </c>
      <c r="P3047" s="5">
        <f t="shared" si="308"/>
        <v>0.58710685831510712</v>
      </c>
      <c r="Q3047" s="5">
        <f t="shared" si="309"/>
        <v>28687835</v>
      </c>
      <c r="R3047" s="1">
        <f t="shared" si="310"/>
        <v>-6312165</v>
      </c>
      <c r="S3047" s="1">
        <f t="shared" si="311"/>
        <v>35000000</v>
      </c>
      <c r="V3047" s="5"/>
      <c r="W3047" s="5"/>
      <c r="Y3047" s="5"/>
    </row>
    <row r="3048" spans="1:25" x14ac:dyDescent="0.3">
      <c r="A3048" t="s">
        <v>2632</v>
      </c>
      <c r="B3048">
        <v>112</v>
      </c>
      <c r="C3048">
        <v>26494611</v>
      </c>
      <c r="D3048" t="s">
        <v>2633</v>
      </c>
      <c r="E3048" t="s">
        <v>11499</v>
      </c>
      <c r="F3048" t="s">
        <v>2634</v>
      </c>
      <c r="G3048" t="s">
        <v>14</v>
      </c>
      <c r="H3048" t="s">
        <v>15</v>
      </c>
      <c r="I3048">
        <v>35000000</v>
      </c>
      <c r="J3048">
        <v>1999</v>
      </c>
      <c r="K3048">
        <v>6.6</v>
      </c>
      <c r="L3048" s="5" t="s">
        <v>599</v>
      </c>
      <c r="M3048" s="5" t="s">
        <v>1221</v>
      </c>
      <c r="N3048" t="s">
        <v>6851</v>
      </c>
      <c r="O3048" t="s">
        <v>4289</v>
      </c>
      <c r="P3048" s="5">
        <f t="shared" si="308"/>
        <v>0.58692531858755559</v>
      </c>
      <c r="Q3048" s="5">
        <f t="shared" si="309"/>
        <v>26494611</v>
      </c>
      <c r="R3048" s="1">
        <f t="shared" si="310"/>
        <v>-8505389</v>
      </c>
      <c r="S3048" s="1">
        <f t="shared" si="311"/>
        <v>35000000</v>
      </c>
      <c r="V3048" s="5"/>
      <c r="W3048" s="5"/>
      <c r="Y3048" s="5"/>
    </row>
    <row r="3049" spans="1:25" x14ac:dyDescent="0.3">
      <c r="A3049" t="s">
        <v>2515</v>
      </c>
      <c r="B3049">
        <v>102</v>
      </c>
      <c r="C3049">
        <v>25266129</v>
      </c>
      <c r="D3049" t="s">
        <v>507</v>
      </c>
      <c r="E3049" t="s">
        <v>11500</v>
      </c>
      <c r="F3049" t="s">
        <v>2637</v>
      </c>
      <c r="G3049" t="s">
        <v>14</v>
      </c>
      <c r="H3049" t="s">
        <v>15</v>
      </c>
      <c r="I3049">
        <v>35000000</v>
      </c>
      <c r="J3049">
        <v>2004</v>
      </c>
      <c r="K3049">
        <v>6.2</v>
      </c>
      <c r="L3049" s="5" t="s">
        <v>599</v>
      </c>
      <c r="M3049" s="5" t="s">
        <v>1221</v>
      </c>
      <c r="N3049" t="s">
        <v>6851</v>
      </c>
      <c r="P3049" s="5">
        <f t="shared" si="308"/>
        <v>0.58673379383924473</v>
      </c>
      <c r="Q3049" s="5">
        <f t="shared" si="309"/>
        <v>25266129</v>
      </c>
      <c r="R3049" s="1">
        <f t="shared" si="310"/>
        <v>-9733871</v>
      </c>
      <c r="S3049" s="1">
        <f t="shared" si="311"/>
        <v>35000000</v>
      </c>
      <c r="V3049" s="5"/>
      <c r="W3049" s="5"/>
      <c r="Y3049" s="5"/>
    </row>
    <row r="3050" spans="1:25" x14ac:dyDescent="0.3">
      <c r="A3050" t="s">
        <v>177</v>
      </c>
      <c r="B3050">
        <v>101</v>
      </c>
      <c r="C3050">
        <v>25863915</v>
      </c>
      <c r="D3050" t="s">
        <v>428</v>
      </c>
      <c r="E3050" t="s">
        <v>11501</v>
      </c>
      <c r="F3050" t="s">
        <v>2638</v>
      </c>
      <c r="G3050" t="s">
        <v>14</v>
      </c>
      <c r="H3050" t="s">
        <v>15</v>
      </c>
      <c r="I3050">
        <v>35000000</v>
      </c>
      <c r="J3050">
        <v>2012</v>
      </c>
      <c r="K3050">
        <v>5.0999999999999996</v>
      </c>
      <c r="L3050" s="5" t="s">
        <v>476</v>
      </c>
      <c r="M3050" s="5" t="s">
        <v>8413</v>
      </c>
      <c r="N3050" t="s">
        <v>8415</v>
      </c>
      <c r="O3050" t="s">
        <v>3629</v>
      </c>
      <c r="P3050" s="5">
        <f t="shared" si="308"/>
        <v>0.58653655954402995</v>
      </c>
      <c r="Q3050" s="5">
        <f t="shared" si="309"/>
        <v>25863915</v>
      </c>
      <c r="R3050" s="1">
        <f t="shared" si="310"/>
        <v>-9136085</v>
      </c>
      <c r="S3050" s="1">
        <f t="shared" si="311"/>
        <v>35000000</v>
      </c>
      <c r="V3050" s="5"/>
      <c r="W3050" s="5"/>
      <c r="Y3050" s="5"/>
    </row>
    <row r="3051" spans="1:25" x14ac:dyDescent="0.3">
      <c r="A3051" t="s">
        <v>2642</v>
      </c>
      <c r="B3051">
        <v>109</v>
      </c>
      <c r="C3051">
        <v>28995450</v>
      </c>
      <c r="D3051" t="s">
        <v>184</v>
      </c>
      <c r="E3051" t="s">
        <v>11502</v>
      </c>
      <c r="F3051" t="s">
        <v>2643</v>
      </c>
      <c r="G3051" t="s">
        <v>14</v>
      </c>
      <c r="H3051" t="s">
        <v>22</v>
      </c>
      <c r="I3051">
        <v>35000000</v>
      </c>
      <c r="J3051">
        <v>2010</v>
      </c>
      <c r="K3051">
        <v>6.1</v>
      </c>
      <c r="L3051" s="5" t="s">
        <v>599</v>
      </c>
      <c r="M3051" s="5" t="s">
        <v>6299</v>
      </c>
      <c r="N3051" t="s">
        <v>455</v>
      </c>
      <c r="P3051" s="5">
        <f t="shared" si="308"/>
        <v>0.5863413886907376</v>
      </c>
      <c r="Q3051" s="5">
        <f t="shared" si="309"/>
        <v>28995450</v>
      </c>
      <c r="R3051" s="1">
        <f t="shared" si="310"/>
        <v>-6004550</v>
      </c>
      <c r="S3051" s="1">
        <f t="shared" si="311"/>
        <v>35000000</v>
      </c>
      <c r="V3051" s="5"/>
      <c r="W3051" s="5"/>
      <c r="Y3051" s="5"/>
    </row>
    <row r="3052" spans="1:25" x14ac:dyDescent="0.3">
      <c r="A3052" t="s">
        <v>1939</v>
      </c>
      <c r="B3052">
        <v>140</v>
      </c>
      <c r="C3052">
        <v>24276500</v>
      </c>
      <c r="D3052" t="s">
        <v>619</v>
      </c>
      <c r="E3052" t="s">
        <v>11503</v>
      </c>
      <c r="F3052" t="s">
        <v>2645</v>
      </c>
      <c r="G3052" t="s">
        <v>14</v>
      </c>
      <c r="H3052" t="s">
        <v>15</v>
      </c>
      <c r="I3052">
        <v>35000000</v>
      </c>
      <c r="J3052">
        <v>1992</v>
      </c>
      <c r="K3052">
        <v>6.6</v>
      </c>
      <c r="L3052" s="5" t="s">
        <v>4651</v>
      </c>
      <c r="M3052" s="5" t="s">
        <v>8413</v>
      </c>
      <c r="N3052" t="s">
        <v>1221</v>
      </c>
      <c r="P3052" s="5">
        <f t="shared" si="308"/>
        <v>0.58615941916230496</v>
      </c>
      <c r="Q3052" s="5">
        <f t="shared" si="309"/>
        <v>24276500</v>
      </c>
      <c r="R3052" s="1">
        <f t="shared" si="310"/>
        <v>-10723500</v>
      </c>
      <c r="S3052" s="1">
        <f t="shared" si="311"/>
        <v>35000000</v>
      </c>
      <c r="V3052" s="5"/>
      <c r="W3052" s="5"/>
      <c r="Y3052" s="5"/>
    </row>
    <row r="3053" spans="1:25" x14ac:dyDescent="0.3">
      <c r="A3053" t="s">
        <v>2648</v>
      </c>
      <c r="B3053">
        <v>96</v>
      </c>
      <c r="C3053">
        <v>22913677</v>
      </c>
      <c r="D3053" t="s">
        <v>940</v>
      </c>
      <c r="E3053" t="s">
        <v>11504</v>
      </c>
      <c r="F3053" t="s">
        <v>2649</v>
      </c>
      <c r="G3053" t="s">
        <v>14</v>
      </c>
      <c r="H3053" t="s">
        <v>15</v>
      </c>
      <c r="I3053">
        <v>35000000</v>
      </c>
      <c r="J3053">
        <v>2004</v>
      </c>
      <c r="K3053">
        <v>6.3</v>
      </c>
      <c r="L3053" s="5" t="s">
        <v>599</v>
      </c>
      <c r="M3053" s="5" t="s">
        <v>6299</v>
      </c>
      <c r="N3053" t="s">
        <v>455</v>
      </c>
      <c r="O3053" t="s">
        <v>6851</v>
      </c>
      <c r="P3053" s="5">
        <f t="shared" si="308"/>
        <v>0.58595657423652714</v>
      </c>
      <c r="Q3053" s="5">
        <f t="shared" si="309"/>
        <v>22913677</v>
      </c>
      <c r="R3053" s="1">
        <f t="shared" si="310"/>
        <v>-12086323</v>
      </c>
      <c r="S3053" s="1">
        <f t="shared" si="311"/>
        <v>35000000</v>
      </c>
      <c r="V3053" s="5"/>
      <c r="W3053" s="5"/>
      <c r="Y3053" s="5"/>
    </row>
    <row r="3054" spans="1:25" x14ac:dyDescent="0.3">
      <c r="A3054" t="s">
        <v>2650</v>
      </c>
      <c r="B3054">
        <v>123</v>
      </c>
      <c r="C3054">
        <v>34531832</v>
      </c>
      <c r="D3054" t="s">
        <v>587</v>
      </c>
      <c r="E3054" t="s">
        <v>11505</v>
      </c>
      <c r="F3054" t="s">
        <v>2651</v>
      </c>
      <c r="G3054" t="s">
        <v>14</v>
      </c>
      <c r="H3054" t="s">
        <v>22</v>
      </c>
      <c r="I3054">
        <v>35000000</v>
      </c>
      <c r="J3054">
        <v>2015</v>
      </c>
      <c r="K3054">
        <v>7.1</v>
      </c>
      <c r="L3054" s="5" t="s">
        <v>4651</v>
      </c>
      <c r="M3054" s="5" t="s">
        <v>1221</v>
      </c>
      <c r="N3054" t="s">
        <v>8417</v>
      </c>
      <c r="P3054" s="5">
        <f t="shared" si="308"/>
        <v>0.58574753908509036</v>
      </c>
      <c r="Q3054" s="5">
        <f t="shared" si="309"/>
        <v>34531832</v>
      </c>
      <c r="R3054" s="1">
        <f t="shared" si="310"/>
        <v>-468168</v>
      </c>
      <c r="S3054" s="1">
        <f t="shared" si="311"/>
        <v>35000000</v>
      </c>
      <c r="V3054" s="5"/>
      <c r="W3054" s="5"/>
      <c r="Y3054" s="5"/>
    </row>
    <row r="3055" spans="1:25" x14ac:dyDescent="0.3">
      <c r="A3055" t="s">
        <v>1055</v>
      </c>
      <c r="B3055">
        <v>106</v>
      </c>
      <c r="C3055">
        <v>28064226</v>
      </c>
      <c r="D3055" t="s">
        <v>413</v>
      </c>
      <c r="E3055" t="s">
        <v>11506</v>
      </c>
      <c r="F3055" t="s">
        <v>2652</v>
      </c>
      <c r="G3055" t="s">
        <v>14</v>
      </c>
      <c r="H3055" t="s">
        <v>15</v>
      </c>
      <c r="I3055">
        <v>35000000</v>
      </c>
      <c r="J3055">
        <v>2011</v>
      </c>
      <c r="K3055">
        <v>5</v>
      </c>
      <c r="L3055" s="5" t="s">
        <v>476</v>
      </c>
      <c r="M3055" s="5" t="s">
        <v>8415</v>
      </c>
      <c r="N3055" t="s">
        <v>3629</v>
      </c>
      <c r="P3055" s="5">
        <f t="shared" si="308"/>
        <v>0.58558978485953594</v>
      </c>
      <c r="Q3055" s="5">
        <f t="shared" si="309"/>
        <v>28064226</v>
      </c>
      <c r="R3055" s="1">
        <f t="shared" si="310"/>
        <v>-6935774</v>
      </c>
      <c r="S3055" s="1">
        <f t="shared" si="311"/>
        <v>35000000</v>
      </c>
      <c r="V3055" s="5"/>
      <c r="W3055" s="5"/>
      <c r="Y3055" s="5"/>
    </row>
    <row r="3056" spans="1:25" x14ac:dyDescent="0.3">
      <c r="A3056" t="s">
        <v>2653</v>
      </c>
      <c r="B3056">
        <v>76</v>
      </c>
      <c r="C3056">
        <v>19447478</v>
      </c>
      <c r="D3056" t="s">
        <v>2654</v>
      </c>
      <c r="E3056" t="s">
        <v>11507</v>
      </c>
      <c r="F3056" t="s">
        <v>2655</v>
      </c>
      <c r="G3056" t="s">
        <v>14</v>
      </c>
      <c r="H3056" t="s">
        <v>22</v>
      </c>
      <c r="I3056">
        <v>35000000</v>
      </c>
      <c r="J3056">
        <v>2005</v>
      </c>
      <c r="K3056">
        <v>5.6</v>
      </c>
      <c r="L3056" s="5" t="s">
        <v>340</v>
      </c>
      <c r="M3056" s="5" t="s">
        <v>4017</v>
      </c>
      <c r="N3056" t="s">
        <v>599</v>
      </c>
      <c r="O3056" t="s">
        <v>6299</v>
      </c>
      <c r="P3056" s="5">
        <f t="shared" si="308"/>
        <v>0.58540188254155823</v>
      </c>
      <c r="Q3056" s="5">
        <f t="shared" si="309"/>
        <v>19447478</v>
      </c>
      <c r="R3056" s="1">
        <f t="shared" si="310"/>
        <v>-15552522</v>
      </c>
      <c r="S3056" s="1">
        <f t="shared" si="311"/>
        <v>35000000</v>
      </c>
      <c r="V3056" s="5"/>
      <c r="W3056" s="5"/>
      <c r="Y3056" s="5"/>
    </row>
    <row r="3057" spans="1:25" x14ac:dyDescent="0.3">
      <c r="A3057" t="s">
        <v>2657</v>
      </c>
      <c r="B3057">
        <v>82</v>
      </c>
      <c r="C3057">
        <v>25871834</v>
      </c>
      <c r="D3057" t="s">
        <v>2658</v>
      </c>
      <c r="E3057" t="s">
        <v>11508</v>
      </c>
      <c r="F3057" t="s">
        <v>2659</v>
      </c>
      <c r="G3057" t="s">
        <v>14</v>
      </c>
      <c r="H3057" t="s">
        <v>15</v>
      </c>
      <c r="I3057">
        <v>35000000</v>
      </c>
      <c r="J3057">
        <v>2008</v>
      </c>
      <c r="K3057">
        <v>4.5</v>
      </c>
      <c r="L3057" s="5" t="s">
        <v>476</v>
      </c>
      <c r="M3057" s="5" t="s">
        <v>599</v>
      </c>
      <c r="N3057" t="s">
        <v>4289</v>
      </c>
      <c r="O3057" t="s">
        <v>3629</v>
      </c>
      <c r="P3057" s="5">
        <f t="shared" si="308"/>
        <v>0.5851773038083895</v>
      </c>
      <c r="Q3057" s="5">
        <f t="shared" si="309"/>
        <v>25871834</v>
      </c>
      <c r="R3057" s="1">
        <f t="shared" si="310"/>
        <v>-9128166</v>
      </c>
      <c r="S3057" s="1">
        <f t="shared" si="311"/>
        <v>35000000</v>
      </c>
      <c r="V3057" s="5"/>
      <c r="W3057" s="5"/>
      <c r="Y3057" s="5"/>
    </row>
    <row r="3058" spans="1:25" x14ac:dyDescent="0.3">
      <c r="A3058" t="s">
        <v>2660</v>
      </c>
      <c r="B3058">
        <v>109</v>
      </c>
      <c r="C3058">
        <v>19692608</v>
      </c>
      <c r="D3058" t="s">
        <v>771</v>
      </c>
      <c r="E3058" t="s">
        <v>11509</v>
      </c>
      <c r="F3058" t="s">
        <v>2661</v>
      </c>
      <c r="G3058" t="s">
        <v>14</v>
      </c>
      <c r="H3058" t="s">
        <v>15</v>
      </c>
      <c r="I3058">
        <v>35000000</v>
      </c>
      <c r="J3058">
        <v>2013</v>
      </c>
      <c r="K3058">
        <v>6.2</v>
      </c>
      <c r="L3058" s="5" t="s">
        <v>8413</v>
      </c>
      <c r="M3058" s="5" t="s">
        <v>1221</v>
      </c>
      <c r="N3058" t="s">
        <v>3629</v>
      </c>
      <c r="P3058" s="5">
        <f t="shared" si="308"/>
        <v>0.58497881714152489</v>
      </c>
      <c r="Q3058" s="5">
        <f t="shared" si="309"/>
        <v>19692608</v>
      </c>
      <c r="R3058" s="1">
        <f t="shared" si="310"/>
        <v>-15307392</v>
      </c>
      <c r="S3058" s="1">
        <f t="shared" si="311"/>
        <v>35000000</v>
      </c>
      <c r="V3058" s="5"/>
      <c r="W3058" s="5"/>
      <c r="Y3058" s="5"/>
    </row>
    <row r="3059" spans="1:25" x14ac:dyDescent="0.3">
      <c r="A3059" t="s">
        <v>2236</v>
      </c>
      <c r="B3059">
        <v>99</v>
      </c>
      <c r="C3059">
        <v>19294901</v>
      </c>
      <c r="D3059" t="s">
        <v>2662</v>
      </c>
      <c r="E3059" t="s">
        <v>11510</v>
      </c>
      <c r="F3059" t="s">
        <v>2663</v>
      </c>
      <c r="G3059" t="s">
        <v>14</v>
      </c>
      <c r="H3059" t="s">
        <v>15</v>
      </c>
      <c r="I3059">
        <v>35000000</v>
      </c>
      <c r="J3059">
        <v>2005</v>
      </c>
      <c r="K3059">
        <v>5</v>
      </c>
      <c r="L3059" s="5" t="s">
        <v>599</v>
      </c>
      <c r="M3059" s="5" t="s">
        <v>2267</v>
      </c>
      <c r="P3059" s="5">
        <f t="shared" si="308"/>
        <v>0.58475410496160529</v>
      </c>
      <c r="Q3059" s="5">
        <f t="shared" si="309"/>
        <v>19294901</v>
      </c>
      <c r="R3059" s="1">
        <f t="shared" si="310"/>
        <v>-15705099</v>
      </c>
      <c r="S3059" s="1">
        <f t="shared" si="311"/>
        <v>35000000</v>
      </c>
      <c r="V3059" s="5"/>
      <c r="W3059" s="5"/>
      <c r="Y3059" s="5"/>
    </row>
    <row r="3060" spans="1:25" x14ac:dyDescent="0.3">
      <c r="A3060" t="s">
        <v>1570</v>
      </c>
      <c r="B3060">
        <v>91</v>
      </c>
      <c r="C3060">
        <v>20275446</v>
      </c>
      <c r="D3060" t="s">
        <v>122</v>
      </c>
      <c r="E3060" t="s">
        <v>11511</v>
      </c>
      <c r="F3060" t="s">
        <v>2664</v>
      </c>
      <c r="G3060" t="s">
        <v>14</v>
      </c>
      <c r="H3060" t="s">
        <v>15</v>
      </c>
      <c r="I3060">
        <v>35000000</v>
      </c>
      <c r="J3060">
        <v>2012</v>
      </c>
      <c r="K3060">
        <v>6.5</v>
      </c>
      <c r="L3060" s="5" t="s">
        <v>476</v>
      </c>
      <c r="M3060" s="5" t="s">
        <v>8413</v>
      </c>
      <c r="N3060" t="s">
        <v>3629</v>
      </c>
      <c r="P3060" s="5">
        <f t="shared" si="308"/>
        <v>0.58452722620985076</v>
      </c>
      <c r="Q3060" s="5">
        <f t="shared" si="309"/>
        <v>20275446</v>
      </c>
      <c r="R3060" s="1">
        <f t="shared" si="310"/>
        <v>-14724554</v>
      </c>
      <c r="S3060" s="1">
        <f t="shared" si="311"/>
        <v>35000000</v>
      </c>
      <c r="V3060" s="5"/>
      <c r="W3060" s="5"/>
      <c r="Y3060" s="5"/>
    </row>
    <row r="3061" spans="1:25" x14ac:dyDescent="0.3">
      <c r="A3061" t="s">
        <v>2214</v>
      </c>
      <c r="B3061">
        <v>87</v>
      </c>
      <c r="C3061">
        <v>34507079</v>
      </c>
      <c r="D3061" t="s">
        <v>630</v>
      </c>
      <c r="E3061" t="s">
        <v>11512</v>
      </c>
      <c r="F3061" t="s">
        <v>2665</v>
      </c>
      <c r="G3061" t="s">
        <v>14</v>
      </c>
      <c r="H3061" t="s">
        <v>15</v>
      </c>
      <c r="I3061">
        <v>35000000</v>
      </c>
      <c r="J3061">
        <v>2015</v>
      </c>
      <c r="K3061">
        <v>5.0999999999999996</v>
      </c>
      <c r="L3061" s="5" t="s">
        <v>476</v>
      </c>
      <c r="M3061" s="5" t="s">
        <v>599</v>
      </c>
      <c r="N3061" t="s">
        <v>8413</v>
      </c>
      <c r="P3061" s="5">
        <f t="shared" si="308"/>
        <v>0.58430369982311992</v>
      </c>
      <c r="Q3061" s="5">
        <f t="shared" si="309"/>
        <v>34507079</v>
      </c>
      <c r="R3061" s="1">
        <f t="shared" si="310"/>
        <v>-492921</v>
      </c>
      <c r="S3061" s="1">
        <f t="shared" si="311"/>
        <v>35000000</v>
      </c>
      <c r="V3061" s="5"/>
      <c r="W3061" s="5"/>
      <c r="Y3061" s="5"/>
    </row>
    <row r="3062" spans="1:25" x14ac:dyDescent="0.3">
      <c r="A3062" t="s">
        <v>1695</v>
      </c>
      <c r="B3062">
        <v>125</v>
      </c>
      <c r="C3062">
        <v>18306166</v>
      </c>
      <c r="D3062" t="s">
        <v>436</v>
      </c>
      <c r="E3062" t="s">
        <v>11513</v>
      </c>
      <c r="F3062" t="s">
        <v>2666</v>
      </c>
      <c r="G3062" t="s">
        <v>14</v>
      </c>
      <c r="H3062" t="s">
        <v>22</v>
      </c>
      <c r="I3062">
        <v>35000000</v>
      </c>
      <c r="J3062">
        <v>2002</v>
      </c>
      <c r="K3062">
        <v>6.5</v>
      </c>
      <c r="L3062" s="5" t="s">
        <v>340</v>
      </c>
      <c r="M3062" s="5" t="s">
        <v>1221</v>
      </c>
      <c r="N3062" t="s">
        <v>6851</v>
      </c>
      <c r="O3062" t="s">
        <v>8418</v>
      </c>
      <c r="P3062" s="5">
        <f t="shared" si="308"/>
        <v>0.58414273593391519</v>
      </c>
      <c r="Q3062" s="5">
        <f t="shared" si="309"/>
        <v>18306166</v>
      </c>
      <c r="R3062" s="1">
        <f t="shared" si="310"/>
        <v>-16693834</v>
      </c>
      <c r="S3062" s="1">
        <f t="shared" si="311"/>
        <v>35000000</v>
      </c>
      <c r="V3062" s="5"/>
      <c r="W3062" s="5"/>
      <c r="Y3062" s="5"/>
    </row>
    <row r="3063" spans="1:25" x14ac:dyDescent="0.3">
      <c r="A3063" t="s">
        <v>1349</v>
      </c>
      <c r="B3063">
        <v>118</v>
      </c>
      <c r="C3063">
        <v>17609982</v>
      </c>
      <c r="D3063" t="s">
        <v>577</v>
      </c>
      <c r="E3063" t="s">
        <v>11514</v>
      </c>
      <c r="F3063" t="s">
        <v>2667</v>
      </c>
      <c r="G3063" t="s">
        <v>14</v>
      </c>
      <c r="H3063" t="s">
        <v>15</v>
      </c>
      <c r="I3063">
        <v>35000000</v>
      </c>
      <c r="J3063">
        <v>2013</v>
      </c>
      <c r="K3063">
        <v>6.2</v>
      </c>
      <c r="L3063" s="5" t="s">
        <v>476</v>
      </c>
      <c r="M3063" s="5" t="s">
        <v>8413</v>
      </c>
      <c r="N3063" t="s">
        <v>6851</v>
      </c>
      <c r="O3063" t="s">
        <v>3629</v>
      </c>
      <c r="P3063" s="5">
        <f t="shared" si="308"/>
        <v>0.58391027499421433</v>
      </c>
      <c r="Q3063" s="5">
        <f t="shared" si="309"/>
        <v>17609982</v>
      </c>
      <c r="R3063" s="1">
        <f t="shared" si="310"/>
        <v>-17390018</v>
      </c>
      <c r="S3063" s="1">
        <f t="shared" si="311"/>
        <v>35000000</v>
      </c>
      <c r="V3063" s="5"/>
      <c r="W3063" s="5"/>
      <c r="Y3063" s="5"/>
    </row>
    <row r="3064" spans="1:25" x14ac:dyDescent="0.3">
      <c r="A3064" t="s">
        <v>2153</v>
      </c>
      <c r="B3064">
        <v>92</v>
      </c>
      <c r="C3064">
        <v>17596256</v>
      </c>
      <c r="D3064" t="s">
        <v>1093</v>
      </c>
      <c r="E3064" t="s">
        <v>11515</v>
      </c>
      <c r="F3064" t="s">
        <v>2669</v>
      </c>
      <c r="G3064" t="s">
        <v>14</v>
      </c>
      <c r="H3064" t="s">
        <v>15</v>
      </c>
      <c r="I3064">
        <v>35000000</v>
      </c>
      <c r="J3064">
        <v>2010</v>
      </c>
      <c r="K3064">
        <v>3.8</v>
      </c>
      <c r="L3064" s="5" t="s">
        <v>599</v>
      </c>
      <c r="M3064" s="5" t="s">
        <v>6299</v>
      </c>
      <c r="P3064" s="5">
        <f t="shared" si="308"/>
        <v>0.58367446510252552</v>
      </c>
      <c r="Q3064" s="5">
        <f t="shared" si="309"/>
        <v>17596256</v>
      </c>
      <c r="R3064" s="1">
        <f t="shared" si="310"/>
        <v>-17403744</v>
      </c>
      <c r="S3064" s="1">
        <f t="shared" si="311"/>
        <v>35000000</v>
      </c>
      <c r="V3064" s="5"/>
      <c r="W3064" s="5"/>
      <c r="Y3064" s="5"/>
    </row>
    <row r="3065" spans="1:25" x14ac:dyDescent="0.3">
      <c r="A3065" t="s">
        <v>1438</v>
      </c>
      <c r="B3065">
        <v>92</v>
      </c>
      <c r="C3065">
        <v>14998070</v>
      </c>
      <c r="D3065" t="s">
        <v>2674</v>
      </c>
      <c r="E3065" t="s">
        <v>11516</v>
      </c>
      <c r="F3065" t="s">
        <v>2675</v>
      </c>
      <c r="G3065" t="s">
        <v>14</v>
      </c>
      <c r="H3065" t="s">
        <v>15</v>
      </c>
      <c r="I3065">
        <v>35000000</v>
      </c>
      <c r="J3065">
        <v>2007</v>
      </c>
      <c r="K3065">
        <v>6.2</v>
      </c>
      <c r="L3065" s="5" t="s">
        <v>1221</v>
      </c>
      <c r="M3065" s="5" t="s">
        <v>3629</v>
      </c>
      <c r="N3065" t="s">
        <v>8418</v>
      </c>
      <c r="P3065" s="5">
        <f t="shared" si="308"/>
        <v>0.5834379822825746</v>
      </c>
      <c r="Q3065" s="5">
        <f t="shared" si="309"/>
        <v>14998070</v>
      </c>
      <c r="R3065" s="1">
        <f t="shared" si="310"/>
        <v>-20001930</v>
      </c>
      <c r="S3065" s="1">
        <f t="shared" si="311"/>
        <v>35000000</v>
      </c>
      <c r="V3065" s="5"/>
      <c r="W3065" s="5"/>
      <c r="Y3065" s="5"/>
    </row>
    <row r="3066" spans="1:25" x14ac:dyDescent="0.3">
      <c r="A3066" t="s">
        <v>825</v>
      </c>
      <c r="B3066">
        <v>115</v>
      </c>
      <c r="C3066">
        <v>14587732</v>
      </c>
      <c r="D3066" t="s">
        <v>693</v>
      </c>
      <c r="E3066" t="s">
        <v>11517</v>
      </c>
      <c r="F3066" t="s">
        <v>2676</v>
      </c>
      <c r="G3066" t="s">
        <v>14</v>
      </c>
      <c r="H3066" t="s">
        <v>15</v>
      </c>
      <c r="I3066">
        <v>35000000</v>
      </c>
      <c r="J3066">
        <v>1991</v>
      </c>
      <c r="K3066">
        <v>5.7</v>
      </c>
      <c r="L3066" s="5" t="s">
        <v>476</v>
      </c>
      <c r="M3066" s="5" t="s">
        <v>1221</v>
      </c>
      <c r="N3066" t="s">
        <v>3629</v>
      </c>
      <c r="O3066" t="s">
        <v>8418</v>
      </c>
      <c r="P3066" s="5">
        <f t="shared" si="308"/>
        <v>0.58319084071087768</v>
      </c>
      <c r="Q3066" s="5">
        <f t="shared" si="309"/>
        <v>14587732</v>
      </c>
      <c r="R3066" s="1">
        <f t="shared" si="310"/>
        <v>-20412268</v>
      </c>
      <c r="S3066" s="1">
        <f t="shared" si="311"/>
        <v>35000000</v>
      </c>
      <c r="V3066" s="5"/>
      <c r="W3066" s="5"/>
      <c r="Y3066" s="5"/>
    </row>
    <row r="3067" spans="1:25" x14ac:dyDescent="0.3">
      <c r="A3067" t="s">
        <v>2320</v>
      </c>
      <c r="B3067">
        <v>120</v>
      </c>
      <c r="C3067">
        <v>18317151</v>
      </c>
      <c r="D3067" t="s">
        <v>2272</v>
      </c>
      <c r="E3067" t="s">
        <v>11518</v>
      </c>
      <c r="F3067" t="s">
        <v>2677</v>
      </c>
      <c r="G3067" t="s">
        <v>14</v>
      </c>
      <c r="H3067" t="s">
        <v>15</v>
      </c>
      <c r="I3067">
        <v>35000000</v>
      </c>
      <c r="J3067">
        <v>2007</v>
      </c>
      <c r="K3067">
        <v>6.7</v>
      </c>
      <c r="L3067" s="5" t="s">
        <v>599</v>
      </c>
      <c r="M3067" s="5" t="s">
        <v>4183</v>
      </c>
      <c r="P3067" s="5">
        <f t="shared" si="308"/>
        <v>0.58294148322991834</v>
      </c>
      <c r="Q3067" s="5">
        <f t="shared" si="309"/>
        <v>18317151</v>
      </c>
      <c r="R3067" s="1">
        <f t="shared" si="310"/>
        <v>-16682849</v>
      </c>
      <c r="S3067" s="1">
        <f t="shared" si="311"/>
        <v>35000000</v>
      </c>
      <c r="V3067" s="5"/>
      <c r="W3067" s="5"/>
      <c r="Y3067" s="5"/>
    </row>
    <row r="3068" spans="1:25" x14ac:dyDescent="0.3">
      <c r="A3068" t="s">
        <v>2678</v>
      </c>
      <c r="B3068">
        <v>111</v>
      </c>
      <c r="C3068">
        <v>11405825</v>
      </c>
      <c r="D3068" t="s">
        <v>1221</v>
      </c>
      <c r="E3068" t="s">
        <v>11519</v>
      </c>
      <c r="F3068" t="s">
        <v>2679</v>
      </c>
      <c r="G3068" t="s">
        <v>14</v>
      </c>
      <c r="H3068" t="s">
        <v>15</v>
      </c>
      <c r="I3068">
        <v>35000000</v>
      </c>
      <c r="J3068">
        <v>2001</v>
      </c>
      <c r="K3068">
        <v>6.8</v>
      </c>
      <c r="L3068" s="5" t="s">
        <v>1221</v>
      </c>
      <c r="M3068" s="5"/>
      <c r="P3068" s="5">
        <f t="shared" si="308"/>
        <v>0.58270594780213802</v>
      </c>
      <c r="Q3068" s="5">
        <f t="shared" si="309"/>
        <v>11405825</v>
      </c>
      <c r="R3068" s="1">
        <f t="shared" si="310"/>
        <v>-23594175</v>
      </c>
      <c r="S3068" s="1">
        <f t="shared" si="311"/>
        <v>35000000</v>
      </c>
      <c r="V3068" s="5"/>
      <c r="W3068" s="5"/>
      <c r="Y3068" s="5"/>
    </row>
    <row r="3069" spans="1:25" x14ac:dyDescent="0.3">
      <c r="A3069" t="s">
        <v>954</v>
      </c>
      <c r="B3069">
        <v>94</v>
      </c>
      <c r="C3069">
        <v>13264986</v>
      </c>
      <c r="D3069" t="s">
        <v>2680</v>
      </c>
      <c r="E3069" t="s">
        <v>11520</v>
      </c>
      <c r="F3069" t="s">
        <v>2681</v>
      </c>
      <c r="G3069" t="s">
        <v>14</v>
      </c>
      <c r="H3069" t="s">
        <v>15</v>
      </c>
      <c r="I3069">
        <v>35000000</v>
      </c>
      <c r="J3069">
        <v>2001</v>
      </c>
      <c r="K3069">
        <v>6</v>
      </c>
      <c r="L3069" s="5" t="s">
        <v>476</v>
      </c>
      <c r="M3069" s="5" t="s">
        <v>5239</v>
      </c>
      <c r="P3069" s="5">
        <f t="shared" si="308"/>
        <v>0.58244348437415816</v>
      </c>
      <c r="Q3069" s="5">
        <f t="shared" si="309"/>
        <v>13264986</v>
      </c>
      <c r="R3069" s="1">
        <f t="shared" si="310"/>
        <v>-21735014</v>
      </c>
      <c r="S3069" s="1">
        <f t="shared" si="311"/>
        <v>35000000</v>
      </c>
      <c r="V3069" s="5"/>
      <c r="W3069" s="5"/>
      <c r="Y3069" s="5"/>
    </row>
    <row r="3070" spans="1:25" x14ac:dyDescent="0.3">
      <c r="A3070" t="s">
        <v>2682</v>
      </c>
      <c r="B3070">
        <v>100</v>
      </c>
      <c r="C3070">
        <v>10991381</v>
      </c>
      <c r="D3070" t="s">
        <v>2168</v>
      </c>
      <c r="E3070" t="s">
        <v>11521</v>
      </c>
      <c r="F3070" t="s">
        <v>2683</v>
      </c>
      <c r="G3070" t="s">
        <v>14</v>
      </c>
      <c r="H3070" t="s">
        <v>22</v>
      </c>
      <c r="I3070">
        <v>35000000</v>
      </c>
      <c r="J3070">
        <v>2009</v>
      </c>
      <c r="K3070">
        <v>7.3</v>
      </c>
      <c r="L3070" s="5" t="s">
        <v>4651</v>
      </c>
      <c r="M3070" s="5" t="s">
        <v>1221</v>
      </c>
      <c r="N3070" t="s">
        <v>7865</v>
      </c>
      <c r="O3070" t="s">
        <v>6851</v>
      </c>
      <c r="P3070" s="5">
        <f t="shared" si="308"/>
        <v>0.58218713571753788</v>
      </c>
      <c r="Q3070" s="5">
        <f t="shared" si="309"/>
        <v>10991381</v>
      </c>
      <c r="R3070" s="1">
        <f t="shared" si="310"/>
        <v>-24008619</v>
      </c>
      <c r="S3070" s="1">
        <f t="shared" si="311"/>
        <v>35000000</v>
      </c>
      <c r="V3070" s="5"/>
      <c r="W3070" s="5"/>
      <c r="Y3070" s="5"/>
    </row>
    <row r="3071" spans="1:25" x14ac:dyDescent="0.3">
      <c r="A3071" t="s">
        <v>607</v>
      </c>
      <c r="B3071">
        <v>101</v>
      </c>
      <c r="C3071">
        <v>10268846</v>
      </c>
      <c r="D3071" t="s">
        <v>428</v>
      </c>
      <c r="E3071" t="s">
        <v>11522</v>
      </c>
      <c r="F3071" t="s">
        <v>2684</v>
      </c>
      <c r="G3071" t="s">
        <v>14</v>
      </c>
      <c r="H3071" t="s">
        <v>15</v>
      </c>
      <c r="I3071">
        <v>35000000</v>
      </c>
      <c r="J3071">
        <v>2009</v>
      </c>
      <c r="K3071">
        <v>5.5</v>
      </c>
      <c r="L3071" s="5" t="s">
        <v>476</v>
      </c>
      <c r="M3071" s="5" t="s">
        <v>8413</v>
      </c>
      <c r="N3071" t="s">
        <v>8415</v>
      </c>
      <c r="O3071" t="s">
        <v>3629</v>
      </c>
      <c r="P3071" s="5">
        <f t="shared" si="308"/>
        <v>0.58192174004246833</v>
      </c>
      <c r="Q3071" s="5">
        <f t="shared" si="309"/>
        <v>10268846</v>
      </c>
      <c r="R3071" s="1">
        <f t="shared" si="310"/>
        <v>-24731154</v>
      </c>
      <c r="S3071" s="1">
        <f t="shared" si="311"/>
        <v>35000000</v>
      </c>
      <c r="V3071" s="5"/>
      <c r="W3071" s="5"/>
      <c r="Y3071" s="5"/>
    </row>
    <row r="3072" spans="1:25" x14ac:dyDescent="0.3">
      <c r="A3072" t="s">
        <v>2686</v>
      </c>
      <c r="B3072">
        <v>91</v>
      </c>
      <c r="C3072">
        <v>10076136</v>
      </c>
      <c r="D3072" t="s">
        <v>623</v>
      </c>
      <c r="E3072" t="s">
        <v>11523</v>
      </c>
      <c r="F3072" t="s">
        <v>2687</v>
      </c>
      <c r="G3072" t="s">
        <v>14</v>
      </c>
      <c r="H3072" t="s">
        <v>2688</v>
      </c>
      <c r="I3072">
        <v>35000000</v>
      </c>
      <c r="J3072">
        <v>1998</v>
      </c>
      <c r="K3072">
        <v>4.8</v>
      </c>
      <c r="L3072" s="5" t="s">
        <v>476</v>
      </c>
      <c r="M3072" s="5" t="s">
        <v>599</v>
      </c>
      <c r="N3072" t="s">
        <v>3629</v>
      </c>
      <c r="P3072" s="5">
        <f t="shared" si="308"/>
        <v>0.5816530118654395</v>
      </c>
      <c r="Q3072" s="5">
        <f t="shared" si="309"/>
        <v>10076136</v>
      </c>
      <c r="R3072" s="1">
        <f t="shared" si="310"/>
        <v>-24923864</v>
      </c>
      <c r="S3072" s="1">
        <f t="shared" si="311"/>
        <v>35000000</v>
      </c>
      <c r="V3072" s="5"/>
      <c r="W3072" s="5"/>
      <c r="Y3072" s="5"/>
    </row>
    <row r="3073" spans="1:25" x14ac:dyDescent="0.3">
      <c r="A3073" t="s">
        <v>180</v>
      </c>
      <c r="B3073">
        <v>109</v>
      </c>
      <c r="C3073">
        <v>10499968</v>
      </c>
      <c r="D3073" t="s">
        <v>162</v>
      </c>
      <c r="E3073" t="s">
        <v>11524</v>
      </c>
      <c r="F3073" t="s">
        <v>2689</v>
      </c>
      <c r="G3073" t="s">
        <v>14</v>
      </c>
      <c r="H3073" t="s">
        <v>15</v>
      </c>
      <c r="I3073">
        <v>35000000</v>
      </c>
      <c r="J3073">
        <v>2014</v>
      </c>
      <c r="K3073">
        <v>5.7</v>
      </c>
      <c r="L3073" s="5" t="s">
        <v>476</v>
      </c>
      <c r="M3073" s="5" t="s">
        <v>8413</v>
      </c>
      <c r="N3073" t="s">
        <v>1221</v>
      </c>
      <c r="O3073" t="s">
        <v>3629</v>
      </c>
      <c r="P3073" s="5">
        <f t="shared" si="308"/>
        <v>0.58138284769478032</v>
      </c>
      <c r="Q3073" s="5">
        <f t="shared" si="309"/>
        <v>10499968</v>
      </c>
      <c r="R3073" s="1">
        <f t="shared" si="310"/>
        <v>-24500032</v>
      </c>
      <c r="S3073" s="1">
        <f t="shared" si="311"/>
        <v>35000000</v>
      </c>
      <c r="V3073" s="5"/>
      <c r="W3073" s="5"/>
      <c r="Y3073" s="5"/>
    </row>
    <row r="3074" spans="1:25" x14ac:dyDescent="0.3">
      <c r="A3074" t="s">
        <v>2691</v>
      </c>
      <c r="B3074">
        <v>103</v>
      </c>
      <c r="C3074">
        <v>7948159</v>
      </c>
      <c r="D3074" t="s">
        <v>162</v>
      </c>
      <c r="E3074" t="s">
        <v>11525</v>
      </c>
      <c r="F3074" t="s">
        <v>2692</v>
      </c>
      <c r="G3074" t="s">
        <v>14</v>
      </c>
      <c r="H3074" t="s">
        <v>15</v>
      </c>
      <c r="I3074">
        <v>35000000</v>
      </c>
      <c r="J3074">
        <v>2008</v>
      </c>
      <c r="K3074">
        <v>6</v>
      </c>
      <c r="L3074" s="5" t="s">
        <v>476</v>
      </c>
      <c r="M3074" s="5" t="s">
        <v>8413</v>
      </c>
      <c r="N3074" t="s">
        <v>1221</v>
      </c>
      <c r="O3074" t="s">
        <v>3629</v>
      </c>
      <c r="P3074" s="5">
        <f t="shared" ref="P3074:P3137" si="312">CORREL(C3074:C7987,I3074:I7987)</f>
        <v>0.58111345498520728</v>
      </c>
      <c r="Q3074" s="5">
        <f t="shared" ref="Q3074:Q3137" si="313">IF(ISBLANK(C3074),MEDIAN($C$2:$C$4915), C3074)</f>
        <v>7948159</v>
      </c>
      <c r="R3074" s="1">
        <f t="shared" ref="R3074:R3137" si="314">Q3074-S3074</f>
        <v>-27051841</v>
      </c>
      <c r="S3074" s="1">
        <f t="shared" ref="S3074:S3137" si="315">IF(ISBLANK(I3074),MEDIAN($I$2:$I$4915), I3074)</f>
        <v>35000000</v>
      </c>
      <c r="V3074" s="5"/>
      <c r="W3074" s="5"/>
      <c r="Y3074" s="5"/>
    </row>
    <row r="3075" spans="1:25" x14ac:dyDescent="0.3">
      <c r="A3075" t="s">
        <v>1816</v>
      </c>
      <c r="B3075">
        <v>83</v>
      </c>
      <c r="C3075">
        <v>11631245</v>
      </c>
      <c r="D3075" t="s">
        <v>2693</v>
      </c>
      <c r="E3075" t="s">
        <v>11526</v>
      </c>
      <c r="F3075" t="s">
        <v>2694</v>
      </c>
      <c r="G3075" t="s">
        <v>14</v>
      </c>
      <c r="H3075" t="s">
        <v>15</v>
      </c>
      <c r="I3075">
        <v>35000000</v>
      </c>
      <c r="J3075">
        <v>2006</v>
      </c>
      <c r="K3075">
        <v>4.2</v>
      </c>
      <c r="L3075" s="5" t="s">
        <v>476</v>
      </c>
      <c r="M3075" s="5" t="s">
        <v>340</v>
      </c>
      <c r="N3075" t="s">
        <v>6299</v>
      </c>
      <c r="O3075" t="s">
        <v>4289</v>
      </c>
      <c r="P3075" s="5">
        <f t="shared" si="312"/>
        <v>0.58083427101512219</v>
      </c>
      <c r="Q3075" s="5">
        <f t="shared" si="313"/>
        <v>11631245</v>
      </c>
      <c r="R3075" s="1">
        <f t="shared" si="314"/>
        <v>-23368755</v>
      </c>
      <c r="S3075" s="1">
        <f t="shared" si="315"/>
        <v>35000000</v>
      </c>
      <c r="V3075" s="5"/>
      <c r="W3075" s="5"/>
      <c r="Y3075" s="5"/>
    </row>
    <row r="3076" spans="1:25" x14ac:dyDescent="0.3">
      <c r="A3076" t="s">
        <v>154</v>
      </c>
      <c r="B3076">
        <v>123</v>
      </c>
      <c r="C3076">
        <v>10137502</v>
      </c>
      <c r="D3076" t="s">
        <v>2695</v>
      </c>
      <c r="E3076" t="s">
        <v>11527</v>
      </c>
      <c r="F3076" t="s">
        <v>2696</v>
      </c>
      <c r="G3076" t="s">
        <v>14</v>
      </c>
      <c r="H3076" t="s">
        <v>15</v>
      </c>
      <c r="I3076">
        <v>35000000</v>
      </c>
      <c r="J3076">
        <v>2015</v>
      </c>
      <c r="K3076">
        <v>7.4</v>
      </c>
      <c r="L3076" s="5" t="s">
        <v>340</v>
      </c>
      <c r="M3076" s="5" t="s">
        <v>4651</v>
      </c>
      <c r="N3076" t="s">
        <v>1221</v>
      </c>
      <c r="O3076" t="s">
        <v>3629</v>
      </c>
      <c r="P3076" s="5">
        <f t="shared" si="312"/>
        <v>0.58056748903790889</v>
      </c>
      <c r="Q3076" s="5">
        <f t="shared" si="313"/>
        <v>10137502</v>
      </c>
      <c r="R3076" s="1">
        <f t="shared" si="314"/>
        <v>-24862498</v>
      </c>
      <c r="S3076" s="1">
        <f t="shared" si="315"/>
        <v>35000000</v>
      </c>
      <c r="V3076" s="5"/>
      <c r="W3076" s="5"/>
      <c r="Y3076" s="5"/>
    </row>
    <row r="3077" spans="1:25" x14ac:dyDescent="0.3">
      <c r="A3077" t="s">
        <v>2697</v>
      </c>
      <c r="B3077">
        <v>101</v>
      </c>
      <c r="C3077">
        <v>6448817</v>
      </c>
      <c r="D3077" t="s">
        <v>17</v>
      </c>
      <c r="E3077" t="s">
        <v>11528</v>
      </c>
      <c r="F3077" t="s">
        <v>2698</v>
      </c>
      <c r="G3077" t="s">
        <v>14</v>
      </c>
      <c r="H3077" t="s">
        <v>15</v>
      </c>
      <c r="I3077">
        <v>35000000</v>
      </c>
      <c r="J3077">
        <v>1997</v>
      </c>
      <c r="K3077">
        <v>4.5999999999999996</v>
      </c>
      <c r="L3077" s="5" t="s">
        <v>476</v>
      </c>
      <c r="M3077" s="5" t="s">
        <v>340</v>
      </c>
      <c r="N3077" t="s">
        <v>455</v>
      </c>
      <c r="P3077" s="5">
        <f t="shared" si="312"/>
        <v>0.58029451878507943</v>
      </c>
      <c r="Q3077" s="5">
        <f t="shared" si="313"/>
        <v>6448817</v>
      </c>
      <c r="R3077" s="1">
        <f t="shared" si="314"/>
        <v>-28551183</v>
      </c>
      <c r="S3077" s="1">
        <f t="shared" si="315"/>
        <v>35000000</v>
      </c>
      <c r="V3077" s="5"/>
      <c r="W3077" s="5"/>
      <c r="Y3077" s="5"/>
    </row>
    <row r="3078" spans="1:25" x14ac:dyDescent="0.3">
      <c r="A3078" t="s">
        <v>70</v>
      </c>
      <c r="B3078">
        <v>117</v>
      </c>
      <c r="C3078">
        <v>7458269</v>
      </c>
      <c r="D3078" t="s">
        <v>507</v>
      </c>
      <c r="E3078" t="s">
        <v>11529</v>
      </c>
      <c r="F3078" t="s">
        <v>2699</v>
      </c>
      <c r="G3078" t="s">
        <v>14</v>
      </c>
      <c r="H3078" t="s">
        <v>15</v>
      </c>
      <c r="I3078">
        <v>35000000</v>
      </c>
      <c r="J3078">
        <v>2006</v>
      </c>
      <c r="K3078">
        <v>6.9</v>
      </c>
      <c r="L3078" s="5" t="s">
        <v>599</v>
      </c>
      <c r="M3078" s="5" t="s">
        <v>1221</v>
      </c>
      <c r="N3078" t="s">
        <v>6851</v>
      </c>
      <c r="P3078" s="5">
        <f t="shared" si="312"/>
        <v>0.58000782043252652</v>
      </c>
      <c r="Q3078" s="5">
        <f t="shared" si="313"/>
        <v>7458269</v>
      </c>
      <c r="R3078" s="1">
        <f t="shared" si="314"/>
        <v>-27541731</v>
      </c>
      <c r="S3078" s="1">
        <f t="shared" si="315"/>
        <v>35000000</v>
      </c>
      <c r="V3078" s="5"/>
      <c r="W3078" s="5"/>
      <c r="Y3078" s="5"/>
    </row>
    <row r="3079" spans="1:25" x14ac:dyDescent="0.3">
      <c r="A3079" t="s">
        <v>377</v>
      </c>
      <c r="B3079">
        <v>114</v>
      </c>
      <c r="C3079">
        <v>4651977</v>
      </c>
      <c r="D3079" t="s">
        <v>1221</v>
      </c>
      <c r="E3079" t="s">
        <v>11530</v>
      </c>
      <c r="F3079" t="s">
        <v>2701</v>
      </c>
      <c r="G3079" t="s">
        <v>14</v>
      </c>
      <c r="H3079" t="s">
        <v>15</v>
      </c>
      <c r="I3079">
        <v>35000000</v>
      </c>
      <c r="J3079">
        <v>1992</v>
      </c>
      <c r="K3079">
        <v>6.9</v>
      </c>
      <c r="L3079" s="5" t="s">
        <v>1221</v>
      </c>
      <c r="M3079" s="5"/>
      <c r="P3079" s="5">
        <f t="shared" si="312"/>
        <v>0.57972378327592899</v>
      </c>
      <c r="Q3079" s="5">
        <f t="shared" si="313"/>
        <v>4651977</v>
      </c>
      <c r="R3079" s="1">
        <f t="shared" si="314"/>
        <v>-30348023</v>
      </c>
      <c r="S3079" s="1">
        <f t="shared" si="315"/>
        <v>35000000</v>
      </c>
      <c r="V3079" s="5"/>
      <c r="W3079" s="5"/>
      <c r="Y3079" s="5"/>
    </row>
    <row r="3080" spans="1:25" x14ac:dyDescent="0.3">
      <c r="A3080" t="s">
        <v>1349</v>
      </c>
      <c r="B3080">
        <v>330</v>
      </c>
      <c r="C3080">
        <v>4496583</v>
      </c>
      <c r="D3080" t="s">
        <v>703</v>
      </c>
      <c r="E3080" t="s">
        <v>11531</v>
      </c>
      <c r="F3080" t="s">
        <v>2702</v>
      </c>
      <c r="G3080" t="s">
        <v>14</v>
      </c>
      <c r="H3080" t="s">
        <v>15</v>
      </c>
      <c r="I3080">
        <v>35000000</v>
      </c>
      <c r="J3080">
        <v>1993</v>
      </c>
      <c r="K3080">
        <v>8</v>
      </c>
      <c r="L3080" s="5" t="s">
        <v>8413</v>
      </c>
      <c r="M3080" s="5" t="s">
        <v>1221</v>
      </c>
      <c r="P3080" s="5">
        <f t="shared" si="312"/>
        <v>0.57942937458944455</v>
      </c>
      <c r="Q3080" s="5">
        <f t="shared" si="313"/>
        <v>4496583</v>
      </c>
      <c r="R3080" s="1">
        <f t="shared" si="314"/>
        <v>-30503417</v>
      </c>
      <c r="S3080" s="1">
        <f t="shared" si="315"/>
        <v>35000000</v>
      </c>
      <c r="V3080" s="5"/>
      <c r="W3080" s="5"/>
      <c r="Y3080" s="5"/>
    </row>
    <row r="3081" spans="1:25" x14ac:dyDescent="0.3">
      <c r="A3081" t="s">
        <v>2703</v>
      </c>
      <c r="B3081">
        <v>121</v>
      </c>
      <c r="C3081">
        <v>2221994</v>
      </c>
      <c r="D3081" t="s">
        <v>497</v>
      </c>
      <c r="E3081" t="s">
        <v>11532</v>
      </c>
      <c r="F3081" t="s">
        <v>2704</v>
      </c>
      <c r="G3081" t="s">
        <v>14</v>
      </c>
      <c r="H3081" t="s">
        <v>2705</v>
      </c>
      <c r="I3081">
        <v>35000000</v>
      </c>
      <c r="J3081">
        <v>1997</v>
      </c>
      <c r="K3081">
        <v>6.4</v>
      </c>
      <c r="L3081" s="5" t="s">
        <v>476</v>
      </c>
      <c r="M3081" s="5" t="s">
        <v>1221</v>
      </c>
      <c r="N3081" t="s">
        <v>4289</v>
      </c>
      <c r="O3081" t="s">
        <v>3629</v>
      </c>
      <c r="P3081" s="5">
        <f t="shared" si="312"/>
        <v>0.57913359434434575</v>
      </c>
      <c r="Q3081" s="5">
        <f t="shared" si="313"/>
        <v>2221994</v>
      </c>
      <c r="R3081" s="1">
        <f t="shared" si="314"/>
        <v>-32778006</v>
      </c>
      <c r="S3081" s="1">
        <f t="shared" si="315"/>
        <v>35000000</v>
      </c>
      <c r="V3081" s="5"/>
      <c r="W3081" s="5"/>
      <c r="Y3081" s="5"/>
    </row>
    <row r="3082" spans="1:25" x14ac:dyDescent="0.3">
      <c r="A3082" t="s">
        <v>814</v>
      </c>
      <c r="B3082">
        <v>114</v>
      </c>
      <c r="C3082">
        <v>6592103</v>
      </c>
      <c r="D3082" t="s">
        <v>778</v>
      </c>
      <c r="E3082" t="s">
        <v>11533</v>
      </c>
      <c r="F3082" t="s">
        <v>2706</v>
      </c>
      <c r="G3082" t="s">
        <v>14</v>
      </c>
      <c r="H3082" t="s">
        <v>525</v>
      </c>
      <c r="I3082">
        <v>35000000</v>
      </c>
      <c r="J3082">
        <v>2002</v>
      </c>
      <c r="K3082">
        <v>6.3</v>
      </c>
      <c r="L3082" s="5" t="s">
        <v>8413</v>
      </c>
      <c r="M3082" s="5" t="s">
        <v>1221</v>
      </c>
      <c r="N3082" t="s">
        <v>8415</v>
      </c>
      <c r="O3082" t="s">
        <v>3629</v>
      </c>
      <c r="P3082" s="5">
        <f t="shared" si="312"/>
        <v>0.57882950502469299</v>
      </c>
      <c r="Q3082" s="5">
        <f t="shared" si="313"/>
        <v>6592103</v>
      </c>
      <c r="R3082" s="1">
        <f t="shared" si="314"/>
        <v>-28407897</v>
      </c>
      <c r="S3082" s="1">
        <f t="shared" si="315"/>
        <v>35000000</v>
      </c>
      <c r="V3082" s="5"/>
      <c r="W3082" s="5"/>
      <c r="Y3082" s="5"/>
    </row>
    <row r="3083" spans="1:25" x14ac:dyDescent="0.3">
      <c r="A3083" t="s">
        <v>2707</v>
      </c>
      <c r="B3083">
        <v>156</v>
      </c>
      <c r="C3083"/>
      <c r="D3083" t="s">
        <v>1163</v>
      </c>
      <c r="E3083" t="s">
        <v>11534</v>
      </c>
      <c r="F3083" t="s">
        <v>2708</v>
      </c>
      <c r="G3083" t="s">
        <v>14</v>
      </c>
      <c r="H3083" t="s">
        <v>2709</v>
      </c>
      <c r="I3083">
        <v>35000000</v>
      </c>
      <c r="J3083">
        <v>1980</v>
      </c>
      <c r="K3083">
        <v>8.4</v>
      </c>
      <c r="L3083" s="5" t="s">
        <v>4651</v>
      </c>
      <c r="M3083" s="5" t="s">
        <v>1221</v>
      </c>
      <c r="N3083" t="s">
        <v>7865</v>
      </c>
      <c r="O3083" t="s">
        <v>8418</v>
      </c>
      <c r="P3083" s="5">
        <f t="shared" si="312"/>
        <v>0.57853911316458106</v>
      </c>
      <c r="Q3083" s="5">
        <f t="shared" si="313"/>
        <v>25035665</v>
      </c>
      <c r="R3083" s="1">
        <f t="shared" si="314"/>
        <v>-9964335</v>
      </c>
      <c r="S3083" s="1">
        <f t="shared" si="315"/>
        <v>35000000</v>
      </c>
      <c r="V3083" s="5"/>
      <c r="W3083" s="5"/>
      <c r="Y3083" s="5"/>
    </row>
    <row r="3084" spans="1:25" x14ac:dyDescent="0.3">
      <c r="A3084" t="s">
        <v>379</v>
      </c>
      <c r="B3084">
        <v>148</v>
      </c>
      <c r="C3084">
        <v>630779</v>
      </c>
      <c r="D3084" t="s">
        <v>2712</v>
      </c>
      <c r="E3084" t="s">
        <v>11535</v>
      </c>
      <c r="F3084" t="s">
        <v>2713</v>
      </c>
      <c r="G3084" t="s">
        <v>14</v>
      </c>
      <c r="H3084" t="s">
        <v>15</v>
      </c>
      <c r="I3084">
        <v>35000000</v>
      </c>
      <c r="J3084">
        <v>1999</v>
      </c>
      <c r="K3084">
        <v>6.8</v>
      </c>
      <c r="L3084" s="5" t="s">
        <v>1221</v>
      </c>
      <c r="M3084" s="5" t="s">
        <v>6851</v>
      </c>
      <c r="N3084" t="s">
        <v>8418</v>
      </c>
      <c r="O3084" t="s">
        <v>5239</v>
      </c>
      <c r="P3084" s="5">
        <f t="shared" si="312"/>
        <v>0.57853911316458106</v>
      </c>
      <c r="Q3084" s="5">
        <f t="shared" si="313"/>
        <v>630779</v>
      </c>
      <c r="R3084" s="1">
        <f t="shared" si="314"/>
        <v>-34369221</v>
      </c>
      <c r="S3084" s="1">
        <f t="shared" si="315"/>
        <v>35000000</v>
      </c>
      <c r="V3084" s="5"/>
      <c r="W3084" s="5"/>
      <c r="Y3084" s="5"/>
    </row>
    <row r="3085" spans="1:25" x14ac:dyDescent="0.3">
      <c r="A3085" t="s">
        <v>2721</v>
      </c>
      <c r="B3085">
        <v>91</v>
      </c>
      <c r="C3085">
        <v>10214013</v>
      </c>
      <c r="D3085" t="s">
        <v>599</v>
      </c>
      <c r="E3085" t="s">
        <v>11536</v>
      </c>
      <c r="F3085" t="s">
        <v>2722</v>
      </c>
      <c r="G3085" t="s">
        <v>14</v>
      </c>
      <c r="H3085" t="s">
        <v>15</v>
      </c>
      <c r="I3085">
        <v>35000000</v>
      </c>
      <c r="J3085">
        <v>2015</v>
      </c>
      <c r="K3085">
        <v>5.4</v>
      </c>
      <c r="L3085" s="5" t="s">
        <v>599</v>
      </c>
      <c r="M3085" s="5"/>
      <c r="P3085" s="5">
        <f t="shared" si="312"/>
        <v>0.57822819239557721</v>
      </c>
      <c r="Q3085" s="5">
        <f t="shared" si="313"/>
        <v>10214013</v>
      </c>
      <c r="R3085" s="1">
        <f t="shared" si="314"/>
        <v>-24785987</v>
      </c>
      <c r="S3085" s="1">
        <f t="shared" si="315"/>
        <v>35000000</v>
      </c>
      <c r="V3085" s="5"/>
      <c r="W3085" s="5"/>
      <c r="Y3085" s="5"/>
    </row>
    <row r="3086" spans="1:25" x14ac:dyDescent="0.3">
      <c r="A3086" t="s">
        <v>430</v>
      </c>
      <c r="B3086">
        <v>96</v>
      </c>
      <c r="C3086">
        <v>10139254</v>
      </c>
      <c r="D3086" t="s">
        <v>669</v>
      </c>
      <c r="E3086" t="s">
        <v>11537</v>
      </c>
      <c r="F3086" t="s">
        <v>2724</v>
      </c>
      <c r="G3086" t="s">
        <v>14</v>
      </c>
      <c r="H3086" t="s">
        <v>15</v>
      </c>
      <c r="I3086">
        <v>35000000</v>
      </c>
      <c r="J3086">
        <v>2006</v>
      </c>
      <c r="K3086">
        <v>7.3</v>
      </c>
      <c r="L3086" s="5" t="s">
        <v>1221</v>
      </c>
      <c r="M3086" s="5" t="s">
        <v>4289</v>
      </c>
      <c r="P3086" s="5">
        <f t="shared" si="312"/>
        <v>0.57794901607503435</v>
      </c>
      <c r="Q3086" s="5">
        <f t="shared" si="313"/>
        <v>10139254</v>
      </c>
      <c r="R3086" s="1">
        <f t="shared" si="314"/>
        <v>-24860746</v>
      </c>
      <c r="S3086" s="1">
        <f t="shared" si="315"/>
        <v>35000000</v>
      </c>
      <c r="V3086" s="5"/>
      <c r="W3086" s="5"/>
      <c r="Y3086" s="5"/>
    </row>
    <row r="3087" spans="1:25" x14ac:dyDescent="0.3">
      <c r="A3087" t="s">
        <v>644</v>
      </c>
      <c r="B3087">
        <v>96</v>
      </c>
      <c r="C3087">
        <v>183125</v>
      </c>
      <c r="D3087" t="s">
        <v>162</v>
      </c>
      <c r="E3087" t="s">
        <v>11538</v>
      </c>
      <c r="F3087" t="s">
        <v>2728</v>
      </c>
      <c r="G3087" t="s">
        <v>14</v>
      </c>
      <c r="H3087" t="s">
        <v>15</v>
      </c>
      <c r="I3087">
        <v>35000000</v>
      </c>
      <c r="J3087">
        <v>2012</v>
      </c>
      <c r="K3087">
        <v>5.5</v>
      </c>
      <c r="L3087" s="5" t="s">
        <v>476</v>
      </c>
      <c r="M3087" s="5" t="s">
        <v>8413</v>
      </c>
      <c r="N3087" t="s">
        <v>1221</v>
      </c>
      <c r="O3087" t="s">
        <v>3629</v>
      </c>
      <c r="P3087" s="5">
        <f t="shared" si="312"/>
        <v>0.57766877523207605</v>
      </c>
      <c r="Q3087" s="5">
        <f t="shared" si="313"/>
        <v>183125</v>
      </c>
      <c r="R3087" s="1">
        <f t="shared" si="314"/>
        <v>-34816875</v>
      </c>
      <c r="S3087" s="1">
        <f t="shared" si="315"/>
        <v>35000000</v>
      </c>
      <c r="V3087" s="5"/>
      <c r="W3087" s="5"/>
      <c r="Y3087" s="5"/>
    </row>
    <row r="3088" spans="1:25" x14ac:dyDescent="0.3">
      <c r="A3088" t="s">
        <v>1648</v>
      </c>
      <c r="B3088">
        <v>105</v>
      </c>
      <c r="C3088">
        <v>13101142</v>
      </c>
      <c r="D3088" t="s">
        <v>1391</v>
      </c>
      <c r="E3088" t="s">
        <v>11539</v>
      </c>
      <c r="F3088" t="s">
        <v>2737</v>
      </c>
      <c r="G3088" t="s">
        <v>14</v>
      </c>
      <c r="H3088" t="s">
        <v>15</v>
      </c>
      <c r="I3088">
        <v>35000000</v>
      </c>
      <c r="J3088">
        <v>2012</v>
      </c>
      <c r="K3088">
        <v>5.7</v>
      </c>
      <c r="L3088" s="5" t="s">
        <v>599</v>
      </c>
      <c r="M3088" s="5" t="s">
        <v>6851</v>
      </c>
      <c r="N3088" t="s">
        <v>8417</v>
      </c>
      <c r="P3088" s="5">
        <f t="shared" si="312"/>
        <v>0.57735379033755285</v>
      </c>
      <c r="Q3088" s="5">
        <f t="shared" si="313"/>
        <v>13101142</v>
      </c>
      <c r="R3088" s="1">
        <f t="shared" si="314"/>
        <v>-21898858</v>
      </c>
      <c r="S3088" s="1">
        <f t="shared" si="315"/>
        <v>35000000</v>
      </c>
      <c r="V3088" s="5"/>
      <c r="W3088" s="5"/>
      <c r="Y3088" s="5"/>
    </row>
    <row r="3089" spans="1:25" x14ac:dyDescent="0.3">
      <c r="A3089" t="s">
        <v>2349</v>
      </c>
      <c r="B3089">
        <v>141</v>
      </c>
      <c r="C3089">
        <v>8324748</v>
      </c>
      <c r="D3089" t="s">
        <v>2109</v>
      </c>
      <c r="E3089" t="s">
        <v>11540</v>
      </c>
      <c r="F3089" t="s">
        <v>2738</v>
      </c>
      <c r="G3089" t="s">
        <v>14</v>
      </c>
      <c r="H3089" t="s">
        <v>22</v>
      </c>
      <c r="I3089">
        <v>35000000</v>
      </c>
      <c r="J3089">
        <v>2013</v>
      </c>
      <c r="K3089">
        <v>7.1</v>
      </c>
      <c r="L3089" s="5" t="s">
        <v>4651</v>
      </c>
      <c r="M3089" s="5" t="s">
        <v>1221</v>
      </c>
      <c r="N3089" t="s">
        <v>7865</v>
      </c>
      <c r="P3089" s="5">
        <f t="shared" si="312"/>
        <v>0.57708304646683695</v>
      </c>
      <c r="Q3089" s="5">
        <f t="shared" si="313"/>
        <v>8324748</v>
      </c>
      <c r="R3089" s="1">
        <f t="shared" si="314"/>
        <v>-26675252</v>
      </c>
      <c r="S3089" s="1">
        <f t="shared" si="315"/>
        <v>35000000</v>
      </c>
      <c r="V3089" s="5"/>
      <c r="W3089" s="5"/>
      <c r="Y3089" s="5"/>
    </row>
    <row r="3090" spans="1:25" x14ac:dyDescent="0.3">
      <c r="A3090" t="s">
        <v>603</v>
      </c>
      <c r="B3090">
        <v>195</v>
      </c>
      <c r="C3090"/>
      <c r="D3090" t="s">
        <v>2168</v>
      </c>
      <c r="E3090" t="s">
        <v>11541</v>
      </c>
      <c r="F3090" t="s">
        <v>2739</v>
      </c>
      <c r="G3090" t="s">
        <v>14</v>
      </c>
      <c r="H3090" t="s">
        <v>15</v>
      </c>
      <c r="I3090">
        <v>35000000</v>
      </c>
      <c r="J3090">
        <v>1981</v>
      </c>
      <c r="K3090">
        <v>7.5</v>
      </c>
      <c r="L3090" s="5" t="s">
        <v>4651</v>
      </c>
      <c r="M3090" s="5" t="s">
        <v>1221</v>
      </c>
      <c r="N3090" t="s">
        <v>7865</v>
      </c>
      <c r="O3090" t="s">
        <v>6851</v>
      </c>
      <c r="P3090" s="5">
        <f t="shared" si="312"/>
        <v>0.57679374320612564</v>
      </c>
      <c r="Q3090" s="5">
        <f t="shared" si="313"/>
        <v>25035665</v>
      </c>
      <c r="R3090" s="1">
        <f t="shared" si="314"/>
        <v>-9964335</v>
      </c>
      <c r="S3090" s="1">
        <f t="shared" si="315"/>
        <v>35000000</v>
      </c>
      <c r="V3090" s="5"/>
      <c r="W3090" s="5"/>
      <c r="Y3090" s="5"/>
    </row>
    <row r="3091" spans="1:25" x14ac:dyDescent="0.3">
      <c r="A3091" t="s">
        <v>1461</v>
      </c>
      <c r="B3091">
        <v>99</v>
      </c>
      <c r="C3091">
        <v>81150692</v>
      </c>
      <c r="D3091" t="s">
        <v>2770</v>
      </c>
      <c r="E3091" t="s">
        <v>11542</v>
      </c>
      <c r="F3091" t="s">
        <v>2771</v>
      </c>
      <c r="G3091" t="s">
        <v>14</v>
      </c>
      <c r="H3091" t="s">
        <v>99</v>
      </c>
      <c r="I3091">
        <v>35000000</v>
      </c>
      <c r="J3091">
        <v>2002</v>
      </c>
      <c r="K3091">
        <v>5.0999999999999996</v>
      </c>
      <c r="L3091" s="5" t="s">
        <v>340</v>
      </c>
      <c r="M3091" s="5" t="s">
        <v>599</v>
      </c>
      <c r="N3091" t="s">
        <v>6299</v>
      </c>
      <c r="O3091" t="s">
        <v>8417</v>
      </c>
      <c r="P3091" s="5">
        <f t="shared" si="312"/>
        <v>0.57679374320612564</v>
      </c>
      <c r="Q3091" s="5">
        <f t="shared" si="313"/>
        <v>81150692</v>
      </c>
      <c r="R3091" s="1">
        <f t="shared" si="314"/>
        <v>46150692</v>
      </c>
      <c r="S3091" s="1">
        <f t="shared" si="315"/>
        <v>35000000</v>
      </c>
      <c r="V3091" s="5"/>
      <c r="W3091" s="5"/>
      <c r="Y3091" s="5"/>
    </row>
    <row r="3092" spans="1:25" x14ac:dyDescent="0.3">
      <c r="A3092" t="s">
        <v>2784</v>
      </c>
      <c r="B3092">
        <v>89</v>
      </c>
      <c r="C3092">
        <v>21784432</v>
      </c>
      <c r="D3092" t="s">
        <v>599</v>
      </c>
      <c r="E3092" t="s">
        <v>11543</v>
      </c>
      <c r="F3092" t="s">
        <v>2785</v>
      </c>
      <c r="G3092" t="s">
        <v>14</v>
      </c>
      <c r="H3092" t="s">
        <v>15</v>
      </c>
      <c r="I3092">
        <v>35000000</v>
      </c>
      <c r="J3092">
        <v>2013</v>
      </c>
      <c r="K3092">
        <v>5.6</v>
      </c>
      <c r="L3092" s="5" t="s">
        <v>599</v>
      </c>
      <c r="M3092" s="5"/>
      <c r="P3092" s="5">
        <f t="shared" si="312"/>
        <v>0.57691059561997304</v>
      </c>
      <c r="Q3092" s="5">
        <f t="shared" si="313"/>
        <v>21784432</v>
      </c>
      <c r="R3092" s="1">
        <f t="shared" si="314"/>
        <v>-13215568</v>
      </c>
      <c r="S3092" s="1">
        <f t="shared" si="315"/>
        <v>35000000</v>
      </c>
      <c r="V3092" s="5"/>
      <c r="W3092" s="5"/>
      <c r="Y3092" s="5"/>
    </row>
    <row r="3093" spans="1:25" x14ac:dyDescent="0.3">
      <c r="A3093" t="s">
        <v>138</v>
      </c>
      <c r="B3093">
        <v>142</v>
      </c>
      <c r="C3093"/>
      <c r="D3093" t="s">
        <v>2792</v>
      </c>
      <c r="E3093" t="s">
        <v>11544</v>
      </c>
      <c r="F3093" t="s">
        <v>2793</v>
      </c>
      <c r="G3093" t="s">
        <v>14</v>
      </c>
      <c r="H3093" t="s">
        <v>15</v>
      </c>
      <c r="I3093">
        <v>35000000</v>
      </c>
      <c r="J3093">
        <v>1979</v>
      </c>
      <c r="K3093">
        <v>5.9</v>
      </c>
      <c r="L3093" s="5" t="s">
        <v>476</v>
      </c>
      <c r="M3093" s="5" t="s">
        <v>599</v>
      </c>
      <c r="N3093" t="s">
        <v>8418</v>
      </c>
      <c r="P3093" s="5">
        <f t="shared" si="312"/>
        <v>0.57667376054855646</v>
      </c>
      <c r="Q3093" s="5">
        <f t="shared" si="313"/>
        <v>25035665</v>
      </c>
      <c r="R3093" s="1">
        <f t="shared" si="314"/>
        <v>-9964335</v>
      </c>
      <c r="S3093" s="1">
        <f t="shared" si="315"/>
        <v>35000000</v>
      </c>
      <c r="V3093" s="5"/>
      <c r="W3093" s="5"/>
      <c r="Y3093" s="5"/>
    </row>
    <row r="3094" spans="1:25" x14ac:dyDescent="0.3">
      <c r="A3094" t="s">
        <v>2805</v>
      </c>
      <c r="B3094">
        <v>107</v>
      </c>
      <c r="C3094">
        <v>10956379</v>
      </c>
      <c r="D3094" t="s">
        <v>2806</v>
      </c>
      <c r="E3094" t="s">
        <v>11545</v>
      </c>
      <c r="F3094" t="s">
        <v>2807</v>
      </c>
      <c r="G3094" t="s">
        <v>14</v>
      </c>
      <c r="H3094" t="s">
        <v>2023</v>
      </c>
      <c r="I3094">
        <v>35000000</v>
      </c>
      <c r="J3094">
        <v>2007</v>
      </c>
      <c r="K3094">
        <v>3.6</v>
      </c>
      <c r="L3094" s="5" t="s">
        <v>476</v>
      </c>
      <c r="M3094" s="5" t="s">
        <v>1221</v>
      </c>
      <c r="N3094" t="s">
        <v>455</v>
      </c>
      <c r="O3094" t="s">
        <v>2267</v>
      </c>
      <c r="P3094" s="5">
        <f t="shared" si="312"/>
        <v>0.57667376054855646</v>
      </c>
      <c r="Q3094" s="5">
        <f t="shared" si="313"/>
        <v>10956379</v>
      </c>
      <c r="R3094" s="1">
        <f t="shared" si="314"/>
        <v>-24043621</v>
      </c>
      <c r="S3094" s="1">
        <f t="shared" si="315"/>
        <v>35000000</v>
      </c>
      <c r="V3094" s="5"/>
      <c r="W3094" s="5"/>
      <c r="Y3094" s="5"/>
    </row>
    <row r="3095" spans="1:25" x14ac:dyDescent="0.3">
      <c r="A3095" t="s">
        <v>2881</v>
      </c>
      <c r="B3095">
        <v>98</v>
      </c>
      <c r="C3095">
        <v>66359959</v>
      </c>
      <c r="D3095" t="s">
        <v>2882</v>
      </c>
      <c r="E3095" t="s">
        <v>11546</v>
      </c>
      <c r="F3095" t="s">
        <v>2883</v>
      </c>
      <c r="G3095" t="s">
        <v>14</v>
      </c>
      <c r="H3095" t="s">
        <v>15</v>
      </c>
      <c r="I3095">
        <v>35000000</v>
      </c>
      <c r="J3095">
        <v>2013</v>
      </c>
      <c r="K3095">
        <v>6.9</v>
      </c>
      <c r="L3095" s="5" t="s">
        <v>599</v>
      </c>
      <c r="M3095" s="5" t="s">
        <v>2267</v>
      </c>
      <c r="N3095" t="s">
        <v>6851</v>
      </c>
      <c r="P3095" s="5">
        <f t="shared" si="312"/>
        <v>0.57639234810968465</v>
      </c>
      <c r="Q3095" s="5">
        <f t="shared" si="313"/>
        <v>66359959</v>
      </c>
      <c r="R3095" s="1">
        <f t="shared" si="314"/>
        <v>31359959</v>
      </c>
      <c r="S3095" s="1">
        <f t="shared" si="315"/>
        <v>35000000</v>
      </c>
      <c r="V3095" s="5"/>
      <c r="W3095" s="5"/>
      <c r="Y3095" s="5"/>
    </row>
    <row r="3096" spans="1:25" x14ac:dyDescent="0.3">
      <c r="A3096" t="s">
        <v>2978</v>
      </c>
      <c r="B3096">
        <v>105</v>
      </c>
      <c r="C3096">
        <v>20422207</v>
      </c>
      <c r="D3096" t="s">
        <v>507</v>
      </c>
      <c r="E3096" t="s">
        <v>11547</v>
      </c>
      <c r="F3096" t="s">
        <v>2979</v>
      </c>
      <c r="G3096" t="s">
        <v>14</v>
      </c>
      <c r="H3096" t="s">
        <v>15</v>
      </c>
      <c r="I3096">
        <v>35000000</v>
      </c>
      <c r="J3096">
        <v>2004</v>
      </c>
      <c r="K3096">
        <v>5.2</v>
      </c>
      <c r="L3096" s="5" t="s">
        <v>599</v>
      </c>
      <c r="M3096" s="5" t="s">
        <v>1221</v>
      </c>
      <c r="N3096" t="s">
        <v>6851</v>
      </c>
      <c r="P3096" s="5">
        <f t="shared" si="312"/>
        <v>0.57640273226911076</v>
      </c>
      <c r="Q3096" s="5">
        <f t="shared" si="313"/>
        <v>20422207</v>
      </c>
      <c r="R3096" s="1">
        <f t="shared" si="314"/>
        <v>-14577793</v>
      </c>
      <c r="S3096" s="1">
        <f t="shared" si="315"/>
        <v>35000000</v>
      </c>
      <c r="V3096" s="5"/>
      <c r="W3096" s="5"/>
      <c r="Y3096" s="5"/>
    </row>
    <row r="3097" spans="1:25" x14ac:dyDescent="0.3">
      <c r="A3097" t="s">
        <v>2983</v>
      </c>
      <c r="B3097">
        <v>133</v>
      </c>
      <c r="C3097">
        <v>21129348</v>
      </c>
      <c r="D3097" t="s">
        <v>1874</v>
      </c>
      <c r="E3097" t="s">
        <v>11548</v>
      </c>
      <c r="F3097" t="s">
        <v>2984</v>
      </c>
      <c r="G3097" t="s">
        <v>14</v>
      </c>
      <c r="H3097" t="s">
        <v>15</v>
      </c>
      <c r="I3097">
        <v>35000000</v>
      </c>
      <c r="J3097">
        <v>2010</v>
      </c>
      <c r="K3097">
        <v>7.4</v>
      </c>
      <c r="L3097" s="5" t="s">
        <v>8413</v>
      </c>
      <c r="M3097" s="5" t="s">
        <v>1221</v>
      </c>
      <c r="N3097" t="s">
        <v>6851</v>
      </c>
      <c r="O3097" t="s">
        <v>3629</v>
      </c>
      <c r="P3097" s="5">
        <f t="shared" si="312"/>
        <v>0.57615837449124874</v>
      </c>
      <c r="Q3097" s="5">
        <f t="shared" si="313"/>
        <v>21129348</v>
      </c>
      <c r="R3097" s="1">
        <f t="shared" si="314"/>
        <v>-13870652</v>
      </c>
      <c r="S3097" s="1">
        <f t="shared" si="315"/>
        <v>35000000</v>
      </c>
      <c r="V3097" s="5"/>
      <c r="W3097" s="5"/>
      <c r="Y3097" s="5"/>
    </row>
    <row r="3098" spans="1:25" x14ac:dyDescent="0.3">
      <c r="A3098" t="s">
        <v>2998</v>
      </c>
      <c r="B3098">
        <v>126</v>
      </c>
      <c r="C3098">
        <v>18324242</v>
      </c>
      <c r="D3098" t="s">
        <v>1221</v>
      </c>
      <c r="E3098" t="s">
        <v>11549</v>
      </c>
      <c r="F3098" t="s">
        <v>2999</v>
      </c>
      <c r="G3098" t="s">
        <v>14</v>
      </c>
      <c r="H3098" t="s">
        <v>15</v>
      </c>
      <c r="I3098">
        <v>35000000</v>
      </c>
      <c r="J3098">
        <v>2005</v>
      </c>
      <c r="K3098">
        <v>7.3</v>
      </c>
      <c r="L3098" s="5" t="s">
        <v>1221</v>
      </c>
      <c r="M3098" s="5"/>
      <c r="P3098" s="5">
        <f t="shared" si="312"/>
        <v>0.57591641695688334</v>
      </c>
      <c r="Q3098" s="5">
        <f t="shared" si="313"/>
        <v>18324242</v>
      </c>
      <c r="R3098" s="1">
        <f t="shared" si="314"/>
        <v>-16675758</v>
      </c>
      <c r="S3098" s="1">
        <f t="shared" si="315"/>
        <v>35000000</v>
      </c>
      <c r="V3098" s="5"/>
      <c r="W3098" s="5"/>
      <c r="Y3098" s="5"/>
    </row>
    <row r="3099" spans="1:25" x14ac:dyDescent="0.3">
      <c r="A3099" t="s">
        <v>3004</v>
      </c>
      <c r="B3099">
        <v>110</v>
      </c>
      <c r="C3099">
        <v>16295774</v>
      </c>
      <c r="D3099" t="s">
        <v>1582</v>
      </c>
      <c r="E3099" t="s">
        <v>11550</v>
      </c>
      <c r="F3099" t="s">
        <v>3005</v>
      </c>
      <c r="G3099" t="s">
        <v>14</v>
      </c>
      <c r="H3099" t="s">
        <v>15</v>
      </c>
      <c r="I3099">
        <v>35000000</v>
      </c>
      <c r="J3099">
        <v>1986</v>
      </c>
      <c r="K3099">
        <v>4.5999999999999996</v>
      </c>
      <c r="L3099" s="5" t="s">
        <v>476</v>
      </c>
      <c r="M3099" s="5" t="s">
        <v>340</v>
      </c>
      <c r="N3099" t="s">
        <v>599</v>
      </c>
      <c r="O3099" t="s">
        <v>6851</v>
      </c>
      <c r="P3099" s="5">
        <f t="shared" si="312"/>
        <v>0.57566182409865696</v>
      </c>
      <c r="Q3099" s="5">
        <f t="shared" si="313"/>
        <v>16295774</v>
      </c>
      <c r="R3099" s="1">
        <f t="shared" si="314"/>
        <v>-18704226</v>
      </c>
      <c r="S3099" s="1">
        <f t="shared" si="315"/>
        <v>35000000</v>
      </c>
      <c r="V3099" s="5"/>
      <c r="W3099" s="5"/>
      <c r="Y3099" s="5"/>
    </row>
    <row r="3100" spans="1:25" x14ac:dyDescent="0.3">
      <c r="A3100" t="s">
        <v>302</v>
      </c>
      <c r="B3100">
        <v>122</v>
      </c>
      <c r="C3100">
        <v>18593156</v>
      </c>
      <c r="D3100" t="s">
        <v>1221</v>
      </c>
      <c r="E3100" t="s">
        <v>11551</v>
      </c>
      <c r="F3100" t="s">
        <v>3091</v>
      </c>
      <c r="G3100" t="s">
        <v>14</v>
      </c>
      <c r="H3100" t="s">
        <v>15</v>
      </c>
      <c r="I3100">
        <v>35000000</v>
      </c>
      <c r="J3100">
        <v>2008</v>
      </c>
      <c r="K3100">
        <v>7.7</v>
      </c>
      <c r="L3100" s="5" t="s">
        <v>1221</v>
      </c>
      <c r="M3100" s="5"/>
      <c r="P3100" s="5">
        <f t="shared" si="312"/>
        <v>0.57539811849527711</v>
      </c>
      <c r="Q3100" s="5">
        <f t="shared" si="313"/>
        <v>18593156</v>
      </c>
      <c r="R3100" s="1">
        <f t="shared" si="314"/>
        <v>-16406844</v>
      </c>
      <c r="S3100" s="1">
        <f t="shared" si="315"/>
        <v>35000000</v>
      </c>
      <c r="V3100" s="5"/>
      <c r="W3100" s="5"/>
      <c r="Y3100" s="5"/>
    </row>
    <row r="3101" spans="1:25" x14ac:dyDescent="0.3">
      <c r="A3101" t="s">
        <v>939</v>
      </c>
      <c r="B3101">
        <v>103</v>
      </c>
      <c r="C3101">
        <v>60400856</v>
      </c>
      <c r="D3101" t="s">
        <v>604</v>
      </c>
      <c r="E3101" t="s">
        <v>11552</v>
      </c>
      <c r="F3101" t="s">
        <v>3121</v>
      </c>
      <c r="G3101" t="s">
        <v>14</v>
      </c>
      <c r="H3101" t="s">
        <v>275</v>
      </c>
      <c r="I3101">
        <v>35000000</v>
      </c>
      <c r="J3101">
        <v>2001</v>
      </c>
      <c r="K3101">
        <v>5.2</v>
      </c>
      <c r="L3101" s="5" t="s">
        <v>599</v>
      </c>
      <c r="M3101" s="5" t="s">
        <v>6851</v>
      </c>
      <c r="P3101" s="5">
        <f t="shared" si="312"/>
        <v>0.57514325086619744</v>
      </c>
      <c r="Q3101" s="5">
        <f t="shared" si="313"/>
        <v>60400856</v>
      </c>
      <c r="R3101" s="1">
        <f t="shared" si="314"/>
        <v>25400856</v>
      </c>
      <c r="S3101" s="1">
        <f t="shared" si="315"/>
        <v>35000000</v>
      </c>
      <c r="V3101" s="5"/>
      <c r="W3101" s="5"/>
      <c r="Y3101" s="5"/>
    </row>
    <row r="3102" spans="1:25" x14ac:dyDescent="0.3">
      <c r="A3102" t="s">
        <v>2397</v>
      </c>
      <c r="B3102">
        <v>114</v>
      </c>
      <c r="C3102">
        <v>42168445</v>
      </c>
      <c r="D3102" t="s">
        <v>507</v>
      </c>
      <c r="E3102" t="s">
        <v>11553</v>
      </c>
      <c r="F3102" t="s">
        <v>3174</v>
      </c>
      <c r="G3102" t="s">
        <v>14</v>
      </c>
      <c r="H3102" t="s">
        <v>15</v>
      </c>
      <c r="I3102">
        <v>35000000</v>
      </c>
      <c r="J3102">
        <v>2008</v>
      </c>
      <c r="K3102">
        <v>5.3</v>
      </c>
      <c r="L3102" s="5" t="s">
        <v>599</v>
      </c>
      <c r="M3102" s="5" t="s">
        <v>1221</v>
      </c>
      <c r="N3102" t="s">
        <v>6851</v>
      </c>
      <c r="P3102" s="5">
        <f t="shared" si="312"/>
        <v>0.57511241490166642</v>
      </c>
      <c r="Q3102" s="5">
        <f t="shared" si="313"/>
        <v>42168445</v>
      </c>
      <c r="R3102" s="1">
        <f t="shared" si="314"/>
        <v>7168445</v>
      </c>
      <c r="S3102" s="1">
        <f t="shared" si="315"/>
        <v>35000000</v>
      </c>
      <c r="V3102" s="5"/>
      <c r="W3102" s="5"/>
      <c r="Y3102" s="5"/>
    </row>
    <row r="3103" spans="1:25" x14ac:dyDescent="0.3">
      <c r="A3103" t="s">
        <v>1324</v>
      </c>
      <c r="B3103">
        <v>135</v>
      </c>
      <c r="C3103">
        <v>70960517</v>
      </c>
      <c r="D3103" t="s">
        <v>79</v>
      </c>
      <c r="E3103" t="s">
        <v>11554</v>
      </c>
      <c r="F3103" t="s">
        <v>3613</v>
      </c>
      <c r="G3103" t="s">
        <v>14</v>
      </c>
      <c r="H3103" t="s">
        <v>15</v>
      </c>
      <c r="I3103">
        <v>35000000</v>
      </c>
      <c r="J3103">
        <v>1995</v>
      </c>
      <c r="K3103">
        <v>7.5</v>
      </c>
      <c r="L3103" s="5" t="s">
        <v>1221</v>
      </c>
      <c r="M3103" s="5" t="s">
        <v>6851</v>
      </c>
      <c r="P3103" s="5">
        <f t="shared" si="312"/>
        <v>0.57497169159499573</v>
      </c>
      <c r="Q3103" s="5">
        <f t="shared" si="313"/>
        <v>70960517</v>
      </c>
      <c r="R3103" s="1">
        <f t="shared" si="314"/>
        <v>35960517</v>
      </c>
      <c r="S3103" s="1">
        <f t="shared" si="315"/>
        <v>35000000</v>
      </c>
      <c r="V3103" s="5"/>
      <c r="W3103" s="5"/>
      <c r="Y3103" s="5"/>
    </row>
    <row r="3104" spans="1:25" x14ac:dyDescent="0.3">
      <c r="A3104" t="s">
        <v>3704</v>
      </c>
      <c r="B3104">
        <v>114</v>
      </c>
      <c r="C3104">
        <v>69700000</v>
      </c>
      <c r="D3104" t="s">
        <v>2103</v>
      </c>
      <c r="E3104" t="s">
        <v>11555</v>
      </c>
      <c r="F3104" t="s">
        <v>3705</v>
      </c>
      <c r="G3104" t="s">
        <v>14</v>
      </c>
      <c r="H3104" t="s">
        <v>15</v>
      </c>
      <c r="I3104">
        <v>35000000</v>
      </c>
      <c r="J3104">
        <v>1982</v>
      </c>
      <c r="K3104">
        <v>5.8</v>
      </c>
      <c r="L3104" s="5" t="s">
        <v>599</v>
      </c>
      <c r="M3104" s="5" t="s">
        <v>6055</v>
      </c>
      <c r="P3104" s="5">
        <f t="shared" si="312"/>
        <v>0.57501268226824698</v>
      </c>
      <c r="Q3104" s="5">
        <f t="shared" si="313"/>
        <v>69700000</v>
      </c>
      <c r="R3104" s="1">
        <f t="shared" si="314"/>
        <v>34700000</v>
      </c>
      <c r="S3104" s="1">
        <f t="shared" si="315"/>
        <v>35000000</v>
      </c>
      <c r="V3104" s="5"/>
      <c r="W3104" s="5"/>
      <c r="Y3104" s="5"/>
    </row>
    <row r="3105" spans="1:25" x14ac:dyDescent="0.3">
      <c r="A3105" t="s">
        <v>3210</v>
      </c>
      <c r="B3105">
        <v>108</v>
      </c>
      <c r="C3105">
        <v>81257845</v>
      </c>
      <c r="D3105" t="s">
        <v>2272</v>
      </c>
      <c r="E3105" t="s">
        <v>11556</v>
      </c>
      <c r="F3105" t="s">
        <v>3727</v>
      </c>
      <c r="G3105" t="s">
        <v>14</v>
      </c>
      <c r="H3105" t="s">
        <v>15</v>
      </c>
      <c r="I3105">
        <v>35000000</v>
      </c>
      <c r="J3105">
        <v>2003</v>
      </c>
      <c r="K3105">
        <v>7.1</v>
      </c>
      <c r="L3105" s="5" t="s">
        <v>599</v>
      </c>
      <c r="M3105" s="5" t="s">
        <v>4183</v>
      </c>
      <c r="P3105" s="5">
        <f t="shared" si="312"/>
        <v>0.57504490733368752</v>
      </c>
      <c r="Q3105" s="5">
        <f t="shared" si="313"/>
        <v>81257845</v>
      </c>
      <c r="R3105" s="1">
        <f t="shared" si="314"/>
        <v>46257845</v>
      </c>
      <c r="S3105" s="1">
        <f t="shared" si="315"/>
        <v>35000000</v>
      </c>
      <c r="V3105" s="5"/>
      <c r="W3105" s="5"/>
      <c r="Y3105" s="5"/>
    </row>
    <row r="3106" spans="1:25" x14ac:dyDescent="0.3">
      <c r="A3106" t="s">
        <v>3796</v>
      </c>
      <c r="B3106">
        <v>91</v>
      </c>
      <c r="C3106">
        <v>30079316</v>
      </c>
      <c r="D3106" t="s">
        <v>2267</v>
      </c>
      <c r="E3106" t="s">
        <v>11557</v>
      </c>
      <c r="F3106" t="s">
        <v>3797</v>
      </c>
      <c r="G3106" t="s">
        <v>14</v>
      </c>
      <c r="H3106" t="s">
        <v>15</v>
      </c>
      <c r="I3106">
        <v>35000000</v>
      </c>
      <c r="J3106">
        <v>2002</v>
      </c>
      <c r="K3106">
        <v>5.5</v>
      </c>
      <c r="L3106" s="5" t="s">
        <v>2267</v>
      </c>
      <c r="M3106" s="5"/>
      <c r="P3106" s="5">
        <f t="shared" si="312"/>
        <v>0.57516246071221688</v>
      </c>
      <c r="Q3106" s="5">
        <f t="shared" si="313"/>
        <v>30079316</v>
      </c>
      <c r="R3106" s="1">
        <f t="shared" si="314"/>
        <v>-4920684</v>
      </c>
      <c r="S3106" s="1">
        <f t="shared" si="315"/>
        <v>35000000</v>
      </c>
      <c r="V3106" s="5"/>
      <c r="W3106" s="5"/>
      <c r="Y3106" s="5"/>
    </row>
    <row r="3107" spans="1:25" x14ac:dyDescent="0.3">
      <c r="A3107" t="s">
        <v>3871</v>
      </c>
      <c r="B3107">
        <v>88</v>
      </c>
      <c r="C3107">
        <v>16988996</v>
      </c>
      <c r="D3107" t="s">
        <v>3872</v>
      </c>
      <c r="E3107" t="s">
        <v>11558</v>
      </c>
      <c r="F3107" t="s">
        <v>3873</v>
      </c>
      <c r="G3107" t="s">
        <v>14</v>
      </c>
      <c r="H3107" t="s">
        <v>15</v>
      </c>
      <c r="I3107">
        <v>35000000</v>
      </c>
      <c r="J3107">
        <v>2002</v>
      </c>
      <c r="K3107">
        <v>4</v>
      </c>
      <c r="L3107" s="5" t="s">
        <v>599</v>
      </c>
      <c r="M3107" s="5" t="s">
        <v>6299</v>
      </c>
      <c r="N3107" t="s">
        <v>4183</v>
      </c>
      <c r="O3107" t="s">
        <v>6055</v>
      </c>
      <c r="P3107" s="5">
        <f t="shared" si="312"/>
        <v>0.57495799843428042</v>
      </c>
      <c r="Q3107" s="5">
        <f t="shared" si="313"/>
        <v>16988996</v>
      </c>
      <c r="R3107" s="1">
        <f t="shared" si="314"/>
        <v>-18011004</v>
      </c>
      <c r="S3107" s="1">
        <f t="shared" si="315"/>
        <v>35000000</v>
      </c>
      <c r="V3107" s="5"/>
      <c r="W3107" s="5"/>
      <c r="Y3107" s="5"/>
    </row>
    <row r="3108" spans="1:25" x14ac:dyDescent="0.3">
      <c r="A3108" t="s">
        <v>1770</v>
      </c>
      <c r="B3108">
        <v>94</v>
      </c>
      <c r="C3108">
        <v>33357476</v>
      </c>
      <c r="D3108" t="s">
        <v>4324</v>
      </c>
      <c r="E3108" t="s">
        <v>11559</v>
      </c>
      <c r="F3108" t="s">
        <v>4325</v>
      </c>
      <c r="G3108" t="s">
        <v>14</v>
      </c>
      <c r="H3108" t="s">
        <v>15</v>
      </c>
      <c r="I3108">
        <v>35000000</v>
      </c>
      <c r="J3108">
        <v>2001</v>
      </c>
      <c r="K3108">
        <v>5.4</v>
      </c>
      <c r="L3108" s="5" t="s">
        <v>476</v>
      </c>
      <c r="M3108" s="5" t="s">
        <v>599</v>
      </c>
      <c r="N3108" t="s">
        <v>8413</v>
      </c>
      <c r="O3108" t="s">
        <v>6299</v>
      </c>
      <c r="P3108" s="5">
        <f t="shared" si="312"/>
        <v>0.57469340258659951</v>
      </c>
      <c r="Q3108" s="5">
        <f t="shared" si="313"/>
        <v>33357476</v>
      </c>
      <c r="R3108" s="1">
        <f t="shared" si="314"/>
        <v>-1642524</v>
      </c>
      <c r="S3108" s="1">
        <f t="shared" si="315"/>
        <v>35000000</v>
      </c>
      <c r="V3108" s="5"/>
      <c r="W3108" s="5"/>
      <c r="Y3108" s="5"/>
    </row>
    <row r="3109" spans="1:25" x14ac:dyDescent="0.3">
      <c r="A3109" t="s">
        <v>6379</v>
      </c>
      <c r="B3109">
        <v>110</v>
      </c>
      <c r="C3109">
        <v>49413</v>
      </c>
      <c r="D3109" t="s">
        <v>122</v>
      </c>
      <c r="E3109" t="s">
        <v>11560</v>
      </c>
      <c r="F3109" t="s">
        <v>6380</v>
      </c>
      <c r="G3109" t="s">
        <v>2553</v>
      </c>
      <c r="H3109" t="s">
        <v>1377</v>
      </c>
      <c r="I3109">
        <v>35000000</v>
      </c>
      <c r="J3109">
        <v>2006</v>
      </c>
      <c r="K3109">
        <v>7.3</v>
      </c>
      <c r="L3109" s="5" t="s">
        <v>476</v>
      </c>
      <c r="M3109" s="5" t="s">
        <v>8413</v>
      </c>
      <c r="N3109" t="s">
        <v>3629</v>
      </c>
      <c r="P3109" s="5">
        <f t="shared" si="312"/>
        <v>0.57450421216666425</v>
      </c>
      <c r="Q3109" s="5">
        <f t="shared" si="313"/>
        <v>49413</v>
      </c>
      <c r="R3109" s="1">
        <f t="shared" si="314"/>
        <v>-34950587</v>
      </c>
      <c r="S3109" s="1">
        <f t="shared" si="315"/>
        <v>35000000</v>
      </c>
      <c r="V3109" s="5"/>
      <c r="W3109" s="5"/>
      <c r="Y3109" s="5"/>
    </row>
    <row r="3110" spans="1:25" x14ac:dyDescent="0.3">
      <c r="A3110" t="s">
        <v>2851</v>
      </c>
      <c r="B3110">
        <v>101</v>
      </c>
      <c r="C3110">
        <v>80276912</v>
      </c>
      <c r="D3110" t="s">
        <v>604</v>
      </c>
      <c r="E3110" t="s">
        <v>11561</v>
      </c>
      <c r="F3110" t="s">
        <v>7931</v>
      </c>
      <c r="G3110" t="s">
        <v>14</v>
      </c>
      <c r="H3110" t="s">
        <v>15</v>
      </c>
      <c r="I3110">
        <v>35000000</v>
      </c>
      <c r="J3110">
        <v>2008</v>
      </c>
      <c r="K3110">
        <v>6.1</v>
      </c>
      <c r="L3110" s="5" t="s">
        <v>599</v>
      </c>
      <c r="M3110" s="5" t="s">
        <v>6851</v>
      </c>
      <c r="P3110" s="5">
        <f t="shared" si="312"/>
        <v>0.57417472780218848</v>
      </c>
      <c r="Q3110" s="5">
        <f t="shared" si="313"/>
        <v>80276912</v>
      </c>
      <c r="R3110" s="1">
        <f t="shared" si="314"/>
        <v>45276912</v>
      </c>
      <c r="S3110" s="1">
        <f t="shared" si="315"/>
        <v>35000000</v>
      </c>
      <c r="V3110" s="5"/>
      <c r="W3110" s="5"/>
      <c r="Y3110" s="5"/>
    </row>
    <row r="3111" spans="1:25" x14ac:dyDescent="0.3">
      <c r="A3111" t="s">
        <v>2547</v>
      </c>
      <c r="B3111">
        <v>95</v>
      </c>
      <c r="C3111">
        <v>37788228</v>
      </c>
      <c r="D3111" t="s">
        <v>599</v>
      </c>
      <c r="E3111" t="s">
        <v>11562</v>
      </c>
      <c r="F3111" t="s">
        <v>2548</v>
      </c>
      <c r="G3111" t="s">
        <v>14</v>
      </c>
      <c r="H3111" t="s">
        <v>15</v>
      </c>
      <c r="I3111">
        <v>35200000</v>
      </c>
      <c r="J3111">
        <v>2003</v>
      </c>
      <c r="K3111">
        <v>5.4</v>
      </c>
      <c r="L3111" s="5" t="s">
        <v>599</v>
      </c>
      <c r="M3111" s="5"/>
      <c r="P3111" s="5">
        <f t="shared" si="312"/>
        <v>0.57428436182536968</v>
      </c>
      <c r="Q3111" s="5">
        <f t="shared" si="313"/>
        <v>37788228</v>
      </c>
      <c r="R3111" s="1">
        <f t="shared" si="314"/>
        <v>2588228</v>
      </c>
      <c r="S3111" s="1">
        <f t="shared" si="315"/>
        <v>35200000</v>
      </c>
      <c r="V3111" s="5"/>
      <c r="W3111" s="5"/>
      <c r="Y3111" s="5"/>
    </row>
    <row r="3112" spans="1:25" x14ac:dyDescent="0.3">
      <c r="A3112" t="s">
        <v>1254</v>
      </c>
      <c r="B3112">
        <v>111</v>
      </c>
      <c r="C3112">
        <v>45045037</v>
      </c>
      <c r="D3112" t="s">
        <v>604</v>
      </c>
      <c r="E3112" t="s">
        <v>11563</v>
      </c>
      <c r="F3112" t="s">
        <v>1284</v>
      </c>
      <c r="G3112" t="s">
        <v>14</v>
      </c>
      <c r="H3112" t="s">
        <v>15</v>
      </c>
      <c r="I3112">
        <v>36000000</v>
      </c>
      <c r="J3112">
        <v>2011</v>
      </c>
      <c r="K3112">
        <v>5.9</v>
      </c>
      <c r="L3112" s="5" t="s">
        <v>599</v>
      </c>
      <c r="M3112" s="5" t="s">
        <v>6851</v>
      </c>
      <c r="P3112" s="5">
        <f t="shared" si="312"/>
        <v>0.57411728692080433</v>
      </c>
      <c r="Q3112" s="5">
        <f t="shared" si="313"/>
        <v>45045037</v>
      </c>
      <c r="R3112" s="1">
        <f t="shared" si="314"/>
        <v>9045037</v>
      </c>
      <c r="S3112" s="1">
        <f t="shared" si="315"/>
        <v>36000000</v>
      </c>
      <c r="V3112" s="5"/>
      <c r="W3112" s="5"/>
      <c r="Y3112" s="5"/>
    </row>
    <row r="3113" spans="1:25" x14ac:dyDescent="0.3">
      <c r="A3113" t="s">
        <v>138</v>
      </c>
      <c r="B3113">
        <v>155</v>
      </c>
      <c r="C3113">
        <v>44175394</v>
      </c>
      <c r="D3113" t="s">
        <v>2305</v>
      </c>
      <c r="E3113" t="s">
        <v>11564</v>
      </c>
      <c r="F3113" t="s">
        <v>2306</v>
      </c>
      <c r="G3113" t="s">
        <v>14</v>
      </c>
      <c r="H3113" t="s">
        <v>15</v>
      </c>
      <c r="I3113">
        <v>36000000</v>
      </c>
      <c r="J3113">
        <v>1997</v>
      </c>
      <c r="K3113">
        <v>7.2</v>
      </c>
      <c r="L3113" s="5" t="s">
        <v>1221</v>
      </c>
      <c r="M3113" s="5" t="s">
        <v>7865</v>
      </c>
      <c r="P3113" s="5">
        <f t="shared" si="312"/>
        <v>0.57398967837100257</v>
      </c>
      <c r="Q3113" s="5">
        <f t="shared" si="313"/>
        <v>44175394</v>
      </c>
      <c r="R3113" s="1">
        <f t="shared" si="314"/>
        <v>8175394</v>
      </c>
      <c r="S3113" s="1">
        <f t="shared" si="315"/>
        <v>36000000</v>
      </c>
      <c r="V3113" s="5"/>
      <c r="W3113" s="5"/>
      <c r="Y3113" s="5"/>
    </row>
    <row r="3114" spans="1:25" x14ac:dyDescent="0.3">
      <c r="A3114" t="s">
        <v>2399</v>
      </c>
      <c r="B3114">
        <v>119</v>
      </c>
      <c r="C3114">
        <v>7000000</v>
      </c>
      <c r="D3114" t="s">
        <v>256</v>
      </c>
      <c r="E3114" t="s">
        <v>11565</v>
      </c>
      <c r="F3114" t="s">
        <v>2400</v>
      </c>
      <c r="G3114" t="s">
        <v>14</v>
      </c>
      <c r="H3114" t="s">
        <v>22</v>
      </c>
      <c r="I3114">
        <v>36000000</v>
      </c>
      <c r="J3114">
        <v>1980</v>
      </c>
      <c r="K3114">
        <v>4.7</v>
      </c>
      <c r="L3114" s="5" t="s">
        <v>476</v>
      </c>
      <c r="M3114" s="5" t="s">
        <v>340</v>
      </c>
      <c r="N3114" t="s">
        <v>1221</v>
      </c>
      <c r="O3114" t="s">
        <v>3629</v>
      </c>
      <c r="P3114" s="5">
        <f t="shared" si="312"/>
        <v>0.57385694955338762</v>
      </c>
      <c r="Q3114" s="5">
        <f t="shared" si="313"/>
        <v>7000000</v>
      </c>
      <c r="R3114" s="1">
        <f t="shared" si="314"/>
        <v>-29000000</v>
      </c>
      <c r="S3114" s="1">
        <f t="shared" si="315"/>
        <v>36000000</v>
      </c>
      <c r="V3114" s="5"/>
      <c r="W3114" s="5"/>
      <c r="Y3114" s="5"/>
    </row>
    <row r="3115" spans="1:25" x14ac:dyDescent="0.3">
      <c r="A3115" t="s">
        <v>2265</v>
      </c>
      <c r="B3115">
        <v>116</v>
      </c>
      <c r="C3115">
        <v>71026631</v>
      </c>
      <c r="D3115" t="s">
        <v>771</v>
      </c>
      <c r="E3115" t="s">
        <v>11566</v>
      </c>
      <c r="F3115" t="s">
        <v>2523</v>
      </c>
      <c r="G3115" t="s">
        <v>14</v>
      </c>
      <c r="H3115" t="s">
        <v>15</v>
      </c>
      <c r="I3115">
        <v>36000000</v>
      </c>
      <c r="J3115">
        <v>2002</v>
      </c>
      <c r="K3115">
        <v>7</v>
      </c>
      <c r="L3115" s="5" t="s">
        <v>8413</v>
      </c>
      <c r="M3115" s="5" t="s">
        <v>1221</v>
      </c>
      <c r="N3115" t="s">
        <v>3629</v>
      </c>
      <c r="P3115" s="5">
        <f t="shared" si="312"/>
        <v>0.57355527323519773</v>
      </c>
      <c r="Q3115" s="5">
        <f t="shared" si="313"/>
        <v>71026631</v>
      </c>
      <c r="R3115" s="1">
        <f t="shared" si="314"/>
        <v>35026631</v>
      </c>
      <c r="S3115" s="1">
        <f t="shared" si="315"/>
        <v>36000000</v>
      </c>
      <c r="V3115" s="5"/>
      <c r="W3115" s="5"/>
      <c r="Y3115" s="5"/>
    </row>
    <row r="3116" spans="1:25" x14ac:dyDescent="0.3">
      <c r="A3116" t="s">
        <v>230</v>
      </c>
      <c r="B3116">
        <v>93</v>
      </c>
      <c r="C3116">
        <v>50129186</v>
      </c>
      <c r="D3116" t="s">
        <v>401</v>
      </c>
      <c r="E3116" t="s">
        <v>11567</v>
      </c>
      <c r="F3116" t="s">
        <v>2529</v>
      </c>
      <c r="G3116" t="s">
        <v>14</v>
      </c>
      <c r="H3116" t="s">
        <v>15</v>
      </c>
      <c r="I3116">
        <v>36000000</v>
      </c>
      <c r="J3116">
        <v>1997</v>
      </c>
      <c r="K3116">
        <v>6.9</v>
      </c>
      <c r="L3116" s="5" t="s">
        <v>476</v>
      </c>
      <c r="M3116" s="5" t="s">
        <v>8413</v>
      </c>
      <c r="N3116" t="s">
        <v>1221</v>
      </c>
      <c r="O3116" t="s">
        <v>8415</v>
      </c>
      <c r="P3116" s="5">
        <f t="shared" si="312"/>
        <v>0.57359060185108479</v>
      </c>
      <c r="Q3116" s="5">
        <f t="shared" si="313"/>
        <v>50129186</v>
      </c>
      <c r="R3116" s="1">
        <f t="shared" si="314"/>
        <v>14129186</v>
      </c>
      <c r="S3116" s="1">
        <f t="shared" si="315"/>
        <v>36000000</v>
      </c>
      <c r="V3116" s="5"/>
      <c r="W3116" s="5"/>
      <c r="Y3116" s="5"/>
    </row>
    <row r="3117" spans="1:25" x14ac:dyDescent="0.3">
      <c r="A3117" t="s">
        <v>2530</v>
      </c>
      <c r="B3117">
        <v>121</v>
      </c>
      <c r="C3117">
        <v>55500000</v>
      </c>
      <c r="D3117" t="s">
        <v>20</v>
      </c>
      <c r="E3117" t="s">
        <v>11568</v>
      </c>
      <c r="F3117" t="s">
        <v>2531</v>
      </c>
      <c r="G3117" t="s">
        <v>14</v>
      </c>
      <c r="H3117" t="s">
        <v>22</v>
      </c>
      <c r="I3117">
        <v>36000000</v>
      </c>
      <c r="J3117">
        <v>1983</v>
      </c>
      <c r="K3117">
        <v>6.2</v>
      </c>
      <c r="L3117" s="5" t="s">
        <v>476</v>
      </c>
      <c r="M3117" s="5" t="s">
        <v>340</v>
      </c>
      <c r="N3117" t="s">
        <v>3629</v>
      </c>
      <c r="P3117" s="5">
        <f t="shared" si="312"/>
        <v>0.5734910179026832</v>
      </c>
      <c r="Q3117" s="5">
        <f t="shared" si="313"/>
        <v>55500000</v>
      </c>
      <c r="R3117" s="1">
        <f t="shared" si="314"/>
        <v>19500000</v>
      </c>
      <c r="S3117" s="1">
        <f t="shared" si="315"/>
        <v>36000000</v>
      </c>
      <c r="V3117" s="5"/>
      <c r="W3117" s="5"/>
      <c r="Y3117" s="5"/>
    </row>
    <row r="3118" spans="1:25" x14ac:dyDescent="0.3">
      <c r="A3118" t="s">
        <v>2532</v>
      </c>
      <c r="B3118">
        <v>101</v>
      </c>
      <c r="C3118">
        <v>50213619</v>
      </c>
      <c r="D3118" t="s">
        <v>1945</v>
      </c>
      <c r="E3118" t="s">
        <v>11569</v>
      </c>
      <c r="F3118" t="s">
        <v>2533</v>
      </c>
      <c r="G3118" t="s">
        <v>14</v>
      </c>
      <c r="H3118" t="s">
        <v>15</v>
      </c>
      <c r="I3118">
        <v>36000000</v>
      </c>
      <c r="J3118">
        <v>2010</v>
      </c>
      <c r="K3118">
        <v>6.4</v>
      </c>
      <c r="L3118" s="5" t="s">
        <v>599</v>
      </c>
      <c r="M3118" s="5" t="s">
        <v>4289</v>
      </c>
      <c r="P3118" s="5">
        <f t="shared" si="312"/>
        <v>0.57342371237503664</v>
      </c>
      <c r="Q3118" s="5">
        <f t="shared" si="313"/>
        <v>50213619</v>
      </c>
      <c r="R3118" s="1">
        <f t="shared" si="314"/>
        <v>14213619</v>
      </c>
      <c r="S3118" s="1">
        <f t="shared" si="315"/>
        <v>36000000</v>
      </c>
      <c r="V3118" s="5"/>
      <c r="W3118" s="5"/>
      <c r="Y3118" s="5"/>
    </row>
    <row r="3119" spans="1:25" x14ac:dyDescent="0.3">
      <c r="A3119" t="s">
        <v>2519</v>
      </c>
      <c r="B3119">
        <v>107</v>
      </c>
      <c r="C3119">
        <v>42019483</v>
      </c>
      <c r="D3119" t="s">
        <v>2520</v>
      </c>
      <c r="E3119" t="s">
        <v>11570</v>
      </c>
      <c r="F3119" t="s">
        <v>2534</v>
      </c>
      <c r="G3119" t="s">
        <v>14</v>
      </c>
      <c r="H3119" t="s">
        <v>15</v>
      </c>
      <c r="I3119">
        <v>36000000</v>
      </c>
      <c r="J3119">
        <v>2014</v>
      </c>
      <c r="K3119">
        <v>6.4</v>
      </c>
      <c r="L3119" s="5" t="s">
        <v>1221</v>
      </c>
      <c r="M3119" s="5" t="s">
        <v>6299</v>
      </c>
      <c r="P3119" s="5">
        <f t="shared" si="312"/>
        <v>0.57332427097633998</v>
      </c>
      <c r="Q3119" s="5">
        <f t="shared" si="313"/>
        <v>42019483</v>
      </c>
      <c r="R3119" s="1">
        <f t="shared" si="314"/>
        <v>6019483</v>
      </c>
      <c r="S3119" s="1">
        <f t="shared" si="315"/>
        <v>36000000</v>
      </c>
      <c r="V3119" s="5"/>
      <c r="W3119" s="5"/>
      <c r="Y3119" s="5"/>
    </row>
    <row r="3120" spans="1:25" x14ac:dyDescent="0.3">
      <c r="A3120" t="s">
        <v>1104</v>
      </c>
      <c r="B3120">
        <v>109</v>
      </c>
      <c r="C3120">
        <v>26183197</v>
      </c>
      <c r="D3120" t="s">
        <v>162</v>
      </c>
      <c r="E3120" t="s">
        <v>11571</v>
      </c>
      <c r="F3120" t="s">
        <v>2537</v>
      </c>
      <c r="G3120" t="s">
        <v>14</v>
      </c>
      <c r="H3120" t="s">
        <v>15</v>
      </c>
      <c r="I3120">
        <v>36000000</v>
      </c>
      <c r="J3120">
        <v>2003</v>
      </c>
      <c r="K3120">
        <v>6.1</v>
      </c>
      <c r="L3120" s="5" t="s">
        <v>476</v>
      </c>
      <c r="M3120" s="5" t="s">
        <v>8413</v>
      </c>
      <c r="N3120" t="s">
        <v>1221</v>
      </c>
      <c r="O3120" t="s">
        <v>3629</v>
      </c>
      <c r="P3120" s="5">
        <f t="shared" si="312"/>
        <v>0.573177939475641</v>
      </c>
      <c r="Q3120" s="5">
        <f t="shared" si="313"/>
        <v>26183197</v>
      </c>
      <c r="R3120" s="1">
        <f t="shared" si="314"/>
        <v>-9816803</v>
      </c>
      <c r="S3120" s="1">
        <f t="shared" si="315"/>
        <v>36000000</v>
      </c>
      <c r="V3120" s="5"/>
      <c r="W3120" s="5"/>
      <c r="Y3120" s="5"/>
    </row>
    <row r="3121" spans="1:25" x14ac:dyDescent="0.3">
      <c r="A3121" t="s">
        <v>1388</v>
      </c>
      <c r="B3121">
        <v>130</v>
      </c>
      <c r="C3121">
        <v>13052741</v>
      </c>
      <c r="D3121" t="s">
        <v>2305</v>
      </c>
      <c r="E3121" t="s">
        <v>11572</v>
      </c>
      <c r="F3121" t="s">
        <v>2539</v>
      </c>
      <c r="G3121" t="s">
        <v>14</v>
      </c>
      <c r="H3121" t="s">
        <v>15</v>
      </c>
      <c r="I3121">
        <v>36000000</v>
      </c>
      <c r="J3121">
        <v>1996</v>
      </c>
      <c r="K3121">
        <v>6.7</v>
      </c>
      <c r="L3121" s="5" t="s">
        <v>1221</v>
      </c>
      <c r="M3121" s="5" t="s">
        <v>7865</v>
      </c>
      <c r="P3121" s="5">
        <f t="shared" si="312"/>
        <v>0.5729512936146256</v>
      </c>
      <c r="Q3121" s="5">
        <f t="shared" si="313"/>
        <v>13052741</v>
      </c>
      <c r="R3121" s="1">
        <f t="shared" si="314"/>
        <v>-22947259</v>
      </c>
      <c r="S3121" s="1">
        <f t="shared" si="315"/>
        <v>36000000</v>
      </c>
      <c r="V3121" s="5"/>
      <c r="W3121" s="5"/>
      <c r="Y3121" s="5"/>
    </row>
    <row r="3122" spans="1:25" x14ac:dyDescent="0.3">
      <c r="A3122" t="s">
        <v>2540</v>
      </c>
      <c r="B3122">
        <v>127</v>
      </c>
      <c r="C3122">
        <v>14378353</v>
      </c>
      <c r="D3122" t="s">
        <v>1175</v>
      </c>
      <c r="E3122" t="s">
        <v>11573</v>
      </c>
      <c r="F3122" t="s">
        <v>2541</v>
      </c>
      <c r="G3122" t="s">
        <v>14</v>
      </c>
      <c r="H3122" t="s">
        <v>15</v>
      </c>
      <c r="I3122">
        <v>36000000</v>
      </c>
      <c r="J3122">
        <v>1999</v>
      </c>
      <c r="K3122">
        <v>6.8</v>
      </c>
      <c r="L3122" s="5" t="s">
        <v>1221</v>
      </c>
      <c r="M3122" s="5" t="s">
        <v>8415</v>
      </c>
      <c r="N3122" t="s">
        <v>6851</v>
      </c>
      <c r="O3122" t="s">
        <v>3629</v>
      </c>
      <c r="P3122" s="5">
        <f t="shared" si="312"/>
        <v>0.5726680116386228</v>
      </c>
      <c r="Q3122" s="5">
        <f t="shared" si="313"/>
        <v>14378353</v>
      </c>
      <c r="R3122" s="1">
        <f t="shared" si="314"/>
        <v>-21621647</v>
      </c>
      <c r="S3122" s="1">
        <f t="shared" si="315"/>
        <v>36000000</v>
      </c>
      <c r="V3122" s="5"/>
      <c r="W3122" s="5"/>
      <c r="Y3122" s="5"/>
    </row>
    <row r="3123" spans="1:25" x14ac:dyDescent="0.3">
      <c r="A3123" t="s">
        <v>1898</v>
      </c>
      <c r="B3123">
        <v>106</v>
      </c>
      <c r="C3123">
        <v>12339633</v>
      </c>
      <c r="D3123" t="s">
        <v>965</v>
      </c>
      <c r="E3123" t="s">
        <v>11574</v>
      </c>
      <c r="F3123" t="s">
        <v>2543</v>
      </c>
      <c r="G3123" t="s">
        <v>14</v>
      </c>
      <c r="H3123" t="s">
        <v>15</v>
      </c>
      <c r="I3123">
        <v>36000000</v>
      </c>
      <c r="J3123">
        <v>1997</v>
      </c>
      <c r="K3123">
        <v>7.8</v>
      </c>
      <c r="L3123" s="5" t="s">
        <v>1221</v>
      </c>
      <c r="M3123" s="5" t="s">
        <v>4289</v>
      </c>
      <c r="N3123" t="s">
        <v>3629</v>
      </c>
      <c r="P3123" s="5">
        <f t="shared" si="312"/>
        <v>0.57238915660922463</v>
      </c>
      <c r="Q3123" s="5">
        <f t="shared" si="313"/>
        <v>12339633</v>
      </c>
      <c r="R3123" s="1">
        <f t="shared" si="314"/>
        <v>-23660367</v>
      </c>
      <c r="S3123" s="1">
        <f t="shared" si="315"/>
        <v>36000000</v>
      </c>
      <c r="V3123" s="5"/>
      <c r="W3123" s="5"/>
      <c r="Y3123" s="5"/>
    </row>
    <row r="3124" spans="1:25" x14ac:dyDescent="0.3">
      <c r="A3124" t="s">
        <v>1886</v>
      </c>
      <c r="B3124">
        <v>95</v>
      </c>
      <c r="C3124">
        <v>2954405</v>
      </c>
      <c r="D3124" t="s">
        <v>2544</v>
      </c>
      <c r="E3124" t="s">
        <v>11575</v>
      </c>
      <c r="F3124" t="s">
        <v>2545</v>
      </c>
      <c r="G3124" t="s">
        <v>14</v>
      </c>
      <c r="H3124" t="s">
        <v>15</v>
      </c>
      <c r="I3124">
        <v>36000000</v>
      </c>
      <c r="J3124">
        <v>2000</v>
      </c>
      <c r="K3124">
        <v>5.3</v>
      </c>
      <c r="L3124" s="5" t="s">
        <v>4651</v>
      </c>
      <c r="M3124" s="5" t="s">
        <v>599</v>
      </c>
      <c r="N3124" t="s">
        <v>6851</v>
      </c>
      <c r="P3124" s="5">
        <f t="shared" si="312"/>
        <v>0.57210146850766497</v>
      </c>
      <c r="Q3124" s="5">
        <f t="shared" si="313"/>
        <v>2954405</v>
      </c>
      <c r="R3124" s="1">
        <f t="shared" si="314"/>
        <v>-33045595</v>
      </c>
      <c r="S3124" s="1">
        <f t="shared" si="315"/>
        <v>36000000</v>
      </c>
      <c r="V3124" s="5"/>
      <c r="W3124" s="5"/>
      <c r="Y3124" s="5"/>
    </row>
    <row r="3125" spans="1:25" x14ac:dyDescent="0.3">
      <c r="A3125" t="s">
        <v>2550</v>
      </c>
      <c r="B3125">
        <v>105</v>
      </c>
      <c r="C3125">
        <v>2126511</v>
      </c>
      <c r="D3125" t="s">
        <v>2551</v>
      </c>
      <c r="E3125" t="s">
        <v>11576</v>
      </c>
      <c r="F3125" t="s">
        <v>2552</v>
      </c>
      <c r="G3125" t="s">
        <v>2553</v>
      </c>
      <c r="H3125" t="s">
        <v>1377</v>
      </c>
      <c r="I3125">
        <v>36000000</v>
      </c>
      <c r="J3125">
        <v>2015</v>
      </c>
      <c r="K3125">
        <v>7.2</v>
      </c>
      <c r="L3125" s="5" t="s">
        <v>476</v>
      </c>
      <c r="M3125" s="5" t="s">
        <v>4651</v>
      </c>
      <c r="N3125" t="s">
        <v>1221</v>
      </c>
      <c r="O3125" t="s">
        <v>7865</v>
      </c>
      <c r="P3125" s="5">
        <f t="shared" si="312"/>
        <v>0.57177880241273382</v>
      </c>
      <c r="Q3125" s="5">
        <f t="shared" si="313"/>
        <v>2126511</v>
      </c>
      <c r="R3125" s="1">
        <f t="shared" si="314"/>
        <v>-33873489</v>
      </c>
      <c r="S3125" s="1">
        <f t="shared" si="315"/>
        <v>36000000</v>
      </c>
      <c r="V3125" s="5"/>
      <c r="W3125" s="5"/>
      <c r="Y3125" s="5"/>
    </row>
    <row r="3126" spans="1:25" x14ac:dyDescent="0.3">
      <c r="A3126" t="s">
        <v>207</v>
      </c>
      <c r="B3126">
        <v>102</v>
      </c>
      <c r="C3126">
        <v>1068392</v>
      </c>
      <c r="D3126" t="s">
        <v>2556</v>
      </c>
      <c r="E3126" t="s">
        <v>11577</v>
      </c>
      <c r="F3126" t="s">
        <v>2557</v>
      </c>
      <c r="G3126" t="s">
        <v>14</v>
      </c>
      <c r="H3126" t="s">
        <v>1281</v>
      </c>
      <c r="I3126">
        <v>36000000</v>
      </c>
      <c r="J3126">
        <v>2011</v>
      </c>
      <c r="K3126">
        <v>5.9</v>
      </c>
      <c r="L3126" s="5" t="s">
        <v>4651</v>
      </c>
      <c r="M3126" s="5" t="s">
        <v>1221</v>
      </c>
      <c r="N3126" t="s">
        <v>8418</v>
      </c>
      <c r="P3126" s="5">
        <f t="shared" si="312"/>
        <v>0.57145236274780498</v>
      </c>
      <c r="Q3126" s="5">
        <f t="shared" si="313"/>
        <v>1068392</v>
      </c>
      <c r="R3126" s="1">
        <f t="shared" si="314"/>
        <v>-34931608</v>
      </c>
      <c r="S3126" s="1">
        <f t="shared" si="315"/>
        <v>36000000</v>
      </c>
      <c r="V3126" s="5"/>
      <c r="W3126" s="5"/>
      <c r="Y3126" s="5"/>
    </row>
    <row r="3127" spans="1:25" x14ac:dyDescent="0.3">
      <c r="A3127" t="s">
        <v>2487</v>
      </c>
      <c r="B3127">
        <v>118</v>
      </c>
      <c r="C3127">
        <v>6482195</v>
      </c>
      <c r="D3127" t="s">
        <v>804</v>
      </c>
      <c r="E3127" t="s">
        <v>11578</v>
      </c>
      <c r="F3127" t="s">
        <v>2488</v>
      </c>
      <c r="G3127" t="s">
        <v>14</v>
      </c>
      <c r="H3127" t="s">
        <v>15</v>
      </c>
      <c r="I3127">
        <v>37000000</v>
      </c>
      <c r="J3127">
        <v>1997</v>
      </c>
      <c r="K3127">
        <v>6.4</v>
      </c>
      <c r="L3127" s="5" t="s">
        <v>8413</v>
      </c>
      <c r="M3127" s="5" t="s">
        <v>8415</v>
      </c>
      <c r="N3127" t="s">
        <v>3629</v>
      </c>
      <c r="P3127" s="5">
        <f t="shared" si="312"/>
        <v>0.57112140307776105</v>
      </c>
      <c r="Q3127" s="5">
        <f t="shared" si="313"/>
        <v>6482195</v>
      </c>
      <c r="R3127" s="1">
        <f t="shared" si="314"/>
        <v>-30517805</v>
      </c>
      <c r="S3127" s="1">
        <f t="shared" si="315"/>
        <v>37000000</v>
      </c>
      <c r="V3127" s="5"/>
      <c r="W3127" s="5"/>
      <c r="Y3127" s="5"/>
    </row>
    <row r="3128" spans="1:25" x14ac:dyDescent="0.3">
      <c r="A3128" t="s">
        <v>2130</v>
      </c>
      <c r="B3128">
        <v>150</v>
      </c>
      <c r="C3128">
        <v>92173235</v>
      </c>
      <c r="D3128" t="s">
        <v>771</v>
      </c>
      <c r="E3128" t="s">
        <v>11579</v>
      </c>
      <c r="F3128" t="s">
        <v>2505</v>
      </c>
      <c r="G3128" t="s">
        <v>14</v>
      </c>
      <c r="H3128" t="s">
        <v>15</v>
      </c>
      <c r="I3128">
        <v>37000000</v>
      </c>
      <c r="J3128">
        <v>2010</v>
      </c>
      <c r="K3128">
        <v>7.6</v>
      </c>
      <c r="L3128" s="5" t="s">
        <v>8413</v>
      </c>
      <c r="M3128" s="5" t="s">
        <v>1221</v>
      </c>
      <c r="N3128" t="s">
        <v>3629</v>
      </c>
      <c r="P3128" s="5">
        <f t="shared" si="312"/>
        <v>0.57081524849062171</v>
      </c>
      <c r="Q3128" s="5">
        <f t="shared" si="313"/>
        <v>92173235</v>
      </c>
      <c r="R3128" s="1">
        <f t="shared" si="314"/>
        <v>55173235</v>
      </c>
      <c r="S3128" s="1">
        <f t="shared" si="315"/>
        <v>37000000</v>
      </c>
      <c r="V3128" s="5"/>
      <c r="W3128" s="5"/>
      <c r="Y3128" s="5"/>
    </row>
    <row r="3129" spans="1:25" x14ac:dyDescent="0.3">
      <c r="A3129" t="s">
        <v>2508</v>
      </c>
      <c r="B3129">
        <v>96</v>
      </c>
      <c r="C3129">
        <v>60338891</v>
      </c>
      <c r="D3129" t="s">
        <v>910</v>
      </c>
      <c r="E3129" t="s">
        <v>11580</v>
      </c>
      <c r="F3129" t="s">
        <v>2509</v>
      </c>
      <c r="G3129" t="s">
        <v>14</v>
      </c>
      <c r="H3129" t="s">
        <v>15</v>
      </c>
      <c r="I3129">
        <v>37000000</v>
      </c>
      <c r="J3129">
        <v>2008</v>
      </c>
      <c r="K3129">
        <v>7</v>
      </c>
      <c r="L3129" s="5" t="s">
        <v>599</v>
      </c>
      <c r="M3129" s="5" t="s">
        <v>1221</v>
      </c>
      <c r="P3129" s="5">
        <f t="shared" si="312"/>
        <v>0.57100172805893246</v>
      </c>
      <c r="Q3129" s="5">
        <f t="shared" si="313"/>
        <v>60338891</v>
      </c>
      <c r="R3129" s="1">
        <f t="shared" si="314"/>
        <v>23338891</v>
      </c>
      <c r="S3129" s="1">
        <f t="shared" si="315"/>
        <v>37000000</v>
      </c>
      <c r="V3129" s="5"/>
      <c r="W3129" s="5"/>
      <c r="Y3129" s="5"/>
    </row>
    <row r="3130" spans="1:25" x14ac:dyDescent="0.3">
      <c r="A3130" t="s">
        <v>2510</v>
      </c>
      <c r="B3130">
        <v>96</v>
      </c>
      <c r="C3130">
        <v>48006503</v>
      </c>
      <c r="D3130" t="s">
        <v>282</v>
      </c>
      <c r="E3130" t="s">
        <v>11581</v>
      </c>
      <c r="F3130" t="s">
        <v>2511</v>
      </c>
      <c r="G3130" t="s">
        <v>14</v>
      </c>
      <c r="H3130" t="s">
        <v>15</v>
      </c>
      <c r="I3130">
        <v>37000000</v>
      </c>
      <c r="J3130">
        <v>2008</v>
      </c>
      <c r="K3130">
        <v>6</v>
      </c>
      <c r="L3130" s="5" t="s">
        <v>340</v>
      </c>
      <c r="M3130" s="5" t="s">
        <v>599</v>
      </c>
      <c r="N3130" t="s">
        <v>6299</v>
      </c>
      <c r="O3130" t="s">
        <v>455</v>
      </c>
      <c r="P3130" s="5">
        <f t="shared" si="312"/>
        <v>0.57095819910279522</v>
      </c>
      <c r="Q3130" s="5">
        <f t="shared" si="313"/>
        <v>48006503</v>
      </c>
      <c r="R3130" s="1">
        <f t="shared" si="314"/>
        <v>11006503</v>
      </c>
      <c r="S3130" s="1">
        <f t="shared" si="315"/>
        <v>37000000</v>
      </c>
      <c r="V3130" s="5"/>
      <c r="W3130" s="5"/>
      <c r="Y3130" s="5"/>
    </row>
    <row r="3131" spans="1:25" x14ac:dyDescent="0.3">
      <c r="A3131" t="s">
        <v>2494</v>
      </c>
      <c r="B3131">
        <v>188</v>
      </c>
      <c r="C3131">
        <v>22450975</v>
      </c>
      <c r="D3131" t="s">
        <v>1221</v>
      </c>
      <c r="E3131" t="s">
        <v>11582</v>
      </c>
      <c r="F3131" t="s">
        <v>2514</v>
      </c>
      <c r="G3131" t="s">
        <v>14</v>
      </c>
      <c r="H3131" t="s">
        <v>15</v>
      </c>
      <c r="I3131">
        <v>37000000</v>
      </c>
      <c r="J3131">
        <v>1999</v>
      </c>
      <c r="K3131">
        <v>8</v>
      </c>
      <c r="L3131" s="5" t="s">
        <v>1221</v>
      </c>
      <c r="M3131" s="5"/>
      <c r="P3131" s="5">
        <f t="shared" si="312"/>
        <v>0.57084011838337756</v>
      </c>
      <c r="Q3131" s="5">
        <f t="shared" si="313"/>
        <v>22450975</v>
      </c>
      <c r="R3131" s="1">
        <f t="shared" si="314"/>
        <v>-14549025</v>
      </c>
      <c r="S3131" s="1">
        <f t="shared" si="315"/>
        <v>37000000</v>
      </c>
      <c r="V3131" s="5"/>
      <c r="W3131" s="5"/>
      <c r="Y3131" s="5"/>
    </row>
    <row r="3132" spans="1:25" x14ac:dyDescent="0.3">
      <c r="A3132" t="s">
        <v>2515</v>
      </c>
      <c r="B3132">
        <v>107</v>
      </c>
      <c r="C3132">
        <v>44867349</v>
      </c>
      <c r="D3132" t="s">
        <v>630</v>
      </c>
      <c r="E3132" t="s">
        <v>11583</v>
      </c>
      <c r="F3132" t="s">
        <v>2516</v>
      </c>
      <c r="G3132" t="s">
        <v>14</v>
      </c>
      <c r="H3132" t="s">
        <v>15</v>
      </c>
      <c r="I3132">
        <v>37000000</v>
      </c>
      <c r="J3132">
        <v>2010</v>
      </c>
      <c r="K3132">
        <v>5.6</v>
      </c>
      <c r="L3132" s="5" t="s">
        <v>476</v>
      </c>
      <c r="M3132" s="5" t="s">
        <v>599</v>
      </c>
      <c r="N3132" t="s">
        <v>8413</v>
      </c>
      <c r="P3132" s="5">
        <f t="shared" si="312"/>
        <v>0.57059366647474397</v>
      </c>
      <c r="Q3132" s="5">
        <f t="shared" si="313"/>
        <v>44867349</v>
      </c>
      <c r="R3132" s="1">
        <f t="shared" si="314"/>
        <v>7867349</v>
      </c>
      <c r="S3132" s="1">
        <f t="shared" si="315"/>
        <v>37000000</v>
      </c>
      <c r="V3132" s="5"/>
      <c r="W3132" s="5"/>
      <c r="Y3132" s="5"/>
    </row>
    <row r="3133" spans="1:25" x14ac:dyDescent="0.3">
      <c r="A3133" t="s">
        <v>2519</v>
      </c>
      <c r="B3133">
        <v>113</v>
      </c>
      <c r="C3133">
        <v>72279690</v>
      </c>
      <c r="D3133" t="s">
        <v>2520</v>
      </c>
      <c r="E3133" t="s">
        <v>11584</v>
      </c>
      <c r="F3133" t="s">
        <v>2521</v>
      </c>
      <c r="G3133" t="s">
        <v>14</v>
      </c>
      <c r="H3133" t="s">
        <v>15</v>
      </c>
      <c r="I3133">
        <v>37000000</v>
      </c>
      <c r="J3133">
        <v>2011</v>
      </c>
      <c r="K3133">
        <v>6.9</v>
      </c>
      <c r="L3133" s="5" t="s">
        <v>1221</v>
      </c>
      <c r="M3133" s="5" t="s">
        <v>6299</v>
      </c>
      <c r="P3133" s="5">
        <f t="shared" si="312"/>
        <v>0.57045718093398201</v>
      </c>
      <c r="Q3133" s="5">
        <f t="shared" si="313"/>
        <v>72279690</v>
      </c>
      <c r="R3133" s="1">
        <f t="shared" si="314"/>
        <v>35279690</v>
      </c>
      <c r="S3133" s="1">
        <f t="shared" si="315"/>
        <v>37000000</v>
      </c>
      <c r="V3133" s="5"/>
      <c r="W3133" s="5"/>
      <c r="Y3133" s="5"/>
    </row>
    <row r="3134" spans="1:25" x14ac:dyDescent="0.3">
      <c r="A3134" t="s">
        <v>2180</v>
      </c>
      <c r="B3134">
        <v>122</v>
      </c>
      <c r="C3134">
        <v>191449475</v>
      </c>
      <c r="D3134" t="s">
        <v>246</v>
      </c>
      <c r="E3134" t="s">
        <v>11585</v>
      </c>
      <c r="F3134" t="s">
        <v>2522</v>
      </c>
      <c r="G3134" t="s">
        <v>14</v>
      </c>
      <c r="H3134" t="s">
        <v>15</v>
      </c>
      <c r="I3134">
        <v>37000000</v>
      </c>
      <c r="J3134">
        <v>2008</v>
      </c>
      <c r="K3134">
        <v>5.2</v>
      </c>
      <c r="L3134" s="5" t="s">
        <v>1221</v>
      </c>
      <c r="M3134" s="5" t="s">
        <v>455</v>
      </c>
      <c r="N3134" t="s">
        <v>6851</v>
      </c>
      <c r="P3134" s="5">
        <f t="shared" si="312"/>
        <v>0.5704932537450611</v>
      </c>
      <c r="Q3134" s="5">
        <f t="shared" si="313"/>
        <v>191449475</v>
      </c>
      <c r="R3134" s="1">
        <f t="shared" si="314"/>
        <v>154449475</v>
      </c>
      <c r="S3134" s="1">
        <f t="shared" si="315"/>
        <v>37000000</v>
      </c>
      <c r="V3134" s="5"/>
      <c r="W3134" s="5"/>
      <c r="Y3134" s="5"/>
    </row>
    <row r="3135" spans="1:25" x14ac:dyDescent="0.3">
      <c r="A3135" t="s">
        <v>1796</v>
      </c>
      <c r="B3135">
        <v>118</v>
      </c>
      <c r="C3135">
        <v>150368971</v>
      </c>
      <c r="D3135" t="s">
        <v>359</v>
      </c>
      <c r="E3135" t="s">
        <v>11586</v>
      </c>
      <c r="F3135" t="s">
        <v>2525</v>
      </c>
      <c r="G3135" t="s">
        <v>14</v>
      </c>
      <c r="H3135" t="s">
        <v>15</v>
      </c>
      <c r="I3135">
        <v>37000000</v>
      </c>
      <c r="J3135">
        <v>2013</v>
      </c>
      <c r="K3135">
        <v>7</v>
      </c>
      <c r="L3135" s="5" t="s">
        <v>599</v>
      </c>
      <c r="M3135" s="5" t="s">
        <v>8413</v>
      </c>
      <c r="P3135" s="5">
        <f t="shared" si="312"/>
        <v>0.57176053828000606</v>
      </c>
      <c r="Q3135" s="5">
        <f t="shared" si="313"/>
        <v>150368971</v>
      </c>
      <c r="R3135" s="1">
        <f t="shared" si="314"/>
        <v>113368971</v>
      </c>
      <c r="S3135" s="1">
        <f t="shared" si="315"/>
        <v>37000000</v>
      </c>
      <c r="V3135" s="5"/>
      <c r="W3135" s="5"/>
      <c r="Y3135" s="5"/>
    </row>
    <row r="3136" spans="1:25" x14ac:dyDescent="0.3">
      <c r="A3136" t="s">
        <v>1198</v>
      </c>
      <c r="B3136">
        <v>105</v>
      </c>
      <c r="C3136">
        <v>20991497</v>
      </c>
      <c r="D3136" t="s">
        <v>507</v>
      </c>
      <c r="E3136" t="s">
        <v>11587</v>
      </c>
      <c r="F3136" t="s">
        <v>2538</v>
      </c>
      <c r="G3136" t="s">
        <v>14</v>
      </c>
      <c r="H3136" t="s">
        <v>15</v>
      </c>
      <c r="I3136">
        <v>37000000</v>
      </c>
      <c r="J3136">
        <v>2015</v>
      </c>
      <c r="K3136">
        <v>5.4</v>
      </c>
      <c r="L3136" s="5" t="s">
        <v>599</v>
      </c>
      <c r="M3136" s="5" t="s">
        <v>1221</v>
      </c>
      <c r="N3136" t="s">
        <v>6851</v>
      </c>
      <c r="P3136" s="5">
        <f t="shared" si="312"/>
        <v>0.57251815361872804</v>
      </c>
      <c r="Q3136" s="5">
        <f t="shared" si="313"/>
        <v>20991497</v>
      </c>
      <c r="R3136" s="1">
        <f t="shared" si="314"/>
        <v>-16008503</v>
      </c>
      <c r="S3136" s="1">
        <f t="shared" si="315"/>
        <v>37000000</v>
      </c>
      <c r="V3136" s="5"/>
      <c r="W3136" s="5"/>
      <c r="Y3136" s="5"/>
    </row>
    <row r="3137" spans="1:25" x14ac:dyDescent="0.3">
      <c r="A3137" t="s">
        <v>1264</v>
      </c>
      <c r="B3137">
        <v>114</v>
      </c>
      <c r="C3137">
        <v>33037754</v>
      </c>
      <c r="D3137" t="s">
        <v>2175</v>
      </c>
      <c r="E3137" t="s">
        <v>11588</v>
      </c>
      <c r="F3137" t="s">
        <v>2542</v>
      </c>
      <c r="G3137" t="s">
        <v>14</v>
      </c>
      <c r="H3137" t="s">
        <v>15</v>
      </c>
      <c r="I3137">
        <v>37000000</v>
      </c>
      <c r="J3137">
        <v>2011</v>
      </c>
      <c r="K3137">
        <v>6</v>
      </c>
      <c r="L3137" s="5" t="s">
        <v>1221</v>
      </c>
      <c r="M3137" s="5" t="s">
        <v>2267</v>
      </c>
      <c r="N3137" t="s">
        <v>8415</v>
      </c>
      <c r="O3137" t="s">
        <v>3629</v>
      </c>
      <c r="P3137" s="5">
        <f t="shared" si="312"/>
        <v>0.57226510985859247</v>
      </c>
      <c r="Q3137" s="5">
        <f t="shared" si="313"/>
        <v>33037754</v>
      </c>
      <c r="R3137" s="1">
        <f t="shared" si="314"/>
        <v>-3962246</v>
      </c>
      <c r="S3137" s="1">
        <f t="shared" si="315"/>
        <v>37000000</v>
      </c>
      <c r="V3137" s="5"/>
      <c r="W3137" s="5"/>
      <c r="Y3137" s="5"/>
    </row>
    <row r="3138" spans="1:25" x14ac:dyDescent="0.3">
      <c r="A3138" t="s">
        <v>520</v>
      </c>
      <c r="B3138">
        <v>81</v>
      </c>
      <c r="C3138">
        <v>30105968</v>
      </c>
      <c r="D3138" t="s">
        <v>223</v>
      </c>
      <c r="E3138" t="s">
        <v>11589</v>
      </c>
      <c r="F3138" t="s">
        <v>2546</v>
      </c>
      <c r="G3138" t="s">
        <v>14</v>
      </c>
      <c r="H3138" t="s">
        <v>15</v>
      </c>
      <c r="I3138">
        <v>37000000</v>
      </c>
      <c r="J3138">
        <v>2008</v>
      </c>
      <c r="K3138">
        <v>4.5</v>
      </c>
      <c r="L3138" s="5" t="s">
        <v>340</v>
      </c>
      <c r="M3138" s="5" t="s">
        <v>4017</v>
      </c>
      <c r="N3138" t="s">
        <v>599</v>
      </c>
      <c r="O3138" t="s">
        <v>6299</v>
      </c>
      <c r="P3138" s="5">
        <f t="shared" ref="P3138:P3201" si="316">CORREL(C3138:C8051,I3138:I8051)</f>
        <v>0.57206689578514336</v>
      </c>
      <c r="Q3138" s="5">
        <f t="shared" ref="Q3138:Q3201" si="317">IF(ISBLANK(C3138),MEDIAN($C$2:$C$4915), C3138)</f>
        <v>30105968</v>
      </c>
      <c r="R3138" s="1">
        <f t="shared" ref="R3138:R3201" si="318">Q3138-S3138</f>
        <v>-6894032</v>
      </c>
      <c r="S3138" s="1">
        <f t="shared" ref="S3138:S3201" si="319">IF(ISBLANK(I3138),MEDIAN($I$2:$I$4915), I3138)</f>
        <v>37000000</v>
      </c>
      <c r="V3138" s="5"/>
      <c r="W3138" s="5"/>
      <c r="Y3138" s="5"/>
    </row>
    <row r="3139" spans="1:25" x14ac:dyDescent="0.3">
      <c r="A3139" t="s">
        <v>1183</v>
      </c>
      <c r="B3139">
        <v>111</v>
      </c>
      <c r="C3139">
        <v>108244774</v>
      </c>
      <c r="D3139" t="s">
        <v>978</v>
      </c>
      <c r="E3139" t="s">
        <v>11590</v>
      </c>
      <c r="F3139" t="s">
        <v>2859</v>
      </c>
      <c r="G3139" t="s">
        <v>14</v>
      </c>
      <c r="H3139" t="s">
        <v>15</v>
      </c>
      <c r="I3139">
        <v>37000000</v>
      </c>
      <c r="J3139">
        <v>2001</v>
      </c>
      <c r="K3139">
        <v>6.2</v>
      </c>
      <c r="L3139" s="5" t="s">
        <v>599</v>
      </c>
      <c r="M3139" s="5" t="s">
        <v>6299</v>
      </c>
      <c r="N3139" t="s">
        <v>6851</v>
      </c>
      <c r="P3139" s="5">
        <f t="shared" si="316"/>
        <v>0.57185390567414118</v>
      </c>
      <c r="Q3139" s="5">
        <f t="shared" si="317"/>
        <v>108244774</v>
      </c>
      <c r="R3139" s="1">
        <f t="shared" si="318"/>
        <v>71244774</v>
      </c>
      <c r="S3139" s="1">
        <f t="shared" si="319"/>
        <v>37000000</v>
      </c>
      <c r="V3139" s="5"/>
      <c r="W3139" s="5"/>
      <c r="Y3139" s="5"/>
    </row>
    <row r="3140" spans="1:25" x14ac:dyDescent="0.3">
      <c r="A3140" t="s">
        <v>921</v>
      </c>
      <c r="B3140">
        <v>98</v>
      </c>
      <c r="C3140">
        <v>56044241</v>
      </c>
      <c r="D3140" t="s">
        <v>1303</v>
      </c>
      <c r="E3140" t="s">
        <v>11591</v>
      </c>
      <c r="F3140" t="s">
        <v>2899</v>
      </c>
      <c r="G3140" t="s">
        <v>14</v>
      </c>
      <c r="H3140" t="s">
        <v>15</v>
      </c>
      <c r="I3140">
        <v>37000000</v>
      </c>
      <c r="J3140">
        <v>2004</v>
      </c>
      <c r="K3140">
        <v>6.1</v>
      </c>
      <c r="L3140" s="5" t="s">
        <v>599</v>
      </c>
      <c r="M3140" s="5" t="s">
        <v>455</v>
      </c>
      <c r="N3140" t="s">
        <v>6851</v>
      </c>
      <c r="P3140" s="5">
        <f t="shared" si="316"/>
        <v>0.57218291385777098</v>
      </c>
      <c r="Q3140" s="5">
        <f t="shared" si="317"/>
        <v>56044241</v>
      </c>
      <c r="R3140" s="1">
        <f t="shared" si="318"/>
        <v>19044241</v>
      </c>
      <c r="S3140" s="1">
        <f t="shared" si="319"/>
        <v>37000000</v>
      </c>
      <c r="V3140" s="5"/>
      <c r="W3140" s="5"/>
      <c r="Y3140" s="5"/>
    </row>
    <row r="3141" spans="1:25" x14ac:dyDescent="0.3">
      <c r="A3141" t="s">
        <v>1384</v>
      </c>
      <c r="B3141">
        <v>109</v>
      </c>
      <c r="C3141">
        <v>69148997</v>
      </c>
      <c r="D3141" t="s">
        <v>359</v>
      </c>
      <c r="E3141" t="s">
        <v>11592</v>
      </c>
      <c r="F3141" t="s">
        <v>3729</v>
      </c>
      <c r="G3141" t="s">
        <v>14</v>
      </c>
      <c r="H3141" t="s">
        <v>15</v>
      </c>
      <c r="I3141">
        <v>37000000</v>
      </c>
      <c r="J3141">
        <v>2004</v>
      </c>
      <c r="K3141">
        <v>5.4</v>
      </c>
      <c r="L3141" s="5" t="s">
        <v>599</v>
      </c>
      <c r="M3141" s="5" t="s">
        <v>8413</v>
      </c>
      <c r="P3141" s="5">
        <f t="shared" si="316"/>
        <v>0.57211257294997553</v>
      </c>
      <c r="Q3141" s="5">
        <f t="shared" si="317"/>
        <v>69148997</v>
      </c>
      <c r="R3141" s="1">
        <f t="shared" si="318"/>
        <v>32148997</v>
      </c>
      <c r="S3141" s="1">
        <f t="shared" si="319"/>
        <v>37000000</v>
      </c>
      <c r="V3141" s="5"/>
      <c r="W3141" s="5"/>
      <c r="Y3141" s="5"/>
    </row>
    <row r="3142" spans="1:25" x14ac:dyDescent="0.3">
      <c r="A3142" t="s">
        <v>177</v>
      </c>
      <c r="B3142">
        <v>106</v>
      </c>
      <c r="C3142">
        <v>144512310</v>
      </c>
      <c r="D3142" t="s">
        <v>122</v>
      </c>
      <c r="E3142" t="s">
        <v>11593</v>
      </c>
      <c r="F3142" t="s">
        <v>244</v>
      </c>
      <c r="G3142" t="s">
        <v>14</v>
      </c>
      <c r="H3142" t="s">
        <v>15</v>
      </c>
      <c r="I3142">
        <v>38000000</v>
      </c>
      <c r="J3142">
        <v>2001</v>
      </c>
      <c r="K3142">
        <v>6.7</v>
      </c>
      <c r="L3142" s="5" t="s">
        <v>476</v>
      </c>
      <c r="M3142" s="5" t="s">
        <v>8413</v>
      </c>
      <c r="N3142" t="s">
        <v>3629</v>
      </c>
      <c r="P3142" s="5">
        <f t="shared" si="316"/>
        <v>0.57212858955575763</v>
      </c>
      <c r="Q3142" s="5">
        <f t="shared" si="317"/>
        <v>144512310</v>
      </c>
      <c r="R3142" s="1">
        <f t="shared" si="318"/>
        <v>106512310</v>
      </c>
      <c r="S3142" s="1">
        <f t="shared" si="319"/>
        <v>38000000</v>
      </c>
      <c r="V3142" s="5"/>
      <c r="W3142" s="5"/>
      <c r="Y3142" s="5"/>
    </row>
    <row r="3143" spans="1:25" x14ac:dyDescent="0.3">
      <c r="A3143" t="s">
        <v>1739</v>
      </c>
      <c r="B3143">
        <v>84</v>
      </c>
      <c r="C3143">
        <v>111760631</v>
      </c>
      <c r="D3143" t="s">
        <v>1087</v>
      </c>
      <c r="E3143" t="s">
        <v>11594</v>
      </c>
      <c r="F3143" t="s">
        <v>2223</v>
      </c>
      <c r="G3143" t="s">
        <v>14</v>
      </c>
      <c r="H3143" t="s">
        <v>15</v>
      </c>
      <c r="I3143">
        <v>38000000</v>
      </c>
      <c r="J3143">
        <v>2003</v>
      </c>
      <c r="K3143">
        <v>4.0999999999999996</v>
      </c>
      <c r="L3143" s="5" t="s">
        <v>476</v>
      </c>
      <c r="M3143" s="5" t="s">
        <v>340</v>
      </c>
      <c r="N3143" t="s">
        <v>599</v>
      </c>
      <c r="O3143" t="s">
        <v>6299</v>
      </c>
      <c r="P3143" s="5">
        <f t="shared" si="316"/>
        <v>0.57280730897699295</v>
      </c>
      <c r="Q3143" s="5">
        <f t="shared" si="317"/>
        <v>111760631</v>
      </c>
      <c r="R3143" s="1">
        <f t="shared" si="318"/>
        <v>73760631</v>
      </c>
      <c r="S3143" s="1">
        <f t="shared" si="319"/>
        <v>38000000</v>
      </c>
      <c r="V3143" s="5"/>
      <c r="W3143" s="5"/>
      <c r="Y3143" s="5"/>
    </row>
    <row r="3144" spans="1:25" x14ac:dyDescent="0.3">
      <c r="A3144" t="s">
        <v>272</v>
      </c>
      <c r="B3144">
        <v>140</v>
      </c>
      <c r="C3144">
        <v>35183792</v>
      </c>
      <c r="D3144" t="s">
        <v>2301</v>
      </c>
      <c r="E3144" t="s">
        <v>11595</v>
      </c>
      <c r="F3144" t="s">
        <v>2319</v>
      </c>
      <c r="G3144" t="s">
        <v>14</v>
      </c>
      <c r="H3144" t="s">
        <v>15</v>
      </c>
      <c r="I3144">
        <v>38000000</v>
      </c>
      <c r="J3144">
        <v>1991</v>
      </c>
      <c r="K3144">
        <v>7.2</v>
      </c>
      <c r="L3144" s="5" t="s">
        <v>4651</v>
      </c>
      <c r="M3144" s="5" t="s">
        <v>1221</v>
      </c>
      <c r="N3144" t="s">
        <v>4183</v>
      </c>
      <c r="O3144" t="s">
        <v>6055</v>
      </c>
      <c r="P3144" s="5">
        <f t="shared" si="316"/>
        <v>0.57315887026977885</v>
      </c>
      <c r="Q3144" s="5">
        <f t="shared" si="317"/>
        <v>35183792</v>
      </c>
      <c r="R3144" s="1">
        <f t="shared" si="318"/>
        <v>-2816208</v>
      </c>
      <c r="S3144" s="1">
        <f t="shared" si="319"/>
        <v>38000000</v>
      </c>
      <c r="V3144" s="5"/>
      <c r="W3144" s="5"/>
      <c r="Y3144" s="5"/>
    </row>
    <row r="3145" spans="1:25" x14ac:dyDescent="0.3">
      <c r="A3145" t="s">
        <v>1124</v>
      </c>
      <c r="B3145">
        <v>108</v>
      </c>
      <c r="C3145">
        <v>127214072</v>
      </c>
      <c r="D3145" t="s">
        <v>604</v>
      </c>
      <c r="E3145" t="s">
        <v>11596</v>
      </c>
      <c r="F3145" t="s">
        <v>2454</v>
      </c>
      <c r="G3145" t="s">
        <v>14</v>
      </c>
      <c r="H3145" t="s">
        <v>15</v>
      </c>
      <c r="I3145">
        <v>38000000</v>
      </c>
      <c r="J3145">
        <v>2002</v>
      </c>
      <c r="K3145">
        <v>6.1</v>
      </c>
      <c r="L3145" s="5" t="s">
        <v>599</v>
      </c>
      <c r="M3145" s="5" t="s">
        <v>6851</v>
      </c>
      <c r="P3145" s="5">
        <f t="shared" si="316"/>
        <v>0.5729724728801856</v>
      </c>
      <c r="Q3145" s="5">
        <f t="shared" si="317"/>
        <v>127214072</v>
      </c>
      <c r="R3145" s="1">
        <f t="shared" si="318"/>
        <v>89214072</v>
      </c>
      <c r="S3145" s="1">
        <f t="shared" si="319"/>
        <v>38000000</v>
      </c>
      <c r="V3145" s="5"/>
      <c r="W3145" s="5"/>
      <c r="Y3145" s="5"/>
    </row>
    <row r="3146" spans="1:25" x14ac:dyDescent="0.3">
      <c r="A3146" t="s">
        <v>1110</v>
      </c>
      <c r="B3146">
        <v>96</v>
      </c>
      <c r="C3146">
        <v>88915214</v>
      </c>
      <c r="D3146" t="s">
        <v>604</v>
      </c>
      <c r="E3146" t="s">
        <v>11597</v>
      </c>
      <c r="F3146" t="s">
        <v>2455</v>
      </c>
      <c r="G3146" t="s">
        <v>14</v>
      </c>
      <c r="H3146" t="s">
        <v>15</v>
      </c>
      <c r="I3146">
        <v>38000000</v>
      </c>
      <c r="J3146">
        <v>2009</v>
      </c>
      <c r="K3146">
        <v>6.5</v>
      </c>
      <c r="L3146" s="5" t="s">
        <v>599</v>
      </c>
      <c r="M3146" s="5" t="s">
        <v>6851</v>
      </c>
      <c r="P3146" s="5">
        <f t="shared" si="316"/>
        <v>0.57347314493209334</v>
      </c>
      <c r="Q3146" s="5">
        <f t="shared" si="317"/>
        <v>88915214</v>
      </c>
      <c r="R3146" s="1">
        <f t="shared" si="318"/>
        <v>50915214</v>
      </c>
      <c r="S3146" s="1">
        <f t="shared" si="319"/>
        <v>38000000</v>
      </c>
      <c r="V3146" s="5"/>
      <c r="W3146" s="5"/>
      <c r="Y3146" s="5"/>
    </row>
    <row r="3147" spans="1:25" x14ac:dyDescent="0.3">
      <c r="A3147" t="s">
        <v>1739</v>
      </c>
      <c r="B3147">
        <v>100</v>
      </c>
      <c r="C3147">
        <v>85570368</v>
      </c>
      <c r="D3147" t="s">
        <v>1087</v>
      </c>
      <c r="E3147" t="s">
        <v>11598</v>
      </c>
      <c r="F3147" t="s">
        <v>2458</v>
      </c>
      <c r="G3147" t="s">
        <v>14</v>
      </c>
      <c r="H3147" t="s">
        <v>15</v>
      </c>
      <c r="I3147">
        <v>38000000</v>
      </c>
      <c r="J3147">
        <v>2002</v>
      </c>
      <c r="K3147">
        <v>5.0999999999999996</v>
      </c>
      <c r="L3147" s="5" t="s">
        <v>476</v>
      </c>
      <c r="M3147" s="5" t="s">
        <v>340</v>
      </c>
      <c r="N3147" t="s">
        <v>599</v>
      </c>
      <c r="O3147" t="s">
        <v>6299</v>
      </c>
      <c r="P3147" s="5">
        <f t="shared" si="316"/>
        <v>0.57363172972177767</v>
      </c>
      <c r="Q3147" s="5">
        <f t="shared" si="317"/>
        <v>85570368</v>
      </c>
      <c r="R3147" s="1">
        <f t="shared" si="318"/>
        <v>47570368</v>
      </c>
      <c r="S3147" s="1">
        <f t="shared" si="319"/>
        <v>38000000</v>
      </c>
      <c r="V3147" s="5"/>
      <c r="W3147" s="5"/>
      <c r="Y3147" s="5"/>
    </row>
    <row r="3148" spans="1:25" x14ac:dyDescent="0.3">
      <c r="A3148" t="s">
        <v>250</v>
      </c>
      <c r="B3148">
        <v>120</v>
      </c>
      <c r="C3148">
        <v>58700247</v>
      </c>
      <c r="D3148" t="s">
        <v>79</v>
      </c>
      <c r="E3148" t="s">
        <v>11599</v>
      </c>
      <c r="F3148" t="s">
        <v>2464</v>
      </c>
      <c r="G3148" t="s">
        <v>14</v>
      </c>
      <c r="H3148" t="s">
        <v>15</v>
      </c>
      <c r="I3148">
        <v>38000000</v>
      </c>
      <c r="J3148">
        <v>2011</v>
      </c>
      <c r="K3148">
        <v>6.9</v>
      </c>
      <c r="L3148" s="5" t="s">
        <v>1221</v>
      </c>
      <c r="M3148" s="5" t="s">
        <v>6851</v>
      </c>
      <c r="P3148" s="5">
        <f t="shared" si="316"/>
        <v>0.57376457652036139</v>
      </c>
      <c r="Q3148" s="5">
        <f t="shared" si="317"/>
        <v>58700247</v>
      </c>
      <c r="R3148" s="1">
        <f t="shared" si="318"/>
        <v>20700247</v>
      </c>
      <c r="S3148" s="1">
        <f t="shared" si="319"/>
        <v>38000000</v>
      </c>
      <c r="V3148" s="5"/>
      <c r="W3148" s="5"/>
      <c r="Y3148" s="5"/>
    </row>
    <row r="3149" spans="1:25" x14ac:dyDescent="0.3">
      <c r="A3149" t="s">
        <v>2468</v>
      </c>
      <c r="B3149">
        <v>146</v>
      </c>
      <c r="C3149">
        <v>50668906</v>
      </c>
      <c r="D3149" t="s">
        <v>587</v>
      </c>
      <c r="E3149" t="s">
        <v>11600</v>
      </c>
      <c r="F3149" t="s">
        <v>2469</v>
      </c>
      <c r="G3149" t="s">
        <v>14</v>
      </c>
      <c r="H3149" t="s">
        <v>15</v>
      </c>
      <c r="I3149">
        <v>38000000</v>
      </c>
      <c r="J3149">
        <v>1999</v>
      </c>
      <c r="K3149">
        <v>7.6</v>
      </c>
      <c r="L3149" s="5" t="s">
        <v>4651</v>
      </c>
      <c r="M3149" s="5" t="s">
        <v>1221</v>
      </c>
      <c r="N3149" t="s">
        <v>8417</v>
      </c>
      <c r="P3149" s="5">
        <f t="shared" si="316"/>
        <v>0.57370976219016301</v>
      </c>
      <c r="Q3149" s="5">
        <f t="shared" si="317"/>
        <v>50668906</v>
      </c>
      <c r="R3149" s="1">
        <f t="shared" si="318"/>
        <v>12668906</v>
      </c>
      <c r="S3149" s="1">
        <f t="shared" si="319"/>
        <v>38000000</v>
      </c>
      <c r="V3149" s="5"/>
      <c r="W3149" s="5"/>
      <c r="Y3149" s="5"/>
    </row>
    <row r="3150" spans="1:25" x14ac:dyDescent="0.3">
      <c r="A3150" t="s">
        <v>266</v>
      </c>
      <c r="B3150">
        <v>115</v>
      </c>
      <c r="C3150">
        <v>39177215</v>
      </c>
      <c r="D3150" t="s">
        <v>771</v>
      </c>
      <c r="E3150" t="s">
        <v>11601</v>
      </c>
      <c r="F3150" t="s">
        <v>2470</v>
      </c>
      <c r="G3150" t="s">
        <v>14</v>
      </c>
      <c r="H3150" t="s">
        <v>15</v>
      </c>
      <c r="I3150">
        <v>38000000</v>
      </c>
      <c r="J3150">
        <v>2002</v>
      </c>
      <c r="K3150">
        <v>5.6</v>
      </c>
      <c r="L3150" s="5" t="s">
        <v>8413</v>
      </c>
      <c r="M3150" s="5" t="s">
        <v>1221</v>
      </c>
      <c r="N3150" t="s">
        <v>3629</v>
      </c>
      <c r="P3150" s="5">
        <f t="shared" si="316"/>
        <v>0.5736063335420859</v>
      </c>
      <c r="Q3150" s="5">
        <f t="shared" si="317"/>
        <v>39177215</v>
      </c>
      <c r="R3150" s="1">
        <f t="shared" si="318"/>
        <v>1177215</v>
      </c>
      <c r="S3150" s="1">
        <f t="shared" si="319"/>
        <v>38000000</v>
      </c>
      <c r="V3150" s="5"/>
      <c r="W3150" s="5"/>
      <c r="Y3150" s="5"/>
    </row>
    <row r="3151" spans="1:25" x14ac:dyDescent="0.3">
      <c r="A3151" t="s">
        <v>2474</v>
      </c>
      <c r="B3151">
        <v>102</v>
      </c>
      <c r="C3151">
        <v>24044532</v>
      </c>
      <c r="D3151" t="s">
        <v>79</v>
      </c>
      <c r="E3151" t="s">
        <v>11602</v>
      </c>
      <c r="F3151" t="s">
        <v>2475</v>
      </c>
      <c r="G3151" t="s">
        <v>14</v>
      </c>
      <c r="H3151" t="s">
        <v>15</v>
      </c>
      <c r="I3151">
        <v>38000000</v>
      </c>
      <c r="J3151">
        <v>2001</v>
      </c>
      <c r="K3151">
        <v>5.6</v>
      </c>
      <c r="L3151" s="5" t="s">
        <v>1221</v>
      </c>
      <c r="M3151" s="5" t="s">
        <v>6851</v>
      </c>
      <c r="P3151" s="5">
        <f t="shared" si="316"/>
        <v>0.57343934500166516</v>
      </c>
      <c r="Q3151" s="5">
        <f t="shared" si="317"/>
        <v>24044532</v>
      </c>
      <c r="R3151" s="1">
        <f t="shared" si="318"/>
        <v>-13955468</v>
      </c>
      <c r="S3151" s="1">
        <f t="shared" si="319"/>
        <v>38000000</v>
      </c>
      <c r="V3151" s="5"/>
      <c r="W3151" s="5"/>
      <c r="Y3151" s="5"/>
    </row>
    <row r="3152" spans="1:25" x14ac:dyDescent="0.3">
      <c r="A3152" t="s">
        <v>1495</v>
      </c>
      <c r="B3152">
        <v>98</v>
      </c>
      <c r="C3152">
        <v>22770864</v>
      </c>
      <c r="D3152" t="s">
        <v>910</v>
      </c>
      <c r="E3152" t="s">
        <v>11603</v>
      </c>
      <c r="F3152" t="s">
        <v>2476</v>
      </c>
      <c r="G3152" t="s">
        <v>14</v>
      </c>
      <c r="H3152" t="s">
        <v>15</v>
      </c>
      <c r="I3152">
        <v>38000000</v>
      </c>
      <c r="J3152">
        <v>2001</v>
      </c>
      <c r="K3152">
        <v>5.5</v>
      </c>
      <c r="L3152" s="5" t="s">
        <v>599</v>
      </c>
      <c r="M3152" s="5" t="s">
        <v>1221</v>
      </c>
      <c r="P3152" s="5">
        <f t="shared" si="316"/>
        <v>0.57319953185526307</v>
      </c>
      <c r="Q3152" s="5">
        <f t="shared" si="317"/>
        <v>22770864</v>
      </c>
      <c r="R3152" s="1">
        <f t="shared" si="318"/>
        <v>-15229136</v>
      </c>
      <c r="S3152" s="1">
        <f t="shared" si="319"/>
        <v>38000000</v>
      </c>
      <c r="V3152" s="5"/>
      <c r="W3152" s="5"/>
      <c r="Y3152" s="5"/>
    </row>
    <row r="3153" spans="1:25" x14ac:dyDescent="0.3">
      <c r="A3153" t="s">
        <v>1363</v>
      </c>
      <c r="B3153">
        <v>133</v>
      </c>
      <c r="C3153">
        <v>18653746</v>
      </c>
      <c r="D3153" t="s">
        <v>303</v>
      </c>
      <c r="E3153" t="s">
        <v>11604</v>
      </c>
      <c r="F3153" t="s">
        <v>2477</v>
      </c>
      <c r="G3153" t="s">
        <v>14</v>
      </c>
      <c r="H3153" t="s">
        <v>1281</v>
      </c>
      <c r="I3153">
        <v>38000000</v>
      </c>
      <c r="J3153">
        <v>1999</v>
      </c>
      <c r="K3153">
        <v>6.7</v>
      </c>
      <c r="L3153" s="5" t="s">
        <v>8415</v>
      </c>
      <c r="M3153" s="5" t="s">
        <v>3629</v>
      </c>
      <c r="P3153" s="5">
        <f t="shared" si="316"/>
        <v>0.57295353643354641</v>
      </c>
      <c r="Q3153" s="5">
        <f t="shared" si="317"/>
        <v>18653746</v>
      </c>
      <c r="R3153" s="1">
        <f t="shared" si="318"/>
        <v>-19346254</v>
      </c>
      <c r="S3153" s="1">
        <f t="shared" si="319"/>
        <v>38000000</v>
      </c>
      <c r="V3153" s="5"/>
      <c r="W3153" s="5"/>
      <c r="Y3153" s="5"/>
    </row>
    <row r="3154" spans="1:25" x14ac:dyDescent="0.3">
      <c r="A3154" t="s">
        <v>266</v>
      </c>
      <c r="B3154">
        <v>118</v>
      </c>
      <c r="C3154">
        <v>17305211</v>
      </c>
      <c r="D3154" t="s">
        <v>778</v>
      </c>
      <c r="E3154" t="s">
        <v>11605</v>
      </c>
      <c r="F3154" t="s">
        <v>2478</v>
      </c>
      <c r="G3154" t="s">
        <v>14</v>
      </c>
      <c r="H3154" t="s">
        <v>15</v>
      </c>
      <c r="I3154">
        <v>38000000</v>
      </c>
      <c r="J3154">
        <v>1996</v>
      </c>
      <c r="K3154">
        <v>6.1</v>
      </c>
      <c r="L3154" s="5" t="s">
        <v>8413</v>
      </c>
      <c r="M3154" s="5" t="s">
        <v>1221</v>
      </c>
      <c r="N3154" t="s">
        <v>8415</v>
      </c>
      <c r="O3154" t="s">
        <v>3629</v>
      </c>
      <c r="P3154" s="5">
        <f t="shared" si="316"/>
        <v>0.57268957136680898</v>
      </c>
      <c r="Q3154" s="5">
        <f t="shared" si="317"/>
        <v>17305211</v>
      </c>
      <c r="R3154" s="1">
        <f t="shared" si="318"/>
        <v>-20694789</v>
      </c>
      <c r="S3154" s="1">
        <f t="shared" si="319"/>
        <v>38000000</v>
      </c>
      <c r="V3154" s="5"/>
      <c r="W3154" s="5"/>
      <c r="Y3154" s="5"/>
    </row>
    <row r="3155" spans="1:25" x14ac:dyDescent="0.3">
      <c r="A3155" t="s">
        <v>70</v>
      </c>
      <c r="B3155">
        <v>129</v>
      </c>
      <c r="C3155">
        <v>10300000</v>
      </c>
      <c r="D3155" t="s">
        <v>2482</v>
      </c>
      <c r="E3155" t="s">
        <v>11606</v>
      </c>
      <c r="F3155" t="s">
        <v>2483</v>
      </c>
      <c r="G3155" t="s">
        <v>14</v>
      </c>
      <c r="H3155" t="s">
        <v>15</v>
      </c>
      <c r="I3155">
        <v>38000000</v>
      </c>
      <c r="J3155">
        <v>1996</v>
      </c>
      <c r="K3155">
        <v>6.6</v>
      </c>
      <c r="L3155" s="5" t="s">
        <v>340</v>
      </c>
      <c r="M3155" s="5" t="s">
        <v>1221</v>
      </c>
      <c r="P3155" s="5">
        <f t="shared" si="316"/>
        <v>0.57241938852142704</v>
      </c>
      <c r="Q3155" s="5">
        <f t="shared" si="317"/>
        <v>10300000</v>
      </c>
      <c r="R3155" s="1">
        <f t="shared" si="318"/>
        <v>-27700000</v>
      </c>
      <c r="S3155" s="1">
        <f t="shared" si="319"/>
        <v>38000000</v>
      </c>
      <c r="V3155" s="5"/>
      <c r="W3155" s="5"/>
      <c r="Y3155" s="5"/>
    </row>
    <row r="3156" spans="1:25" x14ac:dyDescent="0.3">
      <c r="A3156" t="s">
        <v>499</v>
      </c>
      <c r="B3156">
        <v>127</v>
      </c>
      <c r="C3156">
        <v>41997790</v>
      </c>
      <c r="D3156" t="s">
        <v>1011</v>
      </c>
      <c r="E3156" t="s">
        <v>11607</v>
      </c>
      <c r="F3156" t="s">
        <v>2486</v>
      </c>
      <c r="G3156" t="s">
        <v>14</v>
      </c>
      <c r="H3156" t="s">
        <v>15</v>
      </c>
      <c r="I3156">
        <v>38000000</v>
      </c>
      <c r="J3156">
        <v>2013</v>
      </c>
      <c r="K3156">
        <v>6.4</v>
      </c>
      <c r="L3156" s="5" t="s">
        <v>476</v>
      </c>
      <c r="M3156" s="5" t="s">
        <v>4289</v>
      </c>
      <c r="N3156" t="s">
        <v>3629</v>
      </c>
      <c r="P3156" s="5">
        <f t="shared" si="316"/>
        <v>0.57212157075720538</v>
      </c>
      <c r="Q3156" s="5">
        <f t="shared" si="317"/>
        <v>41997790</v>
      </c>
      <c r="R3156" s="1">
        <f t="shared" si="318"/>
        <v>3997790</v>
      </c>
      <c r="S3156" s="1">
        <f t="shared" si="319"/>
        <v>38000000</v>
      </c>
      <c r="V3156" s="5"/>
      <c r="W3156" s="5"/>
      <c r="Y3156" s="5"/>
    </row>
    <row r="3157" spans="1:25" x14ac:dyDescent="0.3">
      <c r="A3157" t="s">
        <v>2489</v>
      </c>
      <c r="B3157">
        <v>110</v>
      </c>
      <c r="C3157">
        <v>623374</v>
      </c>
      <c r="D3157" t="s">
        <v>2490</v>
      </c>
      <c r="E3157" t="s">
        <v>11608</v>
      </c>
      <c r="F3157" t="s">
        <v>2491</v>
      </c>
      <c r="G3157" t="s">
        <v>14</v>
      </c>
      <c r="H3157" t="s">
        <v>15</v>
      </c>
      <c r="I3157">
        <v>38000000</v>
      </c>
      <c r="J3157">
        <v>2001</v>
      </c>
      <c r="K3157">
        <v>5.2</v>
      </c>
      <c r="L3157" s="5" t="s">
        <v>476</v>
      </c>
      <c r="M3157" s="5" t="s">
        <v>340</v>
      </c>
      <c r="N3157" t="s">
        <v>1221</v>
      </c>
      <c r="O3157" t="s">
        <v>3629</v>
      </c>
      <c r="P3157" s="5">
        <f t="shared" si="316"/>
        <v>0.57196628730508925</v>
      </c>
      <c r="Q3157" s="5">
        <f t="shared" si="317"/>
        <v>623374</v>
      </c>
      <c r="R3157" s="1">
        <f t="shared" si="318"/>
        <v>-37376626</v>
      </c>
      <c r="S3157" s="1">
        <f t="shared" si="319"/>
        <v>38000000</v>
      </c>
      <c r="V3157" s="5"/>
      <c r="W3157" s="5"/>
      <c r="Y3157" s="5"/>
    </row>
    <row r="3158" spans="1:25" x14ac:dyDescent="0.3">
      <c r="A3158" t="s">
        <v>2496</v>
      </c>
      <c r="B3158">
        <v>97</v>
      </c>
      <c r="C3158"/>
      <c r="D3158" t="s">
        <v>2497</v>
      </c>
      <c r="E3158" t="s">
        <v>11609</v>
      </c>
      <c r="F3158" t="s">
        <v>2498</v>
      </c>
      <c r="G3158" t="s">
        <v>14</v>
      </c>
      <c r="H3158" t="s">
        <v>2499</v>
      </c>
      <c r="I3158">
        <v>38000000</v>
      </c>
      <c r="J3158">
        <v>2007</v>
      </c>
      <c r="K3158">
        <v>4.8</v>
      </c>
      <c r="L3158" s="5" t="s">
        <v>340</v>
      </c>
      <c r="M3158" s="5" t="s">
        <v>599</v>
      </c>
      <c r="N3158" t="s">
        <v>7865</v>
      </c>
      <c r="O3158" t="s">
        <v>6851</v>
      </c>
      <c r="P3158" s="5">
        <f t="shared" si="316"/>
        <v>0.5716341414043119</v>
      </c>
      <c r="Q3158" s="5">
        <f t="shared" si="317"/>
        <v>25035665</v>
      </c>
      <c r="R3158" s="1">
        <f t="shared" si="318"/>
        <v>-12964335</v>
      </c>
      <c r="S3158" s="1">
        <f t="shared" si="319"/>
        <v>38000000</v>
      </c>
      <c r="V3158" s="5"/>
      <c r="W3158" s="5"/>
      <c r="Y3158" s="5"/>
    </row>
    <row r="3159" spans="1:25" x14ac:dyDescent="0.3">
      <c r="A3159" t="s">
        <v>2501</v>
      </c>
      <c r="B3159">
        <v>112</v>
      </c>
      <c r="C3159">
        <v>34912982</v>
      </c>
      <c r="D3159" t="s">
        <v>84</v>
      </c>
      <c r="E3159" t="s">
        <v>11610</v>
      </c>
      <c r="F3159" t="s">
        <v>2502</v>
      </c>
      <c r="G3159" t="s">
        <v>14</v>
      </c>
      <c r="H3159" t="s">
        <v>15</v>
      </c>
      <c r="I3159">
        <v>38000000</v>
      </c>
      <c r="J3159">
        <v>2016</v>
      </c>
      <c r="K3159">
        <v>5.2</v>
      </c>
      <c r="L3159" s="5" t="s">
        <v>476</v>
      </c>
      <c r="M3159" s="5" t="s">
        <v>340</v>
      </c>
      <c r="N3159" t="s">
        <v>4289</v>
      </c>
      <c r="O3159" t="s">
        <v>3629</v>
      </c>
      <c r="P3159" s="5">
        <f t="shared" si="316"/>
        <v>0.5716341414043119</v>
      </c>
      <c r="Q3159" s="5">
        <f t="shared" si="317"/>
        <v>34912982</v>
      </c>
      <c r="R3159" s="1">
        <f t="shared" si="318"/>
        <v>-3087018</v>
      </c>
      <c r="S3159" s="1">
        <f t="shared" si="319"/>
        <v>38000000</v>
      </c>
      <c r="V3159" s="5"/>
      <c r="W3159" s="5"/>
      <c r="Y3159" s="5"/>
    </row>
    <row r="3160" spans="1:25" x14ac:dyDescent="0.3">
      <c r="A3160" t="s">
        <v>302</v>
      </c>
      <c r="B3160">
        <v>123</v>
      </c>
      <c r="C3160">
        <v>26903709</v>
      </c>
      <c r="D3160" t="s">
        <v>2512</v>
      </c>
      <c r="E3160" t="s">
        <v>11611</v>
      </c>
      <c r="F3160" t="s">
        <v>2513</v>
      </c>
      <c r="G3160" t="s">
        <v>14</v>
      </c>
      <c r="H3160" t="s">
        <v>22</v>
      </c>
      <c r="I3160">
        <v>38000000</v>
      </c>
      <c r="J3160">
        <v>2013</v>
      </c>
      <c r="K3160">
        <v>8.1</v>
      </c>
      <c r="L3160" s="5" t="s">
        <v>476</v>
      </c>
      <c r="M3160" s="5" t="s">
        <v>4651</v>
      </c>
      <c r="N3160" t="s">
        <v>1221</v>
      </c>
      <c r="O3160" t="s">
        <v>8417</v>
      </c>
      <c r="P3160" s="5">
        <f t="shared" si="316"/>
        <v>0.57144078297476597</v>
      </c>
      <c r="Q3160" s="5">
        <f t="shared" si="317"/>
        <v>26903709</v>
      </c>
      <c r="R3160" s="1">
        <f t="shared" si="318"/>
        <v>-11096291</v>
      </c>
      <c r="S3160" s="1">
        <f t="shared" si="319"/>
        <v>38000000</v>
      </c>
      <c r="V3160" s="5"/>
      <c r="W3160" s="5"/>
      <c r="Y3160" s="5"/>
    </row>
    <row r="3161" spans="1:25" x14ac:dyDescent="0.3">
      <c r="A3161" t="s">
        <v>2517</v>
      </c>
      <c r="B3161">
        <v>110</v>
      </c>
      <c r="C3161">
        <v>46813366</v>
      </c>
      <c r="D3161" t="s">
        <v>604</v>
      </c>
      <c r="E3161" t="s">
        <v>11612</v>
      </c>
      <c r="F3161" t="s">
        <v>2518</v>
      </c>
      <c r="G3161" t="s">
        <v>14</v>
      </c>
      <c r="H3161" t="s">
        <v>15</v>
      </c>
      <c r="I3161">
        <v>38000000</v>
      </c>
      <c r="J3161">
        <v>2016</v>
      </c>
      <c r="K3161">
        <v>6.1</v>
      </c>
      <c r="L3161" s="5" t="s">
        <v>599</v>
      </c>
      <c r="M3161" s="5" t="s">
        <v>6851</v>
      </c>
      <c r="P3161" s="5">
        <f t="shared" si="316"/>
        <v>0.57120838965909737</v>
      </c>
      <c r="Q3161" s="5">
        <f t="shared" si="317"/>
        <v>46813366</v>
      </c>
      <c r="R3161" s="1">
        <f t="shared" si="318"/>
        <v>8813366</v>
      </c>
      <c r="S3161" s="1">
        <f t="shared" si="319"/>
        <v>38000000</v>
      </c>
      <c r="V3161" s="5"/>
      <c r="W3161" s="5"/>
      <c r="Y3161" s="5"/>
    </row>
    <row r="3162" spans="1:25" x14ac:dyDescent="0.3">
      <c r="A3162" t="s">
        <v>2508</v>
      </c>
      <c r="B3162">
        <v>110</v>
      </c>
      <c r="C3162">
        <v>171031347</v>
      </c>
      <c r="D3162" t="s">
        <v>2144</v>
      </c>
      <c r="E3162" t="s">
        <v>11613</v>
      </c>
      <c r="F3162" t="s">
        <v>2563</v>
      </c>
      <c r="G3162" t="s">
        <v>14</v>
      </c>
      <c r="H3162" t="s">
        <v>15</v>
      </c>
      <c r="I3162">
        <v>38000000</v>
      </c>
      <c r="J3162">
        <v>2010</v>
      </c>
      <c r="K3162">
        <v>7.7</v>
      </c>
      <c r="L3162" s="5" t="s">
        <v>340</v>
      </c>
      <c r="M3162" s="5" t="s">
        <v>1221</v>
      </c>
      <c r="N3162" t="s">
        <v>5239</v>
      </c>
      <c r="P3162" s="5">
        <f t="shared" si="316"/>
        <v>0.57107788920219971</v>
      </c>
      <c r="Q3162" s="5">
        <f t="shared" si="317"/>
        <v>171031347</v>
      </c>
      <c r="R3162" s="1">
        <f t="shared" si="318"/>
        <v>133031347</v>
      </c>
      <c r="S3162" s="1">
        <f t="shared" si="319"/>
        <v>38000000</v>
      </c>
      <c r="V3162" s="5"/>
      <c r="W3162" s="5"/>
      <c r="Y3162" s="5"/>
    </row>
    <row r="3163" spans="1:25" x14ac:dyDescent="0.3">
      <c r="A3163" t="s">
        <v>1804</v>
      </c>
      <c r="B3163">
        <v>102</v>
      </c>
      <c r="C3163">
        <v>7659747</v>
      </c>
      <c r="D3163" t="s">
        <v>413</v>
      </c>
      <c r="E3163" t="s">
        <v>11614</v>
      </c>
      <c r="F3163" t="s">
        <v>2690</v>
      </c>
      <c r="G3163" t="s">
        <v>14</v>
      </c>
      <c r="H3163" t="s">
        <v>15</v>
      </c>
      <c r="I3163">
        <v>38000000</v>
      </c>
      <c r="J3163">
        <v>2003</v>
      </c>
      <c r="K3163">
        <v>5.0999999999999996</v>
      </c>
      <c r="L3163" s="5" t="s">
        <v>476</v>
      </c>
      <c r="M3163" s="5" t="s">
        <v>8415</v>
      </c>
      <c r="N3163" t="s">
        <v>3629</v>
      </c>
      <c r="P3163" s="5">
        <f t="shared" si="316"/>
        <v>0.57208272288636342</v>
      </c>
      <c r="Q3163" s="5">
        <f t="shared" si="317"/>
        <v>7659747</v>
      </c>
      <c r="R3163" s="1">
        <f t="shared" si="318"/>
        <v>-30340253</v>
      </c>
      <c r="S3163" s="1">
        <f t="shared" si="319"/>
        <v>38000000</v>
      </c>
      <c r="V3163" s="5"/>
      <c r="W3163" s="5"/>
      <c r="Y3163" s="5"/>
    </row>
    <row r="3164" spans="1:25" x14ac:dyDescent="0.3">
      <c r="A3164" t="s">
        <v>133</v>
      </c>
      <c r="B3164">
        <v>124</v>
      </c>
      <c r="C3164">
        <v>8406264</v>
      </c>
      <c r="D3164" t="s">
        <v>507</v>
      </c>
      <c r="E3164" t="s">
        <v>11615</v>
      </c>
      <c r="F3164" t="s">
        <v>2760</v>
      </c>
      <c r="G3164" t="s">
        <v>14</v>
      </c>
      <c r="H3164" t="s">
        <v>15</v>
      </c>
      <c r="I3164">
        <v>38000000</v>
      </c>
      <c r="J3164">
        <v>1999</v>
      </c>
      <c r="K3164">
        <v>6</v>
      </c>
      <c r="L3164" s="5" t="s">
        <v>599</v>
      </c>
      <c r="M3164" s="5" t="s">
        <v>1221</v>
      </c>
      <c r="N3164" t="s">
        <v>6851</v>
      </c>
      <c r="P3164" s="5">
        <f t="shared" si="316"/>
        <v>0.57177128796404908</v>
      </c>
      <c r="Q3164" s="5">
        <f t="shared" si="317"/>
        <v>8406264</v>
      </c>
      <c r="R3164" s="1">
        <f t="shared" si="318"/>
        <v>-29593736</v>
      </c>
      <c r="S3164" s="1">
        <f t="shared" si="319"/>
        <v>38000000</v>
      </c>
      <c r="V3164" s="5"/>
      <c r="W3164" s="5"/>
      <c r="Y3164" s="5"/>
    </row>
    <row r="3165" spans="1:25" x14ac:dyDescent="0.3">
      <c r="A3165" t="s">
        <v>61</v>
      </c>
      <c r="B3165">
        <v>99</v>
      </c>
      <c r="C3165">
        <v>113502246</v>
      </c>
      <c r="D3165" t="s">
        <v>1001</v>
      </c>
      <c r="E3165" t="s">
        <v>11616</v>
      </c>
      <c r="F3165" t="s">
        <v>2857</v>
      </c>
      <c r="G3165" t="s">
        <v>14</v>
      </c>
      <c r="H3165" t="s">
        <v>15</v>
      </c>
      <c r="I3165">
        <v>38000000</v>
      </c>
      <c r="J3165">
        <v>1991</v>
      </c>
      <c r="K3165">
        <v>6.8</v>
      </c>
      <c r="L3165" s="5" t="s">
        <v>599</v>
      </c>
      <c r="M3165" s="5" t="s">
        <v>455</v>
      </c>
      <c r="P3165" s="5">
        <f t="shared" si="316"/>
        <v>0.57146157427041255</v>
      </c>
      <c r="Q3165" s="5">
        <f t="shared" si="317"/>
        <v>113502246</v>
      </c>
      <c r="R3165" s="1">
        <f t="shared" si="318"/>
        <v>75502246</v>
      </c>
      <c r="S3165" s="1">
        <f t="shared" si="319"/>
        <v>38000000</v>
      </c>
      <c r="V3165" s="5"/>
      <c r="W3165" s="5"/>
      <c r="Y3165" s="5"/>
    </row>
    <row r="3166" spans="1:25" x14ac:dyDescent="0.3">
      <c r="A3166" t="s">
        <v>47</v>
      </c>
      <c r="B3166">
        <v>113</v>
      </c>
      <c r="C3166">
        <v>40137776</v>
      </c>
      <c r="D3166" t="s">
        <v>897</v>
      </c>
      <c r="E3166" t="s">
        <v>11617</v>
      </c>
      <c r="F3166" t="s">
        <v>2935</v>
      </c>
      <c r="G3166" t="s">
        <v>14</v>
      </c>
      <c r="H3166" t="s">
        <v>15</v>
      </c>
      <c r="I3166">
        <v>38000000</v>
      </c>
      <c r="J3166">
        <v>2006</v>
      </c>
      <c r="K3166">
        <v>7.6</v>
      </c>
      <c r="L3166" s="5" t="s">
        <v>599</v>
      </c>
      <c r="M3166" s="5" t="s">
        <v>1221</v>
      </c>
      <c r="N3166" t="s">
        <v>455</v>
      </c>
      <c r="O3166" t="s">
        <v>6851</v>
      </c>
      <c r="P3166" s="5">
        <f t="shared" si="316"/>
        <v>0.57183585700668027</v>
      </c>
      <c r="Q3166" s="5">
        <f t="shared" si="317"/>
        <v>40137776</v>
      </c>
      <c r="R3166" s="1">
        <f t="shared" si="318"/>
        <v>2137776</v>
      </c>
      <c r="S3166" s="1">
        <f t="shared" si="319"/>
        <v>38000000</v>
      </c>
      <c r="V3166" s="5"/>
      <c r="W3166" s="5"/>
      <c r="Y3166" s="5"/>
    </row>
    <row r="3167" spans="1:25" x14ac:dyDescent="0.3">
      <c r="A3167" t="s">
        <v>2461</v>
      </c>
      <c r="B3167">
        <v>122</v>
      </c>
      <c r="C3167">
        <v>6594136</v>
      </c>
      <c r="D3167" t="s">
        <v>2462</v>
      </c>
      <c r="E3167" t="s">
        <v>11618</v>
      </c>
      <c r="F3167" t="s">
        <v>2463</v>
      </c>
      <c r="G3167" t="s">
        <v>708</v>
      </c>
      <c r="H3167" t="s">
        <v>1377</v>
      </c>
      <c r="I3167">
        <v>38600000</v>
      </c>
      <c r="J3167">
        <v>2013</v>
      </c>
      <c r="K3167">
        <v>6.5</v>
      </c>
      <c r="L3167" s="5" t="s">
        <v>476</v>
      </c>
      <c r="M3167" s="5" t="s">
        <v>4651</v>
      </c>
      <c r="N3167" t="s">
        <v>1221</v>
      </c>
      <c r="P3167" s="5">
        <f t="shared" si="316"/>
        <v>0.57166774001454856</v>
      </c>
      <c r="Q3167" s="5">
        <f t="shared" si="317"/>
        <v>6594136</v>
      </c>
      <c r="R3167" s="1">
        <f t="shared" si="318"/>
        <v>-32005864</v>
      </c>
      <c r="S3167" s="1">
        <f t="shared" si="319"/>
        <v>38600000</v>
      </c>
      <c r="V3167" s="5"/>
      <c r="W3167" s="5"/>
      <c r="Y3167" s="5"/>
    </row>
    <row r="3168" spans="1:25" x14ac:dyDescent="0.3">
      <c r="A3168" t="s">
        <v>451</v>
      </c>
      <c r="B3168">
        <v>107</v>
      </c>
      <c r="C3168">
        <v>63411478</v>
      </c>
      <c r="D3168" t="s">
        <v>2443</v>
      </c>
      <c r="E3168" t="s">
        <v>11619</v>
      </c>
      <c r="F3168" t="s">
        <v>2444</v>
      </c>
      <c r="G3168" t="s">
        <v>14</v>
      </c>
      <c r="H3168" t="s">
        <v>15</v>
      </c>
      <c r="I3168">
        <v>39000000</v>
      </c>
      <c r="J3168">
        <v>2009</v>
      </c>
      <c r="K3168">
        <v>7.1</v>
      </c>
      <c r="L3168" s="5" t="s">
        <v>1221</v>
      </c>
      <c r="M3168" s="5" t="s">
        <v>455</v>
      </c>
      <c r="N3168" t="s">
        <v>6851</v>
      </c>
      <c r="O3168" t="s">
        <v>4289</v>
      </c>
      <c r="P3168" s="5">
        <f t="shared" si="316"/>
        <v>0.57135439042148195</v>
      </c>
      <c r="Q3168" s="5">
        <f t="shared" si="317"/>
        <v>63411478</v>
      </c>
      <c r="R3168" s="1">
        <f t="shared" si="318"/>
        <v>24411478</v>
      </c>
      <c r="S3168" s="1">
        <f t="shared" si="319"/>
        <v>39000000</v>
      </c>
      <c r="V3168" s="5"/>
      <c r="W3168" s="5"/>
      <c r="Y3168" s="5"/>
    </row>
    <row r="3169" spans="1:25" x14ac:dyDescent="0.3">
      <c r="A3169" t="s">
        <v>94</v>
      </c>
      <c r="B3169">
        <v>87</v>
      </c>
      <c r="C3169">
        <v>35287788</v>
      </c>
      <c r="D3169" t="s">
        <v>2446</v>
      </c>
      <c r="E3169" t="s">
        <v>11620</v>
      </c>
      <c r="F3169" t="s">
        <v>2447</v>
      </c>
      <c r="G3169" t="s">
        <v>14</v>
      </c>
      <c r="H3169" t="s">
        <v>15</v>
      </c>
      <c r="I3169">
        <v>39000000</v>
      </c>
      <c r="J3169">
        <v>2012</v>
      </c>
      <c r="K3169">
        <v>7</v>
      </c>
      <c r="L3169" s="5" t="s">
        <v>4017</v>
      </c>
      <c r="M3169" s="5" t="s">
        <v>599</v>
      </c>
      <c r="N3169" t="s">
        <v>6299</v>
      </c>
      <c r="O3169" t="s">
        <v>2267</v>
      </c>
      <c r="P3169" s="5">
        <f t="shared" si="316"/>
        <v>0.57132223342636146</v>
      </c>
      <c r="Q3169" s="5">
        <f t="shared" si="317"/>
        <v>35287788</v>
      </c>
      <c r="R3169" s="1">
        <f t="shared" si="318"/>
        <v>-3712212</v>
      </c>
      <c r="S3169" s="1">
        <f t="shared" si="319"/>
        <v>39000000</v>
      </c>
      <c r="V3169" s="5"/>
      <c r="W3169" s="5"/>
      <c r="Y3169" s="5"/>
    </row>
    <row r="3170" spans="1:25" x14ac:dyDescent="0.3">
      <c r="A3170" t="s">
        <v>1668</v>
      </c>
      <c r="B3170">
        <v>110</v>
      </c>
      <c r="C3170">
        <v>5881504</v>
      </c>
      <c r="D3170" t="s">
        <v>2449</v>
      </c>
      <c r="E3170" t="s">
        <v>11621</v>
      </c>
      <c r="F3170" t="s">
        <v>2450</v>
      </c>
      <c r="G3170" t="s">
        <v>14</v>
      </c>
      <c r="H3170" t="s">
        <v>15</v>
      </c>
      <c r="I3170">
        <v>39000000</v>
      </c>
      <c r="J3170">
        <v>2004</v>
      </c>
      <c r="K3170">
        <v>5.3</v>
      </c>
      <c r="L3170" s="5" t="s">
        <v>4651</v>
      </c>
      <c r="M3170" s="5" t="s">
        <v>1221</v>
      </c>
      <c r="N3170" t="s">
        <v>6851</v>
      </c>
      <c r="O3170" t="s">
        <v>8417</v>
      </c>
      <c r="P3170" s="5">
        <f t="shared" si="316"/>
        <v>0.57112929780872534</v>
      </c>
      <c r="Q3170" s="5">
        <f t="shared" si="317"/>
        <v>5881504</v>
      </c>
      <c r="R3170" s="1">
        <f t="shared" si="318"/>
        <v>-33118496</v>
      </c>
      <c r="S3170" s="1">
        <f t="shared" si="319"/>
        <v>39000000</v>
      </c>
      <c r="V3170" s="5"/>
      <c r="W3170" s="5"/>
      <c r="Y3170" s="5"/>
    </row>
    <row r="3171" spans="1:25" x14ac:dyDescent="0.3">
      <c r="A3171" t="s">
        <v>1726</v>
      </c>
      <c r="B3171">
        <v>125</v>
      </c>
      <c r="C3171">
        <v>60000000</v>
      </c>
      <c r="D3171" t="s">
        <v>691</v>
      </c>
      <c r="E3171" t="s">
        <v>11622</v>
      </c>
      <c r="F3171" t="s">
        <v>2451</v>
      </c>
      <c r="G3171" t="s">
        <v>14</v>
      </c>
      <c r="H3171" t="s">
        <v>22</v>
      </c>
      <c r="I3171">
        <v>39000000</v>
      </c>
      <c r="J3171">
        <v>1983</v>
      </c>
      <c r="K3171">
        <v>4.9000000000000004</v>
      </c>
      <c r="L3171" s="5" t="s">
        <v>476</v>
      </c>
      <c r="M3171" s="5" t="s">
        <v>599</v>
      </c>
      <c r="N3171" t="s">
        <v>4289</v>
      </c>
      <c r="P3171" s="5">
        <f t="shared" si="316"/>
        <v>0.57081443859191905</v>
      </c>
      <c r="Q3171" s="5">
        <f t="shared" si="317"/>
        <v>60000000</v>
      </c>
      <c r="R3171" s="1">
        <f t="shared" si="318"/>
        <v>21000000</v>
      </c>
      <c r="S3171" s="1">
        <f t="shared" si="319"/>
        <v>39000000</v>
      </c>
      <c r="V3171" s="5"/>
      <c r="W3171" s="5"/>
      <c r="Y3171" s="5"/>
    </row>
    <row r="3172" spans="1:25" x14ac:dyDescent="0.3">
      <c r="A3172" t="s">
        <v>2456</v>
      </c>
      <c r="B3172">
        <v>93</v>
      </c>
      <c r="C3172">
        <v>30400000</v>
      </c>
      <c r="D3172" t="s">
        <v>599</v>
      </c>
      <c r="E3172" t="s">
        <v>11623</v>
      </c>
      <c r="F3172" t="s">
        <v>2457</v>
      </c>
      <c r="G3172" t="s">
        <v>14</v>
      </c>
      <c r="H3172" t="s">
        <v>15</v>
      </c>
      <c r="I3172">
        <v>39000000</v>
      </c>
      <c r="J3172">
        <v>1996</v>
      </c>
      <c r="K3172">
        <v>5.7</v>
      </c>
      <c r="L3172" s="5" t="s">
        <v>599</v>
      </c>
      <c r="M3172" s="5"/>
      <c r="P3172" s="5">
        <f t="shared" si="316"/>
        <v>0.5707595963452905</v>
      </c>
      <c r="Q3172" s="5">
        <f t="shared" si="317"/>
        <v>30400000</v>
      </c>
      <c r="R3172" s="1">
        <f t="shared" si="318"/>
        <v>-8600000</v>
      </c>
      <c r="S3172" s="1">
        <f t="shared" si="319"/>
        <v>39000000</v>
      </c>
      <c r="V3172" s="5"/>
      <c r="W3172" s="5"/>
      <c r="Y3172" s="5"/>
    </row>
    <row r="3173" spans="1:25" x14ac:dyDescent="0.3">
      <c r="A3173" t="s">
        <v>2431</v>
      </c>
      <c r="B3173">
        <v>126</v>
      </c>
      <c r="C3173">
        <v>4563029</v>
      </c>
      <c r="D3173" t="s">
        <v>497</v>
      </c>
      <c r="E3173" t="s">
        <v>11624</v>
      </c>
      <c r="F3173" t="s">
        <v>2432</v>
      </c>
      <c r="G3173" t="s">
        <v>14</v>
      </c>
      <c r="H3173" t="s">
        <v>2023</v>
      </c>
      <c r="I3173">
        <v>39200000</v>
      </c>
      <c r="J3173">
        <v>2013</v>
      </c>
      <c r="K3173">
        <v>7</v>
      </c>
      <c r="L3173" s="5" t="s">
        <v>476</v>
      </c>
      <c r="M3173" s="5" t="s">
        <v>1221</v>
      </c>
      <c r="N3173" t="s">
        <v>4289</v>
      </c>
      <c r="O3173" t="s">
        <v>3629</v>
      </c>
      <c r="P3173" s="5">
        <f t="shared" si="316"/>
        <v>0.57054155381482319</v>
      </c>
      <c r="Q3173" s="5">
        <f t="shared" si="317"/>
        <v>4563029</v>
      </c>
      <c r="R3173" s="1">
        <f t="shared" si="318"/>
        <v>-34636971</v>
      </c>
      <c r="S3173" s="1">
        <f t="shared" si="319"/>
        <v>39200000</v>
      </c>
      <c r="V3173" s="5"/>
      <c r="W3173" s="5"/>
      <c r="Y3173" s="5"/>
    </row>
    <row r="3174" spans="1:25" x14ac:dyDescent="0.3">
      <c r="A3174" t="s">
        <v>1035</v>
      </c>
      <c r="B3174">
        <v>104</v>
      </c>
      <c r="C3174">
        <v>19406406</v>
      </c>
      <c r="D3174" t="s">
        <v>1036</v>
      </c>
      <c r="E3174" t="s">
        <v>11625</v>
      </c>
      <c r="F3174" t="s">
        <v>1037</v>
      </c>
      <c r="G3174" t="s">
        <v>524</v>
      </c>
      <c r="H3174" t="s">
        <v>525</v>
      </c>
      <c r="I3174">
        <v>40000000</v>
      </c>
      <c r="J3174">
        <v>2009</v>
      </c>
      <c r="K3174">
        <v>7.8</v>
      </c>
      <c r="L3174" s="5" t="s">
        <v>27</v>
      </c>
      <c r="M3174" s="5" t="s">
        <v>1221</v>
      </c>
      <c r="P3174" s="5">
        <f t="shared" si="316"/>
        <v>0.57022167816080771</v>
      </c>
      <c r="Q3174" s="5">
        <f t="shared" si="317"/>
        <v>19406406</v>
      </c>
      <c r="R3174" s="1">
        <f t="shared" si="318"/>
        <v>-20593594</v>
      </c>
      <c r="S3174" s="1">
        <f t="shared" si="319"/>
        <v>40000000</v>
      </c>
      <c r="V3174" s="5"/>
      <c r="W3174" s="5"/>
      <c r="Y3174" s="5"/>
    </row>
    <row r="3175" spans="1:25" x14ac:dyDescent="0.3">
      <c r="A3175" t="s">
        <v>658</v>
      </c>
      <c r="B3175">
        <v>110</v>
      </c>
      <c r="C3175">
        <v>33927476</v>
      </c>
      <c r="D3175" t="s">
        <v>1522</v>
      </c>
      <c r="E3175" t="s">
        <v>11626</v>
      </c>
      <c r="F3175" t="s">
        <v>1523</v>
      </c>
      <c r="G3175" t="s">
        <v>14</v>
      </c>
      <c r="H3175" t="s">
        <v>22</v>
      </c>
      <c r="I3175">
        <v>40000000</v>
      </c>
      <c r="J3175">
        <v>1997</v>
      </c>
      <c r="K3175">
        <v>5.7</v>
      </c>
      <c r="L3175" s="5" t="s">
        <v>2267</v>
      </c>
      <c r="M3175" s="5" t="s">
        <v>8415</v>
      </c>
      <c r="N3175" t="s">
        <v>4289</v>
      </c>
      <c r="O3175" t="s">
        <v>3629</v>
      </c>
      <c r="P3175" s="5">
        <f t="shared" si="316"/>
        <v>0.56995923122798564</v>
      </c>
      <c r="Q3175" s="5">
        <f t="shared" si="317"/>
        <v>33927476</v>
      </c>
      <c r="R3175" s="1">
        <f t="shared" si="318"/>
        <v>-6072524</v>
      </c>
      <c r="S3175" s="1">
        <f t="shared" si="319"/>
        <v>40000000</v>
      </c>
      <c r="V3175" s="5"/>
      <c r="W3175" s="5"/>
      <c r="Y3175" s="5"/>
    </row>
    <row r="3176" spans="1:25" x14ac:dyDescent="0.3">
      <c r="A3176" t="s">
        <v>823</v>
      </c>
      <c r="B3176">
        <v>157</v>
      </c>
      <c r="C3176">
        <v>95720716</v>
      </c>
      <c r="D3176" t="s">
        <v>1013</v>
      </c>
      <c r="E3176" t="s">
        <v>11627</v>
      </c>
      <c r="F3176" t="s">
        <v>1748</v>
      </c>
      <c r="G3176" t="s">
        <v>14</v>
      </c>
      <c r="H3176" t="s">
        <v>15</v>
      </c>
      <c r="I3176">
        <v>40000000</v>
      </c>
      <c r="J3176">
        <v>2012</v>
      </c>
      <c r="K3176">
        <v>7.4</v>
      </c>
      <c r="L3176" s="5" t="s">
        <v>1221</v>
      </c>
      <c r="M3176" s="5" t="s">
        <v>7865</v>
      </c>
      <c r="N3176" t="s">
        <v>3629</v>
      </c>
      <c r="P3176" s="5">
        <f t="shared" si="316"/>
        <v>0.56975868123072704</v>
      </c>
      <c r="Q3176" s="5">
        <f t="shared" si="317"/>
        <v>95720716</v>
      </c>
      <c r="R3176" s="1">
        <f t="shared" si="318"/>
        <v>55720716</v>
      </c>
      <c r="S3176" s="1">
        <f t="shared" si="319"/>
        <v>40000000</v>
      </c>
      <c r="V3176" s="5"/>
      <c r="W3176" s="5"/>
      <c r="Y3176" s="5"/>
    </row>
    <row r="3177" spans="1:25" x14ac:dyDescent="0.3">
      <c r="A3177" t="s">
        <v>1871</v>
      </c>
      <c r="B3177">
        <v>108</v>
      </c>
      <c r="C3177">
        <v>40203020</v>
      </c>
      <c r="D3177" t="s">
        <v>507</v>
      </c>
      <c r="E3177" t="s">
        <v>11628</v>
      </c>
      <c r="F3177" t="s">
        <v>1872</v>
      </c>
      <c r="G3177" t="s">
        <v>14</v>
      </c>
      <c r="H3177" t="s">
        <v>22</v>
      </c>
      <c r="I3177">
        <v>40000000</v>
      </c>
      <c r="J3177">
        <v>2004</v>
      </c>
      <c r="K3177">
        <v>5.9</v>
      </c>
      <c r="L3177" s="5" t="s">
        <v>599</v>
      </c>
      <c r="M3177" s="5" t="s">
        <v>1221</v>
      </c>
      <c r="N3177" t="s">
        <v>6851</v>
      </c>
      <c r="P3177" s="5">
        <f t="shared" si="316"/>
        <v>0.56995547440966776</v>
      </c>
      <c r="Q3177" s="5">
        <f t="shared" si="317"/>
        <v>40203020</v>
      </c>
      <c r="R3177" s="1">
        <f t="shared" si="318"/>
        <v>203020</v>
      </c>
      <c r="S3177" s="1">
        <f t="shared" si="319"/>
        <v>40000000</v>
      </c>
      <c r="V3177" s="5"/>
      <c r="W3177" s="5"/>
      <c r="Y3177" s="5"/>
    </row>
    <row r="3178" spans="1:25" x14ac:dyDescent="0.3">
      <c r="A3178" t="s">
        <v>1828</v>
      </c>
      <c r="B3178">
        <v>99</v>
      </c>
      <c r="C3178">
        <v>38105077</v>
      </c>
      <c r="D3178" t="s">
        <v>122</v>
      </c>
      <c r="E3178" t="s">
        <v>11629</v>
      </c>
      <c r="F3178" t="s">
        <v>1883</v>
      </c>
      <c r="G3178" t="s">
        <v>14</v>
      </c>
      <c r="H3178" t="s">
        <v>15</v>
      </c>
      <c r="I3178">
        <v>40000000</v>
      </c>
      <c r="J3178">
        <v>2009</v>
      </c>
      <c r="K3178">
        <v>6.4</v>
      </c>
      <c r="L3178" s="5" t="s">
        <v>476</v>
      </c>
      <c r="M3178" s="5" t="s">
        <v>8413</v>
      </c>
      <c r="N3178" t="s">
        <v>3629</v>
      </c>
      <c r="P3178" s="5">
        <f t="shared" si="316"/>
        <v>0.5697851759747169</v>
      </c>
      <c r="Q3178" s="5">
        <f t="shared" si="317"/>
        <v>38105077</v>
      </c>
      <c r="R3178" s="1">
        <f t="shared" si="318"/>
        <v>-1894923</v>
      </c>
      <c r="S3178" s="1">
        <f t="shared" si="319"/>
        <v>40000000</v>
      </c>
      <c r="V3178" s="5"/>
      <c r="W3178" s="5"/>
      <c r="Y3178" s="5"/>
    </row>
    <row r="3179" spans="1:25" x14ac:dyDescent="0.3">
      <c r="A3179" t="s">
        <v>1886</v>
      </c>
      <c r="B3179">
        <v>117</v>
      </c>
      <c r="C3179">
        <v>32800000</v>
      </c>
      <c r="D3179" t="s">
        <v>1887</v>
      </c>
      <c r="E3179" t="s">
        <v>11630</v>
      </c>
      <c r="F3179" t="s">
        <v>1888</v>
      </c>
      <c r="G3179" t="s">
        <v>14</v>
      </c>
      <c r="H3179" t="s">
        <v>15</v>
      </c>
      <c r="I3179">
        <v>40000000</v>
      </c>
      <c r="J3179">
        <v>1996</v>
      </c>
      <c r="K3179">
        <v>4.3</v>
      </c>
      <c r="L3179" s="5" t="s">
        <v>599</v>
      </c>
      <c r="M3179" s="5" t="s">
        <v>8413</v>
      </c>
      <c r="N3179" t="s">
        <v>1221</v>
      </c>
      <c r="O3179" t="s">
        <v>3629</v>
      </c>
      <c r="P3179" s="5">
        <f t="shared" si="316"/>
        <v>0.56960390420810836</v>
      </c>
      <c r="Q3179" s="5">
        <f t="shared" si="317"/>
        <v>32800000</v>
      </c>
      <c r="R3179" s="1">
        <f t="shared" si="318"/>
        <v>-7200000</v>
      </c>
      <c r="S3179" s="1">
        <f t="shared" si="319"/>
        <v>40000000</v>
      </c>
      <c r="V3179" s="5"/>
      <c r="W3179" s="5"/>
      <c r="Y3179" s="5"/>
    </row>
    <row r="3180" spans="1:25" x14ac:dyDescent="0.3">
      <c r="A3180" t="s">
        <v>1898</v>
      </c>
      <c r="B3180">
        <v>125</v>
      </c>
      <c r="C3180">
        <v>26616999</v>
      </c>
      <c r="D3180" t="s">
        <v>600</v>
      </c>
      <c r="E3180" t="s">
        <v>11631</v>
      </c>
      <c r="F3180" t="s">
        <v>1899</v>
      </c>
      <c r="G3180" t="s">
        <v>14</v>
      </c>
      <c r="H3180" t="s">
        <v>15</v>
      </c>
      <c r="I3180">
        <v>40000000</v>
      </c>
      <c r="J3180">
        <v>2013</v>
      </c>
      <c r="K3180">
        <v>5.9</v>
      </c>
      <c r="L3180" s="5" t="s">
        <v>476</v>
      </c>
      <c r="M3180" s="5" t="s">
        <v>340</v>
      </c>
      <c r="N3180" t="s">
        <v>6851</v>
      </c>
      <c r="O3180" t="s">
        <v>4289</v>
      </c>
      <c r="P3180" s="5">
        <f t="shared" si="316"/>
        <v>0.56939653602569107</v>
      </c>
      <c r="Q3180" s="5">
        <f t="shared" si="317"/>
        <v>26616999</v>
      </c>
      <c r="R3180" s="1">
        <f t="shared" si="318"/>
        <v>-13383001</v>
      </c>
      <c r="S3180" s="1">
        <f t="shared" si="319"/>
        <v>40000000</v>
      </c>
      <c r="V3180" s="5"/>
      <c r="W3180" s="5"/>
      <c r="Y3180" s="5"/>
    </row>
    <row r="3181" spans="1:25" x14ac:dyDescent="0.3">
      <c r="A3181" t="s">
        <v>1584</v>
      </c>
      <c r="B3181">
        <v>100</v>
      </c>
      <c r="C3181">
        <v>19118247</v>
      </c>
      <c r="D3181" t="s">
        <v>776</v>
      </c>
      <c r="E3181" t="s">
        <v>11632</v>
      </c>
      <c r="F3181" t="s">
        <v>1913</v>
      </c>
      <c r="G3181" t="s">
        <v>14</v>
      </c>
      <c r="H3181" t="s">
        <v>15</v>
      </c>
      <c r="I3181">
        <v>40000000</v>
      </c>
      <c r="J3181">
        <v>2005</v>
      </c>
      <c r="K3181">
        <v>5.4</v>
      </c>
      <c r="L3181" s="5" t="s">
        <v>476</v>
      </c>
      <c r="M3181" s="5" t="s">
        <v>599</v>
      </c>
      <c r="P3181" s="5">
        <f t="shared" si="316"/>
        <v>0.56916066148886335</v>
      </c>
      <c r="Q3181" s="5">
        <f t="shared" si="317"/>
        <v>19118247</v>
      </c>
      <c r="R3181" s="1">
        <f t="shared" si="318"/>
        <v>-20881753</v>
      </c>
      <c r="S3181" s="1">
        <f t="shared" si="319"/>
        <v>40000000</v>
      </c>
      <c r="V3181" s="5"/>
      <c r="W3181" s="5"/>
      <c r="Y3181" s="5"/>
    </row>
    <row r="3182" spans="1:25" x14ac:dyDescent="0.3">
      <c r="A3182" t="s">
        <v>752</v>
      </c>
      <c r="B3182">
        <v>104</v>
      </c>
      <c r="C3182">
        <v>21413502</v>
      </c>
      <c r="D3182" t="s">
        <v>1954</v>
      </c>
      <c r="E3182" t="s">
        <v>11633</v>
      </c>
      <c r="F3182" t="s">
        <v>1955</v>
      </c>
      <c r="G3182" t="s">
        <v>14</v>
      </c>
      <c r="H3182" t="s">
        <v>15</v>
      </c>
      <c r="I3182">
        <v>40000000</v>
      </c>
      <c r="J3182">
        <v>1990</v>
      </c>
      <c r="K3182">
        <v>6.3</v>
      </c>
      <c r="L3182" s="5" t="s">
        <v>476</v>
      </c>
      <c r="M3182" s="5" t="s">
        <v>340</v>
      </c>
      <c r="N3182" t="s">
        <v>599</v>
      </c>
      <c r="O3182" t="s">
        <v>8413</v>
      </c>
      <c r="P3182" s="5">
        <f t="shared" si="316"/>
        <v>0.56889301492343103</v>
      </c>
      <c r="Q3182" s="5">
        <f t="shared" si="317"/>
        <v>21413502</v>
      </c>
      <c r="R3182" s="1">
        <f t="shared" si="318"/>
        <v>-18586498</v>
      </c>
      <c r="S3182" s="1">
        <f t="shared" si="319"/>
        <v>40000000</v>
      </c>
      <c r="V3182" s="5"/>
      <c r="W3182" s="5"/>
      <c r="Y3182" s="5"/>
    </row>
    <row r="3183" spans="1:25" x14ac:dyDescent="0.3">
      <c r="A3183" t="s">
        <v>1183</v>
      </c>
      <c r="B3183">
        <v>113</v>
      </c>
      <c r="C3183">
        <v>95149435</v>
      </c>
      <c r="D3183" t="s">
        <v>978</v>
      </c>
      <c r="E3183" t="s">
        <v>11634</v>
      </c>
      <c r="F3183" t="s">
        <v>2032</v>
      </c>
      <c r="G3183" t="s">
        <v>14</v>
      </c>
      <c r="H3183" t="s">
        <v>15</v>
      </c>
      <c r="I3183">
        <v>40000000</v>
      </c>
      <c r="J3183">
        <v>2004</v>
      </c>
      <c r="K3183">
        <v>5.7</v>
      </c>
      <c r="L3183" s="5" t="s">
        <v>599</v>
      </c>
      <c r="M3183" s="5" t="s">
        <v>6299</v>
      </c>
      <c r="N3183" t="s">
        <v>6851</v>
      </c>
      <c r="P3183" s="5">
        <f t="shared" si="316"/>
        <v>0.56863381656895273</v>
      </c>
      <c r="Q3183" s="5">
        <f t="shared" si="317"/>
        <v>95149435</v>
      </c>
      <c r="R3183" s="1">
        <f t="shared" si="318"/>
        <v>55149435</v>
      </c>
      <c r="S3183" s="1">
        <f t="shared" si="319"/>
        <v>40000000</v>
      </c>
      <c r="V3183" s="5"/>
      <c r="W3183" s="5"/>
      <c r="Y3183" s="5"/>
    </row>
    <row r="3184" spans="1:25" x14ac:dyDescent="0.3">
      <c r="A3184" t="s">
        <v>583</v>
      </c>
      <c r="B3184">
        <v>117</v>
      </c>
      <c r="C3184">
        <v>46280507</v>
      </c>
      <c r="D3184" t="s">
        <v>604</v>
      </c>
      <c r="E3184" t="s">
        <v>11635</v>
      </c>
      <c r="F3184" t="s">
        <v>2073</v>
      </c>
      <c r="G3184" t="s">
        <v>14</v>
      </c>
      <c r="H3184" t="s">
        <v>15</v>
      </c>
      <c r="I3184">
        <v>40000000</v>
      </c>
      <c r="J3184">
        <v>2014</v>
      </c>
      <c r="K3184">
        <v>6.5</v>
      </c>
      <c r="L3184" s="5" t="s">
        <v>599</v>
      </c>
      <c r="M3184" s="5" t="s">
        <v>6851</v>
      </c>
      <c r="P3184" s="5">
        <f t="shared" si="316"/>
        <v>0.56882609459532185</v>
      </c>
      <c r="Q3184" s="5">
        <f t="shared" si="317"/>
        <v>46280507</v>
      </c>
      <c r="R3184" s="1">
        <f t="shared" si="318"/>
        <v>6280507</v>
      </c>
      <c r="S3184" s="1">
        <f t="shared" si="319"/>
        <v>40000000</v>
      </c>
      <c r="V3184" s="5"/>
      <c r="W3184" s="5"/>
      <c r="Y3184" s="5"/>
    </row>
    <row r="3185" spans="1:25" x14ac:dyDescent="0.3">
      <c r="A3185" t="s">
        <v>2085</v>
      </c>
      <c r="B3185">
        <v>177</v>
      </c>
      <c r="C3185">
        <v>27400000</v>
      </c>
      <c r="D3185" t="s">
        <v>29</v>
      </c>
      <c r="E3185" t="s">
        <v>11636</v>
      </c>
      <c r="F3185" t="s">
        <v>2086</v>
      </c>
      <c r="G3185" t="s">
        <v>14</v>
      </c>
      <c r="H3185" t="s">
        <v>15</v>
      </c>
      <c r="I3185">
        <v>40000000</v>
      </c>
      <c r="J3185">
        <v>1984</v>
      </c>
      <c r="K3185">
        <v>6.6</v>
      </c>
      <c r="L3185" s="5" t="s">
        <v>476</v>
      </c>
      <c r="M3185" s="5" t="s">
        <v>340</v>
      </c>
      <c r="N3185" t="s">
        <v>4289</v>
      </c>
      <c r="P3185" s="5">
        <f t="shared" si="316"/>
        <v>0.56868501269461802</v>
      </c>
      <c r="Q3185" s="5">
        <f t="shared" si="317"/>
        <v>27400000</v>
      </c>
      <c r="R3185" s="1">
        <f t="shared" si="318"/>
        <v>-12600000</v>
      </c>
      <c r="S3185" s="1">
        <f t="shared" si="319"/>
        <v>40000000</v>
      </c>
      <c r="V3185" s="5"/>
      <c r="W3185" s="5"/>
      <c r="Y3185" s="5"/>
    </row>
    <row r="3186" spans="1:25" x14ac:dyDescent="0.3">
      <c r="A3186" t="s">
        <v>2116</v>
      </c>
      <c r="B3186">
        <v>99</v>
      </c>
      <c r="C3186">
        <v>15279680</v>
      </c>
      <c r="D3186" t="s">
        <v>122</v>
      </c>
      <c r="E3186" t="s">
        <v>11637</v>
      </c>
      <c r="F3186" t="s">
        <v>2117</v>
      </c>
      <c r="G3186" t="s">
        <v>14</v>
      </c>
      <c r="H3186" t="s">
        <v>15</v>
      </c>
      <c r="I3186">
        <v>40000000</v>
      </c>
      <c r="J3186">
        <v>2008</v>
      </c>
      <c r="K3186">
        <v>5.4</v>
      </c>
      <c r="L3186" s="5" t="s">
        <v>476</v>
      </c>
      <c r="M3186" s="5" t="s">
        <v>8413</v>
      </c>
      <c r="N3186" t="s">
        <v>3629</v>
      </c>
      <c r="P3186" s="5">
        <f t="shared" si="316"/>
        <v>0.56844996767468536</v>
      </c>
      <c r="Q3186" s="5">
        <f t="shared" si="317"/>
        <v>15279680</v>
      </c>
      <c r="R3186" s="1">
        <f t="shared" si="318"/>
        <v>-24720320</v>
      </c>
      <c r="S3186" s="1">
        <f t="shared" si="319"/>
        <v>40000000</v>
      </c>
      <c r="V3186" s="5"/>
      <c r="W3186" s="5"/>
      <c r="Y3186" s="5"/>
    </row>
    <row r="3187" spans="1:25" x14ac:dyDescent="0.3">
      <c r="A3187" t="s">
        <v>61</v>
      </c>
      <c r="B3187">
        <v>74</v>
      </c>
      <c r="C3187">
        <v>7262288</v>
      </c>
      <c r="D3187" t="s">
        <v>2118</v>
      </c>
      <c r="E3187" t="s">
        <v>11638</v>
      </c>
      <c r="F3187" t="s">
        <v>2119</v>
      </c>
      <c r="G3187" t="s">
        <v>14</v>
      </c>
      <c r="H3187" t="s">
        <v>15</v>
      </c>
      <c r="I3187">
        <v>40000000</v>
      </c>
      <c r="J3187">
        <v>2002</v>
      </c>
      <c r="K3187">
        <v>6.5</v>
      </c>
      <c r="L3187" s="5" t="s">
        <v>599</v>
      </c>
      <c r="M3187" s="5" t="s">
        <v>8413</v>
      </c>
      <c r="N3187" t="s">
        <v>3629</v>
      </c>
      <c r="P3187" s="5">
        <f t="shared" si="316"/>
        <v>0.56816450571053478</v>
      </c>
      <c r="Q3187" s="5">
        <f t="shared" si="317"/>
        <v>7262288</v>
      </c>
      <c r="R3187" s="1">
        <f t="shared" si="318"/>
        <v>-32737712</v>
      </c>
      <c r="S3187" s="1">
        <f t="shared" si="319"/>
        <v>40000000</v>
      </c>
      <c r="V3187" s="5"/>
      <c r="W3187" s="5"/>
      <c r="Y3187" s="5"/>
    </row>
    <row r="3188" spans="1:25" x14ac:dyDescent="0.3">
      <c r="A3188" t="s">
        <v>1124</v>
      </c>
      <c r="B3188">
        <v>110</v>
      </c>
      <c r="C3188">
        <v>67061228</v>
      </c>
      <c r="D3188" t="s">
        <v>510</v>
      </c>
      <c r="E3188" t="s">
        <v>11639</v>
      </c>
      <c r="F3188" t="s">
        <v>2135</v>
      </c>
      <c r="G3188" t="s">
        <v>14</v>
      </c>
      <c r="H3188" t="s">
        <v>15</v>
      </c>
      <c r="I3188">
        <v>40000000</v>
      </c>
      <c r="J3188">
        <v>2010</v>
      </c>
      <c r="K3188">
        <v>5.5</v>
      </c>
      <c r="L3188" s="5" t="s">
        <v>476</v>
      </c>
      <c r="M3188" s="5" t="s">
        <v>599</v>
      </c>
      <c r="N3188" t="s">
        <v>6851</v>
      </c>
      <c r="P3188" s="5">
        <f t="shared" si="316"/>
        <v>0.56784969795970908</v>
      </c>
      <c r="Q3188" s="5">
        <f t="shared" si="317"/>
        <v>67061228</v>
      </c>
      <c r="R3188" s="1">
        <f t="shared" si="318"/>
        <v>27061228</v>
      </c>
      <c r="S3188" s="1">
        <f t="shared" si="319"/>
        <v>40000000</v>
      </c>
      <c r="V3188" s="5"/>
      <c r="W3188" s="5"/>
      <c r="Y3188" s="5"/>
    </row>
    <row r="3189" spans="1:25" x14ac:dyDescent="0.3">
      <c r="A3189" t="s">
        <v>2147</v>
      </c>
      <c r="B3189">
        <v>110</v>
      </c>
      <c r="C3189">
        <v>5773519</v>
      </c>
      <c r="D3189" t="s">
        <v>1138</v>
      </c>
      <c r="E3189" t="s">
        <v>11640</v>
      </c>
      <c r="F3189" t="s">
        <v>2148</v>
      </c>
      <c r="G3189" t="s">
        <v>14</v>
      </c>
      <c r="H3189" t="s">
        <v>15</v>
      </c>
      <c r="I3189">
        <v>40000000</v>
      </c>
      <c r="J3189">
        <v>2015</v>
      </c>
      <c r="K3189">
        <v>6</v>
      </c>
      <c r="L3189" s="5" t="s">
        <v>1221</v>
      </c>
      <c r="M3189" s="5" t="s">
        <v>2267</v>
      </c>
      <c r="N3189" t="s">
        <v>4289</v>
      </c>
      <c r="O3189" t="s">
        <v>3629</v>
      </c>
      <c r="P3189" s="5">
        <f t="shared" si="316"/>
        <v>0.56783299699164269</v>
      </c>
      <c r="Q3189" s="5">
        <f t="shared" si="317"/>
        <v>5773519</v>
      </c>
      <c r="R3189" s="1">
        <f t="shared" si="318"/>
        <v>-34226481</v>
      </c>
      <c r="S3189" s="1">
        <f t="shared" si="319"/>
        <v>40000000</v>
      </c>
      <c r="V3189" s="5"/>
      <c r="W3189" s="5"/>
      <c r="Y3189" s="5"/>
    </row>
    <row r="3190" spans="1:25" x14ac:dyDescent="0.3">
      <c r="A3190" t="s">
        <v>644</v>
      </c>
      <c r="B3190">
        <v>93</v>
      </c>
      <c r="C3190">
        <v>29113588</v>
      </c>
      <c r="D3190" t="s">
        <v>122</v>
      </c>
      <c r="E3190" t="s">
        <v>11641</v>
      </c>
      <c r="F3190" t="s">
        <v>2158</v>
      </c>
      <c r="G3190" t="s">
        <v>14</v>
      </c>
      <c r="H3190" t="s">
        <v>15</v>
      </c>
      <c r="I3190">
        <v>40000000</v>
      </c>
      <c r="J3190">
        <v>2011</v>
      </c>
      <c r="K3190">
        <v>6.6</v>
      </c>
      <c r="L3190" s="5" t="s">
        <v>476</v>
      </c>
      <c r="M3190" s="5" t="s">
        <v>8413</v>
      </c>
      <c r="N3190" t="s">
        <v>3629</v>
      </c>
      <c r="P3190" s="5">
        <f t="shared" si="316"/>
        <v>0.56751180290777437</v>
      </c>
      <c r="Q3190" s="5">
        <f t="shared" si="317"/>
        <v>29113588</v>
      </c>
      <c r="R3190" s="1">
        <f t="shared" si="318"/>
        <v>-10886412</v>
      </c>
      <c r="S3190" s="1">
        <f t="shared" si="319"/>
        <v>40000000</v>
      </c>
      <c r="V3190" s="5"/>
      <c r="W3190" s="5"/>
      <c r="Y3190" s="5"/>
    </row>
    <row r="3191" spans="1:25" x14ac:dyDescent="0.3">
      <c r="A3191" t="s">
        <v>2164</v>
      </c>
      <c r="B3191">
        <v>117</v>
      </c>
      <c r="C3191">
        <v>70100000</v>
      </c>
      <c r="D3191" t="s">
        <v>507</v>
      </c>
      <c r="E3191" t="s">
        <v>11642</v>
      </c>
      <c r="F3191" t="s">
        <v>2165</v>
      </c>
      <c r="G3191" t="s">
        <v>14</v>
      </c>
      <c r="H3191" t="s">
        <v>15</v>
      </c>
      <c r="I3191">
        <v>40000000</v>
      </c>
      <c r="J3191">
        <v>1992</v>
      </c>
      <c r="K3191">
        <v>5.4</v>
      </c>
      <c r="L3191" s="5" t="s">
        <v>599</v>
      </c>
      <c r="M3191" s="5" t="s">
        <v>1221</v>
      </c>
      <c r="N3191" t="s">
        <v>6851</v>
      </c>
      <c r="P3191" s="5">
        <f t="shared" si="316"/>
        <v>0.56728115491170794</v>
      </c>
      <c r="Q3191" s="5">
        <f t="shared" si="317"/>
        <v>70100000</v>
      </c>
      <c r="R3191" s="1">
        <f t="shared" si="318"/>
        <v>30100000</v>
      </c>
      <c r="S3191" s="1">
        <f t="shared" si="319"/>
        <v>40000000</v>
      </c>
      <c r="V3191" s="5"/>
      <c r="W3191" s="5"/>
      <c r="Y3191" s="5"/>
    </row>
    <row r="3192" spans="1:25" x14ac:dyDescent="0.3">
      <c r="A3192" t="s">
        <v>2188</v>
      </c>
      <c r="B3192">
        <v>91</v>
      </c>
      <c r="C3192">
        <v>26404753</v>
      </c>
      <c r="D3192" t="s">
        <v>552</v>
      </c>
      <c r="E3192" t="s">
        <v>11643</v>
      </c>
      <c r="F3192" t="s">
        <v>2189</v>
      </c>
      <c r="G3192" t="s">
        <v>14</v>
      </c>
      <c r="H3192" t="s">
        <v>15</v>
      </c>
      <c r="I3192">
        <v>40000000</v>
      </c>
      <c r="J3192">
        <v>2012</v>
      </c>
      <c r="K3192">
        <v>5.3</v>
      </c>
      <c r="L3192" s="5" t="s">
        <v>476</v>
      </c>
      <c r="M3192" s="5" t="s">
        <v>599</v>
      </c>
      <c r="N3192" t="s">
        <v>8413</v>
      </c>
      <c r="O3192" t="s">
        <v>6851</v>
      </c>
      <c r="P3192" s="5">
        <f t="shared" si="316"/>
        <v>0.56728423046523047</v>
      </c>
      <c r="Q3192" s="5">
        <f t="shared" si="317"/>
        <v>26404753</v>
      </c>
      <c r="R3192" s="1">
        <f t="shared" si="318"/>
        <v>-13595247</v>
      </c>
      <c r="S3192" s="1">
        <f t="shared" si="319"/>
        <v>40000000</v>
      </c>
      <c r="V3192" s="5"/>
      <c r="W3192" s="5"/>
      <c r="Y3192" s="5"/>
    </row>
    <row r="3193" spans="1:25" x14ac:dyDescent="0.3">
      <c r="A3193" t="s">
        <v>327</v>
      </c>
      <c r="B3193">
        <v>107</v>
      </c>
      <c r="C3193">
        <v>293501675</v>
      </c>
      <c r="D3193" t="s">
        <v>699</v>
      </c>
      <c r="E3193" t="s">
        <v>11644</v>
      </c>
      <c r="F3193" t="s">
        <v>2206</v>
      </c>
      <c r="G3193" t="s">
        <v>14</v>
      </c>
      <c r="H3193" t="s">
        <v>15</v>
      </c>
      <c r="I3193">
        <v>40000000</v>
      </c>
      <c r="J3193">
        <v>1999</v>
      </c>
      <c r="K3193">
        <v>8.1</v>
      </c>
      <c r="L3193" s="5" t="s">
        <v>1221</v>
      </c>
      <c r="M3193" s="5" t="s">
        <v>8415</v>
      </c>
      <c r="N3193" t="s">
        <v>3629</v>
      </c>
      <c r="P3193" s="5">
        <f t="shared" si="316"/>
        <v>0.56704044458246217</v>
      </c>
      <c r="Q3193" s="5">
        <f t="shared" si="317"/>
        <v>293501675</v>
      </c>
      <c r="R3193" s="1">
        <f t="shared" si="318"/>
        <v>253501675</v>
      </c>
      <c r="S3193" s="1">
        <f t="shared" si="319"/>
        <v>40000000</v>
      </c>
      <c r="V3193" s="5"/>
      <c r="W3193" s="5"/>
      <c r="Y3193" s="5"/>
    </row>
    <row r="3194" spans="1:25" x14ac:dyDescent="0.3">
      <c r="A3194" t="s">
        <v>1481</v>
      </c>
      <c r="B3194">
        <v>138</v>
      </c>
      <c r="C3194">
        <v>150117807</v>
      </c>
      <c r="D3194" t="s">
        <v>703</v>
      </c>
      <c r="E3194" t="s">
        <v>11645</v>
      </c>
      <c r="F3194" t="s">
        <v>2213</v>
      </c>
      <c r="G3194" t="s">
        <v>14</v>
      </c>
      <c r="H3194" t="s">
        <v>15</v>
      </c>
      <c r="I3194">
        <v>40000000</v>
      </c>
      <c r="J3194">
        <v>2013</v>
      </c>
      <c r="K3194">
        <v>7.3</v>
      </c>
      <c r="L3194" s="5" t="s">
        <v>8413</v>
      </c>
      <c r="M3194" s="5" t="s">
        <v>1221</v>
      </c>
      <c r="P3194" s="5">
        <f t="shared" si="316"/>
        <v>0.56997304080761046</v>
      </c>
      <c r="Q3194" s="5">
        <f t="shared" si="317"/>
        <v>150117807</v>
      </c>
      <c r="R3194" s="1">
        <f t="shared" si="318"/>
        <v>110117807</v>
      </c>
      <c r="S3194" s="1">
        <f t="shared" si="319"/>
        <v>40000000</v>
      </c>
      <c r="V3194" s="5"/>
      <c r="W3194" s="5"/>
      <c r="Y3194" s="5"/>
    </row>
    <row r="3195" spans="1:25" x14ac:dyDescent="0.3">
      <c r="A3195" t="s">
        <v>2214</v>
      </c>
      <c r="B3195">
        <v>108</v>
      </c>
      <c r="C3195">
        <v>163947053</v>
      </c>
      <c r="D3195" t="s">
        <v>507</v>
      </c>
      <c r="E3195" t="s">
        <v>11646</v>
      </c>
      <c r="F3195" t="s">
        <v>2215</v>
      </c>
      <c r="G3195" t="s">
        <v>14</v>
      </c>
      <c r="H3195" t="s">
        <v>15</v>
      </c>
      <c r="I3195">
        <v>40000000</v>
      </c>
      <c r="J3195">
        <v>2009</v>
      </c>
      <c r="K3195">
        <v>6.7</v>
      </c>
      <c r="L3195" s="5" t="s">
        <v>599</v>
      </c>
      <c r="M3195" s="5" t="s">
        <v>1221</v>
      </c>
      <c r="N3195" t="s">
        <v>6851</v>
      </c>
      <c r="P3195" s="5">
        <f t="shared" si="316"/>
        <v>0.57070944526586853</v>
      </c>
      <c r="Q3195" s="5">
        <f t="shared" si="317"/>
        <v>163947053</v>
      </c>
      <c r="R3195" s="1">
        <f t="shared" si="318"/>
        <v>123947053</v>
      </c>
      <c r="S3195" s="1">
        <f t="shared" si="319"/>
        <v>40000000</v>
      </c>
      <c r="V3195" s="5"/>
      <c r="W3195" s="5"/>
      <c r="Y3195" s="5"/>
    </row>
    <row r="3196" spans="1:25" x14ac:dyDescent="0.3">
      <c r="A3196" t="s">
        <v>154</v>
      </c>
      <c r="B3196">
        <v>108</v>
      </c>
      <c r="C3196">
        <v>118500000</v>
      </c>
      <c r="D3196" t="s">
        <v>679</v>
      </c>
      <c r="E3196" t="s">
        <v>11647</v>
      </c>
      <c r="F3196" t="s">
        <v>2219</v>
      </c>
      <c r="G3196" t="s">
        <v>14</v>
      </c>
      <c r="H3196" t="s">
        <v>15</v>
      </c>
      <c r="I3196">
        <v>40000000</v>
      </c>
      <c r="J3196">
        <v>1989</v>
      </c>
      <c r="K3196">
        <v>7.8</v>
      </c>
      <c r="L3196" s="5" t="s">
        <v>340</v>
      </c>
      <c r="M3196" s="5" t="s">
        <v>599</v>
      </c>
      <c r="N3196" t="s">
        <v>4289</v>
      </c>
      <c r="P3196" s="5">
        <f t="shared" si="316"/>
        <v>0.57161098496041973</v>
      </c>
      <c r="Q3196" s="5">
        <f t="shared" si="317"/>
        <v>118500000</v>
      </c>
      <c r="R3196" s="1">
        <f t="shared" si="318"/>
        <v>78500000</v>
      </c>
      <c r="S3196" s="1">
        <f t="shared" si="319"/>
        <v>40000000</v>
      </c>
      <c r="V3196" s="5"/>
      <c r="W3196" s="5"/>
      <c r="Y3196" s="5"/>
    </row>
    <row r="3197" spans="1:25" x14ac:dyDescent="0.3">
      <c r="A3197" t="s">
        <v>719</v>
      </c>
      <c r="B3197">
        <v>89</v>
      </c>
      <c r="C3197">
        <v>126546825</v>
      </c>
      <c r="D3197" t="s">
        <v>1011</v>
      </c>
      <c r="E3197" t="s">
        <v>11648</v>
      </c>
      <c r="F3197" t="s">
        <v>2220</v>
      </c>
      <c r="G3197" t="s">
        <v>14</v>
      </c>
      <c r="H3197" t="s">
        <v>525</v>
      </c>
      <c r="I3197">
        <v>40000000</v>
      </c>
      <c r="J3197">
        <v>2014</v>
      </c>
      <c r="K3197">
        <v>6.4</v>
      </c>
      <c r="L3197" s="5" t="s">
        <v>476</v>
      </c>
      <c r="M3197" s="5" t="s">
        <v>4289</v>
      </c>
      <c r="N3197" t="s">
        <v>3629</v>
      </c>
      <c r="P3197" s="5">
        <f t="shared" si="316"/>
        <v>0.57201842399031055</v>
      </c>
      <c r="Q3197" s="5">
        <f t="shared" si="317"/>
        <v>126546825</v>
      </c>
      <c r="R3197" s="1">
        <f t="shared" si="318"/>
        <v>86546825</v>
      </c>
      <c r="S3197" s="1">
        <f t="shared" si="319"/>
        <v>40000000</v>
      </c>
      <c r="V3197" s="5"/>
      <c r="W3197" s="5"/>
      <c r="Y3197" s="5"/>
    </row>
    <row r="3198" spans="1:25" x14ac:dyDescent="0.3">
      <c r="A3198" t="s">
        <v>2221</v>
      </c>
      <c r="B3198">
        <v>129</v>
      </c>
      <c r="C3198">
        <v>166147885</v>
      </c>
      <c r="D3198" t="s">
        <v>79</v>
      </c>
      <c r="E3198" t="s">
        <v>11649</v>
      </c>
      <c r="F3198" t="s">
        <v>2222</v>
      </c>
      <c r="G3198" t="s">
        <v>14</v>
      </c>
      <c r="H3198" t="s">
        <v>15</v>
      </c>
      <c r="I3198">
        <v>40000000</v>
      </c>
      <c r="J3198">
        <v>2015</v>
      </c>
      <c r="K3198">
        <v>4.0999999999999996</v>
      </c>
      <c r="L3198" s="5" t="s">
        <v>1221</v>
      </c>
      <c r="M3198" s="5" t="s">
        <v>6851</v>
      </c>
      <c r="P3198" s="5">
        <f t="shared" si="316"/>
        <v>0.57250643467657891</v>
      </c>
      <c r="Q3198" s="5">
        <f t="shared" si="317"/>
        <v>166147885</v>
      </c>
      <c r="R3198" s="1">
        <f t="shared" si="318"/>
        <v>126147885</v>
      </c>
      <c r="S3198" s="1">
        <f t="shared" si="319"/>
        <v>40000000</v>
      </c>
      <c r="V3198" s="5"/>
      <c r="W3198" s="5"/>
      <c r="Y3198" s="5"/>
    </row>
    <row r="3199" spans="1:25" x14ac:dyDescent="0.3">
      <c r="A3199" t="s">
        <v>475</v>
      </c>
      <c r="B3199">
        <v>149</v>
      </c>
      <c r="C3199">
        <v>108706165</v>
      </c>
      <c r="D3199" t="s">
        <v>771</v>
      </c>
      <c r="E3199" t="s">
        <v>11650</v>
      </c>
      <c r="F3199" t="s">
        <v>2224</v>
      </c>
      <c r="G3199" t="s">
        <v>14</v>
      </c>
      <c r="H3199" t="s">
        <v>15</v>
      </c>
      <c r="I3199">
        <v>40000000</v>
      </c>
      <c r="J3199">
        <v>1996</v>
      </c>
      <c r="K3199">
        <v>7.4</v>
      </c>
      <c r="L3199" s="5" t="s">
        <v>8413</v>
      </c>
      <c r="M3199" s="5" t="s">
        <v>1221</v>
      </c>
      <c r="N3199" t="s">
        <v>3629</v>
      </c>
      <c r="P3199" s="5">
        <f t="shared" si="316"/>
        <v>0.57344099620110667</v>
      </c>
      <c r="Q3199" s="5">
        <f t="shared" si="317"/>
        <v>108706165</v>
      </c>
      <c r="R3199" s="1">
        <f t="shared" si="318"/>
        <v>68706165</v>
      </c>
      <c r="S3199" s="1">
        <f t="shared" si="319"/>
        <v>40000000</v>
      </c>
      <c r="V3199" s="5"/>
      <c r="W3199" s="5"/>
      <c r="Y3199" s="5"/>
    </row>
    <row r="3200" spans="1:25" x14ac:dyDescent="0.3">
      <c r="A3200" t="s">
        <v>290</v>
      </c>
      <c r="B3200">
        <v>94</v>
      </c>
      <c r="C3200">
        <v>138614544</v>
      </c>
      <c r="D3200" t="s">
        <v>1093</v>
      </c>
      <c r="E3200" t="s">
        <v>11651</v>
      </c>
      <c r="F3200" t="s">
        <v>2225</v>
      </c>
      <c r="G3200" t="s">
        <v>14</v>
      </c>
      <c r="H3200" t="s">
        <v>15</v>
      </c>
      <c r="I3200">
        <v>40000000</v>
      </c>
      <c r="J3200">
        <v>2003</v>
      </c>
      <c r="K3200">
        <v>5.8</v>
      </c>
      <c r="L3200" s="5" t="s">
        <v>599</v>
      </c>
      <c r="M3200" s="5" t="s">
        <v>6299</v>
      </c>
      <c r="P3200" s="5">
        <f t="shared" si="316"/>
        <v>0.5737601238336516</v>
      </c>
      <c r="Q3200" s="5">
        <f t="shared" si="317"/>
        <v>138614544</v>
      </c>
      <c r="R3200" s="1">
        <f t="shared" si="318"/>
        <v>98614544</v>
      </c>
      <c r="S3200" s="1">
        <f t="shared" si="319"/>
        <v>40000000</v>
      </c>
      <c r="V3200" s="5"/>
      <c r="W3200" s="5"/>
      <c r="Y3200" s="5"/>
    </row>
    <row r="3201" spans="1:25" x14ac:dyDescent="0.3">
      <c r="A3201" t="s">
        <v>83</v>
      </c>
      <c r="B3201">
        <v>121</v>
      </c>
      <c r="C3201">
        <v>125069696</v>
      </c>
      <c r="D3201" t="s">
        <v>2226</v>
      </c>
      <c r="E3201" t="s">
        <v>11652</v>
      </c>
      <c r="F3201" t="s">
        <v>2227</v>
      </c>
      <c r="G3201" t="s">
        <v>14</v>
      </c>
      <c r="H3201" t="s">
        <v>15</v>
      </c>
      <c r="I3201">
        <v>40000000</v>
      </c>
      <c r="J3201">
        <v>2013</v>
      </c>
      <c r="K3201">
        <v>7.6</v>
      </c>
      <c r="L3201" s="5" t="s">
        <v>476</v>
      </c>
      <c r="M3201" s="5" t="s">
        <v>4651</v>
      </c>
      <c r="N3201" t="s">
        <v>1221</v>
      </c>
      <c r="O3201" t="s">
        <v>3629</v>
      </c>
      <c r="P3201" s="5">
        <f t="shared" si="316"/>
        <v>0.57437890065646269</v>
      </c>
      <c r="Q3201" s="5">
        <f t="shared" si="317"/>
        <v>125069696</v>
      </c>
      <c r="R3201" s="1">
        <f t="shared" si="318"/>
        <v>85069696</v>
      </c>
      <c r="S3201" s="1">
        <f t="shared" si="319"/>
        <v>40000000</v>
      </c>
      <c r="V3201" s="5"/>
      <c r="W3201" s="5"/>
      <c r="Y3201" s="5"/>
    </row>
    <row r="3202" spans="1:25" x14ac:dyDescent="0.3">
      <c r="A3202" t="s">
        <v>1995</v>
      </c>
      <c r="B3202">
        <v>128</v>
      </c>
      <c r="C3202">
        <v>107458785</v>
      </c>
      <c r="D3202" t="s">
        <v>2229</v>
      </c>
      <c r="E3202" t="s">
        <v>11653</v>
      </c>
      <c r="F3202" t="s">
        <v>2230</v>
      </c>
      <c r="G3202" t="s">
        <v>14</v>
      </c>
      <c r="H3202" t="s">
        <v>15</v>
      </c>
      <c r="I3202">
        <v>40000000</v>
      </c>
      <c r="J3202">
        <v>1992</v>
      </c>
      <c r="K3202">
        <v>7.2</v>
      </c>
      <c r="L3202" s="5" t="s">
        <v>599</v>
      </c>
      <c r="M3202" s="5" t="s">
        <v>1221</v>
      </c>
      <c r="N3202" t="s">
        <v>8417</v>
      </c>
      <c r="P3202" s="5">
        <f t="shared" ref="P3202:P3265" si="320">CORREL(C3202:C8115,I3202:I8115)</f>
        <v>0.57485747192930969</v>
      </c>
      <c r="Q3202" s="5">
        <f t="shared" ref="Q3202:Q3265" si="321">IF(ISBLANK(C3202),MEDIAN($C$2:$C$4915), C3202)</f>
        <v>107458785</v>
      </c>
      <c r="R3202" s="1">
        <f t="shared" ref="R3202:R3265" si="322">Q3202-S3202</f>
        <v>67458785</v>
      </c>
      <c r="S3202" s="1">
        <f t="shared" ref="S3202:S3265" si="323">IF(ISBLANK(I3202),MEDIAN($I$2:$I$4915), I3202)</f>
        <v>40000000</v>
      </c>
      <c r="V3202" s="5"/>
      <c r="W3202" s="5"/>
      <c r="Y3202" s="5"/>
    </row>
    <row r="3203" spans="1:25" x14ac:dyDescent="0.3">
      <c r="A3203" t="s">
        <v>121</v>
      </c>
      <c r="B3203">
        <v>134</v>
      </c>
      <c r="C3203">
        <v>102310175</v>
      </c>
      <c r="D3203" t="s">
        <v>1084</v>
      </c>
      <c r="E3203" t="s">
        <v>11654</v>
      </c>
      <c r="F3203" t="s">
        <v>2231</v>
      </c>
      <c r="G3203" t="s">
        <v>14</v>
      </c>
      <c r="H3203" t="s">
        <v>15</v>
      </c>
      <c r="I3203">
        <v>40000000</v>
      </c>
      <c r="J3203">
        <v>2016</v>
      </c>
      <c r="K3203">
        <v>7.8</v>
      </c>
      <c r="L3203" s="5" t="s">
        <v>2267</v>
      </c>
      <c r="M3203" s="5" t="s">
        <v>8415</v>
      </c>
      <c r="N3203" t="s">
        <v>3629</v>
      </c>
      <c r="P3203" s="5">
        <f t="shared" si="320"/>
        <v>0.57516822353420838</v>
      </c>
      <c r="Q3203" s="5">
        <f t="shared" si="321"/>
        <v>102310175</v>
      </c>
      <c r="R3203" s="1">
        <f t="shared" si="322"/>
        <v>62310175</v>
      </c>
      <c r="S3203" s="1">
        <f t="shared" si="323"/>
        <v>40000000</v>
      </c>
      <c r="V3203" s="5"/>
      <c r="W3203" s="5"/>
      <c r="Y3203" s="5"/>
    </row>
    <row r="3204" spans="1:25" x14ac:dyDescent="0.3">
      <c r="A3204" t="s">
        <v>245</v>
      </c>
      <c r="B3204">
        <v>120</v>
      </c>
      <c r="C3204">
        <v>96917897</v>
      </c>
      <c r="D3204" t="s">
        <v>555</v>
      </c>
      <c r="E3204" t="s">
        <v>11655</v>
      </c>
      <c r="F3204" t="s">
        <v>2232</v>
      </c>
      <c r="G3204" t="s">
        <v>14</v>
      </c>
      <c r="H3204" t="s">
        <v>15</v>
      </c>
      <c r="I3204">
        <v>40000000</v>
      </c>
      <c r="J3204">
        <v>2010</v>
      </c>
      <c r="K3204">
        <v>7.7</v>
      </c>
      <c r="L3204" s="5" t="s">
        <v>4651</v>
      </c>
      <c r="M3204" s="5" t="s">
        <v>1221</v>
      </c>
      <c r="P3204" s="5">
        <f t="shared" si="320"/>
        <v>0.57543363291515126</v>
      </c>
      <c r="Q3204" s="5">
        <f t="shared" si="321"/>
        <v>96917897</v>
      </c>
      <c r="R3204" s="1">
        <f t="shared" si="322"/>
        <v>56917897</v>
      </c>
      <c r="S3204" s="1">
        <f t="shared" si="323"/>
        <v>40000000</v>
      </c>
      <c r="V3204" s="5"/>
      <c r="W3204" s="5"/>
      <c r="Y3204" s="5"/>
    </row>
    <row r="3205" spans="1:25" x14ac:dyDescent="0.3">
      <c r="A3205" t="s">
        <v>2233</v>
      </c>
      <c r="B3205">
        <v>129</v>
      </c>
      <c r="C3205">
        <v>93952276</v>
      </c>
      <c r="D3205" t="s">
        <v>507</v>
      </c>
      <c r="E3205" t="s">
        <v>11656</v>
      </c>
      <c r="F3205" t="s">
        <v>2234</v>
      </c>
      <c r="G3205" t="s">
        <v>14</v>
      </c>
      <c r="H3205" t="s">
        <v>15</v>
      </c>
      <c r="I3205">
        <v>40000000</v>
      </c>
      <c r="J3205">
        <v>2009</v>
      </c>
      <c r="K3205">
        <v>6.4</v>
      </c>
      <c r="L3205" s="5" t="s">
        <v>599</v>
      </c>
      <c r="M3205" s="5" t="s">
        <v>1221</v>
      </c>
      <c r="N3205" t="s">
        <v>6851</v>
      </c>
      <c r="P3205" s="5">
        <f t="shared" si="320"/>
        <v>0.57565296546901012</v>
      </c>
      <c r="Q3205" s="5">
        <f t="shared" si="321"/>
        <v>93952276</v>
      </c>
      <c r="R3205" s="1">
        <f t="shared" si="322"/>
        <v>53952276</v>
      </c>
      <c r="S3205" s="1">
        <f t="shared" si="323"/>
        <v>40000000</v>
      </c>
      <c r="V3205" s="5"/>
      <c r="W3205" s="5"/>
      <c r="Y3205" s="5"/>
    </row>
    <row r="3206" spans="1:25" x14ac:dyDescent="0.3">
      <c r="A3206" t="s">
        <v>2236</v>
      </c>
      <c r="B3206">
        <v>116</v>
      </c>
      <c r="C3206">
        <v>89138076</v>
      </c>
      <c r="D3206" t="s">
        <v>1813</v>
      </c>
      <c r="E3206" t="s">
        <v>11657</v>
      </c>
      <c r="F3206" t="s">
        <v>2237</v>
      </c>
      <c r="G3206" t="s">
        <v>14</v>
      </c>
      <c r="H3206" t="s">
        <v>15</v>
      </c>
      <c r="I3206">
        <v>40000000</v>
      </c>
      <c r="J3206">
        <v>2000</v>
      </c>
      <c r="K3206">
        <v>5.5</v>
      </c>
      <c r="L3206" s="5" t="s">
        <v>2267</v>
      </c>
      <c r="M3206" s="5" t="s">
        <v>8415</v>
      </c>
      <c r="P3206" s="5">
        <f t="shared" si="320"/>
        <v>0.57584783883534729</v>
      </c>
      <c r="Q3206" s="5">
        <f t="shared" si="321"/>
        <v>89138076</v>
      </c>
      <c r="R3206" s="1">
        <f t="shared" si="322"/>
        <v>49138076</v>
      </c>
      <c r="S3206" s="1">
        <f t="shared" si="323"/>
        <v>40000000</v>
      </c>
      <c r="V3206" s="5"/>
      <c r="W3206" s="5"/>
      <c r="Y3206" s="5"/>
    </row>
    <row r="3207" spans="1:25" x14ac:dyDescent="0.3">
      <c r="A3207" t="s">
        <v>154</v>
      </c>
      <c r="B3207">
        <v>118</v>
      </c>
      <c r="C3207">
        <v>87666629</v>
      </c>
      <c r="D3207" t="s">
        <v>2238</v>
      </c>
      <c r="E3207" t="s">
        <v>11658</v>
      </c>
      <c r="F3207" t="s">
        <v>2239</v>
      </c>
      <c r="G3207" t="s">
        <v>14</v>
      </c>
      <c r="H3207" t="s">
        <v>15</v>
      </c>
      <c r="I3207">
        <v>40000000</v>
      </c>
      <c r="J3207">
        <v>1990</v>
      </c>
      <c r="K3207">
        <v>7.4</v>
      </c>
      <c r="L3207" s="5" t="s">
        <v>340</v>
      </c>
      <c r="M3207" s="5" t="s">
        <v>599</v>
      </c>
      <c r="N3207" t="s">
        <v>4289</v>
      </c>
      <c r="O3207" t="s">
        <v>5239</v>
      </c>
      <c r="P3207" s="5">
        <f t="shared" si="320"/>
        <v>0.57600359466988593</v>
      </c>
      <c r="Q3207" s="5">
        <f t="shared" si="321"/>
        <v>87666629</v>
      </c>
      <c r="R3207" s="1">
        <f t="shared" si="322"/>
        <v>47666629</v>
      </c>
      <c r="S3207" s="1">
        <f t="shared" si="323"/>
        <v>40000000</v>
      </c>
      <c r="V3207" s="5"/>
      <c r="W3207" s="5"/>
      <c r="Y3207" s="5"/>
    </row>
    <row r="3208" spans="1:25" x14ac:dyDescent="0.3">
      <c r="A3208" t="s">
        <v>2240</v>
      </c>
      <c r="B3208">
        <v>107</v>
      </c>
      <c r="C3208">
        <v>90353764</v>
      </c>
      <c r="D3208" t="s">
        <v>359</v>
      </c>
      <c r="E3208" t="s">
        <v>11659</v>
      </c>
      <c r="F3208" t="s">
        <v>2241</v>
      </c>
      <c r="G3208" t="s">
        <v>14</v>
      </c>
      <c r="H3208" t="s">
        <v>15</v>
      </c>
      <c r="I3208">
        <v>40000000</v>
      </c>
      <c r="J3208">
        <v>2015</v>
      </c>
      <c r="K3208">
        <v>6</v>
      </c>
      <c r="L3208" s="5" t="s">
        <v>599</v>
      </c>
      <c r="M3208" s="5" t="s">
        <v>8413</v>
      </c>
      <c r="P3208" s="5">
        <f t="shared" si="320"/>
        <v>0.57614792422205841</v>
      </c>
      <c r="Q3208" s="5">
        <f t="shared" si="321"/>
        <v>90353764</v>
      </c>
      <c r="R3208" s="1">
        <f t="shared" si="322"/>
        <v>50353764</v>
      </c>
      <c r="S3208" s="1">
        <f t="shared" si="323"/>
        <v>40000000</v>
      </c>
      <c r="V3208" s="5"/>
      <c r="W3208" s="5"/>
      <c r="Y3208" s="5"/>
    </row>
    <row r="3209" spans="1:25" x14ac:dyDescent="0.3">
      <c r="A3209" t="s">
        <v>1722</v>
      </c>
      <c r="B3209">
        <v>155</v>
      </c>
      <c r="C3209">
        <v>82522790</v>
      </c>
      <c r="D3209" t="s">
        <v>2242</v>
      </c>
      <c r="E3209" t="s">
        <v>11660</v>
      </c>
      <c r="F3209" t="s">
        <v>2243</v>
      </c>
      <c r="G3209" t="s">
        <v>14</v>
      </c>
      <c r="H3209" t="s">
        <v>15</v>
      </c>
      <c r="I3209">
        <v>40000000</v>
      </c>
      <c r="J3209">
        <v>1992</v>
      </c>
      <c r="K3209">
        <v>7.5</v>
      </c>
      <c r="L3209" s="5" t="s">
        <v>455</v>
      </c>
      <c r="M3209" s="5" t="s">
        <v>2267</v>
      </c>
      <c r="N3209" t="s">
        <v>6851</v>
      </c>
      <c r="P3209" s="5">
        <f t="shared" si="320"/>
        <v>0.57631447267819658</v>
      </c>
      <c r="Q3209" s="5">
        <f t="shared" si="321"/>
        <v>82522790</v>
      </c>
      <c r="R3209" s="1">
        <f t="shared" si="322"/>
        <v>42522790</v>
      </c>
      <c r="S3209" s="1">
        <f t="shared" si="323"/>
        <v>40000000</v>
      </c>
      <c r="V3209" s="5"/>
      <c r="W3209" s="5"/>
      <c r="Y3209" s="5"/>
    </row>
    <row r="3210" spans="1:25" x14ac:dyDescent="0.3">
      <c r="A3210" t="s">
        <v>1315</v>
      </c>
      <c r="B3210">
        <v>123</v>
      </c>
      <c r="C3210">
        <v>94125426</v>
      </c>
      <c r="D3210" t="s">
        <v>2244</v>
      </c>
      <c r="E3210" t="s">
        <v>11661</v>
      </c>
      <c r="F3210" t="s">
        <v>2245</v>
      </c>
      <c r="G3210" t="s">
        <v>14</v>
      </c>
      <c r="H3210" t="s">
        <v>15</v>
      </c>
      <c r="I3210">
        <v>40000000</v>
      </c>
      <c r="J3210">
        <v>2009</v>
      </c>
      <c r="K3210">
        <v>7</v>
      </c>
      <c r="L3210" s="5" t="s">
        <v>4651</v>
      </c>
      <c r="M3210" s="5" t="s">
        <v>1221</v>
      </c>
      <c r="N3210" t="s">
        <v>6851</v>
      </c>
      <c r="P3210" s="5">
        <f t="shared" si="320"/>
        <v>0.5764190336667776</v>
      </c>
      <c r="Q3210" s="5">
        <f t="shared" si="321"/>
        <v>94125426</v>
      </c>
      <c r="R3210" s="1">
        <f t="shared" si="322"/>
        <v>54125426</v>
      </c>
      <c r="S3210" s="1">
        <f t="shared" si="323"/>
        <v>40000000</v>
      </c>
      <c r="V3210" s="5"/>
      <c r="W3210" s="5"/>
      <c r="Y3210" s="5"/>
    </row>
    <row r="3211" spans="1:25" x14ac:dyDescent="0.3">
      <c r="A3211" t="s">
        <v>1804</v>
      </c>
      <c r="B3211">
        <v>128</v>
      </c>
      <c r="C3211">
        <v>95001343</v>
      </c>
      <c r="D3211" t="s">
        <v>587</v>
      </c>
      <c r="E3211" t="s">
        <v>11662</v>
      </c>
      <c r="F3211" t="s">
        <v>2246</v>
      </c>
      <c r="G3211" t="s">
        <v>14</v>
      </c>
      <c r="H3211" t="s">
        <v>15</v>
      </c>
      <c r="I3211">
        <v>40000000</v>
      </c>
      <c r="J3211">
        <v>2013</v>
      </c>
      <c r="K3211">
        <v>7.5</v>
      </c>
      <c r="L3211" s="5" t="s">
        <v>4651</v>
      </c>
      <c r="M3211" s="5" t="s">
        <v>1221</v>
      </c>
      <c r="N3211" t="s">
        <v>8417</v>
      </c>
      <c r="P3211" s="5">
        <f t="shared" si="320"/>
        <v>0.57661781760071495</v>
      </c>
      <c r="Q3211" s="5">
        <f t="shared" si="321"/>
        <v>95001343</v>
      </c>
      <c r="R3211" s="1">
        <f t="shared" si="322"/>
        <v>55001343</v>
      </c>
      <c r="S3211" s="1">
        <f t="shared" si="323"/>
        <v>40000000</v>
      </c>
      <c r="V3211" s="5"/>
      <c r="W3211" s="5"/>
      <c r="Y3211" s="5"/>
    </row>
    <row r="3212" spans="1:25" x14ac:dyDescent="0.3">
      <c r="A3212" t="s">
        <v>949</v>
      </c>
      <c r="B3212">
        <v>139</v>
      </c>
      <c r="C3212">
        <v>81292135</v>
      </c>
      <c r="D3212" t="s">
        <v>771</v>
      </c>
      <c r="E3212" t="s">
        <v>11663</v>
      </c>
      <c r="F3212" t="s">
        <v>2247</v>
      </c>
      <c r="G3212" t="s">
        <v>14</v>
      </c>
      <c r="H3212" t="s">
        <v>15</v>
      </c>
      <c r="I3212">
        <v>40000000</v>
      </c>
      <c r="J3212">
        <v>1999</v>
      </c>
      <c r="K3212">
        <v>7.3</v>
      </c>
      <c r="L3212" s="5" t="s">
        <v>8413</v>
      </c>
      <c r="M3212" s="5" t="s">
        <v>1221</v>
      </c>
      <c r="N3212" t="s">
        <v>3629</v>
      </c>
      <c r="P3212" s="5">
        <f t="shared" si="320"/>
        <v>0.57682456195061094</v>
      </c>
      <c r="Q3212" s="5">
        <f t="shared" si="321"/>
        <v>81292135</v>
      </c>
      <c r="R3212" s="1">
        <f t="shared" si="322"/>
        <v>41292135</v>
      </c>
      <c r="S3212" s="1">
        <f t="shared" si="323"/>
        <v>40000000</v>
      </c>
      <c r="V3212" s="5"/>
      <c r="W3212" s="5"/>
      <c r="Y3212" s="5"/>
    </row>
    <row r="3213" spans="1:25" x14ac:dyDescent="0.3">
      <c r="A3213" t="s">
        <v>1807</v>
      </c>
      <c r="B3213">
        <v>120</v>
      </c>
      <c r="C3213">
        <v>81593527</v>
      </c>
      <c r="D3213" t="s">
        <v>1173</v>
      </c>
      <c r="E3213" t="s">
        <v>11664</v>
      </c>
      <c r="F3213" t="s">
        <v>2249</v>
      </c>
      <c r="G3213" t="s">
        <v>14</v>
      </c>
      <c r="H3213" t="s">
        <v>15</v>
      </c>
      <c r="I3213">
        <v>40000000</v>
      </c>
      <c r="J3213">
        <v>2006</v>
      </c>
      <c r="K3213">
        <v>7.3</v>
      </c>
      <c r="L3213" s="5" t="s">
        <v>340</v>
      </c>
      <c r="M3213" s="5" t="s">
        <v>1221</v>
      </c>
      <c r="N3213" t="s">
        <v>6299</v>
      </c>
      <c r="P3213" s="5">
        <f t="shared" si="320"/>
        <v>0.57692079745174552</v>
      </c>
      <c r="Q3213" s="5">
        <f t="shared" si="321"/>
        <v>81593527</v>
      </c>
      <c r="R3213" s="1">
        <f t="shared" si="322"/>
        <v>41593527</v>
      </c>
      <c r="S3213" s="1">
        <f t="shared" si="323"/>
        <v>40000000</v>
      </c>
      <c r="V3213" s="5"/>
      <c r="W3213" s="5"/>
      <c r="Y3213" s="5"/>
    </row>
    <row r="3214" spans="1:25" x14ac:dyDescent="0.3">
      <c r="A3214" t="s">
        <v>483</v>
      </c>
      <c r="B3214">
        <v>102</v>
      </c>
      <c r="C3214">
        <v>90835030</v>
      </c>
      <c r="D3214" t="s">
        <v>776</v>
      </c>
      <c r="E3214" t="s">
        <v>11665</v>
      </c>
      <c r="F3214" t="s">
        <v>2251</v>
      </c>
      <c r="G3214" t="s">
        <v>14</v>
      </c>
      <c r="H3214" t="s">
        <v>15</v>
      </c>
      <c r="I3214">
        <v>40000000</v>
      </c>
      <c r="J3214">
        <v>2016</v>
      </c>
      <c r="K3214">
        <v>5.9</v>
      </c>
      <c r="L3214" s="5" t="s">
        <v>476</v>
      </c>
      <c r="M3214" s="5" t="s">
        <v>599</v>
      </c>
      <c r="P3214" s="5">
        <f t="shared" si="320"/>
        <v>0.57701966960681328</v>
      </c>
      <c r="Q3214" s="5">
        <f t="shared" si="321"/>
        <v>90835030</v>
      </c>
      <c r="R3214" s="1">
        <f t="shared" si="322"/>
        <v>50835030</v>
      </c>
      <c r="S3214" s="1">
        <f t="shared" si="323"/>
        <v>40000000</v>
      </c>
      <c r="V3214" s="5"/>
      <c r="W3214" s="5"/>
      <c r="Y3214" s="5"/>
    </row>
    <row r="3215" spans="1:25" x14ac:dyDescent="0.3">
      <c r="A3215" t="s">
        <v>586</v>
      </c>
      <c r="B3215">
        <v>117</v>
      </c>
      <c r="C3215">
        <v>72455275</v>
      </c>
      <c r="D3215" t="s">
        <v>2252</v>
      </c>
      <c r="E3215" t="s">
        <v>11666</v>
      </c>
      <c r="F3215" t="s">
        <v>2253</v>
      </c>
      <c r="G3215" t="s">
        <v>14</v>
      </c>
      <c r="H3215" t="s">
        <v>15</v>
      </c>
      <c r="I3215">
        <v>40000000</v>
      </c>
      <c r="J3215">
        <v>1992</v>
      </c>
      <c r="K3215">
        <v>7.8</v>
      </c>
      <c r="L3215" s="5" t="s">
        <v>476</v>
      </c>
      <c r="M3215" s="5" t="s">
        <v>340</v>
      </c>
      <c r="N3215" t="s">
        <v>1221</v>
      </c>
      <c r="O3215" t="s">
        <v>6851</v>
      </c>
      <c r="P3215" s="5">
        <f t="shared" si="320"/>
        <v>0.5771928966410369</v>
      </c>
      <c r="Q3215" s="5">
        <f t="shared" si="321"/>
        <v>72455275</v>
      </c>
      <c r="R3215" s="1">
        <f t="shared" si="322"/>
        <v>32455275</v>
      </c>
      <c r="S3215" s="1">
        <f t="shared" si="323"/>
        <v>40000000</v>
      </c>
      <c r="V3215" s="5"/>
      <c r="W3215" s="5"/>
      <c r="Y3215" s="5"/>
    </row>
    <row r="3216" spans="1:25" x14ac:dyDescent="0.3">
      <c r="A3216" t="s">
        <v>1349</v>
      </c>
      <c r="B3216">
        <v>178</v>
      </c>
      <c r="C3216">
        <v>75305995</v>
      </c>
      <c r="D3216" t="s">
        <v>1528</v>
      </c>
      <c r="E3216" t="s">
        <v>11667</v>
      </c>
      <c r="F3216" t="s">
        <v>2254</v>
      </c>
      <c r="G3216" t="s">
        <v>14</v>
      </c>
      <c r="H3216" t="s">
        <v>15</v>
      </c>
      <c r="I3216">
        <v>40000000</v>
      </c>
      <c r="J3216">
        <v>2004</v>
      </c>
      <c r="K3216">
        <v>7.7</v>
      </c>
      <c r="L3216" s="5" t="s">
        <v>4651</v>
      </c>
      <c r="M3216" s="5" t="s">
        <v>1221</v>
      </c>
      <c r="N3216" t="s">
        <v>4183</v>
      </c>
      <c r="P3216" s="5">
        <f t="shared" si="320"/>
        <v>0.57722396145479182</v>
      </c>
      <c r="Q3216" s="5">
        <f t="shared" si="321"/>
        <v>75305995</v>
      </c>
      <c r="R3216" s="1">
        <f t="shared" si="322"/>
        <v>35305995</v>
      </c>
      <c r="S3216" s="1">
        <f t="shared" si="323"/>
        <v>40000000</v>
      </c>
      <c r="V3216" s="5"/>
      <c r="W3216" s="5"/>
      <c r="Y3216" s="5"/>
    </row>
    <row r="3217" spans="1:25" x14ac:dyDescent="0.3">
      <c r="A3217" t="s">
        <v>1366</v>
      </c>
      <c r="B3217">
        <v>147</v>
      </c>
      <c r="C3217">
        <v>74098862</v>
      </c>
      <c r="D3217" t="s">
        <v>550</v>
      </c>
      <c r="E3217" t="s">
        <v>11668</v>
      </c>
      <c r="F3217" t="s">
        <v>2255</v>
      </c>
      <c r="G3217" t="s">
        <v>14</v>
      </c>
      <c r="H3217" t="s">
        <v>15</v>
      </c>
      <c r="I3217">
        <v>40000000</v>
      </c>
      <c r="J3217">
        <v>2005</v>
      </c>
      <c r="K3217">
        <v>8.1</v>
      </c>
      <c r="L3217" s="5" t="s">
        <v>8413</v>
      </c>
      <c r="M3217" s="5" t="s">
        <v>3629</v>
      </c>
      <c r="P3217" s="5">
        <f t="shared" si="320"/>
        <v>0.57727606456667491</v>
      </c>
      <c r="Q3217" s="5">
        <f t="shared" si="321"/>
        <v>74098862</v>
      </c>
      <c r="R3217" s="1">
        <f t="shared" si="322"/>
        <v>34098862</v>
      </c>
      <c r="S3217" s="1">
        <f t="shared" si="323"/>
        <v>40000000</v>
      </c>
      <c r="V3217" s="5"/>
      <c r="W3217" s="5"/>
      <c r="Y3217" s="5"/>
    </row>
    <row r="3218" spans="1:25" x14ac:dyDescent="0.3">
      <c r="A3218" t="s">
        <v>895</v>
      </c>
      <c r="B3218">
        <v>90</v>
      </c>
      <c r="C3218">
        <v>72266306</v>
      </c>
      <c r="D3218" t="s">
        <v>778</v>
      </c>
      <c r="E3218" t="s">
        <v>11669</v>
      </c>
      <c r="F3218" t="s">
        <v>2256</v>
      </c>
      <c r="G3218" t="s">
        <v>14</v>
      </c>
      <c r="H3218" t="s">
        <v>15</v>
      </c>
      <c r="I3218">
        <v>40000000</v>
      </c>
      <c r="J3218">
        <v>2008</v>
      </c>
      <c r="K3218">
        <v>6.6</v>
      </c>
      <c r="L3218" s="5" t="s">
        <v>8413</v>
      </c>
      <c r="M3218" s="5" t="s">
        <v>1221</v>
      </c>
      <c r="N3218" t="s">
        <v>8415</v>
      </c>
      <c r="O3218" t="s">
        <v>3629</v>
      </c>
      <c r="P3218" s="5">
        <f t="shared" si="320"/>
        <v>0.57731945190534562</v>
      </c>
      <c r="Q3218" s="5">
        <f t="shared" si="321"/>
        <v>72266306</v>
      </c>
      <c r="R3218" s="1">
        <f t="shared" si="322"/>
        <v>32266306</v>
      </c>
      <c r="S3218" s="1">
        <f t="shared" si="323"/>
        <v>40000000</v>
      </c>
      <c r="V3218" s="5"/>
      <c r="W3218" s="5"/>
      <c r="Y3218" s="5"/>
    </row>
    <row r="3219" spans="1:25" x14ac:dyDescent="0.3">
      <c r="A3219" t="s">
        <v>2162</v>
      </c>
      <c r="B3219">
        <v>105</v>
      </c>
      <c r="C3219">
        <v>71347010</v>
      </c>
      <c r="D3219" t="s">
        <v>604</v>
      </c>
      <c r="E3219" t="s">
        <v>11670</v>
      </c>
      <c r="F3219" t="s">
        <v>2257</v>
      </c>
      <c r="G3219" t="s">
        <v>14</v>
      </c>
      <c r="H3219" t="s">
        <v>15</v>
      </c>
      <c r="I3219">
        <v>40000000</v>
      </c>
      <c r="J3219">
        <v>2009</v>
      </c>
      <c r="K3219">
        <v>7.1</v>
      </c>
      <c r="L3219" s="5" t="s">
        <v>599</v>
      </c>
      <c r="M3219" s="5" t="s">
        <v>6851</v>
      </c>
      <c r="P3219" s="5">
        <f t="shared" si="320"/>
        <v>0.57734962433364445</v>
      </c>
      <c r="Q3219" s="5">
        <f t="shared" si="321"/>
        <v>71347010</v>
      </c>
      <c r="R3219" s="1">
        <f t="shared" si="322"/>
        <v>31347010</v>
      </c>
      <c r="S3219" s="1">
        <f t="shared" si="323"/>
        <v>40000000</v>
      </c>
      <c r="V3219" s="5"/>
      <c r="W3219" s="5"/>
      <c r="Y3219" s="5"/>
    </row>
    <row r="3220" spans="1:25" x14ac:dyDescent="0.3">
      <c r="A3220" t="s">
        <v>1254</v>
      </c>
      <c r="B3220">
        <v>114</v>
      </c>
      <c r="C3220">
        <v>70836296</v>
      </c>
      <c r="D3220" t="s">
        <v>897</v>
      </c>
      <c r="E3220" t="s">
        <v>11671</v>
      </c>
      <c r="F3220" t="s">
        <v>2258</v>
      </c>
      <c r="G3220" t="s">
        <v>14</v>
      </c>
      <c r="H3220" t="s">
        <v>15</v>
      </c>
      <c r="I3220">
        <v>40000000</v>
      </c>
      <c r="J3220">
        <v>2001</v>
      </c>
      <c r="K3220">
        <v>5.9</v>
      </c>
      <c r="L3220" s="5" t="s">
        <v>599</v>
      </c>
      <c r="M3220" s="5" t="s">
        <v>1221</v>
      </c>
      <c r="N3220" t="s">
        <v>455</v>
      </c>
      <c r="O3220" t="s">
        <v>6851</v>
      </c>
      <c r="P3220" s="5">
        <f t="shared" si="320"/>
        <v>0.57737328603670879</v>
      </c>
      <c r="Q3220" s="5">
        <f t="shared" si="321"/>
        <v>70836296</v>
      </c>
      <c r="R3220" s="1">
        <f t="shared" si="322"/>
        <v>30836296</v>
      </c>
      <c r="S3220" s="1">
        <f t="shared" si="323"/>
        <v>40000000</v>
      </c>
      <c r="V3220" s="5"/>
      <c r="W3220" s="5"/>
      <c r="Y3220" s="5"/>
    </row>
    <row r="3221" spans="1:25" x14ac:dyDescent="0.3">
      <c r="A3221" t="s">
        <v>272</v>
      </c>
      <c r="B3221">
        <v>206</v>
      </c>
      <c r="C3221">
        <v>70405498</v>
      </c>
      <c r="D3221" t="s">
        <v>1013</v>
      </c>
      <c r="E3221" t="s">
        <v>11672</v>
      </c>
      <c r="F3221" t="s">
        <v>2259</v>
      </c>
      <c r="G3221" t="s">
        <v>14</v>
      </c>
      <c r="H3221" t="s">
        <v>525</v>
      </c>
      <c r="I3221">
        <v>40000000</v>
      </c>
      <c r="J3221">
        <v>1991</v>
      </c>
      <c r="K3221">
        <v>8</v>
      </c>
      <c r="L3221" s="5" t="s">
        <v>1221</v>
      </c>
      <c r="M3221" s="5" t="s">
        <v>7865</v>
      </c>
      <c r="N3221" t="s">
        <v>3629</v>
      </c>
      <c r="P3221" s="5">
        <f t="shared" si="320"/>
        <v>0.57739339439169923</v>
      </c>
      <c r="Q3221" s="5">
        <f t="shared" si="321"/>
        <v>70405498</v>
      </c>
      <c r="R3221" s="1">
        <f t="shared" si="322"/>
        <v>30405498</v>
      </c>
      <c r="S3221" s="1">
        <f t="shared" si="323"/>
        <v>40000000</v>
      </c>
      <c r="V3221" s="5"/>
      <c r="W3221" s="5"/>
      <c r="Y3221" s="5"/>
    </row>
    <row r="3222" spans="1:25" x14ac:dyDescent="0.3">
      <c r="A3222" t="s">
        <v>1770</v>
      </c>
      <c r="B3222">
        <v>99</v>
      </c>
      <c r="C3222">
        <v>70163652</v>
      </c>
      <c r="D3222" t="s">
        <v>359</v>
      </c>
      <c r="E3222" t="s">
        <v>11673</v>
      </c>
      <c r="F3222" t="s">
        <v>2260</v>
      </c>
      <c r="G3222" t="s">
        <v>14</v>
      </c>
      <c r="H3222" t="s">
        <v>15</v>
      </c>
      <c r="I3222">
        <v>40000000</v>
      </c>
      <c r="J3222">
        <v>2006</v>
      </c>
      <c r="K3222">
        <v>4.5999999999999996</v>
      </c>
      <c r="L3222" s="5" t="s">
        <v>599</v>
      </c>
      <c r="M3222" s="5" t="s">
        <v>8413</v>
      </c>
      <c r="P3222" s="5">
        <f t="shared" si="320"/>
        <v>0.57741052409959281</v>
      </c>
      <c r="Q3222" s="5">
        <f t="shared" si="321"/>
        <v>70163652</v>
      </c>
      <c r="R3222" s="1">
        <f t="shared" si="322"/>
        <v>30163652</v>
      </c>
      <c r="S3222" s="1">
        <f t="shared" si="323"/>
        <v>40000000</v>
      </c>
      <c r="V3222" s="5"/>
      <c r="W3222" s="5"/>
      <c r="Y3222" s="5"/>
    </row>
    <row r="3223" spans="1:25" x14ac:dyDescent="0.3">
      <c r="A3223" t="s">
        <v>2265</v>
      </c>
      <c r="B3223">
        <v>109</v>
      </c>
      <c r="C3223">
        <v>83906114</v>
      </c>
      <c r="D3223" t="s">
        <v>604</v>
      </c>
      <c r="E3223" t="s">
        <v>11674</v>
      </c>
      <c r="F3223" t="s">
        <v>2266</v>
      </c>
      <c r="G3223" t="s">
        <v>14</v>
      </c>
      <c r="H3223" t="s">
        <v>15</v>
      </c>
      <c r="I3223">
        <v>40000000</v>
      </c>
      <c r="J3223">
        <v>2014</v>
      </c>
      <c r="K3223">
        <v>6</v>
      </c>
      <c r="L3223" s="5" t="s">
        <v>599</v>
      </c>
      <c r="M3223" s="5" t="s">
        <v>6851</v>
      </c>
      <c r="P3223" s="5">
        <f t="shared" si="320"/>
        <v>0.57742602877066318</v>
      </c>
      <c r="Q3223" s="5">
        <f t="shared" si="321"/>
        <v>83906114</v>
      </c>
      <c r="R3223" s="1">
        <f t="shared" si="322"/>
        <v>43906114</v>
      </c>
      <c r="S3223" s="1">
        <f t="shared" si="323"/>
        <v>40000000</v>
      </c>
      <c r="V3223" s="5"/>
      <c r="W3223" s="5"/>
      <c r="Y3223" s="5"/>
    </row>
    <row r="3224" spans="1:25" x14ac:dyDescent="0.3">
      <c r="A3224" t="s">
        <v>2079</v>
      </c>
      <c r="B3224">
        <v>82</v>
      </c>
      <c r="C3224">
        <v>66466372</v>
      </c>
      <c r="D3224" t="s">
        <v>2267</v>
      </c>
      <c r="E3224" t="s">
        <v>11675</v>
      </c>
      <c r="F3224" t="s">
        <v>2268</v>
      </c>
      <c r="G3224" t="s">
        <v>14</v>
      </c>
      <c r="H3224" t="s">
        <v>15</v>
      </c>
      <c r="I3224">
        <v>40000000</v>
      </c>
      <c r="J3224">
        <v>2009</v>
      </c>
      <c r="K3224">
        <v>5.2</v>
      </c>
      <c r="L3224" s="5" t="s">
        <v>2267</v>
      </c>
      <c r="M3224" s="5"/>
      <c r="P3224" s="5">
        <f t="shared" si="320"/>
        <v>0.57754573111758267</v>
      </c>
      <c r="Q3224" s="5">
        <f t="shared" si="321"/>
        <v>66466372</v>
      </c>
      <c r="R3224" s="1">
        <f t="shared" si="322"/>
        <v>26466372</v>
      </c>
      <c r="S3224" s="1">
        <f t="shared" si="323"/>
        <v>40000000</v>
      </c>
      <c r="V3224" s="5"/>
      <c r="W3224" s="5"/>
      <c r="Y3224" s="5"/>
    </row>
    <row r="3225" spans="1:25" x14ac:dyDescent="0.3">
      <c r="A3225" t="s">
        <v>138</v>
      </c>
      <c r="B3225">
        <v>142</v>
      </c>
      <c r="C3225">
        <v>72306065</v>
      </c>
      <c r="D3225" t="s">
        <v>1013</v>
      </c>
      <c r="E3225" t="s">
        <v>11676</v>
      </c>
      <c r="F3225" t="s">
        <v>2269</v>
      </c>
      <c r="G3225" t="s">
        <v>14</v>
      </c>
      <c r="H3225" t="s">
        <v>15</v>
      </c>
      <c r="I3225">
        <v>40000000</v>
      </c>
      <c r="J3225">
        <v>2015</v>
      </c>
      <c r="K3225">
        <v>7.6</v>
      </c>
      <c r="L3225" s="5" t="s">
        <v>1221</v>
      </c>
      <c r="M3225" s="5" t="s">
        <v>7865</v>
      </c>
      <c r="N3225" t="s">
        <v>3629</v>
      </c>
      <c r="P3225" s="5">
        <f t="shared" si="320"/>
        <v>0.57753537759893492</v>
      </c>
      <c r="Q3225" s="5">
        <f t="shared" si="321"/>
        <v>72306065</v>
      </c>
      <c r="R3225" s="1">
        <f t="shared" si="322"/>
        <v>32306065</v>
      </c>
      <c r="S3225" s="1">
        <f t="shared" si="323"/>
        <v>40000000</v>
      </c>
      <c r="V3225" s="5"/>
      <c r="W3225" s="5"/>
      <c r="Y3225" s="5"/>
    </row>
    <row r="3226" spans="1:25" x14ac:dyDescent="0.3">
      <c r="A3226" t="s">
        <v>745</v>
      </c>
      <c r="B3226">
        <v>106</v>
      </c>
      <c r="C3226">
        <v>59068786</v>
      </c>
      <c r="D3226" t="s">
        <v>693</v>
      </c>
      <c r="E3226" t="s">
        <v>11677</v>
      </c>
      <c r="F3226" t="s">
        <v>2270</v>
      </c>
      <c r="G3226" t="s">
        <v>14</v>
      </c>
      <c r="H3226" t="s">
        <v>15</v>
      </c>
      <c r="I3226">
        <v>40000000</v>
      </c>
      <c r="J3226">
        <v>2001</v>
      </c>
      <c r="K3226">
        <v>6.4</v>
      </c>
      <c r="L3226" s="5" t="s">
        <v>476</v>
      </c>
      <c r="M3226" s="5" t="s">
        <v>1221</v>
      </c>
      <c r="N3226" t="s">
        <v>3629</v>
      </c>
      <c r="O3226" t="s">
        <v>8418</v>
      </c>
      <c r="P3226" s="5">
        <f t="shared" si="320"/>
        <v>0.57756686332346097</v>
      </c>
      <c r="Q3226" s="5">
        <f t="shared" si="321"/>
        <v>59068786</v>
      </c>
      <c r="R3226" s="1">
        <f t="shared" si="322"/>
        <v>19068786</v>
      </c>
      <c r="S3226" s="1">
        <f t="shared" si="323"/>
        <v>40000000</v>
      </c>
      <c r="V3226" s="5"/>
      <c r="W3226" s="5"/>
      <c r="Y3226" s="5"/>
    </row>
    <row r="3227" spans="1:25" x14ac:dyDescent="0.3">
      <c r="A3227" t="s">
        <v>1021</v>
      </c>
      <c r="B3227">
        <v>108</v>
      </c>
      <c r="C3227">
        <v>53955614</v>
      </c>
      <c r="D3227" t="s">
        <v>1087</v>
      </c>
      <c r="E3227" t="s">
        <v>11678</v>
      </c>
      <c r="F3227" t="s">
        <v>2275</v>
      </c>
      <c r="G3227" t="s">
        <v>14</v>
      </c>
      <c r="H3227" t="s">
        <v>15</v>
      </c>
      <c r="I3227">
        <v>40000000</v>
      </c>
      <c r="J3227">
        <v>1998</v>
      </c>
      <c r="K3227">
        <v>6.1</v>
      </c>
      <c r="L3227" s="5" t="s">
        <v>476</v>
      </c>
      <c r="M3227" s="5" t="s">
        <v>340</v>
      </c>
      <c r="N3227" t="s">
        <v>599</v>
      </c>
      <c r="O3227" t="s">
        <v>6299</v>
      </c>
      <c r="P3227" s="5">
        <f t="shared" si="320"/>
        <v>0.57750641264440428</v>
      </c>
      <c r="Q3227" s="5">
        <f t="shared" si="321"/>
        <v>53955614</v>
      </c>
      <c r="R3227" s="1">
        <f t="shared" si="322"/>
        <v>13955614</v>
      </c>
      <c r="S3227" s="1">
        <f t="shared" si="323"/>
        <v>40000000</v>
      </c>
      <c r="V3227" s="5"/>
      <c r="W3227" s="5"/>
      <c r="Y3227" s="5"/>
    </row>
    <row r="3228" spans="1:25" x14ac:dyDescent="0.3">
      <c r="A3228" t="s">
        <v>2276</v>
      </c>
      <c r="B3228">
        <v>98</v>
      </c>
      <c r="C3228">
        <v>54967359</v>
      </c>
      <c r="D3228" t="s">
        <v>2045</v>
      </c>
      <c r="E3228" t="s">
        <v>11679</v>
      </c>
      <c r="F3228" t="s">
        <v>2278</v>
      </c>
      <c r="G3228" t="s">
        <v>14</v>
      </c>
      <c r="H3228" t="s">
        <v>15</v>
      </c>
      <c r="I3228">
        <v>40000000</v>
      </c>
      <c r="J3228">
        <v>1997</v>
      </c>
      <c r="K3228">
        <v>5.2</v>
      </c>
      <c r="L3228" s="5" t="s">
        <v>476</v>
      </c>
      <c r="M3228" s="5" t="s">
        <v>2267</v>
      </c>
      <c r="P3228" s="5">
        <f t="shared" si="320"/>
        <v>0.57741291757439617</v>
      </c>
      <c r="Q3228" s="5">
        <f t="shared" si="321"/>
        <v>54967359</v>
      </c>
      <c r="R3228" s="1">
        <f t="shared" si="322"/>
        <v>14967359</v>
      </c>
      <c r="S3228" s="1">
        <f t="shared" si="323"/>
        <v>40000000</v>
      </c>
      <c r="V3228" s="5"/>
      <c r="W3228" s="5"/>
      <c r="Y3228" s="5"/>
    </row>
    <row r="3229" spans="1:25" x14ac:dyDescent="0.3">
      <c r="A3229" t="s">
        <v>2018</v>
      </c>
      <c r="B3229">
        <v>118</v>
      </c>
      <c r="C3229">
        <v>57981889</v>
      </c>
      <c r="D3229" t="s">
        <v>771</v>
      </c>
      <c r="E3229" t="s">
        <v>11680</v>
      </c>
      <c r="F3229" t="s">
        <v>2281</v>
      </c>
      <c r="G3229" t="s">
        <v>14</v>
      </c>
      <c r="H3229" t="s">
        <v>15</v>
      </c>
      <c r="I3229">
        <v>40000000</v>
      </c>
      <c r="J3229">
        <v>2011</v>
      </c>
      <c r="K3229">
        <v>7.3</v>
      </c>
      <c r="L3229" s="5" t="s">
        <v>8413</v>
      </c>
      <c r="M3229" s="5" t="s">
        <v>1221</v>
      </c>
      <c r="N3229" t="s">
        <v>3629</v>
      </c>
      <c r="P3229" s="5">
        <f t="shared" si="320"/>
        <v>0.57732563898495315</v>
      </c>
      <c r="Q3229" s="5">
        <f t="shared" si="321"/>
        <v>57981889</v>
      </c>
      <c r="R3229" s="1">
        <f t="shared" si="322"/>
        <v>17981889</v>
      </c>
      <c r="S3229" s="1">
        <f t="shared" si="323"/>
        <v>40000000</v>
      </c>
      <c r="V3229" s="5"/>
      <c r="W3229" s="5"/>
      <c r="Y3229" s="5"/>
    </row>
    <row r="3230" spans="1:25" x14ac:dyDescent="0.3">
      <c r="A3230" t="s">
        <v>23</v>
      </c>
      <c r="B3230">
        <v>130</v>
      </c>
      <c r="C3230">
        <v>53082743</v>
      </c>
      <c r="D3230" t="s">
        <v>799</v>
      </c>
      <c r="E3230" t="s">
        <v>11681</v>
      </c>
      <c r="F3230" t="s">
        <v>2283</v>
      </c>
      <c r="G3230" t="s">
        <v>14</v>
      </c>
      <c r="H3230" t="s">
        <v>15</v>
      </c>
      <c r="I3230">
        <v>40000000</v>
      </c>
      <c r="J3230">
        <v>2006</v>
      </c>
      <c r="K3230">
        <v>8.5</v>
      </c>
      <c r="L3230" s="5" t="s">
        <v>1221</v>
      </c>
      <c r="M3230" s="5" t="s">
        <v>8415</v>
      </c>
      <c r="N3230" t="s">
        <v>4289</v>
      </c>
      <c r="O3230" t="s">
        <v>3629</v>
      </c>
      <c r="P3230" s="5">
        <f t="shared" si="320"/>
        <v>0.57725765864427725</v>
      </c>
      <c r="Q3230" s="5">
        <f t="shared" si="321"/>
        <v>53082743</v>
      </c>
      <c r="R3230" s="1">
        <f t="shared" si="322"/>
        <v>13082743</v>
      </c>
      <c r="S3230" s="1">
        <f t="shared" si="323"/>
        <v>40000000</v>
      </c>
      <c r="V3230" s="5"/>
      <c r="W3230" s="5"/>
      <c r="Y3230" s="5"/>
    </row>
    <row r="3231" spans="1:25" x14ac:dyDescent="0.3">
      <c r="A3231" t="s">
        <v>2285</v>
      </c>
      <c r="B3231">
        <v>89</v>
      </c>
      <c r="C3231">
        <v>57011847</v>
      </c>
      <c r="D3231" t="s">
        <v>223</v>
      </c>
      <c r="E3231" t="s">
        <v>11682</v>
      </c>
      <c r="F3231" t="s">
        <v>2286</v>
      </c>
      <c r="G3231" t="s">
        <v>14</v>
      </c>
      <c r="H3231" t="s">
        <v>15</v>
      </c>
      <c r="I3231">
        <v>40000000</v>
      </c>
      <c r="J3231">
        <v>2013</v>
      </c>
      <c r="K3231">
        <v>5.9</v>
      </c>
      <c r="L3231" s="5" t="s">
        <v>340</v>
      </c>
      <c r="M3231" s="5" t="s">
        <v>4017</v>
      </c>
      <c r="N3231" t="s">
        <v>599</v>
      </c>
      <c r="O3231" t="s">
        <v>6299</v>
      </c>
      <c r="P3231" s="5">
        <f t="shared" si="320"/>
        <v>0.57715812742040151</v>
      </c>
      <c r="Q3231" s="5">
        <f t="shared" si="321"/>
        <v>57011847</v>
      </c>
      <c r="R3231" s="1">
        <f t="shared" si="322"/>
        <v>17011847</v>
      </c>
      <c r="S3231" s="1">
        <f t="shared" si="323"/>
        <v>40000000</v>
      </c>
      <c r="V3231" s="5"/>
      <c r="W3231" s="5"/>
      <c r="Y3231" s="5"/>
    </row>
    <row r="3232" spans="1:25" x14ac:dyDescent="0.3">
      <c r="A3232" t="s">
        <v>1162</v>
      </c>
      <c r="B3232">
        <v>139</v>
      </c>
      <c r="C3232">
        <v>50859889</v>
      </c>
      <c r="D3232" t="s">
        <v>256</v>
      </c>
      <c r="E3232" t="s">
        <v>11683</v>
      </c>
      <c r="F3232" t="s">
        <v>2287</v>
      </c>
      <c r="G3232" t="s">
        <v>2288</v>
      </c>
      <c r="H3232" t="s">
        <v>15</v>
      </c>
      <c r="I3232">
        <v>40000000</v>
      </c>
      <c r="J3232">
        <v>2006</v>
      </c>
      <c r="K3232">
        <v>7.8</v>
      </c>
      <c r="L3232" s="5" t="s">
        <v>476</v>
      </c>
      <c r="M3232" s="5" t="s">
        <v>340</v>
      </c>
      <c r="N3232" t="s">
        <v>1221</v>
      </c>
      <c r="O3232" t="s">
        <v>3629</v>
      </c>
      <c r="P3232" s="5">
        <f t="shared" si="320"/>
        <v>0.57708352069760849</v>
      </c>
      <c r="Q3232" s="5">
        <f t="shared" si="321"/>
        <v>50859889</v>
      </c>
      <c r="R3232" s="1">
        <f t="shared" si="322"/>
        <v>10859889</v>
      </c>
      <c r="S3232" s="1">
        <f t="shared" si="323"/>
        <v>40000000</v>
      </c>
      <c r="V3232" s="5"/>
      <c r="W3232" s="5"/>
      <c r="Y3232" s="5"/>
    </row>
    <row r="3233" spans="1:25" x14ac:dyDescent="0.3">
      <c r="A3233" t="s">
        <v>2290</v>
      </c>
      <c r="B3233">
        <v>107</v>
      </c>
      <c r="C3233">
        <v>52000688</v>
      </c>
      <c r="D3233" t="s">
        <v>84</v>
      </c>
      <c r="E3233" t="s">
        <v>11684</v>
      </c>
      <c r="F3233" t="s">
        <v>2291</v>
      </c>
      <c r="G3233" t="s">
        <v>14</v>
      </c>
      <c r="H3233" t="s">
        <v>15</v>
      </c>
      <c r="I3233">
        <v>40000000</v>
      </c>
      <c r="J3233">
        <v>2010</v>
      </c>
      <c r="K3233">
        <v>6.4</v>
      </c>
      <c r="L3233" s="5" t="s">
        <v>476</v>
      </c>
      <c r="M3233" s="5" t="s">
        <v>340</v>
      </c>
      <c r="N3233" t="s">
        <v>4289</v>
      </c>
      <c r="O3233" t="s">
        <v>3629</v>
      </c>
      <c r="P3233" s="5">
        <f t="shared" si="320"/>
        <v>0.57696974967638337</v>
      </c>
      <c r="Q3233" s="5">
        <f t="shared" si="321"/>
        <v>52000688</v>
      </c>
      <c r="R3233" s="1">
        <f t="shared" si="322"/>
        <v>12000688</v>
      </c>
      <c r="S3233" s="1">
        <f t="shared" si="323"/>
        <v>40000000</v>
      </c>
      <c r="V3233" s="5"/>
      <c r="W3233" s="5"/>
      <c r="Y3233" s="5"/>
    </row>
    <row r="3234" spans="1:25" x14ac:dyDescent="0.3">
      <c r="A3234" t="s">
        <v>970</v>
      </c>
      <c r="B3234">
        <v>116</v>
      </c>
      <c r="C3234">
        <v>49851591</v>
      </c>
      <c r="D3234" t="s">
        <v>1517</v>
      </c>
      <c r="E3234" t="s">
        <v>11685</v>
      </c>
      <c r="F3234" t="s">
        <v>2292</v>
      </c>
      <c r="G3234" t="s">
        <v>14</v>
      </c>
      <c r="H3234" t="s">
        <v>15</v>
      </c>
      <c r="I3234">
        <v>40000000</v>
      </c>
      <c r="J3234">
        <v>1986</v>
      </c>
      <c r="K3234">
        <v>5.9</v>
      </c>
      <c r="L3234" s="5" t="s">
        <v>599</v>
      </c>
      <c r="M3234" s="5" t="s">
        <v>8413</v>
      </c>
      <c r="N3234" t="s">
        <v>6851</v>
      </c>
      <c r="P3234" s="5">
        <f t="shared" si="320"/>
        <v>0.57686280825927028</v>
      </c>
      <c r="Q3234" s="5">
        <f t="shared" si="321"/>
        <v>49851591</v>
      </c>
      <c r="R3234" s="1">
        <f t="shared" si="322"/>
        <v>9851591</v>
      </c>
      <c r="S3234" s="1">
        <f t="shared" si="323"/>
        <v>40000000</v>
      </c>
      <c r="V3234" s="5"/>
      <c r="W3234" s="5"/>
      <c r="Y3234" s="5"/>
    </row>
    <row r="3235" spans="1:25" x14ac:dyDescent="0.3">
      <c r="A3235" t="s">
        <v>1570</v>
      </c>
      <c r="B3235">
        <v>96</v>
      </c>
      <c r="C3235">
        <v>47781388</v>
      </c>
      <c r="D3235" t="s">
        <v>303</v>
      </c>
      <c r="E3235" t="s">
        <v>11686</v>
      </c>
      <c r="F3235" t="s">
        <v>2293</v>
      </c>
      <c r="G3235" t="s">
        <v>14</v>
      </c>
      <c r="H3235" t="s">
        <v>15</v>
      </c>
      <c r="I3235">
        <v>40000000</v>
      </c>
      <c r="J3235">
        <v>2004</v>
      </c>
      <c r="K3235">
        <v>6.6</v>
      </c>
      <c r="L3235" s="5" t="s">
        <v>8415</v>
      </c>
      <c r="M3235" s="5" t="s">
        <v>3629</v>
      </c>
      <c r="P3235" s="5">
        <f t="shared" si="320"/>
        <v>0.5767423269481351</v>
      </c>
      <c r="Q3235" s="5">
        <f t="shared" si="321"/>
        <v>47781388</v>
      </c>
      <c r="R3235" s="1">
        <f t="shared" si="322"/>
        <v>7781388</v>
      </c>
      <c r="S3235" s="1">
        <f t="shared" si="323"/>
        <v>40000000</v>
      </c>
      <c r="V3235" s="5"/>
      <c r="W3235" s="5"/>
      <c r="Y3235" s="5"/>
    </row>
    <row r="3236" spans="1:25" x14ac:dyDescent="0.3">
      <c r="A3236" t="s">
        <v>2294</v>
      </c>
      <c r="B3236">
        <v>99</v>
      </c>
      <c r="C3236">
        <v>52320979</v>
      </c>
      <c r="D3236" t="s">
        <v>246</v>
      </c>
      <c r="E3236" t="s">
        <v>11687</v>
      </c>
      <c r="F3236" t="s">
        <v>2295</v>
      </c>
      <c r="G3236" t="s">
        <v>14</v>
      </c>
      <c r="H3236" t="s">
        <v>15</v>
      </c>
      <c r="I3236">
        <v>40000000</v>
      </c>
      <c r="J3236">
        <v>2006</v>
      </c>
      <c r="K3236">
        <v>6.8</v>
      </c>
      <c r="L3236" s="5" t="s">
        <v>1221</v>
      </c>
      <c r="M3236" s="5" t="s">
        <v>455</v>
      </c>
      <c r="N3236" t="s">
        <v>6851</v>
      </c>
      <c r="P3236" s="5">
        <f t="shared" si="320"/>
        <v>0.57660898160864615</v>
      </c>
      <c r="Q3236" s="5">
        <f t="shared" si="321"/>
        <v>52320979</v>
      </c>
      <c r="R3236" s="1">
        <f t="shared" si="322"/>
        <v>12320979</v>
      </c>
      <c r="S3236" s="1">
        <f t="shared" si="323"/>
        <v>40000000</v>
      </c>
      <c r="V3236" s="5"/>
      <c r="W3236" s="5"/>
      <c r="Y3236" s="5"/>
    </row>
    <row r="3237" spans="1:25" x14ac:dyDescent="0.3">
      <c r="A3237" t="s">
        <v>2299</v>
      </c>
      <c r="B3237">
        <v>101</v>
      </c>
      <c r="C3237">
        <v>46012734</v>
      </c>
      <c r="D3237" t="s">
        <v>604</v>
      </c>
      <c r="E3237" t="s">
        <v>11688</v>
      </c>
      <c r="F3237" t="s">
        <v>2300</v>
      </c>
      <c r="G3237" t="s">
        <v>14</v>
      </c>
      <c r="H3237" t="s">
        <v>15</v>
      </c>
      <c r="I3237">
        <v>40000000</v>
      </c>
      <c r="J3237">
        <v>2008</v>
      </c>
      <c r="K3237">
        <v>5.8</v>
      </c>
      <c r="L3237" s="5" t="s">
        <v>599</v>
      </c>
      <c r="M3237" s="5" t="s">
        <v>6851</v>
      </c>
      <c r="P3237" s="5">
        <f t="shared" si="320"/>
        <v>0.57650328538895546</v>
      </c>
      <c r="Q3237" s="5">
        <f t="shared" si="321"/>
        <v>46012734</v>
      </c>
      <c r="R3237" s="1">
        <f t="shared" si="322"/>
        <v>6012734</v>
      </c>
      <c r="S3237" s="1">
        <f t="shared" si="323"/>
        <v>40000000</v>
      </c>
      <c r="V3237" s="5"/>
      <c r="W3237" s="5"/>
      <c r="Y3237" s="5"/>
    </row>
    <row r="3238" spans="1:25" x14ac:dyDescent="0.3">
      <c r="A3238" t="s">
        <v>1324</v>
      </c>
      <c r="B3238">
        <v>134</v>
      </c>
      <c r="C3238">
        <v>47034272</v>
      </c>
      <c r="D3238" t="s">
        <v>2301</v>
      </c>
      <c r="E3238" t="s">
        <v>11689</v>
      </c>
      <c r="F3238" t="s">
        <v>2302</v>
      </c>
      <c r="G3238" t="s">
        <v>14</v>
      </c>
      <c r="H3238" t="s">
        <v>15</v>
      </c>
      <c r="I3238">
        <v>40000000</v>
      </c>
      <c r="J3238">
        <v>2014</v>
      </c>
      <c r="K3238">
        <v>6.9</v>
      </c>
      <c r="L3238" s="5" t="s">
        <v>4651</v>
      </c>
      <c r="M3238" s="5" t="s">
        <v>1221</v>
      </c>
      <c r="N3238" t="s">
        <v>4183</v>
      </c>
      <c r="O3238" t="s">
        <v>6055</v>
      </c>
      <c r="P3238" s="5">
        <f t="shared" si="320"/>
        <v>0.57635875449621532</v>
      </c>
      <c r="Q3238" s="5">
        <f t="shared" si="321"/>
        <v>47034272</v>
      </c>
      <c r="R3238" s="1">
        <f t="shared" si="322"/>
        <v>7034272</v>
      </c>
      <c r="S3238" s="1">
        <f t="shared" si="323"/>
        <v>40000000</v>
      </c>
      <c r="V3238" s="5"/>
      <c r="W3238" s="5"/>
      <c r="Y3238" s="5"/>
    </row>
    <row r="3239" spans="1:25" x14ac:dyDescent="0.3">
      <c r="A3239" t="s">
        <v>1722</v>
      </c>
      <c r="B3239">
        <v>135</v>
      </c>
      <c r="C3239">
        <v>45856732</v>
      </c>
      <c r="D3239" t="s">
        <v>771</v>
      </c>
      <c r="E3239" t="s">
        <v>11690</v>
      </c>
      <c r="F3239" t="s">
        <v>2303</v>
      </c>
      <c r="G3239" t="s">
        <v>14</v>
      </c>
      <c r="H3239" t="s">
        <v>15</v>
      </c>
      <c r="I3239">
        <v>40000000</v>
      </c>
      <c r="J3239">
        <v>1997</v>
      </c>
      <c r="K3239">
        <v>7.1</v>
      </c>
      <c r="L3239" s="5" t="s">
        <v>8413</v>
      </c>
      <c r="M3239" s="5" t="s">
        <v>1221</v>
      </c>
      <c r="N3239" t="s">
        <v>3629</v>
      </c>
      <c r="P3239" s="5">
        <f t="shared" si="320"/>
        <v>0.57621997844789163</v>
      </c>
      <c r="Q3239" s="5">
        <f t="shared" si="321"/>
        <v>45856732</v>
      </c>
      <c r="R3239" s="1">
        <f t="shared" si="322"/>
        <v>5856732</v>
      </c>
      <c r="S3239" s="1">
        <f t="shared" si="323"/>
        <v>40000000</v>
      </c>
      <c r="V3239" s="5"/>
      <c r="W3239" s="5"/>
      <c r="Y3239" s="5"/>
    </row>
    <row r="3240" spans="1:25" x14ac:dyDescent="0.3">
      <c r="A3240" t="s">
        <v>2092</v>
      </c>
      <c r="B3240">
        <v>98</v>
      </c>
      <c r="C3240">
        <v>59588068</v>
      </c>
      <c r="D3240" t="s">
        <v>1084</v>
      </c>
      <c r="E3240" t="s">
        <v>11691</v>
      </c>
      <c r="F3240" t="s">
        <v>2304</v>
      </c>
      <c r="G3240" t="s">
        <v>14</v>
      </c>
      <c r="H3240" t="s">
        <v>15</v>
      </c>
      <c r="I3240">
        <v>40000000</v>
      </c>
      <c r="J3240">
        <v>2003</v>
      </c>
      <c r="K3240">
        <v>5.8</v>
      </c>
      <c r="L3240" s="5" t="s">
        <v>2267</v>
      </c>
      <c r="M3240" s="5" t="s">
        <v>8415</v>
      </c>
      <c r="N3240" t="s">
        <v>3629</v>
      </c>
      <c r="P3240" s="5">
        <f t="shared" si="320"/>
        <v>0.57607382203270352</v>
      </c>
      <c r="Q3240" s="5">
        <f t="shared" si="321"/>
        <v>59588068</v>
      </c>
      <c r="R3240" s="1">
        <f t="shared" si="322"/>
        <v>19588068</v>
      </c>
      <c r="S3240" s="1">
        <f t="shared" si="323"/>
        <v>40000000</v>
      </c>
      <c r="V3240" s="5"/>
      <c r="W3240" s="5"/>
      <c r="Y3240" s="5"/>
    </row>
    <row r="3241" spans="1:25" x14ac:dyDescent="0.3">
      <c r="A3241" t="s">
        <v>470</v>
      </c>
      <c r="B3241">
        <v>106</v>
      </c>
      <c r="C3241">
        <v>45500797</v>
      </c>
      <c r="D3241" t="s">
        <v>836</v>
      </c>
      <c r="E3241" t="s">
        <v>11692</v>
      </c>
      <c r="F3241" t="s">
        <v>2307</v>
      </c>
      <c r="G3241" t="s">
        <v>14</v>
      </c>
      <c r="H3241" t="s">
        <v>15</v>
      </c>
      <c r="I3241">
        <v>40000000</v>
      </c>
      <c r="J3241">
        <v>1992</v>
      </c>
      <c r="K3241">
        <v>6</v>
      </c>
      <c r="L3241" s="5" t="s">
        <v>340</v>
      </c>
      <c r="M3241" s="5" t="s">
        <v>1221</v>
      </c>
      <c r="N3241" t="s">
        <v>6851</v>
      </c>
      <c r="P3241" s="5">
        <f t="shared" si="320"/>
        <v>0.57601451418699501</v>
      </c>
      <c r="Q3241" s="5">
        <f t="shared" si="321"/>
        <v>45500797</v>
      </c>
      <c r="R3241" s="1">
        <f t="shared" si="322"/>
        <v>5500797</v>
      </c>
      <c r="S3241" s="1">
        <f t="shared" si="323"/>
        <v>40000000</v>
      </c>
      <c r="V3241" s="5"/>
      <c r="W3241" s="5"/>
      <c r="Y3241" s="5"/>
    </row>
    <row r="3242" spans="1:25" x14ac:dyDescent="0.3">
      <c r="A3242" t="s">
        <v>2308</v>
      </c>
      <c r="B3242">
        <v>102</v>
      </c>
      <c r="C3242">
        <v>41797066</v>
      </c>
      <c r="D3242" t="s">
        <v>801</v>
      </c>
      <c r="E3242" t="s">
        <v>11693</v>
      </c>
      <c r="F3242" t="s">
        <v>2309</v>
      </c>
      <c r="G3242" t="s">
        <v>14</v>
      </c>
      <c r="H3242" t="s">
        <v>15</v>
      </c>
      <c r="I3242">
        <v>40000000</v>
      </c>
      <c r="J3242">
        <v>2007</v>
      </c>
      <c r="K3242">
        <v>4.7</v>
      </c>
      <c r="L3242" s="5" t="s">
        <v>476</v>
      </c>
      <c r="M3242" s="5" t="s">
        <v>2267</v>
      </c>
      <c r="N3242" t="s">
        <v>4289</v>
      </c>
      <c r="O3242" t="s">
        <v>3629</v>
      </c>
      <c r="P3242" s="5">
        <f t="shared" si="320"/>
        <v>0.57586565173649373</v>
      </c>
      <c r="Q3242" s="5">
        <f t="shared" si="321"/>
        <v>41797066</v>
      </c>
      <c r="R3242" s="1">
        <f t="shared" si="322"/>
        <v>1797066</v>
      </c>
      <c r="S3242" s="1">
        <f t="shared" si="323"/>
        <v>40000000</v>
      </c>
      <c r="V3242" s="5"/>
      <c r="W3242" s="5"/>
      <c r="Y3242" s="5"/>
    </row>
    <row r="3243" spans="1:25" x14ac:dyDescent="0.3">
      <c r="A3243" t="s">
        <v>1509</v>
      </c>
      <c r="B3243">
        <v>95</v>
      </c>
      <c r="C3243">
        <v>38087756</v>
      </c>
      <c r="D3243" t="s">
        <v>1093</v>
      </c>
      <c r="E3243" t="s">
        <v>11694</v>
      </c>
      <c r="F3243" t="s">
        <v>2310</v>
      </c>
      <c r="G3243" t="s">
        <v>14</v>
      </c>
      <c r="H3243" t="s">
        <v>15</v>
      </c>
      <c r="I3243">
        <v>40000000</v>
      </c>
      <c r="J3243">
        <v>1994</v>
      </c>
      <c r="K3243">
        <v>5.2</v>
      </c>
      <c r="L3243" s="5" t="s">
        <v>599</v>
      </c>
      <c r="M3243" s="5" t="s">
        <v>6299</v>
      </c>
      <c r="P3243" s="5">
        <f t="shared" si="320"/>
        <v>0.57569474196466752</v>
      </c>
      <c r="Q3243" s="5">
        <f t="shared" si="321"/>
        <v>38087756</v>
      </c>
      <c r="R3243" s="1">
        <f t="shared" si="322"/>
        <v>-1912244</v>
      </c>
      <c r="S3243" s="1">
        <f t="shared" si="323"/>
        <v>40000000</v>
      </c>
      <c r="V3243" s="5"/>
      <c r="W3243" s="5"/>
      <c r="Y3243" s="5"/>
    </row>
    <row r="3244" spans="1:25" x14ac:dyDescent="0.3">
      <c r="A3244" t="s">
        <v>1877</v>
      </c>
      <c r="B3244">
        <v>103</v>
      </c>
      <c r="C3244">
        <v>37752931</v>
      </c>
      <c r="D3244" t="s">
        <v>79</v>
      </c>
      <c r="E3244" t="s">
        <v>11695</v>
      </c>
      <c r="F3244" t="s">
        <v>2311</v>
      </c>
      <c r="G3244" t="s">
        <v>14</v>
      </c>
      <c r="H3244" t="s">
        <v>15</v>
      </c>
      <c r="I3244">
        <v>40000000</v>
      </c>
      <c r="J3244">
        <v>2000</v>
      </c>
      <c r="K3244">
        <v>5.5</v>
      </c>
      <c r="L3244" s="5" t="s">
        <v>1221</v>
      </c>
      <c r="M3244" s="5" t="s">
        <v>6851</v>
      </c>
      <c r="P3244" s="5">
        <f t="shared" si="320"/>
        <v>0.57550242580717914</v>
      </c>
      <c r="Q3244" s="5">
        <f t="shared" si="321"/>
        <v>37752931</v>
      </c>
      <c r="R3244" s="1">
        <f t="shared" si="322"/>
        <v>-2247069</v>
      </c>
      <c r="S3244" s="1">
        <f t="shared" si="323"/>
        <v>40000000</v>
      </c>
      <c r="V3244" s="5"/>
      <c r="W3244" s="5"/>
      <c r="Y3244" s="5"/>
    </row>
    <row r="3245" spans="1:25" x14ac:dyDescent="0.3">
      <c r="A3245" t="s">
        <v>2314</v>
      </c>
      <c r="B3245">
        <v>109</v>
      </c>
      <c r="C3245">
        <v>37371385</v>
      </c>
      <c r="D3245" t="s">
        <v>679</v>
      </c>
      <c r="E3245" t="s">
        <v>11696</v>
      </c>
      <c r="F3245" t="s">
        <v>2315</v>
      </c>
      <c r="G3245" t="s">
        <v>14</v>
      </c>
      <c r="H3245" t="s">
        <v>15</v>
      </c>
      <c r="I3245">
        <v>40000000</v>
      </c>
      <c r="J3245">
        <v>2011</v>
      </c>
      <c r="K3245">
        <v>7</v>
      </c>
      <c r="L3245" s="5" t="s">
        <v>340</v>
      </c>
      <c r="M3245" s="5" t="s">
        <v>599</v>
      </c>
      <c r="N3245" t="s">
        <v>4289</v>
      </c>
      <c r="P3245" s="5">
        <f t="shared" si="320"/>
        <v>0.57530773773071509</v>
      </c>
      <c r="Q3245" s="5">
        <f t="shared" si="321"/>
        <v>37371385</v>
      </c>
      <c r="R3245" s="1">
        <f t="shared" si="322"/>
        <v>-2628615</v>
      </c>
      <c r="S3245" s="1">
        <f t="shared" si="323"/>
        <v>40000000</v>
      </c>
      <c r="V3245" s="5"/>
      <c r="W3245" s="5"/>
      <c r="Y3245" s="5"/>
    </row>
    <row r="3246" spans="1:25" x14ac:dyDescent="0.3">
      <c r="A3246" t="s">
        <v>2214</v>
      </c>
      <c r="B3246">
        <v>95</v>
      </c>
      <c r="C3246">
        <v>37101011</v>
      </c>
      <c r="D3246" t="s">
        <v>910</v>
      </c>
      <c r="E3246" t="s">
        <v>11697</v>
      </c>
      <c r="F3246" t="s">
        <v>2316</v>
      </c>
      <c r="G3246" t="s">
        <v>14</v>
      </c>
      <c r="H3246" t="s">
        <v>15</v>
      </c>
      <c r="I3246">
        <v>40000000</v>
      </c>
      <c r="J3246">
        <v>2012</v>
      </c>
      <c r="K3246">
        <v>5.8</v>
      </c>
      <c r="L3246" s="5" t="s">
        <v>599</v>
      </c>
      <c r="M3246" s="5" t="s">
        <v>1221</v>
      </c>
      <c r="P3246" s="5">
        <f t="shared" si="320"/>
        <v>0.57511041400473906</v>
      </c>
      <c r="Q3246" s="5">
        <f t="shared" si="321"/>
        <v>37101011</v>
      </c>
      <c r="R3246" s="1">
        <f t="shared" si="322"/>
        <v>-2898989</v>
      </c>
      <c r="S3246" s="1">
        <f t="shared" si="323"/>
        <v>40000000</v>
      </c>
      <c r="V3246" s="5"/>
      <c r="W3246" s="5"/>
      <c r="Y3246" s="5"/>
    </row>
    <row r="3247" spans="1:25" x14ac:dyDescent="0.3">
      <c r="A3247" t="s">
        <v>2236</v>
      </c>
      <c r="B3247">
        <v>111</v>
      </c>
      <c r="C3247">
        <v>38176892</v>
      </c>
      <c r="D3247" t="s">
        <v>1813</v>
      </c>
      <c r="E3247" t="s">
        <v>11698</v>
      </c>
      <c r="F3247" t="s">
        <v>2317</v>
      </c>
      <c r="G3247" t="s">
        <v>14</v>
      </c>
      <c r="H3247" t="s">
        <v>15</v>
      </c>
      <c r="I3247">
        <v>40000000</v>
      </c>
      <c r="J3247">
        <v>2011</v>
      </c>
      <c r="K3247">
        <v>6.2</v>
      </c>
      <c r="L3247" s="5" t="s">
        <v>2267</v>
      </c>
      <c r="M3247" s="5" t="s">
        <v>8415</v>
      </c>
      <c r="P3247" s="5">
        <f t="shared" si="320"/>
        <v>0.57491106284254379</v>
      </c>
      <c r="Q3247" s="5">
        <f t="shared" si="321"/>
        <v>38176892</v>
      </c>
      <c r="R3247" s="1">
        <f t="shared" si="322"/>
        <v>-1823108</v>
      </c>
      <c r="S3247" s="1">
        <f t="shared" si="323"/>
        <v>40000000</v>
      </c>
      <c r="V3247" s="5"/>
      <c r="W3247" s="5"/>
      <c r="Y3247" s="5"/>
    </row>
    <row r="3248" spans="1:25" x14ac:dyDescent="0.3">
      <c r="A3248" t="s">
        <v>475</v>
      </c>
      <c r="B3248">
        <v>123</v>
      </c>
      <c r="C3248">
        <v>36283504</v>
      </c>
      <c r="D3248" t="s">
        <v>303</v>
      </c>
      <c r="E3248" t="s">
        <v>11699</v>
      </c>
      <c r="F3248" t="s">
        <v>2318</v>
      </c>
      <c r="G3248" t="s">
        <v>14</v>
      </c>
      <c r="H3248" t="s">
        <v>275</v>
      </c>
      <c r="I3248">
        <v>40000000</v>
      </c>
      <c r="J3248">
        <v>1999</v>
      </c>
      <c r="K3248">
        <v>6.5</v>
      </c>
      <c r="L3248" s="5" t="s">
        <v>8415</v>
      </c>
      <c r="M3248" s="5" t="s">
        <v>3629</v>
      </c>
      <c r="P3248" s="5">
        <f t="shared" si="320"/>
        <v>0.57471715323642369</v>
      </c>
      <c r="Q3248" s="5">
        <f t="shared" si="321"/>
        <v>36283504</v>
      </c>
      <c r="R3248" s="1">
        <f t="shared" si="322"/>
        <v>-3716496</v>
      </c>
      <c r="S3248" s="1">
        <f t="shared" si="323"/>
        <v>40000000</v>
      </c>
      <c r="V3248" s="5"/>
      <c r="W3248" s="5"/>
      <c r="Y3248" s="5"/>
    </row>
    <row r="3249" spans="1:25" x14ac:dyDescent="0.3">
      <c r="A3249" t="s">
        <v>2320</v>
      </c>
      <c r="B3249">
        <v>94</v>
      </c>
      <c r="C3249">
        <v>38543473</v>
      </c>
      <c r="D3249" t="s">
        <v>599</v>
      </c>
      <c r="E3249" t="s">
        <v>11700</v>
      </c>
      <c r="F3249" t="s">
        <v>2322</v>
      </c>
      <c r="G3249" t="s">
        <v>14</v>
      </c>
      <c r="H3249" t="s">
        <v>15</v>
      </c>
      <c r="I3249">
        <v>40000000</v>
      </c>
      <c r="J3249">
        <v>2014</v>
      </c>
      <c r="K3249">
        <v>5.0999999999999996</v>
      </c>
      <c r="L3249" s="5" t="s">
        <v>599</v>
      </c>
      <c r="M3249" s="5"/>
      <c r="P3249" s="5">
        <f t="shared" si="320"/>
        <v>0.57451222005485103</v>
      </c>
      <c r="Q3249" s="5">
        <f t="shared" si="321"/>
        <v>38543473</v>
      </c>
      <c r="R3249" s="1">
        <f t="shared" si="322"/>
        <v>-1456527</v>
      </c>
      <c r="S3249" s="1">
        <f t="shared" si="323"/>
        <v>40000000</v>
      </c>
      <c r="V3249" s="5"/>
      <c r="W3249" s="5"/>
      <c r="Y3249" s="5"/>
    </row>
    <row r="3250" spans="1:25" x14ac:dyDescent="0.3">
      <c r="A3250" t="s">
        <v>1862</v>
      </c>
      <c r="B3250">
        <v>92</v>
      </c>
      <c r="C3250">
        <v>42575718</v>
      </c>
      <c r="D3250" t="s">
        <v>2267</v>
      </c>
      <c r="E3250" t="s">
        <v>11701</v>
      </c>
      <c r="F3250" t="s">
        <v>2325</v>
      </c>
      <c r="G3250" t="s">
        <v>14</v>
      </c>
      <c r="H3250" t="s">
        <v>15</v>
      </c>
      <c r="I3250">
        <v>40000000</v>
      </c>
      <c r="J3250">
        <v>2011</v>
      </c>
      <c r="K3250">
        <v>5.9</v>
      </c>
      <c r="L3250" s="5" t="s">
        <v>2267</v>
      </c>
      <c r="M3250" s="5"/>
      <c r="P3250" s="5">
        <f t="shared" si="320"/>
        <v>0.57431930716143498</v>
      </c>
      <c r="Q3250" s="5">
        <f t="shared" si="321"/>
        <v>42575718</v>
      </c>
      <c r="R3250" s="1">
        <f t="shared" si="322"/>
        <v>2575718</v>
      </c>
      <c r="S3250" s="1">
        <f t="shared" si="323"/>
        <v>40000000</v>
      </c>
      <c r="V3250" s="5"/>
      <c r="W3250" s="5"/>
      <c r="Y3250" s="5"/>
    </row>
    <row r="3251" spans="1:25" x14ac:dyDescent="0.3">
      <c r="A3251" t="s">
        <v>2326</v>
      </c>
      <c r="B3251">
        <v>102</v>
      </c>
      <c r="C3251">
        <v>33864342</v>
      </c>
      <c r="D3251" t="s">
        <v>1517</v>
      </c>
      <c r="E3251" t="s">
        <v>11702</v>
      </c>
      <c r="F3251" t="s">
        <v>2327</v>
      </c>
      <c r="G3251" t="s">
        <v>14</v>
      </c>
      <c r="H3251" t="s">
        <v>22</v>
      </c>
      <c r="I3251">
        <v>40000000</v>
      </c>
      <c r="J3251">
        <v>1999</v>
      </c>
      <c r="K3251">
        <v>5.8</v>
      </c>
      <c r="L3251" s="5" t="s">
        <v>599</v>
      </c>
      <c r="M3251" s="5" t="s">
        <v>8413</v>
      </c>
      <c r="N3251" t="s">
        <v>6851</v>
      </c>
      <c r="P3251" s="5">
        <f t="shared" si="320"/>
        <v>0.57414908610906579</v>
      </c>
      <c r="Q3251" s="5">
        <f t="shared" si="321"/>
        <v>33864342</v>
      </c>
      <c r="R3251" s="1">
        <f t="shared" si="322"/>
        <v>-6135658</v>
      </c>
      <c r="S3251" s="1">
        <f t="shared" si="323"/>
        <v>40000000</v>
      </c>
      <c r="V3251" s="5"/>
      <c r="W3251" s="5"/>
      <c r="Y3251" s="5"/>
    </row>
    <row r="3252" spans="1:25" x14ac:dyDescent="0.3">
      <c r="A3252" t="s">
        <v>923</v>
      </c>
      <c r="B3252">
        <v>123</v>
      </c>
      <c r="C3252">
        <v>33508922</v>
      </c>
      <c r="D3252" t="s">
        <v>1221</v>
      </c>
      <c r="E3252" t="s">
        <v>11703</v>
      </c>
      <c r="F3252" t="s">
        <v>2328</v>
      </c>
      <c r="G3252" t="s">
        <v>14</v>
      </c>
      <c r="H3252" t="s">
        <v>15</v>
      </c>
      <c r="I3252">
        <v>40000000</v>
      </c>
      <c r="J3252">
        <v>2000</v>
      </c>
      <c r="K3252">
        <v>7.2</v>
      </c>
      <c r="L3252" s="5" t="s">
        <v>1221</v>
      </c>
      <c r="M3252" s="5"/>
      <c r="P3252" s="5">
        <f t="shared" si="320"/>
        <v>0.57392935439951298</v>
      </c>
      <c r="Q3252" s="5">
        <f t="shared" si="321"/>
        <v>33508922</v>
      </c>
      <c r="R3252" s="1">
        <f t="shared" si="322"/>
        <v>-6491078</v>
      </c>
      <c r="S3252" s="1">
        <f t="shared" si="323"/>
        <v>40000000</v>
      </c>
      <c r="V3252" s="5"/>
      <c r="W3252" s="5"/>
      <c r="Y3252" s="5"/>
    </row>
    <row r="3253" spans="1:25" x14ac:dyDescent="0.3">
      <c r="A3253" t="s">
        <v>1000</v>
      </c>
      <c r="B3253">
        <v>102</v>
      </c>
      <c r="C3253">
        <v>32853640</v>
      </c>
      <c r="D3253" t="s">
        <v>910</v>
      </c>
      <c r="E3253" t="s">
        <v>11704</v>
      </c>
      <c r="F3253" t="s">
        <v>2331</v>
      </c>
      <c r="G3253" t="s">
        <v>14</v>
      </c>
      <c r="H3253" t="s">
        <v>15</v>
      </c>
      <c r="I3253">
        <v>40000000</v>
      </c>
      <c r="J3253">
        <v>2008</v>
      </c>
      <c r="K3253">
        <v>5.7</v>
      </c>
      <c r="L3253" s="5" t="s">
        <v>599</v>
      </c>
      <c r="M3253" s="5" t="s">
        <v>1221</v>
      </c>
      <c r="P3253" s="5">
        <f t="shared" si="320"/>
        <v>0.5737070926550919</v>
      </c>
      <c r="Q3253" s="5">
        <f t="shared" si="321"/>
        <v>32853640</v>
      </c>
      <c r="R3253" s="1">
        <f t="shared" si="322"/>
        <v>-7146360</v>
      </c>
      <c r="S3253" s="1">
        <f t="shared" si="323"/>
        <v>40000000</v>
      </c>
      <c r="V3253" s="5"/>
      <c r="W3253" s="5"/>
      <c r="Y3253" s="5"/>
    </row>
    <row r="3254" spans="1:25" x14ac:dyDescent="0.3">
      <c r="A3254" t="s">
        <v>905</v>
      </c>
      <c r="B3254">
        <v>136</v>
      </c>
      <c r="C3254">
        <v>42615685</v>
      </c>
      <c r="D3254" t="s">
        <v>1600</v>
      </c>
      <c r="E3254" t="s">
        <v>11705</v>
      </c>
      <c r="F3254" t="s">
        <v>2332</v>
      </c>
      <c r="G3254" t="s">
        <v>14</v>
      </c>
      <c r="H3254" t="s">
        <v>15</v>
      </c>
      <c r="I3254">
        <v>40000000</v>
      </c>
      <c r="J3254">
        <v>2014</v>
      </c>
      <c r="K3254">
        <v>6.1</v>
      </c>
      <c r="L3254" s="5" t="s">
        <v>599</v>
      </c>
      <c r="M3254" s="5" t="s">
        <v>5239</v>
      </c>
      <c r="P3254" s="5">
        <f t="shared" si="320"/>
        <v>0.57348068875517144</v>
      </c>
      <c r="Q3254" s="5">
        <f t="shared" si="321"/>
        <v>42615685</v>
      </c>
      <c r="R3254" s="1">
        <f t="shared" si="322"/>
        <v>2615685</v>
      </c>
      <c r="S3254" s="1">
        <f t="shared" si="323"/>
        <v>40000000</v>
      </c>
      <c r="V3254" s="5"/>
      <c r="W3254" s="5"/>
      <c r="Y3254" s="5"/>
    </row>
    <row r="3255" spans="1:25" x14ac:dyDescent="0.3">
      <c r="A3255" t="s">
        <v>2335</v>
      </c>
      <c r="B3255">
        <v>129</v>
      </c>
      <c r="C3255">
        <v>31836745</v>
      </c>
      <c r="D3255" t="s">
        <v>2336</v>
      </c>
      <c r="E3255" t="s">
        <v>11706</v>
      </c>
      <c r="F3255" t="s">
        <v>2337</v>
      </c>
      <c r="G3255" t="s">
        <v>14</v>
      </c>
      <c r="H3255" t="s">
        <v>15</v>
      </c>
      <c r="I3255">
        <v>40000000</v>
      </c>
      <c r="J3255">
        <v>2011</v>
      </c>
      <c r="K3255">
        <v>6.9</v>
      </c>
      <c r="L3255" s="5" t="s">
        <v>340</v>
      </c>
      <c r="M3255" s="5" t="s">
        <v>1221</v>
      </c>
      <c r="N3255" t="s">
        <v>8415</v>
      </c>
      <c r="P3255" s="5">
        <f t="shared" si="320"/>
        <v>0.57330865560131627</v>
      </c>
      <c r="Q3255" s="5">
        <f t="shared" si="321"/>
        <v>31836745</v>
      </c>
      <c r="R3255" s="1">
        <f t="shared" si="322"/>
        <v>-8163255</v>
      </c>
      <c r="S3255" s="1">
        <f t="shared" si="323"/>
        <v>40000000</v>
      </c>
      <c r="V3255" s="5"/>
      <c r="W3255" s="5"/>
      <c r="Y3255" s="5"/>
    </row>
    <row r="3256" spans="1:25" x14ac:dyDescent="0.3">
      <c r="A3256" t="s">
        <v>2049</v>
      </c>
      <c r="B3256">
        <v>107</v>
      </c>
      <c r="C3256">
        <v>30993544</v>
      </c>
      <c r="D3256" t="s">
        <v>507</v>
      </c>
      <c r="E3256" t="s">
        <v>11707</v>
      </c>
      <c r="F3256" t="s">
        <v>2338</v>
      </c>
      <c r="G3256" t="s">
        <v>14</v>
      </c>
      <c r="H3256" t="s">
        <v>15</v>
      </c>
      <c r="I3256">
        <v>40000000</v>
      </c>
      <c r="J3256">
        <v>2010</v>
      </c>
      <c r="K3256">
        <v>6.5</v>
      </c>
      <c r="L3256" s="5" t="s">
        <v>599</v>
      </c>
      <c r="M3256" s="5" t="s">
        <v>1221</v>
      </c>
      <c r="N3256" t="s">
        <v>6851</v>
      </c>
      <c r="P3256" s="5">
        <f t="shared" si="320"/>
        <v>0.57307563519519178</v>
      </c>
      <c r="Q3256" s="5">
        <f t="shared" si="321"/>
        <v>30993544</v>
      </c>
      <c r="R3256" s="1">
        <f t="shared" si="322"/>
        <v>-9006456</v>
      </c>
      <c r="S3256" s="1">
        <f t="shared" si="323"/>
        <v>40000000</v>
      </c>
      <c r="V3256" s="5"/>
      <c r="W3256" s="5"/>
      <c r="Y3256" s="5"/>
    </row>
    <row r="3257" spans="1:25" x14ac:dyDescent="0.3">
      <c r="A3257" t="s">
        <v>1923</v>
      </c>
      <c r="B3257">
        <v>117</v>
      </c>
      <c r="C3257">
        <v>30981850</v>
      </c>
      <c r="D3257" t="s">
        <v>2339</v>
      </c>
      <c r="E3257" t="s">
        <v>11708</v>
      </c>
      <c r="F3257" t="s">
        <v>2340</v>
      </c>
      <c r="G3257" t="s">
        <v>14</v>
      </c>
      <c r="H3257" t="s">
        <v>15</v>
      </c>
      <c r="I3257">
        <v>40000000</v>
      </c>
      <c r="J3257">
        <v>2005</v>
      </c>
      <c r="K3257">
        <v>5</v>
      </c>
      <c r="L3257" s="5" t="s">
        <v>4651</v>
      </c>
      <c r="M3257" s="5" t="s">
        <v>8413</v>
      </c>
      <c r="N3257" t="s">
        <v>1221</v>
      </c>
      <c r="O3257" t="s">
        <v>4183</v>
      </c>
      <c r="P3257" s="5">
        <f t="shared" si="320"/>
        <v>0.5728374819234866</v>
      </c>
      <c r="Q3257" s="5">
        <f t="shared" si="321"/>
        <v>30981850</v>
      </c>
      <c r="R3257" s="1">
        <f t="shared" si="322"/>
        <v>-9018150</v>
      </c>
      <c r="S3257" s="1">
        <f t="shared" si="323"/>
        <v>40000000</v>
      </c>
      <c r="V3257" s="5"/>
      <c r="W3257" s="5"/>
      <c r="Y3257" s="5"/>
    </row>
    <row r="3258" spans="1:25" x14ac:dyDescent="0.3">
      <c r="A3258" t="s">
        <v>2341</v>
      </c>
      <c r="B3258">
        <v>116</v>
      </c>
      <c r="C3258">
        <v>30199105</v>
      </c>
      <c r="D3258" t="s">
        <v>1194</v>
      </c>
      <c r="E3258" t="s">
        <v>11709</v>
      </c>
      <c r="F3258" t="s">
        <v>2342</v>
      </c>
      <c r="G3258" t="s">
        <v>14</v>
      </c>
      <c r="H3258" t="s">
        <v>15</v>
      </c>
      <c r="I3258">
        <v>40000000</v>
      </c>
      <c r="J3258">
        <v>2000</v>
      </c>
      <c r="K3258">
        <v>5.7</v>
      </c>
      <c r="L3258" s="5" t="s">
        <v>476</v>
      </c>
      <c r="M3258" s="5" t="s">
        <v>340</v>
      </c>
      <c r="N3258" t="s">
        <v>8413</v>
      </c>
      <c r="O3258" t="s">
        <v>3629</v>
      </c>
      <c r="P3258" s="5">
        <f t="shared" si="320"/>
        <v>0.57259857928849789</v>
      </c>
      <c r="Q3258" s="5">
        <f t="shared" si="321"/>
        <v>30199105</v>
      </c>
      <c r="R3258" s="1">
        <f t="shared" si="322"/>
        <v>-9800895</v>
      </c>
      <c r="S3258" s="1">
        <f t="shared" si="323"/>
        <v>40000000</v>
      </c>
      <c r="V3258" s="5"/>
      <c r="W3258" s="5"/>
      <c r="Y3258" s="5"/>
    </row>
    <row r="3259" spans="1:25" x14ac:dyDescent="0.3">
      <c r="A3259" t="s">
        <v>449</v>
      </c>
      <c r="B3259">
        <v>135</v>
      </c>
      <c r="C3259">
        <v>29077547</v>
      </c>
      <c r="D3259" t="s">
        <v>1023</v>
      </c>
      <c r="E3259" t="s">
        <v>11710</v>
      </c>
      <c r="F3259" t="s">
        <v>2343</v>
      </c>
      <c r="G3259" t="s">
        <v>14</v>
      </c>
      <c r="H3259" t="s">
        <v>15</v>
      </c>
      <c r="I3259">
        <v>40000000</v>
      </c>
      <c r="J3259">
        <v>2005</v>
      </c>
      <c r="K3259">
        <v>7</v>
      </c>
      <c r="L3259" s="5" t="s">
        <v>1221</v>
      </c>
      <c r="M3259" s="5" t="s">
        <v>6055</v>
      </c>
      <c r="N3259" t="s">
        <v>6851</v>
      </c>
      <c r="P3259" s="5">
        <f t="shared" si="320"/>
        <v>0.57235486151849757</v>
      </c>
      <c r="Q3259" s="5">
        <f t="shared" si="321"/>
        <v>29077547</v>
      </c>
      <c r="R3259" s="1">
        <f t="shared" si="322"/>
        <v>-10922453</v>
      </c>
      <c r="S3259" s="1">
        <f t="shared" si="323"/>
        <v>40000000</v>
      </c>
      <c r="V3259" s="5"/>
      <c r="W3259" s="5"/>
      <c r="Y3259" s="5"/>
    </row>
    <row r="3260" spans="1:25" x14ac:dyDescent="0.3">
      <c r="A3260" t="s">
        <v>632</v>
      </c>
      <c r="B3260">
        <v>107</v>
      </c>
      <c r="C3260">
        <v>29374178</v>
      </c>
      <c r="D3260" t="s">
        <v>2344</v>
      </c>
      <c r="E3260" t="s">
        <v>11711</v>
      </c>
      <c r="F3260" t="s">
        <v>2345</v>
      </c>
      <c r="G3260" t="s">
        <v>14</v>
      </c>
      <c r="H3260" t="s">
        <v>15</v>
      </c>
      <c r="I3260">
        <v>40000000</v>
      </c>
      <c r="J3260">
        <v>2000</v>
      </c>
      <c r="K3260">
        <v>5.0999999999999996</v>
      </c>
      <c r="L3260" s="5" t="s">
        <v>8413</v>
      </c>
      <c r="M3260" s="5" t="s">
        <v>1221</v>
      </c>
      <c r="N3260" t="s">
        <v>2267</v>
      </c>
      <c r="O3260" t="s">
        <v>3629</v>
      </c>
      <c r="P3260" s="5">
        <f t="shared" si="320"/>
        <v>0.57210457374085055</v>
      </c>
      <c r="Q3260" s="5">
        <f t="shared" si="321"/>
        <v>29374178</v>
      </c>
      <c r="R3260" s="1">
        <f t="shared" si="322"/>
        <v>-10625822</v>
      </c>
      <c r="S3260" s="1">
        <f t="shared" si="323"/>
        <v>40000000</v>
      </c>
      <c r="V3260" s="5"/>
      <c r="W3260" s="5"/>
      <c r="Y3260" s="5"/>
    </row>
    <row r="3261" spans="1:25" x14ac:dyDescent="0.3">
      <c r="A3261" t="s">
        <v>1636</v>
      </c>
      <c r="B3261">
        <v>90</v>
      </c>
      <c r="C3261">
        <v>28535768</v>
      </c>
      <c r="D3261" t="s">
        <v>599</v>
      </c>
      <c r="E3261" t="s">
        <v>11712</v>
      </c>
      <c r="F3261" t="s">
        <v>2346</v>
      </c>
      <c r="G3261" t="s">
        <v>14</v>
      </c>
      <c r="H3261" t="s">
        <v>15</v>
      </c>
      <c r="I3261">
        <v>40000000</v>
      </c>
      <c r="J3261">
        <v>1999</v>
      </c>
      <c r="K3261">
        <v>5.3</v>
      </c>
      <c r="L3261" s="5" t="s">
        <v>599</v>
      </c>
      <c r="M3261" s="5"/>
      <c r="P3261" s="5">
        <f t="shared" si="320"/>
        <v>0.57185509591408756</v>
      </c>
      <c r="Q3261" s="5">
        <f t="shared" si="321"/>
        <v>28535768</v>
      </c>
      <c r="R3261" s="1">
        <f t="shared" si="322"/>
        <v>-11464232</v>
      </c>
      <c r="S3261" s="1">
        <f t="shared" si="323"/>
        <v>40000000</v>
      </c>
      <c r="V3261" s="5"/>
      <c r="W3261" s="5"/>
      <c r="Y3261" s="5"/>
    </row>
    <row r="3262" spans="1:25" x14ac:dyDescent="0.3">
      <c r="A3262" t="s">
        <v>1673</v>
      </c>
      <c r="B3262">
        <v>99</v>
      </c>
      <c r="C3262">
        <v>27663982</v>
      </c>
      <c r="D3262" t="s">
        <v>1543</v>
      </c>
      <c r="E3262" t="s">
        <v>11713</v>
      </c>
      <c r="F3262" t="s">
        <v>2347</v>
      </c>
      <c r="G3262" t="s">
        <v>14</v>
      </c>
      <c r="H3262" t="s">
        <v>15</v>
      </c>
      <c r="I3262">
        <v>40000000</v>
      </c>
      <c r="J3262">
        <v>1996</v>
      </c>
      <c r="K3262">
        <v>4.4000000000000004</v>
      </c>
      <c r="L3262" s="5" t="s">
        <v>2267</v>
      </c>
      <c r="M3262" s="5" t="s">
        <v>4289</v>
      </c>
      <c r="N3262" t="s">
        <v>3629</v>
      </c>
      <c r="P3262" s="5">
        <f t="shared" si="320"/>
        <v>0.57160051963187775</v>
      </c>
      <c r="Q3262" s="5">
        <f t="shared" si="321"/>
        <v>27663982</v>
      </c>
      <c r="R3262" s="1">
        <f t="shared" si="322"/>
        <v>-12336018</v>
      </c>
      <c r="S3262" s="1">
        <f t="shared" si="323"/>
        <v>40000000</v>
      </c>
      <c r="V3262" s="5"/>
      <c r="W3262" s="5"/>
      <c r="Y3262" s="5"/>
    </row>
    <row r="3263" spans="1:25" x14ac:dyDescent="0.3">
      <c r="A3263" t="s">
        <v>658</v>
      </c>
      <c r="B3263">
        <v>104</v>
      </c>
      <c r="C3263">
        <v>27053815</v>
      </c>
      <c r="D3263" t="s">
        <v>32</v>
      </c>
      <c r="E3263" t="s">
        <v>11714</v>
      </c>
      <c r="F3263" t="s">
        <v>2348</v>
      </c>
      <c r="G3263" t="s">
        <v>14</v>
      </c>
      <c r="H3263" t="s">
        <v>275</v>
      </c>
      <c r="I3263">
        <v>40000000</v>
      </c>
      <c r="J3263">
        <v>2001</v>
      </c>
      <c r="K3263">
        <v>4.7</v>
      </c>
      <c r="L3263" s="5" t="s">
        <v>476</v>
      </c>
      <c r="M3263" s="5" t="s">
        <v>340</v>
      </c>
      <c r="N3263" t="s">
        <v>6851</v>
      </c>
      <c r="P3263" s="5">
        <f t="shared" si="320"/>
        <v>0.57134068400705418</v>
      </c>
      <c r="Q3263" s="5">
        <f t="shared" si="321"/>
        <v>27053815</v>
      </c>
      <c r="R3263" s="1">
        <f t="shared" si="322"/>
        <v>-12946185</v>
      </c>
      <c r="S3263" s="1">
        <f t="shared" si="323"/>
        <v>40000000</v>
      </c>
      <c r="V3263" s="5"/>
      <c r="W3263" s="5"/>
      <c r="Y3263" s="5"/>
    </row>
    <row r="3264" spans="1:25" x14ac:dyDescent="0.3">
      <c r="A3264" t="s">
        <v>2351</v>
      </c>
      <c r="B3264">
        <v>119</v>
      </c>
      <c r="C3264">
        <v>25178165</v>
      </c>
      <c r="D3264" t="s">
        <v>79</v>
      </c>
      <c r="E3264" t="s">
        <v>11715</v>
      </c>
      <c r="F3264" t="s">
        <v>2352</v>
      </c>
      <c r="G3264" t="s">
        <v>14</v>
      </c>
      <c r="H3264" t="s">
        <v>15</v>
      </c>
      <c r="I3264">
        <v>40000000</v>
      </c>
      <c r="J3264">
        <v>2001</v>
      </c>
      <c r="K3264">
        <v>6.7</v>
      </c>
      <c r="L3264" s="5" t="s">
        <v>1221</v>
      </c>
      <c r="M3264" s="5" t="s">
        <v>6851</v>
      </c>
      <c r="P3264" s="5">
        <f t="shared" si="320"/>
        <v>0.57107693914098534</v>
      </c>
      <c r="Q3264" s="5">
        <f t="shared" si="321"/>
        <v>25178165</v>
      </c>
      <c r="R3264" s="1">
        <f t="shared" si="322"/>
        <v>-14821835</v>
      </c>
      <c r="S3264" s="1">
        <f t="shared" si="323"/>
        <v>40000000</v>
      </c>
      <c r="V3264" s="5"/>
      <c r="W3264" s="5"/>
      <c r="Y3264" s="5"/>
    </row>
    <row r="3265" spans="1:25" x14ac:dyDescent="0.3">
      <c r="A3265" t="s">
        <v>980</v>
      </c>
      <c r="B3265">
        <v>99</v>
      </c>
      <c r="C3265">
        <v>25117498</v>
      </c>
      <c r="D3265" t="s">
        <v>1966</v>
      </c>
      <c r="E3265" t="s">
        <v>11716</v>
      </c>
      <c r="F3265" t="s">
        <v>2353</v>
      </c>
      <c r="G3265" t="s">
        <v>14</v>
      </c>
      <c r="H3265" t="s">
        <v>15</v>
      </c>
      <c r="I3265">
        <v>40000000</v>
      </c>
      <c r="J3265">
        <v>2007</v>
      </c>
      <c r="K3265">
        <v>5.7</v>
      </c>
      <c r="L3265" s="5" t="s">
        <v>2267</v>
      </c>
      <c r="M3265" s="5" t="s">
        <v>3629</v>
      </c>
      <c r="P3265" s="5">
        <f t="shared" si="320"/>
        <v>0.57080288220408071</v>
      </c>
      <c r="Q3265" s="5">
        <f t="shared" si="321"/>
        <v>25117498</v>
      </c>
      <c r="R3265" s="1">
        <f t="shared" si="322"/>
        <v>-14882502</v>
      </c>
      <c r="S3265" s="1">
        <f t="shared" si="323"/>
        <v>40000000</v>
      </c>
      <c r="V3265" s="5"/>
      <c r="W3265" s="5"/>
      <c r="Y3265" s="5"/>
    </row>
    <row r="3266" spans="1:25" x14ac:dyDescent="0.3">
      <c r="A3266" t="s">
        <v>1995</v>
      </c>
      <c r="B3266">
        <v>128</v>
      </c>
      <c r="C3266">
        <v>24332324</v>
      </c>
      <c r="D3266" t="s">
        <v>910</v>
      </c>
      <c r="E3266" t="s">
        <v>11717</v>
      </c>
      <c r="F3266" t="s">
        <v>2355</v>
      </c>
      <c r="G3266" t="s">
        <v>14</v>
      </c>
      <c r="H3266" t="s">
        <v>15</v>
      </c>
      <c r="I3266">
        <v>40000000</v>
      </c>
      <c r="J3266">
        <v>1994</v>
      </c>
      <c r="K3266">
        <v>6.1</v>
      </c>
      <c r="L3266" s="5" t="s">
        <v>599</v>
      </c>
      <c r="M3266" s="5" t="s">
        <v>1221</v>
      </c>
      <c r="P3266" s="5">
        <f t="shared" ref="P3266:P3329" si="324">CORREL(C3266:C8179,I3266:I8179)</f>
        <v>0.57052768596034154</v>
      </c>
      <c r="Q3266" s="5">
        <f t="shared" ref="Q3266:Q3329" si="325">IF(ISBLANK(C3266),MEDIAN($C$2:$C$4915), C3266)</f>
        <v>24332324</v>
      </c>
      <c r="R3266" s="1">
        <f t="shared" ref="R3266:R3329" si="326">Q3266-S3266</f>
        <v>-15667676</v>
      </c>
      <c r="S3266" s="1">
        <f t="shared" ref="S3266:S3329" si="327">IF(ISBLANK(I3266),MEDIAN($I$2:$I$4915), I3266)</f>
        <v>40000000</v>
      </c>
      <c r="V3266" s="5"/>
      <c r="W3266" s="5"/>
      <c r="Y3266" s="5"/>
    </row>
    <row r="3267" spans="1:25" x14ac:dyDescent="0.3">
      <c r="A3267" t="s">
        <v>1981</v>
      </c>
      <c r="B3267">
        <v>112</v>
      </c>
      <c r="C3267">
        <v>36665854</v>
      </c>
      <c r="D3267" t="s">
        <v>162</v>
      </c>
      <c r="E3267" t="s">
        <v>11718</v>
      </c>
      <c r="F3267" t="s">
        <v>2356</v>
      </c>
      <c r="G3267" t="s">
        <v>14</v>
      </c>
      <c r="H3267" t="s">
        <v>525</v>
      </c>
      <c r="I3267">
        <v>40000000</v>
      </c>
      <c r="J3267">
        <v>2011</v>
      </c>
      <c r="K3267">
        <v>6.4</v>
      </c>
      <c r="L3267" s="5" t="s">
        <v>476</v>
      </c>
      <c r="M3267" s="5" t="s">
        <v>8413</v>
      </c>
      <c r="N3267" t="s">
        <v>1221</v>
      </c>
      <c r="O3267" t="s">
        <v>3629</v>
      </c>
      <c r="P3267" s="5">
        <f t="shared" si="324"/>
        <v>0.57024771088351733</v>
      </c>
      <c r="Q3267" s="5">
        <f t="shared" si="325"/>
        <v>36665854</v>
      </c>
      <c r="R3267" s="1">
        <f t="shared" si="326"/>
        <v>-3334146</v>
      </c>
      <c r="S3267" s="1">
        <f t="shared" si="327"/>
        <v>40000000</v>
      </c>
      <c r="V3267" s="5"/>
      <c r="W3267" s="5"/>
      <c r="Y3267" s="5"/>
    </row>
    <row r="3268" spans="1:25" x14ac:dyDescent="0.3">
      <c r="A3268" t="s">
        <v>2357</v>
      </c>
      <c r="B3268">
        <v>86</v>
      </c>
      <c r="C3268">
        <v>22717758</v>
      </c>
      <c r="D3268" t="s">
        <v>2358</v>
      </c>
      <c r="E3268" t="s">
        <v>11719</v>
      </c>
      <c r="F3268" t="s">
        <v>2359</v>
      </c>
      <c r="G3268" t="s">
        <v>14</v>
      </c>
      <c r="H3268" t="s">
        <v>15</v>
      </c>
      <c r="I3268">
        <v>40000000</v>
      </c>
      <c r="J3268">
        <v>1998</v>
      </c>
      <c r="K3268">
        <v>6.2</v>
      </c>
      <c r="L3268" s="5" t="s">
        <v>340</v>
      </c>
      <c r="M3268" s="5" t="s">
        <v>4017</v>
      </c>
      <c r="N3268" t="s">
        <v>599</v>
      </c>
      <c r="O3268" t="s">
        <v>1221</v>
      </c>
      <c r="P3268" s="5">
        <f t="shared" si="324"/>
        <v>0.57003294778621028</v>
      </c>
      <c r="Q3268" s="5">
        <f t="shared" si="325"/>
        <v>22717758</v>
      </c>
      <c r="R3268" s="1">
        <f t="shared" si="326"/>
        <v>-17282242</v>
      </c>
      <c r="S3268" s="1">
        <f t="shared" si="327"/>
        <v>40000000</v>
      </c>
      <c r="V3268" s="5"/>
      <c r="W3268" s="5"/>
      <c r="Y3268" s="5"/>
    </row>
    <row r="3269" spans="1:25" x14ac:dyDescent="0.3">
      <c r="A3269" t="s">
        <v>2363</v>
      </c>
      <c r="B3269">
        <v>84</v>
      </c>
      <c r="C3269">
        <v>21176322</v>
      </c>
      <c r="D3269" t="s">
        <v>630</v>
      </c>
      <c r="E3269" t="s">
        <v>11720</v>
      </c>
      <c r="F3269" t="s">
        <v>2364</v>
      </c>
      <c r="G3269" t="s">
        <v>14</v>
      </c>
      <c r="H3269" t="s">
        <v>15</v>
      </c>
      <c r="I3269">
        <v>40000000</v>
      </c>
      <c r="J3269">
        <v>2004</v>
      </c>
      <c r="K3269">
        <v>4</v>
      </c>
      <c r="L3269" s="5" t="s">
        <v>476</v>
      </c>
      <c r="M3269" s="5" t="s">
        <v>599</v>
      </c>
      <c r="N3269" t="s">
        <v>8413</v>
      </c>
      <c r="P3269" s="5">
        <f t="shared" si="324"/>
        <v>0.5697433549499995</v>
      </c>
      <c r="Q3269" s="5">
        <f t="shared" si="325"/>
        <v>21176322</v>
      </c>
      <c r="R3269" s="1">
        <f t="shared" si="326"/>
        <v>-18823678</v>
      </c>
      <c r="S3269" s="1">
        <f t="shared" si="327"/>
        <v>40000000</v>
      </c>
      <c r="V3269" s="5"/>
      <c r="W3269" s="5"/>
      <c r="Y3269" s="5"/>
    </row>
    <row r="3270" spans="1:25" x14ac:dyDescent="0.3">
      <c r="A3270" t="s">
        <v>1526</v>
      </c>
      <c r="B3270">
        <v>111</v>
      </c>
      <c r="C3270">
        <v>20300000</v>
      </c>
      <c r="D3270" t="s">
        <v>1450</v>
      </c>
      <c r="E3270" t="s">
        <v>11721</v>
      </c>
      <c r="F3270" t="s">
        <v>2365</v>
      </c>
      <c r="G3270" t="s">
        <v>14</v>
      </c>
      <c r="H3270" t="s">
        <v>15</v>
      </c>
      <c r="I3270">
        <v>40000000</v>
      </c>
      <c r="J3270">
        <v>1996</v>
      </c>
      <c r="K3270">
        <v>6.2</v>
      </c>
      <c r="L3270" s="5" t="s">
        <v>1221</v>
      </c>
      <c r="M3270" s="5" t="s">
        <v>3629</v>
      </c>
      <c r="P3270" s="5">
        <f t="shared" si="324"/>
        <v>0.56944532201864106</v>
      </c>
      <c r="Q3270" s="5">
        <f t="shared" si="325"/>
        <v>20300000</v>
      </c>
      <c r="R3270" s="1">
        <f t="shared" si="326"/>
        <v>-19700000</v>
      </c>
      <c r="S3270" s="1">
        <f t="shared" si="327"/>
        <v>40000000</v>
      </c>
      <c r="V3270" s="5"/>
      <c r="W3270" s="5"/>
      <c r="Y3270" s="5"/>
    </row>
    <row r="3271" spans="1:25" x14ac:dyDescent="0.3">
      <c r="A3271" t="s">
        <v>2367</v>
      </c>
      <c r="B3271">
        <v>123</v>
      </c>
      <c r="C3271">
        <v>15962471</v>
      </c>
      <c r="D3271" t="s">
        <v>2168</v>
      </c>
      <c r="E3271" t="s">
        <v>11722</v>
      </c>
      <c r="F3271" t="s">
        <v>2368</v>
      </c>
      <c r="G3271" t="s">
        <v>14</v>
      </c>
      <c r="H3271" t="s">
        <v>15</v>
      </c>
      <c r="I3271">
        <v>40000000</v>
      </c>
      <c r="J3271">
        <v>2006</v>
      </c>
      <c r="K3271">
        <v>6.4</v>
      </c>
      <c r="L3271" s="5" t="s">
        <v>4651</v>
      </c>
      <c r="M3271" s="5" t="s">
        <v>1221</v>
      </c>
      <c r="N3271" t="s">
        <v>7865</v>
      </c>
      <c r="O3271" t="s">
        <v>6851</v>
      </c>
      <c r="P3271" s="5">
        <f t="shared" si="324"/>
        <v>0.56914211622266841</v>
      </c>
      <c r="Q3271" s="5">
        <f t="shared" si="325"/>
        <v>15962471</v>
      </c>
      <c r="R3271" s="1">
        <f t="shared" si="326"/>
        <v>-24037529</v>
      </c>
      <c r="S3271" s="1">
        <f t="shared" si="327"/>
        <v>40000000</v>
      </c>
      <c r="V3271" s="5"/>
      <c r="W3271" s="5"/>
      <c r="Y3271" s="5"/>
    </row>
    <row r="3272" spans="1:25" x14ac:dyDescent="0.3">
      <c r="A3272" t="s">
        <v>1892</v>
      </c>
      <c r="B3272">
        <v>101</v>
      </c>
      <c r="C3272">
        <v>14942422</v>
      </c>
      <c r="D3272" t="s">
        <v>122</v>
      </c>
      <c r="E3272" t="s">
        <v>11723</v>
      </c>
      <c r="F3272" t="s">
        <v>2369</v>
      </c>
      <c r="G3272" t="s">
        <v>14</v>
      </c>
      <c r="H3272" t="s">
        <v>15</v>
      </c>
      <c r="I3272">
        <v>40000000</v>
      </c>
      <c r="J3272">
        <v>1995</v>
      </c>
      <c r="K3272">
        <v>5.9</v>
      </c>
      <c r="L3272" s="5" t="s">
        <v>476</v>
      </c>
      <c r="M3272" s="5" t="s">
        <v>8413</v>
      </c>
      <c r="N3272" t="s">
        <v>3629</v>
      </c>
      <c r="P3272" s="5">
        <f t="shared" si="324"/>
        <v>0.56881758654081138</v>
      </c>
      <c r="Q3272" s="5">
        <f t="shared" si="325"/>
        <v>14942422</v>
      </c>
      <c r="R3272" s="1">
        <f t="shared" si="326"/>
        <v>-25057578</v>
      </c>
      <c r="S3272" s="1">
        <f t="shared" si="327"/>
        <v>40000000</v>
      </c>
      <c r="V3272" s="5"/>
      <c r="W3272" s="5"/>
      <c r="Y3272" s="5"/>
    </row>
    <row r="3273" spans="1:25" x14ac:dyDescent="0.3">
      <c r="A3273" t="s">
        <v>2370</v>
      </c>
      <c r="B3273">
        <v>102</v>
      </c>
      <c r="C3273">
        <v>14967182</v>
      </c>
      <c r="D3273" t="s">
        <v>162</v>
      </c>
      <c r="E3273" t="s">
        <v>11724</v>
      </c>
      <c r="F3273" t="s">
        <v>2371</v>
      </c>
      <c r="G3273" t="s">
        <v>14</v>
      </c>
      <c r="H3273" t="s">
        <v>15</v>
      </c>
      <c r="I3273">
        <v>40000000</v>
      </c>
      <c r="J3273">
        <v>2000</v>
      </c>
      <c r="K3273">
        <v>5.0999999999999996</v>
      </c>
      <c r="L3273" s="5" t="s">
        <v>476</v>
      </c>
      <c r="M3273" s="5" t="s">
        <v>8413</v>
      </c>
      <c r="N3273" t="s">
        <v>1221</v>
      </c>
      <c r="O3273" t="s">
        <v>3629</v>
      </c>
      <c r="P3273" s="5">
        <f t="shared" si="324"/>
        <v>0.56848735536947881</v>
      </c>
      <c r="Q3273" s="5">
        <f t="shared" si="325"/>
        <v>14967182</v>
      </c>
      <c r="R3273" s="1">
        <f t="shared" si="326"/>
        <v>-25032818</v>
      </c>
      <c r="S3273" s="1">
        <f t="shared" si="327"/>
        <v>40000000</v>
      </c>
      <c r="V3273" s="5"/>
      <c r="W3273" s="5"/>
      <c r="Y3273" s="5"/>
    </row>
    <row r="3274" spans="1:25" x14ac:dyDescent="0.3">
      <c r="A3274" t="s">
        <v>1907</v>
      </c>
      <c r="B3274">
        <v>87</v>
      </c>
      <c r="C3274">
        <v>20999103</v>
      </c>
      <c r="D3274" t="s">
        <v>2377</v>
      </c>
      <c r="E3274" t="s">
        <v>11725</v>
      </c>
      <c r="F3274" t="s">
        <v>2378</v>
      </c>
      <c r="G3274" t="s">
        <v>14</v>
      </c>
      <c r="H3274" t="s">
        <v>15</v>
      </c>
      <c r="I3274">
        <v>40000000</v>
      </c>
      <c r="J3274">
        <v>2009</v>
      </c>
      <c r="K3274">
        <v>7.8</v>
      </c>
      <c r="L3274" s="5" t="s">
        <v>340</v>
      </c>
      <c r="M3274" s="5" t="s">
        <v>4017</v>
      </c>
      <c r="N3274" t="s">
        <v>599</v>
      </c>
      <c r="O3274" t="s">
        <v>8413</v>
      </c>
      <c r="P3274" s="5">
        <f t="shared" si="324"/>
        <v>0.56815615185968682</v>
      </c>
      <c r="Q3274" s="5">
        <f t="shared" si="325"/>
        <v>20999103</v>
      </c>
      <c r="R3274" s="1">
        <f t="shared" si="326"/>
        <v>-19000897</v>
      </c>
      <c r="S3274" s="1">
        <f t="shared" si="327"/>
        <v>40000000</v>
      </c>
      <c r="V3274" s="5"/>
      <c r="W3274" s="5"/>
      <c r="Y3274" s="5"/>
    </row>
    <row r="3275" spans="1:25" x14ac:dyDescent="0.3">
      <c r="A3275" t="s">
        <v>1584</v>
      </c>
      <c r="B3275">
        <v>103</v>
      </c>
      <c r="C3275">
        <v>14448589</v>
      </c>
      <c r="D3275" t="s">
        <v>604</v>
      </c>
      <c r="E3275" t="s">
        <v>11726</v>
      </c>
      <c r="F3275" t="s">
        <v>2379</v>
      </c>
      <c r="G3275" t="s">
        <v>14</v>
      </c>
      <c r="H3275" t="s">
        <v>15</v>
      </c>
      <c r="I3275">
        <v>40000000</v>
      </c>
      <c r="J3275">
        <v>2002</v>
      </c>
      <c r="K3275">
        <v>5.8</v>
      </c>
      <c r="L3275" s="5" t="s">
        <v>599</v>
      </c>
      <c r="M3275" s="5" t="s">
        <v>6851</v>
      </c>
      <c r="P3275" s="5">
        <f t="shared" si="324"/>
        <v>0.56785231768668087</v>
      </c>
      <c r="Q3275" s="5">
        <f t="shared" si="325"/>
        <v>14448589</v>
      </c>
      <c r="R3275" s="1">
        <f t="shared" si="326"/>
        <v>-25551411</v>
      </c>
      <c r="S3275" s="1">
        <f t="shared" si="327"/>
        <v>40000000</v>
      </c>
      <c r="V3275" s="5"/>
      <c r="W3275" s="5"/>
      <c r="Y3275" s="5"/>
    </row>
    <row r="3276" spans="1:25" x14ac:dyDescent="0.3">
      <c r="A3276" t="s">
        <v>1903</v>
      </c>
      <c r="B3276">
        <v>99</v>
      </c>
      <c r="C3276">
        <v>14358033</v>
      </c>
      <c r="D3276" t="s">
        <v>2380</v>
      </c>
      <c r="E3276" t="s">
        <v>11727</v>
      </c>
      <c r="F3276" t="s">
        <v>2381</v>
      </c>
      <c r="G3276" t="s">
        <v>14</v>
      </c>
      <c r="H3276" t="s">
        <v>15</v>
      </c>
      <c r="I3276">
        <v>40000000</v>
      </c>
      <c r="J3276">
        <v>1992</v>
      </c>
      <c r="K3276">
        <v>5.9</v>
      </c>
      <c r="L3276" s="5" t="s">
        <v>599</v>
      </c>
      <c r="M3276" s="5" t="s">
        <v>6851</v>
      </c>
      <c r="N3276" t="s">
        <v>4289</v>
      </c>
      <c r="O3276" t="s">
        <v>3629</v>
      </c>
      <c r="P3276" s="5">
        <f t="shared" si="324"/>
        <v>0.56751663907967009</v>
      </c>
      <c r="Q3276" s="5">
        <f t="shared" si="325"/>
        <v>14358033</v>
      </c>
      <c r="R3276" s="1">
        <f t="shared" si="326"/>
        <v>-25641967</v>
      </c>
      <c r="S3276" s="1">
        <f t="shared" si="327"/>
        <v>40000000</v>
      </c>
      <c r="V3276" s="5"/>
      <c r="W3276" s="5"/>
      <c r="Y3276" s="5"/>
    </row>
    <row r="3277" spans="1:25" x14ac:dyDescent="0.3">
      <c r="A3277" t="s">
        <v>2233</v>
      </c>
      <c r="B3277">
        <v>107</v>
      </c>
      <c r="C3277">
        <v>20113965</v>
      </c>
      <c r="D3277" t="s">
        <v>2244</v>
      </c>
      <c r="E3277" t="s">
        <v>11728</v>
      </c>
      <c r="F3277" t="s">
        <v>2389</v>
      </c>
      <c r="G3277" t="s">
        <v>14</v>
      </c>
      <c r="H3277" t="s">
        <v>15</v>
      </c>
      <c r="I3277">
        <v>40000000</v>
      </c>
      <c r="J3277">
        <v>2012</v>
      </c>
      <c r="K3277">
        <v>6.5</v>
      </c>
      <c r="L3277" s="5" t="s">
        <v>4651</v>
      </c>
      <c r="M3277" s="5" t="s">
        <v>1221</v>
      </c>
      <c r="N3277" t="s">
        <v>6851</v>
      </c>
      <c r="P3277" s="5">
        <f t="shared" si="324"/>
        <v>0.56717943863347664</v>
      </c>
      <c r="Q3277" s="5">
        <f t="shared" si="325"/>
        <v>20113965</v>
      </c>
      <c r="R3277" s="1">
        <f t="shared" si="326"/>
        <v>-19886035</v>
      </c>
      <c r="S3277" s="1">
        <f t="shared" si="327"/>
        <v>40000000</v>
      </c>
      <c r="V3277" s="5"/>
      <c r="W3277" s="5"/>
      <c r="Y3277" s="5"/>
    </row>
    <row r="3278" spans="1:25" x14ac:dyDescent="0.3">
      <c r="A3278" t="s">
        <v>2390</v>
      </c>
      <c r="B3278">
        <v>106</v>
      </c>
      <c r="C3278">
        <v>13376506</v>
      </c>
      <c r="D3278" t="s">
        <v>1221</v>
      </c>
      <c r="E3278" t="s">
        <v>11729</v>
      </c>
      <c r="F3278" t="s">
        <v>2391</v>
      </c>
      <c r="G3278" t="s">
        <v>14</v>
      </c>
      <c r="H3278" t="s">
        <v>15</v>
      </c>
      <c r="I3278">
        <v>40000000</v>
      </c>
      <c r="J3278">
        <v>1999</v>
      </c>
      <c r="K3278">
        <v>6.3</v>
      </c>
      <c r="L3278" s="5" t="s">
        <v>1221</v>
      </c>
      <c r="M3278" s="5"/>
      <c r="P3278" s="5">
        <f t="shared" si="324"/>
        <v>0.56686821709796387</v>
      </c>
      <c r="Q3278" s="5">
        <f t="shared" si="325"/>
        <v>13376506</v>
      </c>
      <c r="R3278" s="1">
        <f t="shared" si="326"/>
        <v>-26623494</v>
      </c>
      <c r="S3278" s="1">
        <f t="shared" si="327"/>
        <v>40000000</v>
      </c>
      <c r="V3278" s="5"/>
      <c r="W3278" s="5"/>
      <c r="Y3278" s="5"/>
    </row>
    <row r="3279" spans="1:25" x14ac:dyDescent="0.3">
      <c r="A3279" t="s">
        <v>627</v>
      </c>
      <c r="B3279">
        <v>109</v>
      </c>
      <c r="C3279">
        <v>13838130</v>
      </c>
      <c r="D3279" t="s">
        <v>701</v>
      </c>
      <c r="E3279" t="s">
        <v>11730</v>
      </c>
      <c r="F3279" t="s">
        <v>2395</v>
      </c>
      <c r="G3279" t="s">
        <v>14</v>
      </c>
      <c r="H3279" t="s">
        <v>15</v>
      </c>
      <c r="I3279">
        <v>40000000</v>
      </c>
      <c r="J3279">
        <v>2009</v>
      </c>
      <c r="K3279">
        <v>5.9</v>
      </c>
      <c r="L3279" s="5" t="s">
        <v>476</v>
      </c>
      <c r="M3279" s="5" t="s">
        <v>340</v>
      </c>
      <c r="N3279" t="s">
        <v>455</v>
      </c>
      <c r="O3279" t="s">
        <v>3629</v>
      </c>
      <c r="P3279" s="5">
        <f t="shared" si="324"/>
        <v>0.56652439337928318</v>
      </c>
      <c r="Q3279" s="5">
        <f t="shared" si="325"/>
        <v>13838130</v>
      </c>
      <c r="R3279" s="1">
        <f t="shared" si="326"/>
        <v>-26161870</v>
      </c>
      <c r="S3279" s="1">
        <f t="shared" si="327"/>
        <v>40000000</v>
      </c>
      <c r="V3279" s="5"/>
      <c r="W3279" s="5"/>
      <c r="Y3279" s="5"/>
    </row>
    <row r="3280" spans="1:25" x14ac:dyDescent="0.3">
      <c r="A3280" t="s">
        <v>1939</v>
      </c>
      <c r="B3280">
        <v>89</v>
      </c>
      <c r="C3280">
        <v>9652000</v>
      </c>
      <c r="D3280" t="s">
        <v>599</v>
      </c>
      <c r="E3280" t="s">
        <v>11731</v>
      </c>
      <c r="F3280" t="s">
        <v>2396</v>
      </c>
      <c r="G3280" t="s">
        <v>14</v>
      </c>
      <c r="H3280" t="s">
        <v>15</v>
      </c>
      <c r="I3280">
        <v>40000000</v>
      </c>
      <c r="J3280">
        <v>2003</v>
      </c>
      <c r="K3280">
        <v>5.8</v>
      </c>
      <c r="L3280" s="5" t="s">
        <v>599</v>
      </c>
      <c r="M3280" s="5"/>
      <c r="P3280" s="5">
        <f t="shared" si="324"/>
        <v>0.56618150649277665</v>
      </c>
      <c r="Q3280" s="5">
        <f t="shared" si="325"/>
        <v>9652000</v>
      </c>
      <c r="R3280" s="1">
        <f t="shared" si="326"/>
        <v>-30348000</v>
      </c>
      <c r="S3280" s="1">
        <f t="shared" si="327"/>
        <v>40000000</v>
      </c>
      <c r="V3280" s="5"/>
      <c r="W3280" s="5"/>
      <c r="Y3280" s="5"/>
    </row>
    <row r="3281" spans="1:25" x14ac:dyDescent="0.3">
      <c r="A3281" t="s">
        <v>1837</v>
      </c>
      <c r="B3281">
        <v>102</v>
      </c>
      <c r="C3281">
        <v>6114237</v>
      </c>
      <c r="D3281" t="s">
        <v>799</v>
      </c>
      <c r="E3281" t="s">
        <v>11732</v>
      </c>
      <c r="F3281" t="s">
        <v>2406</v>
      </c>
      <c r="G3281" t="s">
        <v>14</v>
      </c>
      <c r="H3281" t="s">
        <v>15</v>
      </c>
      <c r="I3281">
        <v>40000000</v>
      </c>
      <c r="J3281">
        <v>2001</v>
      </c>
      <c r="K3281">
        <v>6.2</v>
      </c>
      <c r="L3281" s="5" t="s">
        <v>1221</v>
      </c>
      <c r="M3281" s="5" t="s">
        <v>8415</v>
      </c>
      <c r="N3281" t="s">
        <v>4289</v>
      </c>
      <c r="O3281" t="s">
        <v>3629</v>
      </c>
      <c r="P3281" s="5">
        <f t="shared" si="324"/>
        <v>0.56581894035659341</v>
      </c>
      <c r="Q3281" s="5">
        <f t="shared" si="325"/>
        <v>6114237</v>
      </c>
      <c r="R3281" s="1">
        <f t="shared" si="326"/>
        <v>-33885763</v>
      </c>
      <c r="S3281" s="1">
        <f t="shared" si="327"/>
        <v>40000000</v>
      </c>
      <c r="V3281" s="5"/>
      <c r="W3281" s="5"/>
      <c r="Y3281" s="5"/>
    </row>
    <row r="3282" spans="1:25" x14ac:dyDescent="0.3">
      <c r="A3282" t="s">
        <v>2341</v>
      </c>
      <c r="B3282">
        <v>93</v>
      </c>
      <c r="C3282">
        <v>4835968</v>
      </c>
      <c r="D3282" t="s">
        <v>20</v>
      </c>
      <c r="E3282" t="s">
        <v>11733</v>
      </c>
      <c r="F3282" t="s">
        <v>2407</v>
      </c>
      <c r="G3282" t="s">
        <v>14</v>
      </c>
      <c r="H3282" t="s">
        <v>22</v>
      </c>
      <c r="I3282">
        <v>40000000</v>
      </c>
      <c r="J3282">
        <v>2002</v>
      </c>
      <c r="K3282">
        <v>4.5</v>
      </c>
      <c r="L3282" s="5" t="s">
        <v>476</v>
      </c>
      <c r="M3282" s="5" t="s">
        <v>340</v>
      </c>
      <c r="N3282" t="s">
        <v>3629</v>
      </c>
      <c r="P3282" s="5">
        <f t="shared" si="324"/>
        <v>0.56544020964043695</v>
      </c>
      <c r="Q3282" s="5">
        <f t="shared" si="325"/>
        <v>4835968</v>
      </c>
      <c r="R3282" s="1">
        <f t="shared" si="326"/>
        <v>-35164032</v>
      </c>
      <c r="S3282" s="1">
        <f t="shared" si="327"/>
        <v>40000000</v>
      </c>
      <c r="V3282" s="5"/>
      <c r="W3282" s="5"/>
      <c r="Y3282" s="5"/>
    </row>
    <row r="3283" spans="1:25" x14ac:dyDescent="0.3">
      <c r="A3283" t="s">
        <v>2408</v>
      </c>
      <c r="B3283">
        <v>84</v>
      </c>
      <c r="C3283">
        <v>4777007</v>
      </c>
      <c r="D3283" t="s">
        <v>2409</v>
      </c>
      <c r="E3283" t="s">
        <v>11734</v>
      </c>
      <c r="F3283" t="s">
        <v>2410</v>
      </c>
      <c r="G3283" t="s">
        <v>14</v>
      </c>
      <c r="H3283" t="s">
        <v>525</v>
      </c>
      <c r="I3283">
        <v>40000000</v>
      </c>
      <c r="J3283">
        <v>2001</v>
      </c>
      <c r="K3283">
        <v>5.8</v>
      </c>
      <c r="L3283" s="5" t="s">
        <v>599</v>
      </c>
      <c r="M3283" s="5" t="s">
        <v>455</v>
      </c>
      <c r="N3283" t="s">
        <v>4289</v>
      </c>
      <c r="P3283" s="5">
        <f t="shared" si="324"/>
        <v>0.56505492269054303</v>
      </c>
      <c r="Q3283" s="5">
        <f t="shared" si="325"/>
        <v>4777007</v>
      </c>
      <c r="R3283" s="1">
        <f t="shared" si="326"/>
        <v>-35222993</v>
      </c>
      <c r="S3283" s="1">
        <f t="shared" si="327"/>
        <v>40000000</v>
      </c>
      <c r="V3283" s="5"/>
      <c r="W3283" s="5"/>
      <c r="Y3283" s="5"/>
    </row>
    <row r="3284" spans="1:25" x14ac:dyDescent="0.3">
      <c r="A3284" t="s">
        <v>1458</v>
      </c>
      <c r="B3284">
        <v>91</v>
      </c>
      <c r="C3284">
        <v>18438149</v>
      </c>
      <c r="D3284" t="s">
        <v>910</v>
      </c>
      <c r="E3284" t="s">
        <v>11735</v>
      </c>
      <c r="F3284" t="s">
        <v>2413</v>
      </c>
      <c r="G3284" t="s">
        <v>14</v>
      </c>
      <c r="H3284" t="s">
        <v>15</v>
      </c>
      <c r="I3284">
        <v>40000000</v>
      </c>
      <c r="J3284">
        <v>2012</v>
      </c>
      <c r="K3284">
        <v>5.9</v>
      </c>
      <c r="L3284" s="5" t="s">
        <v>599</v>
      </c>
      <c r="M3284" s="5" t="s">
        <v>1221</v>
      </c>
      <c r="P3284" s="5">
        <f t="shared" si="324"/>
        <v>0.5646680345713101</v>
      </c>
      <c r="Q3284" s="5">
        <f t="shared" si="325"/>
        <v>18438149</v>
      </c>
      <c r="R3284" s="1">
        <f t="shared" si="326"/>
        <v>-21561851</v>
      </c>
      <c r="S3284" s="1">
        <f t="shared" si="327"/>
        <v>40000000</v>
      </c>
      <c r="V3284" s="5"/>
      <c r="W3284" s="5"/>
      <c r="Y3284" s="5"/>
    </row>
    <row r="3285" spans="1:25" x14ac:dyDescent="0.3">
      <c r="A3285" t="s">
        <v>2414</v>
      </c>
      <c r="B3285">
        <v>94</v>
      </c>
      <c r="C3285">
        <v>511920</v>
      </c>
      <c r="D3285" t="s">
        <v>2415</v>
      </c>
      <c r="E3285" t="s">
        <v>11736</v>
      </c>
      <c r="F3285" t="s">
        <v>2416</v>
      </c>
      <c r="G3285" t="s">
        <v>14</v>
      </c>
      <c r="H3285" t="s">
        <v>15</v>
      </c>
      <c r="I3285">
        <v>40000000</v>
      </c>
      <c r="J3285">
        <v>2008</v>
      </c>
      <c r="K3285">
        <v>4.4000000000000004</v>
      </c>
      <c r="L3285" s="5" t="s">
        <v>340</v>
      </c>
      <c r="M3285" s="5" t="s">
        <v>4017</v>
      </c>
      <c r="N3285" t="s">
        <v>599</v>
      </c>
      <c r="O3285" t="s">
        <v>455</v>
      </c>
      <c r="P3285" s="5">
        <f t="shared" si="324"/>
        <v>0.56434074410406943</v>
      </c>
      <c r="Q3285" s="5">
        <f t="shared" si="325"/>
        <v>511920</v>
      </c>
      <c r="R3285" s="1">
        <f t="shared" si="326"/>
        <v>-39488080</v>
      </c>
      <c r="S3285" s="1">
        <f t="shared" si="327"/>
        <v>40000000</v>
      </c>
      <c r="V3285" s="5"/>
      <c r="W3285" s="5"/>
      <c r="Y3285" s="5"/>
    </row>
    <row r="3286" spans="1:25" x14ac:dyDescent="0.3">
      <c r="A3286" t="s">
        <v>1763</v>
      </c>
      <c r="B3286">
        <v>115</v>
      </c>
      <c r="C3286">
        <v>10640645</v>
      </c>
      <c r="D3286" t="s">
        <v>401</v>
      </c>
      <c r="E3286" t="s">
        <v>11737</v>
      </c>
      <c r="F3286" t="s">
        <v>2417</v>
      </c>
      <c r="G3286" t="s">
        <v>14</v>
      </c>
      <c r="H3286" t="s">
        <v>15</v>
      </c>
      <c r="I3286">
        <v>40000000</v>
      </c>
      <c r="J3286">
        <v>2015</v>
      </c>
      <c r="K3286">
        <v>5.8</v>
      </c>
      <c r="L3286" s="5" t="s">
        <v>476</v>
      </c>
      <c r="M3286" s="5" t="s">
        <v>8413</v>
      </c>
      <c r="N3286" t="s">
        <v>1221</v>
      </c>
      <c r="O3286" t="s">
        <v>8415</v>
      </c>
      <c r="P3286" s="5">
        <f t="shared" si="324"/>
        <v>0.56393436000465802</v>
      </c>
      <c r="Q3286" s="5">
        <f t="shared" si="325"/>
        <v>10640645</v>
      </c>
      <c r="R3286" s="1">
        <f t="shared" si="326"/>
        <v>-29359355</v>
      </c>
      <c r="S3286" s="1">
        <f t="shared" si="327"/>
        <v>40000000</v>
      </c>
      <c r="V3286" s="5"/>
      <c r="W3286" s="5"/>
      <c r="Y3286" s="5"/>
    </row>
    <row r="3287" spans="1:25" x14ac:dyDescent="0.3">
      <c r="A3287" t="s">
        <v>2418</v>
      </c>
      <c r="B3287">
        <v>93</v>
      </c>
      <c r="C3287">
        <v>652526</v>
      </c>
      <c r="D3287" t="s">
        <v>2419</v>
      </c>
      <c r="E3287" t="s">
        <v>11738</v>
      </c>
      <c r="F3287" t="s">
        <v>2420</v>
      </c>
      <c r="G3287" t="s">
        <v>14</v>
      </c>
      <c r="H3287" t="s">
        <v>275</v>
      </c>
      <c r="I3287">
        <v>40000000</v>
      </c>
      <c r="J3287">
        <v>2006</v>
      </c>
      <c r="K3287">
        <v>5.0999999999999996</v>
      </c>
      <c r="L3287" s="5" t="s">
        <v>476</v>
      </c>
      <c r="M3287" s="5" t="s">
        <v>340</v>
      </c>
      <c r="N3287" t="s">
        <v>6299</v>
      </c>
      <c r="O3287" t="s">
        <v>3629</v>
      </c>
      <c r="P3287" s="5">
        <f t="shared" si="324"/>
        <v>0.56356843633843134</v>
      </c>
      <c r="Q3287" s="5">
        <f t="shared" si="325"/>
        <v>652526</v>
      </c>
      <c r="R3287" s="1">
        <f t="shared" si="326"/>
        <v>-39347474</v>
      </c>
      <c r="S3287" s="1">
        <f t="shared" si="327"/>
        <v>40000000</v>
      </c>
      <c r="V3287" s="5"/>
      <c r="W3287" s="5"/>
      <c r="Y3287" s="5"/>
    </row>
    <row r="3288" spans="1:25" x14ac:dyDescent="0.3">
      <c r="A3288" t="s">
        <v>2427</v>
      </c>
      <c r="B3288">
        <v>113</v>
      </c>
      <c r="C3288">
        <v>128978</v>
      </c>
      <c r="D3288" t="s">
        <v>268</v>
      </c>
      <c r="E3288" t="s">
        <v>11739</v>
      </c>
      <c r="F3288" t="s">
        <v>2428</v>
      </c>
      <c r="G3288" t="s">
        <v>708</v>
      </c>
      <c r="H3288" t="s">
        <v>1377</v>
      </c>
      <c r="I3288">
        <v>40000000</v>
      </c>
      <c r="J3288">
        <v>2007</v>
      </c>
      <c r="K3288">
        <v>7.1</v>
      </c>
      <c r="L3288" s="5" t="s">
        <v>476</v>
      </c>
      <c r="M3288" s="5" t="s">
        <v>1221</v>
      </c>
      <c r="N3288" t="s">
        <v>7865</v>
      </c>
      <c r="O3288" t="s">
        <v>6851</v>
      </c>
      <c r="P3288" s="5">
        <f t="shared" si="324"/>
        <v>0.56315974478000874</v>
      </c>
      <c r="Q3288" s="5">
        <f t="shared" si="325"/>
        <v>128978</v>
      </c>
      <c r="R3288" s="1">
        <f t="shared" si="326"/>
        <v>-39871022</v>
      </c>
      <c r="S3288" s="1">
        <f t="shared" si="327"/>
        <v>40000000</v>
      </c>
      <c r="V3288" s="5"/>
      <c r="W3288" s="5"/>
      <c r="Y3288" s="5"/>
    </row>
    <row r="3289" spans="1:25" x14ac:dyDescent="0.3">
      <c r="A3289" t="s">
        <v>37</v>
      </c>
      <c r="B3289">
        <v>119</v>
      </c>
      <c r="C3289">
        <v>25335935</v>
      </c>
      <c r="D3289" t="s">
        <v>84</v>
      </c>
      <c r="E3289" t="s">
        <v>11740</v>
      </c>
      <c r="F3289" t="s">
        <v>2448</v>
      </c>
      <c r="G3289" t="s">
        <v>14</v>
      </c>
      <c r="H3289" t="s">
        <v>15</v>
      </c>
      <c r="I3289">
        <v>40000000</v>
      </c>
      <c r="J3289">
        <v>2005</v>
      </c>
      <c r="K3289">
        <v>8</v>
      </c>
      <c r="L3289" s="5" t="s">
        <v>476</v>
      </c>
      <c r="M3289" s="5" t="s">
        <v>340</v>
      </c>
      <c r="N3289" t="s">
        <v>4289</v>
      </c>
      <c r="O3289" t="s">
        <v>3629</v>
      </c>
      <c r="P3289" s="5">
        <f t="shared" si="324"/>
        <v>0.56274753976774916</v>
      </c>
      <c r="Q3289" s="5">
        <f t="shared" si="325"/>
        <v>25335935</v>
      </c>
      <c r="R3289" s="1">
        <f t="shared" si="326"/>
        <v>-14664065</v>
      </c>
      <c r="S3289" s="1">
        <f t="shared" si="327"/>
        <v>40000000</v>
      </c>
      <c r="V3289" s="5"/>
      <c r="W3289" s="5"/>
      <c r="Y3289" s="5"/>
    </row>
    <row r="3290" spans="1:25" x14ac:dyDescent="0.3">
      <c r="A3290" t="s">
        <v>890</v>
      </c>
      <c r="B3290">
        <v>113</v>
      </c>
      <c r="C3290">
        <v>29802761</v>
      </c>
      <c r="D3290" t="s">
        <v>1398</v>
      </c>
      <c r="E3290" t="s">
        <v>11741</v>
      </c>
      <c r="F3290" t="s">
        <v>2452</v>
      </c>
      <c r="G3290" t="s">
        <v>14</v>
      </c>
      <c r="H3290" t="s">
        <v>15</v>
      </c>
      <c r="I3290">
        <v>40000000</v>
      </c>
      <c r="J3290">
        <v>2013</v>
      </c>
      <c r="K3290">
        <v>6.4</v>
      </c>
      <c r="L3290" s="5" t="s">
        <v>599</v>
      </c>
      <c r="M3290" s="5" t="s">
        <v>8417</v>
      </c>
      <c r="P3290" s="5">
        <f t="shared" si="324"/>
        <v>0.56244934006148117</v>
      </c>
      <c r="Q3290" s="5">
        <f t="shared" si="325"/>
        <v>29802761</v>
      </c>
      <c r="R3290" s="1">
        <f t="shared" si="326"/>
        <v>-10197239</v>
      </c>
      <c r="S3290" s="1">
        <f t="shared" si="327"/>
        <v>40000000</v>
      </c>
      <c r="V3290" s="5"/>
      <c r="W3290" s="5"/>
      <c r="Y3290" s="5"/>
    </row>
    <row r="3291" spans="1:25" x14ac:dyDescent="0.3">
      <c r="A3291" t="s">
        <v>2466</v>
      </c>
      <c r="B3291">
        <v>88</v>
      </c>
      <c r="C3291"/>
      <c r="D3291" t="s">
        <v>225</v>
      </c>
      <c r="E3291" t="s">
        <v>11742</v>
      </c>
      <c r="F3291" t="s">
        <v>2467</v>
      </c>
      <c r="G3291" t="s">
        <v>14</v>
      </c>
      <c r="H3291" t="s">
        <v>319</v>
      </c>
      <c r="I3291">
        <v>40000000</v>
      </c>
      <c r="J3291">
        <v>2014</v>
      </c>
      <c r="K3291">
        <v>6.4</v>
      </c>
      <c r="L3291" s="5" t="s">
        <v>340</v>
      </c>
      <c r="M3291" s="5" t="s">
        <v>4017</v>
      </c>
      <c r="N3291" t="s">
        <v>6299</v>
      </c>
      <c r="O3291" t="s">
        <v>455</v>
      </c>
      <c r="P3291" s="5">
        <f t="shared" si="324"/>
        <v>0.56217450414065362</v>
      </c>
      <c r="Q3291" s="5">
        <f t="shared" si="325"/>
        <v>25035665</v>
      </c>
      <c r="R3291" s="1">
        <f t="shared" si="326"/>
        <v>-14964335</v>
      </c>
      <c r="S3291" s="1">
        <f t="shared" si="327"/>
        <v>40000000</v>
      </c>
      <c r="V3291" s="5"/>
      <c r="W3291" s="5"/>
      <c r="Y3291" s="5"/>
    </row>
    <row r="3292" spans="1:25" x14ac:dyDescent="0.3">
      <c r="A3292" t="s">
        <v>1837</v>
      </c>
      <c r="B3292">
        <v>130</v>
      </c>
      <c r="C3292">
        <v>9589875</v>
      </c>
      <c r="D3292" t="s">
        <v>587</v>
      </c>
      <c r="E3292" t="s">
        <v>11743</v>
      </c>
      <c r="F3292" t="s">
        <v>2500</v>
      </c>
      <c r="G3292" t="s">
        <v>14</v>
      </c>
      <c r="H3292" t="s">
        <v>15</v>
      </c>
      <c r="I3292">
        <v>40000000</v>
      </c>
      <c r="J3292">
        <v>2008</v>
      </c>
      <c r="K3292">
        <v>7.3</v>
      </c>
      <c r="L3292" s="5" t="s">
        <v>4651</v>
      </c>
      <c r="M3292" s="5" t="s">
        <v>1221</v>
      </c>
      <c r="N3292" t="s">
        <v>8417</v>
      </c>
      <c r="P3292" s="5">
        <f t="shared" si="324"/>
        <v>0.56217450414065362</v>
      </c>
      <c r="Q3292" s="5">
        <f t="shared" si="325"/>
        <v>9589875</v>
      </c>
      <c r="R3292" s="1">
        <f t="shared" si="326"/>
        <v>-30410125</v>
      </c>
      <c r="S3292" s="1">
        <f t="shared" si="327"/>
        <v>40000000</v>
      </c>
      <c r="V3292" s="5"/>
      <c r="W3292" s="5"/>
      <c r="Y3292" s="5"/>
    </row>
    <row r="3293" spans="1:25" x14ac:dyDescent="0.3">
      <c r="A3293" t="s">
        <v>2506</v>
      </c>
      <c r="B3293">
        <v>110</v>
      </c>
      <c r="C3293">
        <v>41102171</v>
      </c>
      <c r="D3293" t="s">
        <v>507</v>
      </c>
      <c r="E3293" t="s">
        <v>11744</v>
      </c>
      <c r="F3293" t="s">
        <v>2507</v>
      </c>
      <c r="G3293" t="s">
        <v>14</v>
      </c>
      <c r="H3293" t="s">
        <v>15</v>
      </c>
      <c r="I3293">
        <v>40000000</v>
      </c>
      <c r="J3293">
        <v>2012</v>
      </c>
      <c r="K3293">
        <v>5.7</v>
      </c>
      <c r="L3293" s="5" t="s">
        <v>599</v>
      </c>
      <c r="M3293" s="5" t="s">
        <v>1221</v>
      </c>
      <c r="N3293" t="s">
        <v>6851</v>
      </c>
      <c r="P3293" s="5">
        <f t="shared" si="324"/>
        <v>0.56179768042460243</v>
      </c>
      <c r="Q3293" s="5">
        <f t="shared" si="325"/>
        <v>41102171</v>
      </c>
      <c r="R3293" s="1">
        <f t="shared" si="326"/>
        <v>1102171</v>
      </c>
      <c r="S3293" s="1">
        <f t="shared" si="327"/>
        <v>40000000</v>
      </c>
      <c r="V3293" s="5"/>
      <c r="W3293" s="5"/>
      <c r="Y3293" s="5"/>
    </row>
    <row r="3294" spans="1:25" x14ac:dyDescent="0.3">
      <c r="A3294" t="s">
        <v>1898</v>
      </c>
      <c r="B3294">
        <v>109</v>
      </c>
      <c r="C3294">
        <v>37553932</v>
      </c>
      <c r="D3294" t="s">
        <v>1011</v>
      </c>
      <c r="E3294" t="s">
        <v>11745</v>
      </c>
      <c r="F3294" t="s">
        <v>2608</v>
      </c>
      <c r="G3294" t="s">
        <v>14</v>
      </c>
      <c r="H3294" t="s">
        <v>15</v>
      </c>
      <c r="I3294">
        <v>40000000</v>
      </c>
      <c r="J3294">
        <v>2011</v>
      </c>
      <c r="K3294">
        <v>6.7</v>
      </c>
      <c r="L3294" s="5" t="s">
        <v>476</v>
      </c>
      <c r="M3294" s="5" t="s">
        <v>4289</v>
      </c>
      <c r="N3294" t="s">
        <v>3629</v>
      </c>
      <c r="P3294" s="5">
        <f t="shared" si="324"/>
        <v>0.56158775825809681</v>
      </c>
      <c r="Q3294" s="5">
        <f t="shared" si="325"/>
        <v>37553932</v>
      </c>
      <c r="R3294" s="1">
        <f t="shared" si="326"/>
        <v>-2446068</v>
      </c>
      <c r="S3294" s="1">
        <f t="shared" si="327"/>
        <v>40000000</v>
      </c>
      <c r="V3294" s="5"/>
      <c r="W3294" s="5"/>
      <c r="Y3294" s="5"/>
    </row>
    <row r="3295" spans="1:25" x14ac:dyDescent="0.3">
      <c r="A3295" t="s">
        <v>1388</v>
      </c>
      <c r="B3295">
        <v>138</v>
      </c>
      <c r="C3295">
        <v>141340178</v>
      </c>
      <c r="D3295" t="s">
        <v>1450</v>
      </c>
      <c r="E3295" t="s">
        <v>11746</v>
      </c>
      <c r="F3295" t="s">
        <v>2740</v>
      </c>
      <c r="G3295" t="s">
        <v>14</v>
      </c>
      <c r="H3295" t="s">
        <v>15</v>
      </c>
      <c r="I3295">
        <v>40000000</v>
      </c>
      <c r="J3295">
        <v>1992</v>
      </c>
      <c r="K3295">
        <v>7.6</v>
      </c>
      <c r="L3295" s="5" t="s">
        <v>1221</v>
      </c>
      <c r="M3295" s="5" t="s">
        <v>3629</v>
      </c>
      <c r="P3295" s="5">
        <f t="shared" si="324"/>
        <v>0.56135542584410103</v>
      </c>
      <c r="Q3295" s="5">
        <f t="shared" si="325"/>
        <v>141340178</v>
      </c>
      <c r="R3295" s="1">
        <f t="shared" si="326"/>
        <v>101340178</v>
      </c>
      <c r="S3295" s="1">
        <f t="shared" si="327"/>
        <v>40000000</v>
      </c>
      <c r="V3295" s="5"/>
      <c r="W3295" s="5"/>
      <c r="Y3295" s="5"/>
    </row>
    <row r="3296" spans="1:25" x14ac:dyDescent="0.3">
      <c r="A3296" t="s">
        <v>94</v>
      </c>
      <c r="B3296">
        <v>77</v>
      </c>
      <c r="C3296">
        <v>53337608</v>
      </c>
      <c r="D3296" t="s">
        <v>2922</v>
      </c>
      <c r="E3296" t="s">
        <v>11747</v>
      </c>
      <c r="F3296" t="s">
        <v>2923</v>
      </c>
      <c r="G3296" t="s">
        <v>14</v>
      </c>
      <c r="H3296" t="s">
        <v>15</v>
      </c>
      <c r="I3296">
        <v>40000000</v>
      </c>
      <c r="J3296">
        <v>2005</v>
      </c>
      <c r="K3296">
        <v>7.4</v>
      </c>
      <c r="L3296" s="5" t="s">
        <v>4017</v>
      </c>
      <c r="M3296" s="5" t="s">
        <v>1221</v>
      </c>
      <c r="N3296" t="s">
        <v>6299</v>
      </c>
      <c r="O3296" t="s">
        <v>455</v>
      </c>
      <c r="P3296" s="5">
        <f t="shared" si="324"/>
        <v>0.56205926296955278</v>
      </c>
      <c r="Q3296" s="5">
        <f t="shared" si="325"/>
        <v>53337608</v>
      </c>
      <c r="R3296" s="1">
        <f t="shared" si="326"/>
        <v>13337608</v>
      </c>
      <c r="S3296" s="1">
        <f t="shared" si="327"/>
        <v>40000000</v>
      </c>
      <c r="V3296" s="5"/>
      <c r="W3296" s="5"/>
      <c r="Y3296" s="5"/>
    </row>
    <row r="3297" spans="1:25" x14ac:dyDescent="0.3">
      <c r="A3297" t="s">
        <v>1857</v>
      </c>
      <c r="B3297">
        <v>98</v>
      </c>
      <c r="C3297">
        <v>16323969</v>
      </c>
      <c r="D3297" t="s">
        <v>2118</v>
      </c>
      <c r="E3297" t="s">
        <v>11748</v>
      </c>
      <c r="F3297" t="s">
        <v>3000</v>
      </c>
      <c r="G3297" t="s">
        <v>14</v>
      </c>
      <c r="H3297" t="s">
        <v>15</v>
      </c>
      <c r="I3297">
        <v>40000000</v>
      </c>
      <c r="J3297">
        <v>2004</v>
      </c>
      <c r="K3297">
        <v>5.5</v>
      </c>
      <c r="L3297" s="5" t="s">
        <v>599</v>
      </c>
      <c r="M3297" s="5" t="s">
        <v>8413</v>
      </c>
      <c r="N3297" t="s">
        <v>3629</v>
      </c>
      <c r="P3297" s="5">
        <f t="shared" si="324"/>
        <v>0.56192971938203273</v>
      </c>
      <c r="Q3297" s="5">
        <f t="shared" si="325"/>
        <v>16323969</v>
      </c>
      <c r="R3297" s="1">
        <f t="shared" si="326"/>
        <v>-23676031</v>
      </c>
      <c r="S3297" s="1">
        <f t="shared" si="327"/>
        <v>40000000</v>
      </c>
      <c r="V3297" s="5"/>
      <c r="W3297" s="5"/>
      <c r="Y3297" s="5"/>
    </row>
    <row r="3298" spans="1:25" x14ac:dyDescent="0.3">
      <c r="A3298" t="s">
        <v>1003</v>
      </c>
      <c r="B3298">
        <v>123</v>
      </c>
      <c r="C3298">
        <v>7689458</v>
      </c>
      <c r="D3298" t="s">
        <v>3028</v>
      </c>
      <c r="E3298" t="s">
        <v>11749</v>
      </c>
      <c r="F3298" t="s">
        <v>3029</v>
      </c>
      <c r="G3298" t="s">
        <v>14</v>
      </c>
      <c r="H3298" t="s">
        <v>22</v>
      </c>
      <c r="I3298">
        <v>40000000</v>
      </c>
      <c r="J3298">
        <v>2009</v>
      </c>
      <c r="K3298">
        <v>6.8</v>
      </c>
      <c r="L3298" s="5" t="s">
        <v>340</v>
      </c>
      <c r="M3298" s="5" t="s">
        <v>455</v>
      </c>
      <c r="N3298" t="s">
        <v>8415</v>
      </c>
      <c r="P3298" s="5">
        <f t="shared" si="324"/>
        <v>0.56158052783391188</v>
      </c>
      <c r="Q3298" s="5">
        <f t="shared" si="325"/>
        <v>7689458</v>
      </c>
      <c r="R3298" s="1">
        <f t="shared" si="326"/>
        <v>-32310542</v>
      </c>
      <c r="S3298" s="1">
        <f t="shared" si="327"/>
        <v>40000000</v>
      </c>
      <c r="V3298" s="5"/>
      <c r="W3298" s="5"/>
      <c r="Y3298" s="5"/>
    </row>
    <row r="3299" spans="1:25" x14ac:dyDescent="0.3">
      <c r="A3299" t="s">
        <v>1739</v>
      </c>
      <c r="B3299">
        <v>89</v>
      </c>
      <c r="C3299">
        <v>20916309</v>
      </c>
      <c r="D3299" t="s">
        <v>184</v>
      </c>
      <c r="E3299" t="s">
        <v>11750</v>
      </c>
      <c r="F3299" t="s">
        <v>3833</v>
      </c>
      <c r="G3299" t="s">
        <v>14</v>
      </c>
      <c r="H3299" t="s">
        <v>15</v>
      </c>
      <c r="I3299">
        <v>40000000</v>
      </c>
      <c r="J3299">
        <v>2009</v>
      </c>
      <c r="K3299">
        <v>4.9000000000000004</v>
      </c>
      <c r="L3299" s="5" t="s">
        <v>599</v>
      </c>
      <c r="M3299" s="5" t="s">
        <v>6299</v>
      </c>
      <c r="N3299" t="s">
        <v>455</v>
      </c>
      <c r="P3299" s="5">
        <f t="shared" si="324"/>
        <v>0.56119016481249118</v>
      </c>
      <c r="Q3299" s="5">
        <f t="shared" si="325"/>
        <v>20916309</v>
      </c>
      <c r="R3299" s="1">
        <f t="shared" si="326"/>
        <v>-19083691</v>
      </c>
      <c r="S3299" s="1">
        <f t="shared" si="327"/>
        <v>40000000</v>
      </c>
      <c r="V3299" s="5"/>
      <c r="W3299" s="5"/>
      <c r="Y3299" s="5"/>
    </row>
    <row r="3300" spans="1:25" x14ac:dyDescent="0.3">
      <c r="A3300" t="s">
        <v>1857</v>
      </c>
      <c r="B3300">
        <v>112</v>
      </c>
      <c r="C3300">
        <v>19151864</v>
      </c>
      <c r="D3300" t="s">
        <v>604</v>
      </c>
      <c r="E3300" t="s">
        <v>11751</v>
      </c>
      <c r="F3300" t="s">
        <v>3844</v>
      </c>
      <c r="G3300" t="s">
        <v>14</v>
      </c>
      <c r="H3300" t="s">
        <v>15</v>
      </c>
      <c r="I3300">
        <v>40000000</v>
      </c>
      <c r="J3300">
        <v>2008</v>
      </c>
      <c r="K3300">
        <v>5.9</v>
      </c>
      <c r="L3300" s="5" t="s">
        <v>599</v>
      </c>
      <c r="M3300" s="5" t="s">
        <v>6851</v>
      </c>
      <c r="P3300" s="5">
        <f t="shared" si="324"/>
        <v>0.56086155993995734</v>
      </c>
      <c r="Q3300" s="5">
        <f t="shared" si="325"/>
        <v>19151864</v>
      </c>
      <c r="R3300" s="1">
        <f t="shared" si="326"/>
        <v>-20848136</v>
      </c>
      <c r="S3300" s="1">
        <f t="shared" si="327"/>
        <v>40000000</v>
      </c>
      <c r="V3300" s="5"/>
      <c r="W3300" s="5"/>
      <c r="Y3300" s="5"/>
    </row>
    <row r="3301" spans="1:25" x14ac:dyDescent="0.3">
      <c r="A3301" t="s">
        <v>1118</v>
      </c>
      <c r="B3301">
        <v>99</v>
      </c>
      <c r="C3301">
        <v>12181484</v>
      </c>
      <c r="D3301" t="s">
        <v>599</v>
      </c>
      <c r="E3301" t="s">
        <v>11752</v>
      </c>
      <c r="F3301" t="s">
        <v>3896</v>
      </c>
      <c r="G3301" t="s">
        <v>14</v>
      </c>
      <c r="H3301" t="s">
        <v>15</v>
      </c>
      <c r="I3301">
        <v>40000000</v>
      </c>
      <c r="J3301">
        <v>2004</v>
      </c>
      <c r="K3301">
        <v>4.8</v>
      </c>
      <c r="L3301" s="5" t="s">
        <v>599</v>
      </c>
      <c r="M3301" s="5"/>
      <c r="P3301" s="5">
        <f t="shared" si="324"/>
        <v>0.56052284429830912</v>
      </c>
      <c r="Q3301" s="5">
        <f t="shared" si="325"/>
        <v>12181484</v>
      </c>
      <c r="R3301" s="1">
        <f t="shared" si="326"/>
        <v>-27818516</v>
      </c>
      <c r="S3301" s="1">
        <f t="shared" si="327"/>
        <v>40000000</v>
      </c>
      <c r="V3301" s="5"/>
      <c r="W3301" s="5"/>
      <c r="Y3301" s="5"/>
    </row>
    <row r="3302" spans="1:25" x14ac:dyDescent="0.3">
      <c r="A3302" t="s">
        <v>546</v>
      </c>
      <c r="B3302">
        <v>125</v>
      </c>
      <c r="C3302">
        <v>1027749</v>
      </c>
      <c r="D3302" t="s">
        <v>1215</v>
      </c>
      <c r="E3302" t="s">
        <v>11753</v>
      </c>
      <c r="F3302" t="s">
        <v>3982</v>
      </c>
      <c r="G3302" t="s">
        <v>14</v>
      </c>
      <c r="H3302" t="s">
        <v>132</v>
      </c>
      <c r="I3302">
        <v>40000000</v>
      </c>
      <c r="J3302">
        <v>2008</v>
      </c>
      <c r="K3302">
        <v>7.1</v>
      </c>
      <c r="L3302" s="5" t="s">
        <v>1221</v>
      </c>
      <c r="M3302" s="5" t="s">
        <v>8418</v>
      </c>
      <c r="P3302" s="5">
        <f t="shared" si="324"/>
        <v>0.5601490047811829</v>
      </c>
      <c r="Q3302" s="5">
        <f t="shared" si="325"/>
        <v>1027749</v>
      </c>
      <c r="R3302" s="1">
        <f t="shared" si="326"/>
        <v>-38972251</v>
      </c>
      <c r="S3302" s="1">
        <f t="shared" si="327"/>
        <v>40000000</v>
      </c>
      <c r="V3302" s="5"/>
      <c r="W3302" s="5"/>
      <c r="Y3302" s="5"/>
    </row>
    <row r="3303" spans="1:25" x14ac:dyDescent="0.3">
      <c r="A3303" t="s">
        <v>1744</v>
      </c>
      <c r="B3303">
        <v>110</v>
      </c>
      <c r="C3303">
        <v>116724075</v>
      </c>
      <c r="D3303" t="s">
        <v>2199</v>
      </c>
      <c r="E3303" t="s">
        <v>11754</v>
      </c>
      <c r="F3303" t="s">
        <v>2200</v>
      </c>
      <c r="G3303" t="s">
        <v>14</v>
      </c>
      <c r="H3303" t="s">
        <v>15</v>
      </c>
      <c r="I3303">
        <v>41000000</v>
      </c>
      <c r="J3303">
        <v>2002</v>
      </c>
      <c r="K3303">
        <v>7</v>
      </c>
      <c r="L3303" s="5" t="s">
        <v>1221</v>
      </c>
      <c r="M3303" s="5" t="s">
        <v>4183</v>
      </c>
      <c r="P3303" s="5">
        <f t="shared" si="324"/>
        <v>0.55972512665519714</v>
      </c>
      <c r="Q3303" s="5">
        <f t="shared" si="325"/>
        <v>116724075</v>
      </c>
      <c r="R3303" s="1">
        <f t="shared" si="326"/>
        <v>75724075</v>
      </c>
      <c r="S3303" s="1">
        <f t="shared" si="327"/>
        <v>41000000</v>
      </c>
      <c r="V3303" s="5"/>
      <c r="W3303" s="5"/>
      <c r="Y3303" s="5"/>
    </row>
    <row r="3304" spans="1:25" x14ac:dyDescent="0.3">
      <c r="A3304" t="s">
        <v>2204</v>
      </c>
      <c r="B3304">
        <v>108</v>
      </c>
      <c r="C3304">
        <v>22108977</v>
      </c>
      <c r="D3304" t="s">
        <v>452</v>
      </c>
      <c r="E3304" t="s">
        <v>11755</v>
      </c>
      <c r="F3304" t="s">
        <v>2205</v>
      </c>
      <c r="G3304" t="s">
        <v>14</v>
      </c>
      <c r="H3304" t="s">
        <v>1377</v>
      </c>
      <c r="I3304">
        <v>41000000</v>
      </c>
      <c r="J3304">
        <v>2003</v>
      </c>
      <c r="K3304">
        <v>5.2</v>
      </c>
      <c r="L3304" s="5" t="s">
        <v>476</v>
      </c>
      <c r="M3304" s="5" t="s">
        <v>599</v>
      </c>
      <c r="N3304" t="s">
        <v>455</v>
      </c>
      <c r="P3304" s="5">
        <f t="shared" si="324"/>
        <v>0.56013855118959799</v>
      </c>
      <c r="Q3304" s="5">
        <f t="shared" si="325"/>
        <v>22108977</v>
      </c>
      <c r="R3304" s="1">
        <f t="shared" si="326"/>
        <v>-18891023</v>
      </c>
      <c r="S3304" s="1">
        <f t="shared" si="327"/>
        <v>41000000</v>
      </c>
      <c r="V3304" s="5"/>
      <c r="W3304" s="5"/>
      <c r="Y3304" s="5"/>
    </row>
    <row r="3305" spans="1:25" x14ac:dyDescent="0.3">
      <c r="A3305" t="s">
        <v>1404</v>
      </c>
      <c r="B3305">
        <v>100</v>
      </c>
      <c r="C3305">
        <v>7204138</v>
      </c>
      <c r="D3305" t="s">
        <v>599</v>
      </c>
      <c r="E3305" t="s">
        <v>11756</v>
      </c>
      <c r="F3305" t="s">
        <v>2209</v>
      </c>
      <c r="G3305" t="s">
        <v>14</v>
      </c>
      <c r="H3305" t="s">
        <v>15</v>
      </c>
      <c r="I3305">
        <v>41000000</v>
      </c>
      <c r="J3305">
        <v>2011</v>
      </c>
      <c r="K3305">
        <v>6.2</v>
      </c>
      <c r="L3305" s="5" t="s">
        <v>599</v>
      </c>
      <c r="M3305" s="5"/>
      <c r="P3305" s="5">
        <f t="shared" si="324"/>
        <v>0.55981680636245135</v>
      </c>
      <c r="Q3305" s="5">
        <f t="shared" si="325"/>
        <v>7204138</v>
      </c>
      <c r="R3305" s="1">
        <f t="shared" si="326"/>
        <v>-33795862</v>
      </c>
      <c r="S3305" s="1">
        <f t="shared" si="327"/>
        <v>41000000</v>
      </c>
      <c r="V3305" s="5"/>
      <c r="W3305" s="5"/>
      <c r="Y3305" s="5"/>
    </row>
    <row r="3306" spans="1:25" x14ac:dyDescent="0.3">
      <c r="A3306" t="s">
        <v>1393</v>
      </c>
      <c r="B3306">
        <v>125</v>
      </c>
      <c r="C3306">
        <v>15738632</v>
      </c>
      <c r="D3306" t="s">
        <v>149</v>
      </c>
      <c r="E3306" t="s">
        <v>11757</v>
      </c>
      <c r="F3306" t="s">
        <v>1394</v>
      </c>
      <c r="G3306" t="s">
        <v>14</v>
      </c>
      <c r="H3306" t="s">
        <v>15</v>
      </c>
      <c r="I3306">
        <v>42000000</v>
      </c>
      <c r="J3306">
        <v>2001</v>
      </c>
      <c r="K3306">
        <v>5.9</v>
      </c>
      <c r="L3306" s="5" t="s">
        <v>476</v>
      </c>
      <c r="M3306" s="5" t="s">
        <v>599</v>
      </c>
      <c r="N3306" t="s">
        <v>8413</v>
      </c>
      <c r="O3306" t="s">
        <v>3629</v>
      </c>
      <c r="P3306" s="5">
        <f t="shared" si="324"/>
        <v>0.55942462283955874</v>
      </c>
      <c r="Q3306" s="5">
        <f t="shared" si="325"/>
        <v>15738632</v>
      </c>
      <c r="R3306" s="1">
        <f t="shared" si="326"/>
        <v>-26261368</v>
      </c>
      <c r="S3306" s="1">
        <f t="shared" si="327"/>
        <v>42000000</v>
      </c>
      <c r="V3306" s="5"/>
      <c r="W3306" s="5"/>
      <c r="Y3306" s="5"/>
    </row>
    <row r="3307" spans="1:25" x14ac:dyDescent="0.3">
      <c r="A3307" t="s">
        <v>803</v>
      </c>
      <c r="B3307">
        <v>154</v>
      </c>
      <c r="C3307">
        <v>158348400</v>
      </c>
      <c r="D3307" t="s">
        <v>699</v>
      </c>
      <c r="E3307" t="s">
        <v>11758</v>
      </c>
      <c r="F3307" t="s">
        <v>2155</v>
      </c>
      <c r="G3307" t="s">
        <v>14</v>
      </c>
      <c r="H3307" t="s">
        <v>15</v>
      </c>
      <c r="I3307">
        <v>42000000</v>
      </c>
      <c r="J3307">
        <v>1993</v>
      </c>
      <c r="K3307">
        <v>6.8</v>
      </c>
      <c r="L3307" s="5" t="s">
        <v>1221</v>
      </c>
      <c r="M3307" s="5" t="s">
        <v>8415</v>
      </c>
      <c r="N3307" t="s">
        <v>3629</v>
      </c>
      <c r="P3307" s="5">
        <f t="shared" si="324"/>
        <v>0.55907619442055678</v>
      </c>
      <c r="Q3307" s="5">
        <f t="shared" si="325"/>
        <v>158348400</v>
      </c>
      <c r="R3307" s="1">
        <f t="shared" si="326"/>
        <v>116348400</v>
      </c>
      <c r="S3307" s="1">
        <f t="shared" si="327"/>
        <v>42000000</v>
      </c>
      <c r="V3307" s="5"/>
      <c r="W3307" s="5"/>
      <c r="Y3307" s="5"/>
    </row>
    <row r="3308" spans="1:25" x14ac:dyDescent="0.3">
      <c r="A3308" t="s">
        <v>762</v>
      </c>
      <c r="B3308">
        <v>109</v>
      </c>
      <c r="C3308">
        <v>138447667</v>
      </c>
      <c r="D3308" t="s">
        <v>630</v>
      </c>
      <c r="E3308" t="s">
        <v>11759</v>
      </c>
      <c r="F3308" t="s">
        <v>2159</v>
      </c>
      <c r="G3308" t="s">
        <v>14</v>
      </c>
      <c r="H3308" t="s">
        <v>15</v>
      </c>
      <c r="I3308">
        <v>42000000</v>
      </c>
      <c r="J3308">
        <v>2012</v>
      </c>
      <c r="K3308">
        <v>7.2</v>
      </c>
      <c r="L3308" s="5" t="s">
        <v>476</v>
      </c>
      <c r="M3308" s="5" t="s">
        <v>599</v>
      </c>
      <c r="N3308" t="s">
        <v>8413</v>
      </c>
      <c r="P3308" s="5">
        <f t="shared" si="324"/>
        <v>0.55995612852318732</v>
      </c>
      <c r="Q3308" s="5">
        <f t="shared" si="325"/>
        <v>138447667</v>
      </c>
      <c r="R3308" s="1">
        <f t="shared" si="326"/>
        <v>96447667</v>
      </c>
      <c r="S3308" s="1">
        <f t="shared" si="327"/>
        <v>42000000</v>
      </c>
      <c r="V3308" s="5"/>
      <c r="W3308" s="5"/>
      <c r="Y3308" s="5"/>
    </row>
    <row r="3309" spans="1:25" x14ac:dyDescent="0.3">
      <c r="A3309" t="s">
        <v>2049</v>
      </c>
      <c r="B3309">
        <v>124</v>
      </c>
      <c r="C3309">
        <v>116006080</v>
      </c>
      <c r="D3309" t="s">
        <v>507</v>
      </c>
      <c r="E3309" t="s">
        <v>11760</v>
      </c>
      <c r="F3309" t="s">
        <v>2160</v>
      </c>
      <c r="G3309" t="s">
        <v>14</v>
      </c>
      <c r="H3309" t="s">
        <v>22</v>
      </c>
      <c r="I3309">
        <v>42000000</v>
      </c>
      <c r="J3309">
        <v>1999</v>
      </c>
      <c r="K3309">
        <v>7</v>
      </c>
      <c r="L3309" s="5" t="s">
        <v>599</v>
      </c>
      <c r="M3309" s="5" t="s">
        <v>1221</v>
      </c>
      <c r="N3309" t="s">
        <v>6851</v>
      </c>
      <c r="P3309" s="5">
        <f t="shared" si="324"/>
        <v>0.56059656489902809</v>
      </c>
      <c r="Q3309" s="5">
        <f t="shared" si="325"/>
        <v>116006080</v>
      </c>
      <c r="R3309" s="1">
        <f t="shared" si="326"/>
        <v>74006080</v>
      </c>
      <c r="S3309" s="1">
        <f t="shared" si="327"/>
        <v>42000000</v>
      </c>
      <c r="V3309" s="5"/>
      <c r="W3309" s="5"/>
      <c r="Y3309" s="5"/>
    </row>
    <row r="3310" spans="1:25" x14ac:dyDescent="0.3">
      <c r="A3310" t="s">
        <v>2162</v>
      </c>
      <c r="B3310">
        <v>90</v>
      </c>
      <c r="C3310">
        <v>87856565</v>
      </c>
      <c r="D3310" t="s">
        <v>604</v>
      </c>
      <c r="E3310" t="s">
        <v>11761</v>
      </c>
      <c r="F3310" t="s">
        <v>2163</v>
      </c>
      <c r="G3310" t="s">
        <v>14</v>
      </c>
      <c r="H3310" t="s">
        <v>15</v>
      </c>
      <c r="I3310">
        <v>42000000</v>
      </c>
      <c r="J3310">
        <v>2004</v>
      </c>
      <c r="K3310">
        <v>5.9</v>
      </c>
      <c r="L3310" s="5" t="s">
        <v>599</v>
      </c>
      <c r="M3310" s="5" t="s">
        <v>6851</v>
      </c>
      <c r="P3310" s="5">
        <f t="shared" si="324"/>
        <v>0.56099279228777288</v>
      </c>
      <c r="Q3310" s="5">
        <f t="shared" si="325"/>
        <v>87856565</v>
      </c>
      <c r="R3310" s="1">
        <f t="shared" si="326"/>
        <v>45856565</v>
      </c>
      <c r="S3310" s="1">
        <f t="shared" si="327"/>
        <v>42000000</v>
      </c>
      <c r="V3310" s="5"/>
      <c r="W3310" s="5"/>
      <c r="Y3310" s="5"/>
    </row>
    <row r="3311" spans="1:25" x14ac:dyDescent="0.3">
      <c r="A3311" t="s">
        <v>583</v>
      </c>
      <c r="B3311">
        <v>105</v>
      </c>
      <c r="C3311">
        <v>45290318</v>
      </c>
      <c r="D3311" t="s">
        <v>1158</v>
      </c>
      <c r="E3311" t="s">
        <v>11762</v>
      </c>
      <c r="F3311" t="s">
        <v>2170</v>
      </c>
      <c r="G3311" t="s">
        <v>14</v>
      </c>
      <c r="H3311" t="s">
        <v>15</v>
      </c>
      <c r="I3311">
        <v>42000000</v>
      </c>
      <c r="J3311">
        <v>2012</v>
      </c>
      <c r="K3311">
        <v>6.5</v>
      </c>
      <c r="L3311" s="5" t="s">
        <v>476</v>
      </c>
      <c r="M3311" s="5" t="s">
        <v>599</v>
      </c>
      <c r="N3311" t="s">
        <v>8417</v>
      </c>
      <c r="P3311" s="5">
        <f t="shared" si="324"/>
        <v>0.5611221843495533</v>
      </c>
      <c r="Q3311" s="5">
        <f t="shared" si="325"/>
        <v>45290318</v>
      </c>
      <c r="R3311" s="1">
        <f t="shared" si="326"/>
        <v>3290318</v>
      </c>
      <c r="S3311" s="1">
        <f t="shared" si="327"/>
        <v>42000000</v>
      </c>
      <c r="V3311" s="5"/>
      <c r="W3311" s="5"/>
      <c r="Y3311" s="5"/>
    </row>
    <row r="3312" spans="1:25" x14ac:dyDescent="0.3">
      <c r="A3312" t="s">
        <v>1873</v>
      </c>
      <c r="B3312">
        <v>115</v>
      </c>
      <c r="C3312">
        <v>41543207</v>
      </c>
      <c r="D3312" t="s">
        <v>778</v>
      </c>
      <c r="E3312" t="s">
        <v>11763</v>
      </c>
      <c r="F3312" t="s">
        <v>2171</v>
      </c>
      <c r="G3312" t="s">
        <v>14</v>
      </c>
      <c r="H3312" t="s">
        <v>15</v>
      </c>
      <c r="I3312">
        <v>42000000</v>
      </c>
      <c r="J3312">
        <v>2002</v>
      </c>
      <c r="K3312">
        <v>6.3</v>
      </c>
      <c r="L3312" s="5" t="s">
        <v>8413</v>
      </c>
      <c r="M3312" s="5" t="s">
        <v>1221</v>
      </c>
      <c r="N3312" t="s">
        <v>8415</v>
      </c>
      <c r="O3312" t="s">
        <v>3629</v>
      </c>
      <c r="P3312" s="5">
        <f t="shared" si="324"/>
        <v>0.56093298104020228</v>
      </c>
      <c r="Q3312" s="5">
        <f t="shared" si="325"/>
        <v>41543207</v>
      </c>
      <c r="R3312" s="1">
        <f t="shared" si="326"/>
        <v>-456793</v>
      </c>
      <c r="S3312" s="1">
        <f t="shared" si="327"/>
        <v>42000000</v>
      </c>
      <c r="V3312" s="5"/>
      <c r="W3312" s="5"/>
      <c r="Y3312" s="5"/>
    </row>
    <row r="3313" spans="1:25" x14ac:dyDescent="0.3">
      <c r="A3313" t="s">
        <v>2172</v>
      </c>
      <c r="B3313">
        <v>122</v>
      </c>
      <c r="C3313">
        <v>41252428</v>
      </c>
      <c r="D3313" t="s">
        <v>507</v>
      </c>
      <c r="E3313" t="s">
        <v>11764</v>
      </c>
      <c r="F3313" t="s">
        <v>2173</v>
      </c>
      <c r="G3313" t="s">
        <v>14</v>
      </c>
      <c r="H3313" t="s">
        <v>15</v>
      </c>
      <c r="I3313">
        <v>42000000</v>
      </c>
      <c r="J3313">
        <v>1996</v>
      </c>
      <c r="K3313">
        <v>6.5</v>
      </c>
      <c r="L3313" s="5" t="s">
        <v>599</v>
      </c>
      <c r="M3313" s="5" t="s">
        <v>1221</v>
      </c>
      <c r="N3313" t="s">
        <v>6851</v>
      </c>
      <c r="P3313" s="5">
        <f t="shared" si="324"/>
        <v>0.56072012583104125</v>
      </c>
      <c r="Q3313" s="5">
        <f t="shared" si="325"/>
        <v>41252428</v>
      </c>
      <c r="R3313" s="1">
        <f t="shared" si="326"/>
        <v>-747572</v>
      </c>
      <c r="S3313" s="1">
        <f t="shared" si="327"/>
        <v>42000000</v>
      </c>
      <c r="V3313" s="5"/>
      <c r="W3313" s="5"/>
      <c r="Y3313" s="5"/>
    </row>
    <row r="3314" spans="1:25" x14ac:dyDescent="0.3">
      <c r="A3314" t="s">
        <v>1331</v>
      </c>
      <c r="B3314">
        <v>81</v>
      </c>
      <c r="C3314">
        <v>59992760</v>
      </c>
      <c r="D3314" t="s">
        <v>599</v>
      </c>
      <c r="E3314" t="s">
        <v>11765</v>
      </c>
      <c r="F3314" t="s">
        <v>2177</v>
      </c>
      <c r="G3314" t="s">
        <v>14</v>
      </c>
      <c r="H3314" t="s">
        <v>15</v>
      </c>
      <c r="I3314">
        <v>42000000</v>
      </c>
      <c r="J3314">
        <v>2009</v>
      </c>
      <c r="K3314">
        <v>5.8</v>
      </c>
      <c r="L3314" s="5" t="s">
        <v>599</v>
      </c>
      <c r="M3314" s="5"/>
      <c r="P3314" s="5">
        <f t="shared" si="324"/>
        <v>0.5605048981381161</v>
      </c>
      <c r="Q3314" s="5">
        <f t="shared" si="325"/>
        <v>59992760</v>
      </c>
      <c r="R3314" s="1">
        <f t="shared" si="326"/>
        <v>17992760</v>
      </c>
      <c r="S3314" s="1">
        <f t="shared" si="327"/>
        <v>42000000</v>
      </c>
      <c r="V3314" s="5"/>
      <c r="W3314" s="5"/>
      <c r="Y3314" s="5"/>
    </row>
    <row r="3315" spans="1:25" x14ac:dyDescent="0.3">
      <c r="A3315" t="s">
        <v>2180</v>
      </c>
      <c r="B3315">
        <v>100</v>
      </c>
      <c r="C3315">
        <v>37652565</v>
      </c>
      <c r="D3315" t="s">
        <v>957</v>
      </c>
      <c r="E3315" t="s">
        <v>11766</v>
      </c>
      <c r="F3315" t="s">
        <v>2181</v>
      </c>
      <c r="G3315" t="s">
        <v>14</v>
      </c>
      <c r="H3315" t="s">
        <v>15</v>
      </c>
      <c r="I3315">
        <v>42000000</v>
      </c>
      <c r="J3315">
        <v>2011</v>
      </c>
      <c r="K3315">
        <v>5.4</v>
      </c>
      <c r="L3315" s="5" t="s">
        <v>455</v>
      </c>
      <c r="M3315" s="5" t="s">
        <v>2267</v>
      </c>
      <c r="N3315" t="s">
        <v>8415</v>
      </c>
      <c r="O3315" t="s">
        <v>3629</v>
      </c>
      <c r="P3315" s="5">
        <f t="shared" si="324"/>
        <v>0.56041293988851337</v>
      </c>
      <c r="Q3315" s="5">
        <f t="shared" si="325"/>
        <v>37652565</v>
      </c>
      <c r="R3315" s="1">
        <f t="shared" si="326"/>
        <v>-4347435</v>
      </c>
      <c r="S3315" s="1">
        <f t="shared" si="327"/>
        <v>42000000</v>
      </c>
      <c r="V3315" s="5"/>
      <c r="W3315" s="5"/>
      <c r="Y3315" s="5"/>
    </row>
    <row r="3316" spans="1:25" x14ac:dyDescent="0.3">
      <c r="A3316" t="s">
        <v>2182</v>
      </c>
      <c r="B3316">
        <v>120</v>
      </c>
      <c r="C3316">
        <v>24375436</v>
      </c>
      <c r="D3316" t="s">
        <v>162</v>
      </c>
      <c r="E3316" t="s">
        <v>11767</v>
      </c>
      <c r="F3316" t="s">
        <v>2183</v>
      </c>
      <c r="G3316" t="s">
        <v>14</v>
      </c>
      <c r="H3316" t="s">
        <v>15</v>
      </c>
      <c r="I3316">
        <v>42000000</v>
      </c>
      <c r="J3316">
        <v>2001</v>
      </c>
      <c r="K3316">
        <v>6.1</v>
      </c>
      <c r="L3316" s="5" t="s">
        <v>476</v>
      </c>
      <c r="M3316" s="5" t="s">
        <v>8413</v>
      </c>
      <c r="N3316" t="s">
        <v>1221</v>
      </c>
      <c r="O3316" t="s">
        <v>3629</v>
      </c>
      <c r="P3316" s="5">
        <f t="shared" si="324"/>
        <v>0.56017516559759895</v>
      </c>
      <c r="Q3316" s="5">
        <f t="shared" si="325"/>
        <v>24375436</v>
      </c>
      <c r="R3316" s="1">
        <f t="shared" si="326"/>
        <v>-17624564</v>
      </c>
      <c r="S3316" s="1">
        <f t="shared" si="327"/>
        <v>42000000</v>
      </c>
      <c r="V3316" s="5"/>
      <c r="W3316" s="5"/>
      <c r="Y3316" s="5"/>
    </row>
    <row r="3317" spans="1:25" x14ac:dyDescent="0.3">
      <c r="A3317" t="s">
        <v>2184</v>
      </c>
      <c r="B3317">
        <v>104</v>
      </c>
      <c r="C3317">
        <v>20915465</v>
      </c>
      <c r="D3317" t="s">
        <v>2098</v>
      </c>
      <c r="E3317" t="s">
        <v>11768</v>
      </c>
      <c r="F3317" t="s">
        <v>2185</v>
      </c>
      <c r="G3317" t="s">
        <v>14</v>
      </c>
      <c r="H3317" t="s">
        <v>22</v>
      </c>
      <c r="I3317">
        <v>42000000</v>
      </c>
      <c r="J3317">
        <v>1993</v>
      </c>
      <c r="K3317">
        <v>4</v>
      </c>
      <c r="L3317" s="5" t="s">
        <v>340</v>
      </c>
      <c r="M3317" s="5" t="s">
        <v>599</v>
      </c>
      <c r="N3317" t="s">
        <v>6299</v>
      </c>
      <c r="O3317" t="s">
        <v>455</v>
      </c>
      <c r="P3317" s="5">
        <f t="shared" si="324"/>
        <v>0.55986360098286136</v>
      </c>
      <c r="Q3317" s="5">
        <f t="shared" si="325"/>
        <v>20915465</v>
      </c>
      <c r="R3317" s="1">
        <f t="shared" si="326"/>
        <v>-21084535</v>
      </c>
      <c r="S3317" s="1">
        <f t="shared" si="327"/>
        <v>42000000</v>
      </c>
      <c r="V3317" s="5"/>
      <c r="W3317" s="5"/>
      <c r="Y3317" s="5"/>
    </row>
    <row r="3318" spans="1:25" x14ac:dyDescent="0.3">
      <c r="A3318" t="s">
        <v>2207</v>
      </c>
      <c r="B3318">
        <v>102</v>
      </c>
      <c r="C3318">
        <v>18600911</v>
      </c>
      <c r="D3318" t="s">
        <v>122</v>
      </c>
      <c r="E3318" t="s">
        <v>11769</v>
      </c>
      <c r="F3318" t="s">
        <v>2208</v>
      </c>
      <c r="G3318" t="s">
        <v>14</v>
      </c>
      <c r="H3318" t="s">
        <v>15</v>
      </c>
      <c r="I3318">
        <v>42000000</v>
      </c>
      <c r="J3318">
        <v>2012</v>
      </c>
      <c r="K3318">
        <v>6.6</v>
      </c>
      <c r="L3318" s="5" t="s">
        <v>476</v>
      </c>
      <c r="M3318" s="5" t="s">
        <v>8413</v>
      </c>
      <c r="N3318" t="s">
        <v>3629</v>
      </c>
      <c r="P3318" s="5">
        <f t="shared" si="324"/>
        <v>0.55953360403171448</v>
      </c>
      <c r="Q3318" s="5">
        <f t="shared" si="325"/>
        <v>18600911</v>
      </c>
      <c r="R3318" s="1">
        <f t="shared" si="326"/>
        <v>-23399089</v>
      </c>
      <c r="S3318" s="1">
        <f t="shared" si="327"/>
        <v>42000000</v>
      </c>
      <c r="V3318" s="5"/>
      <c r="W3318" s="5"/>
      <c r="Y3318" s="5"/>
    </row>
    <row r="3319" spans="1:25" x14ac:dyDescent="0.3">
      <c r="A3319" t="s">
        <v>1610</v>
      </c>
      <c r="B3319">
        <v>116</v>
      </c>
      <c r="C3319">
        <v>54414716</v>
      </c>
      <c r="D3319" t="s">
        <v>359</v>
      </c>
      <c r="E3319" t="s">
        <v>11770</v>
      </c>
      <c r="F3319" t="s">
        <v>2284</v>
      </c>
      <c r="G3319" t="s">
        <v>14</v>
      </c>
      <c r="H3319" t="s">
        <v>15</v>
      </c>
      <c r="I3319">
        <v>42000000</v>
      </c>
      <c r="J3319">
        <v>2014</v>
      </c>
      <c r="K3319">
        <v>6.3</v>
      </c>
      <c r="L3319" s="5" t="s">
        <v>599</v>
      </c>
      <c r="M3319" s="5" t="s">
        <v>8413</v>
      </c>
      <c r="P3319" s="5">
        <f t="shared" si="324"/>
        <v>0.5591912144884108</v>
      </c>
      <c r="Q3319" s="5">
        <f t="shared" si="325"/>
        <v>54414716</v>
      </c>
      <c r="R3319" s="1">
        <f t="shared" si="326"/>
        <v>12414716</v>
      </c>
      <c r="S3319" s="1">
        <f t="shared" si="327"/>
        <v>42000000</v>
      </c>
      <c r="V3319" s="5"/>
      <c r="W3319" s="5"/>
      <c r="Y3319" s="5"/>
    </row>
    <row r="3320" spans="1:25" x14ac:dyDescent="0.3">
      <c r="A3320" t="s">
        <v>2392</v>
      </c>
      <c r="B3320">
        <v>101</v>
      </c>
      <c r="C3320">
        <v>13208023</v>
      </c>
      <c r="D3320" t="s">
        <v>2393</v>
      </c>
      <c r="E3320" t="s">
        <v>11771</v>
      </c>
      <c r="F3320" t="s">
        <v>2394</v>
      </c>
      <c r="G3320" t="s">
        <v>14</v>
      </c>
      <c r="H3320" t="s">
        <v>22</v>
      </c>
      <c r="I3320">
        <v>42000000</v>
      </c>
      <c r="J3320">
        <v>2002</v>
      </c>
      <c r="K3320">
        <v>3.3</v>
      </c>
      <c r="L3320" s="5" t="s">
        <v>8413</v>
      </c>
      <c r="M3320" s="5" t="s">
        <v>2267</v>
      </c>
      <c r="N3320" t="s">
        <v>3629</v>
      </c>
      <c r="P3320" s="5">
        <f t="shared" si="324"/>
        <v>0.55905738016478868</v>
      </c>
      <c r="Q3320" s="5">
        <f t="shared" si="325"/>
        <v>13208023</v>
      </c>
      <c r="R3320" s="1">
        <f t="shared" si="326"/>
        <v>-28791977</v>
      </c>
      <c r="S3320" s="1">
        <f t="shared" si="327"/>
        <v>42000000</v>
      </c>
      <c r="V3320" s="5"/>
      <c r="W3320" s="5"/>
      <c r="Y3320" s="5"/>
    </row>
    <row r="3321" spans="1:25" x14ac:dyDescent="0.3">
      <c r="A3321" t="s">
        <v>2901</v>
      </c>
      <c r="B3321">
        <v>85</v>
      </c>
      <c r="C3321">
        <v>64238770</v>
      </c>
      <c r="D3321" t="s">
        <v>165</v>
      </c>
      <c r="E3321" t="s">
        <v>11772</v>
      </c>
      <c r="F3321" t="s">
        <v>2902</v>
      </c>
      <c r="G3321" t="s">
        <v>14</v>
      </c>
      <c r="H3321" t="s">
        <v>99</v>
      </c>
      <c r="I3321">
        <v>42000000</v>
      </c>
      <c r="J3321">
        <v>2014</v>
      </c>
      <c r="K3321">
        <v>5.8</v>
      </c>
      <c r="L3321" s="5" t="s">
        <v>340</v>
      </c>
      <c r="M3321" s="5" t="s">
        <v>4017</v>
      </c>
      <c r="N3321" t="s">
        <v>599</v>
      </c>
      <c r="O3321" t="s">
        <v>6299</v>
      </c>
      <c r="P3321" s="5">
        <f t="shared" si="324"/>
        <v>0.55868784462905163</v>
      </c>
      <c r="Q3321" s="5">
        <f t="shared" si="325"/>
        <v>64238770</v>
      </c>
      <c r="R3321" s="1">
        <f t="shared" si="326"/>
        <v>22238770</v>
      </c>
      <c r="S3321" s="1">
        <f t="shared" si="327"/>
        <v>42000000</v>
      </c>
      <c r="V3321" s="5"/>
      <c r="W3321" s="5"/>
      <c r="Y3321" s="5"/>
    </row>
    <row r="3322" spans="1:25" x14ac:dyDescent="0.3">
      <c r="A3322" t="s">
        <v>3259</v>
      </c>
      <c r="B3322">
        <v>118</v>
      </c>
      <c r="C3322">
        <v>16252765</v>
      </c>
      <c r="D3322" t="s">
        <v>1175</v>
      </c>
      <c r="E3322" t="s">
        <v>11773</v>
      </c>
      <c r="F3322" t="s">
        <v>3260</v>
      </c>
      <c r="G3322" t="s">
        <v>14</v>
      </c>
      <c r="H3322" t="s">
        <v>525</v>
      </c>
      <c r="I3322">
        <v>42000000</v>
      </c>
      <c r="J3322">
        <v>2001</v>
      </c>
      <c r="K3322">
        <v>6</v>
      </c>
      <c r="L3322" s="5" t="s">
        <v>1221</v>
      </c>
      <c r="M3322" s="5" t="s">
        <v>8415</v>
      </c>
      <c r="N3322" t="s">
        <v>6851</v>
      </c>
      <c r="O3322" t="s">
        <v>3629</v>
      </c>
      <c r="P3322" s="5">
        <f t="shared" si="324"/>
        <v>0.55862353526896613</v>
      </c>
      <c r="Q3322" s="5">
        <f t="shared" si="325"/>
        <v>16252765</v>
      </c>
      <c r="R3322" s="1">
        <f t="shared" si="326"/>
        <v>-25747235</v>
      </c>
      <c r="S3322" s="1">
        <f t="shared" si="327"/>
        <v>42000000</v>
      </c>
      <c r="V3322" s="5"/>
      <c r="W3322" s="5"/>
      <c r="Y3322" s="5"/>
    </row>
    <row r="3323" spans="1:25" x14ac:dyDescent="0.3">
      <c r="A3323" t="s">
        <v>1295</v>
      </c>
      <c r="B3323">
        <v>100</v>
      </c>
      <c r="C3323">
        <v>24407944</v>
      </c>
      <c r="D3323" t="s">
        <v>1077</v>
      </c>
      <c r="E3323" t="s">
        <v>11774</v>
      </c>
      <c r="F3323" t="s">
        <v>1365</v>
      </c>
      <c r="G3323" t="s">
        <v>14</v>
      </c>
      <c r="H3323" t="s">
        <v>99</v>
      </c>
      <c r="I3323">
        <v>43000000</v>
      </c>
      <c r="J3323">
        <v>2005</v>
      </c>
      <c r="K3323">
        <v>4.8</v>
      </c>
      <c r="L3323" s="5" t="s">
        <v>476</v>
      </c>
      <c r="M3323" s="5" t="s">
        <v>8413</v>
      </c>
      <c r="N3323" t="s">
        <v>455</v>
      </c>
      <c r="O3323" t="s">
        <v>3629</v>
      </c>
      <c r="P3323" s="5">
        <f t="shared" si="324"/>
        <v>0.5582661242465532</v>
      </c>
      <c r="Q3323" s="5">
        <f t="shared" si="325"/>
        <v>24407944</v>
      </c>
      <c r="R3323" s="1">
        <f t="shared" si="326"/>
        <v>-18592056</v>
      </c>
      <c r="S3323" s="1">
        <f t="shared" si="327"/>
        <v>43000000</v>
      </c>
      <c r="V3323" s="5"/>
      <c r="W3323" s="5"/>
      <c r="Y3323" s="5"/>
    </row>
    <row r="3324" spans="1:25" x14ac:dyDescent="0.3">
      <c r="A3324" t="s">
        <v>2149</v>
      </c>
      <c r="B3324">
        <v>136</v>
      </c>
      <c r="C3324">
        <v>51768623</v>
      </c>
      <c r="D3324" t="s">
        <v>1221</v>
      </c>
      <c r="E3324" t="s">
        <v>11775</v>
      </c>
      <c r="F3324" t="s">
        <v>2150</v>
      </c>
      <c r="G3324" t="s">
        <v>14</v>
      </c>
      <c r="H3324" t="s">
        <v>15</v>
      </c>
      <c r="I3324">
        <v>43000000</v>
      </c>
      <c r="J3324">
        <v>2000</v>
      </c>
      <c r="K3324">
        <v>7.3</v>
      </c>
      <c r="L3324" s="5" t="s">
        <v>1221</v>
      </c>
      <c r="M3324" s="5"/>
      <c r="P3324" s="5">
        <f t="shared" si="324"/>
        <v>0.55795334647330008</v>
      </c>
      <c r="Q3324" s="5">
        <f t="shared" si="325"/>
        <v>51768623</v>
      </c>
      <c r="R3324" s="1">
        <f t="shared" si="326"/>
        <v>8768623</v>
      </c>
      <c r="S3324" s="1">
        <f t="shared" si="327"/>
        <v>43000000</v>
      </c>
      <c r="V3324" s="5"/>
      <c r="W3324" s="5"/>
      <c r="Y3324" s="5"/>
    </row>
    <row r="3325" spans="1:25" x14ac:dyDescent="0.3">
      <c r="A3325" t="s">
        <v>1177</v>
      </c>
      <c r="B3325">
        <v>103</v>
      </c>
      <c r="C3325">
        <v>37035515</v>
      </c>
      <c r="D3325" t="s">
        <v>910</v>
      </c>
      <c r="E3325" t="s">
        <v>11776</v>
      </c>
      <c r="F3325" t="s">
        <v>2151</v>
      </c>
      <c r="G3325" t="s">
        <v>14</v>
      </c>
      <c r="H3325" t="s">
        <v>15</v>
      </c>
      <c r="I3325">
        <v>43000000</v>
      </c>
      <c r="J3325">
        <v>2000</v>
      </c>
      <c r="K3325">
        <v>6</v>
      </c>
      <c r="L3325" s="5" t="s">
        <v>599</v>
      </c>
      <c r="M3325" s="5" t="s">
        <v>1221</v>
      </c>
      <c r="P3325" s="5">
        <f t="shared" si="324"/>
        <v>0.55779806467556459</v>
      </c>
      <c r="Q3325" s="5">
        <f t="shared" si="325"/>
        <v>37035515</v>
      </c>
      <c r="R3325" s="1">
        <f t="shared" si="326"/>
        <v>-5964485</v>
      </c>
      <c r="S3325" s="1">
        <f t="shared" si="327"/>
        <v>43000000</v>
      </c>
      <c r="V3325" s="5"/>
      <c r="W3325" s="5"/>
      <c r="Y3325" s="5"/>
    </row>
    <row r="3326" spans="1:25" x14ac:dyDescent="0.3">
      <c r="A3326" t="s">
        <v>2153</v>
      </c>
      <c r="B3326">
        <v>90</v>
      </c>
      <c r="C3326">
        <v>24430272</v>
      </c>
      <c r="D3326" t="s">
        <v>604</v>
      </c>
      <c r="E3326" t="s">
        <v>11777</v>
      </c>
      <c r="F3326" t="s">
        <v>2154</v>
      </c>
      <c r="G3326" t="s">
        <v>14</v>
      </c>
      <c r="H3326" t="s">
        <v>15</v>
      </c>
      <c r="I3326">
        <v>43000000</v>
      </c>
      <c r="J3326">
        <v>2002</v>
      </c>
      <c r="K3326">
        <v>5.0999999999999996</v>
      </c>
      <c r="L3326" s="5" t="s">
        <v>599</v>
      </c>
      <c r="M3326" s="5" t="s">
        <v>6851</v>
      </c>
      <c r="P3326" s="5">
        <f t="shared" si="324"/>
        <v>0.55755149630332856</v>
      </c>
      <c r="Q3326" s="5">
        <f t="shared" si="325"/>
        <v>24430272</v>
      </c>
      <c r="R3326" s="1">
        <f t="shared" si="326"/>
        <v>-18569728</v>
      </c>
      <c r="S3326" s="1">
        <f t="shared" si="327"/>
        <v>43000000</v>
      </c>
      <c r="V3326" s="5"/>
      <c r="W3326" s="5"/>
      <c r="Y3326" s="5"/>
    </row>
    <row r="3327" spans="1:25" x14ac:dyDescent="0.3">
      <c r="A3327" t="s">
        <v>345</v>
      </c>
      <c r="B3327">
        <v>123</v>
      </c>
      <c r="C3327">
        <v>159578352</v>
      </c>
      <c r="D3327" t="s">
        <v>630</v>
      </c>
      <c r="E3327" t="s">
        <v>11778</v>
      </c>
      <c r="F3327" t="s">
        <v>2166</v>
      </c>
      <c r="G3327" t="s">
        <v>14</v>
      </c>
      <c r="H3327" t="s">
        <v>15</v>
      </c>
      <c r="I3327">
        <v>43000000</v>
      </c>
      <c r="J3327">
        <v>2013</v>
      </c>
      <c r="K3327">
        <v>6.6</v>
      </c>
      <c r="L3327" s="5" t="s">
        <v>476</v>
      </c>
      <c r="M3327" s="5" t="s">
        <v>599</v>
      </c>
      <c r="N3327" t="s">
        <v>8413</v>
      </c>
      <c r="P3327" s="5">
        <f t="shared" si="324"/>
        <v>0.55723621155182734</v>
      </c>
      <c r="Q3327" s="5">
        <f t="shared" si="325"/>
        <v>159578352</v>
      </c>
      <c r="R3327" s="1">
        <f t="shared" si="326"/>
        <v>116578352</v>
      </c>
      <c r="S3327" s="1">
        <f t="shared" si="327"/>
        <v>43000000</v>
      </c>
      <c r="V3327" s="5"/>
      <c r="W3327" s="5"/>
      <c r="Y3327" s="5"/>
    </row>
    <row r="3328" spans="1:25" x14ac:dyDescent="0.3">
      <c r="A3328" t="s">
        <v>1567</v>
      </c>
      <c r="B3328">
        <v>104</v>
      </c>
      <c r="C3328">
        <v>47806295</v>
      </c>
      <c r="D3328" t="s">
        <v>1084</v>
      </c>
      <c r="E3328" t="s">
        <v>11779</v>
      </c>
      <c r="F3328" t="s">
        <v>2296</v>
      </c>
      <c r="G3328" t="s">
        <v>14</v>
      </c>
      <c r="H3328" t="s">
        <v>15</v>
      </c>
      <c r="I3328">
        <v>43000000</v>
      </c>
      <c r="J3328">
        <v>2005</v>
      </c>
      <c r="K3328">
        <v>6.5</v>
      </c>
      <c r="L3328" s="5" t="s">
        <v>2267</v>
      </c>
      <c r="M3328" s="5" t="s">
        <v>8415</v>
      </c>
      <c r="N3328" t="s">
        <v>3629</v>
      </c>
      <c r="P3328" s="5">
        <f t="shared" si="324"/>
        <v>0.55812757825778458</v>
      </c>
      <c r="Q3328" s="5">
        <f t="shared" si="325"/>
        <v>47806295</v>
      </c>
      <c r="R3328" s="1">
        <f t="shared" si="326"/>
        <v>4806295</v>
      </c>
      <c r="S3328" s="1">
        <f t="shared" si="327"/>
        <v>43000000</v>
      </c>
      <c r="V3328" s="5"/>
      <c r="W3328" s="5"/>
      <c r="Y3328" s="5"/>
    </row>
    <row r="3329" spans="1:25" x14ac:dyDescent="0.3">
      <c r="A3329" t="s">
        <v>1019</v>
      </c>
      <c r="B3329">
        <v>119</v>
      </c>
      <c r="C3329">
        <v>21471685</v>
      </c>
      <c r="D3329" t="s">
        <v>29</v>
      </c>
      <c r="E3329" t="s">
        <v>11780</v>
      </c>
      <c r="F3329" t="s">
        <v>1020</v>
      </c>
      <c r="G3329" t="s">
        <v>14</v>
      </c>
      <c r="H3329" t="s">
        <v>15</v>
      </c>
      <c r="I3329">
        <v>44000000</v>
      </c>
      <c r="J3329">
        <v>2000</v>
      </c>
      <c r="K3329">
        <v>2.4</v>
      </c>
      <c r="L3329" s="5" t="s">
        <v>476</v>
      </c>
      <c r="M3329" s="5" t="s">
        <v>340</v>
      </c>
      <c r="N3329" t="s">
        <v>4289</v>
      </c>
      <c r="P3329" s="5">
        <f t="shared" si="324"/>
        <v>0.5579456046619643</v>
      </c>
      <c r="Q3329" s="5">
        <f t="shared" si="325"/>
        <v>21471685</v>
      </c>
      <c r="R3329" s="1">
        <f t="shared" si="326"/>
        <v>-22528315</v>
      </c>
      <c r="S3329" s="1">
        <f t="shared" si="327"/>
        <v>44000000</v>
      </c>
      <c r="V3329" s="5"/>
      <c r="W3329" s="5"/>
      <c r="Y3329" s="5"/>
    </row>
    <row r="3330" spans="1:25" x14ac:dyDescent="0.3">
      <c r="A3330" t="s">
        <v>635</v>
      </c>
      <c r="B3330">
        <v>187</v>
      </c>
      <c r="C3330">
        <v>54116191</v>
      </c>
      <c r="D3330" t="s">
        <v>1395</v>
      </c>
      <c r="E3330" t="s">
        <v>11781</v>
      </c>
      <c r="F3330" t="s">
        <v>1396</v>
      </c>
      <c r="G3330" t="s">
        <v>14</v>
      </c>
      <c r="H3330" t="s">
        <v>15</v>
      </c>
      <c r="I3330">
        <v>44000000</v>
      </c>
      <c r="J3330">
        <v>2015</v>
      </c>
      <c r="K3330">
        <v>7.9</v>
      </c>
      <c r="L3330" s="5" t="s">
        <v>8413</v>
      </c>
      <c r="M3330" s="5" t="s">
        <v>1221</v>
      </c>
      <c r="N3330" t="s">
        <v>8415</v>
      </c>
      <c r="O3330" t="s">
        <v>3629</v>
      </c>
      <c r="P3330" s="5">
        <f t="shared" ref="P3330:P3393" si="328">CORREL(C3330:C8243,I3330:I8243)</f>
        <v>0.55762052613529201</v>
      </c>
      <c r="Q3330" s="5">
        <f t="shared" ref="Q3330:Q3393" si="329">IF(ISBLANK(C3330),MEDIAN($C$2:$C$4915), C3330)</f>
        <v>54116191</v>
      </c>
      <c r="R3330" s="1">
        <f t="shared" ref="R3330:R3393" si="330">Q3330-S3330</f>
        <v>10116191</v>
      </c>
      <c r="S3330" s="1">
        <f t="shared" ref="S3330:S3393" si="331">IF(ISBLANK(I3330),MEDIAN($I$2:$I$4915), I3330)</f>
        <v>44000000</v>
      </c>
      <c r="V3330" s="5"/>
      <c r="W3330" s="5"/>
      <c r="Y3330" s="5"/>
    </row>
    <row r="3331" spans="1:25" x14ac:dyDescent="0.3">
      <c r="A3331" t="s">
        <v>877</v>
      </c>
      <c r="B3331">
        <v>130</v>
      </c>
      <c r="C3331">
        <v>183875760</v>
      </c>
      <c r="D3331" t="s">
        <v>2133</v>
      </c>
      <c r="E3331" t="s">
        <v>11782</v>
      </c>
      <c r="F3331" t="s">
        <v>2134</v>
      </c>
      <c r="G3331" t="s">
        <v>14</v>
      </c>
      <c r="H3331" t="s">
        <v>15</v>
      </c>
      <c r="I3331">
        <v>44000000</v>
      </c>
      <c r="J3331">
        <v>1993</v>
      </c>
      <c r="K3331">
        <v>7.8</v>
      </c>
      <c r="L3331" s="5" t="s">
        <v>476</v>
      </c>
      <c r="M3331" s="5" t="s">
        <v>340</v>
      </c>
      <c r="N3331" t="s">
        <v>8413</v>
      </c>
      <c r="O3331" t="s">
        <v>1221</v>
      </c>
      <c r="P3331" s="5">
        <f t="shared" si="328"/>
        <v>0.55747820911219248</v>
      </c>
      <c r="Q3331" s="5">
        <f t="shared" si="329"/>
        <v>183875760</v>
      </c>
      <c r="R3331" s="1">
        <f t="shared" si="330"/>
        <v>139875760</v>
      </c>
      <c r="S3331" s="1">
        <f t="shared" si="331"/>
        <v>44000000</v>
      </c>
      <c r="V3331" s="5"/>
      <c r="W3331" s="5"/>
      <c r="Y3331" s="5"/>
    </row>
    <row r="3332" spans="1:25" x14ac:dyDescent="0.3">
      <c r="A3332" t="s">
        <v>1118</v>
      </c>
      <c r="B3332">
        <v>147</v>
      </c>
      <c r="C3332">
        <v>53300852</v>
      </c>
      <c r="D3332" t="s">
        <v>771</v>
      </c>
      <c r="E3332" t="s">
        <v>11783</v>
      </c>
      <c r="F3332" t="s">
        <v>2136</v>
      </c>
      <c r="G3332" t="s">
        <v>14</v>
      </c>
      <c r="H3332" t="s">
        <v>15</v>
      </c>
      <c r="I3332">
        <v>44000000</v>
      </c>
      <c r="J3332">
        <v>1996</v>
      </c>
      <c r="K3332">
        <v>7.5</v>
      </c>
      <c r="L3332" s="5" t="s">
        <v>8413</v>
      </c>
      <c r="M3332" s="5" t="s">
        <v>1221</v>
      </c>
      <c r="N3332" t="s">
        <v>3629</v>
      </c>
      <c r="P3332" s="5">
        <f t="shared" si="328"/>
        <v>0.55867662987388511</v>
      </c>
      <c r="Q3332" s="5">
        <f t="shared" si="329"/>
        <v>53300852</v>
      </c>
      <c r="R3332" s="1">
        <f t="shared" si="330"/>
        <v>9300852</v>
      </c>
      <c r="S3332" s="1">
        <f t="shared" si="331"/>
        <v>44000000</v>
      </c>
      <c r="V3332" s="5"/>
      <c r="W3332" s="5"/>
      <c r="Y3332" s="5"/>
    </row>
    <row r="3333" spans="1:25" x14ac:dyDescent="0.3">
      <c r="A3333" t="s">
        <v>2123</v>
      </c>
      <c r="B3333">
        <v>96</v>
      </c>
      <c r="C3333">
        <v>150415432</v>
      </c>
      <c r="D3333" t="s">
        <v>1595</v>
      </c>
      <c r="E3333" t="s">
        <v>11784</v>
      </c>
      <c r="F3333" t="s">
        <v>2137</v>
      </c>
      <c r="G3333" t="s">
        <v>14</v>
      </c>
      <c r="H3333" t="s">
        <v>15</v>
      </c>
      <c r="I3333">
        <v>44000000</v>
      </c>
      <c r="J3333">
        <v>1985</v>
      </c>
      <c r="K3333">
        <v>6.4</v>
      </c>
      <c r="L3333" s="5" t="s">
        <v>476</v>
      </c>
      <c r="M3333" s="5" t="s">
        <v>340</v>
      </c>
      <c r="N3333" t="s">
        <v>3629</v>
      </c>
      <c r="O3333" t="s">
        <v>8418</v>
      </c>
      <c r="P3333" s="5">
        <f t="shared" si="328"/>
        <v>0.55852965635207041</v>
      </c>
      <c r="Q3333" s="5">
        <f t="shared" si="329"/>
        <v>150415432</v>
      </c>
      <c r="R3333" s="1">
        <f t="shared" si="330"/>
        <v>106415432</v>
      </c>
      <c r="S3333" s="1">
        <f t="shared" si="331"/>
        <v>44000000</v>
      </c>
      <c r="V3333" s="5"/>
      <c r="W3333" s="5"/>
      <c r="Y3333" s="5"/>
    </row>
    <row r="3334" spans="1:25" x14ac:dyDescent="0.3">
      <c r="A3334" t="s">
        <v>2138</v>
      </c>
      <c r="B3334">
        <v>118</v>
      </c>
      <c r="C3334">
        <v>44834712</v>
      </c>
      <c r="D3334" t="s">
        <v>1450</v>
      </c>
      <c r="E3334" t="s">
        <v>11785</v>
      </c>
      <c r="F3334" t="s">
        <v>2139</v>
      </c>
      <c r="G3334" t="s">
        <v>14</v>
      </c>
      <c r="H3334" t="s">
        <v>15</v>
      </c>
      <c r="I3334">
        <v>44000000</v>
      </c>
      <c r="J3334">
        <v>1996</v>
      </c>
      <c r="K3334">
        <v>5.6</v>
      </c>
      <c r="L3334" s="5" t="s">
        <v>1221</v>
      </c>
      <c r="M3334" s="5" t="s">
        <v>3629</v>
      </c>
      <c r="P3334" s="5">
        <f t="shared" si="328"/>
        <v>0.55929265641977166</v>
      </c>
      <c r="Q3334" s="5">
        <f t="shared" si="329"/>
        <v>44834712</v>
      </c>
      <c r="R3334" s="1">
        <f t="shared" si="330"/>
        <v>834712</v>
      </c>
      <c r="S3334" s="1">
        <f t="shared" si="331"/>
        <v>44000000</v>
      </c>
      <c r="V3334" s="5"/>
      <c r="W3334" s="5"/>
      <c r="Y3334" s="5"/>
    </row>
    <row r="3335" spans="1:25" x14ac:dyDescent="0.3">
      <c r="A3335" t="s">
        <v>2143</v>
      </c>
      <c r="B3335">
        <v>325</v>
      </c>
      <c r="C3335">
        <v>1500000</v>
      </c>
      <c r="D3335" t="s">
        <v>2144</v>
      </c>
      <c r="E3335" t="s">
        <v>11786</v>
      </c>
      <c r="F3335" t="s">
        <v>2145</v>
      </c>
      <c r="G3335" t="s">
        <v>14</v>
      </c>
      <c r="H3335" t="s">
        <v>15</v>
      </c>
      <c r="I3335">
        <v>44000000</v>
      </c>
      <c r="J3335">
        <v>1980</v>
      </c>
      <c r="K3335">
        <v>6.8</v>
      </c>
      <c r="L3335" s="5" t="s">
        <v>340</v>
      </c>
      <c r="M3335" s="5" t="s">
        <v>1221</v>
      </c>
      <c r="N3335" t="s">
        <v>5239</v>
      </c>
      <c r="P3335" s="5">
        <f t="shared" si="328"/>
        <v>0.5590924343901521</v>
      </c>
      <c r="Q3335" s="5">
        <f t="shared" si="329"/>
        <v>1500000</v>
      </c>
      <c r="R3335" s="1">
        <f t="shared" si="330"/>
        <v>-42500000</v>
      </c>
      <c r="S3335" s="1">
        <f t="shared" si="331"/>
        <v>44000000</v>
      </c>
      <c r="V3335" s="5"/>
      <c r="W3335" s="5"/>
      <c r="Y3335" s="5"/>
    </row>
    <row r="3336" spans="1:25" x14ac:dyDescent="0.3">
      <c r="A3336" t="s">
        <v>2156</v>
      </c>
      <c r="B3336">
        <v>99</v>
      </c>
      <c r="C3336">
        <v>31136950</v>
      </c>
      <c r="D3336" t="s">
        <v>246</v>
      </c>
      <c r="E3336" t="s">
        <v>11787</v>
      </c>
      <c r="F3336" t="s">
        <v>2157</v>
      </c>
      <c r="G3336" t="s">
        <v>14</v>
      </c>
      <c r="H3336" t="s">
        <v>15</v>
      </c>
      <c r="I3336">
        <v>44000000</v>
      </c>
      <c r="J3336">
        <v>2010</v>
      </c>
      <c r="K3336">
        <v>6.5</v>
      </c>
      <c r="L3336" s="5" t="s">
        <v>1221</v>
      </c>
      <c r="M3336" s="5" t="s">
        <v>455</v>
      </c>
      <c r="N3336" t="s">
        <v>6851</v>
      </c>
      <c r="P3336" s="5">
        <f t="shared" si="328"/>
        <v>0.5586820446410331</v>
      </c>
      <c r="Q3336" s="5">
        <f t="shared" si="329"/>
        <v>31136950</v>
      </c>
      <c r="R3336" s="1">
        <f t="shared" si="330"/>
        <v>-12863050</v>
      </c>
      <c r="S3336" s="1">
        <f t="shared" si="331"/>
        <v>44000000</v>
      </c>
      <c r="V3336" s="5"/>
      <c r="W3336" s="5"/>
      <c r="Y3336" s="5"/>
    </row>
    <row r="3337" spans="1:25" x14ac:dyDescent="0.3">
      <c r="A3337" t="s">
        <v>2190</v>
      </c>
      <c r="B3337">
        <v>112</v>
      </c>
      <c r="C3337">
        <v>6105175</v>
      </c>
      <c r="D3337" t="s">
        <v>599</v>
      </c>
      <c r="E3337" t="s">
        <v>11788</v>
      </c>
      <c r="F3337" t="s">
        <v>2191</v>
      </c>
      <c r="G3337" t="s">
        <v>14</v>
      </c>
      <c r="H3337" t="s">
        <v>15</v>
      </c>
      <c r="I3337">
        <v>44000000</v>
      </c>
      <c r="J3337">
        <v>2014</v>
      </c>
      <c r="K3337">
        <v>6.6</v>
      </c>
      <c r="L3337" s="5" t="s">
        <v>599</v>
      </c>
      <c r="M3337" s="5"/>
      <c r="P3337" s="5">
        <f t="shared" si="328"/>
        <v>0.55840202321753285</v>
      </c>
      <c r="Q3337" s="5">
        <f t="shared" si="329"/>
        <v>6105175</v>
      </c>
      <c r="R3337" s="1">
        <f t="shared" si="330"/>
        <v>-37894825</v>
      </c>
      <c r="S3337" s="1">
        <f t="shared" si="331"/>
        <v>44000000</v>
      </c>
      <c r="V3337" s="5"/>
      <c r="W3337" s="5"/>
      <c r="Y3337" s="5"/>
    </row>
    <row r="3338" spans="1:25" x14ac:dyDescent="0.3">
      <c r="A3338" t="s">
        <v>2130</v>
      </c>
      <c r="B3338">
        <v>130</v>
      </c>
      <c r="C3338">
        <v>136019448</v>
      </c>
      <c r="D3338" t="s">
        <v>2131</v>
      </c>
      <c r="E3338" t="s">
        <v>11789</v>
      </c>
      <c r="F3338" t="s">
        <v>2132</v>
      </c>
      <c r="G3338" t="s">
        <v>14</v>
      </c>
      <c r="H3338" t="s">
        <v>15</v>
      </c>
      <c r="I3338">
        <v>44500000</v>
      </c>
      <c r="J3338">
        <v>2012</v>
      </c>
      <c r="K3338">
        <v>7.7</v>
      </c>
      <c r="L3338" s="5" t="s">
        <v>4651</v>
      </c>
      <c r="M3338" s="5" t="s">
        <v>1221</v>
      </c>
      <c r="N3338" t="s">
        <v>7865</v>
      </c>
      <c r="O3338" t="s">
        <v>3629</v>
      </c>
      <c r="P3338" s="5">
        <f t="shared" si="328"/>
        <v>0.558006094180997</v>
      </c>
      <c r="Q3338" s="5">
        <f t="shared" si="329"/>
        <v>136019448</v>
      </c>
      <c r="R3338" s="1">
        <f t="shared" si="330"/>
        <v>91519448</v>
      </c>
      <c r="S3338" s="1">
        <f t="shared" si="331"/>
        <v>44500000</v>
      </c>
      <c r="V3338" s="5"/>
      <c r="W3338" s="5"/>
      <c r="Y3338" s="5"/>
    </row>
    <row r="3339" spans="1:25" x14ac:dyDescent="0.3">
      <c r="A3339" t="s">
        <v>862</v>
      </c>
      <c r="B3339">
        <v>73</v>
      </c>
      <c r="C3339">
        <v>422783777</v>
      </c>
      <c r="D3339" t="s">
        <v>1046</v>
      </c>
      <c r="E3339" t="s">
        <v>11790</v>
      </c>
      <c r="F3339" t="s">
        <v>1047</v>
      </c>
      <c r="G3339" t="s">
        <v>14</v>
      </c>
      <c r="H3339" t="s">
        <v>15</v>
      </c>
      <c r="I3339">
        <v>45000000</v>
      </c>
      <c r="J3339">
        <v>1994</v>
      </c>
      <c r="K3339">
        <v>8.5</v>
      </c>
      <c r="L3339" s="5" t="s">
        <v>340</v>
      </c>
      <c r="M3339" s="5" t="s">
        <v>4017</v>
      </c>
      <c r="N3339" t="s">
        <v>1221</v>
      </c>
      <c r="O3339" t="s">
        <v>6299</v>
      </c>
      <c r="P3339" s="5">
        <f t="shared" si="328"/>
        <v>0.55859342552445013</v>
      </c>
      <c r="Q3339" s="5">
        <f t="shared" si="329"/>
        <v>422783777</v>
      </c>
      <c r="R3339" s="1">
        <f t="shared" si="330"/>
        <v>377783777</v>
      </c>
      <c r="S3339" s="1">
        <f t="shared" si="331"/>
        <v>45000000</v>
      </c>
      <c r="V3339" s="5"/>
      <c r="W3339" s="5"/>
      <c r="Y3339" s="5"/>
    </row>
    <row r="3340" spans="1:25" x14ac:dyDescent="0.3">
      <c r="A3340" t="s">
        <v>745</v>
      </c>
      <c r="B3340">
        <v>113</v>
      </c>
      <c r="C3340">
        <v>21009180</v>
      </c>
      <c r="D3340" t="s">
        <v>256</v>
      </c>
      <c r="E3340" t="s">
        <v>11791</v>
      </c>
      <c r="F3340" t="s">
        <v>1143</v>
      </c>
      <c r="G3340" t="s">
        <v>14</v>
      </c>
      <c r="H3340" t="s">
        <v>15</v>
      </c>
      <c r="I3340">
        <v>45000000</v>
      </c>
      <c r="J3340">
        <v>2004</v>
      </c>
      <c r="K3340">
        <v>6.1</v>
      </c>
      <c r="L3340" s="5" t="s">
        <v>476</v>
      </c>
      <c r="M3340" s="5" t="s">
        <v>340</v>
      </c>
      <c r="N3340" t="s">
        <v>1221</v>
      </c>
      <c r="O3340" t="s">
        <v>3629</v>
      </c>
      <c r="P3340" s="5">
        <f t="shared" si="328"/>
        <v>0.56482339395511572</v>
      </c>
      <c r="Q3340" s="5">
        <f t="shared" si="329"/>
        <v>21009180</v>
      </c>
      <c r="R3340" s="1">
        <f t="shared" si="330"/>
        <v>-23990820</v>
      </c>
      <c r="S3340" s="1">
        <f t="shared" si="331"/>
        <v>45000000</v>
      </c>
      <c r="V3340" s="5"/>
      <c r="W3340" s="5"/>
      <c r="Y3340" s="5"/>
    </row>
    <row r="3341" spans="1:25" x14ac:dyDescent="0.3">
      <c r="A3341" t="s">
        <v>843</v>
      </c>
      <c r="B3341">
        <v>111</v>
      </c>
      <c r="C3341">
        <v>36064910</v>
      </c>
      <c r="D3341" t="s">
        <v>1011</v>
      </c>
      <c r="E3341" t="s">
        <v>11792</v>
      </c>
      <c r="F3341" t="s">
        <v>1347</v>
      </c>
      <c r="G3341" t="s">
        <v>14</v>
      </c>
      <c r="H3341" t="s">
        <v>15</v>
      </c>
      <c r="I3341">
        <v>45000000</v>
      </c>
      <c r="J3341">
        <v>2008</v>
      </c>
      <c r="K3341">
        <v>6.4</v>
      </c>
      <c r="L3341" s="5" t="s">
        <v>476</v>
      </c>
      <c r="M3341" s="5" t="s">
        <v>4289</v>
      </c>
      <c r="N3341" t="s">
        <v>3629</v>
      </c>
      <c r="P3341" s="5">
        <f t="shared" si="328"/>
        <v>0.56450066590524806</v>
      </c>
      <c r="Q3341" s="5">
        <f t="shared" si="329"/>
        <v>36064910</v>
      </c>
      <c r="R3341" s="1">
        <f t="shared" si="330"/>
        <v>-8935090</v>
      </c>
      <c r="S3341" s="1">
        <f t="shared" si="331"/>
        <v>45000000</v>
      </c>
      <c r="V3341" s="5"/>
      <c r="W3341" s="5"/>
      <c r="Y3341" s="5"/>
    </row>
    <row r="3342" spans="1:25" x14ac:dyDescent="0.3">
      <c r="A3342" t="s">
        <v>1495</v>
      </c>
      <c r="B3342">
        <v>115</v>
      </c>
      <c r="C3342">
        <v>48472213</v>
      </c>
      <c r="D3342" t="s">
        <v>630</v>
      </c>
      <c r="E3342" t="s">
        <v>11793</v>
      </c>
      <c r="F3342" t="s">
        <v>1496</v>
      </c>
      <c r="G3342" t="s">
        <v>14</v>
      </c>
      <c r="H3342" t="s">
        <v>15</v>
      </c>
      <c r="I3342">
        <v>45000000</v>
      </c>
      <c r="J3342">
        <v>2005</v>
      </c>
      <c r="K3342">
        <v>5</v>
      </c>
      <c r="L3342" s="5" t="s">
        <v>476</v>
      </c>
      <c r="M3342" s="5" t="s">
        <v>599</v>
      </c>
      <c r="N3342" t="s">
        <v>8413</v>
      </c>
      <c r="P3342" s="5">
        <f t="shared" si="328"/>
        <v>0.56425175284681095</v>
      </c>
      <c r="Q3342" s="5">
        <f t="shared" si="329"/>
        <v>48472213</v>
      </c>
      <c r="R3342" s="1">
        <f t="shared" si="330"/>
        <v>3472213</v>
      </c>
      <c r="S3342" s="1">
        <f t="shared" si="331"/>
        <v>45000000</v>
      </c>
      <c r="V3342" s="5"/>
      <c r="W3342" s="5"/>
      <c r="Y3342" s="5"/>
    </row>
    <row r="3343" spans="1:25" x14ac:dyDescent="0.3">
      <c r="A3343" t="s">
        <v>1802</v>
      </c>
      <c r="B3343">
        <v>129</v>
      </c>
      <c r="C3343">
        <v>88504640</v>
      </c>
      <c r="D3343" t="s">
        <v>778</v>
      </c>
      <c r="E3343" t="s">
        <v>11794</v>
      </c>
      <c r="F3343" t="s">
        <v>1803</v>
      </c>
      <c r="G3343" t="s">
        <v>14</v>
      </c>
      <c r="H3343" t="s">
        <v>15</v>
      </c>
      <c r="I3343">
        <v>45000000</v>
      </c>
      <c r="J3343">
        <v>2006</v>
      </c>
      <c r="K3343">
        <v>7.6</v>
      </c>
      <c r="L3343" s="5" t="s">
        <v>8413</v>
      </c>
      <c r="M3343" s="5" t="s">
        <v>1221</v>
      </c>
      <c r="N3343" t="s">
        <v>8415</v>
      </c>
      <c r="O3343" t="s">
        <v>3629</v>
      </c>
      <c r="P3343" s="5">
        <f t="shared" si="328"/>
        <v>0.56407405174294711</v>
      </c>
      <c r="Q3343" s="5">
        <f t="shared" si="329"/>
        <v>88504640</v>
      </c>
      <c r="R3343" s="1">
        <f t="shared" si="330"/>
        <v>43504640</v>
      </c>
      <c r="S3343" s="1">
        <f t="shared" si="331"/>
        <v>45000000</v>
      </c>
      <c r="V3343" s="5"/>
      <c r="W3343" s="5"/>
      <c r="Y3343" s="5"/>
    </row>
    <row r="3344" spans="1:25" x14ac:dyDescent="0.3">
      <c r="A3344" t="s">
        <v>1869</v>
      </c>
      <c r="B3344">
        <v>98</v>
      </c>
      <c r="C3344">
        <v>50740078</v>
      </c>
      <c r="D3344" t="s">
        <v>801</v>
      </c>
      <c r="E3344" t="s">
        <v>11795</v>
      </c>
      <c r="F3344" t="s">
        <v>1870</v>
      </c>
      <c r="G3344" t="s">
        <v>14</v>
      </c>
      <c r="H3344" t="s">
        <v>275</v>
      </c>
      <c r="I3344">
        <v>45000000</v>
      </c>
      <c r="J3344">
        <v>2004</v>
      </c>
      <c r="K3344">
        <v>6.2</v>
      </c>
      <c r="L3344" s="5" t="s">
        <v>476</v>
      </c>
      <c r="M3344" s="5" t="s">
        <v>2267</v>
      </c>
      <c r="N3344" t="s">
        <v>4289</v>
      </c>
      <c r="O3344" t="s">
        <v>3629</v>
      </c>
      <c r="P3344" s="5">
        <f t="shared" si="328"/>
        <v>0.56419083331200215</v>
      </c>
      <c r="Q3344" s="5">
        <f t="shared" si="329"/>
        <v>50740078</v>
      </c>
      <c r="R3344" s="1">
        <f t="shared" si="330"/>
        <v>5740078</v>
      </c>
      <c r="S3344" s="1">
        <f t="shared" si="331"/>
        <v>45000000</v>
      </c>
      <c r="V3344" s="5"/>
      <c r="W3344" s="5"/>
      <c r="Y3344" s="5"/>
    </row>
    <row r="3345" spans="1:25" x14ac:dyDescent="0.3">
      <c r="A3345" t="s">
        <v>1209</v>
      </c>
      <c r="B3345">
        <v>111</v>
      </c>
      <c r="C3345">
        <v>92001027</v>
      </c>
      <c r="D3345" t="s">
        <v>2011</v>
      </c>
      <c r="E3345" t="s">
        <v>11796</v>
      </c>
      <c r="F3345" t="s">
        <v>2012</v>
      </c>
      <c r="G3345" t="s">
        <v>14</v>
      </c>
      <c r="H3345" t="s">
        <v>15</v>
      </c>
      <c r="I3345">
        <v>45000000</v>
      </c>
      <c r="J3345">
        <v>1996</v>
      </c>
      <c r="K3345">
        <v>7.6</v>
      </c>
      <c r="L3345" s="5" t="s">
        <v>476</v>
      </c>
      <c r="M3345" s="5" t="s">
        <v>340</v>
      </c>
      <c r="N3345" t="s">
        <v>1221</v>
      </c>
      <c r="O3345" t="s">
        <v>4289</v>
      </c>
      <c r="P3345" s="5">
        <f t="shared" si="328"/>
        <v>0.56402678650885174</v>
      </c>
      <c r="Q3345" s="5">
        <f t="shared" si="329"/>
        <v>92001027</v>
      </c>
      <c r="R3345" s="1">
        <f t="shared" si="330"/>
        <v>47001027</v>
      </c>
      <c r="S3345" s="1">
        <f t="shared" si="331"/>
        <v>45000000</v>
      </c>
      <c r="V3345" s="5"/>
      <c r="W3345" s="5"/>
      <c r="Y3345" s="5"/>
    </row>
    <row r="3346" spans="1:25" x14ac:dyDescent="0.3">
      <c r="A3346" t="s">
        <v>183</v>
      </c>
      <c r="B3346">
        <v>86</v>
      </c>
      <c r="C3346">
        <v>181395380</v>
      </c>
      <c r="D3346" t="s">
        <v>1303</v>
      </c>
      <c r="E3346" t="s">
        <v>11797</v>
      </c>
      <c r="F3346" t="s">
        <v>2017</v>
      </c>
      <c r="G3346" t="s">
        <v>14</v>
      </c>
      <c r="H3346" t="s">
        <v>15</v>
      </c>
      <c r="I3346">
        <v>45000000</v>
      </c>
      <c r="J3346">
        <v>1997</v>
      </c>
      <c r="K3346">
        <v>6.8</v>
      </c>
      <c r="L3346" s="5" t="s">
        <v>599</v>
      </c>
      <c r="M3346" s="5" t="s">
        <v>455</v>
      </c>
      <c r="N3346" t="s">
        <v>6851</v>
      </c>
      <c r="P3346" s="5">
        <f t="shared" si="328"/>
        <v>0.56417431323750322</v>
      </c>
      <c r="Q3346" s="5">
        <f t="shared" si="329"/>
        <v>181395380</v>
      </c>
      <c r="R3346" s="1">
        <f t="shared" si="330"/>
        <v>136395380</v>
      </c>
      <c r="S3346" s="1">
        <f t="shared" si="331"/>
        <v>45000000</v>
      </c>
      <c r="V3346" s="5"/>
      <c r="W3346" s="5"/>
      <c r="Y3346" s="5"/>
    </row>
    <row r="3347" spans="1:25" x14ac:dyDescent="0.3">
      <c r="A3347" t="s">
        <v>1461</v>
      </c>
      <c r="B3347">
        <v>91</v>
      </c>
      <c r="C3347">
        <v>130512915</v>
      </c>
      <c r="D3347" t="s">
        <v>184</v>
      </c>
      <c r="E3347" t="s">
        <v>11798</v>
      </c>
      <c r="F3347" t="s">
        <v>2024</v>
      </c>
      <c r="G3347" t="s">
        <v>14</v>
      </c>
      <c r="H3347" t="s">
        <v>15</v>
      </c>
      <c r="I3347">
        <v>45000000</v>
      </c>
      <c r="J3347">
        <v>1994</v>
      </c>
      <c r="K3347">
        <v>4.8</v>
      </c>
      <c r="L3347" s="5" t="s">
        <v>599</v>
      </c>
      <c r="M3347" s="5" t="s">
        <v>6299</v>
      </c>
      <c r="N3347" t="s">
        <v>455</v>
      </c>
      <c r="P3347" s="5">
        <f t="shared" si="328"/>
        <v>0.56534691887392052</v>
      </c>
      <c r="Q3347" s="5">
        <f t="shared" si="329"/>
        <v>130512915</v>
      </c>
      <c r="R3347" s="1">
        <f t="shared" si="330"/>
        <v>85512915</v>
      </c>
      <c r="S3347" s="1">
        <f t="shared" si="331"/>
        <v>45000000</v>
      </c>
      <c r="V3347" s="5"/>
      <c r="W3347" s="5"/>
      <c r="Y3347" s="5"/>
    </row>
    <row r="3348" spans="1:25" x14ac:dyDescent="0.3">
      <c r="A3348" t="s">
        <v>1981</v>
      </c>
      <c r="B3348">
        <v>98</v>
      </c>
      <c r="C3348">
        <v>139852971</v>
      </c>
      <c r="D3348" t="s">
        <v>122</v>
      </c>
      <c r="E3348" t="s">
        <v>11799</v>
      </c>
      <c r="F3348" t="s">
        <v>2025</v>
      </c>
      <c r="G3348" t="s">
        <v>14</v>
      </c>
      <c r="H3348" t="s">
        <v>525</v>
      </c>
      <c r="I3348">
        <v>45000000</v>
      </c>
      <c r="J3348">
        <v>2012</v>
      </c>
      <c r="K3348">
        <v>6.3</v>
      </c>
      <c r="L3348" s="5" t="s">
        <v>476</v>
      </c>
      <c r="M3348" s="5" t="s">
        <v>8413</v>
      </c>
      <c r="N3348" t="s">
        <v>3629</v>
      </c>
      <c r="P3348" s="5">
        <f t="shared" si="328"/>
        <v>0.56588040504903914</v>
      </c>
      <c r="Q3348" s="5">
        <f t="shared" si="329"/>
        <v>139852971</v>
      </c>
      <c r="R3348" s="1">
        <f t="shared" si="330"/>
        <v>94852971</v>
      </c>
      <c r="S3348" s="1">
        <f t="shared" si="331"/>
        <v>45000000</v>
      </c>
      <c r="V3348" s="5"/>
      <c r="W3348" s="5"/>
      <c r="Y3348" s="5"/>
    </row>
    <row r="3349" spans="1:25" x14ac:dyDescent="0.3">
      <c r="A3349" t="s">
        <v>1509</v>
      </c>
      <c r="B3349">
        <v>109</v>
      </c>
      <c r="C3349">
        <v>106807667</v>
      </c>
      <c r="D3349" t="s">
        <v>2028</v>
      </c>
      <c r="E3349" t="s">
        <v>11800</v>
      </c>
      <c r="F3349" t="s">
        <v>2029</v>
      </c>
      <c r="G3349" t="s">
        <v>14</v>
      </c>
      <c r="H3349" t="s">
        <v>15</v>
      </c>
      <c r="I3349">
        <v>45000000</v>
      </c>
      <c r="J3349">
        <v>2000</v>
      </c>
      <c r="K3349">
        <v>6.2</v>
      </c>
      <c r="L3349" s="5" t="s">
        <v>476</v>
      </c>
      <c r="M3349" s="5" t="s">
        <v>599</v>
      </c>
      <c r="N3349" t="s">
        <v>8413</v>
      </c>
      <c r="O3349" t="s">
        <v>6851</v>
      </c>
      <c r="P3349" s="5">
        <f t="shared" si="328"/>
        <v>0.56652204445707866</v>
      </c>
      <c r="Q3349" s="5">
        <f t="shared" si="329"/>
        <v>106807667</v>
      </c>
      <c r="R3349" s="1">
        <f t="shared" si="330"/>
        <v>61807667</v>
      </c>
      <c r="S3349" s="1">
        <f t="shared" si="331"/>
        <v>45000000</v>
      </c>
      <c r="V3349" s="5"/>
      <c r="W3349" s="5"/>
      <c r="Y3349" s="5"/>
    </row>
    <row r="3350" spans="1:25" x14ac:dyDescent="0.3">
      <c r="A3350" t="s">
        <v>973</v>
      </c>
      <c r="B3350">
        <v>93</v>
      </c>
      <c r="C3350">
        <v>101702060</v>
      </c>
      <c r="D3350" t="s">
        <v>2030</v>
      </c>
      <c r="E3350" t="s">
        <v>11801</v>
      </c>
      <c r="F3350" t="s">
        <v>2031</v>
      </c>
      <c r="G3350" t="s">
        <v>14</v>
      </c>
      <c r="H3350" t="s">
        <v>15</v>
      </c>
      <c r="I3350">
        <v>45000000</v>
      </c>
      <c r="J3350">
        <v>2008</v>
      </c>
      <c r="K3350">
        <v>5.8</v>
      </c>
      <c r="L3350" s="5" t="s">
        <v>476</v>
      </c>
      <c r="M3350" s="5" t="s">
        <v>340</v>
      </c>
      <c r="N3350" t="s">
        <v>6299</v>
      </c>
      <c r="O3350" t="s">
        <v>455</v>
      </c>
      <c r="P3350" s="5">
        <f t="shared" si="328"/>
        <v>0.56681131933333939</v>
      </c>
      <c r="Q3350" s="5">
        <f t="shared" si="329"/>
        <v>101702060</v>
      </c>
      <c r="R3350" s="1">
        <f t="shared" si="330"/>
        <v>56702060</v>
      </c>
      <c r="S3350" s="1">
        <f t="shared" si="331"/>
        <v>45000000</v>
      </c>
      <c r="V3350" s="5"/>
      <c r="W3350" s="5"/>
      <c r="Y3350" s="5"/>
    </row>
    <row r="3351" spans="1:25" x14ac:dyDescent="0.3">
      <c r="A3351" t="s">
        <v>821</v>
      </c>
      <c r="B3351">
        <v>141</v>
      </c>
      <c r="C3351">
        <v>100768056</v>
      </c>
      <c r="D3351" t="s">
        <v>778</v>
      </c>
      <c r="E3351" t="s">
        <v>11802</v>
      </c>
      <c r="F3351" t="s">
        <v>2033</v>
      </c>
      <c r="G3351" t="s">
        <v>14</v>
      </c>
      <c r="H3351" t="s">
        <v>15</v>
      </c>
      <c r="I3351">
        <v>45000000</v>
      </c>
      <c r="J3351">
        <v>1993</v>
      </c>
      <c r="K3351">
        <v>6.5</v>
      </c>
      <c r="L3351" s="5" t="s">
        <v>8413</v>
      </c>
      <c r="M3351" s="5" t="s">
        <v>1221</v>
      </c>
      <c r="N3351" t="s">
        <v>8415</v>
      </c>
      <c r="O3351" t="s">
        <v>3629</v>
      </c>
      <c r="P3351" s="5">
        <f t="shared" si="328"/>
        <v>0.56705250159878562</v>
      </c>
      <c r="Q3351" s="5">
        <f t="shared" si="329"/>
        <v>100768056</v>
      </c>
      <c r="R3351" s="1">
        <f t="shared" si="330"/>
        <v>55768056</v>
      </c>
      <c r="S3351" s="1">
        <f t="shared" si="331"/>
        <v>45000000</v>
      </c>
      <c r="V3351" s="5"/>
      <c r="W3351" s="5"/>
      <c r="Y3351" s="5"/>
    </row>
    <row r="3352" spans="1:25" x14ac:dyDescent="0.3">
      <c r="A3352" t="s">
        <v>475</v>
      </c>
      <c r="B3352">
        <v>119</v>
      </c>
      <c r="C3352">
        <v>92115211</v>
      </c>
      <c r="D3352" t="s">
        <v>778</v>
      </c>
      <c r="E3352" t="s">
        <v>11803</v>
      </c>
      <c r="F3352" t="s">
        <v>2034</v>
      </c>
      <c r="G3352" t="s">
        <v>14</v>
      </c>
      <c r="H3352" t="s">
        <v>15</v>
      </c>
      <c r="I3352">
        <v>45000000</v>
      </c>
      <c r="J3352">
        <v>1994</v>
      </c>
      <c r="K3352">
        <v>6.7</v>
      </c>
      <c r="L3352" s="5" t="s">
        <v>8413</v>
      </c>
      <c r="M3352" s="5" t="s">
        <v>1221</v>
      </c>
      <c r="N3352" t="s">
        <v>8415</v>
      </c>
      <c r="O3352" t="s">
        <v>3629</v>
      </c>
      <c r="P3352" s="5">
        <f t="shared" si="328"/>
        <v>0.56728563530162079</v>
      </c>
      <c r="Q3352" s="5">
        <f t="shared" si="329"/>
        <v>92115211</v>
      </c>
      <c r="R3352" s="1">
        <f t="shared" si="330"/>
        <v>47115211</v>
      </c>
      <c r="S3352" s="1">
        <f t="shared" si="331"/>
        <v>45000000</v>
      </c>
      <c r="V3352" s="5"/>
      <c r="W3352" s="5"/>
      <c r="Y3352" s="5"/>
    </row>
    <row r="3353" spans="1:25" x14ac:dyDescent="0.3">
      <c r="A3353" t="s">
        <v>1388</v>
      </c>
      <c r="B3353">
        <v>97</v>
      </c>
      <c r="C3353">
        <v>93452056</v>
      </c>
      <c r="D3353" t="s">
        <v>1908</v>
      </c>
      <c r="E3353" t="s">
        <v>11804</v>
      </c>
      <c r="F3353" t="s">
        <v>2035</v>
      </c>
      <c r="G3353" t="s">
        <v>14</v>
      </c>
      <c r="H3353" t="s">
        <v>15</v>
      </c>
      <c r="I3353">
        <v>45000000</v>
      </c>
      <c r="J3353">
        <v>2007</v>
      </c>
      <c r="K3353">
        <v>7.4</v>
      </c>
      <c r="L3353" s="5" t="s">
        <v>340</v>
      </c>
      <c r="M3353" s="5" t="s">
        <v>599</v>
      </c>
      <c r="N3353" t="s">
        <v>1221</v>
      </c>
      <c r="P3353" s="5">
        <f t="shared" si="328"/>
        <v>0.56744032479968554</v>
      </c>
      <c r="Q3353" s="5">
        <f t="shared" si="329"/>
        <v>93452056</v>
      </c>
      <c r="R3353" s="1">
        <f t="shared" si="330"/>
        <v>48452056</v>
      </c>
      <c r="S3353" s="1">
        <f t="shared" si="331"/>
        <v>45000000</v>
      </c>
      <c r="V3353" s="5"/>
      <c r="W3353" s="5"/>
      <c r="Y3353" s="5"/>
    </row>
    <row r="3354" spans="1:25" x14ac:dyDescent="0.3">
      <c r="A3354" t="s">
        <v>427</v>
      </c>
      <c r="B3354">
        <v>117</v>
      </c>
      <c r="C3354">
        <v>83287363</v>
      </c>
      <c r="D3354" t="s">
        <v>24</v>
      </c>
      <c r="E3354" t="s">
        <v>11805</v>
      </c>
      <c r="F3354" t="s">
        <v>2036</v>
      </c>
      <c r="G3354" t="s">
        <v>14</v>
      </c>
      <c r="H3354" t="s">
        <v>15</v>
      </c>
      <c r="I3354">
        <v>45000000</v>
      </c>
      <c r="J3354">
        <v>1992</v>
      </c>
      <c r="K3354">
        <v>6.9</v>
      </c>
      <c r="L3354" s="5" t="s">
        <v>476</v>
      </c>
      <c r="M3354" s="5" t="s">
        <v>3629</v>
      </c>
      <c r="P3354" s="5">
        <f t="shared" si="328"/>
        <v>0.56760749227665186</v>
      </c>
      <c r="Q3354" s="5">
        <f t="shared" si="329"/>
        <v>83287363</v>
      </c>
      <c r="R3354" s="1">
        <f t="shared" si="330"/>
        <v>38287363</v>
      </c>
      <c r="S3354" s="1">
        <f t="shared" si="331"/>
        <v>45000000</v>
      </c>
      <c r="V3354" s="5"/>
      <c r="W3354" s="5"/>
      <c r="Y3354" s="5"/>
    </row>
    <row r="3355" spans="1:25" x14ac:dyDescent="0.3">
      <c r="A3355" t="s">
        <v>1108</v>
      </c>
      <c r="B3355">
        <v>122</v>
      </c>
      <c r="C3355">
        <v>76261036</v>
      </c>
      <c r="D3355" t="s">
        <v>771</v>
      </c>
      <c r="E3355" t="s">
        <v>11806</v>
      </c>
      <c r="F3355" t="s">
        <v>2040</v>
      </c>
      <c r="G3355" t="s">
        <v>14</v>
      </c>
      <c r="H3355" t="s">
        <v>15</v>
      </c>
      <c r="I3355">
        <v>45000000</v>
      </c>
      <c r="J3355">
        <v>2001</v>
      </c>
      <c r="K3355">
        <v>7.7</v>
      </c>
      <c r="L3355" s="5" t="s">
        <v>8413</v>
      </c>
      <c r="M3355" s="5" t="s">
        <v>1221</v>
      </c>
      <c r="N3355" t="s">
        <v>3629</v>
      </c>
      <c r="P3355" s="5">
        <f t="shared" si="328"/>
        <v>0.56768686583828409</v>
      </c>
      <c r="Q3355" s="5">
        <f t="shared" si="329"/>
        <v>76261036</v>
      </c>
      <c r="R3355" s="1">
        <f t="shared" si="330"/>
        <v>31261036</v>
      </c>
      <c r="S3355" s="1">
        <f t="shared" si="331"/>
        <v>45000000</v>
      </c>
      <c r="V3355" s="5"/>
      <c r="W3355" s="5"/>
      <c r="Y3355" s="5"/>
    </row>
    <row r="3356" spans="1:25" x14ac:dyDescent="0.3">
      <c r="A3356" t="s">
        <v>358</v>
      </c>
      <c r="B3356">
        <v>102</v>
      </c>
      <c r="C3356">
        <v>71423726</v>
      </c>
      <c r="D3356" t="s">
        <v>679</v>
      </c>
      <c r="E3356" t="s">
        <v>11807</v>
      </c>
      <c r="F3356" t="s">
        <v>2041</v>
      </c>
      <c r="G3356" t="s">
        <v>14</v>
      </c>
      <c r="H3356" t="s">
        <v>15</v>
      </c>
      <c r="I3356">
        <v>45000000</v>
      </c>
      <c r="J3356">
        <v>1999</v>
      </c>
      <c r="K3356">
        <v>7.3</v>
      </c>
      <c r="L3356" s="5" t="s">
        <v>340</v>
      </c>
      <c r="M3356" s="5" t="s">
        <v>599</v>
      </c>
      <c r="N3356" t="s">
        <v>4289</v>
      </c>
      <c r="P3356" s="5">
        <f t="shared" si="328"/>
        <v>0.56770901234127447</v>
      </c>
      <c r="Q3356" s="5">
        <f t="shared" si="329"/>
        <v>71423726</v>
      </c>
      <c r="R3356" s="1">
        <f t="shared" si="330"/>
        <v>26423726</v>
      </c>
      <c r="S3356" s="1">
        <f t="shared" si="331"/>
        <v>45000000</v>
      </c>
      <c r="V3356" s="5"/>
      <c r="W3356" s="5"/>
      <c r="Y3356" s="5"/>
    </row>
    <row r="3357" spans="1:25" x14ac:dyDescent="0.3">
      <c r="A3357" t="s">
        <v>1384</v>
      </c>
      <c r="B3357">
        <v>83</v>
      </c>
      <c r="C3357">
        <v>71277420</v>
      </c>
      <c r="D3357" t="s">
        <v>599</v>
      </c>
      <c r="E3357" t="s">
        <v>11808</v>
      </c>
      <c r="F3357" t="s">
        <v>2042</v>
      </c>
      <c r="G3357" t="s">
        <v>14</v>
      </c>
      <c r="H3357" t="s">
        <v>15</v>
      </c>
      <c r="I3357">
        <v>45000000</v>
      </c>
      <c r="J3357">
        <v>2001</v>
      </c>
      <c r="K3357">
        <v>5.2</v>
      </c>
      <c r="L3357" s="5" t="s">
        <v>599</v>
      </c>
      <c r="M3357" s="5"/>
      <c r="P3357" s="5">
        <f t="shared" si="328"/>
        <v>0.56769335515032826</v>
      </c>
      <c r="Q3357" s="5">
        <f t="shared" si="329"/>
        <v>71277420</v>
      </c>
      <c r="R3357" s="1">
        <f t="shared" si="330"/>
        <v>26277420</v>
      </c>
      <c r="S3357" s="1">
        <f t="shared" si="331"/>
        <v>45000000</v>
      </c>
      <c r="V3357" s="5"/>
      <c r="W3357" s="5"/>
      <c r="Y3357" s="5"/>
    </row>
    <row r="3358" spans="1:25" x14ac:dyDescent="0.3">
      <c r="A3358" t="s">
        <v>258</v>
      </c>
      <c r="B3358">
        <v>103</v>
      </c>
      <c r="C3358">
        <v>88625922</v>
      </c>
      <c r="D3358" t="s">
        <v>2043</v>
      </c>
      <c r="E3358" t="s">
        <v>11809</v>
      </c>
      <c r="F3358" t="s">
        <v>2044</v>
      </c>
      <c r="G3358" t="s">
        <v>14</v>
      </c>
      <c r="H3358" t="s">
        <v>15</v>
      </c>
      <c r="I3358">
        <v>45000000</v>
      </c>
      <c r="J3358">
        <v>2011</v>
      </c>
      <c r="K3358">
        <v>7.1</v>
      </c>
      <c r="L3358" s="5" t="s">
        <v>340</v>
      </c>
      <c r="M3358" s="5" t="s">
        <v>599</v>
      </c>
      <c r="N3358" t="s">
        <v>6299</v>
      </c>
      <c r="O3358" t="s">
        <v>6055</v>
      </c>
      <c r="P3358" s="5">
        <f t="shared" si="328"/>
        <v>0.56767660821120569</v>
      </c>
      <c r="Q3358" s="5">
        <f t="shared" si="329"/>
        <v>88625922</v>
      </c>
      <c r="R3358" s="1">
        <f t="shared" si="330"/>
        <v>43625922</v>
      </c>
      <c r="S3358" s="1">
        <f t="shared" si="331"/>
        <v>45000000</v>
      </c>
      <c r="V3358" s="5"/>
      <c r="W3358" s="5"/>
      <c r="Y3358" s="5"/>
    </row>
    <row r="3359" spans="1:25" x14ac:dyDescent="0.3">
      <c r="A3359" t="s">
        <v>1068</v>
      </c>
      <c r="B3359">
        <v>110</v>
      </c>
      <c r="C3359">
        <v>70001065</v>
      </c>
      <c r="D3359" t="s">
        <v>2045</v>
      </c>
      <c r="E3359" t="s">
        <v>11810</v>
      </c>
      <c r="F3359" t="s">
        <v>2046</v>
      </c>
      <c r="G3359" t="s">
        <v>14</v>
      </c>
      <c r="H3359" t="s">
        <v>15</v>
      </c>
      <c r="I3359">
        <v>45000000</v>
      </c>
      <c r="J3359">
        <v>1998</v>
      </c>
      <c r="K3359">
        <v>7.1</v>
      </c>
      <c r="L3359" s="5" t="s">
        <v>476</v>
      </c>
      <c r="M3359" s="5" t="s">
        <v>2267</v>
      </c>
      <c r="P3359" s="5">
        <f t="shared" si="328"/>
        <v>0.56780276232951499</v>
      </c>
      <c r="Q3359" s="5">
        <f t="shared" si="329"/>
        <v>70001065</v>
      </c>
      <c r="R3359" s="1">
        <f t="shared" si="330"/>
        <v>25001065</v>
      </c>
      <c r="S3359" s="1">
        <f t="shared" si="331"/>
        <v>45000000</v>
      </c>
      <c r="V3359" s="5"/>
      <c r="W3359" s="5"/>
      <c r="Y3359" s="5"/>
    </row>
    <row r="3360" spans="1:25" x14ac:dyDescent="0.3">
      <c r="A3360" t="s">
        <v>2049</v>
      </c>
      <c r="B3360">
        <v>91</v>
      </c>
      <c r="C3360">
        <v>66790248</v>
      </c>
      <c r="D3360" t="s">
        <v>1450</v>
      </c>
      <c r="E3360" t="s">
        <v>11811</v>
      </c>
      <c r="F3360" t="s">
        <v>2050</v>
      </c>
      <c r="G3360" t="s">
        <v>14</v>
      </c>
      <c r="H3360" t="s">
        <v>15</v>
      </c>
      <c r="I3360">
        <v>45000000</v>
      </c>
      <c r="J3360">
        <v>2002</v>
      </c>
      <c r="K3360">
        <v>6.5</v>
      </c>
      <c r="L3360" s="5" t="s">
        <v>1221</v>
      </c>
      <c r="M3360" s="5" t="s">
        <v>3629</v>
      </c>
      <c r="P3360" s="5">
        <f t="shared" si="328"/>
        <v>0.56777647506442919</v>
      </c>
      <c r="Q3360" s="5">
        <f t="shared" si="329"/>
        <v>66790248</v>
      </c>
      <c r="R3360" s="1">
        <f t="shared" si="330"/>
        <v>21790248</v>
      </c>
      <c r="S3360" s="1">
        <f t="shared" si="331"/>
        <v>45000000</v>
      </c>
      <c r="V3360" s="5"/>
      <c r="W3360" s="5"/>
      <c r="Y3360" s="5"/>
    </row>
    <row r="3361" spans="1:25" x14ac:dyDescent="0.3">
      <c r="A3361" t="s">
        <v>2051</v>
      </c>
      <c r="B3361">
        <v>89</v>
      </c>
      <c r="C3361">
        <v>65557989</v>
      </c>
      <c r="D3361" t="s">
        <v>2052</v>
      </c>
      <c r="E3361" t="s">
        <v>11812</v>
      </c>
      <c r="F3361" t="s">
        <v>2053</v>
      </c>
      <c r="G3361" t="s">
        <v>14</v>
      </c>
      <c r="H3361" t="s">
        <v>15</v>
      </c>
      <c r="I3361">
        <v>45000000</v>
      </c>
      <c r="J3361">
        <v>1997</v>
      </c>
      <c r="K3361">
        <v>4.5999999999999996</v>
      </c>
      <c r="L3361" s="5" t="s">
        <v>476</v>
      </c>
      <c r="M3361" s="5" t="s">
        <v>340</v>
      </c>
      <c r="N3361" t="s">
        <v>2267</v>
      </c>
      <c r="O3361" t="s">
        <v>3629</v>
      </c>
      <c r="P3361" s="5">
        <f t="shared" si="328"/>
        <v>0.56772589837907572</v>
      </c>
      <c r="Q3361" s="5">
        <f t="shared" si="329"/>
        <v>65557989</v>
      </c>
      <c r="R3361" s="1">
        <f t="shared" si="330"/>
        <v>20557989</v>
      </c>
      <c r="S3361" s="1">
        <f t="shared" si="331"/>
        <v>45000000</v>
      </c>
      <c r="V3361" s="5"/>
      <c r="W3361" s="5"/>
      <c r="Y3361" s="5"/>
    </row>
    <row r="3362" spans="1:25" x14ac:dyDescent="0.3">
      <c r="A3362" t="s">
        <v>1452</v>
      </c>
      <c r="B3362">
        <v>107</v>
      </c>
      <c r="C3362">
        <v>60786269</v>
      </c>
      <c r="D3362" t="s">
        <v>2054</v>
      </c>
      <c r="E3362" t="s">
        <v>11813</v>
      </c>
      <c r="F3362" t="s">
        <v>2055</v>
      </c>
      <c r="G3362" t="s">
        <v>14</v>
      </c>
      <c r="H3362" t="s">
        <v>15</v>
      </c>
      <c r="I3362">
        <v>45000000</v>
      </c>
      <c r="J3362">
        <v>2000</v>
      </c>
      <c r="K3362">
        <v>5.6</v>
      </c>
      <c r="L3362" s="5" t="s">
        <v>599</v>
      </c>
      <c r="M3362" s="5" t="s">
        <v>1221</v>
      </c>
      <c r="N3362" t="s">
        <v>4183</v>
      </c>
      <c r="O3362" t="s">
        <v>6851</v>
      </c>
      <c r="P3362" s="5">
        <f t="shared" si="328"/>
        <v>0.56766607854228235</v>
      </c>
      <c r="Q3362" s="5">
        <f t="shared" si="329"/>
        <v>60786269</v>
      </c>
      <c r="R3362" s="1">
        <f t="shared" si="330"/>
        <v>15786269</v>
      </c>
      <c r="S3362" s="1">
        <f t="shared" si="331"/>
        <v>45000000</v>
      </c>
      <c r="V3362" s="5"/>
      <c r="W3362" s="5"/>
      <c r="Y3362" s="5"/>
    </row>
    <row r="3363" spans="1:25" x14ac:dyDescent="0.3">
      <c r="A3363" t="s">
        <v>1956</v>
      </c>
      <c r="B3363">
        <v>129</v>
      </c>
      <c r="C3363">
        <v>59365105</v>
      </c>
      <c r="D3363" t="s">
        <v>507</v>
      </c>
      <c r="E3363" t="s">
        <v>11814</v>
      </c>
      <c r="F3363" t="s">
        <v>2056</v>
      </c>
      <c r="G3363" t="s">
        <v>14</v>
      </c>
      <c r="H3363" t="s">
        <v>22</v>
      </c>
      <c r="I3363">
        <v>45000000</v>
      </c>
      <c r="J3363">
        <v>2003</v>
      </c>
      <c r="K3363">
        <v>7.7</v>
      </c>
      <c r="L3363" s="5" t="s">
        <v>599</v>
      </c>
      <c r="M3363" s="5" t="s">
        <v>1221</v>
      </c>
      <c r="N3363" t="s">
        <v>6851</v>
      </c>
      <c r="P3363" s="5">
        <f t="shared" si="328"/>
        <v>0.56757143436191437</v>
      </c>
      <c r="Q3363" s="5">
        <f t="shared" si="329"/>
        <v>59365105</v>
      </c>
      <c r="R3363" s="1">
        <f t="shared" si="330"/>
        <v>14365105</v>
      </c>
      <c r="S3363" s="1">
        <f t="shared" si="331"/>
        <v>45000000</v>
      </c>
      <c r="V3363" s="5"/>
      <c r="W3363" s="5"/>
      <c r="Y3363" s="5"/>
    </row>
    <row r="3364" spans="1:25" x14ac:dyDescent="0.3">
      <c r="A3364" t="s">
        <v>2051</v>
      </c>
      <c r="B3364">
        <v>110</v>
      </c>
      <c r="C3364">
        <v>57362581</v>
      </c>
      <c r="D3364" t="s">
        <v>2059</v>
      </c>
      <c r="E3364" t="s">
        <v>11815</v>
      </c>
      <c r="F3364" t="s">
        <v>2060</v>
      </c>
      <c r="G3364" t="s">
        <v>14</v>
      </c>
      <c r="H3364" t="s">
        <v>2061</v>
      </c>
      <c r="I3364">
        <v>45000000</v>
      </c>
      <c r="J3364">
        <v>1994</v>
      </c>
      <c r="K3364">
        <v>5.4</v>
      </c>
      <c r="L3364" s="5" t="s">
        <v>476</v>
      </c>
      <c r="M3364" s="5" t="s">
        <v>8413</v>
      </c>
      <c r="N3364" t="s">
        <v>1221</v>
      </c>
      <c r="O3364" t="s">
        <v>6851</v>
      </c>
      <c r="P3364" s="5">
        <f t="shared" si="328"/>
        <v>0.56746648483597206</v>
      </c>
      <c r="Q3364" s="5">
        <f t="shared" si="329"/>
        <v>57362581</v>
      </c>
      <c r="R3364" s="1">
        <f t="shared" si="330"/>
        <v>12362581</v>
      </c>
      <c r="S3364" s="1">
        <f t="shared" si="331"/>
        <v>45000000</v>
      </c>
      <c r="V3364" s="5"/>
      <c r="W3364" s="5"/>
      <c r="Y3364" s="5"/>
    </row>
    <row r="3365" spans="1:25" x14ac:dyDescent="0.3">
      <c r="A3365" t="s">
        <v>1134</v>
      </c>
      <c r="B3365">
        <v>135</v>
      </c>
      <c r="C3365">
        <v>53854588</v>
      </c>
      <c r="D3365" t="s">
        <v>1598</v>
      </c>
      <c r="E3365" t="s">
        <v>11816</v>
      </c>
      <c r="F3365" t="s">
        <v>2062</v>
      </c>
      <c r="G3365" t="s">
        <v>14</v>
      </c>
      <c r="H3365" t="s">
        <v>15</v>
      </c>
      <c r="I3365">
        <v>45000000</v>
      </c>
      <c r="J3365">
        <v>1996</v>
      </c>
      <c r="K3365">
        <v>6.3</v>
      </c>
      <c r="L3365" s="5" t="s">
        <v>599</v>
      </c>
      <c r="M3365" s="5" t="s">
        <v>1221</v>
      </c>
      <c r="N3365" t="s">
        <v>6851</v>
      </c>
      <c r="O3365" t="s">
        <v>8417</v>
      </c>
      <c r="P3365" s="5">
        <f t="shared" si="328"/>
        <v>0.56734724746944276</v>
      </c>
      <c r="Q3365" s="5">
        <f t="shared" si="329"/>
        <v>53854588</v>
      </c>
      <c r="R3365" s="1">
        <f t="shared" si="330"/>
        <v>8854588</v>
      </c>
      <c r="S3365" s="1">
        <f t="shared" si="331"/>
        <v>45000000</v>
      </c>
      <c r="V3365" s="5"/>
      <c r="W3365" s="5"/>
      <c r="Y3365" s="5"/>
    </row>
    <row r="3366" spans="1:25" x14ac:dyDescent="0.3">
      <c r="A3366" t="s">
        <v>1639</v>
      </c>
      <c r="B3366">
        <v>95</v>
      </c>
      <c r="C3366">
        <v>52580895</v>
      </c>
      <c r="D3366" t="s">
        <v>2065</v>
      </c>
      <c r="E3366" t="s">
        <v>11817</v>
      </c>
      <c r="F3366" t="s">
        <v>2066</v>
      </c>
      <c r="G3366" t="s">
        <v>14</v>
      </c>
      <c r="H3366" t="s">
        <v>15</v>
      </c>
      <c r="I3366">
        <v>45000000</v>
      </c>
      <c r="J3366">
        <v>2005</v>
      </c>
      <c r="K3366">
        <v>5.6</v>
      </c>
      <c r="L3366" s="5" t="s">
        <v>599</v>
      </c>
      <c r="M3366" s="5" t="s">
        <v>6299</v>
      </c>
      <c r="N3366" t="s">
        <v>6851</v>
      </c>
      <c r="O3366" t="s">
        <v>8417</v>
      </c>
      <c r="P3366" s="5">
        <f t="shared" si="328"/>
        <v>0.56720365293267183</v>
      </c>
      <c r="Q3366" s="5">
        <f t="shared" si="329"/>
        <v>52580895</v>
      </c>
      <c r="R3366" s="1">
        <f t="shared" si="330"/>
        <v>7580895</v>
      </c>
      <c r="S3366" s="1">
        <f t="shared" si="331"/>
        <v>45000000</v>
      </c>
      <c r="V3366" s="5"/>
      <c r="W3366" s="5"/>
      <c r="Y3366" s="5"/>
    </row>
    <row r="3367" spans="1:25" x14ac:dyDescent="0.3">
      <c r="A3367" t="s">
        <v>2071</v>
      </c>
      <c r="B3367">
        <v>94</v>
      </c>
      <c r="C3367">
        <v>50648679</v>
      </c>
      <c r="D3367" t="s">
        <v>801</v>
      </c>
      <c r="E3367" t="s">
        <v>11818</v>
      </c>
      <c r="F3367" t="s">
        <v>2072</v>
      </c>
      <c r="G3367" t="s">
        <v>14</v>
      </c>
      <c r="H3367" t="s">
        <v>525</v>
      </c>
      <c r="I3367">
        <v>45000000</v>
      </c>
      <c r="J3367">
        <v>2007</v>
      </c>
      <c r="K3367">
        <v>6.3</v>
      </c>
      <c r="L3367" s="5" t="s">
        <v>476</v>
      </c>
      <c r="M3367" s="5" t="s">
        <v>2267</v>
      </c>
      <c r="N3367" t="s">
        <v>4289</v>
      </c>
      <c r="O3367" t="s">
        <v>3629</v>
      </c>
      <c r="P3367" s="5">
        <f t="shared" si="328"/>
        <v>0.56705111229683169</v>
      </c>
      <c r="Q3367" s="5">
        <f t="shared" si="329"/>
        <v>50648679</v>
      </c>
      <c r="R3367" s="1">
        <f t="shared" si="330"/>
        <v>5648679</v>
      </c>
      <c r="S3367" s="1">
        <f t="shared" si="331"/>
        <v>45000000</v>
      </c>
      <c r="V3367" s="5"/>
      <c r="W3367" s="5"/>
      <c r="Y3367" s="5"/>
    </row>
    <row r="3368" spans="1:25" x14ac:dyDescent="0.3">
      <c r="A3368" t="s">
        <v>1645</v>
      </c>
      <c r="B3368">
        <v>112</v>
      </c>
      <c r="C3368">
        <v>38360195</v>
      </c>
      <c r="D3368" t="s">
        <v>1908</v>
      </c>
      <c r="E3368" t="s">
        <v>11819</v>
      </c>
      <c r="F3368" t="s">
        <v>2074</v>
      </c>
      <c r="G3368" t="s">
        <v>14</v>
      </c>
      <c r="H3368" t="s">
        <v>15</v>
      </c>
      <c r="I3368">
        <v>45000000</v>
      </c>
      <c r="J3368">
        <v>2006</v>
      </c>
      <c r="K3368">
        <v>6.4</v>
      </c>
      <c r="L3368" s="5" t="s">
        <v>340</v>
      </c>
      <c r="M3368" s="5" t="s">
        <v>599</v>
      </c>
      <c r="N3368" t="s">
        <v>1221</v>
      </c>
      <c r="P3368" s="5">
        <f t="shared" si="328"/>
        <v>0.56688532514153178</v>
      </c>
      <c r="Q3368" s="5">
        <f t="shared" si="329"/>
        <v>38360195</v>
      </c>
      <c r="R3368" s="1">
        <f t="shared" si="330"/>
        <v>-6639805</v>
      </c>
      <c r="S3368" s="1">
        <f t="shared" si="331"/>
        <v>45000000</v>
      </c>
      <c r="V3368" s="5"/>
      <c r="W3368" s="5"/>
      <c r="Y3368" s="5"/>
    </row>
    <row r="3369" spans="1:25" x14ac:dyDescent="0.3">
      <c r="A3369" t="s">
        <v>1744</v>
      </c>
      <c r="B3369">
        <v>111</v>
      </c>
      <c r="C3369">
        <v>46815748</v>
      </c>
      <c r="D3369" t="s">
        <v>1194</v>
      </c>
      <c r="E3369" t="s">
        <v>11820</v>
      </c>
      <c r="F3369" t="s">
        <v>2075</v>
      </c>
      <c r="G3369" t="s">
        <v>14</v>
      </c>
      <c r="H3369" t="s">
        <v>15</v>
      </c>
      <c r="I3369">
        <v>45000000</v>
      </c>
      <c r="J3369">
        <v>1994</v>
      </c>
      <c r="K3369">
        <v>6.3</v>
      </c>
      <c r="L3369" s="5" t="s">
        <v>476</v>
      </c>
      <c r="M3369" s="5" t="s">
        <v>340</v>
      </c>
      <c r="N3369" t="s">
        <v>8413</v>
      </c>
      <c r="O3369" t="s">
        <v>3629</v>
      </c>
      <c r="P3369" s="5">
        <f t="shared" si="328"/>
        <v>0.56664251114010611</v>
      </c>
      <c r="Q3369" s="5">
        <f t="shared" si="329"/>
        <v>46815748</v>
      </c>
      <c r="R3369" s="1">
        <f t="shared" si="330"/>
        <v>1815748</v>
      </c>
      <c r="S3369" s="1">
        <f t="shared" si="331"/>
        <v>45000000</v>
      </c>
      <c r="V3369" s="5"/>
      <c r="W3369" s="5"/>
      <c r="Y3369" s="5"/>
    </row>
    <row r="3370" spans="1:25" x14ac:dyDescent="0.3">
      <c r="A3370" t="s">
        <v>712</v>
      </c>
      <c r="B3370">
        <v>96</v>
      </c>
      <c r="C3370">
        <v>35617599</v>
      </c>
      <c r="D3370" t="s">
        <v>2076</v>
      </c>
      <c r="E3370" t="s">
        <v>11821</v>
      </c>
      <c r="F3370" t="s">
        <v>2077</v>
      </c>
      <c r="G3370" t="s">
        <v>14</v>
      </c>
      <c r="H3370" t="s">
        <v>15</v>
      </c>
      <c r="I3370">
        <v>45000000</v>
      </c>
      <c r="J3370">
        <v>1995</v>
      </c>
      <c r="K3370">
        <v>5.9</v>
      </c>
      <c r="L3370" s="5" t="s">
        <v>1221</v>
      </c>
      <c r="M3370" s="5" t="s">
        <v>6299</v>
      </c>
      <c r="N3370" t="s">
        <v>455</v>
      </c>
      <c r="P3370" s="5">
        <f t="shared" si="328"/>
        <v>0.56645076623566348</v>
      </c>
      <c r="Q3370" s="5">
        <f t="shared" si="329"/>
        <v>35617599</v>
      </c>
      <c r="R3370" s="1">
        <f t="shared" si="330"/>
        <v>-9382401</v>
      </c>
      <c r="S3370" s="1">
        <f t="shared" si="331"/>
        <v>45000000</v>
      </c>
      <c r="V3370" s="5"/>
      <c r="W3370" s="5"/>
      <c r="Y3370" s="5"/>
    </row>
    <row r="3371" spans="1:25" x14ac:dyDescent="0.3">
      <c r="A3371" t="s">
        <v>272</v>
      </c>
      <c r="B3371">
        <v>141</v>
      </c>
      <c r="C3371">
        <v>47307550</v>
      </c>
      <c r="D3371" t="s">
        <v>771</v>
      </c>
      <c r="E3371" t="s">
        <v>11822</v>
      </c>
      <c r="F3371" t="s">
        <v>2078</v>
      </c>
      <c r="G3371" t="s">
        <v>14</v>
      </c>
      <c r="H3371" t="s">
        <v>15</v>
      </c>
      <c r="I3371">
        <v>45000000</v>
      </c>
      <c r="J3371">
        <v>2012</v>
      </c>
      <c r="K3371">
        <v>6.5</v>
      </c>
      <c r="L3371" s="5" t="s">
        <v>8413</v>
      </c>
      <c r="M3371" s="5" t="s">
        <v>1221</v>
      </c>
      <c r="N3371" t="s">
        <v>3629</v>
      </c>
      <c r="P3371" s="5">
        <f t="shared" si="328"/>
        <v>0.56619062821990696</v>
      </c>
      <c r="Q3371" s="5">
        <f t="shared" si="329"/>
        <v>47307550</v>
      </c>
      <c r="R3371" s="1">
        <f t="shared" si="330"/>
        <v>2307550</v>
      </c>
      <c r="S3371" s="1">
        <f t="shared" si="331"/>
        <v>45000000</v>
      </c>
      <c r="V3371" s="5"/>
      <c r="W3371" s="5"/>
      <c r="Y3371" s="5"/>
    </row>
    <row r="3372" spans="1:25" x14ac:dyDescent="0.3">
      <c r="A3372" t="s">
        <v>2087</v>
      </c>
      <c r="B3372">
        <v>133</v>
      </c>
      <c r="C3372">
        <v>24343673</v>
      </c>
      <c r="D3372" t="s">
        <v>2088</v>
      </c>
      <c r="E3372" t="s">
        <v>11823</v>
      </c>
      <c r="F3372" t="s">
        <v>2089</v>
      </c>
      <c r="G3372" t="s">
        <v>14</v>
      </c>
      <c r="H3372" t="s">
        <v>15</v>
      </c>
      <c r="I3372">
        <v>45000000</v>
      </c>
      <c r="J3372">
        <v>2007</v>
      </c>
      <c r="K3372">
        <v>7.4</v>
      </c>
      <c r="L3372" s="5" t="s">
        <v>1221</v>
      </c>
      <c r="M3372" s="5" t="s">
        <v>455</v>
      </c>
      <c r="N3372" t="s">
        <v>6055</v>
      </c>
      <c r="O3372" t="s">
        <v>6851</v>
      </c>
      <c r="P3372" s="5">
        <f t="shared" si="328"/>
        <v>0.56600080162016619</v>
      </c>
      <c r="Q3372" s="5">
        <f t="shared" si="329"/>
        <v>24343673</v>
      </c>
      <c r="R3372" s="1">
        <f t="shared" si="330"/>
        <v>-20656327</v>
      </c>
      <c r="S3372" s="1">
        <f t="shared" si="331"/>
        <v>45000000</v>
      </c>
      <c r="V3372" s="5"/>
      <c r="W3372" s="5"/>
      <c r="Y3372" s="5"/>
    </row>
    <row r="3373" spans="1:25" x14ac:dyDescent="0.3">
      <c r="A3373" t="s">
        <v>2094</v>
      </c>
      <c r="B3373">
        <v>91</v>
      </c>
      <c r="C3373">
        <v>20400913</v>
      </c>
      <c r="D3373" t="s">
        <v>1275</v>
      </c>
      <c r="E3373" t="s">
        <v>11824</v>
      </c>
      <c r="F3373" t="s">
        <v>2095</v>
      </c>
      <c r="G3373" t="s">
        <v>14</v>
      </c>
      <c r="H3373" t="s">
        <v>15</v>
      </c>
      <c r="I3373">
        <v>45000000</v>
      </c>
      <c r="J3373">
        <v>1996</v>
      </c>
      <c r="K3373">
        <v>5.3</v>
      </c>
      <c r="L3373" s="5" t="s">
        <v>476</v>
      </c>
      <c r="M3373" s="5" t="s">
        <v>599</v>
      </c>
      <c r="N3373" t="s">
        <v>8413</v>
      </c>
      <c r="O3373" t="s">
        <v>1221</v>
      </c>
      <c r="P3373" s="5">
        <f t="shared" si="328"/>
        <v>0.56567816482000521</v>
      </c>
      <c r="Q3373" s="5">
        <f t="shared" si="329"/>
        <v>20400913</v>
      </c>
      <c r="R3373" s="1">
        <f t="shared" si="330"/>
        <v>-24599087</v>
      </c>
      <c r="S3373" s="1">
        <f t="shared" si="331"/>
        <v>45000000</v>
      </c>
      <c r="V3373" s="5"/>
      <c r="W3373" s="5"/>
      <c r="Y3373" s="5"/>
    </row>
    <row r="3374" spans="1:25" x14ac:dyDescent="0.3">
      <c r="A3374" t="s">
        <v>1500</v>
      </c>
      <c r="B3374">
        <v>117</v>
      </c>
      <c r="C3374">
        <v>20101861</v>
      </c>
      <c r="D3374" t="s">
        <v>891</v>
      </c>
      <c r="E3374" t="s">
        <v>11825</v>
      </c>
      <c r="F3374" t="s">
        <v>2096</v>
      </c>
      <c r="G3374" t="s">
        <v>14</v>
      </c>
      <c r="H3374" t="s">
        <v>15</v>
      </c>
      <c r="I3374">
        <v>45000000</v>
      </c>
      <c r="J3374">
        <v>1996</v>
      </c>
      <c r="K3374">
        <v>6</v>
      </c>
      <c r="L3374" s="5" t="s">
        <v>599</v>
      </c>
      <c r="M3374" s="5" t="s">
        <v>6851</v>
      </c>
      <c r="N3374" t="s">
        <v>4289</v>
      </c>
      <c r="P3374" s="5">
        <f t="shared" si="328"/>
        <v>0.56533484476180096</v>
      </c>
      <c r="Q3374" s="5">
        <f t="shared" si="329"/>
        <v>20101861</v>
      </c>
      <c r="R3374" s="1">
        <f t="shared" si="330"/>
        <v>-24898139</v>
      </c>
      <c r="S3374" s="1">
        <f t="shared" si="331"/>
        <v>45000000</v>
      </c>
      <c r="V3374" s="5"/>
      <c r="W3374" s="5"/>
      <c r="Y3374" s="5"/>
    </row>
    <row r="3375" spans="1:25" x14ac:dyDescent="0.3">
      <c r="A3375" t="s">
        <v>2097</v>
      </c>
      <c r="B3375">
        <v>86</v>
      </c>
      <c r="C3375">
        <v>25200412</v>
      </c>
      <c r="D3375" t="s">
        <v>2098</v>
      </c>
      <c r="E3375" t="s">
        <v>11826</v>
      </c>
      <c r="F3375" t="s">
        <v>2099</v>
      </c>
      <c r="G3375" t="s">
        <v>14</v>
      </c>
      <c r="H3375" t="s">
        <v>15</v>
      </c>
      <c r="I3375">
        <v>45000000</v>
      </c>
      <c r="J3375">
        <v>2009</v>
      </c>
      <c r="K3375">
        <v>5.4</v>
      </c>
      <c r="L3375" s="5" t="s">
        <v>340</v>
      </c>
      <c r="M3375" s="5" t="s">
        <v>599</v>
      </c>
      <c r="N3375" t="s">
        <v>6299</v>
      </c>
      <c r="O3375" t="s">
        <v>455</v>
      </c>
      <c r="P3375" s="5">
        <f t="shared" si="328"/>
        <v>0.56498887146105026</v>
      </c>
      <c r="Q3375" s="5">
        <f t="shared" si="329"/>
        <v>25200412</v>
      </c>
      <c r="R3375" s="1">
        <f t="shared" si="330"/>
        <v>-19799588</v>
      </c>
      <c r="S3375" s="1">
        <f t="shared" si="331"/>
        <v>45000000</v>
      </c>
      <c r="V3375" s="5"/>
      <c r="W3375" s="5"/>
      <c r="Y3375" s="5"/>
    </row>
    <row r="3376" spans="1:25" x14ac:dyDescent="0.3">
      <c r="A3376" t="s">
        <v>2100</v>
      </c>
      <c r="B3376">
        <v>124</v>
      </c>
      <c r="C3376">
        <v>19719930</v>
      </c>
      <c r="D3376" t="s">
        <v>778</v>
      </c>
      <c r="E3376" t="s">
        <v>11827</v>
      </c>
      <c r="F3376" t="s">
        <v>2101</v>
      </c>
      <c r="G3376" t="s">
        <v>14</v>
      </c>
      <c r="H3376" t="s">
        <v>15</v>
      </c>
      <c r="I3376">
        <v>45000000</v>
      </c>
      <c r="J3376">
        <v>2001</v>
      </c>
      <c r="K3376">
        <v>6.8</v>
      </c>
      <c r="L3376" s="5" t="s">
        <v>8413</v>
      </c>
      <c r="M3376" s="5" t="s">
        <v>1221</v>
      </c>
      <c r="N3376" t="s">
        <v>8415</v>
      </c>
      <c r="O3376" t="s">
        <v>3629</v>
      </c>
      <c r="P3376" s="5">
        <f t="shared" si="328"/>
        <v>0.56466721122832386</v>
      </c>
      <c r="Q3376" s="5">
        <f t="shared" si="329"/>
        <v>19719930</v>
      </c>
      <c r="R3376" s="1">
        <f t="shared" si="330"/>
        <v>-25280070</v>
      </c>
      <c r="S3376" s="1">
        <f t="shared" si="331"/>
        <v>45000000</v>
      </c>
      <c r="V3376" s="5"/>
      <c r="W3376" s="5"/>
      <c r="Y3376" s="5"/>
    </row>
    <row r="3377" spans="1:25" x14ac:dyDescent="0.3">
      <c r="A3377" t="s">
        <v>2102</v>
      </c>
      <c r="B3377">
        <v>134</v>
      </c>
      <c r="C3377">
        <v>19377727</v>
      </c>
      <c r="D3377" t="s">
        <v>2103</v>
      </c>
      <c r="E3377" t="s">
        <v>11828</v>
      </c>
      <c r="F3377" t="s">
        <v>2104</v>
      </c>
      <c r="G3377" t="s">
        <v>14</v>
      </c>
      <c r="H3377" t="s">
        <v>15</v>
      </c>
      <c r="I3377">
        <v>45000000</v>
      </c>
      <c r="J3377">
        <v>2005</v>
      </c>
      <c r="K3377">
        <v>6.4</v>
      </c>
      <c r="L3377" s="5" t="s">
        <v>599</v>
      </c>
      <c r="M3377" s="5" t="s">
        <v>6055</v>
      </c>
      <c r="P3377" s="5">
        <f t="shared" si="328"/>
        <v>0.56431700691127318</v>
      </c>
      <c r="Q3377" s="5">
        <f t="shared" si="329"/>
        <v>19377727</v>
      </c>
      <c r="R3377" s="1">
        <f t="shared" si="330"/>
        <v>-25622273</v>
      </c>
      <c r="S3377" s="1">
        <f t="shared" si="331"/>
        <v>45000000</v>
      </c>
      <c r="V3377" s="5"/>
      <c r="W3377" s="5"/>
      <c r="Y3377" s="5"/>
    </row>
    <row r="3378" spans="1:25" x14ac:dyDescent="0.3">
      <c r="A3378" t="s">
        <v>2105</v>
      </c>
      <c r="B3378">
        <v>100</v>
      </c>
      <c r="C3378">
        <v>17300889</v>
      </c>
      <c r="D3378" t="s">
        <v>869</v>
      </c>
      <c r="E3378" t="s">
        <v>11829</v>
      </c>
      <c r="F3378" t="s">
        <v>2106</v>
      </c>
      <c r="G3378" t="s">
        <v>14</v>
      </c>
      <c r="H3378" t="s">
        <v>132</v>
      </c>
      <c r="I3378">
        <v>45000000</v>
      </c>
      <c r="J3378">
        <v>1996</v>
      </c>
      <c r="K3378">
        <v>4.9000000000000004</v>
      </c>
      <c r="L3378" s="5" t="s">
        <v>476</v>
      </c>
      <c r="M3378" s="5" t="s">
        <v>340</v>
      </c>
      <c r="N3378" t="s">
        <v>599</v>
      </c>
      <c r="O3378" t="s">
        <v>455</v>
      </c>
      <c r="P3378" s="5">
        <f t="shared" si="328"/>
        <v>0.56396390655796991</v>
      </c>
      <c r="Q3378" s="5">
        <f t="shared" si="329"/>
        <v>17300889</v>
      </c>
      <c r="R3378" s="1">
        <f t="shared" si="330"/>
        <v>-27699111</v>
      </c>
      <c r="S3378" s="1">
        <f t="shared" si="331"/>
        <v>45000000</v>
      </c>
      <c r="V3378" s="5"/>
      <c r="W3378" s="5"/>
      <c r="Y3378" s="5"/>
    </row>
    <row r="3379" spans="1:25" x14ac:dyDescent="0.3">
      <c r="A3379" t="s">
        <v>1363</v>
      </c>
      <c r="B3379">
        <v>128</v>
      </c>
      <c r="C3379">
        <v>15523168</v>
      </c>
      <c r="D3379" t="s">
        <v>303</v>
      </c>
      <c r="E3379" t="s">
        <v>11830</v>
      </c>
      <c r="F3379" t="s">
        <v>2111</v>
      </c>
      <c r="G3379" t="s">
        <v>14</v>
      </c>
      <c r="H3379" t="s">
        <v>525</v>
      </c>
      <c r="I3379">
        <v>45000000</v>
      </c>
      <c r="J3379">
        <v>2010</v>
      </c>
      <c r="K3379">
        <v>7.2</v>
      </c>
      <c r="L3379" s="5" t="s">
        <v>8415</v>
      </c>
      <c r="M3379" s="5" t="s">
        <v>3629</v>
      </c>
      <c r="P3379" s="5">
        <f t="shared" si="328"/>
        <v>0.56359961510594347</v>
      </c>
      <c r="Q3379" s="5">
        <f t="shared" si="329"/>
        <v>15523168</v>
      </c>
      <c r="R3379" s="1">
        <f t="shared" si="330"/>
        <v>-29476832</v>
      </c>
      <c r="S3379" s="1">
        <f t="shared" si="331"/>
        <v>45000000</v>
      </c>
      <c r="V3379" s="5"/>
      <c r="W3379" s="5"/>
      <c r="Y3379" s="5"/>
    </row>
    <row r="3380" spans="1:25" x14ac:dyDescent="0.3">
      <c r="A3380" t="s">
        <v>190</v>
      </c>
      <c r="B3380">
        <v>106</v>
      </c>
      <c r="C3380">
        <v>11146409</v>
      </c>
      <c r="D3380" t="s">
        <v>1234</v>
      </c>
      <c r="E3380" t="s">
        <v>11831</v>
      </c>
      <c r="F3380" t="s">
        <v>2112</v>
      </c>
      <c r="G3380" t="s">
        <v>14</v>
      </c>
      <c r="H3380" t="s">
        <v>15</v>
      </c>
      <c r="I3380">
        <v>45000000</v>
      </c>
      <c r="J3380">
        <v>1998</v>
      </c>
      <c r="K3380">
        <v>6</v>
      </c>
      <c r="L3380" s="5" t="s">
        <v>476</v>
      </c>
      <c r="M3380" s="5" t="s">
        <v>340</v>
      </c>
      <c r="N3380" t="s">
        <v>2267</v>
      </c>
      <c r="O3380" t="s">
        <v>4289</v>
      </c>
      <c r="P3380" s="5">
        <f t="shared" si="328"/>
        <v>0.56322569015526225</v>
      </c>
      <c r="Q3380" s="5">
        <f t="shared" si="329"/>
        <v>11146409</v>
      </c>
      <c r="R3380" s="1">
        <f t="shared" si="330"/>
        <v>-33853591</v>
      </c>
      <c r="S3380" s="1">
        <f t="shared" si="331"/>
        <v>45000000</v>
      </c>
      <c r="V3380" s="5"/>
      <c r="W3380" s="5"/>
      <c r="Y3380" s="5"/>
    </row>
    <row r="3381" spans="1:25" x14ac:dyDescent="0.3">
      <c r="A3381" t="s">
        <v>1802</v>
      </c>
      <c r="B3381">
        <v>160</v>
      </c>
      <c r="C3381">
        <v>7916887</v>
      </c>
      <c r="D3381" t="s">
        <v>2113</v>
      </c>
      <c r="E3381" t="s">
        <v>11832</v>
      </c>
      <c r="F3381" t="s">
        <v>2114</v>
      </c>
      <c r="G3381" t="s">
        <v>14</v>
      </c>
      <c r="H3381" t="s">
        <v>15</v>
      </c>
      <c r="I3381">
        <v>45000000</v>
      </c>
      <c r="J3381">
        <v>2008</v>
      </c>
      <c r="K3381">
        <v>6</v>
      </c>
      <c r="L3381" s="5" t="s">
        <v>476</v>
      </c>
      <c r="M3381" s="5" t="s">
        <v>8413</v>
      </c>
      <c r="N3381" t="s">
        <v>1221</v>
      </c>
      <c r="O3381" t="s">
        <v>3629</v>
      </c>
      <c r="P3381" s="5">
        <f t="shared" si="328"/>
        <v>0.56283066621738465</v>
      </c>
      <c r="Q3381" s="5">
        <f t="shared" si="329"/>
        <v>7916887</v>
      </c>
      <c r="R3381" s="1">
        <f t="shared" si="330"/>
        <v>-37083113</v>
      </c>
      <c r="S3381" s="1">
        <f t="shared" si="331"/>
        <v>45000000</v>
      </c>
      <c r="V3381" s="5"/>
      <c r="W3381" s="5"/>
      <c r="Y3381" s="5"/>
    </row>
    <row r="3382" spans="1:25" x14ac:dyDescent="0.3">
      <c r="A3382" t="s">
        <v>705</v>
      </c>
      <c r="B3382">
        <v>114</v>
      </c>
      <c r="C3382">
        <v>6565495</v>
      </c>
      <c r="D3382" t="s">
        <v>79</v>
      </c>
      <c r="E3382" t="s">
        <v>11833</v>
      </c>
      <c r="F3382" t="s">
        <v>2115</v>
      </c>
      <c r="G3382" t="s">
        <v>708</v>
      </c>
      <c r="H3382" t="s">
        <v>319</v>
      </c>
      <c r="I3382">
        <v>45000000</v>
      </c>
      <c r="J3382">
        <v>2006</v>
      </c>
      <c r="K3382">
        <v>7</v>
      </c>
      <c r="L3382" s="5" t="s">
        <v>1221</v>
      </c>
      <c r="M3382" s="5" t="s">
        <v>6851</v>
      </c>
      <c r="P3382" s="5">
        <f t="shared" si="328"/>
        <v>0.56242030015767552</v>
      </c>
      <c r="Q3382" s="5">
        <f t="shared" si="329"/>
        <v>6565495</v>
      </c>
      <c r="R3382" s="1">
        <f t="shared" si="330"/>
        <v>-38434505</v>
      </c>
      <c r="S3382" s="1">
        <f t="shared" si="331"/>
        <v>45000000</v>
      </c>
      <c r="V3382" s="5"/>
      <c r="W3382" s="5"/>
      <c r="Y3382" s="5"/>
    </row>
    <row r="3383" spans="1:25" x14ac:dyDescent="0.3">
      <c r="A3383" t="s">
        <v>133</v>
      </c>
      <c r="B3383">
        <v>139</v>
      </c>
      <c r="C3383">
        <v>4584886</v>
      </c>
      <c r="D3383" t="s">
        <v>79</v>
      </c>
      <c r="E3383" t="s">
        <v>11834</v>
      </c>
      <c r="F3383" t="s">
        <v>2120</v>
      </c>
      <c r="G3383" t="s">
        <v>14</v>
      </c>
      <c r="H3383" t="s">
        <v>15</v>
      </c>
      <c r="I3383">
        <v>45000000</v>
      </c>
      <c r="J3383">
        <v>2007</v>
      </c>
      <c r="K3383">
        <v>6.4</v>
      </c>
      <c r="L3383" s="5" t="s">
        <v>1221</v>
      </c>
      <c r="M3383" s="5" t="s">
        <v>6851</v>
      </c>
      <c r="P3383" s="5">
        <f t="shared" si="328"/>
        <v>0.56200273941002332</v>
      </c>
      <c r="Q3383" s="5">
        <f t="shared" si="329"/>
        <v>4584886</v>
      </c>
      <c r="R3383" s="1">
        <f t="shared" si="330"/>
        <v>-40415114</v>
      </c>
      <c r="S3383" s="1">
        <f t="shared" si="331"/>
        <v>45000000</v>
      </c>
      <c r="V3383" s="5"/>
      <c r="W3383" s="5"/>
      <c r="Y3383" s="5"/>
    </row>
    <row r="3384" spans="1:25" x14ac:dyDescent="0.3">
      <c r="A3384" t="s">
        <v>2123</v>
      </c>
      <c r="B3384">
        <v>103</v>
      </c>
      <c r="C3384">
        <v>2154540</v>
      </c>
      <c r="D3384" t="s">
        <v>24</v>
      </c>
      <c r="E3384" t="s">
        <v>11835</v>
      </c>
      <c r="F3384" t="s">
        <v>2124</v>
      </c>
      <c r="G3384" t="s">
        <v>14</v>
      </c>
      <c r="H3384" t="s">
        <v>15</v>
      </c>
      <c r="I3384">
        <v>45000000</v>
      </c>
      <c r="J3384">
        <v>1997</v>
      </c>
      <c r="K3384">
        <v>4.9000000000000004</v>
      </c>
      <c r="L3384" s="5" t="s">
        <v>476</v>
      </c>
      <c r="M3384" s="5" t="s">
        <v>3629</v>
      </c>
      <c r="P3384" s="5">
        <f t="shared" si="328"/>
        <v>0.56157549352540803</v>
      </c>
      <c r="Q3384" s="5">
        <f t="shared" si="329"/>
        <v>2154540</v>
      </c>
      <c r="R3384" s="1">
        <f t="shared" si="330"/>
        <v>-42845460</v>
      </c>
      <c r="S3384" s="1">
        <f t="shared" si="331"/>
        <v>45000000</v>
      </c>
      <c r="V3384" s="5"/>
      <c r="W3384" s="5"/>
      <c r="Y3384" s="5"/>
    </row>
    <row r="3385" spans="1:25" x14ac:dyDescent="0.3">
      <c r="A3385" t="s">
        <v>2125</v>
      </c>
      <c r="B3385">
        <v>101</v>
      </c>
      <c r="C3385">
        <v>8129455</v>
      </c>
      <c r="D3385" t="s">
        <v>491</v>
      </c>
      <c r="E3385" t="s">
        <v>11836</v>
      </c>
      <c r="F3385" t="s">
        <v>2126</v>
      </c>
      <c r="G3385" t="s">
        <v>14</v>
      </c>
      <c r="H3385" t="s">
        <v>15</v>
      </c>
      <c r="I3385">
        <v>45000000</v>
      </c>
      <c r="J3385">
        <v>2011</v>
      </c>
      <c r="K3385">
        <v>6.3</v>
      </c>
      <c r="L3385" s="5" t="s">
        <v>476</v>
      </c>
      <c r="M3385" s="5" t="s">
        <v>340</v>
      </c>
      <c r="N3385" t="s">
        <v>599</v>
      </c>
      <c r="O3385" t="s">
        <v>8413</v>
      </c>
      <c r="P3385" s="5">
        <f t="shared" si="328"/>
        <v>0.56113696268570812</v>
      </c>
      <c r="Q3385" s="5">
        <f t="shared" si="329"/>
        <v>8129455</v>
      </c>
      <c r="R3385" s="1">
        <f t="shared" si="330"/>
        <v>-36870545</v>
      </c>
      <c r="S3385" s="1">
        <f t="shared" si="331"/>
        <v>45000000</v>
      </c>
      <c r="V3385" s="5"/>
      <c r="W3385" s="5"/>
      <c r="Y3385" s="5"/>
    </row>
    <row r="3386" spans="1:25" x14ac:dyDescent="0.3">
      <c r="A3386" t="s">
        <v>399</v>
      </c>
      <c r="B3386">
        <v>103</v>
      </c>
      <c r="C3386">
        <v>24520892</v>
      </c>
      <c r="D3386" t="s">
        <v>162</v>
      </c>
      <c r="E3386" t="s">
        <v>11837</v>
      </c>
      <c r="F3386" t="s">
        <v>2152</v>
      </c>
      <c r="G3386" t="s">
        <v>14</v>
      </c>
      <c r="H3386" t="s">
        <v>525</v>
      </c>
      <c r="I3386">
        <v>45000000</v>
      </c>
      <c r="J3386">
        <v>2005</v>
      </c>
      <c r="K3386">
        <v>7</v>
      </c>
      <c r="L3386" s="5" t="s">
        <v>476</v>
      </c>
      <c r="M3386" s="5" t="s">
        <v>8413</v>
      </c>
      <c r="N3386" t="s">
        <v>1221</v>
      </c>
      <c r="O3386" t="s">
        <v>3629</v>
      </c>
      <c r="P3386" s="5">
        <f t="shared" si="328"/>
        <v>0.56072107429717066</v>
      </c>
      <c r="Q3386" s="5">
        <f t="shared" si="329"/>
        <v>24520892</v>
      </c>
      <c r="R3386" s="1">
        <f t="shared" si="330"/>
        <v>-20479108</v>
      </c>
      <c r="S3386" s="1">
        <f t="shared" si="331"/>
        <v>45000000</v>
      </c>
      <c r="V3386" s="5"/>
      <c r="W3386" s="5"/>
      <c r="Y3386" s="5"/>
    </row>
    <row r="3387" spans="1:25" x14ac:dyDescent="0.3">
      <c r="A3387" t="s">
        <v>1687</v>
      </c>
      <c r="B3387">
        <v>84</v>
      </c>
      <c r="C3387">
        <v>106793915</v>
      </c>
      <c r="D3387" t="s">
        <v>308</v>
      </c>
      <c r="E3387" t="s">
        <v>11838</v>
      </c>
      <c r="F3387" t="s">
        <v>2161</v>
      </c>
      <c r="G3387" t="s">
        <v>14</v>
      </c>
      <c r="H3387" t="s">
        <v>22</v>
      </c>
      <c r="I3387">
        <v>45000000</v>
      </c>
      <c r="J3387">
        <v>2000</v>
      </c>
      <c r="K3387">
        <v>7</v>
      </c>
      <c r="L3387" s="5" t="s">
        <v>340</v>
      </c>
      <c r="M3387" s="5" t="s">
        <v>4017</v>
      </c>
      <c r="N3387" t="s">
        <v>599</v>
      </c>
      <c r="O3387" t="s">
        <v>1221</v>
      </c>
      <c r="P3387" s="5">
        <f t="shared" si="328"/>
        <v>0.56038165412139151</v>
      </c>
      <c r="Q3387" s="5">
        <f t="shared" si="329"/>
        <v>106793915</v>
      </c>
      <c r="R3387" s="1">
        <f t="shared" si="330"/>
        <v>61793915</v>
      </c>
      <c r="S3387" s="1">
        <f t="shared" si="331"/>
        <v>45000000</v>
      </c>
      <c r="V3387" s="5"/>
      <c r="W3387" s="5"/>
      <c r="Y3387" s="5"/>
    </row>
    <row r="3388" spans="1:25" x14ac:dyDescent="0.3">
      <c r="A3388" t="s">
        <v>2192</v>
      </c>
      <c r="B3388">
        <v>100</v>
      </c>
      <c r="C3388">
        <v>5664251</v>
      </c>
      <c r="D3388" t="s">
        <v>2193</v>
      </c>
      <c r="E3388" t="s">
        <v>11839</v>
      </c>
      <c r="F3388" t="s">
        <v>2194</v>
      </c>
      <c r="G3388" t="s">
        <v>14</v>
      </c>
      <c r="H3388" t="s">
        <v>67</v>
      </c>
      <c r="I3388">
        <v>45000000</v>
      </c>
      <c r="J3388">
        <v>2010</v>
      </c>
      <c r="K3388">
        <v>6.3</v>
      </c>
      <c r="L3388" s="5" t="s">
        <v>476</v>
      </c>
      <c r="M3388" s="5" t="s">
        <v>455</v>
      </c>
      <c r="N3388" t="s">
        <v>5239</v>
      </c>
      <c r="P3388" s="5">
        <f t="shared" si="328"/>
        <v>0.56067744376313311</v>
      </c>
      <c r="Q3388" s="5">
        <f t="shared" si="329"/>
        <v>5664251</v>
      </c>
      <c r="R3388" s="1">
        <f t="shared" si="330"/>
        <v>-39335749</v>
      </c>
      <c r="S3388" s="1">
        <f t="shared" si="331"/>
        <v>45000000</v>
      </c>
      <c r="V3388" s="5"/>
      <c r="W3388" s="5"/>
      <c r="Y3388" s="5"/>
    </row>
    <row r="3389" spans="1:25" x14ac:dyDescent="0.3">
      <c r="A3389" t="s">
        <v>2026</v>
      </c>
      <c r="B3389">
        <v>89</v>
      </c>
      <c r="C3389">
        <v>90703745</v>
      </c>
      <c r="D3389" t="s">
        <v>599</v>
      </c>
      <c r="E3389" t="s">
        <v>11840</v>
      </c>
      <c r="F3389" t="s">
        <v>2235</v>
      </c>
      <c r="G3389" t="s">
        <v>14</v>
      </c>
      <c r="H3389" t="s">
        <v>15</v>
      </c>
      <c r="I3389">
        <v>45000000</v>
      </c>
      <c r="J3389">
        <v>2006</v>
      </c>
      <c r="K3389">
        <v>5.0999999999999996</v>
      </c>
      <c r="L3389" s="5" t="s">
        <v>599</v>
      </c>
      <c r="M3389" s="5"/>
      <c r="P3389" s="5">
        <f t="shared" si="328"/>
        <v>0.56024784062360578</v>
      </c>
      <c r="Q3389" s="5">
        <f t="shared" si="329"/>
        <v>90703745</v>
      </c>
      <c r="R3389" s="1">
        <f t="shared" si="330"/>
        <v>45703745</v>
      </c>
      <c r="S3389" s="1">
        <f t="shared" si="331"/>
        <v>45000000</v>
      </c>
      <c r="V3389" s="5"/>
      <c r="W3389" s="5"/>
      <c r="Y3389" s="5"/>
    </row>
    <row r="3390" spans="1:25" x14ac:dyDescent="0.3">
      <c r="A3390" t="s">
        <v>468</v>
      </c>
      <c r="B3390">
        <v>131</v>
      </c>
      <c r="C3390">
        <v>20302961</v>
      </c>
      <c r="D3390" t="s">
        <v>1221</v>
      </c>
      <c r="E3390" t="s">
        <v>11841</v>
      </c>
      <c r="F3390" t="s">
        <v>2366</v>
      </c>
      <c r="G3390" t="s">
        <v>14</v>
      </c>
      <c r="H3390" t="s">
        <v>525</v>
      </c>
      <c r="I3390">
        <v>45000000</v>
      </c>
      <c r="J3390">
        <v>1995</v>
      </c>
      <c r="K3390">
        <v>4.5999999999999996</v>
      </c>
      <c r="L3390" s="5" t="s">
        <v>1221</v>
      </c>
      <c r="M3390" s="5"/>
      <c r="P3390" s="5">
        <f t="shared" si="328"/>
        <v>0.56038738254086284</v>
      </c>
      <c r="Q3390" s="5">
        <f t="shared" si="329"/>
        <v>20302961</v>
      </c>
      <c r="R3390" s="1">
        <f t="shared" si="330"/>
        <v>-24697039</v>
      </c>
      <c r="S3390" s="1">
        <f t="shared" si="331"/>
        <v>45000000</v>
      </c>
      <c r="V3390" s="5"/>
      <c r="W3390" s="5"/>
      <c r="Y3390" s="5"/>
    </row>
    <row r="3391" spans="1:25" x14ac:dyDescent="0.3">
      <c r="A3391" t="s">
        <v>2372</v>
      </c>
      <c r="B3391">
        <v>114</v>
      </c>
      <c r="C3391">
        <v>18996755</v>
      </c>
      <c r="D3391" t="s">
        <v>1450</v>
      </c>
      <c r="E3391" t="s">
        <v>11842</v>
      </c>
      <c r="F3391" t="s">
        <v>2373</v>
      </c>
      <c r="G3391" t="s">
        <v>14</v>
      </c>
      <c r="H3391" t="s">
        <v>1281</v>
      </c>
      <c r="I3391">
        <v>45000000</v>
      </c>
      <c r="J3391">
        <v>2012</v>
      </c>
      <c r="K3391">
        <v>7.6</v>
      </c>
      <c r="L3391" s="5" t="s">
        <v>1221</v>
      </c>
      <c r="M3391" s="5" t="s">
        <v>3629</v>
      </c>
      <c r="P3391" s="5">
        <f t="shared" si="328"/>
        <v>0.56002303026389511</v>
      </c>
      <c r="Q3391" s="5">
        <f t="shared" si="329"/>
        <v>18996755</v>
      </c>
      <c r="R3391" s="1">
        <f t="shared" si="330"/>
        <v>-26003245</v>
      </c>
      <c r="S3391" s="1">
        <f t="shared" si="331"/>
        <v>45000000</v>
      </c>
      <c r="V3391" s="5"/>
      <c r="W3391" s="5"/>
      <c r="Y3391" s="5"/>
    </row>
    <row r="3392" spans="1:25" x14ac:dyDescent="0.3">
      <c r="A3392" t="s">
        <v>59</v>
      </c>
      <c r="B3392">
        <v>113</v>
      </c>
      <c r="C3392">
        <v>170684505</v>
      </c>
      <c r="D3392" t="s">
        <v>2841</v>
      </c>
      <c r="E3392" t="s">
        <v>11843</v>
      </c>
      <c r="F3392" t="s">
        <v>2842</v>
      </c>
      <c r="G3392" t="s">
        <v>14</v>
      </c>
      <c r="H3392" t="s">
        <v>15</v>
      </c>
      <c r="I3392">
        <v>45000000</v>
      </c>
      <c r="J3392">
        <v>2002</v>
      </c>
      <c r="K3392">
        <v>7.2</v>
      </c>
      <c r="L3392" s="5" t="s">
        <v>599</v>
      </c>
      <c r="M3392" s="5" t="s">
        <v>8413</v>
      </c>
      <c r="N3392" t="s">
        <v>6055</v>
      </c>
      <c r="P3392" s="5">
        <f t="shared" si="328"/>
        <v>0.55965079919476612</v>
      </c>
      <c r="Q3392" s="5">
        <f t="shared" si="329"/>
        <v>170684505</v>
      </c>
      <c r="R3392" s="1">
        <f t="shared" si="330"/>
        <v>125684505</v>
      </c>
      <c r="S3392" s="1">
        <f t="shared" si="331"/>
        <v>45000000</v>
      </c>
      <c r="V3392" s="5"/>
      <c r="W3392" s="5"/>
      <c r="Y3392" s="5"/>
    </row>
    <row r="3393" spans="1:25" x14ac:dyDescent="0.3">
      <c r="A3393" t="s">
        <v>1055</v>
      </c>
      <c r="B3393">
        <v>109</v>
      </c>
      <c r="C3393">
        <v>74484168</v>
      </c>
      <c r="D3393" t="s">
        <v>401</v>
      </c>
      <c r="E3393" t="s">
        <v>11844</v>
      </c>
      <c r="F3393" t="s">
        <v>2892</v>
      </c>
      <c r="G3393" t="s">
        <v>14</v>
      </c>
      <c r="H3393" t="s">
        <v>15</v>
      </c>
      <c r="I3393">
        <v>45000000</v>
      </c>
      <c r="J3393">
        <v>2005</v>
      </c>
      <c r="K3393">
        <v>6.9</v>
      </c>
      <c r="L3393" s="5" t="s">
        <v>476</v>
      </c>
      <c r="M3393" s="5" t="s">
        <v>8413</v>
      </c>
      <c r="N3393" t="s">
        <v>1221</v>
      </c>
      <c r="O3393" t="s">
        <v>8415</v>
      </c>
      <c r="P3393" s="5">
        <f t="shared" si="328"/>
        <v>0.56072697564730323</v>
      </c>
      <c r="Q3393" s="5">
        <f t="shared" si="329"/>
        <v>74484168</v>
      </c>
      <c r="R3393" s="1">
        <f t="shared" si="330"/>
        <v>29484168</v>
      </c>
      <c r="S3393" s="1">
        <f t="shared" si="331"/>
        <v>45000000</v>
      </c>
      <c r="V3393" s="5"/>
      <c r="W3393" s="5"/>
      <c r="Y3393" s="5"/>
    </row>
    <row r="3394" spans="1:25" x14ac:dyDescent="0.3">
      <c r="A3394" t="s">
        <v>1636</v>
      </c>
      <c r="B3394">
        <v>94</v>
      </c>
      <c r="C3394">
        <v>32095318</v>
      </c>
      <c r="D3394" t="s">
        <v>359</v>
      </c>
      <c r="E3394" t="s">
        <v>11845</v>
      </c>
      <c r="F3394" t="s">
        <v>2958</v>
      </c>
      <c r="G3394" t="s">
        <v>14</v>
      </c>
      <c r="H3394" t="s">
        <v>15</v>
      </c>
      <c r="I3394">
        <v>45000000</v>
      </c>
      <c r="J3394">
        <v>2001</v>
      </c>
      <c r="K3394">
        <v>5.5</v>
      </c>
      <c r="L3394" s="5" t="s">
        <v>599</v>
      </c>
      <c r="M3394" s="5" t="s">
        <v>8413</v>
      </c>
      <c r="P3394" s="5">
        <f t="shared" ref="P3394:P3457" si="332">CORREL(C3394:C8307,I3394:I8307)</f>
        <v>0.56072458328282737</v>
      </c>
      <c r="Q3394" s="5">
        <f t="shared" ref="Q3394:Q3457" si="333">IF(ISBLANK(C3394),MEDIAN($C$2:$C$4915), C3394)</f>
        <v>32095318</v>
      </c>
      <c r="R3394" s="1">
        <f t="shared" ref="R3394:R3457" si="334">Q3394-S3394</f>
        <v>-12904682</v>
      </c>
      <c r="S3394" s="1">
        <f t="shared" ref="S3394:S3457" si="335">IF(ISBLANK(I3394),MEDIAN($I$2:$I$4915), I3394)</f>
        <v>45000000</v>
      </c>
      <c r="V3394" s="5"/>
      <c r="W3394" s="5"/>
      <c r="Y3394" s="5"/>
    </row>
    <row r="3395" spans="1:25" x14ac:dyDescent="0.3">
      <c r="A3395" t="s">
        <v>1950</v>
      </c>
      <c r="B3395">
        <v>100</v>
      </c>
      <c r="C3395">
        <v>9353573</v>
      </c>
      <c r="D3395" t="s">
        <v>97</v>
      </c>
      <c r="E3395" t="s">
        <v>11846</v>
      </c>
      <c r="F3395" t="s">
        <v>3018</v>
      </c>
      <c r="G3395" t="s">
        <v>14</v>
      </c>
      <c r="H3395" t="s">
        <v>15</v>
      </c>
      <c r="I3395">
        <v>45000000</v>
      </c>
      <c r="J3395">
        <v>2009</v>
      </c>
      <c r="K3395">
        <v>2.7</v>
      </c>
      <c r="L3395" s="5" t="s">
        <v>476</v>
      </c>
      <c r="M3395" s="5" t="s">
        <v>340</v>
      </c>
      <c r="N3395" t="s">
        <v>455</v>
      </c>
      <c r="O3395" t="s">
        <v>4289</v>
      </c>
      <c r="P3395" s="5">
        <f t="shared" si="332"/>
        <v>0.56042196458926952</v>
      </c>
      <c r="Q3395" s="5">
        <f t="shared" si="333"/>
        <v>9353573</v>
      </c>
      <c r="R3395" s="1">
        <f t="shared" si="334"/>
        <v>-35646427</v>
      </c>
      <c r="S3395" s="1">
        <f t="shared" si="335"/>
        <v>45000000</v>
      </c>
      <c r="V3395" s="5"/>
      <c r="W3395" s="5"/>
      <c r="Y3395" s="5"/>
    </row>
    <row r="3396" spans="1:25" x14ac:dyDescent="0.3">
      <c r="A3396" t="s">
        <v>3019</v>
      </c>
      <c r="B3396">
        <v>107</v>
      </c>
      <c r="C3396">
        <v>12026670</v>
      </c>
      <c r="D3396" t="s">
        <v>122</v>
      </c>
      <c r="E3396" t="s">
        <v>11847</v>
      </c>
      <c r="F3396" t="s">
        <v>3020</v>
      </c>
      <c r="G3396" t="s">
        <v>14</v>
      </c>
      <c r="H3396" t="s">
        <v>15</v>
      </c>
      <c r="I3396">
        <v>45000000</v>
      </c>
      <c r="J3396">
        <v>2013</v>
      </c>
      <c r="K3396">
        <v>6.4</v>
      </c>
      <c r="L3396" s="5" t="s">
        <v>476</v>
      </c>
      <c r="M3396" s="5" t="s">
        <v>8413</v>
      </c>
      <c r="N3396" t="s">
        <v>3629</v>
      </c>
      <c r="P3396" s="5">
        <f t="shared" si="332"/>
        <v>0.56000149923865294</v>
      </c>
      <c r="Q3396" s="5">
        <f t="shared" si="333"/>
        <v>12026670</v>
      </c>
      <c r="R3396" s="1">
        <f t="shared" si="334"/>
        <v>-32973330</v>
      </c>
      <c r="S3396" s="1">
        <f t="shared" si="335"/>
        <v>45000000</v>
      </c>
      <c r="V3396" s="5"/>
      <c r="W3396" s="5"/>
      <c r="Y3396" s="5"/>
    </row>
    <row r="3397" spans="1:25" x14ac:dyDescent="0.3">
      <c r="A3397" t="s">
        <v>3312</v>
      </c>
      <c r="B3397">
        <v>95</v>
      </c>
      <c r="C3397">
        <v>89808372</v>
      </c>
      <c r="D3397" t="s">
        <v>599</v>
      </c>
      <c r="E3397" t="s">
        <v>11848</v>
      </c>
      <c r="F3397" t="s">
        <v>3313</v>
      </c>
      <c r="G3397" t="s">
        <v>14</v>
      </c>
      <c r="H3397" t="s">
        <v>15</v>
      </c>
      <c r="I3397">
        <v>45000000</v>
      </c>
      <c r="J3397">
        <v>2003</v>
      </c>
      <c r="K3397">
        <v>4.5999999999999996</v>
      </c>
      <c r="L3397" s="5" t="s">
        <v>599</v>
      </c>
      <c r="M3397" s="5"/>
      <c r="P3397" s="5">
        <f t="shared" si="332"/>
        <v>0.5595915587915935</v>
      </c>
      <c r="Q3397" s="5">
        <f t="shared" si="333"/>
        <v>89808372</v>
      </c>
      <c r="R3397" s="1">
        <f t="shared" si="334"/>
        <v>44808372</v>
      </c>
      <c r="S3397" s="1">
        <f t="shared" si="335"/>
        <v>45000000</v>
      </c>
      <c r="V3397" s="5"/>
      <c r="W3397" s="5"/>
      <c r="Y3397" s="5"/>
    </row>
    <row r="3398" spans="1:25" x14ac:dyDescent="0.3">
      <c r="A3398" t="s">
        <v>5507</v>
      </c>
      <c r="B3398">
        <v>45</v>
      </c>
      <c r="C3398">
        <v>145109</v>
      </c>
      <c r="D3398" t="s">
        <v>790</v>
      </c>
      <c r="E3398" t="s">
        <v>11849</v>
      </c>
      <c r="F3398" t="s">
        <v>5508</v>
      </c>
      <c r="G3398" t="s">
        <v>5509</v>
      </c>
      <c r="H3398" t="s">
        <v>2705</v>
      </c>
      <c r="I3398">
        <v>45000000</v>
      </c>
      <c r="J3398">
        <v>2008</v>
      </c>
      <c r="K3398">
        <v>7.3</v>
      </c>
      <c r="L3398" s="5" t="s">
        <v>1221</v>
      </c>
      <c r="M3398" s="5" t="s">
        <v>7865</v>
      </c>
      <c r="N3398" t="s">
        <v>3629</v>
      </c>
      <c r="O3398" t="s">
        <v>8418</v>
      </c>
      <c r="P3398" s="5">
        <f t="shared" si="332"/>
        <v>0.55972314189843031</v>
      </c>
      <c r="Q3398" s="5">
        <f t="shared" si="333"/>
        <v>145109</v>
      </c>
      <c r="R3398" s="1">
        <f t="shared" si="334"/>
        <v>-44854891</v>
      </c>
      <c r="S3398" s="1">
        <f t="shared" si="335"/>
        <v>45000000</v>
      </c>
      <c r="V3398" s="5"/>
      <c r="W3398" s="5"/>
      <c r="Y3398" s="5"/>
    </row>
    <row r="3399" spans="1:25" x14ac:dyDescent="0.3">
      <c r="A3399" t="s">
        <v>1055</v>
      </c>
      <c r="B3399">
        <v>99</v>
      </c>
      <c r="C3399">
        <v>70327868</v>
      </c>
      <c r="D3399" t="s">
        <v>122</v>
      </c>
      <c r="E3399" t="s">
        <v>11850</v>
      </c>
      <c r="F3399" t="s">
        <v>1730</v>
      </c>
      <c r="G3399" t="s">
        <v>14</v>
      </c>
      <c r="H3399" t="s">
        <v>275</v>
      </c>
      <c r="I3399">
        <v>46000000</v>
      </c>
      <c r="J3399">
        <v>2000</v>
      </c>
      <c r="K3399">
        <v>5.9</v>
      </c>
      <c r="L3399" s="5" t="s">
        <v>476</v>
      </c>
      <c r="M3399" s="5" t="s">
        <v>8413</v>
      </c>
      <c r="N3399" t="s">
        <v>3629</v>
      </c>
      <c r="P3399" s="5">
        <f t="shared" si="332"/>
        <v>0.559260099144398</v>
      </c>
      <c r="Q3399" s="5">
        <f t="shared" si="333"/>
        <v>70327868</v>
      </c>
      <c r="R3399" s="1">
        <f t="shared" si="334"/>
        <v>24327868</v>
      </c>
      <c r="S3399" s="1">
        <f t="shared" si="335"/>
        <v>46000000</v>
      </c>
      <c r="V3399" s="5"/>
      <c r="W3399" s="5"/>
      <c r="Y3399" s="5"/>
    </row>
    <row r="3400" spans="1:25" x14ac:dyDescent="0.3">
      <c r="A3400" t="s">
        <v>2007</v>
      </c>
      <c r="B3400">
        <v>105</v>
      </c>
      <c r="C3400">
        <v>126805112</v>
      </c>
      <c r="D3400" t="s">
        <v>604</v>
      </c>
      <c r="E3400" t="s">
        <v>11851</v>
      </c>
      <c r="F3400" t="s">
        <v>2008</v>
      </c>
      <c r="G3400" t="s">
        <v>14</v>
      </c>
      <c r="H3400" t="s">
        <v>15</v>
      </c>
      <c r="I3400">
        <v>46000000</v>
      </c>
      <c r="J3400">
        <v>1997</v>
      </c>
      <c r="K3400">
        <v>6.3</v>
      </c>
      <c r="L3400" s="5" t="s">
        <v>599</v>
      </c>
      <c r="M3400" s="5" t="s">
        <v>6851</v>
      </c>
      <c r="P3400" s="5">
        <f t="shared" si="332"/>
        <v>0.55921657875181663</v>
      </c>
      <c r="Q3400" s="5">
        <f t="shared" si="333"/>
        <v>126805112</v>
      </c>
      <c r="R3400" s="1">
        <f t="shared" si="334"/>
        <v>80805112</v>
      </c>
      <c r="S3400" s="1">
        <f t="shared" si="335"/>
        <v>46000000</v>
      </c>
      <c r="V3400" s="5"/>
      <c r="W3400" s="5"/>
      <c r="Y3400" s="5"/>
    </row>
    <row r="3401" spans="1:25" x14ac:dyDescent="0.3">
      <c r="A3401" t="s">
        <v>23</v>
      </c>
      <c r="B3401">
        <v>118</v>
      </c>
      <c r="C3401">
        <v>67263182</v>
      </c>
      <c r="D3401" t="s">
        <v>699</v>
      </c>
      <c r="E3401" t="s">
        <v>11852</v>
      </c>
      <c r="F3401" t="s">
        <v>2010</v>
      </c>
      <c r="G3401" t="s">
        <v>14</v>
      </c>
      <c r="H3401" t="s">
        <v>15</v>
      </c>
      <c r="I3401">
        <v>46000000</v>
      </c>
      <c r="J3401">
        <v>2002</v>
      </c>
      <c r="K3401">
        <v>7.2</v>
      </c>
      <c r="L3401" s="5" t="s">
        <v>1221</v>
      </c>
      <c r="M3401" s="5" t="s">
        <v>8415</v>
      </c>
      <c r="N3401" t="s">
        <v>3629</v>
      </c>
      <c r="P3401" s="5">
        <f t="shared" si="332"/>
        <v>0.55971929578199209</v>
      </c>
      <c r="Q3401" s="5">
        <f t="shared" si="333"/>
        <v>67263182</v>
      </c>
      <c r="R3401" s="1">
        <f t="shared" si="334"/>
        <v>21263182</v>
      </c>
      <c r="S3401" s="1">
        <f t="shared" si="335"/>
        <v>46000000</v>
      </c>
      <c r="V3401" s="5"/>
      <c r="W3401" s="5"/>
      <c r="Y3401" s="5"/>
    </row>
    <row r="3402" spans="1:25" x14ac:dyDescent="0.3">
      <c r="A3402" t="s">
        <v>361</v>
      </c>
      <c r="B3402">
        <v>116</v>
      </c>
      <c r="C3402">
        <v>58918501</v>
      </c>
      <c r="D3402" t="s">
        <v>2015</v>
      </c>
      <c r="E3402" t="s">
        <v>11853</v>
      </c>
      <c r="F3402" t="s">
        <v>2016</v>
      </c>
      <c r="G3402" t="s">
        <v>14</v>
      </c>
      <c r="H3402" t="s">
        <v>15</v>
      </c>
      <c r="I3402">
        <v>46000000</v>
      </c>
      <c r="J3402">
        <v>1996</v>
      </c>
      <c r="K3402">
        <v>6.6</v>
      </c>
      <c r="L3402" s="5" t="s">
        <v>476</v>
      </c>
      <c r="M3402" s="5" t="s">
        <v>1221</v>
      </c>
      <c r="N3402" t="s">
        <v>8415</v>
      </c>
      <c r="O3402" t="s">
        <v>3629</v>
      </c>
      <c r="P3402" s="5">
        <f t="shared" si="332"/>
        <v>0.55965224933722491</v>
      </c>
      <c r="Q3402" s="5">
        <f t="shared" si="333"/>
        <v>58918501</v>
      </c>
      <c r="R3402" s="1">
        <f t="shared" si="334"/>
        <v>12918501</v>
      </c>
      <c r="S3402" s="1">
        <f t="shared" si="335"/>
        <v>46000000</v>
      </c>
      <c r="V3402" s="5"/>
      <c r="W3402" s="5"/>
      <c r="Y3402" s="5"/>
    </row>
    <row r="3403" spans="1:25" x14ac:dyDescent="0.3">
      <c r="A3403" t="s">
        <v>2038</v>
      </c>
      <c r="B3403">
        <v>153</v>
      </c>
      <c r="C3403">
        <v>60962878</v>
      </c>
      <c r="D3403" t="s">
        <v>778</v>
      </c>
      <c r="E3403" t="s">
        <v>11854</v>
      </c>
      <c r="F3403" t="s">
        <v>2039</v>
      </c>
      <c r="G3403" t="s">
        <v>14</v>
      </c>
      <c r="H3403" t="s">
        <v>15</v>
      </c>
      <c r="I3403">
        <v>46000000</v>
      </c>
      <c r="J3403">
        <v>2013</v>
      </c>
      <c r="K3403">
        <v>8.1</v>
      </c>
      <c r="L3403" s="5" t="s">
        <v>8413</v>
      </c>
      <c r="M3403" s="5" t="s">
        <v>1221</v>
      </c>
      <c r="N3403" t="s">
        <v>8415</v>
      </c>
      <c r="O3403" t="s">
        <v>3629</v>
      </c>
      <c r="P3403" s="5">
        <f t="shared" si="332"/>
        <v>0.55952200628151239</v>
      </c>
      <c r="Q3403" s="5">
        <f t="shared" si="333"/>
        <v>60962878</v>
      </c>
      <c r="R3403" s="1">
        <f t="shared" si="334"/>
        <v>14962878</v>
      </c>
      <c r="S3403" s="1">
        <f t="shared" si="335"/>
        <v>46000000</v>
      </c>
      <c r="V3403" s="5"/>
      <c r="W3403" s="5"/>
      <c r="Y3403" s="5"/>
    </row>
    <row r="3404" spans="1:25" x14ac:dyDescent="0.3">
      <c r="A3404" t="s">
        <v>1486</v>
      </c>
      <c r="B3404">
        <v>133</v>
      </c>
      <c r="C3404">
        <v>6167817</v>
      </c>
      <c r="D3404" t="s">
        <v>1712</v>
      </c>
      <c r="E3404" t="s">
        <v>11855</v>
      </c>
      <c r="F3404" t="s">
        <v>1713</v>
      </c>
      <c r="G3404" t="s">
        <v>524</v>
      </c>
      <c r="H3404" t="s">
        <v>525</v>
      </c>
      <c r="I3404">
        <v>47000000</v>
      </c>
      <c r="J3404">
        <v>2004</v>
      </c>
      <c r="K3404">
        <v>7.7</v>
      </c>
      <c r="L3404" s="5" t="s">
        <v>1221</v>
      </c>
      <c r="M3404" s="5" t="s">
        <v>8415</v>
      </c>
      <c r="N3404" t="s">
        <v>6851</v>
      </c>
      <c r="O3404" t="s">
        <v>8418</v>
      </c>
      <c r="P3404" s="5">
        <f t="shared" si="332"/>
        <v>0.5594065206854939</v>
      </c>
      <c r="Q3404" s="5">
        <f t="shared" si="333"/>
        <v>6167817</v>
      </c>
      <c r="R3404" s="1">
        <f t="shared" si="334"/>
        <v>-40832183</v>
      </c>
      <c r="S3404" s="1">
        <f t="shared" si="335"/>
        <v>47000000</v>
      </c>
      <c r="V3404" s="5"/>
      <c r="W3404" s="5"/>
      <c r="Y3404" s="5"/>
    </row>
    <row r="3405" spans="1:25" x14ac:dyDescent="0.3">
      <c r="A3405" t="s">
        <v>766</v>
      </c>
      <c r="B3405">
        <v>96</v>
      </c>
      <c r="C3405">
        <v>60154431</v>
      </c>
      <c r="D3405" t="s">
        <v>1984</v>
      </c>
      <c r="E3405" t="s">
        <v>11856</v>
      </c>
      <c r="F3405" t="s">
        <v>1985</v>
      </c>
      <c r="G3405" t="s">
        <v>14</v>
      </c>
      <c r="H3405" t="s">
        <v>15</v>
      </c>
      <c r="I3405">
        <v>47000000</v>
      </c>
      <c r="J3405">
        <v>1996</v>
      </c>
      <c r="K3405">
        <v>6</v>
      </c>
      <c r="L3405" s="5" t="s">
        <v>599</v>
      </c>
      <c r="M3405" s="5" t="s">
        <v>1221</v>
      </c>
      <c r="N3405" t="s">
        <v>3629</v>
      </c>
      <c r="P3405" s="5">
        <f t="shared" si="332"/>
        <v>0.55898313356245877</v>
      </c>
      <c r="Q3405" s="5">
        <f t="shared" si="333"/>
        <v>60154431</v>
      </c>
      <c r="R3405" s="1">
        <f t="shared" si="334"/>
        <v>13154431</v>
      </c>
      <c r="S3405" s="1">
        <f t="shared" si="335"/>
        <v>47000000</v>
      </c>
      <c r="V3405" s="5"/>
      <c r="W3405" s="5"/>
      <c r="Y3405" s="5"/>
    </row>
    <row r="3406" spans="1:25" x14ac:dyDescent="0.3">
      <c r="A3406" t="s">
        <v>2003</v>
      </c>
      <c r="B3406">
        <v>75</v>
      </c>
      <c r="C3406">
        <v>15519841</v>
      </c>
      <c r="D3406" t="s">
        <v>101</v>
      </c>
      <c r="E3406" t="s">
        <v>11857</v>
      </c>
      <c r="F3406" t="s">
        <v>2004</v>
      </c>
      <c r="G3406" t="s">
        <v>14</v>
      </c>
      <c r="H3406" t="s">
        <v>15</v>
      </c>
      <c r="I3406">
        <v>47000000</v>
      </c>
      <c r="J3406">
        <v>2006</v>
      </c>
      <c r="K3406">
        <v>4.5</v>
      </c>
      <c r="L3406" s="5" t="s">
        <v>340</v>
      </c>
      <c r="M3406" s="5" t="s">
        <v>4017</v>
      </c>
      <c r="N3406" t="s">
        <v>599</v>
      </c>
      <c r="O3406" t="s">
        <v>6299</v>
      </c>
      <c r="P3406" s="5">
        <f t="shared" si="332"/>
        <v>0.55885867191104366</v>
      </c>
      <c r="Q3406" s="5">
        <f t="shared" si="333"/>
        <v>15519841</v>
      </c>
      <c r="R3406" s="1">
        <f t="shared" si="334"/>
        <v>-31480159</v>
      </c>
      <c r="S3406" s="1">
        <f t="shared" si="335"/>
        <v>47000000</v>
      </c>
      <c r="V3406" s="5"/>
      <c r="W3406" s="5"/>
      <c r="Y3406" s="5"/>
    </row>
    <row r="3407" spans="1:25" x14ac:dyDescent="0.3">
      <c r="A3407" t="s">
        <v>2005</v>
      </c>
      <c r="B3407">
        <v>108</v>
      </c>
      <c r="C3407">
        <v>5600000</v>
      </c>
      <c r="D3407" t="s">
        <v>1213</v>
      </c>
      <c r="E3407" t="s">
        <v>11858</v>
      </c>
      <c r="F3407" t="s">
        <v>2006</v>
      </c>
      <c r="G3407" t="s">
        <v>14</v>
      </c>
      <c r="H3407" t="s">
        <v>15</v>
      </c>
      <c r="I3407">
        <v>47000000</v>
      </c>
      <c r="J3407">
        <v>1996</v>
      </c>
      <c r="K3407">
        <v>5.8</v>
      </c>
      <c r="L3407" s="5" t="s">
        <v>1221</v>
      </c>
      <c r="M3407" s="5" t="s">
        <v>2267</v>
      </c>
      <c r="N3407" t="s">
        <v>6851</v>
      </c>
      <c r="O3407" t="s">
        <v>3629</v>
      </c>
      <c r="P3407" s="5">
        <f t="shared" si="332"/>
        <v>0.55847222296162902</v>
      </c>
      <c r="Q3407" s="5">
        <f t="shared" si="333"/>
        <v>5600000</v>
      </c>
      <c r="R3407" s="1">
        <f t="shared" si="334"/>
        <v>-41400000</v>
      </c>
      <c r="S3407" s="1">
        <f t="shared" si="335"/>
        <v>47000000</v>
      </c>
      <c r="V3407" s="5"/>
      <c r="W3407" s="5"/>
      <c r="Y3407" s="5"/>
    </row>
    <row r="3408" spans="1:25" x14ac:dyDescent="0.3">
      <c r="A3408" t="s">
        <v>1666</v>
      </c>
      <c r="B3408">
        <v>81</v>
      </c>
      <c r="C3408">
        <v>10539414</v>
      </c>
      <c r="D3408" t="s">
        <v>2013</v>
      </c>
      <c r="E3408" t="s">
        <v>11859</v>
      </c>
      <c r="F3408" t="s">
        <v>2014</v>
      </c>
      <c r="G3408" t="s">
        <v>14</v>
      </c>
      <c r="H3408" t="s">
        <v>15</v>
      </c>
      <c r="I3408">
        <v>47000000</v>
      </c>
      <c r="J3408">
        <v>2010</v>
      </c>
      <c r="K3408">
        <v>4.7</v>
      </c>
      <c r="L3408" s="5" t="s">
        <v>476</v>
      </c>
      <c r="M3408" s="5" t="s">
        <v>1221</v>
      </c>
      <c r="N3408" t="s">
        <v>455</v>
      </c>
      <c r="O3408" t="s">
        <v>3629</v>
      </c>
      <c r="P3408" s="5">
        <f t="shared" si="332"/>
        <v>0.55804239364802022</v>
      </c>
      <c r="Q3408" s="5">
        <f t="shared" si="333"/>
        <v>10539414</v>
      </c>
      <c r="R3408" s="1">
        <f t="shared" si="334"/>
        <v>-36460586</v>
      </c>
      <c r="S3408" s="1">
        <f t="shared" si="335"/>
        <v>47000000</v>
      </c>
      <c r="V3408" s="5"/>
      <c r="W3408" s="5"/>
      <c r="Y3408" s="5"/>
    </row>
    <row r="3409" spans="1:25" x14ac:dyDescent="0.3">
      <c r="A3409" t="s">
        <v>327</v>
      </c>
      <c r="B3409">
        <v>91</v>
      </c>
      <c r="C3409">
        <v>64505912</v>
      </c>
      <c r="D3409" t="s">
        <v>1060</v>
      </c>
      <c r="E3409" t="s">
        <v>11860</v>
      </c>
      <c r="F3409" t="s">
        <v>1456</v>
      </c>
      <c r="G3409" t="s">
        <v>14</v>
      </c>
      <c r="H3409" t="s">
        <v>15</v>
      </c>
      <c r="I3409">
        <v>48000000</v>
      </c>
      <c r="J3409">
        <v>2008</v>
      </c>
      <c r="K3409">
        <v>5</v>
      </c>
      <c r="L3409" s="5" t="s">
        <v>4289</v>
      </c>
      <c r="M3409" s="5" t="s">
        <v>3629</v>
      </c>
      <c r="P3409" s="5">
        <f t="shared" si="332"/>
        <v>0.55763107498901809</v>
      </c>
      <c r="Q3409" s="5">
        <f t="shared" si="333"/>
        <v>64505912</v>
      </c>
      <c r="R3409" s="1">
        <f t="shared" si="334"/>
        <v>16505912</v>
      </c>
      <c r="S3409" s="1">
        <f t="shared" si="335"/>
        <v>48000000</v>
      </c>
      <c r="V3409" s="5"/>
      <c r="W3409" s="5"/>
      <c r="Y3409" s="5"/>
    </row>
    <row r="3410" spans="1:25" x14ac:dyDescent="0.3">
      <c r="A3410" t="s">
        <v>1492</v>
      </c>
      <c r="B3410">
        <v>104</v>
      </c>
      <c r="C3410">
        <v>46611204</v>
      </c>
      <c r="D3410" t="s">
        <v>897</v>
      </c>
      <c r="E3410" t="s">
        <v>11861</v>
      </c>
      <c r="F3410" t="s">
        <v>1493</v>
      </c>
      <c r="G3410" t="s">
        <v>14</v>
      </c>
      <c r="H3410" t="s">
        <v>15</v>
      </c>
      <c r="I3410">
        <v>48000000</v>
      </c>
      <c r="J3410">
        <v>1998</v>
      </c>
      <c r="K3410">
        <v>6.1</v>
      </c>
      <c r="L3410" s="5" t="s">
        <v>599</v>
      </c>
      <c r="M3410" s="5" t="s">
        <v>1221</v>
      </c>
      <c r="N3410" t="s">
        <v>455</v>
      </c>
      <c r="O3410" t="s">
        <v>6851</v>
      </c>
      <c r="P3410" s="5">
        <f t="shared" si="332"/>
        <v>0.55753320594340028</v>
      </c>
      <c r="Q3410" s="5">
        <f t="shared" si="333"/>
        <v>46611204</v>
      </c>
      <c r="R3410" s="1">
        <f t="shared" si="334"/>
        <v>-1388796</v>
      </c>
      <c r="S3410" s="1">
        <f t="shared" si="335"/>
        <v>48000000</v>
      </c>
      <c r="V3410" s="5"/>
      <c r="W3410" s="5"/>
      <c r="Y3410" s="5"/>
    </row>
    <row r="3411" spans="1:25" x14ac:dyDescent="0.3">
      <c r="A3411" t="s">
        <v>188</v>
      </c>
      <c r="B3411">
        <v>155</v>
      </c>
      <c r="C3411">
        <v>165500000</v>
      </c>
      <c r="D3411" t="s">
        <v>77</v>
      </c>
      <c r="E3411" t="s">
        <v>11862</v>
      </c>
      <c r="F3411" t="s">
        <v>1778</v>
      </c>
      <c r="G3411" t="s">
        <v>14</v>
      </c>
      <c r="H3411" t="s">
        <v>15</v>
      </c>
      <c r="I3411">
        <v>48000000</v>
      </c>
      <c r="J3411">
        <v>1991</v>
      </c>
      <c r="K3411">
        <v>6.9</v>
      </c>
      <c r="L3411" s="5" t="s">
        <v>476</v>
      </c>
      <c r="M3411" s="5" t="s">
        <v>340</v>
      </c>
      <c r="N3411" t="s">
        <v>1221</v>
      </c>
      <c r="O3411" t="s">
        <v>6851</v>
      </c>
      <c r="P3411" s="5">
        <f t="shared" si="332"/>
        <v>0.557314178937239</v>
      </c>
      <c r="Q3411" s="5">
        <f t="shared" si="333"/>
        <v>165500000</v>
      </c>
      <c r="R3411" s="1">
        <f t="shared" si="334"/>
        <v>117500000</v>
      </c>
      <c r="S3411" s="1">
        <f t="shared" si="335"/>
        <v>48000000</v>
      </c>
      <c r="V3411" s="5"/>
      <c r="W3411" s="5"/>
      <c r="Y3411" s="5"/>
    </row>
    <row r="3412" spans="1:25" x14ac:dyDescent="0.3">
      <c r="A3412" t="s">
        <v>549</v>
      </c>
      <c r="B3412">
        <v>190</v>
      </c>
      <c r="C3412">
        <v>124107476</v>
      </c>
      <c r="D3412" t="s">
        <v>771</v>
      </c>
      <c r="E3412" t="s">
        <v>11863</v>
      </c>
      <c r="F3412" t="s">
        <v>1959</v>
      </c>
      <c r="G3412" t="s">
        <v>14</v>
      </c>
      <c r="H3412" t="s">
        <v>15</v>
      </c>
      <c r="I3412">
        <v>48000000</v>
      </c>
      <c r="J3412">
        <v>2000</v>
      </c>
      <c r="K3412">
        <v>7.6</v>
      </c>
      <c r="L3412" s="5" t="s">
        <v>8413</v>
      </c>
      <c r="M3412" s="5" t="s">
        <v>1221</v>
      </c>
      <c r="N3412" t="s">
        <v>3629</v>
      </c>
      <c r="P3412" s="5">
        <f t="shared" si="332"/>
        <v>0.55826237450044391</v>
      </c>
      <c r="Q3412" s="5">
        <f t="shared" si="333"/>
        <v>124107476</v>
      </c>
      <c r="R3412" s="1">
        <f t="shared" si="334"/>
        <v>76107476</v>
      </c>
      <c r="S3412" s="1">
        <f t="shared" si="335"/>
        <v>48000000</v>
      </c>
      <c r="V3412" s="5"/>
      <c r="W3412" s="5"/>
      <c r="Y3412" s="5"/>
    </row>
    <row r="3413" spans="1:25" x14ac:dyDescent="0.3">
      <c r="A3413" t="s">
        <v>138</v>
      </c>
      <c r="B3413">
        <v>127</v>
      </c>
      <c r="C3413">
        <v>197171806</v>
      </c>
      <c r="D3413" t="s">
        <v>17</v>
      </c>
      <c r="E3413" t="s">
        <v>11864</v>
      </c>
      <c r="F3413" t="s">
        <v>1960</v>
      </c>
      <c r="G3413" t="s">
        <v>14</v>
      </c>
      <c r="H3413" t="s">
        <v>15</v>
      </c>
      <c r="I3413">
        <v>48000000</v>
      </c>
      <c r="J3413">
        <v>1989</v>
      </c>
      <c r="K3413">
        <v>8.3000000000000007</v>
      </c>
      <c r="L3413" s="5" t="s">
        <v>476</v>
      </c>
      <c r="M3413" s="5" t="s">
        <v>340</v>
      </c>
      <c r="N3413" t="s">
        <v>455</v>
      </c>
      <c r="P3413" s="5">
        <f t="shared" si="332"/>
        <v>0.55870898485529352</v>
      </c>
      <c r="Q3413" s="5">
        <f t="shared" si="333"/>
        <v>197171806</v>
      </c>
      <c r="R3413" s="1">
        <f t="shared" si="334"/>
        <v>149171806</v>
      </c>
      <c r="S3413" s="1">
        <f t="shared" si="335"/>
        <v>48000000</v>
      </c>
      <c r="V3413" s="5"/>
      <c r="W3413" s="5"/>
      <c r="Y3413" s="5"/>
    </row>
    <row r="3414" spans="1:25" x14ac:dyDescent="0.3">
      <c r="A3414" t="s">
        <v>427</v>
      </c>
      <c r="B3414">
        <v>118</v>
      </c>
      <c r="C3414">
        <v>66488090</v>
      </c>
      <c r="D3414" t="s">
        <v>778</v>
      </c>
      <c r="E3414" t="s">
        <v>11865</v>
      </c>
      <c r="F3414" t="s">
        <v>1964</v>
      </c>
      <c r="G3414" t="s">
        <v>14</v>
      </c>
      <c r="H3414" t="s">
        <v>15</v>
      </c>
      <c r="I3414">
        <v>48000000</v>
      </c>
      <c r="J3414">
        <v>1999</v>
      </c>
      <c r="K3414">
        <v>6.7</v>
      </c>
      <c r="L3414" s="5" t="s">
        <v>8413</v>
      </c>
      <c r="M3414" s="5" t="s">
        <v>1221</v>
      </c>
      <c r="N3414" t="s">
        <v>8415</v>
      </c>
      <c r="O3414" t="s">
        <v>3629</v>
      </c>
      <c r="P3414" s="5">
        <f t="shared" si="332"/>
        <v>0.56011965703315381</v>
      </c>
      <c r="Q3414" s="5">
        <f t="shared" si="333"/>
        <v>66488090</v>
      </c>
      <c r="R3414" s="1">
        <f t="shared" si="334"/>
        <v>18488090</v>
      </c>
      <c r="S3414" s="1">
        <f t="shared" si="335"/>
        <v>48000000</v>
      </c>
      <c r="V3414" s="5"/>
      <c r="W3414" s="5"/>
      <c r="Y3414" s="5"/>
    </row>
    <row r="3415" spans="1:25" x14ac:dyDescent="0.3">
      <c r="A3415" t="s">
        <v>245</v>
      </c>
      <c r="B3415">
        <v>112</v>
      </c>
      <c r="C3415">
        <v>95308367</v>
      </c>
      <c r="D3415" t="s">
        <v>771</v>
      </c>
      <c r="E3415" t="s">
        <v>11866</v>
      </c>
      <c r="F3415" t="s">
        <v>1965</v>
      </c>
      <c r="G3415" t="s">
        <v>14</v>
      </c>
      <c r="H3415" t="s">
        <v>15</v>
      </c>
      <c r="I3415">
        <v>48000000</v>
      </c>
      <c r="J3415">
        <v>2002</v>
      </c>
      <c r="K3415">
        <v>6.8</v>
      </c>
      <c r="L3415" s="5" t="s">
        <v>8413</v>
      </c>
      <c r="M3415" s="5" t="s">
        <v>1221</v>
      </c>
      <c r="N3415" t="s">
        <v>3629</v>
      </c>
      <c r="P3415" s="5">
        <f t="shared" si="332"/>
        <v>0.56003875896045208</v>
      </c>
      <c r="Q3415" s="5">
        <f t="shared" si="333"/>
        <v>95308367</v>
      </c>
      <c r="R3415" s="1">
        <f t="shared" si="334"/>
        <v>47308367</v>
      </c>
      <c r="S3415" s="1">
        <f t="shared" si="335"/>
        <v>48000000</v>
      </c>
      <c r="V3415" s="5"/>
      <c r="W3415" s="5"/>
      <c r="Y3415" s="5"/>
    </row>
    <row r="3416" spans="1:25" x14ac:dyDescent="0.3">
      <c r="A3416" t="s">
        <v>1481</v>
      </c>
      <c r="B3416">
        <v>114</v>
      </c>
      <c r="C3416">
        <v>60652036</v>
      </c>
      <c r="D3416" t="s">
        <v>1968</v>
      </c>
      <c r="E3416" t="s">
        <v>11867</v>
      </c>
      <c r="F3416" t="s">
        <v>1969</v>
      </c>
      <c r="G3416" t="s">
        <v>14</v>
      </c>
      <c r="H3416" t="s">
        <v>15</v>
      </c>
      <c r="I3416">
        <v>48000000</v>
      </c>
      <c r="J3416">
        <v>1999</v>
      </c>
      <c r="K3416">
        <v>7.1</v>
      </c>
      <c r="L3416" s="5" t="s">
        <v>476</v>
      </c>
      <c r="M3416" s="5" t="s">
        <v>340</v>
      </c>
      <c r="N3416" t="s">
        <v>599</v>
      </c>
      <c r="O3416" t="s">
        <v>1221</v>
      </c>
      <c r="P3416" s="5">
        <f t="shared" si="332"/>
        <v>0.56019871355372386</v>
      </c>
      <c r="Q3416" s="5">
        <f t="shared" si="333"/>
        <v>60652036</v>
      </c>
      <c r="R3416" s="1">
        <f t="shared" si="334"/>
        <v>12652036</v>
      </c>
      <c r="S3416" s="1">
        <f t="shared" si="335"/>
        <v>48000000</v>
      </c>
      <c r="V3416" s="5"/>
      <c r="W3416" s="5"/>
      <c r="Y3416" s="5"/>
    </row>
    <row r="3417" spans="1:25" x14ac:dyDescent="0.3">
      <c r="A3417" t="s">
        <v>1121</v>
      </c>
      <c r="B3417">
        <v>112</v>
      </c>
      <c r="C3417">
        <v>56607223</v>
      </c>
      <c r="D3417" t="s">
        <v>1501</v>
      </c>
      <c r="E3417" t="s">
        <v>11868</v>
      </c>
      <c r="F3417" t="s">
        <v>1972</v>
      </c>
      <c r="G3417" t="s">
        <v>14</v>
      </c>
      <c r="H3417" t="s">
        <v>99</v>
      </c>
      <c r="I3417">
        <v>48000000</v>
      </c>
      <c r="J3417">
        <v>2001</v>
      </c>
      <c r="K3417">
        <v>6.4</v>
      </c>
      <c r="L3417" s="5" t="s">
        <v>340</v>
      </c>
      <c r="M3417" s="5" t="s">
        <v>599</v>
      </c>
      <c r="P3417" s="5">
        <f t="shared" si="332"/>
        <v>0.56007510133480309</v>
      </c>
      <c r="Q3417" s="5">
        <f t="shared" si="333"/>
        <v>56607223</v>
      </c>
      <c r="R3417" s="1">
        <f t="shared" si="334"/>
        <v>8607223</v>
      </c>
      <c r="S3417" s="1">
        <f t="shared" si="335"/>
        <v>48000000</v>
      </c>
      <c r="V3417" s="5"/>
      <c r="W3417" s="5"/>
      <c r="Y3417" s="5"/>
    </row>
    <row r="3418" spans="1:25" x14ac:dyDescent="0.3">
      <c r="A3418" t="s">
        <v>1567</v>
      </c>
      <c r="B3418">
        <v>120</v>
      </c>
      <c r="C3418">
        <v>50173190</v>
      </c>
      <c r="D3418" t="s">
        <v>1973</v>
      </c>
      <c r="E3418" t="s">
        <v>11869</v>
      </c>
      <c r="F3418" t="s">
        <v>1974</v>
      </c>
      <c r="G3418" t="s">
        <v>14</v>
      </c>
      <c r="H3418" t="s">
        <v>15</v>
      </c>
      <c r="I3418">
        <v>48000000</v>
      </c>
      <c r="J3418">
        <v>2001</v>
      </c>
      <c r="K3418">
        <v>7.4</v>
      </c>
      <c r="L3418" s="5" t="s">
        <v>1221</v>
      </c>
      <c r="M3418" s="5" t="s">
        <v>8415</v>
      </c>
      <c r="N3418" t="s">
        <v>4289</v>
      </c>
      <c r="P3418" s="5">
        <f t="shared" si="332"/>
        <v>0.55992271948817374</v>
      </c>
      <c r="Q3418" s="5">
        <f t="shared" si="333"/>
        <v>50173190</v>
      </c>
      <c r="R3418" s="1">
        <f t="shared" si="334"/>
        <v>2173190</v>
      </c>
      <c r="S3418" s="1">
        <f t="shared" si="335"/>
        <v>48000000</v>
      </c>
      <c r="V3418" s="5"/>
      <c r="W3418" s="5"/>
      <c r="Y3418" s="5"/>
    </row>
    <row r="3419" spans="1:25" x14ac:dyDescent="0.3">
      <c r="A3419" t="s">
        <v>509</v>
      </c>
      <c r="B3419">
        <v>123</v>
      </c>
      <c r="C3419">
        <v>47095453</v>
      </c>
      <c r="D3419" t="s">
        <v>1303</v>
      </c>
      <c r="E3419" t="s">
        <v>11870</v>
      </c>
      <c r="F3419" t="s">
        <v>1975</v>
      </c>
      <c r="G3419" t="s">
        <v>14</v>
      </c>
      <c r="H3419" t="s">
        <v>15</v>
      </c>
      <c r="I3419">
        <v>48000000</v>
      </c>
      <c r="J3419">
        <v>2001</v>
      </c>
      <c r="K3419">
        <v>6.4</v>
      </c>
      <c r="L3419" s="5" t="s">
        <v>599</v>
      </c>
      <c r="M3419" s="5" t="s">
        <v>455</v>
      </c>
      <c r="N3419" t="s">
        <v>6851</v>
      </c>
      <c r="P3419" s="5">
        <f t="shared" si="332"/>
        <v>0.5597266273745598</v>
      </c>
      <c r="Q3419" s="5">
        <f t="shared" si="333"/>
        <v>47095453</v>
      </c>
      <c r="R3419" s="1">
        <f t="shared" si="334"/>
        <v>-904547</v>
      </c>
      <c r="S3419" s="1">
        <f t="shared" si="335"/>
        <v>48000000</v>
      </c>
      <c r="V3419" s="5"/>
      <c r="W3419" s="5"/>
      <c r="Y3419" s="5"/>
    </row>
    <row r="3420" spans="1:25" x14ac:dyDescent="0.3">
      <c r="A3420" t="s">
        <v>1500</v>
      </c>
      <c r="B3420">
        <v>93</v>
      </c>
      <c r="C3420">
        <v>37879996</v>
      </c>
      <c r="D3420" t="s">
        <v>1303</v>
      </c>
      <c r="E3420" t="s">
        <v>11871</v>
      </c>
      <c r="F3420" t="s">
        <v>1976</v>
      </c>
      <c r="G3420" t="s">
        <v>14</v>
      </c>
      <c r="H3420" t="s">
        <v>15</v>
      </c>
      <c r="I3420">
        <v>48000000</v>
      </c>
      <c r="J3420">
        <v>2000</v>
      </c>
      <c r="K3420">
        <v>6</v>
      </c>
      <c r="L3420" s="5" t="s">
        <v>599</v>
      </c>
      <c r="M3420" s="5" t="s">
        <v>455</v>
      </c>
      <c r="N3420" t="s">
        <v>6851</v>
      </c>
      <c r="P3420" s="5">
        <f t="shared" si="332"/>
        <v>0.55951009475929048</v>
      </c>
      <c r="Q3420" s="5">
        <f t="shared" si="333"/>
        <v>37879996</v>
      </c>
      <c r="R3420" s="1">
        <f t="shared" si="334"/>
        <v>-10120004</v>
      </c>
      <c r="S3420" s="1">
        <f t="shared" si="335"/>
        <v>48000000</v>
      </c>
      <c r="V3420" s="5"/>
      <c r="W3420" s="5"/>
      <c r="Y3420" s="5"/>
    </row>
    <row r="3421" spans="1:25" x14ac:dyDescent="0.3">
      <c r="A3421" t="s">
        <v>1981</v>
      </c>
      <c r="B3421">
        <v>115</v>
      </c>
      <c r="C3421">
        <v>89253340</v>
      </c>
      <c r="D3421" t="s">
        <v>24</v>
      </c>
      <c r="E3421" t="s">
        <v>11872</v>
      </c>
      <c r="F3421" t="s">
        <v>1982</v>
      </c>
      <c r="G3421" t="s">
        <v>14</v>
      </c>
      <c r="H3421" t="s">
        <v>525</v>
      </c>
      <c r="I3421">
        <v>48000000</v>
      </c>
      <c r="J3421">
        <v>2014</v>
      </c>
      <c r="K3421">
        <v>6</v>
      </c>
      <c r="L3421" s="5" t="s">
        <v>476</v>
      </c>
      <c r="M3421" s="5" t="s">
        <v>3629</v>
      </c>
      <c r="P3421" s="5">
        <f t="shared" si="332"/>
        <v>0.55923676904366093</v>
      </c>
      <c r="Q3421" s="5">
        <f t="shared" si="333"/>
        <v>89253340</v>
      </c>
      <c r="R3421" s="1">
        <f t="shared" si="334"/>
        <v>41253340</v>
      </c>
      <c r="S3421" s="1">
        <f t="shared" si="335"/>
        <v>48000000</v>
      </c>
      <c r="V3421" s="5"/>
      <c r="W3421" s="5"/>
      <c r="Y3421" s="5"/>
    </row>
    <row r="3422" spans="1:25" x14ac:dyDescent="0.3">
      <c r="A3422" t="s">
        <v>549</v>
      </c>
      <c r="B3422">
        <v>123</v>
      </c>
      <c r="C3422">
        <v>37339525</v>
      </c>
      <c r="D3422" t="s">
        <v>1874</v>
      </c>
      <c r="E3422" t="s">
        <v>11873</v>
      </c>
      <c r="F3422" t="s">
        <v>1983</v>
      </c>
      <c r="G3422" t="s">
        <v>14</v>
      </c>
      <c r="H3422" t="s">
        <v>15</v>
      </c>
      <c r="I3422">
        <v>48000000</v>
      </c>
      <c r="J3422">
        <v>1998</v>
      </c>
      <c r="K3422">
        <v>7</v>
      </c>
      <c r="L3422" s="5" t="s">
        <v>8413</v>
      </c>
      <c r="M3422" s="5" t="s">
        <v>1221</v>
      </c>
      <c r="N3422" t="s">
        <v>6851</v>
      </c>
      <c r="O3422" t="s">
        <v>3629</v>
      </c>
      <c r="P3422" s="5">
        <f t="shared" si="332"/>
        <v>0.55934193516990216</v>
      </c>
      <c r="Q3422" s="5">
        <f t="shared" si="333"/>
        <v>37339525</v>
      </c>
      <c r="R3422" s="1">
        <f t="shared" si="334"/>
        <v>-10660475</v>
      </c>
      <c r="S3422" s="1">
        <f t="shared" si="335"/>
        <v>48000000</v>
      </c>
      <c r="V3422" s="5"/>
      <c r="W3422" s="5"/>
      <c r="Y3422" s="5"/>
    </row>
    <row r="3423" spans="1:25" x14ac:dyDescent="0.3">
      <c r="A3423" t="s">
        <v>470</v>
      </c>
      <c r="B3423">
        <v>113</v>
      </c>
      <c r="C3423">
        <v>69304264</v>
      </c>
      <c r="D3423" t="s">
        <v>1993</v>
      </c>
      <c r="E3423" t="s">
        <v>11874</v>
      </c>
      <c r="F3423" t="s">
        <v>1994</v>
      </c>
      <c r="G3423" t="s">
        <v>14</v>
      </c>
      <c r="H3423" t="s">
        <v>15</v>
      </c>
      <c r="I3423">
        <v>48000000</v>
      </c>
      <c r="J3423">
        <v>1999</v>
      </c>
      <c r="K3423">
        <v>6.8</v>
      </c>
      <c r="L3423" s="5" t="s">
        <v>8413</v>
      </c>
      <c r="M3423" s="5" t="s">
        <v>6851</v>
      </c>
      <c r="N3423" t="s">
        <v>3629</v>
      </c>
      <c r="P3423" s="5">
        <f t="shared" si="332"/>
        <v>0.55906431094530595</v>
      </c>
      <c r="Q3423" s="5">
        <f t="shared" si="333"/>
        <v>69304264</v>
      </c>
      <c r="R3423" s="1">
        <f t="shared" si="334"/>
        <v>21304264</v>
      </c>
      <c r="S3423" s="1">
        <f t="shared" si="335"/>
        <v>48000000</v>
      </c>
      <c r="V3423" s="5"/>
      <c r="W3423" s="5"/>
      <c r="Y3423" s="5"/>
    </row>
    <row r="3424" spans="1:25" x14ac:dyDescent="0.3">
      <c r="A3424" t="s">
        <v>1995</v>
      </c>
      <c r="B3424">
        <v>132</v>
      </c>
      <c r="C3424">
        <v>29781453</v>
      </c>
      <c r="D3424" t="s">
        <v>1482</v>
      </c>
      <c r="E3424" t="s">
        <v>11875</v>
      </c>
      <c r="F3424" t="s">
        <v>1996</v>
      </c>
      <c r="G3424" t="s">
        <v>14</v>
      </c>
      <c r="H3424" t="s">
        <v>15</v>
      </c>
      <c r="I3424">
        <v>48000000</v>
      </c>
      <c r="J3424">
        <v>2001</v>
      </c>
      <c r="K3424">
        <v>6.4</v>
      </c>
      <c r="L3424" s="5" t="s">
        <v>4651</v>
      </c>
      <c r="M3424" s="5" t="s">
        <v>599</v>
      </c>
      <c r="N3424" t="s">
        <v>1221</v>
      </c>
      <c r="P3424" s="5">
        <f t="shared" si="332"/>
        <v>0.55900273255863342</v>
      </c>
      <c r="Q3424" s="5">
        <f t="shared" si="333"/>
        <v>29781453</v>
      </c>
      <c r="R3424" s="1">
        <f t="shared" si="334"/>
        <v>-18218547</v>
      </c>
      <c r="S3424" s="1">
        <f t="shared" si="335"/>
        <v>48000000</v>
      </c>
      <c r="V3424" s="5"/>
      <c r="W3424" s="5"/>
      <c r="Y3424" s="5"/>
    </row>
    <row r="3425" spans="1:25" x14ac:dyDescent="0.3">
      <c r="A3425" t="s">
        <v>1818</v>
      </c>
      <c r="B3425">
        <v>102</v>
      </c>
      <c r="C3425">
        <v>93607673</v>
      </c>
      <c r="D3425" t="s">
        <v>604</v>
      </c>
      <c r="E3425" t="s">
        <v>11876</v>
      </c>
      <c r="F3425" t="s">
        <v>2009</v>
      </c>
      <c r="G3425" t="s">
        <v>14</v>
      </c>
      <c r="H3425" t="s">
        <v>15</v>
      </c>
      <c r="I3425">
        <v>48000000</v>
      </c>
      <c r="J3425">
        <v>2001</v>
      </c>
      <c r="K3425">
        <v>5.7</v>
      </c>
      <c r="L3425" s="5" t="s">
        <v>599</v>
      </c>
      <c r="M3425" s="5" t="s">
        <v>6851</v>
      </c>
      <c r="P3425" s="5">
        <f t="shared" si="332"/>
        <v>0.55868135475223923</v>
      </c>
      <c r="Q3425" s="5">
        <f t="shared" si="333"/>
        <v>93607673</v>
      </c>
      <c r="R3425" s="1">
        <f t="shared" si="334"/>
        <v>45607673</v>
      </c>
      <c r="S3425" s="1">
        <f t="shared" si="335"/>
        <v>48000000</v>
      </c>
      <c r="V3425" s="5"/>
      <c r="W3425" s="5"/>
      <c r="Y3425" s="5"/>
    </row>
    <row r="3426" spans="1:25" x14ac:dyDescent="0.3">
      <c r="A3426" t="s">
        <v>2021</v>
      </c>
      <c r="B3426">
        <v>140</v>
      </c>
      <c r="C3426"/>
      <c r="D3426" t="s">
        <v>715</v>
      </c>
      <c r="E3426" t="s">
        <v>11877</v>
      </c>
      <c r="F3426" t="s">
        <v>2022</v>
      </c>
      <c r="G3426" t="s">
        <v>14</v>
      </c>
      <c r="H3426" t="s">
        <v>2023</v>
      </c>
      <c r="I3426">
        <v>48000000</v>
      </c>
      <c r="J3426">
        <v>1981</v>
      </c>
      <c r="K3426">
        <v>2.7</v>
      </c>
      <c r="L3426" s="5" t="s">
        <v>1221</v>
      </c>
      <c r="M3426" s="5" t="s">
        <v>7865</v>
      </c>
      <c r="N3426" t="s">
        <v>8418</v>
      </c>
      <c r="P3426" s="5">
        <f t="shared" si="332"/>
        <v>0.55882623221489391</v>
      </c>
      <c r="Q3426" s="5">
        <f t="shared" si="333"/>
        <v>25035665</v>
      </c>
      <c r="R3426" s="1">
        <f t="shared" si="334"/>
        <v>-22964335</v>
      </c>
      <c r="S3426" s="1">
        <f t="shared" si="335"/>
        <v>48000000</v>
      </c>
      <c r="V3426" s="5"/>
      <c r="W3426" s="5"/>
      <c r="Y3426" s="5"/>
    </row>
    <row r="3427" spans="1:25" x14ac:dyDescent="0.3">
      <c r="A3427" t="s">
        <v>2026</v>
      </c>
      <c r="B3427">
        <v>84</v>
      </c>
      <c r="C3427">
        <v>110000082</v>
      </c>
      <c r="D3427" t="s">
        <v>599</v>
      </c>
      <c r="E3427" t="s">
        <v>11878</v>
      </c>
      <c r="F3427" t="s">
        <v>2027</v>
      </c>
      <c r="G3427" t="s">
        <v>14</v>
      </c>
      <c r="H3427" t="s">
        <v>15</v>
      </c>
      <c r="I3427">
        <v>48000000</v>
      </c>
      <c r="J3427">
        <v>2003</v>
      </c>
      <c r="K3427">
        <v>5.5</v>
      </c>
      <c r="L3427" s="5" t="s">
        <v>599</v>
      </c>
      <c r="M3427" s="5"/>
      <c r="P3427" s="5">
        <f t="shared" si="332"/>
        <v>0.55882623221489391</v>
      </c>
      <c r="Q3427" s="5">
        <f t="shared" si="333"/>
        <v>110000082</v>
      </c>
      <c r="R3427" s="1">
        <f t="shared" si="334"/>
        <v>62000082</v>
      </c>
      <c r="S3427" s="1">
        <f t="shared" si="335"/>
        <v>48000000</v>
      </c>
      <c r="V3427" s="5"/>
      <c r="W3427" s="5"/>
      <c r="Y3427" s="5"/>
    </row>
    <row r="3428" spans="1:25" x14ac:dyDescent="0.3">
      <c r="A3428" t="s">
        <v>1950</v>
      </c>
      <c r="B3428">
        <v>85</v>
      </c>
      <c r="C3428">
        <v>43905746</v>
      </c>
      <c r="D3428" t="s">
        <v>1011</v>
      </c>
      <c r="E3428" t="s">
        <v>11879</v>
      </c>
      <c r="F3428" t="s">
        <v>1951</v>
      </c>
      <c r="G3428" t="s">
        <v>14</v>
      </c>
      <c r="H3428" t="s">
        <v>15</v>
      </c>
      <c r="I3428">
        <v>49000000</v>
      </c>
      <c r="J3428">
        <v>2001</v>
      </c>
      <c r="K3428">
        <v>5.9</v>
      </c>
      <c r="L3428" s="5" t="s">
        <v>476</v>
      </c>
      <c r="M3428" s="5" t="s">
        <v>4289</v>
      </c>
      <c r="N3428" t="s">
        <v>3629</v>
      </c>
      <c r="P3428" s="5">
        <f t="shared" si="332"/>
        <v>0.55913191231764681</v>
      </c>
      <c r="Q3428" s="5">
        <f t="shared" si="333"/>
        <v>43905746</v>
      </c>
      <c r="R3428" s="1">
        <f t="shared" si="334"/>
        <v>-5094254</v>
      </c>
      <c r="S3428" s="1">
        <f t="shared" si="335"/>
        <v>49000000</v>
      </c>
      <c r="V3428" s="5"/>
      <c r="W3428" s="5"/>
      <c r="Y3428" s="5"/>
    </row>
    <row r="3429" spans="1:25" x14ac:dyDescent="0.3">
      <c r="A3429" t="s">
        <v>496</v>
      </c>
      <c r="B3429">
        <v>120</v>
      </c>
      <c r="C3429">
        <v>31569268</v>
      </c>
      <c r="D3429" t="s">
        <v>1962</v>
      </c>
      <c r="E3429" t="s">
        <v>11880</v>
      </c>
      <c r="F3429" t="s">
        <v>1963</v>
      </c>
      <c r="G3429" t="s">
        <v>14</v>
      </c>
      <c r="H3429" t="s">
        <v>15</v>
      </c>
      <c r="I3429">
        <v>49000000</v>
      </c>
      <c r="J3429">
        <v>2015</v>
      </c>
      <c r="K3429">
        <v>6.9</v>
      </c>
      <c r="L3429" s="5" t="s">
        <v>476</v>
      </c>
      <c r="M3429" s="5" t="s">
        <v>8413</v>
      </c>
      <c r="N3429" t="s">
        <v>1221</v>
      </c>
      <c r="O3429" t="s">
        <v>4289</v>
      </c>
      <c r="P3429" s="5">
        <f t="shared" si="332"/>
        <v>0.55889382786625874</v>
      </c>
      <c r="Q3429" s="5">
        <f t="shared" si="333"/>
        <v>31569268</v>
      </c>
      <c r="R3429" s="1">
        <f t="shared" si="334"/>
        <v>-17430732</v>
      </c>
      <c r="S3429" s="1">
        <f t="shared" si="335"/>
        <v>49000000</v>
      </c>
      <c r="V3429" s="5"/>
      <c r="W3429" s="5"/>
      <c r="Y3429" s="5"/>
    </row>
    <row r="3430" spans="1:25" x14ac:dyDescent="0.3">
      <c r="A3430" t="s">
        <v>1920</v>
      </c>
      <c r="B3430">
        <v>102</v>
      </c>
      <c r="C3430">
        <v>21557240</v>
      </c>
      <c r="D3430" t="s">
        <v>1921</v>
      </c>
      <c r="E3430" t="s">
        <v>11881</v>
      </c>
      <c r="F3430" t="s">
        <v>1922</v>
      </c>
      <c r="G3430" t="s">
        <v>14</v>
      </c>
      <c r="H3430" t="s">
        <v>15</v>
      </c>
      <c r="I3430">
        <v>49900000</v>
      </c>
      <c r="J3430">
        <v>2011</v>
      </c>
      <c r="K3430">
        <v>5.6</v>
      </c>
      <c r="L3430" s="5" t="s">
        <v>340</v>
      </c>
      <c r="M3430" s="5" t="s">
        <v>599</v>
      </c>
      <c r="N3430" t="s">
        <v>455</v>
      </c>
      <c r="P3430" s="5">
        <f t="shared" si="332"/>
        <v>0.55858496428591764</v>
      </c>
      <c r="Q3430" s="5">
        <f t="shared" si="333"/>
        <v>21557240</v>
      </c>
      <c r="R3430" s="1">
        <f t="shared" si="334"/>
        <v>-28342760</v>
      </c>
      <c r="S3430" s="1">
        <f t="shared" si="335"/>
        <v>49900000</v>
      </c>
      <c r="V3430" s="5"/>
      <c r="W3430" s="5"/>
      <c r="Y3430" s="5"/>
    </row>
    <row r="3431" spans="1:25" x14ac:dyDescent="0.3">
      <c r="A3431" t="s">
        <v>752</v>
      </c>
      <c r="B3431">
        <v>125</v>
      </c>
      <c r="C3431">
        <v>41814863</v>
      </c>
      <c r="D3431" t="s">
        <v>1084</v>
      </c>
      <c r="E3431" t="s">
        <v>11882</v>
      </c>
      <c r="F3431" t="s">
        <v>1085</v>
      </c>
      <c r="G3431" t="s">
        <v>14</v>
      </c>
      <c r="H3431" t="s">
        <v>15</v>
      </c>
      <c r="I3431">
        <v>50000000</v>
      </c>
      <c r="J3431">
        <v>2004</v>
      </c>
      <c r="K3431">
        <v>5.0999999999999996</v>
      </c>
      <c r="L3431" s="5" t="s">
        <v>2267</v>
      </c>
      <c r="M3431" s="5" t="s">
        <v>8415</v>
      </c>
      <c r="N3431" t="s">
        <v>3629</v>
      </c>
      <c r="P3431" s="5">
        <f t="shared" si="332"/>
        <v>0.55823184439690032</v>
      </c>
      <c r="Q3431" s="5">
        <f t="shared" si="333"/>
        <v>41814863</v>
      </c>
      <c r="R3431" s="1">
        <f t="shared" si="334"/>
        <v>-8185137</v>
      </c>
      <c r="S3431" s="1">
        <f t="shared" si="335"/>
        <v>50000000</v>
      </c>
      <c r="V3431" s="5"/>
      <c r="W3431" s="5"/>
      <c r="Y3431" s="5"/>
    </row>
    <row r="3432" spans="1:25" x14ac:dyDescent="0.3">
      <c r="A3432" t="s">
        <v>1264</v>
      </c>
      <c r="B3432">
        <v>115</v>
      </c>
      <c r="C3432">
        <v>25121291</v>
      </c>
      <c r="D3432" t="s">
        <v>1265</v>
      </c>
      <c r="E3432" t="s">
        <v>11883</v>
      </c>
      <c r="F3432" t="s">
        <v>1266</v>
      </c>
      <c r="G3432" t="s">
        <v>14</v>
      </c>
      <c r="H3432" t="s">
        <v>15</v>
      </c>
      <c r="I3432">
        <v>50000000</v>
      </c>
      <c r="J3432">
        <v>2013</v>
      </c>
      <c r="K3432">
        <v>6.7</v>
      </c>
      <c r="L3432" s="5" t="s">
        <v>476</v>
      </c>
      <c r="M3432" s="5" t="s">
        <v>8413</v>
      </c>
      <c r="N3432" t="s">
        <v>8415</v>
      </c>
      <c r="O3432" t="s">
        <v>4289</v>
      </c>
      <c r="P3432" s="5">
        <f t="shared" si="332"/>
        <v>0.55798163776401843</v>
      </c>
      <c r="Q3432" s="5">
        <f t="shared" si="333"/>
        <v>25121291</v>
      </c>
      <c r="R3432" s="1">
        <f t="shared" si="334"/>
        <v>-24878709</v>
      </c>
      <c r="S3432" s="1">
        <f t="shared" si="335"/>
        <v>50000000</v>
      </c>
      <c r="V3432" s="5"/>
      <c r="W3432" s="5"/>
      <c r="Y3432" s="5"/>
    </row>
    <row r="3433" spans="1:25" x14ac:dyDescent="0.3">
      <c r="A3433" t="s">
        <v>480</v>
      </c>
      <c r="B3433">
        <v>108</v>
      </c>
      <c r="C3433">
        <v>70450000</v>
      </c>
      <c r="D3433" t="s">
        <v>122</v>
      </c>
      <c r="E3433" t="s">
        <v>11884</v>
      </c>
      <c r="F3433" t="s">
        <v>1327</v>
      </c>
      <c r="G3433" t="s">
        <v>14</v>
      </c>
      <c r="H3433" t="s">
        <v>15</v>
      </c>
      <c r="I3433">
        <v>50000000</v>
      </c>
      <c r="J3433">
        <v>1996</v>
      </c>
      <c r="K3433">
        <v>6</v>
      </c>
      <c r="L3433" s="5" t="s">
        <v>476</v>
      </c>
      <c r="M3433" s="5" t="s">
        <v>8413</v>
      </c>
      <c r="N3433" t="s">
        <v>3629</v>
      </c>
      <c r="P3433" s="5">
        <f t="shared" si="332"/>
        <v>0.55764340603916596</v>
      </c>
      <c r="Q3433" s="5">
        <f t="shared" si="333"/>
        <v>70450000</v>
      </c>
      <c r="R3433" s="1">
        <f t="shared" si="334"/>
        <v>20450000</v>
      </c>
      <c r="S3433" s="1">
        <f t="shared" si="335"/>
        <v>50000000</v>
      </c>
      <c r="V3433" s="5"/>
      <c r="W3433" s="5"/>
      <c r="Y3433" s="5"/>
    </row>
    <row r="3434" spans="1:25" x14ac:dyDescent="0.3">
      <c r="A3434" t="s">
        <v>1363</v>
      </c>
      <c r="B3434">
        <v>130</v>
      </c>
      <c r="C3434">
        <v>1987287</v>
      </c>
      <c r="D3434" t="s">
        <v>703</v>
      </c>
      <c r="E3434" t="s">
        <v>11885</v>
      </c>
      <c r="F3434" t="s">
        <v>1364</v>
      </c>
      <c r="G3434" t="s">
        <v>14</v>
      </c>
      <c r="H3434" t="s">
        <v>22</v>
      </c>
      <c r="I3434">
        <v>50000000</v>
      </c>
      <c r="J3434">
        <v>2005</v>
      </c>
      <c r="K3434">
        <v>6.9</v>
      </c>
      <c r="L3434" s="5" t="s">
        <v>8413</v>
      </c>
      <c r="M3434" s="5" t="s">
        <v>1221</v>
      </c>
      <c r="P3434" s="5">
        <f t="shared" si="332"/>
        <v>0.55758085614748387</v>
      </c>
      <c r="Q3434" s="5">
        <f t="shared" si="333"/>
        <v>1987287</v>
      </c>
      <c r="R3434" s="1">
        <f t="shared" si="334"/>
        <v>-48012713</v>
      </c>
      <c r="S3434" s="1">
        <f t="shared" si="335"/>
        <v>50000000</v>
      </c>
      <c r="V3434" s="5"/>
      <c r="W3434" s="5"/>
      <c r="Y3434" s="5"/>
    </row>
    <row r="3435" spans="1:25" x14ac:dyDescent="0.3">
      <c r="A3435" t="s">
        <v>668</v>
      </c>
      <c r="B3435">
        <v>147</v>
      </c>
      <c r="C3435">
        <v>2208939</v>
      </c>
      <c r="D3435" t="s">
        <v>1373</v>
      </c>
      <c r="E3435" t="s">
        <v>11886</v>
      </c>
      <c r="F3435" t="s">
        <v>1374</v>
      </c>
      <c r="G3435" t="s">
        <v>14</v>
      </c>
      <c r="H3435" t="s">
        <v>275</v>
      </c>
      <c r="I3435">
        <v>50000000</v>
      </c>
      <c r="J3435">
        <v>2006</v>
      </c>
      <c r="K3435">
        <v>7.5</v>
      </c>
      <c r="L3435" s="5" t="s">
        <v>8413</v>
      </c>
      <c r="M3435" s="5" t="s">
        <v>1221</v>
      </c>
      <c r="N3435" t="s">
        <v>455</v>
      </c>
      <c r="P3435" s="5">
        <f t="shared" si="332"/>
        <v>0.55714738252286444</v>
      </c>
      <c r="Q3435" s="5">
        <f t="shared" si="333"/>
        <v>2208939</v>
      </c>
      <c r="R3435" s="1">
        <f t="shared" si="334"/>
        <v>-47791061</v>
      </c>
      <c r="S3435" s="1">
        <f t="shared" si="335"/>
        <v>50000000</v>
      </c>
      <c r="V3435" s="5"/>
      <c r="W3435" s="5"/>
      <c r="Y3435" s="5"/>
    </row>
    <row r="3436" spans="1:25" x14ac:dyDescent="0.3">
      <c r="A3436" t="s">
        <v>1458</v>
      </c>
      <c r="B3436">
        <v>98</v>
      </c>
      <c r="C3436">
        <v>61112916</v>
      </c>
      <c r="D3436" t="s">
        <v>184</v>
      </c>
      <c r="E3436" t="s">
        <v>11887</v>
      </c>
      <c r="F3436" t="s">
        <v>1459</v>
      </c>
      <c r="G3436" t="s">
        <v>14</v>
      </c>
      <c r="H3436" t="s">
        <v>15</v>
      </c>
      <c r="I3436">
        <v>50000000</v>
      </c>
      <c r="J3436">
        <v>2006</v>
      </c>
      <c r="K3436">
        <v>4.4000000000000004</v>
      </c>
      <c r="L3436" s="5" t="s">
        <v>599</v>
      </c>
      <c r="M3436" s="5" t="s">
        <v>6299</v>
      </c>
      <c r="N3436" t="s">
        <v>455</v>
      </c>
      <c r="P3436" s="5">
        <f t="shared" si="332"/>
        <v>0.55671291167064885</v>
      </c>
      <c r="Q3436" s="5">
        <f t="shared" si="333"/>
        <v>61112916</v>
      </c>
      <c r="R3436" s="1">
        <f t="shared" si="334"/>
        <v>11112916</v>
      </c>
      <c r="S3436" s="1">
        <f t="shared" si="335"/>
        <v>50000000</v>
      </c>
      <c r="V3436" s="5"/>
      <c r="W3436" s="5"/>
      <c r="Y3436" s="5"/>
    </row>
    <row r="3437" spans="1:25" x14ac:dyDescent="0.3">
      <c r="A3437" t="s">
        <v>814</v>
      </c>
      <c r="B3437">
        <v>121</v>
      </c>
      <c r="C3437">
        <v>22518325</v>
      </c>
      <c r="D3437" t="s">
        <v>778</v>
      </c>
      <c r="E3437" t="s">
        <v>11888</v>
      </c>
      <c r="F3437" t="s">
        <v>1547</v>
      </c>
      <c r="G3437" t="s">
        <v>14</v>
      </c>
      <c r="H3437" t="s">
        <v>275</v>
      </c>
      <c r="I3437">
        <v>50000000</v>
      </c>
      <c r="J3437">
        <v>2006</v>
      </c>
      <c r="K3437">
        <v>5.6</v>
      </c>
      <c r="L3437" s="5" t="s">
        <v>8413</v>
      </c>
      <c r="M3437" s="5" t="s">
        <v>1221</v>
      </c>
      <c r="N3437" t="s">
        <v>8415</v>
      </c>
      <c r="O3437" t="s">
        <v>3629</v>
      </c>
      <c r="P3437" s="5">
        <f t="shared" si="332"/>
        <v>0.55658072623554589</v>
      </c>
      <c r="Q3437" s="5">
        <f t="shared" si="333"/>
        <v>22518325</v>
      </c>
      <c r="R3437" s="1">
        <f t="shared" si="334"/>
        <v>-27481675</v>
      </c>
      <c r="S3437" s="1">
        <f t="shared" si="335"/>
        <v>50000000</v>
      </c>
      <c r="V3437" s="5"/>
      <c r="W3437" s="5"/>
      <c r="Y3437" s="5"/>
    </row>
    <row r="3438" spans="1:25" x14ac:dyDescent="0.3">
      <c r="A3438" t="s">
        <v>678</v>
      </c>
      <c r="B3438">
        <v>100</v>
      </c>
      <c r="C3438">
        <v>100328194</v>
      </c>
      <c r="D3438" t="s">
        <v>184</v>
      </c>
      <c r="E3438" t="s">
        <v>11889</v>
      </c>
      <c r="F3438" t="s">
        <v>1643</v>
      </c>
      <c r="G3438" t="s">
        <v>14</v>
      </c>
      <c r="H3438" t="s">
        <v>15</v>
      </c>
      <c r="I3438">
        <v>50000000</v>
      </c>
      <c r="J3438">
        <v>1995</v>
      </c>
      <c r="K3438">
        <v>6</v>
      </c>
      <c r="L3438" s="5" t="s">
        <v>599</v>
      </c>
      <c r="M3438" s="5" t="s">
        <v>6299</v>
      </c>
      <c r="N3438" t="s">
        <v>455</v>
      </c>
      <c r="P3438" s="5">
        <f t="shared" si="332"/>
        <v>0.55622462120847993</v>
      </c>
      <c r="Q3438" s="5">
        <f t="shared" si="333"/>
        <v>100328194</v>
      </c>
      <c r="R3438" s="1">
        <f t="shared" si="334"/>
        <v>50328194</v>
      </c>
      <c r="S3438" s="1">
        <f t="shared" si="335"/>
        <v>50000000</v>
      </c>
      <c r="V3438" s="5"/>
      <c r="W3438" s="5"/>
      <c r="Y3438" s="5"/>
    </row>
    <row r="3439" spans="1:25" x14ac:dyDescent="0.3">
      <c r="A3439" t="s">
        <v>245</v>
      </c>
      <c r="B3439">
        <v>145</v>
      </c>
      <c r="C3439">
        <v>55473600</v>
      </c>
      <c r="D3439" t="s">
        <v>1487</v>
      </c>
      <c r="E3439" t="s">
        <v>11890</v>
      </c>
      <c r="F3439" t="s">
        <v>1669</v>
      </c>
      <c r="G3439" t="s">
        <v>14</v>
      </c>
      <c r="H3439" t="s">
        <v>15</v>
      </c>
      <c r="I3439">
        <v>50000000</v>
      </c>
      <c r="J3439">
        <v>1992</v>
      </c>
      <c r="K3439">
        <v>6.4</v>
      </c>
      <c r="L3439" s="5" t="s">
        <v>476</v>
      </c>
      <c r="M3439" s="5" t="s">
        <v>2267</v>
      </c>
      <c r="N3439" t="s">
        <v>4289</v>
      </c>
      <c r="P3439" s="5">
        <f t="shared" si="332"/>
        <v>0.55641186422693445</v>
      </c>
      <c r="Q3439" s="5">
        <f t="shared" si="333"/>
        <v>55473600</v>
      </c>
      <c r="R3439" s="1">
        <f t="shared" si="334"/>
        <v>5473600</v>
      </c>
      <c r="S3439" s="1">
        <f t="shared" si="335"/>
        <v>50000000</v>
      </c>
      <c r="V3439" s="5"/>
      <c r="W3439" s="5"/>
      <c r="Y3439" s="5"/>
    </row>
    <row r="3440" spans="1:25" x14ac:dyDescent="0.3">
      <c r="A3440" t="s">
        <v>877</v>
      </c>
      <c r="B3440">
        <v>107</v>
      </c>
      <c r="C3440">
        <v>20550712</v>
      </c>
      <c r="D3440" t="s">
        <v>497</v>
      </c>
      <c r="E3440" t="s">
        <v>11891</v>
      </c>
      <c r="F3440" t="s">
        <v>1690</v>
      </c>
      <c r="G3440" t="s">
        <v>14</v>
      </c>
      <c r="H3440" t="s">
        <v>15</v>
      </c>
      <c r="I3440">
        <v>50000000</v>
      </c>
      <c r="J3440">
        <v>1996</v>
      </c>
      <c r="K3440">
        <v>5.6</v>
      </c>
      <c r="L3440" s="5" t="s">
        <v>476</v>
      </c>
      <c r="M3440" s="5" t="s">
        <v>1221</v>
      </c>
      <c r="N3440" t="s">
        <v>4289</v>
      </c>
      <c r="O3440" t="s">
        <v>3629</v>
      </c>
      <c r="P3440" s="5">
        <f t="shared" si="332"/>
        <v>0.55624015257809389</v>
      </c>
      <c r="Q3440" s="5">
        <f t="shared" si="333"/>
        <v>20550712</v>
      </c>
      <c r="R3440" s="1">
        <f t="shared" si="334"/>
        <v>-29449288</v>
      </c>
      <c r="S3440" s="1">
        <f t="shared" si="335"/>
        <v>50000000</v>
      </c>
      <c r="V3440" s="5"/>
      <c r="W3440" s="5"/>
      <c r="Y3440" s="5"/>
    </row>
    <row r="3441" spans="1:25" x14ac:dyDescent="0.3">
      <c r="A3441" t="s">
        <v>258</v>
      </c>
      <c r="B3441">
        <v>119</v>
      </c>
      <c r="C3441">
        <v>51178893</v>
      </c>
      <c r="D3441" t="s">
        <v>1706</v>
      </c>
      <c r="E3441" t="s">
        <v>11892</v>
      </c>
      <c r="F3441" t="s">
        <v>1707</v>
      </c>
      <c r="G3441" t="s">
        <v>14</v>
      </c>
      <c r="H3441" t="s">
        <v>15</v>
      </c>
      <c r="I3441">
        <v>50000000</v>
      </c>
      <c r="J3441">
        <v>2014</v>
      </c>
      <c r="K3441">
        <v>6.4</v>
      </c>
      <c r="L3441" s="5" t="s">
        <v>340</v>
      </c>
      <c r="M3441" s="5" t="s">
        <v>599</v>
      </c>
      <c r="N3441" t="s">
        <v>8413</v>
      </c>
      <c r="O3441" t="s">
        <v>6299</v>
      </c>
      <c r="P3441" s="5">
        <f t="shared" si="332"/>
        <v>0.55587245582961331</v>
      </c>
      <c r="Q3441" s="5">
        <f t="shared" si="333"/>
        <v>51178893</v>
      </c>
      <c r="R3441" s="1">
        <f t="shared" si="334"/>
        <v>1178893</v>
      </c>
      <c r="S3441" s="1">
        <f t="shared" si="335"/>
        <v>50000000</v>
      </c>
      <c r="V3441" s="5"/>
      <c r="W3441" s="5"/>
      <c r="Y3441" s="5"/>
    </row>
    <row r="3442" spans="1:25" x14ac:dyDescent="0.3">
      <c r="A3442" t="s">
        <v>1131</v>
      </c>
      <c r="B3442">
        <v>94</v>
      </c>
      <c r="C3442">
        <v>58297830</v>
      </c>
      <c r="D3442" t="s">
        <v>1731</v>
      </c>
      <c r="E3442" t="s">
        <v>11893</v>
      </c>
      <c r="F3442" t="s">
        <v>1732</v>
      </c>
      <c r="G3442" t="s">
        <v>14</v>
      </c>
      <c r="H3442" t="s">
        <v>15</v>
      </c>
      <c r="I3442">
        <v>50000000</v>
      </c>
      <c r="J3442">
        <v>1997</v>
      </c>
      <c r="K3442">
        <v>7.1</v>
      </c>
      <c r="L3442" s="5" t="s">
        <v>340</v>
      </c>
      <c r="M3442" s="5" t="s">
        <v>4017</v>
      </c>
      <c r="N3442" t="s">
        <v>1221</v>
      </c>
      <c r="O3442" t="s">
        <v>6299</v>
      </c>
      <c r="P3442" s="5">
        <f t="shared" si="332"/>
        <v>0.55567120974493078</v>
      </c>
      <c r="Q3442" s="5">
        <f t="shared" si="333"/>
        <v>58297830</v>
      </c>
      <c r="R3442" s="1">
        <f t="shared" si="334"/>
        <v>8297830</v>
      </c>
      <c r="S3442" s="1">
        <f t="shared" si="335"/>
        <v>50000000</v>
      </c>
      <c r="V3442" s="5"/>
      <c r="W3442" s="5"/>
      <c r="Y3442" s="5"/>
    </row>
    <row r="3443" spans="1:25" x14ac:dyDescent="0.3">
      <c r="A3443" t="s">
        <v>1104</v>
      </c>
      <c r="B3443">
        <v>118</v>
      </c>
      <c r="C3443">
        <v>73343413</v>
      </c>
      <c r="D3443" t="s">
        <v>771</v>
      </c>
      <c r="E3443" t="s">
        <v>11894</v>
      </c>
      <c r="F3443" t="s">
        <v>1738</v>
      </c>
      <c r="G3443" t="s">
        <v>14</v>
      </c>
      <c r="H3443" t="s">
        <v>15</v>
      </c>
      <c r="I3443">
        <v>50000000</v>
      </c>
      <c r="J3443">
        <v>2009</v>
      </c>
      <c r="K3443">
        <v>7.4</v>
      </c>
      <c r="L3443" s="5" t="s">
        <v>8413</v>
      </c>
      <c r="M3443" s="5" t="s">
        <v>1221</v>
      </c>
      <c r="N3443" t="s">
        <v>3629</v>
      </c>
      <c r="P3443" s="5">
        <f t="shared" si="332"/>
        <v>0.55551663744389834</v>
      </c>
      <c r="Q3443" s="5">
        <f t="shared" si="333"/>
        <v>73343413</v>
      </c>
      <c r="R3443" s="1">
        <f t="shared" si="334"/>
        <v>23343413</v>
      </c>
      <c r="S3443" s="1">
        <f t="shared" si="335"/>
        <v>50000000</v>
      </c>
      <c r="V3443" s="5"/>
      <c r="W3443" s="5"/>
      <c r="Y3443" s="5"/>
    </row>
    <row r="3444" spans="1:25" x14ac:dyDescent="0.3">
      <c r="A3444" t="s">
        <v>1754</v>
      </c>
      <c r="B3444">
        <v>107</v>
      </c>
      <c r="C3444">
        <v>80270227</v>
      </c>
      <c r="D3444" t="s">
        <v>584</v>
      </c>
      <c r="E3444" t="s">
        <v>11895</v>
      </c>
      <c r="F3444" t="s">
        <v>1755</v>
      </c>
      <c r="G3444" t="s">
        <v>14</v>
      </c>
      <c r="H3444" t="s">
        <v>15</v>
      </c>
      <c r="I3444">
        <v>50000000</v>
      </c>
      <c r="J3444">
        <v>2005</v>
      </c>
      <c r="K3444">
        <v>5.0999999999999996</v>
      </c>
      <c r="L3444" s="5" t="s">
        <v>476</v>
      </c>
      <c r="M3444" s="5" t="s">
        <v>340</v>
      </c>
      <c r="N3444" t="s">
        <v>599</v>
      </c>
      <c r="P3444" s="5">
        <f t="shared" si="332"/>
        <v>0.55547191634653781</v>
      </c>
      <c r="Q3444" s="5">
        <f t="shared" si="333"/>
        <v>80270227</v>
      </c>
      <c r="R3444" s="1">
        <f t="shared" si="334"/>
        <v>30270227</v>
      </c>
      <c r="S3444" s="1">
        <f t="shared" si="335"/>
        <v>50000000</v>
      </c>
      <c r="V3444" s="5"/>
      <c r="W3444" s="5"/>
      <c r="Y3444" s="5"/>
    </row>
    <row r="3445" spans="1:25" x14ac:dyDescent="0.3">
      <c r="A3445" t="s">
        <v>74</v>
      </c>
      <c r="B3445">
        <v>130</v>
      </c>
      <c r="C3445">
        <v>296623634</v>
      </c>
      <c r="D3445" t="s">
        <v>395</v>
      </c>
      <c r="E3445" t="s">
        <v>11896</v>
      </c>
      <c r="F3445" t="s">
        <v>1772</v>
      </c>
      <c r="G3445" t="s">
        <v>14</v>
      </c>
      <c r="H3445" t="s">
        <v>15</v>
      </c>
      <c r="I3445">
        <v>50000000</v>
      </c>
      <c r="J3445">
        <v>2009</v>
      </c>
      <c r="K3445">
        <v>4.5999999999999996</v>
      </c>
      <c r="L3445" s="5" t="s">
        <v>340</v>
      </c>
      <c r="M3445" s="5" t="s">
        <v>1221</v>
      </c>
      <c r="N3445" t="s">
        <v>455</v>
      </c>
      <c r="O3445" t="s">
        <v>6851</v>
      </c>
      <c r="P3445" s="5">
        <f t="shared" si="332"/>
        <v>0.55548264081435972</v>
      </c>
      <c r="Q3445" s="5">
        <f t="shared" si="333"/>
        <v>296623634</v>
      </c>
      <c r="R3445" s="1">
        <f t="shared" si="334"/>
        <v>246623634</v>
      </c>
      <c r="S3445" s="1">
        <f t="shared" si="335"/>
        <v>50000000</v>
      </c>
      <c r="V3445" s="5"/>
      <c r="W3445" s="5"/>
      <c r="Y3445" s="5"/>
    </row>
    <row r="3446" spans="1:25" x14ac:dyDescent="0.3">
      <c r="A3446" t="s">
        <v>1198</v>
      </c>
      <c r="B3446">
        <v>139</v>
      </c>
      <c r="C3446">
        <v>153620822</v>
      </c>
      <c r="D3446" t="s">
        <v>1598</v>
      </c>
      <c r="E3446" t="s">
        <v>11897</v>
      </c>
      <c r="F3446" t="s">
        <v>1780</v>
      </c>
      <c r="G3446" t="s">
        <v>14</v>
      </c>
      <c r="H3446" t="s">
        <v>15</v>
      </c>
      <c r="I3446">
        <v>50000000</v>
      </c>
      <c r="J3446">
        <v>1996</v>
      </c>
      <c r="K3446">
        <v>7.3</v>
      </c>
      <c r="L3446" s="5" t="s">
        <v>599</v>
      </c>
      <c r="M3446" s="5" t="s">
        <v>1221</v>
      </c>
      <c r="N3446" t="s">
        <v>6851</v>
      </c>
      <c r="O3446" t="s">
        <v>8417</v>
      </c>
      <c r="P3446" s="5">
        <f t="shared" si="332"/>
        <v>0.55871122536194384</v>
      </c>
      <c r="Q3446" s="5">
        <f t="shared" si="333"/>
        <v>153620822</v>
      </c>
      <c r="R3446" s="1">
        <f t="shared" si="334"/>
        <v>103620822</v>
      </c>
      <c r="S3446" s="1">
        <f t="shared" si="335"/>
        <v>50000000</v>
      </c>
      <c r="V3446" s="5"/>
      <c r="W3446" s="5"/>
      <c r="Y3446" s="5"/>
    </row>
    <row r="3447" spans="1:25" x14ac:dyDescent="0.3">
      <c r="A3447" t="s">
        <v>905</v>
      </c>
      <c r="B3447">
        <v>112</v>
      </c>
      <c r="C3447">
        <v>218628680</v>
      </c>
      <c r="D3447" t="s">
        <v>1001</v>
      </c>
      <c r="E3447" t="s">
        <v>11898</v>
      </c>
      <c r="F3447" t="s">
        <v>1781</v>
      </c>
      <c r="G3447" t="s">
        <v>14</v>
      </c>
      <c r="H3447" t="s">
        <v>15</v>
      </c>
      <c r="I3447">
        <v>50000000</v>
      </c>
      <c r="J3447">
        <v>2012</v>
      </c>
      <c r="K3447">
        <v>7</v>
      </c>
      <c r="L3447" s="5" t="s">
        <v>599</v>
      </c>
      <c r="M3447" s="5" t="s">
        <v>455</v>
      </c>
      <c r="P3447" s="5">
        <f t="shared" si="332"/>
        <v>0.55949739655972697</v>
      </c>
      <c r="Q3447" s="5">
        <f t="shared" si="333"/>
        <v>218628680</v>
      </c>
      <c r="R3447" s="1">
        <f t="shared" si="334"/>
        <v>168628680</v>
      </c>
      <c r="S3447" s="1">
        <f t="shared" si="335"/>
        <v>50000000</v>
      </c>
      <c r="V3447" s="5"/>
      <c r="W3447" s="5"/>
      <c r="Y3447" s="5"/>
    </row>
    <row r="3448" spans="1:25" x14ac:dyDescent="0.3">
      <c r="A3448" t="s">
        <v>506</v>
      </c>
      <c r="B3448">
        <v>139</v>
      </c>
      <c r="C3448">
        <v>147637474</v>
      </c>
      <c r="D3448" t="s">
        <v>507</v>
      </c>
      <c r="E3448" t="s">
        <v>11899</v>
      </c>
      <c r="F3448" t="s">
        <v>1782</v>
      </c>
      <c r="G3448" t="s">
        <v>14</v>
      </c>
      <c r="H3448" t="s">
        <v>15</v>
      </c>
      <c r="I3448">
        <v>50000000</v>
      </c>
      <c r="J3448">
        <v>1997</v>
      </c>
      <c r="K3448">
        <v>7.7</v>
      </c>
      <c r="L3448" s="5" t="s">
        <v>599</v>
      </c>
      <c r="M3448" s="5" t="s">
        <v>1221</v>
      </c>
      <c r="N3448" t="s">
        <v>6851</v>
      </c>
      <c r="P3448" s="5">
        <f t="shared" si="332"/>
        <v>0.56125060585376085</v>
      </c>
      <c r="Q3448" s="5">
        <f t="shared" si="333"/>
        <v>147637474</v>
      </c>
      <c r="R3448" s="1">
        <f t="shared" si="334"/>
        <v>97637474</v>
      </c>
      <c r="S3448" s="1">
        <f t="shared" si="335"/>
        <v>50000000</v>
      </c>
      <c r="V3448" s="5"/>
      <c r="W3448" s="5"/>
      <c r="Y3448" s="5"/>
    </row>
    <row r="3449" spans="1:25" x14ac:dyDescent="0.3">
      <c r="A3449" t="s">
        <v>183</v>
      </c>
      <c r="B3449">
        <v>115</v>
      </c>
      <c r="C3449">
        <v>135014968</v>
      </c>
      <c r="D3449" t="s">
        <v>1783</v>
      </c>
      <c r="E3449" t="s">
        <v>11900</v>
      </c>
      <c r="F3449" t="s">
        <v>1784</v>
      </c>
      <c r="G3449" t="s">
        <v>14</v>
      </c>
      <c r="H3449" t="s">
        <v>15</v>
      </c>
      <c r="I3449">
        <v>50000000</v>
      </c>
      <c r="J3449">
        <v>1998</v>
      </c>
      <c r="K3449">
        <v>6.7</v>
      </c>
      <c r="L3449" s="5" t="s">
        <v>4651</v>
      </c>
      <c r="M3449" s="5" t="s">
        <v>599</v>
      </c>
      <c r="N3449" t="s">
        <v>1221</v>
      </c>
      <c r="O3449" t="s">
        <v>6851</v>
      </c>
      <c r="P3449" s="5">
        <f t="shared" si="332"/>
        <v>0.56196783194552657</v>
      </c>
      <c r="Q3449" s="5">
        <f t="shared" si="333"/>
        <v>135014968</v>
      </c>
      <c r="R3449" s="1">
        <f t="shared" si="334"/>
        <v>85014968</v>
      </c>
      <c r="S3449" s="1">
        <f t="shared" si="335"/>
        <v>50000000</v>
      </c>
      <c r="V3449" s="5"/>
      <c r="W3449" s="5"/>
      <c r="Y3449" s="5"/>
    </row>
    <row r="3450" spans="1:25" x14ac:dyDescent="0.3">
      <c r="A3450" t="s">
        <v>629</v>
      </c>
      <c r="B3450">
        <v>143</v>
      </c>
      <c r="C3450">
        <v>2175312</v>
      </c>
      <c r="D3450" t="s">
        <v>599</v>
      </c>
      <c r="E3450" t="s">
        <v>11901</v>
      </c>
      <c r="F3450" t="s">
        <v>1785</v>
      </c>
      <c r="G3450" t="s">
        <v>14</v>
      </c>
      <c r="H3450" t="s">
        <v>15</v>
      </c>
      <c r="I3450">
        <v>50000000</v>
      </c>
      <c r="J3450">
        <v>2013</v>
      </c>
      <c r="K3450">
        <v>6.3</v>
      </c>
      <c r="L3450" s="5" t="s">
        <v>599</v>
      </c>
      <c r="M3450" s="5"/>
      <c r="P3450" s="5">
        <f t="shared" si="332"/>
        <v>0.56253444613263148</v>
      </c>
      <c r="Q3450" s="5">
        <f t="shared" si="333"/>
        <v>2175312</v>
      </c>
      <c r="R3450" s="1">
        <f t="shared" si="334"/>
        <v>-47824688</v>
      </c>
      <c r="S3450" s="1">
        <f t="shared" si="335"/>
        <v>50000000</v>
      </c>
      <c r="V3450" s="5"/>
      <c r="W3450" s="5"/>
      <c r="Y3450" s="5"/>
    </row>
    <row r="3451" spans="1:25" x14ac:dyDescent="0.3">
      <c r="A3451" t="s">
        <v>1000</v>
      </c>
      <c r="B3451">
        <v>96</v>
      </c>
      <c r="C3451">
        <v>126203320</v>
      </c>
      <c r="D3451" t="s">
        <v>604</v>
      </c>
      <c r="E3451" t="s">
        <v>11902</v>
      </c>
      <c r="F3451" t="s">
        <v>1786</v>
      </c>
      <c r="G3451" t="s">
        <v>14</v>
      </c>
      <c r="H3451" t="s">
        <v>15</v>
      </c>
      <c r="I3451">
        <v>50000000</v>
      </c>
      <c r="J3451">
        <v>2002</v>
      </c>
      <c r="K3451">
        <v>5.8</v>
      </c>
      <c r="L3451" s="5" t="s">
        <v>599</v>
      </c>
      <c r="M3451" s="5" t="s">
        <v>6851</v>
      </c>
      <c r="P3451" s="5">
        <f t="shared" si="332"/>
        <v>0.56209182210354203</v>
      </c>
      <c r="Q3451" s="5">
        <f t="shared" si="333"/>
        <v>126203320</v>
      </c>
      <c r="R3451" s="1">
        <f t="shared" si="334"/>
        <v>76203320</v>
      </c>
      <c r="S3451" s="1">
        <f t="shared" si="335"/>
        <v>50000000</v>
      </c>
      <c r="V3451" s="5"/>
      <c r="W3451" s="5"/>
      <c r="Y3451" s="5"/>
    </row>
    <row r="3452" spans="1:25" x14ac:dyDescent="0.3">
      <c r="A3452" t="s">
        <v>127</v>
      </c>
      <c r="B3452">
        <v>112</v>
      </c>
      <c r="C3452">
        <v>126975169</v>
      </c>
      <c r="D3452" t="s">
        <v>1787</v>
      </c>
      <c r="E3452" t="s">
        <v>11903</v>
      </c>
      <c r="F3452" t="s">
        <v>1788</v>
      </c>
      <c r="G3452" t="s">
        <v>14</v>
      </c>
      <c r="H3452" t="s">
        <v>15</v>
      </c>
      <c r="I3452">
        <v>50000000</v>
      </c>
      <c r="J3452">
        <v>2011</v>
      </c>
      <c r="K3452">
        <v>7.1</v>
      </c>
      <c r="L3452" s="5" t="s">
        <v>8415</v>
      </c>
      <c r="M3452" s="5" t="s">
        <v>4289</v>
      </c>
      <c r="N3452" t="s">
        <v>3629</v>
      </c>
      <c r="P3452" s="5">
        <f t="shared" si="332"/>
        <v>0.56255898179152464</v>
      </c>
      <c r="Q3452" s="5">
        <f t="shared" si="333"/>
        <v>126975169</v>
      </c>
      <c r="R3452" s="1">
        <f t="shared" si="334"/>
        <v>76975169</v>
      </c>
      <c r="S3452" s="1">
        <f t="shared" si="335"/>
        <v>50000000</v>
      </c>
      <c r="V3452" s="5"/>
      <c r="W3452" s="5"/>
      <c r="Y3452" s="5"/>
    </row>
    <row r="3453" spans="1:25" x14ac:dyDescent="0.3">
      <c r="A3453" t="s">
        <v>1509</v>
      </c>
      <c r="B3453">
        <v>116</v>
      </c>
      <c r="C3453">
        <v>105807520</v>
      </c>
      <c r="D3453" t="s">
        <v>604</v>
      </c>
      <c r="E3453" t="s">
        <v>11904</v>
      </c>
      <c r="F3453" t="s">
        <v>1790</v>
      </c>
      <c r="G3453" t="s">
        <v>14</v>
      </c>
      <c r="H3453" t="s">
        <v>15</v>
      </c>
      <c r="I3453">
        <v>50000000</v>
      </c>
      <c r="J3453">
        <v>2003</v>
      </c>
      <c r="K3453">
        <v>6.4</v>
      </c>
      <c r="L3453" s="5" t="s">
        <v>599</v>
      </c>
      <c r="M3453" s="5" t="s">
        <v>6851</v>
      </c>
      <c r="P3453" s="5">
        <f t="shared" si="332"/>
        <v>0.56303632374590251</v>
      </c>
      <c r="Q3453" s="5">
        <f t="shared" si="333"/>
        <v>105807520</v>
      </c>
      <c r="R3453" s="1">
        <f t="shared" si="334"/>
        <v>55807520</v>
      </c>
      <c r="S3453" s="1">
        <f t="shared" si="335"/>
        <v>50000000</v>
      </c>
      <c r="V3453" s="5"/>
      <c r="W3453" s="5"/>
      <c r="Y3453" s="5"/>
    </row>
    <row r="3454" spans="1:25" x14ac:dyDescent="0.3">
      <c r="A3454" t="s">
        <v>762</v>
      </c>
      <c r="B3454">
        <v>112</v>
      </c>
      <c r="C3454">
        <v>191616238</v>
      </c>
      <c r="D3454" t="s">
        <v>630</v>
      </c>
      <c r="E3454" t="s">
        <v>11905</v>
      </c>
      <c r="F3454" t="s">
        <v>1791</v>
      </c>
      <c r="G3454" t="s">
        <v>14</v>
      </c>
      <c r="H3454" t="s">
        <v>15</v>
      </c>
      <c r="I3454">
        <v>50000000</v>
      </c>
      <c r="J3454">
        <v>2014</v>
      </c>
      <c r="K3454">
        <v>7.1</v>
      </c>
      <c r="L3454" s="5" t="s">
        <v>476</v>
      </c>
      <c r="M3454" s="5" t="s">
        <v>599</v>
      </c>
      <c r="N3454" t="s">
        <v>8413</v>
      </c>
      <c r="P3454" s="5">
        <f t="shared" si="332"/>
        <v>0.56329020381801131</v>
      </c>
      <c r="Q3454" s="5">
        <f t="shared" si="333"/>
        <v>191616238</v>
      </c>
      <c r="R3454" s="1">
        <f t="shared" si="334"/>
        <v>141616238</v>
      </c>
      <c r="S3454" s="1">
        <f t="shared" si="335"/>
        <v>50000000</v>
      </c>
      <c r="V3454" s="5"/>
      <c r="W3454" s="5"/>
      <c r="Y3454" s="5"/>
    </row>
    <row r="3455" spans="1:25" x14ac:dyDescent="0.3">
      <c r="A3455" t="s">
        <v>1796</v>
      </c>
      <c r="B3455">
        <v>107</v>
      </c>
      <c r="C3455">
        <v>126088877</v>
      </c>
      <c r="D3455" t="s">
        <v>630</v>
      </c>
      <c r="E3455" t="s">
        <v>11906</v>
      </c>
      <c r="F3455" t="s">
        <v>1797</v>
      </c>
      <c r="G3455" t="s">
        <v>14</v>
      </c>
      <c r="H3455" t="s">
        <v>15</v>
      </c>
      <c r="I3455">
        <v>50000000</v>
      </c>
      <c r="J3455">
        <v>2016</v>
      </c>
      <c r="K3455">
        <v>6.6</v>
      </c>
      <c r="L3455" s="5" t="s">
        <v>476</v>
      </c>
      <c r="M3455" s="5" t="s">
        <v>599</v>
      </c>
      <c r="N3455" t="s">
        <v>8413</v>
      </c>
      <c r="P3455" s="5">
        <f t="shared" si="332"/>
        <v>0.56463173435986802</v>
      </c>
      <c r="Q3455" s="5">
        <f t="shared" si="333"/>
        <v>126088877</v>
      </c>
      <c r="R3455" s="1">
        <f t="shared" si="334"/>
        <v>76088877</v>
      </c>
      <c r="S3455" s="1">
        <f t="shared" si="335"/>
        <v>50000000</v>
      </c>
      <c r="V3455" s="5"/>
      <c r="W3455" s="5"/>
      <c r="Y3455" s="5"/>
    </row>
    <row r="3456" spans="1:25" x14ac:dyDescent="0.3">
      <c r="A3456" t="s">
        <v>449</v>
      </c>
      <c r="B3456">
        <v>124</v>
      </c>
      <c r="C3456">
        <v>91030827</v>
      </c>
      <c r="D3456" t="s">
        <v>910</v>
      </c>
      <c r="E3456" t="s">
        <v>11907</v>
      </c>
      <c r="F3456" t="s">
        <v>1798</v>
      </c>
      <c r="G3456" t="s">
        <v>14</v>
      </c>
      <c r="H3456" t="s">
        <v>15</v>
      </c>
      <c r="I3456">
        <v>50000000</v>
      </c>
      <c r="J3456">
        <v>1998</v>
      </c>
      <c r="K3456">
        <v>6.7</v>
      </c>
      <c r="L3456" s="5" t="s">
        <v>599</v>
      </c>
      <c r="M3456" s="5" t="s">
        <v>1221</v>
      </c>
      <c r="P3456" s="5">
        <f t="shared" si="332"/>
        <v>0.56510458081373338</v>
      </c>
      <c r="Q3456" s="5">
        <f t="shared" si="333"/>
        <v>91030827</v>
      </c>
      <c r="R3456" s="1">
        <f t="shared" si="334"/>
        <v>41030827</v>
      </c>
      <c r="S3456" s="1">
        <f t="shared" si="335"/>
        <v>50000000</v>
      </c>
      <c r="V3456" s="5"/>
      <c r="W3456" s="5"/>
      <c r="Y3456" s="5"/>
    </row>
    <row r="3457" spans="1:25" x14ac:dyDescent="0.3">
      <c r="A3457" t="s">
        <v>1610</v>
      </c>
      <c r="B3457">
        <v>96</v>
      </c>
      <c r="C3457">
        <v>150315155</v>
      </c>
      <c r="D3457" t="s">
        <v>1093</v>
      </c>
      <c r="E3457" t="s">
        <v>11908</v>
      </c>
      <c r="F3457" t="s">
        <v>1799</v>
      </c>
      <c r="G3457" t="s">
        <v>14</v>
      </c>
      <c r="H3457" t="s">
        <v>15</v>
      </c>
      <c r="I3457">
        <v>50000000</v>
      </c>
      <c r="J3457">
        <v>2015</v>
      </c>
      <c r="K3457">
        <v>6.1</v>
      </c>
      <c r="L3457" s="5" t="s">
        <v>599</v>
      </c>
      <c r="M3457" s="5" t="s">
        <v>6299</v>
      </c>
      <c r="P3457" s="5">
        <f t="shared" si="332"/>
        <v>0.56522145440616522</v>
      </c>
      <c r="Q3457" s="5">
        <f t="shared" si="333"/>
        <v>150315155</v>
      </c>
      <c r="R3457" s="1">
        <f t="shared" si="334"/>
        <v>100315155</v>
      </c>
      <c r="S3457" s="1">
        <f t="shared" si="335"/>
        <v>50000000</v>
      </c>
      <c r="V3457" s="5"/>
      <c r="W3457" s="5"/>
      <c r="Y3457" s="5"/>
    </row>
    <row r="3458" spans="1:25" x14ac:dyDescent="0.3">
      <c r="A3458" t="s">
        <v>59</v>
      </c>
      <c r="B3458">
        <v>125</v>
      </c>
      <c r="C3458">
        <v>127997349</v>
      </c>
      <c r="D3458" t="s">
        <v>1800</v>
      </c>
      <c r="E3458" t="s">
        <v>11909</v>
      </c>
      <c r="F3458" t="s">
        <v>1801</v>
      </c>
      <c r="G3458" t="s">
        <v>14</v>
      </c>
      <c r="H3458" t="s">
        <v>15</v>
      </c>
      <c r="I3458">
        <v>50000000</v>
      </c>
      <c r="J3458">
        <v>2014</v>
      </c>
      <c r="K3458">
        <v>6</v>
      </c>
      <c r="L3458" s="5" t="s">
        <v>340</v>
      </c>
      <c r="M3458" s="5" t="s">
        <v>599</v>
      </c>
      <c r="N3458" t="s">
        <v>1221</v>
      </c>
      <c r="O3458" t="s">
        <v>455</v>
      </c>
      <c r="P3458" s="5">
        <f t="shared" ref="P3458:P3521" si="336">CORREL(C3458:C8371,I3458:I8371)</f>
        <v>0.56598919730633412</v>
      </c>
      <c r="Q3458" s="5">
        <f t="shared" ref="Q3458:Q3521" si="337">IF(ISBLANK(C3458),MEDIAN($C$2:$C$4915), C3458)</f>
        <v>127997349</v>
      </c>
      <c r="R3458" s="1">
        <f t="shared" ref="R3458:R3521" si="338">Q3458-S3458</f>
        <v>77997349</v>
      </c>
      <c r="S3458" s="1">
        <f t="shared" ref="S3458:S3521" si="339">IF(ISBLANK(I3458),MEDIAN($I$2:$I$4915), I3458)</f>
        <v>50000000</v>
      </c>
      <c r="V3458" s="5"/>
      <c r="W3458" s="5"/>
      <c r="Y3458" s="5"/>
    </row>
    <row r="3459" spans="1:25" x14ac:dyDescent="0.3">
      <c r="A3459" t="s">
        <v>1804</v>
      </c>
      <c r="B3459">
        <v>90</v>
      </c>
      <c r="C3459">
        <v>81517441</v>
      </c>
      <c r="D3459" t="s">
        <v>162</v>
      </c>
      <c r="E3459" t="s">
        <v>11910</v>
      </c>
      <c r="F3459" t="s">
        <v>1806</v>
      </c>
      <c r="G3459" t="s">
        <v>14</v>
      </c>
      <c r="H3459" t="s">
        <v>15</v>
      </c>
      <c r="I3459">
        <v>50000000</v>
      </c>
      <c r="J3459">
        <v>1999</v>
      </c>
      <c r="K3459">
        <v>7.1</v>
      </c>
      <c r="L3459" s="5" t="s">
        <v>476</v>
      </c>
      <c r="M3459" s="5" t="s">
        <v>8413</v>
      </c>
      <c r="N3459" t="s">
        <v>1221</v>
      </c>
      <c r="O3459" t="s">
        <v>3629</v>
      </c>
      <c r="P3459" s="5">
        <f t="shared" si="336"/>
        <v>0.56648825441213191</v>
      </c>
      <c r="Q3459" s="5">
        <f t="shared" si="337"/>
        <v>81517441</v>
      </c>
      <c r="R3459" s="1">
        <f t="shared" si="338"/>
        <v>31517441</v>
      </c>
      <c r="S3459" s="1">
        <f t="shared" si="339"/>
        <v>50000000</v>
      </c>
      <c r="V3459" s="5"/>
      <c r="W3459" s="5"/>
      <c r="Y3459" s="5"/>
    </row>
    <row r="3460" spans="1:25" x14ac:dyDescent="0.3">
      <c r="A3460" t="s">
        <v>1807</v>
      </c>
      <c r="B3460">
        <v>109</v>
      </c>
      <c r="C3460">
        <v>81022333</v>
      </c>
      <c r="D3460" t="s">
        <v>512</v>
      </c>
      <c r="E3460" t="s">
        <v>11911</v>
      </c>
      <c r="F3460" t="s">
        <v>1808</v>
      </c>
      <c r="G3460" t="s">
        <v>14</v>
      </c>
      <c r="H3460" t="s">
        <v>15</v>
      </c>
      <c r="I3460">
        <v>50000000</v>
      </c>
      <c r="J3460">
        <v>1995</v>
      </c>
      <c r="K3460">
        <v>5</v>
      </c>
      <c r="L3460" s="5" t="s">
        <v>476</v>
      </c>
      <c r="M3460" s="5" t="s">
        <v>340</v>
      </c>
      <c r="N3460" t="s">
        <v>8415</v>
      </c>
      <c r="O3460" t="s">
        <v>4289</v>
      </c>
      <c r="P3460" s="5">
        <f t="shared" si="336"/>
        <v>0.56652371227226883</v>
      </c>
      <c r="Q3460" s="5">
        <f t="shared" si="337"/>
        <v>81022333</v>
      </c>
      <c r="R3460" s="1">
        <f t="shared" si="338"/>
        <v>31022333</v>
      </c>
      <c r="S3460" s="1">
        <f t="shared" si="339"/>
        <v>50000000</v>
      </c>
      <c r="V3460" s="5"/>
      <c r="W3460" s="5"/>
      <c r="Y3460" s="5"/>
    </row>
    <row r="3461" spans="1:25" x14ac:dyDescent="0.3">
      <c r="A3461" t="s">
        <v>372</v>
      </c>
      <c r="B3461">
        <v>121</v>
      </c>
      <c r="C3461">
        <v>79948113</v>
      </c>
      <c r="D3461" t="s">
        <v>799</v>
      </c>
      <c r="E3461" t="s">
        <v>11912</v>
      </c>
      <c r="F3461" t="s">
        <v>1810</v>
      </c>
      <c r="G3461" t="s">
        <v>14</v>
      </c>
      <c r="H3461" t="s">
        <v>15</v>
      </c>
      <c r="I3461">
        <v>50000000</v>
      </c>
      <c r="J3461">
        <v>2009</v>
      </c>
      <c r="K3461">
        <v>6.2</v>
      </c>
      <c r="L3461" s="5" t="s">
        <v>1221</v>
      </c>
      <c r="M3461" s="5" t="s">
        <v>8415</v>
      </c>
      <c r="N3461" t="s">
        <v>4289</v>
      </c>
      <c r="O3461" t="s">
        <v>3629</v>
      </c>
      <c r="P3461" s="5">
        <f t="shared" si="336"/>
        <v>0.56655514835010479</v>
      </c>
      <c r="Q3461" s="5">
        <f t="shared" si="337"/>
        <v>79948113</v>
      </c>
      <c r="R3461" s="1">
        <f t="shared" si="338"/>
        <v>29948113</v>
      </c>
      <c r="S3461" s="1">
        <f t="shared" si="339"/>
        <v>50000000</v>
      </c>
      <c r="V3461" s="5"/>
      <c r="W3461" s="5"/>
      <c r="Y3461" s="5"/>
    </row>
    <row r="3462" spans="1:25" x14ac:dyDescent="0.3">
      <c r="A3462" t="s">
        <v>1659</v>
      </c>
      <c r="B3462">
        <v>95</v>
      </c>
      <c r="C3462">
        <v>88658172</v>
      </c>
      <c r="D3462" t="s">
        <v>604</v>
      </c>
      <c r="E3462" t="s">
        <v>11913</v>
      </c>
      <c r="F3462" t="s">
        <v>1811</v>
      </c>
      <c r="G3462" t="s">
        <v>14</v>
      </c>
      <c r="H3462" t="s">
        <v>15</v>
      </c>
      <c r="I3462">
        <v>50000000</v>
      </c>
      <c r="J3462">
        <v>2006</v>
      </c>
      <c r="K3462">
        <v>5.6</v>
      </c>
      <c r="L3462" s="5" t="s">
        <v>599</v>
      </c>
      <c r="M3462" s="5" t="s">
        <v>6851</v>
      </c>
      <c r="P3462" s="5">
        <f t="shared" si="336"/>
        <v>0.56657763830206398</v>
      </c>
      <c r="Q3462" s="5">
        <f t="shared" si="337"/>
        <v>88658172</v>
      </c>
      <c r="R3462" s="1">
        <f t="shared" si="338"/>
        <v>38658172</v>
      </c>
      <c r="S3462" s="1">
        <f t="shared" si="339"/>
        <v>50000000</v>
      </c>
      <c r="V3462" s="5"/>
      <c r="W3462" s="5"/>
      <c r="Y3462" s="5"/>
    </row>
    <row r="3463" spans="1:25" x14ac:dyDescent="0.3">
      <c r="A3463" t="s">
        <v>1338</v>
      </c>
      <c r="B3463">
        <v>118</v>
      </c>
      <c r="C3463">
        <v>84244877</v>
      </c>
      <c r="D3463" t="s">
        <v>507</v>
      </c>
      <c r="E3463" t="s">
        <v>11914</v>
      </c>
      <c r="F3463" t="s">
        <v>1815</v>
      </c>
      <c r="G3463" t="s">
        <v>14</v>
      </c>
      <c r="H3463" t="s">
        <v>15</v>
      </c>
      <c r="I3463">
        <v>50000000</v>
      </c>
      <c r="J3463">
        <v>2011</v>
      </c>
      <c r="K3463">
        <v>7.4</v>
      </c>
      <c r="L3463" s="5" t="s">
        <v>599</v>
      </c>
      <c r="M3463" s="5" t="s">
        <v>1221</v>
      </c>
      <c r="N3463" t="s">
        <v>6851</v>
      </c>
      <c r="P3463" s="5">
        <f t="shared" si="336"/>
        <v>0.56667665235430109</v>
      </c>
      <c r="Q3463" s="5">
        <f t="shared" si="337"/>
        <v>84244877</v>
      </c>
      <c r="R3463" s="1">
        <f t="shared" si="338"/>
        <v>34244877</v>
      </c>
      <c r="S3463" s="1">
        <f t="shared" si="339"/>
        <v>50000000</v>
      </c>
      <c r="V3463" s="5"/>
      <c r="W3463" s="5"/>
      <c r="Y3463" s="5"/>
    </row>
    <row r="3464" spans="1:25" x14ac:dyDescent="0.3">
      <c r="A3464" t="s">
        <v>1820</v>
      </c>
      <c r="B3464">
        <v>133</v>
      </c>
      <c r="C3464">
        <v>75605492</v>
      </c>
      <c r="D3464" t="s">
        <v>587</v>
      </c>
      <c r="E3464" t="s">
        <v>11915</v>
      </c>
      <c r="F3464" t="s">
        <v>1821</v>
      </c>
      <c r="G3464" t="s">
        <v>14</v>
      </c>
      <c r="H3464" t="s">
        <v>15</v>
      </c>
      <c r="I3464">
        <v>50000000</v>
      </c>
      <c r="J3464">
        <v>2011</v>
      </c>
      <c r="K3464">
        <v>7.6</v>
      </c>
      <c r="L3464" s="5" t="s">
        <v>4651</v>
      </c>
      <c r="M3464" s="5" t="s">
        <v>1221</v>
      </c>
      <c r="N3464" t="s">
        <v>8417</v>
      </c>
      <c r="P3464" s="5">
        <f t="shared" si="336"/>
        <v>0.56673673516012146</v>
      </c>
      <c r="Q3464" s="5">
        <f t="shared" si="337"/>
        <v>75605492</v>
      </c>
      <c r="R3464" s="1">
        <f t="shared" si="338"/>
        <v>25605492</v>
      </c>
      <c r="S3464" s="1">
        <f t="shared" si="339"/>
        <v>50000000</v>
      </c>
      <c r="V3464" s="5"/>
      <c r="W3464" s="5"/>
      <c r="Y3464" s="5"/>
    </row>
    <row r="3465" spans="1:25" x14ac:dyDescent="0.3">
      <c r="A3465" t="s">
        <v>255</v>
      </c>
      <c r="B3465">
        <v>127</v>
      </c>
      <c r="C3465">
        <v>67823573</v>
      </c>
      <c r="D3465" t="s">
        <v>330</v>
      </c>
      <c r="E3465" t="s">
        <v>11916</v>
      </c>
      <c r="F3465" t="s">
        <v>1822</v>
      </c>
      <c r="G3465" t="s">
        <v>14</v>
      </c>
      <c r="H3465" t="s">
        <v>15</v>
      </c>
      <c r="I3465">
        <v>50000000</v>
      </c>
      <c r="J3465">
        <v>1995</v>
      </c>
      <c r="K3465">
        <v>6.6</v>
      </c>
      <c r="L3465" s="5" t="s">
        <v>476</v>
      </c>
      <c r="M3465" s="5" t="s">
        <v>1221</v>
      </c>
      <c r="N3465" t="s">
        <v>3629</v>
      </c>
      <c r="P3465" s="5">
        <f t="shared" si="336"/>
        <v>0.56672351007255584</v>
      </c>
      <c r="Q3465" s="5">
        <f t="shared" si="337"/>
        <v>67823573</v>
      </c>
      <c r="R3465" s="1">
        <f t="shared" si="338"/>
        <v>17823573</v>
      </c>
      <c r="S3465" s="1">
        <f t="shared" si="339"/>
        <v>50000000</v>
      </c>
      <c r="V3465" s="5"/>
      <c r="W3465" s="5"/>
      <c r="Y3465" s="5"/>
    </row>
    <row r="3466" spans="1:25" x14ac:dyDescent="0.3">
      <c r="A3466" t="s">
        <v>1823</v>
      </c>
      <c r="B3466">
        <v>106</v>
      </c>
      <c r="C3466">
        <v>91439400</v>
      </c>
      <c r="D3466" t="s">
        <v>413</v>
      </c>
      <c r="E3466" t="s">
        <v>11917</v>
      </c>
      <c r="F3466" t="s">
        <v>1824</v>
      </c>
      <c r="G3466" t="s">
        <v>14</v>
      </c>
      <c r="H3466" t="s">
        <v>22</v>
      </c>
      <c r="I3466">
        <v>50000000</v>
      </c>
      <c r="J3466">
        <v>2014</v>
      </c>
      <c r="K3466">
        <v>7</v>
      </c>
      <c r="L3466" s="5" t="s">
        <v>476</v>
      </c>
      <c r="M3466" s="5" t="s">
        <v>8415</v>
      </c>
      <c r="N3466" t="s">
        <v>3629</v>
      </c>
      <c r="P3466" s="5">
        <f t="shared" si="336"/>
        <v>0.56664794957903231</v>
      </c>
      <c r="Q3466" s="5">
        <f t="shared" si="337"/>
        <v>91439400</v>
      </c>
      <c r="R3466" s="1">
        <f t="shared" si="338"/>
        <v>41439400</v>
      </c>
      <c r="S3466" s="1">
        <f t="shared" si="339"/>
        <v>50000000</v>
      </c>
      <c r="V3466" s="5"/>
      <c r="W3466" s="5"/>
      <c r="Y3466" s="5"/>
    </row>
    <row r="3467" spans="1:25" x14ac:dyDescent="0.3">
      <c r="A3467" t="s">
        <v>1758</v>
      </c>
      <c r="B3467">
        <v>114</v>
      </c>
      <c r="C3467">
        <v>60470220</v>
      </c>
      <c r="D3467" t="s">
        <v>584</v>
      </c>
      <c r="E3467" t="s">
        <v>11918</v>
      </c>
      <c r="F3467" t="s">
        <v>1830</v>
      </c>
      <c r="G3467" t="s">
        <v>14</v>
      </c>
      <c r="H3467" t="s">
        <v>15</v>
      </c>
      <c r="I3467">
        <v>50000000</v>
      </c>
      <c r="J3467">
        <v>2003</v>
      </c>
      <c r="K3467">
        <v>6.2</v>
      </c>
      <c r="L3467" s="5" t="s">
        <v>476</v>
      </c>
      <c r="M3467" s="5" t="s">
        <v>340</v>
      </c>
      <c r="N3467" t="s">
        <v>599</v>
      </c>
      <c r="P3467" s="5">
        <f t="shared" si="336"/>
        <v>0.56677362968313028</v>
      </c>
      <c r="Q3467" s="5">
        <f t="shared" si="337"/>
        <v>60470220</v>
      </c>
      <c r="R3467" s="1">
        <f t="shared" si="338"/>
        <v>10470220</v>
      </c>
      <c r="S3467" s="1">
        <f t="shared" si="339"/>
        <v>50000000</v>
      </c>
      <c r="V3467" s="5"/>
      <c r="W3467" s="5"/>
      <c r="Y3467" s="5"/>
    </row>
    <row r="3468" spans="1:25" x14ac:dyDescent="0.3">
      <c r="A3468" t="s">
        <v>1832</v>
      </c>
      <c r="B3468">
        <v>78</v>
      </c>
      <c r="C3468">
        <v>58336565</v>
      </c>
      <c r="D3468" t="s">
        <v>165</v>
      </c>
      <c r="E3468" t="s">
        <v>11919</v>
      </c>
      <c r="F3468" t="s">
        <v>1833</v>
      </c>
      <c r="G3468" t="s">
        <v>14</v>
      </c>
      <c r="H3468" t="s">
        <v>15</v>
      </c>
      <c r="I3468">
        <v>50000000</v>
      </c>
      <c r="J3468">
        <v>2006</v>
      </c>
      <c r="K3468">
        <v>6.6</v>
      </c>
      <c r="L3468" s="5" t="s">
        <v>340</v>
      </c>
      <c r="M3468" s="5" t="s">
        <v>4017</v>
      </c>
      <c r="N3468" t="s">
        <v>599</v>
      </c>
      <c r="O3468" t="s">
        <v>6299</v>
      </c>
      <c r="P3468" s="5">
        <f t="shared" si="336"/>
        <v>0.56664241457157771</v>
      </c>
      <c r="Q3468" s="5">
        <f t="shared" si="337"/>
        <v>58336565</v>
      </c>
      <c r="R3468" s="1">
        <f t="shared" si="338"/>
        <v>8336565</v>
      </c>
      <c r="S3468" s="1">
        <f t="shared" si="339"/>
        <v>50000000</v>
      </c>
      <c r="V3468" s="5"/>
      <c r="W3468" s="5"/>
      <c r="Y3468" s="5"/>
    </row>
    <row r="3469" spans="1:25" x14ac:dyDescent="0.3">
      <c r="A3469" t="s">
        <v>1834</v>
      </c>
      <c r="B3469">
        <v>101</v>
      </c>
      <c r="C3469">
        <v>66002004</v>
      </c>
      <c r="D3469" t="s">
        <v>1835</v>
      </c>
      <c r="E3469" t="s">
        <v>11920</v>
      </c>
      <c r="F3469" t="s">
        <v>1836</v>
      </c>
      <c r="G3469" t="s">
        <v>14</v>
      </c>
      <c r="H3469" t="s">
        <v>15</v>
      </c>
      <c r="I3469">
        <v>50000000</v>
      </c>
      <c r="J3469">
        <v>2005</v>
      </c>
      <c r="K3469">
        <v>4.7</v>
      </c>
      <c r="L3469" s="5" t="s">
        <v>340</v>
      </c>
      <c r="M3469" s="5" t="s">
        <v>599</v>
      </c>
      <c r="N3469" t="s">
        <v>6299</v>
      </c>
      <c r="O3469" t="s">
        <v>455</v>
      </c>
      <c r="P3469" s="5">
        <f t="shared" si="336"/>
        <v>0.56649529784906272</v>
      </c>
      <c r="Q3469" s="5">
        <f t="shared" si="337"/>
        <v>66002004</v>
      </c>
      <c r="R3469" s="1">
        <f t="shared" si="338"/>
        <v>16002004</v>
      </c>
      <c r="S3469" s="1">
        <f t="shared" si="339"/>
        <v>50000000</v>
      </c>
      <c r="V3469" s="5"/>
      <c r="W3469" s="5"/>
      <c r="Y3469" s="5"/>
    </row>
    <row r="3470" spans="1:25" x14ac:dyDescent="0.3">
      <c r="A3470" t="s">
        <v>1837</v>
      </c>
      <c r="B3470">
        <v>113</v>
      </c>
      <c r="C3470">
        <v>54997476</v>
      </c>
      <c r="D3470" t="s">
        <v>778</v>
      </c>
      <c r="E3470" t="s">
        <v>11921</v>
      </c>
      <c r="F3470" t="s">
        <v>1838</v>
      </c>
      <c r="G3470" t="s">
        <v>14</v>
      </c>
      <c r="H3470" t="s">
        <v>15</v>
      </c>
      <c r="I3470">
        <v>50000000</v>
      </c>
      <c r="J3470">
        <v>2001</v>
      </c>
      <c r="K3470">
        <v>6.3</v>
      </c>
      <c r="L3470" s="5" t="s">
        <v>8413</v>
      </c>
      <c r="M3470" s="5" t="s">
        <v>1221</v>
      </c>
      <c r="N3470" t="s">
        <v>8415</v>
      </c>
      <c r="O3470" t="s">
        <v>3629</v>
      </c>
      <c r="P3470" s="5">
        <f t="shared" si="336"/>
        <v>0.56640505090809679</v>
      </c>
      <c r="Q3470" s="5">
        <f t="shared" si="337"/>
        <v>54997476</v>
      </c>
      <c r="R3470" s="1">
        <f t="shared" si="338"/>
        <v>4997476</v>
      </c>
      <c r="S3470" s="1">
        <f t="shared" si="339"/>
        <v>50000000</v>
      </c>
      <c r="V3470" s="5"/>
      <c r="W3470" s="5"/>
      <c r="Y3470" s="5"/>
    </row>
    <row r="3471" spans="1:25" x14ac:dyDescent="0.3">
      <c r="A3471" t="s">
        <v>1839</v>
      </c>
      <c r="B3471">
        <v>98</v>
      </c>
      <c r="C3471">
        <v>55682070</v>
      </c>
      <c r="D3471" t="s">
        <v>1240</v>
      </c>
      <c r="E3471" t="s">
        <v>11922</v>
      </c>
      <c r="F3471" t="s">
        <v>1840</v>
      </c>
      <c r="G3471" t="s">
        <v>14</v>
      </c>
      <c r="H3471" t="s">
        <v>275</v>
      </c>
      <c r="I3471">
        <v>50000000</v>
      </c>
      <c r="J3471">
        <v>2013</v>
      </c>
      <c r="K3471">
        <v>6.1</v>
      </c>
      <c r="L3471" s="5" t="s">
        <v>476</v>
      </c>
      <c r="M3471" s="5" t="s">
        <v>455</v>
      </c>
      <c r="N3471" t="s">
        <v>2267</v>
      </c>
      <c r="P3471" s="5">
        <f t="shared" si="336"/>
        <v>0.56623335968766886</v>
      </c>
      <c r="Q3471" s="5">
        <f t="shared" si="337"/>
        <v>55682070</v>
      </c>
      <c r="R3471" s="1">
        <f t="shared" si="338"/>
        <v>5682070</v>
      </c>
      <c r="S3471" s="1">
        <f t="shared" si="339"/>
        <v>50000000</v>
      </c>
      <c r="V3471" s="5"/>
      <c r="W3471" s="5"/>
      <c r="Y3471" s="5"/>
    </row>
    <row r="3472" spans="1:25" x14ac:dyDescent="0.3">
      <c r="A3472" t="s">
        <v>1841</v>
      </c>
      <c r="B3472">
        <v>124</v>
      </c>
      <c r="C3472">
        <v>52752475</v>
      </c>
      <c r="D3472" t="s">
        <v>1450</v>
      </c>
      <c r="E3472" t="s">
        <v>11923</v>
      </c>
      <c r="F3472" t="s">
        <v>1842</v>
      </c>
      <c r="G3472" t="s">
        <v>14</v>
      </c>
      <c r="H3472" t="s">
        <v>15</v>
      </c>
      <c r="I3472">
        <v>50000000</v>
      </c>
      <c r="J3472">
        <v>2002</v>
      </c>
      <c r="K3472">
        <v>6.7</v>
      </c>
      <c r="L3472" s="5" t="s">
        <v>1221</v>
      </c>
      <c r="M3472" s="5" t="s">
        <v>3629</v>
      </c>
      <c r="P3472" s="5">
        <f t="shared" si="336"/>
        <v>0.56606599932487334</v>
      </c>
      <c r="Q3472" s="5">
        <f t="shared" si="337"/>
        <v>52752475</v>
      </c>
      <c r="R3472" s="1">
        <f t="shared" si="338"/>
        <v>2752475</v>
      </c>
      <c r="S3472" s="1">
        <f t="shared" si="339"/>
        <v>50000000</v>
      </c>
      <c r="V3472" s="5"/>
      <c r="W3472" s="5"/>
      <c r="Y3472" s="5"/>
    </row>
    <row r="3473" spans="1:25" x14ac:dyDescent="0.3">
      <c r="A3473" t="s">
        <v>1844</v>
      </c>
      <c r="B3473">
        <v>128</v>
      </c>
      <c r="C3473">
        <v>50815288</v>
      </c>
      <c r="D3473" t="s">
        <v>1450</v>
      </c>
      <c r="E3473" t="s">
        <v>11924</v>
      </c>
      <c r="F3473" t="s">
        <v>1845</v>
      </c>
      <c r="G3473" t="s">
        <v>14</v>
      </c>
      <c r="H3473" t="s">
        <v>15</v>
      </c>
      <c r="I3473">
        <v>50000000</v>
      </c>
      <c r="J3473">
        <v>2005</v>
      </c>
      <c r="K3473">
        <v>7</v>
      </c>
      <c r="L3473" s="5" t="s">
        <v>1221</v>
      </c>
      <c r="M3473" s="5" t="s">
        <v>3629</v>
      </c>
      <c r="P3473" s="5">
        <f t="shared" si="336"/>
        <v>0.56587759260277315</v>
      </c>
      <c r="Q3473" s="5">
        <f t="shared" si="337"/>
        <v>50815288</v>
      </c>
      <c r="R3473" s="1">
        <f t="shared" si="338"/>
        <v>815288</v>
      </c>
      <c r="S3473" s="1">
        <f t="shared" si="339"/>
        <v>50000000</v>
      </c>
      <c r="V3473" s="5"/>
      <c r="W3473" s="5"/>
      <c r="Y3473" s="5"/>
    </row>
    <row r="3474" spans="1:25" x14ac:dyDescent="0.3">
      <c r="A3474" t="s">
        <v>104</v>
      </c>
      <c r="B3474">
        <v>144</v>
      </c>
      <c r="C3474">
        <v>52822418</v>
      </c>
      <c r="D3474" t="s">
        <v>693</v>
      </c>
      <c r="E3474" t="s">
        <v>11925</v>
      </c>
      <c r="F3474" t="s">
        <v>1846</v>
      </c>
      <c r="G3474" t="s">
        <v>14</v>
      </c>
      <c r="H3474" t="s">
        <v>15</v>
      </c>
      <c r="I3474">
        <v>50000000</v>
      </c>
      <c r="J3474">
        <v>2016</v>
      </c>
      <c r="K3474">
        <v>7.4</v>
      </c>
      <c r="L3474" s="5" t="s">
        <v>476</v>
      </c>
      <c r="M3474" s="5" t="s">
        <v>1221</v>
      </c>
      <c r="N3474" t="s">
        <v>3629</v>
      </c>
      <c r="O3474" t="s">
        <v>8418</v>
      </c>
      <c r="P3474" s="5">
        <f t="shared" si="336"/>
        <v>0.5656752873487727</v>
      </c>
      <c r="Q3474" s="5">
        <f t="shared" si="337"/>
        <v>52822418</v>
      </c>
      <c r="R3474" s="1">
        <f t="shared" si="338"/>
        <v>2822418</v>
      </c>
      <c r="S3474" s="1">
        <f t="shared" si="339"/>
        <v>50000000</v>
      </c>
      <c r="V3474" s="5"/>
      <c r="W3474" s="5"/>
      <c r="Y3474" s="5"/>
    </row>
    <row r="3475" spans="1:25" x14ac:dyDescent="0.3">
      <c r="A3475" t="s">
        <v>1847</v>
      </c>
      <c r="B3475">
        <v>95</v>
      </c>
      <c r="C3475">
        <v>50150619</v>
      </c>
      <c r="D3475" t="s">
        <v>1180</v>
      </c>
      <c r="E3475" t="s">
        <v>11926</v>
      </c>
      <c r="F3475" t="s">
        <v>1848</v>
      </c>
      <c r="G3475" t="s">
        <v>14</v>
      </c>
      <c r="H3475" t="s">
        <v>15</v>
      </c>
      <c r="I3475">
        <v>50000000</v>
      </c>
      <c r="J3475">
        <v>2014</v>
      </c>
      <c r="K3475">
        <v>7.3</v>
      </c>
      <c r="L3475" s="5" t="s">
        <v>340</v>
      </c>
      <c r="M3475" s="5" t="s">
        <v>4017</v>
      </c>
      <c r="N3475" t="s">
        <v>599</v>
      </c>
      <c r="O3475" t="s">
        <v>6299</v>
      </c>
      <c r="P3475" s="5">
        <f t="shared" si="336"/>
        <v>0.56548618257221661</v>
      </c>
      <c r="Q3475" s="5">
        <f t="shared" si="337"/>
        <v>50150619</v>
      </c>
      <c r="R3475" s="1">
        <f t="shared" si="338"/>
        <v>150619</v>
      </c>
      <c r="S3475" s="1">
        <f t="shared" si="339"/>
        <v>50000000</v>
      </c>
      <c r="V3475" s="5"/>
      <c r="W3475" s="5"/>
      <c r="Y3475" s="5"/>
    </row>
    <row r="3476" spans="1:25" x14ac:dyDescent="0.3">
      <c r="A3476" t="s">
        <v>1849</v>
      </c>
      <c r="B3476">
        <v>105</v>
      </c>
      <c r="C3476">
        <v>48745150</v>
      </c>
      <c r="D3476" t="s">
        <v>550</v>
      </c>
      <c r="E3476" t="s">
        <v>11927</v>
      </c>
      <c r="F3476" t="s">
        <v>1850</v>
      </c>
      <c r="G3476" t="s">
        <v>14</v>
      </c>
      <c r="H3476" t="s">
        <v>15</v>
      </c>
      <c r="I3476">
        <v>50000000</v>
      </c>
      <c r="J3476">
        <v>2006</v>
      </c>
      <c r="K3476">
        <v>5.8</v>
      </c>
      <c r="L3476" s="5" t="s">
        <v>8413</v>
      </c>
      <c r="M3476" s="5" t="s">
        <v>3629</v>
      </c>
      <c r="P3476" s="5">
        <f t="shared" si="336"/>
        <v>0.56527809958953157</v>
      </c>
      <c r="Q3476" s="5">
        <f t="shared" si="337"/>
        <v>48745150</v>
      </c>
      <c r="R3476" s="1">
        <f t="shared" si="338"/>
        <v>-1254850</v>
      </c>
      <c r="S3476" s="1">
        <f t="shared" si="339"/>
        <v>50000000</v>
      </c>
      <c r="V3476" s="5"/>
      <c r="W3476" s="5"/>
      <c r="Y3476" s="5"/>
    </row>
    <row r="3477" spans="1:25" x14ac:dyDescent="0.3">
      <c r="A3477" t="s">
        <v>1324</v>
      </c>
      <c r="B3477">
        <v>121</v>
      </c>
      <c r="C3477">
        <v>50007168</v>
      </c>
      <c r="D3477" t="s">
        <v>162</v>
      </c>
      <c r="E3477" t="s">
        <v>11928</v>
      </c>
      <c r="F3477" t="s">
        <v>1851</v>
      </c>
      <c r="G3477" t="s">
        <v>14</v>
      </c>
      <c r="H3477" t="s">
        <v>15</v>
      </c>
      <c r="I3477">
        <v>50000000</v>
      </c>
      <c r="J3477">
        <v>1997</v>
      </c>
      <c r="K3477">
        <v>6.7</v>
      </c>
      <c r="L3477" s="5" t="s">
        <v>476</v>
      </c>
      <c r="M3477" s="5" t="s">
        <v>8413</v>
      </c>
      <c r="N3477" t="s">
        <v>1221</v>
      </c>
      <c r="O3477" t="s">
        <v>3629</v>
      </c>
      <c r="P3477" s="5">
        <f t="shared" si="336"/>
        <v>0.56505984058564096</v>
      </c>
      <c r="Q3477" s="5">
        <f t="shared" si="337"/>
        <v>50007168</v>
      </c>
      <c r="R3477" s="1">
        <f t="shared" si="338"/>
        <v>7168</v>
      </c>
      <c r="S3477" s="1">
        <f t="shared" si="339"/>
        <v>50000000</v>
      </c>
      <c r="V3477" s="5"/>
      <c r="W3477" s="5"/>
      <c r="Y3477" s="5"/>
    </row>
    <row r="3478" spans="1:25" x14ac:dyDescent="0.3">
      <c r="A3478" t="s">
        <v>70</v>
      </c>
      <c r="B3478">
        <v>125</v>
      </c>
      <c r="C3478">
        <v>48154732</v>
      </c>
      <c r="D3478" t="s">
        <v>526</v>
      </c>
      <c r="E3478" t="s">
        <v>11929</v>
      </c>
      <c r="F3478" t="s">
        <v>1852</v>
      </c>
      <c r="G3478" t="s">
        <v>14</v>
      </c>
      <c r="H3478" t="s">
        <v>15</v>
      </c>
      <c r="I3478">
        <v>50000000</v>
      </c>
      <c r="J3478">
        <v>1997</v>
      </c>
      <c r="K3478">
        <v>5.8</v>
      </c>
      <c r="L3478" s="5" t="s">
        <v>476</v>
      </c>
      <c r="M3478" s="5" t="s">
        <v>1221</v>
      </c>
      <c r="N3478" t="s">
        <v>8418</v>
      </c>
      <c r="P3478" s="5">
        <f t="shared" si="336"/>
        <v>0.56484943859768599</v>
      </c>
      <c r="Q3478" s="5">
        <f t="shared" si="337"/>
        <v>48154732</v>
      </c>
      <c r="R3478" s="1">
        <f t="shared" si="338"/>
        <v>-1845268</v>
      </c>
      <c r="S3478" s="1">
        <f t="shared" si="339"/>
        <v>50000000</v>
      </c>
      <c r="V3478" s="5"/>
      <c r="W3478" s="5"/>
      <c r="Y3478" s="5"/>
    </row>
    <row r="3479" spans="1:25" x14ac:dyDescent="0.3">
      <c r="A3479" t="s">
        <v>245</v>
      </c>
      <c r="B3479">
        <v>129</v>
      </c>
      <c r="C3479">
        <v>48265581</v>
      </c>
      <c r="D3479" t="s">
        <v>699</v>
      </c>
      <c r="E3479" t="s">
        <v>11930</v>
      </c>
      <c r="F3479" t="s">
        <v>1853</v>
      </c>
      <c r="G3479" t="s">
        <v>14</v>
      </c>
      <c r="H3479" t="s">
        <v>15</v>
      </c>
      <c r="I3479">
        <v>50000000</v>
      </c>
      <c r="J3479">
        <v>1997</v>
      </c>
      <c r="K3479">
        <v>7.8</v>
      </c>
      <c r="L3479" s="5" t="s">
        <v>1221</v>
      </c>
      <c r="M3479" s="5" t="s">
        <v>8415</v>
      </c>
      <c r="N3479" t="s">
        <v>3629</v>
      </c>
      <c r="P3479" s="5">
        <f t="shared" si="336"/>
        <v>0.56462581381363308</v>
      </c>
      <c r="Q3479" s="5">
        <f t="shared" si="337"/>
        <v>48265581</v>
      </c>
      <c r="R3479" s="1">
        <f t="shared" si="338"/>
        <v>-1734419</v>
      </c>
      <c r="S3479" s="1">
        <f t="shared" si="339"/>
        <v>50000000</v>
      </c>
      <c r="V3479" s="5"/>
      <c r="W3479" s="5"/>
      <c r="Y3479" s="5"/>
    </row>
    <row r="3480" spans="1:25" x14ac:dyDescent="0.3">
      <c r="A3480" t="s">
        <v>1854</v>
      </c>
      <c r="B3480">
        <v>132</v>
      </c>
      <c r="C3480">
        <v>46982632</v>
      </c>
      <c r="D3480" t="s">
        <v>1855</v>
      </c>
      <c r="E3480" t="s">
        <v>11931</v>
      </c>
      <c r="F3480" t="s">
        <v>1856</v>
      </c>
      <c r="G3480" t="s">
        <v>14</v>
      </c>
      <c r="H3480" t="s">
        <v>99</v>
      </c>
      <c r="I3480">
        <v>50000000</v>
      </c>
      <c r="J3480">
        <v>2006</v>
      </c>
      <c r="K3480">
        <v>6.6</v>
      </c>
      <c r="L3480" s="5" t="s">
        <v>340</v>
      </c>
      <c r="M3480" s="5" t="s">
        <v>2267</v>
      </c>
      <c r="N3480" t="s">
        <v>8415</v>
      </c>
      <c r="P3480" s="5">
        <f t="shared" si="336"/>
        <v>0.56440221106934474</v>
      </c>
      <c r="Q3480" s="5">
        <f t="shared" si="337"/>
        <v>46982632</v>
      </c>
      <c r="R3480" s="1">
        <f t="shared" si="338"/>
        <v>-3017368</v>
      </c>
      <c r="S3480" s="1">
        <f t="shared" si="339"/>
        <v>50000000</v>
      </c>
      <c r="V3480" s="5"/>
      <c r="W3480" s="5"/>
      <c r="Y3480" s="5"/>
    </row>
    <row r="3481" spans="1:25" x14ac:dyDescent="0.3">
      <c r="A3481" t="s">
        <v>1857</v>
      </c>
      <c r="B3481">
        <v>118</v>
      </c>
      <c r="C3481">
        <v>44737059</v>
      </c>
      <c r="D3481" t="s">
        <v>1398</v>
      </c>
      <c r="E3481" t="s">
        <v>11932</v>
      </c>
      <c r="F3481" t="s">
        <v>1858</v>
      </c>
      <c r="G3481" t="s">
        <v>14</v>
      </c>
      <c r="H3481" t="s">
        <v>15</v>
      </c>
      <c r="I3481">
        <v>50000000</v>
      </c>
      <c r="J3481">
        <v>2000</v>
      </c>
      <c r="K3481">
        <v>6.5</v>
      </c>
      <c r="L3481" s="5" t="s">
        <v>599</v>
      </c>
      <c r="M3481" s="5" t="s">
        <v>8417</v>
      </c>
      <c r="P3481" s="5">
        <f t="shared" si="336"/>
        <v>0.5641692696242756</v>
      </c>
      <c r="Q3481" s="5">
        <f t="shared" si="337"/>
        <v>44737059</v>
      </c>
      <c r="R3481" s="1">
        <f t="shared" si="338"/>
        <v>-5262941</v>
      </c>
      <c r="S3481" s="1">
        <f t="shared" si="339"/>
        <v>50000000</v>
      </c>
      <c r="V3481" s="5"/>
      <c r="W3481" s="5"/>
      <c r="Y3481" s="5"/>
    </row>
    <row r="3482" spans="1:25" x14ac:dyDescent="0.3">
      <c r="A3482" t="s">
        <v>1859</v>
      </c>
      <c r="B3482">
        <v>113</v>
      </c>
      <c r="C3482">
        <v>56724080</v>
      </c>
      <c r="D3482" t="s">
        <v>599</v>
      </c>
      <c r="E3482" t="s">
        <v>11933</v>
      </c>
      <c r="F3482" t="s">
        <v>1860</v>
      </c>
      <c r="G3482" t="s">
        <v>14</v>
      </c>
      <c r="H3482" t="s">
        <v>15</v>
      </c>
      <c r="I3482">
        <v>50000000</v>
      </c>
      <c r="J3482">
        <v>2012</v>
      </c>
      <c r="K3482">
        <v>6.7</v>
      </c>
      <c r="L3482" s="5" t="s">
        <v>599</v>
      </c>
      <c r="M3482" s="5"/>
      <c r="P3482" s="5">
        <f t="shared" si="336"/>
        <v>0.5639207028269061</v>
      </c>
      <c r="Q3482" s="5">
        <f t="shared" si="337"/>
        <v>56724080</v>
      </c>
      <c r="R3482" s="1">
        <f t="shared" si="338"/>
        <v>6724080</v>
      </c>
      <c r="S3482" s="1">
        <f t="shared" si="339"/>
        <v>50000000</v>
      </c>
      <c r="V3482" s="5"/>
      <c r="W3482" s="5"/>
      <c r="Y3482" s="5"/>
    </row>
    <row r="3483" spans="1:25" x14ac:dyDescent="0.3">
      <c r="A3483" t="s">
        <v>1104</v>
      </c>
      <c r="B3483">
        <v>140</v>
      </c>
      <c r="C3483">
        <v>44484065</v>
      </c>
      <c r="D3483" t="s">
        <v>401</v>
      </c>
      <c r="E3483" t="s">
        <v>11934</v>
      </c>
      <c r="F3483" t="s">
        <v>1861</v>
      </c>
      <c r="G3483" t="s">
        <v>14</v>
      </c>
      <c r="H3483" t="s">
        <v>275</v>
      </c>
      <c r="I3483">
        <v>50000000</v>
      </c>
      <c r="J3483">
        <v>1998</v>
      </c>
      <c r="K3483">
        <v>7.3</v>
      </c>
      <c r="L3483" s="5" t="s">
        <v>476</v>
      </c>
      <c r="M3483" s="5" t="s">
        <v>8413</v>
      </c>
      <c r="N3483" t="s">
        <v>1221</v>
      </c>
      <c r="O3483" t="s">
        <v>8415</v>
      </c>
      <c r="P3483" s="5">
        <f t="shared" si="336"/>
        <v>0.56375446157139997</v>
      </c>
      <c r="Q3483" s="5">
        <f t="shared" si="337"/>
        <v>44484065</v>
      </c>
      <c r="R3483" s="1">
        <f t="shared" si="338"/>
        <v>-5515935</v>
      </c>
      <c r="S3483" s="1">
        <f t="shared" si="339"/>
        <v>50000000</v>
      </c>
      <c r="V3483" s="5"/>
      <c r="W3483" s="5"/>
      <c r="Y3483" s="5"/>
    </row>
    <row r="3484" spans="1:25" x14ac:dyDescent="0.3">
      <c r="A3484" t="s">
        <v>1862</v>
      </c>
      <c r="B3484">
        <v>89</v>
      </c>
      <c r="C3484">
        <v>47553512</v>
      </c>
      <c r="D3484" t="s">
        <v>24</v>
      </c>
      <c r="E3484" t="s">
        <v>11935</v>
      </c>
      <c r="F3484" t="s">
        <v>1863</v>
      </c>
      <c r="G3484" t="s">
        <v>14</v>
      </c>
      <c r="H3484" t="s">
        <v>15</v>
      </c>
      <c r="I3484">
        <v>50000000</v>
      </c>
      <c r="J3484">
        <v>2014</v>
      </c>
      <c r="K3484">
        <v>5.8</v>
      </c>
      <c r="L3484" s="5" t="s">
        <v>476</v>
      </c>
      <c r="M3484" s="5" t="s">
        <v>3629</v>
      </c>
      <c r="P3484" s="5">
        <f t="shared" si="336"/>
        <v>0.56350273428885422</v>
      </c>
      <c r="Q3484" s="5">
        <f t="shared" si="337"/>
        <v>47553512</v>
      </c>
      <c r="R3484" s="1">
        <f t="shared" si="338"/>
        <v>-2446488</v>
      </c>
      <c r="S3484" s="1">
        <f t="shared" si="339"/>
        <v>50000000</v>
      </c>
      <c r="V3484" s="5"/>
      <c r="W3484" s="5"/>
      <c r="Y3484" s="5"/>
    </row>
    <row r="3485" spans="1:25" x14ac:dyDescent="0.3">
      <c r="A3485" t="s">
        <v>1021</v>
      </c>
      <c r="B3485">
        <v>106</v>
      </c>
      <c r="C3485">
        <v>41482207</v>
      </c>
      <c r="D3485" t="s">
        <v>315</v>
      </c>
      <c r="E3485" t="s">
        <v>11936</v>
      </c>
      <c r="F3485" t="s">
        <v>1866</v>
      </c>
      <c r="G3485" t="s">
        <v>14</v>
      </c>
      <c r="H3485" t="s">
        <v>15</v>
      </c>
      <c r="I3485">
        <v>50000000</v>
      </c>
      <c r="J3485">
        <v>1990</v>
      </c>
      <c r="K3485">
        <v>6.3</v>
      </c>
      <c r="L3485" s="5" t="s">
        <v>599</v>
      </c>
      <c r="M3485" s="5" t="s">
        <v>455</v>
      </c>
      <c r="N3485" t="s">
        <v>2267</v>
      </c>
      <c r="P3485" s="5">
        <f t="shared" si="336"/>
        <v>0.5632706335556239</v>
      </c>
      <c r="Q3485" s="5">
        <f t="shared" si="337"/>
        <v>41482207</v>
      </c>
      <c r="R3485" s="1">
        <f t="shared" si="338"/>
        <v>-8517793</v>
      </c>
      <c r="S3485" s="1">
        <f t="shared" si="339"/>
        <v>50000000</v>
      </c>
      <c r="V3485" s="5"/>
      <c r="W3485" s="5"/>
      <c r="Y3485" s="5"/>
    </row>
    <row r="3486" spans="1:25" x14ac:dyDescent="0.3">
      <c r="A3486" t="s">
        <v>1758</v>
      </c>
      <c r="B3486">
        <v>141</v>
      </c>
      <c r="C3486">
        <v>47105085</v>
      </c>
      <c r="D3486" t="s">
        <v>703</v>
      </c>
      <c r="E3486" t="s">
        <v>11937</v>
      </c>
      <c r="F3486" t="s">
        <v>1867</v>
      </c>
      <c r="G3486" t="s">
        <v>14</v>
      </c>
      <c r="H3486" t="s">
        <v>15</v>
      </c>
      <c r="I3486">
        <v>50000000</v>
      </c>
      <c r="J3486">
        <v>2014</v>
      </c>
      <c r="K3486">
        <v>7.4</v>
      </c>
      <c r="L3486" s="5" t="s">
        <v>8413</v>
      </c>
      <c r="M3486" s="5" t="s">
        <v>1221</v>
      </c>
      <c r="P3486" s="5">
        <f t="shared" si="336"/>
        <v>0.56299775299876209</v>
      </c>
      <c r="Q3486" s="5">
        <f t="shared" si="337"/>
        <v>47105085</v>
      </c>
      <c r="R3486" s="1">
        <f t="shared" si="338"/>
        <v>-2894915</v>
      </c>
      <c r="S3486" s="1">
        <f t="shared" si="339"/>
        <v>50000000</v>
      </c>
      <c r="V3486" s="5"/>
      <c r="W3486" s="5"/>
      <c r="Y3486" s="5"/>
    </row>
    <row r="3487" spans="1:25" x14ac:dyDescent="0.3">
      <c r="A3487" t="s">
        <v>923</v>
      </c>
      <c r="B3487">
        <v>124</v>
      </c>
      <c r="C3487">
        <v>41256277</v>
      </c>
      <c r="D3487" t="s">
        <v>24</v>
      </c>
      <c r="E3487" t="s">
        <v>11938</v>
      </c>
      <c r="F3487" t="s">
        <v>1868</v>
      </c>
      <c r="G3487" t="s">
        <v>14</v>
      </c>
      <c r="H3487" t="s">
        <v>15</v>
      </c>
      <c r="I3487">
        <v>50000000</v>
      </c>
      <c r="J3487">
        <v>1997</v>
      </c>
      <c r="K3487">
        <v>5.9</v>
      </c>
      <c r="L3487" s="5" t="s">
        <v>476</v>
      </c>
      <c r="M3487" s="5" t="s">
        <v>3629</v>
      </c>
      <c r="P3487" s="5">
        <f t="shared" si="336"/>
        <v>0.56276099091806642</v>
      </c>
      <c r="Q3487" s="5">
        <f t="shared" si="337"/>
        <v>41256277</v>
      </c>
      <c r="R3487" s="1">
        <f t="shared" si="338"/>
        <v>-8743723</v>
      </c>
      <c r="S3487" s="1">
        <f t="shared" si="339"/>
        <v>50000000</v>
      </c>
      <c r="V3487" s="5"/>
      <c r="W3487" s="5"/>
      <c r="Y3487" s="5"/>
    </row>
    <row r="3488" spans="1:25" x14ac:dyDescent="0.3">
      <c r="A3488" t="s">
        <v>1873</v>
      </c>
      <c r="B3488">
        <v>114</v>
      </c>
      <c r="C3488">
        <v>40905277</v>
      </c>
      <c r="D3488" t="s">
        <v>1874</v>
      </c>
      <c r="E3488" t="s">
        <v>11939</v>
      </c>
      <c r="F3488" t="s">
        <v>1875</v>
      </c>
      <c r="G3488" t="s">
        <v>14</v>
      </c>
      <c r="H3488" t="s">
        <v>15</v>
      </c>
      <c r="I3488">
        <v>50000000</v>
      </c>
      <c r="J3488">
        <v>2003</v>
      </c>
      <c r="K3488">
        <v>6.5</v>
      </c>
      <c r="L3488" s="5" t="s">
        <v>8413</v>
      </c>
      <c r="M3488" s="5" t="s">
        <v>1221</v>
      </c>
      <c r="N3488" t="s">
        <v>6851</v>
      </c>
      <c r="O3488" t="s">
        <v>3629</v>
      </c>
      <c r="P3488" s="5">
        <f t="shared" si="336"/>
        <v>0.56248484726291503</v>
      </c>
      <c r="Q3488" s="5">
        <f t="shared" si="337"/>
        <v>40905277</v>
      </c>
      <c r="R3488" s="1">
        <f t="shared" si="338"/>
        <v>-9094723</v>
      </c>
      <c r="S3488" s="1">
        <f t="shared" si="339"/>
        <v>50000000</v>
      </c>
      <c r="V3488" s="5"/>
      <c r="W3488" s="5"/>
      <c r="Y3488" s="5"/>
    </row>
    <row r="3489" spans="1:25" x14ac:dyDescent="0.3">
      <c r="A3489" t="s">
        <v>1876</v>
      </c>
      <c r="B3489">
        <v>101</v>
      </c>
      <c r="C3489">
        <v>38590500</v>
      </c>
      <c r="D3489" t="s">
        <v>20</v>
      </c>
      <c r="E3489" t="s">
        <v>11940</v>
      </c>
      <c r="F3489" t="s">
        <v>1878</v>
      </c>
      <c r="G3489" t="s">
        <v>14</v>
      </c>
      <c r="H3489" t="s">
        <v>15</v>
      </c>
      <c r="I3489">
        <v>50000000</v>
      </c>
      <c r="J3489">
        <v>1994</v>
      </c>
      <c r="K3489">
        <v>4.4000000000000004</v>
      </c>
      <c r="L3489" s="5" t="s">
        <v>476</v>
      </c>
      <c r="M3489" s="5" t="s">
        <v>340</v>
      </c>
      <c r="N3489" t="s">
        <v>3629</v>
      </c>
      <c r="P3489" s="5">
        <f t="shared" si="336"/>
        <v>0.56220548955622751</v>
      </c>
      <c r="Q3489" s="5">
        <f t="shared" si="337"/>
        <v>38590500</v>
      </c>
      <c r="R3489" s="1">
        <f t="shared" si="338"/>
        <v>-11409500</v>
      </c>
      <c r="S3489" s="1">
        <f t="shared" si="339"/>
        <v>50000000</v>
      </c>
      <c r="V3489" s="5"/>
      <c r="W3489" s="5"/>
      <c r="Y3489" s="5"/>
    </row>
    <row r="3490" spans="1:25" x14ac:dyDescent="0.3">
      <c r="A3490" t="s">
        <v>1739</v>
      </c>
      <c r="B3490">
        <v>93</v>
      </c>
      <c r="C3490">
        <v>39177541</v>
      </c>
      <c r="D3490" t="s">
        <v>56</v>
      </c>
      <c r="E3490" t="s">
        <v>11941</v>
      </c>
      <c r="F3490" t="s">
        <v>1879</v>
      </c>
      <c r="G3490" t="s">
        <v>14</v>
      </c>
      <c r="H3490" t="s">
        <v>15</v>
      </c>
      <c r="I3490">
        <v>50000000</v>
      </c>
      <c r="J3490">
        <v>2005</v>
      </c>
      <c r="K3490">
        <v>3.5</v>
      </c>
      <c r="L3490" s="5" t="s">
        <v>476</v>
      </c>
      <c r="M3490" s="5" t="s">
        <v>340</v>
      </c>
      <c r="N3490" t="s">
        <v>6299</v>
      </c>
      <c r="O3490" t="s">
        <v>455</v>
      </c>
      <c r="P3490" s="5">
        <f t="shared" si="336"/>
        <v>0.56191045583904731</v>
      </c>
      <c r="Q3490" s="5">
        <f t="shared" si="337"/>
        <v>39177541</v>
      </c>
      <c r="R3490" s="1">
        <f t="shared" si="338"/>
        <v>-10822459</v>
      </c>
      <c r="S3490" s="1">
        <f t="shared" si="339"/>
        <v>50000000</v>
      </c>
      <c r="V3490" s="5"/>
      <c r="W3490" s="5"/>
      <c r="Y3490" s="5"/>
    </row>
    <row r="3491" spans="1:25" x14ac:dyDescent="0.3">
      <c r="A3491" t="s">
        <v>1880</v>
      </c>
      <c r="B3491">
        <v>119</v>
      </c>
      <c r="C3491">
        <v>39778599</v>
      </c>
      <c r="D3491" t="s">
        <v>661</v>
      </c>
      <c r="E3491" t="s">
        <v>11942</v>
      </c>
      <c r="F3491" t="s">
        <v>1881</v>
      </c>
      <c r="G3491" t="s">
        <v>14</v>
      </c>
      <c r="H3491" t="s">
        <v>15</v>
      </c>
      <c r="I3491">
        <v>50000000</v>
      </c>
      <c r="J3491">
        <v>2000</v>
      </c>
      <c r="K3491">
        <v>6.6</v>
      </c>
      <c r="L3491" s="5" t="s">
        <v>340</v>
      </c>
      <c r="M3491" s="5" t="s">
        <v>1221</v>
      </c>
      <c r="N3491" t="s">
        <v>3629</v>
      </c>
      <c r="P3491" s="5">
        <f t="shared" si="336"/>
        <v>0.56161807683951126</v>
      </c>
      <c r="Q3491" s="5">
        <f t="shared" si="337"/>
        <v>39778599</v>
      </c>
      <c r="R3491" s="1">
        <f t="shared" si="338"/>
        <v>-10221401</v>
      </c>
      <c r="S3491" s="1">
        <f t="shared" si="339"/>
        <v>50000000</v>
      </c>
      <c r="V3491" s="5"/>
      <c r="W3491" s="5"/>
      <c r="Y3491" s="5"/>
    </row>
    <row r="3492" spans="1:25" x14ac:dyDescent="0.3">
      <c r="A3492" t="s">
        <v>1183</v>
      </c>
      <c r="B3492">
        <v>119</v>
      </c>
      <c r="C3492">
        <v>37486138</v>
      </c>
      <c r="D3492" t="s">
        <v>507</v>
      </c>
      <c r="E3492" t="s">
        <v>11943</v>
      </c>
      <c r="F3492" t="s">
        <v>1882</v>
      </c>
      <c r="G3492" t="s">
        <v>14</v>
      </c>
      <c r="H3492" t="s">
        <v>15</v>
      </c>
      <c r="I3492">
        <v>50000000</v>
      </c>
      <c r="J3492">
        <v>2004</v>
      </c>
      <c r="K3492">
        <v>6</v>
      </c>
      <c r="L3492" s="5" t="s">
        <v>599</v>
      </c>
      <c r="M3492" s="5" t="s">
        <v>1221</v>
      </c>
      <c r="N3492" t="s">
        <v>6851</v>
      </c>
      <c r="P3492" s="5">
        <f t="shared" si="336"/>
        <v>0.56132848416800341</v>
      </c>
      <c r="Q3492" s="5">
        <f t="shared" si="337"/>
        <v>37486138</v>
      </c>
      <c r="R3492" s="1">
        <f t="shared" si="338"/>
        <v>-12513862</v>
      </c>
      <c r="S3492" s="1">
        <f t="shared" si="339"/>
        <v>50000000</v>
      </c>
      <c r="V3492" s="5"/>
      <c r="W3492" s="5"/>
      <c r="Y3492" s="5"/>
    </row>
    <row r="3493" spans="1:25" x14ac:dyDescent="0.3">
      <c r="A3493" t="s">
        <v>31</v>
      </c>
      <c r="B3493">
        <v>137</v>
      </c>
      <c r="C3493">
        <v>35168395</v>
      </c>
      <c r="D3493" t="s">
        <v>1745</v>
      </c>
      <c r="E3493" t="s">
        <v>11944</v>
      </c>
      <c r="F3493" t="s">
        <v>1884</v>
      </c>
      <c r="G3493" t="s">
        <v>14</v>
      </c>
      <c r="H3493" t="s">
        <v>15</v>
      </c>
      <c r="I3493">
        <v>50000000</v>
      </c>
      <c r="J3493">
        <v>1999</v>
      </c>
      <c r="K3493">
        <v>6.5</v>
      </c>
      <c r="L3493" s="5" t="s">
        <v>1221</v>
      </c>
      <c r="M3493" s="5" t="s">
        <v>6851</v>
      </c>
      <c r="N3493" t="s">
        <v>8417</v>
      </c>
      <c r="P3493" s="5">
        <f t="shared" si="336"/>
        <v>0.56102336574677181</v>
      </c>
      <c r="Q3493" s="5">
        <f t="shared" si="337"/>
        <v>35168395</v>
      </c>
      <c r="R3493" s="1">
        <f t="shared" si="338"/>
        <v>-14831605</v>
      </c>
      <c r="S3493" s="1">
        <f t="shared" si="339"/>
        <v>50000000</v>
      </c>
      <c r="V3493" s="5"/>
      <c r="W3493" s="5"/>
      <c r="Y3493" s="5"/>
    </row>
    <row r="3494" spans="1:25" x14ac:dyDescent="0.3">
      <c r="A3494" t="s">
        <v>1659</v>
      </c>
      <c r="B3494">
        <v>87</v>
      </c>
      <c r="C3494">
        <v>33643461</v>
      </c>
      <c r="D3494" t="s">
        <v>1093</v>
      </c>
      <c r="E3494" t="s">
        <v>11945</v>
      </c>
      <c r="F3494" t="s">
        <v>1889</v>
      </c>
      <c r="G3494" t="s">
        <v>14</v>
      </c>
      <c r="H3494" t="s">
        <v>15</v>
      </c>
      <c r="I3494">
        <v>50000000</v>
      </c>
      <c r="J3494">
        <v>2010</v>
      </c>
      <c r="K3494">
        <v>4.2</v>
      </c>
      <c r="L3494" s="5" t="s">
        <v>599</v>
      </c>
      <c r="M3494" s="5" t="s">
        <v>6299</v>
      </c>
      <c r="P3494" s="5">
        <f t="shared" si="336"/>
        <v>0.5607027877684253</v>
      </c>
      <c r="Q3494" s="5">
        <f t="shared" si="337"/>
        <v>33643461</v>
      </c>
      <c r="R3494" s="1">
        <f t="shared" si="338"/>
        <v>-16356539</v>
      </c>
      <c r="S3494" s="1">
        <f t="shared" si="339"/>
        <v>50000000</v>
      </c>
      <c r="V3494" s="5"/>
      <c r="W3494" s="5"/>
      <c r="Y3494" s="5"/>
    </row>
    <row r="3495" spans="1:25" x14ac:dyDescent="0.3">
      <c r="A3495" t="s">
        <v>1324</v>
      </c>
      <c r="B3495">
        <v>129</v>
      </c>
      <c r="C3495">
        <v>32741596</v>
      </c>
      <c r="D3495" t="s">
        <v>1890</v>
      </c>
      <c r="E3495" t="s">
        <v>11946</v>
      </c>
      <c r="F3495" t="s">
        <v>1891</v>
      </c>
      <c r="G3495" t="s">
        <v>14</v>
      </c>
      <c r="H3495" t="s">
        <v>15</v>
      </c>
      <c r="I3495">
        <v>50000000</v>
      </c>
      <c r="J3495">
        <v>2010</v>
      </c>
      <c r="K3495">
        <v>6.5</v>
      </c>
      <c r="L3495" s="5" t="s">
        <v>1221</v>
      </c>
      <c r="M3495" s="5" t="s">
        <v>455</v>
      </c>
      <c r="P3495" s="5">
        <f t="shared" si="336"/>
        <v>0.5603717470047147</v>
      </c>
      <c r="Q3495" s="5">
        <f t="shared" si="337"/>
        <v>32741596</v>
      </c>
      <c r="R3495" s="1">
        <f t="shared" si="338"/>
        <v>-17258404</v>
      </c>
      <c r="S3495" s="1">
        <f t="shared" si="339"/>
        <v>50000000</v>
      </c>
      <c r="V3495" s="5"/>
      <c r="W3495" s="5"/>
      <c r="Y3495" s="5"/>
    </row>
    <row r="3496" spans="1:25" x14ac:dyDescent="0.3">
      <c r="A3496" t="s">
        <v>1892</v>
      </c>
      <c r="B3496">
        <v>115</v>
      </c>
      <c r="C3496">
        <v>31874869</v>
      </c>
      <c r="D3496" t="s">
        <v>804</v>
      </c>
      <c r="E3496" t="s">
        <v>11947</v>
      </c>
      <c r="F3496" t="s">
        <v>1893</v>
      </c>
      <c r="G3496" t="s">
        <v>14</v>
      </c>
      <c r="H3496" t="s">
        <v>15</v>
      </c>
      <c r="I3496">
        <v>50000000</v>
      </c>
      <c r="J3496">
        <v>2002</v>
      </c>
      <c r="K3496">
        <v>6.1</v>
      </c>
      <c r="L3496" s="5" t="s">
        <v>8413</v>
      </c>
      <c r="M3496" s="5" t="s">
        <v>8415</v>
      </c>
      <c r="N3496" t="s">
        <v>3629</v>
      </c>
      <c r="P3496" s="5">
        <f t="shared" si="336"/>
        <v>0.56003404025108527</v>
      </c>
      <c r="Q3496" s="5">
        <f t="shared" si="337"/>
        <v>31874869</v>
      </c>
      <c r="R3496" s="1">
        <f t="shared" si="338"/>
        <v>-18125131</v>
      </c>
      <c r="S3496" s="1">
        <f t="shared" si="339"/>
        <v>50000000</v>
      </c>
      <c r="V3496" s="5"/>
      <c r="W3496" s="5"/>
      <c r="Y3496" s="5"/>
    </row>
    <row r="3497" spans="1:25" x14ac:dyDescent="0.3">
      <c r="A3497" t="s">
        <v>377</v>
      </c>
      <c r="B3497">
        <v>132</v>
      </c>
      <c r="C3497">
        <v>30306268</v>
      </c>
      <c r="D3497" t="s">
        <v>122</v>
      </c>
      <c r="E3497" t="s">
        <v>11948</v>
      </c>
      <c r="F3497" t="s">
        <v>1894</v>
      </c>
      <c r="G3497" t="s">
        <v>14</v>
      </c>
      <c r="H3497" t="s">
        <v>525</v>
      </c>
      <c r="I3497">
        <v>50000000</v>
      </c>
      <c r="J3497">
        <v>1995</v>
      </c>
      <c r="K3497">
        <v>6.3</v>
      </c>
      <c r="L3497" s="5" t="s">
        <v>476</v>
      </c>
      <c r="M3497" s="5" t="s">
        <v>8413</v>
      </c>
      <c r="N3497" t="s">
        <v>3629</v>
      </c>
      <c r="P3497" s="5">
        <f t="shared" si="336"/>
        <v>0.55968987998807895</v>
      </c>
      <c r="Q3497" s="5">
        <f t="shared" si="337"/>
        <v>30306268</v>
      </c>
      <c r="R3497" s="1">
        <f t="shared" si="338"/>
        <v>-19693732</v>
      </c>
      <c r="S3497" s="1">
        <f t="shared" si="339"/>
        <v>50000000</v>
      </c>
      <c r="V3497" s="5"/>
      <c r="W3497" s="5"/>
      <c r="Y3497" s="5"/>
    </row>
    <row r="3498" spans="1:25" x14ac:dyDescent="0.3">
      <c r="A3498" t="s">
        <v>1895</v>
      </c>
      <c r="B3498">
        <v>131</v>
      </c>
      <c r="C3498">
        <v>27667947</v>
      </c>
      <c r="D3498" t="s">
        <v>771</v>
      </c>
      <c r="E3498" t="s">
        <v>11949</v>
      </c>
      <c r="F3498" t="s">
        <v>1896</v>
      </c>
      <c r="G3498" t="s">
        <v>14</v>
      </c>
      <c r="H3498" t="s">
        <v>22</v>
      </c>
      <c r="I3498">
        <v>50000000</v>
      </c>
      <c r="J3498">
        <v>2007</v>
      </c>
      <c r="K3498">
        <v>6.2</v>
      </c>
      <c r="L3498" s="5" t="s">
        <v>8413</v>
      </c>
      <c r="M3498" s="5" t="s">
        <v>1221</v>
      </c>
      <c r="N3498" t="s">
        <v>3629</v>
      </c>
      <c r="P3498" s="5">
        <f t="shared" si="336"/>
        <v>0.55933512532361673</v>
      </c>
      <c r="Q3498" s="5">
        <f t="shared" si="337"/>
        <v>27667947</v>
      </c>
      <c r="R3498" s="1">
        <f t="shared" si="338"/>
        <v>-22332053</v>
      </c>
      <c r="S3498" s="1">
        <f t="shared" si="339"/>
        <v>50000000</v>
      </c>
      <c r="V3498" s="5"/>
      <c r="W3498" s="5"/>
      <c r="Y3498" s="5"/>
    </row>
    <row r="3499" spans="1:25" x14ac:dyDescent="0.3">
      <c r="A3499" t="s">
        <v>1388</v>
      </c>
      <c r="B3499">
        <v>95</v>
      </c>
      <c r="C3499">
        <v>27067160</v>
      </c>
      <c r="D3499" t="s">
        <v>507</v>
      </c>
      <c r="E3499" t="s">
        <v>11950</v>
      </c>
      <c r="F3499" t="s">
        <v>1897</v>
      </c>
      <c r="G3499" t="s">
        <v>14</v>
      </c>
      <c r="H3499" t="s">
        <v>15</v>
      </c>
      <c r="I3499">
        <v>50000000</v>
      </c>
      <c r="J3499">
        <v>1999</v>
      </c>
      <c r="K3499">
        <v>5.9</v>
      </c>
      <c r="L3499" s="5" t="s">
        <v>599</v>
      </c>
      <c r="M3499" s="5" t="s">
        <v>1221</v>
      </c>
      <c r="N3499" t="s">
        <v>6851</v>
      </c>
      <c r="P3499" s="5">
        <f t="shared" si="336"/>
        <v>0.55896368798606721</v>
      </c>
      <c r="Q3499" s="5">
        <f t="shared" si="337"/>
        <v>27067160</v>
      </c>
      <c r="R3499" s="1">
        <f t="shared" si="338"/>
        <v>-22932840</v>
      </c>
      <c r="S3499" s="1">
        <f t="shared" si="339"/>
        <v>50000000</v>
      </c>
      <c r="V3499" s="5"/>
      <c r="W3499" s="5"/>
      <c r="Y3499" s="5"/>
    </row>
    <row r="3500" spans="1:25" x14ac:dyDescent="0.3">
      <c r="A3500" t="s">
        <v>470</v>
      </c>
      <c r="B3500">
        <v>98</v>
      </c>
      <c r="C3500">
        <v>26536120</v>
      </c>
      <c r="D3500" t="s">
        <v>401</v>
      </c>
      <c r="E3500" t="s">
        <v>11951</v>
      </c>
      <c r="F3500" t="s">
        <v>1900</v>
      </c>
      <c r="G3500" t="s">
        <v>14</v>
      </c>
      <c r="H3500" t="s">
        <v>275</v>
      </c>
      <c r="I3500">
        <v>50000000</v>
      </c>
      <c r="J3500">
        <v>2003</v>
      </c>
      <c r="K3500">
        <v>6.5</v>
      </c>
      <c r="L3500" s="5" t="s">
        <v>476</v>
      </c>
      <c r="M3500" s="5" t="s">
        <v>8413</v>
      </c>
      <c r="N3500" t="s">
        <v>1221</v>
      </c>
      <c r="O3500" t="s">
        <v>8415</v>
      </c>
      <c r="P3500" s="5">
        <f t="shared" si="336"/>
        <v>0.55858737054197494</v>
      </c>
      <c r="Q3500" s="5">
        <f t="shared" si="337"/>
        <v>26536120</v>
      </c>
      <c r="R3500" s="1">
        <f t="shared" si="338"/>
        <v>-23463880</v>
      </c>
      <c r="S3500" s="1">
        <f t="shared" si="339"/>
        <v>50000000</v>
      </c>
      <c r="V3500" s="5"/>
      <c r="W3500" s="5"/>
      <c r="Y3500" s="5"/>
    </row>
    <row r="3501" spans="1:25" x14ac:dyDescent="0.3">
      <c r="A3501" t="s">
        <v>1324</v>
      </c>
      <c r="B3501">
        <v>110</v>
      </c>
      <c r="C3501">
        <v>26199517</v>
      </c>
      <c r="D3501" t="s">
        <v>401</v>
      </c>
      <c r="E3501" t="s">
        <v>11952</v>
      </c>
      <c r="F3501" t="s">
        <v>1901</v>
      </c>
      <c r="G3501" t="s">
        <v>14</v>
      </c>
      <c r="H3501" t="s">
        <v>15</v>
      </c>
      <c r="I3501">
        <v>50000000</v>
      </c>
      <c r="J3501">
        <v>2002</v>
      </c>
      <c r="K3501">
        <v>6.4</v>
      </c>
      <c r="L3501" s="5" t="s">
        <v>476</v>
      </c>
      <c r="M3501" s="5" t="s">
        <v>8413</v>
      </c>
      <c r="N3501" t="s">
        <v>1221</v>
      </c>
      <c r="O3501" t="s">
        <v>8415</v>
      </c>
      <c r="P3501" s="5">
        <f t="shared" si="336"/>
        <v>0.55820655596434221</v>
      </c>
      <c r="Q3501" s="5">
        <f t="shared" si="337"/>
        <v>26199517</v>
      </c>
      <c r="R3501" s="1">
        <f t="shared" si="338"/>
        <v>-23800483</v>
      </c>
      <c r="S3501" s="1">
        <f t="shared" si="339"/>
        <v>50000000</v>
      </c>
      <c r="V3501" s="5"/>
      <c r="W3501" s="5"/>
      <c r="Y3501" s="5"/>
    </row>
    <row r="3502" spans="1:25" x14ac:dyDescent="0.3">
      <c r="A3502" t="s">
        <v>668</v>
      </c>
      <c r="B3502">
        <v>118</v>
      </c>
      <c r="C3502">
        <v>25450527</v>
      </c>
      <c r="D3502" t="s">
        <v>401</v>
      </c>
      <c r="E3502" t="s">
        <v>11953</v>
      </c>
      <c r="F3502" t="s">
        <v>1902</v>
      </c>
      <c r="G3502" t="s">
        <v>14</v>
      </c>
      <c r="H3502" t="s">
        <v>15</v>
      </c>
      <c r="I3502">
        <v>50000000</v>
      </c>
      <c r="J3502">
        <v>2009</v>
      </c>
      <c r="K3502">
        <v>6.5</v>
      </c>
      <c r="L3502" s="5" t="s">
        <v>476</v>
      </c>
      <c r="M3502" s="5" t="s">
        <v>8413</v>
      </c>
      <c r="N3502" t="s">
        <v>1221</v>
      </c>
      <c r="O3502" t="s">
        <v>8415</v>
      </c>
      <c r="P3502" s="5">
        <f t="shared" si="336"/>
        <v>0.55782233225804378</v>
      </c>
      <c r="Q3502" s="5">
        <f t="shared" si="337"/>
        <v>25450527</v>
      </c>
      <c r="R3502" s="1">
        <f t="shared" si="338"/>
        <v>-24549473</v>
      </c>
      <c r="S3502" s="1">
        <f t="shared" si="339"/>
        <v>50000000</v>
      </c>
      <c r="V3502" s="5"/>
      <c r="W3502" s="5"/>
      <c r="Y3502" s="5"/>
    </row>
    <row r="3503" spans="1:25" x14ac:dyDescent="0.3">
      <c r="A3503" t="s">
        <v>1903</v>
      </c>
      <c r="B3503">
        <v>101</v>
      </c>
      <c r="C3503">
        <v>25407250</v>
      </c>
      <c r="D3503" t="s">
        <v>84</v>
      </c>
      <c r="E3503" t="s">
        <v>11954</v>
      </c>
      <c r="F3503" t="s">
        <v>1904</v>
      </c>
      <c r="G3503" t="s">
        <v>14</v>
      </c>
      <c r="H3503" t="s">
        <v>15</v>
      </c>
      <c r="I3503">
        <v>50000000</v>
      </c>
      <c r="J3503">
        <v>1996</v>
      </c>
      <c r="K3503">
        <v>5.7</v>
      </c>
      <c r="L3503" s="5" t="s">
        <v>476</v>
      </c>
      <c r="M3503" s="5" t="s">
        <v>340</v>
      </c>
      <c r="N3503" t="s">
        <v>4289</v>
      </c>
      <c r="O3503" t="s">
        <v>3629</v>
      </c>
      <c r="P3503" s="5">
        <f t="shared" si="336"/>
        <v>0.55743234641585737</v>
      </c>
      <c r="Q3503" s="5">
        <f t="shared" si="337"/>
        <v>25407250</v>
      </c>
      <c r="R3503" s="1">
        <f t="shared" si="338"/>
        <v>-24592750</v>
      </c>
      <c r="S3503" s="1">
        <f t="shared" si="339"/>
        <v>50000000</v>
      </c>
      <c r="V3503" s="5"/>
      <c r="W3503" s="5"/>
      <c r="Y3503" s="5"/>
    </row>
    <row r="3504" spans="1:25" x14ac:dyDescent="0.3">
      <c r="A3504" t="s">
        <v>1907</v>
      </c>
      <c r="B3504">
        <v>119</v>
      </c>
      <c r="C3504">
        <v>24006726</v>
      </c>
      <c r="D3504" t="s">
        <v>1908</v>
      </c>
      <c r="E3504" t="s">
        <v>11955</v>
      </c>
      <c r="F3504" t="s">
        <v>1909</v>
      </c>
      <c r="G3504" t="s">
        <v>14</v>
      </c>
      <c r="H3504" t="s">
        <v>15</v>
      </c>
      <c r="I3504">
        <v>50000000</v>
      </c>
      <c r="J3504">
        <v>2004</v>
      </c>
      <c r="K3504">
        <v>7.3</v>
      </c>
      <c r="L3504" s="5" t="s">
        <v>340</v>
      </c>
      <c r="M3504" s="5" t="s">
        <v>599</v>
      </c>
      <c r="N3504" t="s">
        <v>1221</v>
      </c>
      <c r="P3504" s="5">
        <f t="shared" si="336"/>
        <v>0.55704057075092472</v>
      </c>
      <c r="Q3504" s="5">
        <f t="shared" si="337"/>
        <v>24006726</v>
      </c>
      <c r="R3504" s="1">
        <f t="shared" si="338"/>
        <v>-25993274</v>
      </c>
      <c r="S3504" s="1">
        <f t="shared" si="339"/>
        <v>50000000</v>
      </c>
      <c r="V3504" s="5"/>
      <c r="W3504" s="5"/>
      <c r="Y3504" s="5"/>
    </row>
    <row r="3505" spans="1:25" x14ac:dyDescent="0.3">
      <c r="A3505" t="s">
        <v>832</v>
      </c>
      <c r="B3505">
        <v>139</v>
      </c>
      <c r="C3505">
        <v>20389967</v>
      </c>
      <c r="D3505" t="s">
        <v>1910</v>
      </c>
      <c r="E3505" t="s">
        <v>11956</v>
      </c>
      <c r="F3505" t="s">
        <v>1911</v>
      </c>
      <c r="G3505" t="s">
        <v>14</v>
      </c>
      <c r="H3505" t="s">
        <v>15</v>
      </c>
      <c r="I3505">
        <v>50000000</v>
      </c>
      <c r="J3505">
        <v>2016</v>
      </c>
      <c r="K3505">
        <v>6.7</v>
      </c>
      <c r="L3505" s="5" t="s">
        <v>476</v>
      </c>
      <c r="M3505" s="5" t="s">
        <v>4651</v>
      </c>
      <c r="N3505" t="s">
        <v>1221</v>
      </c>
      <c r="O3505" t="s">
        <v>7865</v>
      </c>
      <c r="P3505" s="5">
        <f t="shared" si="336"/>
        <v>0.55663934750213673</v>
      </c>
      <c r="Q3505" s="5">
        <f t="shared" si="337"/>
        <v>20389967</v>
      </c>
      <c r="R3505" s="1">
        <f t="shared" si="338"/>
        <v>-29610033</v>
      </c>
      <c r="S3505" s="1">
        <f t="shared" si="339"/>
        <v>50000000</v>
      </c>
      <c r="V3505" s="5"/>
      <c r="W3505" s="5"/>
      <c r="Y3505" s="5"/>
    </row>
    <row r="3506" spans="1:25" x14ac:dyDescent="0.3">
      <c r="A3506" t="s">
        <v>1670</v>
      </c>
      <c r="B3506">
        <v>130</v>
      </c>
      <c r="C3506">
        <v>19593740</v>
      </c>
      <c r="D3506" t="s">
        <v>771</v>
      </c>
      <c r="E3506" t="s">
        <v>11957</v>
      </c>
      <c r="F3506" t="s">
        <v>1912</v>
      </c>
      <c r="G3506" t="s">
        <v>14</v>
      </c>
      <c r="H3506" t="s">
        <v>15</v>
      </c>
      <c r="I3506">
        <v>50000000</v>
      </c>
      <c r="J3506">
        <v>2003</v>
      </c>
      <c r="K3506">
        <v>7.5</v>
      </c>
      <c r="L3506" s="5" t="s">
        <v>8413</v>
      </c>
      <c r="M3506" s="5" t="s">
        <v>1221</v>
      </c>
      <c r="N3506" t="s">
        <v>3629</v>
      </c>
      <c r="P3506" s="5">
        <f t="shared" si="336"/>
        <v>0.55621664673897664</v>
      </c>
      <c r="Q3506" s="5">
        <f t="shared" si="337"/>
        <v>19593740</v>
      </c>
      <c r="R3506" s="1">
        <f t="shared" si="338"/>
        <v>-30406260</v>
      </c>
      <c r="S3506" s="1">
        <f t="shared" si="339"/>
        <v>50000000</v>
      </c>
      <c r="V3506" s="5"/>
      <c r="W3506" s="5"/>
      <c r="Y3506" s="5"/>
    </row>
    <row r="3507" spans="1:25" x14ac:dyDescent="0.3">
      <c r="A3507" t="s">
        <v>1823</v>
      </c>
      <c r="B3507">
        <v>114</v>
      </c>
      <c r="C3507">
        <v>26442251</v>
      </c>
      <c r="D3507" t="s">
        <v>162</v>
      </c>
      <c r="E3507" t="s">
        <v>11958</v>
      </c>
      <c r="F3507" t="s">
        <v>1914</v>
      </c>
      <c r="G3507" t="s">
        <v>14</v>
      </c>
      <c r="H3507" t="s">
        <v>15</v>
      </c>
      <c r="I3507">
        <v>50000000</v>
      </c>
      <c r="J3507">
        <v>2015</v>
      </c>
      <c r="K3507">
        <v>6.6</v>
      </c>
      <c r="L3507" s="5" t="s">
        <v>476</v>
      </c>
      <c r="M3507" s="5" t="s">
        <v>8413</v>
      </c>
      <c r="N3507" t="s">
        <v>1221</v>
      </c>
      <c r="O3507" t="s">
        <v>3629</v>
      </c>
      <c r="P3507" s="5">
        <f t="shared" si="336"/>
        <v>0.55578793678922234</v>
      </c>
      <c r="Q3507" s="5">
        <f t="shared" si="337"/>
        <v>26442251</v>
      </c>
      <c r="R3507" s="1">
        <f t="shared" si="338"/>
        <v>-23557749</v>
      </c>
      <c r="S3507" s="1">
        <f t="shared" si="339"/>
        <v>50000000</v>
      </c>
      <c r="V3507" s="5"/>
      <c r="W3507" s="5"/>
      <c r="Y3507" s="5"/>
    </row>
    <row r="3508" spans="1:25" x14ac:dyDescent="0.3">
      <c r="A3508" t="s">
        <v>1917</v>
      </c>
      <c r="B3508">
        <v>110</v>
      </c>
      <c r="C3508">
        <v>18472363</v>
      </c>
      <c r="D3508" t="s">
        <v>1194</v>
      </c>
      <c r="E3508" t="s">
        <v>11959</v>
      </c>
      <c r="F3508" t="s">
        <v>1918</v>
      </c>
      <c r="G3508" t="s">
        <v>14</v>
      </c>
      <c r="H3508" t="s">
        <v>15</v>
      </c>
      <c r="I3508">
        <v>50000000</v>
      </c>
      <c r="J3508">
        <v>2005</v>
      </c>
      <c r="K3508">
        <v>5.8</v>
      </c>
      <c r="L3508" s="5" t="s">
        <v>476</v>
      </c>
      <c r="M3508" s="5" t="s">
        <v>340</v>
      </c>
      <c r="N3508" t="s">
        <v>8413</v>
      </c>
      <c r="O3508" t="s">
        <v>3629</v>
      </c>
      <c r="P3508" s="5">
        <f t="shared" si="336"/>
        <v>0.55539564986959633</v>
      </c>
      <c r="Q3508" s="5">
        <f t="shared" si="337"/>
        <v>18472363</v>
      </c>
      <c r="R3508" s="1">
        <f t="shared" si="338"/>
        <v>-31527637</v>
      </c>
      <c r="S3508" s="1">
        <f t="shared" si="339"/>
        <v>50000000</v>
      </c>
      <c r="V3508" s="5"/>
      <c r="W3508" s="5"/>
      <c r="Y3508" s="5"/>
    </row>
    <row r="3509" spans="1:25" x14ac:dyDescent="0.3">
      <c r="A3509" t="s">
        <v>1925</v>
      </c>
      <c r="B3509">
        <v>115</v>
      </c>
      <c r="C3509">
        <v>10556196</v>
      </c>
      <c r="D3509" t="s">
        <v>771</v>
      </c>
      <c r="E3509" t="s">
        <v>11960</v>
      </c>
      <c r="F3509" t="s">
        <v>1926</v>
      </c>
      <c r="G3509" t="s">
        <v>14</v>
      </c>
      <c r="H3509" t="s">
        <v>15</v>
      </c>
      <c r="I3509">
        <v>50000000</v>
      </c>
      <c r="J3509">
        <v>1997</v>
      </c>
      <c r="K3509">
        <v>6.2</v>
      </c>
      <c r="L3509" s="5" t="s">
        <v>8413</v>
      </c>
      <c r="M3509" s="5" t="s">
        <v>1221</v>
      </c>
      <c r="N3509" t="s">
        <v>3629</v>
      </c>
      <c r="P3509" s="5">
        <f t="shared" si="336"/>
        <v>0.55495750978817049</v>
      </c>
      <c r="Q3509" s="5">
        <f t="shared" si="337"/>
        <v>10556196</v>
      </c>
      <c r="R3509" s="1">
        <f t="shared" si="338"/>
        <v>-39443804</v>
      </c>
      <c r="S3509" s="1">
        <f t="shared" si="339"/>
        <v>50000000</v>
      </c>
      <c r="V3509" s="5"/>
      <c r="W3509" s="5"/>
      <c r="Y3509" s="5"/>
    </row>
    <row r="3510" spans="1:25" x14ac:dyDescent="0.3">
      <c r="A3510" t="s">
        <v>1927</v>
      </c>
      <c r="B3510">
        <v>99</v>
      </c>
      <c r="C3510">
        <v>16671505</v>
      </c>
      <c r="D3510" t="s">
        <v>1928</v>
      </c>
      <c r="E3510" t="s">
        <v>11961</v>
      </c>
      <c r="F3510" t="s">
        <v>1929</v>
      </c>
      <c r="G3510" t="s">
        <v>14</v>
      </c>
      <c r="H3510" t="s">
        <v>15</v>
      </c>
      <c r="I3510">
        <v>50000000</v>
      </c>
      <c r="J3510">
        <v>1994</v>
      </c>
      <c r="K3510">
        <v>5.9</v>
      </c>
      <c r="L3510" s="5" t="s">
        <v>340</v>
      </c>
      <c r="M3510" s="5" t="s">
        <v>599</v>
      </c>
      <c r="N3510" t="s">
        <v>8413</v>
      </c>
      <c r="O3510" t="s">
        <v>1221</v>
      </c>
      <c r="P3510" s="5">
        <f t="shared" si="336"/>
        <v>0.55447737319905854</v>
      </c>
      <c r="Q3510" s="5">
        <f t="shared" si="337"/>
        <v>16671505</v>
      </c>
      <c r="R3510" s="1">
        <f t="shared" si="338"/>
        <v>-33328495</v>
      </c>
      <c r="S3510" s="1">
        <f t="shared" si="339"/>
        <v>50000000</v>
      </c>
      <c r="V3510" s="5"/>
      <c r="W3510" s="5"/>
      <c r="Y3510" s="5"/>
    </row>
    <row r="3511" spans="1:25" x14ac:dyDescent="0.3">
      <c r="A3511" t="s">
        <v>207</v>
      </c>
      <c r="B3511">
        <v>135</v>
      </c>
      <c r="C3511">
        <v>10400000</v>
      </c>
      <c r="D3511" t="s">
        <v>79</v>
      </c>
      <c r="E3511" t="s">
        <v>11962</v>
      </c>
      <c r="F3511" t="s">
        <v>1930</v>
      </c>
      <c r="G3511" t="s">
        <v>14</v>
      </c>
      <c r="H3511" t="s">
        <v>15</v>
      </c>
      <c r="I3511">
        <v>50000000</v>
      </c>
      <c r="J3511">
        <v>1995</v>
      </c>
      <c r="K3511">
        <v>5.0999999999999996</v>
      </c>
      <c r="L3511" s="5" t="s">
        <v>1221</v>
      </c>
      <c r="M3511" s="5" t="s">
        <v>6851</v>
      </c>
      <c r="P3511" s="5">
        <f t="shared" si="336"/>
        <v>0.55402592943009332</v>
      </c>
      <c r="Q3511" s="5">
        <f t="shared" si="337"/>
        <v>10400000</v>
      </c>
      <c r="R3511" s="1">
        <f t="shared" si="338"/>
        <v>-39600000</v>
      </c>
      <c r="S3511" s="1">
        <f t="shared" si="339"/>
        <v>50000000</v>
      </c>
      <c r="V3511" s="5"/>
      <c r="W3511" s="5"/>
      <c r="Y3511" s="5"/>
    </row>
    <row r="3512" spans="1:25" x14ac:dyDescent="0.3">
      <c r="A3512" t="s">
        <v>625</v>
      </c>
      <c r="B3512">
        <v>127</v>
      </c>
      <c r="C3512">
        <v>10137232</v>
      </c>
      <c r="D3512" t="s">
        <v>1933</v>
      </c>
      <c r="E3512" t="s">
        <v>11963</v>
      </c>
      <c r="F3512" t="s">
        <v>1934</v>
      </c>
      <c r="G3512" t="s">
        <v>14</v>
      </c>
      <c r="H3512" t="s">
        <v>525</v>
      </c>
      <c r="I3512">
        <v>50000000</v>
      </c>
      <c r="J3512">
        <v>2005</v>
      </c>
      <c r="K3512">
        <v>6</v>
      </c>
      <c r="L3512" s="5" t="s">
        <v>476</v>
      </c>
      <c r="M3512" s="5" t="s">
        <v>4651</v>
      </c>
      <c r="N3512" t="s">
        <v>8413</v>
      </c>
      <c r="O3512" t="s">
        <v>1221</v>
      </c>
      <c r="P3512" s="5">
        <f t="shared" si="336"/>
        <v>0.55354093849869579</v>
      </c>
      <c r="Q3512" s="5">
        <f t="shared" si="337"/>
        <v>10137232</v>
      </c>
      <c r="R3512" s="1">
        <f t="shared" si="338"/>
        <v>-39862768</v>
      </c>
      <c r="S3512" s="1">
        <f t="shared" si="339"/>
        <v>50000000</v>
      </c>
      <c r="V3512" s="5"/>
      <c r="W3512" s="5"/>
      <c r="Y3512" s="5"/>
    </row>
    <row r="3513" spans="1:25" x14ac:dyDescent="0.3">
      <c r="A3513" t="s">
        <v>1681</v>
      </c>
      <c r="B3513">
        <v>107</v>
      </c>
      <c r="C3513">
        <v>9795017</v>
      </c>
      <c r="D3513" t="s">
        <v>771</v>
      </c>
      <c r="E3513" t="s">
        <v>11964</v>
      </c>
      <c r="F3513" t="s">
        <v>1935</v>
      </c>
      <c r="G3513" t="s">
        <v>14</v>
      </c>
      <c r="H3513" t="s">
        <v>15</v>
      </c>
      <c r="I3513">
        <v>50000000</v>
      </c>
      <c r="J3513">
        <v>1995</v>
      </c>
      <c r="K3513">
        <v>5.0999999999999996</v>
      </c>
      <c r="L3513" s="5" t="s">
        <v>8413</v>
      </c>
      <c r="M3513" s="5" t="s">
        <v>1221</v>
      </c>
      <c r="N3513" t="s">
        <v>3629</v>
      </c>
      <c r="P3513" s="5">
        <f t="shared" si="336"/>
        <v>0.55305254971908091</v>
      </c>
      <c r="Q3513" s="5">
        <f t="shared" si="337"/>
        <v>9795017</v>
      </c>
      <c r="R3513" s="1">
        <f t="shared" si="338"/>
        <v>-40204983</v>
      </c>
      <c r="S3513" s="1">
        <f t="shared" si="339"/>
        <v>50000000</v>
      </c>
      <c r="V3513" s="5"/>
      <c r="W3513" s="5"/>
      <c r="Y3513" s="5"/>
    </row>
    <row r="3514" spans="1:25" x14ac:dyDescent="0.3">
      <c r="A3514" t="s">
        <v>1615</v>
      </c>
      <c r="B3514">
        <v>95</v>
      </c>
      <c r="C3514">
        <v>20488579</v>
      </c>
      <c r="D3514" t="s">
        <v>1011</v>
      </c>
      <c r="E3514" t="s">
        <v>11965</v>
      </c>
      <c r="F3514" t="s">
        <v>1936</v>
      </c>
      <c r="G3514" t="s">
        <v>14</v>
      </c>
      <c r="H3514" t="s">
        <v>15</v>
      </c>
      <c r="I3514">
        <v>50000000</v>
      </c>
      <c r="J3514">
        <v>2009</v>
      </c>
      <c r="K3514">
        <v>5.8</v>
      </c>
      <c r="L3514" s="5" t="s">
        <v>476</v>
      </c>
      <c r="M3514" s="5" t="s">
        <v>4289</v>
      </c>
      <c r="N3514" t="s">
        <v>3629</v>
      </c>
      <c r="P3514" s="5">
        <f t="shared" si="336"/>
        <v>0.55256035594732533</v>
      </c>
      <c r="Q3514" s="5">
        <f t="shared" si="337"/>
        <v>20488579</v>
      </c>
      <c r="R3514" s="1">
        <f t="shared" si="338"/>
        <v>-29511421</v>
      </c>
      <c r="S3514" s="1">
        <f t="shared" si="339"/>
        <v>50000000</v>
      </c>
      <c r="V3514" s="5"/>
      <c r="W3514" s="5"/>
      <c r="Y3514" s="5"/>
    </row>
    <row r="3515" spans="1:25" x14ac:dyDescent="0.3">
      <c r="A3515" t="s">
        <v>766</v>
      </c>
      <c r="B3515">
        <v>102</v>
      </c>
      <c r="C3515">
        <v>28837115</v>
      </c>
      <c r="D3515" t="s">
        <v>599</v>
      </c>
      <c r="E3515" t="s">
        <v>11966</v>
      </c>
      <c r="F3515" t="s">
        <v>1941</v>
      </c>
      <c r="G3515" t="s">
        <v>14</v>
      </c>
      <c r="H3515" t="s">
        <v>15</v>
      </c>
      <c r="I3515">
        <v>50000000</v>
      </c>
      <c r="J3515">
        <v>2016</v>
      </c>
      <c r="K3515">
        <v>4.8</v>
      </c>
      <c r="L3515" s="5" t="s">
        <v>599</v>
      </c>
      <c r="M3515" s="5"/>
      <c r="P3515" s="5">
        <f t="shared" si="336"/>
        <v>0.55212153768820604</v>
      </c>
      <c r="Q3515" s="5">
        <f t="shared" si="337"/>
        <v>28837115</v>
      </c>
      <c r="R3515" s="1">
        <f t="shared" si="338"/>
        <v>-21162885</v>
      </c>
      <c r="S3515" s="1">
        <f t="shared" si="339"/>
        <v>50000000</v>
      </c>
      <c r="V3515" s="5"/>
      <c r="W3515" s="5"/>
      <c r="Y3515" s="5"/>
    </row>
    <row r="3516" spans="1:25" x14ac:dyDescent="0.3">
      <c r="A3516" t="s">
        <v>1942</v>
      </c>
      <c r="B3516">
        <v>88</v>
      </c>
      <c r="C3516">
        <v>6471394</v>
      </c>
      <c r="D3516" t="s">
        <v>359</v>
      </c>
      <c r="E3516" t="s">
        <v>11967</v>
      </c>
      <c r="F3516" t="s">
        <v>1944</v>
      </c>
      <c r="G3516" t="s">
        <v>14</v>
      </c>
      <c r="H3516" t="s">
        <v>15</v>
      </c>
      <c r="I3516">
        <v>50000000</v>
      </c>
      <c r="J3516">
        <v>2004</v>
      </c>
      <c r="K3516">
        <v>4.9000000000000004</v>
      </c>
      <c r="L3516" s="5" t="s">
        <v>599</v>
      </c>
      <c r="M3516" s="5" t="s">
        <v>8413</v>
      </c>
      <c r="P3516" s="5">
        <f t="shared" si="336"/>
        <v>0.55172938842031827</v>
      </c>
      <c r="Q3516" s="5">
        <f t="shared" si="337"/>
        <v>6471394</v>
      </c>
      <c r="R3516" s="1">
        <f t="shared" si="338"/>
        <v>-43528606</v>
      </c>
      <c r="S3516" s="1">
        <f t="shared" si="339"/>
        <v>50000000</v>
      </c>
      <c r="V3516" s="5"/>
      <c r="W3516" s="5"/>
      <c r="Y3516" s="5"/>
    </row>
    <row r="3517" spans="1:25" x14ac:dyDescent="0.3">
      <c r="A3517" t="s">
        <v>1096</v>
      </c>
      <c r="B3517">
        <v>87</v>
      </c>
      <c r="C3517">
        <v>6291602</v>
      </c>
      <c r="D3517" t="s">
        <v>1945</v>
      </c>
      <c r="E3517" t="s">
        <v>11968</v>
      </c>
      <c r="F3517" t="s">
        <v>1946</v>
      </c>
      <c r="G3517" t="s">
        <v>14</v>
      </c>
      <c r="H3517" t="s">
        <v>15</v>
      </c>
      <c r="I3517">
        <v>50000000</v>
      </c>
      <c r="J3517">
        <v>2000</v>
      </c>
      <c r="K3517">
        <v>5.6</v>
      </c>
      <c r="L3517" s="5" t="s">
        <v>599</v>
      </c>
      <c r="M3517" s="5" t="s">
        <v>4289</v>
      </c>
      <c r="P3517" s="5">
        <f t="shared" si="336"/>
        <v>0.55121522276354173</v>
      </c>
      <c r="Q3517" s="5">
        <f t="shared" si="337"/>
        <v>6291602</v>
      </c>
      <c r="R3517" s="1">
        <f t="shared" si="338"/>
        <v>-43708398</v>
      </c>
      <c r="S3517" s="1">
        <f t="shared" si="339"/>
        <v>50000000</v>
      </c>
      <c r="V3517" s="5"/>
      <c r="W3517" s="5"/>
      <c r="Y3517" s="5"/>
    </row>
    <row r="3518" spans="1:25" x14ac:dyDescent="0.3">
      <c r="A3518" t="s">
        <v>1947</v>
      </c>
      <c r="B3518">
        <v>104</v>
      </c>
      <c r="C3518">
        <v>10706786</v>
      </c>
      <c r="D3518" t="s">
        <v>488</v>
      </c>
      <c r="E3518" t="s">
        <v>11969</v>
      </c>
      <c r="F3518" t="s">
        <v>1948</v>
      </c>
      <c r="G3518" t="s">
        <v>14</v>
      </c>
      <c r="H3518" t="s">
        <v>15</v>
      </c>
      <c r="I3518">
        <v>50000000</v>
      </c>
      <c r="J3518">
        <v>2011</v>
      </c>
      <c r="K3518">
        <v>5.5</v>
      </c>
      <c r="L3518" s="5" t="s">
        <v>476</v>
      </c>
      <c r="M3518" s="5" t="s">
        <v>455</v>
      </c>
      <c r="N3518" t="s">
        <v>3629</v>
      </c>
      <c r="P3518" s="5">
        <f t="shared" si="336"/>
        <v>0.55069789453199192</v>
      </c>
      <c r="Q3518" s="5">
        <f t="shared" si="337"/>
        <v>10706786</v>
      </c>
      <c r="R3518" s="1">
        <f t="shared" si="338"/>
        <v>-39293214</v>
      </c>
      <c r="S3518" s="1">
        <f t="shared" si="339"/>
        <v>50000000</v>
      </c>
      <c r="V3518" s="5"/>
      <c r="W3518" s="5"/>
      <c r="Y3518" s="5"/>
    </row>
    <row r="3519" spans="1:25" x14ac:dyDescent="0.3">
      <c r="A3519" t="s">
        <v>852</v>
      </c>
      <c r="B3519">
        <v>137</v>
      </c>
      <c r="C3519">
        <v>1206135</v>
      </c>
      <c r="D3519" t="s">
        <v>771</v>
      </c>
      <c r="E3519" t="s">
        <v>11970</v>
      </c>
      <c r="F3519" t="s">
        <v>1970</v>
      </c>
      <c r="G3519" t="s">
        <v>14</v>
      </c>
      <c r="H3519" t="s">
        <v>1971</v>
      </c>
      <c r="I3519">
        <v>50000000</v>
      </c>
      <c r="J3519">
        <v>2015</v>
      </c>
      <c r="K3519">
        <v>6.4</v>
      </c>
      <c r="L3519" s="5" t="s">
        <v>8413</v>
      </c>
      <c r="M3519" s="5" t="s">
        <v>1221</v>
      </c>
      <c r="N3519" t="s">
        <v>3629</v>
      </c>
      <c r="P3519" s="5">
        <f t="shared" si="336"/>
        <v>0.55019960558643199</v>
      </c>
      <c r="Q3519" s="5">
        <f t="shared" si="337"/>
        <v>1206135</v>
      </c>
      <c r="R3519" s="1">
        <f t="shared" si="338"/>
        <v>-48793865</v>
      </c>
      <c r="S3519" s="1">
        <f t="shared" si="339"/>
        <v>50000000</v>
      </c>
      <c r="V3519" s="5"/>
      <c r="W3519" s="5"/>
      <c r="Y3519" s="5"/>
    </row>
    <row r="3520" spans="1:25" x14ac:dyDescent="0.3">
      <c r="A3520" t="s">
        <v>2067</v>
      </c>
      <c r="B3520">
        <v>109</v>
      </c>
      <c r="C3520">
        <v>51019112</v>
      </c>
      <c r="D3520" t="s">
        <v>679</v>
      </c>
      <c r="E3520" t="s">
        <v>11971</v>
      </c>
      <c r="F3520" t="s">
        <v>2068</v>
      </c>
      <c r="G3520" t="s">
        <v>14</v>
      </c>
      <c r="H3520" t="s">
        <v>15</v>
      </c>
      <c r="I3520">
        <v>50000000</v>
      </c>
      <c r="J3520">
        <v>2005</v>
      </c>
      <c r="K3520">
        <v>6.8</v>
      </c>
      <c r="L3520" s="5" t="s">
        <v>340</v>
      </c>
      <c r="M3520" s="5" t="s">
        <v>599</v>
      </c>
      <c r="N3520" t="s">
        <v>4289</v>
      </c>
      <c r="P3520" s="5">
        <f t="shared" si="336"/>
        <v>0.54965446453854849</v>
      </c>
      <c r="Q3520" s="5">
        <f t="shared" si="337"/>
        <v>51019112</v>
      </c>
      <c r="R3520" s="1">
        <f t="shared" si="338"/>
        <v>1019112</v>
      </c>
      <c r="S3520" s="1">
        <f t="shared" si="339"/>
        <v>50000000</v>
      </c>
      <c r="V3520" s="5"/>
      <c r="W3520" s="5"/>
      <c r="Y3520" s="5"/>
    </row>
    <row r="3521" spans="1:25" x14ac:dyDescent="0.3">
      <c r="A3521" t="s">
        <v>2083</v>
      </c>
      <c r="B3521">
        <v>88</v>
      </c>
      <c r="C3521">
        <v>28133159</v>
      </c>
      <c r="D3521" t="s">
        <v>101</v>
      </c>
      <c r="E3521" t="s">
        <v>11972</v>
      </c>
      <c r="F3521" t="s">
        <v>2084</v>
      </c>
      <c r="G3521" t="s">
        <v>14</v>
      </c>
      <c r="H3521" t="s">
        <v>15</v>
      </c>
      <c r="I3521">
        <v>50000000</v>
      </c>
      <c r="J3521">
        <v>2006</v>
      </c>
      <c r="K3521">
        <v>5.9</v>
      </c>
      <c r="L3521" s="5" t="s">
        <v>340</v>
      </c>
      <c r="M3521" s="5" t="s">
        <v>4017</v>
      </c>
      <c r="N3521" t="s">
        <v>599</v>
      </c>
      <c r="O3521" t="s">
        <v>6299</v>
      </c>
      <c r="P3521" s="5">
        <f t="shared" si="336"/>
        <v>0.54940488176377678</v>
      </c>
      <c r="Q3521" s="5">
        <f t="shared" si="337"/>
        <v>28133159</v>
      </c>
      <c r="R3521" s="1">
        <f t="shared" si="338"/>
        <v>-21866841</v>
      </c>
      <c r="S3521" s="1">
        <f t="shared" si="339"/>
        <v>50000000</v>
      </c>
      <c r="V3521" s="5"/>
      <c r="W3521" s="5"/>
      <c r="Y3521" s="5"/>
    </row>
    <row r="3522" spans="1:25" x14ac:dyDescent="0.3">
      <c r="A3522" t="s">
        <v>272</v>
      </c>
      <c r="B3522">
        <v>212</v>
      </c>
      <c r="C3522">
        <v>13560960</v>
      </c>
      <c r="D3522" t="s">
        <v>2109</v>
      </c>
      <c r="E3522" t="s">
        <v>11973</v>
      </c>
      <c r="F3522" t="s">
        <v>2110</v>
      </c>
      <c r="G3522" t="s">
        <v>14</v>
      </c>
      <c r="H3522" t="s">
        <v>15</v>
      </c>
      <c r="I3522">
        <v>50000000</v>
      </c>
      <c r="J3522">
        <v>1995</v>
      </c>
      <c r="K3522">
        <v>7.1</v>
      </c>
      <c r="L3522" s="5" t="s">
        <v>4651</v>
      </c>
      <c r="M3522" s="5" t="s">
        <v>1221</v>
      </c>
      <c r="N3522" t="s">
        <v>7865</v>
      </c>
      <c r="P3522" s="5">
        <f t="shared" ref="P3522:P3585" si="340">CORREL(C3522:C8435,I3522:I8435)</f>
        <v>0.54899769296230105</v>
      </c>
      <c r="Q3522" s="5">
        <f t="shared" ref="Q3522:Q3585" si="341">IF(ISBLANK(C3522),MEDIAN($C$2:$C$4915), C3522)</f>
        <v>13560960</v>
      </c>
      <c r="R3522" s="1">
        <f t="shared" ref="R3522:R3585" si="342">Q3522-S3522</f>
        <v>-36439040</v>
      </c>
      <c r="S3522" s="1">
        <f t="shared" ref="S3522:S3585" si="343">IF(ISBLANK(I3522),MEDIAN($I$2:$I$4915), I3522)</f>
        <v>50000000</v>
      </c>
      <c r="V3522" s="5"/>
      <c r="W3522" s="5"/>
      <c r="Y3522" s="5"/>
    </row>
    <row r="3523" spans="1:25" x14ac:dyDescent="0.3">
      <c r="A3523" t="s">
        <v>580</v>
      </c>
      <c r="B3523">
        <v>102</v>
      </c>
      <c r="C3523">
        <v>62318875</v>
      </c>
      <c r="D3523" t="s">
        <v>97</v>
      </c>
      <c r="E3523" t="s">
        <v>11974</v>
      </c>
      <c r="F3523" t="s">
        <v>2146</v>
      </c>
      <c r="G3523" t="s">
        <v>14</v>
      </c>
      <c r="H3523" t="s">
        <v>15</v>
      </c>
      <c r="I3523">
        <v>50000000</v>
      </c>
      <c r="J3523">
        <v>2006</v>
      </c>
      <c r="K3523">
        <v>6.8</v>
      </c>
      <c r="L3523" s="5" t="s">
        <v>476</v>
      </c>
      <c r="M3523" s="5" t="s">
        <v>340</v>
      </c>
      <c r="N3523" t="s">
        <v>455</v>
      </c>
      <c r="O3523" t="s">
        <v>4289</v>
      </c>
      <c r="P3523" s="5">
        <f t="shared" si="340"/>
        <v>0.54850597247126198</v>
      </c>
      <c r="Q3523" s="5">
        <f t="shared" si="341"/>
        <v>62318875</v>
      </c>
      <c r="R3523" s="1">
        <f t="shared" si="342"/>
        <v>12318875</v>
      </c>
      <c r="S3523" s="1">
        <f t="shared" si="343"/>
        <v>50000000</v>
      </c>
      <c r="V3523" s="5"/>
      <c r="W3523" s="5"/>
      <c r="Y3523" s="5"/>
    </row>
    <row r="3524" spans="1:25" x14ac:dyDescent="0.3">
      <c r="A3524" t="s">
        <v>1898</v>
      </c>
      <c r="B3524">
        <v>122</v>
      </c>
      <c r="C3524">
        <v>24127895</v>
      </c>
      <c r="D3524" t="s">
        <v>771</v>
      </c>
      <c r="E3524" t="s">
        <v>11975</v>
      </c>
      <c r="F3524" t="s">
        <v>2186</v>
      </c>
      <c r="G3524" t="s">
        <v>14</v>
      </c>
      <c r="H3524" t="s">
        <v>15</v>
      </c>
      <c r="I3524">
        <v>50000000</v>
      </c>
      <c r="J3524">
        <v>2005</v>
      </c>
      <c r="K3524">
        <v>7.6</v>
      </c>
      <c r="L3524" s="5" t="s">
        <v>8413</v>
      </c>
      <c r="M3524" s="5" t="s">
        <v>1221</v>
      </c>
      <c r="N3524" t="s">
        <v>3629</v>
      </c>
      <c r="P3524" s="5">
        <f t="shared" si="340"/>
        <v>0.54834269705037986</v>
      </c>
      <c r="Q3524" s="5">
        <f t="shared" si="341"/>
        <v>24127895</v>
      </c>
      <c r="R3524" s="1">
        <f t="shared" si="342"/>
        <v>-25872105</v>
      </c>
      <c r="S3524" s="1">
        <f t="shared" si="343"/>
        <v>50000000</v>
      </c>
      <c r="V3524" s="5"/>
      <c r="W3524" s="5"/>
      <c r="Y3524" s="5"/>
    </row>
    <row r="3525" spans="1:25" x14ac:dyDescent="0.3">
      <c r="A3525" t="s">
        <v>602</v>
      </c>
      <c r="B3525">
        <v>106</v>
      </c>
      <c r="C3525">
        <v>57887882</v>
      </c>
      <c r="D3525" t="s">
        <v>507</v>
      </c>
      <c r="E3525" t="s">
        <v>11976</v>
      </c>
      <c r="F3525" t="s">
        <v>2274</v>
      </c>
      <c r="G3525" t="s">
        <v>14</v>
      </c>
      <c r="H3525" t="s">
        <v>15</v>
      </c>
      <c r="I3525">
        <v>50000000</v>
      </c>
      <c r="J3525">
        <v>2004</v>
      </c>
      <c r="K3525">
        <v>6.1</v>
      </c>
      <c r="L3525" s="5" t="s">
        <v>599</v>
      </c>
      <c r="M3525" s="5" t="s">
        <v>1221</v>
      </c>
      <c r="N3525" t="s">
        <v>6851</v>
      </c>
      <c r="P3525" s="5">
        <f t="shared" si="340"/>
        <v>0.54790661126975349</v>
      </c>
      <c r="Q3525" s="5">
        <f t="shared" si="341"/>
        <v>57887882</v>
      </c>
      <c r="R3525" s="1">
        <f t="shared" si="342"/>
        <v>7887882</v>
      </c>
      <c r="S3525" s="1">
        <f t="shared" si="343"/>
        <v>50000000</v>
      </c>
      <c r="V3525" s="5"/>
      <c r="W3525" s="5"/>
      <c r="Y3525" s="5"/>
    </row>
    <row r="3526" spans="1:25" x14ac:dyDescent="0.3">
      <c r="A3526" t="s">
        <v>2614</v>
      </c>
      <c r="B3526">
        <v>95</v>
      </c>
      <c r="C3526">
        <v>33422806</v>
      </c>
      <c r="D3526" t="s">
        <v>1921</v>
      </c>
      <c r="E3526" t="s">
        <v>11977</v>
      </c>
      <c r="F3526" t="s">
        <v>2615</v>
      </c>
      <c r="G3526" t="s">
        <v>14</v>
      </c>
      <c r="H3526" t="s">
        <v>15</v>
      </c>
      <c r="I3526">
        <v>50000000</v>
      </c>
      <c r="J3526">
        <v>2001</v>
      </c>
      <c r="K3526">
        <v>4.8</v>
      </c>
      <c r="L3526" s="5" t="s">
        <v>340</v>
      </c>
      <c r="M3526" s="5" t="s">
        <v>599</v>
      </c>
      <c r="N3526" t="s">
        <v>455</v>
      </c>
      <c r="P3526" s="5">
        <f t="shared" si="340"/>
        <v>0.54770531556205948</v>
      </c>
      <c r="Q3526" s="5">
        <f t="shared" si="341"/>
        <v>33422806</v>
      </c>
      <c r="R3526" s="1">
        <f t="shared" si="342"/>
        <v>-16577194</v>
      </c>
      <c r="S3526" s="1">
        <f t="shared" si="343"/>
        <v>50000000</v>
      </c>
      <c r="V3526" s="5"/>
      <c r="W3526" s="5"/>
      <c r="Y3526" s="5"/>
    </row>
    <row r="3527" spans="1:25" x14ac:dyDescent="0.3">
      <c r="A3527" t="s">
        <v>5675</v>
      </c>
      <c r="B3527">
        <v>102</v>
      </c>
      <c r="C3527">
        <v>23106</v>
      </c>
      <c r="D3527" t="s">
        <v>1119</v>
      </c>
      <c r="E3527" t="s">
        <v>11978</v>
      </c>
      <c r="F3527" t="s">
        <v>5676</v>
      </c>
      <c r="G3527" t="s">
        <v>14</v>
      </c>
      <c r="H3527" t="s">
        <v>2499</v>
      </c>
      <c r="I3527">
        <v>50000000</v>
      </c>
      <c r="J3527">
        <v>2004</v>
      </c>
      <c r="K3527">
        <v>6.6</v>
      </c>
      <c r="L3527" s="5" t="s">
        <v>599</v>
      </c>
      <c r="M3527" s="5" t="s">
        <v>8413</v>
      </c>
      <c r="N3527" t="s">
        <v>1221</v>
      </c>
      <c r="O3527" t="s">
        <v>6851</v>
      </c>
      <c r="P3527" s="5">
        <f t="shared" si="340"/>
        <v>0.54732431986544283</v>
      </c>
      <c r="Q3527" s="5">
        <f t="shared" si="341"/>
        <v>23106</v>
      </c>
      <c r="R3527" s="1">
        <f t="shared" si="342"/>
        <v>-49976894</v>
      </c>
      <c r="S3527" s="1">
        <f t="shared" si="343"/>
        <v>50000000</v>
      </c>
      <c r="V3527" s="5"/>
      <c r="W3527" s="5"/>
      <c r="Y3527" s="5"/>
    </row>
    <row r="3528" spans="1:25" x14ac:dyDescent="0.3">
      <c r="A3528" t="s">
        <v>5719</v>
      </c>
      <c r="B3528">
        <v>103</v>
      </c>
      <c r="C3528">
        <v>206400</v>
      </c>
      <c r="D3528" t="s">
        <v>5591</v>
      </c>
      <c r="E3528" t="s">
        <v>11979</v>
      </c>
      <c r="F3528" t="s">
        <v>5720</v>
      </c>
      <c r="G3528" t="s">
        <v>524</v>
      </c>
      <c r="H3528" t="s">
        <v>525</v>
      </c>
      <c r="I3528">
        <v>50000000</v>
      </c>
      <c r="J3528">
        <v>2001</v>
      </c>
      <c r="K3528">
        <v>6.9</v>
      </c>
      <c r="L3528" s="5" t="s">
        <v>599</v>
      </c>
      <c r="M3528" s="5" t="s">
        <v>8413</v>
      </c>
      <c r="N3528" t="s">
        <v>1221</v>
      </c>
      <c r="O3528" t="s">
        <v>6851</v>
      </c>
      <c r="P3528" s="5">
        <f t="shared" si="340"/>
        <v>0.5467576141446383</v>
      </c>
      <c r="Q3528" s="5">
        <f t="shared" si="341"/>
        <v>206400</v>
      </c>
      <c r="R3528" s="1">
        <f t="shared" si="342"/>
        <v>-49793600</v>
      </c>
      <c r="S3528" s="1">
        <f t="shared" si="343"/>
        <v>50000000</v>
      </c>
      <c r="V3528" s="5"/>
      <c r="W3528" s="5"/>
      <c r="Y3528" s="5"/>
    </row>
    <row r="3529" spans="1:25" x14ac:dyDescent="0.3">
      <c r="A3529" t="s">
        <v>2408</v>
      </c>
      <c r="B3529">
        <v>107</v>
      </c>
      <c r="C3529">
        <v>700000</v>
      </c>
      <c r="D3529" t="s">
        <v>2409</v>
      </c>
      <c r="E3529" t="s">
        <v>11980</v>
      </c>
      <c r="F3529" t="s">
        <v>5821</v>
      </c>
      <c r="G3529" t="s">
        <v>524</v>
      </c>
      <c r="H3529" t="s">
        <v>525</v>
      </c>
      <c r="I3529">
        <v>50000000</v>
      </c>
      <c r="J3529">
        <v>1993</v>
      </c>
      <c r="K3529">
        <v>7</v>
      </c>
      <c r="L3529" s="5" t="s">
        <v>599</v>
      </c>
      <c r="M3529" s="5" t="s">
        <v>455</v>
      </c>
      <c r="N3529" t="s">
        <v>4289</v>
      </c>
      <c r="P3529" s="5">
        <f t="shared" si="340"/>
        <v>0.54618903328643387</v>
      </c>
      <c r="Q3529" s="5">
        <f t="shared" si="341"/>
        <v>700000</v>
      </c>
      <c r="R3529" s="1">
        <f t="shared" si="342"/>
        <v>-49300000</v>
      </c>
      <c r="S3529" s="1">
        <f t="shared" si="343"/>
        <v>50000000</v>
      </c>
      <c r="V3529" s="5"/>
      <c r="W3529" s="5"/>
      <c r="Y3529" s="5"/>
    </row>
    <row r="3530" spans="1:25" x14ac:dyDescent="0.3">
      <c r="A3530" t="s">
        <v>1338</v>
      </c>
      <c r="B3530">
        <v>105</v>
      </c>
      <c r="C3530">
        <v>53846915</v>
      </c>
      <c r="D3530" t="s">
        <v>1119</v>
      </c>
      <c r="E3530" t="s">
        <v>11981</v>
      </c>
      <c r="F3530" t="s">
        <v>1339</v>
      </c>
      <c r="G3530" t="s">
        <v>14</v>
      </c>
      <c r="H3530" t="s">
        <v>15</v>
      </c>
      <c r="I3530">
        <v>50100000</v>
      </c>
      <c r="J3530">
        <v>2015</v>
      </c>
      <c r="K3530">
        <v>6.6</v>
      </c>
      <c r="L3530" s="5" t="s">
        <v>599</v>
      </c>
      <c r="M3530" s="5" t="s">
        <v>8413</v>
      </c>
      <c r="N3530" t="s">
        <v>1221</v>
      </c>
      <c r="O3530" t="s">
        <v>6851</v>
      </c>
      <c r="P3530" s="5">
        <f t="shared" si="340"/>
        <v>0.54561997515615046</v>
      </c>
      <c r="Q3530" s="5">
        <f t="shared" si="341"/>
        <v>53846915</v>
      </c>
      <c r="R3530" s="1">
        <f t="shared" si="342"/>
        <v>3746915</v>
      </c>
      <c r="S3530" s="1">
        <f t="shared" si="343"/>
        <v>50100000</v>
      </c>
      <c r="V3530" s="5"/>
      <c r="W3530" s="5"/>
      <c r="Y3530" s="5"/>
    </row>
    <row r="3531" spans="1:25" x14ac:dyDescent="0.3">
      <c r="A3531" t="s">
        <v>1774</v>
      </c>
      <c r="B3531">
        <v>106</v>
      </c>
      <c r="C3531">
        <v>62453315</v>
      </c>
      <c r="D3531" t="s">
        <v>1775</v>
      </c>
      <c r="E3531" t="s">
        <v>11982</v>
      </c>
      <c r="F3531" t="s">
        <v>1777</v>
      </c>
      <c r="G3531" t="s">
        <v>14</v>
      </c>
      <c r="H3531" t="s">
        <v>15</v>
      </c>
      <c r="I3531">
        <v>50200000</v>
      </c>
      <c r="J3531">
        <v>2011</v>
      </c>
      <c r="K3531">
        <v>7.1</v>
      </c>
      <c r="L3531" s="5" t="s">
        <v>6851</v>
      </c>
      <c r="M3531" s="5" t="s">
        <v>4289</v>
      </c>
      <c r="N3531" t="s">
        <v>3629</v>
      </c>
      <c r="P3531" s="5">
        <f t="shared" si="340"/>
        <v>0.54537949812304731</v>
      </c>
      <c r="Q3531" s="5">
        <f t="shared" si="341"/>
        <v>62453315</v>
      </c>
      <c r="R3531" s="1">
        <f t="shared" si="342"/>
        <v>12253315</v>
      </c>
      <c r="S3531" s="1">
        <f t="shared" si="343"/>
        <v>50200000</v>
      </c>
      <c r="V3531" s="5"/>
      <c r="W3531" s="5"/>
      <c r="Y3531" s="5"/>
    </row>
    <row r="3532" spans="1:25" x14ac:dyDescent="0.3">
      <c r="A3532" t="s">
        <v>1254</v>
      </c>
      <c r="B3532">
        <v>116</v>
      </c>
      <c r="C3532">
        <v>90567722</v>
      </c>
      <c r="D3532" t="s">
        <v>599</v>
      </c>
      <c r="E3532" t="s">
        <v>11983</v>
      </c>
      <c r="F3532" t="s">
        <v>1767</v>
      </c>
      <c r="G3532" t="s">
        <v>14</v>
      </c>
      <c r="H3532" t="s">
        <v>15</v>
      </c>
      <c r="I3532">
        <v>51000000</v>
      </c>
      <c r="J3532">
        <v>2000</v>
      </c>
      <c r="K3532">
        <v>6.5</v>
      </c>
      <c r="L3532" s="5" t="s">
        <v>599</v>
      </c>
      <c r="M3532" s="5"/>
      <c r="P3532" s="5">
        <f t="shared" si="340"/>
        <v>0.54520838054359022</v>
      </c>
      <c r="Q3532" s="5">
        <f t="shared" si="341"/>
        <v>90567722</v>
      </c>
      <c r="R3532" s="1">
        <f t="shared" si="342"/>
        <v>39567722</v>
      </c>
      <c r="S3532" s="1">
        <f t="shared" si="343"/>
        <v>51000000</v>
      </c>
      <c r="V3532" s="5"/>
      <c r="W3532" s="5"/>
      <c r="Y3532" s="5"/>
    </row>
    <row r="3533" spans="1:25" x14ac:dyDescent="0.3">
      <c r="A3533" t="s">
        <v>1768</v>
      </c>
      <c r="B3533">
        <v>90</v>
      </c>
      <c r="C3533">
        <v>72601713</v>
      </c>
      <c r="D3533" t="s">
        <v>1065</v>
      </c>
      <c r="E3533" t="s">
        <v>11984</v>
      </c>
      <c r="F3533" t="s">
        <v>1769</v>
      </c>
      <c r="G3533" t="s">
        <v>14</v>
      </c>
      <c r="H3533" t="s">
        <v>275</v>
      </c>
      <c r="I3533">
        <v>51000000</v>
      </c>
      <c r="J3533">
        <v>2006</v>
      </c>
      <c r="K3533">
        <v>5.6</v>
      </c>
      <c r="L3533" s="5" t="s">
        <v>4017</v>
      </c>
      <c r="M3533" s="5" t="s">
        <v>599</v>
      </c>
      <c r="N3533" t="s">
        <v>6299</v>
      </c>
      <c r="P3533" s="5">
        <f t="shared" si="340"/>
        <v>0.54529223049813658</v>
      </c>
      <c r="Q3533" s="5">
        <f t="shared" si="341"/>
        <v>72601713</v>
      </c>
      <c r="R3533" s="1">
        <f t="shared" si="342"/>
        <v>21601713</v>
      </c>
      <c r="S3533" s="1">
        <f t="shared" si="343"/>
        <v>51000000</v>
      </c>
      <c r="V3533" s="5"/>
      <c r="W3533" s="5"/>
      <c r="Y3533" s="5"/>
    </row>
    <row r="3534" spans="1:25" x14ac:dyDescent="0.3">
      <c r="A3534" t="s">
        <v>2374</v>
      </c>
      <c r="B3534">
        <v>107</v>
      </c>
      <c r="C3534">
        <v>14375181</v>
      </c>
      <c r="D3534" t="s">
        <v>2375</v>
      </c>
      <c r="E3534" t="s">
        <v>11985</v>
      </c>
      <c r="F3534" t="s">
        <v>2376</v>
      </c>
      <c r="G3534" t="s">
        <v>14</v>
      </c>
      <c r="H3534" t="s">
        <v>15</v>
      </c>
      <c r="I3534">
        <v>51000000</v>
      </c>
      <c r="J3534">
        <v>1987</v>
      </c>
      <c r="K3534">
        <v>4.2</v>
      </c>
      <c r="L3534" s="5" t="s">
        <v>476</v>
      </c>
      <c r="M3534" s="5" t="s">
        <v>340</v>
      </c>
      <c r="N3534" t="s">
        <v>599</v>
      </c>
      <c r="O3534" t="s">
        <v>4183</v>
      </c>
      <c r="P3534" s="5">
        <f t="shared" si="340"/>
        <v>0.54520653851292333</v>
      </c>
      <c r="Q3534" s="5">
        <f t="shared" si="341"/>
        <v>14375181</v>
      </c>
      <c r="R3534" s="1">
        <f t="shared" si="342"/>
        <v>-36624819</v>
      </c>
      <c r="S3534" s="1">
        <f t="shared" si="343"/>
        <v>51000000</v>
      </c>
      <c r="V3534" s="5"/>
      <c r="W3534" s="5"/>
      <c r="Y3534" s="5"/>
    </row>
    <row r="3535" spans="1:25" x14ac:dyDescent="0.3">
      <c r="A3535" t="s">
        <v>658</v>
      </c>
      <c r="B3535">
        <v>102</v>
      </c>
      <c r="C3535">
        <v>1891821</v>
      </c>
      <c r="D3535" t="s">
        <v>124</v>
      </c>
      <c r="E3535" t="s">
        <v>11986</v>
      </c>
      <c r="F3535" t="s">
        <v>1038</v>
      </c>
      <c r="G3535" t="s">
        <v>14</v>
      </c>
      <c r="H3535" t="s">
        <v>22</v>
      </c>
      <c r="I3535">
        <v>52000000</v>
      </c>
      <c r="J3535">
        <v>2005</v>
      </c>
      <c r="K3535">
        <v>4.2</v>
      </c>
      <c r="L3535" s="5" t="s">
        <v>476</v>
      </c>
      <c r="M3535" s="5" t="s">
        <v>340</v>
      </c>
      <c r="N3535" t="s">
        <v>2267</v>
      </c>
      <c r="O3535" t="s">
        <v>4289</v>
      </c>
      <c r="P3535" s="5">
        <f t="shared" si="340"/>
        <v>0.54470857474609902</v>
      </c>
      <c r="Q3535" s="5">
        <f t="shared" si="341"/>
        <v>1891821</v>
      </c>
      <c r="R3535" s="1">
        <f t="shared" si="342"/>
        <v>-50108179</v>
      </c>
      <c r="S3535" s="1">
        <f t="shared" si="343"/>
        <v>52000000</v>
      </c>
      <c r="V3535" s="5"/>
      <c r="W3535" s="5"/>
      <c r="Y3535" s="5"/>
    </row>
    <row r="3536" spans="1:25" x14ac:dyDescent="0.3">
      <c r="A3536" t="s">
        <v>1129</v>
      </c>
      <c r="B3536">
        <v>113</v>
      </c>
      <c r="C3536">
        <v>34636443</v>
      </c>
      <c r="D3536" t="s">
        <v>401</v>
      </c>
      <c r="E3536" t="s">
        <v>11987</v>
      </c>
      <c r="F3536" t="s">
        <v>1130</v>
      </c>
      <c r="G3536" t="s">
        <v>14</v>
      </c>
      <c r="H3536" t="s">
        <v>15</v>
      </c>
      <c r="I3536">
        <v>52000000</v>
      </c>
      <c r="J3536">
        <v>2005</v>
      </c>
      <c r="K3536">
        <v>6.6</v>
      </c>
      <c r="L3536" s="5" t="s">
        <v>476</v>
      </c>
      <c r="M3536" s="5" t="s">
        <v>8413</v>
      </c>
      <c r="N3536" t="s">
        <v>1221</v>
      </c>
      <c r="O3536" t="s">
        <v>8415</v>
      </c>
      <c r="P3536" s="5">
        <f t="shared" si="340"/>
        <v>0.54416158458837904</v>
      </c>
      <c r="Q3536" s="5">
        <f t="shared" si="341"/>
        <v>34636443</v>
      </c>
      <c r="R3536" s="1">
        <f t="shared" si="342"/>
        <v>-17363557</v>
      </c>
      <c r="S3536" s="1">
        <f t="shared" si="343"/>
        <v>52000000</v>
      </c>
      <c r="V3536" s="5"/>
      <c r="W3536" s="5"/>
      <c r="Y3536" s="5"/>
    </row>
    <row r="3537" spans="1:25" x14ac:dyDescent="0.3">
      <c r="A3537" t="s">
        <v>138</v>
      </c>
      <c r="B3537">
        <v>141</v>
      </c>
      <c r="C3537">
        <v>164435221</v>
      </c>
      <c r="D3537" t="s">
        <v>619</v>
      </c>
      <c r="E3537" t="s">
        <v>11988</v>
      </c>
      <c r="F3537" t="s">
        <v>1747</v>
      </c>
      <c r="G3537" t="s">
        <v>14</v>
      </c>
      <c r="H3537" t="s">
        <v>15</v>
      </c>
      <c r="I3537">
        <v>52000000</v>
      </c>
      <c r="J3537">
        <v>2002</v>
      </c>
      <c r="K3537">
        <v>8</v>
      </c>
      <c r="L3537" s="5" t="s">
        <v>4651</v>
      </c>
      <c r="M3537" s="5" t="s">
        <v>8413</v>
      </c>
      <c r="N3537" t="s">
        <v>1221</v>
      </c>
      <c r="P3537" s="5">
        <f t="shared" si="340"/>
        <v>0.54378472586131976</v>
      </c>
      <c r="Q3537" s="5">
        <f t="shared" si="341"/>
        <v>164435221</v>
      </c>
      <c r="R3537" s="1">
        <f t="shared" si="342"/>
        <v>112435221</v>
      </c>
      <c r="S3537" s="1">
        <f t="shared" si="343"/>
        <v>52000000</v>
      </c>
      <c r="V3537" s="5"/>
      <c r="W3537" s="5"/>
      <c r="Y3537" s="5"/>
    </row>
    <row r="3538" spans="1:25" x14ac:dyDescent="0.3">
      <c r="A3538" t="s">
        <v>417</v>
      </c>
      <c r="B3538">
        <v>106</v>
      </c>
      <c r="C3538">
        <v>118683135</v>
      </c>
      <c r="D3538" t="s">
        <v>507</v>
      </c>
      <c r="E3538" t="s">
        <v>11989</v>
      </c>
      <c r="F3538" t="s">
        <v>1749</v>
      </c>
      <c r="G3538" t="s">
        <v>14</v>
      </c>
      <c r="H3538" t="s">
        <v>15</v>
      </c>
      <c r="I3538">
        <v>52000000</v>
      </c>
      <c r="J3538">
        <v>2006</v>
      </c>
      <c r="K3538">
        <v>5.8</v>
      </c>
      <c r="L3538" s="5" t="s">
        <v>599</v>
      </c>
      <c r="M3538" s="5" t="s">
        <v>1221</v>
      </c>
      <c r="N3538" t="s">
        <v>6851</v>
      </c>
      <c r="P3538" s="5">
        <f t="shared" si="340"/>
        <v>0.5447587408385185</v>
      </c>
      <c r="Q3538" s="5">
        <f t="shared" si="341"/>
        <v>118683135</v>
      </c>
      <c r="R3538" s="1">
        <f t="shared" si="342"/>
        <v>66683135</v>
      </c>
      <c r="S3538" s="1">
        <f t="shared" si="343"/>
        <v>52000000</v>
      </c>
      <c r="V3538" s="5"/>
      <c r="W3538" s="5"/>
      <c r="Y3538" s="5"/>
    </row>
    <row r="3539" spans="1:25" x14ac:dyDescent="0.3">
      <c r="A3539" t="s">
        <v>1750</v>
      </c>
      <c r="B3539">
        <v>108</v>
      </c>
      <c r="C3539">
        <v>143704210</v>
      </c>
      <c r="D3539" t="s">
        <v>1751</v>
      </c>
      <c r="E3539" t="s">
        <v>11990</v>
      </c>
      <c r="F3539" t="s">
        <v>1752</v>
      </c>
      <c r="G3539" t="s">
        <v>14</v>
      </c>
      <c r="H3539" t="s">
        <v>15</v>
      </c>
      <c r="I3539">
        <v>52000000</v>
      </c>
      <c r="J3539">
        <v>2008</v>
      </c>
      <c r="K3539">
        <v>6.3</v>
      </c>
      <c r="L3539" s="5" t="s">
        <v>599</v>
      </c>
      <c r="M3539" s="5" t="s">
        <v>6299</v>
      </c>
      <c r="N3539" t="s">
        <v>6055</v>
      </c>
      <c r="O3539" t="s">
        <v>6851</v>
      </c>
      <c r="P3539" s="5">
        <f t="shared" si="340"/>
        <v>0.5451369657906997</v>
      </c>
      <c r="Q3539" s="5">
        <f t="shared" si="341"/>
        <v>143704210</v>
      </c>
      <c r="R3539" s="1">
        <f t="shared" si="342"/>
        <v>91704210</v>
      </c>
      <c r="S3539" s="1">
        <f t="shared" si="343"/>
        <v>52000000</v>
      </c>
      <c r="V3539" s="5"/>
      <c r="W3539" s="5"/>
      <c r="Y3539" s="5"/>
    </row>
    <row r="3540" spans="1:25" x14ac:dyDescent="0.3">
      <c r="A3540" t="s">
        <v>1183</v>
      </c>
      <c r="B3540">
        <v>125</v>
      </c>
      <c r="C3540">
        <v>110476776</v>
      </c>
      <c r="D3540" t="s">
        <v>604</v>
      </c>
      <c r="E3540" t="s">
        <v>11991</v>
      </c>
      <c r="F3540" t="s">
        <v>1753</v>
      </c>
      <c r="G3540" t="s">
        <v>14</v>
      </c>
      <c r="H3540" t="s">
        <v>15</v>
      </c>
      <c r="I3540">
        <v>52000000</v>
      </c>
      <c r="J3540">
        <v>2010</v>
      </c>
      <c r="K3540">
        <v>5.7</v>
      </c>
      <c r="L3540" s="5" t="s">
        <v>599</v>
      </c>
      <c r="M3540" s="5" t="s">
        <v>6851</v>
      </c>
      <c r="P3540" s="5">
        <f t="shared" si="340"/>
        <v>0.54582847784873889</v>
      </c>
      <c r="Q3540" s="5">
        <f t="shared" si="341"/>
        <v>110476776</v>
      </c>
      <c r="R3540" s="1">
        <f t="shared" si="342"/>
        <v>58476776</v>
      </c>
      <c r="S3540" s="1">
        <f t="shared" si="343"/>
        <v>52000000</v>
      </c>
      <c r="V3540" s="5"/>
      <c r="W3540" s="5"/>
      <c r="Y3540" s="5"/>
    </row>
    <row r="3541" spans="1:25" x14ac:dyDescent="0.3">
      <c r="A3541" t="s">
        <v>1756</v>
      </c>
      <c r="B3541">
        <v>215</v>
      </c>
      <c r="C3541">
        <v>36385763</v>
      </c>
      <c r="D3541" t="s">
        <v>1215</v>
      </c>
      <c r="E3541" t="s">
        <v>11992</v>
      </c>
      <c r="F3541" t="s">
        <v>1757</v>
      </c>
      <c r="G3541" t="s">
        <v>14</v>
      </c>
      <c r="H3541" t="s">
        <v>15</v>
      </c>
      <c r="I3541">
        <v>52000000</v>
      </c>
      <c r="J3541">
        <v>1998</v>
      </c>
      <c r="K3541">
        <v>7.6</v>
      </c>
      <c r="L3541" s="5" t="s">
        <v>1221</v>
      </c>
      <c r="M3541" s="5" t="s">
        <v>8418</v>
      </c>
      <c r="P3541" s="5">
        <f t="shared" si="340"/>
        <v>0.54611623693020017</v>
      </c>
      <c r="Q3541" s="5">
        <f t="shared" si="341"/>
        <v>36385763</v>
      </c>
      <c r="R3541" s="1">
        <f t="shared" si="342"/>
        <v>-15614237</v>
      </c>
      <c r="S3541" s="1">
        <f t="shared" si="343"/>
        <v>52000000</v>
      </c>
      <c r="V3541" s="5"/>
      <c r="W3541" s="5"/>
      <c r="Y3541" s="5"/>
    </row>
    <row r="3542" spans="1:25" x14ac:dyDescent="0.3">
      <c r="A3542" t="s">
        <v>1758</v>
      </c>
      <c r="B3542">
        <v>118</v>
      </c>
      <c r="C3542">
        <v>37035845</v>
      </c>
      <c r="D3542" t="s">
        <v>1001</v>
      </c>
      <c r="E3542" t="s">
        <v>11993</v>
      </c>
      <c r="F3542" t="s">
        <v>1759</v>
      </c>
      <c r="G3542" t="s">
        <v>14</v>
      </c>
      <c r="H3542" t="s">
        <v>15</v>
      </c>
      <c r="I3542">
        <v>52000000</v>
      </c>
      <c r="J3542">
        <v>2011</v>
      </c>
      <c r="K3542">
        <v>6.4</v>
      </c>
      <c r="L3542" s="5" t="s">
        <v>599</v>
      </c>
      <c r="M3542" s="5" t="s">
        <v>455</v>
      </c>
      <c r="P3542" s="5">
        <f t="shared" si="340"/>
        <v>0.54574995685940964</v>
      </c>
      <c r="Q3542" s="5">
        <f t="shared" si="341"/>
        <v>37035845</v>
      </c>
      <c r="R3542" s="1">
        <f t="shared" si="342"/>
        <v>-14964155</v>
      </c>
      <c r="S3542" s="1">
        <f t="shared" si="343"/>
        <v>52000000</v>
      </c>
      <c r="V3542" s="5"/>
      <c r="W3542" s="5"/>
      <c r="Y3542" s="5"/>
    </row>
    <row r="3543" spans="1:25" x14ac:dyDescent="0.3">
      <c r="A3543" t="s">
        <v>1760</v>
      </c>
      <c r="B3543">
        <v>118</v>
      </c>
      <c r="C3543">
        <v>34580635</v>
      </c>
      <c r="D3543" t="s">
        <v>1482</v>
      </c>
      <c r="E3543" t="s">
        <v>11994</v>
      </c>
      <c r="F3543" t="s">
        <v>1761</v>
      </c>
      <c r="G3543" t="s">
        <v>14</v>
      </c>
      <c r="H3543" t="s">
        <v>22</v>
      </c>
      <c r="I3543">
        <v>52000000</v>
      </c>
      <c r="J3543">
        <v>1999</v>
      </c>
      <c r="K3543">
        <v>7.4</v>
      </c>
      <c r="L3543" s="5" t="s">
        <v>4651</v>
      </c>
      <c r="M3543" s="5" t="s">
        <v>599</v>
      </c>
      <c r="N3543" t="s">
        <v>1221</v>
      </c>
      <c r="P3543" s="5">
        <f t="shared" si="340"/>
        <v>0.54538648156203751</v>
      </c>
      <c r="Q3543" s="5">
        <f t="shared" si="341"/>
        <v>34580635</v>
      </c>
      <c r="R3543" s="1">
        <f t="shared" si="342"/>
        <v>-17419365</v>
      </c>
      <c r="S3543" s="1">
        <f t="shared" si="343"/>
        <v>52000000</v>
      </c>
      <c r="V3543" s="5"/>
      <c r="W3543" s="5"/>
      <c r="Y3543" s="5"/>
    </row>
    <row r="3544" spans="1:25" x14ac:dyDescent="0.3">
      <c r="A3544" t="s">
        <v>172</v>
      </c>
      <c r="B3544">
        <v>178</v>
      </c>
      <c r="C3544">
        <v>42438300</v>
      </c>
      <c r="D3544" t="s">
        <v>619</v>
      </c>
      <c r="E3544" t="s">
        <v>11995</v>
      </c>
      <c r="F3544" t="s">
        <v>1762</v>
      </c>
      <c r="G3544" t="s">
        <v>14</v>
      </c>
      <c r="H3544" t="s">
        <v>15</v>
      </c>
      <c r="I3544">
        <v>52000000</v>
      </c>
      <c r="J3544">
        <v>1995</v>
      </c>
      <c r="K3544">
        <v>8.1999999999999993</v>
      </c>
      <c r="L3544" s="5" t="s">
        <v>4651</v>
      </c>
      <c r="M3544" s="5" t="s">
        <v>8413</v>
      </c>
      <c r="N3544" t="s">
        <v>1221</v>
      </c>
      <c r="P3544" s="5">
        <f t="shared" si="340"/>
        <v>0.54500563504476585</v>
      </c>
      <c r="Q3544" s="5">
        <f t="shared" si="341"/>
        <v>42438300</v>
      </c>
      <c r="R3544" s="1">
        <f t="shared" si="342"/>
        <v>-9561700</v>
      </c>
      <c r="S3544" s="1">
        <f t="shared" si="343"/>
        <v>52000000</v>
      </c>
      <c r="V3544" s="5"/>
      <c r="W3544" s="5"/>
      <c r="Y3544" s="5"/>
    </row>
    <row r="3545" spans="1:25" x14ac:dyDescent="0.3">
      <c r="A3545" t="s">
        <v>1763</v>
      </c>
      <c r="B3545">
        <v>92</v>
      </c>
      <c r="C3545">
        <v>23324666</v>
      </c>
      <c r="D3545" t="s">
        <v>24</v>
      </c>
      <c r="E3545" t="s">
        <v>11996</v>
      </c>
      <c r="F3545" t="s">
        <v>1764</v>
      </c>
      <c r="G3545" t="s">
        <v>14</v>
      </c>
      <c r="H3545" t="s">
        <v>525</v>
      </c>
      <c r="I3545">
        <v>52000000</v>
      </c>
      <c r="J3545">
        <v>2010</v>
      </c>
      <c r="K3545">
        <v>6.5</v>
      </c>
      <c r="L3545" s="5" t="s">
        <v>476</v>
      </c>
      <c r="M3545" s="5" t="s">
        <v>3629</v>
      </c>
      <c r="P3545" s="5">
        <f t="shared" si="340"/>
        <v>0.54467577101608211</v>
      </c>
      <c r="Q3545" s="5">
        <f t="shared" si="341"/>
        <v>23324666</v>
      </c>
      <c r="R3545" s="1">
        <f t="shared" si="342"/>
        <v>-28675334</v>
      </c>
      <c r="S3545" s="1">
        <f t="shared" si="343"/>
        <v>52000000</v>
      </c>
      <c r="V3545" s="5"/>
      <c r="W3545" s="5"/>
      <c r="Y3545" s="5"/>
    </row>
    <row r="3546" spans="1:25" x14ac:dyDescent="0.3">
      <c r="A3546" t="s">
        <v>1765</v>
      </c>
      <c r="B3546">
        <v>104</v>
      </c>
      <c r="C3546">
        <v>23020488</v>
      </c>
      <c r="D3546" t="s">
        <v>452</v>
      </c>
      <c r="E3546" t="s">
        <v>11997</v>
      </c>
      <c r="F3546" t="s">
        <v>1766</v>
      </c>
      <c r="G3546" t="s">
        <v>14</v>
      </c>
      <c r="H3546" t="s">
        <v>15</v>
      </c>
      <c r="I3546">
        <v>52000000</v>
      </c>
      <c r="J3546">
        <v>2003</v>
      </c>
      <c r="K3546">
        <v>5.5</v>
      </c>
      <c r="L3546" s="5" t="s">
        <v>476</v>
      </c>
      <c r="M3546" s="5" t="s">
        <v>599</v>
      </c>
      <c r="N3546" t="s">
        <v>455</v>
      </c>
      <c r="P3546" s="5">
        <f t="shared" si="340"/>
        <v>0.5442234132640783</v>
      </c>
      <c r="Q3546" s="5">
        <f t="shared" si="341"/>
        <v>23020488</v>
      </c>
      <c r="R3546" s="1">
        <f t="shared" si="342"/>
        <v>-28979512</v>
      </c>
      <c r="S3546" s="1">
        <f t="shared" si="343"/>
        <v>52000000</v>
      </c>
      <c r="V3546" s="5"/>
      <c r="W3546" s="5"/>
      <c r="Y3546" s="5"/>
    </row>
    <row r="3547" spans="1:25" x14ac:dyDescent="0.3">
      <c r="A3547" t="s">
        <v>549</v>
      </c>
      <c r="B3547">
        <v>131</v>
      </c>
      <c r="C3547">
        <v>125548685</v>
      </c>
      <c r="D3547" t="s">
        <v>555</v>
      </c>
      <c r="E3547" t="s">
        <v>11998</v>
      </c>
      <c r="F3547" t="s">
        <v>1789</v>
      </c>
      <c r="G3547" t="s">
        <v>14</v>
      </c>
      <c r="H3547" t="s">
        <v>15</v>
      </c>
      <c r="I3547">
        <v>52000000</v>
      </c>
      <c r="J3547">
        <v>2000</v>
      </c>
      <c r="K3547">
        <v>7.3</v>
      </c>
      <c r="L3547" s="5" t="s">
        <v>4651</v>
      </c>
      <c r="M3547" s="5" t="s">
        <v>1221</v>
      </c>
      <c r="P3547" s="5">
        <f t="shared" si="340"/>
        <v>0.54376737155893118</v>
      </c>
      <c r="Q3547" s="5">
        <f t="shared" si="341"/>
        <v>125548685</v>
      </c>
      <c r="R3547" s="1">
        <f t="shared" si="342"/>
        <v>73548685</v>
      </c>
      <c r="S3547" s="1">
        <f t="shared" si="343"/>
        <v>52000000</v>
      </c>
      <c r="V3547" s="5"/>
      <c r="W3547" s="5"/>
      <c r="Y3547" s="5"/>
    </row>
    <row r="3548" spans="1:25" x14ac:dyDescent="0.3">
      <c r="A3548" t="s">
        <v>377</v>
      </c>
      <c r="B3548">
        <v>102</v>
      </c>
      <c r="C3548">
        <v>36883539</v>
      </c>
      <c r="D3548" t="s">
        <v>162</v>
      </c>
      <c r="E3548" t="s">
        <v>11999</v>
      </c>
      <c r="F3548" t="s">
        <v>2091</v>
      </c>
      <c r="G3548" t="s">
        <v>14</v>
      </c>
      <c r="H3548" t="s">
        <v>275</v>
      </c>
      <c r="I3548">
        <v>52000000</v>
      </c>
      <c r="J3548">
        <v>2006</v>
      </c>
      <c r="K3548">
        <v>6.6</v>
      </c>
      <c r="L3548" s="5" t="s">
        <v>476</v>
      </c>
      <c r="M3548" s="5" t="s">
        <v>8413</v>
      </c>
      <c r="N3548" t="s">
        <v>1221</v>
      </c>
      <c r="O3548" t="s">
        <v>3629</v>
      </c>
      <c r="P3548" s="5">
        <f t="shared" si="340"/>
        <v>0.54423232432952073</v>
      </c>
      <c r="Q3548" s="5">
        <f t="shared" si="341"/>
        <v>36883539</v>
      </c>
      <c r="R3548" s="1">
        <f t="shared" si="342"/>
        <v>-15116461</v>
      </c>
      <c r="S3548" s="1">
        <f t="shared" si="343"/>
        <v>52000000</v>
      </c>
      <c r="V3548" s="5"/>
      <c r="W3548" s="5"/>
      <c r="Y3548" s="5"/>
    </row>
    <row r="3549" spans="1:25" x14ac:dyDescent="0.3">
      <c r="A3549" t="s">
        <v>130</v>
      </c>
      <c r="B3549">
        <v>127</v>
      </c>
      <c r="C3549">
        <v>57386369</v>
      </c>
      <c r="D3549" t="s">
        <v>1023</v>
      </c>
      <c r="E3549" t="s">
        <v>12000</v>
      </c>
      <c r="F3549" t="s">
        <v>1733</v>
      </c>
      <c r="G3549" t="s">
        <v>14</v>
      </c>
      <c r="H3549" t="s">
        <v>15</v>
      </c>
      <c r="I3549">
        <v>52500000</v>
      </c>
      <c r="J3549">
        <v>2001</v>
      </c>
      <c r="K3549">
        <v>7.6</v>
      </c>
      <c r="L3549" s="5" t="s">
        <v>1221</v>
      </c>
      <c r="M3549" s="5" t="s">
        <v>6055</v>
      </c>
      <c r="N3549" t="s">
        <v>6851</v>
      </c>
      <c r="P3549" s="5">
        <f t="shared" si="340"/>
        <v>0.54386026053718728</v>
      </c>
      <c r="Q3549" s="5">
        <f t="shared" si="341"/>
        <v>57386369</v>
      </c>
      <c r="R3549" s="1">
        <f t="shared" si="342"/>
        <v>4886369</v>
      </c>
      <c r="S3549" s="1">
        <f t="shared" si="343"/>
        <v>52500000</v>
      </c>
      <c r="V3549" s="5"/>
      <c r="W3549" s="5"/>
      <c r="Y3549" s="5"/>
    </row>
    <row r="3550" spans="1:25" x14ac:dyDescent="0.3">
      <c r="A3550" t="s">
        <v>1104</v>
      </c>
      <c r="B3550">
        <v>118</v>
      </c>
      <c r="C3550">
        <v>55808744</v>
      </c>
      <c r="D3550" t="s">
        <v>1105</v>
      </c>
      <c r="E3550" t="s">
        <v>12001</v>
      </c>
      <c r="F3550" t="s">
        <v>1106</v>
      </c>
      <c r="G3550" t="s">
        <v>14</v>
      </c>
      <c r="H3550" t="s">
        <v>15</v>
      </c>
      <c r="I3550">
        <v>53000000</v>
      </c>
      <c r="J3550">
        <v>2005</v>
      </c>
      <c r="K3550">
        <v>5.7</v>
      </c>
      <c r="L3550" s="5" t="s">
        <v>599</v>
      </c>
      <c r="M3550" s="5" t="s">
        <v>8413</v>
      </c>
      <c r="N3550" t="s">
        <v>4183</v>
      </c>
      <c r="P3550" s="5">
        <f t="shared" si="340"/>
        <v>0.54363690317131708</v>
      </c>
      <c r="Q3550" s="5">
        <f t="shared" si="341"/>
        <v>55808744</v>
      </c>
      <c r="R3550" s="1">
        <f t="shared" si="342"/>
        <v>2808744</v>
      </c>
      <c r="S3550" s="1">
        <f t="shared" si="343"/>
        <v>53000000</v>
      </c>
      <c r="V3550" s="5"/>
      <c r="W3550" s="5"/>
      <c r="Y3550" s="5"/>
    </row>
    <row r="3551" spans="1:25" x14ac:dyDescent="0.3">
      <c r="A3551" t="s">
        <v>625</v>
      </c>
      <c r="B3551">
        <v>123</v>
      </c>
      <c r="C3551">
        <v>91400000</v>
      </c>
      <c r="D3551" t="s">
        <v>693</v>
      </c>
      <c r="E3551" t="s">
        <v>12002</v>
      </c>
      <c r="F3551" t="s">
        <v>1647</v>
      </c>
      <c r="G3551" t="s">
        <v>14</v>
      </c>
      <c r="H3551" t="s">
        <v>15</v>
      </c>
      <c r="I3551">
        <v>53000000</v>
      </c>
      <c r="J3551">
        <v>1995</v>
      </c>
      <c r="K3551">
        <v>7.3</v>
      </c>
      <c r="L3551" s="5" t="s">
        <v>476</v>
      </c>
      <c r="M3551" s="5" t="s">
        <v>1221</v>
      </c>
      <c r="N3551" t="s">
        <v>3629</v>
      </c>
      <c r="O3551" t="s">
        <v>8418</v>
      </c>
      <c r="P3551" s="5">
        <f t="shared" si="340"/>
        <v>0.54340093058899852</v>
      </c>
      <c r="Q3551" s="5">
        <f t="shared" si="341"/>
        <v>91400000</v>
      </c>
      <c r="R3551" s="1">
        <f t="shared" si="342"/>
        <v>38400000</v>
      </c>
      <c r="S3551" s="1">
        <f t="shared" si="343"/>
        <v>53000000</v>
      </c>
      <c r="V3551" s="5"/>
      <c r="W3551" s="5"/>
      <c r="Y3551" s="5"/>
    </row>
    <row r="3552" spans="1:25" x14ac:dyDescent="0.3">
      <c r="A3552" t="s">
        <v>1526</v>
      </c>
      <c r="B3552">
        <v>89</v>
      </c>
      <c r="C3552">
        <v>45207112</v>
      </c>
      <c r="D3552" t="s">
        <v>804</v>
      </c>
      <c r="E3552" t="s">
        <v>12003</v>
      </c>
      <c r="F3552" t="s">
        <v>1734</v>
      </c>
      <c r="G3552" t="s">
        <v>14</v>
      </c>
      <c r="H3552" t="s">
        <v>15</v>
      </c>
      <c r="I3552">
        <v>53000000</v>
      </c>
      <c r="J3552">
        <v>2001</v>
      </c>
      <c r="K3552">
        <v>5.5</v>
      </c>
      <c r="L3552" s="5" t="s">
        <v>8413</v>
      </c>
      <c r="M3552" s="5" t="s">
        <v>8415</v>
      </c>
      <c r="N3552" t="s">
        <v>3629</v>
      </c>
      <c r="P3552" s="5">
        <f t="shared" si="340"/>
        <v>0.54347659251025904</v>
      </c>
      <c r="Q3552" s="5">
        <f t="shared" si="341"/>
        <v>45207112</v>
      </c>
      <c r="R3552" s="1">
        <f t="shared" si="342"/>
        <v>-7792888</v>
      </c>
      <c r="S3552" s="1">
        <f t="shared" si="343"/>
        <v>53000000</v>
      </c>
      <c r="V3552" s="5"/>
      <c r="W3552" s="5"/>
      <c r="Y3552" s="5"/>
    </row>
    <row r="3553" spans="1:25" x14ac:dyDescent="0.3">
      <c r="A3553" t="s">
        <v>1735</v>
      </c>
      <c r="B3553">
        <v>123</v>
      </c>
      <c r="C3553">
        <v>62563543</v>
      </c>
      <c r="D3553" t="s">
        <v>619</v>
      </c>
      <c r="E3553" t="s">
        <v>12004</v>
      </c>
      <c r="F3553" t="s">
        <v>1736</v>
      </c>
      <c r="G3553" t="s">
        <v>14</v>
      </c>
      <c r="H3553" t="s">
        <v>15</v>
      </c>
      <c r="I3553">
        <v>53000000</v>
      </c>
      <c r="J3553">
        <v>2015</v>
      </c>
      <c r="K3553">
        <v>7</v>
      </c>
      <c r="L3553" s="5" t="s">
        <v>4651</v>
      </c>
      <c r="M3553" s="5" t="s">
        <v>8413</v>
      </c>
      <c r="N3553" t="s">
        <v>1221</v>
      </c>
      <c r="P3553" s="5">
        <f t="shared" si="340"/>
        <v>0.54316187272939043</v>
      </c>
      <c r="Q3553" s="5">
        <f t="shared" si="341"/>
        <v>62563543</v>
      </c>
      <c r="R3553" s="1">
        <f t="shared" si="342"/>
        <v>9563543</v>
      </c>
      <c r="S3553" s="1">
        <f t="shared" si="343"/>
        <v>53000000</v>
      </c>
      <c r="V3553" s="5"/>
      <c r="W3553" s="5"/>
      <c r="Y3553" s="5"/>
    </row>
    <row r="3554" spans="1:25" x14ac:dyDescent="0.3">
      <c r="A3554" t="s">
        <v>1739</v>
      </c>
      <c r="B3554">
        <v>189</v>
      </c>
      <c r="C3554">
        <v>25031037</v>
      </c>
      <c r="D3554" t="s">
        <v>1740</v>
      </c>
      <c r="E3554" t="s">
        <v>12005</v>
      </c>
      <c r="F3554" t="s">
        <v>1741</v>
      </c>
      <c r="G3554" t="s">
        <v>14</v>
      </c>
      <c r="H3554" t="s">
        <v>15</v>
      </c>
      <c r="I3554">
        <v>53000000</v>
      </c>
      <c r="J3554">
        <v>2007</v>
      </c>
      <c r="K3554">
        <v>7.6</v>
      </c>
      <c r="L3554" s="5" t="s">
        <v>476</v>
      </c>
      <c r="M3554" s="5" t="s">
        <v>2267</v>
      </c>
      <c r="N3554" t="s">
        <v>3629</v>
      </c>
      <c r="P3554" s="5">
        <f t="shared" si="340"/>
        <v>0.54297723003244203</v>
      </c>
      <c r="Q3554" s="5">
        <f t="shared" si="341"/>
        <v>25031037</v>
      </c>
      <c r="R3554" s="1">
        <f t="shared" si="342"/>
        <v>-27968963</v>
      </c>
      <c r="S3554" s="1">
        <f t="shared" si="343"/>
        <v>53000000</v>
      </c>
      <c r="V3554" s="5"/>
      <c r="W3554" s="5"/>
      <c r="Y3554" s="5"/>
    </row>
    <row r="3555" spans="1:25" x14ac:dyDescent="0.3">
      <c r="A3555" t="s">
        <v>183</v>
      </c>
      <c r="B3555">
        <v>95</v>
      </c>
      <c r="C3555">
        <v>128769345</v>
      </c>
      <c r="D3555" t="s">
        <v>891</v>
      </c>
      <c r="E3555" t="s">
        <v>12006</v>
      </c>
      <c r="F3555" t="s">
        <v>1634</v>
      </c>
      <c r="G3555" t="s">
        <v>14</v>
      </c>
      <c r="H3555" t="s">
        <v>15</v>
      </c>
      <c r="I3555">
        <v>54000000</v>
      </c>
      <c r="J3555">
        <v>1996</v>
      </c>
      <c r="K3555">
        <v>5.6</v>
      </c>
      <c r="L3555" s="5" t="s">
        <v>599</v>
      </c>
      <c r="M3555" s="5" t="s">
        <v>6851</v>
      </c>
      <c r="N3555" t="s">
        <v>4289</v>
      </c>
      <c r="P3555" s="5">
        <f t="shared" si="340"/>
        <v>0.54253150803488126</v>
      </c>
      <c r="Q3555" s="5">
        <f t="shared" si="341"/>
        <v>128769345</v>
      </c>
      <c r="R3555" s="1">
        <f t="shared" si="342"/>
        <v>74769345</v>
      </c>
      <c r="S3555" s="1">
        <f t="shared" si="343"/>
        <v>54000000</v>
      </c>
      <c r="V3555" s="5"/>
      <c r="W3555" s="5"/>
      <c r="Y3555" s="5"/>
    </row>
    <row r="3556" spans="1:25" x14ac:dyDescent="0.3">
      <c r="A3556" t="s">
        <v>135</v>
      </c>
      <c r="B3556">
        <v>117</v>
      </c>
      <c r="C3556">
        <v>81645152</v>
      </c>
      <c r="D3556" t="s">
        <v>801</v>
      </c>
      <c r="E3556" t="s">
        <v>12007</v>
      </c>
      <c r="F3556" t="s">
        <v>1719</v>
      </c>
      <c r="G3556" t="s">
        <v>14</v>
      </c>
      <c r="H3556" t="s">
        <v>15</v>
      </c>
      <c r="I3556">
        <v>54000000</v>
      </c>
      <c r="J3556">
        <v>2002</v>
      </c>
      <c r="K3556">
        <v>6.7</v>
      </c>
      <c r="L3556" s="5" t="s">
        <v>476</v>
      </c>
      <c r="M3556" s="5" t="s">
        <v>2267</v>
      </c>
      <c r="N3556" t="s">
        <v>4289</v>
      </c>
      <c r="O3556" t="s">
        <v>3629</v>
      </c>
      <c r="P3556" s="5">
        <f t="shared" si="340"/>
        <v>0.54300635945047215</v>
      </c>
      <c r="Q3556" s="5">
        <f t="shared" si="341"/>
        <v>81645152</v>
      </c>
      <c r="R3556" s="1">
        <f t="shared" si="342"/>
        <v>27645152</v>
      </c>
      <c r="S3556" s="1">
        <f t="shared" si="343"/>
        <v>54000000</v>
      </c>
      <c r="V3556" s="5"/>
      <c r="W3556" s="5"/>
      <c r="Y3556" s="5"/>
    </row>
    <row r="3557" spans="1:25" x14ac:dyDescent="0.3">
      <c r="A3557" t="s">
        <v>1722</v>
      </c>
      <c r="B3557">
        <v>170</v>
      </c>
      <c r="C3557">
        <v>66676062</v>
      </c>
      <c r="D3557" t="s">
        <v>703</v>
      </c>
      <c r="E3557" t="s">
        <v>12008</v>
      </c>
      <c r="F3557" t="s">
        <v>1723</v>
      </c>
      <c r="G3557" t="s">
        <v>14</v>
      </c>
      <c r="H3557" t="s">
        <v>15</v>
      </c>
      <c r="I3557">
        <v>54000000</v>
      </c>
      <c r="J3557">
        <v>1990</v>
      </c>
      <c r="K3557">
        <v>7.6</v>
      </c>
      <c r="L3557" s="5" t="s">
        <v>8413</v>
      </c>
      <c r="M3557" s="5" t="s">
        <v>1221</v>
      </c>
      <c r="P3557" s="5">
        <f t="shared" si="340"/>
        <v>0.54298239541313431</v>
      </c>
      <c r="Q3557" s="5">
        <f t="shared" si="341"/>
        <v>66676062</v>
      </c>
      <c r="R3557" s="1">
        <f t="shared" si="342"/>
        <v>12676062</v>
      </c>
      <c r="S3557" s="1">
        <f t="shared" si="343"/>
        <v>54000000</v>
      </c>
      <c r="V3557" s="5"/>
      <c r="W3557" s="5"/>
      <c r="Y3557" s="5"/>
    </row>
    <row r="3558" spans="1:25" x14ac:dyDescent="0.3">
      <c r="A3558" t="s">
        <v>81</v>
      </c>
      <c r="B3558">
        <v>110</v>
      </c>
      <c r="C3558">
        <v>75604320</v>
      </c>
      <c r="D3558" t="s">
        <v>604</v>
      </c>
      <c r="E3558" t="s">
        <v>12009</v>
      </c>
      <c r="F3558" t="s">
        <v>1725</v>
      </c>
      <c r="G3558" t="s">
        <v>14</v>
      </c>
      <c r="H3558" t="s">
        <v>15</v>
      </c>
      <c r="I3558">
        <v>54000000</v>
      </c>
      <c r="J3558">
        <v>2006</v>
      </c>
      <c r="K3558">
        <v>5.6</v>
      </c>
      <c r="L3558" s="5" t="s">
        <v>599</v>
      </c>
      <c r="M3558" s="5" t="s">
        <v>6851</v>
      </c>
      <c r="P3558" s="5">
        <f t="shared" si="340"/>
        <v>0.54282873397021292</v>
      </c>
      <c r="Q3558" s="5">
        <f t="shared" si="341"/>
        <v>75604320</v>
      </c>
      <c r="R3558" s="1">
        <f t="shared" si="342"/>
        <v>21604320</v>
      </c>
      <c r="S3558" s="1">
        <f t="shared" si="343"/>
        <v>54000000</v>
      </c>
      <c r="V3558" s="5"/>
      <c r="W3558" s="5"/>
      <c r="Y3558" s="5"/>
    </row>
    <row r="3559" spans="1:25" x14ac:dyDescent="0.3">
      <c r="A3559" t="s">
        <v>1726</v>
      </c>
      <c r="B3559">
        <v>116</v>
      </c>
      <c r="C3559">
        <v>108200000</v>
      </c>
      <c r="D3559" t="s">
        <v>208</v>
      </c>
      <c r="E3559" t="s">
        <v>12010</v>
      </c>
      <c r="F3559" t="s">
        <v>1727</v>
      </c>
      <c r="G3559" t="s">
        <v>14</v>
      </c>
      <c r="H3559" t="s">
        <v>15</v>
      </c>
      <c r="I3559">
        <v>54000000</v>
      </c>
      <c r="J3559">
        <v>1980</v>
      </c>
      <c r="K3559">
        <v>6.8</v>
      </c>
      <c r="L3559" s="5" t="s">
        <v>476</v>
      </c>
      <c r="M3559" s="5" t="s">
        <v>340</v>
      </c>
      <c r="N3559" t="s">
        <v>6851</v>
      </c>
      <c r="O3559" t="s">
        <v>4289</v>
      </c>
      <c r="P3559" s="5">
        <f t="shared" si="340"/>
        <v>0.54275042437534904</v>
      </c>
      <c r="Q3559" s="5">
        <f t="shared" si="341"/>
        <v>108200000</v>
      </c>
      <c r="R3559" s="1">
        <f t="shared" si="342"/>
        <v>54200000</v>
      </c>
      <c r="S3559" s="1">
        <f t="shared" si="343"/>
        <v>54000000</v>
      </c>
      <c r="V3559" s="5"/>
      <c r="W3559" s="5"/>
      <c r="Y3559" s="5"/>
    </row>
    <row r="3560" spans="1:25" x14ac:dyDescent="0.3">
      <c r="A3560" t="s">
        <v>875</v>
      </c>
      <c r="B3560">
        <v>121</v>
      </c>
      <c r="C3560">
        <v>5660084</v>
      </c>
      <c r="D3560" t="s">
        <v>1517</v>
      </c>
      <c r="E3560" t="s">
        <v>12011</v>
      </c>
      <c r="F3560" t="s">
        <v>1728</v>
      </c>
      <c r="G3560" t="s">
        <v>14</v>
      </c>
      <c r="H3560" t="s">
        <v>15</v>
      </c>
      <c r="I3560">
        <v>54000000</v>
      </c>
      <c r="J3560">
        <v>2003</v>
      </c>
      <c r="K3560">
        <v>2.4</v>
      </c>
      <c r="L3560" s="5" t="s">
        <v>599</v>
      </c>
      <c r="M3560" s="5" t="s">
        <v>8413</v>
      </c>
      <c r="N3560" t="s">
        <v>6851</v>
      </c>
      <c r="P3560" s="5">
        <f t="shared" si="340"/>
        <v>0.54299226627293828</v>
      </c>
      <c r="Q3560" s="5">
        <f t="shared" si="341"/>
        <v>5660084</v>
      </c>
      <c r="R3560" s="1">
        <f t="shared" si="342"/>
        <v>-48339916</v>
      </c>
      <c r="S3560" s="1">
        <f t="shared" si="343"/>
        <v>54000000</v>
      </c>
      <c r="V3560" s="5"/>
      <c r="W3560" s="5"/>
      <c r="Y3560" s="5"/>
    </row>
    <row r="3561" spans="1:25" x14ac:dyDescent="0.3">
      <c r="A3561" t="s">
        <v>1828</v>
      </c>
      <c r="B3561">
        <v>132</v>
      </c>
      <c r="C3561">
        <v>70496802</v>
      </c>
      <c r="D3561" t="s">
        <v>330</v>
      </c>
      <c r="E3561" t="s">
        <v>12012</v>
      </c>
      <c r="F3561" t="s">
        <v>1829</v>
      </c>
      <c r="G3561" t="s">
        <v>14</v>
      </c>
      <c r="H3561" t="s">
        <v>15</v>
      </c>
      <c r="I3561">
        <v>54000000</v>
      </c>
      <c r="J3561">
        <v>2005</v>
      </c>
      <c r="K3561">
        <v>8.1999999999999993</v>
      </c>
      <c r="L3561" s="5" t="s">
        <v>476</v>
      </c>
      <c r="M3561" s="5" t="s">
        <v>1221</v>
      </c>
      <c r="N3561" t="s">
        <v>3629</v>
      </c>
      <c r="P3561" s="5">
        <f t="shared" si="340"/>
        <v>0.54245334534616096</v>
      </c>
      <c r="Q3561" s="5">
        <f t="shared" si="341"/>
        <v>70496802</v>
      </c>
      <c r="R3561" s="1">
        <f t="shared" si="342"/>
        <v>16496802</v>
      </c>
      <c r="S3561" s="1">
        <f t="shared" si="343"/>
        <v>54000000</v>
      </c>
      <c r="V3561" s="5"/>
      <c r="W3561" s="5"/>
      <c r="Y3561" s="5"/>
    </row>
    <row r="3562" spans="1:25" x14ac:dyDescent="0.3">
      <c r="A3562" t="s">
        <v>1121</v>
      </c>
      <c r="B3562">
        <v>134</v>
      </c>
      <c r="C3562">
        <v>37600435</v>
      </c>
      <c r="D3562" t="s">
        <v>1122</v>
      </c>
      <c r="E3562" t="s">
        <v>12013</v>
      </c>
      <c r="F3562" t="s">
        <v>1123</v>
      </c>
      <c r="G3562" t="s">
        <v>14</v>
      </c>
      <c r="H3562" t="s">
        <v>15</v>
      </c>
      <c r="I3562">
        <v>55000000</v>
      </c>
      <c r="J3562">
        <v>1995</v>
      </c>
      <c r="K3562">
        <v>5.9</v>
      </c>
      <c r="L3562" s="5" t="s">
        <v>476</v>
      </c>
      <c r="M3562" s="5" t="s">
        <v>340</v>
      </c>
      <c r="N3562" t="s">
        <v>6851</v>
      </c>
      <c r="O3562" t="s">
        <v>3629</v>
      </c>
      <c r="P3562" s="5">
        <f t="shared" si="340"/>
        <v>0.54232964702395581</v>
      </c>
      <c r="Q3562" s="5">
        <f t="shared" si="341"/>
        <v>37600435</v>
      </c>
      <c r="R3562" s="1">
        <f t="shared" si="342"/>
        <v>-17399565</v>
      </c>
      <c r="S3562" s="1">
        <f t="shared" si="343"/>
        <v>55000000</v>
      </c>
      <c r="V3562" s="5"/>
      <c r="W3562" s="5"/>
      <c r="Y3562" s="5"/>
    </row>
    <row r="3563" spans="1:25" x14ac:dyDescent="0.3">
      <c r="A3563" t="s">
        <v>1370</v>
      </c>
      <c r="B3563">
        <v>121</v>
      </c>
      <c r="C3563">
        <v>43247140</v>
      </c>
      <c r="D3563" t="s">
        <v>1371</v>
      </c>
      <c r="E3563" t="s">
        <v>12014</v>
      </c>
      <c r="F3563" t="s">
        <v>1372</v>
      </c>
      <c r="G3563" t="s">
        <v>14</v>
      </c>
      <c r="H3563" t="s">
        <v>22</v>
      </c>
      <c r="I3563">
        <v>55000000</v>
      </c>
      <c r="J3563">
        <v>2015</v>
      </c>
      <c r="K3563">
        <v>7.1</v>
      </c>
      <c r="L3563" s="5" t="s">
        <v>340</v>
      </c>
      <c r="M3563" s="5" t="s">
        <v>4651</v>
      </c>
      <c r="N3563" t="s">
        <v>1221</v>
      </c>
      <c r="O3563" t="s">
        <v>7865</v>
      </c>
      <c r="P3563" s="5">
        <f t="shared" si="340"/>
        <v>0.54196568915222298</v>
      </c>
      <c r="Q3563" s="5">
        <f t="shared" si="341"/>
        <v>43247140</v>
      </c>
      <c r="R3563" s="1">
        <f t="shared" si="342"/>
        <v>-11752860</v>
      </c>
      <c r="S3563" s="1">
        <f t="shared" si="343"/>
        <v>55000000</v>
      </c>
      <c r="V3563" s="5"/>
      <c r="W3563" s="5"/>
      <c r="Y3563" s="5"/>
    </row>
    <row r="3564" spans="1:25" x14ac:dyDescent="0.3">
      <c r="A3564" t="s">
        <v>272</v>
      </c>
      <c r="B3564">
        <v>156</v>
      </c>
      <c r="C3564">
        <v>75530832</v>
      </c>
      <c r="D3564" t="s">
        <v>1353</v>
      </c>
      <c r="E3564" t="s">
        <v>12015</v>
      </c>
      <c r="F3564" t="s">
        <v>1437</v>
      </c>
      <c r="G3564" t="s">
        <v>14</v>
      </c>
      <c r="H3564" t="s">
        <v>15</v>
      </c>
      <c r="I3564">
        <v>55000000</v>
      </c>
      <c r="J3564">
        <v>1999</v>
      </c>
      <c r="K3564">
        <v>6.8</v>
      </c>
      <c r="L3564" s="5" t="s">
        <v>1221</v>
      </c>
      <c r="M3564" s="5" t="s">
        <v>8417</v>
      </c>
      <c r="P3564" s="5">
        <f t="shared" si="340"/>
        <v>0.5416362824077029</v>
      </c>
      <c r="Q3564" s="5">
        <f t="shared" si="341"/>
        <v>75530832</v>
      </c>
      <c r="R3564" s="1">
        <f t="shared" si="342"/>
        <v>20530832</v>
      </c>
      <c r="S3564" s="1">
        <f t="shared" si="343"/>
        <v>55000000</v>
      </c>
      <c r="V3564" s="5"/>
      <c r="W3564" s="5"/>
      <c r="Y3564" s="5"/>
    </row>
    <row r="3565" spans="1:25" x14ac:dyDescent="0.3">
      <c r="A3565" t="s">
        <v>1443</v>
      </c>
      <c r="B3565">
        <v>115</v>
      </c>
      <c r="C3565">
        <v>74540762</v>
      </c>
      <c r="D3565" t="s">
        <v>330</v>
      </c>
      <c r="E3565" t="s">
        <v>12016</v>
      </c>
      <c r="F3565" t="s">
        <v>1444</v>
      </c>
      <c r="G3565" t="s">
        <v>14</v>
      </c>
      <c r="H3565" t="s">
        <v>15</v>
      </c>
      <c r="I3565">
        <v>55000000</v>
      </c>
      <c r="J3565">
        <v>2004</v>
      </c>
      <c r="K3565">
        <v>6.5</v>
      </c>
      <c r="L3565" s="5" t="s">
        <v>476</v>
      </c>
      <c r="M3565" s="5" t="s">
        <v>1221</v>
      </c>
      <c r="N3565" t="s">
        <v>3629</v>
      </c>
      <c r="P3565" s="5">
        <f t="shared" si="340"/>
        <v>0.5415508065017387</v>
      </c>
      <c r="Q3565" s="5">
        <f t="shared" si="341"/>
        <v>74540762</v>
      </c>
      <c r="R3565" s="1">
        <f t="shared" si="342"/>
        <v>19540762</v>
      </c>
      <c r="S3565" s="1">
        <f t="shared" si="343"/>
        <v>55000000</v>
      </c>
      <c r="V3565" s="5"/>
      <c r="W3565" s="5"/>
      <c r="Y3565" s="5"/>
    </row>
    <row r="3566" spans="1:25" x14ac:dyDescent="0.3">
      <c r="A3566" t="s">
        <v>302</v>
      </c>
      <c r="B3566">
        <v>122</v>
      </c>
      <c r="C3566">
        <v>22362500</v>
      </c>
      <c r="D3566" t="s">
        <v>910</v>
      </c>
      <c r="E3566" t="s">
        <v>12017</v>
      </c>
      <c r="F3566" t="s">
        <v>1566</v>
      </c>
      <c r="G3566" t="s">
        <v>14</v>
      </c>
      <c r="H3566" t="s">
        <v>15</v>
      </c>
      <c r="I3566">
        <v>55000000</v>
      </c>
      <c r="J3566">
        <v>1999</v>
      </c>
      <c r="K3566">
        <v>6.1</v>
      </c>
      <c r="L3566" s="5" t="s">
        <v>599</v>
      </c>
      <c r="M3566" s="5" t="s">
        <v>1221</v>
      </c>
      <c r="P3566" s="5">
        <f t="shared" si="340"/>
        <v>0.54145661164095116</v>
      </c>
      <c r="Q3566" s="5">
        <f t="shared" si="341"/>
        <v>22362500</v>
      </c>
      <c r="R3566" s="1">
        <f t="shared" si="342"/>
        <v>-32637500</v>
      </c>
      <c r="S3566" s="1">
        <f t="shared" si="343"/>
        <v>55000000</v>
      </c>
      <c r="V3566" s="5"/>
      <c r="W3566" s="5"/>
      <c r="Y3566" s="5"/>
    </row>
    <row r="3567" spans="1:25" x14ac:dyDescent="0.3">
      <c r="A3567" t="s">
        <v>154</v>
      </c>
      <c r="B3567">
        <v>142</v>
      </c>
      <c r="C3567">
        <v>329691196</v>
      </c>
      <c r="D3567" t="s">
        <v>910</v>
      </c>
      <c r="E3567" t="s">
        <v>12018</v>
      </c>
      <c r="F3567" t="s">
        <v>1626</v>
      </c>
      <c r="G3567" t="s">
        <v>14</v>
      </c>
      <c r="H3567" t="s">
        <v>15</v>
      </c>
      <c r="I3567">
        <v>55000000</v>
      </c>
      <c r="J3567">
        <v>1994</v>
      </c>
      <c r="K3567">
        <v>8.8000000000000007</v>
      </c>
      <c r="L3567" s="5" t="s">
        <v>599</v>
      </c>
      <c r="M3567" s="5" t="s">
        <v>1221</v>
      </c>
      <c r="P3567" s="5">
        <f t="shared" si="340"/>
        <v>0.54100041325864656</v>
      </c>
      <c r="Q3567" s="5">
        <f t="shared" si="341"/>
        <v>329691196</v>
      </c>
      <c r="R3567" s="1">
        <f t="shared" si="342"/>
        <v>274691196</v>
      </c>
      <c r="S3567" s="1">
        <f t="shared" si="343"/>
        <v>55000000</v>
      </c>
      <c r="V3567" s="5"/>
      <c r="W3567" s="5"/>
      <c r="Y3567" s="5"/>
    </row>
    <row r="3568" spans="1:25" x14ac:dyDescent="0.3">
      <c r="A3568" t="s">
        <v>717</v>
      </c>
      <c r="B3568">
        <v>108</v>
      </c>
      <c r="C3568">
        <v>166225040</v>
      </c>
      <c r="D3568" t="s">
        <v>599</v>
      </c>
      <c r="E3568" t="s">
        <v>12019</v>
      </c>
      <c r="F3568" t="s">
        <v>1628</v>
      </c>
      <c r="G3568" t="s">
        <v>14</v>
      </c>
      <c r="H3568" t="s">
        <v>15</v>
      </c>
      <c r="I3568">
        <v>55000000</v>
      </c>
      <c r="J3568">
        <v>2000</v>
      </c>
      <c r="K3568">
        <v>7</v>
      </c>
      <c r="L3568" s="5" t="s">
        <v>599</v>
      </c>
      <c r="M3568" s="5"/>
      <c r="P3568" s="5">
        <f t="shared" si="340"/>
        <v>0.54518476114303416</v>
      </c>
      <c r="Q3568" s="5">
        <f t="shared" si="341"/>
        <v>166225040</v>
      </c>
      <c r="R3568" s="1">
        <f t="shared" si="342"/>
        <v>111225040</v>
      </c>
      <c r="S3568" s="1">
        <f t="shared" si="343"/>
        <v>55000000</v>
      </c>
      <c r="V3568" s="5"/>
      <c r="W3568" s="5"/>
      <c r="Y3568" s="5"/>
    </row>
    <row r="3569" spans="1:25" x14ac:dyDescent="0.3">
      <c r="A3569" t="s">
        <v>1629</v>
      </c>
      <c r="B3569">
        <v>84</v>
      </c>
      <c r="C3569">
        <v>141600000</v>
      </c>
      <c r="D3569" t="s">
        <v>1630</v>
      </c>
      <c r="E3569" t="s">
        <v>12020</v>
      </c>
      <c r="F3569" t="s">
        <v>1631</v>
      </c>
      <c r="G3569" t="s">
        <v>14</v>
      </c>
      <c r="H3569" t="s">
        <v>15</v>
      </c>
      <c r="I3569">
        <v>55000000</v>
      </c>
      <c r="J3569">
        <v>1995</v>
      </c>
      <c r="K3569">
        <v>6.6</v>
      </c>
      <c r="L3569" s="5" t="s">
        <v>340</v>
      </c>
      <c r="M3569" s="5" t="s">
        <v>4017</v>
      </c>
      <c r="N3569" t="s">
        <v>1221</v>
      </c>
      <c r="O3569" t="s">
        <v>6299</v>
      </c>
      <c r="P3569" s="5">
        <f t="shared" si="340"/>
        <v>0.54615644556975562</v>
      </c>
      <c r="Q3569" s="5">
        <f t="shared" si="341"/>
        <v>141600000</v>
      </c>
      <c r="R3569" s="1">
        <f t="shared" si="342"/>
        <v>86600000</v>
      </c>
      <c r="S3569" s="1">
        <f t="shared" si="343"/>
        <v>55000000</v>
      </c>
      <c r="V3569" s="5"/>
      <c r="W3569" s="5"/>
      <c r="Y3569" s="5"/>
    </row>
    <row r="3570" spans="1:25" x14ac:dyDescent="0.3">
      <c r="A3570" t="s">
        <v>377</v>
      </c>
      <c r="B3570">
        <v>188</v>
      </c>
      <c r="C3570">
        <v>134218018</v>
      </c>
      <c r="D3570" t="s">
        <v>1632</v>
      </c>
      <c r="E3570" t="s">
        <v>12021</v>
      </c>
      <c r="F3570" t="s">
        <v>1633</v>
      </c>
      <c r="G3570" t="s">
        <v>14</v>
      </c>
      <c r="H3570" t="s">
        <v>15</v>
      </c>
      <c r="I3570">
        <v>55000000</v>
      </c>
      <c r="J3570">
        <v>1978</v>
      </c>
      <c r="K3570">
        <v>7.3</v>
      </c>
      <c r="L3570" s="5" t="s">
        <v>476</v>
      </c>
      <c r="M3570" s="5" t="s">
        <v>340</v>
      </c>
      <c r="N3570" t="s">
        <v>1221</v>
      </c>
      <c r="O3570" t="s">
        <v>6851</v>
      </c>
      <c r="P3570" s="5">
        <f t="shared" si="340"/>
        <v>0.54679220584105892</v>
      </c>
      <c r="Q3570" s="5">
        <f t="shared" si="341"/>
        <v>134218018</v>
      </c>
      <c r="R3570" s="1">
        <f t="shared" si="342"/>
        <v>79218018</v>
      </c>
      <c r="S3570" s="1">
        <f t="shared" si="343"/>
        <v>55000000</v>
      </c>
      <c r="V3570" s="5"/>
      <c r="W3570" s="5"/>
      <c r="Y3570" s="5"/>
    </row>
    <row r="3571" spans="1:25" x14ac:dyDescent="0.3">
      <c r="A3571" t="s">
        <v>1636</v>
      </c>
      <c r="B3571">
        <v>92</v>
      </c>
      <c r="C3571">
        <v>105263257</v>
      </c>
      <c r="D3571" t="s">
        <v>1637</v>
      </c>
      <c r="E3571" t="s">
        <v>12022</v>
      </c>
      <c r="F3571" t="s">
        <v>1638</v>
      </c>
      <c r="G3571" t="s">
        <v>14</v>
      </c>
      <c r="H3571" t="s">
        <v>15</v>
      </c>
      <c r="I3571">
        <v>55000000</v>
      </c>
      <c r="J3571">
        <v>1997</v>
      </c>
      <c r="K3571">
        <v>5.4</v>
      </c>
      <c r="L3571" s="5" t="s">
        <v>476</v>
      </c>
      <c r="M3571" s="5" t="s">
        <v>340</v>
      </c>
      <c r="N3571" t="s">
        <v>599</v>
      </c>
      <c r="O3571" t="s">
        <v>6299</v>
      </c>
      <c r="P3571" s="5">
        <f t="shared" si="340"/>
        <v>0.54733598008058548</v>
      </c>
      <c r="Q3571" s="5">
        <f t="shared" si="341"/>
        <v>105263257</v>
      </c>
      <c r="R3571" s="1">
        <f t="shared" si="342"/>
        <v>50263257</v>
      </c>
      <c r="S3571" s="1">
        <f t="shared" si="343"/>
        <v>55000000</v>
      </c>
      <c r="V3571" s="5"/>
      <c r="W3571" s="5"/>
      <c r="Y3571" s="5"/>
    </row>
    <row r="3572" spans="1:25" x14ac:dyDescent="0.3">
      <c r="A3572" t="s">
        <v>1639</v>
      </c>
      <c r="B3572">
        <v>74</v>
      </c>
      <c r="C3572">
        <v>104354205</v>
      </c>
      <c r="D3572" t="s">
        <v>604</v>
      </c>
      <c r="E3572" t="s">
        <v>12023</v>
      </c>
      <c r="F3572" t="s">
        <v>1640</v>
      </c>
      <c r="G3572" t="s">
        <v>14</v>
      </c>
      <c r="H3572" t="s">
        <v>15</v>
      </c>
      <c r="I3572">
        <v>55000000</v>
      </c>
      <c r="J3572">
        <v>2003</v>
      </c>
      <c r="K3572">
        <v>6.3</v>
      </c>
      <c r="L3572" s="5" t="s">
        <v>599</v>
      </c>
      <c r="M3572" s="5" t="s">
        <v>6851</v>
      </c>
      <c r="P3572" s="5">
        <f t="shared" si="340"/>
        <v>0.54754524072862987</v>
      </c>
      <c r="Q3572" s="5">
        <f t="shared" si="341"/>
        <v>104354205</v>
      </c>
      <c r="R3572" s="1">
        <f t="shared" si="342"/>
        <v>49354205</v>
      </c>
      <c r="S3572" s="1">
        <f t="shared" si="343"/>
        <v>55000000</v>
      </c>
      <c r="V3572" s="5"/>
      <c r="W3572" s="5"/>
      <c r="Y3572" s="5"/>
    </row>
    <row r="3573" spans="1:25" x14ac:dyDescent="0.3">
      <c r="A3573" t="s">
        <v>412</v>
      </c>
      <c r="B3573">
        <v>134</v>
      </c>
      <c r="C3573">
        <v>107100855</v>
      </c>
      <c r="D3573" t="s">
        <v>1285</v>
      </c>
      <c r="E3573" t="s">
        <v>12024</v>
      </c>
      <c r="F3573" t="s">
        <v>1641</v>
      </c>
      <c r="G3573" t="s">
        <v>14</v>
      </c>
      <c r="H3573" t="s">
        <v>15</v>
      </c>
      <c r="I3573">
        <v>55000000</v>
      </c>
      <c r="J3573">
        <v>2013</v>
      </c>
      <c r="K3573">
        <v>7.9</v>
      </c>
      <c r="L3573" s="5" t="s">
        <v>4651</v>
      </c>
      <c r="M3573" s="5" t="s">
        <v>1221</v>
      </c>
      <c r="N3573" t="s">
        <v>3629</v>
      </c>
      <c r="P3573" s="5">
        <f t="shared" si="340"/>
        <v>0.54774566148942849</v>
      </c>
      <c r="Q3573" s="5">
        <f t="shared" si="341"/>
        <v>107100855</v>
      </c>
      <c r="R3573" s="1">
        <f t="shared" si="342"/>
        <v>52100855</v>
      </c>
      <c r="S3573" s="1">
        <f t="shared" si="343"/>
        <v>55000000</v>
      </c>
      <c r="V3573" s="5"/>
      <c r="W3573" s="5"/>
      <c r="Y3573" s="5"/>
    </row>
    <row r="3574" spans="1:25" x14ac:dyDescent="0.3">
      <c r="A3574" t="s">
        <v>290</v>
      </c>
      <c r="B3574">
        <v>101</v>
      </c>
      <c r="C3574">
        <v>98711404</v>
      </c>
      <c r="D3574" t="s">
        <v>1507</v>
      </c>
      <c r="E3574" t="s">
        <v>12025</v>
      </c>
      <c r="F3574" t="s">
        <v>1642</v>
      </c>
      <c r="G3574" t="s">
        <v>14</v>
      </c>
      <c r="H3574" t="s">
        <v>15</v>
      </c>
      <c r="I3574">
        <v>55000000</v>
      </c>
      <c r="J3574">
        <v>2010</v>
      </c>
      <c r="K3574">
        <v>6.3</v>
      </c>
      <c r="L3574" s="5" t="s">
        <v>599</v>
      </c>
      <c r="M3574" s="5" t="s">
        <v>8413</v>
      </c>
      <c r="N3574" t="s">
        <v>6851</v>
      </c>
      <c r="O3574" t="s">
        <v>3629</v>
      </c>
      <c r="P3574" s="5">
        <f t="shared" si="340"/>
        <v>0.54797644682870128</v>
      </c>
      <c r="Q3574" s="5">
        <f t="shared" si="341"/>
        <v>98711404</v>
      </c>
      <c r="R3574" s="1">
        <f t="shared" si="342"/>
        <v>43711404</v>
      </c>
      <c r="S3574" s="1">
        <f t="shared" si="343"/>
        <v>55000000</v>
      </c>
      <c r="V3574" s="5"/>
      <c r="W3574" s="5"/>
      <c r="Y3574" s="5"/>
    </row>
    <row r="3575" spans="1:25" x14ac:dyDescent="0.3">
      <c r="A3575" t="s">
        <v>1108</v>
      </c>
      <c r="B3575">
        <v>132</v>
      </c>
      <c r="C3575">
        <v>101530738</v>
      </c>
      <c r="D3575" t="s">
        <v>122</v>
      </c>
      <c r="E3575" t="s">
        <v>12026</v>
      </c>
      <c r="F3575" t="s">
        <v>1644</v>
      </c>
      <c r="G3575" t="s">
        <v>14</v>
      </c>
      <c r="H3575" t="s">
        <v>15</v>
      </c>
      <c r="I3575">
        <v>55000000</v>
      </c>
      <c r="J3575">
        <v>2014</v>
      </c>
      <c r="K3575">
        <v>7.2</v>
      </c>
      <c r="L3575" s="5" t="s">
        <v>476</v>
      </c>
      <c r="M3575" s="5" t="s">
        <v>8413</v>
      </c>
      <c r="N3575" t="s">
        <v>3629</v>
      </c>
      <c r="P3575" s="5">
        <f t="shared" si="340"/>
        <v>0.5481193559235612</v>
      </c>
      <c r="Q3575" s="5">
        <f t="shared" si="341"/>
        <v>101530738</v>
      </c>
      <c r="R3575" s="1">
        <f t="shared" si="342"/>
        <v>46530738</v>
      </c>
      <c r="S3575" s="1">
        <f t="shared" si="343"/>
        <v>55000000</v>
      </c>
      <c r="V3575" s="5"/>
      <c r="W3575" s="5"/>
      <c r="Y3575" s="5"/>
    </row>
    <row r="3576" spans="1:25" x14ac:dyDescent="0.3">
      <c r="A3576" t="s">
        <v>1645</v>
      </c>
      <c r="B3576">
        <v>105</v>
      </c>
      <c r="C3576">
        <v>93815117</v>
      </c>
      <c r="D3576" t="s">
        <v>507</v>
      </c>
      <c r="E3576" t="s">
        <v>12027</v>
      </c>
      <c r="F3576" t="s">
        <v>1646</v>
      </c>
      <c r="G3576" t="s">
        <v>14</v>
      </c>
      <c r="H3576" t="s">
        <v>15</v>
      </c>
      <c r="I3576">
        <v>55000000</v>
      </c>
      <c r="J3576">
        <v>2002</v>
      </c>
      <c r="K3576">
        <v>5.0999999999999996</v>
      </c>
      <c r="L3576" s="5" t="s">
        <v>599</v>
      </c>
      <c r="M3576" s="5" t="s">
        <v>1221</v>
      </c>
      <c r="N3576" t="s">
        <v>6851</v>
      </c>
      <c r="P3576" s="5">
        <f t="shared" si="340"/>
        <v>0.54829229509946831</v>
      </c>
      <c r="Q3576" s="5">
        <f t="shared" si="341"/>
        <v>93815117</v>
      </c>
      <c r="R3576" s="1">
        <f t="shared" si="342"/>
        <v>38815117</v>
      </c>
      <c r="S3576" s="1">
        <f t="shared" si="343"/>
        <v>55000000</v>
      </c>
      <c r="V3576" s="5"/>
      <c r="W3576" s="5"/>
      <c r="Y3576" s="5"/>
    </row>
    <row r="3577" spans="1:25" x14ac:dyDescent="0.3">
      <c r="A3577" t="s">
        <v>1648</v>
      </c>
      <c r="B3577">
        <v>117</v>
      </c>
      <c r="C3577">
        <v>162586036</v>
      </c>
      <c r="D3577" t="s">
        <v>555</v>
      </c>
      <c r="E3577" t="s">
        <v>12028</v>
      </c>
      <c r="F3577" t="s">
        <v>1649</v>
      </c>
      <c r="G3577" t="s">
        <v>14</v>
      </c>
      <c r="H3577" t="s">
        <v>15</v>
      </c>
      <c r="I3577">
        <v>55000000</v>
      </c>
      <c r="J3577">
        <v>2006</v>
      </c>
      <c r="K3577">
        <v>8</v>
      </c>
      <c r="L3577" s="5" t="s">
        <v>4651</v>
      </c>
      <c r="M3577" s="5" t="s">
        <v>1221</v>
      </c>
      <c r="P3577" s="5">
        <f t="shared" si="340"/>
        <v>0.54838663530923148</v>
      </c>
      <c r="Q3577" s="5">
        <f t="shared" si="341"/>
        <v>162586036</v>
      </c>
      <c r="R3577" s="1">
        <f t="shared" si="342"/>
        <v>107586036</v>
      </c>
      <c r="S3577" s="1">
        <f t="shared" si="343"/>
        <v>55000000</v>
      </c>
      <c r="V3577" s="5"/>
      <c r="W3577" s="5"/>
      <c r="Y3577" s="5"/>
    </row>
    <row r="3578" spans="1:25" x14ac:dyDescent="0.3">
      <c r="A3578" t="s">
        <v>451</v>
      </c>
      <c r="B3578">
        <v>98</v>
      </c>
      <c r="C3578">
        <v>89706988</v>
      </c>
      <c r="D3578" t="s">
        <v>699</v>
      </c>
      <c r="E3578" t="s">
        <v>12029</v>
      </c>
      <c r="F3578" t="s">
        <v>1650</v>
      </c>
      <c r="G3578" t="s">
        <v>14</v>
      </c>
      <c r="H3578" t="s">
        <v>15</v>
      </c>
      <c r="I3578">
        <v>55000000</v>
      </c>
      <c r="J3578">
        <v>2005</v>
      </c>
      <c r="K3578">
        <v>6.2</v>
      </c>
      <c r="L3578" s="5" t="s">
        <v>1221</v>
      </c>
      <c r="M3578" s="5" t="s">
        <v>8415</v>
      </c>
      <c r="N3578" t="s">
        <v>3629</v>
      </c>
      <c r="P3578" s="5">
        <f t="shared" si="340"/>
        <v>0.54932623921533219</v>
      </c>
      <c r="Q3578" s="5">
        <f t="shared" si="341"/>
        <v>89706988</v>
      </c>
      <c r="R3578" s="1">
        <f t="shared" si="342"/>
        <v>34706988</v>
      </c>
      <c r="S3578" s="1">
        <f t="shared" si="343"/>
        <v>55000000</v>
      </c>
      <c r="V3578" s="5"/>
      <c r="W3578" s="5"/>
      <c r="Y3578" s="5"/>
    </row>
    <row r="3579" spans="1:25" x14ac:dyDescent="0.3">
      <c r="A3579" t="s">
        <v>1118</v>
      </c>
      <c r="B3579">
        <v>128</v>
      </c>
      <c r="C3579">
        <v>83000000</v>
      </c>
      <c r="D3579" t="s">
        <v>1450</v>
      </c>
      <c r="E3579" t="s">
        <v>12030</v>
      </c>
      <c r="F3579" t="s">
        <v>1651</v>
      </c>
      <c r="G3579" t="s">
        <v>14</v>
      </c>
      <c r="H3579" t="s">
        <v>15</v>
      </c>
      <c r="I3579">
        <v>55000000</v>
      </c>
      <c r="J3579">
        <v>1994</v>
      </c>
      <c r="K3579">
        <v>6</v>
      </c>
      <c r="L3579" s="5" t="s">
        <v>1221</v>
      </c>
      <c r="M3579" s="5" t="s">
        <v>3629</v>
      </c>
      <c r="P3579" s="5">
        <f t="shared" si="340"/>
        <v>0.54938195666958067</v>
      </c>
      <c r="Q3579" s="5">
        <f t="shared" si="341"/>
        <v>83000000</v>
      </c>
      <c r="R3579" s="1">
        <f t="shared" si="342"/>
        <v>28000000</v>
      </c>
      <c r="S3579" s="1">
        <f t="shared" si="343"/>
        <v>55000000</v>
      </c>
      <c r="V3579" s="5"/>
      <c r="W3579" s="5"/>
      <c r="Y3579" s="5"/>
    </row>
    <row r="3580" spans="1:25" x14ac:dyDescent="0.3">
      <c r="A3580" t="s">
        <v>678</v>
      </c>
      <c r="B3580">
        <v>114</v>
      </c>
      <c r="C3580">
        <v>78745923</v>
      </c>
      <c r="D3580" t="s">
        <v>246</v>
      </c>
      <c r="E3580" t="s">
        <v>12031</v>
      </c>
      <c r="F3580" t="s">
        <v>1652</v>
      </c>
      <c r="G3580" t="s">
        <v>14</v>
      </c>
      <c r="H3580" t="s">
        <v>275</v>
      </c>
      <c r="I3580">
        <v>55000000</v>
      </c>
      <c r="J3580">
        <v>1998</v>
      </c>
      <c r="K3580">
        <v>6.7</v>
      </c>
      <c r="L3580" s="5" t="s">
        <v>1221</v>
      </c>
      <c r="M3580" s="5" t="s">
        <v>455</v>
      </c>
      <c r="N3580" t="s">
        <v>6851</v>
      </c>
      <c r="P3580" s="5">
        <f t="shared" si="340"/>
        <v>0.54937357746244797</v>
      </c>
      <c r="Q3580" s="5">
        <f t="shared" si="341"/>
        <v>78745923</v>
      </c>
      <c r="R3580" s="1">
        <f t="shared" si="342"/>
        <v>23745923</v>
      </c>
      <c r="S3580" s="1">
        <f t="shared" si="343"/>
        <v>55000000</v>
      </c>
      <c r="V3580" s="5"/>
      <c r="W3580" s="5"/>
      <c r="Y3580" s="5"/>
    </row>
    <row r="3581" spans="1:25" x14ac:dyDescent="0.3">
      <c r="A3581" t="s">
        <v>712</v>
      </c>
      <c r="B3581">
        <v>85</v>
      </c>
      <c r="C3581">
        <v>66365290</v>
      </c>
      <c r="D3581" t="s">
        <v>599</v>
      </c>
      <c r="E3581" t="s">
        <v>12032</v>
      </c>
      <c r="F3581" t="s">
        <v>1654</v>
      </c>
      <c r="G3581" t="s">
        <v>14</v>
      </c>
      <c r="H3581" t="s">
        <v>15</v>
      </c>
      <c r="I3581">
        <v>55000000</v>
      </c>
      <c r="J3581">
        <v>1999</v>
      </c>
      <c r="K3581">
        <v>6.4</v>
      </c>
      <c r="L3581" s="5" t="s">
        <v>599</v>
      </c>
      <c r="M3581" s="5"/>
      <c r="P3581" s="5">
        <f t="shared" si="340"/>
        <v>0.54932587056878224</v>
      </c>
      <c r="Q3581" s="5">
        <f t="shared" si="341"/>
        <v>66365290</v>
      </c>
      <c r="R3581" s="1">
        <f t="shared" si="342"/>
        <v>11365290</v>
      </c>
      <c r="S3581" s="1">
        <f t="shared" si="343"/>
        <v>55000000</v>
      </c>
      <c r="V3581" s="5"/>
      <c r="W3581" s="5"/>
      <c r="Y3581" s="5"/>
    </row>
    <row r="3582" spans="1:25" x14ac:dyDescent="0.3">
      <c r="A3582" t="s">
        <v>828</v>
      </c>
      <c r="B3582">
        <v>97</v>
      </c>
      <c r="C3582">
        <v>63408614</v>
      </c>
      <c r="D3582" t="s">
        <v>149</v>
      </c>
      <c r="E3582" t="s">
        <v>12033</v>
      </c>
      <c r="F3582" t="s">
        <v>1657</v>
      </c>
      <c r="G3582" t="s">
        <v>14</v>
      </c>
      <c r="H3582" t="s">
        <v>15</v>
      </c>
      <c r="I3582">
        <v>55000000</v>
      </c>
      <c r="J3582">
        <v>1989</v>
      </c>
      <c r="K3582">
        <v>6.3</v>
      </c>
      <c r="L3582" s="5" t="s">
        <v>476</v>
      </c>
      <c r="M3582" s="5" t="s">
        <v>599</v>
      </c>
      <c r="N3582" t="s">
        <v>8413</v>
      </c>
      <c r="O3582" t="s">
        <v>3629</v>
      </c>
      <c r="P3582" s="5">
        <f t="shared" si="340"/>
        <v>0.54916983437088773</v>
      </c>
      <c r="Q3582" s="5">
        <f t="shared" si="341"/>
        <v>63408614</v>
      </c>
      <c r="R3582" s="1">
        <f t="shared" si="342"/>
        <v>8408614</v>
      </c>
      <c r="S3582" s="1">
        <f t="shared" si="343"/>
        <v>55000000</v>
      </c>
      <c r="V3582" s="5"/>
      <c r="W3582" s="5"/>
      <c r="Y3582" s="5"/>
    </row>
    <row r="3583" spans="1:25" x14ac:dyDescent="0.3">
      <c r="A3583" t="s">
        <v>154</v>
      </c>
      <c r="B3583">
        <v>104</v>
      </c>
      <c r="C3583">
        <v>58422650</v>
      </c>
      <c r="D3583" t="s">
        <v>315</v>
      </c>
      <c r="E3583" t="s">
        <v>12034</v>
      </c>
      <c r="F3583" t="s">
        <v>1658</v>
      </c>
      <c r="G3583" t="s">
        <v>14</v>
      </c>
      <c r="H3583" t="s">
        <v>15</v>
      </c>
      <c r="I3583">
        <v>55000000</v>
      </c>
      <c r="J3583">
        <v>1992</v>
      </c>
      <c r="K3583">
        <v>6.4</v>
      </c>
      <c r="L3583" s="5" t="s">
        <v>599</v>
      </c>
      <c r="M3583" s="5" t="s">
        <v>455</v>
      </c>
      <c r="N3583" t="s">
        <v>2267</v>
      </c>
      <c r="P3583" s="5">
        <f t="shared" si="340"/>
        <v>0.54898887518059725</v>
      </c>
      <c r="Q3583" s="5">
        <f t="shared" si="341"/>
        <v>58422650</v>
      </c>
      <c r="R3583" s="1">
        <f t="shared" si="342"/>
        <v>3422650</v>
      </c>
      <c r="S3583" s="1">
        <f t="shared" si="343"/>
        <v>55000000</v>
      </c>
      <c r="V3583" s="5"/>
      <c r="W3583" s="5"/>
      <c r="Y3583" s="5"/>
    </row>
    <row r="3584" spans="1:25" x14ac:dyDescent="0.3">
      <c r="A3584" t="s">
        <v>1659</v>
      </c>
      <c r="B3584">
        <v>110</v>
      </c>
      <c r="C3584">
        <v>56932305</v>
      </c>
      <c r="D3584" t="s">
        <v>1661</v>
      </c>
      <c r="E3584" t="s">
        <v>12035</v>
      </c>
      <c r="F3584" t="s">
        <v>1662</v>
      </c>
      <c r="G3584" t="s">
        <v>14</v>
      </c>
      <c r="H3584" t="s">
        <v>15</v>
      </c>
      <c r="I3584">
        <v>55000000</v>
      </c>
      <c r="J3584">
        <v>2000</v>
      </c>
      <c r="K3584">
        <v>6.6</v>
      </c>
      <c r="L3584" s="5" t="s">
        <v>476</v>
      </c>
      <c r="M3584" s="5" t="s">
        <v>340</v>
      </c>
      <c r="N3584" t="s">
        <v>599</v>
      </c>
      <c r="O3584" t="s">
        <v>5239</v>
      </c>
      <c r="P3584" s="5">
        <f t="shared" si="340"/>
        <v>0.54876731005626045</v>
      </c>
      <c r="Q3584" s="5">
        <f t="shared" si="341"/>
        <v>56932305</v>
      </c>
      <c r="R3584" s="1">
        <f t="shared" si="342"/>
        <v>1932305</v>
      </c>
      <c r="S3584" s="1">
        <f t="shared" si="343"/>
        <v>55000000</v>
      </c>
      <c r="V3584" s="5"/>
      <c r="W3584" s="5"/>
      <c r="Y3584" s="5"/>
    </row>
    <row r="3585" spans="1:25" x14ac:dyDescent="0.3">
      <c r="A3585" t="s">
        <v>1514</v>
      </c>
      <c r="B3585">
        <v>133</v>
      </c>
      <c r="C3585">
        <v>68750000</v>
      </c>
      <c r="D3585" t="s">
        <v>20</v>
      </c>
      <c r="E3585" t="s">
        <v>12036</v>
      </c>
      <c r="F3585" t="s">
        <v>1663</v>
      </c>
      <c r="G3585" t="s">
        <v>14</v>
      </c>
      <c r="H3585" t="s">
        <v>15</v>
      </c>
      <c r="I3585">
        <v>55000000</v>
      </c>
      <c r="J3585">
        <v>1996</v>
      </c>
      <c r="K3585">
        <v>6.4</v>
      </c>
      <c r="L3585" s="5" t="s">
        <v>476</v>
      </c>
      <c r="M3585" s="5" t="s">
        <v>340</v>
      </c>
      <c r="N3585" t="s">
        <v>3629</v>
      </c>
      <c r="P3585" s="5">
        <f t="shared" si="340"/>
        <v>0.54853329961439223</v>
      </c>
      <c r="Q3585" s="5">
        <f t="shared" si="341"/>
        <v>68750000</v>
      </c>
      <c r="R3585" s="1">
        <f t="shared" si="342"/>
        <v>13750000</v>
      </c>
      <c r="S3585" s="1">
        <f t="shared" si="343"/>
        <v>55000000</v>
      </c>
      <c r="V3585" s="5"/>
      <c r="W3585" s="5"/>
      <c r="Y3585" s="5"/>
    </row>
    <row r="3586" spans="1:25" x14ac:dyDescent="0.3">
      <c r="A3586" t="s">
        <v>743</v>
      </c>
      <c r="B3586">
        <v>94</v>
      </c>
      <c r="C3586">
        <v>68218041</v>
      </c>
      <c r="D3586" t="s">
        <v>184</v>
      </c>
      <c r="E3586" t="s">
        <v>12037</v>
      </c>
      <c r="F3586" t="s">
        <v>1664</v>
      </c>
      <c r="G3586" t="s">
        <v>14</v>
      </c>
      <c r="H3586" t="s">
        <v>15</v>
      </c>
      <c r="I3586">
        <v>55000000</v>
      </c>
      <c r="J3586">
        <v>2011</v>
      </c>
      <c r="K3586">
        <v>6</v>
      </c>
      <c r="L3586" s="5" t="s">
        <v>599</v>
      </c>
      <c r="M3586" s="5" t="s">
        <v>6299</v>
      </c>
      <c r="N3586" t="s">
        <v>455</v>
      </c>
      <c r="P3586" s="5">
        <f t="shared" ref="P3586:P3649" si="344">CORREL(C3586:C8499,I3586:I8499)</f>
        <v>0.54839520248854723</v>
      </c>
      <c r="Q3586" s="5">
        <f t="shared" ref="Q3586:Q3649" si="345">IF(ISBLANK(C3586),MEDIAN($C$2:$C$4915), C3586)</f>
        <v>68218041</v>
      </c>
      <c r="R3586" s="1">
        <f t="shared" ref="R3586:R3649" si="346">Q3586-S3586</f>
        <v>13218041</v>
      </c>
      <c r="S3586" s="1">
        <f t="shared" ref="S3586:S3649" si="347">IF(ISBLANK(I3586),MEDIAN($I$2:$I$4915), I3586)</f>
        <v>55000000</v>
      </c>
      <c r="V3586" s="5"/>
      <c r="W3586" s="5"/>
      <c r="Y3586" s="5"/>
    </row>
    <row r="3587" spans="1:25" x14ac:dyDescent="0.3">
      <c r="A3587" t="s">
        <v>338</v>
      </c>
      <c r="B3587">
        <v>104</v>
      </c>
      <c r="C3587">
        <v>25040293</v>
      </c>
      <c r="D3587" t="s">
        <v>17</v>
      </c>
      <c r="E3587" t="s">
        <v>12038</v>
      </c>
      <c r="F3587" t="s">
        <v>1665</v>
      </c>
      <c r="G3587" t="s">
        <v>14</v>
      </c>
      <c r="H3587" t="s">
        <v>15</v>
      </c>
      <c r="I3587">
        <v>55000000</v>
      </c>
      <c r="J3587">
        <v>2008</v>
      </c>
      <c r="K3587">
        <v>6.6</v>
      </c>
      <c r="L3587" s="5" t="s">
        <v>476</v>
      </c>
      <c r="M3587" s="5" t="s">
        <v>340</v>
      </c>
      <c r="N3587" t="s">
        <v>455</v>
      </c>
      <c r="P3587" s="5">
        <f t="shared" si="344"/>
        <v>0.54825213706965581</v>
      </c>
      <c r="Q3587" s="5">
        <f t="shared" si="345"/>
        <v>25040293</v>
      </c>
      <c r="R3587" s="1">
        <f t="shared" si="346"/>
        <v>-29959707</v>
      </c>
      <c r="S3587" s="1">
        <f t="shared" si="347"/>
        <v>55000000</v>
      </c>
      <c r="V3587" s="5"/>
      <c r="W3587" s="5"/>
      <c r="Y3587" s="5"/>
    </row>
    <row r="3588" spans="1:25" x14ac:dyDescent="0.3">
      <c r="A3588" t="s">
        <v>1666</v>
      </c>
      <c r="B3588">
        <v>91</v>
      </c>
      <c r="C3588">
        <v>55747724</v>
      </c>
      <c r="D3588" t="s">
        <v>165</v>
      </c>
      <c r="E3588" t="s">
        <v>12039</v>
      </c>
      <c r="F3588" t="s">
        <v>1667</v>
      </c>
      <c r="G3588" t="s">
        <v>14</v>
      </c>
      <c r="H3588" t="s">
        <v>15</v>
      </c>
      <c r="I3588">
        <v>55000000</v>
      </c>
      <c r="J3588">
        <v>2013</v>
      </c>
      <c r="K3588">
        <v>5.9</v>
      </c>
      <c r="L3588" s="5" t="s">
        <v>340</v>
      </c>
      <c r="M3588" s="5" t="s">
        <v>4017</v>
      </c>
      <c r="N3588" t="s">
        <v>599</v>
      </c>
      <c r="O3588" t="s">
        <v>6299</v>
      </c>
      <c r="P3588" s="5">
        <f t="shared" si="344"/>
        <v>0.54779907267797601</v>
      </c>
      <c r="Q3588" s="5">
        <f t="shared" si="345"/>
        <v>55747724</v>
      </c>
      <c r="R3588" s="1">
        <f t="shared" si="346"/>
        <v>747724</v>
      </c>
      <c r="S3588" s="1">
        <f t="shared" si="347"/>
        <v>55000000</v>
      </c>
      <c r="V3588" s="5"/>
      <c r="W3588" s="5"/>
      <c r="Y3588" s="5"/>
    </row>
    <row r="3589" spans="1:25" x14ac:dyDescent="0.3">
      <c r="A3589" t="s">
        <v>1670</v>
      </c>
      <c r="B3589">
        <v>135</v>
      </c>
      <c r="C3589">
        <v>49994804</v>
      </c>
      <c r="D3589" t="s">
        <v>1671</v>
      </c>
      <c r="E3589" t="s">
        <v>12040</v>
      </c>
      <c r="F3589" t="s">
        <v>1672</v>
      </c>
      <c r="G3589" t="s">
        <v>14</v>
      </c>
      <c r="H3589" t="s">
        <v>15</v>
      </c>
      <c r="I3589">
        <v>55000000</v>
      </c>
      <c r="J3589">
        <v>1996</v>
      </c>
      <c r="K3589">
        <v>6.3</v>
      </c>
      <c r="L3589" s="5" t="s">
        <v>4651</v>
      </c>
      <c r="M3589" s="5" t="s">
        <v>1221</v>
      </c>
      <c r="N3589" t="s">
        <v>7865</v>
      </c>
      <c r="O3589" t="s">
        <v>6055</v>
      </c>
      <c r="P3589" s="5">
        <f t="shared" si="344"/>
        <v>0.54755229695578544</v>
      </c>
      <c r="Q3589" s="5">
        <f t="shared" si="345"/>
        <v>49994804</v>
      </c>
      <c r="R3589" s="1">
        <f t="shared" si="346"/>
        <v>-5005196</v>
      </c>
      <c r="S3589" s="1">
        <f t="shared" si="347"/>
        <v>55000000</v>
      </c>
      <c r="V3589" s="5"/>
      <c r="W3589" s="5"/>
      <c r="Y3589" s="5"/>
    </row>
    <row r="3590" spans="1:25" x14ac:dyDescent="0.3">
      <c r="A3590" t="s">
        <v>1673</v>
      </c>
      <c r="B3590">
        <v>122</v>
      </c>
      <c r="C3590">
        <v>41609593</v>
      </c>
      <c r="D3590" t="s">
        <v>1194</v>
      </c>
      <c r="E3590" t="s">
        <v>12041</v>
      </c>
      <c r="F3590" t="s">
        <v>1674</v>
      </c>
      <c r="G3590" t="s">
        <v>14</v>
      </c>
      <c r="H3590" t="s">
        <v>22</v>
      </c>
      <c r="I3590">
        <v>55000000</v>
      </c>
      <c r="J3590">
        <v>1998</v>
      </c>
      <c r="K3590">
        <v>7.3</v>
      </c>
      <c r="L3590" s="5" t="s">
        <v>476</v>
      </c>
      <c r="M3590" s="5" t="s">
        <v>340</v>
      </c>
      <c r="N3590" t="s">
        <v>8413</v>
      </c>
      <c r="O3590" t="s">
        <v>3629</v>
      </c>
      <c r="P3590" s="5">
        <f t="shared" si="344"/>
        <v>0.54726084288723154</v>
      </c>
      <c r="Q3590" s="5">
        <f t="shared" si="345"/>
        <v>41609593</v>
      </c>
      <c r="R3590" s="1">
        <f t="shared" si="346"/>
        <v>-13390407</v>
      </c>
      <c r="S3590" s="1">
        <f t="shared" si="347"/>
        <v>55000000</v>
      </c>
      <c r="V3590" s="5"/>
      <c r="W3590" s="5"/>
      <c r="Y3590" s="5"/>
    </row>
    <row r="3591" spans="1:25" x14ac:dyDescent="0.3">
      <c r="A3591" t="s">
        <v>980</v>
      </c>
      <c r="B3591">
        <v>110</v>
      </c>
      <c r="C3591">
        <v>38553833</v>
      </c>
      <c r="D3591" t="s">
        <v>1675</v>
      </c>
      <c r="E3591" t="s">
        <v>12042</v>
      </c>
      <c r="F3591" t="s">
        <v>1676</v>
      </c>
      <c r="G3591" t="s">
        <v>14</v>
      </c>
      <c r="H3591" t="s">
        <v>15</v>
      </c>
      <c r="I3591">
        <v>55000000</v>
      </c>
      <c r="J3591">
        <v>1996</v>
      </c>
      <c r="K3591">
        <v>6.8</v>
      </c>
      <c r="L3591" s="5" t="s">
        <v>340</v>
      </c>
      <c r="M3591" s="5" t="s">
        <v>1221</v>
      </c>
      <c r="N3591" t="s">
        <v>2267</v>
      </c>
      <c r="O3591" t="s">
        <v>3629</v>
      </c>
      <c r="P3591" s="5">
        <f t="shared" si="344"/>
        <v>0.54690815355888245</v>
      </c>
      <c r="Q3591" s="5">
        <f t="shared" si="345"/>
        <v>38553833</v>
      </c>
      <c r="R3591" s="1">
        <f t="shared" si="346"/>
        <v>-16446167</v>
      </c>
      <c r="S3591" s="1">
        <f t="shared" si="347"/>
        <v>55000000</v>
      </c>
      <c r="V3591" s="5"/>
      <c r="W3591" s="5"/>
      <c r="Y3591" s="5"/>
    </row>
    <row r="3592" spans="1:25" x14ac:dyDescent="0.3">
      <c r="A3592" t="s">
        <v>1677</v>
      </c>
      <c r="B3592">
        <v>95</v>
      </c>
      <c r="C3592">
        <v>76137505</v>
      </c>
      <c r="D3592" t="s">
        <v>284</v>
      </c>
      <c r="E3592" t="s">
        <v>12043</v>
      </c>
      <c r="F3592" t="s">
        <v>1678</v>
      </c>
      <c r="G3592" t="s">
        <v>14</v>
      </c>
      <c r="H3592" t="s">
        <v>22</v>
      </c>
      <c r="I3592">
        <v>55000000</v>
      </c>
      <c r="J3592">
        <v>2014</v>
      </c>
      <c r="K3592">
        <v>7.2</v>
      </c>
      <c r="L3592" s="5" t="s">
        <v>4017</v>
      </c>
      <c r="M3592" s="5" t="s">
        <v>599</v>
      </c>
      <c r="N3592" t="s">
        <v>6299</v>
      </c>
      <c r="O3592" t="s">
        <v>455</v>
      </c>
      <c r="P3592" s="5">
        <f t="shared" si="344"/>
        <v>0.54653320774828873</v>
      </c>
      <c r="Q3592" s="5">
        <f t="shared" si="345"/>
        <v>76137505</v>
      </c>
      <c r="R3592" s="1">
        <f t="shared" si="346"/>
        <v>21137505</v>
      </c>
      <c r="S3592" s="1">
        <f t="shared" si="347"/>
        <v>55000000</v>
      </c>
      <c r="V3592" s="5"/>
      <c r="W3592" s="5"/>
      <c r="Y3592" s="5"/>
    </row>
    <row r="3593" spans="1:25" x14ac:dyDescent="0.3">
      <c r="A3593" t="s">
        <v>1681</v>
      </c>
      <c r="B3593">
        <v>94</v>
      </c>
      <c r="C3593">
        <v>34238611</v>
      </c>
      <c r="D3593" t="s">
        <v>162</v>
      </c>
      <c r="E3593" t="s">
        <v>12044</v>
      </c>
      <c r="F3593" t="s">
        <v>1682</v>
      </c>
      <c r="G3593" t="s">
        <v>14</v>
      </c>
      <c r="H3593" t="s">
        <v>15</v>
      </c>
      <c r="I3593">
        <v>55000000</v>
      </c>
      <c r="J3593">
        <v>2003</v>
      </c>
      <c r="K3593">
        <v>6</v>
      </c>
      <c r="L3593" s="5" t="s">
        <v>476</v>
      </c>
      <c r="M3593" s="5" t="s">
        <v>8413</v>
      </c>
      <c r="N3593" t="s">
        <v>1221</v>
      </c>
      <c r="O3593" t="s">
        <v>3629</v>
      </c>
      <c r="P3593" s="5">
        <f t="shared" si="344"/>
        <v>0.54645577694156644</v>
      </c>
      <c r="Q3593" s="5">
        <f t="shared" si="345"/>
        <v>34238611</v>
      </c>
      <c r="R3593" s="1">
        <f t="shared" si="346"/>
        <v>-20761389</v>
      </c>
      <c r="S3593" s="1">
        <f t="shared" si="347"/>
        <v>55000000</v>
      </c>
      <c r="V3593" s="5"/>
      <c r="W3593" s="5"/>
      <c r="Y3593" s="5"/>
    </row>
    <row r="3594" spans="1:25" x14ac:dyDescent="0.3">
      <c r="A3594" t="s">
        <v>253</v>
      </c>
      <c r="B3594">
        <v>126</v>
      </c>
      <c r="C3594">
        <v>34098563</v>
      </c>
      <c r="D3594" t="s">
        <v>1450</v>
      </c>
      <c r="E3594" t="s">
        <v>12045</v>
      </c>
      <c r="F3594" t="s">
        <v>1683</v>
      </c>
      <c r="G3594" t="s">
        <v>14</v>
      </c>
      <c r="H3594" t="s">
        <v>15</v>
      </c>
      <c r="I3594">
        <v>55000000</v>
      </c>
      <c r="J3594">
        <v>1999</v>
      </c>
      <c r="K3594">
        <v>6.5</v>
      </c>
      <c r="L3594" s="5" t="s">
        <v>1221</v>
      </c>
      <c r="M3594" s="5" t="s">
        <v>3629</v>
      </c>
      <c r="P3594" s="5">
        <f t="shared" si="344"/>
        <v>0.54604988433241985</v>
      </c>
      <c r="Q3594" s="5">
        <f t="shared" si="345"/>
        <v>34098563</v>
      </c>
      <c r="R3594" s="1">
        <f t="shared" si="346"/>
        <v>-20901437</v>
      </c>
      <c r="S3594" s="1">
        <f t="shared" si="347"/>
        <v>55000000</v>
      </c>
      <c r="V3594" s="5"/>
      <c r="W3594" s="5"/>
      <c r="Y3594" s="5"/>
    </row>
    <row r="3595" spans="1:25" x14ac:dyDescent="0.3">
      <c r="A3595" t="s">
        <v>1254</v>
      </c>
      <c r="B3595">
        <v>118</v>
      </c>
      <c r="C3595">
        <v>33828318</v>
      </c>
      <c r="D3595" t="s">
        <v>599</v>
      </c>
      <c r="E3595" t="s">
        <v>12046</v>
      </c>
      <c r="F3595" t="s">
        <v>1684</v>
      </c>
      <c r="G3595" t="s">
        <v>14</v>
      </c>
      <c r="H3595" t="s">
        <v>15</v>
      </c>
      <c r="I3595">
        <v>55000000</v>
      </c>
      <c r="J3595">
        <v>2003</v>
      </c>
      <c r="K3595">
        <v>5.8</v>
      </c>
      <c r="L3595" s="5" t="s">
        <v>599</v>
      </c>
      <c r="M3595" s="5"/>
      <c r="P3595" s="5">
        <f t="shared" si="344"/>
        <v>0.54564136034868005</v>
      </c>
      <c r="Q3595" s="5">
        <f t="shared" si="345"/>
        <v>33828318</v>
      </c>
      <c r="R3595" s="1">
        <f t="shared" si="346"/>
        <v>-21171682</v>
      </c>
      <c r="S3595" s="1">
        <f t="shared" si="347"/>
        <v>55000000</v>
      </c>
      <c r="V3595" s="5"/>
      <c r="W3595" s="5"/>
      <c r="Y3595" s="5"/>
    </row>
    <row r="3596" spans="1:25" x14ac:dyDescent="0.3">
      <c r="A3596" t="s">
        <v>1685</v>
      </c>
      <c r="B3596">
        <v>99</v>
      </c>
      <c r="C3596">
        <v>33472850</v>
      </c>
      <c r="D3596" t="s">
        <v>1398</v>
      </c>
      <c r="E3596" t="s">
        <v>12047</v>
      </c>
      <c r="F3596" t="s">
        <v>1686</v>
      </c>
      <c r="G3596" t="s">
        <v>14</v>
      </c>
      <c r="H3596" t="s">
        <v>15</v>
      </c>
      <c r="I3596">
        <v>55000000</v>
      </c>
      <c r="J3596">
        <v>2008</v>
      </c>
      <c r="K3596">
        <v>5.8</v>
      </c>
      <c r="L3596" s="5" t="s">
        <v>599</v>
      </c>
      <c r="M3596" s="5" t="s">
        <v>8417</v>
      </c>
      <c r="P3596" s="5">
        <f t="shared" si="344"/>
        <v>0.54522934222034858</v>
      </c>
      <c r="Q3596" s="5">
        <f t="shared" si="345"/>
        <v>33472850</v>
      </c>
      <c r="R3596" s="1">
        <f t="shared" si="346"/>
        <v>-21527150</v>
      </c>
      <c r="S3596" s="1">
        <f t="shared" si="347"/>
        <v>55000000</v>
      </c>
      <c r="V3596" s="5"/>
      <c r="W3596" s="5"/>
      <c r="Y3596" s="5"/>
    </row>
    <row r="3597" spans="1:25" x14ac:dyDescent="0.3">
      <c r="A3597" t="s">
        <v>1687</v>
      </c>
      <c r="B3597">
        <v>88</v>
      </c>
      <c r="C3597">
        <v>31051126</v>
      </c>
      <c r="D3597" t="s">
        <v>165</v>
      </c>
      <c r="E3597" t="s">
        <v>12048</v>
      </c>
      <c r="F3597" t="s">
        <v>1688</v>
      </c>
      <c r="G3597" t="s">
        <v>14</v>
      </c>
      <c r="H3597" t="s">
        <v>22</v>
      </c>
      <c r="I3597">
        <v>55000000</v>
      </c>
      <c r="J3597">
        <v>2012</v>
      </c>
      <c r="K3597">
        <v>6.7</v>
      </c>
      <c r="L3597" s="5" t="s">
        <v>340</v>
      </c>
      <c r="M3597" s="5" t="s">
        <v>4017</v>
      </c>
      <c r="N3597" t="s">
        <v>599</v>
      </c>
      <c r="O3597" t="s">
        <v>6299</v>
      </c>
      <c r="P3597" s="5">
        <f t="shared" si="344"/>
        <v>0.54481325545623494</v>
      </c>
      <c r="Q3597" s="5">
        <f t="shared" si="345"/>
        <v>31051126</v>
      </c>
      <c r="R3597" s="1">
        <f t="shared" si="346"/>
        <v>-23948874</v>
      </c>
      <c r="S3597" s="1">
        <f t="shared" si="347"/>
        <v>55000000</v>
      </c>
      <c r="V3597" s="5"/>
      <c r="W3597" s="5"/>
      <c r="Y3597" s="5"/>
    </row>
    <row r="3598" spans="1:25" x14ac:dyDescent="0.3">
      <c r="A3598" t="s">
        <v>1324</v>
      </c>
      <c r="B3598">
        <v>141</v>
      </c>
      <c r="C3598">
        <v>35707327</v>
      </c>
      <c r="D3598" t="s">
        <v>778</v>
      </c>
      <c r="E3598" t="s">
        <v>12049</v>
      </c>
      <c r="F3598" t="s">
        <v>1689</v>
      </c>
      <c r="G3598" t="s">
        <v>14</v>
      </c>
      <c r="H3598" t="s">
        <v>15</v>
      </c>
      <c r="I3598">
        <v>55000000</v>
      </c>
      <c r="J3598">
        <v>2008</v>
      </c>
      <c r="K3598">
        <v>7.8</v>
      </c>
      <c r="L3598" s="5" t="s">
        <v>8413</v>
      </c>
      <c r="M3598" s="5" t="s">
        <v>1221</v>
      </c>
      <c r="N3598" t="s">
        <v>8415</v>
      </c>
      <c r="O3598" t="s">
        <v>3629</v>
      </c>
      <c r="P3598" s="5">
        <f t="shared" si="344"/>
        <v>0.5443798290145444</v>
      </c>
      <c r="Q3598" s="5">
        <f t="shared" si="345"/>
        <v>35707327</v>
      </c>
      <c r="R3598" s="1">
        <f t="shared" si="346"/>
        <v>-19292673</v>
      </c>
      <c r="S3598" s="1">
        <f t="shared" si="347"/>
        <v>55000000</v>
      </c>
      <c r="V3598" s="5"/>
      <c r="W3598" s="5"/>
      <c r="Y3598" s="5"/>
    </row>
    <row r="3599" spans="1:25" x14ac:dyDescent="0.3">
      <c r="A3599" t="s">
        <v>625</v>
      </c>
      <c r="B3599">
        <v>116</v>
      </c>
      <c r="C3599">
        <v>18573791</v>
      </c>
      <c r="D3599" t="s">
        <v>1691</v>
      </c>
      <c r="E3599" t="s">
        <v>12050</v>
      </c>
      <c r="F3599" t="s">
        <v>1692</v>
      </c>
      <c r="G3599" t="s">
        <v>14</v>
      </c>
      <c r="H3599" t="s">
        <v>15</v>
      </c>
      <c r="I3599">
        <v>55000000</v>
      </c>
      <c r="J3599">
        <v>1996</v>
      </c>
      <c r="K3599">
        <v>5.8</v>
      </c>
      <c r="L3599" s="5" t="s">
        <v>476</v>
      </c>
      <c r="M3599" s="5" t="s">
        <v>1221</v>
      </c>
      <c r="N3599" t="s">
        <v>8417</v>
      </c>
      <c r="O3599" t="s">
        <v>3629</v>
      </c>
      <c r="P3599" s="5">
        <f t="shared" si="344"/>
        <v>0.54397484649003913</v>
      </c>
      <c r="Q3599" s="5">
        <f t="shared" si="345"/>
        <v>18573791</v>
      </c>
      <c r="R3599" s="1">
        <f t="shared" si="346"/>
        <v>-36426209</v>
      </c>
      <c r="S3599" s="1">
        <f t="shared" si="347"/>
        <v>55000000</v>
      </c>
      <c r="V3599" s="5"/>
      <c r="W3599" s="5"/>
      <c r="Y3599" s="5"/>
    </row>
    <row r="3600" spans="1:25" x14ac:dyDescent="0.3">
      <c r="A3600" t="s">
        <v>1695</v>
      </c>
      <c r="B3600">
        <v>114</v>
      </c>
      <c r="C3600">
        <v>16264475</v>
      </c>
      <c r="D3600" t="s">
        <v>1163</v>
      </c>
      <c r="E3600" t="s">
        <v>12051</v>
      </c>
      <c r="F3600" t="s">
        <v>1696</v>
      </c>
      <c r="G3600" t="s">
        <v>14</v>
      </c>
      <c r="H3600" t="s">
        <v>22</v>
      </c>
      <c r="I3600">
        <v>55000000</v>
      </c>
      <c r="J3600">
        <v>2007</v>
      </c>
      <c r="K3600">
        <v>6.9</v>
      </c>
      <c r="L3600" s="5" t="s">
        <v>4651</v>
      </c>
      <c r="M3600" s="5" t="s">
        <v>1221</v>
      </c>
      <c r="N3600" t="s">
        <v>7865</v>
      </c>
      <c r="O3600" t="s">
        <v>8418</v>
      </c>
      <c r="P3600" s="5">
        <f t="shared" si="344"/>
        <v>0.5434631335912421</v>
      </c>
      <c r="Q3600" s="5">
        <f t="shared" si="345"/>
        <v>16264475</v>
      </c>
      <c r="R3600" s="1">
        <f t="shared" si="346"/>
        <v>-38735525</v>
      </c>
      <c r="S3600" s="1">
        <f t="shared" si="347"/>
        <v>55000000</v>
      </c>
      <c r="V3600" s="5"/>
      <c r="W3600" s="5"/>
      <c r="Y3600" s="5"/>
    </row>
    <row r="3601" spans="1:25" x14ac:dyDescent="0.3">
      <c r="A3601" t="s">
        <v>1703</v>
      </c>
      <c r="B3601">
        <v>107</v>
      </c>
      <c r="C3601">
        <v>16088610</v>
      </c>
      <c r="D3601" t="s">
        <v>1704</v>
      </c>
      <c r="E3601" t="s">
        <v>12052</v>
      </c>
      <c r="F3601" t="s">
        <v>1705</v>
      </c>
      <c r="G3601" t="s">
        <v>14</v>
      </c>
      <c r="H3601" t="s">
        <v>15</v>
      </c>
      <c r="I3601">
        <v>55000000</v>
      </c>
      <c r="J3601">
        <v>2009</v>
      </c>
      <c r="K3601">
        <v>5.6</v>
      </c>
      <c r="L3601" s="5" t="s">
        <v>599</v>
      </c>
      <c r="M3601" s="5" t="s">
        <v>1221</v>
      </c>
      <c r="N3601" t="s">
        <v>6299</v>
      </c>
      <c r="O3601" t="s">
        <v>455</v>
      </c>
      <c r="P3601" s="5">
        <f t="shared" si="344"/>
        <v>0.5429362861801742</v>
      </c>
      <c r="Q3601" s="5">
        <f t="shared" si="345"/>
        <v>16088610</v>
      </c>
      <c r="R3601" s="1">
        <f t="shared" si="346"/>
        <v>-38911390</v>
      </c>
      <c r="S3601" s="1">
        <f t="shared" si="347"/>
        <v>55000000</v>
      </c>
      <c r="V3601" s="5"/>
      <c r="W3601" s="5"/>
      <c r="Y3601" s="5"/>
    </row>
    <row r="3602" spans="1:25" x14ac:dyDescent="0.3">
      <c r="A3602" t="s">
        <v>1709</v>
      </c>
      <c r="B3602">
        <v>119</v>
      </c>
      <c r="C3602">
        <v>39440655</v>
      </c>
      <c r="D3602" t="s">
        <v>1710</v>
      </c>
      <c r="E3602" t="s">
        <v>12053</v>
      </c>
      <c r="F3602" t="s">
        <v>1711</v>
      </c>
      <c r="G3602" t="s">
        <v>14</v>
      </c>
      <c r="H3602" t="s">
        <v>15</v>
      </c>
      <c r="I3602">
        <v>55000000</v>
      </c>
      <c r="J3602">
        <v>2010</v>
      </c>
      <c r="K3602">
        <v>6.4</v>
      </c>
      <c r="L3602" s="5" t="s">
        <v>1221</v>
      </c>
      <c r="M3602" s="5" t="s">
        <v>4183</v>
      </c>
      <c r="N3602" t="s">
        <v>6055</v>
      </c>
      <c r="O3602" t="s">
        <v>6851</v>
      </c>
      <c r="P3602" s="5">
        <f t="shared" si="344"/>
        <v>0.54240597881028862</v>
      </c>
      <c r="Q3602" s="5">
        <f t="shared" si="345"/>
        <v>39440655</v>
      </c>
      <c r="R3602" s="1">
        <f t="shared" si="346"/>
        <v>-15559345</v>
      </c>
      <c r="S3602" s="1">
        <f t="shared" si="347"/>
        <v>55000000</v>
      </c>
      <c r="V3602" s="5"/>
      <c r="W3602" s="5"/>
      <c r="Y3602" s="5"/>
    </row>
    <row r="3603" spans="1:25" x14ac:dyDescent="0.3">
      <c r="A3603" t="s">
        <v>1716</v>
      </c>
      <c r="B3603">
        <v>96</v>
      </c>
      <c r="C3603"/>
      <c r="D3603" t="s">
        <v>1717</v>
      </c>
      <c r="E3603" t="s">
        <v>12054</v>
      </c>
      <c r="F3603" t="s">
        <v>1718</v>
      </c>
      <c r="G3603" t="s">
        <v>14</v>
      </c>
      <c r="H3603" t="s">
        <v>15</v>
      </c>
      <c r="I3603">
        <v>55000000</v>
      </c>
      <c r="J3603">
        <v>2002</v>
      </c>
      <c r="K3603">
        <v>5.3</v>
      </c>
      <c r="L3603" s="5" t="s">
        <v>8413</v>
      </c>
      <c r="M3603" s="5" t="s">
        <v>2267</v>
      </c>
      <c r="N3603" t="s">
        <v>8415</v>
      </c>
      <c r="O3603" t="s">
        <v>3629</v>
      </c>
      <c r="P3603" s="5">
        <f t="shared" si="344"/>
        <v>0.54201856545481553</v>
      </c>
      <c r="Q3603" s="5">
        <f t="shared" si="345"/>
        <v>25035665</v>
      </c>
      <c r="R3603" s="1">
        <f t="shared" si="346"/>
        <v>-29964335</v>
      </c>
      <c r="S3603" s="1">
        <f t="shared" si="347"/>
        <v>55000000</v>
      </c>
      <c r="V3603" s="5"/>
      <c r="W3603" s="5"/>
      <c r="Y3603" s="5"/>
    </row>
    <row r="3604" spans="1:25" x14ac:dyDescent="0.3">
      <c r="A3604" t="s">
        <v>1648</v>
      </c>
      <c r="B3604">
        <v>123</v>
      </c>
      <c r="C3604">
        <v>69951824</v>
      </c>
      <c r="D3604" t="s">
        <v>79</v>
      </c>
      <c r="E3604" t="s">
        <v>12055</v>
      </c>
      <c r="F3604" t="s">
        <v>1720</v>
      </c>
      <c r="G3604" t="s">
        <v>14</v>
      </c>
      <c r="H3604" t="s">
        <v>15</v>
      </c>
      <c r="I3604">
        <v>55000000</v>
      </c>
      <c r="J3604">
        <v>2008</v>
      </c>
      <c r="K3604">
        <v>7.7</v>
      </c>
      <c r="L3604" s="5" t="s">
        <v>1221</v>
      </c>
      <c r="M3604" s="5" t="s">
        <v>6851</v>
      </c>
      <c r="P3604" s="5">
        <f t="shared" si="344"/>
        <v>0.54201856545481553</v>
      </c>
      <c r="Q3604" s="5">
        <f t="shared" si="345"/>
        <v>69951824</v>
      </c>
      <c r="R3604" s="1">
        <f t="shared" si="346"/>
        <v>14951824</v>
      </c>
      <c r="S3604" s="1">
        <f t="shared" si="347"/>
        <v>55000000</v>
      </c>
      <c r="V3604" s="5"/>
      <c r="W3604" s="5"/>
      <c r="Y3604" s="5"/>
    </row>
    <row r="3605" spans="1:25" x14ac:dyDescent="0.3">
      <c r="A3605" t="s">
        <v>1553</v>
      </c>
      <c r="B3605">
        <v>92</v>
      </c>
      <c r="C3605">
        <v>9483821</v>
      </c>
      <c r="D3605" t="s">
        <v>24</v>
      </c>
      <c r="E3605" t="s">
        <v>12056</v>
      </c>
      <c r="F3605" t="s">
        <v>1721</v>
      </c>
      <c r="G3605" t="s">
        <v>14</v>
      </c>
      <c r="H3605" t="s">
        <v>15</v>
      </c>
      <c r="I3605">
        <v>55000000</v>
      </c>
      <c r="J3605">
        <v>2012</v>
      </c>
      <c r="K3605">
        <v>5.7</v>
      </c>
      <c r="L3605" s="5" t="s">
        <v>476</v>
      </c>
      <c r="M3605" s="5" t="s">
        <v>3629</v>
      </c>
      <c r="P3605" s="5">
        <f t="shared" si="344"/>
        <v>0.54187349690774278</v>
      </c>
      <c r="Q3605" s="5">
        <f t="shared" si="345"/>
        <v>9483821</v>
      </c>
      <c r="R3605" s="1">
        <f t="shared" si="346"/>
        <v>-45516179</v>
      </c>
      <c r="S3605" s="1">
        <f t="shared" si="347"/>
        <v>55000000</v>
      </c>
      <c r="V3605" s="5"/>
      <c r="W3605" s="5"/>
      <c r="Y3605" s="5"/>
    </row>
    <row r="3606" spans="1:25" x14ac:dyDescent="0.3">
      <c r="A3606" t="s">
        <v>1465</v>
      </c>
      <c r="B3606">
        <v>128</v>
      </c>
      <c r="C3606">
        <v>7221458</v>
      </c>
      <c r="D3606" t="s">
        <v>1450</v>
      </c>
      <c r="E3606" t="s">
        <v>12057</v>
      </c>
      <c r="F3606" t="s">
        <v>1729</v>
      </c>
      <c r="G3606" t="s">
        <v>14</v>
      </c>
      <c r="H3606" t="s">
        <v>275</v>
      </c>
      <c r="I3606">
        <v>55000000</v>
      </c>
      <c r="J3606">
        <v>2006</v>
      </c>
      <c r="K3606">
        <v>6.2</v>
      </c>
      <c r="L3606" s="5" t="s">
        <v>1221</v>
      </c>
      <c r="M3606" s="5" t="s">
        <v>3629</v>
      </c>
      <c r="P3606" s="5">
        <f t="shared" si="344"/>
        <v>0.54130212501788055</v>
      </c>
      <c r="Q3606" s="5">
        <f t="shared" si="345"/>
        <v>7221458</v>
      </c>
      <c r="R3606" s="1">
        <f t="shared" si="346"/>
        <v>-47778542</v>
      </c>
      <c r="S3606" s="1">
        <f t="shared" si="347"/>
        <v>55000000</v>
      </c>
      <c r="V3606" s="5"/>
      <c r="W3606" s="5"/>
      <c r="Y3606" s="5"/>
    </row>
    <row r="3607" spans="1:25" x14ac:dyDescent="0.3">
      <c r="A3607" t="s">
        <v>983</v>
      </c>
      <c r="B3607">
        <v>172</v>
      </c>
      <c r="C3607">
        <v>22843047</v>
      </c>
      <c r="D3607" t="s">
        <v>1742</v>
      </c>
      <c r="E3607" t="s">
        <v>12058</v>
      </c>
      <c r="F3607" t="s">
        <v>1743</v>
      </c>
      <c r="G3607" t="s">
        <v>14</v>
      </c>
      <c r="H3607" t="s">
        <v>15</v>
      </c>
      <c r="I3607">
        <v>55000000</v>
      </c>
      <c r="J3607">
        <v>1998</v>
      </c>
      <c r="K3607">
        <v>5.9</v>
      </c>
      <c r="L3607" s="5" t="s">
        <v>1221</v>
      </c>
      <c r="M3607" s="5" t="s">
        <v>7865</v>
      </c>
      <c r="N3607" t="s">
        <v>2267</v>
      </c>
      <c r="P3607" s="5">
        <f t="shared" si="344"/>
        <v>0.54071655767252202</v>
      </c>
      <c r="Q3607" s="5">
        <f t="shared" si="345"/>
        <v>22843047</v>
      </c>
      <c r="R3607" s="1">
        <f t="shared" si="346"/>
        <v>-32156953</v>
      </c>
      <c r="S3607" s="1">
        <f t="shared" si="347"/>
        <v>55000000</v>
      </c>
      <c r="V3607" s="5"/>
      <c r="W3607" s="5"/>
      <c r="Y3607" s="5"/>
    </row>
    <row r="3608" spans="1:25" x14ac:dyDescent="0.3">
      <c r="A3608" t="s">
        <v>1744</v>
      </c>
      <c r="B3608">
        <v>124</v>
      </c>
      <c r="C3608">
        <v>5755286</v>
      </c>
      <c r="D3608" t="s">
        <v>1745</v>
      </c>
      <c r="E3608" t="s">
        <v>12059</v>
      </c>
      <c r="F3608" t="s">
        <v>1746</v>
      </c>
      <c r="G3608" t="s">
        <v>14</v>
      </c>
      <c r="H3608" t="s">
        <v>15</v>
      </c>
      <c r="I3608">
        <v>55000000</v>
      </c>
      <c r="J3608">
        <v>2007</v>
      </c>
      <c r="K3608">
        <v>5.9</v>
      </c>
      <c r="L3608" s="5" t="s">
        <v>1221</v>
      </c>
      <c r="M3608" s="5" t="s">
        <v>6851</v>
      </c>
      <c r="N3608" t="s">
        <v>8417</v>
      </c>
      <c r="P3608" s="5">
        <f t="shared" si="344"/>
        <v>0.54021363212874252</v>
      </c>
      <c r="Q3608" s="5">
        <f t="shared" si="345"/>
        <v>5755286</v>
      </c>
      <c r="R3608" s="1">
        <f t="shared" si="346"/>
        <v>-49244714</v>
      </c>
      <c r="S3608" s="1">
        <f t="shared" si="347"/>
        <v>55000000</v>
      </c>
      <c r="V3608" s="5"/>
      <c r="W3608" s="5"/>
      <c r="Y3608" s="5"/>
    </row>
    <row r="3609" spans="1:25" x14ac:dyDescent="0.3">
      <c r="A3609" t="s">
        <v>1864</v>
      </c>
      <c r="B3609">
        <v>104</v>
      </c>
      <c r="C3609">
        <v>42610000</v>
      </c>
      <c r="D3609" t="s">
        <v>149</v>
      </c>
      <c r="E3609" t="s">
        <v>12060</v>
      </c>
      <c r="F3609" t="s">
        <v>1865</v>
      </c>
      <c r="G3609" t="s">
        <v>14</v>
      </c>
      <c r="H3609" t="s">
        <v>15</v>
      </c>
      <c r="I3609">
        <v>55000000</v>
      </c>
      <c r="J3609">
        <v>1994</v>
      </c>
      <c r="K3609">
        <v>5.5</v>
      </c>
      <c r="L3609" s="5" t="s">
        <v>476</v>
      </c>
      <c r="M3609" s="5" t="s">
        <v>599</v>
      </c>
      <c r="N3609" t="s">
        <v>8413</v>
      </c>
      <c r="O3609" t="s">
        <v>3629</v>
      </c>
      <c r="P3609" s="5">
        <f t="shared" si="344"/>
        <v>0.53961522839057441</v>
      </c>
      <c r="Q3609" s="5">
        <f t="shared" si="345"/>
        <v>42610000</v>
      </c>
      <c r="R3609" s="1">
        <f t="shared" si="346"/>
        <v>-12390000</v>
      </c>
      <c r="S3609" s="1">
        <f t="shared" si="347"/>
        <v>55000000</v>
      </c>
      <c r="V3609" s="5"/>
      <c r="W3609" s="5"/>
      <c r="Y3609" s="5"/>
    </row>
    <row r="3610" spans="1:25" x14ac:dyDescent="0.3">
      <c r="A3610" t="s">
        <v>1923</v>
      </c>
      <c r="B3610">
        <v>84</v>
      </c>
      <c r="C3610">
        <v>21283440</v>
      </c>
      <c r="D3610" t="s">
        <v>699</v>
      </c>
      <c r="E3610" t="s">
        <v>12061</v>
      </c>
      <c r="F3610" t="s">
        <v>1924</v>
      </c>
      <c r="G3610" t="s">
        <v>14</v>
      </c>
      <c r="H3610" t="s">
        <v>15</v>
      </c>
      <c r="I3610">
        <v>55000000</v>
      </c>
      <c r="J3610">
        <v>2011</v>
      </c>
      <c r="K3610">
        <v>6</v>
      </c>
      <c r="L3610" s="5" t="s">
        <v>1221</v>
      </c>
      <c r="M3610" s="5" t="s">
        <v>8415</v>
      </c>
      <c r="N3610" t="s">
        <v>3629</v>
      </c>
      <c r="P3610" s="5">
        <f t="shared" si="344"/>
        <v>0.53923908146441679</v>
      </c>
      <c r="Q3610" s="5">
        <f t="shared" si="345"/>
        <v>21283440</v>
      </c>
      <c r="R3610" s="1">
        <f t="shared" si="346"/>
        <v>-33716560</v>
      </c>
      <c r="S3610" s="1">
        <f t="shared" si="347"/>
        <v>55000000</v>
      </c>
      <c r="V3610" s="5"/>
      <c r="W3610" s="5"/>
      <c r="Y3610" s="5"/>
    </row>
    <row r="3611" spans="1:25" x14ac:dyDescent="0.3">
      <c r="A3611" t="s">
        <v>1939</v>
      </c>
      <c r="B3611">
        <v>109</v>
      </c>
      <c r="C3611">
        <v>8355815</v>
      </c>
      <c r="D3611" t="s">
        <v>1887</v>
      </c>
      <c r="E3611" t="s">
        <v>12062</v>
      </c>
      <c r="F3611" t="s">
        <v>1940</v>
      </c>
      <c r="G3611" t="s">
        <v>14</v>
      </c>
      <c r="H3611" t="s">
        <v>22</v>
      </c>
      <c r="I3611">
        <v>55000000</v>
      </c>
      <c r="J3611">
        <v>2002</v>
      </c>
      <c r="K3611">
        <v>6.4</v>
      </c>
      <c r="L3611" s="5" t="s">
        <v>599</v>
      </c>
      <c r="M3611" s="5" t="s">
        <v>8413</v>
      </c>
      <c r="N3611" t="s">
        <v>1221</v>
      </c>
      <c r="O3611" t="s">
        <v>3629</v>
      </c>
      <c r="P3611" s="5">
        <f t="shared" si="344"/>
        <v>0.53871979272728654</v>
      </c>
      <c r="Q3611" s="5">
        <f t="shared" si="345"/>
        <v>8355815</v>
      </c>
      <c r="R3611" s="1">
        <f t="shared" si="346"/>
        <v>-46644185</v>
      </c>
      <c r="S3611" s="1">
        <f t="shared" si="347"/>
        <v>55000000</v>
      </c>
      <c r="V3611" s="5"/>
      <c r="W3611" s="5"/>
      <c r="Y3611" s="5"/>
    </row>
    <row r="3612" spans="1:25" x14ac:dyDescent="0.3">
      <c r="A3612" t="s">
        <v>509</v>
      </c>
      <c r="B3612">
        <v>122</v>
      </c>
      <c r="C3612">
        <v>53574088</v>
      </c>
      <c r="D3612" t="s">
        <v>1979</v>
      </c>
      <c r="E3612" t="s">
        <v>12063</v>
      </c>
      <c r="F3612" t="s">
        <v>1980</v>
      </c>
      <c r="G3612" t="s">
        <v>14</v>
      </c>
      <c r="H3612" t="s">
        <v>15</v>
      </c>
      <c r="I3612">
        <v>55000000</v>
      </c>
      <c r="J3612">
        <v>2007</v>
      </c>
      <c r="K3612">
        <v>7.8</v>
      </c>
      <c r="L3612" s="5" t="s">
        <v>340</v>
      </c>
      <c r="M3612" s="5" t="s">
        <v>8413</v>
      </c>
      <c r="N3612" t="s">
        <v>1221</v>
      </c>
      <c r="O3612" t="s">
        <v>5239</v>
      </c>
      <c r="P3612" s="5">
        <f t="shared" si="344"/>
        <v>0.53812636780536316</v>
      </c>
      <c r="Q3612" s="5">
        <f t="shared" si="345"/>
        <v>53574088</v>
      </c>
      <c r="R3612" s="1">
        <f t="shared" si="346"/>
        <v>-1425912</v>
      </c>
      <c r="S3612" s="1">
        <f t="shared" si="347"/>
        <v>55000000</v>
      </c>
      <c r="V3612" s="5"/>
      <c r="W3612" s="5"/>
      <c r="Y3612" s="5"/>
    </row>
    <row r="3613" spans="1:25" x14ac:dyDescent="0.3">
      <c r="A3613" t="s">
        <v>1115</v>
      </c>
      <c r="B3613">
        <v>90</v>
      </c>
      <c r="C3613">
        <v>7871693</v>
      </c>
      <c r="D3613" t="s">
        <v>2492</v>
      </c>
      <c r="E3613" t="s">
        <v>12064</v>
      </c>
      <c r="F3613" t="s">
        <v>2493</v>
      </c>
      <c r="G3613" t="s">
        <v>14</v>
      </c>
      <c r="H3613" t="s">
        <v>15</v>
      </c>
      <c r="I3613">
        <v>55000000</v>
      </c>
      <c r="J3613">
        <v>2008</v>
      </c>
      <c r="K3613">
        <v>6.5</v>
      </c>
      <c r="L3613" s="5" t="s">
        <v>340</v>
      </c>
      <c r="M3613" s="5" t="s">
        <v>6299</v>
      </c>
      <c r="N3613" t="s">
        <v>455</v>
      </c>
      <c r="O3613" t="s">
        <v>4289</v>
      </c>
      <c r="P3613" s="5">
        <f t="shared" si="344"/>
        <v>0.53782907943922176</v>
      </c>
      <c r="Q3613" s="5">
        <f t="shared" si="345"/>
        <v>7871693</v>
      </c>
      <c r="R3613" s="1">
        <f t="shared" si="346"/>
        <v>-47128307</v>
      </c>
      <c r="S3613" s="1">
        <f t="shared" si="347"/>
        <v>55000000</v>
      </c>
      <c r="V3613" s="5"/>
      <c r="W3613" s="5"/>
      <c r="Y3613" s="5"/>
    </row>
    <row r="3614" spans="1:25" x14ac:dyDescent="0.3">
      <c r="A3614" t="s">
        <v>1744</v>
      </c>
      <c r="B3614">
        <v>107</v>
      </c>
      <c r="C3614">
        <v>19389454</v>
      </c>
      <c r="D3614" t="s">
        <v>910</v>
      </c>
      <c r="E3614" t="s">
        <v>12065</v>
      </c>
      <c r="F3614" t="s">
        <v>2656</v>
      </c>
      <c r="G3614" t="s">
        <v>14</v>
      </c>
      <c r="H3614" t="s">
        <v>15</v>
      </c>
      <c r="I3614">
        <v>55000000</v>
      </c>
      <c r="J3614">
        <v>2000</v>
      </c>
      <c r="K3614">
        <v>7.4</v>
      </c>
      <c r="L3614" s="5" t="s">
        <v>599</v>
      </c>
      <c r="M3614" s="5" t="s">
        <v>1221</v>
      </c>
      <c r="P3614" s="5">
        <f t="shared" si="344"/>
        <v>0.53722807835793762</v>
      </c>
      <c r="Q3614" s="5">
        <f t="shared" si="345"/>
        <v>19389454</v>
      </c>
      <c r="R3614" s="1">
        <f t="shared" si="346"/>
        <v>-35610546</v>
      </c>
      <c r="S3614" s="1">
        <f t="shared" si="347"/>
        <v>55000000</v>
      </c>
      <c r="V3614" s="5"/>
      <c r="W3614" s="5"/>
      <c r="Y3614" s="5"/>
    </row>
    <row r="3615" spans="1:25" x14ac:dyDescent="0.3">
      <c r="A3615" t="s">
        <v>172</v>
      </c>
      <c r="B3615">
        <v>121</v>
      </c>
      <c r="C3615">
        <v>16640210</v>
      </c>
      <c r="D3615" t="s">
        <v>1450</v>
      </c>
      <c r="E3615" t="s">
        <v>12066</v>
      </c>
      <c r="F3615" t="s">
        <v>2802</v>
      </c>
      <c r="G3615" t="s">
        <v>14</v>
      </c>
      <c r="H3615" t="s">
        <v>15</v>
      </c>
      <c r="I3615">
        <v>55000000</v>
      </c>
      <c r="J3615">
        <v>1999</v>
      </c>
      <c r="K3615">
        <v>6.8</v>
      </c>
      <c r="L3615" s="5" t="s">
        <v>1221</v>
      </c>
      <c r="M3615" s="5" t="s">
        <v>3629</v>
      </c>
      <c r="P3615" s="5">
        <f t="shared" si="344"/>
        <v>0.53668770313808511</v>
      </c>
      <c r="Q3615" s="5">
        <f t="shared" si="345"/>
        <v>16640210</v>
      </c>
      <c r="R3615" s="1">
        <f t="shared" si="346"/>
        <v>-38359790</v>
      </c>
      <c r="S3615" s="1">
        <f t="shared" si="347"/>
        <v>55000000</v>
      </c>
      <c r="V3615" s="5"/>
      <c r="W3615" s="5"/>
      <c r="Y3615" s="5"/>
    </row>
    <row r="3616" spans="1:25" x14ac:dyDescent="0.3">
      <c r="A3616" t="s">
        <v>2474</v>
      </c>
      <c r="B3616">
        <v>131</v>
      </c>
      <c r="C3616">
        <v>52799004</v>
      </c>
      <c r="D3616" t="s">
        <v>79</v>
      </c>
      <c r="E3616" t="s">
        <v>12067</v>
      </c>
      <c r="F3616" t="s">
        <v>2905</v>
      </c>
      <c r="G3616" t="s">
        <v>14</v>
      </c>
      <c r="H3616" t="s">
        <v>15</v>
      </c>
      <c r="I3616">
        <v>55000000</v>
      </c>
      <c r="J3616">
        <v>1999</v>
      </c>
      <c r="K3616">
        <v>6.1</v>
      </c>
      <c r="L3616" s="5" t="s">
        <v>1221</v>
      </c>
      <c r="M3616" s="5" t="s">
        <v>6851</v>
      </c>
      <c r="P3616" s="5">
        <f t="shared" si="344"/>
        <v>0.5361286838148358</v>
      </c>
      <c r="Q3616" s="5">
        <f t="shared" si="345"/>
        <v>52799004</v>
      </c>
      <c r="R3616" s="1">
        <f t="shared" si="346"/>
        <v>-2200996</v>
      </c>
      <c r="S3616" s="1">
        <f t="shared" si="347"/>
        <v>55000000</v>
      </c>
      <c r="V3616" s="5"/>
      <c r="W3616" s="5"/>
      <c r="Y3616" s="5"/>
    </row>
    <row r="3617" spans="1:25" x14ac:dyDescent="0.3">
      <c r="A3617" t="s">
        <v>939</v>
      </c>
      <c r="B3617">
        <v>95</v>
      </c>
      <c r="C3617">
        <v>113006880</v>
      </c>
      <c r="D3617" t="s">
        <v>1621</v>
      </c>
      <c r="E3617" t="s">
        <v>12068</v>
      </c>
      <c r="F3617" t="s">
        <v>1622</v>
      </c>
      <c r="G3617" t="s">
        <v>14</v>
      </c>
      <c r="H3617" t="s">
        <v>99</v>
      </c>
      <c r="I3617">
        <v>56000000</v>
      </c>
      <c r="J3617">
        <v>2005</v>
      </c>
      <c r="K3617">
        <v>5.5</v>
      </c>
      <c r="L3617" s="5" t="s">
        <v>476</v>
      </c>
      <c r="M3617" s="5" t="s">
        <v>599</v>
      </c>
      <c r="N3617" t="s">
        <v>1221</v>
      </c>
      <c r="O3617" t="s">
        <v>6299</v>
      </c>
      <c r="P3617" s="5">
        <f t="shared" si="344"/>
        <v>0.53581797906439987</v>
      </c>
      <c r="Q3617" s="5">
        <f t="shared" si="345"/>
        <v>113006880</v>
      </c>
      <c r="R3617" s="1">
        <f t="shared" si="346"/>
        <v>57006880</v>
      </c>
      <c r="S3617" s="1">
        <f t="shared" si="347"/>
        <v>56000000</v>
      </c>
      <c r="V3617" s="5"/>
      <c r="W3617" s="5"/>
      <c r="Y3617" s="5"/>
    </row>
    <row r="3618" spans="1:25" x14ac:dyDescent="0.3">
      <c r="A3618" t="s">
        <v>1623</v>
      </c>
      <c r="B3618">
        <v>86</v>
      </c>
      <c r="C3618">
        <v>45860039</v>
      </c>
      <c r="D3618" t="s">
        <v>1624</v>
      </c>
      <c r="E3618" t="s">
        <v>12069</v>
      </c>
      <c r="F3618" t="s">
        <v>1625</v>
      </c>
      <c r="G3618" t="s">
        <v>14</v>
      </c>
      <c r="H3618" t="s">
        <v>15</v>
      </c>
      <c r="I3618">
        <v>56000000</v>
      </c>
      <c r="J3618">
        <v>2004</v>
      </c>
      <c r="K3618">
        <v>6.2</v>
      </c>
      <c r="L3618" s="5" t="s">
        <v>476</v>
      </c>
      <c r="M3618" s="5" t="s">
        <v>8413</v>
      </c>
      <c r="P3618" s="5">
        <f t="shared" si="344"/>
        <v>0.53610068985438541</v>
      </c>
      <c r="Q3618" s="5">
        <f t="shared" si="345"/>
        <v>45860039</v>
      </c>
      <c r="R3618" s="1">
        <f t="shared" si="346"/>
        <v>-10139961</v>
      </c>
      <c r="S3618" s="1">
        <f t="shared" si="347"/>
        <v>56000000</v>
      </c>
      <c r="V3618" s="5"/>
      <c r="W3618" s="5"/>
      <c r="Y3618" s="5"/>
    </row>
    <row r="3619" spans="1:25" x14ac:dyDescent="0.3">
      <c r="A3619" t="s">
        <v>1699</v>
      </c>
      <c r="B3619">
        <v>280</v>
      </c>
      <c r="C3619">
        <v>12870569</v>
      </c>
      <c r="D3619" t="s">
        <v>715</v>
      </c>
      <c r="E3619" t="s">
        <v>12070</v>
      </c>
      <c r="F3619" t="s">
        <v>1700</v>
      </c>
      <c r="G3619" t="s">
        <v>14</v>
      </c>
      <c r="H3619" t="s">
        <v>15</v>
      </c>
      <c r="I3619">
        <v>56000000</v>
      </c>
      <c r="J3619">
        <v>2003</v>
      </c>
      <c r="K3619">
        <v>6.3</v>
      </c>
      <c r="L3619" s="5" t="s">
        <v>1221</v>
      </c>
      <c r="M3619" s="5" t="s">
        <v>7865</v>
      </c>
      <c r="N3619" t="s">
        <v>8418</v>
      </c>
      <c r="P3619" s="5">
        <f t="shared" si="344"/>
        <v>0.53573808525548694</v>
      </c>
      <c r="Q3619" s="5">
        <f t="shared" si="345"/>
        <v>12870569</v>
      </c>
      <c r="R3619" s="1">
        <f t="shared" si="346"/>
        <v>-43129431</v>
      </c>
      <c r="S3619" s="1">
        <f t="shared" si="347"/>
        <v>56000000</v>
      </c>
      <c r="V3619" s="5"/>
      <c r="W3619" s="5"/>
      <c r="Y3619" s="5"/>
    </row>
    <row r="3620" spans="1:25" x14ac:dyDescent="0.3">
      <c r="A3620" t="s">
        <v>1183</v>
      </c>
      <c r="B3620">
        <v>113</v>
      </c>
      <c r="C3620">
        <v>54540525</v>
      </c>
      <c r="D3620" t="s">
        <v>604</v>
      </c>
      <c r="E3620" t="s">
        <v>12071</v>
      </c>
      <c r="F3620" t="s">
        <v>3258</v>
      </c>
      <c r="G3620" t="s">
        <v>14</v>
      </c>
      <c r="H3620" t="s">
        <v>15</v>
      </c>
      <c r="I3620">
        <v>56000000</v>
      </c>
      <c r="J3620">
        <v>2011</v>
      </c>
      <c r="K3620">
        <v>5.7</v>
      </c>
      <c r="L3620" s="5" t="s">
        <v>599</v>
      </c>
      <c r="M3620" s="5" t="s">
        <v>6851</v>
      </c>
      <c r="P3620" s="5">
        <f t="shared" si="344"/>
        <v>0.53516317276508873</v>
      </c>
      <c r="Q3620" s="5">
        <f t="shared" si="345"/>
        <v>54540525</v>
      </c>
      <c r="R3620" s="1">
        <f t="shared" si="346"/>
        <v>-1459475</v>
      </c>
      <c r="S3620" s="1">
        <f t="shared" si="347"/>
        <v>56000000</v>
      </c>
      <c r="V3620" s="5"/>
      <c r="W3620" s="5"/>
      <c r="Y3620" s="5"/>
    </row>
    <row r="3621" spans="1:25" x14ac:dyDescent="0.3">
      <c r="A3621" t="s">
        <v>1349</v>
      </c>
      <c r="B3621">
        <v>136</v>
      </c>
      <c r="C3621">
        <v>60984028</v>
      </c>
      <c r="D3621" t="s">
        <v>699</v>
      </c>
      <c r="E3621" t="s">
        <v>12072</v>
      </c>
      <c r="F3621" t="s">
        <v>1609</v>
      </c>
      <c r="G3621" t="s">
        <v>14</v>
      </c>
      <c r="H3621" t="s">
        <v>15</v>
      </c>
      <c r="I3621">
        <v>57000000</v>
      </c>
      <c r="J3621">
        <v>1997</v>
      </c>
      <c r="K3621">
        <v>7.5</v>
      </c>
      <c r="L3621" s="5" t="s">
        <v>1221</v>
      </c>
      <c r="M3621" s="5" t="s">
        <v>8415</v>
      </c>
      <c r="N3621" t="s">
        <v>3629</v>
      </c>
      <c r="P3621" s="5">
        <f t="shared" si="344"/>
        <v>0.53486430056917011</v>
      </c>
      <c r="Q3621" s="5">
        <f t="shared" si="345"/>
        <v>60984028</v>
      </c>
      <c r="R3621" s="1">
        <f t="shared" si="346"/>
        <v>3984028</v>
      </c>
      <c r="S3621" s="1">
        <f t="shared" si="347"/>
        <v>57000000</v>
      </c>
      <c r="V3621" s="5"/>
      <c r="W3621" s="5"/>
      <c r="Y3621" s="5"/>
    </row>
    <row r="3622" spans="1:25" x14ac:dyDescent="0.3">
      <c r="A3622" t="s">
        <v>177</v>
      </c>
      <c r="B3622">
        <v>103</v>
      </c>
      <c r="C3622">
        <v>51317350</v>
      </c>
      <c r="D3622" t="s">
        <v>17</v>
      </c>
      <c r="E3622" t="s">
        <v>12073</v>
      </c>
      <c r="F3622" t="s">
        <v>1612</v>
      </c>
      <c r="G3622" t="s">
        <v>14</v>
      </c>
      <c r="H3622" t="s">
        <v>15</v>
      </c>
      <c r="I3622">
        <v>57000000</v>
      </c>
      <c r="J3622">
        <v>1996</v>
      </c>
      <c r="K3622">
        <v>6.4</v>
      </c>
      <c r="L3622" s="5" t="s">
        <v>476</v>
      </c>
      <c r="M3622" s="5" t="s">
        <v>340</v>
      </c>
      <c r="N3622" t="s">
        <v>455</v>
      </c>
      <c r="P3622" s="5">
        <f t="shared" si="344"/>
        <v>0.53461832954984101</v>
      </c>
      <c r="Q3622" s="5">
        <f t="shared" si="345"/>
        <v>51317350</v>
      </c>
      <c r="R3622" s="1">
        <f t="shared" si="346"/>
        <v>-5682650</v>
      </c>
      <c r="S3622" s="1">
        <f t="shared" si="347"/>
        <v>57000000</v>
      </c>
      <c r="V3622" s="5"/>
      <c r="W3622" s="5"/>
      <c r="Y3622" s="5"/>
    </row>
    <row r="3623" spans="1:25" x14ac:dyDescent="0.3">
      <c r="A3623" t="s">
        <v>1615</v>
      </c>
      <c r="B3623">
        <v>96</v>
      </c>
      <c r="C3623">
        <v>51774002</v>
      </c>
      <c r="D3623" t="s">
        <v>488</v>
      </c>
      <c r="E3623" t="s">
        <v>12074</v>
      </c>
      <c r="F3623" t="s">
        <v>1616</v>
      </c>
      <c r="G3623" t="s">
        <v>14</v>
      </c>
      <c r="H3623" t="s">
        <v>15</v>
      </c>
      <c r="I3623">
        <v>57000000</v>
      </c>
      <c r="J3623">
        <v>2011</v>
      </c>
      <c r="K3623">
        <v>4.3</v>
      </c>
      <c r="L3623" s="5" t="s">
        <v>476</v>
      </c>
      <c r="M3623" s="5" t="s">
        <v>455</v>
      </c>
      <c r="N3623" t="s">
        <v>3629</v>
      </c>
      <c r="P3623" s="5">
        <f t="shared" si="344"/>
        <v>0.5342948104857691</v>
      </c>
      <c r="Q3623" s="5">
        <f t="shared" si="345"/>
        <v>51774002</v>
      </c>
      <c r="R3623" s="1">
        <f t="shared" si="346"/>
        <v>-5225998</v>
      </c>
      <c r="S3623" s="1">
        <f t="shared" si="347"/>
        <v>57000000</v>
      </c>
      <c r="V3623" s="5"/>
      <c r="W3623" s="5"/>
      <c r="Y3623" s="5"/>
    </row>
    <row r="3624" spans="1:25" x14ac:dyDescent="0.3">
      <c r="A3624" t="s">
        <v>1617</v>
      </c>
      <c r="B3624">
        <v>131</v>
      </c>
      <c r="C3624">
        <v>25528495</v>
      </c>
      <c r="D3624" t="s">
        <v>1618</v>
      </c>
      <c r="E3624" t="s">
        <v>12075</v>
      </c>
      <c r="F3624" t="s">
        <v>1619</v>
      </c>
      <c r="G3624" t="s">
        <v>14</v>
      </c>
      <c r="H3624" t="s">
        <v>22</v>
      </c>
      <c r="I3624">
        <v>57000000</v>
      </c>
      <c r="J3624">
        <v>2001</v>
      </c>
      <c r="K3624">
        <v>5.9</v>
      </c>
      <c r="L3624" s="5" t="s">
        <v>1221</v>
      </c>
      <c r="M3624" s="5" t="s">
        <v>4183</v>
      </c>
      <c r="N3624" t="s">
        <v>6851</v>
      </c>
      <c r="O3624" t="s">
        <v>8418</v>
      </c>
      <c r="P3624" s="5">
        <f t="shared" si="344"/>
        <v>0.53397349247295134</v>
      </c>
      <c r="Q3624" s="5">
        <f t="shared" si="345"/>
        <v>25528495</v>
      </c>
      <c r="R3624" s="1">
        <f t="shared" si="346"/>
        <v>-31471505</v>
      </c>
      <c r="S3624" s="1">
        <f t="shared" si="347"/>
        <v>57000000</v>
      </c>
      <c r="V3624" s="5"/>
      <c r="W3624" s="5"/>
      <c r="Y3624" s="5"/>
    </row>
    <row r="3625" spans="1:25" x14ac:dyDescent="0.3">
      <c r="A3625" t="s">
        <v>1209</v>
      </c>
      <c r="B3625">
        <v>95</v>
      </c>
      <c r="C3625">
        <v>6768055</v>
      </c>
      <c r="D3625" t="s">
        <v>1087</v>
      </c>
      <c r="E3625" t="s">
        <v>12076</v>
      </c>
      <c r="F3625" t="s">
        <v>1708</v>
      </c>
      <c r="G3625" t="s">
        <v>14</v>
      </c>
      <c r="H3625" t="s">
        <v>22</v>
      </c>
      <c r="I3625">
        <v>57000000</v>
      </c>
      <c r="J3625">
        <v>2004</v>
      </c>
      <c r="K3625">
        <v>4.2</v>
      </c>
      <c r="L3625" s="5" t="s">
        <v>476</v>
      </c>
      <c r="M3625" s="5" t="s">
        <v>340</v>
      </c>
      <c r="N3625" t="s">
        <v>599</v>
      </c>
      <c r="O3625" t="s">
        <v>6299</v>
      </c>
      <c r="P3625" s="5">
        <f t="shared" si="344"/>
        <v>0.53347165094313265</v>
      </c>
      <c r="Q3625" s="5">
        <f t="shared" si="345"/>
        <v>6768055</v>
      </c>
      <c r="R3625" s="1">
        <f t="shared" si="346"/>
        <v>-50231945</v>
      </c>
      <c r="S3625" s="1">
        <f t="shared" si="347"/>
        <v>57000000</v>
      </c>
      <c r="V3625" s="5"/>
      <c r="W3625" s="5"/>
      <c r="Y3625" s="5"/>
    </row>
    <row r="3626" spans="1:25" x14ac:dyDescent="0.3">
      <c r="A3626" t="s">
        <v>1198</v>
      </c>
      <c r="B3626">
        <v>123</v>
      </c>
      <c r="C3626">
        <v>26838389</v>
      </c>
      <c r="D3626" t="s">
        <v>507</v>
      </c>
      <c r="E3626" t="s">
        <v>12077</v>
      </c>
      <c r="F3626" t="s">
        <v>1724</v>
      </c>
      <c r="G3626" t="s">
        <v>14</v>
      </c>
      <c r="H3626" t="s">
        <v>15</v>
      </c>
      <c r="I3626">
        <v>57000000</v>
      </c>
      <c r="J3626">
        <v>2005</v>
      </c>
      <c r="K3626">
        <v>6.4</v>
      </c>
      <c r="L3626" s="5" t="s">
        <v>599</v>
      </c>
      <c r="M3626" s="5" t="s">
        <v>1221</v>
      </c>
      <c r="N3626" t="s">
        <v>6851</v>
      </c>
      <c r="P3626" s="5">
        <f t="shared" si="344"/>
        <v>0.5328664489827728</v>
      </c>
      <c r="Q3626" s="5">
        <f t="shared" si="345"/>
        <v>26838389</v>
      </c>
      <c r="R3626" s="1">
        <f t="shared" si="346"/>
        <v>-30161611</v>
      </c>
      <c r="S3626" s="1">
        <f t="shared" si="347"/>
        <v>57000000</v>
      </c>
      <c r="V3626" s="5"/>
      <c r="W3626" s="5"/>
      <c r="Y3626" s="5"/>
    </row>
    <row r="3627" spans="1:25" x14ac:dyDescent="0.3">
      <c r="A3627" t="s">
        <v>2107</v>
      </c>
      <c r="B3627">
        <v>220</v>
      </c>
      <c r="C3627">
        <v>15527125</v>
      </c>
      <c r="D3627" t="s">
        <v>1439</v>
      </c>
      <c r="E3627" t="s">
        <v>12078</v>
      </c>
      <c r="F3627" t="s">
        <v>2108</v>
      </c>
      <c r="G3627" t="s">
        <v>14</v>
      </c>
      <c r="H3627" t="s">
        <v>15</v>
      </c>
      <c r="I3627">
        <v>57000000</v>
      </c>
      <c r="J3627">
        <v>2000</v>
      </c>
      <c r="K3627">
        <v>5.8</v>
      </c>
      <c r="L3627" s="5" t="s">
        <v>1221</v>
      </c>
      <c r="M3627" s="5" t="s">
        <v>6851</v>
      </c>
      <c r="N3627" t="s">
        <v>5239</v>
      </c>
      <c r="P3627" s="5">
        <f t="shared" si="344"/>
        <v>0.53236746562964887</v>
      </c>
      <c r="Q3627" s="5">
        <f t="shared" si="345"/>
        <v>15527125</v>
      </c>
      <c r="R3627" s="1">
        <f t="shared" si="346"/>
        <v>-41472875</v>
      </c>
      <c r="S3627" s="1">
        <f t="shared" si="347"/>
        <v>57000000</v>
      </c>
      <c r="V3627" s="5"/>
      <c r="W3627" s="5"/>
      <c r="Y3627" s="5"/>
    </row>
    <row r="3628" spans="1:25" x14ac:dyDescent="0.3">
      <c r="A3628" t="s">
        <v>1584</v>
      </c>
      <c r="B3628">
        <v>105</v>
      </c>
      <c r="C3628">
        <v>16991902</v>
      </c>
      <c r="D3628" t="s">
        <v>2199</v>
      </c>
      <c r="E3628" t="s">
        <v>12079</v>
      </c>
      <c r="F3628" t="s">
        <v>2479</v>
      </c>
      <c r="G3628" t="s">
        <v>14</v>
      </c>
      <c r="H3628" t="s">
        <v>15</v>
      </c>
      <c r="I3628">
        <v>57000000</v>
      </c>
      <c r="J3628">
        <v>2001</v>
      </c>
      <c r="K3628">
        <v>6.2</v>
      </c>
      <c r="L3628" s="5" t="s">
        <v>1221</v>
      </c>
      <c r="M3628" s="5" t="s">
        <v>4183</v>
      </c>
      <c r="P3628" s="5">
        <f t="shared" si="344"/>
        <v>0.53180109094054373</v>
      </c>
      <c r="Q3628" s="5">
        <f t="shared" si="345"/>
        <v>16991902</v>
      </c>
      <c r="R3628" s="1">
        <f t="shared" si="346"/>
        <v>-40008098</v>
      </c>
      <c r="S3628" s="1">
        <f t="shared" si="347"/>
        <v>57000000</v>
      </c>
      <c r="V3628" s="5"/>
      <c r="W3628" s="5"/>
      <c r="Y3628" s="5"/>
    </row>
    <row r="3629" spans="1:25" x14ac:dyDescent="0.3">
      <c r="A3629" t="s">
        <v>302</v>
      </c>
      <c r="B3629">
        <v>135</v>
      </c>
      <c r="C3629">
        <v>170708996</v>
      </c>
      <c r="D3629" t="s">
        <v>555</v>
      </c>
      <c r="E3629" t="s">
        <v>12080</v>
      </c>
      <c r="F3629" t="s">
        <v>1045</v>
      </c>
      <c r="G3629" t="s">
        <v>14</v>
      </c>
      <c r="H3629" t="s">
        <v>15</v>
      </c>
      <c r="I3629">
        <v>58000000</v>
      </c>
      <c r="J3629">
        <v>2001</v>
      </c>
      <c r="K3629">
        <v>8.1999999999999993</v>
      </c>
      <c r="L3629" s="5" t="s">
        <v>4651</v>
      </c>
      <c r="M3629" s="5" t="s">
        <v>1221</v>
      </c>
      <c r="P3629" s="5">
        <f t="shared" si="344"/>
        <v>0.53123990295507462</v>
      </c>
      <c r="Q3629" s="5">
        <f t="shared" si="345"/>
        <v>170708996</v>
      </c>
      <c r="R3629" s="1">
        <f t="shared" si="346"/>
        <v>112708996</v>
      </c>
      <c r="S3629" s="1">
        <f t="shared" si="347"/>
        <v>58000000</v>
      </c>
      <c r="V3629" s="5"/>
      <c r="W3629" s="5"/>
      <c r="Y3629" s="5"/>
    </row>
    <row r="3630" spans="1:25" x14ac:dyDescent="0.3">
      <c r="A3630" t="s">
        <v>1209</v>
      </c>
      <c r="B3630">
        <v>103</v>
      </c>
      <c r="C3630">
        <v>70117571</v>
      </c>
      <c r="D3630" t="s">
        <v>84</v>
      </c>
      <c r="E3630" t="s">
        <v>12081</v>
      </c>
      <c r="F3630" t="s">
        <v>1210</v>
      </c>
      <c r="G3630" t="s">
        <v>14</v>
      </c>
      <c r="H3630" t="s">
        <v>15</v>
      </c>
      <c r="I3630">
        <v>58000000</v>
      </c>
      <c r="J3630">
        <v>1998</v>
      </c>
      <c r="K3630">
        <v>6.4</v>
      </c>
      <c r="L3630" s="5" t="s">
        <v>476</v>
      </c>
      <c r="M3630" s="5" t="s">
        <v>340</v>
      </c>
      <c r="N3630" t="s">
        <v>4289</v>
      </c>
      <c r="O3630" t="s">
        <v>3629</v>
      </c>
      <c r="P3630" s="5">
        <f t="shared" si="344"/>
        <v>0.53226617064076798</v>
      </c>
      <c r="Q3630" s="5">
        <f t="shared" si="345"/>
        <v>70117571</v>
      </c>
      <c r="R3630" s="1">
        <f t="shared" si="346"/>
        <v>12117571</v>
      </c>
      <c r="S3630" s="1">
        <f t="shared" si="347"/>
        <v>58000000</v>
      </c>
      <c r="V3630" s="5"/>
      <c r="W3630" s="5"/>
      <c r="Y3630" s="5"/>
    </row>
    <row r="3631" spans="1:25" x14ac:dyDescent="0.3">
      <c r="A3631" t="s">
        <v>114</v>
      </c>
      <c r="B3631">
        <v>130</v>
      </c>
      <c r="C3631">
        <v>106635996</v>
      </c>
      <c r="D3631" t="s">
        <v>20</v>
      </c>
      <c r="E3631" t="s">
        <v>12082</v>
      </c>
      <c r="F3631" t="s">
        <v>1413</v>
      </c>
      <c r="G3631" t="s">
        <v>14</v>
      </c>
      <c r="H3631" t="s">
        <v>22</v>
      </c>
      <c r="I3631">
        <v>58000000</v>
      </c>
      <c r="J3631">
        <v>1995</v>
      </c>
      <c r="K3631">
        <v>7.2</v>
      </c>
      <c r="L3631" s="5" t="s">
        <v>476</v>
      </c>
      <c r="M3631" s="5" t="s">
        <v>340</v>
      </c>
      <c r="N3631" t="s">
        <v>3629</v>
      </c>
      <c r="P3631" s="5">
        <f t="shared" si="344"/>
        <v>0.53208746550672414</v>
      </c>
      <c r="Q3631" s="5">
        <f t="shared" si="345"/>
        <v>106635996</v>
      </c>
      <c r="R3631" s="1">
        <f t="shared" si="346"/>
        <v>48635996</v>
      </c>
      <c r="S3631" s="1">
        <f t="shared" si="347"/>
        <v>58000000</v>
      </c>
      <c r="V3631" s="5"/>
      <c r="W3631" s="5"/>
      <c r="Y3631" s="5"/>
    </row>
    <row r="3632" spans="1:25" x14ac:dyDescent="0.3">
      <c r="A3632" t="s">
        <v>451</v>
      </c>
      <c r="B3632">
        <v>111</v>
      </c>
      <c r="C3632">
        <v>90356857</v>
      </c>
      <c r="D3632" t="s">
        <v>149</v>
      </c>
      <c r="E3632" t="s">
        <v>12083</v>
      </c>
      <c r="F3632" t="s">
        <v>1436</v>
      </c>
      <c r="G3632" t="s">
        <v>14</v>
      </c>
      <c r="H3632" t="s">
        <v>15</v>
      </c>
      <c r="I3632">
        <v>58000000</v>
      </c>
      <c r="J3632">
        <v>2010</v>
      </c>
      <c r="K3632">
        <v>7.1</v>
      </c>
      <c r="L3632" s="5" t="s">
        <v>476</v>
      </c>
      <c r="M3632" s="5" t="s">
        <v>599</v>
      </c>
      <c r="N3632" t="s">
        <v>8413</v>
      </c>
      <c r="O3632" t="s">
        <v>3629</v>
      </c>
      <c r="P3632" s="5">
        <f t="shared" si="344"/>
        <v>0.53227131661159111</v>
      </c>
      <c r="Q3632" s="5">
        <f t="shared" si="345"/>
        <v>90356857</v>
      </c>
      <c r="R3632" s="1">
        <f t="shared" si="346"/>
        <v>32356857</v>
      </c>
      <c r="S3632" s="1">
        <f t="shared" si="347"/>
        <v>58000000</v>
      </c>
      <c r="V3632" s="5"/>
      <c r="W3632" s="5"/>
      <c r="Y3632" s="5"/>
    </row>
    <row r="3633" spans="1:25" x14ac:dyDescent="0.3">
      <c r="A3633" t="s">
        <v>1581</v>
      </c>
      <c r="B3633">
        <v>108</v>
      </c>
      <c r="C3633">
        <v>363024263</v>
      </c>
      <c r="D3633" t="s">
        <v>1582</v>
      </c>
      <c r="E3633" t="s">
        <v>12084</v>
      </c>
      <c r="F3633" t="s">
        <v>1583</v>
      </c>
      <c r="G3633" t="s">
        <v>14</v>
      </c>
      <c r="H3633" t="s">
        <v>15</v>
      </c>
      <c r="I3633">
        <v>58000000</v>
      </c>
      <c r="J3633">
        <v>2016</v>
      </c>
      <c r="K3633">
        <v>8.1</v>
      </c>
      <c r="L3633" s="5" t="s">
        <v>476</v>
      </c>
      <c r="M3633" s="5" t="s">
        <v>340</v>
      </c>
      <c r="N3633" t="s">
        <v>599</v>
      </c>
      <c r="O3633" t="s">
        <v>6851</v>
      </c>
      <c r="P3633" s="5">
        <f t="shared" si="344"/>
        <v>0.53228303372413266</v>
      </c>
      <c r="Q3633" s="5">
        <f t="shared" si="345"/>
        <v>363024263</v>
      </c>
      <c r="R3633" s="1">
        <f t="shared" si="346"/>
        <v>305024263</v>
      </c>
      <c r="S3633" s="1">
        <f t="shared" si="347"/>
        <v>58000000</v>
      </c>
      <c r="V3633" s="5"/>
      <c r="W3633" s="5"/>
      <c r="Y3633" s="5"/>
    </row>
    <row r="3634" spans="1:25" x14ac:dyDescent="0.3">
      <c r="A3634" t="s">
        <v>167</v>
      </c>
      <c r="B3634">
        <v>103</v>
      </c>
      <c r="C3634">
        <v>80021740</v>
      </c>
      <c r="D3634" t="s">
        <v>1588</v>
      </c>
      <c r="E3634" t="s">
        <v>12085</v>
      </c>
      <c r="F3634" t="s">
        <v>1589</v>
      </c>
      <c r="G3634" t="s">
        <v>14</v>
      </c>
      <c r="H3634" t="s">
        <v>15</v>
      </c>
      <c r="I3634">
        <v>58000000</v>
      </c>
      <c r="J3634">
        <v>2015</v>
      </c>
      <c r="K3634">
        <v>6.4</v>
      </c>
      <c r="L3634" s="5" t="s">
        <v>340</v>
      </c>
      <c r="M3634" s="5" t="s">
        <v>599</v>
      </c>
      <c r="N3634" t="s">
        <v>6299</v>
      </c>
      <c r="O3634" t="s">
        <v>455</v>
      </c>
      <c r="P3634" s="5">
        <f t="shared" si="344"/>
        <v>0.53750628800960065</v>
      </c>
      <c r="Q3634" s="5">
        <f t="shared" si="345"/>
        <v>80021740</v>
      </c>
      <c r="R3634" s="1">
        <f t="shared" si="346"/>
        <v>22021740</v>
      </c>
      <c r="S3634" s="1">
        <f t="shared" si="347"/>
        <v>58000000</v>
      </c>
      <c r="V3634" s="5"/>
      <c r="W3634" s="5"/>
      <c r="Y3634" s="5"/>
    </row>
    <row r="3635" spans="1:25" x14ac:dyDescent="0.3">
      <c r="A3635" t="s">
        <v>743</v>
      </c>
      <c r="B3635">
        <v>95</v>
      </c>
      <c r="C3635">
        <v>48291624</v>
      </c>
      <c r="D3635" t="s">
        <v>1303</v>
      </c>
      <c r="E3635" t="s">
        <v>12086</v>
      </c>
      <c r="F3635" t="s">
        <v>1591</v>
      </c>
      <c r="G3635" t="s">
        <v>14</v>
      </c>
      <c r="H3635" t="s">
        <v>15</v>
      </c>
      <c r="I3635">
        <v>58000000</v>
      </c>
      <c r="J3635">
        <v>2005</v>
      </c>
      <c r="K3635">
        <v>6.7</v>
      </c>
      <c r="L3635" s="5" t="s">
        <v>599</v>
      </c>
      <c r="M3635" s="5" t="s">
        <v>455</v>
      </c>
      <c r="N3635" t="s">
        <v>6851</v>
      </c>
      <c r="P3635" s="5">
        <f t="shared" si="344"/>
        <v>0.53742254541805146</v>
      </c>
      <c r="Q3635" s="5">
        <f t="shared" si="345"/>
        <v>48291624</v>
      </c>
      <c r="R3635" s="1">
        <f t="shared" si="346"/>
        <v>-9708376</v>
      </c>
      <c r="S3635" s="1">
        <f t="shared" si="347"/>
        <v>58000000</v>
      </c>
      <c r="V3635" s="5"/>
      <c r="W3635" s="5"/>
      <c r="Y3635" s="5"/>
    </row>
    <row r="3636" spans="1:25" x14ac:dyDescent="0.3">
      <c r="A3636" t="s">
        <v>1217</v>
      </c>
      <c r="B3636">
        <v>114</v>
      </c>
      <c r="C3636">
        <v>31199215</v>
      </c>
      <c r="D3636" t="s">
        <v>1598</v>
      </c>
      <c r="E3636" t="s">
        <v>12087</v>
      </c>
      <c r="F3636" t="s">
        <v>1599</v>
      </c>
      <c r="G3636" t="s">
        <v>14</v>
      </c>
      <c r="H3636" t="s">
        <v>15</v>
      </c>
      <c r="I3636">
        <v>58000000</v>
      </c>
      <c r="J3636">
        <v>2008</v>
      </c>
      <c r="K3636">
        <v>6</v>
      </c>
      <c r="L3636" s="5" t="s">
        <v>599</v>
      </c>
      <c r="M3636" s="5" t="s">
        <v>1221</v>
      </c>
      <c r="N3636" t="s">
        <v>6851</v>
      </c>
      <c r="O3636" t="s">
        <v>8417</v>
      </c>
      <c r="P3636" s="5">
        <f t="shared" si="344"/>
        <v>0.53707051501552239</v>
      </c>
      <c r="Q3636" s="5">
        <f t="shared" si="345"/>
        <v>31199215</v>
      </c>
      <c r="R3636" s="1">
        <f t="shared" si="346"/>
        <v>-26800785</v>
      </c>
      <c r="S3636" s="1">
        <f t="shared" si="347"/>
        <v>58000000</v>
      </c>
      <c r="V3636" s="5"/>
      <c r="W3636" s="5"/>
      <c r="Y3636" s="5"/>
    </row>
    <row r="3637" spans="1:25" x14ac:dyDescent="0.3">
      <c r="A3637" t="s">
        <v>1423</v>
      </c>
      <c r="B3637">
        <v>103</v>
      </c>
      <c r="C3637">
        <v>29580087</v>
      </c>
      <c r="D3637" t="s">
        <v>507</v>
      </c>
      <c r="E3637" t="s">
        <v>12088</v>
      </c>
      <c r="F3637" t="s">
        <v>1602</v>
      </c>
      <c r="G3637" t="s">
        <v>14</v>
      </c>
      <c r="H3637" t="s">
        <v>15</v>
      </c>
      <c r="I3637">
        <v>58000000</v>
      </c>
      <c r="J3637">
        <v>2009</v>
      </c>
      <c r="K3637">
        <v>4.7</v>
      </c>
      <c r="L3637" s="5" t="s">
        <v>599</v>
      </c>
      <c r="M3637" s="5" t="s">
        <v>1221</v>
      </c>
      <c r="N3637" t="s">
        <v>6851</v>
      </c>
      <c r="P3637" s="5">
        <f t="shared" si="344"/>
        <v>0.53659998094813732</v>
      </c>
      <c r="Q3637" s="5">
        <f t="shared" si="345"/>
        <v>29580087</v>
      </c>
      <c r="R3637" s="1">
        <f t="shared" si="346"/>
        <v>-28419913</v>
      </c>
      <c r="S3637" s="1">
        <f t="shared" si="347"/>
        <v>58000000</v>
      </c>
      <c r="V3637" s="5"/>
      <c r="W3637" s="5"/>
      <c r="Y3637" s="5"/>
    </row>
    <row r="3638" spans="1:25" x14ac:dyDescent="0.3">
      <c r="A3638" t="s">
        <v>290</v>
      </c>
      <c r="B3638">
        <v>125</v>
      </c>
      <c r="C3638">
        <v>44665963</v>
      </c>
      <c r="D3638" t="s">
        <v>599</v>
      </c>
      <c r="E3638" t="s">
        <v>12089</v>
      </c>
      <c r="F3638" t="s">
        <v>1603</v>
      </c>
      <c r="G3638" t="s">
        <v>14</v>
      </c>
      <c r="H3638" t="s">
        <v>15</v>
      </c>
      <c r="I3638">
        <v>58000000</v>
      </c>
      <c r="J3638">
        <v>2013</v>
      </c>
      <c r="K3638">
        <v>6.3</v>
      </c>
      <c r="L3638" s="5" t="s">
        <v>599</v>
      </c>
      <c r="M3638" s="5"/>
      <c r="P3638" s="5">
        <f t="shared" si="344"/>
        <v>0.5361171723718634</v>
      </c>
      <c r="Q3638" s="5">
        <f t="shared" si="345"/>
        <v>44665963</v>
      </c>
      <c r="R3638" s="1">
        <f t="shared" si="346"/>
        <v>-13334037</v>
      </c>
      <c r="S3638" s="1">
        <f t="shared" si="347"/>
        <v>58000000</v>
      </c>
      <c r="V3638" s="5"/>
      <c r="W3638" s="5"/>
      <c r="Y3638" s="5"/>
    </row>
    <row r="3639" spans="1:25" x14ac:dyDescent="0.3">
      <c r="A3639" t="s">
        <v>1605</v>
      </c>
      <c r="B3639">
        <v>125</v>
      </c>
      <c r="C3639">
        <v>49875589</v>
      </c>
      <c r="D3639" t="s">
        <v>392</v>
      </c>
      <c r="E3639" t="s">
        <v>12090</v>
      </c>
      <c r="F3639" t="s">
        <v>1607</v>
      </c>
      <c r="G3639" t="s">
        <v>14</v>
      </c>
      <c r="H3639" t="s">
        <v>15</v>
      </c>
      <c r="I3639">
        <v>58000000</v>
      </c>
      <c r="J3639">
        <v>2012</v>
      </c>
      <c r="K3639">
        <v>5.9</v>
      </c>
      <c r="L3639" s="5" t="s">
        <v>476</v>
      </c>
      <c r="M3639" s="5" t="s">
        <v>340</v>
      </c>
      <c r="N3639" t="s">
        <v>1221</v>
      </c>
      <c r="O3639" t="s">
        <v>7865</v>
      </c>
      <c r="P3639" s="5">
        <f t="shared" si="344"/>
        <v>0.5357334095329731</v>
      </c>
      <c r="Q3639" s="5">
        <f t="shared" si="345"/>
        <v>49875589</v>
      </c>
      <c r="R3639" s="1">
        <f t="shared" si="346"/>
        <v>-8124411</v>
      </c>
      <c r="S3639" s="1">
        <f t="shared" si="347"/>
        <v>58000000</v>
      </c>
      <c r="V3639" s="5"/>
      <c r="W3639" s="5"/>
      <c r="Y3639" s="5"/>
    </row>
    <row r="3640" spans="1:25" x14ac:dyDescent="0.3">
      <c r="A3640" t="s">
        <v>96</v>
      </c>
      <c r="B3640">
        <v>97</v>
      </c>
      <c r="C3640">
        <v>28328132</v>
      </c>
      <c r="D3640" t="s">
        <v>1613</v>
      </c>
      <c r="E3640" t="s">
        <v>12091</v>
      </c>
      <c r="F3640" t="s">
        <v>1614</v>
      </c>
      <c r="G3640" t="s">
        <v>14</v>
      </c>
      <c r="H3640" t="s">
        <v>15</v>
      </c>
      <c r="I3640">
        <v>58000000</v>
      </c>
      <c r="J3640">
        <v>2004</v>
      </c>
      <c r="K3640">
        <v>6.3</v>
      </c>
      <c r="L3640" s="5" t="s">
        <v>476</v>
      </c>
      <c r="M3640" s="5" t="s">
        <v>599</v>
      </c>
      <c r="N3640" t="s">
        <v>8413</v>
      </c>
      <c r="O3640" t="s">
        <v>1221</v>
      </c>
      <c r="P3640" s="5">
        <f t="shared" si="344"/>
        <v>0.53538660362490398</v>
      </c>
      <c r="Q3640" s="5">
        <f t="shared" si="345"/>
        <v>28328132</v>
      </c>
      <c r="R3640" s="1">
        <f t="shared" si="346"/>
        <v>-29671868</v>
      </c>
      <c r="S3640" s="1">
        <f t="shared" si="347"/>
        <v>58000000</v>
      </c>
      <c r="V3640" s="5"/>
      <c r="W3640" s="5"/>
      <c r="Y3640" s="5"/>
    </row>
    <row r="3641" spans="1:25" x14ac:dyDescent="0.3">
      <c r="A3641" t="s">
        <v>1722</v>
      </c>
      <c r="B3641">
        <v>123</v>
      </c>
      <c r="C3641">
        <v>25900000</v>
      </c>
      <c r="D3641" t="s">
        <v>1977</v>
      </c>
      <c r="E3641" t="s">
        <v>12092</v>
      </c>
      <c r="F3641" t="s">
        <v>1978</v>
      </c>
      <c r="G3641" t="s">
        <v>14</v>
      </c>
      <c r="H3641" t="s">
        <v>15</v>
      </c>
      <c r="I3641">
        <v>58000000</v>
      </c>
      <c r="J3641">
        <v>1984</v>
      </c>
      <c r="K3641">
        <v>6.5</v>
      </c>
      <c r="L3641" s="5" t="s">
        <v>8413</v>
      </c>
      <c r="M3641" s="5" t="s">
        <v>1221</v>
      </c>
      <c r="N3641" t="s">
        <v>4183</v>
      </c>
      <c r="P3641" s="5">
        <f t="shared" si="344"/>
        <v>0.53488997315039555</v>
      </c>
      <c r="Q3641" s="5">
        <f t="shared" si="345"/>
        <v>25900000</v>
      </c>
      <c r="R3641" s="1">
        <f t="shared" si="346"/>
        <v>-32100000</v>
      </c>
      <c r="S3641" s="1">
        <f t="shared" si="347"/>
        <v>58000000</v>
      </c>
      <c r="V3641" s="5"/>
      <c r="W3641" s="5"/>
      <c r="Y3641" s="5"/>
    </row>
    <row r="3642" spans="1:25" x14ac:dyDescent="0.3">
      <c r="A3642" t="s">
        <v>1324</v>
      </c>
      <c r="B3642">
        <v>133</v>
      </c>
      <c r="C3642">
        <v>350123553</v>
      </c>
      <c r="D3642" t="s">
        <v>1586</v>
      </c>
      <c r="E3642" t="s">
        <v>12093</v>
      </c>
      <c r="F3642" t="s">
        <v>1587</v>
      </c>
      <c r="G3642" t="s">
        <v>14</v>
      </c>
      <c r="H3642" t="s">
        <v>15</v>
      </c>
      <c r="I3642">
        <v>58800000</v>
      </c>
      <c r="J3642">
        <v>2014</v>
      </c>
      <c r="K3642">
        <v>7.3</v>
      </c>
      <c r="L3642" s="5" t="s">
        <v>476</v>
      </c>
      <c r="M3642" s="5" t="s">
        <v>4651</v>
      </c>
      <c r="N3642" t="s">
        <v>1221</v>
      </c>
      <c r="O3642" t="s">
        <v>7865</v>
      </c>
      <c r="P3642" s="5">
        <f t="shared" si="344"/>
        <v>0.53437616832060786</v>
      </c>
      <c r="Q3642" s="5">
        <f t="shared" si="345"/>
        <v>350123553</v>
      </c>
      <c r="R3642" s="1">
        <f t="shared" si="346"/>
        <v>291323553</v>
      </c>
      <c r="S3642" s="1">
        <f t="shared" si="347"/>
        <v>58800000</v>
      </c>
      <c r="V3642" s="5"/>
      <c r="W3642" s="5"/>
      <c r="Y3642" s="5"/>
    </row>
    <row r="3643" spans="1:25" x14ac:dyDescent="0.3">
      <c r="A3643" t="s">
        <v>653</v>
      </c>
      <c r="B3643">
        <v>103</v>
      </c>
      <c r="C3643">
        <v>176387405</v>
      </c>
      <c r="D3643" t="s">
        <v>165</v>
      </c>
      <c r="E3643" t="s">
        <v>12094</v>
      </c>
      <c r="F3643" t="s">
        <v>1305</v>
      </c>
      <c r="G3643" t="s">
        <v>14</v>
      </c>
      <c r="H3643" t="s">
        <v>15</v>
      </c>
      <c r="I3643">
        <v>59000000</v>
      </c>
      <c r="J3643">
        <v>2002</v>
      </c>
      <c r="K3643">
        <v>7.6</v>
      </c>
      <c r="L3643" s="5" t="s">
        <v>340</v>
      </c>
      <c r="M3643" s="5" t="s">
        <v>4017</v>
      </c>
      <c r="N3643" t="s">
        <v>599</v>
      </c>
      <c r="O3643" t="s">
        <v>6299</v>
      </c>
      <c r="P3643" s="5">
        <f t="shared" si="344"/>
        <v>0.53927426681259838</v>
      </c>
      <c r="Q3643" s="5">
        <f t="shared" si="345"/>
        <v>176387405</v>
      </c>
      <c r="R3643" s="1">
        <f t="shared" si="346"/>
        <v>117387405</v>
      </c>
      <c r="S3643" s="1">
        <f t="shared" si="347"/>
        <v>59000000</v>
      </c>
      <c r="V3643" s="5"/>
      <c r="W3643" s="5"/>
      <c r="Y3643" s="5"/>
    </row>
    <row r="3644" spans="1:25" x14ac:dyDescent="0.3">
      <c r="A3644" t="s">
        <v>866</v>
      </c>
      <c r="B3644">
        <v>109</v>
      </c>
      <c r="C3644">
        <v>18947630</v>
      </c>
      <c r="D3644" t="s">
        <v>1173</v>
      </c>
      <c r="E3644" t="s">
        <v>12095</v>
      </c>
      <c r="F3644" t="s">
        <v>1174</v>
      </c>
      <c r="G3644" t="s">
        <v>14</v>
      </c>
      <c r="H3644" t="s">
        <v>525</v>
      </c>
      <c r="I3644">
        <v>59660000</v>
      </c>
      <c r="J3644">
        <v>2004</v>
      </c>
      <c r="K3644">
        <v>7.1</v>
      </c>
      <c r="L3644" s="5" t="s">
        <v>340</v>
      </c>
      <c r="M3644" s="5" t="s">
        <v>1221</v>
      </c>
      <c r="N3644" t="s">
        <v>6299</v>
      </c>
      <c r="P3644" s="5">
        <f t="shared" si="344"/>
        <v>0.54040556109406623</v>
      </c>
      <c r="Q3644" s="5">
        <f t="shared" si="345"/>
        <v>18947630</v>
      </c>
      <c r="R3644" s="1">
        <f t="shared" si="346"/>
        <v>-40712370</v>
      </c>
      <c r="S3644" s="1">
        <f t="shared" si="347"/>
        <v>59660000</v>
      </c>
      <c r="V3644" s="5"/>
      <c r="W3644" s="5"/>
      <c r="Y3644" s="5"/>
    </row>
    <row r="3645" spans="1:25" x14ac:dyDescent="0.3">
      <c r="A3645" t="s">
        <v>885</v>
      </c>
      <c r="B3645">
        <v>112</v>
      </c>
      <c r="C3645">
        <v>31494270</v>
      </c>
      <c r="D3645" t="s">
        <v>886</v>
      </c>
      <c r="E3645" t="s">
        <v>12096</v>
      </c>
      <c r="F3645" t="s">
        <v>887</v>
      </c>
      <c r="G3645" t="s">
        <v>14</v>
      </c>
      <c r="H3645" t="s">
        <v>15</v>
      </c>
      <c r="I3645">
        <v>60000000</v>
      </c>
      <c r="J3645">
        <v>2010</v>
      </c>
      <c r="K3645">
        <v>7.5</v>
      </c>
      <c r="L3645" s="5" t="s">
        <v>476</v>
      </c>
      <c r="M3645" s="5" t="s">
        <v>599</v>
      </c>
      <c r="N3645" t="s">
        <v>455</v>
      </c>
      <c r="O3645" t="s">
        <v>6851</v>
      </c>
      <c r="P3645" s="5">
        <f t="shared" si="344"/>
        <v>0.53987517480126423</v>
      </c>
      <c r="Q3645" s="5">
        <f t="shared" si="345"/>
        <v>31494270</v>
      </c>
      <c r="R3645" s="1">
        <f t="shared" si="346"/>
        <v>-28505730</v>
      </c>
      <c r="S3645" s="1">
        <f t="shared" si="347"/>
        <v>60000000</v>
      </c>
      <c r="V3645" s="5"/>
      <c r="W3645" s="5"/>
      <c r="Y3645" s="5"/>
    </row>
    <row r="3646" spans="1:25" x14ac:dyDescent="0.3">
      <c r="A3646" t="s">
        <v>888</v>
      </c>
      <c r="B3646">
        <v>135</v>
      </c>
      <c r="C3646">
        <v>31111260</v>
      </c>
      <c r="D3646" t="s">
        <v>84</v>
      </c>
      <c r="E3646" t="s">
        <v>12097</v>
      </c>
      <c r="F3646" t="s">
        <v>889</v>
      </c>
      <c r="G3646" t="s">
        <v>14</v>
      </c>
      <c r="H3646" t="s">
        <v>15</v>
      </c>
      <c r="I3646">
        <v>60000000</v>
      </c>
      <c r="J3646">
        <v>2003</v>
      </c>
      <c r="K3646">
        <v>5.4</v>
      </c>
      <c r="L3646" s="5" t="s">
        <v>476</v>
      </c>
      <c r="M3646" s="5" t="s">
        <v>340</v>
      </c>
      <c r="N3646" t="s">
        <v>4289</v>
      </c>
      <c r="O3646" t="s">
        <v>3629</v>
      </c>
      <c r="P3646" s="5">
        <f t="shared" si="344"/>
        <v>0.53941535861323064</v>
      </c>
      <c r="Q3646" s="5">
        <f t="shared" si="345"/>
        <v>31111260</v>
      </c>
      <c r="R3646" s="1">
        <f t="shared" si="346"/>
        <v>-28888740</v>
      </c>
      <c r="S3646" s="1">
        <f t="shared" si="347"/>
        <v>60000000</v>
      </c>
      <c r="V3646" s="5"/>
      <c r="W3646" s="5"/>
      <c r="Y3646" s="5"/>
    </row>
    <row r="3647" spans="1:25" x14ac:dyDescent="0.3">
      <c r="A3647" t="s">
        <v>138</v>
      </c>
      <c r="B3647">
        <v>128</v>
      </c>
      <c r="C3647">
        <v>77032279</v>
      </c>
      <c r="D3647" t="s">
        <v>910</v>
      </c>
      <c r="E3647" t="s">
        <v>12098</v>
      </c>
      <c r="F3647" t="s">
        <v>1091</v>
      </c>
      <c r="G3647" t="s">
        <v>14</v>
      </c>
      <c r="H3647" t="s">
        <v>15</v>
      </c>
      <c r="I3647">
        <v>60000000</v>
      </c>
      <c r="J3647">
        <v>2004</v>
      </c>
      <c r="K3647">
        <v>7.3</v>
      </c>
      <c r="L3647" s="5" t="s">
        <v>599</v>
      </c>
      <c r="M3647" s="5" t="s">
        <v>1221</v>
      </c>
      <c r="P3647" s="5">
        <f t="shared" si="344"/>
        <v>0.53895117369501266</v>
      </c>
      <c r="Q3647" s="5">
        <f t="shared" si="345"/>
        <v>77032279</v>
      </c>
      <c r="R3647" s="1">
        <f t="shared" si="346"/>
        <v>17032279</v>
      </c>
      <c r="S3647" s="1">
        <f t="shared" si="347"/>
        <v>60000000</v>
      </c>
      <c r="V3647" s="5"/>
      <c r="W3647" s="5"/>
      <c r="Y3647" s="5"/>
    </row>
    <row r="3648" spans="1:25" x14ac:dyDescent="0.3">
      <c r="A3648" t="s">
        <v>327</v>
      </c>
      <c r="B3648">
        <v>108</v>
      </c>
      <c r="C3648">
        <v>114195633</v>
      </c>
      <c r="D3648" t="s">
        <v>1175</v>
      </c>
      <c r="E3648" t="s">
        <v>12099</v>
      </c>
      <c r="F3648" t="s">
        <v>1176</v>
      </c>
      <c r="G3648" t="s">
        <v>14</v>
      </c>
      <c r="H3648" t="s">
        <v>15</v>
      </c>
      <c r="I3648">
        <v>60000000</v>
      </c>
      <c r="J3648">
        <v>2004</v>
      </c>
      <c r="K3648">
        <v>6.5</v>
      </c>
      <c r="L3648" s="5" t="s">
        <v>1221</v>
      </c>
      <c r="M3648" s="5" t="s">
        <v>8415</v>
      </c>
      <c r="N3648" t="s">
        <v>6851</v>
      </c>
      <c r="O3648" t="s">
        <v>3629</v>
      </c>
      <c r="P3648" s="5">
        <f t="shared" si="344"/>
        <v>0.53882784183703336</v>
      </c>
      <c r="Q3648" s="5">
        <f t="shared" si="345"/>
        <v>114195633</v>
      </c>
      <c r="R3648" s="1">
        <f t="shared" si="346"/>
        <v>54195633</v>
      </c>
      <c r="S3648" s="1">
        <f t="shared" si="347"/>
        <v>60000000</v>
      </c>
      <c r="V3648" s="5"/>
      <c r="W3648" s="5"/>
      <c r="Y3648" s="5"/>
    </row>
    <row r="3649" spans="1:25" x14ac:dyDescent="0.3">
      <c r="A3649" t="s">
        <v>843</v>
      </c>
      <c r="B3649">
        <v>109</v>
      </c>
      <c r="C3649">
        <v>80281096</v>
      </c>
      <c r="D3649" t="s">
        <v>801</v>
      </c>
      <c r="E3649" t="s">
        <v>12100</v>
      </c>
      <c r="F3649" t="s">
        <v>1203</v>
      </c>
      <c r="G3649" t="s">
        <v>14</v>
      </c>
      <c r="H3649" t="s">
        <v>15</v>
      </c>
      <c r="I3649">
        <v>60000000</v>
      </c>
      <c r="J3649">
        <v>2004</v>
      </c>
      <c r="K3649">
        <v>5.6</v>
      </c>
      <c r="L3649" s="5" t="s">
        <v>476</v>
      </c>
      <c r="M3649" s="5" t="s">
        <v>2267</v>
      </c>
      <c r="N3649" t="s">
        <v>4289</v>
      </c>
      <c r="O3649" t="s">
        <v>3629</v>
      </c>
      <c r="P3649" s="5">
        <f t="shared" si="344"/>
        <v>0.53908697174439968</v>
      </c>
      <c r="Q3649" s="5">
        <f t="shared" si="345"/>
        <v>80281096</v>
      </c>
      <c r="R3649" s="1">
        <f t="shared" si="346"/>
        <v>20281096</v>
      </c>
      <c r="S3649" s="1">
        <f t="shared" si="347"/>
        <v>60000000</v>
      </c>
      <c r="V3649" s="5"/>
      <c r="W3649" s="5"/>
      <c r="Y3649" s="5"/>
    </row>
    <row r="3650" spans="1:25" x14ac:dyDescent="0.3">
      <c r="A3650" t="s">
        <v>1233</v>
      </c>
      <c r="B3650">
        <v>113</v>
      </c>
      <c r="C3650">
        <v>28031250</v>
      </c>
      <c r="D3650" t="s">
        <v>1234</v>
      </c>
      <c r="E3650" t="s">
        <v>12101</v>
      </c>
      <c r="F3650" t="s">
        <v>1236</v>
      </c>
      <c r="G3650" t="s">
        <v>14</v>
      </c>
      <c r="H3650" t="s">
        <v>22</v>
      </c>
      <c r="I3650">
        <v>60000000</v>
      </c>
      <c r="J3650">
        <v>2005</v>
      </c>
      <c r="K3650">
        <v>5.2</v>
      </c>
      <c r="L3650" s="5" t="s">
        <v>476</v>
      </c>
      <c r="M3650" s="5" t="s">
        <v>340</v>
      </c>
      <c r="N3650" t="s">
        <v>2267</v>
      </c>
      <c r="O3650" t="s">
        <v>4289</v>
      </c>
      <c r="P3650" s="5">
        <f t="shared" ref="P3650:P3713" si="348">CORREL(C3650:C8563,I3650:I8563)</f>
        <v>0.53899342039523934</v>
      </c>
      <c r="Q3650" s="5">
        <f t="shared" ref="Q3650:Q3713" si="349">IF(ISBLANK(C3650),MEDIAN($C$2:$C$4915), C3650)</f>
        <v>28031250</v>
      </c>
      <c r="R3650" s="1">
        <f t="shared" ref="R3650:R3713" si="350">Q3650-S3650</f>
        <v>-31968750</v>
      </c>
      <c r="S3650" s="1">
        <f t="shared" ref="S3650:S3713" si="351">IF(ISBLANK(I3650),MEDIAN($I$2:$I$4915), I3650)</f>
        <v>60000000</v>
      </c>
      <c r="V3650" s="5"/>
      <c r="W3650" s="5"/>
      <c r="Y3650" s="5"/>
    </row>
    <row r="3651" spans="1:25" x14ac:dyDescent="0.3">
      <c r="A3651" t="s">
        <v>1244</v>
      </c>
      <c r="B3651">
        <v>125</v>
      </c>
      <c r="C3651">
        <v>19076815</v>
      </c>
      <c r="D3651" t="s">
        <v>1215</v>
      </c>
      <c r="E3651" t="s">
        <v>12102</v>
      </c>
      <c r="F3651" t="s">
        <v>1245</v>
      </c>
      <c r="G3651" t="s">
        <v>14</v>
      </c>
      <c r="H3651" t="s">
        <v>15</v>
      </c>
      <c r="I3651">
        <v>60000000</v>
      </c>
      <c r="J3651">
        <v>2002</v>
      </c>
      <c r="K3651">
        <v>6.3</v>
      </c>
      <c r="L3651" s="5" t="s">
        <v>1221</v>
      </c>
      <c r="M3651" s="5" t="s">
        <v>8418</v>
      </c>
      <c r="P3651" s="5">
        <f t="shared" si="348"/>
        <v>0.53850602141152026</v>
      </c>
      <c r="Q3651" s="5">
        <f t="shared" si="349"/>
        <v>19076815</v>
      </c>
      <c r="R3651" s="1">
        <f t="shared" si="350"/>
        <v>-40923185</v>
      </c>
      <c r="S3651" s="1">
        <f t="shared" si="351"/>
        <v>60000000</v>
      </c>
      <c r="V3651" s="5"/>
      <c r="W3651" s="5"/>
      <c r="Y3651" s="5"/>
    </row>
    <row r="3652" spans="1:25" x14ac:dyDescent="0.3">
      <c r="A3652" t="s">
        <v>1311</v>
      </c>
      <c r="B3652">
        <v>104</v>
      </c>
      <c r="C3652">
        <v>139225854</v>
      </c>
      <c r="D3652" t="s">
        <v>184</v>
      </c>
      <c r="E3652" t="s">
        <v>12103</v>
      </c>
      <c r="F3652" t="s">
        <v>1312</v>
      </c>
      <c r="G3652" t="s">
        <v>14</v>
      </c>
      <c r="H3652" t="s">
        <v>15</v>
      </c>
      <c r="I3652">
        <v>60000000</v>
      </c>
      <c r="J3652">
        <v>2002</v>
      </c>
      <c r="K3652">
        <v>5.5</v>
      </c>
      <c r="L3652" s="5" t="s">
        <v>599</v>
      </c>
      <c r="M3652" s="5" t="s">
        <v>6299</v>
      </c>
      <c r="N3652" t="s">
        <v>455</v>
      </c>
      <c r="P3652" s="5">
        <f t="shared" si="348"/>
        <v>0.53796726206760515</v>
      </c>
      <c r="Q3652" s="5">
        <f t="shared" si="349"/>
        <v>139225854</v>
      </c>
      <c r="R3652" s="1">
        <f t="shared" si="350"/>
        <v>79225854</v>
      </c>
      <c r="S3652" s="1">
        <f t="shared" si="351"/>
        <v>60000000</v>
      </c>
      <c r="V3652" s="5"/>
      <c r="W3652" s="5"/>
      <c r="Y3652" s="5"/>
    </row>
    <row r="3653" spans="1:25" x14ac:dyDescent="0.3">
      <c r="A3653" t="s">
        <v>253</v>
      </c>
      <c r="B3653">
        <v>104</v>
      </c>
      <c r="C3653">
        <v>69688384</v>
      </c>
      <c r="D3653" t="s">
        <v>184</v>
      </c>
      <c r="E3653" t="s">
        <v>12104</v>
      </c>
      <c r="F3653" t="s">
        <v>1328</v>
      </c>
      <c r="G3653" t="s">
        <v>14</v>
      </c>
      <c r="H3653" t="s">
        <v>15</v>
      </c>
      <c r="I3653">
        <v>60000000</v>
      </c>
      <c r="J3653">
        <v>2000</v>
      </c>
      <c r="K3653">
        <v>6.1</v>
      </c>
      <c r="L3653" s="5" t="s">
        <v>599</v>
      </c>
      <c r="M3653" s="5" t="s">
        <v>6299</v>
      </c>
      <c r="N3653" t="s">
        <v>455</v>
      </c>
      <c r="P3653" s="5">
        <f t="shared" si="348"/>
        <v>0.53853923296950956</v>
      </c>
      <c r="Q3653" s="5">
        <f t="shared" si="349"/>
        <v>69688384</v>
      </c>
      <c r="R3653" s="1">
        <f t="shared" si="350"/>
        <v>9688384</v>
      </c>
      <c r="S3653" s="1">
        <f t="shared" si="351"/>
        <v>60000000</v>
      </c>
      <c r="V3653" s="5"/>
      <c r="W3653" s="5"/>
      <c r="Y3653" s="5"/>
    </row>
    <row r="3654" spans="1:25" x14ac:dyDescent="0.3">
      <c r="A3654" t="s">
        <v>1404</v>
      </c>
      <c r="B3654">
        <v>115</v>
      </c>
      <c r="C3654">
        <v>143151473</v>
      </c>
      <c r="D3654" t="s">
        <v>1405</v>
      </c>
      <c r="E3654" t="s">
        <v>12105</v>
      </c>
      <c r="F3654" t="s">
        <v>1406</v>
      </c>
      <c r="G3654" t="s">
        <v>14</v>
      </c>
      <c r="H3654" t="s">
        <v>15</v>
      </c>
      <c r="I3654">
        <v>60000000</v>
      </c>
      <c r="J3654">
        <v>2008</v>
      </c>
      <c r="K3654">
        <v>7.1</v>
      </c>
      <c r="L3654" s="5" t="s">
        <v>599</v>
      </c>
      <c r="M3654" s="5" t="s">
        <v>1221</v>
      </c>
      <c r="N3654" t="s">
        <v>6299</v>
      </c>
      <c r="P3654" s="5">
        <f t="shared" si="348"/>
        <v>0.53834823992447012</v>
      </c>
      <c r="Q3654" s="5">
        <f t="shared" si="349"/>
        <v>143151473</v>
      </c>
      <c r="R3654" s="1">
        <f t="shared" si="350"/>
        <v>83151473</v>
      </c>
      <c r="S3654" s="1">
        <f t="shared" si="351"/>
        <v>60000000</v>
      </c>
      <c r="V3654" s="5"/>
      <c r="W3654" s="5"/>
      <c r="Y3654" s="5"/>
    </row>
    <row r="3655" spans="1:25" x14ac:dyDescent="0.3">
      <c r="A3655" t="s">
        <v>1169</v>
      </c>
      <c r="B3655">
        <v>189</v>
      </c>
      <c r="C3655">
        <v>136801374</v>
      </c>
      <c r="D3655" t="s">
        <v>1407</v>
      </c>
      <c r="E3655" t="s">
        <v>12106</v>
      </c>
      <c r="F3655" t="s">
        <v>1408</v>
      </c>
      <c r="G3655" t="s">
        <v>14</v>
      </c>
      <c r="H3655" t="s">
        <v>15</v>
      </c>
      <c r="I3655">
        <v>60000000</v>
      </c>
      <c r="J3655">
        <v>1999</v>
      </c>
      <c r="K3655">
        <v>8.5</v>
      </c>
      <c r="L3655" s="5" t="s">
        <v>8413</v>
      </c>
      <c r="M3655" s="5" t="s">
        <v>1221</v>
      </c>
      <c r="N3655" t="s">
        <v>455</v>
      </c>
      <c r="O3655" t="s">
        <v>8415</v>
      </c>
      <c r="P3655" s="5">
        <f t="shared" si="348"/>
        <v>0.53897629710185235</v>
      </c>
      <c r="Q3655" s="5">
        <f t="shared" si="349"/>
        <v>136801374</v>
      </c>
      <c r="R3655" s="1">
        <f t="shared" si="350"/>
        <v>76801374</v>
      </c>
      <c r="S3655" s="1">
        <f t="shared" si="351"/>
        <v>60000000</v>
      </c>
      <c r="V3655" s="5"/>
      <c r="W3655" s="5"/>
      <c r="Y3655" s="5"/>
    </row>
    <row r="3656" spans="1:25" x14ac:dyDescent="0.3">
      <c r="A3656" t="s">
        <v>186</v>
      </c>
      <c r="B3656">
        <v>119</v>
      </c>
      <c r="C3656">
        <v>121468960</v>
      </c>
      <c r="D3656" t="s">
        <v>413</v>
      </c>
      <c r="E3656" t="s">
        <v>12107</v>
      </c>
      <c r="F3656" t="s">
        <v>1412</v>
      </c>
      <c r="G3656" t="s">
        <v>14</v>
      </c>
      <c r="H3656" t="s">
        <v>15</v>
      </c>
      <c r="I3656">
        <v>60000000</v>
      </c>
      <c r="J3656">
        <v>2002</v>
      </c>
      <c r="K3656">
        <v>7.9</v>
      </c>
      <c r="L3656" s="5" t="s">
        <v>476</v>
      </c>
      <c r="M3656" s="5" t="s">
        <v>8415</v>
      </c>
      <c r="N3656" t="s">
        <v>3629</v>
      </c>
      <c r="P3656" s="5">
        <f t="shared" si="348"/>
        <v>0.53952138808932704</v>
      </c>
      <c r="Q3656" s="5">
        <f t="shared" si="349"/>
        <v>121468960</v>
      </c>
      <c r="R3656" s="1">
        <f t="shared" si="350"/>
        <v>61468960</v>
      </c>
      <c r="S3656" s="1">
        <f t="shared" si="351"/>
        <v>60000000</v>
      </c>
      <c r="V3656" s="5"/>
      <c r="W3656" s="5"/>
      <c r="Y3656" s="5"/>
    </row>
    <row r="3657" spans="1:25" x14ac:dyDescent="0.3">
      <c r="A3657" t="s">
        <v>391</v>
      </c>
      <c r="B3657">
        <v>103</v>
      </c>
      <c r="C3657">
        <v>125603360</v>
      </c>
      <c r="D3657" t="s">
        <v>817</v>
      </c>
      <c r="E3657" t="s">
        <v>12108</v>
      </c>
      <c r="F3657" t="s">
        <v>1415</v>
      </c>
      <c r="G3657" t="s">
        <v>14</v>
      </c>
      <c r="H3657" t="s">
        <v>15</v>
      </c>
      <c r="I3657">
        <v>60000000</v>
      </c>
      <c r="J3657">
        <v>1998</v>
      </c>
      <c r="K3657">
        <v>8.1</v>
      </c>
      <c r="L3657" s="5" t="s">
        <v>599</v>
      </c>
      <c r="M3657" s="5" t="s">
        <v>1221</v>
      </c>
      <c r="N3657" t="s">
        <v>4289</v>
      </c>
      <c r="P3657" s="5">
        <f t="shared" si="348"/>
        <v>0.53987318027076314</v>
      </c>
      <c r="Q3657" s="5">
        <f t="shared" si="349"/>
        <v>125603360</v>
      </c>
      <c r="R3657" s="1">
        <f t="shared" si="350"/>
        <v>65603360</v>
      </c>
      <c r="S3657" s="1">
        <f t="shared" si="351"/>
        <v>60000000</v>
      </c>
      <c r="V3657" s="5"/>
      <c r="W3657" s="5"/>
      <c r="Y3657" s="5"/>
    </row>
    <row r="3658" spans="1:25" x14ac:dyDescent="0.3">
      <c r="A3658" t="s">
        <v>1160</v>
      </c>
      <c r="B3658">
        <v>92</v>
      </c>
      <c r="C3658">
        <v>104148781</v>
      </c>
      <c r="D3658" t="s">
        <v>1093</v>
      </c>
      <c r="E3658" t="s">
        <v>12109</v>
      </c>
      <c r="F3658" t="s">
        <v>1419</v>
      </c>
      <c r="G3658" t="s">
        <v>14</v>
      </c>
      <c r="H3658" t="s">
        <v>15</v>
      </c>
      <c r="I3658">
        <v>60000000</v>
      </c>
      <c r="J3658">
        <v>2003</v>
      </c>
      <c r="K3658">
        <v>5.5</v>
      </c>
      <c r="L3658" s="5" t="s">
        <v>599</v>
      </c>
      <c r="M3658" s="5" t="s">
        <v>6299</v>
      </c>
      <c r="P3658" s="5">
        <f t="shared" si="348"/>
        <v>0.54027770374782425</v>
      </c>
      <c r="Q3658" s="5">
        <f t="shared" si="349"/>
        <v>104148781</v>
      </c>
      <c r="R3658" s="1">
        <f t="shared" si="350"/>
        <v>44148781</v>
      </c>
      <c r="S3658" s="1">
        <f t="shared" si="351"/>
        <v>60000000</v>
      </c>
      <c r="V3658" s="5"/>
      <c r="W3658" s="5"/>
      <c r="Y3658" s="5"/>
    </row>
    <row r="3659" spans="1:25" x14ac:dyDescent="0.3">
      <c r="A3659" t="s">
        <v>686</v>
      </c>
      <c r="B3659">
        <v>87</v>
      </c>
      <c r="C3659">
        <v>93375151</v>
      </c>
      <c r="D3659" t="s">
        <v>901</v>
      </c>
      <c r="E3659" t="s">
        <v>12110</v>
      </c>
      <c r="F3659" t="s">
        <v>1421</v>
      </c>
      <c r="G3659" t="s">
        <v>14</v>
      </c>
      <c r="H3659" t="s">
        <v>15</v>
      </c>
      <c r="I3659">
        <v>60000000</v>
      </c>
      <c r="J3659">
        <v>2001</v>
      </c>
      <c r="K3659">
        <v>5.2</v>
      </c>
      <c r="L3659" s="5" t="s">
        <v>476</v>
      </c>
      <c r="M3659" s="5" t="s">
        <v>599</v>
      </c>
      <c r="N3659" t="s">
        <v>6299</v>
      </c>
      <c r="O3659" t="s">
        <v>455</v>
      </c>
      <c r="P3659" s="5">
        <f t="shared" si="348"/>
        <v>0.54043019159505246</v>
      </c>
      <c r="Q3659" s="5">
        <f t="shared" si="349"/>
        <v>93375151</v>
      </c>
      <c r="R3659" s="1">
        <f t="shared" si="350"/>
        <v>33375151</v>
      </c>
      <c r="S3659" s="1">
        <f t="shared" si="351"/>
        <v>60000000</v>
      </c>
      <c r="V3659" s="5"/>
      <c r="W3659" s="5"/>
      <c r="Y3659" s="5"/>
    </row>
    <row r="3660" spans="1:25" x14ac:dyDescent="0.3">
      <c r="A3660" t="s">
        <v>1104</v>
      </c>
      <c r="B3660">
        <v>111</v>
      </c>
      <c r="C3660">
        <v>106126012</v>
      </c>
      <c r="D3660" t="s">
        <v>122</v>
      </c>
      <c r="E3660" t="s">
        <v>12111</v>
      </c>
      <c r="F3660" t="s">
        <v>1422</v>
      </c>
      <c r="G3660" t="s">
        <v>14</v>
      </c>
      <c r="H3660" t="s">
        <v>15</v>
      </c>
      <c r="I3660">
        <v>60000000</v>
      </c>
      <c r="J3660">
        <v>2003</v>
      </c>
      <c r="K3660">
        <v>7</v>
      </c>
      <c r="L3660" s="5" t="s">
        <v>476</v>
      </c>
      <c r="M3660" s="5" t="s">
        <v>8413</v>
      </c>
      <c r="N3660" t="s">
        <v>3629</v>
      </c>
      <c r="P3660" s="5">
        <f t="shared" si="348"/>
        <v>0.54046761967960899</v>
      </c>
      <c r="Q3660" s="5">
        <f t="shared" si="349"/>
        <v>106126012</v>
      </c>
      <c r="R3660" s="1">
        <f t="shared" si="350"/>
        <v>46126012</v>
      </c>
      <c r="S3660" s="1">
        <f t="shared" si="351"/>
        <v>60000000</v>
      </c>
      <c r="V3660" s="5"/>
      <c r="W3660" s="5"/>
      <c r="Y3660" s="5"/>
    </row>
    <row r="3661" spans="1:25" x14ac:dyDescent="0.3">
      <c r="A3661" t="s">
        <v>1423</v>
      </c>
      <c r="B3661">
        <v>101</v>
      </c>
      <c r="C3661">
        <v>93307796</v>
      </c>
      <c r="D3661" t="s">
        <v>604</v>
      </c>
      <c r="E3661" t="s">
        <v>12112</v>
      </c>
      <c r="F3661" t="s">
        <v>1424</v>
      </c>
      <c r="G3661" t="s">
        <v>14</v>
      </c>
      <c r="H3661" t="s">
        <v>15</v>
      </c>
      <c r="I3661">
        <v>60000000</v>
      </c>
      <c r="J3661">
        <v>2002</v>
      </c>
      <c r="K3661">
        <v>6.1</v>
      </c>
      <c r="L3661" s="5" t="s">
        <v>599</v>
      </c>
      <c r="M3661" s="5" t="s">
        <v>6851</v>
      </c>
      <c r="P3661" s="5">
        <f t="shared" si="348"/>
        <v>0.54064353314113822</v>
      </c>
      <c r="Q3661" s="5">
        <f t="shared" si="349"/>
        <v>93307796</v>
      </c>
      <c r="R3661" s="1">
        <f t="shared" si="350"/>
        <v>33307796</v>
      </c>
      <c r="S3661" s="1">
        <f t="shared" si="351"/>
        <v>60000000</v>
      </c>
      <c r="V3661" s="5"/>
      <c r="W3661" s="5"/>
      <c r="Y3661" s="5"/>
    </row>
    <row r="3662" spans="1:25" x14ac:dyDescent="0.3">
      <c r="A3662" t="s">
        <v>1427</v>
      </c>
      <c r="B3662">
        <v>113</v>
      </c>
      <c r="C3662">
        <v>109176215</v>
      </c>
      <c r="D3662" t="s">
        <v>599</v>
      </c>
      <c r="E3662" t="s">
        <v>12113</v>
      </c>
      <c r="F3662" t="s">
        <v>1428</v>
      </c>
      <c r="G3662" t="s">
        <v>14</v>
      </c>
      <c r="H3662" t="s">
        <v>15</v>
      </c>
      <c r="I3662">
        <v>60000000</v>
      </c>
      <c r="J3662">
        <v>2009</v>
      </c>
      <c r="K3662">
        <v>5.5</v>
      </c>
      <c r="L3662" s="5" t="s">
        <v>599</v>
      </c>
      <c r="M3662" s="5"/>
      <c r="P3662" s="5">
        <f t="shared" si="348"/>
        <v>0.54068112901505616</v>
      </c>
      <c r="Q3662" s="5">
        <f t="shared" si="349"/>
        <v>109176215</v>
      </c>
      <c r="R3662" s="1">
        <f t="shared" si="350"/>
        <v>49176215</v>
      </c>
      <c r="S3662" s="1">
        <f t="shared" si="351"/>
        <v>60000000</v>
      </c>
      <c r="V3662" s="5"/>
      <c r="W3662" s="5"/>
      <c r="Y3662" s="5"/>
    </row>
    <row r="3663" spans="1:25" x14ac:dyDescent="0.3">
      <c r="A3663" t="s">
        <v>625</v>
      </c>
      <c r="B3663">
        <v>107</v>
      </c>
      <c r="C3663">
        <v>82670733</v>
      </c>
      <c r="D3663" t="s">
        <v>1171</v>
      </c>
      <c r="E3663" t="s">
        <v>12114</v>
      </c>
      <c r="F3663" t="s">
        <v>1429</v>
      </c>
      <c r="G3663" t="s">
        <v>14</v>
      </c>
      <c r="H3663" t="s">
        <v>15</v>
      </c>
      <c r="I3663">
        <v>60000000</v>
      </c>
      <c r="J3663">
        <v>1990</v>
      </c>
      <c r="K3663">
        <v>5.9</v>
      </c>
      <c r="L3663" s="5" t="s">
        <v>476</v>
      </c>
      <c r="M3663" s="5" t="s">
        <v>1221</v>
      </c>
      <c r="N3663" t="s">
        <v>8417</v>
      </c>
      <c r="P3663" s="5">
        <f t="shared" si="348"/>
        <v>0.54089328626153477</v>
      </c>
      <c r="Q3663" s="5">
        <f t="shared" si="349"/>
        <v>82670733</v>
      </c>
      <c r="R3663" s="1">
        <f t="shared" si="350"/>
        <v>22670733</v>
      </c>
      <c r="S3663" s="1">
        <f t="shared" si="351"/>
        <v>60000000</v>
      </c>
      <c r="V3663" s="5"/>
      <c r="W3663" s="5"/>
      <c r="Y3663" s="5"/>
    </row>
    <row r="3664" spans="1:25" x14ac:dyDescent="0.3">
      <c r="A3664" t="s">
        <v>939</v>
      </c>
      <c r="B3664">
        <v>94</v>
      </c>
      <c r="C3664">
        <v>82569532</v>
      </c>
      <c r="D3664" t="s">
        <v>854</v>
      </c>
      <c r="E3664" t="s">
        <v>12115</v>
      </c>
      <c r="F3664" t="s">
        <v>1430</v>
      </c>
      <c r="G3664" t="s">
        <v>14</v>
      </c>
      <c r="H3664" t="s">
        <v>15</v>
      </c>
      <c r="I3664">
        <v>60000000</v>
      </c>
      <c r="J3664">
        <v>2005</v>
      </c>
      <c r="K3664">
        <v>5.4</v>
      </c>
      <c r="L3664" s="5" t="s">
        <v>340</v>
      </c>
      <c r="M3664" s="5" t="s">
        <v>599</v>
      </c>
      <c r="N3664" t="s">
        <v>6299</v>
      </c>
      <c r="P3664" s="5">
        <f t="shared" si="348"/>
        <v>0.54082440167316548</v>
      </c>
      <c r="Q3664" s="5">
        <f t="shared" si="349"/>
        <v>82569532</v>
      </c>
      <c r="R3664" s="1">
        <f t="shared" si="350"/>
        <v>22569532</v>
      </c>
      <c r="S3664" s="1">
        <f t="shared" si="351"/>
        <v>60000000</v>
      </c>
      <c r="V3664" s="5"/>
      <c r="W3664" s="5"/>
      <c r="Y3664" s="5"/>
    </row>
    <row r="3665" spans="1:25" x14ac:dyDescent="0.3">
      <c r="A3665" t="s">
        <v>1433</v>
      </c>
      <c r="B3665">
        <v>140</v>
      </c>
      <c r="C3665">
        <v>80574010</v>
      </c>
      <c r="D3665" t="s">
        <v>79</v>
      </c>
      <c r="E3665" t="s">
        <v>12116</v>
      </c>
      <c r="F3665" t="s">
        <v>1434</v>
      </c>
      <c r="G3665" t="s">
        <v>14</v>
      </c>
      <c r="H3665" t="s">
        <v>15</v>
      </c>
      <c r="I3665">
        <v>60000000</v>
      </c>
      <c r="J3665">
        <v>2010</v>
      </c>
      <c r="K3665">
        <v>5.7</v>
      </c>
      <c r="L3665" s="5" t="s">
        <v>1221</v>
      </c>
      <c r="M3665" s="5" t="s">
        <v>6851</v>
      </c>
      <c r="P3665" s="5">
        <f t="shared" si="348"/>
        <v>0.54075439647393275</v>
      </c>
      <c r="Q3665" s="5">
        <f t="shared" si="349"/>
        <v>80574010</v>
      </c>
      <c r="R3665" s="1">
        <f t="shared" si="350"/>
        <v>20574010</v>
      </c>
      <c r="S3665" s="1">
        <f t="shared" si="351"/>
        <v>60000000</v>
      </c>
      <c r="V3665" s="5"/>
      <c r="W3665" s="5"/>
      <c r="Y3665" s="5"/>
    </row>
    <row r="3666" spans="1:25" x14ac:dyDescent="0.3">
      <c r="A3666" t="s">
        <v>96</v>
      </c>
      <c r="B3666">
        <v>125</v>
      </c>
      <c r="C3666">
        <v>75764085</v>
      </c>
      <c r="D3666" t="s">
        <v>897</v>
      </c>
      <c r="E3666" t="s">
        <v>12117</v>
      </c>
      <c r="F3666" t="s">
        <v>1435</v>
      </c>
      <c r="G3666" t="s">
        <v>14</v>
      </c>
      <c r="H3666" t="s">
        <v>15</v>
      </c>
      <c r="I3666">
        <v>60000000</v>
      </c>
      <c r="J3666">
        <v>2000</v>
      </c>
      <c r="K3666">
        <v>6.7</v>
      </c>
      <c r="L3666" s="5" t="s">
        <v>599</v>
      </c>
      <c r="M3666" s="5" t="s">
        <v>1221</v>
      </c>
      <c r="N3666" t="s">
        <v>455</v>
      </c>
      <c r="O3666" t="s">
        <v>6851</v>
      </c>
      <c r="P3666" s="5">
        <f t="shared" si="348"/>
        <v>0.54066489053714273</v>
      </c>
      <c r="Q3666" s="5">
        <f t="shared" si="349"/>
        <v>75764085</v>
      </c>
      <c r="R3666" s="1">
        <f t="shared" si="350"/>
        <v>15764085</v>
      </c>
      <c r="S3666" s="1">
        <f t="shared" si="351"/>
        <v>60000000</v>
      </c>
      <c r="V3666" s="5"/>
      <c r="W3666" s="5"/>
      <c r="Y3666" s="5"/>
    </row>
    <row r="3667" spans="1:25" x14ac:dyDescent="0.3">
      <c r="A3667" t="s">
        <v>1438</v>
      </c>
      <c r="B3667">
        <v>170</v>
      </c>
      <c r="C3667">
        <v>75370763</v>
      </c>
      <c r="D3667" t="s">
        <v>1439</v>
      </c>
      <c r="E3667" t="s">
        <v>12118</v>
      </c>
      <c r="F3667" t="s">
        <v>1440</v>
      </c>
      <c r="G3667" t="s">
        <v>14</v>
      </c>
      <c r="H3667" t="s">
        <v>15</v>
      </c>
      <c r="I3667">
        <v>60000000</v>
      </c>
      <c r="J3667">
        <v>1998</v>
      </c>
      <c r="K3667">
        <v>6.5</v>
      </c>
      <c r="L3667" s="5" t="s">
        <v>1221</v>
      </c>
      <c r="M3667" s="5" t="s">
        <v>6851</v>
      </c>
      <c r="N3667" t="s">
        <v>5239</v>
      </c>
      <c r="P3667" s="5">
        <f t="shared" si="348"/>
        <v>0.54052950672839895</v>
      </c>
      <c r="Q3667" s="5">
        <f t="shared" si="349"/>
        <v>75370763</v>
      </c>
      <c r="R3667" s="1">
        <f t="shared" si="350"/>
        <v>15370763</v>
      </c>
      <c r="S3667" s="1">
        <f t="shared" si="351"/>
        <v>60000000</v>
      </c>
      <c r="V3667" s="5"/>
      <c r="W3667" s="5"/>
      <c r="Y3667" s="5"/>
    </row>
    <row r="3668" spans="1:25" x14ac:dyDescent="0.3">
      <c r="A3668" t="s">
        <v>632</v>
      </c>
      <c r="B3668">
        <v>100</v>
      </c>
      <c r="C3668">
        <v>90341670</v>
      </c>
      <c r="D3668" t="s">
        <v>701</v>
      </c>
      <c r="E3668" t="s">
        <v>12119</v>
      </c>
      <c r="F3668" t="s">
        <v>1442</v>
      </c>
      <c r="G3668" t="s">
        <v>14</v>
      </c>
      <c r="H3668" t="s">
        <v>15</v>
      </c>
      <c r="I3668">
        <v>60000000</v>
      </c>
      <c r="J3668">
        <v>2002</v>
      </c>
      <c r="K3668">
        <v>5.5</v>
      </c>
      <c r="L3668" s="5" t="s">
        <v>476</v>
      </c>
      <c r="M3668" s="5" t="s">
        <v>340</v>
      </c>
      <c r="N3668" t="s">
        <v>455</v>
      </c>
      <c r="O3668" t="s">
        <v>3629</v>
      </c>
      <c r="P3668" s="5">
        <f t="shared" si="348"/>
        <v>0.54039002702353089</v>
      </c>
      <c r="Q3668" s="5">
        <f t="shared" si="349"/>
        <v>90341670</v>
      </c>
      <c r="R3668" s="1">
        <f t="shared" si="350"/>
        <v>30341670</v>
      </c>
      <c r="S3668" s="1">
        <f t="shared" si="351"/>
        <v>60000000</v>
      </c>
      <c r="V3668" s="5"/>
      <c r="W3668" s="5"/>
      <c r="Y3668" s="5"/>
    </row>
    <row r="3669" spans="1:25" x14ac:dyDescent="0.3">
      <c r="A3669" t="s">
        <v>317</v>
      </c>
      <c r="B3669">
        <v>130</v>
      </c>
      <c r="C3669">
        <v>80033643</v>
      </c>
      <c r="D3669" t="s">
        <v>428</v>
      </c>
      <c r="E3669" t="s">
        <v>12120</v>
      </c>
      <c r="F3669" t="s">
        <v>1445</v>
      </c>
      <c r="G3669" t="s">
        <v>14</v>
      </c>
      <c r="H3669" t="s">
        <v>15</v>
      </c>
      <c r="I3669">
        <v>60000000</v>
      </c>
      <c r="J3669">
        <v>2012</v>
      </c>
      <c r="K3669">
        <v>7</v>
      </c>
      <c r="L3669" s="5" t="s">
        <v>476</v>
      </c>
      <c r="M3669" s="5" t="s">
        <v>8413</v>
      </c>
      <c r="N3669" t="s">
        <v>8415</v>
      </c>
      <c r="O3669" t="s">
        <v>3629</v>
      </c>
      <c r="P3669" s="5">
        <f t="shared" si="348"/>
        <v>0.54039762475244291</v>
      </c>
      <c r="Q3669" s="5">
        <f t="shared" si="349"/>
        <v>80033643</v>
      </c>
      <c r="R3669" s="1">
        <f t="shared" si="350"/>
        <v>20033643</v>
      </c>
      <c r="S3669" s="1">
        <f t="shared" si="351"/>
        <v>60000000</v>
      </c>
      <c r="V3669" s="5"/>
      <c r="W3669" s="5"/>
      <c r="Y3669" s="5"/>
    </row>
    <row r="3670" spans="1:25" x14ac:dyDescent="0.3">
      <c r="A3670" t="s">
        <v>752</v>
      </c>
      <c r="B3670">
        <v>105</v>
      </c>
      <c r="C3670">
        <v>73648142</v>
      </c>
      <c r="D3670" t="s">
        <v>1011</v>
      </c>
      <c r="E3670" t="s">
        <v>12121</v>
      </c>
      <c r="F3670" t="s">
        <v>1446</v>
      </c>
      <c r="G3670" t="s">
        <v>14</v>
      </c>
      <c r="H3670" t="s">
        <v>15</v>
      </c>
      <c r="I3670">
        <v>60000000</v>
      </c>
      <c r="J3670">
        <v>1999</v>
      </c>
      <c r="K3670">
        <v>5.8</v>
      </c>
      <c r="L3670" s="5" t="s">
        <v>476</v>
      </c>
      <c r="M3670" s="5" t="s">
        <v>4289</v>
      </c>
      <c r="N3670" t="s">
        <v>3629</v>
      </c>
      <c r="P3670" s="5">
        <f t="shared" si="348"/>
        <v>0.54030198260220852</v>
      </c>
      <c r="Q3670" s="5">
        <f t="shared" si="349"/>
        <v>73648142</v>
      </c>
      <c r="R3670" s="1">
        <f t="shared" si="350"/>
        <v>13648142</v>
      </c>
      <c r="S3670" s="1">
        <f t="shared" si="351"/>
        <v>60000000</v>
      </c>
      <c r="V3670" s="5"/>
      <c r="W3670" s="5"/>
      <c r="Y3670" s="5"/>
    </row>
    <row r="3671" spans="1:25" x14ac:dyDescent="0.3">
      <c r="A3671" t="s">
        <v>1447</v>
      </c>
      <c r="B3671">
        <v>111</v>
      </c>
      <c r="C3671">
        <v>71844424</v>
      </c>
      <c r="D3671" t="s">
        <v>1448</v>
      </c>
      <c r="E3671" t="s">
        <v>12122</v>
      </c>
      <c r="F3671" t="s">
        <v>1449</v>
      </c>
      <c r="G3671" t="s">
        <v>14</v>
      </c>
      <c r="H3671" t="s">
        <v>15</v>
      </c>
      <c r="I3671">
        <v>60000000</v>
      </c>
      <c r="J3671">
        <v>2009</v>
      </c>
      <c r="K3671">
        <v>7.3</v>
      </c>
      <c r="L3671" s="5" t="s">
        <v>27</v>
      </c>
      <c r="M3671" s="5" t="s">
        <v>4183</v>
      </c>
      <c r="P3671" s="5">
        <f t="shared" si="348"/>
        <v>0.54014551933539134</v>
      </c>
      <c r="Q3671" s="5">
        <f t="shared" si="349"/>
        <v>71844424</v>
      </c>
      <c r="R3671" s="1">
        <f t="shared" si="350"/>
        <v>11844424</v>
      </c>
      <c r="S3671" s="1">
        <f t="shared" si="351"/>
        <v>60000000</v>
      </c>
      <c r="V3671" s="5"/>
      <c r="W3671" s="5"/>
      <c r="Y3671" s="5"/>
    </row>
    <row r="3672" spans="1:25" x14ac:dyDescent="0.3">
      <c r="A3672" t="s">
        <v>549</v>
      </c>
      <c r="B3672">
        <v>106</v>
      </c>
      <c r="C3672">
        <v>75638743</v>
      </c>
      <c r="D3672" t="s">
        <v>1450</v>
      </c>
      <c r="E3672" t="s">
        <v>12123</v>
      </c>
      <c r="F3672" t="s">
        <v>1451</v>
      </c>
      <c r="G3672" t="s">
        <v>14</v>
      </c>
      <c r="H3672" t="s">
        <v>15</v>
      </c>
      <c r="I3672">
        <v>60000000</v>
      </c>
      <c r="J3672">
        <v>2011</v>
      </c>
      <c r="K3672">
        <v>6.6</v>
      </c>
      <c r="L3672" s="5" t="s">
        <v>1221</v>
      </c>
      <c r="M3672" s="5" t="s">
        <v>3629</v>
      </c>
      <c r="P3672" s="5">
        <f t="shared" si="348"/>
        <v>0.53997189027425652</v>
      </c>
      <c r="Q3672" s="5">
        <f t="shared" si="349"/>
        <v>75638743</v>
      </c>
      <c r="R3672" s="1">
        <f t="shared" si="350"/>
        <v>15638743</v>
      </c>
      <c r="S3672" s="1">
        <f t="shared" si="351"/>
        <v>60000000</v>
      </c>
      <c r="V3672" s="5"/>
      <c r="W3672" s="5"/>
      <c r="Y3672" s="5"/>
    </row>
    <row r="3673" spans="1:25" x14ac:dyDescent="0.3">
      <c r="A3673" t="s">
        <v>1452</v>
      </c>
      <c r="B3673">
        <v>89</v>
      </c>
      <c r="C3673">
        <v>66734992</v>
      </c>
      <c r="D3673" t="s">
        <v>491</v>
      </c>
      <c r="E3673" t="s">
        <v>12124</v>
      </c>
      <c r="F3673" t="s">
        <v>1453</v>
      </c>
      <c r="G3673" t="s">
        <v>14</v>
      </c>
      <c r="H3673" t="s">
        <v>15</v>
      </c>
      <c r="I3673">
        <v>60000000</v>
      </c>
      <c r="J3673">
        <v>2003</v>
      </c>
      <c r="K3673">
        <v>4.4000000000000004</v>
      </c>
      <c r="L3673" s="5" t="s">
        <v>476</v>
      </c>
      <c r="M3673" s="5" t="s">
        <v>340</v>
      </c>
      <c r="N3673" t="s">
        <v>599</v>
      </c>
      <c r="O3673" t="s">
        <v>8413</v>
      </c>
      <c r="P3673" s="5">
        <f t="shared" si="348"/>
        <v>0.53983301546122486</v>
      </c>
      <c r="Q3673" s="5">
        <f t="shared" si="349"/>
        <v>66734992</v>
      </c>
      <c r="R3673" s="1">
        <f t="shared" si="350"/>
        <v>6734992</v>
      </c>
      <c r="S3673" s="1">
        <f t="shared" si="351"/>
        <v>60000000</v>
      </c>
      <c r="V3673" s="5"/>
      <c r="W3673" s="5"/>
      <c r="Y3673" s="5"/>
    </row>
    <row r="3674" spans="1:25" x14ac:dyDescent="0.3">
      <c r="A3674" t="s">
        <v>1140</v>
      </c>
      <c r="B3674">
        <v>100</v>
      </c>
      <c r="C3674">
        <v>75280058</v>
      </c>
      <c r="D3674" t="s">
        <v>1454</v>
      </c>
      <c r="E3674" t="s">
        <v>12125</v>
      </c>
      <c r="F3674" t="s">
        <v>1455</v>
      </c>
      <c r="G3674" t="s">
        <v>14</v>
      </c>
      <c r="H3674" t="s">
        <v>15</v>
      </c>
      <c r="I3674">
        <v>60000000</v>
      </c>
      <c r="J3674">
        <v>2009</v>
      </c>
      <c r="K3674">
        <v>7.7</v>
      </c>
      <c r="L3674" s="5" t="s">
        <v>4017</v>
      </c>
      <c r="M3674" s="5" t="s">
        <v>6299</v>
      </c>
      <c r="N3674" t="s">
        <v>455</v>
      </c>
      <c r="P3674" s="5">
        <f t="shared" si="348"/>
        <v>0.53961209652456121</v>
      </c>
      <c r="Q3674" s="5">
        <f t="shared" si="349"/>
        <v>75280058</v>
      </c>
      <c r="R3674" s="1">
        <f t="shared" si="350"/>
        <v>15280058</v>
      </c>
      <c r="S3674" s="1">
        <f t="shared" si="351"/>
        <v>60000000</v>
      </c>
      <c r="V3674" s="5"/>
      <c r="W3674" s="5"/>
      <c r="Y3674" s="5"/>
    </row>
    <row r="3675" spans="1:25" x14ac:dyDescent="0.3">
      <c r="A3675" t="s">
        <v>915</v>
      </c>
      <c r="B3675">
        <v>101</v>
      </c>
      <c r="C3675">
        <v>88200225</v>
      </c>
      <c r="D3675" t="s">
        <v>359</v>
      </c>
      <c r="E3675" t="s">
        <v>12126</v>
      </c>
      <c r="F3675" t="s">
        <v>1460</v>
      </c>
      <c r="G3675" t="s">
        <v>14</v>
      </c>
      <c r="H3675" t="s">
        <v>15</v>
      </c>
      <c r="I3675">
        <v>60000000</v>
      </c>
      <c r="J3675">
        <v>2004</v>
      </c>
      <c r="K3675">
        <v>6.1</v>
      </c>
      <c r="L3675" s="5" t="s">
        <v>599</v>
      </c>
      <c r="M3675" s="5" t="s">
        <v>8413</v>
      </c>
      <c r="P3675" s="5">
        <f t="shared" si="348"/>
        <v>0.53946874760968289</v>
      </c>
      <c r="Q3675" s="5">
        <f t="shared" si="349"/>
        <v>88200225</v>
      </c>
      <c r="R3675" s="1">
        <f t="shared" si="350"/>
        <v>28200225</v>
      </c>
      <c r="S3675" s="1">
        <f t="shared" si="351"/>
        <v>60000000</v>
      </c>
      <c r="V3675" s="5"/>
      <c r="W3675" s="5"/>
      <c r="Y3675" s="5"/>
    </row>
    <row r="3676" spans="1:25" x14ac:dyDescent="0.3">
      <c r="A3676" t="s">
        <v>1461</v>
      </c>
      <c r="B3676">
        <v>94</v>
      </c>
      <c r="C3676">
        <v>60573641</v>
      </c>
      <c r="D3676" t="s">
        <v>1093</v>
      </c>
      <c r="E3676" t="s">
        <v>12127</v>
      </c>
      <c r="F3676" t="s">
        <v>1462</v>
      </c>
      <c r="G3676" t="s">
        <v>14</v>
      </c>
      <c r="H3676" t="s">
        <v>15</v>
      </c>
      <c r="I3676">
        <v>60000000</v>
      </c>
      <c r="J3676">
        <v>1996</v>
      </c>
      <c r="K3676">
        <v>5.4</v>
      </c>
      <c r="L3676" s="5" t="s">
        <v>599</v>
      </c>
      <c r="M3676" s="5" t="s">
        <v>6299</v>
      </c>
      <c r="P3676" s="5">
        <f t="shared" si="348"/>
        <v>0.53945320889501203</v>
      </c>
      <c r="Q3676" s="5">
        <f t="shared" si="349"/>
        <v>60573641</v>
      </c>
      <c r="R3676" s="1">
        <f t="shared" si="350"/>
        <v>573641</v>
      </c>
      <c r="S3676" s="1">
        <f t="shared" si="351"/>
        <v>60000000</v>
      </c>
      <c r="V3676" s="5"/>
      <c r="W3676" s="5"/>
      <c r="Y3676" s="5"/>
    </row>
    <row r="3677" spans="1:25" x14ac:dyDescent="0.3">
      <c r="A3677" t="s">
        <v>1465</v>
      </c>
      <c r="B3677">
        <v>115</v>
      </c>
      <c r="C3677">
        <v>56702901</v>
      </c>
      <c r="D3677" t="s">
        <v>1221</v>
      </c>
      <c r="E3677" t="s">
        <v>12128</v>
      </c>
      <c r="F3677" t="s">
        <v>1466</v>
      </c>
      <c r="G3677" t="s">
        <v>14</v>
      </c>
      <c r="H3677" t="s">
        <v>15</v>
      </c>
      <c r="I3677">
        <v>60000000</v>
      </c>
      <c r="J3677">
        <v>1998</v>
      </c>
      <c r="K3677">
        <v>6.5</v>
      </c>
      <c r="L3677" s="5" t="s">
        <v>1221</v>
      </c>
      <c r="M3677" s="5"/>
      <c r="P3677" s="5">
        <f t="shared" si="348"/>
        <v>0.53917673970752167</v>
      </c>
      <c r="Q3677" s="5">
        <f t="shared" si="349"/>
        <v>56702901</v>
      </c>
      <c r="R3677" s="1">
        <f t="shared" si="350"/>
        <v>-3297099</v>
      </c>
      <c r="S3677" s="1">
        <f t="shared" si="351"/>
        <v>60000000</v>
      </c>
      <c r="V3677" s="5"/>
      <c r="W3677" s="5"/>
      <c r="Y3677" s="5"/>
    </row>
    <row r="3678" spans="1:25" x14ac:dyDescent="0.3">
      <c r="A3678" t="s">
        <v>1467</v>
      </c>
      <c r="B3678">
        <v>92</v>
      </c>
      <c r="C3678">
        <v>55994557</v>
      </c>
      <c r="D3678" t="s">
        <v>101</v>
      </c>
      <c r="E3678" t="s">
        <v>12129</v>
      </c>
      <c r="F3678" t="s">
        <v>1468</v>
      </c>
      <c r="G3678" t="s">
        <v>14</v>
      </c>
      <c r="H3678" t="s">
        <v>15</v>
      </c>
      <c r="I3678">
        <v>60000000</v>
      </c>
      <c r="J3678">
        <v>2012</v>
      </c>
      <c r="K3678">
        <v>7</v>
      </c>
      <c r="L3678" s="5" t="s">
        <v>340</v>
      </c>
      <c r="M3678" s="5" t="s">
        <v>4017</v>
      </c>
      <c r="N3678" t="s">
        <v>599</v>
      </c>
      <c r="O3678" t="s">
        <v>6299</v>
      </c>
      <c r="P3678" s="5">
        <f t="shared" si="348"/>
        <v>0.53886665692748947</v>
      </c>
      <c r="Q3678" s="5">
        <f t="shared" si="349"/>
        <v>55994557</v>
      </c>
      <c r="R3678" s="1">
        <f t="shared" si="350"/>
        <v>-4005443</v>
      </c>
      <c r="S3678" s="1">
        <f t="shared" si="351"/>
        <v>60000000</v>
      </c>
      <c r="V3678" s="5"/>
      <c r="W3678" s="5"/>
      <c r="Y3678" s="5"/>
    </row>
    <row r="3679" spans="1:25" x14ac:dyDescent="0.3">
      <c r="A3679" t="s">
        <v>1262</v>
      </c>
      <c r="B3679">
        <v>124</v>
      </c>
      <c r="C3679">
        <v>54910560</v>
      </c>
      <c r="D3679" t="s">
        <v>1194</v>
      </c>
      <c r="E3679" t="s">
        <v>12130</v>
      </c>
      <c r="F3679" t="s">
        <v>1469</v>
      </c>
      <c r="G3679" t="s">
        <v>14</v>
      </c>
      <c r="H3679" t="s">
        <v>15</v>
      </c>
      <c r="I3679">
        <v>60000000</v>
      </c>
      <c r="J3679">
        <v>1997</v>
      </c>
      <c r="K3679">
        <v>6.3</v>
      </c>
      <c r="L3679" s="5" t="s">
        <v>476</v>
      </c>
      <c r="M3679" s="5" t="s">
        <v>340</v>
      </c>
      <c r="N3679" t="s">
        <v>8413</v>
      </c>
      <c r="O3679" t="s">
        <v>3629</v>
      </c>
      <c r="P3679" s="5">
        <f t="shared" si="348"/>
        <v>0.53854943231134567</v>
      </c>
      <c r="Q3679" s="5">
        <f t="shared" si="349"/>
        <v>54910560</v>
      </c>
      <c r="R3679" s="1">
        <f t="shared" si="350"/>
        <v>-5089440</v>
      </c>
      <c r="S3679" s="1">
        <f t="shared" si="351"/>
        <v>60000000</v>
      </c>
      <c r="V3679" s="5"/>
      <c r="W3679" s="5"/>
      <c r="Y3679" s="5"/>
    </row>
    <row r="3680" spans="1:25" x14ac:dyDescent="0.3">
      <c r="A3680" t="s">
        <v>480</v>
      </c>
      <c r="B3680">
        <v>119</v>
      </c>
      <c r="C3680">
        <v>53789313</v>
      </c>
      <c r="D3680" t="s">
        <v>591</v>
      </c>
      <c r="E3680" t="s">
        <v>12131</v>
      </c>
      <c r="F3680" t="s">
        <v>1470</v>
      </c>
      <c r="G3680" t="s">
        <v>14</v>
      </c>
      <c r="H3680" t="s">
        <v>15</v>
      </c>
      <c r="I3680">
        <v>60000000</v>
      </c>
      <c r="J3680">
        <v>2003</v>
      </c>
      <c r="K3680">
        <v>6.3</v>
      </c>
      <c r="L3680" s="5" t="s">
        <v>476</v>
      </c>
      <c r="M3680" s="5" t="s">
        <v>8415</v>
      </c>
      <c r="N3680" t="s">
        <v>4289</v>
      </c>
      <c r="O3680" t="s">
        <v>3629</v>
      </c>
      <c r="P3680" s="5">
        <f t="shared" si="348"/>
        <v>0.53822196387155141</v>
      </c>
      <c r="Q3680" s="5">
        <f t="shared" si="349"/>
        <v>53789313</v>
      </c>
      <c r="R3680" s="1">
        <f t="shared" si="350"/>
        <v>-6210687</v>
      </c>
      <c r="S3680" s="1">
        <f t="shared" si="351"/>
        <v>60000000</v>
      </c>
      <c r="V3680" s="5"/>
      <c r="W3680" s="5"/>
      <c r="Y3680" s="5"/>
    </row>
    <row r="3681" spans="1:25" x14ac:dyDescent="0.3">
      <c r="A3681" t="s">
        <v>1471</v>
      </c>
      <c r="B3681">
        <v>124</v>
      </c>
      <c r="C3681">
        <v>51045801</v>
      </c>
      <c r="D3681" t="s">
        <v>79</v>
      </c>
      <c r="E3681" t="s">
        <v>12132</v>
      </c>
      <c r="F3681" t="s">
        <v>1472</v>
      </c>
      <c r="G3681" t="s">
        <v>14</v>
      </c>
      <c r="H3681" t="s">
        <v>15</v>
      </c>
      <c r="I3681">
        <v>60000000</v>
      </c>
      <c r="J3681">
        <v>1996</v>
      </c>
      <c r="K3681">
        <v>6.1</v>
      </c>
      <c r="L3681" s="5" t="s">
        <v>1221</v>
      </c>
      <c r="M3681" s="5" t="s">
        <v>6851</v>
      </c>
      <c r="P3681" s="5">
        <f t="shared" si="348"/>
        <v>0.53788394714008814</v>
      </c>
      <c r="Q3681" s="5">
        <f t="shared" si="349"/>
        <v>51045801</v>
      </c>
      <c r="R3681" s="1">
        <f t="shared" si="350"/>
        <v>-8954199</v>
      </c>
      <c r="S3681" s="1">
        <f t="shared" si="351"/>
        <v>60000000</v>
      </c>
      <c r="V3681" s="5"/>
      <c r="W3681" s="5"/>
      <c r="Y3681" s="5"/>
    </row>
    <row r="3682" spans="1:25" x14ac:dyDescent="0.3">
      <c r="A3682" t="s">
        <v>1473</v>
      </c>
      <c r="B3682">
        <v>93</v>
      </c>
      <c r="C3682">
        <v>50818750</v>
      </c>
      <c r="D3682" t="s">
        <v>101</v>
      </c>
      <c r="E3682" t="s">
        <v>12133</v>
      </c>
      <c r="F3682" t="s">
        <v>1474</v>
      </c>
      <c r="G3682" t="s">
        <v>14</v>
      </c>
      <c r="H3682" t="s">
        <v>22</v>
      </c>
      <c r="I3682">
        <v>60000000</v>
      </c>
      <c r="J3682">
        <v>2008</v>
      </c>
      <c r="K3682">
        <v>6.1</v>
      </c>
      <c r="L3682" s="5" t="s">
        <v>340</v>
      </c>
      <c r="M3682" s="5" t="s">
        <v>4017</v>
      </c>
      <c r="N3682" t="s">
        <v>599</v>
      </c>
      <c r="O3682" t="s">
        <v>6299</v>
      </c>
      <c r="P3682" s="5">
        <f t="shared" si="348"/>
        <v>0.53752236447933077</v>
      </c>
      <c r="Q3682" s="5">
        <f t="shared" si="349"/>
        <v>50818750</v>
      </c>
      <c r="R3682" s="1">
        <f t="shared" si="350"/>
        <v>-9181250</v>
      </c>
      <c r="S3682" s="1">
        <f t="shared" si="351"/>
        <v>60000000</v>
      </c>
      <c r="V3682" s="5"/>
      <c r="W3682" s="5"/>
      <c r="Y3682" s="5"/>
    </row>
    <row r="3683" spans="1:25" x14ac:dyDescent="0.3">
      <c r="A3683" t="s">
        <v>1476</v>
      </c>
      <c r="B3683">
        <v>98</v>
      </c>
      <c r="C3683">
        <v>50189179</v>
      </c>
      <c r="D3683" t="s">
        <v>691</v>
      </c>
      <c r="E3683" t="s">
        <v>12134</v>
      </c>
      <c r="F3683" t="s">
        <v>1477</v>
      </c>
      <c r="G3683" t="s">
        <v>14</v>
      </c>
      <c r="H3683" t="s">
        <v>15</v>
      </c>
      <c r="I3683">
        <v>60000000</v>
      </c>
      <c r="J3683">
        <v>2002</v>
      </c>
      <c r="K3683">
        <v>5.3</v>
      </c>
      <c r="L3683" s="5" t="s">
        <v>476</v>
      </c>
      <c r="M3683" s="5" t="s">
        <v>599</v>
      </c>
      <c r="N3683" t="s">
        <v>4289</v>
      </c>
      <c r="P3683" s="5">
        <f t="shared" si="348"/>
        <v>0.53715738983433059</v>
      </c>
      <c r="Q3683" s="5">
        <f t="shared" si="349"/>
        <v>50189179</v>
      </c>
      <c r="R3683" s="1">
        <f t="shared" si="350"/>
        <v>-9810821</v>
      </c>
      <c r="S3683" s="1">
        <f t="shared" si="351"/>
        <v>60000000</v>
      </c>
      <c r="V3683" s="5"/>
      <c r="W3683" s="5"/>
      <c r="Y3683" s="5"/>
    </row>
    <row r="3684" spans="1:25" x14ac:dyDescent="0.3">
      <c r="A3684" t="s">
        <v>1478</v>
      </c>
      <c r="B3684">
        <v>92</v>
      </c>
      <c r="C3684">
        <v>50024083</v>
      </c>
      <c r="D3684" t="s">
        <v>24</v>
      </c>
      <c r="E3684" t="s">
        <v>12135</v>
      </c>
      <c r="F3684" t="s">
        <v>1479</v>
      </c>
      <c r="G3684" t="s">
        <v>14</v>
      </c>
      <c r="H3684" t="s">
        <v>15</v>
      </c>
      <c r="I3684">
        <v>60000000</v>
      </c>
      <c r="J3684">
        <v>1995</v>
      </c>
      <c r="K3684">
        <v>5.4</v>
      </c>
      <c r="L3684" s="5" t="s">
        <v>476</v>
      </c>
      <c r="M3684" s="5" t="s">
        <v>3629</v>
      </c>
      <c r="P3684" s="5">
        <f t="shared" si="348"/>
        <v>0.53678579235644086</v>
      </c>
      <c r="Q3684" s="5">
        <f t="shared" si="349"/>
        <v>50024083</v>
      </c>
      <c r="R3684" s="1">
        <f t="shared" si="350"/>
        <v>-9975917</v>
      </c>
      <c r="S3684" s="1">
        <f t="shared" si="351"/>
        <v>60000000</v>
      </c>
      <c r="V3684" s="5"/>
      <c r="W3684" s="5"/>
      <c r="Y3684" s="5"/>
    </row>
    <row r="3685" spans="1:25" x14ac:dyDescent="0.3">
      <c r="A3685" t="s">
        <v>305</v>
      </c>
      <c r="B3685">
        <v>105</v>
      </c>
      <c r="C3685">
        <v>50549107</v>
      </c>
      <c r="D3685" t="s">
        <v>330</v>
      </c>
      <c r="E3685" t="s">
        <v>12136</v>
      </c>
      <c r="F3685" t="s">
        <v>1480</v>
      </c>
      <c r="G3685" t="s">
        <v>14</v>
      </c>
      <c r="H3685" t="s">
        <v>15</v>
      </c>
      <c r="I3685">
        <v>60000000</v>
      </c>
      <c r="J3685">
        <v>2014</v>
      </c>
      <c r="K3685">
        <v>6.2</v>
      </c>
      <c r="L3685" s="5" t="s">
        <v>476</v>
      </c>
      <c r="M3685" s="5" t="s">
        <v>1221</v>
      </c>
      <c r="N3685" t="s">
        <v>3629</v>
      </c>
      <c r="P3685" s="5">
        <f t="shared" si="348"/>
        <v>0.53641123881246244</v>
      </c>
      <c r="Q3685" s="5">
        <f t="shared" si="349"/>
        <v>50549107</v>
      </c>
      <c r="R3685" s="1">
        <f t="shared" si="350"/>
        <v>-9450893</v>
      </c>
      <c r="S3685" s="1">
        <f t="shared" si="351"/>
        <v>60000000</v>
      </c>
      <c r="V3685" s="5"/>
      <c r="W3685" s="5"/>
      <c r="Y3685" s="5"/>
    </row>
    <row r="3686" spans="1:25" x14ac:dyDescent="0.3">
      <c r="A3686" t="s">
        <v>1481</v>
      </c>
      <c r="B3686">
        <v>124</v>
      </c>
      <c r="C3686">
        <v>56443482</v>
      </c>
      <c r="D3686" t="s">
        <v>1482</v>
      </c>
      <c r="E3686" t="s">
        <v>12137</v>
      </c>
      <c r="F3686" t="s">
        <v>1483</v>
      </c>
      <c r="G3686" t="s">
        <v>14</v>
      </c>
      <c r="H3686" t="s">
        <v>15</v>
      </c>
      <c r="I3686">
        <v>60000000</v>
      </c>
      <c r="J3686">
        <v>2015</v>
      </c>
      <c r="K3686">
        <v>6.6</v>
      </c>
      <c r="L3686" s="5" t="s">
        <v>4651</v>
      </c>
      <c r="M3686" s="5" t="s">
        <v>599</v>
      </c>
      <c r="N3686" t="s">
        <v>1221</v>
      </c>
      <c r="P3686" s="5">
        <f t="shared" si="348"/>
        <v>0.53603923233315143</v>
      </c>
      <c r="Q3686" s="5">
        <f t="shared" si="349"/>
        <v>56443482</v>
      </c>
      <c r="R3686" s="1">
        <f t="shared" si="350"/>
        <v>-3556518</v>
      </c>
      <c r="S3686" s="1">
        <f t="shared" si="351"/>
        <v>60000000</v>
      </c>
      <c r="V3686" s="5"/>
      <c r="W3686" s="5"/>
      <c r="Y3686" s="5"/>
    </row>
    <row r="3687" spans="1:25" x14ac:dyDescent="0.3">
      <c r="A3687" t="s">
        <v>1484</v>
      </c>
      <c r="B3687">
        <v>99</v>
      </c>
      <c r="C3687">
        <v>62401264</v>
      </c>
      <c r="D3687" t="s">
        <v>162</v>
      </c>
      <c r="E3687" t="s">
        <v>12138</v>
      </c>
      <c r="F3687" t="s">
        <v>1485</v>
      </c>
      <c r="G3687" t="s">
        <v>14</v>
      </c>
      <c r="H3687" t="s">
        <v>22</v>
      </c>
      <c r="I3687">
        <v>60000000</v>
      </c>
      <c r="J3687">
        <v>2016</v>
      </c>
      <c r="K3687">
        <v>5.9</v>
      </c>
      <c r="L3687" s="5" t="s">
        <v>476</v>
      </c>
      <c r="M3687" s="5" t="s">
        <v>8413</v>
      </c>
      <c r="N3687" t="s">
        <v>1221</v>
      </c>
      <c r="O3687" t="s">
        <v>3629</v>
      </c>
      <c r="P3687" s="5">
        <f t="shared" si="348"/>
        <v>0.53571421788365747</v>
      </c>
      <c r="Q3687" s="5">
        <f t="shared" si="349"/>
        <v>62401264</v>
      </c>
      <c r="R3687" s="1">
        <f t="shared" si="350"/>
        <v>2401264</v>
      </c>
      <c r="S3687" s="1">
        <f t="shared" si="351"/>
        <v>60000000</v>
      </c>
      <c r="V3687" s="5"/>
      <c r="W3687" s="5"/>
      <c r="Y3687" s="5"/>
    </row>
    <row r="3688" spans="1:25" x14ac:dyDescent="0.3">
      <c r="A3688" t="s">
        <v>1490</v>
      </c>
      <c r="B3688">
        <v>96</v>
      </c>
      <c r="C3688">
        <v>50807639</v>
      </c>
      <c r="D3688" t="s">
        <v>101</v>
      </c>
      <c r="E3688" t="s">
        <v>12139</v>
      </c>
      <c r="F3688" t="s">
        <v>1491</v>
      </c>
      <c r="G3688" t="s">
        <v>14</v>
      </c>
      <c r="H3688" t="s">
        <v>15</v>
      </c>
      <c r="I3688">
        <v>60000000</v>
      </c>
      <c r="J3688">
        <v>2014</v>
      </c>
      <c r="K3688">
        <v>6.8</v>
      </c>
      <c r="L3688" s="5" t="s">
        <v>340</v>
      </c>
      <c r="M3688" s="5" t="s">
        <v>4017</v>
      </c>
      <c r="N3688" t="s">
        <v>599</v>
      </c>
      <c r="O3688" t="s">
        <v>6299</v>
      </c>
      <c r="P3688" s="5">
        <f t="shared" si="348"/>
        <v>0.53543952519713922</v>
      </c>
      <c r="Q3688" s="5">
        <f t="shared" si="349"/>
        <v>50807639</v>
      </c>
      <c r="R3688" s="1">
        <f t="shared" si="350"/>
        <v>-9192361</v>
      </c>
      <c r="S3688" s="1">
        <f t="shared" si="351"/>
        <v>60000000</v>
      </c>
      <c r="V3688" s="5"/>
      <c r="W3688" s="5"/>
      <c r="Y3688" s="5"/>
    </row>
    <row r="3689" spans="1:25" x14ac:dyDescent="0.3">
      <c r="A3689" t="s">
        <v>762</v>
      </c>
      <c r="B3689">
        <v>100</v>
      </c>
      <c r="C3689">
        <v>257756197</v>
      </c>
      <c r="D3689" t="s">
        <v>370</v>
      </c>
      <c r="E3689" t="s">
        <v>12140</v>
      </c>
      <c r="F3689" t="s">
        <v>1494</v>
      </c>
      <c r="G3689" t="s">
        <v>14</v>
      </c>
      <c r="H3689" t="s">
        <v>132</v>
      </c>
      <c r="I3689">
        <v>60000000</v>
      </c>
      <c r="J3689">
        <v>2014</v>
      </c>
      <c r="K3689">
        <v>7.8</v>
      </c>
      <c r="L3689" s="5" t="s">
        <v>476</v>
      </c>
      <c r="M3689" s="5" t="s">
        <v>340</v>
      </c>
      <c r="N3689" t="s">
        <v>4017</v>
      </c>
      <c r="O3689" t="s">
        <v>599</v>
      </c>
      <c r="P3689" s="5">
        <f t="shared" si="348"/>
        <v>0.53506506302502299</v>
      </c>
      <c r="Q3689" s="5">
        <f t="shared" si="349"/>
        <v>257756197</v>
      </c>
      <c r="R3689" s="1">
        <f t="shared" si="350"/>
        <v>197756197</v>
      </c>
      <c r="S3689" s="1">
        <f t="shared" si="351"/>
        <v>60000000</v>
      </c>
      <c r="V3689" s="5"/>
      <c r="W3689" s="5"/>
      <c r="Y3689" s="5"/>
    </row>
    <row r="3690" spans="1:25" x14ac:dyDescent="0.3">
      <c r="A3690" t="s">
        <v>1295</v>
      </c>
      <c r="B3690">
        <v>101</v>
      </c>
      <c r="C3690">
        <v>43060566</v>
      </c>
      <c r="D3690" t="s">
        <v>97</v>
      </c>
      <c r="E3690" t="s">
        <v>12141</v>
      </c>
      <c r="F3690" t="s">
        <v>1497</v>
      </c>
      <c r="G3690" t="s">
        <v>14</v>
      </c>
      <c r="H3690" t="s">
        <v>15</v>
      </c>
      <c r="I3690">
        <v>60000000</v>
      </c>
      <c r="J3690">
        <v>2002</v>
      </c>
      <c r="K3690">
        <v>6.2</v>
      </c>
      <c r="L3690" s="5" t="s">
        <v>476</v>
      </c>
      <c r="M3690" s="5" t="s">
        <v>340</v>
      </c>
      <c r="N3690" t="s">
        <v>455</v>
      </c>
      <c r="O3690" t="s">
        <v>4289</v>
      </c>
      <c r="P3690" s="5">
        <f t="shared" si="348"/>
        <v>0.5378360956147461</v>
      </c>
      <c r="Q3690" s="5">
        <f t="shared" si="349"/>
        <v>43060566</v>
      </c>
      <c r="R3690" s="1">
        <f t="shared" si="350"/>
        <v>-16939434</v>
      </c>
      <c r="S3690" s="1">
        <f t="shared" si="351"/>
        <v>60000000</v>
      </c>
      <c r="V3690" s="5"/>
      <c r="W3690" s="5"/>
      <c r="Y3690" s="5"/>
    </row>
    <row r="3691" spans="1:25" x14ac:dyDescent="0.3">
      <c r="A3691" t="s">
        <v>1498</v>
      </c>
      <c r="B3691">
        <v>113</v>
      </c>
      <c r="C3691">
        <v>45996718</v>
      </c>
      <c r="D3691" t="s">
        <v>162</v>
      </c>
      <c r="E3691" t="s">
        <v>12142</v>
      </c>
      <c r="F3691" t="s">
        <v>1499</v>
      </c>
      <c r="G3691" t="s">
        <v>14</v>
      </c>
      <c r="H3691" t="s">
        <v>15</v>
      </c>
      <c r="I3691">
        <v>60000000</v>
      </c>
      <c r="J3691">
        <v>2013</v>
      </c>
      <c r="K3691">
        <v>6.7</v>
      </c>
      <c r="L3691" s="5" t="s">
        <v>476</v>
      </c>
      <c r="M3691" s="5" t="s">
        <v>8413</v>
      </c>
      <c r="N3691" t="s">
        <v>1221</v>
      </c>
      <c r="O3691" t="s">
        <v>3629</v>
      </c>
      <c r="P3691" s="5">
        <f t="shared" si="348"/>
        <v>0.53740192724692371</v>
      </c>
      <c r="Q3691" s="5">
        <f t="shared" si="349"/>
        <v>45996718</v>
      </c>
      <c r="R3691" s="1">
        <f t="shared" si="350"/>
        <v>-14003282</v>
      </c>
      <c r="S3691" s="1">
        <f t="shared" si="351"/>
        <v>60000000</v>
      </c>
      <c r="V3691" s="5"/>
      <c r="W3691" s="5"/>
      <c r="Y3691" s="5"/>
    </row>
    <row r="3692" spans="1:25" x14ac:dyDescent="0.3">
      <c r="A3692" t="s">
        <v>1500</v>
      </c>
      <c r="B3692">
        <v>100</v>
      </c>
      <c r="C3692">
        <v>43337279</v>
      </c>
      <c r="D3692" t="s">
        <v>1501</v>
      </c>
      <c r="E3692" t="s">
        <v>12143</v>
      </c>
      <c r="F3692" t="s">
        <v>1502</v>
      </c>
      <c r="G3692" t="s">
        <v>14</v>
      </c>
      <c r="H3692" t="s">
        <v>15</v>
      </c>
      <c r="I3692">
        <v>60000000</v>
      </c>
      <c r="J3692">
        <v>2009</v>
      </c>
      <c r="K3692">
        <v>4.9000000000000004</v>
      </c>
      <c r="L3692" s="5" t="s">
        <v>340</v>
      </c>
      <c r="M3692" s="5" t="s">
        <v>599</v>
      </c>
      <c r="P3692" s="5">
        <f t="shared" si="348"/>
        <v>0.53698848337045602</v>
      </c>
      <c r="Q3692" s="5">
        <f t="shared" si="349"/>
        <v>43337279</v>
      </c>
      <c r="R3692" s="1">
        <f t="shared" si="350"/>
        <v>-16662721</v>
      </c>
      <c r="S3692" s="1">
        <f t="shared" si="351"/>
        <v>60000000</v>
      </c>
      <c r="V3692" s="5"/>
      <c r="W3692" s="5"/>
      <c r="Y3692" s="5"/>
    </row>
    <row r="3693" spans="1:25" x14ac:dyDescent="0.3">
      <c r="A3693" t="s">
        <v>1324</v>
      </c>
      <c r="B3693">
        <v>134</v>
      </c>
      <c r="C3693">
        <v>37479778</v>
      </c>
      <c r="D3693" t="s">
        <v>1503</v>
      </c>
      <c r="E3693" t="s">
        <v>12144</v>
      </c>
      <c r="F3693" t="s">
        <v>1504</v>
      </c>
      <c r="G3693" t="s">
        <v>14</v>
      </c>
      <c r="H3693" t="s">
        <v>15</v>
      </c>
      <c r="I3693">
        <v>60000000</v>
      </c>
      <c r="J3693">
        <v>2009</v>
      </c>
      <c r="K3693">
        <v>7.4</v>
      </c>
      <c r="L3693" s="5" t="s">
        <v>4651</v>
      </c>
      <c r="M3693" s="5" t="s">
        <v>1221</v>
      </c>
      <c r="N3693" t="s">
        <v>7865</v>
      </c>
      <c r="O3693" t="s">
        <v>8417</v>
      </c>
      <c r="P3693" s="5">
        <f t="shared" si="348"/>
        <v>0.53655243380514206</v>
      </c>
      <c r="Q3693" s="5">
        <f t="shared" si="349"/>
        <v>37479778</v>
      </c>
      <c r="R3693" s="1">
        <f t="shared" si="350"/>
        <v>-22520222</v>
      </c>
      <c r="S3693" s="1">
        <f t="shared" si="351"/>
        <v>60000000</v>
      </c>
      <c r="V3693" s="5"/>
      <c r="W3693" s="5"/>
      <c r="Y3693" s="5"/>
    </row>
    <row r="3694" spans="1:25" x14ac:dyDescent="0.3">
      <c r="A3694" t="s">
        <v>473</v>
      </c>
      <c r="B3694">
        <v>125</v>
      </c>
      <c r="C3694">
        <v>40559930</v>
      </c>
      <c r="D3694" t="s">
        <v>1507</v>
      </c>
      <c r="E3694" t="s">
        <v>12145</v>
      </c>
      <c r="F3694" t="s">
        <v>1508</v>
      </c>
      <c r="G3694" t="s">
        <v>14</v>
      </c>
      <c r="H3694" t="s">
        <v>15</v>
      </c>
      <c r="I3694">
        <v>60000000</v>
      </c>
      <c r="J3694">
        <v>2009</v>
      </c>
      <c r="K3694">
        <v>6.2</v>
      </c>
      <c r="L3694" s="5" t="s">
        <v>599</v>
      </c>
      <c r="M3694" s="5" t="s">
        <v>8413</v>
      </c>
      <c r="N3694" t="s">
        <v>6851</v>
      </c>
      <c r="O3694" t="s">
        <v>3629</v>
      </c>
      <c r="P3694" s="5">
        <f t="shared" si="348"/>
        <v>0.53607031221177248</v>
      </c>
      <c r="Q3694" s="5">
        <f t="shared" si="349"/>
        <v>40559930</v>
      </c>
      <c r="R3694" s="1">
        <f t="shared" si="350"/>
        <v>-19440070</v>
      </c>
      <c r="S3694" s="1">
        <f t="shared" si="351"/>
        <v>60000000</v>
      </c>
      <c r="V3694" s="5"/>
      <c r="W3694" s="5"/>
      <c r="Y3694" s="5"/>
    </row>
    <row r="3695" spans="1:25" x14ac:dyDescent="0.3">
      <c r="A3695" t="s">
        <v>1193</v>
      </c>
      <c r="B3695">
        <v>107</v>
      </c>
      <c r="C3695">
        <v>36279230</v>
      </c>
      <c r="D3695" t="s">
        <v>122</v>
      </c>
      <c r="E3695" t="s">
        <v>12146</v>
      </c>
      <c r="F3695" t="s">
        <v>1511</v>
      </c>
      <c r="G3695" t="s">
        <v>14</v>
      </c>
      <c r="H3695" t="s">
        <v>15</v>
      </c>
      <c r="I3695">
        <v>60000000</v>
      </c>
      <c r="J3695">
        <v>2006</v>
      </c>
      <c r="K3695">
        <v>6.1</v>
      </c>
      <c r="L3695" s="5" t="s">
        <v>476</v>
      </c>
      <c r="M3695" s="5" t="s">
        <v>8413</v>
      </c>
      <c r="N3695" t="s">
        <v>3629</v>
      </c>
      <c r="P3695" s="5">
        <f t="shared" si="348"/>
        <v>0.53560877603158552</v>
      </c>
      <c r="Q3695" s="5">
        <f t="shared" si="349"/>
        <v>36279230</v>
      </c>
      <c r="R3695" s="1">
        <f t="shared" si="350"/>
        <v>-23720770</v>
      </c>
      <c r="S3695" s="1">
        <f t="shared" si="351"/>
        <v>60000000</v>
      </c>
      <c r="V3695" s="5"/>
      <c r="W3695" s="5"/>
      <c r="Y3695" s="5"/>
    </row>
    <row r="3696" spans="1:25" x14ac:dyDescent="0.3">
      <c r="A3696" t="s">
        <v>1514</v>
      </c>
      <c r="B3696">
        <v>116</v>
      </c>
      <c r="C3696">
        <v>43119879</v>
      </c>
      <c r="D3696" t="s">
        <v>84</v>
      </c>
      <c r="E3696" t="s">
        <v>12147</v>
      </c>
      <c r="F3696" t="s">
        <v>1515</v>
      </c>
      <c r="G3696" t="s">
        <v>14</v>
      </c>
      <c r="H3696" t="s">
        <v>15</v>
      </c>
      <c r="I3696">
        <v>60000000</v>
      </c>
      <c r="J3696">
        <v>2002</v>
      </c>
      <c r="K3696">
        <v>6.4</v>
      </c>
      <c r="L3696" s="5" t="s">
        <v>476</v>
      </c>
      <c r="M3696" s="5" t="s">
        <v>340</v>
      </c>
      <c r="N3696" t="s">
        <v>4289</v>
      </c>
      <c r="O3696" t="s">
        <v>3629</v>
      </c>
      <c r="P3696" s="5">
        <f t="shared" si="348"/>
        <v>0.53511322747641399</v>
      </c>
      <c r="Q3696" s="5">
        <f t="shared" si="349"/>
        <v>43119879</v>
      </c>
      <c r="R3696" s="1">
        <f t="shared" si="350"/>
        <v>-16880121</v>
      </c>
      <c r="S3696" s="1">
        <f t="shared" si="351"/>
        <v>60000000</v>
      </c>
      <c r="V3696" s="5"/>
      <c r="W3696" s="5"/>
      <c r="Y3696" s="5"/>
    </row>
    <row r="3697" spans="1:25" x14ac:dyDescent="0.3">
      <c r="A3697" t="s">
        <v>1516</v>
      </c>
      <c r="B3697">
        <v>100</v>
      </c>
      <c r="C3697">
        <v>35096190</v>
      </c>
      <c r="D3697" t="s">
        <v>1517</v>
      </c>
      <c r="E3697" t="s">
        <v>12148</v>
      </c>
      <c r="F3697" t="s">
        <v>1518</v>
      </c>
      <c r="G3697" t="s">
        <v>14</v>
      </c>
      <c r="H3697" t="s">
        <v>15</v>
      </c>
      <c r="I3697">
        <v>60000000</v>
      </c>
      <c r="J3697">
        <v>2003</v>
      </c>
      <c r="K3697">
        <v>6.3</v>
      </c>
      <c r="L3697" s="5" t="s">
        <v>599</v>
      </c>
      <c r="M3697" s="5" t="s">
        <v>8413</v>
      </c>
      <c r="N3697" t="s">
        <v>6851</v>
      </c>
      <c r="P3697" s="5">
        <f t="shared" si="348"/>
        <v>0.53466682388859665</v>
      </c>
      <c r="Q3697" s="5">
        <f t="shared" si="349"/>
        <v>35096190</v>
      </c>
      <c r="R3697" s="1">
        <f t="shared" si="350"/>
        <v>-24903810</v>
      </c>
      <c r="S3697" s="1">
        <f t="shared" si="351"/>
        <v>60000000</v>
      </c>
      <c r="V3697" s="5"/>
      <c r="W3697" s="5"/>
      <c r="Y3697" s="5"/>
    </row>
    <row r="3698" spans="1:25" x14ac:dyDescent="0.3">
      <c r="A3698" t="s">
        <v>1500</v>
      </c>
      <c r="B3698">
        <v>96</v>
      </c>
      <c r="C3698">
        <v>32122249</v>
      </c>
      <c r="D3698" t="s">
        <v>359</v>
      </c>
      <c r="E3698" t="s">
        <v>12149</v>
      </c>
      <c r="F3698" t="s">
        <v>1524</v>
      </c>
      <c r="G3698" t="s">
        <v>14</v>
      </c>
      <c r="H3698" t="s">
        <v>15</v>
      </c>
      <c r="I3698">
        <v>60000000</v>
      </c>
      <c r="J3698">
        <v>2002</v>
      </c>
      <c r="K3698">
        <v>5.9</v>
      </c>
      <c r="L3698" s="5" t="s">
        <v>599</v>
      </c>
      <c r="M3698" s="5" t="s">
        <v>8413</v>
      </c>
      <c r="P3698" s="5">
        <f t="shared" si="348"/>
        <v>0.53415792116041816</v>
      </c>
      <c r="Q3698" s="5">
        <f t="shared" si="349"/>
        <v>32122249</v>
      </c>
      <c r="R3698" s="1">
        <f t="shared" si="350"/>
        <v>-27877751</v>
      </c>
      <c r="S3698" s="1">
        <f t="shared" si="351"/>
        <v>60000000</v>
      </c>
      <c r="V3698" s="5"/>
      <c r="W3698" s="5"/>
      <c r="Y3698" s="5"/>
    </row>
    <row r="3699" spans="1:25" x14ac:dyDescent="0.3">
      <c r="A3699" t="s">
        <v>1471</v>
      </c>
      <c r="B3699">
        <v>101</v>
      </c>
      <c r="C3699">
        <v>40076438</v>
      </c>
      <c r="D3699" t="s">
        <v>401</v>
      </c>
      <c r="E3699" t="s">
        <v>12150</v>
      </c>
      <c r="F3699" t="s">
        <v>1525</v>
      </c>
      <c r="G3699" t="s">
        <v>14</v>
      </c>
      <c r="H3699" t="s">
        <v>15</v>
      </c>
      <c r="I3699">
        <v>60000000</v>
      </c>
      <c r="J3699">
        <v>2008</v>
      </c>
      <c r="K3699">
        <v>6</v>
      </c>
      <c r="L3699" s="5" t="s">
        <v>476</v>
      </c>
      <c r="M3699" s="5" t="s">
        <v>8413</v>
      </c>
      <c r="N3699" t="s">
        <v>1221</v>
      </c>
      <c r="O3699" t="s">
        <v>8415</v>
      </c>
      <c r="P3699" s="5">
        <f t="shared" si="348"/>
        <v>0.53362515086073226</v>
      </c>
      <c r="Q3699" s="5">
        <f t="shared" si="349"/>
        <v>40076438</v>
      </c>
      <c r="R3699" s="1">
        <f t="shared" si="350"/>
        <v>-19923562</v>
      </c>
      <c r="S3699" s="1">
        <f t="shared" si="351"/>
        <v>60000000</v>
      </c>
      <c r="V3699" s="5"/>
      <c r="W3699" s="5"/>
      <c r="Y3699" s="5"/>
    </row>
    <row r="3700" spans="1:25" x14ac:dyDescent="0.3">
      <c r="A3700" t="s">
        <v>1526</v>
      </c>
      <c r="B3700">
        <v>111</v>
      </c>
      <c r="C3700">
        <v>32940507</v>
      </c>
      <c r="D3700" t="s">
        <v>162</v>
      </c>
      <c r="E3700" t="s">
        <v>12151</v>
      </c>
      <c r="F3700" t="s">
        <v>1527</v>
      </c>
      <c r="G3700" t="s">
        <v>14</v>
      </c>
      <c r="H3700" t="s">
        <v>15</v>
      </c>
      <c r="I3700">
        <v>60000000</v>
      </c>
      <c r="J3700">
        <v>1998</v>
      </c>
      <c r="K3700">
        <v>6.1</v>
      </c>
      <c r="L3700" s="5" t="s">
        <v>476</v>
      </c>
      <c r="M3700" s="5" t="s">
        <v>8413</v>
      </c>
      <c r="N3700" t="s">
        <v>1221</v>
      </c>
      <c r="O3700" t="s">
        <v>3629</v>
      </c>
      <c r="P3700" s="5">
        <f t="shared" si="348"/>
        <v>0.53314829214389881</v>
      </c>
      <c r="Q3700" s="5">
        <f t="shared" si="349"/>
        <v>32940507</v>
      </c>
      <c r="R3700" s="1">
        <f t="shared" si="350"/>
        <v>-27059493</v>
      </c>
      <c r="S3700" s="1">
        <f t="shared" si="351"/>
        <v>60000000</v>
      </c>
      <c r="V3700" s="5"/>
      <c r="W3700" s="5"/>
      <c r="Y3700" s="5"/>
    </row>
    <row r="3701" spans="1:25" x14ac:dyDescent="0.3">
      <c r="A3701" t="s">
        <v>336</v>
      </c>
      <c r="B3701">
        <v>117</v>
      </c>
      <c r="C3701">
        <v>31670931</v>
      </c>
      <c r="D3701" t="s">
        <v>1528</v>
      </c>
      <c r="E3701" t="s">
        <v>12152</v>
      </c>
      <c r="F3701" t="s">
        <v>1529</v>
      </c>
      <c r="G3701" t="s">
        <v>14</v>
      </c>
      <c r="H3701" t="s">
        <v>22</v>
      </c>
      <c r="I3701">
        <v>60000000</v>
      </c>
      <c r="J3701">
        <v>2009</v>
      </c>
      <c r="K3701">
        <v>6.7</v>
      </c>
      <c r="L3701" s="5" t="s">
        <v>4651</v>
      </c>
      <c r="M3701" s="5" t="s">
        <v>1221</v>
      </c>
      <c r="N3701" t="s">
        <v>4183</v>
      </c>
      <c r="P3701" s="5">
        <f t="shared" si="348"/>
        <v>0.53261614564749105</v>
      </c>
      <c r="Q3701" s="5">
        <f t="shared" si="349"/>
        <v>31670931</v>
      </c>
      <c r="R3701" s="1">
        <f t="shared" si="350"/>
        <v>-28329069</v>
      </c>
      <c r="S3701" s="1">
        <f t="shared" si="351"/>
        <v>60000000</v>
      </c>
      <c r="V3701" s="5"/>
      <c r="W3701" s="5"/>
      <c r="Y3701" s="5"/>
    </row>
    <row r="3702" spans="1:25" x14ac:dyDescent="0.3">
      <c r="A3702" t="s">
        <v>1438</v>
      </c>
      <c r="B3702">
        <v>126</v>
      </c>
      <c r="C3702">
        <v>30695227</v>
      </c>
      <c r="D3702" t="s">
        <v>1530</v>
      </c>
      <c r="E3702" t="s">
        <v>12153</v>
      </c>
      <c r="F3702" t="s">
        <v>1531</v>
      </c>
      <c r="G3702" t="s">
        <v>14</v>
      </c>
      <c r="H3702" t="s">
        <v>15</v>
      </c>
      <c r="I3702">
        <v>60000000</v>
      </c>
      <c r="J3702">
        <v>2000</v>
      </c>
      <c r="K3702">
        <v>6.7</v>
      </c>
      <c r="L3702" s="5" t="s">
        <v>1221</v>
      </c>
      <c r="M3702" s="5" t="s">
        <v>455</v>
      </c>
      <c r="N3702" t="s">
        <v>8417</v>
      </c>
      <c r="P3702" s="5">
        <f t="shared" si="348"/>
        <v>0.53207220705781222</v>
      </c>
      <c r="Q3702" s="5">
        <f t="shared" si="349"/>
        <v>30695227</v>
      </c>
      <c r="R3702" s="1">
        <f t="shared" si="350"/>
        <v>-29304773</v>
      </c>
      <c r="S3702" s="1">
        <f t="shared" si="351"/>
        <v>60000000</v>
      </c>
      <c r="V3702" s="5"/>
      <c r="W3702" s="5"/>
      <c r="Y3702" s="5"/>
    </row>
    <row r="3703" spans="1:25" x14ac:dyDescent="0.3">
      <c r="A3703" t="s">
        <v>1198</v>
      </c>
      <c r="B3703">
        <v>152</v>
      </c>
      <c r="C3703">
        <v>32522352</v>
      </c>
      <c r="D3703" t="s">
        <v>1532</v>
      </c>
      <c r="E3703" t="s">
        <v>12154</v>
      </c>
      <c r="F3703" t="s">
        <v>1533</v>
      </c>
      <c r="G3703" t="s">
        <v>14</v>
      </c>
      <c r="H3703" t="s">
        <v>15</v>
      </c>
      <c r="I3703">
        <v>60000000</v>
      </c>
      <c r="J3703">
        <v>2000</v>
      </c>
      <c r="K3703">
        <v>7.9</v>
      </c>
      <c r="L3703" s="5" t="s">
        <v>340</v>
      </c>
      <c r="M3703" s="5" t="s">
        <v>599</v>
      </c>
      <c r="N3703" t="s">
        <v>1221</v>
      </c>
      <c r="O3703" t="s">
        <v>4183</v>
      </c>
      <c r="P3703" s="5">
        <f t="shared" si="348"/>
        <v>0.5315185446818711</v>
      </c>
      <c r="Q3703" s="5">
        <f t="shared" si="349"/>
        <v>32522352</v>
      </c>
      <c r="R3703" s="1">
        <f t="shared" si="350"/>
        <v>-27477648</v>
      </c>
      <c r="S3703" s="1">
        <f t="shared" si="351"/>
        <v>60000000</v>
      </c>
      <c r="V3703" s="5"/>
      <c r="W3703" s="5"/>
      <c r="Y3703" s="5"/>
    </row>
    <row r="3704" spans="1:25" x14ac:dyDescent="0.3">
      <c r="A3704" t="s">
        <v>1537</v>
      </c>
      <c r="B3704">
        <v>87</v>
      </c>
      <c r="C3704">
        <v>29136626</v>
      </c>
      <c r="D3704" t="s">
        <v>1538</v>
      </c>
      <c r="E3704" t="s">
        <v>12155</v>
      </c>
      <c r="F3704" t="s">
        <v>1539</v>
      </c>
      <c r="G3704" t="s">
        <v>14</v>
      </c>
      <c r="H3704" t="s">
        <v>15</v>
      </c>
      <c r="I3704">
        <v>60000000</v>
      </c>
      <c r="J3704">
        <v>2011</v>
      </c>
      <c r="K3704">
        <v>5.7</v>
      </c>
      <c r="L3704" s="5" t="s">
        <v>476</v>
      </c>
      <c r="M3704" s="5" t="s">
        <v>455</v>
      </c>
      <c r="N3704" t="s">
        <v>2267</v>
      </c>
      <c r="O3704" t="s">
        <v>4289</v>
      </c>
      <c r="P3704" s="5">
        <f t="shared" si="348"/>
        <v>0.53097511088416371</v>
      </c>
      <c r="Q3704" s="5">
        <f t="shared" si="349"/>
        <v>29136626</v>
      </c>
      <c r="R3704" s="1">
        <f t="shared" si="350"/>
        <v>-30863374</v>
      </c>
      <c r="S3704" s="1">
        <f t="shared" si="351"/>
        <v>60000000</v>
      </c>
      <c r="V3704" s="5"/>
      <c r="W3704" s="5"/>
      <c r="Y3704" s="5"/>
    </row>
    <row r="3705" spans="1:25" x14ac:dyDescent="0.3">
      <c r="A3705" t="s">
        <v>1540</v>
      </c>
      <c r="B3705">
        <v>85</v>
      </c>
      <c r="C3705">
        <v>26288320</v>
      </c>
      <c r="D3705" t="s">
        <v>1541</v>
      </c>
      <c r="E3705" t="s">
        <v>12156</v>
      </c>
      <c r="F3705" t="s">
        <v>1542</v>
      </c>
      <c r="G3705" t="s">
        <v>14</v>
      </c>
      <c r="H3705" t="s">
        <v>15</v>
      </c>
      <c r="I3705">
        <v>60000000</v>
      </c>
      <c r="J3705">
        <v>2003</v>
      </c>
      <c r="K3705">
        <v>6.7</v>
      </c>
      <c r="L3705" s="5" t="s">
        <v>340</v>
      </c>
      <c r="M3705" s="5" t="s">
        <v>4017</v>
      </c>
      <c r="N3705" t="s">
        <v>599</v>
      </c>
      <c r="O3705" t="s">
        <v>1221</v>
      </c>
      <c r="P3705" s="5">
        <f t="shared" si="348"/>
        <v>0.53040472922696225</v>
      </c>
      <c r="Q3705" s="5">
        <f t="shared" si="349"/>
        <v>26288320</v>
      </c>
      <c r="R3705" s="1">
        <f t="shared" si="350"/>
        <v>-33711680</v>
      </c>
      <c r="S3705" s="1">
        <f t="shared" si="351"/>
        <v>60000000</v>
      </c>
      <c r="V3705" s="5"/>
      <c r="W3705" s="5"/>
      <c r="Y3705" s="5"/>
    </row>
    <row r="3706" spans="1:25" x14ac:dyDescent="0.3">
      <c r="A3706" t="s">
        <v>843</v>
      </c>
      <c r="B3706">
        <v>130</v>
      </c>
      <c r="C3706">
        <v>26616590</v>
      </c>
      <c r="D3706" t="s">
        <v>1543</v>
      </c>
      <c r="E3706" t="s">
        <v>12157</v>
      </c>
      <c r="F3706" t="s">
        <v>1544</v>
      </c>
      <c r="G3706" t="s">
        <v>14</v>
      </c>
      <c r="H3706" t="s">
        <v>22</v>
      </c>
      <c r="I3706">
        <v>60000000</v>
      </c>
      <c r="J3706">
        <v>1997</v>
      </c>
      <c r="K3706">
        <v>6.7</v>
      </c>
      <c r="L3706" s="5" t="s">
        <v>2267</v>
      </c>
      <c r="M3706" s="5" t="s">
        <v>4289</v>
      </c>
      <c r="N3706" t="s">
        <v>3629</v>
      </c>
      <c r="P3706" s="5">
        <f t="shared" si="348"/>
        <v>0.52981157031150483</v>
      </c>
      <c r="Q3706" s="5">
        <f t="shared" si="349"/>
        <v>26616590</v>
      </c>
      <c r="R3706" s="1">
        <f t="shared" si="350"/>
        <v>-33383410</v>
      </c>
      <c r="S3706" s="1">
        <f t="shared" si="351"/>
        <v>60000000</v>
      </c>
      <c r="V3706" s="5"/>
      <c r="W3706" s="5"/>
      <c r="Y3706" s="5"/>
    </row>
    <row r="3707" spans="1:25" x14ac:dyDescent="0.3">
      <c r="A3707" t="s">
        <v>183</v>
      </c>
      <c r="B3707">
        <v>104</v>
      </c>
      <c r="C3707">
        <v>30063805</v>
      </c>
      <c r="D3707" t="s">
        <v>1545</v>
      </c>
      <c r="E3707" t="s">
        <v>12158</v>
      </c>
      <c r="F3707" t="s">
        <v>1546</v>
      </c>
      <c r="G3707" t="s">
        <v>14</v>
      </c>
      <c r="H3707" t="s">
        <v>15</v>
      </c>
      <c r="I3707">
        <v>60000000</v>
      </c>
      <c r="J3707">
        <v>2002</v>
      </c>
      <c r="K3707">
        <v>6.1</v>
      </c>
      <c r="L3707" s="5" t="s">
        <v>1221</v>
      </c>
      <c r="M3707" s="5" t="s">
        <v>455</v>
      </c>
      <c r="N3707" t="s">
        <v>8415</v>
      </c>
      <c r="O3707" t="s">
        <v>6851</v>
      </c>
      <c r="P3707" s="5">
        <f t="shared" si="348"/>
        <v>0.52921751310811904</v>
      </c>
      <c r="Q3707" s="5">
        <f t="shared" si="349"/>
        <v>30063805</v>
      </c>
      <c r="R3707" s="1">
        <f t="shared" si="350"/>
        <v>-29936195</v>
      </c>
      <c r="S3707" s="1">
        <f t="shared" si="351"/>
        <v>60000000</v>
      </c>
      <c r="V3707" s="5"/>
      <c r="W3707" s="5"/>
      <c r="Y3707" s="5"/>
    </row>
    <row r="3708" spans="1:25" x14ac:dyDescent="0.3">
      <c r="A3708" t="s">
        <v>1548</v>
      </c>
      <c r="B3708">
        <v>140</v>
      </c>
      <c r="C3708">
        <v>13082288</v>
      </c>
      <c r="D3708" t="s">
        <v>1549</v>
      </c>
      <c r="E3708" t="s">
        <v>12159</v>
      </c>
      <c r="F3708" t="s">
        <v>1550</v>
      </c>
      <c r="G3708" t="s">
        <v>14</v>
      </c>
      <c r="H3708" t="s">
        <v>22</v>
      </c>
      <c r="I3708">
        <v>60000000</v>
      </c>
      <c r="J3708">
        <v>2006</v>
      </c>
      <c r="K3708">
        <v>6.6</v>
      </c>
      <c r="L3708" s="5" t="s">
        <v>476</v>
      </c>
      <c r="M3708" s="5" t="s">
        <v>340</v>
      </c>
      <c r="N3708" t="s">
        <v>1221</v>
      </c>
      <c r="O3708" t="s">
        <v>7865</v>
      </c>
      <c r="P3708" s="5">
        <f t="shared" si="348"/>
        <v>0.52864457178321123</v>
      </c>
      <c r="Q3708" s="5">
        <f t="shared" si="349"/>
        <v>13082288</v>
      </c>
      <c r="R3708" s="1">
        <f t="shared" si="350"/>
        <v>-46917712</v>
      </c>
      <c r="S3708" s="1">
        <f t="shared" si="351"/>
        <v>60000000</v>
      </c>
      <c r="V3708" s="5"/>
      <c r="W3708" s="5"/>
      <c r="Y3708" s="5"/>
    </row>
    <row r="3709" spans="1:25" x14ac:dyDescent="0.3">
      <c r="A3709" t="s">
        <v>1551</v>
      </c>
      <c r="B3709">
        <v>131</v>
      </c>
      <c r="C3709">
        <v>18208078</v>
      </c>
      <c r="D3709" t="s">
        <v>330</v>
      </c>
      <c r="E3709" t="s">
        <v>12160</v>
      </c>
      <c r="F3709" t="s">
        <v>1552</v>
      </c>
      <c r="G3709" t="s">
        <v>14</v>
      </c>
      <c r="H3709" t="s">
        <v>15</v>
      </c>
      <c r="I3709">
        <v>60000000</v>
      </c>
      <c r="J3709">
        <v>2001</v>
      </c>
      <c r="K3709">
        <v>6.9</v>
      </c>
      <c r="L3709" s="5" t="s">
        <v>476</v>
      </c>
      <c r="M3709" s="5" t="s">
        <v>1221</v>
      </c>
      <c r="N3709" t="s">
        <v>3629</v>
      </c>
      <c r="P3709" s="5">
        <f t="shared" si="348"/>
        <v>0.52795642710031399</v>
      </c>
      <c r="Q3709" s="5">
        <f t="shared" si="349"/>
        <v>18208078</v>
      </c>
      <c r="R3709" s="1">
        <f t="shared" si="350"/>
        <v>-41791922</v>
      </c>
      <c r="S3709" s="1">
        <f t="shared" si="351"/>
        <v>60000000</v>
      </c>
      <c r="V3709" s="5"/>
      <c r="W3709" s="5"/>
      <c r="Y3709" s="5"/>
    </row>
    <row r="3710" spans="1:25" x14ac:dyDescent="0.3">
      <c r="A3710" t="s">
        <v>1555</v>
      </c>
      <c r="B3710">
        <v>118</v>
      </c>
      <c r="C3710">
        <v>22451</v>
      </c>
      <c r="D3710" t="s">
        <v>1556</v>
      </c>
      <c r="E3710" t="s">
        <v>12161</v>
      </c>
      <c r="F3710" t="s">
        <v>1557</v>
      </c>
      <c r="G3710" t="s">
        <v>14</v>
      </c>
      <c r="H3710" t="s">
        <v>15</v>
      </c>
      <c r="I3710">
        <v>60000000</v>
      </c>
      <c r="J3710">
        <v>2014</v>
      </c>
      <c r="K3710">
        <v>6.2</v>
      </c>
      <c r="L3710" s="5" t="s">
        <v>1221</v>
      </c>
      <c r="M3710" s="5" t="s">
        <v>455</v>
      </c>
      <c r="N3710" t="s">
        <v>8415</v>
      </c>
      <c r="O3710" t="s">
        <v>6851</v>
      </c>
      <c r="P3710" s="5">
        <f t="shared" si="348"/>
        <v>0.52729625738597641</v>
      </c>
      <c r="Q3710" s="5">
        <f t="shared" si="349"/>
        <v>22451</v>
      </c>
      <c r="R3710" s="1">
        <f t="shared" si="350"/>
        <v>-59977549</v>
      </c>
      <c r="S3710" s="1">
        <f t="shared" si="351"/>
        <v>60000000</v>
      </c>
      <c r="V3710" s="5"/>
      <c r="W3710" s="5"/>
      <c r="Y3710" s="5"/>
    </row>
    <row r="3711" spans="1:25" x14ac:dyDescent="0.3">
      <c r="A3711" t="s">
        <v>1558</v>
      </c>
      <c r="B3711">
        <v>130</v>
      </c>
      <c r="C3711">
        <v>31165421</v>
      </c>
      <c r="D3711" t="s">
        <v>1559</v>
      </c>
      <c r="E3711" t="s">
        <v>12162</v>
      </c>
      <c r="F3711" t="s">
        <v>1560</v>
      </c>
      <c r="G3711" t="s">
        <v>14</v>
      </c>
      <c r="H3711" t="s">
        <v>15</v>
      </c>
      <c r="I3711">
        <v>60000000</v>
      </c>
      <c r="J3711">
        <v>2013</v>
      </c>
      <c r="K3711">
        <v>6</v>
      </c>
      <c r="L3711" s="5" t="s">
        <v>455</v>
      </c>
      <c r="M3711" s="5" t="s">
        <v>2267</v>
      </c>
      <c r="N3711" t="s">
        <v>8415</v>
      </c>
      <c r="O3711" t="s">
        <v>6851</v>
      </c>
      <c r="P3711" s="5">
        <f t="shared" si="348"/>
        <v>0.52652681179768113</v>
      </c>
      <c r="Q3711" s="5">
        <f t="shared" si="349"/>
        <v>31165421</v>
      </c>
      <c r="R3711" s="1">
        <f t="shared" si="350"/>
        <v>-28834579</v>
      </c>
      <c r="S3711" s="1">
        <f t="shared" si="351"/>
        <v>60000000</v>
      </c>
      <c r="V3711" s="5"/>
      <c r="W3711" s="5"/>
      <c r="Y3711" s="5"/>
    </row>
    <row r="3712" spans="1:25" x14ac:dyDescent="0.3">
      <c r="A3712" t="s">
        <v>1458</v>
      </c>
      <c r="B3712">
        <v>90</v>
      </c>
      <c r="C3712">
        <v>11802056</v>
      </c>
      <c r="D3712" t="s">
        <v>1561</v>
      </c>
      <c r="E3712" t="s">
        <v>12163</v>
      </c>
      <c r="F3712" t="s">
        <v>1562</v>
      </c>
      <c r="G3712" t="s">
        <v>14</v>
      </c>
      <c r="H3712" t="s">
        <v>15</v>
      </c>
      <c r="I3712">
        <v>60000000</v>
      </c>
      <c r="J3712">
        <v>2008</v>
      </c>
      <c r="K3712">
        <v>4.9000000000000004</v>
      </c>
      <c r="L3712" s="5" t="s">
        <v>340</v>
      </c>
      <c r="M3712" s="5" t="s">
        <v>599</v>
      </c>
      <c r="N3712" t="s">
        <v>6299</v>
      </c>
      <c r="O3712" t="s">
        <v>6851</v>
      </c>
      <c r="P3712" s="5">
        <f t="shared" si="348"/>
        <v>0.52594813602065238</v>
      </c>
      <c r="Q3712" s="5">
        <f t="shared" si="349"/>
        <v>11802056</v>
      </c>
      <c r="R3712" s="1">
        <f t="shared" si="350"/>
        <v>-48197944</v>
      </c>
      <c r="S3712" s="1">
        <f t="shared" si="351"/>
        <v>60000000</v>
      </c>
      <c r="V3712" s="5"/>
      <c r="W3712" s="5"/>
      <c r="Y3712" s="5"/>
    </row>
    <row r="3713" spans="1:25" x14ac:dyDescent="0.3">
      <c r="A3713" t="s">
        <v>1567</v>
      </c>
      <c r="B3713">
        <v>106</v>
      </c>
      <c r="C3713">
        <v>17281832</v>
      </c>
      <c r="D3713" t="s">
        <v>75</v>
      </c>
      <c r="E3713" t="s">
        <v>12164</v>
      </c>
      <c r="F3713" t="s">
        <v>1568</v>
      </c>
      <c r="G3713" t="s">
        <v>14</v>
      </c>
      <c r="H3713" t="s">
        <v>275</v>
      </c>
      <c r="I3713">
        <v>60000000</v>
      </c>
      <c r="J3713">
        <v>2008</v>
      </c>
      <c r="K3713">
        <v>6.1</v>
      </c>
      <c r="L3713" s="5" t="s">
        <v>340</v>
      </c>
      <c r="M3713" s="5" t="s">
        <v>6299</v>
      </c>
      <c r="N3713" t="s">
        <v>455</v>
      </c>
      <c r="P3713" s="5">
        <f t="shared" si="348"/>
        <v>0.52523650243913667</v>
      </c>
      <c r="Q3713" s="5">
        <f t="shared" si="349"/>
        <v>17281832</v>
      </c>
      <c r="R3713" s="1">
        <f t="shared" si="350"/>
        <v>-42718168</v>
      </c>
      <c r="S3713" s="1">
        <f t="shared" si="351"/>
        <v>60000000</v>
      </c>
      <c r="V3713" s="5"/>
      <c r="W3713" s="5"/>
      <c r="Y3713" s="5"/>
    </row>
    <row r="3714" spans="1:25" x14ac:dyDescent="0.3">
      <c r="A3714" t="s">
        <v>1366</v>
      </c>
      <c r="B3714">
        <v>103</v>
      </c>
      <c r="C3714">
        <v>19781879</v>
      </c>
      <c r="D3714" t="s">
        <v>1077</v>
      </c>
      <c r="E3714" t="s">
        <v>12165</v>
      </c>
      <c r="F3714" t="s">
        <v>1569</v>
      </c>
      <c r="G3714" t="s">
        <v>14</v>
      </c>
      <c r="H3714" t="s">
        <v>15</v>
      </c>
      <c r="I3714">
        <v>60000000</v>
      </c>
      <c r="J3714">
        <v>2008</v>
      </c>
      <c r="K3714">
        <v>4.8</v>
      </c>
      <c r="L3714" s="5" t="s">
        <v>476</v>
      </c>
      <c r="M3714" s="5" t="s">
        <v>8413</v>
      </c>
      <c r="N3714" t="s">
        <v>455</v>
      </c>
      <c r="O3714" t="s">
        <v>3629</v>
      </c>
      <c r="P3714" s="5">
        <f t="shared" ref="P3714:P3777" si="352">CORREL(C3714:C8627,I3714:I8627)</f>
        <v>0.52455502053572634</v>
      </c>
      <c r="Q3714" s="5">
        <f t="shared" ref="Q3714:Q3777" si="353">IF(ISBLANK(C3714),MEDIAN($C$2:$C$4915), C3714)</f>
        <v>19781879</v>
      </c>
      <c r="R3714" s="1">
        <f t="shared" ref="R3714:R3777" si="354">Q3714-S3714</f>
        <v>-40218121</v>
      </c>
      <c r="S3714" s="1">
        <f t="shared" ref="S3714:S3777" si="355">IF(ISBLANK(I3714),MEDIAN($I$2:$I$4915), I3714)</f>
        <v>60000000</v>
      </c>
      <c r="V3714" s="5"/>
      <c r="W3714" s="5"/>
      <c r="Y3714" s="5"/>
    </row>
    <row r="3715" spans="1:25" x14ac:dyDescent="0.3">
      <c r="A3715" t="s">
        <v>1570</v>
      </c>
      <c r="B3715">
        <v>107</v>
      </c>
      <c r="C3715">
        <v>7605668</v>
      </c>
      <c r="D3715" t="s">
        <v>1571</v>
      </c>
      <c r="E3715" t="s">
        <v>12166</v>
      </c>
      <c r="F3715" t="s">
        <v>1572</v>
      </c>
      <c r="G3715" t="s">
        <v>14</v>
      </c>
      <c r="H3715" t="s">
        <v>22</v>
      </c>
      <c r="I3715">
        <v>60000000</v>
      </c>
      <c r="J3715">
        <v>2015</v>
      </c>
      <c r="K3715">
        <v>5.5</v>
      </c>
      <c r="L3715" s="5" t="s">
        <v>476</v>
      </c>
      <c r="M3715" s="5" t="s">
        <v>599</v>
      </c>
      <c r="N3715" t="s">
        <v>8415</v>
      </c>
      <c r="O3715" t="s">
        <v>6851</v>
      </c>
      <c r="P3715" s="5">
        <f t="shared" si="352"/>
        <v>0.52388606016936579</v>
      </c>
      <c r="Q3715" s="5">
        <f t="shared" si="353"/>
        <v>7605668</v>
      </c>
      <c r="R3715" s="1">
        <f t="shared" si="354"/>
        <v>-52394332</v>
      </c>
      <c r="S3715" s="1">
        <f t="shared" si="355"/>
        <v>60000000</v>
      </c>
      <c r="V3715" s="5"/>
      <c r="W3715" s="5"/>
      <c r="Y3715" s="5"/>
    </row>
    <row r="3716" spans="1:25" x14ac:dyDescent="0.3">
      <c r="A3716" t="s">
        <v>1573</v>
      </c>
      <c r="B3716">
        <v>156</v>
      </c>
      <c r="C3716">
        <v>4535117</v>
      </c>
      <c r="D3716" t="s">
        <v>701</v>
      </c>
      <c r="E3716" t="s">
        <v>12167</v>
      </c>
      <c r="F3716" t="s">
        <v>1574</v>
      </c>
      <c r="G3716" t="s">
        <v>14</v>
      </c>
      <c r="H3716" t="s">
        <v>275</v>
      </c>
      <c r="I3716">
        <v>60000000</v>
      </c>
      <c r="J3716">
        <v>2007</v>
      </c>
      <c r="K3716">
        <v>3.8</v>
      </c>
      <c r="L3716" s="5" t="s">
        <v>476</v>
      </c>
      <c r="M3716" s="5" t="s">
        <v>340</v>
      </c>
      <c r="N3716" t="s">
        <v>455</v>
      </c>
      <c r="O3716" t="s">
        <v>3629</v>
      </c>
      <c r="P3716" s="5">
        <f t="shared" si="352"/>
        <v>0.52313713997152378</v>
      </c>
      <c r="Q3716" s="5">
        <f t="shared" si="353"/>
        <v>4535117</v>
      </c>
      <c r="R3716" s="1">
        <f t="shared" si="354"/>
        <v>-55464883</v>
      </c>
      <c r="S3716" s="1">
        <f t="shared" si="355"/>
        <v>60000000</v>
      </c>
      <c r="V3716" s="5"/>
      <c r="W3716" s="5"/>
      <c r="Y3716" s="5"/>
    </row>
    <row r="3717" spans="1:25" x14ac:dyDescent="0.3">
      <c r="A3717" t="s">
        <v>1584</v>
      </c>
      <c r="B3717">
        <v>114</v>
      </c>
      <c r="C3717">
        <v>12065985</v>
      </c>
      <c r="D3717" t="s">
        <v>910</v>
      </c>
      <c r="E3717" t="s">
        <v>12168</v>
      </c>
      <c r="F3717" t="s">
        <v>1585</v>
      </c>
      <c r="G3717" t="s">
        <v>14</v>
      </c>
      <c r="H3717" t="s">
        <v>15</v>
      </c>
      <c r="I3717">
        <v>60000000</v>
      </c>
      <c r="J3717">
        <v>1998</v>
      </c>
      <c r="K3717">
        <v>4.9000000000000004</v>
      </c>
      <c r="L3717" s="5" t="s">
        <v>599</v>
      </c>
      <c r="M3717" s="5" t="s">
        <v>1221</v>
      </c>
      <c r="P3717" s="5">
        <f t="shared" si="352"/>
        <v>0.52236604098183337</v>
      </c>
      <c r="Q3717" s="5">
        <f t="shared" si="353"/>
        <v>12065985</v>
      </c>
      <c r="R3717" s="1">
        <f t="shared" si="354"/>
        <v>-47934015</v>
      </c>
      <c r="S3717" s="1">
        <f t="shared" si="355"/>
        <v>60000000</v>
      </c>
      <c r="V3717" s="5"/>
      <c r="W3717" s="5"/>
      <c r="Y3717" s="5"/>
    </row>
    <row r="3718" spans="1:25" x14ac:dyDescent="0.3">
      <c r="A3718" t="s">
        <v>1461</v>
      </c>
      <c r="B3718">
        <v>90</v>
      </c>
      <c r="C3718">
        <v>35231365</v>
      </c>
      <c r="D3718" t="s">
        <v>1592</v>
      </c>
      <c r="E3718" t="s">
        <v>12169</v>
      </c>
      <c r="F3718" t="s">
        <v>1593</v>
      </c>
      <c r="G3718" t="s">
        <v>14</v>
      </c>
      <c r="H3718" t="s">
        <v>15</v>
      </c>
      <c r="I3718">
        <v>60000000</v>
      </c>
      <c r="J3718">
        <v>2000</v>
      </c>
      <c r="K3718">
        <v>3.6</v>
      </c>
      <c r="L3718" s="5" t="s">
        <v>599</v>
      </c>
      <c r="M3718" s="5" t="s">
        <v>6299</v>
      </c>
      <c r="N3718" t="s">
        <v>6851</v>
      </c>
      <c r="O3718" t="s">
        <v>4289</v>
      </c>
      <c r="P3718" s="5">
        <f t="shared" si="352"/>
        <v>0.52163498799117136</v>
      </c>
      <c r="Q3718" s="5">
        <f t="shared" si="353"/>
        <v>35231365</v>
      </c>
      <c r="R3718" s="1">
        <f t="shared" si="354"/>
        <v>-24768635</v>
      </c>
      <c r="S3718" s="1">
        <f t="shared" si="355"/>
        <v>60000000</v>
      </c>
      <c r="V3718" s="5"/>
      <c r="W3718" s="5"/>
      <c r="Y3718" s="5"/>
    </row>
    <row r="3719" spans="1:25" x14ac:dyDescent="0.3">
      <c r="A3719" t="s">
        <v>843</v>
      </c>
      <c r="B3719">
        <v>97</v>
      </c>
      <c r="C3719">
        <v>60128566</v>
      </c>
      <c r="D3719" t="s">
        <v>1234</v>
      </c>
      <c r="E3719" t="s">
        <v>12170</v>
      </c>
      <c r="F3719" t="s">
        <v>1604</v>
      </c>
      <c r="G3719" t="s">
        <v>14</v>
      </c>
      <c r="H3719" t="s">
        <v>275</v>
      </c>
      <c r="I3719">
        <v>60000000</v>
      </c>
      <c r="J3719">
        <v>2010</v>
      </c>
      <c r="K3719">
        <v>5.9</v>
      </c>
      <c r="L3719" s="5" t="s">
        <v>476</v>
      </c>
      <c r="M3719" s="5" t="s">
        <v>340</v>
      </c>
      <c r="N3719" t="s">
        <v>2267</v>
      </c>
      <c r="O3719" t="s">
        <v>4289</v>
      </c>
      <c r="P3719" s="5">
        <f t="shared" si="352"/>
        <v>0.521062366401991</v>
      </c>
      <c r="Q3719" s="5">
        <f t="shared" si="353"/>
        <v>60128566</v>
      </c>
      <c r="R3719" s="1">
        <f t="shared" si="354"/>
        <v>128566</v>
      </c>
      <c r="S3719" s="1">
        <f t="shared" si="355"/>
        <v>60000000</v>
      </c>
      <c r="V3719" s="5"/>
      <c r="W3719" s="5"/>
      <c r="Y3719" s="5"/>
    </row>
    <row r="3720" spans="1:25" x14ac:dyDescent="0.3">
      <c r="A3720" t="s">
        <v>1400</v>
      </c>
      <c r="B3720">
        <v>92</v>
      </c>
      <c r="C3720">
        <v>217326336</v>
      </c>
      <c r="D3720" t="s">
        <v>1204</v>
      </c>
      <c r="E3720" t="s">
        <v>12171</v>
      </c>
      <c r="F3720" t="s">
        <v>1627</v>
      </c>
      <c r="G3720" t="s">
        <v>14</v>
      </c>
      <c r="H3720" t="s">
        <v>15</v>
      </c>
      <c r="I3720">
        <v>60000000</v>
      </c>
      <c r="J3720">
        <v>2007</v>
      </c>
      <c r="K3720">
        <v>5.2</v>
      </c>
      <c r="L3720" s="5" t="s">
        <v>4017</v>
      </c>
      <c r="M3720" s="5" t="s">
        <v>599</v>
      </c>
      <c r="N3720" t="s">
        <v>6299</v>
      </c>
      <c r="O3720" t="s">
        <v>455</v>
      </c>
      <c r="P3720" s="5">
        <f t="shared" si="352"/>
        <v>0.52070346906226128</v>
      </c>
      <c r="Q3720" s="5">
        <f t="shared" si="353"/>
        <v>217326336</v>
      </c>
      <c r="R3720" s="1">
        <f t="shared" si="354"/>
        <v>157326336</v>
      </c>
      <c r="S3720" s="1">
        <f t="shared" si="355"/>
        <v>60000000</v>
      </c>
      <c r="V3720" s="5"/>
      <c r="W3720" s="5"/>
      <c r="Y3720" s="5"/>
    </row>
    <row r="3721" spans="1:25" x14ac:dyDescent="0.3">
      <c r="A3721" t="s">
        <v>55</v>
      </c>
      <c r="B3721">
        <v>90</v>
      </c>
      <c r="C3721">
        <v>267652016</v>
      </c>
      <c r="D3721" t="s">
        <v>101</v>
      </c>
      <c r="E3721" t="s">
        <v>12172</v>
      </c>
      <c r="F3721" t="s">
        <v>1773</v>
      </c>
      <c r="G3721" t="s">
        <v>14</v>
      </c>
      <c r="H3721" t="s">
        <v>15</v>
      </c>
      <c r="I3721">
        <v>60000000</v>
      </c>
      <c r="J3721">
        <v>2001</v>
      </c>
      <c r="K3721">
        <v>7.9</v>
      </c>
      <c r="L3721" s="5" t="s">
        <v>340</v>
      </c>
      <c r="M3721" s="5" t="s">
        <v>4017</v>
      </c>
      <c r="N3721" t="s">
        <v>599</v>
      </c>
      <c r="O3721" t="s">
        <v>6299</v>
      </c>
      <c r="P3721" s="5">
        <f t="shared" si="352"/>
        <v>0.52270109881304705</v>
      </c>
      <c r="Q3721" s="5">
        <f t="shared" si="353"/>
        <v>267652016</v>
      </c>
      <c r="R3721" s="1">
        <f t="shared" si="354"/>
        <v>207652016</v>
      </c>
      <c r="S3721" s="1">
        <f t="shared" si="355"/>
        <v>60000000</v>
      </c>
      <c r="V3721" s="5"/>
      <c r="W3721" s="5"/>
      <c r="Y3721" s="5"/>
    </row>
    <row r="3722" spans="1:25" x14ac:dyDescent="0.3">
      <c r="A3722" t="s">
        <v>1792</v>
      </c>
      <c r="B3722">
        <v>123</v>
      </c>
      <c r="C3722">
        <v>105264608</v>
      </c>
      <c r="D3722" t="s">
        <v>1793</v>
      </c>
      <c r="E3722" t="s">
        <v>12173</v>
      </c>
      <c r="F3722" t="s">
        <v>1794</v>
      </c>
      <c r="G3722" t="s">
        <v>14</v>
      </c>
      <c r="H3722" t="s">
        <v>15</v>
      </c>
      <c r="I3722">
        <v>60000000</v>
      </c>
      <c r="J3722">
        <v>1994</v>
      </c>
      <c r="K3722">
        <v>7.6</v>
      </c>
      <c r="L3722" s="5" t="s">
        <v>1221</v>
      </c>
      <c r="M3722" s="5" t="s">
        <v>455</v>
      </c>
      <c r="N3722" t="s">
        <v>2267</v>
      </c>
      <c r="P3722" s="5">
        <f t="shared" si="352"/>
        <v>0.52583154614739169</v>
      </c>
      <c r="Q3722" s="5">
        <f t="shared" si="353"/>
        <v>105264608</v>
      </c>
      <c r="R3722" s="1">
        <f t="shared" si="354"/>
        <v>45264608</v>
      </c>
      <c r="S3722" s="1">
        <f t="shared" si="355"/>
        <v>60000000</v>
      </c>
      <c r="V3722" s="5"/>
      <c r="W3722" s="5"/>
      <c r="Y3722" s="5"/>
    </row>
    <row r="3723" spans="1:25" x14ac:dyDescent="0.3">
      <c r="A3723" t="s">
        <v>1818</v>
      </c>
      <c r="B3723">
        <v>99</v>
      </c>
      <c r="C3723">
        <v>73701902</v>
      </c>
      <c r="D3723" t="s">
        <v>1093</v>
      </c>
      <c r="E3723" t="s">
        <v>12174</v>
      </c>
      <c r="F3723" t="s">
        <v>1819</v>
      </c>
      <c r="G3723" t="s">
        <v>14</v>
      </c>
      <c r="H3723" t="s">
        <v>15</v>
      </c>
      <c r="I3723">
        <v>60000000</v>
      </c>
      <c r="J3723">
        <v>2004</v>
      </c>
      <c r="K3723">
        <v>5.2</v>
      </c>
      <c r="L3723" s="5" t="s">
        <v>599</v>
      </c>
      <c r="M3723" s="5" t="s">
        <v>6299</v>
      </c>
      <c r="P3723" s="5">
        <f t="shared" si="352"/>
        <v>0.52598379828128572</v>
      </c>
      <c r="Q3723" s="5">
        <f t="shared" si="353"/>
        <v>73701902</v>
      </c>
      <c r="R3723" s="1">
        <f t="shared" si="354"/>
        <v>13701902</v>
      </c>
      <c r="S3723" s="1">
        <f t="shared" si="355"/>
        <v>60000000</v>
      </c>
      <c r="V3723" s="5"/>
      <c r="W3723" s="5"/>
      <c r="Y3723" s="5"/>
    </row>
    <row r="3724" spans="1:25" x14ac:dyDescent="0.3">
      <c r="A3724" t="s">
        <v>947</v>
      </c>
      <c r="B3724">
        <v>109</v>
      </c>
      <c r="C3724">
        <v>55092830</v>
      </c>
      <c r="D3724" t="s">
        <v>84</v>
      </c>
      <c r="E3724" t="s">
        <v>12175</v>
      </c>
      <c r="F3724" t="s">
        <v>1843</v>
      </c>
      <c r="G3724" t="s">
        <v>14</v>
      </c>
      <c r="H3724" t="s">
        <v>15</v>
      </c>
      <c r="I3724">
        <v>60000000</v>
      </c>
      <c r="J3724">
        <v>2011</v>
      </c>
      <c r="K3724">
        <v>6.1</v>
      </c>
      <c r="L3724" s="5" t="s">
        <v>476</v>
      </c>
      <c r="M3724" s="5" t="s">
        <v>340</v>
      </c>
      <c r="N3724" t="s">
        <v>4289</v>
      </c>
      <c r="O3724" t="s">
        <v>3629</v>
      </c>
      <c r="P3724" s="5">
        <f t="shared" si="352"/>
        <v>0.52576731060143866</v>
      </c>
      <c r="Q3724" s="5">
        <f t="shared" si="353"/>
        <v>55092830</v>
      </c>
      <c r="R3724" s="1">
        <f t="shared" si="354"/>
        <v>-4907170</v>
      </c>
      <c r="S3724" s="1">
        <f t="shared" si="355"/>
        <v>60000000</v>
      </c>
      <c r="V3724" s="5"/>
      <c r="W3724" s="5"/>
      <c r="Y3724" s="5"/>
    </row>
    <row r="3725" spans="1:25" x14ac:dyDescent="0.3">
      <c r="A3725" t="s">
        <v>1937</v>
      </c>
      <c r="B3725">
        <v>124</v>
      </c>
      <c r="C3725">
        <v>19445217</v>
      </c>
      <c r="D3725" t="s">
        <v>246</v>
      </c>
      <c r="E3725" t="s">
        <v>12176</v>
      </c>
      <c r="F3725" t="s">
        <v>1938</v>
      </c>
      <c r="G3725" t="s">
        <v>14</v>
      </c>
      <c r="H3725" t="s">
        <v>15</v>
      </c>
      <c r="I3725">
        <v>60000000</v>
      </c>
      <c r="J3725">
        <v>2013</v>
      </c>
      <c r="K3725">
        <v>6.2</v>
      </c>
      <c r="L3725" s="5" t="s">
        <v>1221</v>
      </c>
      <c r="M3725" s="5" t="s">
        <v>455</v>
      </c>
      <c r="N3725" t="s">
        <v>6851</v>
      </c>
      <c r="P3725" s="5">
        <f t="shared" si="352"/>
        <v>0.52536403083666317</v>
      </c>
      <c r="Q3725" s="5">
        <f t="shared" si="353"/>
        <v>19445217</v>
      </c>
      <c r="R3725" s="1">
        <f t="shared" si="354"/>
        <v>-40554783</v>
      </c>
      <c r="S3725" s="1">
        <f t="shared" si="355"/>
        <v>60000000</v>
      </c>
      <c r="V3725" s="5"/>
      <c r="W3725" s="5"/>
      <c r="Y3725" s="5"/>
    </row>
    <row r="3726" spans="1:25" x14ac:dyDescent="0.3">
      <c r="A3726" t="s">
        <v>1110</v>
      </c>
      <c r="B3726">
        <v>101</v>
      </c>
      <c r="C3726">
        <v>82931301</v>
      </c>
      <c r="D3726" t="s">
        <v>604</v>
      </c>
      <c r="E3726" t="s">
        <v>12177</v>
      </c>
      <c r="F3726" t="s">
        <v>2037</v>
      </c>
      <c r="G3726" t="s">
        <v>14</v>
      </c>
      <c r="H3726" t="s">
        <v>275</v>
      </c>
      <c r="I3726">
        <v>60000000</v>
      </c>
      <c r="J3726">
        <v>2005</v>
      </c>
      <c r="K3726">
        <v>5.5</v>
      </c>
      <c r="L3726" s="5" t="s">
        <v>599</v>
      </c>
      <c r="M3726" s="5" t="s">
        <v>6851</v>
      </c>
      <c r="P3726" s="5">
        <f t="shared" si="352"/>
        <v>0.52466893387656011</v>
      </c>
      <c r="Q3726" s="5">
        <f t="shared" si="353"/>
        <v>82931301</v>
      </c>
      <c r="R3726" s="1">
        <f t="shared" si="354"/>
        <v>22931301</v>
      </c>
      <c r="S3726" s="1">
        <f t="shared" si="355"/>
        <v>60000000</v>
      </c>
      <c r="V3726" s="5"/>
      <c r="W3726" s="5"/>
      <c r="Y3726" s="5"/>
    </row>
    <row r="3727" spans="1:25" x14ac:dyDescent="0.3">
      <c r="A3727" t="s">
        <v>2323</v>
      </c>
      <c r="B3727">
        <v>94</v>
      </c>
      <c r="C3727">
        <v>36037909</v>
      </c>
      <c r="D3727" t="s">
        <v>910</v>
      </c>
      <c r="E3727" t="s">
        <v>12178</v>
      </c>
      <c r="F3727" t="s">
        <v>2324</v>
      </c>
      <c r="G3727" t="s">
        <v>14</v>
      </c>
      <c r="H3727" t="s">
        <v>275</v>
      </c>
      <c r="I3727">
        <v>60000000</v>
      </c>
      <c r="J3727">
        <v>2000</v>
      </c>
      <c r="K3727">
        <v>4.7</v>
      </c>
      <c r="L3727" s="5" t="s">
        <v>599</v>
      </c>
      <c r="M3727" s="5" t="s">
        <v>1221</v>
      </c>
      <c r="P3727" s="5">
        <f t="shared" si="352"/>
        <v>0.52454957123832191</v>
      </c>
      <c r="Q3727" s="5">
        <f t="shared" si="353"/>
        <v>36037909</v>
      </c>
      <c r="R3727" s="1">
        <f t="shared" si="354"/>
        <v>-23962091</v>
      </c>
      <c r="S3727" s="1">
        <f t="shared" si="355"/>
        <v>60000000</v>
      </c>
      <c r="V3727" s="5"/>
      <c r="W3727" s="5"/>
      <c r="Y3727" s="5"/>
    </row>
    <row r="3728" spans="1:25" x14ac:dyDescent="0.3">
      <c r="A3728" t="s">
        <v>1262</v>
      </c>
      <c r="B3728">
        <v>108</v>
      </c>
      <c r="C3728">
        <v>22433915</v>
      </c>
      <c r="D3728" t="s">
        <v>778</v>
      </c>
      <c r="E3728" t="s">
        <v>12179</v>
      </c>
      <c r="F3728" t="s">
        <v>2360</v>
      </c>
      <c r="G3728" t="s">
        <v>14</v>
      </c>
      <c r="H3728" t="s">
        <v>15</v>
      </c>
      <c r="I3728">
        <v>60000000</v>
      </c>
      <c r="J3728">
        <v>2002</v>
      </c>
      <c r="K3728">
        <v>6.2</v>
      </c>
      <c r="L3728" s="5" t="s">
        <v>8413</v>
      </c>
      <c r="M3728" s="5" t="s">
        <v>1221</v>
      </c>
      <c r="N3728" t="s">
        <v>8415</v>
      </c>
      <c r="O3728" t="s">
        <v>3629</v>
      </c>
      <c r="P3728" s="5">
        <f t="shared" si="352"/>
        <v>0.52397320430443139</v>
      </c>
      <c r="Q3728" s="5">
        <f t="shared" si="353"/>
        <v>22433915</v>
      </c>
      <c r="R3728" s="1">
        <f t="shared" si="354"/>
        <v>-37566085</v>
      </c>
      <c r="S3728" s="1">
        <f t="shared" si="355"/>
        <v>60000000</v>
      </c>
      <c r="V3728" s="5"/>
      <c r="W3728" s="5"/>
      <c r="Y3728" s="5"/>
    </row>
    <row r="3729" spans="1:25" x14ac:dyDescent="0.3">
      <c r="A3729" t="s">
        <v>2361</v>
      </c>
      <c r="B3729">
        <v>128</v>
      </c>
      <c r="C3729">
        <v>22326247</v>
      </c>
      <c r="D3729" t="s">
        <v>79</v>
      </c>
      <c r="E3729" t="s">
        <v>12180</v>
      </c>
      <c r="F3729" t="s">
        <v>2362</v>
      </c>
      <c r="G3729" t="s">
        <v>14</v>
      </c>
      <c r="H3729" t="s">
        <v>15</v>
      </c>
      <c r="I3729">
        <v>60000000</v>
      </c>
      <c r="J3729">
        <v>1999</v>
      </c>
      <c r="K3729">
        <v>5.9</v>
      </c>
      <c r="L3729" s="5" t="s">
        <v>1221</v>
      </c>
      <c r="M3729" s="5" t="s">
        <v>6851</v>
      </c>
      <c r="P3729" s="5">
        <f t="shared" si="352"/>
        <v>0.52328951666130241</v>
      </c>
      <c r="Q3729" s="5">
        <f t="shared" si="353"/>
        <v>22326247</v>
      </c>
      <c r="R3729" s="1">
        <f t="shared" si="354"/>
        <v>-37673753</v>
      </c>
      <c r="S3729" s="1">
        <f t="shared" si="355"/>
        <v>60000000</v>
      </c>
      <c r="V3729" s="5"/>
      <c r="W3729" s="5"/>
      <c r="Y3729" s="5"/>
    </row>
    <row r="3730" spans="1:25" x14ac:dyDescent="0.3">
      <c r="A3730" t="s">
        <v>2387</v>
      </c>
      <c r="B3730">
        <v>103</v>
      </c>
      <c r="C3730">
        <v>13395939</v>
      </c>
      <c r="D3730" t="s">
        <v>507</v>
      </c>
      <c r="E3730" t="s">
        <v>12181</v>
      </c>
      <c r="F3730" t="s">
        <v>2388</v>
      </c>
      <c r="G3730" t="s">
        <v>14</v>
      </c>
      <c r="H3730" t="s">
        <v>22</v>
      </c>
      <c r="I3730">
        <v>60000000</v>
      </c>
      <c r="J3730">
        <v>2004</v>
      </c>
      <c r="K3730">
        <v>6.2</v>
      </c>
      <c r="L3730" s="5" t="s">
        <v>599</v>
      </c>
      <c r="M3730" s="5" t="s">
        <v>1221</v>
      </c>
      <c r="N3730" t="s">
        <v>6851</v>
      </c>
      <c r="P3730" s="5">
        <f t="shared" si="352"/>
        <v>0.52260111216527583</v>
      </c>
      <c r="Q3730" s="5">
        <f t="shared" si="353"/>
        <v>13395939</v>
      </c>
      <c r="R3730" s="1">
        <f t="shared" si="354"/>
        <v>-46604061</v>
      </c>
      <c r="S3730" s="1">
        <f t="shared" si="355"/>
        <v>60000000</v>
      </c>
      <c r="V3730" s="5"/>
      <c r="W3730" s="5"/>
      <c r="Y3730" s="5"/>
    </row>
    <row r="3731" spans="1:25" x14ac:dyDescent="0.3">
      <c r="A3731" t="s">
        <v>3051</v>
      </c>
      <c r="B3731">
        <v>103</v>
      </c>
      <c r="C3731">
        <v>668171</v>
      </c>
      <c r="D3731" t="s">
        <v>2437</v>
      </c>
      <c r="E3731" t="s">
        <v>12182</v>
      </c>
      <c r="F3731" t="s">
        <v>3052</v>
      </c>
      <c r="G3731" t="s">
        <v>708</v>
      </c>
      <c r="H3731" t="s">
        <v>319</v>
      </c>
      <c r="I3731">
        <v>60000000</v>
      </c>
      <c r="J3731">
        <v>2005</v>
      </c>
      <c r="K3731">
        <v>5.6</v>
      </c>
      <c r="L3731" s="5" t="s">
        <v>476</v>
      </c>
      <c r="M3731" s="5" t="s">
        <v>1221</v>
      </c>
      <c r="N3731" t="s">
        <v>455</v>
      </c>
      <c r="P3731" s="5">
        <f t="shared" si="352"/>
        <v>0.52184683020361455</v>
      </c>
      <c r="Q3731" s="5">
        <f t="shared" si="353"/>
        <v>668171</v>
      </c>
      <c r="R3731" s="1">
        <f t="shared" si="354"/>
        <v>-59331829</v>
      </c>
      <c r="S3731" s="1">
        <f t="shared" si="355"/>
        <v>60000000</v>
      </c>
      <c r="V3731" s="5"/>
      <c r="W3731" s="5"/>
      <c r="Y3731" s="5"/>
    </row>
    <row r="3732" spans="1:25" x14ac:dyDescent="0.3">
      <c r="A3732" t="s">
        <v>343</v>
      </c>
      <c r="B3732">
        <v>104</v>
      </c>
      <c r="C3732">
        <v>74058698</v>
      </c>
      <c r="D3732" t="s">
        <v>771</v>
      </c>
      <c r="E3732" t="s">
        <v>12183</v>
      </c>
      <c r="F3732" t="s">
        <v>3111</v>
      </c>
      <c r="G3732" t="s">
        <v>14</v>
      </c>
      <c r="H3732" t="s">
        <v>15</v>
      </c>
      <c r="I3732">
        <v>60000000</v>
      </c>
      <c r="J3732">
        <v>2001</v>
      </c>
      <c r="K3732">
        <v>6.3</v>
      </c>
      <c r="L3732" s="5" t="s">
        <v>8413</v>
      </c>
      <c r="M3732" s="5" t="s">
        <v>1221</v>
      </c>
      <c r="N3732" t="s">
        <v>3629</v>
      </c>
      <c r="P3732" s="5">
        <f t="shared" si="352"/>
        <v>0.52100897761709475</v>
      </c>
      <c r="Q3732" s="5">
        <f t="shared" si="353"/>
        <v>74058698</v>
      </c>
      <c r="R3732" s="1">
        <f t="shared" si="354"/>
        <v>14058698</v>
      </c>
      <c r="S3732" s="1">
        <f t="shared" si="355"/>
        <v>60000000</v>
      </c>
      <c r="V3732" s="5"/>
      <c r="W3732" s="5"/>
      <c r="Y3732" s="5"/>
    </row>
    <row r="3733" spans="1:25" x14ac:dyDescent="0.3">
      <c r="A3733" t="s">
        <v>5350</v>
      </c>
      <c r="B3733">
        <v>101</v>
      </c>
      <c r="C3733">
        <v>231417</v>
      </c>
      <c r="D3733" t="s">
        <v>2118</v>
      </c>
      <c r="E3733" t="s">
        <v>12184</v>
      </c>
      <c r="F3733" t="s">
        <v>5351</v>
      </c>
      <c r="G3733" t="s">
        <v>524</v>
      </c>
      <c r="H3733" t="s">
        <v>525</v>
      </c>
      <c r="I3733">
        <v>60000000</v>
      </c>
      <c r="J3733">
        <v>1997</v>
      </c>
      <c r="K3733">
        <v>6.6</v>
      </c>
      <c r="L3733" s="5" t="s">
        <v>599</v>
      </c>
      <c r="M3733" s="5" t="s">
        <v>8413</v>
      </c>
      <c r="N3733" t="s">
        <v>3629</v>
      </c>
      <c r="P3733" s="5">
        <f t="shared" si="352"/>
        <v>0.52077869793089138</v>
      </c>
      <c r="Q3733" s="5">
        <f t="shared" si="353"/>
        <v>231417</v>
      </c>
      <c r="R3733" s="1">
        <f t="shared" si="354"/>
        <v>-59768583</v>
      </c>
      <c r="S3733" s="1">
        <f t="shared" si="355"/>
        <v>60000000</v>
      </c>
      <c r="V3733" s="5"/>
      <c r="W3733" s="5"/>
      <c r="Y3733" s="5"/>
    </row>
    <row r="3734" spans="1:25" x14ac:dyDescent="0.3">
      <c r="A3734" t="s">
        <v>5542</v>
      </c>
      <c r="B3734">
        <v>92</v>
      </c>
      <c r="C3734"/>
      <c r="D3734" t="s">
        <v>3275</v>
      </c>
      <c r="E3734" t="s">
        <v>12185</v>
      </c>
      <c r="F3734" t="s">
        <v>5543</v>
      </c>
      <c r="G3734" t="s">
        <v>14</v>
      </c>
      <c r="H3734" t="s">
        <v>4393</v>
      </c>
      <c r="I3734">
        <v>60000000</v>
      </c>
      <c r="J3734">
        <v>1990</v>
      </c>
      <c r="K3734">
        <v>6.7</v>
      </c>
      <c r="L3734" s="5" t="s">
        <v>340</v>
      </c>
      <c r="M3734" s="5" t="s">
        <v>6299</v>
      </c>
      <c r="P3734" s="5">
        <f t="shared" si="352"/>
        <v>0.51992979705973397</v>
      </c>
      <c r="Q3734" s="5">
        <f t="shared" si="353"/>
        <v>25035665</v>
      </c>
      <c r="R3734" s="1">
        <f t="shared" si="354"/>
        <v>-34964335</v>
      </c>
      <c r="S3734" s="1">
        <f t="shared" si="355"/>
        <v>60000000</v>
      </c>
      <c r="V3734" s="5"/>
      <c r="W3734" s="5"/>
      <c r="Y3734" s="5"/>
    </row>
    <row r="3735" spans="1:25" x14ac:dyDescent="0.3">
      <c r="A3735" t="s">
        <v>1313</v>
      </c>
      <c r="B3735">
        <v>158</v>
      </c>
      <c r="C3735">
        <v>148775460</v>
      </c>
      <c r="D3735" t="s">
        <v>1023</v>
      </c>
      <c r="E3735" t="s">
        <v>12186</v>
      </c>
      <c r="F3735" t="s">
        <v>1314</v>
      </c>
      <c r="G3735" t="s">
        <v>14</v>
      </c>
      <c r="H3735" t="s">
        <v>15</v>
      </c>
      <c r="I3735">
        <v>61000000</v>
      </c>
      <c r="J3735">
        <v>2012</v>
      </c>
      <c r="K3735">
        <v>7.6</v>
      </c>
      <c r="L3735" s="5" t="s">
        <v>1221</v>
      </c>
      <c r="M3735" s="5" t="s">
        <v>6055</v>
      </c>
      <c r="N3735" t="s">
        <v>6851</v>
      </c>
      <c r="P3735" s="5">
        <f t="shared" si="352"/>
        <v>0.51992979705973397</v>
      </c>
      <c r="Q3735" s="5">
        <f t="shared" si="353"/>
        <v>148775460</v>
      </c>
      <c r="R3735" s="1">
        <f t="shared" si="354"/>
        <v>87775460</v>
      </c>
      <c r="S3735" s="1">
        <f t="shared" si="355"/>
        <v>61000000</v>
      </c>
      <c r="V3735" s="5"/>
      <c r="W3735" s="5"/>
      <c r="Y3735" s="5"/>
    </row>
    <row r="3736" spans="1:25" x14ac:dyDescent="0.3">
      <c r="A3736" t="s">
        <v>1397</v>
      </c>
      <c r="B3736">
        <v>93</v>
      </c>
      <c r="C3736">
        <v>118153533</v>
      </c>
      <c r="D3736" t="s">
        <v>1398</v>
      </c>
      <c r="E3736" t="s">
        <v>12187</v>
      </c>
      <c r="F3736" t="s">
        <v>1399</v>
      </c>
      <c r="G3736" t="s">
        <v>14</v>
      </c>
      <c r="H3736" t="s">
        <v>15</v>
      </c>
      <c r="I3736">
        <v>61000000</v>
      </c>
      <c r="J3736">
        <v>2007</v>
      </c>
      <c r="K3736">
        <v>6.3</v>
      </c>
      <c r="L3736" s="5" t="s">
        <v>599</v>
      </c>
      <c r="M3736" s="5" t="s">
        <v>8417</v>
      </c>
      <c r="P3736" s="5">
        <f t="shared" si="352"/>
        <v>0.52068614577919392</v>
      </c>
      <c r="Q3736" s="5">
        <f t="shared" si="353"/>
        <v>118153533</v>
      </c>
      <c r="R3736" s="1">
        <f t="shared" si="354"/>
        <v>57153533</v>
      </c>
      <c r="S3736" s="1">
        <f t="shared" si="355"/>
        <v>61000000</v>
      </c>
      <c r="V3736" s="5"/>
      <c r="W3736" s="5"/>
      <c r="Y3736" s="5"/>
    </row>
    <row r="3737" spans="1:25" x14ac:dyDescent="0.3">
      <c r="A3737" t="s">
        <v>245</v>
      </c>
      <c r="B3737">
        <v>149</v>
      </c>
      <c r="C3737">
        <v>167735396</v>
      </c>
      <c r="D3737" t="s">
        <v>778</v>
      </c>
      <c r="E3737" t="s">
        <v>12188</v>
      </c>
      <c r="F3737" t="s">
        <v>1411</v>
      </c>
      <c r="G3737" t="s">
        <v>14</v>
      </c>
      <c r="H3737" t="s">
        <v>15</v>
      </c>
      <c r="I3737">
        <v>61000000</v>
      </c>
      <c r="J3737">
        <v>2014</v>
      </c>
      <c r="K3737">
        <v>8.1</v>
      </c>
      <c r="L3737" s="5" t="s">
        <v>8413</v>
      </c>
      <c r="M3737" s="5" t="s">
        <v>1221</v>
      </c>
      <c r="N3737" t="s">
        <v>8415</v>
      </c>
      <c r="O3737" t="s">
        <v>3629</v>
      </c>
      <c r="P3737" s="5">
        <f t="shared" si="352"/>
        <v>0.52099125860073803</v>
      </c>
      <c r="Q3737" s="5">
        <f t="shared" si="353"/>
        <v>167735396</v>
      </c>
      <c r="R3737" s="1">
        <f t="shared" si="354"/>
        <v>106735396</v>
      </c>
      <c r="S3737" s="1">
        <f t="shared" si="355"/>
        <v>61000000</v>
      </c>
      <c r="V3737" s="5"/>
      <c r="W3737" s="5"/>
      <c r="Y3737" s="5"/>
    </row>
    <row r="3738" spans="1:25" x14ac:dyDescent="0.3">
      <c r="A3738" t="s">
        <v>1370</v>
      </c>
      <c r="B3738">
        <v>109</v>
      </c>
      <c r="C3738">
        <v>75573300</v>
      </c>
      <c r="D3738" t="s">
        <v>1275</v>
      </c>
      <c r="E3738" t="s">
        <v>12189</v>
      </c>
      <c r="F3738" t="s">
        <v>1420</v>
      </c>
      <c r="G3738" t="s">
        <v>14</v>
      </c>
      <c r="H3738" t="s">
        <v>15</v>
      </c>
      <c r="I3738">
        <v>61000000</v>
      </c>
      <c r="J3738">
        <v>2013</v>
      </c>
      <c r="K3738">
        <v>6.7</v>
      </c>
      <c r="L3738" s="5" t="s">
        <v>476</v>
      </c>
      <c r="M3738" s="5" t="s">
        <v>599</v>
      </c>
      <c r="N3738" t="s">
        <v>8413</v>
      </c>
      <c r="O3738" t="s">
        <v>1221</v>
      </c>
      <c r="P3738" s="5">
        <f t="shared" si="352"/>
        <v>0.52206908151928511</v>
      </c>
      <c r="Q3738" s="5">
        <f t="shared" si="353"/>
        <v>75573300</v>
      </c>
      <c r="R3738" s="1">
        <f t="shared" si="354"/>
        <v>14573300</v>
      </c>
      <c r="S3738" s="1">
        <f t="shared" si="355"/>
        <v>61000000</v>
      </c>
      <c r="V3738" s="5"/>
      <c r="W3738" s="5"/>
      <c r="Y3738" s="5"/>
    </row>
    <row r="3739" spans="1:25" x14ac:dyDescent="0.3">
      <c r="A3739" t="s">
        <v>1431</v>
      </c>
      <c r="B3739">
        <v>132</v>
      </c>
      <c r="C3739">
        <v>81687587</v>
      </c>
      <c r="D3739" t="s">
        <v>1011</v>
      </c>
      <c r="E3739" t="s">
        <v>12190</v>
      </c>
      <c r="F3739" t="s">
        <v>1432</v>
      </c>
      <c r="G3739" t="s">
        <v>14</v>
      </c>
      <c r="H3739" t="s">
        <v>15</v>
      </c>
      <c r="I3739">
        <v>61000000</v>
      </c>
      <c r="J3739">
        <v>2015</v>
      </c>
      <c r="K3739">
        <v>6.4</v>
      </c>
      <c r="L3739" s="5" t="s">
        <v>476</v>
      </c>
      <c r="M3739" s="5" t="s">
        <v>4289</v>
      </c>
      <c r="N3739" t="s">
        <v>3629</v>
      </c>
      <c r="P3739" s="5">
        <f t="shared" si="352"/>
        <v>0.52185288513242289</v>
      </c>
      <c r="Q3739" s="5">
        <f t="shared" si="353"/>
        <v>81687587</v>
      </c>
      <c r="R3739" s="1">
        <f t="shared" si="354"/>
        <v>20687587</v>
      </c>
      <c r="S3739" s="1">
        <f t="shared" si="355"/>
        <v>61000000</v>
      </c>
      <c r="V3739" s="5"/>
      <c r="W3739" s="5"/>
      <c r="Y3739" s="5"/>
    </row>
    <row r="3740" spans="1:25" x14ac:dyDescent="0.3">
      <c r="A3740" t="s">
        <v>1108</v>
      </c>
      <c r="B3740">
        <v>124</v>
      </c>
      <c r="C3740">
        <v>46975183</v>
      </c>
      <c r="D3740" t="s">
        <v>401</v>
      </c>
      <c r="E3740" t="s">
        <v>12191</v>
      </c>
      <c r="F3740" t="s">
        <v>1489</v>
      </c>
      <c r="G3740" t="s">
        <v>14</v>
      </c>
      <c r="H3740" t="s">
        <v>15</v>
      </c>
      <c r="I3740">
        <v>61000000</v>
      </c>
      <c r="J3740">
        <v>2007</v>
      </c>
      <c r="K3740">
        <v>7.2</v>
      </c>
      <c r="L3740" s="5" t="s">
        <v>476</v>
      </c>
      <c r="M3740" s="5" t="s">
        <v>8413</v>
      </c>
      <c r="N3740" t="s">
        <v>1221</v>
      </c>
      <c r="O3740" t="s">
        <v>8415</v>
      </c>
      <c r="P3740" s="5">
        <f t="shared" si="352"/>
        <v>0.52170377342836394</v>
      </c>
      <c r="Q3740" s="5">
        <f t="shared" si="353"/>
        <v>46975183</v>
      </c>
      <c r="R3740" s="1">
        <f t="shared" si="354"/>
        <v>-14024817</v>
      </c>
      <c r="S3740" s="1">
        <f t="shared" si="355"/>
        <v>61000000</v>
      </c>
      <c r="V3740" s="5"/>
      <c r="W3740" s="5"/>
      <c r="Y3740" s="5"/>
    </row>
    <row r="3741" spans="1:25" x14ac:dyDescent="0.3">
      <c r="A3741" t="s">
        <v>302</v>
      </c>
      <c r="B3741">
        <v>140</v>
      </c>
      <c r="C3741">
        <v>172071312</v>
      </c>
      <c r="D3741" t="s">
        <v>783</v>
      </c>
      <c r="E3741" t="s">
        <v>12192</v>
      </c>
      <c r="F3741" t="s">
        <v>1310</v>
      </c>
      <c r="G3741" t="s">
        <v>14</v>
      </c>
      <c r="H3741" t="s">
        <v>15</v>
      </c>
      <c r="I3741">
        <v>62000000</v>
      </c>
      <c r="J3741">
        <v>1995</v>
      </c>
      <c r="K3741">
        <v>7.6</v>
      </c>
      <c r="L3741" s="5" t="s">
        <v>340</v>
      </c>
      <c r="M3741" s="5" t="s">
        <v>1221</v>
      </c>
      <c r="N3741" t="s">
        <v>7865</v>
      </c>
      <c r="P3741" s="5">
        <f t="shared" si="352"/>
        <v>0.52120228674886659</v>
      </c>
      <c r="Q3741" s="5">
        <f t="shared" si="353"/>
        <v>172071312</v>
      </c>
      <c r="R3741" s="1">
        <f t="shared" si="354"/>
        <v>110071312</v>
      </c>
      <c r="S3741" s="1">
        <f t="shared" si="355"/>
        <v>62000000</v>
      </c>
      <c r="V3741" s="5"/>
      <c r="W3741" s="5"/>
      <c r="Y3741" s="5"/>
    </row>
    <row r="3742" spans="1:25" x14ac:dyDescent="0.3">
      <c r="A3742" t="s">
        <v>427</v>
      </c>
      <c r="B3742">
        <v>141</v>
      </c>
      <c r="C3742">
        <v>122012710</v>
      </c>
      <c r="D3742" t="s">
        <v>162</v>
      </c>
      <c r="E3742" t="s">
        <v>12193</v>
      </c>
      <c r="F3742" t="s">
        <v>1381</v>
      </c>
      <c r="G3742" t="s">
        <v>14</v>
      </c>
      <c r="H3742" t="s">
        <v>15</v>
      </c>
      <c r="I3742">
        <v>62000000</v>
      </c>
      <c r="J3742">
        <v>1994</v>
      </c>
      <c r="K3742">
        <v>6.9</v>
      </c>
      <c r="L3742" s="5" t="s">
        <v>476</v>
      </c>
      <c r="M3742" s="5" t="s">
        <v>8413</v>
      </c>
      <c r="N3742" t="s">
        <v>1221</v>
      </c>
      <c r="O3742" t="s">
        <v>3629</v>
      </c>
      <c r="P3742" s="5">
        <f t="shared" si="352"/>
        <v>0.52233555910850493</v>
      </c>
      <c r="Q3742" s="5">
        <f t="shared" si="353"/>
        <v>122012710</v>
      </c>
      <c r="R3742" s="1">
        <f t="shared" si="354"/>
        <v>60012710</v>
      </c>
      <c r="S3742" s="1">
        <f t="shared" si="355"/>
        <v>62000000</v>
      </c>
      <c r="V3742" s="5"/>
      <c r="W3742" s="5"/>
      <c r="Y3742" s="5"/>
    </row>
    <row r="3743" spans="1:25" x14ac:dyDescent="0.3">
      <c r="A3743" t="s">
        <v>230</v>
      </c>
      <c r="B3743">
        <v>116</v>
      </c>
      <c r="C3743">
        <v>77086030</v>
      </c>
      <c r="D3743" t="s">
        <v>1386</v>
      </c>
      <c r="E3743" t="s">
        <v>12194</v>
      </c>
      <c r="F3743" t="s">
        <v>1387</v>
      </c>
      <c r="G3743" t="s">
        <v>14</v>
      </c>
      <c r="H3743" t="s">
        <v>525</v>
      </c>
      <c r="I3743">
        <v>62000000</v>
      </c>
      <c r="J3743">
        <v>2000</v>
      </c>
      <c r="K3743">
        <v>6.6</v>
      </c>
      <c r="L3743" s="5" t="s">
        <v>476</v>
      </c>
      <c r="M3743" s="5" t="s">
        <v>8418</v>
      </c>
      <c r="P3743" s="5">
        <f t="shared" si="352"/>
        <v>0.52268799221670625</v>
      </c>
      <c r="Q3743" s="5">
        <f t="shared" si="353"/>
        <v>77086030</v>
      </c>
      <c r="R3743" s="1">
        <f t="shared" si="354"/>
        <v>15086030</v>
      </c>
      <c r="S3743" s="1">
        <f t="shared" si="355"/>
        <v>62000000</v>
      </c>
      <c r="V3743" s="5"/>
      <c r="W3743" s="5"/>
      <c r="Y3743" s="5"/>
    </row>
    <row r="3744" spans="1:25" x14ac:dyDescent="0.3">
      <c r="A3744" t="s">
        <v>1388</v>
      </c>
      <c r="B3744">
        <v>114</v>
      </c>
      <c r="C3744">
        <v>65000000</v>
      </c>
      <c r="D3744" t="s">
        <v>507</v>
      </c>
      <c r="E3744" t="s">
        <v>12195</v>
      </c>
      <c r="F3744" t="s">
        <v>1389</v>
      </c>
      <c r="G3744" t="s">
        <v>14</v>
      </c>
      <c r="H3744" t="s">
        <v>15</v>
      </c>
      <c r="I3744">
        <v>62000000</v>
      </c>
      <c r="J3744">
        <v>1995</v>
      </c>
      <c r="K3744">
        <v>6.8</v>
      </c>
      <c r="L3744" s="5" t="s">
        <v>599</v>
      </c>
      <c r="M3744" s="5" t="s">
        <v>1221</v>
      </c>
      <c r="N3744" t="s">
        <v>6851</v>
      </c>
      <c r="P3744" s="5">
        <f t="shared" si="352"/>
        <v>0.52248534534719426</v>
      </c>
      <c r="Q3744" s="5">
        <f t="shared" si="353"/>
        <v>65000000</v>
      </c>
      <c r="R3744" s="1">
        <f t="shared" si="354"/>
        <v>3000000</v>
      </c>
      <c r="S3744" s="1">
        <f t="shared" si="355"/>
        <v>62000000</v>
      </c>
      <c r="V3744" s="5"/>
      <c r="W3744" s="5"/>
      <c r="Y3744" s="5"/>
    </row>
    <row r="3745" spans="1:25" x14ac:dyDescent="0.3">
      <c r="A3745" t="s">
        <v>1390</v>
      </c>
      <c r="B3745">
        <v>87</v>
      </c>
      <c r="C3745">
        <v>32178777</v>
      </c>
      <c r="D3745" t="s">
        <v>1391</v>
      </c>
      <c r="E3745" t="s">
        <v>12196</v>
      </c>
      <c r="F3745" t="s">
        <v>1392</v>
      </c>
      <c r="G3745" t="s">
        <v>14</v>
      </c>
      <c r="H3745" t="s">
        <v>15</v>
      </c>
      <c r="I3745">
        <v>62000000</v>
      </c>
      <c r="J3745">
        <v>2008</v>
      </c>
      <c r="K3745">
        <v>3.8</v>
      </c>
      <c r="L3745" s="5" t="s">
        <v>599</v>
      </c>
      <c r="M3745" s="5" t="s">
        <v>6851</v>
      </c>
      <c r="N3745" t="s">
        <v>8417</v>
      </c>
      <c r="P3745" s="5">
        <f t="shared" si="352"/>
        <v>0.52215596157363831</v>
      </c>
      <c r="Q3745" s="5">
        <f t="shared" si="353"/>
        <v>32178777</v>
      </c>
      <c r="R3745" s="1">
        <f t="shared" si="354"/>
        <v>-29821223</v>
      </c>
      <c r="S3745" s="1">
        <f t="shared" si="355"/>
        <v>62000000</v>
      </c>
      <c r="V3745" s="5"/>
      <c r="W3745" s="5"/>
      <c r="Y3745" s="5"/>
    </row>
    <row r="3746" spans="1:25" x14ac:dyDescent="0.3">
      <c r="A3746" t="s">
        <v>1697</v>
      </c>
      <c r="B3746">
        <v>93</v>
      </c>
      <c r="C3746">
        <v>25857987</v>
      </c>
      <c r="D3746" t="s">
        <v>231</v>
      </c>
      <c r="E3746" t="s">
        <v>12197</v>
      </c>
      <c r="F3746" t="s">
        <v>1698</v>
      </c>
      <c r="G3746" t="s">
        <v>14</v>
      </c>
      <c r="H3746" t="s">
        <v>15</v>
      </c>
      <c r="I3746">
        <v>62000000</v>
      </c>
      <c r="J3746">
        <v>2005</v>
      </c>
      <c r="K3746">
        <v>5.5</v>
      </c>
      <c r="L3746" s="5" t="s">
        <v>476</v>
      </c>
      <c r="M3746" s="5" t="s">
        <v>4289</v>
      </c>
      <c r="P3746" s="5">
        <f t="shared" si="352"/>
        <v>0.52153379807043843</v>
      </c>
      <c r="Q3746" s="5">
        <f t="shared" si="353"/>
        <v>25857987</v>
      </c>
      <c r="R3746" s="1">
        <f t="shared" si="354"/>
        <v>-36142013</v>
      </c>
      <c r="S3746" s="1">
        <f t="shared" si="355"/>
        <v>62000000</v>
      </c>
      <c r="V3746" s="5"/>
      <c r="W3746" s="5"/>
      <c r="Y3746" s="5"/>
    </row>
    <row r="3747" spans="1:25" x14ac:dyDescent="0.3">
      <c r="A3747" t="s">
        <v>157</v>
      </c>
      <c r="B3747">
        <v>136</v>
      </c>
      <c r="C3747">
        <v>171383253</v>
      </c>
      <c r="D3747" t="s">
        <v>231</v>
      </c>
      <c r="E3747" t="s">
        <v>12198</v>
      </c>
      <c r="F3747" t="s">
        <v>1309</v>
      </c>
      <c r="G3747" t="s">
        <v>14</v>
      </c>
      <c r="H3747" t="s">
        <v>15</v>
      </c>
      <c r="I3747">
        <v>63000000</v>
      </c>
      <c r="J3747">
        <v>1999</v>
      </c>
      <c r="K3747">
        <v>8.6999999999999993</v>
      </c>
      <c r="L3747" s="5" t="s">
        <v>476</v>
      </c>
      <c r="M3747" s="5" t="s">
        <v>4289</v>
      </c>
      <c r="P3747" s="5">
        <f t="shared" si="352"/>
        <v>0.52086055711409707</v>
      </c>
      <c r="Q3747" s="5">
        <f t="shared" si="353"/>
        <v>171383253</v>
      </c>
      <c r="R3747" s="1">
        <f t="shared" si="354"/>
        <v>108383253</v>
      </c>
      <c r="S3747" s="1">
        <f t="shared" si="355"/>
        <v>63000000</v>
      </c>
      <c r="V3747" s="5"/>
      <c r="W3747" s="5"/>
      <c r="Y3747" s="5"/>
    </row>
    <row r="3748" spans="1:25" x14ac:dyDescent="0.3">
      <c r="A3748" t="s">
        <v>272</v>
      </c>
      <c r="B3748">
        <v>129</v>
      </c>
      <c r="C3748">
        <v>70236496</v>
      </c>
      <c r="D3748" t="s">
        <v>1013</v>
      </c>
      <c r="E3748" t="s">
        <v>12199</v>
      </c>
      <c r="F3748" t="s">
        <v>1329</v>
      </c>
      <c r="G3748" t="s">
        <v>14</v>
      </c>
      <c r="H3748" t="s">
        <v>15</v>
      </c>
      <c r="I3748">
        <v>63000000</v>
      </c>
      <c r="J3748">
        <v>2006</v>
      </c>
      <c r="K3748">
        <v>6</v>
      </c>
      <c r="L3748" s="5" t="s">
        <v>1221</v>
      </c>
      <c r="M3748" s="5" t="s">
        <v>7865</v>
      </c>
      <c r="N3748" t="s">
        <v>3629</v>
      </c>
      <c r="P3748" s="5">
        <f t="shared" si="352"/>
        <v>0.52196499504927951</v>
      </c>
      <c r="Q3748" s="5">
        <f t="shared" si="353"/>
        <v>70236496</v>
      </c>
      <c r="R3748" s="1">
        <f t="shared" si="354"/>
        <v>7236496</v>
      </c>
      <c r="S3748" s="1">
        <f t="shared" si="355"/>
        <v>63000000</v>
      </c>
      <c r="V3748" s="5"/>
      <c r="W3748" s="5"/>
      <c r="Y3748" s="5"/>
    </row>
    <row r="3749" spans="1:25" x14ac:dyDescent="0.3">
      <c r="A3749" t="s">
        <v>245</v>
      </c>
      <c r="B3749">
        <v>151</v>
      </c>
      <c r="C3749">
        <v>37023395</v>
      </c>
      <c r="D3749" t="s">
        <v>1221</v>
      </c>
      <c r="E3749" t="s">
        <v>12200</v>
      </c>
      <c r="F3749" t="s">
        <v>1352</v>
      </c>
      <c r="G3749" t="s">
        <v>14</v>
      </c>
      <c r="H3749" t="s">
        <v>15</v>
      </c>
      <c r="I3749">
        <v>63000000</v>
      </c>
      <c r="J3749">
        <v>1999</v>
      </c>
      <c r="K3749">
        <v>8.8000000000000007</v>
      </c>
      <c r="L3749" s="5" t="s">
        <v>1221</v>
      </c>
      <c r="M3749" s="5"/>
      <c r="P3749" s="5">
        <f t="shared" si="352"/>
        <v>0.52168442974882889</v>
      </c>
      <c r="Q3749" s="5">
        <f t="shared" si="353"/>
        <v>37023395</v>
      </c>
      <c r="R3749" s="1">
        <f t="shared" si="354"/>
        <v>-25976605</v>
      </c>
      <c r="S3749" s="1">
        <f t="shared" si="355"/>
        <v>63000000</v>
      </c>
      <c r="V3749" s="5"/>
      <c r="W3749" s="5"/>
      <c r="Y3749" s="5"/>
    </row>
    <row r="3750" spans="1:25" x14ac:dyDescent="0.3">
      <c r="A3750" t="s">
        <v>717</v>
      </c>
      <c r="B3750">
        <v>94</v>
      </c>
      <c r="C3750">
        <v>213079163</v>
      </c>
      <c r="D3750" t="s">
        <v>630</v>
      </c>
      <c r="E3750" t="s">
        <v>12201</v>
      </c>
      <c r="F3750" t="s">
        <v>1375</v>
      </c>
      <c r="G3750" t="s">
        <v>14</v>
      </c>
      <c r="H3750" t="s">
        <v>15</v>
      </c>
      <c r="I3750">
        <v>63000000</v>
      </c>
      <c r="J3750">
        <v>2002</v>
      </c>
      <c r="K3750">
        <v>6.2</v>
      </c>
      <c r="L3750" s="5" t="s">
        <v>476</v>
      </c>
      <c r="M3750" s="5" t="s">
        <v>599</v>
      </c>
      <c r="N3750" t="s">
        <v>8413</v>
      </c>
      <c r="P3750" s="5">
        <f t="shared" si="352"/>
        <v>0.52110235778327663</v>
      </c>
      <c r="Q3750" s="5">
        <f t="shared" si="353"/>
        <v>213079163</v>
      </c>
      <c r="R3750" s="1">
        <f t="shared" si="354"/>
        <v>150079163</v>
      </c>
      <c r="S3750" s="1">
        <f t="shared" si="355"/>
        <v>63000000</v>
      </c>
      <c r="V3750" s="5"/>
      <c r="W3750" s="5"/>
      <c r="Y3750" s="5"/>
    </row>
    <row r="3751" spans="1:25" x14ac:dyDescent="0.3">
      <c r="A3751" t="s">
        <v>138</v>
      </c>
      <c r="B3751">
        <v>127</v>
      </c>
      <c r="C3751">
        <v>356784000</v>
      </c>
      <c r="D3751" t="s">
        <v>419</v>
      </c>
      <c r="E3751" t="s">
        <v>12202</v>
      </c>
      <c r="F3751" t="s">
        <v>1378</v>
      </c>
      <c r="G3751" t="s">
        <v>14</v>
      </c>
      <c r="H3751" t="s">
        <v>15</v>
      </c>
      <c r="I3751">
        <v>63000000</v>
      </c>
      <c r="J3751">
        <v>1993</v>
      </c>
      <c r="K3751">
        <v>8.1</v>
      </c>
      <c r="L3751" s="5" t="s">
        <v>340</v>
      </c>
      <c r="M3751" s="5" t="s">
        <v>4289</v>
      </c>
      <c r="N3751" t="s">
        <v>3629</v>
      </c>
      <c r="P3751" s="5">
        <f t="shared" si="352"/>
        <v>0.52300088318434479</v>
      </c>
      <c r="Q3751" s="5">
        <f t="shared" si="353"/>
        <v>356784000</v>
      </c>
      <c r="R3751" s="1">
        <f t="shared" si="354"/>
        <v>293784000</v>
      </c>
      <c r="S3751" s="1">
        <f t="shared" si="355"/>
        <v>63000000</v>
      </c>
      <c r="V3751" s="5"/>
      <c r="W3751" s="5"/>
      <c r="Y3751" s="5"/>
    </row>
    <row r="3752" spans="1:25" x14ac:dyDescent="0.3">
      <c r="A3752" t="s">
        <v>1306</v>
      </c>
      <c r="B3752">
        <v>212</v>
      </c>
      <c r="C3752">
        <v>25052000</v>
      </c>
      <c r="D3752" t="s">
        <v>1379</v>
      </c>
      <c r="E3752" t="s">
        <v>12203</v>
      </c>
      <c r="F3752" t="s">
        <v>1380</v>
      </c>
      <c r="G3752" t="s">
        <v>14</v>
      </c>
      <c r="H3752" t="s">
        <v>15</v>
      </c>
      <c r="I3752">
        <v>63000000</v>
      </c>
      <c r="J3752">
        <v>1994</v>
      </c>
      <c r="K3752">
        <v>6.6</v>
      </c>
      <c r="L3752" s="5" t="s">
        <v>340</v>
      </c>
      <c r="M3752" s="5" t="s">
        <v>4651</v>
      </c>
      <c r="N3752" t="s">
        <v>8413</v>
      </c>
      <c r="O3752" t="s">
        <v>1221</v>
      </c>
      <c r="P3752" s="5">
        <f t="shared" si="352"/>
        <v>0.52859307486082641</v>
      </c>
      <c r="Q3752" s="5">
        <f t="shared" si="353"/>
        <v>25052000</v>
      </c>
      <c r="R3752" s="1">
        <f t="shared" si="354"/>
        <v>-37948000</v>
      </c>
      <c r="S3752" s="1">
        <f t="shared" si="355"/>
        <v>63000000</v>
      </c>
      <c r="V3752" s="5"/>
      <c r="W3752" s="5"/>
      <c r="Y3752" s="5"/>
    </row>
    <row r="3753" spans="1:25" x14ac:dyDescent="0.3">
      <c r="A3753" t="s">
        <v>1400</v>
      </c>
      <c r="B3753">
        <v>95</v>
      </c>
      <c r="C3753">
        <v>108012170</v>
      </c>
      <c r="D3753" t="s">
        <v>101</v>
      </c>
      <c r="E3753" t="s">
        <v>12204</v>
      </c>
      <c r="F3753" t="s">
        <v>1401</v>
      </c>
      <c r="G3753" t="s">
        <v>14</v>
      </c>
      <c r="H3753" t="s">
        <v>15</v>
      </c>
      <c r="I3753">
        <v>63000000</v>
      </c>
      <c r="J3753">
        <v>2011</v>
      </c>
      <c r="K3753">
        <v>5.5</v>
      </c>
      <c r="L3753" s="5" t="s">
        <v>340</v>
      </c>
      <c r="M3753" s="5" t="s">
        <v>4017</v>
      </c>
      <c r="N3753" t="s">
        <v>599</v>
      </c>
      <c r="O3753" t="s">
        <v>6299</v>
      </c>
      <c r="P3753" s="5">
        <f t="shared" si="352"/>
        <v>0.52792643251997251</v>
      </c>
      <c r="Q3753" s="5">
        <f t="shared" si="353"/>
        <v>108012170</v>
      </c>
      <c r="R3753" s="1">
        <f t="shared" si="354"/>
        <v>45012170</v>
      </c>
      <c r="S3753" s="1">
        <f t="shared" si="355"/>
        <v>63000000</v>
      </c>
      <c r="V3753" s="5"/>
      <c r="W3753" s="5"/>
      <c r="Y3753" s="5"/>
    </row>
    <row r="3754" spans="1:25" x14ac:dyDescent="0.3">
      <c r="A3754" t="s">
        <v>1594</v>
      </c>
      <c r="B3754">
        <v>87</v>
      </c>
      <c r="C3754">
        <v>53715611</v>
      </c>
      <c r="D3754" t="s">
        <v>1595</v>
      </c>
      <c r="E3754" t="s">
        <v>12205</v>
      </c>
      <c r="F3754" t="s">
        <v>1596</v>
      </c>
      <c r="G3754" t="s">
        <v>14</v>
      </c>
      <c r="H3754" t="s">
        <v>15</v>
      </c>
      <c r="I3754">
        <v>63000000</v>
      </c>
      <c r="J3754">
        <v>1988</v>
      </c>
      <c r="K3754">
        <v>5.7</v>
      </c>
      <c r="L3754" s="5" t="s">
        <v>476</v>
      </c>
      <c r="M3754" s="5" t="s">
        <v>340</v>
      </c>
      <c r="N3754" t="s">
        <v>3629</v>
      </c>
      <c r="O3754" t="s">
        <v>8418</v>
      </c>
      <c r="P3754" s="5">
        <f t="shared" si="352"/>
        <v>0.5280914297737076</v>
      </c>
      <c r="Q3754" s="5">
        <f t="shared" si="353"/>
        <v>53715611</v>
      </c>
      <c r="R3754" s="1">
        <f t="shared" si="354"/>
        <v>-9284389</v>
      </c>
      <c r="S3754" s="1">
        <f t="shared" si="355"/>
        <v>63000000</v>
      </c>
      <c r="V3754" s="5"/>
      <c r="W3754" s="5"/>
      <c r="Y3754" s="5"/>
    </row>
    <row r="3755" spans="1:25" x14ac:dyDescent="0.3">
      <c r="A3755" t="s">
        <v>803</v>
      </c>
      <c r="B3755">
        <v>133</v>
      </c>
      <c r="C3755">
        <v>31054924</v>
      </c>
      <c r="D3755" t="s">
        <v>1368</v>
      </c>
      <c r="E3755" t="s">
        <v>12206</v>
      </c>
      <c r="F3755" t="s">
        <v>1369</v>
      </c>
      <c r="G3755" t="s">
        <v>14</v>
      </c>
      <c r="H3755" t="s">
        <v>15</v>
      </c>
      <c r="I3755">
        <v>64000000</v>
      </c>
      <c r="J3755">
        <v>1999</v>
      </c>
      <c r="K3755">
        <v>5.0999999999999996</v>
      </c>
      <c r="L3755" s="5" t="s">
        <v>1221</v>
      </c>
      <c r="M3755" s="5" t="s">
        <v>8415</v>
      </c>
      <c r="N3755" t="s">
        <v>6851</v>
      </c>
      <c r="P3755" s="5">
        <f t="shared" si="352"/>
        <v>0.5276530066552767</v>
      </c>
      <c r="Q3755" s="5">
        <f t="shared" si="353"/>
        <v>31054924</v>
      </c>
      <c r="R3755" s="1">
        <f t="shared" si="354"/>
        <v>-32945076</v>
      </c>
      <c r="S3755" s="1">
        <f t="shared" si="355"/>
        <v>64000000</v>
      </c>
      <c r="V3755" s="5"/>
      <c r="W3755" s="5"/>
      <c r="Y3755" s="5"/>
    </row>
    <row r="3756" spans="1:25" x14ac:dyDescent="0.3">
      <c r="A3756" t="s">
        <v>1384</v>
      </c>
      <c r="B3756">
        <v>98</v>
      </c>
      <c r="C3756">
        <v>58255287</v>
      </c>
      <c r="D3756" t="s">
        <v>359</v>
      </c>
      <c r="E3756" t="s">
        <v>12207</v>
      </c>
      <c r="F3756" t="s">
        <v>1385</v>
      </c>
      <c r="G3756" t="s">
        <v>14</v>
      </c>
      <c r="H3756" t="s">
        <v>15</v>
      </c>
      <c r="I3756">
        <v>64000000</v>
      </c>
      <c r="J3756">
        <v>2006</v>
      </c>
      <c r="K3756">
        <v>4.3</v>
      </c>
      <c r="L3756" s="5" t="s">
        <v>599</v>
      </c>
      <c r="M3756" s="5" t="s">
        <v>8413</v>
      </c>
      <c r="P3756" s="5">
        <f t="shared" si="352"/>
        <v>0.52703424173606206</v>
      </c>
      <c r="Q3756" s="5">
        <f t="shared" si="353"/>
        <v>58255287</v>
      </c>
      <c r="R3756" s="1">
        <f t="shared" si="354"/>
        <v>-5744713</v>
      </c>
      <c r="S3756" s="1">
        <f t="shared" si="355"/>
        <v>64000000</v>
      </c>
      <c r="V3756" s="5"/>
      <c r="W3756" s="5"/>
      <c r="Y3756" s="5"/>
    </row>
    <row r="3757" spans="1:25" x14ac:dyDescent="0.3">
      <c r="A3757" t="s">
        <v>468</v>
      </c>
      <c r="B3757">
        <v>113</v>
      </c>
      <c r="C3757">
        <v>119412921</v>
      </c>
      <c r="D3757" t="s">
        <v>231</v>
      </c>
      <c r="E3757" t="s">
        <v>12208</v>
      </c>
      <c r="F3757" t="s">
        <v>469</v>
      </c>
      <c r="G3757" t="s">
        <v>14</v>
      </c>
      <c r="H3757" t="s">
        <v>15</v>
      </c>
      <c r="I3757">
        <v>65000000</v>
      </c>
      <c r="J3757">
        <v>1990</v>
      </c>
      <c r="K3757">
        <v>7.5</v>
      </c>
      <c r="L3757" s="5" t="s">
        <v>476</v>
      </c>
      <c r="M3757" s="5" t="s">
        <v>4289</v>
      </c>
      <c r="P3757" s="5">
        <f t="shared" si="352"/>
        <v>0.52663714049213195</v>
      </c>
      <c r="Q3757" s="5">
        <f t="shared" si="353"/>
        <v>119412921</v>
      </c>
      <c r="R3757" s="1">
        <f t="shared" si="354"/>
        <v>54412921</v>
      </c>
      <c r="S3757" s="1">
        <f t="shared" si="355"/>
        <v>65000000</v>
      </c>
      <c r="V3757" s="5"/>
      <c r="W3757" s="5"/>
      <c r="Y3757" s="5"/>
    </row>
    <row r="3758" spans="1:25" x14ac:dyDescent="0.3">
      <c r="A3758" t="s">
        <v>64</v>
      </c>
      <c r="B3758">
        <v>135</v>
      </c>
      <c r="C3758">
        <v>43982842</v>
      </c>
      <c r="D3758" t="s">
        <v>729</v>
      </c>
      <c r="E3758" t="s">
        <v>12209</v>
      </c>
      <c r="F3758" t="s">
        <v>730</v>
      </c>
      <c r="G3758" t="s">
        <v>14</v>
      </c>
      <c r="H3758" t="s">
        <v>15</v>
      </c>
      <c r="I3758">
        <v>65000000</v>
      </c>
      <c r="J3758">
        <v>2009</v>
      </c>
      <c r="K3758">
        <v>6.7</v>
      </c>
      <c r="L3758" s="5" t="s">
        <v>1221</v>
      </c>
      <c r="M3758" s="5" t="s">
        <v>455</v>
      </c>
      <c r="N3758" t="s">
        <v>3629</v>
      </c>
      <c r="P3758" s="5">
        <f t="shared" si="352"/>
        <v>0.52692593726960069</v>
      </c>
      <c r="Q3758" s="5">
        <f t="shared" si="353"/>
        <v>43982842</v>
      </c>
      <c r="R3758" s="1">
        <f t="shared" si="354"/>
        <v>-21017158</v>
      </c>
      <c r="S3758" s="1">
        <f t="shared" si="355"/>
        <v>65000000</v>
      </c>
      <c r="V3758" s="5"/>
      <c r="W3758" s="5"/>
      <c r="Y3758" s="5"/>
    </row>
    <row r="3759" spans="1:25" x14ac:dyDescent="0.3">
      <c r="A3759" t="s">
        <v>890</v>
      </c>
      <c r="B3759">
        <v>109</v>
      </c>
      <c r="C3759">
        <v>123307945</v>
      </c>
      <c r="D3759" t="s">
        <v>891</v>
      </c>
      <c r="E3759" t="s">
        <v>12210</v>
      </c>
      <c r="F3759" t="s">
        <v>892</v>
      </c>
      <c r="G3759" t="s">
        <v>14</v>
      </c>
      <c r="H3759" t="s">
        <v>15</v>
      </c>
      <c r="I3759">
        <v>65000000</v>
      </c>
      <c r="J3759">
        <v>2000</v>
      </c>
      <c r="K3759">
        <v>4.3</v>
      </c>
      <c r="L3759" s="5" t="s">
        <v>599</v>
      </c>
      <c r="M3759" s="5" t="s">
        <v>6851</v>
      </c>
      <c r="N3759" t="s">
        <v>4289</v>
      </c>
      <c r="P3759" s="5">
        <f t="shared" si="352"/>
        <v>0.52640959858668734</v>
      </c>
      <c r="Q3759" s="5">
        <f t="shared" si="353"/>
        <v>123307945</v>
      </c>
      <c r="R3759" s="1">
        <f t="shared" si="354"/>
        <v>58307945</v>
      </c>
      <c r="S3759" s="1">
        <f t="shared" si="355"/>
        <v>65000000</v>
      </c>
      <c r="V3759" s="5"/>
      <c r="W3759" s="5"/>
      <c r="Y3759" s="5"/>
    </row>
    <row r="3760" spans="1:25" x14ac:dyDescent="0.3">
      <c r="A3760" t="s">
        <v>245</v>
      </c>
      <c r="B3760">
        <v>162</v>
      </c>
      <c r="C3760">
        <v>33048353</v>
      </c>
      <c r="D3760" t="s">
        <v>907</v>
      </c>
      <c r="E3760" t="s">
        <v>12211</v>
      </c>
      <c r="F3760" t="s">
        <v>908</v>
      </c>
      <c r="G3760" t="s">
        <v>14</v>
      </c>
      <c r="H3760" t="s">
        <v>15</v>
      </c>
      <c r="I3760">
        <v>65000000</v>
      </c>
      <c r="J3760">
        <v>2007</v>
      </c>
      <c r="K3760">
        <v>7.7</v>
      </c>
      <c r="L3760" s="5" t="s">
        <v>8413</v>
      </c>
      <c r="M3760" s="5" t="s">
        <v>1221</v>
      </c>
      <c r="N3760" t="s">
        <v>7865</v>
      </c>
      <c r="O3760" t="s">
        <v>8415</v>
      </c>
      <c r="P3760" s="5">
        <f t="shared" si="352"/>
        <v>0.52675223455147613</v>
      </c>
      <c r="Q3760" s="5">
        <f t="shared" si="353"/>
        <v>33048353</v>
      </c>
      <c r="R3760" s="1">
        <f t="shared" si="354"/>
        <v>-31951647</v>
      </c>
      <c r="S3760" s="1">
        <f t="shared" si="355"/>
        <v>65000000</v>
      </c>
      <c r="V3760" s="5"/>
      <c r="W3760" s="5"/>
      <c r="Y3760" s="5"/>
    </row>
    <row r="3761" spans="1:25" x14ac:dyDescent="0.3">
      <c r="A3761" t="s">
        <v>290</v>
      </c>
      <c r="B3761">
        <v>93</v>
      </c>
      <c r="C3761">
        <v>82226474</v>
      </c>
      <c r="D3761" t="s">
        <v>962</v>
      </c>
      <c r="E3761" t="s">
        <v>12212</v>
      </c>
      <c r="F3761" t="s">
        <v>963</v>
      </c>
      <c r="G3761" t="s">
        <v>14</v>
      </c>
      <c r="H3761" t="s">
        <v>15</v>
      </c>
      <c r="I3761">
        <v>65000000</v>
      </c>
      <c r="J3761">
        <v>2006</v>
      </c>
      <c r="K3761">
        <v>5.6</v>
      </c>
      <c r="L3761" s="5" t="s">
        <v>340</v>
      </c>
      <c r="M3761" s="5" t="s">
        <v>599</v>
      </c>
      <c r="N3761" t="s">
        <v>8413</v>
      </c>
      <c r="O3761" t="s">
        <v>6299</v>
      </c>
      <c r="P3761" s="5">
        <f t="shared" si="352"/>
        <v>0.52614919453922837</v>
      </c>
      <c r="Q3761" s="5">
        <f t="shared" si="353"/>
        <v>82226474</v>
      </c>
      <c r="R3761" s="1">
        <f t="shared" si="354"/>
        <v>17226474</v>
      </c>
      <c r="S3761" s="1">
        <f t="shared" si="355"/>
        <v>65000000</v>
      </c>
      <c r="V3761" s="5"/>
      <c r="W3761" s="5"/>
      <c r="Y3761" s="5"/>
    </row>
    <row r="3762" spans="1:25" x14ac:dyDescent="0.3">
      <c r="A3762" t="s">
        <v>1282</v>
      </c>
      <c r="B3762">
        <v>121</v>
      </c>
      <c r="C3762">
        <v>29655590</v>
      </c>
      <c r="D3762" t="s">
        <v>346</v>
      </c>
      <c r="E3762" t="s">
        <v>12213</v>
      </c>
      <c r="F3762" t="s">
        <v>1283</v>
      </c>
      <c r="G3762" t="s">
        <v>14</v>
      </c>
      <c r="H3762" t="s">
        <v>15</v>
      </c>
      <c r="I3762">
        <v>65000000</v>
      </c>
      <c r="J3762">
        <v>1999</v>
      </c>
      <c r="K3762">
        <v>6</v>
      </c>
      <c r="L3762" s="5" t="s">
        <v>476</v>
      </c>
      <c r="M3762" s="5" t="s">
        <v>599</v>
      </c>
      <c r="N3762" t="s">
        <v>455</v>
      </c>
      <c r="O3762" t="s">
        <v>4289</v>
      </c>
      <c r="P3762" s="5">
        <f t="shared" si="352"/>
        <v>0.52598759031471598</v>
      </c>
      <c r="Q3762" s="5">
        <f t="shared" si="353"/>
        <v>29655590</v>
      </c>
      <c r="R3762" s="1">
        <f t="shared" si="354"/>
        <v>-35344410</v>
      </c>
      <c r="S3762" s="1">
        <f t="shared" si="355"/>
        <v>65000000</v>
      </c>
      <c r="V3762" s="5"/>
      <c r="W3762" s="5"/>
      <c r="Y3762" s="5"/>
    </row>
    <row r="3763" spans="1:25" x14ac:dyDescent="0.3">
      <c r="A3763" t="s">
        <v>138</v>
      </c>
      <c r="B3763">
        <v>150</v>
      </c>
      <c r="C3763">
        <v>182204440</v>
      </c>
      <c r="D3763" t="s">
        <v>1163</v>
      </c>
      <c r="E3763" t="s">
        <v>12214</v>
      </c>
      <c r="F3763" t="s">
        <v>1308</v>
      </c>
      <c r="G3763" t="s">
        <v>14</v>
      </c>
      <c r="H3763" t="s">
        <v>15</v>
      </c>
      <c r="I3763">
        <v>65000000</v>
      </c>
      <c r="J3763">
        <v>2012</v>
      </c>
      <c r="K3763">
        <v>7.4</v>
      </c>
      <c r="L3763" s="5" t="s">
        <v>4651</v>
      </c>
      <c r="M3763" s="5" t="s">
        <v>1221</v>
      </c>
      <c r="N3763" t="s">
        <v>7865</v>
      </c>
      <c r="O3763" t="s">
        <v>8418</v>
      </c>
      <c r="P3763" s="5">
        <f t="shared" si="352"/>
        <v>0.52535486513572549</v>
      </c>
      <c r="Q3763" s="5">
        <f t="shared" si="353"/>
        <v>182204440</v>
      </c>
      <c r="R3763" s="1">
        <f t="shared" si="354"/>
        <v>117204440</v>
      </c>
      <c r="S3763" s="1">
        <f t="shared" si="355"/>
        <v>65000000</v>
      </c>
      <c r="V3763" s="5"/>
      <c r="W3763" s="5"/>
      <c r="Y3763" s="5"/>
    </row>
    <row r="3764" spans="1:25" x14ac:dyDescent="0.3">
      <c r="A3764" t="s">
        <v>1315</v>
      </c>
      <c r="B3764">
        <v>119</v>
      </c>
      <c r="C3764">
        <v>115731542</v>
      </c>
      <c r="D3764" t="s">
        <v>507</v>
      </c>
      <c r="E3764" t="s">
        <v>12215</v>
      </c>
      <c r="F3764" t="s">
        <v>1316</v>
      </c>
      <c r="G3764" t="s">
        <v>14</v>
      </c>
      <c r="H3764" t="s">
        <v>15</v>
      </c>
      <c r="I3764">
        <v>65000000</v>
      </c>
      <c r="J3764">
        <v>1998</v>
      </c>
      <c r="K3764">
        <v>6.5</v>
      </c>
      <c r="L3764" s="5" t="s">
        <v>599</v>
      </c>
      <c r="M3764" s="5" t="s">
        <v>1221</v>
      </c>
      <c r="N3764" t="s">
        <v>6851</v>
      </c>
      <c r="P3764" s="5">
        <f t="shared" si="352"/>
        <v>0.52663878252898544</v>
      </c>
      <c r="Q3764" s="5">
        <f t="shared" si="353"/>
        <v>115731542</v>
      </c>
      <c r="R3764" s="1">
        <f t="shared" si="354"/>
        <v>50731542</v>
      </c>
      <c r="S3764" s="1">
        <f t="shared" si="355"/>
        <v>65000000</v>
      </c>
      <c r="V3764" s="5"/>
      <c r="W3764" s="5"/>
      <c r="Y3764" s="5"/>
    </row>
    <row r="3765" spans="1:25" x14ac:dyDescent="0.3">
      <c r="A3765" t="s">
        <v>629</v>
      </c>
      <c r="B3765">
        <v>106</v>
      </c>
      <c r="C3765">
        <v>100468793</v>
      </c>
      <c r="D3765" t="s">
        <v>599</v>
      </c>
      <c r="E3765" t="s">
        <v>12216</v>
      </c>
      <c r="F3765" t="s">
        <v>1317</v>
      </c>
      <c r="G3765" t="s">
        <v>14</v>
      </c>
      <c r="H3765" t="s">
        <v>15</v>
      </c>
      <c r="I3765">
        <v>65000000</v>
      </c>
      <c r="J3765">
        <v>2008</v>
      </c>
      <c r="K3765">
        <v>6.9</v>
      </c>
      <c r="L3765" s="5" t="s">
        <v>599</v>
      </c>
      <c r="M3765" s="5"/>
      <c r="P3765" s="5">
        <f t="shared" si="352"/>
        <v>0.52688274791423251</v>
      </c>
      <c r="Q3765" s="5">
        <f t="shared" si="353"/>
        <v>100468793</v>
      </c>
      <c r="R3765" s="1">
        <f t="shared" si="354"/>
        <v>35468793</v>
      </c>
      <c r="S3765" s="1">
        <f t="shared" si="355"/>
        <v>65000000</v>
      </c>
      <c r="V3765" s="5"/>
      <c r="W3765" s="5"/>
      <c r="Y3765" s="5"/>
    </row>
    <row r="3766" spans="1:25" x14ac:dyDescent="0.3">
      <c r="A3766" t="s">
        <v>114</v>
      </c>
      <c r="B3766">
        <v>136</v>
      </c>
      <c r="C3766">
        <v>93771072</v>
      </c>
      <c r="D3766" t="s">
        <v>1318</v>
      </c>
      <c r="E3766" t="s">
        <v>12217</v>
      </c>
      <c r="F3766" t="s">
        <v>1319</v>
      </c>
      <c r="G3766" t="s">
        <v>14</v>
      </c>
      <c r="H3766" t="s">
        <v>15</v>
      </c>
      <c r="I3766">
        <v>65000000</v>
      </c>
      <c r="J3766">
        <v>1998</v>
      </c>
      <c r="K3766">
        <v>6.7</v>
      </c>
      <c r="L3766" s="5" t="s">
        <v>476</v>
      </c>
      <c r="M3766" s="5" t="s">
        <v>340</v>
      </c>
      <c r="N3766" t="s">
        <v>599</v>
      </c>
      <c r="O3766" t="s">
        <v>6851</v>
      </c>
      <c r="P3766" s="5">
        <f t="shared" si="352"/>
        <v>0.52693260099412242</v>
      </c>
      <c r="Q3766" s="5">
        <f t="shared" si="353"/>
        <v>93771072</v>
      </c>
      <c r="R3766" s="1">
        <f t="shared" si="354"/>
        <v>28771072</v>
      </c>
      <c r="S3766" s="1">
        <f t="shared" si="355"/>
        <v>65000000</v>
      </c>
      <c r="V3766" s="5"/>
      <c r="W3766" s="5"/>
      <c r="Y3766" s="5"/>
    </row>
    <row r="3767" spans="1:25" x14ac:dyDescent="0.3">
      <c r="A3767" t="s">
        <v>915</v>
      </c>
      <c r="B3767">
        <v>95</v>
      </c>
      <c r="C3767">
        <v>100448498</v>
      </c>
      <c r="D3767" t="s">
        <v>910</v>
      </c>
      <c r="E3767" t="s">
        <v>12218</v>
      </c>
      <c r="F3767" t="s">
        <v>1321</v>
      </c>
      <c r="G3767" t="s">
        <v>14</v>
      </c>
      <c r="H3767" t="s">
        <v>15</v>
      </c>
      <c r="I3767">
        <v>65000000</v>
      </c>
      <c r="J3767">
        <v>2010</v>
      </c>
      <c r="K3767">
        <v>6.6</v>
      </c>
      <c r="L3767" s="5" t="s">
        <v>599</v>
      </c>
      <c r="M3767" s="5" t="s">
        <v>1221</v>
      </c>
      <c r="P3767" s="5">
        <f t="shared" si="352"/>
        <v>0.52690227591049321</v>
      </c>
      <c r="Q3767" s="5">
        <f t="shared" si="353"/>
        <v>100448498</v>
      </c>
      <c r="R3767" s="1">
        <f t="shared" si="354"/>
        <v>35448498</v>
      </c>
      <c r="S3767" s="1">
        <f t="shared" si="355"/>
        <v>65000000</v>
      </c>
      <c r="V3767" s="5"/>
      <c r="W3767" s="5"/>
      <c r="Y3767" s="5"/>
    </row>
    <row r="3768" spans="1:25" x14ac:dyDescent="0.3">
      <c r="A3768" t="s">
        <v>202</v>
      </c>
      <c r="B3768">
        <v>137</v>
      </c>
      <c r="C3768">
        <v>115603980</v>
      </c>
      <c r="D3768" t="s">
        <v>1322</v>
      </c>
      <c r="E3768" t="s">
        <v>12219</v>
      </c>
      <c r="F3768" t="s">
        <v>1323</v>
      </c>
      <c r="G3768" t="s">
        <v>14</v>
      </c>
      <c r="H3768" t="s">
        <v>15</v>
      </c>
      <c r="I3768">
        <v>65000000</v>
      </c>
      <c r="J3768">
        <v>2014</v>
      </c>
      <c r="K3768">
        <v>7.2</v>
      </c>
      <c r="L3768" s="5" t="s">
        <v>4651</v>
      </c>
      <c r="M3768" s="5" t="s">
        <v>1221</v>
      </c>
      <c r="N3768" t="s">
        <v>8417</v>
      </c>
      <c r="O3768" t="s">
        <v>8418</v>
      </c>
      <c r="P3768" s="5">
        <f t="shared" si="352"/>
        <v>0.52695262852843672</v>
      </c>
      <c r="Q3768" s="5">
        <f t="shared" si="353"/>
        <v>115603980</v>
      </c>
      <c r="R3768" s="1">
        <f t="shared" si="354"/>
        <v>50603980</v>
      </c>
      <c r="S3768" s="1">
        <f t="shared" si="355"/>
        <v>65000000</v>
      </c>
      <c r="V3768" s="5"/>
      <c r="W3768" s="5"/>
      <c r="Y3768" s="5"/>
    </row>
    <row r="3769" spans="1:25" x14ac:dyDescent="0.3">
      <c r="A3769" t="s">
        <v>1324</v>
      </c>
      <c r="B3769">
        <v>130</v>
      </c>
      <c r="C3769">
        <v>90454043</v>
      </c>
      <c r="D3769" t="s">
        <v>20</v>
      </c>
      <c r="E3769" t="s">
        <v>12220</v>
      </c>
      <c r="F3769" t="s">
        <v>1325</v>
      </c>
      <c r="G3769" t="s">
        <v>14</v>
      </c>
      <c r="H3769" t="s">
        <v>15</v>
      </c>
      <c r="I3769">
        <v>65000000</v>
      </c>
      <c r="J3769">
        <v>2000</v>
      </c>
      <c r="K3769">
        <v>6.4</v>
      </c>
      <c r="L3769" s="5" t="s">
        <v>476</v>
      </c>
      <c r="M3769" s="5" t="s">
        <v>340</v>
      </c>
      <c r="N3769" t="s">
        <v>3629</v>
      </c>
      <c r="P3769" s="5">
        <f t="shared" si="352"/>
        <v>0.52719880002205211</v>
      </c>
      <c r="Q3769" s="5">
        <f t="shared" si="353"/>
        <v>90454043</v>
      </c>
      <c r="R3769" s="1">
        <f t="shared" si="354"/>
        <v>25454043</v>
      </c>
      <c r="S3769" s="1">
        <f t="shared" si="355"/>
        <v>65000000</v>
      </c>
      <c r="V3769" s="5"/>
      <c r="W3769" s="5"/>
      <c r="Y3769" s="5"/>
    </row>
    <row r="3770" spans="1:25" x14ac:dyDescent="0.3">
      <c r="A3770" t="s">
        <v>133</v>
      </c>
      <c r="B3770">
        <v>117</v>
      </c>
      <c r="C3770">
        <v>63695760</v>
      </c>
      <c r="D3770" t="s">
        <v>1221</v>
      </c>
      <c r="E3770" t="s">
        <v>12221</v>
      </c>
      <c r="F3770" t="s">
        <v>1330</v>
      </c>
      <c r="G3770" t="s">
        <v>14</v>
      </c>
      <c r="H3770" t="s">
        <v>15</v>
      </c>
      <c r="I3770">
        <v>65000000</v>
      </c>
      <c r="J3770">
        <v>2003</v>
      </c>
      <c r="K3770">
        <v>6.4</v>
      </c>
      <c r="L3770" s="5" t="s">
        <v>1221</v>
      </c>
      <c r="M3770" s="5"/>
      <c r="P3770" s="5">
        <f t="shared" si="352"/>
        <v>0.52713054369705226</v>
      </c>
      <c r="Q3770" s="5">
        <f t="shared" si="353"/>
        <v>63695760</v>
      </c>
      <c r="R3770" s="1">
        <f t="shared" si="354"/>
        <v>-1304240</v>
      </c>
      <c r="S3770" s="1">
        <f t="shared" si="355"/>
        <v>65000000</v>
      </c>
      <c r="V3770" s="5"/>
      <c r="W3770" s="5"/>
      <c r="Y3770" s="5"/>
    </row>
    <row r="3771" spans="1:25" x14ac:dyDescent="0.3">
      <c r="A3771" t="s">
        <v>1331</v>
      </c>
      <c r="B3771">
        <v>99</v>
      </c>
      <c r="C3771">
        <v>59617068</v>
      </c>
      <c r="D3771" t="s">
        <v>604</v>
      </c>
      <c r="E3771" t="s">
        <v>12222</v>
      </c>
      <c r="F3771" t="s">
        <v>1332</v>
      </c>
      <c r="G3771" t="s">
        <v>14</v>
      </c>
      <c r="H3771" t="s">
        <v>15</v>
      </c>
      <c r="I3771">
        <v>65000000</v>
      </c>
      <c r="J3771">
        <v>2012</v>
      </c>
      <c r="K3771">
        <v>6.4</v>
      </c>
      <c r="L3771" s="5" t="s">
        <v>599</v>
      </c>
      <c r="M3771" s="5" t="s">
        <v>6851</v>
      </c>
      <c r="P3771" s="5">
        <f t="shared" si="352"/>
        <v>0.52677568930937357</v>
      </c>
      <c r="Q3771" s="5">
        <f t="shared" si="353"/>
        <v>59617068</v>
      </c>
      <c r="R3771" s="1">
        <f t="shared" si="354"/>
        <v>-5382932</v>
      </c>
      <c r="S3771" s="1">
        <f t="shared" si="355"/>
        <v>65000000</v>
      </c>
      <c r="V3771" s="5"/>
      <c r="W3771" s="5"/>
      <c r="Y3771" s="5"/>
    </row>
    <row r="3772" spans="1:25" x14ac:dyDescent="0.3">
      <c r="A3772" t="s">
        <v>1333</v>
      </c>
      <c r="B3772">
        <v>159</v>
      </c>
      <c r="C3772">
        <v>55637680</v>
      </c>
      <c r="D3772" t="s">
        <v>699</v>
      </c>
      <c r="E3772" t="s">
        <v>12223</v>
      </c>
      <c r="F3772" t="s">
        <v>1334</v>
      </c>
      <c r="G3772" t="s">
        <v>14</v>
      </c>
      <c r="H3772" t="s">
        <v>22</v>
      </c>
      <c r="I3772">
        <v>65000000</v>
      </c>
      <c r="J3772">
        <v>1999</v>
      </c>
      <c r="K3772">
        <v>7.3</v>
      </c>
      <c r="L3772" s="5" t="s">
        <v>1221</v>
      </c>
      <c r="M3772" s="5" t="s">
        <v>8415</v>
      </c>
      <c r="N3772" t="s">
        <v>3629</v>
      </c>
      <c r="P3772" s="5">
        <f t="shared" si="352"/>
        <v>0.52637991716529953</v>
      </c>
      <c r="Q3772" s="5">
        <f t="shared" si="353"/>
        <v>55637680</v>
      </c>
      <c r="R3772" s="1">
        <f t="shared" si="354"/>
        <v>-9362320</v>
      </c>
      <c r="S3772" s="1">
        <f t="shared" si="355"/>
        <v>65000000</v>
      </c>
      <c r="V3772" s="5"/>
      <c r="W3772" s="5"/>
      <c r="Y3772" s="5"/>
    </row>
    <row r="3773" spans="1:25" x14ac:dyDescent="0.3">
      <c r="A3773" t="s">
        <v>1335</v>
      </c>
      <c r="B3773">
        <v>118</v>
      </c>
      <c r="C3773">
        <v>85911262</v>
      </c>
      <c r="D3773" t="s">
        <v>1336</v>
      </c>
      <c r="E3773" t="s">
        <v>12224</v>
      </c>
      <c r="F3773" t="s">
        <v>1337</v>
      </c>
      <c r="G3773" t="s">
        <v>14</v>
      </c>
      <c r="H3773" t="s">
        <v>15</v>
      </c>
      <c r="I3773">
        <v>65000000</v>
      </c>
      <c r="J3773">
        <v>2014</v>
      </c>
      <c r="K3773">
        <v>5.2</v>
      </c>
      <c r="L3773" s="5" t="s">
        <v>599</v>
      </c>
      <c r="M3773" s="5" t="s">
        <v>1221</v>
      </c>
      <c r="N3773" t="s">
        <v>6299</v>
      </c>
      <c r="O3773" t="s">
        <v>6055</v>
      </c>
      <c r="P3773" s="5">
        <f t="shared" si="352"/>
        <v>0.52594496570433713</v>
      </c>
      <c r="Q3773" s="5">
        <f t="shared" si="353"/>
        <v>85911262</v>
      </c>
      <c r="R3773" s="1">
        <f t="shared" si="354"/>
        <v>20911262</v>
      </c>
      <c r="S3773" s="1">
        <f t="shared" si="355"/>
        <v>65000000</v>
      </c>
      <c r="V3773" s="5"/>
      <c r="W3773" s="5"/>
      <c r="Y3773" s="5"/>
    </row>
    <row r="3774" spans="1:25" x14ac:dyDescent="0.3">
      <c r="A3774" t="s">
        <v>119</v>
      </c>
      <c r="B3774">
        <v>103</v>
      </c>
      <c r="C3774">
        <v>54758461</v>
      </c>
      <c r="D3774" t="s">
        <v>510</v>
      </c>
      <c r="E3774" t="s">
        <v>12225</v>
      </c>
      <c r="F3774" t="s">
        <v>1340</v>
      </c>
      <c r="G3774" t="s">
        <v>14</v>
      </c>
      <c r="H3774" t="s">
        <v>15</v>
      </c>
      <c r="I3774">
        <v>65000000</v>
      </c>
      <c r="J3774">
        <v>2012</v>
      </c>
      <c r="K3774">
        <v>6.3</v>
      </c>
      <c r="L3774" s="5" t="s">
        <v>476</v>
      </c>
      <c r="M3774" s="5" t="s">
        <v>599</v>
      </c>
      <c r="N3774" t="s">
        <v>6851</v>
      </c>
      <c r="P3774" s="5">
        <f t="shared" si="352"/>
        <v>0.52582087814517708</v>
      </c>
      <c r="Q3774" s="5">
        <f t="shared" si="353"/>
        <v>54758461</v>
      </c>
      <c r="R3774" s="1">
        <f t="shared" si="354"/>
        <v>-10241539</v>
      </c>
      <c r="S3774" s="1">
        <f t="shared" si="355"/>
        <v>65000000</v>
      </c>
      <c r="V3774" s="5"/>
      <c r="W3774" s="5"/>
      <c r="Y3774" s="5"/>
    </row>
    <row r="3775" spans="1:25" x14ac:dyDescent="0.3">
      <c r="A3775" t="s">
        <v>1341</v>
      </c>
      <c r="B3775">
        <v>122</v>
      </c>
      <c r="C3775">
        <v>52397389</v>
      </c>
      <c r="D3775" t="s">
        <v>1342</v>
      </c>
      <c r="E3775" t="s">
        <v>12226</v>
      </c>
      <c r="F3775" t="s">
        <v>1343</v>
      </c>
      <c r="G3775" t="s">
        <v>14</v>
      </c>
      <c r="H3775" t="s">
        <v>15</v>
      </c>
      <c r="I3775">
        <v>65000000</v>
      </c>
      <c r="J3775">
        <v>2004</v>
      </c>
      <c r="K3775">
        <v>5.9</v>
      </c>
      <c r="L3775" s="5" t="s">
        <v>476</v>
      </c>
      <c r="M3775" s="5" t="s">
        <v>340</v>
      </c>
      <c r="N3775" t="s">
        <v>455</v>
      </c>
      <c r="O3775" t="s">
        <v>2267</v>
      </c>
      <c r="P3775" s="5">
        <f t="shared" si="352"/>
        <v>0.52537432157022967</v>
      </c>
      <c r="Q3775" s="5">
        <f t="shared" si="353"/>
        <v>52397389</v>
      </c>
      <c r="R3775" s="1">
        <f t="shared" si="354"/>
        <v>-12602611</v>
      </c>
      <c r="S3775" s="1">
        <f t="shared" si="355"/>
        <v>65000000</v>
      </c>
      <c r="V3775" s="5"/>
      <c r="W3775" s="5"/>
      <c r="Y3775" s="5"/>
    </row>
    <row r="3776" spans="1:25" x14ac:dyDescent="0.3">
      <c r="A3776" t="s">
        <v>1096</v>
      </c>
      <c r="B3776">
        <v>143</v>
      </c>
      <c r="C3776">
        <v>38966057</v>
      </c>
      <c r="D3776" t="s">
        <v>910</v>
      </c>
      <c r="E3776" t="s">
        <v>12227</v>
      </c>
      <c r="F3776" t="s">
        <v>1345</v>
      </c>
      <c r="G3776" t="s">
        <v>14</v>
      </c>
      <c r="H3776" t="s">
        <v>525</v>
      </c>
      <c r="I3776">
        <v>65000000</v>
      </c>
      <c r="J3776">
        <v>1998</v>
      </c>
      <c r="K3776">
        <v>6.7</v>
      </c>
      <c r="L3776" s="5" t="s">
        <v>599</v>
      </c>
      <c r="M3776" s="5" t="s">
        <v>1221</v>
      </c>
      <c r="P3776" s="5">
        <f t="shared" si="352"/>
        <v>0.52490387006478112</v>
      </c>
      <c r="Q3776" s="5">
        <f t="shared" si="353"/>
        <v>38966057</v>
      </c>
      <c r="R3776" s="1">
        <f t="shared" si="354"/>
        <v>-26033943</v>
      </c>
      <c r="S3776" s="1">
        <f t="shared" si="355"/>
        <v>65000000</v>
      </c>
      <c r="V3776" s="5"/>
      <c r="W3776" s="5"/>
      <c r="Y3776" s="5"/>
    </row>
    <row r="3777" spans="1:25" x14ac:dyDescent="0.3">
      <c r="A3777" t="s">
        <v>843</v>
      </c>
      <c r="B3777">
        <v>96</v>
      </c>
      <c r="C3777">
        <v>42345531</v>
      </c>
      <c r="D3777" t="s">
        <v>801</v>
      </c>
      <c r="E3777" t="s">
        <v>12228</v>
      </c>
      <c r="F3777" t="s">
        <v>1346</v>
      </c>
      <c r="G3777" t="s">
        <v>14</v>
      </c>
      <c r="H3777" t="s">
        <v>275</v>
      </c>
      <c r="I3777">
        <v>65000000</v>
      </c>
      <c r="J3777">
        <v>2012</v>
      </c>
      <c r="K3777">
        <v>5.4</v>
      </c>
      <c r="L3777" s="5" t="s">
        <v>476</v>
      </c>
      <c r="M3777" s="5" t="s">
        <v>2267</v>
      </c>
      <c r="N3777" t="s">
        <v>4289</v>
      </c>
      <c r="O3777" t="s">
        <v>3629</v>
      </c>
      <c r="P3777" s="5">
        <f t="shared" si="352"/>
        <v>0.52431523700720184</v>
      </c>
      <c r="Q3777" s="5">
        <f t="shared" si="353"/>
        <v>42345531</v>
      </c>
      <c r="R3777" s="1">
        <f t="shared" si="354"/>
        <v>-22654469</v>
      </c>
      <c r="S3777" s="1">
        <f t="shared" si="355"/>
        <v>65000000</v>
      </c>
      <c r="V3777" s="5"/>
      <c r="W3777" s="5"/>
      <c r="Y3777" s="5"/>
    </row>
    <row r="3778" spans="1:25" x14ac:dyDescent="0.3">
      <c r="A3778" t="s">
        <v>752</v>
      </c>
      <c r="B3778">
        <v>121</v>
      </c>
      <c r="C3778">
        <v>33328051</v>
      </c>
      <c r="D3778" t="s">
        <v>401</v>
      </c>
      <c r="E3778" t="s">
        <v>12229</v>
      </c>
      <c r="F3778" t="s">
        <v>1348</v>
      </c>
      <c r="G3778" t="s">
        <v>14</v>
      </c>
      <c r="H3778" t="s">
        <v>15</v>
      </c>
      <c r="I3778">
        <v>65000000</v>
      </c>
      <c r="J3778">
        <v>1996</v>
      </c>
      <c r="K3778">
        <v>6.7</v>
      </c>
      <c r="L3778" s="5" t="s">
        <v>476</v>
      </c>
      <c r="M3778" s="5" t="s">
        <v>8413</v>
      </c>
      <c r="N3778" t="s">
        <v>1221</v>
      </c>
      <c r="O3778" t="s">
        <v>8415</v>
      </c>
      <c r="P3778" s="5">
        <f t="shared" ref="P3778:P3841" si="356">CORREL(C3778:C8691,I3778:I8691)</f>
        <v>0.52375130247743384</v>
      </c>
      <c r="Q3778" s="5">
        <f t="shared" ref="Q3778:Q3841" si="357">IF(ISBLANK(C3778),MEDIAN($C$2:$C$4915), C3778)</f>
        <v>33328051</v>
      </c>
      <c r="R3778" s="1">
        <f t="shared" ref="R3778:R3841" si="358">Q3778-S3778</f>
        <v>-31671949</v>
      </c>
      <c r="S3778" s="1">
        <f t="shared" ref="S3778:S3841" si="359">IF(ISBLANK(I3778),MEDIAN($I$2:$I$4915), I3778)</f>
        <v>65000000</v>
      </c>
      <c r="V3778" s="5"/>
      <c r="W3778" s="5"/>
      <c r="Y3778" s="5"/>
    </row>
    <row r="3779" spans="1:25" x14ac:dyDescent="0.3">
      <c r="A3779" t="s">
        <v>1349</v>
      </c>
      <c r="B3779">
        <v>135</v>
      </c>
      <c r="C3779">
        <v>32598931</v>
      </c>
      <c r="D3779" t="s">
        <v>330</v>
      </c>
      <c r="E3779" t="s">
        <v>12230</v>
      </c>
      <c r="F3779" t="s">
        <v>1350</v>
      </c>
      <c r="G3779" t="s">
        <v>14</v>
      </c>
      <c r="H3779" t="s">
        <v>15</v>
      </c>
      <c r="I3779">
        <v>65000000</v>
      </c>
      <c r="J3779">
        <v>2000</v>
      </c>
      <c r="K3779">
        <v>6.2</v>
      </c>
      <c r="L3779" s="5" t="s">
        <v>476</v>
      </c>
      <c r="M3779" s="5" t="s">
        <v>1221</v>
      </c>
      <c r="N3779" t="s">
        <v>3629</v>
      </c>
      <c r="P3779" s="5">
        <f t="shared" si="356"/>
        <v>0.52311109002906164</v>
      </c>
      <c r="Q3779" s="5">
        <f t="shared" si="357"/>
        <v>32598931</v>
      </c>
      <c r="R3779" s="1">
        <f t="shared" si="358"/>
        <v>-32401069</v>
      </c>
      <c r="S3779" s="1">
        <f t="shared" si="359"/>
        <v>65000000</v>
      </c>
      <c r="V3779" s="5"/>
      <c r="W3779" s="5"/>
      <c r="Y3779" s="5"/>
    </row>
    <row r="3780" spans="1:25" x14ac:dyDescent="0.3">
      <c r="A3780" t="s">
        <v>92</v>
      </c>
      <c r="B3780">
        <v>101</v>
      </c>
      <c r="C3780">
        <v>28045540</v>
      </c>
      <c r="D3780" t="s">
        <v>62</v>
      </c>
      <c r="E3780" t="s">
        <v>12231</v>
      </c>
      <c r="F3780" t="s">
        <v>1351</v>
      </c>
      <c r="G3780" t="s">
        <v>14</v>
      </c>
      <c r="H3780" t="s">
        <v>15</v>
      </c>
      <c r="I3780">
        <v>65000000</v>
      </c>
      <c r="J3780">
        <v>2005</v>
      </c>
      <c r="K3780">
        <v>6.1</v>
      </c>
      <c r="L3780" s="5" t="s">
        <v>476</v>
      </c>
      <c r="M3780" s="5" t="s">
        <v>340</v>
      </c>
      <c r="N3780" t="s">
        <v>599</v>
      </c>
      <c r="O3780" t="s">
        <v>6299</v>
      </c>
      <c r="P3780" s="5">
        <f t="shared" si="356"/>
        <v>0.52246147569082224</v>
      </c>
      <c r="Q3780" s="5">
        <f t="shared" si="357"/>
        <v>28045540</v>
      </c>
      <c r="R3780" s="1">
        <f t="shared" si="358"/>
        <v>-36954460</v>
      </c>
      <c r="S3780" s="1">
        <f t="shared" si="359"/>
        <v>65000000</v>
      </c>
      <c r="V3780" s="5"/>
      <c r="W3780" s="5"/>
      <c r="Y3780" s="5"/>
    </row>
    <row r="3781" spans="1:25" x14ac:dyDescent="0.3">
      <c r="A3781" t="s">
        <v>119</v>
      </c>
      <c r="B3781">
        <v>131</v>
      </c>
      <c r="C3781">
        <v>43532294</v>
      </c>
      <c r="D3781" t="s">
        <v>1353</v>
      </c>
      <c r="E3781" t="s">
        <v>12232</v>
      </c>
      <c r="F3781" t="s">
        <v>1354</v>
      </c>
      <c r="G3781" t="s">
        <v>14</v>
      </c>
      <c r="H3781" t="s">
        <v>15</v>
      </c>
      <c r="I3781">
        <v>65000000</v>
      </c>
      <c r="J3781">
        <v>2006</v>
      </c>
      <c r="K3781">
        <v>7.1</v>
      </c>
      <c r="L3781" s="5" t="s">
        <v>1221</v>
      </c>
      <c r="M3781" s="5" t="s">
        <v>8417</v>
      </c>
      <c r="P3781" s="5">
        <f t="shared" si="356"/>
        <v>0.52177329933025052</v>
      </c>
      <c r="Q3781" s="5">
        <f t="shared" si="357"/>
        <v>43532294</v>
      </c>
      <c r="R3781" s="1">
        <f t="shared" si="358"/>
        <v>-21467706</v>
      </c>
      <c r="S3781" s="1">
        <f t="shared" si="359"/>
        <v>65000000</v>
      </c>
      <c r="V3781" s="5"/>
      <c r="W3781" s="5"/>
      <c r="Y3781" s="5"/>
    </row>
    <row r="3782" spans="1:25" x14ac:dyDescent="0.3">
      <c r="A3782" t="s">
        <v>1315</v>
      </c>
      <c r="B3782">
        <v>105</v>
      </c>
      <c r="C3782">
        <v>10014234</v>
      </c>
      <c r="D3782" t="s">
        <v>359</v>
      </c>
      <c r="E3782" t="s">
        <v>12233</v>
      </c>
      <c r="F3782" t="s">
        <v>1359</v>
      </c>
      <c r="G3782" t="s">
        <v>14</v>
      </c>
      <c r="H3782" t="s">
        <v>525</v>
      </c>
      <c r="I3782">
        <v>65000000</v>
      </c>
      <c r="J3782">
        <v>2000</v>
      </c>
      <c r="K3782">
        <v>5</v>
      </c>
      <c r="L3782" s="5" t="s">
        <v>599</v>
      </c>
      <c r="M3782" s="5" t="s">
        <v>8413</v>
      </c>
      <c r="P3782" s="5">
        <f t="shared" si="356"/>
        <v>0.52120585399857844</v>
      </c>
      <c r="Q3782" s="5">
        <f t="shared" si="357"/>
        <v>10014234</v>
      </c>
      <c r="R3782" s="1">
        <f t="shared" si="358"/>
        <v>-54985766</v>
      </c>
      <c r="S3782" s="1">
        <f t="shared" si="359"/>
        <v>65000000</v>
      </c>
      <c r="V3782" s="5"/>
      <c r="W3782" s="5"/>
      <c r="Y3782" s="5"/>
    </row>
    <row r="3783" spans="1:25" x14ac:dyDescent="0.3">
      <c r="A3783" t="s">
        <v>1360</v>
      </c>
      <c r="B3783">
        <v>92</v>
      </c>
      <c r="C3783">
        <v>19059018</v>
      </c>
      <c r="D3783" t="s">
        <v>1361</v>
      </c>
      <c r="E3783" t="s">
        <v>12234</v>
      </c>
      <c r="F3783" t="s">
        <v>1362</v>
      </c>
      <c r="G3783" t="s">
        <v>14</v>
      </c>
      <c r="H3783" t="s">
        <v>132</v>
      </c>
      <c r="I3783">
        <v>65000000</v>
      </c>
      <c r="J3783">
        <v>2014</v>
      </c>
      <c r="K3783">
        <v>5.0999999999999996</v>
      </c>
      <c r="L3783" s="5" t="s">
        <v>476</v>
      </c>
      <c r="M3783" s="5" t="s">
        <v>455</v>
      </c>
      <c r="N3783" t="s">
        <v>4289</v>
      </c>
      <c r="O3783" t="s">
        <v>3629</v>
      </c>
      <c r="P3783" s="5">
        <f t="shared" si="356"/>
        <v>0.52038578322717954</v>
      </c>
      <c r="Q3783" s="5">
        <f t="shared" si="357"/>
        <v>19059018</v>
      </c>
      <c r="R3783" s="1">
        <f t="shared" si="358"/>
        <v>-45940982</v>
      </c>
      <c r="S3783" s="1">
        <f t="shared" si="359"/>
        <v>65000000</v>
      </c>
      <c r="V3783" s="5"/>
      <c r="W3783" s="5"/>
      <c r="Y3783" s="5"/>
    </row>
    <row r="3784" spans="1:25" x14ac:dyDescent="0.3">
      <c r="A3784" t="s">
        <v>1366</v>
      </c>
      <c r="B3784">
        <v>102</v>
      </c>
      <c r="C3784">
        <v>13750556</v>
      </c>
      <c r="D3784" t="s">
        <v>122</v>
      </c>
      <c r="E3784" t="s">
        <v>12235</v>
      </c>
      <c r="F3784" t="s">
        <v>1367</v>
      </c>
      <c r="G3784" t="s">
        <v>14</v>
      </c>
      <c r="H3784" t="s">
        <v>15</v>
      </c>
      <c r="I3784">
        <v>65000000</v>
      </c>
      <c r="J3784">
        <v>2014</v>
      </c>
      <c r="K3784">
        <v>6.5</v>
      </c>
      <c r="L3784" s="5" t="s">
        <v>476</v>
      </c>
      <c r="M3784" s="5" t="s">
        <v>8413</v>
      </c>
      <c r="N3784" t="s">
        <v>3629</v>
      </c>
      <c r="P3784" s="5">
        <f t="shared" si="356"/>
        <v>0.51961993114265859</v>
      </c>
      <c r="Q3784" s="5">
        <f t="shared" si="357"/>
        <v>13750556</v>
      </c>
      <c r="R3784" s="1">
        <f t="shared" si="358"/>
        <v>-51249444</v>
      </c>
      <c r="S3784" s="1">
        <f t="shared" si="359"/>
        <v>65000000</v>
      </c>
      <c r="V3784" s="5"/>
      <c r="W3784" s="5"/>
      <c r="Y3784" s="5"/>
    </row>
    <row r="3785" spans="1:25" x14ac:dyDescent="0.3">
      <c r="A3785" t="s">
        <v>334</v>
      </c>
      <c r="B3785">
        <v>94</v>
      </c>
      <c r="C3785">
        <v>19548064</v>
      </c>
      <c r="D3785" t="s">
        <v>447</v>
      </c>
      <c r="E3785" t="s">
        <v>12236</v>
      </c>
      <c r="F3785" t="s">
        <v>1376</v>
      </c>
      <c r="G3785" t="s">
        <v>14</v>
      </c>
      <c r="H3785" t="s">
        <v>1377</v>
      </c>
      <c r="I3785">
        <v>65000000</v>
      </c>
      <c r="J3785">
        <v>2009</v>
      </c>
      <c r="K3785">
        <v>6.3</v>
      </c>
      <c r="L3785" s="5" t="s">
        <v>476</v>
      </c>
      <c r="M3785" s="5" t="s">
        <v>4017</v>
      </c>
      <c r="N3785" t="s">
        <v>599</v>
      </c>
      <c r="O3785" t="s">
        <v>6299</v>
      </c>
      <c r="P3785" s="5">
        <f t="shared" si="356"/>
        <v>0.51881335639504378</v>
      </c>
      <c r="Q3785" s="5">
        <f t="shared" si="357"/>
        <v>19548064</v>
      </c>
      <c r="R3785" s="1">
        <f t="shared" si="358"/>
        <v>-45451936</v>
      </c>
      <c r="S3785" s="1">
        <f t="shared" si="359"/>
        <v>65000000</v>
      </c>
      <c r="V3785" s="5"/>
      <c r="W3785" s="5"/>
      <c r="Y3785" s="5"/>
    </row>
    <row r="3786" spans="1:25" x14ac:dyDescent="0.3">
      <c r="A3786" t="s">
        <v>1382</v>
      </c>
      <c r="B3786">
        <v>103</v>
      </c>
      <c r="C3786">
        <v>72413</v>
      </c>
      <c r="D3786" t="s">
        <v>71</v>
      </c>
      <c r="E3786" t="s">
        <v>12237</v>
      </c>
      <c r="F3786" t="s">
        <v>1383</v>
      </c>
      <c r="G3786" t="s">
        <v>708</v>
      </c>
      <c r="H3786" t="s">
        <v>319</v>
      </c>
      <c r="I3786">
        <v>65000000</v>
      </c>
      <c r="J3786">
        <v>2015</v>
      </c>
      <c r="K3786">
        <v>6.1</v>
      </c>
      <c r="L3786" s="5" t="s">
        <v>476</v>
      </c>
      <c r="M3786" s="5" t="s">
        <v>340</v>
      </c>
      <c r="N3786" t="s">
        <v>1221</v>
      </c>
      <c r="O3786" t="s">
        <v>7865</v>
      </c>
      <c r="P3786" s="5">
        <f t="shared" si="356"/>
        <v>0.51804101670486502</v>
      </c>
      <c r="Q3786" s="5">
        <f t="shared" si="357"/>
        <v>72413</v>
      </c>
      <c r="R3786" s="1">
        <f t="shared" si="358"/>
        <v>-64927587</v>
      </c>
      <c r="S3786" s="1">
        <f t="shared" si="359"/>
        <v>65000000</v>
      </c>
      <c r="V3786" s="5"/>
      <c r="W3786" s="5"/>
      <c r="Y3786" s="5"/>
    </row>
    <row r="3787" spans="1:25" x14ac:dyDescent="0.3">
      <c r="A3787" t="s">
        <v>42</v>
      </c>
      <c r="B3787">
        <v>117</v>
      </c>
      <c r="C3787">
        <v>210592590</v>
      </c>
      <c r="D3787" t="s">
        <v>564</v>
      </c>
      <c r="E3787" t="s">
        <v>12238</v>
      </c>
      <c r="F3787" t="s">
        <v>1402</v>
      </c>
      <c r="G3787" t="s">
        <v>14</v>
      </c>
      <c r="H3787" t="s">
        <v>15</v>
      </c>
      <c r="I3787">
        <v>65000000</v>
      </c>
      <c r="J3787">
        <v>2006</v>
      </c>
      <c r="K3787">
        <v>7.7</v>
      </c>
      <c r="L3787" s="5" t="s">
        <v>476</v>
      </c>
      <c r="M3787" s="5" t="s">
        <v>1221</v>
      </c>
      <c r="N3787" t="s">
        <v>455</v>
      </c>
      <c r="O3787" t="s">
        <v>8418</v>
      </c>
      <c r="P3787" s="5">
        <f t="shared" si="356"/>
        <v>0.51714013758009014</v>
      </c>
      <c r="Q3787" s="5">
        <f t="shared" si="357"/>
        <v>210592590</v>
      </c>
      <c r="R3787" s="1">
        <f t="shared" si="358"/>
        <v>145592590</v>
      </c>
      <c r="S3787" s="1">
        <f t="shared" si="359"/>
        <v>65000000</v>
      </c>
      <c r="V3787" s="5"/>
      <c r="W3787" s="5"/>
      <c r="Y3787" s="5"/>
    </row>
    <row r="3788" spans="1:25" x14ac:dyDescent="0.3">
      <c r="A3788" t="s">
        <v>586</v>
      </c>
      <c r="B3788">
        <v>120</v>
      </c>
      <c r="C3788">
        <v>100003492</v>
      </c>
      <c r="D3788" t="s">
        <v>771</v>
      </c>
      <c r="E3788" t="s">
        <v>12239</v>
      </c>
      <c r="F3788" t="s">
        <v>1441</v>
      </c>
      <c r="G3788" t="s">
        <v>14</v>
      </c>
      <c r="H3788" t="s">
        <v>15</v>
      </c>
      <c r="I3788">
        <v>65000000</v>
      </c>
      <c r="J3788">
        <v>2004</v>
      </c>
      <c r="K3788">
        <v>7.6</v>
      </c>
      <c r="L3788" s="5" t="s">
        <v>8413</v>
      </c>
      <c r="M3788" s="5" t="s">
        <v>1221</v>
      </c>
      <c r="N3788" t="s">
        <v>3629</v>
      </c>
      <c r="P3788" s="5">
        <f t="shared" si="356"/>
        <v>0.51903450405711971</v>
      </c>
      <c r="Q3788" s="5">
        <f t="shared" si="357"/>
        <v>100003492</v>
      </c>
      <c r="R3788" s="1">
        <f t="shared" si="358"/>
        <v>35003492</v>
      </c>
      <c r="S3788" s="1">
        <f t="shared" si="359"/>
        <v>65000000</v>
      </c>
      <c r="V3788" s="5"/>
      <c r="W3788" s="5"/>
      <c r="Y3788" s="5"/>
    </row>
    <row r="3789" spans="1:25" x14ac:dyDescent="0.3">
      <c r="A3789" t="s">
        <v>1509</v>
      </c>
      <c r="B3789">
        <v>94</v>
      </c>
      <c r="C3789">
        <v>36830057</v>
      </c>
      <c r="D3789" t="s">
        <v>955</v>
      </c>
      <c r="E3789" t="s">
        <v>12240</v>
      </c>
      <c r="F3789" t="s">
        <v>1510</v>
      </c>
      <c r="G3789" t="s">
        <v>14</v>
      </c>
      <c r="H3789" t="s">
        <v>15</v>
      </c>
      <c r="I3789">
        <v>65000000</v>
      </c>
      <c r="J3789">
        <v>1999</v>
      </c>
      <c r="K3789">
        <v>4.9000000000000004</v>
      </c>
      <c r="L3789" s="5" t="s">
        <v>599</v>
      </c>
      <c r="M3789" s="5" t="s">
        <v>6299</v>
      </c>
      <c r="N3789" t="s">
        <v>4289</v>
      </c>
      <c r="P3789" s="5">
        <f t="shared" si="356"/>
        <v>0.51906030177375684</v>
      </c>
      <c r="Q3789" s="5">
        <f t="shared" si="357"/>
        <v>36830057</v>
      </c>
      <c r="R3789" s="1">
        <f t="shared" si="358"/>
        <v>-28169943</v>
      </c>
      <c r="S3789" s="1">
        <f t="shared" si="359"/>
        <v>65000000</v>
      </c>
      <c r="V3789" s="5"/>
      <c r="W3789" s="5"/>
      <c r="Y3789" s="5"/>
    </row>
    <row r="3790" spans="1:25" x14ac:dyDescent="0.3">
      <c r="A3790" t="s">
        <v>1553</v>
      </c>
      <c r="B3790">
        <v>91</v>
      </c>
      <c r="C3790">
        <v>14218868</v>
      </c>
      <c r="D3790" t="s">
        <v>1543</v>
      </c>
      <c r="E3790" t="s">
        <v>12241</v>
      </c>
      <c r="F3790" t="s">
        <v>1554</v>
      </c>
      <c r="G3790" t="s">
        <v>14</v>
      </c>
      <c r="H3790" t="s">
        <v>15</v>
      </c>
      <c r="I3790">
        <v>65000000</v>
      </c>
      <c r="J3790">
        <v>2000</v>
      </c>
      <c r="K3790">
        <v>4.8</v>
      </c>
      <c r="L3790" s="5" t="s">
        <v>2267</v>
      </c>
      <c r="M3790" s="5" t="s">
        <v>4289</v>
      </c>
      <c r="N3790" t="s">
        <v>3629</v>
      </c>
      <c r="P3790" s="5">
        <f t="shared" si="356"/>
        <v>0.51841116231507045</v>
      </c>
      <c r="Q3790" s="5">
        <f t="shared" si="357"/>
        <v>14218868</v>
      </c>
      <c r="R3790" s="1">
        <f t="shared" si="358"/>
        <v>-50781132</v>
      </c>
      <c r="S3790" s="1">
        <f t="shared" si="359"/>
        <v>65000000</v>
      </c>
      <c r="V3790" s="5"/>
      <c r="W3790" s="5"/>
      <c r="Y3790" s="5"/>
    </row>
    <row r="3791" spans="1:25" x14ac:dyDescent="0.3">
      <c r="A3791" t="s">
        <v>1825</v>
      </c>
      <c r="B3791">
        <v>98</v>
      </c>
      <c r="C3791">
        <v>67128202</v>
      </c>
      <c r="D3791" t="s">
        <v>1826</v>
      </c>
      <c r="E3791" t="s">
        <v>12242</v>
      </c>
      <c r="F3791" t="s">
        <v>1827</v>
      </c>
      <c r="G3791" t="s">
        <v>14</v>
      </c>
      <c r="H3791" t="s">
        <v>15</v>
      </c>
      <c r="I3791">
        <v>65000000</v>
      </c>
      <c r="J3791">
        <v>2009</v>
      </c>
      <c r="K3791">
        <v>5.7</v>
      </c>
      <c r="L3791" s="5" t="s">
        <v>476</v>
      </c>
      <c r="M3791" s="5" t="s">
        <v>340</v>
      </c>
      <c r="N3791" t="s">
        <v>6299</v>
      </c>
      <c r="O3791" t="s">
        <v>455</v>
      </c>
      <c r="P3791" s="5">
        <f t="shared" si="356"/>
        <v>0.51758625114915513</v>
      </c>
      <c r="Q3791" s="5">
        <f t="shared" si="357"/>
        <v>67128202</v>
      </c>
      <c r="R3791" s="1">
        <f t="shared" si="358"/>
        <v>2128202</v>
      </c>
      <c r="S3791" s="1">
        <f t="shared" si="359"/>
        <v>65000000</v>
      </c>
      <c r="V3791" s="5"/>
      <c r="W3791" s="5"/>
      <c r="Y3791" s="5"/>
    </row>
    <row r="3792" spans="1:25" x14ac:dyDescent="0.3">
      <c r="A3792" t="s">
        <v>2127</v>
      </c>
      <c r="B3792">
        <v>91</v>
      </c>
      <c r="C3792"/>
      <c r="D3792" t="s">
        <v>2128</v>
      </c>
      <c r="E3792" t="s">
        <v>12243</v>
      </c>
      <c r="F3792" t="s">
        <v>2129</v>
      </c>
      <c r="G3792" t="s">
        <v>14</v>
      </c>
      <c r="H3792" t="s">
        <v>15</v>
      </c>
      <c r="I3792">
        <v>65000000</v>
      </c>
      <c r="J3792">
        <v>2012</v>
      </c>
      <c r="K3792">
        <v>1.7</v>
      </c>
      <c r="L3792" s="5" t="s">
        <v>476</v>
      </c>
      <c r="M3792" s="5" t="s">
        <v>4017</v>
      </c>
      <c r="N3792" t="s">
        <v>599</v>
      </c>
      <c r="O3792" t="s">
        <v>6299</v>
      </c>
      <c r="P3792" s="5">
        <f t="shared" si="356"/>
        <v>0.51721842972277865</v>
      </c>
      <c r="Q3792" s="5">
        <f t="shared" si="357"/>
        <v>25035665</v>
      </c>
      <c r="R3792" s="1">
        <f t="shared" si="358"/>
        <v>-39964335</v>
      </c>
      <c r="S3792" s="1">
        <f t="shared" si="359"/>
        <v>65000000</v>
      </c>
      <c r="V3792" s="5"/>
      <c r="W3792" s="5"/>
      <c r="Y3792" s="5"/>
    </row>
    <row r="3793" spans="1:25" x14ac:dyDescent="0.3">
      <c r="A3793" t="s">
        <v>1804</v>
      </c>
      <c r="B3793">
        <v>144</v>
      </c>
      <c r="C3793">
        <v>56083966</v>
      </c>
      <c r="D3793" t="s">
        <v>32</v>
      </c>
      <c r="E3793" t="s">
        <v>12244</v>
      </c>
      <c r="F3793" t="s">
        <v>2203</v>
      </c>
      <c r="G3793" t="s">
        <v>14</v>
      </c>
      <c r="H3793" t="s">
        <v>15</v>
      </c>
      <c r="I3793">
        <v>65000000</v>
      </c>
      <c r="J3793">
        <v>2001</v>
      </c>
      <c r="K3793">
        <v>6.9</v>
      </c>
      <c r="L3793" s="5" t="s">
        <v>476</v>
      </c>
      <c r="M3793" s="5" t="s">
        <v>340</v>
      </c>
      <c r="N3793" t="s">
        <v>6851</v>
      </c>
      <c r="P3793" s="5">
        <f t="shared" si="356"/>
        <v>0.51721842972277865</v>
      </c>
      <c r="Q3793" s="5">
        <f t="shared" si="357"/>
        <v>56083966</v>
      </c>
      <c r="R3793" s="1">
        <f t="shared" si="358"/>
        <v>-8916034</v>
      </c>
      <c r="S3793" s="1">
        <f t="shared" si="359"/>
        <v>65000000</v>
      </c>
      <c r="V3793" s="5"/>
      <c r="W3793" s="5"/>
      <c r="Y3793" s="5"/>
    </row>
    <row r="3794" spans="1:25" x14ac:dyDescent="0.3">
      <c r="A3794" t="s">
        <v>954</v>
      </c>
      <c r="B3794">
        <v>93</v>
      </c>
      <c r="C3794">
        <v>68208190</v>
      </c>
      <c r="D3794" t="s">
        <v>149</v>
      </c>
      <c r="E3794" t="s">
        <v>12245</v>
      </c>
      <c r="F3794" t="s">
        <v>2524</v>
      </c>
      <c r="G3794" t="s">
        <v>14</v>
      </c>
      <c r="H3794" t="s">
        <v>15</v>
      </c>
      <c r="I3794">
        <v>65000000</v>
      </c>
      <c r="J3794">
        <v>1999</v>
      </c>
      <c r="K3794">
        <v>6.3</v>
      </c>
      <c r="L3794" s="5" t="s">
        <v>476</v>
      </c>
      <c r="M3794" s="5" t="s">
        <v>599</v>
      </c>
      <c r="N3794" t="s">
        <v>8413</v>
      </c>
      <c r="O3794" t="s">
        <v>3629</v>
      </c>
      <c r="P3794" s="5">
        <f t="shared" si="356"/>
        <v>0.51673506563625227</v>
      </c>
      <c r="Q3794" s="5">
        <f t="shared" si="357"/>
        <v>68208190</v>
      </c>
      <c r="R3794" s="1">
        <f t="shared" si="358"/>
        <v>3208190</v>
      </c>
      <c r="S3794" s="1">
        <f t="shared" si="359"/>
        <v>65000000</v>
      </c>
      <c r="V3794" s="5"/>
      <c r="W3794" s="5"/>
      <c r="Y3794" s="5"/>
    </row>
    <row r="3795" spans="1:25" x14ac:dyDescent="0.3">
      <c r="A3795" t="s">
        <v>5212</v>
      </c>
      <c r="B3795">
        <v>102</v>
      </c>
      <c r="C3795"/>
      <c r="D3795" t="s">
        <v>75</v>
      </c>
      <c r="E3795" t="s">
        <v>12246</v>
      </c>
      <c r="F3795" t="s">
        <v>5213</v>
      </c>
      <c r="G3795" t="s">
        <v>14</v>
      </c>
      <c r="H3795" t="s">
        <v>15</v>
      </c>
      <c r="I3795">
        <v>65000000</v>
      </c>
      <c r="J3795">
        <v>2016</v>
      </c>
      <c r="K3795">
        <v>7.3</v>
      </c>
      <c r="L3795" s="5" t="s">
        <v>340</v>
      </c>
      <c r="M3795" s="5" t="s">
        <v>6299</v>
      </c>
      <c r="N3795" t="s">
        <v>455</v>
      </c>
      <c r="P3795" s="5">
        <f t="shared" si="356"/>
        <v>0.51637489504249912</v>
      </c>
      <c r="Q3795" s="5">
        <f t="shared" si="357"/>
        <v>25035665</v>
      </c>
      <c r="R3795" s="1">
        <f t="shared" si="358"/>
        <v>-39964335</v>
      </c>
      <c r="S3795" s="1">
        <f t="shared" si="359"/>
        <v>65000000</v>
      </c>
      <c r="V3795" s="5"/>
      <c r="W3795" s="5"/>
      <c r="Y3795" s="5"/>
    </row>
    <row r="3796" spans="1:25" x14ac:dyDescent="0.3">
      <c r="A3796" t="s">
        <v>138</v>
      </c>
      <c r="B3796">
        <v>146</v>
      </c>
      <c r="C3796">
        <v>79883359</v>
      </c>
      <c r="D3796" t="s">
        <v>1215</v>
      </c>
      <c r="E3796" t="s">
        <v>12247</v>
      </c>
      <c r="F3796" t="s">
        <v>1216</v>
      </c>
      <c r="G3796" t="s">
        <v>14</v>
      </c>
      <c r="H3796" t="s">
        <v>15</v>
      </c>
      <c r="I3796">
        <v>66000000</v>
      </c>
      <c r="J3796">
        <v>2011</v>
      </c>
      <c r="K3796">
        <v>7.2</v>
      </c>
      <c r="L3796" s="5" t="s">
        <v>1221</v>
      </c>
      <c r="M3796" s="5" t="s">
        <v>8418</v>
      </c>
      <c r="P3796" s="5">
        <f t="shared" si="356"/>
        <v>0.51637489504249912</v>
      </c>
      <c r="Q3796" s="5">
        <f t="shared" si="357"/>
        <v>79883359</v>
      </c>
      <c r="R3796" s="1">
        <f t="shared" si="358"/>
        <v>13883359</v>
      </c>
      <c r="S3796" s="1">
        <f t="shared" si="359"/>
        <v>66000000</v>
      </c>
      <c r="V3796" s="5"/>
      <c r="W3796" s="5"/>
      <c r="Y3796" s="5"/>
    </row>
    <row r="3797" spans="1:25" x14ac:dyDescent="0.3">
      <c r="A3797" t="s">
        <v>888</v>
      </c>
      <c r="B3797">
        <v>113</v>
      </c>
      <c r="C3797">
        <v>87704396</v>
      </c>
      <c r="D3797" t="s">
        <v>577</v>
      </c>
      <c r="E3797" t="s">
        <v>12248</v>
      </c>
      <c r="F3797" t="s">
        <v>1293</v>
      </c>
      <c r="G3797" t="s">
        <v>14</v>
      </c>
      <c r="H3797" t="s">
        <v>15</v>
      </c>
      <c r="I3797">
        <v>66000000</v>
      </c>
      <c r="J3797">
        <v>1999</v>
      </c>
      <c r="K3797">
        <v>6.2</v>
      </c>
      <c r="L3797" s="5" t="s">
        <v>476</v>
      </c>
      <c r="M3797" s="5" t="s">
        <v>8413</v>
      </c>
      <c r="N3797" t="s">
        <v>6851</v>
      </c>
      <c r="O3797" t="s">
        <v>3629</v>
      </c>
      <c r="P3797" s="5">
        <f t="shared" si="356"/>
        <v>0.51614249759863007</v>
      </c>
      <c r="Q3797" s="5">
        <f t="shared" si="357"/>
        <v>87704396</v>
      </c>
      <c r="R3797" s="1">
        <f t="shared" si="358"/>
        <v>21704396</v>
      </c>
      <c r="S3797" s="1">
        <f t="shared" si="359"/>
        <v>66000000</v>
      </c>
      <c r="V3797" s="5"/>
      <c r="W3797" s="5"/>
      <c r="Y3797" s="5"/>
    </row>
    <row r="3798" spans="1:25" x14ac:dyDescent="0.3">
      <c r="A3798" t="s">
        <v>1295</v>
      </c>
      <c r="B3798">
        <v>121</v>
      </c>
      <c r="C3798">
        <v>83892374</v>
      </c>
      <c r="D3798" t="s">
        <v>799</v>
      </c>
      <c r="E3798" t="s">
        <v>12249</v>
      </c>
      <c r="F3798" t="s">
        <v>1296</v>
      </c>
      <c r="G3798" t="s">
        <v>14</v>
      </c>
      <c r="H3798" t="s">
        <v>15</v>
      </c>
      <c r="I3798">
        <v>66000000</v>
      </c>
      <c r="J3798">
        <v>1998</v>
      </c>
      <c r="K3798">
        <v>7</v>
      </c>
      <c r="L3798" s="5" t="s">
        <v>1221</v>
      </c>
      <c r="M3798" s="5" t="s">
        <v>8415</v>
      </c>
      <c r="N3798" t="s">
        <v>4289</v>
      </c>
      <c r="O3798" t="s">
        <v>3629</v>
      </c>
      <c r="P3798" s="5">
        <f t="shared" si="356"/>
        <v>0.51600057128913301</v>
      </c>
      <c r="Q3798" s="5">
        <f t="shared" si="357"/>
        <v>83892374</v>
      </c>
      <c r="R3798" s="1">
        <f t="shared" si="358"/>
        <v>17892374</v>
      </c>
      <c r="S3798" s="1">
        <f t="shared" si="359"/>
        <v>66000000</v>
      </c>
      <c r="V3798" s="5"/>
      <c r="W3798" s="5"/>
      <c r="Y3798" s="5"/>
    </row>
    <row r="3799" spans="1:25" x14ac:dyDescent="0.3">
      <c r="A3799" t="s">
        <v>1301</v>
      </c>
      <c r="B3799">
        <v>132</v>
      </c>
      <c r="C3799">
        <v>43568507</v>
      </c>
      <c r="D3799" t="s">
        <v>162</v>
      </c>
      <c r="E3799" t="s">
        <v>12250</v>
      </c>
      <c r="F3799" t="s">
        <v>1302</v>
      </c>
      <c r="G3799" t="s">
        <v>14</v>
      </c>
      <c r="H3799" t="s">
        <v>15</v>
      </c>
      <c r="I3799">
        <v>66000000</v>
      </c>
      <c r="J3799">
        <v>2014</v>
      </c>
      <c r="K3799">
        <v>6.5</v>
      </c>
      <c r="L3799" s="5" t="s">
        <v>476</v>
      </c>
      <c r="M3799" s="5" t="s">
        <v>8413</v>
      </c>
      <c r="N3799" t="s">
        <v>1221</v>
      </c>
      <c r="O3799" t="s">
        <v>3629</v>
      </c>
      <c r="P3799" s="5">
        <f t="shared" si="356"/>
        <v>0.51581291577622002</v>
      </c>
      <c r="Q3799" s="5">
        <f t="shared" si="357"/>
        <v>43568507</v>
      </c>
      <c r="R3799" s="1">
        <f t="shared" si="358"/>
        <v>-22431493</v>
      </c>
      <c r="S3799" s="1">
        <f t="shared" si="359"/>
        <v>66000000</v>
      </c>
      <c r="V3799" s="5"/>
      <c r="W3799" s="5"/>
      <c r="Y3799" s="5"/>
    </row>
    <row r="3800" spans="1:25" x14ac:dyDescent="0.3">
      <c r="A3800" t="s">
        <v>135</v>
      </c>
      <c r="B3800">
        <v>132</v>
      </c>
      <c r="C3800">
        <v>59035104</v>
      </c>
      <c r="D3800" t="s">
        <v>1463</v>
      </c>
      <c r="E3800" t="s">
        <v>12251</v>
      </c>
      <c r="F3800" t="s">
        <v>1464</v>
      </c>
      <c r="G3800" t="s">
        <v>14</v>
      </c>
      <c r="H3800" t="s">
        <v>15</v>
      </c>
      <c r="I3800">
        <v>66000000</v>
      </c>
      <c r="J3800">
        <v>2004</v>
      </c>
      <c r="K3800">
        <v>6.8</v>
      </c>
      <c r="L3800" s="5" t="s">
        <v>476</v>
      </c>
      <c r="M3800" s="5" t="s">
        <v>455</v>
      </c>
      <c r="N3800" t="s">
        <v>2267</v>
      </c>
      <c r="O3800" t="s">
        <v>4289</v>
      </c>
      <c r="P3800" s="5">
        <f t="shared" si="356"/>
        <v>0.51520918047315967</v>
      </c>
      <c r="Q3800" s="5">
        <f t="shared" si="357"/>
        <v>59035104</v>
      </c>
      <c r="R3800" s="1">
        <f t="shared" si="358"/>
        <v>-6964896</v>
      </c>
      <c r="S3800" s="1">
        <f t="shared" si="359"/>
        <v>66000000</v>
      </c>
      <c r="V3800" s="5"/>
      <c r="W3800" s="5"/>
      <c r="Y3800" s="5"/>
    </row>
    <row r="3801" spans="1:25" x14ac:dyDescent="0.3">
      <c r="A3801" t="s">
        <v>427</v>
      </c>
      <c r="B3801">
        <v>116</v>
      </c>
      <c r="C3801">
        <v>61355436</v>
      </c>
      <c r="D3801" t="s">
        <v>600</v>
      </c>
      <c r="E3801" t="s">
        <v>12252</v>
      </c>
      <c r="F3801" t="s">
        <v>812</v>
      </c>
      <c r="G3801" t="s">
        <v>14</v>
      </c>
      <c r="H3801" t="s">
        <v>15</v>
      </c>
      <c r="I3801">
        <v>68000000</v>
      </c>
      <c r="J3801">
        <v>1997</v>
      </c>
      <c r="K3801">
        <v>6.2</v>
      </c>
      <c r="L3801" s="5" t="s">
        <v>476</v>
      </c>
      <c r="M3801" s="5" t="s">
        <v>340</v>
      </c>
      <c r="N3801" t="s">
        <v>6851</v>
      </c>
      <c r="O3801" t="s">
        <v>4289</v>
      </c>
      <c r="P3801" s="5">
        <f t="shared" si="356"/>
        <v>0.51474784976269172</v>
      </c>
      <c r="Q3801" s="5">
        <f t="shared" si="357"/>
        <v>61355436</v>
      </c>
      <c r="R3801" s="1">
        <f t="shared" si="358"/>
        <v>-6644564</v>
      </c>
      <c r="S3801" s="1">
        <f t="shared" si="359"/>
        <v>68000000</v>
      </c>
      <c r="V3801" s="5"/>
      <c r="W3801" s="5"/>
      <c r="Y3801" s="5"/>
    </row>
    <row r="3802" spans="1:25" x14ac:dyDescent="0.3">
      <c r="A3802" t="s">
        <v>866</v>
      </c>
      <c r="B3802">
        <v>131</v>
      </c>
      <c r="C3802">
        <v>51396781</v>
      </c>
      <c r="D3802" t="s">
        <v>715</v>
      </c>
      <c r="E3802" t="s">
        <v>12253</v>
      </c>
      <c r="F3802" t="s">
        <v>867</v>
      </c>
      <c r="G3802" t="s">
        <v>14</v>
      </c>
      <c r="H3802" t="s">
        <v>15</v>
      </c>
      <c r="I3802">
        <v>68000000</v>
      </c>
      <c r="J3802">
        <v>2001</v>
      </c>
      <c r="K3802">
        <v>7.6</v>
      </c>
      <c r="L3802" s="5" t="s">
        <v>1221</v>
      </c>
      <c r="M3802" s="5" t="s">
        <v>7865</v>
      </c>
      <c r="N3802" t="s">
        <v>8418</v>
      </c>
      <c r="P3802" s="5">
        <f t="shared" si="356"/>
        <v>0.51431649499134791</v>
      </c>
      <c r="Q3802" s="5">
        <f t="shared" si="357"/>
        <v>51396781</v>
      </c>
      <c r="R3802" s="1">
        <f t="shared" si="358"/>
        <v>-16603219</v>
      </c>
      <c r="S3802" s="1">
        <f t="shared" si="359"/>
        <v>68000000</v>
      </c>
      <c r="V3802" s="5"/>
      <c r="W3802" s="5"/>
      <c r="Y3802" s="5"/>
    </row>
    <row r="3803" spans="1:25" x14ac:dyDescent="0.3">
      <c r="A3803" t="s">
        <v>180</v>
      </c>
      <c r="B3803">
        <v>134</v>
      </c>
      <c r="C3803">
        <v>85707116</v>
      </c>
      <c r="D3803" t="s">
        <v>526</v>
      </c>
      <c r="E3803" t="s">
        <v>12254</v>
      </c>
      <c r="F3803" t="s">
        <v>969</v>
      </c>
      <c r="G3803" t="s">
        <v>14</v>
      </c>
      <c r="H3803" t="s">
        <v>15</v>
      </c>
      <c r="I3803">
        <v>68000000</v>
      </c>
      <c r="J3803">
        <v>2014</v>
      </c>
      <c r="K3803">
        <v>7.6</v>
      </c>
      <c r="L3803" s="5" t="s">
        <v>476</v>
      </c>
      <c r="M3803" s="5" t="s">
        <v>1221</v>
      </c>
      <c r="N3803" t="s">
        <v>8418</v>
      </c>
      <c r="P3803" s="5">
        <f t="shared" si="356"/>
        <v>0.51379110336879286</v>
      </c>
      <c r="Q3803" s="5">
        <f t="shared" si="357"/>
        <v>85707116</v>
      </c>
      <c r="R3803" s="1">
        <f t="shared" si="358"/>
        <v>17707116</v>
      </c>
      <c r="S3803" s="1">
        <f t="shared" si="359"/>
        <v>68000000</v>
      </c>
      <c r="V3803" s="5"/>
      <c r="W3803" s="5"/>
      <c r="Y3803" s="5"/>
    </row>
    <row r="3804" spans="1:25" x14ac:dyDescent="0.3">
      <c r="A3804" t="s">
        <v>1198</v>
      </c>
      <c r="B3804">
        <v>141</v>
      </c>
      <c r="C3804">
        <v>100614858</v>
      </c>
      <c r="D3804" t="s">
        <v>1199</v>
      </c>
      <c r="E3804" t="s">
        <v>12255</v>
      </c>
      <c r="F3804" t="s">
        <v>1200</v>
      </c>
      <c r="G3804" t="s">
        <v>14</v>
      </c>
      <c r="H3804" t="s">
        <v>15</v>
      </c>
      <c r="I3804">
        <v>68000000</v>
      </c>
      <c r="J3804">
        <v>2001</v>
      </c>
      <c r="K3804">
        <v>6.9</v>
      </c>
      <c r="L3804" s="5" t="s">
        <v>455</v>
      </c>
      <c r="M3804" s="5" t="s">
        <v>8415</v>
      </c>
      <c r="N3804" t="s">
        <v>6851</v>
      </c>
      <c r="O3804" t="s">
        <v>4289</v>
      </c>
      <c r="P3804" s="5">
        <f t="shared" si="356"/>
        <v>0.5136106717247565</v>
      </c>
      <c r="Q3804" s="5">
        <f t="shared" si="357"/>
        <v>100614858</v>
      </c>
      <c r="R3804" s="1">
        <f t="shared" si="358"/>
        <v>32614858</v>
      </c>
      <c r="S3804" s="1">
        <f t="shared" si="359"/>
        <v>68000000</v>
      </c>
      <c r="V3804" s="5"/>
      <c r="W3804" s="5"/>
      <c r="Y3804" s="5"/>
    </row>
    <row r="3805" spans="1:25" x14ac:dyDescent="0.3">
      <c r="A3805" t="s">
        <v>1268</v>
      </c>
      <c r="B3805">
        <v>124</v>
      </c>
      <c r="C3805">
        <v>118471320</v>
      </c>
      <c r="D3805" t="s">
        <v>330</v>
      </c>
      <c r="E3805" t="s">
        <v>12256</v>
      </c>
      <c r="F3805" t="s">
        <v>1269</v>
      </c>
      <c r="G3805" t="s">
        <v>14</v>
      </c>
      <c r="H3805" t="s">
        <v>15</v>
      </c>
      <c r="I3805">
        <v>68000000</v>
      </c>
      <c r="J3805">
        <v>2002</v>
      </c>
      <c r="K3805">
        <v>6.4</v>
      </c>
      <c r="L3805" s="5" t="s">
        <v>476</v>
      </c>
      <c r="M3805" s="5" t="s">
        <v>1221</v>
      </c>
      <c r="N3805" t="s">
        <v>3629</v>
      </c>
      <c r="P3805" s="5">
        <f t="shared" si="356"/>
        <v>0.51360779132823331</v>
      </c>
      <c r="Q3805" s="5">
        <f t="shared" si="357"/>
        <v>118471320</v>
      </c>
      <c r="R3805" s="1">
        <f t="shared" si="358"/>
        <v>50471320</v>
      </c>
      <c r="S3805" s="1">
        <f t="shared" si="359"/>
        <v>68000000</v>
      </c>
      <c r="V3805" s="5"/>
      <c r="W3805" s="5"/>
      <c r="Y3805" s="5"/>
    </row>
    <row r="3806" spans="1:25" x14ac:dyDescent="0.3">
      <c r="A3806" t="s">
        <v>1270</v>
      </c>
      <c r="B3806">
        <v>124</v>
      </c>
      <c r="C3806">
        <v>300523113</v>
      </c>
      <c r="D3806" t="s">
        <v>395</v>
      </c>
      <c r="E3806" t="s">
        <v>12257</v>
      </c>
      <c r="F3806" t="s">
        <v>1271</v>
      </c>
      <c r="G3806" t="s">
        <v>14</v>
      </c>
      <c r="H3806" t="s">
        <v>15</v>
      </c>
      <c r="I3806">
        <v>68000000</v>
      </c>
      <c r="J3806">
        <v>2010</v>
      </c>
      <c r="K3806">
        <v>4.9000000000000004</v>
      </c>
      <c r="L3806" s="5" t="s">
        <v>340</v>
      </c>
      <c r="M3806" s="5" t="s">
        <v>1221</v>
      </c>
      <c r="N3806" t="s">
        <v>455</v>
      </c>
      <c r="O3806" t="s">
        <v>6851</v>
      </c>
      <c r="P3806" s="5">
        <f t="shared" si="356"/>
        <v>0.5138404947239763</v>
      </c>
      <c r="Q3806" s="5">
        <f t="shared" si="357"/>
        <v>300523113</v>
      </c>
      <c r="R3806" s="1">
        <f t="shared" si="358"/>
        <v>232523113</v>
      </c>
      <c r="S3806" s="1">
        <f t="shared" si="359"/>
        <v>68000000</v>
      </c>
      <c r="V3806" s="5"/>
      <c r="W3806" s="5"/>
      <c r="Y3806" s="5"/>
    </row>
    <row r="3807" spans="1:25" x14ac:dyDescent="0.3">
      <c r="A3807" t="s">
        <v>712</v>
      </c>
      <c r="B3807">
        <v>124</v>
      </c>
      <c r="C3807">
        <v>71069884</v>
      </c>
      <c r="D3807" t="s">
        <v>771</v>
      </c>
      <c r="E3807" t="s">
        <v>12258</v>
      </c>
      <c r="F3807" t="s">
        <v>1272</v>
      </c>
      <c r="G3807" t="s">
        <v>14</v>
      </c>
      <c r="H3807" t="s">
        <v>15</v>
      </c>
      <c r="I3807">
        <v>68000000</v>
      </c>
      <c r="J3807">
        <v>2001</v>
      </c>
      <c r="K3807">
        <v>6.8</v>
      </c>
      <c r="L3807" s="5" t="s">
        <v>8413</v>
      </c>
      <c r="M3807" s="5" t="s">
        <v>1221</v>
      </c>
      <c r="N3807" t="s">
        <v>3629</v>
      </c>
      <c r="P3807" s="5">
        <f t="shared" si="356"/>
        <v>0.51781475919690101</v>
      </c>
      <c r="Q3807" s="5">
        <f t="shared" si="357"/>
        <v>71069884</v>
      </c>
      <c r="R3807" s="1">
        <f t="shared" si="358"/>
        <v>3069884</v>
      </c>
      <c r="S3807" s="1">
        <f t="shared" si="359"/>
        <v>68000000</v>
      </c>
      <c r="V3807" s="5"/>
      <c r="W3807" s="5"/>
      <c r="Y3807" s="5"/>
    </row>
    <row r="3808" spans="1:25" x14ac:dyDescent="0.3">
      <c r="A3808" t="s">
        <v>1274</v>
      </c>
      <c r="B3808">
        <v>105</v>
      </c>
      <c r="C3808">
        <v>35324232</v>
      </c>
      <c r="D3808" t="s">
        <v>1275</v>
      </c>
      <c r="E3808" t="s">
        <v>12259</v>
      </c>
      <c r="F3808" t="s">
        <v>1276</v>
      </c>
      <c r="G3808" t="s">
        <v>14</v>
      </c>
      <c r="H3808" t="s">
        <v>15</v>
      </c>
      <c r="I3808">
        <v>68000000</v>
      </c>
      <c r="J3808">
        <v>1995</v>
      </c>
      <c r="K3808">
        <v>5.6</v>
      </c>
      <c r="L3808" s="5" t="s">
        <v>476</v>
      </c>
      <c r="M3808" s="5" t="s">
        <v>599</v>
      </c>
      <c r="N3808" t="s">
        <v>8413</v>
      </c>
      <c r="O3808" t="s">
        <v>1221</v>
      </c>
      <c r="P3808" s="5">
        <f t="shared" si="356"/>
        <v>0.51747888962339084</v>
      </c>
      <c r="Q3808" s="5">
        <f t="shared" si="357"/>
        <v>35324232</v>
      </c>
      <c r="R3808" s="1">
        <f t="shared" si="358"/>
        <v>-32675768</v>
      </c>
      <c r="S3808" s="1">
        <f t="shared" si="359"/>
        <v>68000000</v>
      </c>
      <c r="V3808" s="5"/>
      <c r="W3808" s="5"/>
      <c r="Y3808" s="5"/>
    </row>
    <row r="3809" spans="1:25" x14ac:dyDescent="0.3">
      <c r="A3809" t="s">
        <v>905</v>
      </c>
      <c r="B3809">
        <v>125</v>
      </c>
      <c r="C3809">
        <v>81257500</v>
      </c>
      <c r="D3809" t="s">
        <v>599</v>
      </c>
      <c r="E3809" t="s">
        <v>12260</v>
      </c>
      <c r="F3809" t="s">
        <v>1277</v>
      </c>
      <c r="G3809" t="s">
        <v>14</v>
      </c>
      <c r="H3809" t="s">
        <v>15</v>
      </c>
      <c r="I3809">
        <v>68000000</v>
      </c>
      <c r="J3809">
        <v>2015</v>
      </c>
      <c r="K3809">
        <v>6.4</v>
      </c>
      <c r="L3809" s="5" t="s">
        <v>599</v>
      </c>
      <c r="M3809" s="5"/>
      <c r="P3809" s="5">
        <f t="shared" si="356"/>
        <v>0.5168137002446429</v>
      </c>
      <c r="Q3809" s="5">
        <f t="shared" si="357"/>
        <v>81257500</v>
      </c>
      <c r="R3809" s="1">
        <f t="shared" si="358"/>
        <v>13257500</v>
      </c>
      <c r="S3809" s="1">
        <f t="shared" si="359"/>
        <v>68000000</v>
      </c>
      <c r="V3809" s="5"/>
      <c r="W3809" s="5"/>
      <c r="Y3809" s="5"/>
    </row>
    <row r="3810" spans="1:25" x14ac:dyDescent="0.3">
      <c r="A3810" t="s">
        <v>586</v>
      </c>
      <c r="B3810">
        <v>157</v>
      </c>
      <c r="C3810">
        <v>28965197</v>
      </c>
      <c r="D3810" t="s">
        <v>1285</v>
      </c>
      <c r="E3810" t="s">
        <v>12261</v>
      </c>
      <c r="F3810" t="s">
        <v>1286</v>
      </c>
      <c r="G3810" t="s">
        <v>14</v>
      </c>
      <c r="H3810" t="s">
        <v>15</v>
      </c>
      <c r="I3810">
        <v>68000000</v>
      </c>
      <c r="J3810">
        <v>1999</v>
      </c>
      <c r="K3810">
        <v>7.9</v>
      </c>
      <c r="L3810" s="5" t="s">
        <v>4651</v>
      </c>
      <c r="M3810" s="5" t="s">
        <v>1221</v>
      </c>
      <c r="N3810" t="s">
        <v>3629</v>
      </c>
      <c r="P3810" s="5">
        <f t="shared" si="356"/>
        <v>0.51658435810808701</v>
      </c>
      <c r="Q3810" s="5">
        <f t="shared" si="357"/>
        <v>28965197</v>
      </c>
      <c r="R3810" s="1">
        <f t="shared" si="358"/>
        <v>-39034803</v>
      </c>
      <c r="S3810" s="1">
        <f t="shared" si="359"/>
        <v>68000000</v>
      </c>
      <c r="V3810" s="5"/>
      <c r="W3810" s="5"/>
      <c r="Y3810" s="5"/>
    </row>
    <row r="3811" spans="1:25" x14ac:dyDescent="0.3">
      <c r="A3811" t="s">
        <v>1306</v>
      </c>
      <c r="B3811">
        <v>136</v>
      </c>
      <c r="C3811">
        <v>33685268</v>
      </c>
      <c r="D3811" t="s">
        <v>1138</v>
      </c>
      <c r="E3811" t="s">
        <v>12262</v>
      </c>
      <c r="F3811" t="s">
        <v>1307</v>
      </c>
      <c r="G3811" t="s">
        <v>14</v>
      </c>
      <c r="H3811" t="s">
        <v>15</v>
      </c>
      <c r="I3811">
        <v>68000000</v>
      </c>
      <c r="J3811">
        <v>2003</v>
      </c>
      <c r="K3811">
        <v>5.5</v>
      </c>
      <c r="L3811" s="5" t="s">
        <v>1221</v>
      </c>
      <c r="M3811" s="5" t="s">
        <v>2267</v>
      </c>
      <c r="N3811" t="s">
        <v>4289</v>
      </c>
      <c r="O3811" t="s">
        <v>3629</v>
      </c>
      <c r="P3811" s="5">
        <f t="shared" si="356"/>
        <v>0.51586381020316041</v>
      </c>
      <c r="Q3811" s="5">
        <f t="shared" si="357"/>
        <v>33685268</v>
      </c>
      <c r="R3811" s="1">
        <f t="shared" si="358"/>
        <v>-34314732</v>
      </c>
      <c r="S3811" s="1">
        <f t="shared" si="359"/>
        <v>68000000</v>
      </c>
      <c r="V3811" s="5"/>
      <c r="W3811" s="5"/>
      <c r="Y3811" s="5"/>
    </row>
    <row r="3812" spans="1:25" x14ac:dyDescent="0.3">
      <c r="A3812" t="s">
        <v>1679</v>
      </c>
      <c r="B3812">
        <v>102</v>
      </c>
      <c r="C3812">
        <v>34350553</v>
      </c>
      <c r="D3812" t="s">
        <v>691</v>
      </c>
      <c r="E3812" t="s">
        <v>12263</v>
      </c>
      <c r="F3812" t="s">
        <v>1680</v>
      </c>
      <c r="G3812" t="s">
        <v>14</v>
      </c>
      <c r="H3812" t="s">
        <v>15</v>
      </c>
      <c r="I3812">
        <v>68000000</v>
      </c>
      <c r="J3812">
        <v>2012</v>
      </c>
      <c r="K3812">
        <v>5.7</v>
      </c>
      <c r="L3812" s="5" t="s">
        <v>476</v>
      </c>
      <c r="M3812" s="5" t="s">
        <v>599</v>
      </c>
      <c r="N3812" t="s">
        <v>4289</v>
      </c>
      <c r="P3812" s="5">
        <f t="shared" si="356"/>
        <v>0.51517492062201486</v>
      </c>
      <c r="Q3812" s="5">
        <f t="shared" si="357"/>
        <v>34350553</v>
      </c>
      <c r="R3812" s="1">
        <f t="shared" si="358"/>
        <v>-33649447</v>
      </c>
      <c r="S3812" s="1">
        <f t="shared" si="359"/>
        <v>68000000</v>
      </c>
      <c r="V3812" s="5"/>
      <c r="W3812" s="5"/>
      <c r="Y3812" s="5"/>
    </row>
    <row r="3813" spans="1:25" x14ac:dyDescent="0.3">
      <c r="A3813" t="s">
        <v>1576</v>
      </c>
      <c r="B3813">
        <v>119</v>
      </c>
      <c r="C3813"/>
      <c r="D3813" t="s">
        <v>17</v>
      </c>
      <c r="E3813" t="s">
        <v>12264</v>
      </c>
      <c r="F3813" t="s">
        <v>1577</v>
      </c>
      <c r="G3813" t="s">
        <v>14</v>
      </c>
      <c r="H3813" t="s">
        <v>319</v>
      </c>
      <c r="I3813">
        <v>68005000</v>
      </c>
      <c r="J3813">
        <v>2016</v>
      </c>
      <c r="K3813">
        <v>6</v>
      </c>
      <c r="L3813" s="5" t="s">
        <v>476</v>
      </c>
      <c r="M3813" s="5" t="s">
        <v>340</v>
      </c>
      <c r="N3813" t="s">
        <v>455</v>
      </c>
      <c r="P3813" s="5">
        <f t="shared" si="356"/>
        <v>0.5144870687659534</v>
      </c>
      <c r="Q3813" s="5">
        <f t="shared" si="357"/>
        <v>25035665</v>
      </c>
      <c r="R3813" s="1">
        <f t="shared" si="358"/>
        <v>-42969335</v>
      </c>
      <c r="S3813" s="1">
        <f t="shared" si="359"/>
        <v>68005000</v>
      </c>
      <c r="V3813" s="5"/>
      <c r="W3813" s="5"/>
      <c r="Y3813" s="5"/>
    </row>
    <row r="3814" spans="1:25" x14ac:dyDescent="0.3">
      <c r="A3814" t="s">
        <v>814</v>
      </c>
      <c r="B3814">
        <v>98</v>
      </c>
      <c r="C3814">
        <v>55585389</v>
      </c>
      <c r="D3814" t="s">
        <v>804</v>
      </c>
      <c r="E3814" t="s">
        <v>12265</v>
      </c>
      <c r="F3814" t="s">
        <v>1148</v>
      </c>
      <c r="G3814" t="s">
        <v>14</v>
      </c>
      <c r="H3814" t="s">
        <v>15</v>
      </c>
      <c r="I3814">
        <v>69000000</v>
      </c>
      <c r="J3814">
        <v>1998</v>
      </c>
      <c r="K3814">
        <v>5.9</v>
      </c>
      <c r="L3814" s="5" t="s">
        <v>8413</v>
      </c>
      <c r="M3814" s="5" t="s">
        <v>8415</v>
      </c>
      <c r="N3814" t="s">
        <v>3629</v>
      </c>
      <c r="P3814" s="5">
        <f t="shared" si="356"/>
        <v>0.5144870687659534</v>
      </c>
      <c r="Q3814" s="5">
        <f t="shared" si="357"/>
        <v>55585389</v>
      </c>
      <c r="R3814" s="1">
        <f t="shared" si="358"/>
        <v>-13414611</v>
      </c>
      <c r="S3814" s="1">
        <f t="shared" si="359"/>
        <v>69000000</v>
      </c>
      <c r="V3814" s="5"/>
      <c r="W3814" s="5"/>
      <c r="Y3814" s="5"/>
    </row>
    <row r="3815" spans="1:25" x14ac:dyDescent="0.3">
      <c r="A3815" t="s">
        <v>1070</v>
      </c>
      <c r="B3815">
        <v>87</v>
      </c>
      <c r="C3815">
        <v>251501645</v>
      </c>
      <c r="D3815" t="s">
        <v>1065</v>
      </c>
      <c r="E3815" t="s">
        <v>12266</v>
      </c>
      <c r="F3815" t="s">
        <v>1273</v>
      </c>
      <c r="G3815" t="s">
        <v>14</v>
      </c>
      <c r="H3815" t="s">
        <v>15</v>
      </c>
      <c r="I3815">
        <v>69000000</v>
      </c>
      <c r="J3815">
        <v>2010</v>
      </c>
      <c r="K3815">
        <v>7.7</v>
      </c>
      <c r="L3815" s="5" t="s">
        <v>4017</v>
      </c>
      <c r="M3815" s="5" t="s">
        <v>599</v>
      </c>
      <c r="N3815" t="s">
        <v>6299</v>
      </c>
      <c r="P3815" s="5">
        <f t="shared" si="356"/>
        <v>0.51398734716768879</v>
      </c>
      <c r="Q3815" s="5">
        <f t="shared" si="357"/>
        <v>251501645</v>
      </c>
      <c r="R3815" s="1">
        <f t="shared" si="358"/>
        <v>182501645</v>
      </c>
      <c r="S3815" s="1">
        <f t="shared" si="359"/>
        <v>69000000</v>
      </c>
      <c r="V3815" s="5"/>
      <c r="W3815" s="5"/>
      <c r="Y3815" s="5"/>
    </row>
    <row r="3816" spans="1:25" x14ac:dyDescent="0.3">
      <c r="A3816" t="s">
        <v>782</v>
      </c>
      <c r="B3816">
        <v>105</v>
      </c>
      <c r="C3816">
        <v>37516013</v>
      </c>
      <c r="D3816" t="s">
        <v>1240</v>
      </c>
      <c r="E3816" t="s">
        <v>12267</v>
      </c>
      <c r="F3816" t="s">
        <v>1292</v>
      </c>
      <c r="G3816" t="s">
        <v>14</v>
      </c>
      <c r="H3816" t="s">
        <v>15</v>
      </c>
      <c r="I3816">
        <v>69000000</v>
      </c>
      <c r="J3816">
        <v>2012</v>
      </c>
      <c r="K3816">
        <v>5.9</v>
      </c>
      <c r="L3816" s="5" t="s">
        <v>476</v>
      </c>
      <c r="M3816" s="5" t="s">
        <v>455</v>
      </c>
      <c r="N3816" t="s">
        <v>2267</v>
      </c>
      <c r="P3816" s="5">
        <f t="shared" si="356"/>
        <v>0.51670660693767356</v>
      </c>
      <c r="Q3816" s="5">
        <f t="shared" si="357"/>
        <v>37516013</v>
      </c>
      <c r="R3816" s="1">
        <f t="shared" si="358"/>
        <v>-31483987</v>
      </c>
      <c r="S3816" s="1">
        <f t="shared" si="359"/>
        <v>69000000</v>
      </c>
      <c r="V3816" s="5"/>
      <c r="W3816" s="5"/>
      <c r="Y3816" s="5"/>
    </row>
    <row r="3817" spans="1:25" x14ac:dyDescent="0.3">
      <c r="A3817" t="s">
        <v>11</v>
      </c>
      <c r="B3817">
        <v>171</v>
      </c>
      <c r="C3817">
        <v>54222000</v>
      </c>
      <c r="D3817" t="s">
        <v>531</v>
      </c>
      <c r="E3817" t="s">
        <v>12268</v>
      </c>
      <c r="F3817" t="s">
        <v>1220</v>
      </c>
      <c r="G3817" t="s">
        <v>14</v>
      </c>
      <c r="H3817" t="s">
        <v>15</v>
      </c>
      <c r="I3817">
        <v>69500000</v>
      </c>
      <c r="J3817">
        <v>1989</v>
      </c>
      <c r="K3817">
        <v>7.6</v>
      </c>
      <c r="L3817" s="5" t="s">
        <v>340</v>
      </c>
      <c r="M3817" s="5" t="s">
        <v>1221</v>
      </c>
      <c r="N3817" t="s">
        <v>4289</v>
      </c>
      <c r="O3817" t="s">
        <v>3629</v>
      </c>
      <c r="P3817" s="5">
        <f t="shared" si="356"/>
        <v>0.51605273970045307</v>
      </c>
      <c r="Q3817" s="5">
        <f t="shared" si="357"/>
        <v>54222000</v>
      </c>
      <c r="R3817" s="1">
        <f t="shared" si="358"/>
        <v>-15278000</v>
      </c>
      <c r="S3817" s="1">
        <f t="shared" si="359"/>
        <v>69500000</v>
      </c>
      <c r="V3817" s="5"/>
      <c r="W3817" s="5"/>
      <c r="Y3817" s="5"/>
    </row>
    <row r="3818" spans="1:25" x14ac:dyDescent="0.3">
      <c r="A3818" t="s">
        <v>470</v>
      </c>
      <c r="B3818">
        <v>130</v>
      </c>
      <c r="C3818">
        <v>50016394</v>
      </c>
      <c r="D3818" t="s">
        <v>869</v>
      </c>
      <c r="E3818" t="s">
        <v>12269</v>
      </c>
      <c r="F3818" t="s">
        <v>870</v>
      </c>
      <c r="G3818" t="s">
        <v>14</v>
      </c>
      <c r="H3818" t="s">
        <v>15</v>
      </c>
      <c r="I3818">
        <v>70000000</v>
      </c>
      <c r="J3818">
        <v>1993</v>
      </c>
      <c r="K3818">
        <v>6.2</v>
      </c>
      <c r="L3818" s="5" t="s">
        <v>476</v>
      </c>
      <c r="M3818" s="5" t="s">
        <v>340</v>
      </c>
      <c r="N3818" t="s">
        <v>599</v>
      </c>
      <c r="O3818" t="s">
        <v>455</v>
      </c>
      <c r="P3818" s="5">
        <f t="shared" si="356"/>
        <v>0.51554166777508748</v>
      </c>
      <c r="Q3818" s="5">
        <f t="shared" si="357"/>
        <v>50016394</v>
      </c>
      <c r="R3818" s="1">
        <f t="shared" si="358"/>
        <v>-19983606</v>
      </c>
      <c r="S3818" s="1">
        <f t="shared" si="359"/>
        <v>70000000</v>
      </c>
      <c r="V3818" s="5"/>
      <c r="W3818" s="5"/>
      <c r="Y3818" s="5"/>
    </row>
    <row r="3819" spans="1:25" x14ac:dyDescent="0.3">
      <c r="A3819" t="s">
        <v>583</v>
      </c>
      <c r="B3819">
        <v>107</v>
      </c>
      <c r="C3819">
        <v>137340146</v>
      </c>
      <c r="D3819" t="s">
        <v>897</v>
      </c>
      <c r="E3819" t="s">
        <v>12270</v>
      </c>
      <c r="F3819" t="s">
        <v>898</v>
      </c>
      <c r="G3819" t="s">
        <v>14</v>
      </c>
      <c r="H3819" t="s">
        <v>15</v>
      </c>
      <c r="I3819">
        <v>70000000</v>
      </c>
      <c r="J3819">
        <v>2006</v>
      </c>
      <c r="K3819">
        <v>6.4</v>
      </c>
      <c r="L3819" s="5" t="s">
        <v>599</v>
      </c>
      <c r="M3819" s="5" t="s">
        <v>1221</v>
      </c>
      <c r="N3819" t="s">
        <v>455</v>
      </c>
      <c r="O3819" t="s">
        <v>6851</v>
      </c>
      <c r="P3819" s="5">
        <f t="shared" si="356"/>
        <v>0.5149950092742791</v>
      </c>
      <c r="Q3819" s="5">
        <f t="shared" si="357"/>
        <v>137340146</v>
      </c>
      <c r="R3819" s="1">
        <f t="shared" si="358"/>
        <v>67340146</v>
      </c>
      <c r="S3819" s="1">
        <f t="shared" si="359"/>
        <v>70000000</v>
      </c>
      <c r="V3819" s="5"/>
      <c r="W3819" s="5"/>
      <c r="Y3819" s="5"/>
    </row>
    <row r="3820" spans="1:25" x14ac:dyDescent="0.3">
      <c r="A3820" t="s">
        <v>970</v>
      </c>
      <c r="B3820">
        <v>98</v>
      </c>
      <c r="C3820">
        <v>74329966</v>
      </c>
      <c r="D3820" t="s">
        <v>971</v>
      </c>
      <c r="E3820" t="s">
        <v>12271</v>
      </c>
      <c r="F3820" t="s">
        <v>972</v>
      </c>
      <c r="G3820" t="s">
        <v>14</v>
      </c>
      <c r="H3820" t="s">
        <v>15</v>
      </c>
      <c r="I3820">
        <v>70000000</v>
      </c>
      <c r="J3820">
        <v>1998</v>
      </c>
      <c r="K3820">
        <v>5.7</v>
      </c>
      <c r="L3820" s="5" t="s">
        <v>476</v>
      </c>
      <c r="M3820" s="5" t="s">
        <v>340</v>
      </c>
      <c r="N3820" t="s">
        <v>599</v>
      </c>
      <c r="O3820" t="s">
        <v>6851</v>
      </c>
      <c r="P3820" s="5">
        <f t="shared" si="356"/>
        <v>0.51547856227901423</v>
      </c>
      <c r="Q3820" s="5">
        <f t="shared" si="357"/>
        <v>74329966</v>
      </c>
      <c r="R3820" s="1">
        <f t="shared" si="358"/>
        <v>4329966</v>
      </c>
      <c r="S3820" s="1">
        <f t="shared" si="359"/>
        <v>70000000</v>
      </c>
      <c r="V3820" s="5"/>
      <c r="W3820" s="5"/>
      <c r="Y3820" s="5"/>
    </row>
    <row r="3821" spans="1:25" x14ac:dyDescent="0.3">
      <c r="A3821" t="s">
        <v>94</v>
      </c>
      <c r="B3821">
        <v>106</v>
      </c>
      <c r="C3821">
        <v>37754208</v>
      </c>
      <c r="D3821" t="s">
        <v>691</v>
      </c>
      <c r="E3821" t="s">
        <v>12272</v>
      </c>
      <c r="F3821" t="s">
        <v>1006</v>
      </c>
      <c r="G3821" t="s">
        <v>14</v>
      </c>
      <c r="H3821" t="s">
        <v>15</v>
      </c>
      <c r="I3821">
        <v>70000000</v>
      </c>
      <c r="J3821">
        <v>1996</v>
      </c>
      <c r="K3821">
        <v>6.3</v>
      </c>
      <c r="L3821" s="5" t="s">
        <v>476</v>
      </c>
      <c r="M3821" s="5" t="s">
        <v>599</v>
      </c>
      <c r="N3821" t="s">
        <v>4289</v>
      </c>
      <c r="P3821" s="5">
        <f t="shared" si="356"/>
        <v>0.51516024044280129</v>
      </c>
      <c r="Q3821" s="5">
        <f t="shared" si="357"/>
        <v>37754208</v>
      </c>
      <c r="R3821" s="1">
        <f t="shared" si="358"/>
        <v>-32245792</v>
      </c>
      <c r="S3821" s="1">
        <f t="shared" si="359"/>
        <v>70000000</v>
      </c>
      <c r="V3821" s="5"/>
      <c r="W3821" s="5"/>
      <c r="Y3821" s="5"/>
    </row>
    <row r="3822" spans="1:25" x14ac:dyDescent="0.3">
      <c r="A3822" t="s">
        <v>1032</v>
      </c>
      <c r="B3822">
        <v>106</v>
      </c>
      <c r="C3822">
        <v>17473245</v>
      </c>
      <c r="D3822" t="s">
        <v>1011</v>
      </c>
      <c r="E3822" t="s">
        <v>12273</v>
      </c>
      <c r="F3822" t="s">
        <v>1033</v>
      </c>
      <c r="G3822" t="s">
        <v>14</v>
      </c>
      <c r="H3822" t="s">
        <v>15</v>
      </c>
      <c r="I3822">
        <v>70000000</v>
      </c>
      <c r="J3822">
        <v>2000</v>
      </c>
      <c r="K3822">
        <v>5.7</v>
      </c>
      <c r="L3822" s="5" t="s">
        <v>476</v>
      </c>
      <c r="M3822" s="5" t="s">
        <v>4289</v>
      </c>
      <c r="N3822" t="s">
        <v>3629</v>
      </c>
      <c r="P3822" s="5">
        <f t="shared" si="356"/>
        <v>0.51450728982372862</v>
      </c>
      <c r="Q3822" s="5">
        <f t="shared" si="357"/>
        <v>17473245</v>
      </c>
      <c r="R3822" s="1">
        <f t="shared" si="358"/>
        <v>-52526755</v>
      </c>
      <c r="S3822" s="1">
        <f t="shared" si="359"/>
        <v>70000000</v>
      </c>
      <c r="V3822" s="5"/>
      <c r="W3822" s="5"/>
      <c r="Y3822" s="5"/>
    </row>
    <row r="3823" spans="1:25" x14ac:dyDescent="0.3">
      <c r="A3823" t="s">
        <v>394</v>
      </c>
      <c r="B3823">
        <v>130</v>
      </c>
      <c r="C3823">
        <v>103338338</v>
      </c>
      <c r="D3823" t="s">
        <v>1100</v>
      </c>
      <c r="E3823" t="s">
        <v>12274</v>
      </c>
      <c r="F3823" t="s">
        <v>1101</v>
      </c>
      <c r="G3823" t="s">
        <v>14</v>
      </c>
      <c r="H3823" t="s">
        <v>15</v>
      </c>
      <c r="I3823">
        <v>70000000</v>
      </c>
      <c r="J3823">
        <v>2006</v>
      </c>
      <c r="K3823">
        <v>6.5</v>
      </c>
      <c r="L3823" s="5" t="s">
        <v>1221</v>
      </c>
      <c r="M3823" s="5" t="s">
        <v>4183</v>
      </c>
      <c r="N3823" t="s">
        <v>6055</v>
      </c>
      <c r="P3823" s="5">
        <f t="shared" si="356"/>
        <v>0.5137077788398321</v>
      </c>
      <c r="Q3823" s="5">
        <f t="shared" si="357"/>
        <v>103338338</v>
      </c>
      <c r="R3823" s="1">
        <f t="shared" si="358"/>
        <v>33338338</v>
      </c>
      <c r="S3823" s="1">
        <f t="shared" si="359"/>
        <v>70000000</v>
      </c>
      <c r="V3823" s="5"/>
      <c r="W3823" s="5"/>
      <c r="Y3823" s="5"/>
    </row>
    <row r="3824" spans="1:25" x14ac:dyDescent="0.3">
      <c r="A3824" t="s">
        <v>138</v>
      </c>
      <c r="B3824">
        <v>163</v>
      </c>
      <c r="C3824">
        <v>47379090</v>
      </c>
      <c r="D3824" t="s">
        <v>1013</v>
      </c>
      <c r="E3824" t="s">
        <v>12275</v>
      </c>
      <c r="F3824" t="s">
        <v>1107</v>
      </c>
      <c r="G3824" t="s">
        <v>14</v>
      </c>
      <c r="H3824" t="s">
        <v>525</v>
      </c>
      <c r="I3824">
        <v>70000000</v>
      </c>
      <c r="J3824">
        <v>2005</v>
      </c>
      <c r="K3824">
        <v>7.6</v>
      </c>
      <c r="L3824" s="5" t="s">
        <v>1221</v>
      </c>
      <c r="M3824" s="5" t="s">
        <v>7865</v>
      </c>
      <c r="N3824" t="s">
        <v>3629</v>
      </c>
      <c r="P3824" s="5">
        <f t="shared" si="356"/>
        <v>0.5137184138820895</v>
      </c>
      <c r="Q3824" s="5">
        <f t="shared" si="357"/>
        <v>47379090</v>
      </c>
      <c r="R3824" s="1">
        <f t="shared" si="358"/>
        <v>-22620910</v>
      </c>
      <c r="S3824" s="1">
        <f t="shared" si="359"/>
        <v>70000000</v>
      </c>
      <c r="V3824" s="5"/>
      <c r="W3824" s="5"/>
      <c r="Y3824" s="5"/>
    </row>
    <row r="3825" spans="1:25" x14ac:dyDescent="0.3">
      <c r="A3825" t="s">
        <v>1108</v>
      </c>
      <c r="B3825">
        <v>142</v>
      </c>
      <c r="C3825">
        <v>43426961</v>
      </c>
      <c r="D3825" t="s">
        <v>693</v>
      </c>
      <c r="E3825" t="s">
        <v>12276</v>
      </c>
      <c r="F3825" t="s">
        <v>1109</v>
      </c>
      <c r="G3825" t="s">
        <v>14</v>
      </c>
      <c r="H3825" t="s">
        <v>15</v>
      </c>
      <c r="I3825">
        <v>70000000</v>
      </c>
      <c r="J3825">
        <v>2003</v>
      </c>
      <c r="K3825">
        <v>6.6</v>
      </c>
      <c r="L3825" s="5" t="s">
        <v>476</v>
      </c>
      <c r="M3825" s="5" t="s">
        <v>1221</v>
      </c>
      <c r="N3825" t="s">
        <v>3629</v>
      </c>
      <c r="O3825" t="s">
        <v>8418</v>
      </c>
      <c r="P3825" s="5">
        <f t="shared" si="356"/>
        <v>0.51313407844069658</v>
      </c>
      <c r="Q3825" s="5">
        <f t="shared" si="357"/>
        <v>43426961</v>
      </c>
      <c r="R3825" s="1">
        <f t="shared" si="358"/>
        <v>-26573039</v>
      </c>
      <c r="S3825" s="1">
        <f t="shared" si="359"/>
        <v>70000000</v>
      </c>
      <c r="V3825" s="5"/>
      <c r="W3825" s="5"/>
      <c r="Y3825" s="5"/>
    </row>
    <row r="3826" spans="1:25" x14ac:dyDescent="0.3">
      <c r="A3826" t="s">
        <v>1124</v>
      </c>
      <c r="B3826">
        <v>112</v>
      </c>
      <c r="C3826">
        <v>70224196</v>
      </c>
      <c r="D3826" t="s">
        <v>1153</v>
      </c>
      <c r="E3826" t="s">
        <v>12277</v>
      </c>
      <c r="F3826" t="s">
        <v>1154</v>
      </c>
      <c r="G3826" t="s">
        <v>14</v>
      </c>
      <c r="H3826" t="s">
        <v>15</v>
      </c>
      <c r="I3826">
        <v>70000000</v>
      </c>
      <c r="J3826">
        <v>2008</v>
      </c>
      <c r="K3826">
        <v>5.6</v>
      </c>
      <c r="L3826" s="5" t="s">
        <v>476</v>
      </c>
      <c r="M3826" s="5" t="s">
        <v>340</v>
      </c>
      <c r="N3826" t="s">
        <v>599</v>
      </c>
      <c r="O3826" t="s">
        <v>6851</v>
      </c>
      <c r="P3826" s="5">
        <f t="shared" si="356"/>
        <v>0.51251297205178636</v>
      </c>
      <c r="Q3826" s="5">
        <f t="shared" si="357"/>
        <v>70224196</v>
      </c>
      <c r="R3826" s="1">
        <f t="shared" si="358"/>
        <v>224196</v>
      </c>
      <c r="S3826" s="1">
        <f t="shared" si="359"/>
        <v>70000000</v>
      </c>
      <c r="V3826" s="5"/>
      <c r="W3826" s="5"/>
      <c r="Y3826" s="5"/>
    </row>
    <row r="3827" spans="1:25" x14ac:dyDescent="0.3">
      <c r="A3827" t="s">
        <v>83</v>
      </c>
      <c r="B3827">
        <v>110</v>
      </c>
      <c r="C3827">
        <v>47456450</v>
      </c>
      <c r="D3827" t="s">
        <v>330</v>
      </c>
      <c r="E3827" t="s">
        <v>12278</v>
      </c>
      <c r="F3827" t="s">
        <v>1157</v>
      </c>
      <c r="G3827" t="s">
        <v>14</v>
      </c>
      <c r="H3827" t="s">
        <v>15</v>
      </c>
      <c r="I3827">
        <v>70000000</v>
      </c>
      <c r="J3827">
        <v>2007</v>
      </c>
      <c r="K3827">
        <v>7.1</v>
      </c>
      <c r="L3827" s="5" t="s">
        <v>476</v>
      </c>
      <c r="M3827" s="5" t="s">
        <v>1221</v>
      </c>
      <c r="N3827" t="s">
        <v>3629</v>
      </c>
      <c r="P3827" s="5">
        <f t="shared" si="356"/>
        <v>0.51213823989457219</v>
      </c>
      <c r="Q3827" s="5">
        <f t="shared" si="357"/>
        <v>47456450</v>
      </c>
      <c r="R3827" s="1">
        <f t="shared" si="358"/>
        <v>-22543550</v>
      </c>
      <c r="S3827" s="1">
        <f t="shared" si="359"/>
        <v>70000000</v>
      </c>
      <c r="V3827" s="5"/>
      <c r="W3827" s="5"/>
      <c r="Y3827" s="5"/>
    </row>
    <row r="3828" spans="1:25" x14ac:dyDescent="0.3">
      <c r="A3828" t="s">
        <v>19</v>
      </c>
      <c r="B3828">
        <v>125</v>
      </c>
      <c r="C3828">
        <v>62647540</v>
      </c>
      <c r="D3828" t="s">
        <v>526</v>
      </c>
      <c r="E3828" t="s">
        <v>12279</v>
      </c>
      <c r="F3828" t="s">
        <v>1165</v>
      </c>
      <c r="G3828" t="s">
        <v>14</v>
      </c>
      <c r="H3828" t="s">
        <v>275</v>
      </c>
      <c r="I3828">
        <v>70000000</v>
      </c>
      <c r="J3828">
        <v>2005</v>
      </c>
      <c r="K3828">
        <v>7.1</v>
      </c>
      <c r="L3828" s="5" t="s">
        <v>476</v>
      </c>
      <c r="M3828" s="5" t="s">
        <v>1221</v>
      </c>
      <c r="N3828" t="s">
        <v>8418</v>
      </c>
      <c r="P3828" s="5">
        <f t="shared" si="356"/>
        <v>0.51154500783699974</v>
      </c>
      <c r="Q3828" s="5">
        <f t="shared" si="357"/>
        <v>62647540</v>
      </c>
      <c r="R3828" s="1">
        <f t="shared" si="358"/>
        <v>-7352460</v>
      </c>
      <c r="S3828" s="1">
        <f t="shared" si="359"/>
        <v>70000000</v>
      </c>
      <c r="V3828" s="5"/>
      <c r="W3828" s="5"/>
      <c r="Y3828" s="5"/>
    </row>
    <row r="3829" spans="1:25" x14ac:dyDescent="0.3">
      <c r="A3829" t="s">
        <v>1183</v>
      </c>
      <c r="B3829">
        <v>116</v>
      </c>
      <c r="C3829">
        <v>152149590</v>
      </c>
      <c r="D3829" t="s">
        <v>604</v>
      </c>
      <c r="E3829" t="s">
        <v>12280</v>
      </c>
      <c r="F3829" t="s">
        <v>1184</v>
      </c>
      <c r="G3829" t="s">
        <v>14</v>
      </c>
      <c r="H3829" t="s">
        <v>15</v>
      </c>
      <c r="I3829">
        <v>70000000</v>
      </c>
      <c r="J3829">
        <v>1999</v>
      </c>
      <c r="K3829">
        <v>5.5</v>
      </c>
      <c r="L3829" s="5" t="s">
        <v>599</v>
      </c>
      <c r="M3829" s="5" t="s">
        <v>6851</v>
      </c>
      <c r="P3829" s="5">
        <f t="shared" si="356"/>
        <v>0.51108910474091329</v>
      </c>
      <c r="Q3829" s="5">
        <f t="shared" si="357"/>
        <v>152149590</v>
      </c>
      <c r="R3829" s="1">
        <f t="shared" si="358"/>
        <v>82149590</v>
      </c>
      <c r="S3829" s="1">
        <f t="shared" si="359"/>
        <v>70000000</v>
      </c>
      <c r="V3829" s="5"/>
      <c r="W3829" s="5"/>
      <c r="Y3829" s="5"/>
    </row>
    <row r="3830" spans="1:25" x14ac:dyDescent="0.3">
      <c r="A3830" t="s">
        <v>177</v>
      </c>
      <c r="B3830">
        <v>132</v>
      </c>
      <c r="C3830">
        <v>141204016</v>
      </c>
      <c r="D3830" t="s">
        <v>20</v>
      </c>
      <c r="E3830" t="s">
        <v>12281</v>
      </c>
      <c r="F3830" t="s">
        <v>1185</v>
      </c>
      <c r="G3830" t="s">
        <v>14</v>
      </c>
      <c r="H3830" t="s">
        <v>15</v>
      </c>
      <c r="I3830">
        <v>70000000</v>
      </c>
      <c r="J3830">
        <v>2002</v>
      </c>
      <c r="K3830">
        <v>5.8</v>
      </c>
      <c r="L3830" s="5" t="s">
        <v>476</v>
      </c>
      <c r="M3830" s="5" t="s">
        <v>340</v>
      </c>
      <c r="N3830" t="s">
        <v>3629</v>
      </c>
      <c r="P3830" s="5">
        <f t="shared" si="356"/>
        <v>0.51181049008950719</v>
      </c>
      <c r="Q3830" s="5">
        <f t="shared" si="357"/>
        <v>141204016</v>
      </c>
      <c r="R3830" s="1">
        <f t="shared" si="358"/>
        <v>71204016</v>
      </c>
      <c r="S3830" s="1">
        <f t="shared" si="359"/>
        <v>70000000</v>
      </c>
      <c r="V3830" s="5"/>
      <c r="W3830" s="5"/>
      <c r="Y3830" s="5"/>
    </row>
    <row r="3831" spans="1:25" x14ac:dyDescent="0.3">
      <c r="A3831" t="s">
        <v>138</v>
      </c>
      <c r="B3831">
        <v>142</v>
      </c>
      <c r="C3831">
        <v>119654900</v>
      </c>
      <c r="D3831" t="s">
        <v>282</v>
      </c>
      <c r="E3831" t="s">
        <v>12282</v>
      </c>
      <c r="F3831" t="s">
        <v>1191</v>
      </c>
      <c r="G3831" t="s">
        <v>14</v>
      </c>
      <c r="H3831" t="s">
        <v>15</v>
      </c>
      <c r="I3831">
        <v>70000000</v>
      </c>
      <c r="J3831">
        <v>1991</v>
      </c>
      <c r="K3831">
        <v>6.7</v>
      </c>
      <c r="L3831" s="5" t="s">
        <v>340</v>
      </c>
      <c r="M3831" s="5" t="s">
        <v>599</v>
      </c>
      <c r="N3831" t="s">
        <v>6299</v>
      </c>
      <c r="O3831" t="s">
        <v>455</v>
      </c>
      <c r="P3831" s="5">
        <f t="shared" si="356"/>
        <v>0.51235908811056985</v>
      </c>
      <c r="Q3831" s="5">
        <f t="shared" si="357"/>
        <v>119654900</v>
      </c>
      <c r="R3831" s="1">
        <f t="shared" si="358"/>
        <v>49654900</v>
      </c>
      <c r="S3831" s="1">
        <f t="shared" si="359"/>
        <v>70000000</v>
      </c>
      <c r="V3831" s="5"/>
      <c r="W3831" s="5"/>
      <c r="Y3831" s="5"/>
    </row>
    <row r="3832" spans="1:25" x14ac:dyDescent="0.3">
      <c r="A3832" t="s">
        <v>752</v>
      </c>
      <c r="B3832">
        <v>124</v>
      </c>
      <c r="C3832">
        <v>117541000</v>
      </c>
      <c r="D3832" t="s">
        <v>24</v>
      </c>
      <c r="E3832" t="s">
        <v>12283</v>
      </c>
      <c r="F3832" t="s">
        <v>1192</v>
      </c>
      <c r="G3832" t="s">
        <v>14</v>
      </c>
      <c r="H3832" t="s">
        <v>15</v>
      </c>
      <c r="I3832">
        <v>70000000</v>
      </c>
      <c r="J3832">
        <v>1990</v>
      </c>
      <c r="K3832">
        <v>7.1</v>
      </c>
      <c r="L3832" s="5" t="s">
        <v>476</v>
      </c>
      <c r="M3832" s="5" t="s">
        <v>3629</v>
      </c>
      <c r="P3832" s="5">
        <f t="shared" si="356"/>
        <v>0.51258817324943706</v>
      </c>
      <c r="Q3832" s="5">
        <f t="shared" si="357"/>
        <v>117541000</v>
      </c>
      <c r="R3832" s="1">
        <f t="shared" si="358"/>
        <v>47541000</v>
      </c>
      <c r="S3832" s="1">
        <f t="shared" si="359"/>
        <v>70000000</v>
      </c>
      <c r="V3832" s="5"/>
      <c r="W3832" s="5"/>
      <c r="Y3832" s="5"/>
    </row>
    <row r="3833" spans="1:25" x14ac:dyDescent="0.3">
      <c r="A3833" t="s">
        <v>327</v>
      </c>
      <c r="B3833">
        <v>110</v>
      </c>
      <c r="C3833">
        <v>42272747</v>
      </c>
      <c r="D3833" t="s">
        <v>1201</v>
      </c>
      <c r="E3833" t="s">
        <v>12284</v>
      </c>
      <c r="F3833" t="s">
        <v>1202</v>
      </c>
      <c r="G3833" t="s">
        <v>14</v>
      </c>
      <c r="H3833" t="s">
        <v>15</v>
      </c>
      <c r="I3833">
        <v>70000000</v>
      </c>
      <c r="J3833">
        <v>2006</v>
      </c>
      <c r="K3833">
        <v>5.6</v>
      </c>
      <c r="L3833" s="5" t="s">
        <v>1221</v>
      </c>
      <c r="M3833" s="5" t="s">
        <v>455</v>
      </c>
      <c r="N3833" t="s">
        <v>8415</v>
      </c>
      <c r="O3833" t="s">
        <v>3629</v>
      </c>
      <c r="P3833" s="5">
        <f t="shared" si="356"/>
        <v>0.51278884140030734</v>
      </c>
      <c r="Q3833" s="5">
        <f t="shared" si="357"/>
        <v>42272747</v>
      </c>
      <c r="R3833" s="1">
        <f t="shared" si="358"/>
        <v>-27727253</v>
      </c>
      <c r="S3833" s="1">
        <f t="shared" si="359"/>
        <v>70000000</v>
      </c>
      <c r="V3833" s="5"/>
      <c r="W3833" s="5"/>
      <c r="Y3833" s="5"/>
    </row>
    <row r="3834" spans="1:25" x14ac:dyDescent="0.3">
      <c r="A3834" t="s">
        <v>1108</v>
      </c>
      <c r="B3834">
        <v>119</v>
      </c>
      <c r="C3834">
        <v>98895417</v>
      </c>
      <c r="D3834" t="s">
        <v>24</v>
      </c>
      <c r="E3834" t="s">
        <v>12285</v>
      </c>
      <c r="F3834" t="s">
        <v>1208</v>
      </c>
      <c r="G3834" t="s">
        <v>14</v>
      </c>
      <c r="H3834" t="s">
        <v>15</v>
      </c>
      <c r="I3834">
        <v>70000000</v>
      </c>
      <c r="J3834">
        <v>2013</v>
      </c>
      <c r="K3834">
        <v>6.5</v>
      </c>
      <c r="L3834" s="5" t="s">
        <v>476</v>
      </c>
      <c r="M3834" s="5" t="s">
        <v>3629</v>
      </c>
      <c r="P3834" s="5">
        <f t="shared" si="356"/>
        <v>0.51214190883150101</v>
      </c>
      <c r="Q3834" s="5">
        <f t="shared" si="357"/>
        <v>98895417</v>
      </c>
      <c r="R3834" s="1">
        <f t="shared" si="358"/>
        <v>28895417</v>
      </c>
      <c r="S3834" s="1">
        <f t="shared" si="359"/>
        <v>70000000</v>
      </c>
      <c r="V3834" s="5"/>
      <c r="W3834" s="5"/>
      <c r="Y3834" s="5"/>
    </row>
    <row r="3835" spans="1:25" x14ac:dyDescent="0.3">
      <c r="A3835" t="s">
        <v>313</v>
      </c>
      <c r="B3835">
        <v>116</v>
      </c>
      <c r="C3835">
        <v>83552429</v>
      </c>
      <c r="D3835" t="s">
        <v>231</v>
      </c>
      <c r="E3835" t="s">
        <v>12286</v>
      </c>
      <c r="F3835" t="s">
        <v>1211</v>
      </c>
      <c r="G3835" t="s">
        <v>14</v>
      </c>
      <c r="H3835" t="s">
        <v>15</v>
      </c>
      <c r="I3835">
        <v>70000000</v>
      </c>
      <c r="J3835">
        <v>2011</v>
      </c>
      <c r="K3835">
        <v>5.8</v>
      </c>
      <c r="L3835" s="5" t="s">
        <v>476</v>
      </c>
      <c r="M3835" s="5" t="s">
        <v>4289</v>
      </c>
      <c r="P3835" s="5">
        <f t="shared" si="356"/>
        <v>0.51209242022429124</v>
      </c>
      <c r="Q3835" s="5">
        <f t="shared" si="357"/>
        <v>83552429</v>
      </c>
      <c r="R3835" s="1">
        <f t="shared" si="358"/>
        <v>13552429</v>
      </c>
      <c r="S3835" s="1">
        <f t="shared" si="359"/>
        <v>70000000</v>
      </c>
      <c r="V3835" s="5"/>
      <c r="W3835" s="5"/>
      <c r="Y3835" s="5"/>
    </row>
    <row r="3836" spans="1:25" x14ac:dyDescent="0.3">
      <c r="A3836" t="s">
        <v>94</v>
      </c>
      <c r="B3836">
        <v>125</v>
      </c>
      <c r="C3836">
        <v>66257002</v>
      </c>
      <c r="D3836" t="s">
        <v>485</v>
      </c>
      <c r="E3836" t="s">
        <v>12287</v>
      </c>
      <c r="F3836" t="s">
        <v>1212</v>
      </c>
      <c r="G3836" t="s">
        <v>14</v>
      </c>
      <c r="H3836" t="s">
        <v>15</v>
      </c>
      <c r="I3836">
        <v>70000000</v>
      </c>
      <c r="J3836">
        <v>2003</v>
      </c>
      <c r="K3836">
        <v>8</v>
      </c>
      <c r="L3836" s="5" t="s">
        <v>340</v>
      </c>
      <c r="M3836" s="5" t="s">
        <v>1221</v>
      </c>
      <c r="N3836" t="s">
        <v>455</v>
      </c>
      <c r="P3836" s="5">
        <f t="shared" si="356"/>
        <v>0.51185592644206335</v>
      </c>
      <c r="Q3836" s="5">
        <f t="shared" si="357"/>
        <v>66257002</v>
      </c>
      <c r="R3836" s="1">
        <f t="shared" si="358"/>
        <v>-3742998</v>
      </c>
      <c r="S3836" s="1">
        <f t="shared" si="359"/>
        <v>70000000</v>
      </c>
      <c r="V3836" s="5"/>
      <c r="W3836" s="5"/>
      <c r="Y3836" s="5"/>
    </row>
    <row r="3837" spans="1:25" x14ac:dyDescent="0.3">
      <c r="A3837" t="s">
        <v>1096</v>
      </c>
      <c r="B3837">
        <v>125</v>
      </c>
      <c r="C3837">
        <v>65012000</v>
      </c>
      <c r="D3837" t="s">
        <v>1213</v>
      </c>
      <c r="E3837" t="s">
        <v>12288</v>
      </c>
      <c r="F3837" t="s">
        <v>1214</v>
      </c>
      <c r="G3837" t="s">
        <v>14</v>
      </c>
      <c r="H3837" t="s">
        <v>15</v>
      </c>
      <c r="I3837">
        <v>70000000</v>
      </c>
      <c r="J3837">
        <v>1994</v>
      </c>
      <c r="K3837">
        <v>6.2</v>
      </c>
      <c r="L3837" s="5" t="s">
        <v>1221</v>
      </c>
      <c r="M3837" s="5" t="s">
        <v>2267</v>
      </c>
      <c r="N3837" t="s">
        <v>6851</v>
      </c>
      <c r="O3837" t="s">
        <v>3629</v>
      </c>
      <c r="P3837" s="5">
        <f t="shared" si="356"/>
        <v>0.51142794699285643</v>
      </c>
      <c r="Q3837" s="5">
        <f t="shared" si="357"/>
        <v>65012000</v>
      </c>
      <c r="R3837" s="1">
        <f t="shared" si="358"/>
        <v>-4988000</v>
      </c>
      <c r="S3837" s="1">
        <f t="shared" si="359"/>
        <v>70000000</v>
      </c>
      <c r="V3837" s="5"/>
      <c r="W3837" s="5"/>
      <c r="Y3837" s="5"/>
    </row>
    <row r="3838" spans="1:25" x14ac:dyDescent="0.3">
      <c r="A3838" t="s">
        <v>1217</v>
      </c>
      <c r="B3838">
        <v>118</v>
      </c>
      <c r="C3838">
        <v>78031620</v>
      </c>
      <c r="D3838" t="s">
        <v>1215</v>
      </c>
      <c r="E3838" t="s">
        <v>12289</v>
      </c>
      <c r="F3838" t="s">
        <v>1218</v>
      </c>
      <c r="G3838" t="s">
        <v>14</v>
      </c>
      <c r="H3838" t="s">
        <v>15</v>
      </c>
      <c r="I3838">
        <v>70000000</v>
      </c>
      <c r="J3838">
        <v>2014</v>
      </c>
      <c r="K3838">
        <v>6.1</v>
      </c>
      <c r="L3838" s="5" t="s">
        <v>1221</v>
      </c>
      <c r="M3838" s="5" t="s">
        <v>8418</v>
      </c>
      <c r="P3838" s="5">
        <f t="shared" si="356"/>
        <v>0.51098479729469248</v>
      </c>
      <c r="Q3838" s="5">
        <f t="shared" si="357"/>
        <v>78031620</v>
      </c>
      <c r="R3838" s="1">
        <f t="shared" si="358"/>
        <v>8031620</v>
      </c>
      <c r="S3838" s="1">
        <f t="shared" si="359"/>
        <v>70000000</v>
      </c>
      <c r="V3838" s="5"/>
      <c r="W3838" s="5"/>
      <c r="Y3838" s="5"/>
    </row>
    <row r="3839" spans="1:25" x14ac:dyDescent="0.3">
      <c r="A3839" t="s">
        <v>272</v>
      </c>
      <c r="B3839">
        <v>136</v>
      </c>
      <c r="C3839">
        <v>52474616</v>
      </c>
      <c r="D3839" t="s">
        <v>1221</v>
      </c>
      <c r="E3839" t="s">
        <v>12290</v>
      </c>
      <c r="F3839" t="s">
        <v>1222</v>
      </c>
      <c r="G3839" t="s">
        <v>14</v>
      </c>
      <c r="H3839" t="s">
        <v>15</v>
      </c>
      <c r="I3839">
        <v>70000000</v>
      </c>
      <c r="J3839">
        <v>2010</v>
      </c>
      <c r="K3839">
        <v>6.3</v>
      </c>
      <c r="L3839" s="5" t="s">
        <v>1221</v>
      </c>
      <c r="M3839" s="5"/>
      <c r="P3839" s="5">
        <f t="shared" si="356"/>
        <v>0.51068027277717054</v>
      </c>
      <c r="Q3839" s="5">
        <f t="shared" si="357"/>
        <v>52474616</v>
      </c>
      <c r="R3839" s="1">
        <f t="shared" si="358"/>
        <v>-17525384</v>
      </c>
      <c r="S3839" s="1">
        <f t="shared" si="359"/>
        <v>70000000</v>
      </c>
      <c r="V3839" s="5"/>
      <c r="W3839" s="5"/>
      <c r="Y3839" s="5"/>
    </row>
    <row r="3840" spans="1:25" x14ac:dyDescent="0.3">
      <c r="A3840" t="s">
        <v>1223</v>
      </c>
      <c r="B3840">
        <v>92</v>
      </c>
      <c r="C3840">
        <v>55942830</v>
      </c>
      <c r="D3840" t="s">
        <v>1224</v>
      </c>
      <c r="E3840" t="s">
        <v>12291</v>
      </c>
      <c r="F3840" t="s">
        <v>1225</v>
      </c>
      <c r="G3840" t="s">
        <v>14</v>
      </c>
      <c r="H3840" t="s">
        <v>15</v>
      </c>
      <c r="I3840">
        <v>70000000</v>
      </c>
      <c r="J3840">
        <v>2014</v>
      </c>
      <c r="K3840">
        <v>6.3</v>
      </c>
      <c r="L3840" s="5" t="s">
        <v>476</v>
      </c>
      <c r="M3840" s="5" t="s">
        <v>1221</v>
      </c>
      <c r="N3840" t="s">
        <v>455</v>
      </c>
      <c r="O3840" t="s">
        <v>2267</v>
      </c>
      <c r="P3840" s="5">
        <f t="shared" si="356"/>
        <v>0.51010846999818027</v>
      </c>
      <c r="Q3840" s="5">
        <f t="shared" si="357"/>
        <v>55942830</v>
      </c>
      <c r="R3840" s="1">
        <f t="shared" si="358"/>
        <v>-14057170</v>
      </c>
      <c r="S3840" s="1">
        <f t="shared" si="359"/>
        <v>70000000</v>
      </c>
      <c r="V3840" s="5"/>
      <c r="W3840" s="5"/>
      <c r="Y3840" s="5"/>
    </row>
    <row r="3841" spans="1:25" x14ac:dyDescent="0.3">
      <c r="A3841" t="s">
        <v>361</v>
      </c>
      <c r="B3841">
        <v>116</v>
      </c>
      <c r="C3841">
        <v>40932372</v>
      </c>
      <c r="D3841" t="s">
        <v>24</v>
      </c>
      <c r="E3841" t="s">
        <v>12292</v>
      </c>
      <c r="F3841" t="s">
        <v>1226</v>
      </c>
      <c r="G3841" t="s">
        <v>14</v>
      </c>
      <c r="H3841" t="s">
        <v>15</v>
      </c>
      <c r="I3841">
        <v>70000000</v>
      </c>
      <c r="J3841">
        <v>1998</v>
      </c>
      <c r="K3841">
        <v>6.3</v>
      </c>
      <c r="L3841" s="5" t="s">
        <v>476</v>
      </c>
      <c r="M3841" s="5" t="s">
        <v>3629</v>
      </c>
      <c r="P3841" s="5">
        <f t="shared" si="356"/>
        <v>0.5095666864031243</v>
      </c>
      <c r="Q3841" s="5">
        <f t="shared" si="357"/>
        <v>40932372</v>
      </c>
      <c r="R3841" s="1">
        <f t="shared" si="358"/>
        <v>-29067628</v>
      </c>
      <c r="S3841" s="1">
        <f t="shared" si="359"/>
        <v>70000000</v>
      </c>
      <c r="V3841" s="5"/>
      <c r="W3841" s="5"/>
      <c r="Y3841" s="5"/>
    </row>
    <row r="3842" spans="1:25" x14ac:dyDescent="0.3">
      <c r="A3842" t="s">
        <v>248</v>
      </c>
      <c r="B3842">
        <v>127</v>
      </c>
      <c r="C3842">
        <v>38345403</v>
      </c>
      <c r="D3842" t="s">
        <v>1227</v>
      </c>
      <c r="E3842" t="s">
        <v>12293</v>
      </c>
      <c r="F3842" t="s">
        <v>1228</v>
      </c>
      <c r="G3842" t="s">
        <v>14</v>
      </c>
      <c r="H3842" t="s">
        <v>22</v>
      </c>
      <c r="I3842">
        <v>70000000</v>
      </c>
      <c r="J3842">
        <v>2007</v>
      </c>
      <c r="K3842">
        <v>7.7</v>
      </c>
      <c r="L3842" s="5" t="s">
        <v>340</v>
      </c>
      <c r="M3842" s="5" t="s">
        <v>6299</v>
      </c>
      <c r="N3842" t="s">
        <v>455</v>
      </c>
      <c r="O3842" t="s">
        <v>6851</v>
      </c>
      <c r="P3842" s="5">
        <f t="shared" ref="P3842:P3905" si="360">CORREL(C3842:C8755,I3842:I8755)</f>
        <v>0.50888330888380162</v>
      </c>
      <c r="Q3842" s="5">
        <f t="shared" ref="Q3842:Q3905" si="361">IF(ISBLANK(C3842),MEDIAN($C$2:$C$4915), C3842)</f>
        <v>38345403</v>
      </c>
      <c r="R3842" s="1">
        <f t="shared" ref="R3842:R3905" si="362">Q3842-S3842</f>
        <v>-31654597</v>
      </c>
      <c r="S3842" s="1">
        <f t="shared" ref="S3842:S3905" si="363">IF(ISBLANK(I3842),MEDIAN($I$2:$I$4915), I3842)</f>
        <v>70000000</v>
      </c>
      <c r="V3842" s="5"/>
      <c r="W3842" s="5"/>
      <c r="Y3842" s="5"/>
    </row>
    <row r="3843" spans="1:25" x14ac:dyDescent="0.3">
      <c r="A3843" t="s">
        <v>866</v>
      </c>
      <c r="B3843">
        <v>136</v>
      </c>
      <c r="C3843">
        <v>37901509</v>
      </c>
      <c r="D3843" t="s">
        <v>1229</v>
      </c>
      <c r="E3843" t="s">
        <v>12294</v>
      </c>
      <c r="F3843" t="s">
        <v>1230</v>
      </c>
      <c r="G3843" t="s">
        <v>14</v>
      </c>
      <c r="H3843" t="s">
        <v>15</v>
      </c>
      <c r="I3843">
        <v>70000000</v>
      </c>
      <c r="J3843">
        <v>1997</v>
      </c>
      <c r="K3843">
        <v>7</v>
      </c>
      <c r="L3843" s="5" t="s">
        <v>340</v>
      </c>
      <c r="M3843" s="5" t="s">
        <v>4651</v>
      </c>
      <c r="N3843" t="s">
        <v>1221</v>
      </c>
      <c r="O3843" t="s">
        <v>7865</v>
      </c>
      <c r="P3843" s="5">
        <f t="shared" si="360"/>
        <v>0.50817339383679949</v>
      </c>
      <c r="Q3843" s="5">
        <f t="shared" si="361"/>
        <v>37901509</v>
      </c>
      <c r="R3843" s="1">
        <f t="shared" si="362"/>
        <v>-32098491</v>
      </c>
      <c r="S3843" s="1">
        <f t="shared" si="363"/>
        <v>70000000</v>
      </c>
      <c r="V3843" s="5"/>
      <c r="W3843" s="5"/>
      <c r="Y3843" s="5"/>
    </row>
    <row r="3844" spans="1:25" x14ac:dyDescent="0.3">
      <c r="A3844" t="s">
        <v>302</v>
      </c>
      <c r="B3844">
        <v>111</v>
      </c>
      <c r="C3844">
        <v>48430355</v>
      </c>
      <c r="D3844" t="s">
        <v>910</v>
      </c>
      <c r="E3844" t="s">
        <v>12295</v>
      </c>
      <c r="F3844" t="s">
        <v>1231</v>
      </c>
      <c r="G3844" t="s">
        <v>14</v>
      </c>
      <c r="H3844" t="s">
        <v>15</v>
      </c>
      <c r="I3844">
        <v>70000000</v>
      </c>
      <c r="J3844">
        <v>2011</v>
      </c>
      <c r="K3844">
        <v>5.3</v>
      </c>
      <c r="L3844" s="5" t="s">
        <v>599</v>
      </c>
      <c r="M3844" s="5" t="s">
        <v>1221</v>
      </c>
      <c r="P3844" s="5">
        <f t="shared" si="360"/>
        <v>0.50745519005519901</v>
      </c>
      <c r="Q3844" s="5">
        <f t="shared" si="361"/>
        <v>48430355</v>
      </c>
      <c r="R3844" s="1">
        <f t="shared" si="362"/>
        <v>-21569645</v>
      </c>
      <c r="S3844" s="1">
        <f t="shared" si="363"/>
        <v>70000000</v>
      </c>
      <c r="V3844" s="5"/>
      <c r="W3844" s="5"/>
      <c r="Y3844" s="5"/>
    </row>
    <row r="3845" spans="1:25" x14ac:dyDescent="0.3">
      <c r="A3845" t="s">
        <v>475</v>
      </c>
      <c r="B3845">
        <v>116</v>
      </c>
      <c r="C3845">
        <v>30157016</v>
      </c>
      <c r="D3845" t="s">
        <v>384</v>
      </c>
      <c r="E3845" t="s">
        <v>12296</v>
      </c>
      <c r="F3845" t="s">
        <v>1232</v>
      </c>
      <c r="G3845" t="s">
        <v>14</v>
      </c>
      <c r="H3845" t="s">
        <v>15</v>
      </c>
      <c r="I3845">
        <v>70000000</v>
      </c>
      <c r="J3845">
        <v>2002</v>
      </c>
      <c r="K3845">
        <v>5.6</v>
      </c>
      <c r="L3845" s="5" t="s">
        <v>476</v>
      </c>
      <c r="M3845" s="5" t="s">
        <v>340</v>
      </c>
      <c r="N3845" t="s">
        <v>599</v>
      </c>
      <c r="O3845" t="s">
        <v>3629</v>
      </c>
      <c r="P3845" s="5">
        <f t="shared" si="360"/>
        <v>0.50682663178854315</v>
      </c>
      <c r="Q3845" s="5">
        <f t="shared" si="361"/>
        <v>30157016</v>
      </c>
      <c r="R3845" s="1">
        <f t="shared" si="362"/>
        <v>-39842984</v>
      </c>
      <c r="S3845" s="1">
        <f t="shared" si="363"/>
        <v>70000000</v>
      </c>
      <c r="V3845" s="5"/>
      <c r="W3845" s="5"/>
      <c r="Y3845" s="5"/>
    </row>
    <row r="3846" spans="1:25" x14ac:dyDescent="0.3">
      <c r="A3846" t="s">
        <v>1177</v>
      </c>
      <c r="B3846">
        <v>97</v>
      </c>
      <c r="C3846">
        <v>33105600</v>
      </c>
      <c r="D3846" t="s">
        <v>384</v>
      </c>
      <c r="E3846" t="s">
        <v>12297</v>
      </c>
      <c r="F3846" t="s">
        <v>1238</v>
      </c>
      <c r="G3846" t="s">
        <v>14</v>
      </c>
      <c r="H3846" t="s">
        <v>15</v>
      </c>
      <c r="I3846">
        <v>70000000</v>
      </c>
      <c r="J3846">
        <v>2002</v>
      </c>
      <c r="K3846">
        <v>5.4</v>
      </c>
      <c r="L3846" s="5" t="s">
        <v>476</v>
      </c>
      <c r="M3846" s="5" t="s">
        <v>340</v>
      </c>
      <c r="N3846" t="s">
        <v>599</v>
      </c>
      <c r="O3846" t="s">
        <v>3629</v>
      </c>
      <c r="P3846" s="5">
        <f t="shared" si="360"/>
        <v>0.50603528548017818</v>
      </c>
      <c r="Q3846" s="5">
        <f t="shared" si="361"/>
        <v>33105600</v>
      </c>
      <c r="R3846" s="1">
        <f t="shared" si="362"/>
        <v>-36894400</v>
      </c>
      <c r="S3846" s="1">
        <f t="shared" si="363"/>
        <v>70000000</v>
      </c>
      <c r="V3846" s="5"/>
      <c r="W3846" s="5"/>
      <c r="Y3846" s="5"/>
    </row>
    <row r="3847" spans="1:25" x14ac:dyDescent="0.3">
      <c r="A3847" t="s">
        <v>1239</v>
      </c>
      <c r="B3847">
        <v>88</v>
      </c>
      <c r="C3847">
        <v>62321039</v>
      </c>
      <c r="D3847" t="s">
        <v>1240</v>
      </c>
      <c r="E3847" t="s">
        <v>12298</v>
      </c>
      <c r="F3847" t="s">
        <v>1241</v>
      </c>
      <c r="G3847" t="s">
        <v>14</v>
      </c>
      <c r="H3847" t="s">
        <v>15</v>
      </c>
      <c r="I3847">
        <v>70000000</v>
      </c>
      <c r="J3847">
        <v>2012</v>
      </c>
      <c r="K3847">
        <v>6.4</v>
      </c>
      <c r="L3847" s="5" t="s">
        <v>476</v>
      </c>
      <c r="M3847" s="5" t="s">
        <v>455</v>
      </c>
      <c r="N3847" t="s">
        <v>2267</v>
      </c>
      <c r="P3847" s="5">
        <f t="shared" si="360"/>
        <v>0.50526276283563831</v>
      </c>
      <c r="Q3847" s="5">
        <f t="shared" si="361"/>
        <v>62321039</v>
      </c>
      <c r="R3847" s="1">
        <f t="shared" si="362"/>
        <v>-7678961</v>
      </c>
      <c r="S3847" s="1">
        <f t="shared" si="363"/>
        <v>70000000</v>
      </c>
      <c r="V3847" s="5"/>
      <c r="W3847" s="5"/>
      <c r="Y3847" s="5"/>
    </row>
    <row r="3848" spans="1:25" x14ac:dyDescent="0.3">
      <c r="A3848" t="s">
        <v>470</v>
      </c>
      <c r="B3848">
        <v>98</v>
      </c>
      <c r="C3848">
        <v>18990542</v>
      </c>
      <c r="D3848" t="s">
        <v>1248</v>
      </c>
      <c r="E3848" t="s">
        <v>12299</v>
      </c>
      <c r="F3848" t="s">
        <v>1249</v>
      </c>
      <c r="G3848" t="s">
        <v>14</v>
      </c>
      <c r="H3848" t="s">
        <v>15</v>
      </c>
      <c r="I3848">
        <v>70000000</v>
      </c>
      <c r="J3848">
        <v>2002</v>
      </c>
      <c r="K3848">
        <v>3</v>
      </c>
      <c r="L3848" s="5" t="s">
        <v>476</v>
      </c>
      <c r="M3848" s="5" t="s">
        <v>4289</v>
      </c>
      <c r="N3848" t="s">
        <v>8417</v>
      </c>
      <c r="P3848" s="5">
        <f t="shared" si="360"/>
        <v>0.50475987656044019</v>
      </c>
      <c r="Q3848" s="5">
        <f t="shared" si="361"/>
        <v>18990542</v>
      </c>
      <c r="R3848" s="1">
        <f t="shared" si="362"/>
        <v>-51009458</v>
      </c>
      <c r="S3848" s="1">
        <f t="shared" si="363"/>
        <v>70000000</v>
      </c>
      <c r="V3848" s="5"/>
      <c r="W3848" s="5"/>
      <c r="Y3848" s="5"/>
    </row>
    <row r="3849" spans="1:25" x14ac:dyDescent="0.3">
      <c r="A3849" t="s">
        <v>1250</v>
      </c>
      <c r="B3849">
        <v>91</v>
      </c>
      <c r="C3849">
        <v>14294842</v>
      </c>
      <c r="D3849" t="s">
        <v>502</v>
      </c>
      <c r="E3849" t="s">
        <v>12300</v>
      </c>
      <c r="F3849" t="s">
        <v>1251</v>
      </c>
      <c r="G3849" t="s">
        <v>14</v>
      </c>
      <c r="H3849" t="s">
        <v>15</v>
      </c>
      <c r="I3849">
        <v>70000000</v>
      </c>
      <c r="J3849">
        <v>2002</v>
      </c>
      <c r="K3849">
        <v>3.6</v>
      </c>
      <c r="L3849" s="5" t="s">
        <v>476</v>
      </c>
      <c r="M3849" s="5" t="s">
        <v>8413</v>
      </c>
      <c r="N3849" t="s">
        <v>4289</v>
      </c>
      <c r="O3849" t="s">
        <v>3629</v>
      </c>
      <c r="P3849" s="5">
        <f t="shared" si="360"/>
        <v>0.50386769371325191</v>
      </c>
      <c r="Q3849" s="5">
        <f t="shared" si="361"/>
        <v>14294842</v>
      </c>
      <c r="R3849" s="1">
        <f t="shared" si="362"/>
        <v>-55705158</v>
      </c>
      <c r="S3849" s="1">
        <f t="shared" si="363"/>
        <v>70000000</v>
      </c>
      <c r="V3849" s="5"/>
      <c r="W3849" s="5"/>
      <c r="Y3849" s="5"/>
    </row>
    <row r="3850" spans="1:25" x14ac:dyDescent="0.3">
      <c r="A3850" t="s">
        <v>1252</v>
      </c>
      <c r="B3850">
        <v>97</v>
      </c>
      <c r="C3850">
        <v>19819494</v>
      </c>
      <c r="D3850" t="s">
        <v>162</v>
      </c>
      <c r="E3850" t="s">
        <v>12301</v>
      </c>
      <c r="F3850" t="s">
        <v>1253</v>
      </c>
      <c r="G3850" t="s">
        <v>14</v>
      </c>
      <c r="H3850" t="s">
        <v>15</v>
      </c>
      <c r="I3850">
        <v>70000000</v>
      </c>
      <c r="J3850">
        <v>1998</v>
      </c>
      <c r="K3850">
        <v>5.8</v>
      </c>
      <c r="L3850" s="5" t="s">
        <v>476</v>
      </c>
      <c r="M3850" s="5" t="s">
        <v>8413</v>
      </c>
      <c r="N3850" t="s">
        <v>1221</v>
      </c>
      <c r="O3850" t="s">
        <v>3629</v>
      </c>
      <c r="P3850" s="5">
        <f t="shared" si="360"/>
        <v>0.50293549347720556</v>
      </c>
      <c r="Q3850" s="5">
        <f t="shared" si="361"/>
        <v>19819494</v>
      </c>
      <c r="R3850" s="1">
        <f t="shared" si="362"/>
        <v>-50180506</v>
      </c>
      <c r="S3850" s="1">
        <f t="shared" si="363"/>
        <v>70000000</v>
      </c>
      <c r="V3850" s="5"/>
      <c r="W3850" s="5"/>
      <c r="Y3850" s="5"/>
    </row>
    <row r="3851" spans="1:25" x14ac:dyDescent="0.3">
      <c r="A3851" t="s">
        <v>1254</v>
      </c>
      <c r="B3851">
        <v>95</v>
      </c>
      <c r="C3851">
        <v>13596911</v>
      </c>
      <c r="D3851" t="s">
        <v>1255</v>
      </c>
      <c r="E3851" t="s">
        <v>12302</v>
      </c>
      <c r="F3851" t="s">
        <v>1256</v>
      </c>
      <c r="G3851" t="s">
        <v>14</v>
      </c>
      <c r="H3851" t="s">
        <v>15</v>
      </c>
      <c r="I3851">
        <v>70000000</v>
      </c>
      <c r="J3851">
        <v>2001</v>
      </c>
      <c r="K3851">
        <v>6.2</v>
      </c>
      <c r="L3851" s="5" t="s">
        <v>476</v>
      </c>
      <c r="M3851" s="5" t="s">
        <v>340</v>
      </c>
      <c r="N3851" t="s">
        <v>4017</v>
      </c>
      <c r="O3851" t="s">
        <v>599</v>
      </c>
      <c r="P3851" s="5">
        <f t="shared" si="360"/>
        <v>0.50203657649179778</v>
      </c>
      <c r="Q3851" s="5">
        <f t="shared" si="361"/>
        <v>13596911</v>
      </c>
      <c r="R3851" s="1">
        <f t="shared" si="362"/>
        <v>-56403089</v>
      </c>
      <c r="S3851" s="1">
        <f t="shared" si="363"/>
        <v>70000000</v>
      </c>
      <c r="V3851" s="5"/>
      <c r="W3851" s="5"/>
      <c r="Y3851" s="5"/>
    </row>
    <row r="3852" spans="1:25" x14ac:dyDescent="0.3">
      <c r="A3852" t="s">
        <v>568</v>
      </c>
      <c r="B3852">
        <v>88</v>
      </c>
      <c r="C3852">
        <v>8460990</v>
      </c>
      <c r="D3852" t="s">
        <v>1257</v>
      </c>
      <c r="E3852" t="s">
        <v>12303</v>
      </c>
      <c r="F3852" t="s">
        <v>1258</v>
      </c>
      <c r="G3852" t="s">
        <v>14</v>
      </c>
      <c r="H3852" t="s">
        <v>15</v>
      </c>
      <c r="I3852">
        <v>70000000</v>
      </c>
      <c r="J3852">
        <v>2013</v>
      </c>
      <c r="K3852">
        <v>5.6</v>
      </c>
      <c r="L3852" s="5" t="s">
        <v>340</v>
      </c>
      <c r="M3852" s="5" t="s">
        <v>4017</v>
      </c>
      <c r="N3852" t="s">
        <v>6299</v>
      </c>
      <c r="O3852" t="s">
        <v>455</v>
      </c>
      <c r="P3852" s="5">
        <f t="shared" si="360"/>
        <v>0.5010860778220827</v>
      </c>
      <c r="Q3852" s="5">
        <f t="shared" si="361"/>
        <v>8460990</v>
      </c>
      <c r="R3852" s="1">
        <f t="shared" si="362"/>
        <v>-61539010</v>
      </c>
      <c r="S3852" s="1">
        <f t="shared" si="363"/>
        <v>70000000</v>
      </c>
      <c r="V3852" s="5"/>
      <c r="W3852" s="5"/>
      <c r="Y3852" s="5"/>
    </row>
    <row r="3853" spans="1:25" x14ac:dyDescent="0.3">
      <c r="A3853" t="s">
        <v>586</v>
      </c>
      <c r="B3853">
        <v>133</v>
      </c>
      <c r="C3853">
        <v>7097125</v>
      </c>
      <c r="D3853" t="s">
        <v>401</v>
      </c>
      <c r="E3853" t="s">
        <v>12304</v>
      </c>
      <c r="F3853" t="s">
        <v>1259</v>
      </c>
      <c r="G3853" t="s">
        <v>14</v>
      </c>
      <c r="H3853" t="s">
        <v>15</v>
      </c>
      <c r="I3853">
        <v>70000000</v>
      </c>
      <c r="J3853">
        <v>2015</v>
      </c>
      <c r="K3853">
        <v>5.4</v>
      </c>
      <c r="L3853" s="5" t="s">
        <v>476</v>
      </c>
      <c r="M3853" s="5" t="s">
        <v>8413</v>
      </c>
      <c r="N3853" t="s">
        <v>1221</v>
      </c>
      <c r="O3853" t="s">
        <v>8415</v>
      </c>
      <c r="P3853" s="5">
        <f t="shared" si="360"/>
        <v>0.50009326524845588</v>
      </c>
      <c r="Q3853" s="5">
        <f t="shared" si="361"/>
        <v>7097125</v>
      </c>
      <c r="R3853" s="1">
        <f t="shared" si="362"/>
        <v>-62902875</v>
      </c>
      <c r="S3853" s="1">
        <f t="shared" si="363"/>
        <v>70000000</v>
      </c>
      <c r="V3853" s="5"/>
      <c r="W3853" s="5"/>
      <c r="Y3853" s="5"/>
    </row>
    <row r="3854" spans="1:25" x14ac:dyDescent="0.3">
      <c r="A3854" t="s">
        <v>1260</v>
      </c>
      <c r="B3854">
        <v>106</v>
      </c>
      <c r="C3854">
        <v>37760080</v>
      </c>
      <c r="D3854" t="s">
        <v>571</v>
      </c>
      <c r="E3854" t="s">
        <v>12305</v>
      </c>
      <c r="F3854" t="s">
        <v>1261</v>
      </c>
      <c r="G3854" t="s">
        <v>14</v>
      </c>
      <c r="H3854" t="s">
        <v>15</v>
      </c>
      <c r="I3854">
        <v>70000000</v>
      </c>
      <c r="J3854">
        <v>2004</v>
      </c>
      <c r="K3854">
        <v>6.1</v>
      </c>
      <c r="L3854" s="5" t="s">
        <v>476</v>
      </c>
      <c r="M3854" s="5" t="s">
        <v>340</v>
      </c>
      <c r="N3854" t="s">
        <v>8415</v>
      </c>
      <c r="O3854" t="s">
        <v>4289</v>
      </c>
      <c r="P3854" s="5">
        <f t="shared" si="360"/>
        <v>0.49908387156930539</v>
      </c>
      <c r="Q3854" s="5">
        <f t="shared" si="361"/>
        <v>37760080</v>
      </c>
      <c r="R3854" s="1">
        <f t="shared" si="362"/>
        <v>-32239920</v>
      </c>
      <c r="S3854" s="1">
        <f t="shared" si="363"/>
        <v>70000000</v>
      </c>
      <c r="V3854" s="5"/>
      <c r="W3854" s="5"/>
      <c r="Y3854" s="5"/>
    </row>
    <row r="3855" spans="1:25" x14ac:dyDescent="0.3">
      <c r="A3855" t="s">
        <v>1262</v>
      </c>
      <c r="B3855">
        <v>116</v>
      </c>
      <c r="C3855">
        <v>5851188</v>
      </c>
      <c r="D3855" t="s">
        <v>804</v>
      </c>
      <c r="E3855" t="s">
        <v>12306</v>
      </c>
      <c r="F3855" t="s">
        <v>1263</v>
      </c>
      <c r="G3855" t="s">
        <v>14</v>
      </c>
      <c r="H3855" t="s">
        <v>22</v>
      </c>
      <c r="I3855">
        <v>70000000</v>
      </c>
      <c r="J3855">
        <v>2006</v>
      </c>
      <c r="K3855">
        <v>4.2</v>
      </c>
      <c r="L3855" s="5" t="s">
        <v>8413</v>
      </c>
      <c r="M3855" s="5" t="s">
        <v>8415</v>
      </c>
      <c r="N3855" t="s">
        <v>3629</v>
      </c>
      <c r="P3855" s="5">
        <f t="shared" si="360"/>
        <v>0.49830637469841343</v>
      </c>
      <c r="Q3855" s="5">
        <f t="shared" si="361"/>
        <v>5851188</v>
      </c>
      <c r="R3855" s="1">
        <f t="shared" si="362"/>
        <v>-64148812</v>
      </c>
      <c r="S3855" s="1">
        <f t="shared" si="363"/>
        <v>70000000</v>
      </c>
      <c r="V3855" s="5"/>
      <c r="W3855" s="5"/>
      <c r="Y3855" s="5"/>
    </row>
    <row r="3856" spans="1:25" x14ac:dyDescent="0.3">
      <c r="A3856" t="s">
        <v>752</v>
      </c>
      <c r="B3856">
        <v>99</v>
      </c>
      <c r="C3856">
        <v>18821279</v>
      </c>
      <c r="D3856" t="s">
        <v>17</v>
      </c>
      <c r="E3856" t="s">
        <v>12307</v>
      </c>
      <c r="F3856" t="s">
        <v>1267</v>
      </c>
      <c r="G3856" t="s">
        <v>14</v>
      </c>
      <c r="H3856" t="s">
        <v>15</v>
      </c>
      <c r="I3856">
        <v>70000000</v>
      </c>
      <c r="J3856">
        <v>2014</v>
      </c>
      <c r="K3856">
        <v>4.2</v>
      </c>
      <c r="L3856" s="5" t="s">
        <v>476</v>
      </c>
      <c r="M3856" s="5" t="s">
        <v>340</v>
      </c>
      <c r="N3856" t="s">
        <v>455</v>
      </c>
      <c r="P3856" s="5">
        <f t="shared" si="360"/>
        <v>0.49727455124137071</v>
      </c>
      <c r="Q3856" s="5">
        <f t="shared" si="361"/>
        <v>18821279</v>
      </c>
      <c r="R3856" s="1">
        <f t="shared" si="362"/>
        <v>-51178721</v>
      </c>
      <c r="S3856" s="1">
        <f t="shared" si="363"/>
        <v>70000000</v>
      </c>
      <c r="V3856" s="5"/>
      <c r="W3856" s="5"/>
      <c r="Y3856" s="5"/>
    </row>
    <row r="3857" spans="1:25" x14ac:dyDescent="0.3">
      <c r="A3857" t="s">
        <v>1278</v>
      </c>
      <c r="B3857">
        <v>141</v>
      </c>
      <c r="C3857">
        <v>617840</v>
      </c>
      <c r="D3857" t="s">
        <v>1279</v>
      </c>
      <c r="E3857" t="s">
        <v>12308</v>
      </c>
      <c r="F3857" t="s">
        <v>1280</v>
      </c>
      <c r="G3857" t="s">
        <v>14</v>
      </c>
      <c r="H3857" t="s">
        <v>1281</v>
      </c>
      <c r="I3857">
        <v>70000000</v>
      </c>
      <c r="J3857">
        <v>2009</v>
      </c>
      <c r="K3857">
        <v>7.2</v>
      </c>
      <c r="L3857" s="5" t="s">
        <v>340</v>
      </c>
      <c r="M3857" s="5" t="s">
        <v>1221</v>
      </c>
      <c r="N3857" t="s">
        <v>7865</v>
      </c>
      <c r="O3857" t="s">
        <v>6851</v>
      </c>
      <c r="P3857" s="5">
        <f t="shared" si="360"/>
        <v>0.49632750004921689</v>
      </c>
      <c r="Q3857" s="5">
        <f t="shared" si="361"/>
        <v>617840</v>
      </c>
      <c r="R3857" s="1">
        <f t="shared" si="362"/>
        <v>-69382160</v>
      </c>
      <c r="S3857" s="1">
        <f t="shared" si="363"/>
        <v>70000000</v>
      </c>
      <c r="V3857" s="5"/>
      <c r="W3857" s="5"/>
      <c r="Y3857" s="5"/>
    </row>
    <row r="3858" spans="1:25" x14ac:dyDescent="0.3">
      <c r="A3858" t="s">
        <v>70</v>
      </c>
      <c r="B3858">
        <v>128</v>
      </c>
      <c r="C3858">
        <v>39380442</v>
      </c>
      <c r="D3858" t="s">
        <v>330</v>
      </c>
      <c r="E3858" t="s">
        <v>12309</v>
      </c>
      <c r="F3858" t="s">
        <v>1290</v>
      </c>
      <c r="G3858" t="s">
        <v>14</v>
      </c>
      <c r="H3858" t="s">
        <v>15</v>
      </c>
      <c r="I3858">
        <v>70000000</v>
      </c>
      <c r="J3858">
        <v>2008</v>
      </c>
      <c r="K3858">
        <v>7.1</v>
      </c>
      <c r="L3858" s="5" t="s">
        <v>476</v>
      </c>
      <c r="M3858" s="5" t="s">
        <v>1221</v>
      </c>
      <c r="N3858" t="s">
        <v>3629</v>
      </c>
      <c r="P3858" s="5">
        <f t="shared" si="360"/>
        <v>0.49524618239535662</v>
      </c>
      <c r="Q3858" s="5">
        <f t="shared" si="361"/>
        <v>39380442</v>
      </c>
      <c r="R3858" s="1">
        <f t="shared" si="362"/>
        <v>-30619558</v>
      </c>
      <c r="S3858" s="1">
        <f t="shared" si="363"/>
        <v>70000000</v>
      </c>
      <c r="V3858" s="5"/>
      <c r="W3858" s="5"/>
      <c r="Y3858" s="5"/>
    </row>
    <row r="3859" spans="1:25" x14ac:dyDescent="0.3">
      <c r="A3859" t="s">
        <v>138</v>
      </c>
      <c r="B3859">
        <v>169</v>
      </c>
      <c r="C3859">
        <v>216119491</v>
      </c>
      <c r="D3859" t="s">
        <v>526</v>
      </c>
      <c r="E3859" t="s">
        <v>12310</v>
      </c>
      <c r="F3859" t="s">
        <v>1300</v>
      </c>
      <c r="G3859" t="s">
        <v>14</v>
      </c>
      <c r="H3859" t="s">
        <v>15</v>
      </c>
      <c r="I3859">
        <v>70000000</v>
      </c>
      <c r="J3859">
        <v>1998</v>
      </c>
      <c r="K3859">
        <v>8.6</v>
      </c>
      <c r="L3859" s="5" t="s">
        <v>476</v>
      </c>
      <c r="M3859" s="5" t="s">
        <v>1221</v>
      </c>
      <c r="N3859" t="s">
        <v>8418</v>
      </c>
      <c r="P3859" s="5">
        <f t="shared" si="360"/>
        <v>0.49445881292125338</v>
      </c>
      <c r="Q3859" s="5">
        <f t="shared" si="361"/>
        <v>216119491</v>
      </c>
      <c r="R3859" s="1">
        <f t="shared" si="362"/>
        <v>146119491</v>
      </c>
      <c r="S3859" s="1">
        <f t="shared" si="363"/>
        <v>70000000</v>
      </c>
      <c r="V3859" s="5"/>
      <c r="W3859" s="5"/>
      <c r="Y3859" s="5"/>
    </row>
    <row r="3860" spans="1:25" x14ac:dyDescent="0.3">
      <c r="A3860" t="s">
        <v>857</v>
      </c>
      <c r="B3860">
        <v>127</v>
      </c>
      <c r="C3860">
        <v>182805123</v>
      </c>
      <c r="D3860" t="s">
        <v>1303</v>
      </c>
      <c r="E3860" t="s">
        <v>12311</v>
      </c>
      <c r="F3860" t="s">
        <v>1304</v>
      </c>
      <c r="G3860" t="s">
        <v>14</v>
      </c>
      <c r="H3860" t="s">
        <v>15</v>
      </c>
      <c r="I3860">
        <v>70000000</v>
      </c>
      <c r="J3860">
        <v>2000</v>
      </c>
      <c r="K3860">
        <v>6.4</v>
      </c>
      <c r="L3860" s="5" t="s">
        <v>599</v>
      </c>
      <c r="M3860" s="5" t="s">
        <v>455</v>
      </c>
      <c r="N3860" t="s">
        <v>6851</v>
      </c>
      <c r="P3860" s="5">
        <f t="shared" si="360"/>
        <v>0.49647064167859145</v>
      </c>
      <c r="Q3860" s="5">
        <f t="shared" si="361"/>
        <v>182805123</v>
      </c>
      <c r="R3860" s="1">
        <f t="shared" si="362"/>
        <v>112805123</v>
      </c>
      <c r="S3860" s="1">
        <f t="shared" si="363"/>
        <v>70000000</v>
      </c>
      <c r="V3860" s="5"/>
      <c r="W3860" s="5"/>
      <c r="Y3860" s="5"/>
    </row>
    <row r="3861" spans="1:25" x14ac:dyDescent="0.3">
      <c r="A3861" t="s">
        <v>752</v>
      </c>
      <c r="B3861">
        <v>124</v>
      </c>
      <c r="C3861">
        <v>84049211</v>
      </c>
      <c r="D3861" t="s">
        <v>20</v>
      </c>
      <c r="E3861" t="s">
        <v>12312</v>
      </c>
      <c r="F3861" t="s">
        <v>1326</v>
      </c>
      <c r="G3861" t="s">
        <v>14</v>
      </c>
      <c r="H3861" t="s">
        <v>15</v>
      </c>
      <c r="I3861">
        <v>70000000</v>
      </c>
      <c r="J3861">
        <v>1993</v>
      </c>
      <c r="K3861">
        <v>6.4</v>
      </c>
      <c r="L3861" s="5" t="s">
        <v>476</v>
      </c>
      <c r="M3861" s="5" t="s">
        <v>340</v>
      </c>
      <c r="N3861" t="s">
        <v>3629</v>
      </c>
      <c r="P3861" s="5">
        <f t="shared" si="360"/>
        <v>0.49778521274001503</v>
      </c>
      <c r="Q3861" s="5">
        <f t="shared" si="361"/>
        <v>84049211</v>
      </c>
      <c r="R3861" s="1">
        <f t="shared" si="362"/>
        <v>14049211</v>
      </c>
      <c r="S3861" s="1">
        <f t="shared" si="363"/>
        <v>70000000</v>
      </c>
      <c r="V3861" s="5"/>
      <c r="W3861" s="5"/>
      <c r="Y3861" s="5"/>
    </row>
    <row r="3862" spans="1:25" x14ac:dyDescent="0.3">
      <c r="A3862" t="s">
        <v>1356</v>
      </c>
      <c r="B3862">
        <v>100</v>
      </c>
      <c r="C3862">
        <v>17218080</v>
      </c>
      <c r="D3862" t="s">
        <v>584</v>
      </c>
      <c r="E3862" t="s">
        <v>12313</v>
      </c>
      <c r="F3862" t="s">
        <v>1357</v>
      </c>
      <c r="G3862" t="s">
        <v>14</v>
      </c>
      <c r="H3862" t="s">
        <v>15</v>
      </c>
      <c r="I3862">
        <v>70000000</v>
      </c>
      <c r="J3862">
        <v>1991</v>
      </c>
      <c r="K3862">
        <v>5.7</v>
      </c>
      <c r="L3862" s="5" t="s">
        <v>476</v>
      </c>
      <c r="M3862" s="5" t="s">
        <v>340</v>
      </c>
      <c r="N3862" t="s">
        <v>599</v>
      </c>
      <c r="P3862" s="5">
        <f t="shared" si="360"/>
        <v>0.49748798253342202</v>
      </c>
      <c r="Q3862" s="5">
        <f t="shared" si="361"/>
        <v>17218080</v>
      </c>
      <c r="R3862" s="1">
        <f t="shared" si="362"/>
        <v>-52781920</v>
      </c>
      <c r="S3862" s="1">
        <f t="shared" si="363"/>
        <v>70000000</v>
      </c>
      <c r="V3862" s="5"/>
      <c r="W3862" s="5"/>
      <c r="Y3862" s="5"/>
    </row>
    <row r="3863" spans="1:25" x14ac:dyDescent="0.3">
      <c r="A3863" t="s">
        <v>1416</v>
      </c>
      <c r="B3863">
        <v>99</v>
      </c>
      <c r="C3863">
        <v>101217900</v>
      </c>
      <c r="D3863" t="s">
        <v>1417</v>
      </c>
      <c r="E3863" t="s">
        <v>12314</v>
      </c>
      <c r="F3863" t="s">
        <v>1418</v>
      </c>
      <c r="G3863" t="s">
        <v>14</v>
      </c>
      <c r="H3863" t="s">
        <v>15</v>
      </c>
      <c r="I3863">
        <v>70000000</v>
      </c>
      <c r="J3863">
        <v>1998</v>
      </c>
      <c r="K3863">
        <v>7</v>
      </c>
      <c r="L3863" s="5" t="s">
        <v>340</v>
      </c>
      <c r="M3863" s="5" t="s">
        <v>4017</v>
      </c>
      <c r="N3863" t="s">
        <v>4651</v>
      </c>
      <c r="O3863" t="s">
        <v>1221</v>
      </c>
      <c r="P3863" s="5">
        <f t="shared" si="360"/>
        <v>0.49650549529177324</v>
      </c>
      <c r="Q3863" s="5">
        <f t="shared" si="361"/>
        <v>101217900</v>
      </c>
      <c r="R3863" s="1">
        <f t="shared" si="362"/>
        <v>31217900</v>
      </c>
      <c r="S3863" s="1">
        <f t="shared" si="363"/>
        <v>70000000</v>
      </c>
      <c r="V3863" s="5"/>
      <c r="W3863" s="5"/>
      <c r="Y3863" s="5"/>
    </row>
    <row r="3864" spans="1:25" x14ac:dyDescent="0.3">
      <c r="A3864" t="s">
        <v>625</v>
      </c>
      <c r="B3864">
        <v>146</v>
      </c>
      <c r="C3864">
        <v>77862546</v>
      </c>
      <c r="D3864" t="s">
        <v>162</v>
      </c>
      <c r="E3864" t="s">
        <v>12315</v>
      </c>
      <c r="F3864" t="s">
        <v>1457</v>
      </c>
      <c r="G3864" t="s">
        <v>14</v>
      </c>
      <c r="H3864" t="s">
        <v>15</v>
      </c>
      <c r="I3864">
        <v>70000000</v>
      </c>
      <c r="J3864">
        <v>2004</v>
      </c>
      <c r="K3864">
        <v>7.7</v>
      </c>
      <c r="L3864" s="5" t="s">
        <v>476</v>
      </c>
      <c r="M3864" s="5" t="s">
        <v>8413</v>
      </c>
      <c r="N3864" t="s">
        <v>1221</v>
      </c>
      <c r="O3864" t="s">
        <v>3629</v>
      </c>
      <c r="P3864" s="5">
        <f t="shared" si="360"/>
        <v>0.49643297078886511</v>
      </c>
      <c r="Q3864" s="5">
        <f t="shared" si="361"/>
        <v>77862546</v>
      </c>
      <c r="R3864" s="1">
        <f t="shared" si="362"/>
        <v>7862546</v>
      </c>
      <c r="S3864" s="1">
        <f t="shared" si="363"/>
        <v>70000000</v>
      </c>
      <c r="V3864" s="5"/>
      <c r="W3864" s="5"/>
      <c r="Y3864" s="5"/>
    </row>
    <row r="3865" spans="1:25" x14ac:dyDescent="0.3">
      <c r="A3865" t="s">
        <v>1512</v>
      </c>
      <c r="B3865">
        <v>91</v>
      </c>
      <c r="C3865">
        <v>42194060</v>
      </c>
      <c r="D3865" t="s">
        <v>223</v>
      </c>
      <c r="E3865" t="s">
        <v>12316</v>
      </c>
      <c r="F3865" t="s">
        <v>1513</v>
      </c>
      <c r="G3865" t="s">
        <v>14</v>
      </c>
      <c r="H3865" t="s">
        <v>1281</v>
      </c>
      <c r="I3865">
        <v>70000000</v>
      </c>
      <c r="J3865">
        <v>2009</v>
      </c>
      <c r="K3865">
        <v>6.1</v>
      </c>
      <c r="L3865" s="5" t="s">
        <v>340</v>
      </c>
      <c r="M3865" s="5" t="s">
        <v>4017</v>
      </c>
      <c r="N3865" t="s">
        <v>599</v>
      </c>
      <c r="O3865" t="s">
        <v>6299</v>
      </c>
      <c r="P3865" s="5">
        <f t="shared" si="360"/>
        <v>0.49605132551577114</v>
      </c>
      <c r="Q3865" s="5">
        <f t="shared" si="361"/>
        <v>42194060</v>
      </c>
      <c r="R3865" s="1">
        <f t="shared" si="362"/>
        <v>-27805940</v>
      </c>
      <c r="S3865" s="1">
        <f t="shared" si="363"/>
        <v>70000000</v>
      </c>
      <c r="V3865" s="5"/>
      <c r="W3865" s="5"/>
      <c r="Y3865" s="5"/>
    </row>
    <row r="3866" spans="1:25" x14ac:dyDescent="0.3">
      <c r="A3866" t="s">
        <v>1610</v>
      </c>
      <c r="B3866">
        <v>116</v>
      </c>
      <c r="C3866">
        <v>36931089</v>
      </c>
      <c r="D3866" t="s">
        <v>599</v>
      </c>
      <c r="E3866" t="s">
        <v>12317</v>
      </c>
      <c r="F3866" t="s">
        <v>1611</v>
      </c>
      <c r="G3866" t="s">
        <v>14</v>
      </c>
      <c r="H3866" t="s">
        <v>15</v>
      </c>
      <c r="I3866">
        <v>70000000</v>
      </c>
      <c r="J3866">
        <v>2012</v>
      </c>
      <c r="K3866">
        <v>5.6</v>
      </c>
      <c r="L3866" s="5" t="s">
        <v>599</v>
      </c>
      <c r="M3866" s="5"/>
      <c r="P3866" s="5">
        <f t="shared" si="360"/>
        <v>0.49527295272772637</v>
      </c>
      <c r="Q3866" s="5">
        <f t="shared" si="361"/>
        <v>36931089</v>
      </c>
      <c r="R3866" s="1">
        <f t="shared" si="362"/>
        <v>-33068911</v>
      </c>
      <c r="S3866" s="1">
        <f t="shared" si="363"/>
        <v>70000000</v>
      </c>
      <c r="V3866" s="5"/>
      <c r="W3866" s="5"/>
      <c r="Y3866" s="5"/>
    </row>
    <row r="3867" spans="1:25" x14ac:dyDescent="0.3">
      <c r="A3867" t="s">
        <v>1124</v>
      </c>
      <c r="B3867">
        <v>118</v>
      </c>
      <c r="C3867">
        <v>177575142</v>
      </c>
      <c r="D3867" t="s">
        <v>604</v>
      </c>
      <c r="E3867" t="s">
        <v>12318</v>
      </c>
      <c r="F3867" t="s">
        <v>1635</v>
      </c>
      <c r="G3867" t="s">
        <v>14</v>
      </c>
      <c r="H3867" t="s">
        <v>15</v>
      </c>
      <c r="I3867">
        <v>70000000</v>
      </c>
      <c r="J3867">
        <v>2005</v>
      </c>
      <c r="K3867">
        <v>6.6</v>
      </c>
      <c r="L3867" s="5" t="s">
        <v>599</v>
      </c>
      <c r="M3867" s="5" t="s">
        <v>6851</v>
      </c>
      <c r="P3867" s="5">
        <f t="shared" si="360"/>
        <v>0.49443894868568344</v>
      </c>
      <c r="Q3867" s="5">
        <f t="shared" si="361"/>
        <v>177575142</v>
      </c>
      <c r="R3867" s="1">
        <f t="shared" si="362"/>
        <v>107575142</v>
      </c>
      <c r="S3867" s="1">
        <f t="shared" si="363"/>
        <v>70000000</v>
      </c>
      <c r="V3867" s="5"/>
      <c r="W3867" s="5"/>
      <c r="Y3867" s="5"/>
    </row>
    <row r="3868" spans="1:25" x14ac:dyDescent="0.3">
      <c r="A3868" t="s">
        <v>475</v>
      </c>
      <c r="B3868">
        <v>143</v>
      </c>
      <c r="C3868">
        <v>51225796</v>
      </c>
      <c r="D3868" t="s">
        <v>1693</v>
      </c>
      <c r="E3868" t="s">
        <v>12319</v>
      </c>
      <c r="F3868" t="s">
        <v>1694</v>
      </c>
      <c r="G3868" t="s">
        <v>14</v>
      </c>
      <c r="H3868" t="s">
        <v>22</v>
      </c>
      <c r="I3868">
        <v>70000000</v>
      </c>
      <c r="J3868">
        <v>2004</v>
      </c>
      <c r="K3868">
        <v>7.4</v>
      </c>
      <c r="L3868" s="5" t="s">
        <v>1221</v>
      </c>
      <c r="M3868" s="5" t="s">
        <v>6055</v>
      </c>
      <c r="N3868" t="s">
        <v>6851</v>
      </c>
      <c r="O3868" t="s">
        <v>3629</v>
      </c>
      <c r="P3868" s="5">
        <f t="shared" si="360"/>
        <v>0.49566613707362384</v>
      </c>
      <c r="Q3868" s="5">
        <f t="shared" si="361"/>
        <v>51225796</v>
      </c>
      <c r="R3868" s="1">
        <f t="shared" si="362"/>
        <v>-18774204</v>
      </c>
      <c r="S3868" s="1">
        <f t="shared" si="363"/>
        <v>70000000</v>
      </c>
      <c r="V3868" s="5"/>
      <c r="W3868" s="5"/>
      <c r="Y3868" s="5"/>
    </row>
    <row r="3869" spans="1:25" x14ac:dyDescent="0.3">
      <c r="A3869" t="s">
        <v>417</v>
      </c>
      <c r="B3869">
        <v>104</v>
      </c>
      <c r="C3869">
        <v>97680195</v>
      </c>
      <c r="D3869" t="s">
        <v>604</v>
      </c>
      <c r="E3869" t="s">
        <v>12320</v>
      </c>
      <c r="F3869" t="s">
        <v>1795</v>
      </c>
      <c r="G3869" t="s">
        <v>14</v>
      </c>
      <c r="H3869" t="s">
        <v>15</v>
      </c>
      <c r="I3869">
        <v>70000000</v>
      </c>
      <c r="J3869">
        <v>2008</v>
      </c>
      <c r="K3869">
        <v>6.8</v>
      </c>
      <c r="L3869" s="5" t="s">
        <v>599</v>
      </c>
      <c r="M3869" s="5" t="s">
        <v>6851</v>
      </c>
      <c r="P3869" s="5">
        <f t="shared" si="360"/>
        <v>0.49496992065256695</v>
      </c>
      <c r="Q3869" s="5">
        <f t="shared" si="361"/>
        <v>97680195</v>
      </c>
      <c r="R3869" s="1">
        <f t="shared" si="362"/>
        <v>27680195</v>
      </c>
      <c r="S3869" s="1">
        <f t="shared" si="363"/>
        <v>70000000</v>
      </c>
      <c r="V3869" s="5"/>
      <c r="W3869" s="5"/>
      <c r="Y3869" s="5"/>
    </row>
    <row r="3870" spans="1:25" x14ac:dyDescent="0.3">
      <c r="A3870" t="s">
        <v>216</v>
      </c>
      <c r="B3870">
        <v>90</v>
      </c>
      <c r="C3870">
        <v>23159305</v>
      </c>
      <c r="D3870" t="s">
        <v>220</v>
      </c>
      <c r="E3870" t="s">
        <v>12321</v>
      </c>
      <c r="F3870" t="s">
        <v>1906</v>
      </c>
      <c r="G3870" t="s">
        <v>14</v>
      </c>
      <c r="H3870" t="s">
        <v>15</v>
      </c>
      <c r="I3870">
        <v>70000000</v>
      </c>
      <c r="J3870">
        <v>1999</v>
      </c>
      <c r="K3870">
        <v>8</v>
      </c>
      <c r="L3870" s="5" t="s">
        <v>476</v>
      </c>
      <c r="M3870" s="5" t="s">
        <v>340</v>
      </c>
      <c r="N3870" t="s">
        <v>4017</v>
      </c>
      <c r="O3870" t="s">
        <v>599</v>
      </c>
      <c r="P3870" s="5">
        <f t="shared" si="360"/>
        <v>0.49484168411655804</v>
      </c>
      <c r="Q3870" s="5">
        <f t="shared" si="361"/>
        <v>23159305</v>
      </c>
      <c r="R3870" s="1">
        <f t="shared" si="362"/>
        <v>-46840695</v>
      </c>
      <c r="S3870" s="1">
        <f t="shared" si="363"/>
        <v>70000000</v>
      </c>
      <c r="V3870" s="5"/>
      <c r="W3870" s="5"/>
      <c r="Y3870" s="5"/>
    </row>
    <row r="3871" spans="1:25" x14ac:dyDescent="0.3">
      <c r="A3871" t="s">
        <v>2092</v>
      </c>
      <c r="B3871">
        <v>101</v>
      </c>
      <c r="C3871">
        <v>22531698</v>
      </c>
      <c r="D3871" t="s">
        <v>84</v>
      </c>
      <c r="E3871" t="s">
        <v>12322</v>
      </c>
      <c r="F3871" t="s">
        <v>2093</v>
      </c>
      <c r="G3871" t="s">
        <v>14</v>
      </c>
      <c r="H3871" t="s">
        <v>525</v>
      </c>
      <c r="I3871">
        <v>70000000</v>
      </c>
      <c r="J3871">
        <v>2008</v>
      </c>
      <c r="K3871">
        <v>5.6</v>
      </c>
      <c r="L3871" s="5" t="s">
        <v>476</v>
      </c>
      <c r="M3871" s="5" t="s">
        <v>340</v>
      </c>
      <c r="N3871" t="s">
        <v>4289</v>
      </c>
      <c r="O3871" t="s">
        <v>3629</v>
      </c>
      <c r="P3871" s="5">
        <f t="shared" si="360"/>
        <v>0.49386993661072098</v>
      </c>
      <c r="Q3871" s="5">
        <f t="shared" si="361"/>
        <v>22531698</v>
      </c>
      <c r="R3871" s="1">
        <f t="shared" si="362"/>
        <v>-47468302</v>
      </c>
      <c r="S3871" s="1">
        <f t="shared" si="363"/>
        <v>70000000</v>
      </c>
      <c r="V3871" s="5"/>
      <c r="W3871" s="5"/>
      <c r="Y3871" s="5"/>
    </row>
    <row r="3872" spans="1:25" x14ac:dyDescent="0.3">
      <c r="A3872" t="s">
        <v>2216</v>
      </c>
      <c r="B3872">
        <v>105</v>
      </c>
      <c r="C3872">
        <v>116735231</v>
      </c>
      <c r="D3872" t="s">
        <v>804</v>
      </c>
      <c r="E3872" t="s">
        <v>12323</v>
      </c>
      <c r="F3872" t="s">
        <v>2218</v>
      </c>
      <c r="G3872" t="s">
        <v>14</v>
      </c>
      <c r="H3872" t="s">
        <v>15</v>
      </c>
      <c r="I3872">
        <v>70000000</v>
      </c>
      <c r="J3872">
        <v>1999</v>
      </c>
      <c r="K3872">
        <v>6.4</v>
      </c>
      <c r="L3872" s="5" t="s">
        <v>8413</v>
      </c>
      <c r="M3872" s="5" t="s">
        <v>8415</v>
      </c>
      <c r="N3872" t="s">
        <v>3629</v>
      </c>
      <c r="P3872" s="5">
        <f t="shared" si="360"/>
        <v>0.49288558417837686</v>
      </c>
      <c r="Q3872" s="5">
        <f t="shared" si="361"/>
        <v>116735231</v>
      </c>
      <c r="R3872" s="1">
        <f t="shared" si="362"/>
        <v>46735231</v>
      </c>
      <c r="S3872" s="1">
        <f t="shared" si="363"/>
        <v>70000000</v>
      </c>
      <c r="V3872" s="5"/>
      <c r="W3872" s="5"/>
      <c r="Y3872" s="5"/>
    </row>
    <row r="3873" spans="1:25" x14ac:dyDescent="0.3">
      <c r="A3873" t="s">
        <v>7243</v>
      </c>
      <c r="B3873">
        <v>144</v>
      </c>
      <c r="C3873">
        <v>129319</v>
      </c>
      <c r="D3873" t="s">
        <v>6851</v>
      </c>
      <c r="E3873" t="s">
        <v>12324</v>
      </c>
      <c r="F3873" t="s">
        <v>7244</v>
      </c>
      <c r="G3873" t="s">
        <v>14</v>
      </c>
      <c r="H3873" t="s">
        <v>1990</v>
      </c>
      <c r="I3873">
        <v>70000000</v>
      </c>
      <c r="J3873">
        <v>2005</v>
      </c>
      <c r="K3873">
        <v>5.0999999999999996</v>
      </c>
      <c r="L3873" s="5" t="s">
        <v>6851</v>
      </c>
      <c r="M3873" s="5"/>
      <c r="P3873" s="5">
        <f t="shared" si="360"/>
        <v>0.49303393719914396</v>
      </c>
      <c r="Q3873" s="5">
        <f t="shared" si="361"/>
        <v>129319</v>
      </c>
      <c r="R3873" s="1">
        <f t="shared" si="362"/>
        <v>-69870681</v>
      </c>
      <c r="S3873" s="1">
        <f t="shared" si="363"/>
        <v>70000000</v>
      </c>
      <c r="V3873" s="5"/>
      <c r="W3873" s="5"/>
      <c r="Y3873" s="5"/>
    </row>
    <row r="3874" spans="1:25" x14ac:dyDescent="0.3">
      <c r="A3874" t="s">
        <v>1701</v>
      </c>
      <c r="B3874">
        <v>100</v>
      </c>
      <c r="C3874">
        <v>11466088</v>
      </c>
      <c r="D3874" t="s">
        <v>24</v>
      </c>
      <c r="E3874" t="s">
        <v>12325</v>
      </c>
      <c r="F3874" t="s">
        <v>1702</v>
      </c>
      <c r="G3874" t="s">
        <v>14</v>
      </c>
      <c r="H3874" t="s">
        <v>15</v>
      </c>
      <c r="I3874">
        <v>71000000</v>
      </c>
      <c r="J3874">
        <v>1997</v>
      </c>
      <c r="K3874">
        <v>4.7</v>
      </c>
      <c r="L3874" s="5" t="s">
        <v>476</v>
      </c>
      <c r="M3874" s="5" t="s">
        <v>3629</v>
      </c>
      <c r="P3874" s="5">
        <f t="shared" si="360"/>
        <v>0.49186531374678882</v>
      </c>
      <c r="Q3874" s="5">
        <f t="shared" si="361"/>
        <v>11466088</v>
      </c>
      <c r="R3874" s="1">
        <f t="shared" si="362"/>
        <v>-59533912</v>
      </c>
      <c r="S3874" s="1">
        <f t="shared" si="363"/>
        <v>71000000</v>
      </c>
      <c r="V3874" s="5"/>
      <c r="W3874" s="5"/>
      <c r="Y3874" s="5"/>
    </row>
    <row r="3875" spans="1:25" x14ac:dyDescent="0.3">
      <c r="A3875" t="s">
        <v>1177</v>
      </c>
      <c r="B3875">
        <v>85</v>
      </c>
      <c r="C3875">
        <v>144156464</v>
      </c>
      <c r="D3875" t="s">
        <v>184</v>
      </c>
      <c r="E3875" t="s">
        <v>12326</v>
      </c>
      <c r="F3875" t="s">
        <v>1178</v>
      </c>
      <c r="G3875" t="s">
        <v>14</v>
      </c>
      <c r="H3875" t="s">
        <v>15</v>
      </c>
      <c r="I3875">
        <v>71500000</v>
      </c>
      <c r="J3875">
        <v>1998</v>
      </c>
      <c r="K3875">
        <v>5.3</v>
      </c>
      <c r="L3875" s="5" t="s">
        <v>599</v>
      </c>
      <c r="M3875" s="5" t="s">
        <v>6299</v>
      </c>
      <c r="N3875" t="s">
        <v>455</v>
      </c>
      <c r="P3875" s="5">
        <f t="shared" si="360"/>
        <v>0.49079606722205932</v>
      </c>
      <c r="Q3875" s="5">
        <f t="shared" si="361"/>
        <v>144156464</v>
      </c>
      <c r="R3875" s="1">
        <f t="shared" si="362"/>
        <v>72656464</v>
      </c>
      <c r="S3875" s="1">
        <f t="shared" si="363"/>
        <v>71500000</v>
      </c>
      <c r="V3875" s="5"/>
      <c r="W3875" s="5"/>
      <c r="Y3875" s="5"/>
    </row>
    <row r="3876" spans="1:25" x14ac:dyDescent="0.3">
      <c r="A3876" t="s">
        <v>1160</v>
      </c>
      <c r="B3876">
        <v>87</v>
      </c>
      <c r="C3876">
        <v>112950721</v>
      </c>
      <c r="D3876" t="s">
        <v>184</v>
      </c>
      <c r="E3876" t="s">
        <v>12327</v>
      </c>
      <c r="F3876" t="s">
        <v>1161</v>
      </c>
      <c r="G3876" t="s">
        <v>14</v>
      </c>
      <c r="H3876" t="s">
        <v>15</v>
      </c>
      <c r="I3876">
        <v>72000000</v>
      </c>
      <c r="J3876">
        <v>2001</v>
      </c>
      <c r="K3876">
        <v>4.5999999999999996</v>
      </c>
      <c r="L3876" s="5" t="s">
        <v>599</v>
      </c>
      <c r="M3876" s="5" t="s">
        <v>6299</v>
      </c>
      <c r="N3876" t="s">
        <v>455</v>
      </c>
      <c r="P3876" s="5">
        <f t="shared" si="360"/>
        <v>0.49136670653569353</v>
      </c>
      <c r="Q3876" s="5">
        <f t="shared" si="361"/>
        <v>112950721</v>
      </c>
      <c r="R3876" s="1">
        <f t="shared" si="362"/>
        <v>40950721</v>
      </c>
      <c r="S3876" s="1">
        <f t="shared" si="363"/>
        <v>72000000</v>
      </c>
      <c r="V3876" s="5"/>
      <c r="W3876" s="5"/>
      <c r="Y3876" s="5"/>
    </row>
    <row r="3877" spans="1:25" x14ac:dyDescent="0.3">
      <c r="A3877" t="s">
        <v>1162</v>
      </c>
      <c r="B3877">
        <v>178</v>
      </c>
      <c r="C3877">
        <v>75600000</v>
      </c>
      <c r="D3877" t="s">
        <v>1163</v>
      </c>
      <c r="E3877" t="s">
        <v>12328</v>
      </c>
      <c r="F3877" t="s">
        <v>1164</v>
      </c>
      <c r="G3877" t="s">
        <v>14</v>
      </c>
      <c r="H3877" t="s">
        <v>15</v>
      </c>
      <c r="I3877">
        <v>72000000</v>
      </c>
      <c r="J3877">
        <v>1995</v>
      </c>
      <c r="K3877">
        <v>8.4</v>
      </c>
      <c r="L3877" s="5" t="s">
        <v>4651</v>
      </c>
      <c r="M3877" s="5" t="s">
        <v>1221</v>
      </c>
      <c r="N3877" t="s">
        <v>7865</v>
      </c>
      <c r="O3877" t="s">
        <v>8418</v>
      </c>
      <c r="P3877" s="5">
        <f t="shared" si="360"/>
        <v>0.49143054248804852</v>
      </c>
      <c r="Q3877" s="5">
        <f t="shared" si="361"/>
        <v>75600000</v>
      </c>
      <c r="R3877" s="1">
        <f t="shared" si="362"/>
        <v>3600000</v>
      </c>
      <c r="S3877" s="1">
        <f t="shared" si="363"/>
        <v>72000000</v>
      </c>
      <c r="V3877" s="5"/>
      <c r="W3877" s="5"/>
      <c r="Y3877" s="5"/>
    </row>
    <row r="3878" spans="1:25" x14ac:dyDescent="0.3">
      <c r="A3878" t="s">
        <v>1169</v>
      </c>
      <c r="B3878">
        <v>152</v>
      </c>
      <c r="C3878">
        <v>27796042</v>
      </c>
      <c r="D3878" t="s">
        <v>79</v>
      </c>
      <c r="E3878" t="s">
        <v>12329</v>
      </c>
      <c r="F3878" t="s">
        <v>1170</v>
      </c>
      <c r="G3878" t="s">
        <v>14</v>
      </c>
      <c r="H3878" t="s">
        <v>15</v>
      </c>
      <c r="I3878">
        <v>72000000</v>
      </c>
      <c r="J3878">
        <v>2001</v>
      </c>
      <c r="K3878">
        <v>6.9</v>
      </c>
      <c r="L3878" s="5" t="s">
        <v>1221</v>
      </c>
      <c r="M3878" s="5" t="s">
        <v>6851</v>
      </c>
      <c r="P3878" s="5">
        <f t="shared" si="360"/>
        <v>0.49099207118915694</v>
      </c>
      <c r="Q3878" s="5">
        <f t="shared" si="361"/>
        <v>27796042</v>
      </c>
      <c r="R3878" s="1">
        <f t="shared" si="362"/>
        <v>-44203958</v>
      </c>
      <c r="S3878" s="1">
        <f t="shared" si="363"/>
        <v>72000000</v>
      </c>
      <c r="V3878" s="5"/>
      <c r="W3878" s="5"/>
      <c r="Y3878" s="5"/>
    </row>
    <row r="3879" spans="1:25" x14ac:dyDescent="0.3">
      <c r="A3879" t="s">
        <v>752</v>
      </c>
      <c r="B3879">
        <v>116</v>
      </c>
      <c r="C3879">
        <v>32616869</v>
      </c>
      <c r="D3879" t="s">
        <v>1171</v>
      </c>
      <c r="E3879" t="s">
        <v>12330</v>
      </c>
      <c r="F3879" t="s">
        <v>1172</v>
      </c>
      <c r="G3879" t="s">
        <v>14</v>
      </c>
      <c r="H3879" t="s">
        <v>15</v>
      </c>
      <c r="I3879">
        <v>72000000</v>
      </c>
      <c r="J3879">
        <v>2001</v>
      </c>
      <c r="K3879">
        <v>4.5</v>
      </c>
      <c r="L3879" s="5" t="s">
        <v>476</v>
      </c>
      <c r="M3879" s="5" t="s">
        <v>1221</v>
      </c>
      <c r="N3879" t="s">
        <v>8417</v>
      </c>
      <c r="P3879" s="5">
        <f t="shared" si="360"/>
        <v>0.49005830244649307</v>
      </c>
      <c r="Q3879" s="5">
        <f t="shared" si="361"/>
        <v>32616869</v>
      </c>
      <c r="R3879" s="1">
        <f t="shared" si="362"/>
        <v>-39383131</v>
      </c>
      <c r="S3879" s="1">
        <f t="shared" si="363"/>
        <v>72000000</v>
      </c>
      <c r="V3879" s="5"/>
      <c r="W3879" s="5"/>
      <c r="Y3879" s="5"/>
    </row>
    <row r="3880" spans="1:25" x14ac:dyDescent="0.3">
      <c r="A3880" t="s">
        <v>327</v>
      </c>
      <c r="B3880">
        <v>106</v>
      </c>
      <c r="C3880">
        <v>227965690</v>
      </c>
      <c r="D3880" t="s">
        <v>965</v>
      </c>
      <c r="E3880" t="s">
        <v>12331</v>
      </c>
      <c r="F3880" t="s">
        <v>1179</v>
      </c>
      <c r="G3880" t="s">
        <v>14</v>
      </c>
      <c r="H3880" t="s">
        <v>15</v>
      </c>
      <c r="I3880">
        <v>72000000</v>
      </c>
      <c r="J3880">
        <v>2002</v>
      </c>
      <c r="K3880">
        <v>6.7</v>
      </c>
      <c r="L3880" s="5" t="s">
        <v>1221</v>
      </c>
      <c r="M3880" s="5" t="s">
        <v>4289</v>
      </c>
      <c r="N3880" t="s">
        <v>3629</v>
      </c>
      <c r="P3880" s="5">
        <f t="shared" si="360"/>
        <v>0.48915983096081733</v>
      </c>
      <c r="Q3880" s="5">
        <f t="shared" si="361"/>
        <v>227965690</v>
      </c>
      <c r="R3880" s="1">
        <f t="shared" si="362"/>
        <v>155965690</v>
      </c>
      <c r="S3880" s="1">
        <f t="shared" si="363"/>
        <v>72000000</v>
      </c>
      <c r="V3880" s="5"/>
      <c r="W3880" s="5"/>
      <c r="Y3880" s="5"/>
    </row>
    <row r="3881" spans="1:25" x14ac:dyDescent="0.3">
      <c r="A3881" t="s">
        <v>138</v>
      </c>
      <c r="B3881">
        <v>129</v>
      </c>
      <c r="C3881">
        <v>229074524</v>
      </c>
      <c r="D3881" t="s">
        <v>29</v>
      </c>
      <c r="E3881" t="s">
        <v>12332</v>
      </c>
      <c r="F3881" t="s">
        <v>1073</v>
      </c>
      <c r="G3881" t="s">
        <v>14</v>
      </c>
      <c r="H3881" t="s">
        <v>15</v>
      </c>
      <c r="I3881">
        <v>73000000</v>
      </c>
      <c r="J3881">
        <v>1997</v>
      </c>
      <c r="K3881">
        <v>6.5</v>
      </c>
      <c r="L3881" s="5" t="s">
        <v>476</v>
      </c>
      <c r="M3881" s="5" t="s">
        <v>340</v>
      </c>
      <c r="N3881" t="s">
        <v>4289</v>
      </c>
      <c r="P3881" s="5">
        <f t="shared" si="360"/>
        <v>0.4914441279127319</v>
      </c>
      <c r="Q3881" s="5">
        <f t="shared" si="361"/>
        <v>229074524</v>
      </c>
      <c r="R3881" s="1">
        <f t="shared" si="362"/>
        <v>156074524</v>
      </c>
      <c r="S3881" s="1">
        <f t="shared" si="363"/>
        <v>73000000</v>
      </c>
      <c r="V3881" s="5"/>
      <c r="W3881" s="5"/>
      <c r="Y3881" s="5"/>
    </row>
    <row r="3882" spans="1:25" x14ac:dyDescent="0.3">
      <c r="A3882" t="s">
        <v>1150</v>
      </c>
      <c r="B3882">
        <v>97</v>
      </c>
      <c r="C3882">
        <v>107225164</v>
      </c>
      <c r="D3882" t="s">
        <v>1151</v>
      </c>
      <c r="E3882" t="s">
        <v>12333</v>
      </c>
      <c r="F3882" t="s">
        <v>1152</v>
      </c>
      <c r="G3882" t="s">
        <v>14</v>
      </c>
      <c r="H3882" t="s">
        <v>15</v>
      </c>
      <c r="I3882">
        <v>73000000</v>
      </c>
      <c r="J3882">
        <v>2016</v>
      </c>
      <c r="K3882">
        <v>6.3</v>
      </c>
      <c r="L3882" s="5" t="s">
        <v>476</v>
      </c>
      <c r="M3882" s="5" t="s">
        <v>4017</v>
      </c>
      <c r="N3882" t="s">
        <v>599</v>
      </c>
      <c r="O3882" t="s">
        <v>6299</v>
      </c>
      <c r="P3882" s="5">
        <f t="shared" si="360"/>
        <v>0.4937182138739214</v>
      </c>
      <c r="Q3882" s="5">
        <f t="shared" si="361"/>
        <v>107225164</v>
      </c>
      <c r="R3882" s="1">
        <f t="shared" si="362"/>
        <v>34225164</v>
      </c>
      <c r="S3882" s="1">
        <f t="shared" si="363"/>
        <v>73000000</v>
      </c>
      <c r="V3882" s="5"/>
      <c r="W3882" s="5"/>
      <c r="Y3882" s="5"/>
    </row>
    <row r="3883" spans="1:25" x14ac:dyDescent="0.3">
      <c r="A3883" t="s">
        <v>629</v>
      </c>
      <c r="B3883">
        <v>122</v>
      </c>
      <c r="C3883">
        <v>148213377</v>
      </c>
      <c r="D3883" t="s">
        <v>1158</v>
      </c>
      <c r="E3883" t="s">
        <v>12334</v>
      </c>
      <c r="F3883" t="s">
        <v>1159</v>
      </c>
      <c r="G3883" t="s">
        <v>14</v>
      </c>
      <c r="H3883" t="s">
        <v>15</v>
      </c>
      <c r="I3883">
        <v>73000000</v>
      </c>
      <c r="J3883">
        <v>2006</v>
      </c>
      <c r="K3883">
        <v>6.6</v>
      </c>
      <c r="L3883" s="5" t="s">
        <v>476</v>
      </c>
      <c r="M3883" s="5" t="s">
        <v>599</v>
      </c>
      <c r="N3883" t="s">
        <v>8417</v>
      </c>
      <c r="P3883" s="5">
        <f t="shared" si="360"/>
        <v>0.49369415330101651</v>
      </c>
      <c r="Q3883" s="5">
        <f t="shared" si="361"/>
        <v>148213377</v>
      </c>
      <c r="R3883" s="1">
        <f t="shared" si="362"/>
        <v>75213377</v>
      </c>
      <c r="S3883" s="1">
        <f t="shared" si="363"/>
        <v>73000000</v>
      </c>
      <c r="V3883" s="5"/>
      <c r="W3883" s="5"/>
      <c r="Y3883" s="5"/>
    </row>
    <row r="3884" spans="1:25" x14ac:dyDescent="0.3">
      <c r="A3884" t="s">
        <v>1145</v>
      </c>
      <c r="B3884">
        <v>91</v>
      </c>
      <c r="C3884">
        <v>336029560</v>
      </c>
      <c r="D3884" t="s">
        <v>447</v>
      </c>
      <c r="E3884" t="s">
        <v>12335</v>
      </c>
      <c r="F3884" t="s">
        <v>1146</v>
      </c>
      <c r="G3884" t="s">
        <v>14</v>
      </c>
      <c r="H3884" t="s">
        <v>15</v>
      </c>
      <c r="I3884">
        <v>74000000</v>
      </c>
      <c r="J3884">
        <v>2015</v>
      </c>
      <c r="K3884">
        <v>6.4</v>
      </c>
      <c r="L3884" s="5" t="s">
        <v>476</v>
      </c>
      <c r="M3884" s="5" t="s">
        <v>4017</v>
      </c>
      <c r="N3884" t="s">
        <v>599</v>
      </c>
      <c r="O3884" t="s">
        <v>6299</v>
      </c>
      <c r="P3884" s="5">
        <f t="shared" si="360"/>
        <v>0.49432335043505804</v>
      </c>
      <c r="Q3884" s="5">
        <f t="shared" si="361"/>
        <v>336029560</v>
      </c>
      <c r="R3884" s="1">
        <f t="shared" si="362"/>
        <v>262029560</v>
      </c>
      <c r="S3884" s="1">
        <f t="shared" si="363"/>
        <v>74000000</v>
      </c>
      <c r="V3884" s="5"/>
      <c r="W3884" s="5"/>
      <c r="Y3884" s="5"/>
    </row>
    <row r="3885" spans="1:25" x14ac:dyDescent="0.3">
      <c r="A3885" t="s">
        <v>1186</v>
      </c>
      <c r="B3885">
        <v>92</v>
      </c>
      <c r="C3885">
        <v>162495848</v>
      </c>
      <c r="D3885" t="s">
        <v>101</v>
      </c>
      <c r="E3885" t="s">
        <v>12336</v>
      </c>
      <c r="F3885" t="s">
        <v>1187</v>
      </c>
      <c r="G3885" t="s">
        <v>14</v>
      </c>
      <c r="H3885" t="s">
        <v>15</v>
      </c>
      <c r="I3885">
        <v>74000000</v>
      </c>
      <c r="J3885">
        <v>2015</v>
      </c>
      <c r="K3885">
        <v>6</v>
      </c>
      <c r="L3885" s="5" t="s">
        <v>340</v>
      </c>
      <c r="M3885" s="5" t="s">
        <v>4017</v>
      </c>
      <c r="N3885" t="s">
        <v>599</v>
      </c>
      <c r="O3885" t="s">
        <v>6299</v>
      </c>
      <c r="P3885" s="5">
        <f t="shared" si="360"/>
        <v>0.49952569634296573</v>
      </c>
      <c r="Q3885" s="5">
        <f t="shared" si="361"/>
        <v>162495848</v>
      </c>
      <c r="R3885" s="1">
        <f t="shared" si="362"/>
        <v>88495848</v>
      </c>
      <c r="S3885" s="1">
        <f t="shared" si="363"/>
        <v>74000000</v>
      </c>
      <c r="V3885" s="5"/>
      <c r="W3885" s="5"/>
      <c r="Y3885" s="5"/>
    </row>
    <row r="3886" spans="1:25" x14ac:dyDescent="0.3">
      <c r="A3886" t="s">
        <v>44</v>
      </c>
      <c r="B3886">
        <v>121</v>
      </c>
      <c r="C3886">
        <v>83077470</v>
      </c>
      <c r="D3886" t="s">
        <v>790</v>
      </c>
      <c r="E3886" t="s">
        <v>12337</v>
      </c>
      <c r="F3886" t="s">
        <v>791</v>
      </c>
      <c r="G3886" t="s">
        <v>14</v>
      </c>
      <c r="H3886" t="s">
        <v>15</v>
      </c>
      <c r="I3886">
        <v>75000000</v>
      </c>
      <c r="J3886">
        <v>2008</v>
      </c>
      <c r="K3886">
        <v>7.1</v>
      </c>
      <c r="L3886" s="5" t="s">
        <v>1221</v>
      </c>
      <c r="M3886" s="5" t="s">
        <v>7865</v>
      </c>
      <c r="N3886" t="s">
        <v>3629</v>
      </c>
      <c r="O3886" t="s">
        <v>8418</v>
      </c>
      <c r="P3886" s="5">
        <f t="shared" si="360"/>
        <v>0.50040528620024904</v>
      </c>
      <c r="Q3886" s="5">
        <f t="shared" si="361"/>
        <v>83077470</v>
      </c>
      <c r="R3886" s="1">
        <f t="shared" si="362"/>
        <v>8077470</v>
      </c>
      <c r="S3886" s="1">
        <f t="shared" si="363"/>
        <v>75000000</v>
      </c>
      <c r="V3886" s="5"/>
      <c r="W3886" s="5"/>
      <c r="Y3886" s="5"/>
    </row>
    <row r="3887" spans="1:25" x14ac:dyDescent="0.3">
      <c r="A3887" t="s">
        <v>412</v>
      </c>
      <c r="B3887">
        <v>108</v>
      </c>
      <c r="C3887">
        <v>176049130</v>
      </c>
      <c r="D3887" t="s">
        <v>413</v>
      </c>
      <c r="E3887" t="s">
        <v>12338</v>
      </c>
      <c r="F3887" t="s">
        <v>840</v>
      </c>
      <c r="G3887" t="s">
        <v>14</v>
      </c>
      <c r="H3887" t="s">
        <v>15</v>
      </c>
      <c r="I3887">
        <v>75000000</v>
      </c>
      <c r="J3887">
        <v>2004</v>
      </c>
      <c r="K3887">
        <v>7.8</v>
      </c>
      <c r="L3887" s="5" t="s">
        <v>476</v>
      </c>
      <c r="M3887" s="5" t="s">
        <v>8415</v>
      </c>
      <c r="N3887" t="s">
        <v>3629</v>
      </c>
      <c r="P3887" s="5">
        <f t="shared" si="360"/>
        <v>0.50006804474125632</v>
      </c>
      <c r="Q3887" s="5">
        <f t="shared" si="361"/>
        <v>176049130</v>
      </c>
      <c r="R3887" s="1">
        <f t="shared" si="362"/>
        <v>101049130</v>
      </c>
      <c r="S3887" s="1">
        <f t="shared" si="363"/>
        <v>75000000</v>
      </c>
      <c r="V3887" s="5"/>
      <c r="W3887" s="5"/>
      <c r="Y3887" s="5"/>
    </row>
    <row r="3888" spans="1:25" x14ac:dyDescent="0.3">
      <c r="A3888" t="s">
        <v>843</v>
      </c>
      <c r="B3888">
        <v>110</v>
      </c>
      <c r="C3888">
        <v>20315324</v>
      </c>
      <c r="D3888" t="s">
        <v>32</v>
      </c>
      <c r="E3888" t="s">
        <v>12339</v>
      </c>
      <c r="F3888" t="s">
        <v>844</v>
      </c>
      <c r="G3888" t="s">
        <v>14</v>
      </c>
      <c r="H3888" t="s">
        <v>275</v>
      </c>
      <c r="I3888">
        <v>75000000</v>
      </c>
      <c r="J3888">
        <v>2011</v>
      </c>
      <c r="K3888">
        <v>5.8</v>
      </c>
      <c r="L3888" s="5" t="s">
        <v>476</v>
      </c>
      <c r="M3888" s="5" t="s">
        <v>340</v>
      </c>
      <c r="N3888" t="s">
        <v>6851</v>
      </c>
      <c r="P3888" s="5">
        <f t="shared" si="360"/>
        <v>0.50117919909894693</v>
      </c>
      <c r="Q3888" s="5">
        <f t="shared" si="361"/>
        <v>20315324</v>
      </c>
      <c r="R3888" s="1">
        <f t="shared" si="362"/>
        <v>-54684676</v>
      </c>
      <c r="S3888" s="1">
        <f t="shared" si="363"/>
        <v>75000000</v>
      </c>
      <c r="V3888" s="5"/>
      <c r="W3888" s="5"/>
      <c r="Y3888" s="5"/>
    </row>
    <row r="3889" spans="1:25" x14ac:dyDescent="0.3">
      <c r="A3889" t="s">
        <v>96</v>
      </c>
      <c r="B3889">
        <v>104</v>
      </c>
      <c r="C3889">
        <v>78009155</v>
      </c>
      <c r="D3889" t="s">
        <v>630</v>
      </c>
      <c r="E3889" t="s">
        <v>12340</v>
      </c>
      <c r="F3889" t="s">
        <v>856</v>
      </c>
      <c r="G3889" t="s">
        <v>14</v>
      </c>
      <c r="H3889" t="s">
        <v>15</v>
      </c>
      <c r="I3889">
        <v>75000000</v>
      </c>
      <c r="J3889">
        <v>2011</v>
      </c>
      <c r="K3889">
        <v>6.2</v>
      </c>
      <c r="L3889" s="5" t="s">
        <v>476</v>
      </c>
      <c r="M3889" s="5" t="s">
        <v>599</v>
      </c>
      <c r="N3889" t="s">
        <v>8413</v>
      </c>
      <c r="P3889" s="5">
        <f t="shared" si="360"/>
        <v>0.50024049981889396</v>
      </c>
      <c r="Q3889" s="5">
        <f t="shared" si="361"/>
        <v>78009155</v>
      </c>
      <c r="R3889" s="1">
        <f t="shared" si="362"/>
        <v>3009155</v>
      </c>
      <c r="S3889" s="1">
        <f t="shared" si="363"/>
        <v>75000000</v>
      </c>
      <c r="V3889" s="5"/>
      <c r="W3889" s="5"/>
      <c r="Y3889" s="5"/>
    </row>
    <row r="3890" spans="1:25" x14ac:dyDescent="0.3">
      <c r="A3890" t="s">
        <v>923</v>
      </c>
      <c r="B3890">
        <v>120</v>
      </c>
      <c r="C3890">
        <v>140459099</v>
      </c>
      <c r="D3890" t="s">
        <v>924</v>
      </c>
      <c r="E3890" t="s">
        <v>12341</v>
      </c>
      <c r="F3890" t="s">
        <v>925</v>
      </c>
      <c r="G3890" t="s">
        <v>14</v>
      </c>
      <c r="H3890" t="s">
        <v>15</v>
      </c>
      <c r="I3890">
        <v>75000000</v>
      </c>
      <c r="J3890">
        <v>1998</v>
      </c>
      <c r="K3890">
        <v>6.1</v>
      </c>
      <c r="L3890" s="5" t="s">
        <v>476</v>
      </c>
      <c r="M3890" s="5" t="s">
        <v>1221</v>
      </c>
      <c r="N3890" t="s">
        <v>6851</v>
      </c>
      <c r="O3890" t="s">
        <v>4289</v>
      </c>
      <c r="P3890" s="5">
        <f t="shared" si="360"/>
        <v>0.49983883742582685</v>
      </c>
      <c r="Q3890" s="5">
        <f t="shared" si="361"/>
        <v>140459099</v>
      </c>
      <c r="R3890" s="1">
        <f t="shared" si="362"/>
        <v>65459099</v>
      </c>
      <c r="S3890" s="1">
        <f t="shared" si="363"/>
        <v>75000000</v>
      </c>
      <c r="V3890" s="5"/>
      <c r="W3890" s="5"/>
      <c r="Y3890" s="5"/>
    </row>
    <row r="3891" spans="1:25" x14ac:dyDescent="0.3">
      <c r="A3891" t="s">
        <v>214</v>
      </c>
      <c r="B3891">
        <v>87</v>
      </c>
      <c r="C3891">
        <v>133103929</v>
      </c>
      <c r="D3891" t="s">
        <v>788</v>
      </c>
      <c r="E3891" t="s">
        <v>12342</v>
      </c>
      <c r="F3891" t="s">
        <v>929</v>
      </c>
      <c r="G3891" t="s">
        <v>14</v>
      </c>
      <c r="H3891" t="s">
        <v>15</v>
      </c>
      <c r="I3891">
        <v>75000000</v>
      </c>
      <c r="J3891">
        <v>2011</v>
      </c>
      <c r="K3891">
        <v>4.4000000000000004</v>
      </c>
      <c r="L3891" s="5" t="s">
        <v>340</v>
      </c>
      <c r="M3891" s="5" t="s">
        <v>4017</v>
      </c>
      <c r="N3891" t="s">
        <v>599</v>
      </c>
      <c r="O3891" t="s">
        <v>6299</v>
      </c>
      <c r="P3891" s="5">
        <f t="shared" si="360"/>
        <v>0.50031838376815585</v>
      </c>
      <c r="Q3891" s="5">
        <f t="shared" si="361"/>
        <v>133103929</v>
      </c>
      <c r="R3891" s="1">
        <f t="shared" si="362"/>
        <v>58103929</v>
      </c>
      <c r="S3891" s="1">
        <f t="shared" si="363"/>
        <v>75000000</v>
      </c>
      <c r="V3891" s="5"/>
      <c r="W3891" s="5"/>
      <c r="Y3891" s="5"/>
    </row>
    <row r="3892" spans="1:25" x14ac:dyDescent="0.3">
      <c r="A3892" t="s">
        <v>653</v>
      </c>
      <c r="B3892">
        <v>91</v>
      </c>
      <c r="C3892">
        <v>128200012</v>
      </c>
      <c r="D3892" t="s">
        <v>223</v>
      </c>
      <c r="E3892" t="s">
        <v>12343</v>
      </c>
      <c r="F3892" t="s">
        <v>937</v>
      </c>
      <c r="G3892" t="s">
        <v>14</v>
      </c>
      <c r="H3892" t="s">
        <v>15</v>
      </c>
      <c r="I3892">
        <v>75000000</v>
      </c>
      <c r="J3892">
        <v>2005</v>
      </c>
      <c r="K3892">
        <v>6.3</v>
      </c>
      <c r="L3892" s="5" t="s">
        <v>340</v>
      </c>
      <c r="M3892" s="5" t="s">
        <v>4017</v>
      </c>
      <c r="N3892" t="s">
        <v>599</v>
      </c>
      <c r="O3892" t="s">
        <v>6299</v>
      </c>
      <c r="P3892" s="5">
        <f t="shared" si="360"/>
        <v>0.5006807391839212</v>
      </c>
      <c r="Q3892" s="5">
        <f t="shared" si="361"/>
        <v>128200012</v>
      </c>
      <c r="R3892" s="1">
        <f t="shared" si="362"/>
        <v>53200012</v>
      </c>
      <c r="S3892" s="1">
        <f t="shared" si="363"/>
        <v>75000000</v>
      </c>
      <c r="V3892" s="5"/>
      <c r="W3892" s="5"/>
      <c r="Y3892" s="5"/>
    </row>
    <row r="3893" spans="1:25" x14ac:dyDescent="0.3">
      <c r="A3893" t="s">
        <v>644</v>
      </c>
      <c r="B3893">
        <v>123</v>
      </c>
      <c r="C3893">
        <v>101087161</v>
      </c>
      <c r="D3893" t="s">
        <v>122</v>
      </c>
      <c r="E3893" t="s">
        <v>12344</v>
      </c>
      <c r="F3893" t="s">
        <v>946</v>
      </c>
      <c r="G3893" t="s">
        <v>14</v>
      </c>
      <c r="H3893" t="s">
        <v>15</v>
      </c>
      <c r="I3893">
        <v>75000000</v>
      </c>
      <c r="J3893">
        <v>1997</v>
      </c>
      <c r="K3893">
        <v>6.8</v>
      </c>
      <c r="L3893" s="5" t="s">
        <v>476</v>
      </c>
      <c r="M3893" s="5" t="s">
        <v>8413</v>
      </c>
      <c r="N3893" t="s">
        <v>3629</v>
      </c>
      <c r="P3893" s="5">
        <f t="shared" si="360"/>
        <v>0.50096745691903322</v>
      </c>
      <c r="Q3893" s="5">
        <f t="shared" si="361"/>
        <v>101087161</v>
      </c>
      <c r="R3893" s="1">
        <f t="shared" si="362"/>
        <v>26087161</v>
      </c>
      <c r="S3893" s="1">
        <f t="shared" si="363"/>
        <v>75000000</v>
      </c>
      <c r="V3893" s="5"/>
      <c r="W3893" s="5"/>
      <c r="Y3893" s="5"/>
    </row>
    <row r="3894" spans="1:25" x14ac:dyDescent="0.3">
      <c r="A3894" t="s">
        <v>377</v>
      </c>
      <c r="B3894">
        <v>135</v>
      </c>
      <c r="C3894">
        <v>76081498</v>
      </c>
      <c r="D3894" t="s">
        <v>967</v>
      </c>
      <c r="E3894" t="s">
        <v>12345</v>
      </c>
      <c r="F3894" t="s">
        <v>968</v>
      </c>
      <c r="G3894" t="s">
        <v>14</v>
      </c>
      <c r="H3894" t="s">
        <v>15</v>
      </c>
      <c r="I3894">
        <v>75000000</v>
      </c>
      <c r="J3894">
        <v>1997</v>
      </c>
      <c r="K3894">
        <v>6.7</v>
      </c>
      <c r="L3894" s="5" t="s">
        <v>476</v>
      </c>
      <c r="M3894" s="5" t="s">
        <v>8413</v>
      </c>
      <c r="N3894" t="s">
        <v>8415</v>
      </c>
      <c r="O3894" t="s">
        <v>6851</v>
      </c>
      <c r="P3894" s="5">
        <f t="shared" si="360"/>
        <v>0.50085768050541501</v>
      </c>
      <c r="Q3894" s="5">
        <f t="shared" si="361"/>
        <v>76081498</v>
      </c>
      <c r="R3894" s="1">
        <f t="shared" si="362"/>
        <v>1081498</v>
      </c>
      <c r="S3894" s="1">
        <f t="shared" si="363"/>
        <v>75000000</v>
      </c>
      <c r="V3894" s="5"/>
      <c r="W3894" s="5"/>
      <c r="Y3894" s="5"/>
    </row>
    <row r="3895" spans="1:25" x14ac:dyDescent="0.3">
      <c r="A3895" t="s">
        <v>114</v>
      </c>
      <c r="B3895">
        <v>129</v>
      </c>
      <c r="C3895">
        <v>45356386</v>
      </c>
      <c r="D3895" t="s">
        <v>52</v>
      </c>
      <c r="E3895" t="s">
        <v>12346</v>
      </c>
      <c r="F3895" t="s">
        <v>996</v>
      </c>
      <c r="G3895" t="s">
        <v>997</v>
      </c>
      <c r="H3895" t="s">
        <v>15</v>
      </c>
      <c r="I3895">
        <v>75000000</v>
      </c>
      <c r="J3895">
        <v>2005</v>
      </c>
      <c r="K3895">
        <v>5.9</v>
      </c>
      <c r="L3895" s="5" t="s">
        <v>476</v>
      </c>
      <c r="M3895" s="5" t="s">
        <v>340</v>
      </c>
      <c r="N3895" t="s">
        <v>5239</v>
      </c>
      <c r="P3895" s="5">
        <f t="shared" si="360"/>
        <v>0.50042990062722525</v>
      </c>
      <c r="Q3895" s="5">
        <f t="shared" si="361"/>
        <v>45356386</v>
      </c>
      <c r="R3895" s="1">
        <f t="shared" si="362"/>
        <v>-29643614</v>
      </c>
      <c r="S3895" s="1">
        <f t="shared" si="363"/>
        <v>75000000</v>
      </c>
      <c r="V3895" s="5"/>
      <c r="W3895" s="5"/>
      <c r="Y3895" s="5"/>
    </row>
    <row r="3896" spans="1:25" x14ac:dyDescent="0.3">
      <c r="A3896" t="s">
        <v>1064</v>
      </c>
      <c r="B3896">
        <v>87</v>
      </c>
      <c r="C3896">
        <v>323505540</v>
      </c>
      <c r="D3896" t="s">
        <v>1065</v>
      </c>
      <c r="E3896" t="s">
        <v>12347</v>
      </c>
      <c r="F3896" t="s">
        <v>1067</v>
      </c>
      <c r="G3896" t="s">
        <v>14</v>
      </c>
      <c r="H3896" t="s">
        <v>242</v>
      </c>
      <c r="I3896">
        <v>75000000</v>
      </c>
      <c r="J3896">
        <v>2016</v>
      </c>
      <c r="K3896">
        <v>6.8</v>
      </c>
      <c r="L3896" s="5" t="s">
        <v>4017</v>
      </c>
      <c r="M3896" s="5" t="s">
        <v>599</v>
      </c>
      <c r="N3896" t="s">
        <v>6299</v>
      </c>
      <c r="P3896" s="5">
        <f t="shared" si="360"/>
        <v>0.49967476487843426</v>
      </c>
      <c r="Q3896" s="5">
        <f t="shared" si="361"/>
        <v>323505540</v>
      </c>
      <c r="R3896" s="1">
        <f t="shared" si="362"/>
        <v>248505540</v>
      </c>
      <c r="S3896" s="1">
        <f t="shared" si="363"/>
        <v>75000000</v>
      </c>
      <c r="V3896" s="5"/>
      <c r="W3896" s="5"/>
      <c r="Y3896" s="5"/>
    </row>
    <row r="3897" spans="1:25" x14ac:dyDescent="0.3">
      <c r="A3897" t="s">
        <v>151</v>
      </c>
      <c r="B3897">
        <v>154</v>
      </c>
      <c r="C3897">
        <v>306124059</v>
      </c>
      <c r="D3897" t="s">
        <v>29</v>
      </c>
      <c r="E3897" t="s">
        <v>12348</v>
      </c>
      <c r="F3897" t="s">
        <v>1072</v>
      </c>
      <c r="G3897" t="s">
        <v>14</v>
      </c>
      <c r="H3897" t="s">
        <v>15</v>
      </c>
      <c r="I3897">
        <v>75000000</v>
      </c>
      <c r="J3897">
        <v>1996</v>
      </c>
      <c r="K3897">
        <v>6.9</v>
      </c>
      <c r="L3897" s="5" t="s">
        <v>476</v>
      </c>
      <c r="M3897" s="5" t="s">
        <v>340</v>
      </c>
      <c r="N3897" t="s">
        <v>4289</v>
      </c>
      <c r="P3897" s="5">
        <f t="shared" si="360"/>
        <v>0.50456878442580011</v>
      </c>
      <c r="Q3897" s="5">
        <f t="shared" si="361"/>
        <v>306124059</v>
      </c>
      <c r="R3897" s="1">
        <f t="shared" si="362"/>
        <v>231124059</v>
      </c>
      <c r="S3897" s="1">
        <f t="shared" si="363"/>
        <v>75000000</v>
      </c>
      <c r="V3897" s="5"/>
      <c r="W3897" s="5"/>
      <c r="Y3897" s="5"/>
    </row>
    <row r="3898" spans="1:25" x14ac:dyDescent="0.3">
      <c r="A3898" t="s">
        <v>287</v>
      </c>
      <c r="B3898">
        <v>86</v>
      </c>
      <c r="C3898">
        <v>193136719</v>
      </c>
      <c r="D3898" t="s">
        <v>165</v>
      </c>
      <c r="E3898" t="s">
        <v>12349</v>
      </c>
      <c r="F3898" t="s">
        <v>1074</v>
      </c>
      <c r="G3898" t="s">
        <v>14</v>
      </c>
      <c r="H3898" t="s">
        <v>15</v>
      </c>
      <c r="I3898">
        <v>75000000</v>
      </c>
      <c r="J3898">
        <v>2005</v>
      </c>
      <c r="K3898">
        <v>6.9</v>
      </c>
      <c r="L3898" s="5" t="s">
        <v>340</v>
      </c>
      <c r="M3898" s="5" t="s">
        <v>4017</v>
      </c>
      <c r="N3898" t="s">
        <v>599</v>
      </c>
      <c r="O3898" t="s">
        <v>6299</v>
      </c>
      <c r="P3898" s="5">
        <f t="shared" si="360"/>
        <v>0.50897907503656048</v>
      </c>
      <c r="Q3898" s="5">
        <f t="shared" si="361"/>
        <v>193136719</v>
      </c>
      <c r="R3898" s="1">
        <f t="shared" si="362"/>
        <v>118136719</v>
      </c>
      <c r="S3898" s="1">
        <f t="shared" si="363"/>
        <v>75000000</v>
      </c>
      <c r="V3898" s="5"/>
      <c r="W3898" s="5"/>
      <c r="Y3898" s="5"/>
    </row>
    <row r="3899" spans="1:25" x14ac:dyDescent="0.3">
      <c r="A3899" t="s">
        <v>44</v>
      </c>
      <c r="B3899">
        <v>104</v>
      </c>
      <c r="C3899">
        <v>157299717</v>
      </c>
      <c r="D3899" t="s">
        <v>29</v>
      </c>
      <c r="E3899" t="s">
        <v>12350</v>
      </c>
      <c r="F3899" t="s">
        <v>1076</v>
      </c>
      <c r="G3899" t="s">
        <v>14</v>
      </c>
      <c r="H3899" t="s">
        <v>15</v>
      </c>
      <c r="I3899">
        <v>75000000</v>
      </c>
      <c r="J3899">
        <v>2000</v>
      </c>
      <c r="K3899">
        <v>7.4</v>
      </c>
      <c r="L3899" s="5" t="s">
        <v>476</v>
      </c>
      <c r="M3899" s="5" t="s">
        <v>340</v>
      </c>
      <c r="N3899" t="s">
        <v>4289</v>
      </c>
      <c r="P3899" s="5">
        <f t="shared" si="360"/>
        <v>0.51050363983385016</v>
      </c>
      <c r="Q3899" s="5">
        <f t="shared" si="361"/>
        <v>157299717</v>
      </c>
      <c r="R3899" s="1">
        <f t="shared" si="362"/>
        <v>82299717</v>
      </c>
      <c r="S3899" s="1">
        <f t="shared" si="363"/>
        <v>75000000</v>
      </c>
      <c r="V3899" s="5"/>
      <c r="W3899" s="5"/>
      <c r="Y3899" s="5"/>
    </row>
    <row r="3900" spans="1:25" x14ac:dyDescent="0.3">
      <c r="A3900" t="s">
        <v>782</v>
      </c>
      <c r="B3900">
        <v>110</v>
      </c>
      <c r="C3900">
        <v>134568845</v>
      </c>
      <c r="D3900" t="s">
        <v>1077</v>
      </c>
      <c r="E3900" t="s">
        <v>12351</v>
      </c>
      <c r="F3900" t="s">
        <v>1078</v>
      </c>
      <c r="G3900" t="s">
        <v>14</v>
      </c>
      <c r="H3900" t="s">
        <v>15</v>
      </c>
      <c r="I3900">
        <v>75000000</v>
      </c>
      <c r="J3900">
        <v>2008</v>
      </c>
      <c r="K3900">
        <v>6.7</v>
      </c>
      <c r="L3900" s="5" t="s">
        <v>476</v>
      </c>
      <c r="M3900" s="5" t="s">
        <v>8413</v>
      </c>
      <c r="N3900" t="s">
        <v>455</v>
      </c>
      <c r="O3900" t="s">
        <v>3629</v>
      </c>
      <c r="P3900" s="5">
        <f t="shared" si="360"/>
        <v>0.51132283506068521</v>
      </c>
      <c r="Q3900" s="5">
        <f t="shared" si="361"/>
        <v>134568845</v>
      </c>
      <c r="R3900" s="1">
        <f t="shared" si="362"/>
        <v>59568845</v>
      </c>
      <c r="S3900" s="1">
        <f t="shared" si="363"/>
        <v>75000000</v>
      </c>
      <c r="V3900" s="5"/>
      <c r="W3900" s="5"/>
      <c r="Y3900" s="5"/>
    </row>
    <row r="3901" spans="1:25" x14ac:dyDescent="0.3">
      <c r="A3901" t="s">
        <v>104</v>
      </c>
      <c r="B3901">
        <v>136</v>
      </c>
      <c r="C3901">
        <v>134006721</v>
      </c>
      <c r="D3901" t="s">
        <v>20</v>
      </c>
      <c r="E3901" t="s">
        <v>12352</v>
      </c>
      <c r="F3901" t="s">
        <v>1079</v>
      </c>
      <c r="G3901" t="s">
        <v>14</v>
      </c>
      <c r="H3901" t="s">
        <v>15</v>
      </c>
      <c r="I3901">
        <v>75000000</v>
      </c>
      <c r="J3901">
        <v>1996</v>
      </c>
      <c r="K3901">
        <v>7.4</v>
      </c>
      <c r="L3901" s="5" t="s">
        <v>476</v>
      </c>
      <c r="M3901" s="5" t="s">
        <v>340</v>
      </c>
      <c r="N3901" t="s">
        <v>3629</v>
      </c>
      <c r="P3901" s="5">
        <f t="shared" si="360"/>
        <v>0.51174633829505611</v>
      </c>
      <c r="Q3901" s="5">
        <f t="shared" si="361"/>
        <v>134006721</v>
      </c>
      <c r="R3901" s="1">
        <f t="shared" si="362"/>
        <v>59006721</v>
      </c>
      <c r="S3901" s="1">
        <f t="shared" si="363"/>
        <v>75000000</v>
      </c>
      <c r="V3901" s="5"/>
      <c r="W3901" s="5"/>
      <c r="Y3901" s="5"/>
    </row>
    <row r="3902" spans="1:25" x14ac:dyDescent="0.3">
      <c r="A3902" t="s">
        <v>890</v>
      </c>
      <c r="B3902">
        <v>99</v>
      </c>
      <c r="C3902">
        <v>120776832</v>
      </c>
      <c r="D3902" t="s">
        <v>604</v>
      </c>
      <c r="E3902" t="s">
        <v>12353</v>
      </c>
      <c r="F3902" t="s">
        <v>1081</v>
      </c>
      <c r="G3902" t="s">
        <v>14</v>
      </c>
      <c r="H3902" t="s">
        <v>15</v>
      </c>
      <c r="I3902">
        <v>75000000</v>
      </c>
      <c r="J3902">
        <v>2004</v>
      </c>
      <c r="K3902">
        <v>6.8</v>
      </c>
      <c r="L3902" s="5" t="s">
        <v>599</v>
      </c>
      <c r="M3902" s="5" t="s">
        <v>6851</v>
      </c>
      <c r="P3902" s="5">
        <f t="shared" si="360"/>
        <v>0.51216322700109085</v>
      </c>
      <c r="Q3902" s="5">
        <f t="shared" si="361"/>
        <v>120776832</v>
      </c>
      <c r="R3902" s="1">
        <f t="shared" si="362"/>
        <v>45776832</v>
      </c>
      <c r="S3902" s="1">
        <f t="shared" si="363"/>
        <v>75000000</v>
      </c>
      <c r="V3902" s="5"/>
      <c r="W3902" s="5"/>
      <c r="Y3902" s="5"/>
    </row>
    <row r="3903" spans="1:25" x14ac:dyDescent="0.3">
      <c r="A3903" t="s">
        <v>939</v>
      </c>
      <c r="B3903">
        <v>117</v>
      </c>
      <c r="C3903">
        <v>118823091</v>
      </c>
      <c r="D3903" t="s">
        <v>1082</v>
      </c>
      <c r="E3903" t="s">
        <v>12354</v>
      </c>
      <c r="F3903" t="s">
        <v>1083</v>
      </c>
      <c r="G3903" t="s">
        <v>14</v>
      </c>
      <c r="H3903" t="s">
        <v>15</v>
      </c>
      <c r="I3903">
        <v>75000000</v>
      </c>
      <c r="J3903">
        <v>2007</v>
      </c>
      <c r="K3903">
        <v>6.7</v>
      </c>
      <c r="L3903" s="5" t="s">
        <v>599</v>
      </c>
      <c r="M3903" s="5" t="s">
        <v>1221</v>
      </c>
      <c r="N3903" t="s">
        <v>6299</v>
      </c>
      <c r="O3903" t="s">
        <v>4183</v>
      </c>
      <c r="P3903" s="5">
        <f t="shared" si="360"/>
        <v>0.51236826864810781</v>
      </c>
      <c r="Q3903" s="5">
        <f t="shared" si="361"/>
        <v>118823091</v>
      </c>
      <c r="R3903" s="1">
        <f t="shared" si="362"/>
        <v>43823091</v>
      </c>
      <c r="S3903" s="1">
        <f t="shared" si="363"/>
        <v>75000000</v>
      </c>
      <c r="V3903" s="5"/>
      <c r="W3903" s="5"/>
      <c r="Y3903" s="5"/>
    </row>
    <row r="3904" spans="1:25" x14ac:dyDescent="0.3">
      <c r="A3904" t="s">
        <v>1086</v>
      </c>
      <c r="B3904">
        <v>110</v>
      </c>
      <c r="C3904">
        <v>97360069</v>
      </c>
      <c r="D3904" t="s">
        <v>1087</v>
      </c>
      <c r="E3904" t="s">
        <v>12355</v>
      </c>
      <c r="F3904" t="s">
        <v>1088</v>
      </c>
      <c r="G3904" t="s">
        <v>14</v>
      </c>
      <c r="H3904" t="s">
        <v>15</v>
      </c>
      <c r="I3904">
        <v>75000000</v>
      </c>
      <c r="J3904">
        <v>1999</v>
      </c>
      <c r="K3904">
        <v>4.0999999999999996</v>
      </c>
      <c r="L3904" s="5" t="s">
        <v>476</v>
      </c>
      <c r="M3904" s="5" t="s">
        <v>340</v>
      </c>
      <c r="N3904" t="s">
        <v>599</v>
      </c>
      <c r="O3904" t="s">
        <v>6299</v>
      </c>
      <c r="P3904" s="5">
        <f t="shared" si="360"/>
        <v>0.51254430344049262</v>
      </c>
      <c r="Q3904" s="5">
        <f t="shared" si="361"/>
        <v>97360069</v>
      </c>
      <c r="R3904" s="1">
        <f t="shared" si="362"/>
        <v>22360069</v>
      </c>
      <c r="S3904" s="1">
        <f t="shared" si="363"/>
        <v>75000000</v>
      </c>
      <c r="V3904" s="5"/>
      <c r="W3904" s="5"/>
      <c r="Y3904" s="5"/>
    </row>
    <row r="3905" spans="1:25" x14ac:dyDescent="0.3">
      <c r="A3905" t="s">
        <v>399</v>
      </c>
      <c r="B3905">
        <v>125</v>
      </c>
      <c r="C3905">
        <v>117698894</v>
      </c>
      <c r="D3905" t="s">
        <v>804</v>
      </c>
      <c r="E3905" t="s">
        <v>12356</v>
      </c>
      <c r="F3905" t="s">
        <v>1089</v>
      </c>
      <c r="G3905" t="s">
        <v>14</v>
      </c>
      <c r="H3905" t="s">
        <v>15</v>
      </c>
      <c r="I3905">
        <v>75000000</v>
      </c>
      <c r="J3905">
        <v>2013</v>
      </c>
      <c r="K3905">
        <v>7.3</v>
      </c>
      <c r="L3905" s="5" t="s">
        <v>8413</v>
      </c>
      <c r="M3905" s="5" t="s">
        <v>8415</v>
      </c>
      <c r="N3905" t="s">
        <v>3629</v>
      </c>
      <c r="P3905" s="5">
        <f t="shared" si="360"/>
        <v>0.51240514830514783</v>
      </c>
      <c r="Q3905" s="5">
        <f t="shared" si="361"/>
        <v>117698894</v>
      </c>
      <c r="R3905" s="1">
        <f t="shared" si="362"/>
        <v>42698894</v>
      </c>
      <c r="S3905" s="1">
        <f t="shared" si="363"/>
        <v>75000000</v>
      </c>
      <c r="V3905" s="5"/>
      <c r="W3905" s="5"/>
      <c r="Y3905" s="5"/>
    </row>
    <row r="3906" spans="1:25" x14ac:dyDescent="0.3">
      <c r="A3906" t="s">
        <v>114</v>
      </c>
      <c r="B3906">
        <v>124</v>
      </c>
      <c r="C3906">
        <v>68473360</v>
      </c>
      <c r="D3906" t="s">
        <v>256</v>
      </c>
      <c r="E3906" t="s">
        <v>12357</v>
      </c>
      <c r="F3906" t="s">
        <v>1095</v>
      </c>
      <c r="G3906" t="s">
        <v>14</v>
      </c>
      <c r="H3906" t="s">
        <v>15</v>
      </c>
      <c r="I3906">
        <v>75000000</v>
      </c>
      <c r="J3906">
        <v>2000</v>
      </c>
      <c r="K3906">
        <v>5.9</v>
      </c>
      <c r="L3906" s="5" t="s">
        <v>476</v>
      </c>
      <c r="M3906" s="5" t="s">
        <v>340</v>
      </c>
      <c r="N3906" t="s">
        <v>1221</v>
      </c>
      <c r="O3906" t="s">
        <v>3629</v>
      </c>
      <c r="P3906" s="5">
        <f t="shared" ref="P3906:P3969" si="364">CORREL(C3906:C8819,I3906:I8819)</f>
        <v>0.51256550272125889</v>
      </c>
      <c r="Q3906" s="5">
        <f t="shared" ref="Q3906:Q3969" si="365">IF(ISBLANK(C3906),MEDIAN($C$2:$C$4915), C3906)</f>
        <v>68473360</v>
      </c>
      <c r="R3906" s="1">
        <f t="shared" ref="R3906:R3969" si="366">Q3906-S3906</f>
        <v>-6526640</v>
      </c>
      <c r="S3906" s="1">
        <f t="shared" ref="S3906:S3969" si="367">IF(ISBLANK(I3906),MEDIAN($I$2:$I$4915), I3906)</f>
        <v>75000000</v>
      </c>
      <c r="V3906" s="5"/>
      <c r="W3906" s="5"/>
      <c r="Y3906" s="5"/>
    </row>
    <row r="3907" spans="1:25" x14ac:dyDescent="0.3">
      <c r="A3907" t="s">
        <v>1096</v>
      </c>
      <c r="B3907">
        <v>102</v>
      </c>
      <c r="C3907">
        <v>66636385</v>
      </c>
      <c r="D3907" t="s">
        <v>1097</v>
      </c>
      <c r="E3907" t="s">
        <v>12358</v>
      </c>
      <c r="F3907" t="s">
        <v>1098</v>
      </c>
      <c r="G3907" t="s">
        <v>14</v>
      </c>
      <c r="H3907" t="s">
        <v>15</v>
      </c>
      <c r="I3907">
        <v>75000000</v>
      </c>
      <c r="J3907">
        <v>2007</v>
      </c>
      <c r="K3907">
        <v>7.1</v>
      </c>
      <c r="L3907" s="5" t="s">
        <v>4651</v>
      </c>
      <c r="M3907" s="5" t="s">
        <v>599</v>
      </c>
      <c r="N3907" t="s">
        <v>1221</v>
      </c>
      <c r="O3907" t="s">
        <v>7865</v>
      </c>
      <c r="P3907" s="5">
        <f t="shared" si="364"/>
        <v>0.51205634851830806</v>
      </c>
      <c r="Q3907" s="5">
        <f t="shared" si="365"/>
        <v>66636385</v>
      </c>
      <c r="R3907" s="1">
        <f t="shared" si="366"/>
        <v>-8363615</v>
      </c>
      <c r="S3907" s="1">
        <f t="shared" si="367"/>
        <v>75000000</v>
      </c>
      <c r="V3907" s="5"/>
      <c r="W3907" s="5"/>
      <c r="Y3907" s="5"/>
    </row>
    <row r="3908" spans="1:25" x14ac:dyDescent="0.3">
      <c r="A3908" t="s">
        <v>723</v>
      </c>
      <c r="B3908">
        <v>90</v>
      </c>
      <c r="C3908">
        <v>160762022</v>
      </c>
      <c r="D3908" t="s">
        <v>165</v>
      </c>
      <c r="E3908" t="s">
        <v>12359</v>
      </c>
      <c r="F3908" t="s">
        <v>1099</v>
      </c>
      <c r="G3908" t="s">
        <v>14</v>
      </c>
      <c r="H3908" t="s">
        <v>15</v>
      </c>
      <c r="I3908">
        <v>75000000</v>
      </c>
      <c r="J3908">
        <v>2004</v>
      </c>
      <c r="K3908">
        <v>6</v>
      </c>
      <c r="L3908" s="5" t="s">
        <v>340</v>
      </c>
      <c r="M3908" s="5" t="s">
        <v>4017</v>
      </c>
      <c r="N3908" t="s">
        <v>599</v>
      </c>
      <c r="O3908" t="s">
        <v>6299</v>
      </c>
      <c r="P3908" s="5">
        <f t="shared" si="364"/>
        <v>0.51152274211022786</v>
      </c>
      <c r="Q3908" s="5">
        <f t="shared" si="365"/>
        <v>160762022</v>
      </c>
      <c r="R3908" s="1">
        <f t="shared" si="366"/>
        <v>85762022</v>
      </c>
      <c r="S3908" s="1">
        <f t="shared" si="367"/>
        <v>75000000</v>
      </c>
      <c r="V3908" s="5"/>
      <c r="W3908" s="5"/>
      <c r="Y3908" s="5"/>
    </row>
    <row r="3909" spans="1:25" x14ac:dyDescent="0.3">
      <c r="A3909" t="s">
        <v>1110</v>
      </c>
      <c r="B3909">
        <v>100</v>
      </c>
      <c r="C3909">
        <v>47000485</v>
      </c>
      <c r="D3909" t="s">
        <v>1111</v>
      </c>
      <c r="E3909" t="s">
        <v>12360</v>
      </c>
      <c r="F3909" t="s">
        <v>1112</v>
      </c>
      <c r="G3909" t="s">
        <v>14</v>
      </c>
      <c r="H3909" t="s">
        <v>15</v>
      </c>
      <c r="I3909">
        <v>75000000</v>
      </c>
      <c r="J3909">
        <v>2010</v>
      </c>
      <c r="K3909">
        <v>5.4</v>
      </c>
      <c r="L3909" s="5" t="s">
        <v>476</v>
      </c>
      <c r="M3909" s="5" t="s">
        <v>599</v>
      </c>
      <c r="N3909" t="s">
        <v>6851</v>
      </c>
      <c r="O3909" t="s">
        <v>3629</v>
      </c>
      <c r="P3909" s="5">
        <f t="shared" si="364"/>
        <v>0.51243419142582758</v>
      </c>
      <c r="Q3909" s="5">
        <f t="shared" si="365"/>
        <v>47000485</v>
      </c>
      <c r="R3909" s="1">
        <f t="shared" si="366"/>
        <v>-27999515</v>
      </c>
      <c r="S3909" s="1">
        <f t="shared" si="367"/>
        <v>75000000</v>
      </c>
      <c r="V3909" s="5"/>
      <c r="W3909" s="5"/>
      <c r="Y3909" s="5"/>
    </row>
    <row r="3910" spans="1:25" x14ac:dyDescent="0.3">
      <c r="A3910" t="s">
        <v>464</v>
      </c>
      <c r="B3910">
        <v>116</v>
      </c>
      <c r="C3910">
        <v>45434443</v>
      </c>
      <c r="D3910" t="s">
        <v>584</v>
      </c>
      <c r="E3910" t="s">
        <v>12361</v>
      </c>
      <c r="F3910" t="s">
        <v>1113</v>
      </c>
      <c r="G3910" t="s">
        <v>14</v>
      </c>
      <c r="H3910" t="s">
        <v>15</v>
      </c>
      <c r="I3910">
        <v>75000000</v>
      </c>
      <c r="J3910">
        <v>2015</v>
      </c>
      <c r="K3910">
        <v>7.3</v>
      </c>
      <c r="L3910" s="5" t="s">
        <v>476</v>
      </c>
      <c r="M3910" s="5" t="s">
        <v>340</v>
      </c>
      <c r="N3910" t="s">
        <v>599</v>
      </c>
      <c r="P3910" s="5">
        <f t="shared" si="364"/>
        <v>0.51168553119912674</v>
      </c>
      <c r="Q3910" s="5">
        <f t="shared" si="365"/>
        <v>45434443</v>
      </c>
      <c r="R3910" s="1">
        <f t="shared" si="366"/>
        <v>-29565557</v>
      </c>
      <c r="S3910" s="1">
        <f t="shared" si="367"/>
        <v>75000000</v>
      </c>
      <c r="V3910" s="5"/>
      <c r="W3910" s="5"/>
      <c r="Y3910" s="5"/>
    </row>
    <row r="3911" spans="1:25" x14ac:dyDescent="0.3">
      <c r="A3911" t="s">
        <v>1115</v>
      </c>
      <c r="B3911">
        <v>91</v>
      </c>
      <c r="C3911">
        <v>73661010</v>
      </c>
      <c r="D3911" t="s">
        <v>1116</v>
      </c>
      <c r="E3911" t="s">
        <v>12362</v>
      </c>
      <c r="F3911" t="s">
        <v>1117</v>
      </c>
      <c r="G3911" t="s">
        <v>14</v>
      </c>
      <c r="H3911" t="s">
        <v>15</v>
      </c>
      <c r="I3911">
        <v>75000000</v>
      </c>
      <c r="J3911">
        <v>2006</v>
      </c>
      <c r="K3911">
        <v>6.6</v>
      </c>
      <c r="L3911" s="5" t="s">
        <v>4017</v>
      </c>
      <c r="M3911" s="5" t="s">
        <v>599</v>
      </c>
      <c r="N3911" t="s">
        <v>6299</v>
      </c>
      <c r="O3911" t="s">
        <v>455</v>
      </c>
      <c r="P3911" s="5">
        <f t="shared" si="364"/>
        <v>0.51091593498172772</v>
      </c>
      <c r="Q3911" s="5">
        <f t="shared" si="365"/>
        <v>73661010</v>
      </c>
      <c r="R3911" s="1">
        <f t="shared" si="366"/>
        <v>-1338990</v>
      </c>
      <c r="S3911" s="1">
        <f t="shared" si="367"/>
        <v>75000000</v>
      </c>
      <c r="V3911" s="5"/>
      <c r="W3911" s="5"/>
      <c r="Y3911" s="5"/>
    </row>
    <row r="3912" spans="1:25" x14ac:dyDescent="0.3">
      <c r="A3912" t="s">
        <v>1124</v>
      </c>
      <c r="B3912">
        <v>148</v>
      </c>
      <c r="C3912">
        <v>39251128</v>
      </c>
      <c r="D3912" t="s">
        <v>1125</v>
      </c>
      <c r="E3912" t="s">
        <v>12363</v>
      </c>
      <c r="F3912" t="s">
        <v>1126</v>
      </c>
      <c r="G3912" t="s">
        <v>14</v>
      </c>
      <c r="H3912" t="s">
        <v>15</v>
      </c>
      <c r="I3912">
        <v>75000000</v>
      </c>
      <c r="J3912">
        <v>1999</v>
      </c>
      <c r="K3912">
        <v>6.7</v>
      </c>
      <c r="L3912" s="5" t="s">
        <v>1221</v>
      </c>
      <c r="M3912" s="5" t="s">
        <v>7865</v>
      </c>
      <c r="N3912" t="s">
        <v>6851</v>
      </c>
      <c r="P3912" s="5">
        <f t="shared" si="364"/>
        <v>0.51045563579478226</v>
      </c>
      <c r="Q3912" s="5">
        <f t="shared" si="365"/>
        <v>39251128</v>
      </c>
      <c r="R3912" s="1">
        <f t="shared" si="366"/>
        <v>-35748872</v>
      </c>
      <c r="S3912" s="1">
        <f t="shared" si="367"/>
        <v>75000000</v>
      </c>
      <c r="V3912" s="5"/>
      <c r="W3912" s="5"/>
      <c r="Y3912" s="5"/>
    </row>
    <row r="3913" spans="1:25" x14ac:dyDescent="0.3">
      <c r="A3913" t="s">
        <v>882</v>
      </c>
      <c r="B3913">
        <v>110</v>
      </c>
      <c r="C3913">
        <v>83503161</v>
      </c>
      <c r="D3913" t="s">
        <v>1127</v>
      </c>
      <c r="E3913" t="s">
        <v>12364</v>
      </c>
      <c r="F3913" t="s">
        <v>1128</v>
      </c>
      <c r="G3913" t="s">
        <v>14</v>
      </c>
      <c r="H3913" t="s">
        <v>15</v>
      </c>
      <c r="I3913">
        <v>75000000</v>
      </c>
      <c r="J3913">
        <v>2011</v>
      </c>
      <c r="K3913">
        <v>6.1</v>
      </c>
      <c r="L3913" s="5" t="s">
        <v>476</v>
      </c>
      <c r="M3913" s="5" t="s">
        <v>1221</v>
      </c>
      <c r="N3913" t="s">
        <v>455</v>
      </c>
      <c r="O3913" t="s">
        <v>6851</v>
      </c>
      <c r="P3913" s="5">
        <f t="shared" si="364"/>
        <v>0.50961583293018853</v>
      </c>
      <c r="Q3913" s="5">
        <f t="shared" si="365"/>
        <v>83503161</v>
      </c>
      <c r="R3913" s="1">
        <f t="shared" si="366"/>
        <v>8503161</v>
      </c>
      <c r="S3913" s="1">
        <f t="shared" si="367"/>
        <v>75000000</v>
      </c>
      <c r="V3913" s="5"/>
      <c r="W3913" s="5"/>
      <c r="Y3913" s="5"/>
    </row>
    <row r="3914" spans="1:25" x14ac:dyDescent="0.3">
      <c r="A3914" t="s">
        <v>1131</v>
      </c>
      <c r="B3914">
        <v>94</v>
      </c>
      <c r="C3914">
        <v>22751979</v>
      </c>
      <c r="D3914" t="s">
        <v>1132</v>
      </c>
      <c r="E3914" t="s">
        <v>12365</v>
      </c>
      <c r="F3914" t="s">
        <v>1133</v>
      </c>
      <c r="G3914" t="s">
        <v>14</v>
      </c>
      <c r="H3914" t="s">
        <v>15</v>
      </c>
      <c r="I3914">
        <v>75000000</v>
      </c>
      <c r="J3914">
        <v>2000</v>
      </c>
      <c r="K3914">
        <v>6.6</v>
      </c>
      <c r="L3914" s="5" t="s">
        <v>476</v>
      </c>
      <c r="M3914" s="5" t="s">
        <v>340</v>
      </c>
      <c r="N3914" t="s">
        <v>4017</v>
      </c>
      <c r="O3914" t="s">
        <v>6299</v>
      </c>
      <c r="P3914" s="5">
        <f t="shared" si="364"/>
        <v>0.5092741729758874</v>
      </c>
      <c r="Q3914" s="5">
        <f t="shared" si="365"/>
        <v>22751979</v>
      </c>
      <c r="R3914" s="1">
        <f t="shared" si="366"/>
        <v>-52248021</v>
      </c>
      <c r="S3914" s="1">
        <f t="shared" si="367"/>
        <v>75000000</v>
      </c>
      <c r="V3914" s="5"/>
      <c r="W3914" s="5"/>
      <c r="Y3914" s="5"/>
    </row>
    <row r="3915" spans="1:25" x14ac:dyDescent="0.3">
      <c r="A3915" t="s">
        <v>1134</v>
      </c>
      <c r="B3915">
        <v>116</v>
      </c>
      <c r="C3915">
        <v>30013346</v>
      </c>
      <c r="D3915" t="s">
        <v>149</v>
      </c>
      <c r="E3915" t="s">
        <v>12366</v>
      </c>
      <c r="F3915" t="s">
        <v>1135</v>
      </c>
      <c r="G3915" t="s">
        <v>14</v>
      </c>
      <c r="H3915" t="s">
        <v>15</v>
      </c>
      <c r="I3915">
        <v>75000000</v>
      </c>
      <c r="J3915">
        <v>2003</v>
      </c>
      <c r="K3915">
        <v>5.3</v>
      </c>
      <c r="L3915" s="5" t="s">
        <v>476</v>
      </c>
      <c r="M3915" s="5" t="s">
        <v>599</v>
      </c>
      <c r="N3915" t="s">
        <v>8413</v>
      </c>
      <c r="O3915" t="s">
        <v>3629</v>
      </c>
      <c r="P3915" s="5">
        <f t="shared" si="364"/>
        <v>0.50827587520365558</v>
      </c>
      <c r="Q3915" s="5">
        <f t="shared" si="365"/>
        <v>30013346</v>
      </c>
      <c r="R3915" s="1">
        <f t="shared" si="366"/>
        <v>-44986654</v>
      </c>
      <c r="S3915" s="1">
        <f t="shared" si="367"/>
        <v>75000000</v>
      </c>
      <c r="V3915" s="5"/>
      <c r="W3915" s="5"/>
      <c r="Y3915" s="5"/>
    </row>
    <row r="3916" spans="1:25" x14ac:dyDescent="0.3">
      <c r="A3916" t="s">
        <v>843</v>
      </c>
      <c r="B3916">
        <v>99</v>
      </c>
      <c r="C3916">
        <v>14567883</v>
      </c>
      <c r="D3916" t="s">
        <v>1136</v>
      </c>
      <c r="E3916" t="s">
        <v>12367</v>
      </c>
      <c r="F3916" t="s">
        <v>1137</v>
      </c>
      <c r="G3916" t="s">
        <v>14</v>
      </c>
      <c r="H3916" t="s">
        <v>22</v>
      </c>
      <c r="I3916">
        <v>75000000</v>
      </c>
      <c r="J3916">
        <v>1998</v>
      </c>
      <c r="K3916">
        <v>6</v>
      </c>
      <c r="L3916" s="5" t="s">
        <v>476</v>
      </c>
      <c r="M3916" s="5" t="s">
        <v>1221</v>
      </c>
      <c r="N3916" t="s">
        <v>4289</v>
      </c>
      <c r="P3916" s="5">
        <f t="shared" si="364"/>
        <v>0.50733253499129161</v>
      </c>
      <c r="Q3916" s="5">
        <f t="shared" si="365"/>
        <v>14567883</v>
      </c>
      <c r="R3916" s="1">
        <f t="shared" si="366"/>
        <v>-60432117</v>
      </c>
      <c r="S3916" s="1">
        <f t="shared" si="367"/>
        <v>75000000</v>
      </c>
      <c r="V3916" s="5"/>
      <c r="W3916" s="5"/>
      <c r="Y3916" s="5"/>
    </row>
    <row r="3917" spans="1:25" x14ac:dyDescent="0.3">
      <c r="A3917" t="s">
        <v>1140</v>
      </c>
      <c r="B3917">
        <v>93</v>
      </c>
      <c r="C3917">
        <v>5409517</v>
      </c>
      <c r="D3917" t="s">
        <v>1141</v>
      </c>
      <c r="E3917" t="s">
        <v>12368</v>
      </c>
      <c r="F3917" t="s">
        <v>1142</v>
      </c>
      <c r="G3917" t="s">
        <v>14</v>
      </c>
      <c r="H3917" t="s">
        <v>15</v>
      </c>
      <c r="I3917">
        <v>75000000</v>
      </c>
      <c r="J3917">
        <v>2001</v>
      </c>
      <c r="K3917">
        <v>4.7</v>
      </c>
      <c r="L3917" s="5" t="s">
        <v>4017</v>
      </c>
      <c r="M3917" s="5" t="s">
        <v>599</v>
      </c>
      <c r="N3917" t="s">
        <v>455</v>
      </c>
      <c r="P3917" s="5">
        <f t="shared" si="364"/>
        <v>0.50625233191488128</v>
      </c>
      <c r="Q3917" s="5">
        <f t="shared" si="365"/>
        <v>5409517</v>
      </c>
      <c r="R3917" s="1">
        <f t="shared" si="366"/>
        <v>-69590483</v>
      </c>
      <c r="S3917" s="1">
        <f t="shared" si="367"/>
        <v>75000000</v>
      </c>
      <c r="V3917" s="5"/>
      <c r="W3917" s="5"/>
      <c r="Y3917" s="5"/>
    </row>
    <row r="3918" spans="1:25" x14ac:dyDescent="0.3">
      <c r="A3918" t="s">
        <v>327</v>
      </c>
      <c r="B3918">
        <v>106</v>
      </c>
      <c r="C3918">
        <v>94999143</v>
      </c>
      <c r="D3918" t="s">
        <v>799</v>
      </c>
      <c r="E3918" t="s">
        <v>12369</v>
      </c>
      <c r="F3918" t="s">
        <v>1144</v>
      </c>
      <c r="G3918" t="s">
        <v>14</v>
      </c>
      <c r="H3918" t="s">
        <v>15</v>
      </c>
      <c r="I3918">
        <v>75000000</v>
      </c>
      <c r="J3918">
        <v>2000</v>
      </c>
      <c r="K3918">
        <v>7.2</v>
      </c>
      <c r="L3918" s="5" t="s">
        <v>1221</v>
      </c>
      <c r="M3918" s="5" t="s">
        <v>8415</v>
      </c>
      <c r="N3918" t="s">
        <v>4289</v>
      </c>
      <c r="O3918" t="s">
        <v>3629</v>
      </c>
      <c r="P3918" s="5">
        <f t="shared" si="364"/>
        <v>0.50509495013885386</v>
      </c>
      <c r="Q3918" s="5">
        <f t="shared" si="365"/>
        <v>94999143</v>
      </c>
      <c r="R3918" s="1">
        <f t="shared" si="366"/>
        <v>19999143</v>
      </c>
      <c r="S3918" s="1">
        <f t="shared" si="367"/>
        <v>75000000</v>
      </c>
      <c r="V3918" s="5"/>
      <c r="W3918" s="5"/>
      <c r="Y3918" s="5"/>
    </row>
    <row r="3919" spans="1:25" x14ac:dyDescent="0.3">
      <c r="A3919" t="s">
        <v>1118</v>
      </c>
      <c r="B3919">
        <v>134</v>
      </c>
      <c r="C3919">
        <v>36976367</v>
      </c>
      <c r="D3919" t="s">
        <v>799</v>
      </c>
      <c r="E3919" t="s">
        <v>12370</v>
      </c>
      <c r="F3919" t="s">
        <v>1149</v>
      </c>
      <c r="G3919" t="s">
        <v>14</v>
      </c>
      <c r="H3919" t="s">
        <v>15</v>
      </c>
      <c r="I3919">
        <v>75000000</v>
      </c>
      <c r="J3919">
        <v>1998</v>
      </c>
      <c r="K3919">
        <v>6</v>
      </c>
      <c r="L3919" s="5" t="s">
        <v>1221</v>
      </c>
      <c r="M3919" s="5" t="s">
        <v>8415</v>
      </c>
      <c r="N3919" t="s">
        <v>4289</v>
      </c>
      <c r="O3919" t="s">
        <v>3629</v>
      </c>
      <c r="P3919" s="5">
        <f t="shared" si="364"/>
        <v>0.50489059000025915</v>
      </c>
      <c r="Q3919" s="5">
        <f t="shared" si="365"/>
        <v>36976367</v>
      </c>
      <c r="R3919" s="1">
        <f t="shared" si="366"/>
        <v>-38023633</v>
      </c>
      <c r="S3919" s="1">
        <f t="shared" si="367"/>
        <v>75000000</v>
      </c>
      <c r="V3919" s="5"/>
      <c r="W3919" s="5"/>
      <c r="Y3919" s="5"/>
    </row>
    <row r="3920" spans="1:25" x14ac:dyDescent="0.3">
      <c r="A3920" t="s">
        <v>1155</v>
      </c>
      <c r="B3920">
        <v>153</v>
      </c>
      <c r="C3920">
        <v>51814190</v>
      </c>
      <c r="D3920" t="s">
        <v>910</v>
      </c>
      <c r="E3920" t="s">
        <v>12371</v>
      </c>
      <c r="F3920" t="s">
        <v>1156</v>
      </c>
      <c r="G3920" t="s">
        <v>14</v>
      </c>
      <c r="H3920" t="s">
        <v>15</v>
      </c>
      <c r="I3920">
        <v>75000000</v>
      </c>
      <c r="J3920">
        <v>2009</v>
      </c>
      <c r="K3920">
        <v>6.4</v>
      </c>
      <c r="L3920" s="5" t="s">
        <v>599</v>
      </c>
      <c r="M3920" s="5" t="s">
        <v>1221</v>
      </c>
      <c r="P3920" s="5">
        <f t="shared" si="364"/>
        <v>0.50398456946341286</v>
      </c>
      <c r="Q3920" s="5">
        <f t="shared" si="365"/>
        <v>51814190</v>
      </c>
      <c r="R3920" s="1">
        <f t="shared" si="366"/>
        <v>-23185810</v>
      </c>
      <c r="S3920" s="1">
        <f t="shared" si="367"/>
        <v>75000000</v>
      </c>
      <c r="V3920" s="5"/>
      <c r="W3920" s="5"/>
      <c r="Y3920" s="5"/>
    </row>
    <row r="3921" spans="1:25" x14ac:dyDescent="0.3">
      <c r="A3921" t="s">
        <v>1166</v>
      </c>
      <c r="B3921">
        <v>87</v>
      </c>
      <c r="C3921">
        <v>183132370</v>
      </c>
      <c r="D3921" t="s">
        <v>1167</v>
      </c>
      <c r="E3921" t="s">
        <v>12372</v>
      </c>
      <c r="F3921" t="s">
        <v>1168</v>
      </c>
      <c r="G3921" t="s">
        <v>14</v>
      </c>
      <c r="H3921" t="s">
        <v>15</v>
      </c>
      <c r="I3921">
        <v>75000000</v>
      </c>
      <c r="J3921">
        <v>2007</v>
      </c>
      <c r="K3921">
        <v>7.4</v>
      </c>
      <c r="L3921" s="5" t="s">
        <v>340</v>
      </c>
      <c r="M3921" s="5" t="s">
        <v>4017</v>
      </c>
      <c r="N3921" t="s">
        <v>599</v>
      </c>
      <c r="P3921" s="5">
        <f t="shared" si="364"/>
        <v>0.50322571747527312</v>
      </c>
      <c r="Q3921" s="5">
        <f t="shared" si="365"/>
        <v>183132370</v>
      </c>
      <c r="R3921" s="1">
        <f t="shared" si="366"/>
        <v>108132370</v>
      </c>
      <c r="S3921" s="1">
        <f t="shared" si="367"/>
        <v>75000000</v>
      </c>
      <c r="V3921" s="5"/>
      <c r="W3921" s="5"/>
      <c r="Y3921" s="5"/>
    </row>
    <row r="3922" spans="1:25" x14ac:dyDescent="0.3">
      <c r="A3922" t="s">
        <v>635</v>
      </c>
      <c r="B3922">
        <v>153</v>
      </c>
      <c r="C3922">
        <v>120523073</v>
      </c>
      <c r="D3922" t="s">
        <v>1189</v>
      </c>
      <c r="E3922" t="s">
        <v>12373</v>
      </c>
      <c r="F3922" t="s">
        <v>1190</v>
      </c>
      <c r="G3922" t="s">
        <v>14</v>
      </c>
      <c r="H3922" t="s">
        <v>15</v>
      </c>
      <c r="I3922">
        <v>75000000</v>
      </c>
      <c r="J3922">
        <v>2009</v>
      </c>
      <c r="K3922">
        <v>8.3000000000000007</v>
      </c>
      <c r="L3922" s="5" t="s">
        <v>340</v>
      </c>
      <c r="M3922" s="5" t="s">
        <v>1221</v>
      </c>
      <c r="N3922" t="s">
        <v>8418</v>
      </c>
      <c r="P3922" s="5">
        <f t="shared" si="364"/>
        <v>0.50460889835180245</v>
      </c>
      <c r="Q3922" s="5">
        <f t="shared" si="365"/>
        <v>120523073</v>
      </c>
      <c r="R3922" s="1">
        <f t="shared" si="366"/>
        <v>45523073</v>
      </c>
      <c r="S3922" s="1">
        <f t="shared" si="367"/>
        <v>75000000</v>
      </c>
      <c r="V3922" s="5"/>
      <c r="W3922" s="5"/>
      <c r="Y3922" s="5"/>
    </row>
    <row r="3923" spans="1:25" x14ac:dyDescent="0.3">
      <c r="A3923" t="s">
        <v>1177</v>
      </c>
      <c r="B3923">
        <v>88</v>
      </c>
      <c r="C3923">
        <v>219613391</v>
      </c>
      <c r="D3923" t="s">
        <v>1204</v>
      </c>
      <c r="E3923" t="s">
        <v>12374</v>
      </c>
      <c r="F3923" t="s">
        <v>1205</v>
      </c>
      <c r="G3923" t="s">
        <v>14</v>
      </c>
      <c r="H3923" t="s">
        <v>15</v>
      </c>
      <c r="I3923">
        <v>75000000</v>
      </c>
      <c r="J3923">
        <v>2009</v>
      </c>
      <c r="K3923">
        <v>4.5</v>
      </c>
      <c r="L3923" s="5" t="s">
        <v>4017</v>
      </c>
      <c r="M3923" s="5" t="s">
        <v>599</v>
      </c>
      <c r="N3923" t="s">
        <v>6299</v>
      </c>
      <c r="O3923" t="s">
        <v>455</v>
      </c>
      <c r="P3923" s="5">
        <f t="shared" si="364"/>
        <v>0.50479878719512317</v>
      </c>
      <c r="Q3923" s="5">
        <f t="shared" si="365"/>
        <v>219613391</v>
      </c>
      <c r="R3923" s="1">
        <f t="shared" si="366"/>
        <v>144613391</v>
      </c>
      <c r="S3923" s="1">
        <f t="shared" si="367"/>
        <v>75000000</v>
      </c>
      <c r="V3923" s="5"/>
      <c r="W3923" s="5"/>
      <c r="Y3923" s="5"/>
    </row>
    <row r="3924" spans="1:25" x14ac:dyDescent="0.3">
      <c r="A3924" t="s">
        <v>1206</v>
      </c>
      <c r="B3924">
        <v>124</v>
      </c>
      <c r="C3924">
        <v>78120196</v>
      </c>
      <c r="D3924" t="s">
        <v>363</v>
      </c>
      <c r="E3924" t="s">
        <v>12375</v>
      </c>
      <c r="F3924" t="s">
        <v>1207</v>
      </c>
      <c r="G3924" t="s">
        <v>14</v>
      </c>
      <c r="H3924" t="s">
        <v>15</v>
      </c>
      <c r="I3924">
        <v>75000000</v>
      </c>
      <c r="J3924">
        <v>2002</v>
      </c>
      <c r="K3924">
        <v>7.1</v>
      </c>
      <c r="L3924" s="5" t="s">
        <v>476</v>
      </c>
      <c r="M3924" s="5" t="s">
        <v>1221</v>
      </c>
      <c r="N3924" t="s">
        <v>7865</v>
      </c>
      <c r="O3924" t="s">
        <v>8418</v>
      </c>
      <c r="P3924" s="5">
        <f t="shared" si="364"/>
        <v>0.50704650146443575</v>
      </c>
      <c r="Q3924" s="5">
        <f t="shared" si="365"/>
        <v>78120196</v>
      </c>
      <c r="R3924" s="1">
        <f t="shared" si="366"/>
        <v>3120196</v>
      </c>
      <c r="S3924" s="1">
        <f t="shared" si="367"/>
        <v>75000000</v>
      </c>
      <c r="V3924" s="5"/>
      <c r="W3924" s="5"/>
      <c r="Y3924" s="5"/>
    </row>
    <row r="3925" spans="1:25" x14ac:dyDescent="0.3">
      <c r="A3925" t="s">
        <v>939</v>
      </c>
      <c r="B3925">
        <v>136</v>
      </c>
      <c r="C3925">
        <v>38509342</v>
      </c>
      <c r="D3925" t="s">
        <v>1242</v>
      </c>
      <c r="E3925" t="s">
        <v>12376</v>
      </c>
      <c r="F3925" t="s">
        <v>1243</v>
      </c>
      <c r="G3925" t="s">
        <v>14</v>
      </c>
      <c r="H3925" t="s">
        <v>15</v>
      </c>
      <c r="I3925">
        <v>75000000</v>
      </c>
      <c r="J3925">
        <v>2012</v>
      </c>
      <c r="K3925">
        <v>5.9</v>
      </c>
      <c r="L3925" s="5" t="s">
        <v>599</v>
      </c>
      <c r="M3925" s="5" t="s">
        <v>1221</v>
      </c>
      <c r="N3925" t="s">
        <v>6055</v>
      </c>
      <c r="O3925" t="s">
        <v>6851</v>
      </c>
      <c r="P3925" s="5">
        <f t="shared" si="364"/>
        <v>0.50660714899694803</v>
      </c>
      <c r="Q3925" s="5">
        <f t="shared" si="365"/>
        <v>38509342</v>
      </c>
      <c r="R3925" s="1">
        <f t="shared" si="366"/>
        <v>-36490658</v>
      </c>
      <c r="S3925" s="1">
        <f t="shared" si="367"/>
        <v>75000000</v>
      </c>
      <c r="V3925" s="5"/>
      <c r="W3925" s="5"/>
      <c r="Y3925" s="5"/>
    </row>
    <row r="3926" spans="1:25" x14ac:dyDescent="0.3">
      <c r="A3926" t="s">
        <v>1486</v>
      </c>
      <c r="B3926">
        <v>116</v>
      </c>
      <c r="C3926">
        <v>47748610</v>
      </c>
      <c r="D3926" t="s">
        <v>1487</v>
      </c>
      <c r="E3926" t="s">
        <v>12377</v>
      </c>
      <c r="F3926" t="s">
        <v>1488</v>
      </c>
      <c r="G3926" t="s">
        <v>14</v>
      </c>
      <c r="H3926" t="s">
        <v>15</v>
      </c>
      <c r="I3926">
        <v>75000000</v>
      </c>
      <c r="J3926">
        <v>1997</v>
      </c>
      <c r="K3926">
        <v>6.3</v>
      </c>
      <c r="L3926" s="5" t="s">
        <v>476</v>
      </c>
      <c r="M3926" s="5" t="s">
        <v>2267</v>
      </c>
      <c r="N3926" t="s">
        <v>4289</v>
      </c>
      <c r="P3926" s="5">
        <f t="shared" si="364"/>
        <v>0.50569971125562208</v>
      </c>
      <c r="Q3926" s="5">
        <f t="shared" si="365"/>
        <v>47748610</v>
      </c>
      <c r="R3926" s="1">
        <f t="shared" si="366"/>
        <v>-27251390</v>
      </c>
      <c r="S3926" s="1">
        <f t="shared" si="367"/>
        <v>75000000</v>
      </c>
      <c r="V3926" s="5"/>
      <c r="W3926" s="5"/>
      <c r="Y3926" s="5"/>
    </row>
    <row r="3927" spans="1:25" x14ac:dyDescent="0.3">
      <c r="A3927" t="s">
        <v>1055</v>
      </c>
      <c r="B3927">
        <v>107</v>
      </c>
      <c r="C3927">
        <v>127083765</v>
      </c>
      <c r="D3927" t="s">
        <v>122</v>
      </c>
      <c r="E3927" t="s">
        <v>12378</v>
      </c>
      <c r="F3927" t="s">
        <v>1056</v>
      </c>
      <c r="G3927" t="s">
        <v>14</v>
      </c>
      <c r="H3927" t="s">
        <v>15</v>
      </c>
      <c r="I3927">
        <v>76000000</v>
      </c>
      <c r="J3927">
        <v>2003</v>
      </c>
      <c r="K3927">
        <v>5.9</v>
      </c>
      <c r="L3927" s="5" t="s">
        <v>476</v>
      </c>
      <c r="M3927" s="5" t="s">
        <v>8413</v>
      </c>
      <c r="N3927" t="s">
        <v>3629</v>
      </c>
      <c r="P3927" s="5">
        <f t="shared" si="364"/>
        <v>0.50488292150881375</v>
      </c>
      <c r="Q3927" s="5">
        <f t="shared" si="365"/>
        <v>127083765</v>
      </c>
      <c r="R3927" s="1">
        <f t="shared" si="366"/>
        <v>51083765</v>
      </c>
      <c r="S3927" s="1">
        <f t="shared" si="367"/>
        <v>76000000</v>
      </c>
      <c r="V3927" s="5"/>
      <c r="W3927" s="5"/>
      <c r="Y3927" s="5"/>
    </row>
    <row r="3928" spans="1:25" x14ac:dyDescent="0.3">
      <c r="A3928" t="s">
        <v>1062</v>
      </c>
      <c r="B3928">
        <v>92</v>
      </c>
      <c r="C3928">
        <v>26000610</v>
      </c>
      <c r="D3928" t="s">
        <v>101</v>
      </c>
      <c r="E3928" t="s">
        <v>12379</v>
      </c>
      <c r="F3928" t="s">
        <v>1063</v>
      </c>
      <c r="G3928" t="s">
        <v>14</v>
      </c>
      <c r="H3928" t="s">
        <v>15</v>
      </c>
      <c r="I3928">
        <v>76000000</v>
      </c>
      <c r="J3928">
        <v>2000</v>
      </c>
      <c r="K3928">
        <v>4.0999999999999996</v>
      </c>
      <c r="L3928" s="5" t="s">
        <v>340</v>
      </c>
      <c r="M3928" s="5" t="s">
        <v>4017</v>
      </c>
      <c r="N3928" t="s">
        <v>599</v>
      </c>
      <c r="O3928" t="s">
        <v>6299</v>
      </c>
      <c r="P3928" s="5">
        <f t="shared" si="364"/>
        <v>0.50517231034588317</v>
      </c>
      <c r="Q3928" s="5">
        <f t="shared" si="365"/>
        <v>26000610</v>
      </c>
      <c r="R3928" s="1">
        <f t="shared" si="366"/>
        <v>-49999390</v>
      </c>
      <c r="S3928" s="1">
        <f t="shared" si="367"/>
        <v>76000000</v>
      </c>
      <c r="V3928" s="5"/>
      <c r="W3928" s="5"/>
      <c r="Y3928" s="5"/>
    </row>
    <row r="3929" spans="1:25" x14ac:dyDescent="0.3">
      <c r="A3929" t="s">
        <v>1070</v>
      </c>
      <c r="B3929">
        <v>98</v>
      </c>
      <c r="C3929">
        <v>368049635</v>
      </c>
      <c r="D3929" t="s">
        <v>763</v>
      </c>
      <c r="E3929" t="s">
        <v>12380</v>
      </c>
      <c r="F3929" t="s">
        <v>1071</v>
      </c>
      <c r="G3929" t="s">
        <v>14</v>
      </c>
      <c r="H3929" t="s">
        <v>15</v>
      </c>
      <c r="I3929">
        <v>76000000</v>
      </c>
      <c r="J3929">
        <v>2013</v>
      </c>
      <c r="K3929">
        <v>7.5</v>
      </c>
      <c r="L3929" s="5" t="s">
        <v>4017</v>
      </c>
      <c r="M3929" s="5" t="s">
        <v>599</v>
      </c>
      <c r="N3929" t="s">
        <v>6299</v>
      </c>
      <c r="O3929" t="s">
        <v>4289</v>
      </c>
      <c r="P3929" s="5">
        <f t="shared" si="364"/>
        <v>0.50414862758424028</v>
      </c>
      <c r="Q3929" s="5">
        <f t="shared" si="365"/>
        <v>368049635</v>
      </c>
      <c r="R3929" s="1">
        <f t="shared" si="366"/>
        <v>292049635</v>
      </c>
      <c r="S3929" s="1">
        <f t="shared" si="367"/>
        <v>76000000</v>
      </c>
      <c r="V3929" s="5"/>
      <c r="W3929" s="5"/>
      <c r="Y3929" s="5"/>
    </row>
    <row r="3930" spans="1:25" x14ac:dyDescent="0.3">
      <c r="A3930" t="s">
        <v>434</v>
      </c>
      <c r="B3930">
        <v>109</v>
      </c>
      <c r="C3930">
        <v>35286428</v>
      </c>
      <c r="D3930" t="s">
        <v>965</v>
      </c>
      <c r="E3930" t="s">
        <v>12381</v>
      </c>
      <c r="F3930" t="s">
        <v>1075</v>
      </c>
      <c r="G3930" t="s">
        <v>14</v>
      </c>
      <c r="H3930" t="s">
        <v>15</v>
      </c>
      <c r="I3930">
        <v>76000000</v>
      </c>
      <c r="J3930">
        <v>2006</v>
      </c>
      <c r="K3930">
        <v>7.9</v>
      </c>
      <c r="L3930" s="5" t="s">
        <v>1221</v>
      </c>
      <c r="M3930" s="5" t="s">
        <v>4289</v>
      </c>
      <c r="N3930" t="s">
        <v>3629</v>
      </c>
      <c r="P3930" s="5">
        <f t="shared" si="364"/>
        <v>0.5109897653945783</v>
      </c>
      <c r="Q3930" s="5">
        <f t="shared" si="365"/>
        <v>35286428</v>
      </c>
      <c r="R3930" s="1">
        <f t="shared" si="366"/>
        <v>-40713572</v>
      </c>
      <c r="S3930" s="1">
        <f t="shared" si="367"/>
        <v>76000000</v>
      </c>
      <c r="V3930" s="5"/>
      <c r="W3930" s="5"/>
      <c r="Y3930" s="5"/>
    </row>
    <row r="3931" spans="1:25" x14ac:dyDescent="0.3">
      <c r="A3931" t="s">
        <v>1486</v>
      </c>
      <c r="B3931">
        <v>122</v>
      </c>
      <c r="C3931">
        <v>33201661</v>
      </c>
      <c r="D3931" t="s">
        <v>604</v>
      </c>
      <c r="E3931" t="s">
        <v>12382</v>
      </c>
      <c r="F3931" t="s">
        <v>2382</v>
      </c>
      <c r="G3931" t="s">
        <v>524</v>
      </c>
      <c r="H3931" t="s">
        <v>525</v>
      </c>
      <c r="I3931">
        <v>77000000</v>
      </c>
      <c r="J3931">
        <v>2001</v>
      </c>
      <c r="K3931">
        <v>8.4</v>
      </c>
      <c r="L3931" s="5" t="s">
        <v>599</v>
      </c>
      <c r="M3931" s="5" t="s">
        <v>6851</v>
      </c>
      <c r="P3931" s="5">
        <f t="shared" si="364"/>
        <v>0.51005490585735669</v>
      </c>
      <c r="Q3931" s="5">
        <f t="shared" si="365"/>
        <v>33201661</v>
      </c>
      <c r="R3931" s="1">
        <f t="shared" si="366"/>
        <v>-43798339</v>
      </c>
      <c r="S3931" s="1">
        <f t="shared" si="367"/>
        <v>77000000</v>
      </c>
      <c r="V3931" s="5"/>
      <c r="W3931" s="5"/>
      <c r="Y3931" s="5"/>
    </row>
    <row r="3932" spans="1:25" x14ac:dyDescent="0.3">
      <c r="A3932" t="s">
        <v>522</v>
      </c>
      <c r="B3932">
        <v>116</v>
      </c>
      <c r="C3932"/>
      <c r="D3932" t="s">
        <v>282</v>
      </c>
      <c r="E3932" t="s">
        <v>12383</v>
      </c>
      <c r="F3932" t="s">
        <v>523</v>
      </c>
      <c r="G3932" t="s">
        <v>524</v>
      </c>
      <c r="H3932" t="s">
        <v>525</v>
      </c>
      <c r="I3932">
        <v>78000000</v>
      </c>
      <c r="J3932">
        <v>2008</v>
      </c>
      <c r="K3932">
        <v>5.0999999999999996</v>
      </c>
      <c r="L3932" s="5" t="s">
        <v>340</v>
      </c>
      <c r="M3932" s="5" t="s">
        <v>599</v>
      </c>
      <c r="N3932" t="s">
        <v>6299</v>
      </c>
      <c r="O3932" t="s">
        <v>455</v>
      </c>
      <c r="P3932" s="5">
        <f t="shared" si="364"/>
        <v>0.50911195011055443</v>
      </c>
      <c r="Q3932" s="5">
        <f t="shared" si="365"/>
        <v>25035665</v>
      </c>
      <c r="R3932" s="1">
        <f t="shared" si="366"/>
        <v>-52964335</v>
      </c>
      <c r="S3932" s="1">
        <f t="shared" si="367"/>
        <v>78000000</v>
      </c>
      <c r="V3932" s="5"/>
      <c r="W3932" s="5"/>
      <c r="Y3932" s="5"/>
    </row>
    <row r="3933" spans="1:25" x14ac:dyDescent="0.3">
      <c r="A3933" t="s">
        <v>832</v>
      </c>
      <c r="B3933">
        <v>142</v>
      </c>
      <c r="C3933">
        <v>407999255</v>
      </c>
      <c r="D3933" t="s">
        <v>531</v>
      </c>
      <c r="E3933" t="s">
        <v>12384</v>
      </c>
      <c r="F3933" t="s">
        <v>914</v>
      </c>
      <c r="G3933" t="s">
        <v>14</v>
      </c>
      <c r="H3933" t="s">
        <v>15</v>
      </c>
      <c r="I3933">
        <v>78000000</v>
      </c>
      <c r="J3933">
        <v>2012</v>
      </c>
      <c r="K3933">
        <v>7.3</v>
      </c>
      <c r="L3933" s="5" t="s">
        <v>340</v>
      </c>
      <c r="M3933" s="5" t="s">
        <v>1221</v>
      </c>
      <c r="N3933" t="s">
        <v>4289</v>
      </c>
      <c r="O3933" t="s">
        <v>3629</v>
      </c>
      <c r="P3933" s="5">
        <f t="shared" si="364"/>
        <v>0.50911195011055443</v>
      </c>
      <c r="Q3933" s="5">
        <f t="shared" si="365"/>
        <v>407999255</v>
      </c>
      <c r="R3933" s="1">
        <f t="shared" si="366"/>
        <v>329999255</v>
      </c>
      <c r="S3933" s="1">
        <f t="shared" si="367"/>
        <v>78000000</v>
      </c>
      <c r="V3933" s="5"/>
      <c r="W3933" s="5"/>
      <c r="Y3933" s="5"/>
    </row>
    <row r="3934" spans="1:25" x14ac:dyDescent="0.3">
      <c r="A3934" t="s">
        <v>1049</v>
      </c>
      <c r="B3934">
        <v>95</v>
      </c>
      <c r="C3934">
        <v>119793567</v>
      </c>
      <c r="D3934" t="s">
        <v>1050</v>
      </c>
      <c r="E3934" t="s">
        <v>12385</v>
      </c>
      <c r="F3934" t="s">
        <v>1051</v>
      </c>
      <c r="G3934" t="s">
        <v>14</v>
      </c>
      <c r="H3934" t="s">
        <v>15</v>
      </c>
      <c r="I3934">
        <v>78000000</v>
      </c>
      <c r="J3934">
        <v>2013</v>
      </c>
      <c r="K3934">
        <v>6.5</v>
      </c>
      <c r="L3934" s="5" t="s">
        <v>4017</v>
      </c>
      <c r="M3934" s="5" t="s">
        <v>599</v>
      </c>
      <c r="N3934" t="s">
        <v>6299</v>
      </c>
      <c r="O3934" t="s">
        <v>455</v>
      </c>
      <c r="P3934" s="5">
        <f t="shared" si="364"/>
        <v>0.51742030912198189</v>
      </c>
      <c r="Q3934" s="5">
        <f t="shared" si="365"/>
        <v>119793567</v>
      </c>
      <c r="R3934" s="1">
        <f t="shared" si="366"/>
        <v>41793567</v>
      </c>
      <c r="S3934" s="1">
        <f t="shared" si="367"/>
        <v>78000000</v>
      </c>
      <c r="V3934" s="5"/>
      <c r="W3934" s="5"/>
      <c r="Y3934" s="5"/>
    </row>
    <row r="3935" spans="1:25" x14ac:dyDescent="0.3">
      <c r="A3935" t="s">
        <v>96</v>
      </c>
      <c r="B3935">
        <v>124</v>
      </c>
      <c r="C3935">
        <v>92930005</v>
      </c>
      <c r="D3935" t="s">
        <v>771</v>
      </c>
      <c r="E3935" t="s">
        <v>12386</v>
      </c>
      <c r="F3935" t="s">
        <v>1052</v>
      </c>
      <c r="G3935" t="s">
        <v>14</v>
      </c>
      <c r="H3935" t="s">
        <v>275</v>
      </c>
      <c r="I3935">
        <v>78000000</v>
      </c>
      <c r="J3935">
        <v>2002</v>
      </c>
      <c r="K3935">
        <v>7.2</v>
      </c>
      <c r="L3935" s="5" t="s">
        <v>8413</v>
      </c>
      <c r="M3935" s="5" t="s">
        <v>1221</v>
      </c>
      <c r="N3935" t="s">
        <v>3629</v>
      </c>
      <c r="P3935" s="5">
        <f t="shared" si="364"/>
        <v>0.51758477135179703</v>
      </c>
      <c r="Q3935" s="5">
        <f t="shared" si="365"/>
        <v>92930005</v>
      </c>
      <c r="R3935" s="1">
        <f t="shared" si="366"/>
        <v>14930005</v>
      </c>
      <c r="S3935" s="1">
        <f t="shared" si="367"/>
        <v>78000000</v>
      </c>
      <c r="V3935" s="5"/>
      <c r="W3935" s="5"/>
      <c r="Y3935" s="5"/>
    </row>
    <row r="3936" spans="1:25" x14ac:dyDescent="0.3">
      <c r="A3936" t="s">
        <v>1068</v>
      </c>
      <c r="B3936">
        <v>110</v>
      </c>
      <c r="C3936">
        <v>66462600</v>
      </c>
      <c r="D3936" t="s">
        <v>12</v>
      </c>
      <c r="E3936" t="s">
        <v>12387</v>
      </c>
      <c r="F3936" t="s">
        <v>1069</v>
      </c>
      <c r="G3936" t="s">
        <v>14</v>
      </c>
      <c r="H3936" t="s">
        <v>15</v>
      </c>
      <c r="I3936">
        <v>78000000</v>
      </c>
      <c r="J3936">
        <v>2003</v>
      </c>
      <c r="K3936">
        <v>5.8</v>
      </c>
      <c r="L3936" s="5" t="s">
        <v>476</v>
      </c>
      <c r="M3936" s="5" t="s">
        <v>340</v>
      </c>
      <c r="N3936" t="s">
        <v>455</v>
      </c>
      <c r="O3936" t="s">
        <v>4289</v>
      </c>
      <c r="P3936" s="5">
        <f t="shared" si="364"/>
        <v>0.51734462523575431</v>
      </c>
      <c r="Q3936" s="5">
        <f t="shared" si="365"/>
        <v>66462600</v>
      </c>
      <c r="R3936" s="1">
        <f t="shared" si="366"/>
        <v>-11537400</v>
      </c>
      <c r="S3936" s="1">
        <f t="shared" si="367"/>
        <v>78000000</v>
      </c>
      <c r="V3936" s="5"/>
      <c r="W3936" s="5"/>
      <c r="Y3936" s="5"/>
    </row>
    <row r="3937" spans="1:25" x14ac:dyDescent="0.3">
      <c r="A3937" t="s">
        <v>949</v>
      </c>
      <c r="B3937">
        <v>154</v>
      </c>
      <c r="C3937">
        <v>95632614</v>
      </c>
      <c r="D3937" t="s">
        <v>950</v>
      </c>
      <c r="E3937" t="s">
        <v>12388</v>
      </c>
      <c r="F3937" t="s">
        <v>951</v>
      </c>
      <c r="G3937" t="s">
        <v>14</v>
      </c>
      <c r="H3937" t="s">
        <v>15</v>
      </c>
      <c r="I3937">
        <v>79000000</v>
      </c>
      <c r="J3937">
        <v>2003</v>
      </c>
      <c r="K3937">
        <v>7.2</v>
      </c>
      <c r="L3937" s="5" t="s">
        <v>340</v>
      </c>
      <c r="M3937" s="5" t="s">
        <v>1221</v>
      </c>
      <c r="N3937" t="s">
        <v>7865</v>
      </c>
      <c r="O3937" t="s">
        <v>6851</v>
      </c>
      <c r="P3937" s="5">
        <f t="shared" si="364"/>
        <v>0.51676249798177887</v>
      </c>
      <c r="Q3937" s="5">
        <f t="shared" si="365"/>
        <v>95632614</v>
      </c>
      <c r="R3937" s="1">
        <f t="shared" si="366"/>
        <v>16632614</v>
      </c>
      <c r="S3937" s="1">
        <f t="shared" si="367"/>
        <v>79000000</v>
      </c>
      <c r="V3937" s="5"/>
      <c r="W3937" s="5"/>
      <c r="Y3937" s="5"/>
    </row>
    <row r="3938" spans="1:25" x14ac:dyDescent="0.3">
      <c r="A3938" t="s">
        <v>544</v>
      </c>
      <c r="B3938">
        <v>94</v>
      </c>
      <c r="C3938">
        <v>103812241</v>
      </c>
      <c r="D3938" t="s">
        <v>62</v>
      </c>
      <c r="E3938" t="s">
        <v>12389</v>
      </c>
      <c r="F3938" t="s">
        <v>1048</v>
      </c>
      <c r="G3938" t="s">
        <v>14</v>
      </c>
      <c r="H3938" t="s">
        <v>15</v>
      </c>
      <c r="I3938">
        <v>79000000</v>
      </c>
      <c r="J3938">
        <v>2012</v>
      </c>
      <c r="K3938">
        <v>5.8</v>
      </c>
      <c r="L3938" s="5" t="s">
        <v>476</v>
      </c>
      <c r="M3938" s="5" t="s">
        <v>340</v>
      </c>
      <c r="N3938" t="s">
        <v>599</v>
      </c>
      <c r="O3938" t="s">
        <v>6299</v>
      </c>
      <c r="P3938" s="5">
        <f t="shared" si="364"/>
        <v>0.51655243390455263</v>
      </c>
      <c r="Q3938" s="5">
        <f t="shared" si="365"/>
        <v>103812241</v>
      </c>
      <c r="R3938" s="1">
        <f t="shared" si="366"/>
        <v>24812241</v>
      </c>
      <c r="S3938" s="1">
        <f t="shared" si="367"/>
        <v>79000000</v>
      </c>
      <c r="V3938" s="5"/>
      <c r="W3938" s="5"/>
      <c r="Y3938" s="5"/>
    </row>
    <row r="3939" spans="1:25" x14ac:dyDescent="0.3">
      <c r="A3939" t="s">
        <v>792</v>
      </c>
      <c r="B3939">
        <v>91</v>
      </c>
      <c r="C3939">
        <v>74158157</v>
      </c>
      <c r="D3939" t="s">
        <v>599</v>
      </c>
      <c r="E3939" t="s">
        <v>12390</v>
      </c>
      <c r="F3939" t="s">
        <v>1054</v>
      </c>
      <c r="G3939" t="s">
        <v>14</v>
      </c>
      <c r="H3939" t="s">
        <v>15</v>
      </c>
      <c r="I3939">
        <v>79000000</v>
      </c>
      <c r="J3939">
        <v>2011</v>
      </c>
      <c r="K3939">
        <v>3.4</v>
      </c>
      <c r="L3939" s="5" t="s">
        <v>599</v>
      </c>
      <c r="M3939" s="5"/>
      <c r="P3939" s="5">
        <f t="shared" si="364"/>
        <v>0.51645832664923141</v>
      </c>
      <c r="Q3939" s="5">
        <f t="shared" si="365"/>
        <v>74158157</v>
      </c>
      <c r="R3939" s="1">
        <f t="shared" si="366"/>
        <v>-4841843</v>
      </c>
      <c r="S3939" s="1">
        <f t="shared" si="367"/>
        <v>79000000</v>
      </c>
      <c r="V3939" s="5"/>
      <c r="W3939" s="5"/>
      <c r="Y3939" s="5"/>
    </row>
    <row r="3940" spans="1:25" x14ac:dyDescent="0.3">
      <c r="A3940" t="s">
        <v>42</v>
      </c>
      <c r="B3940">
        <v>101</v>
      </c>
      <c r="C3940">
        <v>55673333</v>
      </c>
      <c r="D3940" t="s">
        <v>671</v>
      </c>
      <c r="E3940" t="s">
        <v>12391</v>
      </c>
      <c r="F3940" t="s">
        <v>672</v>
      </c>
      <c r="G3940" t="s">
        <v>14</v>
      </c>
      <c r="H3940" t="s">
        <v>15</v>
      </c>
      <c r="I3940">
        <v>80000000</v>
      </c>
      <c r="J3940">
        <v>2010</v>
      </c>
      <c r="K3940">
        <v>7</v>
      </c>
      <c r="L3940" s="5" t="s">
        <v>476</v>
      </c>
      <c r="M3940" s="5" t="s">
        <v>340</v>
      </c>
      <c r="N3940" t="s">
        <v>4017</v>
      </c>
      <c r="O3940" t="s">
        <v>6299</v>
      </c>
      <c r="P3940" s="5">
        <f t="shared" si="364"/>
        <v>0.51596586798064614</v>
      </c>
      <c r="Q3940" s="5">
        <f t="shared" si="365"/>
        <v>55673333</v>
      </c>
      <c r="R3940" s="1">
        <f t="shared" si="366"/>
        <v>-24326667</v>
      </c>
      <c r="S3940" s="1">
        <f t="shared" si="367"/>
        <v>80000000</v>
      </c>
      <c r="V3940" s="5"/>
      <c r="W3940" s="5"/>
      <c r="Y3940" s="5"/>
    </row>
    <row r="3941" spans="1:25" x14ac:dyDescent="0.3">
      <c r="A3941" t="s">
        <v>803</v>
      </c>
      <c r="B3941">
        <v>128</v>
      </c>
      <c r="C3941">
        <v>72515360</v>
      </c>
      <c r="D3941" t="s">
        <v>804</v>
      </c>
      <c r="E3941" t="s">
        <v>12392</v>
      </c>
      <c r="F3941" t="s">
        <v>805</v>
      </c>
      <c r="G3941" t="s">
        <v>806</v>
      </c>
      <c r="H3941" t="s">
        <v>22</v>
      </c>
      <c r="I3941">
        <v>80000000</v>
      </c>
      <c r="J3941">
        <v>2005</v>
      </c>
      <c r="K3941">
        <v>6.4</v>
      </c>
      <c r="L3941" s="5" t="s">
        <v>8413</v>
      </c>
      <c r="M3941" s="5" t="s">
        <v>8415</v>
      </c>
      <c r="N3941" t="s">
        <v>3629</v>
      </c>
      <c r="P3941" s="5">
        <f t="shared" si="364"/>
        <v>0.5152710986854474</v>
      </c>
      <c r="Q3941" s="5">
        <f t="shared" si="365"/>
        <v>72515360</v>
      </c>
      <c r="R3941" s="1">
        <f t="shared" si="366"/>
        <v>-7484640</v>
      </c>
      <c r="S3941" s="1">
        <f t="shared" si="367"/>
        <v>80000000</v>
      </c>
      <c r="V3941" s="5"/>
      <c r="W3941" s="5"/>
      <c r="Y3941" s="5"/>
    </row>
    <row r="3942" spans="1:25" x14ac:dyDescent="0.3">
      <c r="A3942" t="s">
        <v>645</v>
      </c>
      <c r="B3942">
        <v>113</v>
      </c>
      <c r="C3942">
        <v>102981571</v>
      </c>
      <c r="D3942" t="s">
        <v>20</v>
      </c>
      <c r="E3942" t="s">
        <v>12393</v>
      </c>
      <c r="F3942" t="s">
        <v>912</v>
      </c>
      <c r="G3942" t="s">
        <v>14</v>
      </c>
      <c r="H3942" t="s">
        <v>15</v>
      </c>
      <c r="I3942">
        <v>80000000</v>
      </c>
      <c r="J3942">
        <v>2010</v>
      </c>
      <c r="K3942">
        <v>6.5</v>
      </c>
      <c r="L3942" s="5" t="s">
        <v>476</v>
      </c>
      <c r="M3942" s="5" t="s">
        <v>340</v>
      </c>
      <c r="N3942" t="s">
        <v>3629</v>
      </c>
      <c r="P3942" s="5">
        <f t="shared" si="364"/>
        <v>0.51475658267544189</v>
      </c>
      <c r="Q3942" s="5">
        <f t="shared" si="365"/>
        <v>102981571</v>
      </c>
      <c r="R3942" s="1">
        <f t="shared" si="366"/>
        <v>22981571</v>
      </c>
      <c r="S3942" s="1">
        <f t="shared" si="367"/>
        <v>80000000</v>
      </c>
      <c r="V3942" s="5"/>
      <c r="W3942" s="5"/>
      <c r="Y3942" s="5"/>
    </row>
    <row r="3943" spans="1:25" x14ac:dyDescent="0.3">
      <c r="A3943" t="s">
        <v>814</v>
      </c>
      <c r="B3943">
        <v>110</v>
      </c>
      <c r="C3943">
        <v>180965237</v>
      </c>
      <c r="D3943" t="s">
        <v>20</v>
      </c>
      <c r="E3943" t="s">
        <v>12394</v>
      </c>
      <c r="F3943" t="s">
        <v>913</v>
      </c>
      <c r="G3943" t="s">
        <v>14</v>
      </c>
      <c r="H3943" t="s">
        <v>15</v>
      </c>
      <c r="I3943">
        <v>80000000</v>
      </c>
      <c r="J3943">
        <v>1996</v>
      </c>
      <c r="K3943">
        <v>7.1</v>
      </c>
      <c r="L3943" s="5" t="s">
        <v>476</v>
      </c>
      <c r="M3943" s="5" t="s">
        <v>340</v>
      </c>
      <c r="N3943" t="s">
        <v>3629</v>
      </c>
      <c r="P3943" s="5">
        <f t="shared" si="364"/>
        <v>0.51463695330730785</v>
      </c>
      <c r="Q3943" s="5">
        <f t="shared" si="365"/>
        <v>180965237</v>
      </c>
      <c r="R3943" s="1">
        <f t="shared" si="366"/>
        <v>100965237</v>
      </c>
      <c r="S3943" s="1">
        <f t="shared" si="367"/>
        <v>80000000</v>
      </c>
      <c r="V3943" s="5"/>
      <c r="W3943" s="5"/>
      <c r="Y3943" s="5"/>
    </row>
    <row r="3944" spans="1:25" x14ac:dyDescent="0.3">
      <c r="A3944" t="s">
        <v>915</v>
      </c>
      <c r="B3944">
        <v>102</v>
      </c>
      <c r="C3944">
        <v>254455986</v>
      </c>
      <c r="D3944" t="s">
        <v>599</v>
      </c>
      <c r="E3944" t="s">
        <v>12395</v>
      </c>
      <c r="F3944" t="s">
        <v>916</v>
      </c>
      <c r="G3944" t="s">
        <v>14</v>
      </c>
      <c r="H3944" t="s">
        <v>15</v>
      </c>
      <c r="I3944">
        <v>80000000</v>
      </c>
      <c r="J3944">
        <v>2011</v>
      </c>
      <c r="K3944">
        <v>6.5</v>
      </c>
      <c r="L3944" s="5" t="s">
        <v>599</v>
      </c>
      <c r="M3944" s="5"/>
      <c r="P3944" s="5">
        <f t="shared" si="364"/>
        <v>0.51590320438429627</v>
      </c>
      <c r="Q3944" s="5">
        <f t="shared" si="365"/>
        <v>254455986</v>
      </c>
      <c r="R3944" s="1">
        <f t="shared" si="366"/>
        <v>174455986</v>
      </c>
      <c r="S3944" s="1">
        <f t="shared" si="367"/>
        <v>80000000</v>
      </c>
      <c r="V3944" s="5"/>
      <c r="W3944" s="5"/>
      <c r="Y3944" s="5"/>
    </row>
    <row r="3945" spans="1:25" x14ac:dyDescent="0.3">
      <c r="A3945" t="s">
        <v>94</v>
      </c>
      <c r="B3945">
        <v>126</v>
      </c>
      <c r="C3945">
        <v>162831698</v>
      </c>
      <c r="D3945" t="s">
        <v>476</v>
      </c>
      <c r="E3945" t="s">
        <v>12396</v>
      </c>
      <c r="F3945" t="s">
        <v>917</v>
      </c>
      <c r="G3945" t="s">
        <v>14</v>
      </c>
      <c r="H3945" t="s">
        <v>15</v>
      </c>
      <c r="I3945">
        <v>80000000</v>
      </c>
      <c r="J3945">
        <v>1992</v>
      </c>
      <c r="K3945">
        <v>7</v>
      </c>
      <c r="L3945" s="5" t="s">
        <v>476</v>
      </c>
      <c r="M3945" s="5"/>
      <c r="P3945" s="5">
        <f t="shared" si="364"/>
        <v>0.51897179928317039</v>
      </c>
      <c r="Q3945" s="5">
        <f t="shared" si="365"/>
        <v>162831698</v>
      </c>
      <c r="R3945" s="1">
        <f t="shared" si="366"/>
        <v>82831698</v>
      </c>
      <c r="S3945" s="1">
        <f t="shared" si="367"/>
        <v>80000000</v>
      </c>
      <c r="V3945" s="5"/>
      <c r="W3945" s="5"/>
      <c r="Y3945" s="5"/>
    </row>
    <row r="3946" spans="1:25" x14ac:dyDescent="0.3">
      <c r="A3946" t="s">
        <v>421</v>
      </c>
      <c r="B3946">
        <v>83</v>
      </c>
      <c r="C3946">
        <v>155019340</v>
      </c>
      <c r="D3946" t="s">
        <v>165</v>
      </c>
      <c r="E3946" t="s">
        <v>12397</v>
      </c>
      <c r="F3946" t="s">
        <v>918</v>
      </c>
      <c r="G3946" t="s">
        <v>14</v>
      </c>
      <c r="H3946" t="s">
        <v>15</v>
      </c>
      <c r="I3946">
        <v>80000000</v>
      </c>
      <c r="J3946">
        <v>2006</v>
      </c>
      <c r="K3946">
        <v>6.8</v>
      </c>
      <c r="L3946" s="5" t="s">
        <v>340</v>
      </c>
      <c r="M3946" s="5" t="s">
        <v>4017</v>
      </c>
      <c r="N3946" t="s">
        <v>599</v>
      </c>
      <c r="O3946" t="s">
        <v>6299</v>
      </c>
      <c r="P3946" s="5">
        <f t="shared" si="364"/>
        <v>0.51988817162116618</v>
      </c>
      <c r="Q3946" s="5">
        <f t="shared" si="365"/>
        <v>155019340</v>
      </c>
      <c r="R3946" s="1">
        <f t="shared" si="366"/>
        <v>75019340</v>
      </c>
      <c r="S3946" s="1">
        <f t="shared" si="367"/>
        <v>80000000</v>
      </c>
      <c r="V3946" s="5"/>
      <c r="W3946" s="5"/>
      <c r="Y3946" s="5"/>
    </row>
    <row r="3947" spans="1:25" x14ac:dyDescent="0.3">
      <c r="A3947" t="s">
        <v>228</v>
      </c>
      <c r="B3947">
        <v>85</v>
      </c>
      <c r="C3947">
        <v>145771527</v>
      </c>
      <c r="D3947" t="s">
        <v>919</v>
      </c>
      <c r="E3947" t="s">
        <v>12398</v>
      </c>
      <c r="F3947" t="s">
        <v>920</v>
      </c>
      <c r="G3947" t="s">
        <v>14</v>
      </c>
      <c r="H3947" t="s">
        <v>15</v>
      </c>
      <c r="I3947">
        <v>80000000</v>
      </c>
      <c r="J3947">
        <v>2002</v>
      </c>
      <c r="K3947">
        <v>7.2</v>
      </c>
      <c r="L3947" s="5" t="s">
        <v>340</v>
      </c>
      <c r="M3947" s="5" t="s">
        <v>4017</v>
      </c>
      <c r="N3947" t="s">
        <v>599</v>
      </c>
      <c r="O3947" t="s">
        <v>1221</v>
      </c>
      <c r="P3947" s="5">
        <f t="shared" si="364"/>
        <v>0.52065846761455259</v>
      </c>
      <c r="Q3947" s="5">
        <f t="shared" si="365"/>
        <v>145771527</v>
      </c>
      <c r="R3947" s="1">
        <f t="shared" si="366"/>
        <v>65771527</v>
      </c>
      <c r="S3947" s="1">
        <f t="shared" si="367"/>
        <v>80000000</v>
      </c>
      <c r="V3947" s="5"/>
      <c r="W3947" s="5"/>
      <c r="Y3947" s="5"/>
    </row>
    <row r="3948" spans="1:25" x14ac:dyDescent="0.3">
      <c r="A3948" t="s">
        <v>792</v>
      </c>
      <c r="B3948">
        <v>101</v>
      </c>
      <c r="C3948">
        <v>133668525</v>
      </c>
      <c r="D3948" t="s">
        <v>599</v>
      </c>
      <c r="E3948" t="s">
        <v>12399</v>
      </c>
      <c r="F3948" t="s">
        <v>930</v>
      </c>
      <c r="G3948" t="s">
        <v>14</v>
      </c>
      <c r="H3948" t="s">
        <v>15</v>
      </c>
      <c r="I3948">
        <v>80000000</v>
      </c>
      <c r="J3948">
        <v>2013</v>
      </c>
      <c r="K3948">
        <v>5.4</v>
      </c>
      <c r="L3948" s="5" t="s">
        <v>599</v>
      </c>
      <c r="M3948" s="5"/>
      <c r="P3948" s="5">
        <f t="shared" si="364"/>
        <v>0.52126020210300372</v>
      </c>
      <c r="Q3948" s="5">
        <f t="shared" si="365"/>
        <v>133668525</v>
      </c>
      <c r="R3948" s="1">
        <f t="shared" si="366"/>
        <v>53668525</v>
      </c>
      <c r="S3948" s="1">
        <f t="shared" si="367"/>
        <v>80000000</v>
      </c>
      <c r="V3948" s="5"/>
      <c r="W3948" s="5"/>
      <c r="Y3948" s="5"/>
    </row>
    <row r="3949" spans="1:25" x14ac:dyDescent="0.3">
      <c r="A3949" t="s">
        <v>890</v>
      </c>
      <c r="B3949">
        <v>110</v>
      </c>
      <c r="C3949">
        <v>130313314</v>
      </c>
      <c r="D3949" t="s">
        <v>584</v>
      </c>
      <c r="E3949" t="s">
        <v>12400</v>
      </c>
      <c r="F3949" t="s">
        <v>931</v>
      </c>
      <c r="G3949" t="s">
        <v>14</v>
      </c>
      <c r="H3949" t="s">
        <v>15</v>
      </c>
      <c r="I3949">
        <v>80000000</v>
      </c>
      <c r="J3949">
        <v>2008</v>
      </c>
      <c r="K3949">
        <v>6.5</v>
      </c>
      <c r="L3949" s="5" t="s">
        <v>476</v>
      </c>
      <c r="M3949" s="5" t="s">
        <v>340</v>
      </c>
      <c r="N3949" t="s">
        <v>599</v>
      </c>
      <c r="P3949" s="5">
        <f t="shared" si="364"/>
        <v>0.52164935146757441</v>
      </c>
      <c r="Q3949" s="5">
        <f t="shared" si="365"/>
        <v>130313314</v>
      </c>
      <c r="R3949" s="1">
        <f t="shared" si="366"/>
        <v>50313314</v>
      </c>
      <c r="S3949" s="1">
        <f t="shared" si="367"/>
        <v>80000000</v>
      </c>
      <c r="V3949" s="5"/>
      <c r="W3949" s="5"/>
      <c r="Y3949" s="5"/>
    </row>
    <row r="3950" spans="1:25" x14ac:dyDescent="0.3">
      <c r="A3950" t="s">
        <v>857</v>
      </c>
      <c r="B3950">
        <v>128</v>
      </c>
      <c r="C3950">
        <v>124590960</v>
      </c>
      <c r="D3950" t="s">
        <v>507</v>
      </c>
      <c r="E3950" t="s">
        <v>12401</v>
      </c>
      <c r="F3950" t="s">
        <v>933</v>
      </c>
      <c r="G3950" t="s">
        <v>14</v>
      </c>
      <c r="H3950" t="s">
        <v>15</v>
      </c>
      <c r="I3950">
        <v>80000000</v>
      </c>
      <c r="J3950">
        <v>2003</v>
      </c>
      <c r="K3950">
        <v>6.7</v>
      </c>
      <c r="L3950" s="5" t="s">
        <v>599</v>
      </c>
      <c r="M3950" s="5" t="s">
        <v>1221</v>
      </c>
      <c r="N3950" t="s">
        <v>6851</v>
      </c>
      <c r="P3950" s="5">
        <f t="shared" si="364"/>
        <v>0.52198336118205413</v>
      </c>
      <c r="Q3950" s="5">
        <f t="shared" si="365"/>
        <v>124590960</v>
      </c>
      <c r="R3950" s="1">
        <f t="shared" si="366"/>
        <v>44590960</v>
      </c>
      <c r="S3950" s="1">
        <f t="shared" si="367"/>
        <v>80000000</v>
      </c>
      <c r="V3950" s="5"/>
      <c r="W3950" s="5"/>
      <c r="Y3950" s="5"/>
    </row>
    <row r="3951" spans="1:25" x14ac:dyDescent="0.3">
      <c r="A3951" t="s">
        <v>172</v>
      </c>
      <c r="B3951">
        <v>138</v>
      </c>
      <c r="C3951">
        <v>127968405</v>
      </c>
      <c r="D3951" t="s">
        <v>303</v>
      </c>
      <c r="E3951" t="s">
        <v>12402</v>
      </c>
      <c r="F3951" t="s">
        <v>934</v>
      </c>
      <c r="G3951" t="s">
        <v>14</v>
      </c>
      <c r="H3951" t="s">
        <v>15</v>
      </c>
      <c r="I3951">
        <v>80000000</v>
      </c>
      <c r="J3951">
        <v>2010</v>
      </c>
      <c r="K3951">
        <v>8.1</v>
      </c>
      <c r="L3951" s="5" t="s">
        <v>8415</v>
      </c>
      <c r="M3951" s="5" t="s">
        <v>3629</v>
      </c>
      <c r="P3951" s="5">
        <f t="shared" si="364"/>
        <v>0.52222296346057895</v>
      </c>
      <c r="Q3951" s="5">
        <f t="shared" si="365"/>
        <v>127968405</v>
      </c>
      <c r="R3951" s="1">
        <f t="shared" si="366"/>
        <v>47968405</v>
      </c>
      <c r="S3951" s="1">
        <f t="shared" si="367"/>
        <v>80000000</v>
      </c>
      <c r="V3951" s="5"/>
      <c r="W3951" s="5"/>
      <c r="Y3951" s="5"/>
    </row>
    <row r="3952" spans="1:25" x14ac:dyDescent="0.3">
      <c r="A3952" t="s">
        <v>935</v>
      </c>
      <c r="B3952">
        <v>88</v>
      </c>
      <c r="C3952">
        <v>120136047</v>
      </c>
      <c r="D3952" t="s">
        <v>507</v>
      </c>
      <c r="E3952" t="s">
        <v>12403</v>
      </c>
      <c r="F3952" t="s">
        <v>936</v>
      </c>
      <c r="G3952" t="s">
        <v>14</v>
      </c>
      <c r="H3952" t="s">
        <v>275</v>
      </c>
      <c r="I3952">
        <v>80000000</v>
      </c>
      <c r="J3952">
        <v>2008</v>
      </c>
      <c r="K3952">
        <v>5.6</v>
      </c>
      <c r="L3952" s="5" t="s">
        <v>599</v>
      </c>
      <c r="M3952" s="5" t="s">
        <v>1221</v>
      </c>
      <c r="N3952" t="s">
        <v>6851</v>
      </c>
      <c r="P3952" s="5">
        <f t="shared" si="364"/>
        <v>0.52252155978373249</v>
      </c>
      <c r="Q3952" s="5">
        <f t="shared" si="365"/>
        <v>120136047</v>
      </c>
      <c r="R3952" s="1">
        <f t="shared" si="366"/>
        <v>40136047</v>
      </c>
      <c r="S3952" s="1">
        <f t="shared" si="367"/>
        <v>80000000</v>
      </c>
      <c r="V3952" s="5"/>
      <c r="W3952" s="5"/>
      <c r="Y3952" s="5"/>
    </row>
    <row r="3953" spans="1:25" x14ac:dyDescent="0.3">
      <c r="A3953" t="s">
        <v>480</v>
      </c>
      <c r="B3953">
        <v>138</v>
      </c>
      <c r="C3953">
        <v>112225777</v>
      </c>
      <c r="D3953" t="s">
        <v>502</v>
      </c>
      <c r="E3953" t="s">
        <v>12404</v>
      </c>
      <c r="F3953" t="s">
        <v>938</v>
      </c>
      <c r="G3953" t="s">
        <v>14</v>
      </c>
      <c r="H3953" t="s">
        <v>15</v>
      </c>
      <c r="I3953">
        <v>80000000</v>
      </c>
      <c r="J3953">
        <v>1997</v>
      </c>
      <c r="K3953">
        <v>7.3</v>
      </c>
      <c r="L3953" s="5" t="s">
        <v>476</v>
      </c>
      <c r="M3953" s="5" t="s">
        <v>8413</v>
      </c>
      <c r="N3953" t="s">
        <v>4289</v>
      </c>
      <c r="O3953" t="s">
        <v>3629</v>
      </c>
      <c r="P3953" s="5">
        <f t="shared" si="364"/>
        <v>0.52269131907843891</v>
      </c>
      <c r="Q3953" s="5">
        <f t="shared" si="365"/>
        <v>112225777</v>
      </c>
      <c r="R3953" s="1">
        <f t="shared" si="366"/>
        <v>32225777</v>
      </c>
      <c r="S3953" s="1">
        <f t="shared" si="367"/>
        <v>80000000</v>
      </c>
      <c r="V3953" s="5"/>
      <c r="W3953" s="5"/>
      <c r="Y3953" s="5"/>
    </row>
    <row r="3954" spans="1:25" x14ac:dyDescent="0.3">
      <c r="A3954" t="s">
        <v>939</v>
      </c>
      <c r="B3954">
        <v>99</v>
      </c>
      <c r="C3954">
        <v>109993847</v>
      </c>
      <c r="D3954" t="s">
        <v>940</v>
      </c>
      <c r="E3954" t="s">
        <v>12405</v>
      </c>
      <c r="F3954" t="s">
        <v>941</v>
      </c>
      <c r="G3954" t="s">
        <v>14</v>
      </c>
      <c r="H3954" t="s">
        <v>15</v>
      </c>
      <c r="I3954">
        <v>80000000</v>
      </c>
      <c r="J3954">
        <v>2008</v>
      </c>
      <c r="K3954">
        <v>6.1</v>
      </c>
      <c r="L3954" s="5" t="s">
        <v>599</v>
      </c>
      <c r="M3954" s="5" t="s">
        <v>6299</v>
      </c>
      <c r="N3954" t="s">
        <v>455</v>
      </c>
      <c r="O3954" t="s">
        <v>6851</v>
      </c>
      <c r="P3954" s="5">
        <f t="shared" si="364"/>
        <v>0.52273517061835406</v>
      </c>
      <c r="Q3954" s="5">
        <f t="shared" si="365"/>
        <v>109993847</v>
      </c>
      <c r="R3954" s="1">
        <f t="shared" si="366"/>
        <v>29993847</v>
      </c>
      <c r="S3954" s="1">
        <f t="shared" si="367"/>
        <v>80000000</v>
      </c>
      <c r="V3954" s="5"/>
      <c r="W3954" s="5"/>
      <c r="Y3954" s="5"/>
    </row>
    <row r="3955" spans="1:25" x14ac:dyDescent="0.3">
      <c r="A3955" t="s">
        <v>19</v>
      </c>
      <c r="B3955">
        <v>117</v>
      </c>
      <c r="C3955">
        <v>104054514</v>
      </c>
      <c r="D3955" t="s">
        <v>771</v>
      </c>
      <c r="E3955" t="s">
        <v>12406</v>
      </c>
      <c r="F3955" t="s">
        <v>942</v>
      </c>
      <c r="G3955" t="s">
        <v>14</v>
      </c>
      <c r="H3955" t="s">
        <v>15</v>
      </c>
      <c r="I3955">
        <v>80000000</v>
      </c>
      <c r="J3955">
        <v>2002</v>
      </c>
      <c r="K3955">
        <v>7.7</v>
      </c>
      <c r="L3955" s="5" t="s">
        <v>8413</v>
      </c>
      <c r="M3955" s="5" t="s">
        <v>1221</v>
      </c>
      <c r="N3955" t="s">
        <v>3629</v>
      </c>
      <c r="P3955" s="5">
        <f t="shared" si="364"/>
        <v>0.52274466470031333</v>
      </c>
      <c r="Q3955" s="5">
        <f t="shared" si="365"/>
        <v>104054514</v>
      </c>
      <c r="R3955" s="1">
        <f t="shared" si="366"/>
        <v>24054514</v>
      </c>
      <c r="S3955" s="1">
        <f t="shared" si="367"/>
        <v>80000000</v>
      </c>
      <c r="V3955" s="5"/>
      <c r="W3955" s="5"/>
      <c r="Y3955" s="5"/>
    </row>
    <row r="3956" spans="1:25" x14ac:dyDescent="0.3">
      <c r="A3956" t="s">
        <v>792</v>
      </c>
      <c r="B3956">
        <v>117</v>
      </c>
      <c r="C3956">
        <v>103028109</v>
      </c>
      <c r="D3956" t="s">
        <v>604</v>
      </c>
      <c r="E3956" t="s">
        <v>12407</v>
      </c>
      <c r="F3956" t="s">
        <v>943</v>
      </c>
      <c r="G3956" t="s">
        <v>14</v>
      </c>
      <c r="H3956" t="s">
        <v>15</v>
      </c>
      <c r="I3956">
        <v>80000000</v>
      </c>
      <c r="J3956">
        <v>2011</v>
      </c>
      <c r="K3956">
        <v>6.4</v>
      </c>
      <c r="L3956" s="5" t="s">
        <v>599</v>
      </c>
      <c r="M3956" s="5" t="s">
        <v>6851</v>
      </c>
      <c r="P3956" s="5">
        <f t="shared" si="364"/>
        <v>0.52266311527247344</v>
      </c>
      <c r="Q3956" s="5">
        <f t="shared" si="365"/>
        <v>103028109</v>
      </c>
      <c r="R3956" s="1">
        <f t="shared" si="366"/>
        <v>23028109</v>
      </c>
      <c r="S3956" s="1">
        <f t="shared" si="367"/>
        <v>80000000</v>
      </c>
      <c r="V3956" s="5"/>
      <c r="W3956" s="5"/>
      <c r="Y3956" s="5"/>
    </row>
    <row r="3957" spans="1:25" x14ac:dyDescent="0.3">
      <c r="A3957" t="s">
        <v>947</v>
      </c>
      <c r="B3957">
        <v>118</v>
      </c>
      <c r="C3957">
        <v>101111837</v>
      </c>
      <c r="D3957" t="s">
        <v>413</v>
      </c>
      <c r="E3957" t="s">
        <v>12408</v>
      </c>
      <c r="F3957" t="s">
        <v>948</v>
      </c>
      <c r="G3957" t="s">
        <v>14</v>
      </c>
      <c r="H3957" t="s">
        <v>15</v>
      </c>
      <c r="I3957">
        <v>80000000</v>
      </c>
      <c r="J3957">
        <v>2008</v>
      </c>
      <c r="K3957">
        <v>6.6</v>
      </c>
      <c r="L3957" s="5" t="s">
        <v>476</v>
      </c>
      <c r="M3957" s="5" t="s">
        <v>8415</v>
      </c>
      <c r="N3957" t="s">
        <v>3629</v>
      </c>
      <c r="P3957" s="5">
        <f t="shared" si="364"/>
        <v>0.52256589682457</v>
      </c>
      <c r="Q3957" s="5">
        <f t="shared" si="365"/>
        <v>101111837</v>
      </c>
      <c r="R3957" s="1">
        <f t="shared" si="366"/>
        <v>21111837</v>
      </c>
      <c r="S3957" s="1">
        <f t="shared" si="367"/>
        <v>80000000</v>
      </c>
      <c r="V3957" s="5"/>
      <c r="W3957" s="5"/>
      <c r="Y3957" s="5"/>
    </row>
    <row r="3958" spans="1:25" x14ac:dyDescent="0.3">
      <c r="A3958" t="s">
        <v>952</v>
      </c>
      <c r="B3958">
        <v>118</v>
      </c>
      <c r="C3958">
        <v>94822707</v>
      </c>
      <c r="D3958" t="s">
        <v>256</v>
      </c>
      <c r="E3958" t="s">
        <v>12409</v>
      </c>
      <c r="F3958" t="s">
        <v>953</v>
      </c>
      <c r="G3958" t="s">
        <v>14</v>
      </c>
      <c r="H3958" t="s">
        <v>15</v>
      </c>
      <c r="I3958">
        <v>80000000</v>
      </c>
      <c r="J3958">
        <v>2010</v>
      </c>
      <c r="K3958">
        <v>6.9</v>
      </c>
      <c r="L3958" s="5" t="s">
        <v>476</v>
      </c>
      <c r="M3958" s="5" t="s">
        <v>340</v>
      </c>
      <c r="N3958" t="s">
        <v>1221</v>
      </c>
      <c r="O3958" t="s">
        <v>3629</v>
      </c>
      <c r="P3958" s="5">
        <f t="shared" si="364"/>
        <v>0.52243955824009947</v>
      </c>
      <c r="Q3958" s="5">
        <f t="shared" si="365"/>
        <v>94822707</v>
      </c>
      <c r="R3958" s="1">
        <f t="shared" si="366"/>
        <v>14822707</v>
      </c>
      <c r="S3958" s="1">
        <f t="shared" si="367"/>
        <v>80000000</v>
      </c>
      <c r="V3958" s="5"/>
      <c r="W3958" s="5"/>
      <c r="Y3958" s="5"/>
    </row>
    <row r="3959" spans="1:25" x14ac:dyDescent="0.3">
      <c r="A3959" t="s">
        <v>954</v>
      </c>
      <c r="B3959">
        <v>90</v>
      </c>
      <c r="C3959">
        <v>92969824</v>
      </c>
      <c r="D3959" t="s">
        <v>955</v>
      </c>
      <c r="E3959" t="s">
        <v>12410</v>
      </c>
      <c r="F3959" t="s">
        <v>956</v>
      </c>
      <c r="G3959" t="s">
        <v>14</v>
      </c>
      <c r="H3959" t="s">
        <v>15</v>
      </c>
      <c r="I3959">
        <v>80000000</v>
      </c>
      <c r="J3959">
        <v>1997</v>
      </c>
      <c r="K3959">
        <v>5.2</v>
      </c>
      <c r="L3959" s="5" t="s">
        <v>599</v>
      </c>
      <c r="M3959" s="5" t="s">
        <v>6299</v>
      </c>
      <c r="N3959" t="s">
        <v>4289</v>
      </c>
      <c r="P3959" s="5">
        <f t="shared" si="364"/>
        <v>0.52221985438430463</v>
      </c>
      <c r="Q3959" s="5">
        <f t="shared" si="365"/>
        <v>92969824</v>
      </c>
      <c r="R3959" s="1">
        <f t="shared" si="366"/>
        <v>12969824</v>
      </c>
      <c r="S3959" s="1">
        <f t="shared" si="367"/>
        <v>80000000</v>
      </c>
      <c r="V3959" s="5"/>
      <c r="W3959" s="5"/>
      <c r="Y3959" s="5"/>
    </row>
    <row r="3960" spans="1:25" x14ac:dyDescent="0.3">
      <c r="A3960" t="s">
        <v>576</v>
      </c>
      <c r="B3960">
        <v>113</v>
      </c>
      <c r="C3960">
        <v>91188905</v>
      </c>
      <c r="D3960" t="s">
        <v>957</v>
      </c>
      <c r="E3960" t="s">
        <v>12411</v>
      </c>
      <c r="F3960" t="s">
        <v>958</v>
      </c>
      <c r="G3960" t="s">
        <v>14</v>
      </c>
      <c r="H3960" t="s">
        <v>15</v>
      </c>
      <c r="I3960">
        <v>80000000</v>
      </c>
      <c r="J3960">
        <v>1999</v>
      </c>
      <c r="K3960">
        <v>4.9000000000000004</v>
      </c>
      <c r="L3960" s="5" t="s">
        <v>455</v>
      </c>
      <c r="M3960" s="5" t="s">
        <v>2267</v>
      </c>
      <c r="N3960" t="s">
        <v>8415</v>
      </c>
      <c r="O3960" t="s">
        <v>3629</v>
      </c>
      <c r="P3960" s="5">
        <f t="shared" si="364"/>
        <v>0.52197224235973105</v>
      </c>
      <c r="Q3960" s="5">
        <f t="shared" si="365"/>
        <v>91188905</v>
      </c>
      <c r="R3960" s="1">
        <f t="shared" si="366"/>
        <v>11188905</v>
      </c>
      <c r="S3960" s="1">
        <f t="shared" si="367"/>
        <v>80000000</v>
      </c>
      <c r="V3960" s="5"/>
      <c r="W3960" s="5"/>
      <c r="Y3960" s="5"/>
    </row>
    <row r="3961" spans="1:25" x14ac:dyDescent="0.3">
      <c r="A3961" t="s">
        <v>959</v>
      </c>
      <c r="B3961">
        <v>88</v>
      </c>
      <c r="C3961">
        <v>90443603</v>
      </c>
      <c r="D3961" t="s">
        <v>960</v>
      </c>
      <c r="E3961" t="s">
        <v>12412</v>
      </c>
      <c r="F3961" t="s">
        <v>961</v>
      </c>
      <c r="G3961" t="s">
        <v>14</v>
      </c>
      <c r="H3961" t="s">
        <v>15</v>
      </c>
      <c r="I3961">
        <v>80000000</v>
      </c>
      <c r="J3961">
        <v>1996</v>
      </c>
      <c r="K3961">
        <v>6.3</v>
      </c>
      <c r="L3961" s="5" t="s">
        <v>340</v>
      </c>
      <c r="M3961" s="5" t="s">
        <v>4017</v>
      </c>
      <c r="N3961" t="s">
        <v>599</v>
      </c>
      <c r="O3961" t="s">
        <v>6299</v>
      </c>
      <c r="P3961" s="5">
        <f t="shared" si="364"/>
        <v>0.52169774453944984</v>
      </c>
      <c r="Q3961" s="5">
        <f t="shared" si="365"/>
        <v>90443603</v>
      </c>
      <c r="R3961" s="1">
        <f t="shared" si="366"/>
        <v>10443603</v>
      </c>
      <c r="S3961" s="1">
        <f t="shared" si="367"/>
        <v>80000000</v>
      </c>
      <c r="V3961" s="5"/>
      <c r="W3961" s="5"/>
      <c r="Y3961" s="5"/>
    </row>
    <row r="3962" spans="1:25" x14ac:dyDescent="0.3">
      <c r="A3962" t="s">
        <v>964</v>
      </c>
      <c r="B3962">
        <v>104</v>
      </c>
      <c r="C3962">
        <v>79363785</v>
      </c>
      <c r="D3962" t="s">
        <v>965</v>
      </c>
      <c r="E3962" t="s">
        <v>12413</v>
      </c>
      <c r="F3962" t="s">
        <v>966</v>
      </c>
      <c r="G3962" t="s">
        <v>14</v>
      </c>
      <c r="H3962" t="s">
        <v>15</v>
      </c>
      <c r="I3962">
        <v>80000000</v>
      </c>
      <c r="J3962">
        <v>2008</v>
      </c>
      <c r="K3962">
        <v>5.5</v>
      </c>
      <c r="L3962" s="5" t="s">
        <v>1221</v>
      </c>
      <c r="M3962" s="5" t="s">
        <v>4289</v>
      </c>
      <c r="N3962" t="s">
        <v>3629</v>
      </c>
      <c r="P3962" s="5">
        <f t="shared" si="364"/>
        <v>0.52141108429887351</v>
      </c>
      <c r="Q3962" s="5">
        <f t="shared" si="365"/>
        <v>79363785</v>
      </c>
      <c r="R3962" s="1">
        <f t="shared" si="366"/>
        <v>-636215</v>
      </c>
      <c r="S3962" s="1">
        <f t="shared" si="367"/>
        <v>80000000</v>
      </c>
      <c r="V3962" s="5"/>
      <c r="W3962" s="5"/>
      <c r="Y3962" s="5"/>
    </row>
    <row r="3963" spans="1:25" x14ac:dyDescent="0.3">
      <c r="A3963" t="s">
        <v>973</v>
      </c>
      <c r="B3963">
        <v>80</v>
      </c>
      <c r="C3963">
        <v>100169068</v>
      </c>
      <c r="D3963" t="s">
        <v>165</v>
      </c>
      <c r="E3963" t="s">
        <v>12414</v>
      </c>
      <c r="F3963" t="s">
        <v>974</v>
      </c>
      <c r="G3963" t="s">
        <v>14</v>
      </c>
      <c r="H3963" t="s">
        <v>15</v>
      </c>
      <c r="I3963">
        <v>80000000</v>
      </c>
      <c r="J3963">
        <v>2010</v>
      </c>
      <c r="K3963">
        <v>4.5999999999999996</v>
      </c>
      <c r="L3963" s="5" t="s">
        <v>340</v>
      </c>
      <c r="M3963" s="5" t="s">
        <v>4017</v>
      </c>
      <c r="N3963" t="s">
        <v>599</v>
      </c>
      <c r="O3963" t="s">
        <v>6299</v>
      </c>
      <c r="P3963" s="5">
        <f t="shared" si="364"/>
        <v>0.5209693354018673</v>
      </c>
      <c r="Q3963" s="5">
        <f t="shared" si="365"/>
        <v>100169068</v>
      </c>
      <c r="R3963" s="1">
        <f t="shared" si="366"/>
        <v>20169068</v>
      </c>
      <c r="S3963" s="1">
        <f t="shared" si="367"/>
        <v>80000000</v>
      </c>
      <c r="V3963" s="5"/>
      <c r="W3963" s="5"/>
      <c r="Y3963" s="5"/>
    </row>
    <row r="3964" spans="1:25" x14ac:dyDescent="0.3">
      <c r="A3964" t="s">
        <v>975</v>
      </c>
      <c r="B3964">
        <v>83</v>
      </c>
      <c r="C3964">
        <v>73215310</v>
      </c>
      <c r="D3964" t="s">
        <v>976</v>
      </c>
      <c r="E3964" t="s">
        <v>12415</v>
      </c>
      <c r="F3964" t="s">
        <v>977</v>
      </c>
      <c r="G3964" t="s">
        <v>14</v>
      </c>
      <c r="H3964" t="s">
        <v>15</v>
      </c>
      <c r="I3964">
        <v>80000000</v>
      </c>
      <c r="J3964">
        <v>2002</v>
      </c>
      <c r="K3964">
        <v>7</v>
      </c>
      <c r="L3964" s="5" t="s">
        <v>340</v>
      </c>
      <c r="M3964" s="5" t="s">
        <v>4017</v>
      </c>
      <c r="N3964" t="s">
        <v>6299</v>
      </c>
      <c r="O3964" t="s">
        <v>5239</v>
      </c>
      <c r="P3964" s="5">
        <f t="shared" si="364"/>
        <v>0.52082299239004048</v>
      </c>
      <c r="Q3964" s="5">
        <f t="shared" si="365"/>
        <v>73215310</v>
      </c>
      <c r="R3964" s="1">
        <f t="shared" si="366"/>
        <v>-6784690</v>
      </c>
      <c r="S3964" s="1">
        <f t="shared" si="367"/>
        <v>80000000</v>
      </c>
      <c r="V3964" s="5"/>
      <c r="W3964" s="5"/>
      <c r="Y3964" s="5"/>
    </row>
    <row r="3965" spans="1:25" x14ac:dyDescent="0.3">
      <c r="A3965" t="s">
        <v>583</v>
      </c>
      <c r="B3965">
        <v>102</v>
      </c>
      <c r="C3965">
        <v>80360866</v>
      </c>
      <c r="D3965" t="s">
        <v>978</v>
      </c>
      <c r="E3965" t="s">
        <v>12416</v>
      </c>
      <c r="F3965" t="s">
        <v>979</v>
      </c>
      <c r="G3965" t="s">
        <v>14</v>
      </c>
      <c r="H3965" t="s">
        <v>15</v>
      </c>
      <c r="I3965">
        <v>80000000</v>
      </c>
      <c r="J3965">
        <v>2011</v>
      </c>
      <c r="K3965">
        <v>5.2</v>
      </c>
      <c r="L3965" s="5" t="s">
        <v>599</v>
      </c>
      <c r="M3965" s="5" t="s">
        <v>6299</v>
      </c>
      <c r="N3965" t="s">
        <v>6851</v>
      </c>
      <c r="P3965" s="5">
        <f t="shared" si="364"/>
        <v>0.5202954902559499</v>
      </c>
      <c r="Q3965" s="5">
        <f t="shared" si="365"/>
        <v>80360866</v>
      </c>
      <c r="R3965" s="1">
        <f t="shared" si="366"/>
        <v>360866</v>
      </c>
      <c r="S3965" s="1">
        <f t="shared" si="367"/>
        <v>80000000</v>
      </c>
      <c r="V3965" s="5"/>
      <c r="W3965" s="5"/>
      <c r="Y3965" s="5"/>
    </row>
    <row r="3966" spans="1:25" x14ac:dyDescent="0.3">
      <c r="A3966" t="s">
        <v>980</v>
      </c>
      <c r="B3966">
        <v>130</v>
      </c>
      <c r="C3966">
        <v>69102910</v>
      </c>
      <c r="D3966" t="s">
        <v>981</v>
      </c>
      <c r="E3966" t="s">
        <v>12417</v>
      </c>
      <c r="F3966" t="s">
        <v>982</v>
      </c>
      <c r="G3966" t="s">
        <v>14</v>
      </c>
      <c r="H3966" t="s">
        <v>15</v>
      </c>
      <c r="I3966">
        <v>80000000</v>
      </c>
      <c r="J3966">
        <v>1998</v>
      </c>
      <c r="K3966">
        <v>5.0999999999999996</v>
      </c>
      <c r="L3966" s="5" t="s">
        <v>476</v>
      </c>
      <c r="M3966" s="5" t="s">
        <v>340</v>
      </c>
      <c r="N3966" t="s">
        <v>6299</v>
      </c>
      <c r="O3966" t="s">
        <v>4289</v>
      </c>
      <c r="P3966" s="5">
        <f t="shared" si="364"/>
        <v>0.51985955233159042</v>
      </c>
      <c r="Q3966" s="5">
        <f t="shared" si="365"/>
        <v>69102910</v>
      </c>
      <c r="R3966" s="1">
        <f t="shared" si="366"/>
        <v>-10897090</v>
      </c>
      <c r="S3966" s="1">
        <f t="shared" si="367"/>
        <v>80000000</v>
      </c>
      <c r="V3966" s="5"/>
      <c r="W3966" s="5"/>
      <c r="Y3966" s="5"/>
    </row>
    <row r="3967" spans="1:25" x14ac:dyDescent="0.3">
      <c r="A3967" t="s">
        <v>983</v>
      </c>
      <c r="B3967">
        <v>129</v>
      </c>
      <c r="C3967">
        <v>65948711</v>
      </c>
      <c r="D3967" t="s">
        <v>799</v>
      </c>
      <c r="E3967" t="s">
        <v>12418</v>
      </c>
      <c r="F3967" t="s">
        <v>984</v>
      </c>
      <c r="G3967" t="s">
        <v>14</v>
      </c>
      <c r="H3967" t="s">
        <v>15</v>
      </c>
      <c r="I3967">
        <v>80000000</v>
      </c>
      <c r="J3967">
        <v>2004</v>
      </c>
      <c r="K3967">
        <v>6.6</v>
      </c>
      <c r="L3967" s="5" t="s">
        <v>1221</v>
      </c>
      <c r="M3967" s="5" t="s">
        <v>8415</v>
      </c>
      <c r="N3967" t="s">
        <v>4289</v>
      </c>
      <c r="O3967" t="s">
        <v>3629</v>
      </c>
      <c r="P3967" s="5">
        <f t="shared" si="364"/>
        <v>0.51927232885930863</v>
      </c>
      <c r="Q3967" s="5">
        <f t="shared" si="365"/>
        <v>65948711</v>
      </c>
      <c r="R3967" s="1">
        <f t="shared" si="366"/>
        <v>-14051289</v>
      </c>
      <c r="S3967" s="1">
        <f t="shared" si="367"/>
        <v>80000000</v>
      </c>
      <c r="V3967" s="5"/>
      <c r="W3967" s="5"/>
      <c r="Y3967" s="5"/>
    </row>
    <row r="3968" spans="1:25" x14ac:dyDescent="0.3">
      <c r="A3968" t="s">
        <v>845</v>
      </c>
      <c r="B3968">
        <v>89</v>
      </c>
      <c r="C3968">
        <v>169692572</v>
      </c>
      <c r="D3968" t="s">
        <v>284</v>
      </c>
      <c r="E3968" t="s">
        <v>12419</v>
      </c>
      <c r="F3968" t="s">
        <v>987</v>
      </c>
      <c r="G3968" t="s">
        <v>14</v>
      </c>
      <c r="H3968" t="s">
        <v>15</v>
      </c>
      <c r="I3968">
        <v>80000000</v>
      </c>
      <c r="J3968">
        <v>2015</v>
      </c>
      <c r="K3968">
        <v>6.7</v>
      </c>
      <c r="L3968" s="5" t="s">
        <v>4017</v>
      </c>
      <c r="M3968" s="5" t="s">
        <v>599</v>
      </c>
      <c r="N3968" t="s">
        <v>6299</v>
      </c>
      <c r="O3968" t="s">
        <v>455</v>
      </c>
      <c r="P3968" s="5">
        <f t="shared" si="364"/>
        <v>0.51864118829666772</v>
      </c>
      <c r="Q3968" s="5">
        <f t="shared" si="365"/>
        <v>169692572</v>
      </c>
      <c r="R3968" s="1">
        <f t="shared" si="366"/>
        <v>89692572</v>
      </c>
      <c r="S3968" s="1">
        <f t="shared" si="367"/>
        <v>80000000</v>
      </c>
      <c r="V3968" s="5"/>
      <c r="W3968" s="5"/>
      <c r="Y3968" s="5"/>
    </row>
    <row r="3969" spans="1:25" x14ac:dyDescent="0.3">
      <c r="A3969" t="s">
        <v>989</v>
      </c>
      <c r="B3969">
        <v>74</v>
      </c>
      <c r="C3969">
        <v>60507228</v>
      </c>
      <c r="D3969" t="s">
        <v>990</v>
      </c>
      <c r="E3969" t="s">
        <v>12420</v>
      </c>
      <c r="F3969" t="s">
        <v>991</v>
      </c>
      <c r="G3969" t="s">
        <v>14</v>
      </c>
      <c r="H3969" t="s">
        <v>15</v>
      </c>
      <c r="I3969">
        <v>80000000</v>
      </c>
      <c r="J3969">
        <v>1999</v>
      </c>
      <c r="K3969">
        <v>7.3</v>
      </c>
      <c r="L3969" s="5" t="s">
        <v>4017</v>
      </c>
      <c r="M3969" s="5" t="s">
        <v>6299</v>
      </c>
      <c r="N3969" t="s">
        <v>455</v>
      </c>
      <c r="O3969" t="s">
        <v>4183</v>
      </c>
      <c r="P3969" s="5">
        <f t="shared" si="364"/>
        <v>0.51977642579547767</v>
      </c>
      <c r="Q3969" s="5">
        <f t="shared" si="365"/>
        <v>60507228</v>
      </c>
      <c r="R3969" s="1">
        <f t="shared" si="366"/>
        <v>-19492772</v>
      </c>
      <c r="S3969" s="1">
        <f t="shared" si="367"/>
        <v>80000000</v>
      </c>
      <c r="V3969" s="5"/>
      <c r="W3969" s="5"/>
      <c r="Y3969" s="5"/>
    </row>
    <row r="3970" spans="1:25" x14ac:dyDescent="0.3">
      <c r="A3970" t="s">
        <v>332</v>
      </c>
      <c r="B3970">
        <v>96</v>
      </c>
      <c r="C3970">
        <v>56684819</v>
      </c>
      <c r="D3970" t="s">
        <v>29</v>
      </c>
      <c r="E3970" t="s">
        <v>12421</v>
      </c>
      <c r="F3970" t="s">
        <v>992</v>
      </c>
      <c r="G3970" t="s">
        <v>14</v>
      </c>
      <c r="H3970" t="s">
        <v>15</v>
      </c>
      <c r="I3970">
        <v>80000000</v>
      </c>
      <c r="J3970">
        <v>2002</v>
      </c>
      <c r="K3970">
        <v>5.9</v>
      </c>
      <c r="L3970" s="5" t="s">
        <v>476</v>
      </c>
      <c r="M3970" s="5" t="s">
        <v>340</v>
      </c>
      <c r="N3970" t="s">
        <v>4289</v>
      </c>
      <c r="P3970" s="5">
        <f t="shared" ref="P3970:P4033" si="368">CORREL(C3970:C8883,I3970:I8883)</f>
        <v>0.51907496240411299</v>
      </c>
      <c r="Q3970" s="5">
        <f t="shared" ref="Q3970:Q4033" si="369">IF(ISBLANK(C3970),MEDIAN($C$2:$C$4915), C3970)</f>
        <v>56684819</v>
      </c>
      <c r="R3970" s="1">
        <f t="shared" ref="R3970:R4033" si="370">Q3970-S3970</f>
        <v>-23315181</v>
      </c>
      <c r="S3970" s="1">
        <f t="shared" ref="S3970:S4033" si="371">IF(ISBLANK(I3970),MEDIAN($I$2:$I$4915), I3970)</f>
        <v>80000000</v>
      </c>
      <c r="V3970" s="5"/>
      <c r="W3970" s="5"/>
      <c r="Y3970" s="5"/>
    </row>
    <row r="3971" spans="1:25" x14ac:dyDescent="0.3">
      <c r="A3971" t="s">
        <v>607</v>
      </c>
      <c r="B3971">
        <v>99</v>
      </c>
      <c r="C3971">
        <v>69772969</v>
      </c>
      <c r="D3971" t="s">
        <v>122</v>
      </c>
      <c r="E3971" t="s">
        <v>12422</v>
      </c>
      <c r="F3971" t="s">
        <v>995</v>
      </c>
      <c r="G3971" t="s">
        <v>14</v>
      </c>
      <c r="H3971" t="s">
        <v>15</v>
      </c>
      <c r="I3971">
        <v>80000000</v>
      </c>
      <c r="J3971">
        <v>2001</v>
      </c>
      <c r="K3971">
        <v>6.5</v>
      </c>
      <c r="L3971" s="5" t="s">
        <v>476</v>
      </c>
      <c r="M3971" s="5" t="s">
        <v>8413</v>
      </c>
      <c r="N3971" t="s">
        <v>3629</v>
      </c>
      <c r="P3971" s="5">
        <f t="shared" si="368"/>
        <v>0.51832236046191649</v>
      </c>
      <c r="Q3971" s="5">
        <f t="shared" si="369"/>
        <v>69772969</v>
      </c>
      <c r="R3971" s="1">
        <f t="shared" si="370"/>
        <v>-10227031</v>
      </c>
      <c r="S3971" s="1">
        <f t="shared" si="371"/>
        <v>80000000</v>
      </c>
      <c r="V3971" s="5"/>
      <c r="W3971" s="5"/>
      <c r="Y3971" s="5"/>
    </row>
    <row r="3972" spans="1:25" x14ac:dyDescent="0.3">
      <c r="A3972" t="s">
        <v>1000</v>
      </c>
      <c r="B3972">
        <v>90</v>
      </c>
      <c r="C3972">
        <v>39442871</v>
      </c>
      <c r="D3972" t="s">
        <v>1001</v>
      </c>
      <c r="E3972" t="s">
        <v>12423</v>
      </c>
      <c r="F3972" t="s">
        <v>1002</v>
      </c>
      <c r="G3972" t="s">
        <v>14</v>
      </c>
      <c r="H3972" t="s">
        <v>15</v>
      </c>
      <c r="I3972">
        <v>80000000</v>
      </c>
      <c r="J3972">
        <v>2000</v>
      </c>
      <c r="K3972">
        <v>5.3</v>
      </c>
      <c r="L3972" s="5" t="s">
        <v>599</v>
      </c>
      <c r="M3972" s="5" t="s">
        <v>455</v>
      </c>
      <c r="P3972" s="5">
        <f t="shared" si="368"/>
        <v>0.51772731877276479</v>
      </c>
      <c r="Q3972" s="5">
        <f t="shared" si="369"/>
        <v>39442871</v>
      </c>
      <c r="R3972" s="1">
        <f t="shared" si="370"/>
        <v>-40557129</v>
      </c>
      <c r="S3972" s="1">
        <f t="shared" si="371"/>
        <v>80000000</v>
      </c>
      <c r="V3972" s="5"/>
      <c r="W3972" s="5"/>
      <c r="Y3972" s="5"/>
    </row>
    <row r="3973" spans="1:25" x14ac:dyDescent="0.3">
      <c r="A3973" t="s">
        <v>230</v>
      </c>
      <c r="B3973">
        <v>89</v>
      </c>
      <c r="C3973">
        <v>38542418</v>
      </c>
      <c r="D3973" t="s">
        <v>1011</v>
      </c>
      <c r="E3973" t="s">
        <v>12424</v>
      </c>
      <c r="F3973" t="s">
        <v>1012</v>
      </c>
      <c r="G3973" t="s">
        <v>14</v>
      </c>
      <c r="H3973" t="s">
        <v>15</v>
      </c>
      <c r="I3973">
        <v>80000000</v>
      </c>
      <c r="J3973">
        <v>2009</v>
      </c>
      <c r="K3973">
        <v>6.3</v>
      </c>
      <c r="L3973" s="5" t="s">
        <v>476</v>
      </c>
      <c r="M3973" s="5" t="s">
        <v>4289</v>
      </c>
      <c r="N3973" t="s">
        <v>3629</v>
      </c>
      <c r="P3973" s="5">
        <f t="shared" si="368"/>
        <v>0.51677061599790497</v>
      </c>
      <c r="Q3973" s="5">
        <f t="shared" si="369"/>
        <v>38542418</v>
      </c>
      <c r="R3973" s="1">
        <f t="shared" si="370"/>
        <v>-41457582</v>
      </c>
      <c r="S3973" s="1">
        <f t="shared" si="371"/>
        <v>80000000</v>
      </c>
      <c r="V3973" s="5"/>
      <c r="W3973" s="5"/>
      <c r="Y3973" s="5"/>
    </row>
    <row r="3974" spans="1:25" x14ac:dyDescent="0.3">
      <c r="A3974" t="s">
        <v>533</v>
      </c>
      <c r="B3974">
        <v>145</v>
      </c>
      <c r="C3974">
        <v>34566746</v>
      </c>
      <c r="D3974" t="s">
        <v>1013</v>
      </c>
      <c r="E3974" t="s">
        <v>12425</v>
      </c>
      <c r="F3974" t="s">
        <v>1014</v>
      </c>
      <c r="G3974" t="s">
        <v>14</v>
      </c>
      <c r="H3974" t="s">
        <v>15</v>
      </c>
      <c r="I3974">
        <v>80000000</v>
      </c>
      <c r="J3974">
        <v>2000</v>
      </c>
      <c r="K3974">
        <v>7.3</v>
      </c>
      <c r="L3974" s="5" t="s">
        <v>1221</v>
      </c>
      <c r="M3974" s="5" t="s">
        <v>7865</v>
      </c>
      <c r="N3974" t="s">
        <v>3629</v>
      </c>
      <c r="P3974" s="5">
        <f t="shared" si="368"/>
        <v>0.51579644328939844</v>
      </c>
      <c r="Q3974" s="5">
        <f t="shared" si="369"/>
        <v>34566746</v>
      </c>
      <c r="R3974" s="1">
        <f t="shared" si="370"/>
        <v>-45433254</v>
      </c>
      <c r="S3974" s="1">
        <f t="shared" si="371"/>
        <v>80000000</v>
      </c>
      <c r="V3974" s="5"/>
      <c r="W3974" s="5"/>
      <c r="Y3974" s="5"/>
    </row>
    <row r="3975" spans="1:25" x14ac:dyDescent="0.3">
      <c r="A3975" t="s">
        <v>177</v>
      </c>
      <c r="B3975">
        <v>114</v>
      </c>
      <c r="C3975">
        <v>32885565</v>
      </c>
      <c r="D3975" t="s">
        <v>256</v>
      </c>
      <c r="E3975" t="s">
        <v>12426</v>
      </c>
      <c r="F3975" t="s">
        <v>1015</v>
      </c>
      <c r="G3975" t="s">
        <v>14</v>
      </c>
      <c r="H3975" t="s">
        <v>15</v>
      </c>
      <c r="I3975">
        <v>80000000</v>
      </c>
      <c r="J3975">
        <v>1996</v>
      </c>
      <c r="K3975">
        <v>5.8</v>
      </c>
      <c r="L3975" s="5" t="s">
        <v>476</v>
      </c>
      <c r="M3975" s="5" t="s">
        <v>340</v>
      </c>
      <c r="N3975" t="s">
        <v>1221</v>
      </c>
      <c r="O3975" t="s">
        <v>3629</v>
      </c>
      <c r="P3975" s="5">
        <f t="shared" si="368"/>
        <v>0.51477293841499938</v>
      </c>
      <c r="Q3975" s="5">
        <f t="shared" si="369"/>
        <v>32885565</v>
      </c>
      <c r="R3975" s="1">
        <f t="shared" si="370"/>
        <v>-47114435</v>
      </c>
      <c r="S3975" s="1">
        <f t="shared" si="371"/>
        <v>80000000</v>
      </c>
      <c r="V3975" s="5"/>
      <c r="W3975" s="5"/>
      <c r="Y3975" s="5"/>
    </row>
    <row r="3976" spans="1:25" x14ac:dyDescent="0.3">
      <c r="A3976" t="s">
        <v>1016</v>
      </c>
      <c r="B3976">
        <v>87</v>
      </c>
      <c r="C3976">
        <v>36073232</v>
      </c>
      <c r="D3976" t="s">
        <v>1017</v>
      </c>
      <c r="E3976" t="s">
        <v>12427</v>
      </c>
      <c r="F3976" t="s">
        <v>1018</v>
      </c>
      <c r="G3976" t="s">
        <v>14</v>
      </c>
      <c r="H3976" t="s">
        <v>15</v>
      </c>
      <c r="I3976">
        <v>80000000</v>
      </c>
      <c r="J3976">
        <v>2013</v>
      </c>
      <c r="K3976">
        <v>5.2</v>
      </c>
      <c r="L3976" s="5" t="s">
        <v>340</v>
      </c>
      <c r="M3976" s="5" t="s">
        <v>4017</v>
      </c>
      <c r="N3976" t="s">
        <v>6299</v>
      </c>
      <c r="P3976" s="5">
        <f t="shared" si="368"/>
        <v>0.5137235035952793</v>
      </c>
      <c r="Q3976" s="5">
        <f t="shared" si="369"/>
        <v>36073232</v>
      </c>
      <c r="R3976" s="1">
        <f t="shared" si="370"/>
        <v>-43926768</v>
      </c>
      <c r="S3976" s="1">
        <f t="shared" si="371"/>
        <v>80000000</v>
      </c>
      <c r="V3976" s="5"/>
      <c r="W3976" s="5"/>
      <c r="Y3976" s="5"/>
    </row>
    <row r="3977" spans="1:25" x14ac:dyDescent="0.3">
      <c r="A3977" t="s">
        <v>1021</v>
      </c>
      <c r="B3977">
        <v>91</v>
      </c>
      <c r="C3977">
        <v>20950820</v>
      </c>
      <c r="D3977" t="s">
        <v>422</v>
      </c>
      <c r="E3977" t="s">
        <v>12428</v>
      </c>
      <c r="F3977" t="s">
        <v>1022</v>
      </c>
      <c r="G3977" t="s">
        <v>14</v>
      </c>
      <c r="H3977" t="s">
        <v>275</v>
      </c>
      <c r="I3977">
        <v>80000000</v>
      </c>
      <c r="J3977">
        <v>2003</v>
      </c>
      <c r="K3977">
        <v>5.7</v>
      </c>
      <c r="L3977" s="5" t="s">
        <v>340</v>
      </c>
      <c r="M3977" s="5" t="s">
        <v>4017</v>
      </c>
      <c r="N3977" t="s">
        <v>599</v>
      </c>
      <c r="O3977" t="s">
        <v>6299</v>
      </c>
      <c r="P3977" s="5">
        <f t="shared" si="368"/>
        <v>0.51269764843547094</v>
      </c>
      <c r="Q3977" s="5">
        <f t="shared" si="369"/>
        <v>20950820</v>
      </c>
      <c r="R3977" s="1">
        <f t="shared" si="370"/>
        <v>-59049180</v>
      </c>
      <c r="S3977" s="1">
        <f t="shared" si="371"/>
        <v>80000000</v>
      </c>
      <c r="V3977" s="5"/>
      <c r="W3977" s="5"/>
      <c r="Y3977" s="5"/>
    </row>
    <row r="3978" spans="1:25" x14ac:dyDescent="0.3">
      <c r="A3978" t="s">
        <v>59</v>
      </c>
      <c r="B3978">
        <v>118</v>
      </c>
      <c r="C3978">
        <v>19673424</v>
      </c>
      <c r="D3978" t="s">
        <v>1023</v>
      </c>
      <c r="E3978" t="s">
        <v>12429</v>
      </c>
      <c r="F3978" t="s">
        <v>1025</v>
      </c>
      <c r="G3978" t="s">
        <v>14</v>
      </c>
      <c r="H3978" t="s">
        <v>15</v>
      </c>
      <c r="I3978">
        <v>80000000</v>
      </c>
      <c r="J3978">
        <v>2009</v>
      </c>
      <c r="K3978">
        <v>5.8</v>
      </c>
      <c r="L3978" s="5" t="s">
        <v>1221</v>
      </c>
      <c r="M3978" s="5" t="s">
        <v>6055</v>
      </c>
      <c r="N3978" t="s">
        <v>6851</v>
      </c>
      <c r="P3978" s="5">
        <f t="shared" si="368"/>
        <v>0.5115142865622001</v>
      </c>
      <c r="Q3978" s="5">
        <f t="shared" si="369"/>
        <v>19673424</v>
      </c>
      <c r="R3978" s="1">
        <f t="shared" si="370"/>
        <v>-60326576</v>
      </c>
      <c r="S3978" s="1">
        <f t="shared" si="371"/>
        <v>80000000</v>
      </c>
      <c r="V3978" s="5"/>
      <c r="W3978" s="5"/>
      <c r="Y3978" s="5"/>
    </row>
    <row r="3979" spans="1:25" x14ac:dyDescent="0.3">
      <c r="A3979" t="s">
        <v>377</v>
      </c>
      <c r="B3979">
        <v>116</v>
      </c>
      <c r="C3979">
        <v>19480739</v>
      </c>
      <c r="D3979" t="s">
        <v>29</v>
      </c>
      <c r="E3979" t="s">
        <v>12430</v>
      </c>
      <c r="F3979" t="s">
        <v>1026</v>
      </c>
      <c r="G3979" t="s">
        <v>14</v>
      </c>
      <c r="H3979" t="s">
        <v>15</v>
      </c>
      <c r="I3979">
        <v>80000000</v>
      </c>
      <c r="J3979">
        <v>2003</v>
      </c>
      <c r="K3979">
        <v>5.6</v>
      </c>
      <c r="L3979" s="5" t="s">
        <v>476</v>
      </c>
      <c r="M3979" s="5" t="s">
        <v>340</v>
      </c>
      <c r="N3979" t="s">
        <v>4289</v>
      </c>
      <c r="P3979" s="5">
        <f t="shared" si="368"/>
        <v>0.51030817043124621</v>
      </c>
      <c r="Q3979" s="5">
        <f t="shared" si="369"/>
        <v>19480739</v>
      </c>
      <c r="R3979" s="1">
        <f t="shared" si="370"/>
        <v>-60519261</v>
      </c>
      <c r="S3979" s="1">
        <f t="shared" si="371"/>
        <v>80000000</v>
      </c>
      <c r="V3979" s="5"/>
      <c r="W3979" s="5"/>
      <c r="Y3979" s="5"/>
    </row>
    <row r="3980" spans="1:25" x14ac:dyDescent="0.3">
      <c r="A3980" t="s">
        <v>1027</v>
      </c>
      <c r="B3980">
        <v>177</v>
      </c>
      <c r="C3980">
        <v>17593391</v>
      </c>
      <c r="D3980" t="s">
        <v>205</v>
      </c>
      <c r="E3980" t="s">
        <v>12431</v>
      </c>
      <c r="F3980" t="s">
        <v>1028</v>
      </c>
      <c r="G3980" t="s">
        <v>14</v>
      </c>
      <c r="H3980" t="s">
        <v>15</v>
      </c>
      <c r="I3980">
        <v>80000000</v>
      </c>
      <c r="J3980">
        <v>1997</v>
      </c>
      <c r="K3980">
        <v>6</v>
      </c>
      <c r="L3980" s="5" t="s">
        <v>476</v>
      </c>
      <c r="M3980" s="5" t="s">
        <v>340</v>
      </c>
      <c r="N3980" t="s">
        <v>1221</v>
      </c>
      <c r="O3980" t="s">
        <v>4289</v>
      </c>
      <c r="P3980" s="5">
        <f t="shared" si="368"/>
        <v>0.50908892629690594</v>
      </c>
      <c r="Q3980" s="5">
        <f t="shared" si="369"/>
        <v>17593391</v>
      </c>
      <c r="R3980" s="1">
        <f t="shared" si="370"/>
        <v>-62406609</v>
      </c>
      <c r="S3980" s="1">
        <f t="shared" si="371"/>
        <v>80000000</v>
      </c>
      <c r="V3980" s="5"/>
      <c r="W3980" s="5"/>
      <c r="Y3980" s="5"/>
    </row>
    <row r="3981" spans="1:25" x14ac:dyDescent="0.3">
      <c r="A3981" t="s">
        <v>300</v>
      </c>
      <c r="B3981">
        <v>97</v>
      </c>
      <c r="C3981">
        <v>18318000</v>
      </c>
      <c r="D3981" t="s">
        <v>883</v>
      </c>
      <c r="E3981" t="s">
        <v>12432</v>
      </c>
      <c r="F3981" t="s">
        <v>1030</v>
      </c>
      <c r="G3981" t="s">
        <v>14</v>
      </c>
      <c r="H3981" t="s">
        <v>132</v>
      </c>
      <c r="I3981">
        <v>80000000</v>
      </c>
      <c r="J3981">
        <v>1998</v>
      </c>
      <c r="K3981">
        <v>5.8</v>
      </c>
      <c r="L3981" s="5" t="s">
        <v>340</v>
      </c>
      <c r="M3981" s="5" t="s">
        <v>599</v>
      </c>
      <c r="N3981" t="s">
        <v>1221</v>
      </c>
      <c r="O3981" t="s">
        <v>6299</v>
      </c>
      <c r="P3981" s="5">
        <f t="shared" si="368"/>
        <v>0.50784085336601681</v>
      </c>
      <c r="Q3981" s="5">
        <f t="shared" si="369"/>
        <v>18318000</v>
      </c>
      <c r="R3981" s="1">
        <f t="shared" si="370"/>
        <v>-61682000</v>
      </c>
      <c r="S3981" s="1">
        <f t="shared" si="371"/>
        <v>80000000</v>
      </c>
      <c r="V3981" s="5"/>
      <c r="W3981" s="5"/>
      <c r="Y3981" s="5"/>
    </row>
    <row r="3982" spans="1:25" x14ac:dyDescent="0.3">
      <c r="A3982" t="s">
        <v>843</v>
      </c>
      <c r="B3982">
        <v>105</v>
      </c>
      <c r="C3982">
        <v>23219748</v>
      </c>
      <c r="D3982" t="s">
        <v>1039</v>
      </c>
      <c r="E3982" t="s">
        <v>12433</v>
      </c>
      <c r="F3982" t="s">
        <v>1040</v>
      </c>
      <c r="G3982" t="s">
        <v>14</v>
      </c>
      <c r="H3982" t="s">
        <v>99</v>
      </c>
      <c r="I3982">
        <v>80000000</v>
      </c>
      <c r="J3982">
        <v>2014</v>
      </c>
      <c r="K3982">
        <v>5.6</v>
      </c>
      <c r="L3982" s="5" t="s">
        <v>476</v>
      </c>
      <c r="M3982" s="5" t="s">
        <v>340</v>
      </c>
      <c r="N3982" t="s">
        <v>1221</v>
      </c>
      <c r="O3982" t="s">
        <v>7865</v>
      </c>
      <c r="P3982" s="5">
        <f t="shared" si="368"/>
        <v>0.50658745631891167</v>
      </c>
      <c r="Q3982" s="5">
        <f t="shared" si="369"/>
        <v>23219748</v>
      </c>
      <c r="R3982" s="1">
        <f t="shared" si="370"/>
        <v>-56780252</v>
      </c>
      <c r="S3982" s="1">
        <f t="shared" si="371"/>
        <v>80000000</v>
      </c>
      <c r="V3982" s="5"/>
      <c r="W3982" s="5"/>
      <c r="Y3982" s="5"/>
    </row>
    <row r="3983" spans="1:25" x14ac:dyDescent="0.3">
      <c r="A3983" t="s">
        <v>1059</v>
      </c>
      <c r="B3983">
        <v>99</v>
      </c>
      <c r="C3983">
        <v>15071514</v>
      </c>
      <c r="D3983" t="s">
        <v>1060</v>
      </c>
      <c r="E3983" t="s">
        <v>12434</v>
      </c>
      <c r="F3983" t="s">
        <v>1061</v>
      </c>
      <c r="G3983" t="s">
        <v>14</v>
      </c>
      <c r="H3983" t="s">
        <v>15</v>
      </c>
      <c r="I3983">
        <v>80000000</v>
      </c>
      <c r="J3983">
        <v>2007</v>
      </c>
      <c r="K3983">
        <v>5.9</v>
      </c>
      <c r="L3983" s="5" t="s">
        <v>4289</v>
      </c>
      <c r="M3983" s="5" t="s">
        <v>3629</v>
      </c>
      <c r="P3983" s="5">
        <f t="shared" si="368"/>
        <v>0.50536853800739112</v>
      </c>
      <c r="Q3983" s="5">
        <f t="shared" si="369"/>
        <v>15071514</v>
      </c>
      <c r="R3983" s="1">
        <f t="shared" si="370"/>
        <v>-64928486</v>
      </c>
      <c r="S3983" s="1">
        <f t="shared" si="371"/>
        <v>80000000</v>
      </c>
      <c r="V3983" s="5"/>
      <c r="W3983" s="5"/>
      <c r="Y3983" s="5"/>
    </row>
    <row r="3984" spans="1:25" x14ac:dyDescent="0.3">
      <c r="A3984" t="s">
        <v>459</v>
      </c>
      <c r="B3984">
        <v>115</v>
      </c>
      <c r="C3984">
        <v>195329763</v>
      </c>
      <c r="D3984" t="s">
        <v>370</v>
      </c>
      <c r="E3984" t="s">
        <v>12435</v>
      </c>
      <c r="F3984" t="s">
        <v>1080</v>
      </c>
      <c r="G3984" t="s">
        <v>14</v>
      </c>
      <c r="H3984" t="s">
        <v>15</v>
      </c>
      <c r="I3984">
        <v>80000000</v>
      </c>
      <c r="J3984">
        <v>2006</v>
      </c>
      <c r="K3984">
        <v>6.9</v>
      </c>
      <c r="L3984" s="5" t="s">
        <v>476</v>
      </c>
      <c r="M3984" s="5" t="s">
        <v>340</v>
      </c>
      <c r="N3984" t="s">
        <v>4017</v>
      </c>
      <c r="O3984" t="s">
        <v>599</v>
      </c>
      <c r="P3984" s="5">
        <f t="shared" si="368"/>
        <v>0.50406134067840125</v>
      </c>
      <c r="Q3984" s="5">
        <f t="shared" si="369"/>
        <v>195329763</v>
      </c>
      <c r="R3984" s="1">
        <f t="shared" si="370"/>
        <v>115329763</v>
      </c>
      <c r="S3984" s="1">
        <f t="shared" si="371"/>
        <v>80000000</v>
      </c>
      <c r="V3984" s="5"/>
      <c r="W3984" s="5"/>
      <c r="Y3984" s="5"/>
    </row>
    <row r="3985" spans="1:25" x14ac:dyDescent="0.3">
      <c r="A3985" t="s">
        <v>792</v>
      </c>
      <c r="B3985">
        <v>102</v>
      </c>
      <c r="C3985">
        <v>162001186</v>
      </c>
      <c r="D3985" t="s">
        <v>599</v>
      </c>
      <c r="E3985" t="s">
        <v>12436</v>
      </c>
      <c r="F3985" t="s">
        <v>1090</v>
      </c>
      <c r="G3985" t="s">
        <v>14</v>
      </c>
      <c r="H3985" t="s">
        <v>15</v>
      </c>
      <c r="I3985">
        <v>80000000</v>
      </c>
      <c r="J3985">
        <v>2010</v>
      </c>
      <c r="K3985">
        <v>6</v>
      </c>
      <c r="L3985" s="5" t="s">
        <v>599</v>
      </c>
      <c r="M3985" s="5"/>
      <c r="P3985" s="5">
        <f t="shared" si="368"/>
        <v>0.50581064223035932</v>
      </c>
      <c r="Q3985" s="5">
        <f t="shared" si="369"/>
        <v>162001186</v>
      </c>
      <c r="R3985" s="1">
        <f t="shared" si="370"/>
        <v>82001186</v>
      </c>
      <c r="S3985" s="1">
        <f t="shared" si="371"/>
        <v>80000000</v>
      </c>
      <c r="V3985" s="5"/>
      <c r="W3985" s="5"/>
      <c r="Y3985" s="5"/>
    </row>
    <row r="3986" spans="1:25" x14ac:dyDescent="0.3">
      <c r="A3986" t="s">
        <v>506</v>
      </c>
      <c r="B3986">
        <v>131</v>
      </c>
      <c r="C3986">
        <v>42044321</v>
      </c>
      <c r="D3986" t="s">
        <v>507</v>
      </c>
      <c r="E3986" t="s">
        <v>12437</v>
      </c>
      <c r="F3986" t="s">
        <v>1114</v>
      </c>
      <c r="G3986" t="s">
        <v>14</v>
      </c>
      <c r="H3986" t="s">
        <v>15</v>
      </c>
      <c r="I3986">
        <v>80000000</v>
      </c>
      <c r="J3986">
        <v>2004</v>
      </c>
      <c r="K3986">
        <v>6.5</v>
      </c>
      <c r="L3986" s="5" t="s">
        <v>599</v>
      </c>
      <c r="M3986" s="5" t="s">
        <v>1221</v>
      </c>
      <c r="N3986" t="s">
        <v>6851</v>
      </c>
      <c r="P3986" s="5">
        <f t="shared" si="368"/>
        <v>0.50678768067175695</v>
      </c>
      <c r="Q3986" s="5">
        <f t="shared" si="369"/>
        <v>42044321</v>
      </c>
      <c r="R3986" s="1">
        <f t="shared" si="370"/>
        <v>-37955679</v>
      </c>
      <c r="S3986" s="1">
        <f t="shared" si="371"/>
        <v>80000000</v>
      </c>
      <c r="V3986" s="5"/>
      <c r="W3986" s="5"/>
      <c r="Y3986" s="5"/>
    </row>
    <row r="3987" spans="1:25" x14ac:dyDescent="0.3">
      <c r="A3987" t="s">
        <v>1118</v>
      </c>
      <c r="B3987">
        <v>123</v>
      </c>
      <c r="C3987">
        <v>41523271</v>
      </c>
      <c r="D3987" t="s">
        <v>1119</v>
      </c>
      <c r="E3987" t="s">
        <v>12438</v>
      </c>
      <c r="F3987" t="s">
        <v>1120</v>
      </c>
      <c r="G3987" t="s">
        <v>14</v>
      </c>
      <c r="H3987" t="s">
        <v>15</v>
      </c>
      <c r="I3987">
        <v>80000000</v>
      </c>
      <c r="J3987">
        <v>2001</v>
      </c>
      <c r="K3987">
        <v>6.6</v>
      </c>
      <c r="L3987" s="5" t="s">
        <v>599</v>
      </c>
      <c r="M3987" s="5" t="s">
        <v>8413</v>
      </c>
      <c r="N3987" t="s">
        <v>1221</v>
      </c>
      <c r="O3987" t="s">
        <v>6851</v>
      </c>
      <c r="P3987" s="5">
        <f t="shared" si="368"/>
        <v>0.50574696844876033</v>
      </c>
      <c r="Q3987" s="5">
        <f t="shared" si="369"/>
        <v>41523271</v>
      </c>
      <c r="R3987" s="1">
        <f t="shared" si="370"/>
        <v>-38476729</v>
      </c>
      <c r="S3987" s="1">
        <f t="shared" si="371"/>
        <v>80000000</v>
      </c>
      <c r="V3987" s="5"/>
      <c r="W3987" s="5"/>
      <c r="Y3987" s="5"/>
    </row>
    <row r="3988" spans="1:25" x14ac:dyDescent="0.3">
      <c r="A3988" t="s">
        <v>302</v>
      </c>
      <c r="B3988">
        <v>139</v>
      </c>
      <c r="C3988">
        <v>136448821</v>
      </c>
      <c r="D3988" t="s">
        <v>550</v>
      </c>
      <c r="E3988" t="s">
        <v>12439</v>
      </c>
      <c r="F3988" t="s">
        <v>1188</v>
      </c>
      <c r="G3988" t="s">
        <v>14</v>
      </c>
      <c r="H3988" t="s">
        <v>15</v>
      </c>
      <c r="I3988">
        <v>80000000</v>
      </c>
      <c r="J3988">
        <v>1996</v>
      </c>
      <c r="K3988">
        <v>6.6</v>
      </c>
      <c r="L3988" s="5" t="s">
        <v>8413</v>
      </c>
      <c r="M3988" s="5" t="s">
        <v>3629</v>
      </c>
      <c r="P3988" s="5">
        <f t="shared" si="368"/>
        <v>0.50469102106009245</v>
      </c>
      <c r="Q3988" s="5">
        <f t="shared" si="369"/>
        <v>136448821</v>
      </c>
      <c r="R3988" s="1">
        <f t="shared" si="370"/>
        <v>56448821</v>
      </c>
      <c r="S3988" s="1">
        <f t="shared" si="371"/>
        <v>80000000</v>
      </c>
      <c r="V3988" s="5"/>
      <c r="W3988" s="5"/>
      <c r="Y3988" s="5"/>
    </row>
    <row r="3989" spans="1:25" x14ac:dyDescent="0.3">
      <c r="A3989" t="s">
        <v>1193</v>
      </c>
      <c r="B3989">
        <v>117</v>
      </c>
      <c r="C3989">
        <v>116643346</v>
      </c>
      <c r="D3989" t="s">
        <v>1194</v>
      </c>
      <c r="E3989" t="s">
        <v>12440</v>
      </c>
      <c r="F3989" t="s">
        <v>1195</v>
      </c>
      <c r="G3989" t="s">
        <v>14</v>
      </c>
      <c r="H3989" t="s">
        <v>15</v>
      </c>
      <c r="I3989">
        <v>80000000</v>
      </c>
      <c r="J3989">
        <v>2003</v>
      </c>
      <c r="K3989">
        <v>6</v>
      </c>
      <c r="L3989" s="5" t="s">
        <v>476</v>
      </c>
      <c r="M3989" s="5" t="s">
        <v>340</v>
      </c>
      <c r="N3989" t="s">
        <v>8413</v>
      </c>
      <c r="O3989" t="s">
        <v>3629</v>
      </c>
      <c r="P3989" s="5">
        <f t="shared" si="368"/>
        <v>0.50513307694662402</v>
      </c>
      <c r="Q3989" s="5">
        <f t="shared" si="369"/>
        <v>116643346</v>
      </c>
      <c r="R3989" s="1">
        <f t="shared" si="370"/>
        <v>36643346</v>
      </c>
      <c r="S3989" s="1">
        <f t="shared" si="371"/>
        <v>80000000</v>
      </c>
      <c r="V3989" s="5"/>
      <c r="W3989" s="5"/>
      <c r="Y3989" s="5"/>
    </row>
    <row r="3990" spans="1:25" x14ac:dyDescent="0.3">
      <c r="A3990" t="s">
        <v>717</v>
      </c>
      <c r="B3990">
        <v>106</v>
      </c>
      <c r="C3990">
        <v>279167575</v>
      </c>
      <c r="D3990" t="s">
        <v>604</v>
      </c>
      <c r="E3990" t="s">
        <v>12441</v>
      </c>
      <c r="F3990" t="s">
        <v>1403</v>
      </c>
      <c r="G3990" t="s">
        <v>14</v>
      </c>
      <c r="H3990" t="s">
        <v>15</v>
      </c>
      <c r="I3990">
        <v>80000000</v>
      </c>
      <c r="J3990">
        <v>2004</v>
      </c>
      <c r="K3990">
        <v>6.3</v>
      </c>
      <c r="L3990" s="5" t="s">
        <v>599</v>
      </c>
      <c r="M3990" s="5" t="s">
        <v>6851</v>
      </c>
      <c r="P3990" s="5">
        <f t="shared" si="368"/>
        <v>0.50519766310456959</v>
      </c>
      <c r="Q3990" s="5">
        <f t="shared" si="369"/>
        <v>279167575</v>
      </c>
      <c r="R3990" s="1">
        <f t="shared" si="370"/>
        <v>199167575</v>
      </c>
      <c r="S3990" s="1">
        <f t="shared" si="371"/>
        <v>80000000</v>
      </c>
      <c r="V3990" s="5"/>
      <c r="W3990" s="5"/>
      <c r="Y3990" s="5"/>
    </row>
    <row r="3991" spans="1:25" x14ac:dyDescent="0.3">
      <c r="A3991" t="s">
        <v>114</v>
      </c>
      <c r="B3991">
        <v>117</v>
      </c>
      <c r="C3991">
        <v>43290977</v>
      </c>
      <c r="D3991" t="s">
        <v>778</v>
      </c>
      <c r="E3991" t="s">
        <v>12442</v>
      </c>
      <c r="F3991" t="s">
        <v>1521</v>
      </c>
      <c r="G3991" t="s">
        <v>14</v>
      </c>
      <c r="H3991" t="s">
        <v>22</v>
      </c>
      <c r="I3991">
        <v>80000000</v>
      </c>
      <c r="J3991">
        <v>2010</v>
      </c>
      <c r="K3991">
        <v>6.6</v>
      </c>
      <c r="L3991" s="5" t="s">
        <v>8413</v>
      </c>
      <c r="M3991" s="5" t="s">
        <v>1221</v>
      </c>
      <c r="N3991" t="s">
        <v>8415</v>
      </c>
      <c r="O3991" t="s">
        <v>3629</v>
      </c>
      <c r="P3991" s="5">
        <f t="shared" si="368"/>
        <v>0.5094359806576616</v>
      </c>
      <c r="Q3991" s="5">
        <f t="shared" si="369"/>
        <v>43290977</v>
      </c>
      <c r="R3991" s="1">
        <f t="shared" si="370"/>
        <v>-36709023</v>
      </c>
      <c r="S3991" s="1">
        <f t="shared" si="371"/>
        <v>80000000</v>
      </c>
      <c r="V3991" s="5"/>
      <c r="W3991" s="5"/>
      <c r="Y3991" s="5"/>
    </row>
    <row r="3992" spans="1:25" x14ac:dyDescent="0.3">
      <c r="A3992" t="s">
        <v>1578</v>
      </c>
      <c r="B3992">
        <v>132</v>
      </c>
      <c r="C3992">
        <v>10166502</v>
      </c>
      <c r="D3992" t="s">
        <v>526</v>
      </c>
      <c r="E3992" t="s">
        <v>12443</v>
      </c>
      <c r="F3992" t="s">
        <v>1579</v>
      </c>
      <c r="G3992" t="s">
        <v>1580</v>
      </c>
      <c r="H3992" t="s">
        <v>15</v>
      </c>
      <c r="I3992">
        <v>80000000</v>
      </c>
      <c r="J3992">
        <v>2005</v>
      </c>
      <c r="K3992">
        <v>6.7</v>
      </c>
      <c r="L3992" s="5" t="s">
        <v>476</v>
      </c>
      <c r="M3992" s="5" t="s">
        <v>1221</v>
      </c>
      <c r="N3992" t="s">
        <v>8418</v>
      </c>
      <c r="P3992" s="5">
        <f t="shared" si="368"/>
        <v>0.50839318938285749</v>
      </c>
      <c r="Q3992" s="5">
        <f t="shared" si="369"/>
        <v>10166502</v>
      </c>
      <c r="R3992" s="1">
        <f t="shared" si="370"/>
        <v>-69833498</v>
      </c>
      <c r="S3992" s="1">
        <f t="shared" si="371"/>
        <v>80000000</v>
      </c>
      <c r="V3992" s="5"/>
      <c r="W3992" s="5"/>
      <c r="Y3992" s="5"/>
    </row>
    <row r="3993" spans="1:25" x14ac:dyDescent="0.3">
      <c r="A3993" t="s">
        <v>566</v>
      </c>
      <c r="B3993">
        <v>93</v>
      </c>
      <c r="C3993">
        <v>84185387</v>
      </c>
      <c r="D3993" t="s">
        <v>3294</v>
      </c>
      <c r="E3993" t="s">
        <v>12444</v>
      </c>
      <c r="F3993" t="s">
        <v>3295</v>
      </c>
      <c r="G3993" t="s">
        <v>14</v>
      </c>
      <c r="H3993" t="s">
        <v>15</v>
      </c>
      <c r="I3993">
        <v>80000000</v>
      </c>
      <c r="J3993">
        <v>2004</v>
      </c>
      <c r="K3993">
        <v>4.9000000000000004</v>
      </c>
      <c r="L3993" s="5" t="s">
        <v>340</v>
      </c>
      <c r="M3993" s="5" t="s">
        <v>599</v>
      </c>
      <c r="N3993" t="s">
        <v>6299</v>
      </c>
      <c r="O3993" t="s">
        <v>455</v>
      </c>
      <c r="P3993" s="5">
        <f t="shared" si="368"/>
        <v>0.50698927442220554</v>
      </c>
      <c r="Q3993" s="5">
        <f t="shared" si="369"/>
        <v>84185387</v>
      </c>
      <c r="R3993" s="1">
        <f t="shared" si="370"/>
        <v>4185387</v>
      </c>
      <c r="S3993" s="1">
        <f t="shared" si="371"/>
        <v>80000000</v>
      </c>
      <c r="V3993" s="5"/>
      <c r="W3993" s="5"/>
      <c r="Y3993" s="5"/>
    </row>
    <row r="3994" spans="1:25" x14ac:dyDescent="0.3">
      <c r="A3994" t="s">
        <v>183</v>
      </c>
      <c r="B3994">
        <v>101</v>
      </c>
      <c r="C3994">
        <v>242589580</v>
      </c>
      <c r="D3994" t="s">
        <v>910</v>
      </c>
      <c r="E3994" t="s">
        <v>12445</v>
      </c>
      <c r="F3994" t="s">
        <v>911</v>
      </c>
      <c r="G3994" t="s">
        <v>14</v>
      </c>
      <c r="H3994" t="s">
        <v>15</v>
      </c>
      <c r="I3994">
        <v>81000000</v>
      </c>
      <c r="J3994">
        <v>2003</v>
      </c>
      <c r="K3994">
        <v>6.7</v>
      </c>
      <c r="L3994" s="5" t="s">
        <v>599</v>
      </c>
      <c r="M3994" s="5" t="s">
        <v>1221</v>
      </c>
      <c r="P3994" s="5">
        <f t="shared" si="368"/>
        <v>0.50649763704415673</v>
      </c>
      <c r="Q3994" s="5">
        <f t="shared" si="369"/>
        <v>242589580</v>
      </c>
      <c r="R3994" s="1">
        <f t="shared" si="370"/>
        <v>161589580</v>
      </c>
      <c r="S3994" s="1">
        <f t="shared" si="371"/>
        <v>81000000</v>
      </c>
      <c r="V3994" s="5"/>
      <c r="W3994" s="5"/>
      <c r="Y3994" s="5"/>
    </row>
    <row r="3995" spans="1:25" x14ac:dyDescent="0.3">
      <c r="A3995" t="s">
        <v>415</v>
      </c>
      <c r="B3995">
        <v>108</v>
      </c>
      <c r="C3995">
        <v>1339152</v>
      </c>
      <c r="D3995" t="s">
        <v>1057</v>
      </c>
      <c r="E3995" t="s">
        <v>12446</v>
      </c>
      <c r="F3995" t="s">
        <v>1058</v>
      </c>
      <c r="G3995" t="s">
        <v>14</v>
      </c>
      <c r="H3995" t="s">
        <v>525</v>
      </c>
      <c r="I3995">
        <v>81200000</v>
      </c>
      <c r="J3995">
        <v>2015</v>
      </c>
      <c r="K3995">
        <v>7.8</v>
      </c>
      <c r="L3995" s="5" t="s">
        <v>340</v>
      </c>
      <c r="M3995" s="5" t="s">
        <v>4017</v>
      </c>
      <c r="N3995" t="s">
        <v>1221</v>
      </c>
      <c r="O3995" t="s">
        <v>6299</v>
      </c>
      <c r="P3995" s="5">
        <f t="shared" si="368"/>
        <v>0.50957443338784514</v>
      </c>
      <c r="Q3995" s="5">
        <f t="shared" si="369"/>
        <v>1339152</v>
      </c>
      <c r="R3995" s="1">
        <f t="shared" si="370"/>
        <v>-79860848</v>
      </c>
      <c r="S3995" s="1">
        <f t="shared" si="371"/>
        <v>81200000</v>
      </c>
      <c r="V3995" s="5"/>
      <c r="W3995" s="5"/>
      <c r="Y3995" s="5"/>
    </row>
    <row r="3996" spans="1:25" x14ac:dyDescent="0.3">
      <c r="A3996" t="s">
        <v>546</v>
      </c>
      <c r="B3996">
        <v>123</v>
      </c>
      <c r="C3996">
        <v>34543701</v>
      </c>
      <c r="D3996" t="s">
        <v>591</v>
      </c>
      <c r="E3996" t="s">
        <v>12447</v>
      </c>
      <c r="F3996" t="s">
        <v>909</v>
      </c>
      <c r="G3996" t="s">
        <v>14</v>
      </c>
      <c r="H3996" t="s">
        <v>15</v>
      </c>
      <c r="I3996">
        <v>82000000</v>
      </c>
      <c r="J3996">
        <v>2000</v>
      </c>
      <c r="K3996">
        <v>5.9</v>
      </c>
      <c r="L3996" s="5" t="s">
        <v>476</v>
      </c>
      <c r="M3996" s="5" t="s">
        <v>8415</v>
      </c>
      <c r="N3996" t="s">
        <v>4289</v>
      </c>
      <c r="O3996" t="s">
        <v>3629</v>
      </c>
      <c r="P3996" s="5">
        <f t="shared" si="368"/>
        <v>0.50811613299336222</v>
      </c>
      <c r="Q3996" s="5">
        <f t="shared" si="369"/>
        <v>34543701</v>
      </c>
      <c r="R3996" s="1">
        <f t="shared" si="370"/>
        <v>-47456299</v>
      </c>
      <c r="S3996" s="1">
        <f t="shared" si="371"/>
        <v>82000000</v>
      </c>
      <c r="V3996" s="5"/>
      <c r="W3996" s="5"/>
      <c r="Y3996" s="5"/>
    </row>
    <row r="3997" spans="1:25" x14ac:dyDescent="0.3">
      <c r="A3997" t="s">
        <v>890</v>
      </c>
      <c r="B3997">
        <v>113</v>
      </c>
      <c r="C3997">
        <v>158115031</v>
      </c>
      <c r="D3997" t="s">
        <v>927</v>
      </c>
      <c r="E3997" t="s">
        <v>12448</v>
      </c>
      <c r="F3997" t="s">
        <v>928</v>
      </c>
      <c r="G3997" t="s">
        <v>14</v>
      </c>
      <c r="H3997" t="s">
        <v>15</v>
      </c>
      <c r="I3997">
        <v>82000000</v>
      </c>
      <c r="J3997">
        <v>2005</v>
      </c>
      <c r="K3997">
        <v>6.4</v>
      </c>
      <c r="L3997" s="5" t="s">
        <v>599</v>
      </c>
      <c r="M3997" s="5" t="s">
        <v>8413</v>
      </c>
      <c r="N3997" t="s">
        <v>8417</v>
      </c>
      <c r="P3997" s="5">
        <f t="shared" si="368"/>
        <v>0.50697788914554875</v>
      </c>
      <c r="Q3997" s="5">
        <f t="shared" si="369"/>
        <v>158115031</v>
      </c>
      <c r="R3997" s="1">
        <f t="shared" si="370"/>
        <v>76115031</v>
      </c>
      <c r="S3997" s="1">
        <f t="shared" si="371"/>
        <v>82000000</v>
      </c>
      <c r="V3997" s="5"/>
      <c r="W3997" s="5"/>
      <c r="Y3997" s="5"/>
    </row>
    <row r="3998" spans="1:25" x14ac:dyDescent="0.3">
      <c r="A3998" t="s">
        <v>42</v>
      </c>
      <c r="B3998">
        <v>128</v>
      </c>
      <c r="C3998">
        <v>36381716</v>
      </c>
      <c r="D3998" t="s">
        <v>443</v>
      </c>
      <c r="E3998" t="s">
        <v>12449</v>
      </c>
      <c r="F3998" t="s">
        <v>1147</v>
      </c>
      <c r="G3998" t="s">
        <v>14</v>
      </c>
      <c r="H3998" t="s">
        <v>15</v>
      </c>
      <c r="I3998">
        <v>82000000</v>
      </c>
      <c r="J3998">
        <v>2011</v>
      </c>
      <c r="K3998">
        <v>6.1</v>
      </c>
      <c r="L3998" s="5" t="s">
        <v>476</v>
      </c>
      <c r="M3998" s="5" t="s">
        <v>455</v>
      </c>
      <c r="P3998" s="5">
        <f t="shared" si="368"/>
        <v>0.50784830554070104</v>
      </c>
      <c r="Q3998" s="5">
        <f t="shared" si="369"/>
        <v>36381716</v>
      </c>
      <c r="R3998" s="1">
        <f t="shared" si="370"/>
        <v>-45618284</v>
      </c>
      <c r="S3998" s="1">
        <f t="shared" si="371"/>
        <v>82000000</v>
      </c>
      <c r="V3998" s="5"/>
      <c r="W3998" s="5"/>
      <c r="Y3998" s="5"/>
    </row>
    <row r="3999" spans="1:25" x14ac:dyDescent="0.3">
      <c r="A3999" t="s">
        <v>658</v>
      </c>
      <c r="B3999">
        <v>121</v>
      </c>
      <c r="C3999">
        <v>66862068</v>
      </c>
      <c r="D3999" t="s">
        <v>659</v>
      </c>
      <c r="E3999" t="s">
        <v>12450</v>
      </c>
      <c r="F3999" t="s">
        <v>660</v>
      </c>
      <c r="G3999" t="s">
        <v>14</v>
      </c>
      <c r="H3999" t="s">
        <v>15</v>
      </c>
      <c r="I3999">
        <v>83000000</v>
      </c>
      <c r="J3999">
        <v>1999</v>
      </c>
      <c r="K3999">
        <v>5.7</v>
      </c>
      <c r="L3999" s="5" t="s">
        <v>476</v>
      </c>
      <c r="M3999" s="5" t="s">
        <v>455</v>
      </c>
      <c r="N3999" t="s">
        <v>2267</v>
      </c>
      <c r="O3999" t="s">
        <v>8415</v>
      </c>
      <c r="P3999" s="5">
        <f t="shared" si="368"/>
        <v>0.50671803430101625</v>
      </c>
      <c r="Q3999" s="5">
        <f t="shared" si="369"/>
        <v>66862068</v>
      </c>
      <c r="R3999" s="1">
        <f t="shared" si="370"/>
        <v>-16137932</v>
      </c>
      <c r="S3999" s="1">
        <f t="shared" si="371"/>
        <v>83000000</v>
      </c>
      <c r="V3999" s="5"/>
      <c r="W3999" s="5"/>
      <c r="Y3999" s="5"/>
    </row>
    <row r="4000" spans="1:25" x14ac:dyDescent="0.3">
      <c r="A4000" t="s">
        <v>686</v>
      </c>
      <c r="B4000">
        <v>94</v>
      </c>
      <c r="C4000">
        <v>17010646</v>
      </c>
      <c r="D4000" t="s">
        <v>184</v>
      </c>
      <c r="E4000" t="s">
        <v>12451</v>
      </c>
      <c r="F4000" t="s">
        <v>687</v>
      </c>
      <c r="G4000" t="s">
        <v>14</v>
      </c>
      <c r="H4000" t="s">
        <v>15</v>
      </c>
      <c r="I4000">
        <v>84000000</v>
      </c>
      <c r="J4000">
        <v>2005</v>
      </c>
      <c r="K4000">
        <v>2.2000000000000002</v>
      </c>
      <c r="L4000" s="5" t="s">
        <v>599</v>
      </c>
      <c r="M4000" s="5" t="s">
        <v>6299</v>
      </c>
      <c r="N4000" t="s">
        <v>455</v>
      </c>
      <c r="P4000" s="5">
        <f t="shared" si="368"/>
        <v>0.50596604958940317</v>
      </c>
      <c r="Q4000" s="5">
        <f t="shared" si="369"/>
        <v>17010646</v>
      </c>
      <c r="R4000" s="1">
        <f t="shared" si="370"/>
        <v>-66989354</v>
      </c>
      <c r="S4000" s="1">
        <f t="shared" si="371"/>
        <v>84000000</v>
      </c>
      <c r="V4000" s="5"/>
      <c r="W4000" s="5"/>
      <c r="Y4000" s="5"/>
    </row>
    <row r="4001" spans="1:25" x14ac:dyDescent="0.3">
      <c r="A4001" t="s">
        <v>566</v>
      </c>
      <c r="B4001">
        <v>86</v>
      </c>
      <c r="C4001">
        <v>153288182</v>
      </c>
      <c r="D4001" t="s">
        <v>893</v>
      </c>
      <c r="E4001" t="s">
        <v>12452</v>
      </c>
      <c r="F4001" t="s">
        <v>894</v>
      </c>
      <c r="G4001" t="s">
        <v>14</v>
      </c>
      <c r="H4001" t="s">
        <v>15</v>
      </c>
      <c r="I4001">
        <v>84000000</v>
      </c>
      <c r="J4001">
        <v>2002</v>
      </c>
      <c r="K4001">
        <v>4.9000000000000004</v>
      </c>
      <c r="L4001" s="5" t="s">
        <v>340</v>
      </c>
      <c r="M4001" s="5" t="s">
        <v>599</v>
      </c>
      <c r="N4001" t="s">
        <v>8415</v>
      </c>
      <c r="P4001" s="5">
        <f t="shared" si="368"/>
        <v>0.50468017295097134</v>
      </c>
      <c r="Q4001" s="5">
        <f t="shared" si="369"/>
        <v>153288182</v>
      </c>
      <c r="R4001" s="1">
        <f t="shared" si="370"/>
        <v>69288182</v>
      </c>
      <c r="S4001" s="1">
        <f t="shared" si="371"/>
        <v>84000000</v>
      </c>
      <c r="V4001" s="5"/>
      <c r="W4001" s="5"/>
      <c r="Y4001" s="5"/>
    </row>
    <row r="4002" spans="1:25" x14ac:dyDescent="0.3">
      <c r="A4002" t="s">
        <v>358</v>
      </c>
      <c r="B4002">
        <v>116</v>
      </c>
      <c r="C4002">
        <v>53215979</v>
      </c>
      <c r="D4002" t="s">
        <v>149</v>
      </c>
      <c r="E4002" t="s">
        <v>12453</v>
      </c>
      <c r="F4002" t="s">
        <v>926</v>
      </c>
      <c r="G4002" t="s">
        <v>14</v>
      </c>
      <c r="H4002" t="s">
        <v>15</v>
      </c>
      <c r="I4002">
        <v>84000000</v>
      </c>
      <c r="J4002">
        <v>2013</v>
      </c>
      <c r="K4002">
        <v>6.7</v>
      </c>
      <c r="L4002" s="5" t="s">
        <v>476</v>
      </c>
      <c r="M4002" s="5" t="s">
        <v>599</v>
      </c>
      <c r="N4002" t="s">
        <v>8413</v>
      </c>
      <c r="O4002" t="s">
        <v>3629</v>
      </c>
      <c r="P4002" s="5">
        <f t="shared" si="368"/>
        <v>0.50539072841243515</v>
      </c>
      <c r="Q4002" s="5">
        <f t="shared" si="369"/>
        <v>53215979</v>
      </c>
      <c r="R4002" s="1">
        <f t="shared" si="370"/>
        <v>-30784021</v>
      </c>
      <c r="S4002" s="1">
        <f t="shared" si="371"/>
        <v>84000000</v>
      </c>
      <c r="V4002" s="5"/>
      <c r="W4002" s="5"/>
      <c r="Y4002" s="5"/>
    </row>
    <row r="4003" spans="1:25" x14ac:dyDescent="0.3">
      <c r="A4003" t="s">
        <v>6304</v>
      </c>
      <c r="B4003">
        <v>113</v>
      </c>
      <c r="C4003">
        <v>617228</v>
      </c>
      <c r="D4003" t="s">
        <v>6305</v>
      </c>
      <c r="E4003" t="s">
        <v>12454</v>
      </c>
      <c r="F4003" t="s">
        <v>6306</v>
      </c>
      <c r="G4003" t="s">
        <v>6307</v>
      </c>
      <c r="H4003" t="s">
        <v>1971</v>
      </c>
      <c r="I4003">
        <v>84450000</v>
      </c>
      <c r="J4003">
        <v>2006</v>
      </c>
      <c r="K4003">
        <v>7.4</v>
      </c>
      <c r="L4003" s="5" t="s">
        <v>599</v>
      </c>
      <c r="M4003" s="5" t="s">
        <v>1221</v>
      </c>
      <c r="N4003" t="s">
        <v>6851</v>
      </c>
      <c r="O4003" t="s">
        <v>8418</v>
      </c>
      <c r="P4003" s="5">
        <f t="shared" si="368"/>
        <v>0.50446169657537787</v>
      </c>
      <c r="Q4003" s="5">
        <f t="shared" si="369"/>
        <v>617228</v>
      </c>
      <c r="R4003" s="1">
        <f t="shared" si="370"/>
        <v>-83832772</v>
      </c>
      <c r="S4003" s="1">
        <f t="shared" si="371"/>
        <v>84450000</v>
      </c>
      <c r="V4003" s="5"/>
      <c r="W4003" s="5"/>
      <c r="Y4003" s="5"/>
    </row>
    <row r="4004" spans="1:25" x14ac:dyDescent="0.3">
      <c r="A4004" t="s">
        <v>470</v>
      </c>
      <c r="B4004">
        <v>102</v>
      </c>
      <c r="C4004">
        <v>32694788</v>
      </c>
      <c r="D4004" t="s">
        <v>471</v>
      </c>
      <c r="E4004" t="s">
        <v>12455</v>
      </c>
      <c r="F4004" t="s">
        <v>472</v>
      </c>
      <c r="G4004" t="s">
        <v>14</v>
      </c>
      <c r="H4004" t="s">
        <v>15</v>
      </c>
      <c r="I4004">
        <v>85000000</v>
      </c>
      <c r="J4004">
        <v>1999</v>
      </c>
      <c r="K4004">
        <v>6.6</v>
      </c>
      <c r="L4004" s="5" t="s">
        <v>476</v>
      </c>
      <c r="M4004" s="5" t="s">
        <v>340</v>
      </c>
      <c r="N4004" t="s">
        <v>7865</v>
      </c>
      <c r="P4004" s="5">
        <f t="shared" si="368"/>
        <v>0.50303603928243124</v>
      </c>
      <c r="Q4004" s="5">
        <f t="shared" si="369"/>
        <v>32694788</v>
      </c>
      <c r="R4004" s="1">
        <f t="shared" si="370"/>
        <v>-52305212</v>
      </c>
      <c r="S4004" s="1">
        <f t="shared" si="371"/>
        <v>85000000</v>
      </c>
      <c r="V4004" s="5"/>
      <c r="W4004" s="5"/>
      <c r="Y4004" s="5"/>
    </row>
    <row r="4005" spans="1:25" x14ac:dyDescent="0.3">
      <c r="A4005" t="s">
        <v>255</v>
      </c>
      <c r="B4005">
        <v>124</v>
      </c>
      <c r="C4005">
        <v>172620724</v>
      </c>
      <c r="D4005" t="s">
        <v>256</v>
      </c>
      <c r="E4005" t="s">
        <v>12456</v>
      </c>
      <c r="F4005" t="s">
        <v>841</v>
      </c>
      <c r="G4005" t="s">
        <v>14</v>
      </c>
      <c r="H4005" t="s">
        <v>15</v>
      </c>
      <c r="I4005">
        <v>85000000</v>
      </c>
      <c r="J4005">
        <v>1997</v>
      </c>
      <c r="K4005">
        <v>6.4</v>
      </c>
      <c r="L4005" s="5" t="s">
        <v>476</v>
      </c>
      <c r="M4005" s="5" t="s">
        <v>340</v>
      </c>
      <c r="N4005" t="s">
        <v>1221</v>
      </c>
      <c r="O4005" t="s">
        <v>3629</v>
      </c>
      <c r="P4005" s="5">
        <f t="shared" si="368"/>
        <v>0.50188423120495163</v>
      </c>
      <c r="Q4005" s="5">
        <f t="shared" si="369"/>
        <v>172620724</v>
      </c>
      <c r="R4005" s="1">
        <f t="shared" si="370"/>
        <v>87620724</v>
      </c>
      <c r="S4005" s="1">
        <f t="shared" si="371"/>
        <v>85000000</v>
      </c>
      <c r="V4005" s="5"/>
      <c r="W4005" s="5"/>
      <c r="Y4005" s="5"/>
    </row>
    <row r="4006" spans="1:25" x14ac:dyDescent="0.3">
      <c r="A4006" t="s">
        <v>549</v>
      </c>
      <c r="B4006">
        <v>116</v>
      </c>
      <c r="C4006">
        <v>183405771</v>
      </c>
      <c r="D4006" t="s">
        <v>550</v>
      </c>
      <c r="E4006" t="s">
        <v>12457</v>
      </c>
      <c r="F4006" t="s">
        <v>842</v>
      </c>
      <c r="G4006" t="s">
        <v>14</v>
      </c>
      <c r="H4006" t="s">
        <v>15</v>
      </c>
      <c r="I4006">
        <v>85000000</v>
      </c>
      <c r="J4006">
        <v>2001</v>
      </c>
      <c r="K4006">
        <v>7.8</v>
      </c>
      <c r="L4006" s="5" t="s">
        <v>8413</v>
      </c>
      <c r="M4006" s="5" t="s">
        <v>3629</v>
      </c>
      <c r="P4006" s="5">
        <f t="shared" si="368"/>
        <v>0.50298312570574855</v>
      </c>
      <c r="Q4006" s="5">
        <f t="shared" si="369"/>
        <v>183405771</v>
      </c>
      <c r="R4006" s="1">
        <f t="shared" si="370"/>
        <v>98405771</v>
      </c>
      <c r="S4006" s="1">
        <f t="shared" si="371"/>
        <v>85000000</v>
      </c>
      <c r="V4006" s="5"/>
      <c r="W4006" s="5"/>
      <c r="Y4006" s="5"/>
    </row>
    <row r="4007" spans="1:25" x14ac:dyDescent="0.3">
      <c r="A4007" t="s">
        <v>845</v>
      </c>
      <c r="B4007">
        <v>91</v>
      </c>
      <c r="C4007">
        <v>148313048</v>
      </c>
      <c r="D4007" t="s">
        <v>284</v>
      </c>
      <c r="E4007" t="s">
        <v>12458</v>
      </c>
      <c r="F4007" t="s">
        <v>846</v>
      </c>
      <c r="G4007" t="s">
        <v>14</v>
      </c>
      <c r="H4007" t="s">
        <v>15</v>
      </c>
      <c r="I4007">
        <v>85000000</v>
      </c>
      <c r="J4007">
        <v>2012</v>
      </c>
      <c r="K4007">
        <v>7.1</v>
      </c>
      <c r="L4007" s="5" t="s">
        <v>4017</v>
      </c>
      <c r="M4007" s="5" t="s">
        <v>599</v>
      </c>
      <c r="N4007" t="s">
        <v>6299</v>
      </c>
      <c r="O4007" t="s">
        <v>455</v>
      </c>
      <c r="P4007" s="5">
        <f t="shared" si="368"/>
        <v>0.50433919192771781</v>
      </c>
      <c r="Q4007" s="5">
        <f t="shared" si="369"/>
        <v>148313048</v>
      </c>
      <c r="R4007" s="1">
        <f t="shared" si="370"/>
        <v>63313048</v>
      </c>
      <c r="S4007" s="1">
        <f t="shared" si="371"/>
        <v>85000000</v>
      </c>
      <c r="V4007" s="5"/>
      <c r="W4007" s="5"/>
      <c r="Y4007" s="5"/>
    </row>
    <row r="4008" spans="1:25" x14ac:dyDescent="0.3">
      <c r="A4008" t="s">
        <v>847</v>
      </c>
      <c r="B4008">
        <v>107</v>
      </c>
      <c r="C4008">
        <v>127706877</v>
      </c>
      <c r="D4008" t="s">
        <v>848</v>
      </c>
      <c r="E4008" t="s">
        <v>12459</v>
      </c>
      <c r="F4008" t="s">
        <v>849</v>
      </c>
      <c r="G4008" t="s">
        <v>14</v>
      </c>
      <c r="H4008" t="s">
        <v>15</v>
      </c>
      <c r="I4008">
        <v>85000000</v>
      </c>
      <c r="J4008">
        <v>2007</v>
      </c>
      <c r="K4008">
        <v>7.1</v>
      </c>
      <c r="L4008" s="5" t="s">
        <v>4017</v>
      </c>
      <c r="M4008" s="5" t="s">
        <v>599</v>
      </c>
      <c r="N4008" t="s">
        <v>6299</v>
      </c>
      <c r="O4008" t="s">
        <v>455</v>
      </c>
      <c r="P4008" s="5">
        <f t="shared" si="368"/>
        <v>0.50493200985180209</v>
      </c>
      <c r="Q4008" s="5">
        <f t="shared" si="369"/>
        <v>127706877</v>
      </c>
      <c r="R4008" s="1">
        <f t="shared" si="370"/>
        <v>42706877</v>
      </c>
      <c r="S4008" s="1">
        <f t="shared" si="371"/>
        <v>85000000</v>
      </c>
      <c r="V4008" s="5"/>
      <c r="W4008" s="5"/>
      <c r="Y4008" s="5"/>
    </row>
    <row r="4009" spans="1:25" x14ac:dyDescent="0.3">
      <c r="A4009" t="s">
        <v>852</v>
      </c>
      <c r="B4009">
        <v>115</v>
      </c>
      <c r="C4009">
        <v>126149655</v>
      </c>
      <c r="D4009" t="s">
        <v>428</v>
      </c>
      <c r="E4009" t="s">
        <v>12460</v>
      </c>
      <c r="F4009" t="s">
        <v>853</v>
      </c>
      <c r="G4009" t="s">
        <v>14</v>
      </c>
      <c r="H4009" t="s">
        <v>15</v>
      </c>
      <c r="I4009">
        <v>85000000</v>
      </c>
      <c r="J4009">
        <v>2012</v>
      </c>
      <c r="K4009">
        <v>6.8</v>
      </c>
      <c r="L4009" s="5" t="s">
        <v>476</v>
      </c>
      <c r="M4009" s="5" t="s">
        <v>8413</v>
      </c>
      <c r="N4009" t="s">
        <v>8415</v>
      </c>
      <c r="O4009" t="s">
        <v>3629</v>
      </c>
      <c r="P4009" s="5">
        <f t="shared" si="368"/>
        <v>0.50512625837315928</v>
      </c>
      <c r="Q4009" s="5">
        <f t="shared" si="369"/>
        <v>126149655</v>
      </c>
      <c r="R4009" s="1">
        <f t="shared" si="370"/>
        <v>41149655</v>
      </c>
      <c r="S4009" s="1">
        <f t="shared" si="371"/>
        <v>85000000</v>
      </c>
      <c r="V4009" s="5"/>
      <c r="W4009" s="5"/>
      <c r="Y4009" s="5"/>
    </row>
    <row r="4010" spans="1:25" x14ac:dyDescent="0.3">
      <c r="A4010" t="s">
        <v>847</v>
      </c>
      <c r="B4010">
        <v>100</v>
      </c>
      <c r="C4010">
        <v>66941559</v>
      </c>
      <c r="D4010" t="s">
        <v>854</v>
      </c>
      <c r="E4010" t="s">
        <v>12461</v>
      </c>
      <c r="F4010" t="s">
        <v>855</v>
      </c>
      <c r="G4010" t="s">
        <v>14</v>
      </c>
      <c r="H4010" t="s">
        <v>15</v>
      </c>
      <c r="I4010">
        <v>85000000</v>
      </c>
      <c r="J4010">
        <v>2000</v>
      </c>
      <c r="K4010">
        <v>4.8</v>
      </c>
      <c r="L4010" s="5" t="s">
        <v>340</v>
      </c>
      <c r="M4010" s="5" t="s">
        <v>599</v>
      </c>
      <c r="N4010" t="s">
        <v>6299</v>
      </c>
      <c r="P4010" s="5">
        <f t="shared" si="368"/>
        <v>0.50529351870842809</v>
      </c>
      <c r="Q4010" s="5">
        <f t="shared" si="369"/>
        <v>66941559</v>
      </c>
      <c r="R4010" s="1">
        <f t="shared" si="370"/>
        <v>-18058441</v>
      </c>
      <c r="S4010" s="1">
        <f t="shared" si="371"/>
        <v>85000000</v>
      </c>
      <c r="V4010" s="5"/>
      <c r="W4010" s="5"/>
      <c r="Y4010" s="5"/>
    </row>
    <row r="4011" spans="1:25" x14ac:dyDescent="0.3">
      <c r="A4011" t="s">
        <v>857</v>
      </c>
      <c r="B4011">
        <v>138</v>
      </c>
      <c r="C4011">
        <v>63224849</v>
      </c>
      <c r="D4011" t="s">
        <v>604</v>
      </c>
      <c r="E4011" t="s">
        <v>12462</v>
      </c>
      <c r="F4011" t="s">
        <v>858</v>
      </c>
      <c r="G4011" t="s">
        <v>14</v>
      </c>
      <c r="H4011" t="s">
        <v>15</v>
      </c>
      <c r="I4011">
        <v>85000000</v>
      </c>
      <c r="J4011">
        <v>2006</v>
      </c>
      <c r="K4011">
        <v>6.9</v>
      </c>
      <c r="L4011" s="5" t="s">
        <v>599</v>
      </c>
      <c r="M4011" s="5" t="s">
        <v>6851</v>
      </c>
      <c r="P4011" s="5">
        <f t="shared" si="368"/>
        <v>0.50451871389418923</v>
      </c>
      <c r="Q4011" s="5">
        <f t="shared" si="369"/>
        <v>63224849</v>
      </c>
      <c r="R4011" s="1">
        <f t="shared" si="370"/>
        <v>-21775151</v>
      </c>
      <c r="S4011" s="1">
        <f t="shared" si="371"/>
        <v>85000000</v>
      </c>
      <c r="V4011" s="5"/>
      <c r="W4011" s="5"/>
      <c r="Y4011" s="5"/>
    </row>
    <row r="4012" spans="1:25" x14ac:dyDescent="0.3">
      <c r="A4012" t="s">
        <v>857</v>
      </c>
      <c r="B4012">
        <v>120</v>
      </c>
      <c r="C4012">
        <v>112703470</v>
      </c>
      <c r="D4012" t="s">
        <v>507</v>
      </c>
      <c r="E4012" t="s">
        <v>12463</v>
      </c>
      <c r="F4012" t="s">
        <v>860</v>
      </c>
      <c r="G4012" t="s">
        <v>14</v>
      </c>
      <c r="H4012" t="s">
        <v>15</v>
      </c>
      <c r="I4012">
        <v>85000000</v>
      </c>
      <c r="J4012">
        <v>2009</v>
      </c>
      <c r="K4012">
        <v>6.6</v>
      </c>
      <c r="L4012" s="5" t="s">
        <v>599</v>
      </c>
      <c r="M4012" s="5" t="s">
        <v>1221</v>
      </c>
      <c r="N4012" t="s">
        <v>6851</v>
      </c>
      <c r="P4012" s="5">
        <f t="shared" si="368"/>
        <v>0.5036887384906551</v>
      </c>
      <c r="Q4012" s="5">
        <f t="shared" si="369"/>
        <v>112703470</v>
      </c>
      <c r="R4012" s="1">
        <f t="shared" si="370"/>
        <v>27703470</v>
      </c>
      <c r="S4012" s="1">
        <f t="shared" si="371"/>
        <v>85000000</v>
      </c>
      <c r="V4012" s="5"/>
      <c r="W4012" s="5"/>
      <c r="Y4012" s="5"/>
    </row>
    <row r="4013" spans="1:25" x14ac:dyDescent="0.3">
      <c r="A4013" t="s">
        <v>549</v>
      </c>
      <c r="B4013">
        <v>122</v>
      </c>
      <c r="C4013">
        <v>117144465</v>
      </c>
      <c r="D4013" t="s">
        <v>550</v>
      </c>
      <c r="E4013" t="s">
        <v>12464</v>
      </c>
      <c r="F4013" t="s">
        <v>861</v>
      </c>
      <c r="G4013" t="s">
        <v>14</v>
      </c>
      <c r="H4013" t="s">
        <v>15</v>
      </c>
      <c r="I4013">
        <v>85000000</v>
      </c>
      <c r="J4013">
        <v>2007</v>
      </c>
      <c r="K4013">
        <v>6.9</v>
      </c>
      <c r="L4013" s="5" t="s">
        <v>8413</v>
      </c>
      <c r="M4013" s="5" t="s">
        <v>3629</v>
      </c>
      <c r="P4013" s="5">
        <f t="shared" si="368"/>
        <v>0.50360908266117166</v>
      </c>
      <c r="Q4013" s="5">
        <f t="shared" si="369"/>
        <v>117144465</v>
      </c>
      <c r="R4013" s="1">
        <f t="shared" si="370"/>
        <v>32144465</v>
      </c>
      <c r="S4013" s="1">
        <f t="shared" si="371"/>
        <v>85000000</v>
      </c>
      <c r="V4013" s="5"/>
      <c r="W4013" s="5"/>
      <c r="Y4013" s="5"/>
    </row>
    <row r="4014" spans="1:25" x14ac:dyDescent="0.3">
      <c r="A4014" t="s">
        <v>862</v>
      </c>
      <c r="B4014">
        <v>83</v>
      </c>
      <c r="C4014">
        <v>84303558</v>
      </c>
      <c r="D4014" t="s">
        <v>165</v>
      </c>
      <c r="E4014" t="s">
        <v>12465</v>
      </c>
      <c r="F4014" t="s">
        <v>863</v>
      </c>
      <c r="G4014" t="s">
        <v>14</v>
      </c>
      <c r="H4014" t="s">
        <v>15</v>
      </c>
      <c r="I4014">
        <v>85000000</v>
      </c>
      <c r="J4014">
        <v>2006</v>
      </c>
      <c r="K4014">
        <v>6.2</v>
      </c>
      <c r="L4014" s="5" t="s">
        <v>340</v>
      </c>
      <c r="M4014" s="5" t="s">
        <v>4017</v>
      </c>
      <c r="N4014" t="s">
        <v>599</v>
      </c>
      <c r="O4014" t="s">
        <v>6299</v>
      </c>
      <c r="P4014" s="5">
        <f t="shared" si="368"/>
        <v>0.50360857459471353</v>
      </c>
      <c r="Q4014" s="5">
        <f t="shared" si="369"/>
        <v>84303558</v>
      </c>
      <c r="R4014" s="1">
        <f t="shared" si="370"/>
        <v>-696442</v>
      </c>
      <c r="S4014" s="1">
        <f t="shared" si="371"/>
        <v>85000000</v>
      </c>
      <c r="V4014" s="5"/>
      <c r="W4014" s="5"/>
      <c r="Y4014" s="5"/>
    </row>
    <row r="4015" spans="1:25" x14ac:dyDescent="0.3">
      <c r="A4015" t="s">
        <v>864</v>
      </c>
      <c r="B4015">
        <v>139</v>
      </c>
      <c r="C4015">
        <v>150832203</v>
      </c>
      <c r="D4015" t="s">
        <v>493</v>
      </c>
      <c r="E4015" t="s">
        <v>12466</v>
      </c>
      <c r="F4015" t="s">
        <v>865</v>
      </c>
      <c r="G4015" t="s">
        <v>14</v>
      </c>
      <c r="H4015" t="s">
        <v>15</v>
      </c>
      <c r="I4015">
        <v>85000000</v>
      </c>
      <c r="J4015">
        <v>2014</v>
      </c>
      <c r="K4015">
        <v>6.7</v>
      </c>
      <c r="L4015" s="5" t="s">
        <v>340</v>
      </c>
      <c r="M4015" s="5" t="s">
        <v>8415</v>
      </c>
      <c r="N4015" t="s">
        <v>4289</v>
      </c>
      <c r="P4015" s="5">
        <f t="shared" si="368"/>
        <v>0.50306349466323885</v>
      </c>
      <c r="Q4015" s="5">
        <f t="shared" si="369"/>
        <v>150832203</v>
      </c>
      <c r="R4015" s="1">
        <f t="shared" si="370"/>
        <v>65832203</v>
      </c>
      <c r="S4015" s="1">
        <f t="shared" si="371"/>
        <v>85000000</v>
      </c>
      <c r="V4015" s="5"/>
      <c r="W4015" s="5"/>
      <c r="Y4015" s="5"/>
    </row>
    <row r="4016" spans="1:25" x14ac:dyDescent="0.3">
      <c r="A4016" t="s">
        <v>83</v>
      </c>
      <c r="B4016">
        <v>104</v>
      </c>
      <c r="C4016">
        <v>47592825</v>
      </c>
      <c r="D4016" t="s">
        <v>384</v>
      </c>
      <c r="E4016" t="s">
        <v>12467</v>
      </c>
      <c r="F4016" t="s">
        <v>868</v>
      </c>
      <c r="G4016" t="s">
        <v>14</v>
      </c>
      <c r="H4016" t="s">
        <v>15</v>
      </c>
      <c r="I4016">
        <v>85000000</v>
      </c>
      <c r="J4016">
        <v>2003</v>
      </c>
      <c r="K4016">
        <v>6.7</v>
      </c>
      <c r="L4016" s="5" t="s">
        <v>476</v>
      </c>
      <c r="M4016" s="5" t="s">
        <v>340</v>
      </c>
      <c r="N4016" t="s">
        <v>599</v>
      </c>
      <c r="O4016" t="s">
        <v>3629</v>
      </c>
      <c r="P4016" s="5">
        <f t="shared" si="368"/>
        <v>0.50372550101366786</v>
      </c>
      <c r="Q4016" s="5">
        <f t="shared" si="369"/>
        <v>47592825</v>
      </c>
      <c r="R4016" s="1">
        <f t="shared" si="370"/>
        <v>-37407175</v>
      </c>
      <c r="S4016" s="1">
        <f t="shared" si="371"/>
        <v>85000000</v>
      </c>
      <c r="V4016" s="5"/>
      <c r="W4016" s="5"/>
      <c r="Y4016" s="5"/>
    </row>
    <row r="4017" spans="1:25" x14ac:dyDescent="0.3">
      <c r="A4017" t="s">
        <v>59</v>
      </c>
      <c r="B4017">
        <v>145</v>
      </c>
      <c r="C4017">
        <v>57010853</v>
      </c>
      <c r="D4017" t="s">
        <v>79</v>
      </c>
      <c r="E4017" t="s">
        <v>12468</v>
      </c>
      <c r="F4017" t="s">
        <v>871</v>
      </c>
      <c r="G4017" t="s">
        <v>14</v>
      </c>
      <c r="H4017" t="s">
        <v>15</v>
      </c>
      <c r="I4017">
        <v>85000000</v>
      </c>
      <c r="J4017">
        <v>2005</v>
      </c>
      <c r="K4017">
        <v>7.3</v>
      </c>
      <c r="L4017" s="5" t="s">
        <v>1221</v>
      </c>
      <c r="M4017" s="5" t="s">
        <v>6851</v>
      </c>
      <c r="P4017" s="5">
        <f t="shared" si="368"/>
        <v>0.5026784852431041</v>
      </c>
      <c r="Q4017" s="5">
        <f t="shared" si="369"/>
        <v>57010853</v>
      </c>
      <c r="R4017" s="1">
        <f t="shared" si="370"/>
        <v>-27989147</v>
      </c>
      <c r="S4017" s="1">
        <f t="shared" si="371"/>
        <v>85000000</v>
      </c>
      <c r="V4017" s="5"/>
      <c r="W4017" s="5"/>
      <c r="Y4017" s="5"/>
    </row>
    <row r="4018" spans="1:25" x14ac:dyDescent="0.3">
      <c r="A4018" t="s">
        <v>144</v>
      </c>
      <c r="B4018">
        <v>104</v>
      </c>
      <c r="C4018">
        <v>62494975</v>
      </c>
      <c r="D4018" t="s">
        <v>122</v>
      </c>
      <c r="E4018" t="s">
        <v>12469</v>
      </c>
      <c r="F4018" t="s">
        <v>872</v>
      </c>
      <c r="G4018" t="s">
        <v>14</v>
      </c>
      <c r="H4018" t="s">
        <v>15</v>
      </c>
      <c r="I4018">
        <v>85000000</v>
      </c>
      <c r="J4018">
        <v>2006</v>
      </c>
      <c r="K4018">
        <v>6</v>
      </c>
      <c r="L4018" s="5" t="s">
        <v>476</v>
      </c>
      <c r="M4018" s="5" t="s">
        <v>8413</v>
      </c>
      <c r="N4018" t="s">
        <v>3629</v>
      </c>
      <c r="P4018" s="5">
        <f t="shared" si="368"/>
        <v>0.50173887176209453</v>
      </c>
      <c r="Q4018" s="5">
        <f t="shared" si="369"/>
        <v>62494975</v>
      </c>
      <c r="R4018" s="1">
        <f t="shared" si="370"/>
        <v>-22505025</v>
      </c>
      <c r="S4018" s="1">
        <f t="shared" si="371"/>
        <v>85000000</v>
      </c>
      <c r="V4018" s="5"/>
      <c r="W4018" s="5"/>
      <c r="Y4018" s="5"/>
    </row>
    <row r="4019" spans="1:25" x14ac:dyDescent="0.3">
      <c r="A4019" t="s">
        <v>877</v>
      </c>
      <c r="B4019">
        <v>108</v>
      </c>
      <c r="C4019">
        <v>40048332</v>
      </c>
      <c r="D4019" t="s">
        <v>330</v>
      </c>
      <c r="E4019" t="s">
        <v>12470</v>
      </c>
      <c r="F4019" t="s">
        <v>878</v>
      </c>
      <c r="G4019" t="s">
        <v>14</v>
      </c>
      <c r="H4019" t="s">
        <v>15</v>
      </c>
      <c r="I4019">
        <v>85000000</v>
      </c>
      <c r="J4019">
        <v>2002</v>
      </c>
      <c r="K4019">
        <v>5.5</v>
      </c>
      <c r="L4019" s="5" t="s">
        <v>476</v>
      </c>
      <c r="M4019" s="5" t="s">
        <v>1221</v>
      </c>
      <c r="N4019" t="s">
        <v>3629</v>
      </c>
      <c r="P4019" s="5">
        <f t="shared" si="368"/>
        <v>0.50086326530969383</v>
      </c>
      <c r="Q4019" s="5">
        <f t="shared" si="369"/>
        <v>40048332</v>
      </c>
      <c r="R4019" s="1">
        <f t="shared" si="370"/>
        <v>-44951668</v>
      </c>
      <c r="S4019" s="1">
        <f t="shared" si="371"/>
        <v>85000000</v>
      </c>
      <c r="V4019" s="5"/>
      <c r="W4019" s="5"/>
      <c r="Y4019" s="5"/>
    </row>
    <row r="4020" spans="1:25" x14ac:dyDescent="0.3">
      <c r="A4020" t="s">
        <v>882</v>
      </c>
      <c r="B4020">
        <v>106</v>
      </c>
      <c r="C4020">
        <v>64933670</v>
      </c>
      <c r="D4020" t="s">
        <v>883</v>
      </c>
      <c r="E4020" t="s">
        <v>12471</v>
      </c>
      <c r="F4020" t="s">
        <v>884</v>
      </c>
      <c r="G4020" t="s">
        <v>14</v>
      </c>
      <c r="H4020" t="s">
        <v>15</v>
      </c>
      <c r="I4020">
        <v>85000000</v>
      </c>
      <c r="J4020">
        <v>2012</v>
      </c>
      <c r="K4020">
        <v>5.6</v>
      </c>
      <c r="L4020" s="5" t="s">
        <v>340</v>
      </c>
      <c r="M4020" s="5" t="s">
        <v>599</v>
      </c>
      <c r="N4020" t="s">
        <v>1221</v>
      </c>
      <c r="O4020" t="s">
        <v>6299</v>
      </c>
      <c r="P4020" s="5">
        <f t="shared" si="368"/>
        <v>0.4997000205082695</v>
      </c>
      <c r="Q4020" s="5">
        <f t="shared" si="369"/>
        <v>64933670</v>
      </c>
      <c r="R4020" s="1">
        <f t="shared" si="370"/>
        <v>-20066330</v>
      </c>
      <c r="S4020" s="1">
        <f t="shared" si="371"/>
        <v>85000000</v>
      </c>
      <c r="V4020" s="5"/>
      <c r="W4020" s="5"/>
      <c r="Y4020" s="5"/>
    </row>
    <row r="4021" spans="1:25" x14ac:dyDescent="0.3">
      <c r="A4021" t="s">
        <v>544</v>
      </c>
      <c r="B4021">
        <v>82</v>
      </c>
      <c r="C4021">
        <v>43575716</v>
      </c>
      <c r="D4021" t="s">
        <v>901</v>
      </c>
      <c r="E4021" t="s">
        <v>12472</v>
      </c>
      <c r="F4021" t="s">
        <v>902</v>
      </c>
      <c r="G4021" t="s">
        <v>14</v>
      </c>
      <c r="H4021" t="s">
        <v>15</v>
      </c>
      <c r="I4021">
        <v>85000000</v>
      </c>
      <c r="J4021">
        <v>2010</v>
      </c>
      <c r="K4021">
        <v>4.3</v>
      </c>
      <c r="L4021" s="5" t="s">
        <v>476</v>
      </c>
      <c r="M4021" s="5" t="s">
        <v>599</v>
      </c>
      <c r="N4021" t="s">
        <v>6299</v>
      </c>
      <c r="O4021" t="s">
        <v>455</v>
      </c>
      <c r="P4021" s="5">
        <f t="shared" si="368"/>
        <v>0.49884094942580742</v>
      </c>
      <c r="Q4021" s="5">
        <f t="shared" si="369"/>
        <v>43575716</v>
      </c>
      <c r="R4021" s="1">
        <f t="shared" si="370"/>
        <v>-41424284</v>
      </c>
      <c r="S4021" s="1">
        <f t="shared" si="371"/>
        <v>85000000</v>
      </c>
      <c r="V4021" s="5"/>
      <c r="W4021" s="5"/>
      <c r="Y4021" s="5"/>
    </row>
    <row r="4022" spans="1:25" x14ac:dyDescent="0.3">
      <c r="A4022" t="s">
        <v>186</v>
      </c>
      <c r="B4022">
        <v>88</v>
      </c>
      <c r="C4022">
        <v>80170146</v>
      </c>
      <c r="D4022" t="s">
        <v>84</v>
      </c>
      <c r="E4022" t="s">
        <v>12473</v>
      </c>
      <c r="F4022" t="s">
        <v>903</v>
      </c>
      <c r="G4022" t="s">
        <v>14</v>
      </c>
      <c r="H4022" t="s">
        <v>15</v>
      </c>
      <c r="I4022">
        <v>85000000</v>
      </c>
      <c r="J4022">
        <v>2008</v>
      </c>
      <c r="K4022">
        <v>6.1</v>
      </c>
      <c r="L4022" s="5" t="s">
        <v>476</v>
      </c>
      <c r="M4022" s="5" t="s">
        <v>340</v>
      </c>
      <c r="N4022" t="s">
        <v>4289</v>
      </c>
      <c r="O4022" t="s">
        <v>3629</v>
      </c>
      <c r="P4022" s="5">
        <f t="shared" si="368"/>
        <v>0.4976988152152671</v>
      </c>
      <c r="Q4022" s="5">
        <f t="shared" si="369"/>
        <v>80170146</v>
      </c>
      <c r="R4022" s="1">
        <f t="shared" si="370"/>
        <v>-4829854</v>
      </c>
      <c r="S4022" s="1">
        <f t="shared" si="371"/>
        <v>85000000</v>
      </c>
      <c r="V4022" s="5"/>
      <c r="W4022" s="5"/>
      <c r="Y4022" s="5"/>
    </row>
    <row r="4023" spans="1:25" x14ac:dyDescent="0.3">
      <c r="A4023" t="s">
        <v>135</v>
      </c>
      <c r="B4023">
        <v>120</v>
      </c>
      <c r="C4023">
        <v>75754670</v>
      </c>
      <c r="D4023" t="s">
        <v>904</v>
      </c>
      <c r="E4023" t="s">
        <v>12474</v>
      </c>
      <c r="F4023" t="s">
        <v>906</v>
      </c>
      <c r="G4023" t="s">
        <v>14</v>
      </c>
      <c r="H4023" t="s">
        <v>15</v>
      </c>
      <c r="I4023">
        <v>85000000</v>
      </c>
      <c r="J4023">
        <v>2008</v>
      </c>
      <c r="K4023">
        <v>7</v>
      </c>
      <c r="L4023" s="5" t="s">
        <v>476</v>
      </c>
      <c r="M4023" s="5" t="s">
        <v>340</v>
      </c>
      <c r="N4023" t="s">
        <v>455</v>
      </c>
      <c r="O4023" t="s">
        <v>2267</v>
      </c>
      <c r="P4023" s="5">
        <f t="shared" si="368"/>
        <v>0.49704652271532984</v>
      </c>
      <c r="Q4023" s="5">
        <f t="shared" si="369"/>
        <v>75754670</v>
      </c>
      <c r="R4023" s="1">
        <f t="shared" si="370"/>
        <v>-9245330</v>
      </c>
      <c r="S4023" s="1">
        <f t="shared" si="371"/>
        <v>85000000</v>
      </c>
      <c r="V4023" s="5"/>
      <c r="W4023" s="5"/>
      <c r="Y4023" s="5"/>
    </row>
    <row r="4024" spans="1:25" x14ac:dyDescent="0.3">
      <c r="A4024" t="s">
        <v>998</v>
      </c>
      <c r="B4024">
        <v>113</v>
      </c>
      <c r="C4024">
        <v>55350897</v>
      </c>
      <c r="D4024" t="s">
        <v>246</v>
      </c>
      <c r="E4024" t="s">
        <v>12475</v>
      </c>
      <c r="F4024" t="s">
        <v>999</v>
      </c>
      <c r="G4024" t="s">
        <v>14</v>
      </c>
      <c r="H4024" t="s">
        <v>15</v>
      </c>
      <c r="I4024">
        <v>85000000</v>
      </c>
      <c r="J4024">
        <v>1998</v>
      </c>
      <c r="K4024">
        <v>7</v>
      </c>
      <c r="L4024" s="5" t="s">
        <v>1221</v>
      </c>
      <c r="M4024" s="5" t="s">
        <v>455</v>
      </c>
      <c r="N4024" t="s">
        <v>6851</v>
      </c>
      <c r="P4024" s="5">
        <f t="shared" si="368"/>
        <v>0.49632190275772631</v>
      </c>
      <c r="Q4024" s="5">
        <f t="shared" si="369"/>
        <v>55350897</v>
      </c>
      <c r="R4024" s="1">
        <f t="shared" si="370"/>
        <v>-29649103</v>
      </c>
      <c r="S4024" s="1">
        <f t="shared" si="371"/>
        <v>85000000</v>
      </c>
      <c r="V4024" s="5"/>
      <c r="W4024" s="5"/>
      <c r="Y4024" s="5"/>
    </row>
    <row r="4025" spans="1:25" x14ac:dyDescent="0.3">
      <c r="A4025" t="s">
        <v>821</v>
      </c>
      <c r="B4025">
        <v>111</v>
      </c>
      <c r="C4025">
        <v>42877165</v>
      </c>
      <c r="D4025" t="s">
        <v>162</v>
      </c>
      <c r="E4025" t="s">
        <v>12476</v>
      </c>
      <c r="F4025" t="s">
        <v>822</v>
      </c>
      <c r="G4025" t="s">
        <v>14</v>
      </c>
      <c r="H4025" t="s">
        <v>15</v>
      </c>
      <c r="I4025">
        <v>86000000</v>
      </c>
      <c r="J4025">
        <v>1997</v>
      </c>
      <c r="K4025">
        <v>6.1</v>
      </c>
      <c r="L4025" s="5" t="s">
        <v>476</v>
      </c>
      <c r="M4025" s="5" t="s">
        <v>8413</v>
      </c>
      <c r="N4025" t="s">
        <v>1221</v>
      </c>
      <c r="O4025" t="s">
        <v>3629</v>
      </c>
      <c r="P4025" s="5">
        <f t="shared" si="368"/>
        <v>0.49530216642325164</v>
      </c>
      <c r="Q4025" s="5">
        <f t="shared" si="369"/>
        <v>42877165</v>
      </c>
      <c r="R4025" s="1">
        <f t="shared" si="370"/>
        <v>-43122835</v>
      </c>
      <c r="S4025" s="1">
        <f t="shared" si="371"/>
        <v>86000000</v>
      </c>
      <c r="V4025" s="5"/>
      <c r="W4025" s="5"/>
      <c r="Y4025" s="5"/>
    </row>
    <row r="4026" spans="1:25" x14ac:dyDescent="0.3">
      <c r="A4026" t="s">
        <v>719</v>
      </c>
      <c r="B4026">
        <v>94</v>
      </c>
      <c r="C4026">
        <v>15131330</v>
      </c>
      <c r="D4026" t="s">
        <v>225</v>
      </c>
      <c r="E4026" t="s">
        <v>12477</v>
      </c>
      <c r="F4026" t="s">
        <v>1034</v>
      </c>
      <c r="G4026" t="s">
        <v>14</v>
      </c>
      <c r="H4026" t="s">
        <v>525</v>
      </c>
      <c r="I4026">
        <v>86000000</v>
      </c>
      <c r="J4026">
        <v>2006</v>
      </c>
      <c r="K4026">
        <v>6</v>
      </c>
      <c r="L4026" s="5" t="s">
        <v>340</v>
      </c>
      <c r="M4026" s="5" t="s">
        <v>4017</v>
      </c>
      <c r="N4026" t="s">
        <v>6299</v>
      </c>
      <c r="O4026" t="s">
        <v>455</v>
      </c>
      <c r="P4026" s="5">
        <f t="shared" si="368"/>
        <v>0.49413631107871325</v>
      </c>
      <c r="Q4026" s="5">
        <f t="shared" si="369"/>
        <v>15131330</v>
      </c>
      <c r="R4026" s="1">
        <f t="shared" si="370"/>
        <v>-70868670</v>
      </c>
      <c r="S4026" s="1">
        <f t="shared" si="371"/>
        <v>86000000</v>
      </c>
      <c r="V4026" s="5"/>
      <c r="W4026" s="5"/>
      <c r="Y4026" s="5"/>
    </row>
    <row r="4027" spans="1:25" x14ac:dyDescent="0.3">
      <c r="A4027" t="s">
        <v>832</v>
      </c>
      <c r="B4027">
        <v>140</v>
      </c>
      <c r="C4027">
        <v>120147445</v>
      </c>
      <c r="D4027" t="s">
        <v>833</v>
      </c>
      <c r="E4027" t="s">
        <v>12478</v>
      </c>
      <c r="F4027" t="s">
        <v>834</v>
      </c>
      <c r="G4027" t="s">
        <v>14</v>
      </c>
      <c r="H4027" t="s">
        <v>15</v>
      </c>
      <c r="I4027">
        <v>87000000</v>
      </c>
      <c r="J4027">
        <v>2003</v>
      </c>
      <c r="K4027">
        <v>7.3</v>
      </c>
      <c r="L4027" s="5" t="s">
        <v>1221</v>
      </c>
      <c r="M4027" s="5" t="s">
        <v>7865</v>
      </c>
      <c r="N4027" t="s">
        <v>8417</v>
      </c>
      <c r="P4027" s="5">
        <f t="shared" si="368"/>
        <v>0.49266595924935275</v>
      </c>
      <c r="Q4027" s="5">
        <f t="shared" si="369"/>
        <v>120147445</v>
      </c>
      <c r="R4027" s="1">
        <f t="shared" si="370"/>
        <v>33147445</v>
      </c>
      <c r="S4027" s="1">
        <f t="shared" si="371"/>
        <v>87000000</v>
      </c>
      <c r="V4027" s="5"/>
      <c r="W4027" s="5"/>
      <c r="Y4027" s="5"/>
    </row>
    <row r="4028" spans="1:25" x14ac:dyDescent="0.3">
      <c r="A4028" t="s">
        <v>343</v>
      </c>
      <c r="B4028">
        <v>101</v>
      </c>
      <c r="C4028">
        <v>26082914</v>
      </c>
      <c r="D4028" t="s">
        <v>1194</v>
      </c>
      <c r="E4028" t="s">
        <v>12479</v>
      </c>
      <c r="F4028" t="s">
        <v>1536</v>
      </c>
      <c r="G4028" t="s">
        <v>14</v>
      </c>
      <c r="H4028" t="s">
        <v>15</v>
      </c>
      <c r="I4028">
        <v>87000000</v>
      </c>
      <c r="J4028">
        <v>2005</v>
      </c>
      <c r="K4028">
        <v>4.3</v>
      </c>
      <c r="L4028" s="5" t="s">
        <v>476</v>
      </c>
      <c r="M4028" s="5" t="s">
        <v>340</v>
      </c>
      <c r="N4028" t="s">
        <v>8413</v>
      </c>
      <c r="O4028" t="s">
        <v>3629</v>
      </c>
      <c r="P4028" s="5">
        <f t="shared" si="368"/>
        <v>0.49265405147929547</v>
      </c>
      <c r="Q4028" s="5">
        <f t="shared" si="369"/>
        <v>26082914</v>
      </c>
      <c r="R4028" s="1">
        <f t="shared" si="370"/>
        <v>-60917086</v>
      </c>
      <c r="S4028" s="1">
        <f t="shared" si="371"/>
        <v>87000000</v>
      </c>
      <c r="V4028" s="5"/>
      <c r="W4028" s="5"/>
      <c r="Y4028" s="5"/>
    </row>
    <row r="4029" spans="1:25" x14ac:dyDescent="0.3">
      <c r="A4029" t="s">
        <v>449</v>
      </c>
      <c r="B4029">
        <v>106</v>
      </c>
      <c r="C4029">
        <v>78747585</v>
      </c>
      <c r="D4029" t="s">
        <v>794</v>
      </c>
      <c r="E4029" t="s">
        <v>12480</v>
      </c>
      <c r="F4029" t="s">
        <v>795</v>
      </c>
      <c r="G4029" t="s">
        <v>14</v>
      </c>
      <c r="H4029" t="s">
        <v>15</v>
      </c>
      <c r="I4029">
        <v>88000000</v>
      </c>
      <c r="J4029">
        <v>2015</v>
      </c>
      <c r="K4029">
        <v>5.6</v>
      </c>
      <c r="L4029" s="5" t="s">
        <v>476</v>
      </c>
      <c r="M4029" s="5" t="s">
        <v>4017</v>
      </c>
      <c r="N4029" t="s">
        <v>599</v>
      </c>
      <c r="O4029" t="s">
        <v>4289</v>
      </c>
      <c r="P4029" s="5">
        <f t="shared" si="368"/>
        <v>0.49130088353030121</v>
      </c>
      <c r="Q4029" s="5">
        <f t="shared" si="369"/>
        <v>78747585</v>
      </c>
      <c r="R4029" s="1">
        <f t="shared" si="370"/>
        <v>-9252415</v>
      </c>
      <c r="S4029" s="1">
        <f t="shared" si="371"/>
        <v>88000000</v>
      </c>
      <c r="V4029" s="5"/>
      <c r="W4029" s="5"/>
      <c r="Y4029" s="5"/>
    </row>
    <row r="4030" spans="1:25" x14ac:dyDescent="0.3">
      <c r="A4030" t="s">
        <v>302</v>
      </c>
      <c r="B4030">
        <v>144</v>
      </c>
      <c r="C4030">
        <v>61644321</v>
      </c>
      <c r="D4030" t="s">
        <v>587</v>
      </c>
      <c r="E4030" t="s">
        <v>12481</v>
      </c>
      <c r="F4030" t="s">
        <v>827</v>
      </c>
      <c r="G4030" t="s">
        <v>14</v>
      </c>
      <c r="H4030" t="s">
        <v>15</v>
      </c>
      <c r="I4030">
        <v>88000000</v>
      </c>
      <c r="J4030">
        <v>2005</v>
      </c>
      <c r="K4030">
        <v>8</v>
      </c>
      <c r="L4030" s="5" t="s">
        <v>4651</v>
      </c>
      <c r="M4030" s="5" t="s">
        <v>1221</v>
      </c>
      <c r="N4030" t="s">
        <v>8417</v>
      </c>
      <c r="P4030" s="5">
        <f t="shared" si="368"/>
        <v>0.49059801804944891</v>
      </c>
      <c r="Q4030" s="5">
        <f t="shared" si="369"/>
        <v>61644321</v>
      </c>
      <c r="R4030" s="1">
        <f t="shared" si="370"/>
        <v>-26355679</v>
      </c>
      <c r="S4030" s="1">
        <f t="shared" si="371"/>
        <v>88000000</v>
      </c>
      <c r="V4030" s="5"/>
      <c r="W4030" s="5"/>
      <c r="Y4030" s="5"/>
    </row>
    <row r="4031" spans="1:25" x14ac:dyDescent="0.3">
      <c r="A4031" t="s">
        <v>1003</v>
      </c>
      <c r="B4031">
        <v>118</v>
      </c>
      <c r="C4031">
        <v>37899638</v>
      </c>
      <c r="D4031" t="s">
        <v>1004</v>
      </c>
      <c r="E4031" t="s">
        <v>12482</v>
      </c>
      <c r="F4031" t="s">
        <v>1005</v>
      </c>
      <c r="G4031" t="s">
        <v>14</v>
      </c>
      <c r="H4031" t="s">
        <v>15</v>
      </c>
      <c r="I4031">
        <v>88000000</v>
      </c>
      <c r="J4031">
        <v>2005</v>
      </c>
      <c r="K4031">
        <v>5.9</v>
      </c>
      <c r="L4031" s="5" t="s">
        <v>476</v>
      </c>
      <c r="M4031" s="5" t="s">
        <v>340</v>
      </c>
      <c r="N4031" t="s">
        <v>599</v>
      </c>
      <c r="O4031" t="s">
        <v>455</v>
      </c>
      <c r="P4031" s="5">
        <f t="shared" si="368"/>
        <v>0.48965527247938045</v>
      </c>
      <c r="Q4031" s="5">
        <f t="shared" si="369"/>
        <v>37899638</v>
      </c>
      <c r="R4031" s="1">
        <f t="shared" si="370"/>
        <v>-50100362</v>
      </c>
      <c r="S4031" s="1">
        <f t="shared" si="371"/>
        <v>88000000</v>
      </c>
      <c r="V4031" s="5"/>
      <c r="W4031" s="5"/>
      <c r="Y4031" s="5"/>
    </row>
    <row r="4032" spans="1:25" x14ac:dyDescent="0.3">
      <c r="A4032" t="s">
        <v>602</v>
      </c>
      <c r="B4032">
        <v>104</v>
      </c>
      <c r="C4032">
        <v>6712451</v>
      </c>
      <c r="D4032" t="s">
        <v>604</v>
      </c>
      <c r="E4032" t="s">
        <v>12483</v>
      </c>
      <c r="F4032" t="s">
        <v>605</v>
      </c>
      <c r="G4032" t="s">
        <v>14</v>
      </c>
      <c r="H4032" t="s">
        <v>606</v>
      </c>
      <c r="I4032">
        <v>90000000</v>
      </c>
      <c r="J4032">
        <v>2001</v>
      </c>
      <c r="K4032">
        <v>4.4000000000000004</v>
      </c>
      <c r="L4032" s="5" t="s">
        <v>599</v>
      </c>
      <c r="M4032" s="5" t="s">
        <v>6851</v>
      </c>
      <c r="P4032" s="5">
        <f t="shared" si="368"/>
        <v>0.48842110346413398</v>
      </c>
      <c r="Q4032" s="5">
        <f t="shared" si="369"/>
        <v>6712451</v>
      </c>
      <c r="R4032" s="1">
        <f t="shared" si="370"/>
        <v>-83287549</v>
      </c>
      <c r="S4032" s="1">
        <f t="shared" si="371"/>
        <v>90000000</v>
      </c>
      <c r="V4032" s="5"/>
      <c r="W4032" s="5"/>
      <c r="Y4032" s="5"/>
    </row>
    <row r="4033" spans="1:25" x14ac:dyDescent="0.3">
      <c r="A4033" t="s">
        <v>607</v>
      </c>
      <c r="B4033">
        <v>127</v>
      </c>
      <c r="C4033">
        <v>101643008</v>
      </c>
      <c r="D4033" t="s">
        <v>122</v>
      </c>
      <c r="E4033" t="s">
        <v>12484</v>
      </c>
      <c r="F4033" t="s">
        <v>609</v>
      </c>
      <c r="G4033" t="s">
        <v>14</v>
      </c>
      <c r="H4033" t="s">
        <v>15</v>
      </c>
      <c r="I4033">
        <v>90000000</v>
      </c>
      <c r="J4033">
        <v>2000</v>
      </c>
      <c r="K4033">
        <v>6.5</v>
      </c>
      <c r="L4033" s="5" t="s">
        <v>476</v>
      </c>
      <c r="M4033" s="5" t="s">
        <v>8413</v>
      </c>
      <c r="N4033" t="s">
        <v>3629</v>
      </c>
      <c r="P4033" s="5">
        <f t="shared" si="368"/>
        <v>0.48696259428351663</v>
      </c>
      <c r="Q4033" s="5">
        <f t="shared" si="369"/>
        <v>101643008</v>
      </c>
      <c r="R4033" s="1">
        <f t="shared" si="370"/>
        <v>11643008</v>
      </c>
      <c r="S4033" s="1">
        <f t="shared" si="371"/>
        <v>90000000</v>
      </c>
      <c r="V4033" s="5"/>
      <c r="W4033" s="5"/>
      <c r="Y4033" s="5"/>
    </row>
    <row r="4034" spans="1:25" x14ac:dyDescent="0.3">
      <c r="A4034" t="s">
        <v>681</v>
      </c>
      <c r="B4034">
        <v>131</v>
      </c>
      <c r="C4034">
        <v>39292022</v>
      </c>
      <c r="D4034" t="s">
        <v>20</v>
      </c>
      <c r="E4034" t="s">
        <v>12485</v>
      </c>
      <c r="F4034" t="s">
        <v>682</v>
      </c>
      <c r="G4034" t="s">
        <v>14</v>
      </c>
      <c r="H4034" t="s">
        <v>15</v>
      </c>
      <c r="I4034">
        <v>90000000</v>
      </c>
      <c r="J4034">
        <v>2014</v>
      </c>
      <c r="K4034">
        <v>6.1</v>
      </c>
      <c r="L4034" s="5" t="s">
        <v>476</v>
      </c>
      <c r="M4034" s="5" t="s">
        <v>340</v>
      </c>
      <c r="N4034" t="s">
        <v>3629</v>
      </c>
      <c r="P4034" s="5">
        <f t="shared" ref="P4034:P4097" si="372">CORREL(C4034:C8947,I4034:I8947)</f>
        <v>0.48658384321421833</v>
      </c>
      <c r="Q4034" s="5">
        <f t="shared" ref="Q4034:Q4097" si="373">IF(ISBLANK(C4034),MEDIAN($C$2:$C$4915), C4034)</f>
        <v>39292022</v>
      </c>
      <c r="R4034" s="1">
        <f t="shared" ref="R4034:R4097" si="374">Q4034-S4034</f>
        <v>-50707978</v>
      </c>
      <c r="S4034" s="1">
        <f t="shared" ref="S4034:S4097" si="375">IF(ISBLANK(I4034),MEDIAN($I$2:$I$4915), I4034)</f>
        <v>90000000</v>
      </c>
      <c r="V4034" s="5"/>
      <c r="W4034" s="5"/>
      <c r="Y4034" s="5"/>
    </row>
    <row r="4035" spans="1:25" x14ac:dyDescent="0.3">
      <c r="A4035" t="s">
        <v>712</v>
      </c>
      <c r="B4035">
        <v>93</v>
      </c>
      <c r="C4035">
        <v>59475623</v>
      </c>
      <c r="D4035" t="s">
        <v>713</v>
      </c>
      <c r="E4035" t="s">
        <v>12486</v>
      </c>
      <c r="F4035" t="s">
        <v>714</v>
      </c>
      <c r="G4035" t="s">
        <v>14</v>
      </c>
      <c r="H4035" t="s">
        <v>15</v>
      </c>
      <c r="I4035">
        <v>90000000</v>
      </c>
      <c r="J4035">
        <v>2004</v>
      </c>
      <c r="K4035">
        <v>5.2</v>
      </c>
      <c r="L4035" s="5" t="s">
        <v>599</v>
      </c>
      <c r="M4035" s="5" t="s">
        <v>4289</v>
      </c>
      <c r="N4035" t="s">
        <v>3629</v>
      </c>
      <c r="P4035" s="5">
        <f t="shared" si="372"/>
        <v>0.48538621713866426</v>
      </c>
      <c r="Q4035" s="5">
        <f t="shared" si="373"/>
        <v>59475623</v>
      </c>
      <c r="R4035" s="1">
        <f t="shared" si="374"/>
        <v>-30524377</v>
      </c>
      <c r="S4035" s="1">
        <f t="shared" si="375"/>
        <v>90000000</v>
      </c>
      <c r="V4035" s="5"/>
      <c r="W4035" s="5"/>
      <c r="Y4035" s="5"/>
    </row>
    <row r="4036" spans="1:25" x14ac:dyDescent="0.3">
      <c r="A4036" t="s">
        <v>743</v>
      </c>
      <c r="B4036">
        <v>107</v>
      </c>
      <c r="C4036">
        <v>71148699</v>
      </c>
      <c r="D4036" t="s">
        <v>75</v>
      </c>
      <c r="E4036" t="s">
        <v>12487</v>
      </c>
      <c r="F4036" t="s">
        <v>744</v>
      </c>
      <c r="G4036" t="s">
        <v>14</v>
      </c>
      <c r="H4036" t="s">
        <v>15</v>
      </c>
      <c r="I4036">
        <v>90000000</v>
      </c>
      <c r="J4036">
        <v>2008</v>
      </c>
      <c r="K4036">
        <v>6.6</v>
      </c>
      <c r="L4036" s="5" t="s">
        <v>340</v>
      </c>
      <c r="M4036" s="5" t="s">
        <v>6299</v>
      </c>
      <c r="N4036" t="s">
        <v>455</v>
      </c>
      <c r="P4036" s="5">
        <f t="shared" si="372"/>
        <v>0.48440408492221443</v>
      </c>
      <c r="Q4036" s="5">
        <f t="shared" si="373"/>
        <v>71148699</v>
      </c>
      <c r="R4036" s="1">
        <f t="shared" si="374"/>
        <v>-18851301</v>
      </c>
      <c r="S4036" s="1">
        <f t="shared" si="375"/>
        <v>90000000</v>
      </c>
      <c r="V4036" s="5"/>
      <c r="W4036" s="5"/>
      <c r="Y4036" s="5"/>
    </row>
    <row r="4037" spans="1:25" x14ac:dyDescent="0.3">
      <c r="A4037" t="s">
        <v>61</v>
      </c>
      <c r="B4037">
        <v>98</v>
      </c>
      <c r="C4037">
        <v>250147615</v>
      </c>
      <c r="D4037" t="s">
        <v>755</v>
      </c>
      <c r="E4037" t="s">
        <v>12488</v>
      </c>
      <c r="F4037" t="s">
        <v>756</v>
      </c>
      <c r="G4037" t="s">
        <v>14</v>
      </c>
      <c r="H4037" t="s">
        <v>15</v>
      </c>
      <c r="I4037">
        <v>90000000</v>
      </c>
      <c r="J4037">
        <v>1997</v>
      </c>
      <c r="K4037">
        <v>7.3</v>
      </c>
      <c r="L4037" s="5" t="s">
        <v>340</v>
      </c>
      <c r="M4037" s="5" t="s">
        <v>599</v>
      </c>
      <c r="N4037" t="s">
        <v>6299</v>
      </c>
      <c r="O4037" t="s">
        <v>8415</v>
      </c>
      <c r="P4037" s="5">
        <f t="shared" si="372"/>
        <v>0.48356226578414291</v>
      </c>
      <c r="Q4037" s="5">
        <f t="shared" si="373"/>
        <v>250147615</v>
      </c>
      <c r="R4037" s="1">
        <f t="shared" si="374"/>
        <v>160147615</v>
      </c>
      <c r="S4037" s="1">
        <f t="shared" si="375"/>
        <v>90000000</v>
      </c>
      <c r="V4037" s="5"/>
      <c r="W4037" s="5"/>
      <c r="Y4037" s="5"/>
    </row>
    <row r="4038" spans="1:25" x14ac:dyDescent="0.3">
      <c r="A4038" t="s">
        <v>111</v>
      </c>
      <c r="B4038">
        <v>82</v>
      </c>
      <c r="C4038">
        <v>245823397</v>
      </c>
      <c r="D4038" t="s">
        <v>101</v>
      </c>
      <c r="E4038" t="s">
        <v>12489</v>
      </c>
      <c r="F4038" t="s">
        <v>757</v>
      </c>
      <c r="G4038" t="s">
        <v>14</v>
      </c>
      <c r="H4038" t="s">
        <v>15</v>
      </c>
      <c r="I4038">
        <v>90000000</v>
      </c>
      <c r="J4038">
        <v>1999</v>
      </c>
      <c r="K4038">
        <v>7.9</v>
      </c>
      <c r="L4038" s="5" t="s">
        <v>340</v>
      </c>
      <c r="M4038" s="5" t="s">
        <v>4017</v>
      </c>
      <c r="N4038" t="s">
        <v>599</v>
      </c>
      <c r="O4038" t="s">
        <v>6299</v>
      </c>
      <c r="P4038" s="5">
        <f t="shared" si="372"/>
        <v>0.48656399441140386</v>
      </c>
      <c r="Q4038" s="5">
        <f t="shared" si="373"/>
        <v>245823397</v>
      </c>
      <c r="R4038" s="1">
        <f t="shared" si="374"/>
        <v>155823397</v>
      </c>
      <c r="S4038" s="1">
        <f t="shared" si="375"/>
        <v>90000000</v>
      </c>
      <c r="V4038" s="5"/>
      <c r="W4038" s="5"/>
      <c r="Y4038" s="5"/>
    </row>
    <row r="4039" spans="1:25" x14ac:dyDescent="0.3">
      <c r="A4039" t="s">
        <v>96</v>
      </c>
      <c r="B4039">
        <v>90</v>
      </c>
      <c r="C4039">
        <v>226138454</v>
      </c>
      <c r="D4039" t="s">
        <v>149</v>
      </c>
      <c r="E4039" t="s">
        <v>12490</v>
      </c>
      <c r="F4039" t="s">
        <v>759</v>
      </c>
      <c r="G4039" t="s">
        <v>14</v>
      </c>
      <c r="H4039" t="s">
        <v>15</v>
      </c>
      <c r="I4039">
        <v>90000000</v>
      </c>
      <c r="J4039">
        <v>2001</v>
      </c>
      <c r="K4039">
        <v>6.6</v>
      </c>
      <c r="L4039" s="5" t="s">
        <v>476</v>
      </c>
      <c r="M4039" s="5" t="s">
        <v>599</v>
      </c>
      <c r="N4039" t="s">
        <v>8413</v>
      </c>
      <c r="O4039" t="s">
        <v>3629</v>
      </c>
      <c r="P4039" s="5">
        <f t="shared" si="372"/>
        <v>0.48946493463416779</v>
      </c>
      <c r="Q4039" s="5">
        <f t="shared" si="373"/>
        <v>226138454</v>
      </c>
      <c r="R4039" s="1">
        <f t="shared" si="374"/>
        <v>136138454</v>
      </c>
      <c r="S4039" s="1">
        <f t="shared" si="375"/>
        <v>90000000</v>
      </c>
      <c r="V4039" s="5"/>
      <c r="W4039" s="5"/>
      <c r="Y4039" s="5"/>
    </row>
    <row r="4040" spans="1:25" x14ac:dyDescent="0.3">
      <c r="A4040" t="s">
        <v>459</v>
      </c>
      <c r="B4040">
        <v>94</v>
      </c>
      <c r="C4040">
        <v>196573705</v>
      </c>
      <c r="D4040" t="s">
        <v>288</v>
      </c>
      <c r="E4040" t="s">
        <v>12491</v>
      </c>
      <c r="F4040" t="s">
        <v>765</v>
      </c>
      <c r="G4040" t="s">
        <v>14</v>
      </c>
      <c r="H4040" t="s">
        <v>15</v>
      </c>
      <c r="I4040">
        <v>90000000</v>
      </c>
      <c r="J4040">
        <v>2009</v>
      </c>
      <c r="K4040">
        <v>7</v>
      </c>
      <c r="L4040" s="5" t="s">
        <v>476</v>
      </c>
      <c r="M4040" s="5" t="s">
        <v>340</v>
      </c>
      <c r="N4040" t="s">
        <v>4017</v>
      </c>
      <c r="O4040" t="s">
        <v>599</v>
      </c>
      <c r="P4040" s="5">
        <f t="shared" si="372"/>
        <v>0.49182620001358301</v>
      </c>
      <c r="Q4040" s="5">
        <f t="shared" si="373"/>
        <v>196573705</v>
      </c>
      <c r="R4040" s="1">
        <f t="shared" si="374"/>
        <v>106573705</v>
      </c>
      <c r="S4040" s="1">
        <f t="shared" si="375"/>
        <v>90000000</v>
      </c>
      <c r="V4040" s="5"/>
      <c r="W4040" s="5"/>
      <c r="Y4040" s="5"/>
    </row>
    <row r="4041" spans="1:25" x14ac:dyDescent="0.3">
      <c r="A4041" t="s">
        <v>766</v>
      </c>
      <c r="B4041">
        <v>114</v>
      </c>
      <c r="C4041">
        <v>58229120</v>
      </c>
      <c r="D4041" t="s">
        <v>767</v>
      </c>
      <c r="E4041" t="s">
        <v>12492</v>
      </c>
      <c r="F4041" t="s">
        <v>768</v>
      </c>
      <c r="G4041" t="s">
        <v>14</v>
      </c>
      <c r="H4041" t="s">
        <v>15</v>
      </c>
      <c r="I4041">
        <v>90000000</v>
      </c>
      <c r="J4041">
        <v>2013</v>
      </c>
      <c r="K4041">
        <v>7.3</v>
      </c>
      <c r="L4041" s="5" t="s">
        <v>340</v>
      </c>
      <c r="M4041" s="5" t="s">
        <v>599</v>
      </c>
      <c r="N4041" t="s">
        <v>1221</v>
      </c>
      <c r="O4041" t="s">
        <v>455</v>
      </c>
      <c r="P4041" s="5">
        <f t="shared" si="372"/>
        <v>0.49342161073163798</v>
      </c>
      <c r="Q4041" s="5">
        <f t="shared" si="373"/>
        <v>58229120</v>
      </c>
      <c r="R4041" s="1">
        <f t="shared" si="374"/>
        <v>-31770880</v>
      </c>
      <c r="S4041" s="1">
        <f t="shared" si="375"/>
        <v>90000000</v>
      </c>
      <c r="V4041" s="5"/>
      <c r="W4041" s="5"/>
      <c r="Y4041" s="5"/>
    </row>
    <row r="4042" spans="1:25" x14ac:dyDescent="0.3">
      <c r="A4042" t="s">
        <v>172</v>
      </c>
      <c r="B4042">
        <v>151</v>
      </c>
      <c r="C4042">
        <v>132373442</v>
      </c>
      <c r="D4042" t="s">
        <v>771</v>
      </c>
      <c r="E4042" t="s">
        <v>12493</v>
      </c>
      <c r="F4042" t="s">
        <v>772</v>
      </c>
      <c r="G4042" t="s">
        <v>14</v>
      </c>
      <c r="H4042" t="s">
        <v>15</v>
      </c>
      <c r="I4042">
        <v>90000000</v>
      </c>
      <c r="J4042">
        <v>2006</v>
      </c>
      <c r="K4042">
        <v>8.5</v>
      </c>
      <c r="L4042" s="5" t="s">
        <v>8413</v>
      </c>
      <c r="M4042" s="5" t="s">
        <v>1221</v>
      </c>
      <c r="N4042" t="s">
        <v>3629</v>
      </c>
      <c r="P4042" s="5">
        <f t="shared" si="372"/>
        <v>0.49242143426961255</v>
      </c>
      <c r="Q4042" s="5">
        <f t="shared" si="373"/>
        <v>132373442</v>
      </c>
      <c r="R4042" s="1">
        <f t="shared" si="374"/>
        <v>42373442</v>
      </c>
      <c r="S4042" s="1">
        <f t="shared" si="375"/>
        <v>90000000</v>
      </c>
      <c r="V4042" s="5"/>
      <c r="W4042" s="5"/>
      <c r="Y4042" s="5"/>
    </row>
    <row r="4043" spans="1:25" x14ac:dyDescent="0.3">
      <c r="A4043" t="s">
        <v>773</v>
      </c>
      <c r="B4043">
        <v>88</v>
      </c>
      <c r="C4043">
        <v>120618403</v>
      </c>
      <c r="D4043" t="s">
        <v>774</v>
      </c>
      <c r="E4043" t="s">
        <v>12494</v>
      </c>
      <c r="F4043" t="s">
        <v>775</v>
      </c>
      <c r="G4043" t="s">
        <v>14</v>
      </c>
      <c r="H4043" t="s">
        <v>15</v>
      </c>
      <c r="I4043">
        <v>90000000</v>
      </c>
      <c r="J4043">
        <v>1998</v>
      </c>
      <c r="K4043">
        <v>7.5</v>
      </c>
      <c r="L4043" s="5" t="s">
        <v>340</v>
      </c>
      <c r="M4043" s="5" t="s">
        <v>4017</v>
      </c>
      <c r="N4043" t="s">
        <v>6299</v>
      </c>
      <c r="O4043" t="s">
        <v>455</v>
      </c>
      <c r="P4043" s="5">
        <f t="shared" si="372"/>
        <v>0.49259429268927463</v>
      </c>
      <c r="Q4043" s="5">
        <f t="shared" si="373"/>
        <v>120618403</v>
      </c>
      <c r="R4043" s="1">
        <f t="shared" si="374"/>
        <v>30618403</v>
      </c>
      <c r="S4043" s="1">
        <f t="shared" si="375"/>
        <v>90000000</v>
      </c>
      <c r="V4043" s="5"/>
      <c r="W4043" s="5"/>
      <c r="Y4043" s="5"/>
    </row>
    <row r="4044" spans="1:25" x14ac:dyDescent="0.3">
      <c r="A4044" t="s">
        <v>245</v>
      </c>
      <c r="B4044">
        <v>158</v>
      </c>
      <c r="C4044">
        <v>102515793</v>
      </c>
      <c r="D4044" t="s">
        <v>778</v>
      </c>
      <c r="E4044" t="s">
        <v>12495</v>
      </c>
      <c r="F4044" t="s">
        <v>779</v>
      </c>
      <c r="G4044" t="s">
        <v>14</v>
      </c>
      <c r="H4044" t="s">
        <v>15</v>
      </c>
      <c r="I4044">
        <v>90000000</v>
      </c>
      <c r="J4044">
        <v>2011</v>
      </c>
      <c r="K4044">
        <v>7.8</v>
      </c>
      <c r="L4044" s="5" t="s">
        <v>8413</v>
      </c>
      <c r="M4044" s="5" t="s">
        <v>1221</v>
      </c>
      <c r="N4044" t="s">
        <v>8415</v>
      </c>
      <c r="O4044" t="s">
        <v>3629</v>
      </c>
      <c r="P4044" s="5">
        <f t="shared" si="372"/>
        <v>0.49254676777169748</v>
      </c>
      <c r="Q4044" s="5">
        <f t="shared" si="373"/>
        <v>102515793</v>
      </c>
      <c r="R4044" s="1">
        <f t="shared" si="374"/>
        <v>12515793</v>
      </c>
      <c r="S4044" s="1">
        <f t="shared" si="375"/>
        <v>90000000</v>
      </c>
      <c r="V4044" s="5"/>
      <c r="W4044" s="5"/>
      <c r="Y4044" s="5"/>
    </row>
    <row r="4045" spans="1:25" x14ac:dyDescent="0.3">
      <c r="A4045" t="s">
        <v>470</v>
      </c>
      <c r="B4045">
        <v>128</v>
      </c>
      <c r="C4045">
        <v>100012500</v>
      </c>
      <c r="D4045" t="s">
        <v>20</v>
      </c>
      <c r="E4045" t="s">
        <v>12496</v>
      </c>
      <c r="F4045" t="s">
        <v>780</v>
      </c>
      <c r="G4045" t="s">
        <v>14</v>
      </c>
      <c r="H4045" t="s">
        <v>15</v>
      </c>
      <c r="I4045">
        <v>90000000</v>
      </c>
      <c r="J4045">
        <v>1995</v>
      </c>
      <c r="K4045">
        <v>7.6</v>
      </c>
      <c r="L4045" s="5" t="s">
        <v>476</v>
      </c>
      <c r="M4045" s="5" t="s">
        <v>340</v>
      </c>
      <c r="N4045" t="s">
        <v>3629</v>
      </c>
      <c r="P4045" s="5">
        <f t="shared" si="372"/>
        <v>0.49218079137416743</v>
      </c>
      <c r="Q4045" s="5">
        <f t="shared" si="373"/>
        <v>100012500</v>
      </c>
      <c r="R4045" s="1">
        <f t="shared" si="374"/>
        <v>10012500</v>
      </c>
      <c r="S4045" s="1">
        <f t="shared" si="375"/>
        <v>90000000</v>
      </c>
      <c r="V4045" s="5"/>
      <c r="W4045" s="5"/>
      <c r="Y4045" s="5"/>
    </row>
    <row r="4046" spans="1:25" x14ac:dyDescent="0.3">
      <c r="A4046" t="s">
        <v>464</v>
      </c>
      <c r="B4046">
        <v>128</v>
      </c>
      <c r="C4046">
        <v>209019489</v>
      </c>
      <c r="D4046" t="s">
        <v>465</v>
      </c>
      <c r="E4046" t="s">
        <v>12497</v>
      </c>
      <c r="F4046" t="s">
        <v>781</v>
      </c>
      <c r="G4046" t="s">
        <v>14</v>
      </c>
      <c r="H4046" t="s">
        <v>15</v>
      </c>
      <c r="I4046">
        <v>90000000</v>
      </c>
      <c r="J4046">
        <v>2009</v>
      </c>
      <c r="K4046">
        <v>7.6</v>
      </c>
      <c r="L4046" s="5" t="s">
        <v>476</v>
      </c>
      <c r="M4046" s="5" t="s">
        <v>340</v>
      </c>
      <c r="N4046" t="s">
        <v>8413</v>
      </c>
      <c r="O4046" t="s">
        <v>8415</v>
      </c>
      <c r="P4046" s="5">
        <f t="shared" si="372"/>
        <v>0.49177044959877453</v>
      </c>
      <c r="Q4046" s="5">
        <f t="shared" si="373"/>
        <v>209019489</v>
      </c>
      <c r="R4046" s="1">
        <f t="shared" si="374"/>
        <v>119019489</v>
      </c>
      <c r="S4046" s="1">
        <f t="shared" si="375"/>
        <v>90000000</v>
      </c>
      <c r="V4046" s="5"/>
      <c r="W4046" s="5"/>
      <c r="Y4046" s="5"/>
    </row>
    <row r="4047" spans="1:25" x14ac:dyDescent="0.3">
      <c r="A4047" t="s">
        <v>787</v>
      </c>
      <c r="B4047">
        <v>92</v>
      </c>
      <c r="C4047">
        <v>85884815</v>
      </c>
      <c r="D4047" t="s">
        <v>788</v>
      </c>
      <c r="E4047" t="s">
        <v>12498</v>
      </c>
      <c r="F4047" t="s">
        <v>789</v>
      </c>
      <c r="G4047" t="s">
        <v>14</v>
      </c>
      <c r="H4047" t="s">
        <v>15</v>
      </c>
      <c r="I4047">
        <v>90000000</v>
      </c>
      <c r="J4047">
        <v>2015</v>
      </c>
      <c r="K4047">
        <v>5</v>
      </c>
      <c r="L4047" s="5" t="s">
        <v>340</v>
      </c>
      <c r="M4047" s="5" t="s">
        <v>4017</v>
      </c>
      <c r="N4047" t="s">
        <v>599</v>
      </c>
      <c r="O4047" t="s">
        <v>6299</v>
      </c>
      <c r="P4047" s="5">
        <f t="shared" si="372"/>
        <v>0.49372919337830123</v>
      </c>
      <c r="Q4047" s="5">
        <f t="shared" si="373"/>
        <v>85884815</v>
      </c>
      <c r="R4047" s="1">
        <f t="shared" si="374"/>
        <v>-4115185</v>
      </c>
      <c r="S4047" s="1">
        <f t="shared" si="375"/>
        <v>90000000</v>
      </c>
      <c r="V4047" s="5"/>
      <c r="W4047" s="5"/>
      <c r="Y4047" s="5"/>
    </row>
    <row r="4048" spans="1:25" x14ac:dyDescent="0.3">
      <c r="A4048" t="s">
        <v>792</v>
      </c>
      <c r="B4048">
        <v>113</v>
      </c>
      <c r="C4048">
        <v>100018837</v>
      </c>
      <c r="D4048" t="s">
        <v>776</v>
      </c>
      <c r="E4048" t="s">
        <v>12499</v>
      </c>
      <c r="F4048" t="s">
        <v>793</v>
      </c>
      <c r="G4048" t="s">
        <v>14</v>
      </c>
      <c r="H4048" t="s">
        <v>15</v>
      </c>
      <c r="I4048">
        <v>90000000</v>
      </c>
      <c r="J4048">
        <v>2008</v>
      </c>
      <c r="K4048">
        <v>5.5</v>
      </c>
      <c r="L4048" s="5" t="s">
        <v>476</v>
      </c>
      <c r="M4048" s="5" t="s">
        <v>599</v>
      </c>
      <c r="P4048" s="5">
        <f t="shared" si="372"/>
        <v>0.49309376089883733</v>
      </c>
      <c r="Q4048" s="5">
        <f t="shared" si="373"/>
        <v>100018837</v>
      </c>
      <c r="R4048" s="1">
        <f t="shared" si="374"/>
        <v>10018837</v>
      </c>
      <c r="S4048" s="1">
        <f t="shared" si="375"/>
        <v>90000000</v>
      </c>
      <c r="V4048" s="5"/>
      <c r="W4048" s="5"/>
      <c r="Y4048" s="5"/>
    </row>
    <row r="4049" spans="1:25" x14ac:dyDescent="0.3">
      <c r="A4049" t="s">
        <v>338</v>
      </c>
      <c r="B4049">
        <v>88</v>
      </c>
      <c r="C4049">
        <v>75817994</v>
      </c>
      <c r="D4049" t="s">
        <v>797</v>
      </c>
      <c r="E4049" t="s">
        <v>12500</v>
      </c>
      <c r="F4049" t="s">
        <v>798</v>
      </c>
      <c r="G4049" t="s">
        <v>14</v>
      </c>
      <c r="H4049" t="s">
        <v>15</v>
      </c>
      <c r="I4049">
        <v>90000000</v>
      </c>
      <c r="J4049">
        <v>2003</v>
      </c>
      <c r="K4049">
        <v>4.9000000000000004</v>
      </c>
      <c r="L4049" s="5" t="s">
        <v>599</v>
      </c>
      <c r="M4049" s="5" t="s">
        <v>6299</v>
      </c>
      <c r="N4049" t="s">
        <v>455</v>
      </c>
      <c r="O4049" t="s">
        <v>2267</v>
      </c>
      <c r="P4049" s="5">
        <f t="shared" si="372"/>
        <v>0.49268197431230759</v>
      </c>
      <c r="Q4049" s="5">
        <f t="shared" si="373"/>
        <v>75817994</v>
      </c>
      <c r="R4049" s="1">
        <f t="shared" si="374"/>
        <v>-14182006</v>
      </c>
      <c r="S4049" s="1">
        <f t="shared" si="375"/>
        <v>90000000</v>
      </c>
      <c r="V4049" s="5"/>
      <c r="W4049" s="5"/>
      <c r="Y4049" s="5"/>
    </row>
    <row r="4050" spans="1:25" x14ac:dyDescent="0.3">
      <c r="A4050" t="s">
        <v>154</v>
      </c>
      <c r="B4050">
        <v>150</v>
      </c>
      <c r="C4050">
        <v>100853835</v>
      </c>
      <c r="D4050" t="s">
        <v>799</v>
      </c>
      <c r="E4050" t="s">
        <v>12501</v>
      </c>
      <c r="F4050" t="s">
        <v>800</v>
      </c>
      <c r="G4050" t="s">
        <v>14</v>
      </c>
      <c r="H4050" t="s">
        <v>15</v>
      </c>
      <c r="I4050">
        <v>90000000</v>
      </c>
      <c r="J4050">
        <v>1997</v>
      </c>
      <c r="K4050">
        <v>7.4</v>
      </c>
      <c r="L4050" s="5" t="s">
        <v>1221</v>
      </c>
      <c r="M4050" s="5" t="s">
        <v>8415</v>
      </c>
      <c r="N4050" t="s">
        <v>4289</v>
      </c>
      <c r="O4050" t="s">
        <v>3629</v>
      </c>
      <c r="P4050" s="5">
        <f t="shared" si="372"/>
        <v>0.49188494320472859</v>
      </c>
      <c r="Q4050" s="5">
        <f t="shared" si="373"/>
        <v>100853835</v>
      </c>
      <c r="R4050" s="1">
        <f t="shared" si="374"/>
        <v>10853835</v>
      </c>
      <c r="S4050" s="1">
        <f t="shared" si="375"/>
        <v>90000000</v>
      </c>
      <c r="V4050" s="5"/>
      <c r="W4050" s="5"/>
      <c r="Y4050" s="5"/>
    </row>
    <row r="4051" spans="1:25" x14ac:dyDescent="0.3">
      <c r="A4051" t="s">
        <v>807</v>
      </c>
      <c r="B4051">
        <v>106</v>
      </c>
      <c r="C4051">
        <v>68558662</v>
      </c>
      <c r="D4051" t="s">
        <v>75</v>
      </c>
      <c r="E4051" t="s">
        <v>12502</v>
      </c>
      <c r="F4051" t="s">
        <v>808</v>
      </c>
      <c r="G4051" t="s">
        <v>14</v>
      </c>
      <c r="H4051" t="s">
        <v>15</v>
      </c>
      <c r="I4051">
        <v>90000000</v>
      </c>
      <c r="J4051">
        <v>2013</v>
      </c>
      <c r="K4051">
        <v>5.9</v>
      </c>
      <c r="L4051" s="5" t="s">
        <v>340</v>
      </c>
      <c r="M4051" s="5" t="s">
        <v>6299</v>
      </c>
      <c r="N4051" t="s">
        <v>455</v>
      </c>
      <c r="P4051" s="5">
        <f t="shared" si="372"/>
        <v>0.49147953250148751</v>
      </c>
      <c r="Q4051" s="5">
        <f t="shared" si="373"/>
        <v>68558662</v>
      </c>
      <c r="R4051" s="1">
        <f t="shared" si="374"/>
        <v>-21441338</v>
      </c>
      <c r="S4051" s="1">
        <f t="shared" si="375"/>
        <v>90000000</v>
      </c>
      <c r="V4051" s="5"/>
      <c r="W4051" s="5"/>
      <c r="Y4051" s="5"/>
    </row>
    <row r="4052" spans="1:25" x14ac:dyDescent="0.3">
      <c r="A4052" t="s">
        <v>381</v>
      </c>
      <c r="B4052">
        <v>129</v>
      </c>
      <c r="C4052">
        <v>64685359</v>
      </c>
      <c r="D4052" t="s">
        <v>810</v>
      </c>
      <c r="E4052" t="s">
        <v>12503</v>
      </c>
      <c r="F4052" t="s">
        <v>811</v>
      </c>
      <c r="G4052" t="s">
        <v>14</v>
      </c>
      <c r="H4052" t="s">
        <v>15</v>
      </c>
      <c r="I4052">
        <v>90000000</v>
      </c>
      <c r="J4052">
        <v>2016</v>
      </c>
      <c r="K4052">
        <v>6.9</v>
      </c>
      <c r="L4052" s="5" t="s">
        <v>476</v>
      </c>
      <c r="M4052" s="5" t="s">
        <v>340</v>
      </c>
      <c r="N4052" t="s">
        <v>599</v>
      </c>
      <c r="O4052" t="s">
        <v>8413</v>
      </c>
      <c r="P4052" s="5">
        <f t="shared" si="372"/>
        <v>0.49056544462932028</v>
      </c>
      <c r="Q4052" s="5">
        <f t="shared" si="373"/>
        <v>64685359</v>
      </c>
      <c r="R4052" s="1">
        <f t="shared" si="374"/>
        <v>-25314641</v>
      </c>
      <c r="S4052" s="1">
        <f t="shared" si="375"/>
        <v>90000000</v>
      </c>
      <c r="V4052" s="5"/>
      <c r="W4052" s="5"/>
      <c r="Y4052" s="5"/>
    </row>
    <row r="4053" spans="1:25" x14ac:dyDescent="0.3">
      <c r="A4053" t="s">
        <v>814</v>
      </c>
      <c r="B4053">
        <v>114</v>
      </c>
      <c r="C4053">
        <v>60874615</v>
      </c>
      <c r="D4053" t="s">
        <v>419</v>
      </c>
      <c r="E4053" t="s">
        <v>12504</v>
      </c>
      <c r="F4053" t="s">
        <v>815</v>
      </c>
      <c r="G4053" t="s">
        <v>14</v>
      </c>
      <c r="H4053" t="s">
        <v>15</v>
      </c>
      <c r="I4053">
        <v>90000000</v>
      </c>
      <c r="J4053">
        <v>2000</v>
      </c>
      <c r="K4053">
        <v>5.6</v>
      </c>
      <c r="L4053" s="5" t="s">
        <v>340</v>
      </c>
      <c r="M4053" s="5" t="s">
        <v>4289</v>
      </c>
      <c r="N4053" t="s">
        <v>3629</v>
      </c>
      <c r="P4053" s="5">
        <f t="shared" si="372"/>
        <v>0.48958858315165227</v>
      </c>
      <c r="Q4053" s="5">
        <f t="shared" si="373"/>
        <v>60874615</v>
      </c>
      <c r="R4053" s="1">
        <f t="shared" si="374"/>
        <v>-29125385</v>
      </c>
      <c r="S4053" s="1">
        <f t="shared" si="375"/>
        <v>90000000</v>
      </c>
      <c r="V4053" s="5"/>
      <c r="W4053" s="5"/>
      <c r="Y4053" s="5"/>
    </row>
    <row r="4054" spans="1:25" x14ac:dyDescent="0.3">
      <c r="A4054" t="s">
        <v>459</v>
      </c>
      <c r="B4054">
        <v>96</v>
      </c>
      <c r="C4054">
        <v>143618384</v>
      </c>
      <c r="D4054" t="s">
        <v>460</v>
      </c>
      <c r="E4054" t="s">
        <v>12505</v>
      </c>
      <c r="F4054" t="s">
        <v>816</v>
      </c>
      <c r="G4054" t="s">
        <v>14</v>
      </c>
      <c r="H4054" t="s">
        <v>15</v>
      </c>
      <c r="I4054">
        <v>90000000</v>
      </c>
      <c r="J4054">
        <v>2011</v>
      </c>
      <c r="K4054">
        <v>7</v>
      </c>
      <c r="L4054" s="5" t="s">
        <v>340</v>
      </c>
      <c r="M4054" s="5" t="s">
        <v>4017</v>
      </c>
      <c r="N4054" t="s">
        <v>599</v>
      </c>
      <c r="O4054" t="s">
        <v>6299</v>
      </c>
      <c r="P4054" s="5">
        <f t="shared" si="372"/>
        <v>0.4885500720987298</v>
      </c>
      <c r="Q4054" s="5">
        <f t="shared" si="373"/>
        <v>143618384</v>
      </c>
      <c r="R4054" s="1">
        <f t="shared" si="374"/>
        <v>53618384</v>
      </c>
      <c r="S4054" s="1">
        <f t="shared" si="375"/>
        <v>90000000</v>
      </c>
      <c r="V4054" s="5"/>
      <c r="W4054" s="5"/>
      <c r="Y4054" s="5"/>
    </row>
    <row r="4055" spans="1:25" x14ac:dyDescent="0.3">
      <c r="A4055" t="s">
        <v>819</v>
      </c>
      <c r="B4055">
        <v>104</v>
      </c>
      <c r="C4055">
        <v>47474112</v>
      </c>
      <c r="D4055" t="s">
        <v>497</v>
      </c>
      <c r="E4055" t="s">
        <v>12506</v>
      </c>
      <c r="F4055" t="s">
        <v>820</v>
      </c>
      <c r="G4055" t="s">
        <v>14</v>
      </c>
      <c r="H4055" t="s">
        <v>15</v>
      </c>
      <c r="I4055">
        <v>90000000</v>
      </c>
      <c r="J4055">
        <v>1997</v>
      </c>
      <c r="K4055">
        <v>5.4</v>
      </c>
      <c r="L4055" s="5" t="s">
        <v>476</v>
      </c>
      <c r="M4055" s="5" t="s">
        <v>1221</v>
      </c>
      <c r="N4055" t="s">
        <v>4289</v>
      </c>
      <c r="O4055" t="s">
        <v>3629</v>
      </c>
      <c r="P4055" s="5">
        <f t="shared" si="372"/>
        <v>0.48895388895597347</v>
      </c>
      <c r="Q4055" s="5">
        <f t="shared" si="373"/>
        <v>47474112</v>
      </c>
      <c r="R4055" s="1">
        <f t="shared" si="374"/>
        <v>-42525888</v>
      </c>
      <c r="S4055" s="1">
        <f t="shared" si="375"/>
        <v>90000000</v>
      </c>
      <c r="V4055" s="5"/>
      <c r="W4055" s="5"/>
      <c r="Y4055" s="5"/>
    </row>
    <row r="4056" spans="1:25" x14ac:dyDescent="0.3">
      <c r="A4056" t="s">
        <v>828</v>
      </c>
      <c r="B4056">
        <v>110</v>
      </c>
      <c r="C4056">
        <v>190562</v>
      </c>
      <c r="D4056" t="s">
        <v>829</v>
      </c>
      <c r="E4056" t="s">
        <v>12507</v>
      </c>
      <c r="F4056" t="s">
        <v>831</v>
      </c>
      <c r="G4056" t="s">
        <v>14</v>
      </c>
      <c r="H4056" t="s">
        <v>22</v>
      </c>
      <c r="I4056">
        <v>90000000</v>
      </c>
      <c r="J4056">
        <v>2010</v>
      </c>
      <c r="K4056">
        <v>4.4000000000000004</v>
      </c>
      <c r="L4056" s="5" t="s">
        <v>476</v>
      </c>
      <c r="M4056" s="5" t="s">
        <v>6299</v>
      </c>
      <c r="N4056" t="s">
        <v>455</v>
      </c>
      <c r="O4056" t="s">
        <v>6055</v>
      </c>
      <c r="P4056" s="5">
        <f t="shared" si="372"/>
        <v>0.48772633606037719</v>
      </c>
      <c r="Q4056" s="5">
        <f t="shared" si="373"/>
        <v>190562</v>
      </c>
      <c r="R4056" s="1">
        <f t="shared" si="374"/>
        <v>-89809438</v>
      </c>
      <c r="S4056" s="1">
        <f t="shared" si="375"/>
        <v>90000000</v>
      </c>
      <c r="V4056" s="5"/>
      <c r="W4056" s="5"/>
      <c r="Y4056" s="5"/>
    </row>
    <row r="4057" spans="1:25" x14ac:dyDescent="0.3">
      <c r="A4057" t="s">
        <v>154</v>
      </c>
      <c r="B4057">
        <v>143</v>
      </c>
      <c r="C4057">
        <v>233630478</v>
      </c>
      <c r="D4057" t="s">
        <v>836</v>
      </c>
      <c r="E4057" t="s">
        <v>12508</v>
      </c>
      <c r="F4057" t="s">
        <v>837</v>
      </c>
      <c r="G4057" t="s">
        <v>14</v>
      </c>
      <c r="H4057" t="s">
        <v>15</v>
      </c>
      <c r="I4057">
        <v>90000000</v>
      </c>
      <c r="J4057">
        <v>2000</v>
      </c>
      <c r="K4057">
        <v>7.7</v>
      </c>
      <c r="L4057" s="5" t="s">
        <v>340</v>
      </c>
      <c r="M4057" s="5" t="s">
        <v>1221</v>
      </c>
      <c r="N4057" t="s">
        <v>6851</v>
      </c>
      <c r="P4057" s="5">
        <f t="shared" si="372"/>
        <v>0.48599311271045326</v>
      </c>
      <c r="Q4057" s="5">
        <f t="shared" si="373"/>
        <v>233630478</v>
      </c>
      <c r="R4057" s="1">
        <f t="shared" si="374"/>
        <v>143630478</v>
      </c>
      <c r="S4057" s="1">
        <f t="shared" si="375"/>
        <v>90000000</v>
      </c>
      <c r="V4057" s="5"/>
      <c r="W4057" s="5"/>
      <c r="Y4057" s="5"/>
    </row>
    <row r="4058" spans="1:25" x14ac:dyDescent="0.3">
      <c r="A4058" t="s">
        <v>625</v>
      </c>
      <c r="B4058">
        <v>140</v>
      </c>
      <c r="C4058">
        <v>111544445</v>
      </c>
      <c r="D4058" t="s">
        <v>401</v>
      </c>
      <c r="E4058" t="s">
        <v>12509</v>
      </c>
      <c r="F4058" t="s">
        <v>859</v>
      </c>
      <c r="G4058" t="s">
        <v>14</v>
      </c>
      <c r="H4058" t="s">
        <v>15</v>
      </c>
      <c r="I4058">
        <v>90000000</v>
      </c>
      <c r="J4058">
        <v>1998</v>
      </c>
      <c r="K4058">
        <v>7.3</v>
      </c>
      <c r="L4058" s="5" t="s">
        <v>476</v>
      </c>
      <c r="M4058" s="5" t="s">
        <v>8413</v>
      </c>
      <c r="N4058" t="s">
        <v>1221</v>
      </c>
      <c r="O4058" t="s">
        <v>8415</v>
      </c>
      <c r="P4058" s="5">
        <f t="shared" si="372"/>
        <v>0.48872124992890537</v>
      </c>
      <c r="Q4058" s="5">
        <f t="shared" si="373"/>
        <v>111544445</v>
      </c>
      <c r="R4058" s="1">
        <f t="shared" si="374"/>
        <v>21544445</v>
      </c>
      <c r="S4058" s="1">
        <f t="shared" si="375"/>
        <v>90000000</v>
      </c>
      <c r="V4058" s="5"/>
      <c r="W4058" s="5"/>
      <c r="Y4058" s="5"/>
    </row>
    <row r="4059" spans="1:25" x14ac:dyDescent="0.3">
      <c r="A4059" t="s">
        <v>875</v>
      </c>
      <c r="B4059">
        <v>178</v>
      </c>
      <c r="C4059">
        <v>44606335</v>
      </c>
      <c r="D4059" t="s">
        <v>246</v>
      </c>
      <c r="E4059" t="s">
        <v>12510</v>
      </c>
      <c r="F4059" t="s">
        <v>876</v>
      </c>
      <c r="G4059" t="s">
        <v>14</v>
      </c>
      <c r="H4059" t="s">
        <v>15</v>
      </c>
      <c r="I4059">
        <v>90000000</v>
      </c>
      <c r="J4059">
        <v>1998</v>
      </c>
      <c r="K4059">
        <v>7.1</v>
      </c>
      <c r="L4059" s="5" t="s">
        <v>1221</v>
      </c>
      <c r="M4059" s="5" t="s">
        <v>455</v>
      </c>
      <c r="N4059" t="s">
        <v>6851</v>
      </c>
      <c r="P4059" s="5">
        <f t="shared" si="372"/>
        <v>0.48847923233222346</v>
      </c>
      <c r="Q4059" s="5">
        <f t="shared" si="373"/>
        <v>44606335</v>
      </c>
      <c r="R4059" s="1">
        <f t="shared" si="374"/>
        <v>-45393665</v>
      </c>
      <c r="S4059" s="1">
        <f t="shared" si="375"/>
        <v>90000000</v>
      </c>
      <c r="V4059" s="5"/>
      <c r="W4059" s="5"/>
      <c r="Y4059" s="5"/>
    </row>
    <row r="4060" spans="1:25" x14ac:dyDescent="0.3">
      <c r="A4060" t="s">
        <v>690</v>
      </c>
      <c r="B4060">
        <v>114</v>
      </c>
      <c r="C4060">
        <v>50628009</v>
      </c>
      <c r="D4060" t="s">
        <v>993</v>
      </c>
      <c r="E4060" t="s">
        <v>12511</v>
      </c>
      <c r="F4060" t="s">
        <v>994</v>
      </c>
      <c r="G4060" t="s">
        <v>14</v>
      </c>
      <c r="H4060" t="s">
        <v>15</v>
      </c>
      <c r="I4060">
        <v>90000000</v>
      </c>
      <c r="J4060">
        <v>1998</v>
      </c>
      <c r="K4060">
        <v>5.6</v>
      </c>
      <c r="L4060" s="5" t="s">
        <v>476</v>
      </c>
      <c r="M4060" s="5" t="s">
        <v>340</v>
      </c>
      <c r="N4060" t="s">
        <v>6299</v>
      </c>
      <c r="O4060" t="s">
        <v>455</v>
      </c>
      <c r="P4060" s="5">
        <f t="shared" si="372"/>
        <v>0.48718249588744317</v>
      </c>
      <c r="Q4060" s="5">
        <f t="shared" si="373"/>
        <v>50628009</v>
      </c>
      <c r="R4060" s="1">
        <f t="shared" si="374"/>
        <v>-39371991</v>
      </c>
      <c r="S4060" s="1">
        <f t="shared" si="375"/>
        <v>90000000</v>
      </c>
      <c r="V4060" s="5"/>
      <c r="W4060" s="5"/>
      <c r="Y4060" s="5"/>
    </row>
    <row r="4061" spans="1:25" x14ac:dyDescent="0.3">
      <c r="A4061" t="s">
        <v>383</v>
      </c>
      <c r="B4061">
        <v>106</v>
      </c>
      <c r="C4061">
        <v>27356090</v>
      </c>
      <c r="D4061" t="s">
        <v>17</v>
      </c>
      <c r="E4061" t="s">
        <v>12512</v>
      </c>
      <c r="F4061" t="s">
        <v>1031</v>
      </c>
      <c r="G4061" t="s">
        <v>14</v>
      </c>
      <c r="H4061" t="s">
        <v>15</v>
      </c>
      <c r="I4061">
        <v>90000000</v>
      </c>
      <c r="J4061">
        <v>2015</v>
      </c>
      <c r="K4061">
        <v>6</v>
      </c>
      <c r="L4061" s="5" t="s">
        <v>476</v>
      </c>
      <c r="M4061" s="5" t="s">
        <v>340</v>
      </c>
      <c r="N4061" t="s">
        <v>455</v>
      </c>
      <c r="P4061" s="5">
        <f t="shared" si="372"/>
        <v>0.48595026296879001</v>
      </c>
      <c r="Q4061" s="5">
        <f t="shared" si="373"/>
        <v>27356090</v>
      </c>
      <c r="R4061" s="1">
        <f t="shared" si="374"/>
        <v>-62643910</v>
      </c>
      <c r="S4061" s="1">
        <f t="shared" si="375"/>
        <v>90000000</v>
      </c>
      <c r="V4061" s="5"/>
      <c r="W4061" s="5"/>
      <c r="Y4061" s="5"/>
    </row>
    <row r="4062" spans="1:25" x14ac:dyDescent="0.3">
      <c r="A4062" t="s">
        <v>1324</v>
      </c>
      <c r="B4062">
        <v>135</v>
      </c>
      <c r="C4062">
        <v>33574332</v>
      </c>
      <c r="D4062" t="s">
        <v>715</v>
      </c>
      <c r="E4062" t="s">
        <v>12513</v>
      </c>
      <c r="F4062" t="s">
        <v>1737</v>
      </c>
      <c r="G4062" t="s">
        <v>14</v>
      </c>
      <c r="H4062" t="s">
        <v>15</v>
      </c>
      <c r="I4062">
        <v>90000000</v>
      </c>
      <c r="J4062">
        <v>2006</v>
      </c>
      <c r="K4062">
        <v>7.1</v>
      </c>
      <c r="L4062" s="5" t="s">
        <v>1221</v>
      </c>
      <c r="M4062" s="5" t="s">
        <v>7865</v>
      </c>
      <c r="N4062" t="s">
        <v>8418</v>
      </c>
      <c r="P4062" s="5">
        <f t="shared" si="372"/>
        <v>0.48441981584555455</v>
      </c>
      <c r="Q4062" s="5">
        <f t="shared" si="373"/>
        <v>33574332</v>
      </c>
      <c r="R4062" s="1">
        <f t="shared" si="374"/>
        <v>-56425668</v>
      </c>
      <c r="S4062" s="1">
        <f t="shared" si="375"/>
        <v>90000000</v>
      </c>
      <c r="V4062" s="5"/>
      <c r="W4062" s="5"/>
      <c r="Y4062" s="5"/>
    </row>
    <row r="4063" spans="1:25" x14ac:dyDescent="0.3">
      <c r="A4063" t="s">
        <v>644</v>
      </c>
      <c r="B4063">
        <v>103</v>
      </c>
      <c r="C4063">
        <v>85017401</v>
      </c>
      <c r="D4063" t="s">
        <v>20</v>
      </c>
      <c r="E4063" t="s">
        <v>12514</v>
      </c>
      <c r="F4063" t="s">
        <v>646</v>
      </c>
      <c r="G4063" t="s">
        <v>14</v>
      </c>
      <c r="H4063" t="s">
        <v>15</v>
      </c>
      <c r="I4063">
        <v>92000000</v>
      </c>
      <c r="J4063">
        <v>2012</v>
      </c>
      <c r="K4063">
        <v>6.7</v>
      </c>
      <c r="L4063" s="5" t="s">
        <v>476</v>
      </c>
      <c r="M4063" s="5" t="s">
        <v>340</v>
      </c>
      <c r="N4063" t="s">
        <v>3629</v>
      </c>
      <c r="P4063" s="5">
        <f t="shared" si="372"/>
        <v>0.48294378340116723</v>
      </c>
      <c r="Q4063" s="5">
        <f t="shared" si="373"/>
        <v>85017401</v>
      </c>
      <c r="R4063" s="1">
        <f t="shared" si="374"/>
        <v>-6982599</v>
      </c>
      <c r="S4063" s="1">
        <f t="shared" si="375"/>
        <v>92000000</v>
      </c>
      <c r="V4063" s="5"/>
      <c r="W4063" s="5"/>
      <c r="Y4063" s="5"/>
    </row>
    <row r="4064" spans="1:25" x14ac:dyDescent="0.3">
      <c r="A4064" t="s">
        <v>70</v>
      </c>
      <c r="B4064">
        <v>152</v>
      </c>
      <c r="C4064">
        <v>108638745</v>
      </c>
      <c r="D4064" t="s">
        <v>715</v>
      </c>
      <c r="E4064" t="s">
        <v>12515</v>
      </c>
      <c r="F4064" t="s">
        <v>716</v>
      </c>
      <c r="G4064" t="s">
        <v>14</v>
      </c>
      <c r="H4064" t="s">
        <v>15</v>
      </c>
      <c r="I4064">
        <v>92000000</v>
      </c>
      <c r="J4064">
        <v>2001</v>
      </c>
      <c r="K4064">
        <v>7.7</v>
      </c>
      <c r="L4064" s="5" t="s">
        <v>1221</v>
      </c>
      <c r="M4064" s="5" t="s">
        <v>7865</v>
      </c>
      <c r="N4064" t="s">
        <v>8418</v>
      </c>
      <c r="P4064" s="5">
        <f t="shared" si="372"/>
        <v>0.48220474491907328</v>
      </c>
      <c r="Q4064" s="5">
        <f t="shared" si="373"/>
        <v>108638745</v>
      </c>
      <c r="R4064" s="1">
        <f t="shared" si="374"/>
        <v>16638745</v>
      </c>
      <c r="S4064" s="1">
        <f t="shared" si="375"/>
        <v>92000000</v>
      </c>
      <c r="V4064" s="5"/>
      <c r="W4064" s="5"/>
      <c r="Y4064" s="5"/>
    </row>
    <row r="4065" spans="1:25" x14ac:dyDescent="0.3">
      <c r="A4065" t="s">
        <v>745</v>
      </c>
      <c r="B4065">
        <v>101</v>
      </c>
      <c r="C4065">
        <v>67344392</v>
      </c>
      <c r="D4065" t="s">
        <v>24</v>
      </c>
      <c r="E4065" t="s">
        <v>12516</v>
      </c>
      <c r="F4065" t="s">
        <v>746</v>
      </c>
      <c r="G4065" t="s">
        <v>14</v>
      </c>
      <c r="H4065" t="s">
        <v>15</v>
      </c>
      <c r="I4065">
        <v>92000000</v>
      </c>
      <c r="J4065">
        <v>2013</v>
      </c>
      <c r="K4065">
        <v>5.3</v>
      </c>
      <c r="L4065" s="5" t="s">
        <v>476</v>
      </c>
      <c r="M4065" s="5" t="s">
        <v>3629</v>
      </c>
      <c r="P4065" s="5">
        <f t="shared" si="372"/>
        <v>0.48186045835143265</v>
      </c>
      <c r="Q4065" s="5">
        <f t="shared" si="373"/>
        <v>67344392</v>
      </c>
      <c r="R4065" s="1">
        <f t="shared" si="374"/>
        <v>-24655608</v>
      </c>
      <c r="S4065" s="1">
        <f t="shared" si="375"/>
        <v>92000000</v>
      </c>
      <c r="V4065" s="5"/>
      <c r="W4065" s="5"/>
      <c r="Y4065" s="5"/>
    </row>
    <row r="4066" spans="1:25" x14ac:dyDescent="0.3">
      <c r="A4066" t="s">
        <v>216</v>
      </c>
      <c r="B4066">
        <v>115</v>
      </c>
      <c r="C4066">
        <v>261437578</v>
      </c>
      <c r="D4066" t="s">
        <v>750</v>
      </c>
      <c r="E4066" t="s">
        <v>12517</v>
      </c>
      <c r="F4066" t="s">
        <v>751</v>
      </c>
      <c r="G4066" t="s">
        <v>14</v>
      </c>
      <c r="H4066" t="s">
        <v>15</v>
      </c>
      <c r="I4066">
        <v>92000000</v>
      </c>
      <c r="J4066">
        <v>2004</v>
      </c>
      <c r="K4066">
        <v>8</v>
      </c>
      <c r="L4066" s="5" t="s">
        <v>476</v>
      </c>
      <c r="M4066" s="5" t="s">
        <v>340</v>
      </c>
      <c r="N4066" t="s">
        <v>4017</v>
      </c>
      <c r="O4066" t="s">
        <v>6299</v>
      </c>
      <c r="P4066" s="5">
        <f t="shared" si="372"/>
        <v>0.48084310016070519</v>
      </c>
      <c r="Q4066" s="5">
        <f t="shared" si="373"/>
        <v>261437578</v>
      </c>
      <c r="R4066" s="1">
        <f t="shared" si="374"/>
        <v>169437578</v>
      </c>
      <c r="S4066" s="1">
        <f t="shared" si="375"/>
        <v>92000000</v>
      </c>
      <c r="V4066" s="5"/>
      <c r="W4066" s="5"/>
      <c r="Y4066" s="5"/>
    </row>
    <row r="4067" spans="1:25" x14ac:dyDescent="0.3">
      <c r="A4067" t="s">
        <v>119</v>
      </c>
      <c r="B4067">
        <v>94</v>
      </c>
      <c r="C4067">
        <v>125305545</v>
      </c>
      <c r="D4067" t="s">
        <v>769</v>
      </c>
      <c r="E4067" t="s">
        <v>12518</v>
      </c>
      <c r="F4067" t="s">
        <v>770</v>
      </c>
      <c r="G4067" t="s">
        <v>14</v>
      </c>
      <c r="H4067" t="s">
        <v>15</v>
      </c>
      <c r="I4067">
        <v>92000000</v>
      </c>
      <c r="J4067">
        <v>2000</v>
      </c>
      <c r="K4067">
        <v>5.5</v>
      </c>
      <c r="L4067" s="5" t="s">
        <v>476</v>
      </c>
      <c r="M4067" s="5" t="s">
        <v>340</v>
      </c>
      <c r="N4067" t="s">
        <v>599</v>
      </c>
      <c r="O4067" t="s">
        <v>8413</v>
      </c>
      <c r="P4067" s="5">
        <f t="shared" si="372"/>
        <v>0.48437996177051007</v>
      </c>
      <c r="Q4067" s="5">
        <f t="shared" si="373"/>
        <v>125305545</v>
      </c>
      <c r="R4067" s="1">
        <f t="shared" si="374"/>
        <v>33305545</v>
      </c>
      <c r="S4067" s="1">
        <f t="shared" si="375"/>
        <v>92000000</v>
      </c>
      <c r="V4067" s="5"/>
      <c r="W4067" s="5"/>
      <c r="Y4067" s="5"/>
    </row>
    <row r="4068" spans="1:25" x14ac:dyDescent="0.3">
      <c r="A4068" t="s">
        <v>766</v>
      </c>
      <c r="B4068">
        <v>121</v>
      </c>
      <c r="C4068">
        <v>110416702</v>
      </c>
      <c r="D4068" t="s">
        <v>776</v>
      </c>
      <c r="E4068" t="s">
        <v>12519</v>
      </c>
      <c r="F4068" t="s">
        <v>777</v>
      </c>
      <c r="G4068" t="s">
        <v>14</v>
      </c>
      <c r="H4068" t="s">
        <v>15</v>
      </c>
      <c r="I4068">
        <v>92000000</v>
      </c>
      <c r="J4068">
        <v>2008</v>
      </c>
      <c r="K4068">
        <v>7</v>
      </c>
      <c r="L4068" s="5" t="s">
        <v>476</v>
      </c>
      <c r="M4068" s="5" t="s">
        <v>599</v>
      </c>
      <c r="P4068" s="5">
        <f t="shared" si="372"/>
        <v>0.4843570952235639</v>
      </c>
      <c r="Q4068" s="5">
        <f t="shared" si="373"/>
        <v>110416702</v>
      </c>
      <c r="R4068" s="1">
        <f t="shared" si="374"/>
        <v>18416702</v>
      </c>
      <c r="S4068" s="1">
        <f t="shared" si="375"/>
        <v>92000000</v>
      </c>
      <c r="V4068" s="5"/>
      <c r="W4068" s="5"/>
      <c r="Y4068" s="5"/>
    </row>
    <row r="4069" spans="1:25" x14ac:dyDescent="0.3">
      <c r="A4069" t="s">
        <v>625</v>
      </c>
      <c r="B4069">
        <v>114</v>
      </c>
      <c r="C4069">
        <v>26871</v>
      </c>
      <c r="D4069" t="s">
        <v>122</v>
      </c>
      <c r="E4069" t="s">
        <v>12520</v>
      </c>
      <c r="F4069" t="s">
        <v>813</v>
      </c>
      <c r="G4069" t="s">
        <v>14</v>
      </c>
      <c r="H4069" t="s">
        <v>275</v>
      </c>
      <c r="I4069">
        <v>92000000</v>
      </c>
      <c r="J4069">
        <v>2001</v>
      </c>
      <c r="K4069">
        <v>7</v>
      </c>
      <c r="L4069" s="5" t="s">
        <v>476</v>
      </c>
      <c r="M4069" s="5" t="s">
        <v>8413</v>
      </c>
      <c r="N4069" t="s">
        <v>3629</v>
      </c>
      <c r="P4069" s="5">
        <f t="shared" si="372"/>
        <v>0.48404708884759201</v>
      </c>
      <c r="Q4069" s="5">
        <f t="shared" si="373"/>
        <v>26871</v>
      </c>
      <c r="R4069" s="1">
        <f t="shared" si="374"/>
        <v>-91973129</v>
      </c>
      <c r="S4069" s="1">
        <f t="shared" si="375"/>
        <v>92000000</v>
      </c>
      <c r="V4069" s="5"/>
      <c r="W4069" s="5"/>
      <c r="Y4069" s="5"/>
    </row>
    <row r="4070" spans="1:25" x14ac:dyDescent="0.3">
      <c r="A4070" t="s">
        <v>576</v>
      </c>
      <c r="B4070">
        <v>113</v>
      </c>
      <c r="C4070">
        <v>241688385</v>
      </c>
      <c r="D4070" t="s">
        <v>256</v>
      </c>
      <c r="E4070" t="s">
        <v>12521</v>
      </c>
      <c r="F4070" t="s">
        <v>835</v>
      </c>
      <c r="G4070" t="s">
        <v>14</v>
      </c>
      <c r="H4070" t="s">
        <v>15</v>
      </c>
      <c r="I4070">
        <v>92000000</v>
      </c>
      <c r="J4070">
        <v>1996</v>
      </c>
      <c r="K4070">
        <v>6.3</v>
      </c>
      <c r="L4070" s="5" t="s">
        <v>476</v>
      </c>
      <c r="M4070" s="5" t="s">
        <v>340</v>
      </c>
      <c r="N4070" t="s">
        <v>1221</v>
      </c>
      <c r="O4070" t="s">
        <v>3629</v>
      </c>
      <c r="P4070" s="5">
        <f t="shared" si="372"/>
        <v>0.48224486592950633</v>
      </c>
      <c r="Q4070" s="5">
        <f t="shared" si="373"/>
        <v>241688385</v>
      </c>
      <c r="R4070" s="1">
        <f t="shared" si="374"/>
        <v>149688385</v>
      </c>
      <c r="S4070" s="1">
        <f t="shared" si="375"/>
        <v>92000000</v>
      </c>
      <c r="V4070" s="5"/>
      <c r="W4070" s="5"/>
      <c r="Y4070" s="5"/>
    </row>
    <row r="4071" spans="1:25" x14ac:dyDescent="0.3">
      <c r="A4071" t="s">
        <v>64</v>
      </c>
      <c r="B4071">
        <v>171</v>
      </c>
      <c r="C4071">
        <v>313837577</v>
      </c>
      <c r="D4071" t="s">
        <v>198</v>
      </c>
      <c r="E4071" t="s">
        <v>12522</v>
      </c>
      <c r="F4071" t="s">
        <v>582</v>
      </c>
      <c r="G4071" t="s">
        <v>14</v>
      </c>
      <c r="H4071" t="s">
        <v>67</v>
      </c>
      <c r="I4071">
        <v>93000000</v>
      </c>
      <c r="J4071">
        <v>2001</v>
      </c>
      <c r="K4071">
        <v>8.8000000000000007</v>
      </c>
      <c r="L4071" s="5" t="s">
        <v>476</v>
      </c>
      <c r="M4071" s="5" t="s">
        <v>340</v>
      </c>
      <c r="N4071" t="s">
        <v>1221</v>
      </c>
      <c r="O4071" t="s">
        <v>455</v>
      </c>
      <c r="P4071" s="5">
        <f t="shared" si="372"/>
        <v>0.48520937353292992</v>
      </c>
      <c r="Q4071" s="5">
        <f t="shared" si="373"/>
        <v>313837577</v>
      </c>
      <c r="R4071" s="1">
        <f t="shared" si="374"/>
        <v>220837577</v>
      </c>
      <c r="S4071" s="1">
        <f t="shared" si="375"/>
        <v>93000000</v>
      </c>
      <c r="V4071" s="5"/>
      <c r="W4071" s="5"/>
      <c r="Y4071" s="5"/>
    </row>
    <row r="4072" spans="1:25" x14ac:dyDescent="0.3">
      <c r="A4072" t="s">
        <v>719</v>
      </c>
      <c r="B4072">
        <v>126</v>
      </c>
      <c r="C4072">
        <v>63540020</v>
      </c>
      <c r="D4072" t="s">
        <v>29</v>
      </c>
      <c r="E4072" t="s">
        <v>12523</v>
      </c>
      <c r="F4072" t="s">
        <v>720</v>
      </c>
      <c r="G4072" t="s">
        <v>14</v>
      </c>
      <c r="H4072" t="s">
        <v>525</v>
      </c>
      <c r="I4072">
        <v>93000000</v>
      </c>
      <c r="J4072">
        <v>1997</v>
      </c>
      <c r="K4072">
        <v>7.7</v>
      </c>
      <c r="L4072" s="5" t="s">
        <v>476</v>
      </c>
      <c r="M4072" s="5" t="s">
        <v>340</v>
      </c>
      <c r="N4072" t="s">
        <v>4289</v>
      </c>
      <c r="P4072" s="5">
        <f t="shared" si="372"/>
        <v>0.49062651065190915</v>
      </c>
      <c r="Q4072" s="5">
        <f t="shared" si="373"/>
        <v>63540020</v>
      </c>
      <c r="R4072" s="1">
        <f t="shared" si="374"/>
        <v>-29459980</v>
      </c>
      <c r="S4072" s="1">
        <f t="shared" si="375"/>
        <v>93000000</v>
      </c>
      <c r="V4072" s="5"/>
      <c r="W4072" s="5"/>
      <c r="Y4072" s="5"/>
    </row>
    <row r="4073" spans="1:25" x14ac:dyDescent="0.3">
      <c r="A4073" t="s">
        <v>320</v>
      </c>
      <c r="B4073">
        <v>92</v>
      </c>
      <c r="C4073">
        <v>181166115</v>
      </c>
      <c r="D4073" t="s">
        <v>84</v>
      </c>
      <c r="E4073" t="s">
        <v>12524</v>
      </c>
      <c r="F4073" t="s">
        <v>740</v>
      </c>
      <c r="G4073" t="s">
        <v>14</v>
      </c>
      <c r="H4073" t="s">
        <v>15</v>
      </c>
      <c r="I4073">
        <v>93000000</v>
      </c>
      <c r="J4073">
        <v>2001</v>
      </c>
      <c r="K4073">
        <v>5.9</v>
      </c>
      <c r="L4073" s="5" t="s">
        <v>476</v>
      </c>
      <c r="M4073" s="5" t="s">
        <v>340</v>
      </c>
      <c r="N4073" t="s">
        <v>4289</v>
      </c>
      <c r="O4073" t="s">
        <v>3629</v>
      </c>
      <c r="P4073" s="5">
        <f t="shared" si="372"/>
        <v>0.4895594518358975</v>
      </c>
      <c r="Q4073" s="5">
        <f t="shared" si="373"/>
        <v>181166115</v>
      </c>
      <c r="R4073" s="1">
        <f t="shared" si="374"/>
        <v>88166115</v>
      </c>
      <c r="S4073" s="1">
        <f t="shared" si="375"/>
        <v>93000000</v>
      </c>
      <c r="V4073" s="5"/>
      <c r="W4073" s="5"/>
      <c r="Y4073" s="5"/>
    </row>
    <row r="4074" spans="1:25" x14ac:dyDescent="0.3">
      <c r="A4074" t="s">
        <v>741</v>
      </c>
      <c r="B4074">
        <v>105</v>
      </c>
      <c r="C4074">
        <v>176740650</v>
      </c>
      <c r="D4074" t="s">
        <v>497</v>
      </c>
      <c r="E4074" t="s">
        <v>12525</v>
      </c>
      <c r="F4074" t="s">
        <v>742</v>
      </c>
      <c r="G4074" t="s">
        <v>14</v>
      </c>
      <c r="H4074" t="s">
        <v>15</v>
      </c>
      <c r="I4074">
        <v>93000000</v>
      </c>
      <c r="J4074">
        <v>2011</v>
      </c>
      <c r="K4074">
        <v>7.6</v>
      </c>
      <c r="L4074" s="5" t="s">
        <v>476</v>
      </c>
      <c r="M4074" s="5" t="s">
        <v>1221</v>
      </c>
      <c r="N4074" t="s">
        <v>4289</v>
      </c>
      <c r="O4074" t="s">
        <v>3629</v>
      </c>
      <c r="P4074" s="5">
        <f t="shared" si="372"/>
        <v>0.49080932431883539</v>
      </c>
      <c r="Q4074" s="5">
        <f t="shared" si="373"/>
        <v>176740650</v>
      </c>
      <c r="R4074" s="1">
        <f t="shared" si="374"/>
        <v>83740650</v>
      </c>
      <c r="S4074" s="1">
        <f t="shared" si="375"/>
        <v>93000000</v>
      </c>
      <c r="V4074" s="5"/>
      <c r="W4074" s="5"/>
      <c r="Y4074" s="5"/>
    </row>
    <row r="4075" spans="1:25" x14ac:dyDescent="0.3">
      <c r="A4075" t="s">
        <v>705</v>
      </c>
      <c r="B4075">
        <v>146</v>
      </c>
      <c r="C4075">
        <v>9213</v>
      </c>
      <c r="D4075" t="s">
        <v>706</v>
      </c>
      <c r="E4075" t="s">
        <v>12526</v>
      </c>
      <c r="F4075" t="s">
        <v>707</v>
      </c>
      <c r="G4075" t="s">
        <v>708</v>
      </c>
      <c r="H4075" t="s">
        <v>319</v>
      </c>
      <c r="I4075">
        <v>94000000</v>
      </c>
      <c r="J4075">
        <v>2011</v>
      </c>
      <c r="K4075">
        <v>7.6</v>
      </c>
      <c r="L4075" s="5" t="s">
        <v>1221</v>
      </c>
      <c r="M4075" s="5" t="s">
        <v>7865</v>
      </c>
      <c r="N4075" t="s">
        <v>6851</v>
      </c>
      <c r="O4075" t="s">
        <v>8418</v>
      </c>
      <c r="P4075" s="5">
        <f t="shared" si="372"/>
        <v>0.4919582109066058</v>
      </c>
      <c r="Q4075" s="5">
        <f t="shared" si="373"/>
        <v>9213</v>
      </c>
      <c r="R4075" s="1">
        <f t="shared" si="374"/>
        <v>-93990787</v>
      </c>
      <c r="S4075" s="1">
        <f t="shared" si="375"/>
        <v>94000000</v>
      </c>
      <c r="V4075" s="5"/>
      <c r="W4075" s="5"/>
      <c r="Y4075" s="5"/>
    </row>
    <row r="4076" spans="1:25" x14ac:dyDescent="0.3">
      <c r="A4076" t="s">
        <v>28</v>
      </c>
      <c r="B4076">
        <v>100</v>
      </c>
      <c r="C4076">
        <v>380838870</v>
      </c>
      <c r="D4076" t="s">
        <v>165</v>
      </c>
      <c r="E4076" t="s">
        <v>12527</v>
      </c>
      <c r="F4076" t="s">
        <v>731</v>
      </c>
      <c r="G4076" t="s">
        <v>14</v>
      </c>
      <c r="H4076" t="s">
        <v>15</v>
      </c>
      <c r="I4076">
        <v>94000000</v>
      </c>
      <c r="J4076">
        <v>2003</v>
      </c>
      <c r="K4076">
        <v>8.1999999999999993</v>
      </c>
      <c r="L4076" s="5" t="s">
        <v>340</v>
      </c>
      <c r="M4076" s="5" t="s">
        <v>4017</v>
      </c>
      <c r="N4076" t="s">
        <v>599</v>
      </c>
      <c r="O4076" t="s">
        <v>6299</v>
      </c>
      <c r="P4076" s="5">
        <f t="shared" si="372"/>
        <v>0.4902216650804147</v>
      </c>
      <c r="Q4076" s="5">
        <f t="shared" si="373"/>
        <v>380838870</v>
      </c>
      <c r="R4076" s="1">
        <f t="shared" si="374"/>
        <v>286838870</v>
      </c>
      <c r="S4076" s="1">
        <f t="shared" si="375"/>
        <v>94000000</v>
      </c>
      <c r="V4076" s="5"/>
      <c r="W4076" s="5"/>
      <c r="Y4076" s="5"/>
    </row>
    <row r="4077" spans="1:25" x14ac:dyDescent="0.3">
      <c r="A4077" t="s">
        <v>64</v>
      </c>
      <c r="B4077">
        <v>192</v>
      </c>
      <c r="C4077">
        <v>377019252</v>
      </c>
      <c r="D4077" t="s">
        <v>198</v>
      </c>
      <c r="E4077" t="s">
        <v>12528</v>
      </c>
      <c r="F4077" t="s">
        <v>732</v>
      </c>
      <c r="G4077" t="s">
        <v>14</v>
      </c>
      <c r="H4077" t="s">
        <v>15</v>
      </c>
      <c r="I4077">
        <v>94000000</v>
      </c>
      <c r="J4077">
        <v>2003</v>
      </c>
      <c r="K4077">
        <v>8.9</v>
      </c>
      <c r="L4077" s="5" t="s">
        <v>476</v>
      </c>
      <c r="M4077" s="5" t="s">
        <v>340</v>
      </c>
      <c r="N4077" t="s">
        <v>1221</v>
      </c>
      <c r="O4077" t="s">
        <v>455</v>
      </c>
      <c r="P4077" s="5">
        <f t="shared" si="372"/>
        <v>0.49849782857567365</v>
      </c>
      <c r="Q4077" s="5">
        <f t="shared" si="373"/>
        <v>377019252</v>
      </c>
      <c r="R4077" s="1">
        <f t="shared" si="374"/>
        <v>283019252</v>
      </c>
      <c r="S4077" s="1">
        <f t="shared" si="375"/>
        <v>94000000</v>
      </c>
      <c r="V4077" s="5"/>
      <c r="W4077" s="5"/>
      <c r="Y4077" s="5"/>
    </row>
    <row r="4078" spans="1:25" x14ac:dyDescent="0.3">
      <c r="A4078" t="s">
        <v>64</v>
      </c>
      <c r="B4078">
        <v>172</v>
      </c>
      <c r="C4078">
        <v>340478898</v>
      </c>
      <c r="D4078" t="s">
        <v>198</v>
      </c>
      <c r="E4078" t="s">
        <v>12529</v>
      </c>
      <c r="F4078" t="s">
        <v>733</v>
      </c>
      <c r="G4078" t="s">
        <v>14</v>
      </c>
      <c r="H4078" t="s">
        <v>15</v>
      </c>
      <c r="I4078">
        <v>94000000</v>
      </c>
      <c r="J4078">
        <v>2002</v>
      </c>
      <c r="K4078">
        <v>8.6999999999999993</v>
      </c>
      <c r="L4078" s="5" t="s">
        <v>476</v>
      </c>
      <c r="M4078" s="5" t="s">
        <v>340</v>
      </c>
      <c r="N4078" t="s">
        <v>1221</v>
      </c>
      <c r="O4078" t="s">
        <v>455</v>
      </c>
      <c r="P4078" s="5">
        <f t="shared" si="372"/>
        <v>0.5067579781640269</v>
      </c>
      <c r="Q4078" s="5">
        <f t="shared" si="373"/>
        <v>340478898</v>
      </c>
      <c r="R4078" s="1">
        <f t="shared" si="374"/>
        <v>246478898</v>
      </c>
      <c r="S4078" s="1">
        <f t="shared" si="375"/>
        <v>94000000</v>
      </c>
      <c r="V4078" s="5"/>
      <c r="W4078" s="5"/>
      <c r="Y4078" s="5"/>
    </row>
    <row r="4079" spans="1:25" x14ac:dyDescent="0.3">
      <c r="A4079" t="s">
        <v>717</v>
      </c>
      <c r="B4079">
        <v>85</v>
      </c>
      <c r="C4079">
        <v>86897182</v>
      </c>
      <c r="D4079" t="s">
        <v>599</v>
      </c>
      <c r="E4079" t="s">
        <v>12530</v>
      </c>
      <c r="F4079" t="s">
        <v>718</v>
      </c>
      <c r="G4079" t="s">
        <v>14</v>
      </c>
      <c r="H4079" t="s">
        <v>15</v>
      </c>
      <c r="I4079">
        <v>95000000</v>
      </c>
      <c r="J4079">
        <v>2012</v>
      </c>
      <c r="K4079">
        <v>6.2</v>
      </c>
      <c r="L4079" s="5" t="s">
        <v>599</v>
      </c>
      <c r="M4079" s="5"/>
      <c r="P4079" s="5">
        <f t="shared" si="372"/>
        <v>0.51353681415660746</v>
      </c>
      <c r="Q4079" s="5">
        <f t="shared" si="373"/>
        <v>86897182</v>
      </c>
      <c r="R4079" s="1">
        <f t="shared" si="374"/>
        <v>-8102818</v>
      </c>
      <c r="S4079" s="1">
        <f t="shared" si="375"/>
        <v>95000000</v>
      </c>
      <c r="V4079" s="5"/>
      <c r="W4079" s="5"/>
      <c r="Y4079" s="5"/>
    </row>
    <row r="4080" spans="1:25" x14ac:dyDescent="0.3">
      <c r="A4080" t="s">
        <v>723</v>
      </c>
      <c r="B4080">
        <v>89</v>
      </c>
      <c r="C4080">
        <v>50802661</v>
      </c>
      <c r="D4080" t="s">
        <v>724</v>
      </c>
      <c r="E4080" t="s">
        <v>12531</v>
      </c>
      <c r="F4080" t="s">
        <v>725</v>
      </c>
      <c r="G4080" t="s">
        <v>14</v>
      </c>
      <c r="H4080" t="s">
        <v>15</v>
      </c>
      <c r="I4080">
        <v>95000000</v>
      </c>
      <c r="J4080">
        <v>2000</v>
      </c>
      <c r="K4080">
        <v>6.9</v>
      </c>
      <c r="L4080" s="5" t="s">
        <v>340</v>
      </c>
      <c r="M4080" s="5" t="s">
        <v>4017</v>
      </c>
      <c r="N4080" t="s">
        <v>599</v>
      </c>
      <c r="O4080" t="s">
        <v>6299</v>
      </c>
      <c r="P4080" s="5">
        <f t="shared" si="372"/>
        <v>0.51286905265055571</v>
      </c>
      <c r="Q4080" s="5">
        <f t="shared" si="373"/>
        <v>50802661</v>
      </c>
      <c r="R4080" s="1">
        <f t="shared" si="374"/>
        <v>-44197339</v>
      </c>
      <c r="S4080" s="1">
        <f t="shared" si="375"/>
        <v>95000000</v>
      </c>
      <c r="V4080" s="5"/>
      <c r="W4080" s="5"/>
      <c r="Y4080" s="5"/>
    </row>
    <row r="4081" spans="1:25" x14ac:dyDescent="0.3">
      <c r="A4081" t="s">
        <v>695</v>
      </c>
      <c r="B4081">
        <v>88</v>
      </c>
      <c r="C4081">
        <v>161317423</v>
      </c>
      <c r="D4081" t="s">
        <v>165</v>
      </c>
      <c r="E4081" t="s">
        <v>12532</v>
      </c>
      <c r="F4081" t="s">
        <v>726</v>
      </c>
      <c r="G4081" t="s">
        <v>14</v>
      </c>
      <c r="H4081" t="s">
        <v>15</v>
      </c>
      <c r="I4081">
        <v>95000000</v>
      </c>
      <c r="J4081">
        <v>2012</v>
      </c>
      <c r="K4081">
        <v>6.6</v>
      </c>
      <c r="L4081" s="5" t="s">
        <v>340</v>
      </c>
      <c r="M4081" s="5" t="s">
        <v>4017</v>
      </c>
      <c r="N4081" t="s">
        <v>599</v>
      </c>
      <c r="O4081" t="s">
        <v>6299</v>
      </c>
      <c r="P4081" s="5">
        <f t="shared" si="372"/>
        <v>0.5116877003258179</v>
      </c>
      <c r="Q4081" s="5">
        <f t="shared" si="373"/>
        <v>161317423</v>
      </c>
      <c r="R4081" s="1">
        <f t="shared" si="374"/>
        <v>66317423</v>
      </c>
      <c r="S4081" s="1">
        <f t="shared" si="375"/>
        <v>95000000</v>
      </c>
      <c r="V4081" s="5"/>
      <c r="W4081" s="5"/>
      <c r="Y4081" s="5"/>
    </row>
    <row r="4082" spans="1:25" x14ac:dyDescent="0.3">
      <c r="A4082" t="s">
        <v>305</v>
      </c>
      <c r="B4082">
        <v>105</v>
      </c>
      <c r="C4082">
        <v>201148159</v>
      </c>
      <c r="D4082" t="s">
        <v>727</v>
      </c>
      <c r="E4082" t="s">
        <v>12533</v>
      </c>
      <c r="F4082" t="s">
        <v>728</v>
      </c>
      <c r="G4082" t="s">
        <v>14</v>
      </c>
      <c r="H4082" t="s">
        <v>15</v>
      </c>
      <c r="I4082">
        <v>95000000</v>
      </c>
      <c r="J4082">
        <v>2015</v>
      </c>
      <c r="K4082">
        <v>7</v>
      </c>
      <c r="L4082" s="5" t="s">
        <v>1221</v>
      </c>
      <c r="M4082" s="5" t="s">
        <v>6299</v>
      </c>
      <c r="N4082" t="s">
        <v>455</v>
      </c>
      <c r="O4082" t="s">
        <v>6851</v>
      </c>
      <c r="P4082" s="5">
        <f t="shared" si="372"/>
        <v>0.51248946629074643</v>
      </c>
      <c r="Q4082" s="5">
        <f t="shared" si="373"/>
        <v>201148159</v>
      </c>
      <c r="R4082" s="1">
        <f t="shared" si="374"/>
        <v>106148159</v>
      </c>
      <c r="S4082" s="1">
        <f t="shared" si="375"/>
        <v>95000000</v>
      </c>
      <c r="V4082" s="5"/>
      <c r="W4082" s="5"/>
      <c r="Y4082" s="5"/>
    </row>
    <row r="4083" spans="1:25" x14ac:dyDescent="0.3">
      <c r="A4083" t="s">
        <v>734</v>
      </c>
      <c r="B4083">
        <v>102</v>
      </c>
      <c r="C4083">
        <v>17176900</v>
      </c>
      <c r="D4083" t="s">
        <v>17</v>
      </c>
      <c r="E4083" t="s">
        <v>12534</v>
      </c>
      <c r="F4083" t="s">
        <v>735</v>
      </c>
      <c r="G4083" t="s">
        <v>14</v>
      </c>
      <c r="H4083" t="s">
        <v>15</v>
      </c>
      <c r="I4083">
        <v>95000000</v>
      </c>
      <c r="J4083">
        <v>2014</v>
      </c>
      <c r="K4083">
        <v>5.5</v>
      </c>
      <c r="L4083" s="5" t="s">
        <v>476</v>
      </c>
      <c r="M4083" s="5" t="s">
        <v>340</v>
      </c>
      <c r="N4083" t="s">
        <v>455</v>
      </c>
      <c r="P4083" s="5">
        <f t="shared" si="372"/>
        <v>0.51433695177441863</v>
      </c>
      <c r="Q4083" s="5">
        <f t="shared" si="373"/>
        <v>17176900</v>
      </c>
      <c r="R4083" s="1">
        <f t="shared" si="374"/>
        <v>-77823100</v>
      </c>
      <c r="S4083" s="1">
        <f t="shared" si="375"/>
        <v>95000000</v>
      </c>
      <c r="V4083" s="5"/>
      <c r="W4083" s="5"/>
      <c r="Y4083" s="5"/>
    </row>
    <row r="4084" spans="1:25" x14ac:dyDescent="0.3">
      <c r="A4084" t="s">
        <v>449</v>
      </c>
      <c r="B4084">
        <v>118</v>
      </c>
      <c r="C4084">
        <v>88761720</v>
      </c>
      <c r="D4084" t="s">
        <v>75</v>
      </c>
      <c r="E4084" t="s">
        <v>12535</v>
      </c>
      <c r="F4084" t="s">
        <v>754</v>
      </c>
      <c r="G4084" t="s">
        <v>14</v>
      </c>
      <c r="H4084" t="s">
        <v>22</v>
      </c>
      <c r="I4084">
        <v>95000000</v>
      </c>
      <c r="J4084">
        <v>2010</v>
      </c>
      <c r="K4084">
        <v>5.9</v>
      </c>
      <c r="L4084" s="5" t="s">
        <v>340</v>
      </c>
      <c r="M4084" s="5" t="s">
        <v>6299</v>
      </c>
      <c r="N4084" t="s">
        <v>455</v>
      </c>
      <c r="P4084" s="5">
        <f t="shared" si="372"/>
        <v>0.5127837604607216</v>
      </c>
      <c r="Q4084" s="5">
        <f t="shared" si="373"/>
        <v>88761720</v>
      </c>
      <c r="R4084" s="1">
        <f t="shared" si="374"/>
        <v>-6238280</v>
      </c>
      <c r="S4084" s="1">
        <f t="shared" si="375"/>
        <v>95000000</v>
      </c>
      <c r="V4084" s="5"/>
      <c r="W4084" s="5"/>
      <c r="Y4084" s="5"/>
    </row>
    <row r="4085" spans="1:25" x14ac:dyDescent="0.3">
      <c r="A4085" t="s">
        <v>468</v>
      </c>
      <c r="B4085">
        <v>119</v>
      </c>
      <c r="C4085">
        <v>73209340</v>
      </c>
      <c r="D4085" t="s">
        <v>801</v>
      </c>
      <c r="E4085" t="s">
        <v>12536</v>
      </c>
      <c r="F4085" t="s">
        <v>802</v>
      </c>
      <c r="G4085" t="s">
        <v>14</v>
      </c>
      <c r="H4085" t="s">
        <v>15</v>
      </c>
      <c r="I4085">
        <v>95000000</v>
      </c>
      <c r="J4085">
        <v>2000</v>
      </c>
      <c r="K4085">
        <v>5.7</v>
      </c>
      <c r="L4085" s="5" t="s">
        <v>476</v>
      </c>
      <c r="M4085" s="5" t="s">
        <v>2267</v>
      </c>
      <c r="N4085" t="s">
        <v>4289</v>
      </c>
      <c r="O4085" t="s">
        <v>3629</v>
      </c>
      <c r="P4085" s="5">
        <f t="shared" si="372"/>
        <v>0.51212374842468411</v>
      </c>
      <c r="Q4085" s="5">
        <f t="shared" si="373"/>
        <v>73209340</v>
      </c>
      <c r="R4085" s="1">
        <f t="shared" si="374"/>
        <v>-21790660</v>
      </c>
      <c r="S4085" s="1">
        <f t="shared" si="375"/>
        <v>95000000</v>
      </c>
      <c r="V4085" s="5"/>
      <c r="W4085" s="5"/>
      <c r="Y4085" s="5"/>
    </row>
    <row r="4086" spans="1:25" x14ac:dyDescent="0.3">
      <c r="A4086" t="s">
        <v>576</v>
      </c>
      <c r="B4086">
        <v>117</v>
      </c>
      <c r="C4086">
        <v>65653758</v>
      </c>
      <c r="D4086" t="s">
        <v>17</v>
      </c>
      <c r="E4086" t="s">
        <v>12537</v>
      </c>
      <c r="F4086" t="s">
        <v>809</v>
      </c>
      <c r="G4086" t="s">
        <v>14</v>
      </c>
      <c r="H4086" t="s">
        <v>15</v>
      </c>
      <c r="I4086">
        <v>95000000</v>
      </c>
      <c r="J4086">
        <v>2003</v>
      </c>
      <c r="K4086">
        <v>5.5</v>
      </c>
      <c r="L4086" s="5" t="s">
        <v>476</v>
      </c>
      <c r="M4086" s="5" t="s">
        <v>340</v>
      </c>
      <c r="N4086" t="s">
        <v>455</v>
      </c>
      <c r="P4086" s="5">
        <f t="shared" si="372"/>
        <v>0.51121226144291232</v>
      </c>
      <c r="Q4086" s="5">
        <f t="shared" si="373"/>
        <v>65653758</v>
      </c>
      <c r="R4086" s="1">
        <f t="shared" si="374"/>
        <v>-29346242</v>
      </c>
      <c r="S4086" s="1">
        <f t="shared" si="375"/>
        <v>95000000</v>
      </c>
      <c r="V4086" s="5"/>
      <c r="W4086" s="5"/>
      <c r="Y4086" s="5"/>
    </row>
    <row r="4087" spans="1:25" x14ac:dyDescent="0.3">
      <c r="A4087" t="s">
        <v>644</v>
      </c>
      <c r="B4087">
        <v>116</v>
      </c>
      <c r="C4087">
        <v>102678089</v>
      </c>
      <c r="D4087" t="s">
        <v>699</v>
      </c>
      <c r="E4087" t="s">
        <v>12538</v>
      </c>
      <c r="F4087" t="s">
        <v>1414</v>
      </c>
      <c r="G4087" t="s">
        <v>14</v>
      </c>
      <c r="H4087" t="s">
        <v>15</v>
      </c>
      <c r="I4087">
        <v>95000000</v>
      </c>
      <c r="J4087">
        <v>1999</v>
      </c>
      <c r="K4087">
        <v>6.3</v>
      </c>
      <c r="L4087" s="5" t="s">
        <v>1221</v>
      </c>
      <c r="M4087" s="5" t="s">
        <v>8415</v>
      </c>
      <c r="N4087" t="s">
        <v>3629</v>
      </c>
      <c r="P4087" s="5">
        <f t="shared" si="372"/>
        <v>0.51018100644693576</v>
      </c>
      <c r="Q4087" s="5">
        <f t="shared" si="373"/>
        <v>102678089</v>
      </c>
      <c r="R4087" s="1">
        <f t="shared" si="374"/>
        <v>7678089</v>
      </c>
      <c r="S4087" s="1">
        <f t="shared" si="375"/>
        <v>95000000</v>
      </c>
      <c r="V4087" s="5"/>
      <c r="W4087" s="5"/>
      <c r="Y4087" s="5"/>
    </row>
    <row r="4088" spans="1:25" x14ac:dyDescent="0.3">
      <c r="A4088" t="s">
        <v>190</v>
      </c>
      <c r="B4088">
        <v>130</v>
      </c>
      <c r="C4088">
        <v>202007640</v>
      </c>
      <c r="D4088" t="s">
        <v>701</v>
      </c>
      <c r="E4088" t="s">
        <v>12539</v>
      </c>
      <c r="F4088" t="s">
        <v>702</v>
      </c>
      <c r="G4088" t="s">
        <v>14</v>
      </c>
      <c r="H4088" t="s">
        <v>15</v>
      </c>
      <c r="I4088">
        <v>98000000</v>
      </c>
      <c r="J4088">
        <v>2001</v>
      </c>
      <c r="K4088">
        <v>6.3</v>
      </c>
      <c r="L4088" s="5" t="s">
        <v>476</v>
      </c>
      <c r="M4088" s="5" t="s">
        <v>340</v>
      </c>
      <c r="N4088" t="s">
        <v>455</v>
      </c>
      <c r="O4088" t="s">
        <v>3629</v>
      </c>
      <c r="P4088" s="5">
        <f t="shared" si="372"/>
        <v>0.50974357895485833</v>
      </c>
      <c r="Q4088" s="5">
        <f t="shared" si="373"/>
        <v>202007640</v>
      </c>
      <c r="R4088" s="1">
        <f t="shared" si="374"/>
        <v>104007640</v>
      </c>
      <c r="S4088" s="1">
        <f t="shared" si="375"/>
        <v>98000000</v>
      </c>
      <c r="V4088" s="5"/>
      <c r="W4088" s="5"/>
      <c r="Y4088" s="5"/>
    </row>
    <row r="4089" spans="1:25" x14ac:dyDescent="0.3">
      <c r="A4089" t="s">
        <v>752</v>
      </c>
      <c r="B4089">
        <v>124</v>
      </c>
      <c r="C4089">
        <v>11000000</v>
      </c>
      <c r="D4089" t="s">
        <v>584</v>
      </c>
      <c r="E4089" t="s">
        <v>12540</v>
      </c>
      <c r="F4089" t="s">
        <v>753</v>
      </c>
      <c r="G4089" t="s">
        <v>14</v>
      </c>
      <c r="H4089" t="s">
        <v>15</v>
      </c>
      <c r="I4089">
        <v>98000000</v>
      </c>
      <c r="J4089">
        <v>1995</v>
      </c>
      <c r="K4089">
        <v>5.6</v>
      </c>
      <c r="L4089" s="5" t="s">
        <v>476</v>
      </c>
      <c r="M4089" s="5" t="s">
        <v>340</v>
      </c>
      <c r="N4089" t="s">
        <v>599</v>
      </c>
      <c r="P4089" s="5">
        <f t="shared" si="372"/>
        <v>0.5114864440534328</v>
      </c>
      <c r="Q4089" s="5">
        <f t="shared" si="373"/>
        <v>11000000</v>
      </c>
      <c r="R4089" s="1">
        <f t="shared" si="374"/>
        <v>-87000000</v>
      </c>
      <c r="S4089" s="1">
        <f t="shared" si="375"/>
        <v>98000000</v>
      </c>
      <c r="V4089" s="5"/>
      <c r="W4089" s="5"/>
      <c r="Y4089" s="5"/>
    </row>
    <row r="4090" spans="1:25" x14ac:dyDescent="0.3">
      <c r="A4090" t="s">
        <v>2431</v>
      </c>
      <c r="B4090">
        <v>110</v>
      </c>
      <c r="C4090" s="4">
        <v>2201412</v>
      </c>
      <c r="D4090" t="s">
        <v>4997</v>
      </c>
      <c r="E4090" t="s">
        <v>11631</v>
      </c>
      <c r="F4090" t="s">
        <v>4998</v>
      </c>
      <c r="G4090" t="s">
        <v>4420</v>
      </c>
      <c r="H4090" t="s">
        <v>2023</v>
      </c>
      <c r="I4090" s="4">
        <v>11000000</v>
      </c>
      <c r="J4090">
        <v>2006</v>
      </c>
      <c r="K4090">
        <v>7</v>
      </c>
      <c r="L4090" s="5" t="s">
        <v>599</v>
      </c>
      <c r="M4090" s="5" t="s">
        <v>1221</v>
      </c>
      <c r="N4090" t="s">
        <v>2267</v>
      </c>
      <c r="O4090" t="s">
        <v>4289</v>
      </c>
      <c r="P4090" s="5">
        <f t="shared" si="372"/>
        <v>0.50994298954171458</v>
      </c>
      <c r="Q4090" s="5">
        <f t="shared" si="373"/>
        <v>2201412</v>
      </c>
      <c r="R4090" s="1">
        <f t="shared" si="374"/>
        <v>-8798588</v>
      </c>
      <c r="S4090" s="1">
        <f t="shared" si="375"/>
        <v>11000000</v>
      </c>
      <c r="V4090" s="5"/>
      <c r="W4090" s="5"/>
      <c r="Y4090" s="5"/>
    </row>
    <row r="4091" spans="1:25" x14ac:dyDescent="0.3">
      <c r="A4091" t="s">
        <v>5009</v>
      </c>
      <c r="B4091">
        <v>112</v>
      </c>
      <c r="C4091" s="4">
        <v>211667</v>
      </c>
      <c r="D4091" t="s">
        <v>703</v>
      </c>
      <c r="E4091" t="s">
        <v>12541</v>
      </c>
      <c r="F4091" t="s">
        <v>6374</v>
      </c>
      <c r="G4091" t="s">
        <v>4420</v>
      </c>
      <c r="H4091" t="s">
        <v>2023</v>
      </c>
      <c r="I4091" s="4">
        <v>4500000</v>
      </c>
      <c r="J4091">
        <v>2005</v>
      </c>
      <c r="K4091">
        <v>7.7</v>
      </c>
      <c r="L4091" s="5" t="s">
        <v>8413</v>
      </c>
      <c r="M4091" s="5" t="s">
        <v>1221</v>
      </c>
      <c r="P4091" s="5">
        <f t="shared" si="372"/>
        <v>0.50630832956693272</v>
      </c>
      <c r="Q4091" s="5">
        <f t="shared" si="373"/>
        <v>211667</v>
      </c>
      <c r="R4091" s="1">
        <f t="shared" si="374"/>
        <v>-4288333</v>
      </c>
      <c r="S4091" s="1">
        <f t="shared" si="375"/>
        <v>4500000</v>
      </c>
      <c r="V4091" s="5"/>
      <c r="W4091" s="5"/>
      <c r="Y4091" s="5"/>
    </row>
    <row r="4092" spans="1:25" x14ac:dyDescent="0.3">
      <c r="A4092" t="s">
        <v>5026</v>
      </c>
      <c r="B4092">
        <v>134</v>
      </c>
      <c r="C4092" s="4">
        <v>195888</v>
      </c>
      <c r="D4092" t="s">
        <v>1987</v>
      </c>
      <c r="E4092" t="s">
        <v>12542</v>
      </c>
      <c r="F4092" t="s">
        <v>5027</v>
      </c>
      <c r="G4092" t="s">
        <v>5028</v>
      </c>
      <c r="H4092" t="s">
        <v>3823</v>
      </c>
      <c r="I4092" s="4">
        <v>12000000</v>
      </c>
      <c r="J4092">
        <v>2005</v>
      </c>
      <c r="K4092">
        <v>7.1</v>
      </c>
      <c r="L4092" s="5" t="s">
        <v>1221</v>
      </c>
      <c r="M4092" s="5" t="s">
        <v>6851</v>
      </c>
      <c r="N4092" t="s">
        <v>8418</v>
      </c>
      <c r="P4092" s="5">
        <f t="shared" si="372"/>
        <v>0.5025376358578264</v>
      </c>
      <c r="Q4092" s="5">
        <f t="shared" si="373"/>
        <v>195888</v>
      </c>
      <c r="R4092" s="1">
        <f t="shared" si="374"/>
        <v>-11804112</v>
      </c>
      <c r="S4092" s="1">
        <f t="shared" si="375"/>
        <v>12000000</v>
      </c>
      <c r="V4092" s="5"/>
      <c r="W4092" s="5"/>
      <c r="Y4092" s="5"/>
    </row>
    <row r="4093" spans="1:25" x14ac:dyDescent="0.3">
      <c r="A4093" t="s">
        <v>2729</v>
      </c>
      <c r="B4093">
        <v>134</v>
      </c>
      <c r="C4093" s="4">
        <v>2298191</v>
      </c>
      <c r="D4093" t="s">
        <v>3075</v>
      </c>
      <c r="E4093" t="s">
        <v>12543</v>
      </c>
      <c r="F4093" t="s">
        <v>3971</v>
      </c>
      <c r="G4093" t="s">
        <v>241</v>
      </c>
      <c r="H4093" t="s">
        <v>242</v>
      </c>
      <c r="I4093" s="4">
        <v>19600000</v>
      </c>
      <c r="J4093">
        <v>1997</v>
      </c>
      <c r="K4093">
        <v>8.4</v>
      </c>
      <c r="L4093" s="5" t="s">
        <v>340</v>
      </c>
      <c r="M4093" s="5" t="s">
        <v>4017</v>
      </c>
      <c r="N4093" t="s">
        <v>455</v>
      </c>
      <c r="P4093" s="5">
        <f t="shared" si="372"/>
        <v>0.49861428183696355</v>
      </c>
      <c r="Q4093" s="5">
        <f t="shared" si="373"/>
        <v>2298191</v>
      </c>
      <c r="R4093" s="1">
        <f t="shared" si="374"/>
        <v>-17301809</v>
      </c>
      <c r="S4093" s="1">
        <f t="shared" si="375"/>
        <v>19600000</v>
      </c>
      <c r="V4093" s="5"/>
      <c r="W4093" s="5"/>
      <c r="Y4093" s="5"/>
    </row>
    <row r="4094" spans="1:25" x14ac:dyDescent="0.3">
      <c r="A4094" t="s">
        <v>3987</v>
      </c>
      <c r="B4094">
        <v>103</v>
      </c>
      <c r="C4094" s="4">
        <v>410388</v>
      </c>
      <c r="D4094" t="s">
        <v>3988</v>
      </c>
      <c r="E4094" t="s">
        <v>12544</v>
      </c>
      <c r="F4094" s="3" t="s">
        <v>3989</v>
      </c>
      <c r="G4094" t="s">
        <v>241</v>
      </c>
      <c r="H4094" t="s">
        <v>242</v>
      </c>
      <c r="I4094" s="4">
        <v>26000000</v>
      </c>
      <c r="J4094">
        <v>2004</v>
      </c>
      <c r="K4094">
        <v>6.9</v>
      </c>
      <c r="L4094" s="5" t="s">
        <v>476</v>
      </c>
      <c r="M4094" s="5" t="s">
        <v>340</v>
      </c>
      <c r="N4094" t="s">
        <v>4017</v>
      </c>
      <c r="O4094" t="s">
        <v>6299</v>
      </c>
      <c r="P4094" s="5">
        <f t="shared" si="372"/>
        <v>0.49467911903650091</v>
      </c>
      <c r="Q4094" s="5">
        <f t="shared" si="373"/>
        <v>410388</v>
      </c>
      <c r="R4094" s="1">
        <f t="shared" si="374"/>
        <v>-25589612</v>
      </c>
      <c r="S4094" s="1">
        <f t="shared" si="375"/>
        <v>26000000</v>
      </c>
      <c r="V4094" s="5"/>
      <c r="W4094" s="5"/>
      <c r="Y4094" s="5"/>
    </row>
    <row r="4095" spans="1:25" x14ac:dyDescent="0.3">
      <c r="A4095" t="s">
        <v>3987</v>
      </c>
      <c r="B4095">
        <v>124</v>
      </c>
      <c r="C4095" s="4">
        <v>439162</v>
      </c>
      <c r="D4095" t="s">
        <v>5679</v>
      </c>
      <c r="E4095" t="s">
        <v>12545</v>
      </c>
      <c r="F4095" t="s">
        <v>5680</v>
      </c>
      <c r="G4095" t="s">
        <v>241</v>
      </c>
      <c r="H4095" t="s">
        <v>242</v>
      </c>
      <c r="I4095" s="4">
        <v>5700000</v>
      </c>
      <c r="J4095">
        <v>1988</v>
      </c>
      <c r="K4095">
        <v>8.1</v>
      </c>
      <c r="L4095" s="5" t="s">
        <v>476</v>
      </c>
      <c r="M4095" s="5" t="s">
        <v>4017</v>
      </c>
      <c r="N4095" t="s">
        <v>4289</v>
      </c>
      <c r="P4095" s="5">
        <f t="shared" si="372"/>
        <v>0.49055772419057625</v>
      </c>
      <c r="Q4095" s="5">
        <f t="shared" si="373"/>
        <v>439162</v>
      </c>
      <c r="R4095" s="1">
        <f t="shared" si="374"/>
        <v>-5260838</v>
      </c>
      <c r="S4095" s="1">
        <f t="shared" si="375"/>
        <v>5700000</v>
      </c>
      <c r="V4095" s="5"/>
      <c r="W4095" s="5"/>
      <c r="Y4095" s="5"/>
    </row>
    <row r="4096" spans="1:25" x14ac:dyDescent="0.3">
      <c r="A4096" t="s">
        <v>7474</v>
      </c>
      <c r="B4096">
        <v>99</v>
      </c>
      <c r="C4096" s="4">
        <v>10037390</v>
      </c>
      <c r="D4096" t="s">
        <v>2011</v>
      </c>
      <c r="E4096" t="s">
        <v>12546</v>
      </c>
      <c r="F4096" s="5" t="s">
        <v>7475</v>
      </c>
      <c r="G4096" t="s">
        <v>241</v>
      </c>
      <c r="H4096" t="s">
        <v>242</v>
      </c>
      <c r="I4096" s="4">
        <v>8300000</v>
      </c>
      <c r="J4096">
        <v>1999</v>
      </c>
      <c r="K4096">
        <v>6</v>
      </c>
      <c r="L4096" s="5" t="s">
        <v>476</v>
      </c>
      <c r="M4096" s="5" t="s">
        <v>340</v>
      </c>
      <c r="N4096" t="s">
        <v>1221</v>
      </c>
      <c r="O4096" t="s">
        <v>4289</v>
      </c>
      <c r="P4096" s="5">
        <f t="shared" si="372"/>
        <v>0.48640288880652971</v>
      </c>
      <c r="Q4096" s="5">
        <f t="shared" si="373"/>
        <v>10037390</v>
      </c>
      <c r="R4096" s="1">
        <f t="shared" si="374"/>
        <v>1737390</v>
      </c>
      <c r="S4096" s="1">
        <f t="shared" si="375"/>
        <v>8300000</v>
      </c>
      <c r="V4096" s="5"/>
      <c r="W4096" s="5"/>
      <c r="Y4096" s="5"/>
    </row>
    <row r="4097" spans="1:25" x14ac:dyDescent="0.3">
      <c r="A4097" t="s">
        <v>5133</v>
      </c>
      <c r="B4097">
        <v>193</v>
      </c>
      <c r="C4097" s="4">
        <v>3275443</v>
      </c>
      <c r="D4097" t="s">
        <v>1221</v>
      </c>
      <c r="E4097" t="s">
        <v>12547</v>
      </c>
      <c r="F4097" t="s">
        <v>5134</v>
      </c>
      <c r="G4097" t="s">
        <v>1989</v>
      </c>
      <c r="H4097" t="s">
        <v>1990</v>
      </c>
      <c r="I4097" s="4">
        <v>11000000</v>
      </c>
      <c r="J4097">
        <v>2006</v>
      </c>
      <c r="K4097">
        <v>6</v>
      </c>
      <c r="L4097" s="5" t="s">
        <v>1221</v>
      </c>
      <c r="M4097" s="5"/>
      <c r="P4097" s="5">
        <f t="shared" si="372"/>
        <v>0.48272154319672778</v>
      </c>
      <c r="Q4097" s="5">
        <f t="shared" si="373"/>
        <v>3275443</v>
      </c>
      <c r="R4097" s="1">
        <f t="shared" si="374"/>
        <v>-7724557</v>
      </c>
      <c r="S4097" s="1">
        <f t="shared" si="375"/>
        <v>11000000</v>
      </c>
      <c r="V4097" s="5"/>
      <c r="W4097" s="5"/>
      <c r="Y4097" s="5"/>
    </row>
    <row r="4098" spans="1:25" x14ac:dyDescent="0.3">
      <c r="A4098" t="s">
        <v>6357</v>
      </c>
      <c r="B4098">
        <v>115</v>
      </c>
      <c r="C4098" s="4">
        <v>1687311</v>
      </c>
      <c r="D4098" t="s">
        <v>6358</v>
      </c>
      <c r="E4098" t="s">
        <v>12548</v>
      </c>
      <c r="F4098" t="s">
        <v>6359</v>
      </c>
      <c r="G4098" t="s">
        <v>997</v>
      </c>
      <c r="H4098" t="s">
        <v>1281</v>
      </c>
      <c r="I4098" s="4">
        <v>4600000</v>
      </c>
      <c r="J4098">
        <v>1998</v>
      </c>
      <c r="K4098">
        <v>7.2</v>
      </c>
      <c r="L4098" s="5" t="s">
        <v>1221</v>
      </c>
      <c r="M4098" s="5" t="s">
        <v>6055</v>
      </c>
      <c r="P4098" s="5">
        <f t="shared" ref="P4098:P4161" si="376">CORREL(C4098:C9011,I4098:I9011)</f>
        <v>0.47849476486848241</v>
      </c>
      <c r="Q4098" s="5">
        <f t="shared" ref="Q4098:Q4161" si="377">IF(ISBLANK(C4098),MEDIAN($C$2:$C$4915), C4098)</f>
        <v>1687311</v>
      </c>
      <c r="R4098" s="1">
        <f t="shared" ref="R4098:R4161" si="378">Q4098-S4098</f>
        <v>-2912689</v>
      </c>
      <c r="S4098" s="1">
        <f t="shared" ref="S4098:S4161" si="379">IF(ISBLANK(I4098),MEDIAN($I$2:$I$4915), I4098)</f>
        <v>4600000</v>
      </c>
      <c r="V4098" s="5"/>
      <c r="W4098" s="5"/>
      <c r="Y4098" s="5"/>
    </row>
    <row r="4099" spans="1:25" x14ac:dyDescent="0.3">
      <c r="A4099" t="s">
        <v>5443</v>
      </c>
      <c r="B4099">
        <v>90</v>
      </c>
      <c r="C4099" s="4">
        <v>1602466</v>
      </c>
      <c r="D4099" t="s">
        <v>5444</v>
      </c>
      <c r="E4099" t="s">
        <v>12549</v>
      </c>
      <c r="F4099" t="s">
        <v>5445</v>
      </c>
      <c r="G4099" t="s">
        <v>14</v>
      </c>
      <c r="H4099" t="s">
        <v>1990</v>
      </c>
      <c r="I4099" s="4">
        <v>9200000</v>
      </c>
      <c r="J4099">
        <v>2010</v>
      </c>
      <c r="K4099">
        <v>6</v>
      </c>
      <c r="L4099" s="5" t="s">
        <v>476</v>
      </c>
      <c r="M4099" s="5" t="s">
        <v>1221</v>
      </c>
      <c r="N4099" t="s">
        <v>6851</v>
      </c>
      <c r="O4099" t="s">
        <v>3629</v>
      </c>
      <c r="P4099" s="5">
        <f t="shared" si="376"/>
        <v>0.47413762563368134</v>
      </c>
      <c r="Q4099" s="5">
        <f t="shared" si="377"/>
        <v>1602466</v>
      </c>
      <c r="R4099" s="1">
        <f t="shared" si="378"/>
        <v>-7597534</v>
      </c>
      <c r="S4099" s="1">
        <f t="shared" si="379"/>
        <v>9200000</v>
      </c>
      <c r="V4099" s="5"/>
      <c r="W4099" s="5"/>
      <c r="Y4099" s="5"/>
    </row>
    <row r="4100" spans="1:25" x14ac:dyDescent="0.3">
      <c r="A4100" t="s">
        <v>480</v>
      </c>
      <c r="B4100">
        <v>150</v>
      </c>
      <c r="C4100" s="4">
        <v>626809</v>
      </c>
      <c r="D4100" t="s">
        <v>392</v>
      </c>
      <c r="E4100" t="s">
        <v>12550</v>
      </c>
      <c r="F4100" t="s">
        <v>2453</v>
      </c>
      <c r="G4100" t="s">
        <v>708</v>
      </c>
      <c r="H4100" t="s">
        <v>319</v>
      </c>
      <c r="I4100" s="4">
        <v>80000000</v>
      </c>
      <c r="J4100">
        <v>2008</v>
      </c>
      <c r="K4100">
        <v>7.4</v>
      </c>
      <c r="L4100" s="5" t="s">
        <v>476</v>
      </c>
      <c r="M4100" s="5" t="s">
        <v>340</v>
      </c>
      <c r="N4100" t="s">
        <v>1221</v>
      </c>
      <c r="O4100" t="s">
        <v>7865</v>
      </c>
      <c r="P4100" s="5">
        <f t="shared" si="376"/>
        <v>0.46960408283005051</v>
      </c>
      <c r="Q4100" s="5">
        <f t="shared" si="377"/>
        <v>626809</v>
      </c>
      <c r="R4100" s="1">
        <f t="shared" si="378"/>
        <v>-79373191</v>
      </c>
      <c r="S4100" s="1">
        <f t="shared" si="379"/>
        <v>80000000</v>
      </c>
      <c r="V4100" s="5"/>
      <c r="W4100" s="5"/>
      <c r="Y4100" s="5"/>
    </row>
    <row r="4101" spans="1:25" x14ac:dyDescent="0.3">
      <c r="A4101" t="s">
        <v>5497</v>
      </c>
      <c r="B4101">
        <v>300</v>
      </c>
      <c r="C4101" s="4">
        <v>454255</v>
      </c>
      <c r="D4101" t="s">
        <v>392</v>
      </c>
      <c r="E4101" t="s">
        <v>12551</v>
      </c>
      <c r="F4101" t="s">
        <v>5498</v>
      </c>
      <c r="G4101" t="s">
        <v>4622</v>
      </c>
      <c r="H4101" t="s">
        <v>4623</v>
      </c>
      <c r="I4101" s="4">
        <v>1100000</v>
      </c>
      <c r="J4101">
        <v>2001</v>
      </c>
      <c r="K4101">
        <v>6.6</v>
      </c>
      <c r="L4101" s="5" t="s">
        <v>476</v>
      </c>
      <c r="M4101" s="5" t="s">
        <v>340</v>
      </c>
      <c r="N4101" t="s">
        <v>1221</v>
      </c>
      <c r="O4101" t="s">
        <v>7865</v>
      </c>
      <c r="P4101" s="5">
        <f t="shared" si="376"/>
        <v>0.46616544795662523</v>
      </c>
      <c r="Q4101" s="5">
        <f t="shared" si="377"/>
        <v>454255</v>
      </c>
      <c r="R4101" s="1">
        <f t="shared" si="378"/>
        <v>-645745</v>
      </c>
      <c r="S4101" s="1">
        <f t="shared" si="379"/>
        <v>1100000</v>
      </c>
      <c r="V4101" s="5"/>
      <c r="W4101" s="5"/>
      <c r="Y4101" s="5"/>
    </row>
    <row r="4102" spans="1:25" x14ac:dyDescent="0.3">
      <c r="A4102" t="s">
        <v>719</v>
      </c>
      <c r="B4102">
        <v>158</v>
      </c>
      <c r="C4102" s="4">
        <v>14131298</v>
      </c>
      <c r="D4102" t="s">
        <v>1229</v>
      </c>
      <c r="E4102" t="s">
        <v>12552</v>
      </c>
      <c r="F4102" t="s">
        <v>1919</v>
      </c>
      <c r="G4102" t="s">
        <v>14</v>
      </c>
      <c r="H4102" t="s">
        <v>525</v>
      </c>
      <c r="I4102" s="4">
        <v>60000000</v>
      </c>
      <c r="J4102">
        <v>1999</v>
      </c>
      <c r="K4102">
        <v>6.4</v>
      </c>
      <c r="L4102" s="5" t="s">
        <v>340</v>
      </c>
      <c r="M4102" s="5" t="s">
        <v>4651</v>
      </c>
      <c r="N4102" t="s">
        <v>1221</v>
      </c>
      <c r="O4102" t="s">
        <v>7865</v>
      </c>
      <c r="P4102" s="5">
        <f t="shared" si="376"/>
        <v>0.46142481261100171</v>
      </c>
      <c r="Q4102" s="5">
        <f t="shared" si="377"/>
        <v>14131298</v>
      </c>
      <c r="R4102" s="1">
        <f t="shared" si="378"/>
        <v>-45868702</v>
      </c>
      <c r="S4102" s="1">
        <f t="shared" si="379"/>
        <v>60000000</v>
      </c>
      <c r="V4102" s="5"/>
      <c r="W4102" s="5"/>
      <c r="Y4102" s="5"/>
    </row>
    <row r="4103" spans="1:25" x14ac:dyDescent="0.3">
      <c r="A4103" t="s">
        <v>16</v>
      </c>
      <c r="B4103">
        <v>169</v>
      </c>
      <c r="C4103" s="4">
        <v>309404152</v>
      </c>
      <c r="D4103" t="s">
        <v>17</v>
      </c>
      <c r="E4103" t="s">
        <v>12553</v>
      </c>
      <c r="F4103" t="s">
        <v>18</v>
      </c>
      <c r="G4103" t="s">
        <v>14</v>
      </c>
      <c r="H4103" t="s">
        <v>15</v>
      </c>
      <c r="I4103" s="4">
        <v>300000000</v>
      </c>
      <c r="J4103">
        <v>2007</v>
      </c>
      <c r="K4103">
        <v>7.1</v>
      </c>
      <c r="L4103" s="5" t="s">
        <v>476</v>
      </c>
      <c r="M4103" s="5" t="s">
        <v>340</v>
      </c>
      <c r="N4103" t="s">
        <v>455</v>
      </c>
      <c r="P4103" s="5">
        <f t="shared" si="376"/>
        <v>0.45750190452291162</v>
      </c>
      <c r="Q4103" s="5">
        <f t="shared" si="377"/>
        <v>309404152</v>
      </c>
      <c r="R4103" s="1">
        <f t="shared" si="378"/>
        <v>9404152</v>
      </c>
      <c r="S4103" s="1">
        <f t="shared" si="379"/>
        <v>300000000</v>
      </c>
      <c r="V4103" s="5"/>
      <c r="W4103" s="5"/>
      <c r="Y4103" s="5"/>
    </row>
    <row r="4104" spans="1:25" x14ac:dyDescent="0.3">
      <c r="A4104" t="s">
        <v>4620</v>
      </c>
      <c r="B4104">
        <v>110</v>
      </c>
      <c r="C4104" s="4">
        <v>102055</v>
      </c>
      <c r="D4104" t="s">
        <v>476</v>
      </c>
      <c r="E4104" t="s">
        <v>12554</v>
      </c>
      <c r="F4104" t="s">
        <v>4621</v>
      </c>
      <c r="G4104" t="s">
        <v>4622</v>
      </c>
      <c r="H4104" t="s">
        <v>4623</v>
      </c>
      <c r="I4104" s="4">
        <v>15000000</v>
      </c>
      <c r="J4104">
        <v>2008</v>
      </c>
      <c r="K4104">
        <v>6.2</v>
      </c>
      <c r="L4104" s="5" t="s">
        <v>476</v>
      </c>
      <c r="M4104" s="5"/>
      <c r="P4104" s="5">
        <f t="shared" si="376"/>
        <v>0.45418040826506345</v>
      </c>
      <c r="Q4104" s="5">
        <f t="shared" si="377"/>
        <v>102055</v>
      </c>
      <c r="R4104" s="1">
        <f t="shared" si="378"/>
        <v>-14897945</v>
      </c>
      <c r="S4104" s="1">
        <f t="shared" si="379"/>
        <v>15000000</v>
      </c>
      <c r="V4104" s="5"/>
      <c r="W4104" s="5"/>
      <c r="Y4104" s="5"/>
    </row>
    <row r="4105" spans="1:25" x14ac:dyDescent="0.3">
      <c r="A4105" t="s">
        <v>28</v>
      </c>
      <c r="B4105">
        <v>132</v>
      </c>
      <c r="C4105" s="5">
        <v>73058679</v>
      </c>
      <c r="D4105" t="s">
        <v>29</v>
      </c>
      <c r="E4105" t="s">
        <v>12555</v>
      </c>
      <c r="F4105" t="s">
        <v>30</v>
      </c>
      <c r="G4105" t="s">
        <v>14</v>
      </c>
      <c r="H4105" t="s">
        <v>15</v>
      </c>
      <c r="I4105" s="5">
        <v>263700000</v>
      </c>
      <c r="J4105">
        <v>2012</v>
      </c>
      <c r="K4105">
        <v>6.6</v>
      </c>
      <c r="L4105" s="5" t="s">
        <v>476</v>
      </c>
      <c r="M4105" s="5" t="s">
        <v>340</v>
      </c>
      <c r="N4105" t="s">
        <v>4289</v>
      </c>
      <c r="P4105" s="5">
        <f t="shared" si="376"/>
        <v>0.44894577400368729</v>
      </c>
      <c r="Q4105" s="5">
        <f t="shared" si="377"/>
        <v>73058679</v>
      </c>
      <c r="R4105" s="1">
        <f t="shared" si="378"/>
        <v>-190641321</v>
      </c>
      <c r="S4105" s="1">
        <f t="shared" si="379"/>
        <v>263700000</v>
      </c>
      <c r="V4105" s="5"/>
      <c r="W4105" s="5"/>
      <c r="Y4105" s="5"/>
    </row>
    <row r="4106" spans="1:25" x14ac:dyDescent="0.3">
      <c r="A4106" t="s">
        <v>34</v>
      </c>
      <c r="B4106">
        <v>100</v>
      </c>
      <c r="C4106" s="5">
        <v>200807262</v>
      </c>
      <c r="D4106" t="s">
        <v>35</v>
      </c>
      <c r="E4106" t="s">
        <v>12556</v>
      </c>
      <c r="F4106" t="s">
        <v>36</v>
      </c>
      <c r="G4106" t="s">
        <v>14</v>
      </c>
      <c r="H4106" t="s">
        <v>15</v>
      </c>
      <c r="I4106" s="5">
        <v>260000000</v>
      </c>
      <c r="J4106">
        <v>2010</v>
      </c>
      <c r="K4106">
        <v>7.8</v>
      </c>
      <c r="L4106" s="5" t="s">
        <v>340</v>
      </c>
      <c r="M4106" s="5" t="s">
        <v>4017</v>
      </c>
      <c r="N4106" t="s">
        <v>599</v>
      </c>
      <c r="O4106" t="s">
        <v>6299</v>
      </c>
      <c r="P4106" s="5">
        <f t="shared" si="376"/>
        <v>0.46296021454086134</v>
      </c>
      <c r="Q4106" s="5">
        <f t="shared" si="377"/>
        <v>200807262</v>
      </c>
      <c r="R4106" s="1">
        <f t="shared" si="378"/>
        <v>-59192738</v>
      </c>
      <c r="S4106" s="1">
        <f t="shared" si="379"/>
        <v>260000000</v>
      </c>
      <c r="V4106" s="5"/>
      <c r="W4106" s="5"/>
      <c r="Y4106" s="5"/>
    </row>
    <row r="4107" spans="1:25" x14ac:dyDescent="0.3">
      <c r="A4107" t="s">
        <v>31</v>
      </c>
      <c r="B4107">
        <v>156</v>
      </c>
      <c r="C4107">
        <v>336530303</v>
      </c>
      <c r="D4107" t="s">
        <v>32</v>
      </c>
      <c r="E4107" t="s">
        <v>12557</v>
      </c>
      <c r="F4107" t="s">
        <v>33</v>
      </c>
      <c r="G4107" t="s">
        <v>14</v>
      </c>
      <c r="H4107" t="s">
        <v>15</v>
      </c>
      <c r="I4107">
        <v>258000000</v>
      </c>
      <c r="J4107">
        <v>2007</v>
      </c>
      <c r="K4107">
        <v>6.2</v>
      </c>
      <c r="L4107" s="5" t="s">
        <v>476</v>
      </c>
      <c r="M4107" s="5" t="s">
        <v>340</v>
      </c>
      <c r="N4107" t="s">
        <v>6851</v>
      </c>
      <c r="P4107" s="5">
        <f t="shared" si="376"/>
        <v>0.46645306420956179</v>
      </c>
      <c r="Q4107" s="5">
        <f t="shared" si="377"/>
        <v>336530303</v>
      </c>
      <c r="R4107" s="1">
        <f t="shared" si="378"/>
        <v>78530303</v>
      </c>
      <c r="S4107" s="1">
        <f t="shared" si="379"/>
        <v>258000000</v>
      </c>
      <c r="V4107" s="5"/>
      <c r="W4107" s="5"/>
      <c r="Y4107" s="5"/>
    </row>
    <row r="4108" spans="1:25" x14ac:dyDescent="0.3">
      <c r="A4108" t="s">
        <v>23</v>
      </c>
      <c r="B4108">
        <v>164</v>
      </c>
      <c r="C4108">
        <v>448130642</v>
      </c>
      <c r="D4108" t="s">
        <v>24</v>
      </c>
      <c r="E4108" t="s">
        <v>12558</v>
      </c>
      <c r="F4108" t="s">
        <v>26</v>
      </c>
      <c r="G4108" t="s">
        <v>14</v>
      </c>
      <c r="H4108" t="s">
        <v>15</v>
      </c>
      <c r="I4108">
        <v>250000000</v>
      </c>
      <c r="J4108">
        <v>2012</v>
      </c>
      <c r="K4108">
        <v>8.5</v>
      </c>
      <c r="L4108" s="5" t="s">
        <v>476</v>
      </c>
      <c r="M4108" s="5" t="s">
        <v>3629</v>
      </c>
      <c r="P4108" s="5">
        <f t="shared" si="376"/>
        <v>0.46075034642897195</v>
      </c>
      <c r="Q4108" s="5">
        <f t="shared" si="377"/>
        <v>448130642</v>
      </c>
      <c r="R4108" s="1">
        <f t="shared" si="378"/>
        <v>198130642</v>
      </c>
      <c r="S4108" s="1">
        <f t="shared" si="379"/>
        <v>250000000</v>
      </c>
      <c r="V4108" s="5"/>
      <c r="W4108" s="5"/>
      <c r="Y4108" s="5"/>
    </row>
    <row r="4109" spans="1:25" x14ac:dyDescent="0.3">
      <c r="A4109" t="s">
        <v>37</v>
      </c>
      <c r="B4109">
        <v>141</v>
      </c>
      <c r="C4109">
        <v>458991599</v>
      </c>
      <c r="D4109" t="s">
        <v>29</v>
      </c>
      <c r="E4109" t="s">
        <v>12559</v>
      </c>
      <c r="F4109" t="s">
        <v>38</v>
      </c>
      <c r="G4109" t="s">
        <v>14</v>
      </c>
      <c r="H4109" t="s">
        <v>15</v>
      </c>
      <c r="I4109">
        <v>250000000</v>
      </c>
      <c r="J4109">
        <v>2015</v>
      </c>
      <c r="K4109">
        <v>7.5</v>
      </c>
      <c r="L4109" s="5" t="s">
        <v>476</v>
      </c>
      <c r="M4109" s="5" t="s">
        <v>340</v>
      </c>
      <c r="N4109" t="s">
        <v>4289</v>
      </c>
      <c r="P4109" s="5">
        <f t="shared" si="376"/>
        <v>0.44924343640995074</v>
      </c>
      <c r="Q4109" s="5">
        <f t="shared" si="377"/>
        <v>458991599</v>
      </c>
      <c r="R4109" s="1">
        <f t="shared" si="378"/>
        <v>208991599</v>
      </c>
      <c r="S4109" s="1">
        <f t="shared" si="379"/>
        <v>250000000</v>
      </c>
      <c r="V4109" s="5"/>
      <c r="W4109" s="5"/>
      <c r="Y4109" s="5"/>
    </row>
    <row r="4110" spans="1:25" x14ac:dyDescent="0.3">
      <c r="A4110" t="s">
        <v>39</v>
      </c>
      <c r="B4110">
        <v>153</v>
      </c>
      <c r="C4110">
        <v>301956980</v>
      </c>
      <c r="D4110" t="s">
        <v>40</v>
      </c>
      <c r="E4110" t="s">
        <v>12560</v>
      </c>
      <c r="F4110" t="s">
        <v>41</v>
      </c>
      <c r="G4110" t="s">
        <v>14</v>
      </c>
      <c r="H4110" t="s">
        <v>22</v>
      </c>
      <c r="I4110">
        <v>250000000</v>
      </c>
      <c r="J4110">
        <v>2009</v>
      </c>
      <c r="K4110">
        <v>7.5</v>
      </c>
      <c r="L4110" s="5" t="s">
        <v>340</v>
      </c>
      <c r="M4110" s="5" t="s">
        <v>6299</v>
      </c>
      <c r="N4110" t="s">
        <v>455</v>
      </c>
      <c r="O4110" t="s">
        <v>8415</v>
      </c>
      <c r="P4110" s="5">
        <f t="shared" si="376"/>
        <v>0.4366406441339043</v>
      </c>
      <c r="Q4110" s="5">
        <f t="shared" si="377"/>
        <v>301956980</v>
      </c>
      <c r="R4110" s="1">
        <f t="shared" si="378"/>
        <v>51956980</v>
      </c>
      <c r="S4110" s="1">
        <f t="shared" si="379"/>
        <v>250000000</v>
      </c>
      <c r="V4110" s="5"/>
      <c r="W4110" s="5"/>
      <c r="Y4110" s="5"/>
    </row>
    <row r="4111" spans="1:25" x14ac:dyDescent="0.3">
      <c r="A4111" t="s">
        <v>42</v>
      </c>
      <c r="B4111">
        <v>183</v>
      </c>
      <c r="C4111">
        <v>330249062</v>
      </c>
      <c r="D4111" t="s">
        <v>29</v>
      </c>
      <c r="E4111" t="s">
        <v>12561</v>
      </c>
      <c r="F4111" t="s">
        <v>43</v>
      </c>
      <c r="G4111" t="s">
        <v>14</v>
      </c>
      <c r="H4111" t="s">
        <v>15</v>
      </c>
      <c r="I4111">
        <v>250000000</v>
      </c>
      <c r="J4111">
        <v>2016</v>
      </c>
      <c r="K4111">
        <v>6.9</v>
      </c>
      <c r="L4111" s="5" t="s">
        <v>476</v>
      </c>
      <c r="M4111" s="5" t="s">
        <v>340</v>
      </c>
      <c r="N4111" t="s">
        <v>4289</v>
      </c>
      <c r="P4111" s="5">
        <f t="shared" si="376"/>
        <v>0.43226023176247225</v>
      </c>
      <c r="Q4111" s="5">
        <f t="shared" si="377"/>
        <v>330249062</v>
      </c>
      <c r="R4111" s="1">
        <f t="shared" si="378"/>
        <v>80249062</v>
      </c>
      <c r="S4111" s="1">
        <f t="shared" si="379"/>
        <v>250000000</v>
      </c>
      <c r="V4111" s="5"/>
      <c r="W4111" s="5"/>
      <c r="Y4111" s="5"/>
    </row>
    <row r="4112" spans="1:25" x14ac:dyDescent="0.3">
      <c r="A4112" t="s">
        <v>59</v>
      </c>
      <c r="B4112">
        <v>136</v>
      </c>
      <c r="C4112">
        <v>241063875</v>
      </c>
      <c r="D4112" t="s">
        <v>17</v>
      </c>
      <c r="E4112" t="s">
        <v>12562</v>
      </c>
      <c r="F4112" t="s">
        <v>60</v>
      </c>
      <c r="G4112" t="s">
        <v>14</v>
      </c>
      <c r="H4112" t="s">
        <v>15</v>
      </c>
      <c r="I4112">
        <v>250000000</v>
      </c>
      <c r="J4112">
        <v>2011</v>
      </c>
      <c r="K4112">
        <v>6.7</v>
      </c>
      <c r="L4112" s="5" t="s">
        <v>476</v>
      </c>
      <c r="M4112" s="5" t="s">
        <v>340</v>
      </c>
      <c r="N4112" t="s">
        <v>455</v>
      </c>
      <c r="P4112" s="5">
        <f t="shared" si="376"/>
        <v>0.42593930217480497</v>
      </c>
      <c r="Q4112" s="5">
        <f t="shared" si="377"/>
        <v>241063875</v>
      </c>
      <c r="R4112" s="1">
        <f t="shared" si="378"/>
        <v>-8936125</v>
      </c>
      <c r="S4112" s="1">
        <f t="shared" si="379"/>
        <v>250000000</v>
      </c>
      <c r="V4112" s="5"/>
      <c r="W4112" s="5"/>
      <c r="Y4112" s="5"/>
    </row>
    <row r="4113" spans="1:25" x14ac:dyDescent="0.3">
      <c r="A4113" t="s">
        <v>64</v>
      </c>
      <c r="B4113">
        <v>164</v>
      </c>
      <c r="C4113">
        <v>255108370</v>
      </c>
      <c r="D4113" t="s">
        <v>65</v>
      </c>
      <c r="E4113" t="s">
        <v>12563</v>
      </c>
      <c r="F4113" t="s">
        <v>66</v>
      </c>
      <c r="G4113" t="s">
        <v>14</v>
      </c>
      <c r="H4113" t="s">
        <v>67</v>
      </c>
      <c r="I4113">
        <v>250000000</v>
      </c>
      <c r="J4113">
        <v>2014</v>
      </c>
      <c r="K4113">
        <v>7.5</v>
      </c>
      <c r="L4113" s="5" t="s">
        <v>340</v>
      </c>
      <c r="M4113" s="5" t="s">
        <v>455</v>
      </c>
      <c r="P4113" s="5">
        <f t="shared" si="376"/>
        <v>0.42557753155507222</v>
      </c>
      <c r="Q4113" s="5">
        <f t="shared" si="377"/>
        <v>255108370</v>
      </c>
      <c r="R4113" s="1">
        <f t="shared" si="378"/>
        <v>5108370</v>
      </c>
      <c r="S4113" s="1">
        <f t="shared" si="379"/>
        <v>250000000</v>
      </c>
      <c r="V4113" s="5"/>
      <c r="W4113" s="5"/>
      <c r="Y4113" s="5"/>
    </row>
    <row r="4114" spans="1:25" x14ac:dyDescent="0.3">
      <c r="A4114" t="s">
        <v>81</v>
      </c>
      <c r="B4114">
        <v>147</v>
      </c>
      <c r="C4114">
        <v>407197282</v>
      </c>
      <c r="D4114" t="s">
        <v>29</v>
      </c>
      <c r="E4114" t="s">
        <v>12564</v>
      </c>
      <c r="F4114" t="s">
        <v>82</v>
      </c>
      <c r="G4114" t="s">
        <v>14</v>
      </c>
      <c r="H4114" t="s">
        <v>15</v>
      </c>
      <c r="I4114">
        <v>250000000</v>
      </c>
      <c r="J4114">
        <v>2016</v>
      </c>
      <c r="K4114">
        <v>8.1999999999999993</v>
      </c>
      <c r="L4114" s="5" t="s">
        <v>476</v>
      </c>
      <c r="M4114" s="5" t="s">
        <v>340</v>
      </c>
      <c r="N4114" t="s">
        <v>4289</v>
      </c>
      <c r="P4114" s="5">
        <f t="shared" si="376"/>
        <v>0.42423360773838514</v>
      </c>
      <c r="Q4114" s="5">
        <f t="shared" si="377"/>
        <v>407197282</v>
      </c>
      <c r="R4114" s="1">
        <f t="shared" si="378"/>
        <v>157197282</v>
      </c>
      <c r="S4114" s="1">
        <f t="shared" si="379"/>
        <v>250000000</v>
      </c>
      <c r="V4114" s="5"/>
      <c r="W4114" s="5"/>
      <c r="Y4114" s="5"/>
    </row>
    <row r="4115" spans="1:25" x14ac:dyDescent="0.3">
      <c r="A4115" t="s">
        <v>19</v>
      </c>
      <c r="B4115">
        <v>148</v>
      </c>
      <c r="C4115">
        <v>200074175</v>
      </c>
      <c r="D4115" t="s">
        <v>20</v>
      </c>
      <c r="E4115" t="s">
        <v>12565</v>
      </c>
      <c r="F4115" t="s">
        <v>21</v>
      </c>
      <c r="G4115" t="s">
        <v>14</v>
      </c>
      <c r="H4115" t="s">
        <v>22</v>
      </c>
      <c r="I4115">
        <v>245000000</v>
      </c>
      <c r="J4115">
        <v>2015</v>
      </c>
      <c r="K4115">
        <v>6.8</v>
      </c>
      <c r="L4115" s="5" t="s">
        <v>476</v>
      </c>
      <c r="M4115" s="5" t="s">
        <v>340</v>
      </c>
      <c r="N4115" t="s">
        <v>3629</v>
      </c>
      <c r="P4115" s="5">
        <f t="shared" si="376"/>
        <v>0.41259071834116123</v>
      </c>
      <c r="Q4115" s="5">
        <f t="shared" si="377"/>
        <v>200074175</v>
      </c>
      <c r="R4115" s="1">
        <f t="shared" si="378"/>
        <v>-44925825</v>
      </c>
      <c r="S4115" s="1">
        <f t="shared" si="379"/>
        <v>245000000</v>
      </c>
      <c r="V4115" s="5"/>
      <c r="W4115" s="5"/>
      <c r="Y4115" s="5"/>
    </row>
    <row r="4116" spans="1:25" x14ac:dyDescent="0.3">
      <c r="A4116" t="s">
        <v>11</v>
      </c>
      <c r="B4116">
        <v>178</v>
      </c>
      <c r="C4116">
        <v>760505847</v>
      </c>
      <c r="D4116" t="s">
        <v>12</v>
      </c>
      <c r="E4116" t="s">
        <v>12566</v>
      </c>
      <c r="F4116" t="s">
        <v>13</v>
      </c>
      <c r="G4116" t="s">
        <v>14</v>
      </c>
      <c r="H4116" t="s">
        <v>15</v>
      </c>
      <c r="I4116">
        <v>237000000</v>
      </c>
      <c r="J4116">
        <v>2009</v>
      </c>
      <c r="K4116">
        <v>7.9</v>
      </c>
      <c r="L4116" s="5" t="s">
        <v>476</v>
      </c>
      <c r="M4116" s="5" t="s">
        <v>340</v>
      </c>
      <c r="N4116" t="s">
        <v>455</v>
      </c>
      <c r="O4116" t="s">
        <v>4289</v>
      </c>
      <c r="P4116" s="5">
        <f t="shared" si="376"/>
        <v>0.41504737690940435</v>
      </c>
      <c r="Q4116" s="5">
        <f t="shared" si="377"/>
        <v>760505847</v>
      </c>
      <c r="R4116" s="1">
        <f t="shared" si="378"/>
        <v>523505847</v>
      </c>
      <c r="S4116" s="1">
        <f t="shared" si="379"/>
        <v>237000000</v>
      </c>
      <c r="V4116" s="5"/>
      <c r="W4116" s="5"/>
      <c r="Y4116" s="5"/>
    </row>
    <row r="4117" spans="1:25" x14ac:dyDescent="0.3">
      <c r="A4117" t="s">
        <v>68</v>
      </c>
      <c r="B4117">
        <v>153</v>
      </c>
      <c r="C4117">
        <v>262030663</v>
      </c>
      <c r="D4117" t="s">
        <v>17</v>
      </c>
      <c r="E4117" t="s">
        <v>12567</v>
      </c>
      <c r="F4117" t="s">
        <v>69</v>
      </c>
      <c r="G4117" t="s">
        <v>14</v>
      </c>
      <c r="H4117" t="s">
        <v>15</v>
      </c>
      <c r="I4117">
        <v>230000000</v>
      </c>
      <c r="J4117">
        <v>2012</v>
      </c>
      <c r="K4117">
        <v>7</v>
      </c>
      <c r="L4117" s="5" t="s">
        <v>476</v>
      </c>
      <c r="M4117" s="5" t="s">
        <v>340</v>
      </c>
      <c r="N4117" t="s">
        <v>455</v>
      </c>
      <c r="P4117" s="5">
        <f t="shared" si="376"/>
        <v>0.39108591231584905</v>
      </c>
      <c r="Q4117" s="5">
        <f t="shared" si="377"/>
        <v>262030663</v>
      </c>
      <c r="R4117" s="1">
        <f t="shared" si="378"/>
        <v>32030663</v>
      </c>
      <c r="S4117" s="1">
        <f t="shared" si="379"/>
        <v>230000000</v>
      </c>
      <c r="V4117" s="5"/>
      <c r="W4117" s="5"/>
      <c r="Y4117" s="5"/>
    </row>
    <row r="4118" spans="1:25" x14ac:dyDescent="0.3">
      <c r="A4118" t="s">
        <v>16</v>
      </c>
      <c r="B4118">
        <v>151</v>
      </c>
      <c r="C4118">
        <v>423032628</v>
      </c>
      <c r="D4118" t="s">
        <v>17</v>
      </c>
      <c r="E4118" t="s">
        <v>12568</v>
      </c>
      <c r="F4118" t="s">
        <v>51</v>
      </c>
      <c r="G4118" t="s">
        <v>14</v>
      </c>
      <c r="H4118" t="s">
        <v>15</v>
      </c>
      <c r="I4118">
        <v>225000000</v>
      </c>
      <c r="J4118">
        <v>2006</v>
      </c>
      <c r="K4118">
        <v>7.3</v>
      </c>
      <c r="L4118" s="5" t="s">
        <v>476</v>
      </c>
      <c r="M4118" s="5" t="s">
        <v>340</v>
      </c>
      <c r="N4118" t="s">
        <v>455</v>
      </c>
      <c r="P4118" s="5">
        <f t="shared" si="376"/>
        <v>0.38787383880873494</v>
      </c>
      <c r="Q4118" s="5">
        <f t="shared" si="377"/>
        <v>423032628</v>
      </c>
      <c r="R4118" s="1">
        <f t="shared" si="378"/>
        <v>198032628</v>
      </c>
      <c r="S4118" s="1">
        <f t="shared" si="379"/>
        <v>225000000</v>
      </c>
      <c r="V4118" s="5"/>
      <c r="W4118" s="5"/>
      <c r="Y4118" s="5"/>
    </row>
    <row r="4119" spans="1:25" x14ac:dyDescent="0.3">
      <c r="A4119" t="s">
        <v>42</v>
      </c>
      <c r="B4119">
        <v>143</v>
      </c>
      <c r="C4119">
        <v>291021565</v>
      </c>
      <c r="D4119" t="s">
        <v>12</v>
      </c>
      <c r="E4119" t="s">
        <v>12569</v>
      </c>
      <c r="F4119" t="s">
        <v>54</v>
      </c>
      <c r="G4119" t="s">
        <v>14</v>
      </c>
      <c r="H4119" t="s">
        <v>15</v>
      </c>
      <c r="I4119">
        <v>225000000</v>
      </c>
      <c r="J4119">
        <v>2013</v>
      </c>
      <c r="K4119">
        <v>7.2</v>
      </c>
      <c r="L4119" s="5" t="s">
        <v>476</v>
      </c>
      <c r="M4119" s="5" t="s">
        <v>340</v>
      </c>
      <c r="N4119" t="s">
        <v>455</v>
      </c>
      <c r="O4119" t="s">
        <v>4289</v>
      </c>
      <c r="P4119" s="5">
        <f t="shared" si="376"/>
        <v>0.3758269693856901</v>
      </c>
      <c r="Q4119" s="5">
        <f t="shared" si="377"/>
        <v>291021565</v>
      </c>
      <c r="R4119" s="1">
        <f t="shared" si="378"/>
        <v>66021565</v>
      </c>
      <c r="S4119" s="1">
        <f t="shared" si="379"/>
        <v>225000000</v>
      </c>
      <c r="V4119" s="5"/>
      <c r="W4119" s="5"/>
      <c r="Y4119" s="5"/>
    </row>
    <row r="4120" spans="1:25" x14ac:dyDescent="0.3">
      <c r="A4120" t="s">
        <v>55</v>
      </c>
      <c r="B4120">
        <v>150</v>
      </c>
      <c r="C4120">
        <v>141614023</v>
      </c>
      <c r="D4120" t="s">
        <v>56</v>
      </c>
      <c r="E4120" t="s">
        <v>12570</v>
      </c>
      <c r="F4120" t="s">
        <v>57</v>
      </c>
      <c r="G4120" t="s">
        <v>14</v>
      </c>
      <c r="H4120" t="s">
        <v>15</v>
      </c>
      <c r="I4120">
        <v>225000000</v>
      </c>
      <c r="J4120">
        <v>2008</v>
      </c>
      <c r="K4120">
        <v>6.6</v>
      </c>
      <c r="L4120" s="5" t="s">
        <v>476</v>
      </c>
      <c r="M4120" s="5" t="s">
        <v>340</v>
      </c>
      <c r="N4120" t="s">
        <v>6299</v>
      </c>
      <c r="O4120" t="s">
        <v>455</v>
      </c>
      <c r="P4120" s="5">
        <f t="shared" si="376"/>
        <v>0.37045912559138</v>
      </c>
      <c r="Q4120" s="5">
        <f t="shared" si="377"/>
        <v>141614023</v>
      </c>
      <c r="R4120" s="1">
        <f t="shared" si="378"/>
        <v>-83385977</v>
      </c>
      <c r="S4120" s="1">
        <f t="shared" si="379"/>
        <v>225000000</v>
      </c>
      <c r="V4120" s="5"/>
      <c r="W4120" s="5"/>
      <c r="Y4120" s="5"/>
    </row>
    <row r="4121" spans="1:25" x14ac:dyDescent="0.3">
      <c r="A4121" t="s">
        <v>61</v>
      </c>
      <c r="B4121">
        <v>106</v>
      </c>
      <c r="C4121">
        <v>179020854</v>
      </c>
      <c r="D4121" t="s">
        <v>62</v>
      </c>
      <c r="E4121" t="s">
        <v>12571</v>
      </c>
      <c r="F4121" t="s">
        <v>63</v>
      </c>
      <c r="G4121" t="s">
        <v>14</v>
      </c>
      <c r="H4121" t="s">
        <v>15</v>
      </c>
      <c r="I4121">
        <v>225000000</v>
      </c>
      <c r="J4121">
        <v>2012</v>
      </c>
      <c r="K4121">
        <v>6.8</v>
      </c>
      <c r="L4121" s="5" t="s">
        <v>476</v>
      </c>
      <c r="M4121" s="5" t="s">
        <v>340</v>
      </c>
      <c r="N4121" t="s">
        <v>599</v>
      </c>
      <c r="O4121" t="s">
        <v>6299</v>
      </c>
      <c r="P4121" s="5">
        <f t="shared" si="376"/>
        <v>0.37539377943196833</v>
      </c>
      <c r="Q4121" s="5">
        <f t="shared" si="377"/>
        <v>179020854</v>
      </c>
      <c r="R4121" s="1">
        <f t="shared" si="378"/>
        <v>-45979146</v>
      </c>
      <c r="S4121" s="1">
        <f t="shared" si="379"/>
        <v>225000000</v>
      </c>
      <c r="V4121" s="5"/>
      <c r="W4121" s="5"/>
      <c r="Y4121" s="5"/>
    </row>
    <row r="4122" spans="1:25" x14ac:dyDescent="0.3">
      <c r="A4122" t="s">
        <v>64</v>
      </c>
      <c r="B4122">
        <v>186</v>
      </c>
      <c r="C4122">
        <v>258355354</v>
      </c>
      <c r="D4122" t="s">
        <v>65</v>
      </c>
      <c r="E4122" t="s">
        <v>12572</v>
      </c>
      <c r="F4122" t="s">
        <v>73</v>
      </c>
      <c r="G4122" t="s">
        <v>14</v>
      </c>
      <c r="H4122" t="s">
        <v>15</v>
      </c>
      <c r="I4122">
        <v>225000000</v>
      </c>
      <c r="J4122">
        <v>2013</v>
      </c>
      <c r="K4122">
        <v>7.9</v>
      </c>
      <c r="L4122" s="5" t="s">
        <v>340</v>
      </c>
      <c r="M4122" s="5" t="s">
        <v>455</v>
      </c>
      <c r="P4122" s="5">
        <f t="shared" si="376"/>
        <v>0.37764098853452382</v>
      </c>
      <c r="Q4122" s="5">
        <f t="shared" si="377"/>
        <v>258355354</v>
      </c>
      <c r="R4122" s="1">
        <f t="shared" si="378"/>
        <v>33355354</v>
      </c>
      <c r="S4122" s="1">
        <f t="shared" si="379"/>
        <v>225000000</v>
      </c>
      <c r="V4122" s="5"/>
      <c r="W4122" s="5"/>
      <c r="Y4122" s="5"/>
    </row>
    <row r="4123" spans="1:25" x14ac:dyDescent="0.3">
      <c r="A4123" t="s">
        <v>37</v>
      </c>
      <c r="B4123">
        <v>173</v>
      </c>
      <c r="C4123">
        <v>623279547</v>
      </c>
      <c r="D4123" t="s">
        <v>29</v>
      </c>
      <c r="E4123" t="s">
        <v>12573</v>
      </c>
      <c r="F4123" t="s">
        <v>58</v>
      </c>
      <c r="G4123" t="s">
        <v>14</v>
      </c>
      <c r="H4123" t="s">
        <v>15</v>
      </c>
      <c r="I4123">
        <v>220000000</v>
      </c>
      <c r="J4123">
        <v>2012</v>
      </c>
      <c r="K4123">
        <v>8.1</v>
      </c>
      <c r="L4123" s="5" t="s">
        <v>476</v>
      </c>
      <c r="M4123" s="5" t="s">
        <v>340</v>
      </c>
      <c r="N4123" t="s">
        <v>4289</v>
      </c>
      <c r="P4123" s="5">
        <f t="shared" si="376"/>
        <v>0.37430459329088533</v>
      </c>
      <c r="Q4123" s="5">
        <f t="shared" si="377"/>
        <v>623279547</v>
      </c>
      <c r="R4123" s="1">
        <f t="shared" si="378"/>
        <v>403279547</v>
      </c>
      <c r="S4123" s="1">
        <f t="shared" si="379"/>
        <v>220000000</v>
      </c>
      <c r="V4123" s="5"/>
      <c r="W4123" s="5"/>
      <c r="Y4123" s="5"/>
    </row>
    <row r="4124" spans="1:25" x14ac:dyDescent="0.3">
      <c r="A4124" t="s">
        <v>16</v>
      </c>
      <c r="B4124">
        <v>150</v>
      </c>
      <c r="C4124">
        <v>89289910</v>
      </c>
      <c r="D4124" t="s">
        <v>52</v>
      </c>
      <c r="E4124" t="s">
        <v>12574</v>
      </c>
      <c r="F4124" t="s">
        <v>53</v>
      </c>
      <c r="G4124" t="s">
        <v>14</v>
      </c>
      <c r="H4124" t="s">
        <v>15</v>
      </c>
      <c r="I4124">
        <v>215000000</v>
      </c>
      <c r="J4124">
        <v>2013</v>
      </c>
      <c r="K4124">
        <v>6.5</v>
      </c>
      <c r="L4124" s="5" t="s">
        <v>476</v>
      </c>
      <c r="M4124" s="5" t="s">
        <v>340</v>
      </c>
      <c r="N4124" t="s">
        <v>5239</v>
      </c>
      <c r="P4124" s="5">
        <f t="shared" si="376"/>
        <v>0.35395062745453665</v>
      </c>
      <c r="Q4124" s="5">
        <f t="shared" si="377"/>
        <v>89289910</v>
      </c>
      <c r="R4124" s="1">
        <f t="shared" si="378"/>
        <v>-125710090</v>
      </c>
      <c r="S4124" s="1">
        <f t="shared" si="379"/>
        <v>215000000</v>
      </c>
      <c r="V4124" s="5"/>
      <c r="W4124" s="5"/>
      <c r="Y4124" s="5"/>
    </row>
    <row r="4125" spans="1:25" x14ac:dyDescent="0.3">
      <c r="A4125" t="s">
        <v>31</v>
      </c>
      <c r="B4125">
        <v>130</v>
      </c>
      <c r="C4125">
        <v>234903076</v>
      </c>
      <c r="D4125" t="s">
        <v>75</v>
      </c>
      <c r="E4125" t="s">
        <v>12575</v>
      </c>
      <c r="F4125" t="s">
        <v>107</v>
      </c>
      <c r="G4125" t="s">
        <v>14</v>
      </c>
      <c r="H4125" t="s">
        <v>15</v>
      </c>
      <c r="I4125">
        <v>215000000</v>
      </c>
      <c r="J4125">
        <v>2013</v>
      </c>
      <c r="K4125">
        <v>6.4</v>
      </c>
      <c r="L4125" s="5" t="s">
        <v>340</v>
      </c>
      <c r="M4125" s="5" t="s">
        <v>6299</v>
      </c>
      <c r="N4125" t="s">
        <v>455</v>
      </c>
      <c r="P4125" s="5">
        <f t="shared" si="376"/>
        <v>0.36208258179438613</v>
      </c>
      <c r="Q4125" s="5">
        <f t="shared" si="377"/>
        <v>234903076</v>
      </c>
      <c r="R4125" s="1">
        <f t="shared" si="378"/>
        <v>19903076</v>
      </c>
      <c r="S4125" s="1">
        <f t="shared" si="379"/>
        <v>215000000</v>
      </c>
      <c r="V4125" s="5"/>
      <c r="W4125" s="5"/>
      <c r="Y4125" s="5"/>
    </row>
    <row r="4126" spans="1:25" x14ac:dyDescent="0.3">
      <c r="A4126" t="s">
        <v>96</v>
      </c>
      <c r="B4126">
        <v>104</v>
      </c>
      <c r="C4126">
        <v>234360014</v>
      </c>
      <c r="D4126" t="s">
        <v>97</v>
      </c>
      <c r="E4126" t="s">
        <v>12576</v>
      </c>
      <c r="F4126" t="s">
        <v>98</v>
      </c>
      <c r="G4126" t="s">
        <v>14</v>
      </c>
      <c r="H4126" t="s">
        <v>99</v>
      </c>
      <c r="I4126">
        <v>210000000</v>
      </c>
      <c r="J4126">
        <v>2006</v>
      </c>
      <c r="K4126">
        <v>6.8</v>
      </c>
      <c r="L4126" s="5" t="s">
        <v>476</v>
      </c>
      <c r="M4126" s="5" t="s">
        <v>340</v>
      </c>
      <c r="N4126" t="s">
        <v>455</v>
      </c>
      <c r="O4126" t="s">
        <v>4289</v>
      </c>
      <c r="P4126" s="5">
        <f t="shared" si="376"/>
        <v>0.35977827241501342</v>
      </c>
      <c r="Q4126" s="5">
        <f t="shared" si="377"/>
        <v>234360014</v>
      </c>
      <c r="R4126" s="1">
        <f t="shared" si="378"/>
        <v>24360014</v>
      </c>
      <c r="S4126" s="1">
        <f t="shared" si="379"/>
        <v>210000000</v>
      </c>
      <c r="V4126" s="5"/>
      <c r="W4126" s="5"/>
      <c r="Y4126" s="5"/>
    </row>
    <row r="4127" spans="1:25" x14ac:dyDescent="0.3">
      <c r="A4127" t="s">
        <v>104</v>
      </c>
      <c r="B4127">
        <v>165</v>
      </c>
      <c r="C4127">
        <v>245428137</v>
      </c>
      <c r="D4127" t="s">
        <v>29</v>
      </c>
      <c r="E4127" t="s">
        <v>12577</v>
      </c>
      <c r="F4127" t="s">
        <v>106</v>
      </c>
      <c r="G4127" t="s">
        <v>14</v>
      </c>
      <c r="H4127" t="s">
        <v>15</v>
      </c>
      <c r="I4127">
        <v>210000000</v>
      </c>
      <c r="J4127">
        <v>2014</v>
      </c>
      <c r="K4127">
        <v>5.7</v>
      </c>
      <c r="L4127" s="5" t="s">
        <v>476</v>
      </c>
      <c r="M4127" s="5" t="s">
        <v>340</v>
      </c>
      <c r="N4127" t="s">
        <v>4289</v>
      </c>
      <c r="P4127" s="5">
        <f t="shared" si="376"/>
        <v>0.35743700456491645</v>
      </c>
      <c r="Q4127" s="5">
        <f t="shared" si="377"/>
        <v>245428137</v>
      </c>
      <c r="R4127" s="1">
        <f t="shared" si="378"/>
        <v>35428137</v>
      </c>
      <c r="S4127" s="1">
        <f t="shared" si="379"/>
        <v>210000000</v>
      </c>
      <c r="V4127" s="5"/>
      <c r="W4127" s="5"/>
      <c r="Y4127" s="5"/>
    </row>
    <row r="4128" spans="1:25" x14ac:dyDescent="0.3">
      <c r="A4128" t="s">
        <v>44</v>
      </c>
      <c r="B4128">
        <v>169</v>
      </c>
      <c r="C4128">
        <v>200069408</v>
      </c>
      <c r="D4128" t="s">
        <v>29</v>
      </c>
      <c r="E4128" t="s">
        <v>12578</v>
      </c>
      <c r="F4128" t="s">
        <v>46</v>
      </c>
      <c r="G4128" t="s">
        <v>14</v>
      </c>
      <c r="H4128" t="s">
        <v>15</v>
      </c>
      <c r="I4128">
        <v>209000000</v>
      </c>
      <c r="J4128">
        <v>2006</v>
      </c>
      <c r="K4128">
        <v>6.1</v>
      </c>
      <c r="L4128" s="5" t="s">
        <v>476</v>
      </c>
      <c r="M4128" s="5" t="s">
        <v>340</v>
      </c>
      <c r="N4128" t="s">
        <v>4289</v>
      </c>
      <c r="P4128" s="5">
        <f t="shared" si="376"/>
        <v>0.35436946398550162</v>
      </c>
      <c r="Q4128" s="5">
        <f t="shared" si="377"/>
        <v>200069408</v>
      </c>
      <c r="R4128" s="1">
        <f t="shared" si="378"/>
        <v>-8930592</v>
      </c>
      <c r="S4128" s="1">
        <f t="shared" si="379"/>
        <v>209000000</v>
      </c>
      <c r="V4128" s="5"/>
      <c r="W4128" s="5"/>
      <c r="Y4128" s="5"/>
    </row>
    <row r="4129" spans="1:25" x14ac:dyDescent="0.3">
      <c r="A4129" t="s">
        <v>83</v>
      </c>
      <c r="B4129">
        <v>131</v>
      </c>
      <c r="C4129">
        <v>65173160</v>
      </c>
      <c r="D4129" t="s">
        <v>84</v>
      </c>
      <c r="E4129" t="s">
        <v>12579</v>
      </c>
      <c r="F4129" t="s">
        <v>85</v>
      </c>
      <c r="G4129" t="s">
        <v>14</v>
      </c>
      <c r="H4129" t="s">
        <v>15</v>
      </c>
      <c r="I4129">
        <v>209000000</v>
      </c>
      <c r="J4129">
        <v>2012</v>
      </c>
      <c r="K4129">
        <v>5.9</v>
      </c>
      <c r="L4129" s="5" t="s">
        <v>476</v>
      </c>
      <c r="M4129" s="5" t="s">
        <v>340</v>
      </c>
      <c r="N4129" t="s">
        <v>4289</v>
      </c>
      <c r="O4129" t="s">
        <v>3629</v>
      </c>
      <c r="P4129" s="5">
        <f t="shared" si="376"/>
        <v>0.35413648102841322</v>
      </c>
      <c r="Q4129" s="5">
        <f t="shared" si="377"/>
        <v>65173160</v>
      </c>
      <c r="R4129" s="1">
        <f t="shared" si="378"/>
        <v>-143826840</v>
      </c>
      <c r="S4129" s="1">
        <f t="shared" si="379"/>
        <v>209000000</v>
      </c>
      <c r="V4129" s="5"/>
      <c r="W4129" s="5"/>
      <c r="Y4129" s="5"/>
    </row>
    <row r="4130" spans="1:25" x14ac:dyDescent="0.3">
      <c r="A4130" t="s">
        <v>64</v>
      </c>
      <c r="B4130">
        <v>201</v>
      </c>
      <c r="C4130">
        <v>218051260</v>
      </c>
      <c r="D4130" t="s">
        <v>77</v>
      </c>
      <c r="E4130" t="s">
        <v>12580</v>
      </c>
      <c r="F4130" t="s">
        <v>78</v>
      </c>
      <c r="G4130" t="s">
        <v>14</v>
      </c>
      <c r="H4130" t="s">
        <v>67</v>
      </c>
      <c r="I4130">
        <v>207000000</v>
      </c>
      <c r="J4130">
        <v>2005</v>
      </c>
      <c r="K4130">
        <v>7.2</v>
      </c>
      <c r="L4130" s="5" t="s">
        <v>476</v>
      </c>
      <c r="M4130" s="5" t="s">
        <v>340</v>
      </c>
      <c r="N4130" t="s">
        <v>1221</v>
      </c>
      <c r="O4130" t="s">
        <v>6851</v>
      </c>
      <c r="P4130" s="5">
        <f t="shared" si="376"/>
        <v>0.3639061120000629</v>
      </c>
      <c r="Q4130" s="5">
        <f t="shared" si="377"/>
        <v>218051260</v>
      </c>
      <c r="R4130" s="1">
        <f t="shared" si="378"/>
        <v>11051260</v>
      </c>
      <c r="S4130" s="1">
        <f t="shared" si="379"/>
        <v>207000000</v>
      </c>
      <c r="V4130" s="5"/>
      <c r="W4130" s="5"/>
      <c r="Y4130" s="5"/>
    </row>
    <row r="4131" spans="1:25" x14ac:dyDescent="0.3">
      <c r="A4131" t="s">
        <v>47</v>
      </c>
      <c r="B4131">
        <v>106</v>
      </c>
      <c r="C4131">
        <v>168368427</v>
      </c>
      <c r="D4131" t="s">
        <v>49</v>
      </c>
      <c r="E4131" t="s">
        <v>12581</v>
      </c>
      <c r="F4131" t="s">
        <v>50</v>
      </c>
      <c r="G4131" t="s">
        <v>14</v>
      </c>
      <c r="H4131" t="s">
        <v>22</v>
      </c>
      <c r="I4131">
        <v>200000000</v>
      </c>
      <c r="J4131">
        <v>2008</v>
      </c>
      <c r="K4131">
        <v>6.7</v>
      </c>
      <c r="L4131" s="5" t="s">
        <v>476</v>
      </c>
      <c r="M4131" s="5" t="s">
        <v>340</v>
      </c>
      <c r="P4131" s="5">
        <f t="shared" si="376"/>
        <v>0.36258407054696623</v>
      </c>
      <c r="Q4131" s="5">
        <f t="shared" si="377"/>
        <v>168368427</v>
      </c>
      <c r="R4131" s="1">
        <f t="shared" si="378"/>
        <v>-31631573</v>
      </c>
      <c r="S4131" s="1">
        <f t="shared" si="379"/>
        <v>200000000</v>
      </c>
      <c r="V4131" s="5"/>
      <c r="W4131" s="5"/>
      <c r="Y4131" s="5"/>
    </row>
    <row r="4132" spans="1:25" x14ac:dyDescent="0.3">
      <c r="A4132" t="s">
        <v>70</v>
      </c>
      <c r="B4132">
        <v>156</v>
      </c>
      <c r="C4132">
        <v>105219735</v>
      </c>
      <c r="D4132" t="s">
        <v>71</v>
      </c>
      <c r="E4132" t="s">
        <v>12582</v>
      </c>
      <c r="F4132" t="s">
        <v>72</v>
      </c>
      <c r="G4132" t="s">
        <v>14</v>
      </c>
      <c r="H4132" t="s">
        <v>15</v>
      </c>
      <c r="I4132">
        <v>200000000</v>
      </c>
      <c r="J4132">
        <v>2010</v>
      </c>
      <c r="K4132">
        <v>6.7</v>
      </c>
      <c r="L4132" s="5" t="s">
        <v>476</v>
      </c>
      <c r="M4132" s="5" t="s">
        <v>340</v>
      </c>
      <c r="N4132" t="s">
        <v>1221</v>
      </c>
      <c r="O4132" t="s">
        <v>7865</v>
      </c>
      <c r="P4132" s="5">
        <f t="shared" si="376"/>
        <v>0.36409890045028709</v>
      </c>
      <c r="Q4132" s="5">
        <f t="shared" si="377"/>
        <v>105219735</v>
      </c>
      <c r="R4132" s="1">
        <f t="shared" si="378"/>
        <v>-94780265</v>
      </c>
      <c r="S4132" s="1">
        <f t="shared" si="379"/>
        <v>200000000</v>
      </c>
      <c r="V4132" s="5"/>
      <c r="W4132" s="5"/>
      <c r="Y4132" s="5"/>
    </row>
    <row r="4133" spans="1:25" x14ac:dyDescent="0.3">
      <c r="A4133" t="s">
        <v>11</v>
      </c>
      <c r="B4133">
        <v>194</v>
      </c>
      <c r="C4133">
        <v>658672302</v>
      </c>
      <c r="D4133" t="s">
        <v>79</v>
      </c>
      <c r="E4133" t="s">
        <v>12583</v>
      </c>
      <c r="F4133" t="s">
        <v>80</v>
      </c>
      <c r="G4133" t="s">
        <v>14</v>
      </c>
      <c r="H4133" t="s">
        <v>15</v>
      </c>
      <c r="I4133">
        <v>200000000</v>
      </c>
      <c r="J4133">
        <v>1997</v>
      </c>
      <c r="K4133">
        <v>7.7</v>
      </c>
      <c r="L4133" s="5" t="s">
        <v>1221</v>
      </c>
      <c r="M4133" s="5" t="s">
        <v>6851</v>
      </c>
      <c r="P4133" s="5">
        <f t="shared" si="376"/>
        <v>0.36986828309846614</v>
      </c>
      <c r="Q4133" s="5">
        <f t="shared" si="377"/>
        <v>658672302</v>
      </c>
      <c r="R4133" s="1">
        <f t="shared" si="378"/>
        <v>458672302</v>
      </c>
      <c r="S4133" s="1">
        <f t="shared" si="379"/>
        <v>200000000</v>
      </c>
      <c r="V4133" s="5"/>
      <c r="W4133" s="5"/>
      <c r="Y4133" s="5"/>
    </row>
    <row r="4134" spans="1:25" x14ac:dyDescent="0.3">
      <c r="A4134" t="s">
        <v>19</v>
      </c>
      <c r="B4134">
        <v>143</v>
      </c>
      <c r="C4134">
        <v>304360277</v>
      </c>
      <c r="D4134" t="s">
        <v>20</v>
      </c>
      <c r="E4134" t="s">
        <v>12584</v>
      </c>
      <c r="F4134" t="s">
        <v>88</v>
      </c>
      <c r="G4134" t="s">
        <v>14</v>
      </c>
      <c r="H4134" t="s">
        <v>22</v>
      </c>
      <c r="I4134">
        <v>200000000</v>
      </c>
      <c r="J4134">
        <v>2012</v>
      </c>
      <c r="K4134">
        <v>7.8</v>
      </c>
      <c r="L4134" s="5" t="s">
        <v>476</v>
      </c>
      <c r="M4134" s="5" t="s">
        <v>340</v>
      </c>
      <c r="N4134" t="s">
        <v>3629</v>
      </c>
      <c r="P4134" s="5">
        <f t="shared" si="376"/>
        <v>0.35308621936112838</v>
      </c>
      <c r="Q4134" s="5">
        <f t="shared" si="377"/>
        <v>304360277</v>
      </c>
      <c r="R4134" s="1">
        <f t="shared" si="378"/>
        <v>104360277</v>
      </c>
      <c r="S4134" s="1">
        <f t="shared" si="379"/>
        <v>200000000</v>
      </c>
      <c r="V4134" s="5"/>
      <c r="W4134" s="5"/>
      <c r="Y4134" s="5"/>
    </row>
    <row r="4135" spans="1:25" x14ac:dyDescent="0.3">
      <c r="A4135" t="s">
        <v>31</v>
      </c>
      <c r="B4135">
        <v>135</v>
      </c>
      <c r="C4135">
        <v>373377893</v>
      </c>
      <c r="D4135" t="s">
        <v>89</v>
      </c>
      <c r="E4135" t="s">
        <v>12585</v>
      </c>
      <c r="F4135" t="s">
        <v>90</v>
      </c>
      <c r="G4135" t="s">
        <v>14</v>
      </c>
      <c r="H4135" t="s">
        <v>15</v>
      </c>
      <c r="I4135">
        <v>200000000</v>
      </c>
      <c r="J4135">
        <v>2004</v>
      </c>
      <c r="K4135">
        <v>7.3</v>
      </c>
      <c r="L4135" s="5" t="s">
        <v>476</v>
      </c>
      <c r="M4135" s="5" t="s">
        <v>340</v>
      </c>
      <c r="N4135" t="s">
        <v>455</v>
      </c>
      <c r="O4135" t="s">
        <v>6851</v>
      </c>
      <c r="P4135" s="5">
        <f t="shared" si="376"/>
        <v>0.34643507800023793</v>
      </c>
      <c r="Q4135" s="5">
        <f t="shared" si="377"/>
        <v>373377893</v>
      </c>
      <c r="R4135" s="1">
        <f t="shared" si="378"/>
        <v>173377893</v>
      </c>
      <c r="S4135" s="1">
        <f t="shared" si="379"/>
        <v>200000000</v>
      </c>
      <c r="V4135" s="5"/>
      <c r="W4135" s="5"/>
      <c r="Y4135" s="5"/>
    </row>
    <row r="4136" spans="1:25" x14ac:dyDescent="0.3">
      <c r="A4136" t="s">
        <v>91</v>
      </c>
      <c r="B4136">
        <v>195</v>
      </c>
      <c r="C4136">
        <v>408992272</v>
      </c>
      <c r="D4136" t="s">
        <v>29</v>
      </c>
      <c r="E4136" t="s">
        <v>12586</v>
      </c>
      <c r="F4136" t="s">
        <v>93</v>
      </c>
      <c r="G4136" t="s">
        <v>14</v>
      </c>
      <c r="H4136" t="s">
        <v>15</v>
      </c>
      <c r="I4136">
        <v>200000000</v>
      </c>
      <c r="J4136">
        <v>2013</v>
      </c>
      <c r="K4136">
        <v>7.2</v>
      </c>
      <c r="L4136" s="5" t="s">
        <v>476</v>
      </c>
      <c r="M4136" s="5" t="s">
        <v>340</v>
      </c>
      <c r="N4136" t="s">
        <v>4289</v>
      </c>
      <c r="P4136" s="5">
        <f t="shared" si="376"/>
        <v>0.33617729270755997</v>
      </c>
      <c r="Q4136" s="5">
        <f t="shared" si="377"/>
        <v>408992272</v>
      </c>
      <c r="R4136" s="1">
        <f t="shared" si="378"/>
        <v>208992272</v>
      </c>
      <c r="S4136" s="1">
        <f t="shared" si="379"/>
        <v>200000000</v>
      </c>
      <c r="V4136" s="5"/>
      <c r="W4136" s="5"/>
      <c r="Y4136" s="5"/>
    </row>
    <row r="4137" spans="1:25" x14ac:dyDescent="0.3">
      <c r="A4137" t="s">
        <v>94</v>
      </c>
      <c r="B4137">
        <v>108</v>
      </c>
      <c r="C4137">
        <v>334185206</v>
      </c>
      <c r="D4137" t="s">
        <v>75</v>
      </c>
      <c r="E4137" t="s">
        <v>12587</v>
      </c>
      <c r="F4137" t="s">
        <v>95</v>
      </c>
      <c r="G4137" t="s">
        <v>14</v>
      </c>
      <c r="H4137" t="s">
        <v>15</v>
      </c>
      <c r="I4137">
        <v>200000000</v>
      </c>
      <c r="J4137">
        <v>2010</v>
      </c>
      <c r="K4137">
        <v>6.5</v>
      </c>
      <c r="L4137" s="5" t="s">
        <v>340</v>
      </c>
      <c r="M4137" s="5" t="s">
        <v>6299</v>
      </c>
      <c r="N4137" t="s">
        <v>455</v>
      </c>
      <c r="P4137" s="5">
        <f t="shared" si="376"/>
        <v>0.3238939607581211</v>
      </c>
      <c r="Q4137" s="5">
        <f t="shared" si="377"/>
        <v>334185206</v>
      </c>
      <c r="R4137" s="1">
        <f t="shared" si="378"/>
        <v>134185206</v>
      </c>
      <c r="S4137" s="1">
        <f t="shared" si="379"/>
        <v>200000000</v>
      </c>
      <c r="V4137" s="5"/>
      <c r="W4137" s="5"/>
      <c r="Y4137" s="5"/>
    </row>
    <row r="4138" spans="1:25" x14ac:dyDescent="0.3">
      <c r="A4138" t="s">
        <v>100</v>
      </c>
      <c r="B4138">
        <v>104</v>
      </c>
      <c r="C4138">
        <v>268488329</v>
      </c>
      <c r="D4138" t="s">
        <v>101</v>
      </c>
      <c r="E4138" t="s">
        <v>12588</v>
      </c>
      <c r="F4138" t="s">
        <v>103</v>
      </c>
      <c r="G4138" t="s">
        <v>14</v>
      </c>
      <c r="H4138" t="s">
        <v>15</v>
      </c>
      <c r="I4138">
        <v>200000000</v>
      </c>
      <c r="J4138">
        <v>2013</v>
      </c>
      <c r="K4138">
        <v>7.3</v>
      </c>
      <c r="L4138" s="5" t="s">
        <v>340</v>
      </c>
      <c r="M4138" s="5" t="s">
        <v>4017</v>
      </c>
      <c r="N4138" t="s">
        <v>599</v>
      </c>
      <c r="O4138" t="s">
        <v>6299</v>
      </c>
      <c r="P4138" s="5">
        <f t="shared" si="376"/>
        <v>0.31476311119522432</v>
      </c>
      <c r="Q4138" s="5">
        <f t="shared" si="377"/>
        <v>268488329</v>
      </c>
      <c r="R4138" s="1">
        <f t="shared" si="378"/>
        <v>68488329</v>
      </c>
      <c r="S4138" s="1">
        <f t="shared" si="379"/>
        <v>200000000</v>
      </c>
      <c r="V4138" s="5"/>
      <c r="W4138" s="5"/>
      <c r="Y4138" s="5"/>
    </row>
    <row r="4139" spans="1:25" x14ac:dyDescent="0.3">
      <c r="A4139" t="s">
        <v>104</v>
      </c>
      <c r="B4139">
        <v>150</v>
      </c>
      <c r="C4139">
        <v>402076689</v>
      </c>
      <c r="D4139" t="s">
        <v>29</v>
      </c>
      <c r="E4139" t="s">
        <v>12589</v>
      </c>
      <c r="F4139" t="s">
        <v>105</v>
      </c>
      <c r="G4139" t="s">
        <v>14</v>
      </c>
      <c r="H4139" t="s">
        <v>15</v>
      </c>
      <c r="I4139">
        <v>200000000</v>
      </c>
      <c r="J4139">
        <v>2009</v>
      </c>
      <c r="K4139">
        <v>6</v>
      </c>
      <c r="L4139" s="5" t="s">
        <v>476</v>
      </c>
      <c r="M4139" s="5" t="s">
        <v>340</v>
      </c>
      <c r="N4139" t="s">
        <v>4289</v>
      </c>
      <c r="P4139" s="5">
        <f t="shared" si="376"/>
        <v>0.30914544703703045</v>
      </c>
      <c r="Q4139" s="5">
        <f t="shared" si="377"/>
        <v>402076689</v>
      </c>
      <c r="R4139" s="1">
        <f t="shared" si="378"/>
        <v>202076689</v>
      </c>
      <c r="S4139" s="1">
        <f t="shared" si="379"/>
        <v>200000000</v>
      </c>
      <c r="V4139" s="5"/>
      <c r="W4139" s="5"/>
      <c r="Y4139" s="5"/>
    </row>
    <row r="4140" spans="1:25" x14ac:dyDescent="0.3">
      <c r="A4140" t="s">
        <v>68</v>
      </c>
      <c r="B4140">
        <v>142</v>
      </c>
      <c r="C4140">
        <v>202853933</v>
      </c>
      <c r="D4140" t="s">
        <v>12</v>
      </c>
      <c r="E4140" t="s">
        <v>12590</v>
      </c>
      <c r="F4140" t="s">
        <v>108</v>
      </c>
      <c r="G4140" t="s">
        <v>14</v>
      </c>
      <c r="H4140" t="s">
        <v>15</v>
      </c>
      <c r="I4140">
        <v>200000000</v>
      </c>
      <c r="J4140">
        <v>2014</v>
      </c>
      <c r="K4140">
        <v>6.7</v>
      </c>
      <c r="L4140" s="5" t="s">
        <v>476</v>
      </c>
      <c r="M4140" s="5" t="s">
        <v>340</v>
      </c>
      <c r="N4140" t="s">
        <v>455</v>
      </c>
      <c r="O4140" t="s">
        <v>4289</v>
      </c>
      <c r="P4140" s="5">
        <f t="shared" si="376"/>
        <v>0.29586724383046098</v>
      </c>
      <c r="Q4140" s="5">
        <f t="shared" si="377"/>
        <v>202853933</v>
      </c>
      <c r="R4140" s="1">
        <f t="shared" si="378"/>
        <v>2853933</v>
      </c>
      <c r="S4140" s="1">
        <f t="shared" si="379"/>
        <v>200000000</v>
      </c>
      <c r="V4140" s="5"/>
      <c r="W4140" s="5"/>
      <c r="Y4140" s="5"/>
    </row>
    <row r="4141" spans="1:25" x14ac:dyDescent="0.3">
      <c r="A4141" t="s">
        <v>111</v>
      </c>
      <c r="B4141">
        <v>106</v>
      </c>
      <c r="C4141">
        <v>191450875</v>
      </c>
      <c r="D4141" t="s">
        <v>112</v>
      </c>
      <c r="E4141" t="s">
        <v>12591</v>
      </c>
      <c r="F4141" t="s">
        <v>113</v>
      </c>
      <c r="G4141" t="s">
        <v>14</v>
      </c>
      <c r="H4141" t="s">
        <v>15</v>
      </c>
      <c r="I4141">
        <v>200000000</v>
      </c>
      <c r="J4141">
        <v>2011</v>
      </c>
      <c r="K4141">
        <v>6.3</v>
      </c>
      <c r="L4141" s="5" t="s">
        <v>340</v>
      </c>
      <c r="M4141" s="5" t="s">
        <v>4017</v>
      </c>
      <c r="N4141" t="s">
        <v>599</v>
      </c>
      <c r="O4141" t="s">
        <v>6299</v>
      </c>
      <c r="P4141" s="5">
        <f t="shared" si="376"/>
        <v>0.29422726209893224</v>
      </c>
      <c r="Q4141" s="5">
        <f t="shared" si="377"/>
        <v>191450875</v>
      </c>
      <c r="R4141" s="1">
        <f t="shared" si="378"/>
        <v>-8549125</v>
      </c>
      <c r="S4141" s="1">
        <f t="shared" si="379"/>
        <v>200000000</v>
      </c>
      <c r="V4141" s="5"/>
      <c r="W4141" s="5"/>
      <c r="Y4141" s="5"/>
    </row>
    <row r="4142" spans="1:25" x14ac:dyDescent="0.3">
      <c r="A4142" t="s">
        <v>114</v>
      </c>
      <c r="B4142">
        <v>123</v>
      </c>
      <c r="C4142">
        <v>116593191</v>
      </c>
      <c r="D4142" t="s">
        <v>29</v>
      </c>
      <c r="E4142" t="s">
        <v>12592</v>
      </c>
      <c r="F4142" t="s">
        <v>115</v>
      </c>
      <c r="G4142" t="s">
        <v>14</v>
      </c>
      <c r="H4142" t="s">
        <v>15</v>
      </c>
      <c r="I4142">
        <v>200000000</v>
      </c>
      <c r="J4142">
        <v>2011</v>
      </c>
      <c r="K4142">
        <v>5.6</v>
      </c>
      <c r="L4142" s="5" t="s">
        <v>476</v>
      </c>
      <c r="M4142" s="5" t="s">
        <v>340</v>
      </c>
      <c r="N4142" t="s">
        <v>4289</v>
      </c>
      <c r="P4142" s="5">
        <f t="shared" si="376"/>
        <v>0.29339492757433533</v>
      </c>
      <c r="Q4142" s="5">
        <f t="shared" si="377"/>
        <v>116593191</v>
      </c>
      <c r="R4142" s="1">
        <f t="shared" si="378"/>
        <v>-83406809</v>
      </c>
      <c r="S4142" s="1">
        <f t="shared" si="379"/>
        <v>200000000</v>
      </c>
      <c r="V4142" s="5"/>
      <c r="W4142" s="5"/>
      <c r="Y4142" s="5"/>
    </row>
    <row r="4143" spans="1:25" x14ac:dyDescent="0.3">
      <c r="A4143" t="s">
        <v>116</v>
      </c>
      <c r="B4143">
        <v>103</v>
      </c>
      <c r="C4143">
        <v>414984497</v>
      </c>
      <c r="D4143" t="s">
        <v>101</v>
      </c>
      <c r="E4143" t="s">
        <v>12593</v>
      </c>
      <c r="F4143" t="s">
        <v>118</v>
      </c>
      <c r="G4143" t="s">
        <v>14</v>
      </c>
      <c r="H4143" t="s">
        <v>15</v>
      </c>
      <c r="I4143">
        <v>200000000</v>
      </c>
      <c r="J4143">
        <v>2010</v>
      </c>
      <c r="K4143">
        <v>8.3000000000000007</v>
      </c>
      <c r="L4143" s="5" t="s">
        <v>340</v>
      </c>
      <c r="M4143" s="5" t="s">
        <v>4017</v>
      </c>
      <c r="N4143" t="s">
        <v>599</v>
      </c>
      <c r="O4143" t="s">
        <v>6299</v>
      </c>
      <c r="P4143" s="5">
        <f t="shared" si="376"/>
        <v>0.29841655677680667</v>
      </c>
      <c r="Q4143" s="5">
        <f t="shared" si="377"/>
        <v>414984497</v>
      </c>
      <c r="R4143" s="1">
        <f t="shared" si="378"/>
        <v>214984497</v>
      </c>
      <c r="S4143" s="1">
        <f t="shared" si="379"/>
        <v>200000000</v>
      </c>
      <c r="V4143" s="5"/>
      <c r="W4143" s="5"/>
      <c r="Y4143" s="5"/>
    </row>
    <row r="4144" spans="1:25" x14ac:dyDescent="0.3">
      <c r="A4144" t="s">
        <v>119</v>
      </c>
      <c r="B4144">
        <v>118</v>
      </c>
      <c r="C4144">
        <v>125320003</v>
      </c>
      <c r="D4144" t="s">
        <v>29</v>
      </c>
      <c r="E4144" t="s">
        <v>12594</v>
      </c>
      <c r="F4144" t="s">
        <v>120</v>
      </c>
      <c r="G4144" t="s">
        <v>14</v>
      </c>
      <c r="H4144" t="s">
        <v>15</v>
      </c>
      <c r="I4144">
        <v>200000000</v>
      </c>
      <c r="J4144">
        <v>2009</v>
      </c>
      <c r="K4144">
        <v>6.6</v>
      </c>
      <c r="L4144" s="5" t="s">
        <v>476</v>
      </c>
      <c r="M4144" s="5" t="s">
        <v>340</v>
      </c>
      <c r="N4144" t="s">
        <v>4289</v>
      </c>
      <c r="P4144" s="5">
        <f t="shared" si="376"/>
        <v>0.28328831163085622</v>
      </c>
      <c r="Q4144" s="5">
        <f t="shared" si="377"/>
        <v>125320003</v>
      </c>
      <c r="R4144" s="1">
        <f t="shared" si="378"/>
        <v>-74679997</v>
      </c>
      <c r="S4144" s="1">
        <f t="shared" si="379"/>
        <v>200000000</v>
      </c>
      <c r="V4144" s="5"/>
      <c r="W4144" s="5"/>
      <c r="Y4144" s="5"/>
    </row>
    <row r="4145" spans="1:25" x14ac:dyDescent="0.3">
      <c r="A4145" t="s">
        <v>44</v>
      </c>
      <c r="B4145">
        <v>149</v>
      </c>
      <c r="C4145">
        <v>233914986</v>
      </c>
      <c r="D4145" t="s">
        <v>97</v>
      </c>
      <c r="E4145" t="s">
        <v>12595</v>
      </c>
      <c r="F4145" t="s">
        <v>126</v>
      </c>
      <c r="G4145" t="s">
        <v>14</v>
      </c>
      <c r="H4145" t="s">
        <v>15</v>
      </c>
      <c r="I4145">
        <v>200000000</v>
      </c>
      <c r="J4145">
        <v>2014</v>
      </c>
      <c r="K4145">
        <v>8</v>
      </c>
      <c r="L4145" s="5" t="s">
        <v>476</v>
      </c>
      <c r="M4145" s="5" t="s">
        <v>340</v>
      </c>
      <c r="N4145" t="s">
        <v>455</v>
      </c>
      <c r="O4145" t="s">
        <v>4289</v>
      </c>
      <c r="P4145" s="5">
        <f t="shared" si="376"/>
        <v>0.28763281565417476</v>
      </c>
      <c r="Q4145" s="5">
        <f t="shared" si="377"/>
        <v>233914986</v>
      </c>
      <c r="R4145" s="1">
        <f t="shared" si="378"/>
        <v>33914986</v>
      </c>
      <c r="S4145" s="1">
        <f t="shared" si="379"/>
        <v>200000000</v>
      </c>
      <c r="V4145" s="5"/>
      <c r="W4145" s="5"/>
      <c r="Y4145" s="5"/>
    </row>
    <row r="4146" spans="1:25" x14ac:dyDescent="0.3">
      <c r="A4146" t="s">
        <v>133</v>
      </c>
      <c r="B4146">
        <v>116</v>
      </c>
      <c r="C4146">
        <v>90755643</v>
      </c>
      <c r="D4146" t="s">
        <v>89</v>
      </c>
      <c r="E4146" t="s">
        <v>12596</v>
      </c>
      <c r="F4146" t="s">
        <v>134</v>
      </c>
      <c r="G4146" t="s">
        <v>14</v>
      </c>
      <c r="H4146" t="s">
        <v>15</v>
      </c>
      <c r="I4146">
        <v>200000000</v>
      </c>
      <c r="J4146">
        <v>2010</v>
      </c>
      <c r="K4146">
        <v>6.6</v>
      </c>
      <c r="L4146" s="5" t="s">
        <v>476</v>
      </c>
      <c r="M4146" s="5" t="s">
        <v>340</v>
      </c>
      <c r="N4146" t="s">
        <v>455</v>
      </c>
      <c r="O4146" t="s">
        <v>6851</v>
      </c>
      <c r="P4146" s="5">
        <f t="shared" si="376"/>
        <v>0.2834662166495921</v>
      </c>
      <c r="Q4146" s="5">
        <f t="shared" si="377"/>
        <v>90755643</v>
      </c>
      <c r="R4146" s="1">
        <f t="shared" si="378"/>
        <v>-109244357</v>
      </c>
      <c r="S4146" s="1">
        <f t="shared" si="379"/>
        <v>200000000</v>
      </c>
      <c r="V4146" s="5"/>
      <c r="W4146" s="5"/>
      <c r="Y4146" s="5"/>
    </row>
    <row r="4147" spans="1:25" x14ac:dyDescent="0.3">
      <c r="A4147" t="s">
        <v>151</v>
      </c>
      <c r="B4147">
        <v>158</v>
      </c>
      <c r="C4147">
        <v>166112167</v>
      </c>
      <c r="D4147" t="s">
        <v>29</v>
      </c>
      <c r="E4147" t="s">
        <v>12597</v>
      </c>
      <c r="F4147" t="s">
        <v>153</v>
      </c>
      <c r="G4147" t="s">
        <v>14</v>
      </c>
      <c r="H4147" t="s">
        <v>15</v>
      </c>
      <c r="I4147">
        <v>200000000</v>
      </c>
      <c r="J4147">
        <v>2009</v>
      </c>
      <c r="K4147">
        <v>5.8</v>
      </c>
      <c r="L4147" s="5" t="s">
        <v>476</v>
      </c>
      <c r="M4147" s="5" t="s">
        <v>340</v>
      </c>
      <c r="N4147" t="s">
        <v>4289</v>
      </c>
      <c r="P4147" s="5">
        <f t="shared" si="376"/>
        <v>0.29103184711777663</v>
      </c>
      <c r="Q4147" s="5">
        <f t="shared" si="377"/>
        <v>166112167</v>
      </c>
      <c r="R4147" s="1">
        <f t="shared" si="378"/>
        <v>-33887833</v>
      </c>
      <c r="S4147" s="1">
        <f t="shared" si="379"/>
        <v>200000000</v>
      </c>
      <c r="V4147" s="5"/>
      <c r="W4147" s="5"/>
      <c r="Y4147" s="5"/>
    </row>
    <row r="4148" spans="1:25" x14ac:dyDescent="0.3">
      <c r="A4148" t="s">
        <v>154</v>
      </c>
      <c r="B4148">
        <v>96</v>
      </c>
      <c r="C4148">
        <v>137850096</v>
      </c>
      <c r="D4148" t="s">
        <v>155</v>
      </c>
      <c r="E4148" t="s">
        <v>12598</v>
      </c>
      <c r="F4148" t="s">
        <v>156</v>
      </c>
      <c r="G4148" t="s">
        <v>14</v>
      </c>
      <c r="H4148" t="s">
        <v>15</v>
      </c>
      <c r="I4148">
        <v>200000000</v>
      </c>
      <c r="J4148">
        <v>2009</v>
      </c>
      <c r="K4148">
        <v>6.8</v>
      </c>
      <c r="L4148" s="5" t="s">
        <v>4017</v>
      </c>
      <c r="M4148" s="5" t="s">
        <v>1221</v>
      </c>
      <c r="N4148" t="s">
        <v>6299</v>
      </c>
      <c r="O4148" t="s">
        <v>455</v>
      </c>
      <c r="P4148" s="5">
        <f t="shared" si="376"/>
        <v>0.29225036187590703</v>
      </c>
      <c r="Q4148" s="5">
        <f t="shared" si="377"/>
        <v>137850096</v>
      </c>
      <c r="R4148" s="1">
        <f t="shared" si="378"/>
        <v>-62149904</v>
      </c>
      <c r="S4148" s="1">
        <f t="shared" si="379"/>
        <v>200000000</v>
      </c>
      <c r="V4148" s="5"/>
      <c r="W4148" s="5"/>
      <c r="Y4148" s="5"/>
    </row>
    <row r="4149" spans="1:25" x14ac:dyDescent="0.3">
      <c r="A4149" t="s">
        <v>92</v>
      </c>
      <c r="B4149">
        <v>124</v>
      </c>
      <c r="C4149">
        <v>312057433</v>
      </c>
      <c r="D4149" t="s">
        <v>29</v>
      </c>
      <c r="E4149" t="s">
        <v>12599</v>
      </c>
      <c r="F4149" t="s">
        <v>196</v>
      </c>
      <c r="G4149" t="s">
        <v>14</v>
      </c>
      <c r="H4149" t="s">
        <v>15</v>
      </c>
      <c r="I4149">
        <v>200000000</v>
      </c>
      <c r="J4149">
        <v>2010</v>
      </c>
      <c r="K4149">
        <v>7</v>
      </c>
      <c r="L4149" s="5" t="s">
        <v>476</v>
      </c>
      <c r="M4149" s="5" t="s">
        <v>340</v>
      </c>
      <c r="N4149" t="s">
        <v>4289</v>
      </c>
      <c r="P4149" s="5">
        <f t="shared" si="376"/>
        <v>0.29596450283439069</v>
      </c>
      <c r="Q4149" s="5">
        <f t="shared" si="377"/>
        <v>312057433</v>
      </c>
      <c r="R4149" s="1">
        <f t="shared" si="378"/>
        <v>112057433</v>
      </c>
      <c r="S4149" s="1">
        <f t="shared" si="379"/>
        <v>200000000</v>
      </c>
      <c r="V4149" s="5"/>
      <c r="W4149" s="5"/>
      <c r="Y4149" s="5"/>
    </row>
    <row r="4150" spans="1:25" x14ac:dyDescent="0.3">
      <c r="A4150" t="s">
        <v>230</v>
      </c>
      <c r="B4150">
        <v>109</v>
      </c>
      <c r="C4150">
        <v>150350192</v>
      </c>
      <c r="D4150" t="s">
        <v>231</v>
      </c>
      <c r="E4150" t="s">
        <v>12600</v>
      </c>
      <c r="F4150" t="s">
        <v>232</v>
      </c>
      <c r="G4150" t="s">
        <v>14</v>
      </c>
      <c r="H4150" t="s">
        <v>15</v>
      </c>
      <c r="I4150">
        <v>200000000</v>
      </c>
      <c r="J4150">
        <v>2003</v>
      </c>
      <c r="K4150">
        <v>6.4</v>
      </c>
      <c r="L4150" s="5" t="s">
        <v>476</v>
      </c>
      <c r="M4150" s="5" t="s">
        <v>4289</v>
      </c>
      <c r="P4150" s="5">
        <f t="shared" si="376"/>
        <v>0.28592929426923092</v>
      </c>
      <c r="Q4150" s="5">
        <f t="shared" si="377"/>
        <v>150350192</v>
      </c>
      <c r="R4150" s="1">
        <f t="shared" si="378"/>
        <v>-49649808</v>
      </c>
      <c r="S4150" s="1">
        <f t="shared" si="379"/>
        <v>200000000</v>
      </c>
      <c r="V4150" s="5"/>
      <c r="W4150" s="5"/>
      <c r="Y4150" s="5"/>
    </row>
    <row r="4151" spans="1:25" x14ac:dyDescent="0.3">
      <c r="A4151" t="s">
        <v>6043</v>
      </c>
      <c r="B4151">
        <v>111</v>
      </c>
      <c r="C4151">
        <v>11905519</v>
      </c>
      <c r="D4151" t="s">
        <v>162</v>
      </c>
      <c r="E4151" t="s">
        <v>12601</v>
      </c>
      <c r="F4151" t="s">
        <v>6044</v>
      </c>
      <c r="G4151" t="s">
        <v>4622</v>
      </c>
      <c r="H4151" t="s">
        <v>4623</v>
      </c>
      <c r="I4151">
        <v>200000000</v>
      </c>
      <c r="J4151">
        <v>2005</v>
      </c>
      <c r="K4151">
        <v>7.1</v>
      </c>
      <c r="L4151" s="5" t="s">
        <v>476</v>
      </c>
      <c r="M4151" s="5" t="s">
        <v>8413</v>
      </c>
      <c r="N4151" t="s">
        <v>1221</v>
      </c>
      <c r="O4151" t="s">
        <v>3629</v>
      </c>
      <c r="P4151" s="5">
        <f t="shared" si="376"/>
        <v>0.28860100879958478</v>
      </c>
      <c r="Q4151" s="5">
        <f t="shared" si="377"/>
        <v>11905519</v>
      </c>
      <c r="R4151" s="1">
        <f t="shared" si="378"/>
        <v>-188094481</v>
      </c>
      <c r="S4151" s="1">
        <f t="shared" si="379"/>
        <v>200000000</v>
      </c>
      <c r="V4151" s="5"/>
      <c r="W4151" s="5"/>
      <c r="Y4151" s="5"/>
    </row>
    <row r="4152" spans="1:25" x14ac:dyDescent="0.3">
      <c r="A4152" t="s">
        <v>44</v>
      </c>
      <c r="B4152">
        <v>114</v>
      </c>
      <c r="C4152">
        <v>65171860</v>
      </c>
      <c r="D4152" t="s">
        <v>65</v>
      </c>
      <c r="E4152" t="s">
        <v>12602</v>
      </c>
      <c r="F4152" t="s">
        <v>129</v>
      </c>
      <c r="G4152" t="s">
        <v>14</v>
      </c>
      <c r="H4152" t="s">
        <v>15</v>
      </c>
      <c r="I4152">
        <v>195000000</v>
      </c>
      <c r="J4152">
        <v>2013</v>
      </c>
      <c r="K4152">
        <v>6.3</v>
      </c>
      <c r="L4152" s="5" t="s">
        <v>340</v>
      </c>
      <c r="M4152" s="5" t="s">
        <v>455</v>
      </c>
      <c r="P4152" s="5">
        <f t="shared" si="376"/>
        <v>0.30497659758448875</v>
      </c>
      <c r="Q4152" s="5">
        <f t="shared" si="377"/>
        <v>65171860</v>
      </c>
      <c r="R4152" s="1">
        <f t="shared" si="378"/>
        <v>-129828140</v>
      </c>
      <c r="S4152" s="1">
        <f t="shared" si="379"/>
        <v>195000000</v>
      </c>
      <c r="V4152" s="5"/>
      <c r="W4152" s="5"/>
      <c r="Y4152" s="5"/>
    </row>
    <row r="4153" spans="1:25" x14ac:dyDescent="0.3">
      <c r="A4153" t="s">
        <v>104</v>
      </c>
      <c r="B4153">
        <v>154</v>
      </c>
      <c r="C4153">
        <v>352358779</v>
      </c>
      <c r="D4153" t="s">
        <v>29</v>
      </c>
      <c r="E4153" t="s">
        <v>12603</v>
      </c>
      <c r="F4153" t="s">
        <v>137</v>
      </c>
      <c r="G4153" t="s">
        <v>14</v>
      </c>
      <c r="H4153" t="s">
        <v>15</v>
      </c>
      <c r="I4153">
        <v>195000000</v>
      </c>
      <c r="J4153">
        <v>2011</v>
      </c>
      <c r="K4153">
        <v>6.3</v>
      </c>
      <c r="L4153" s="5" t="s">
        <v>476</v>
      </c>
      <c r="M4153" s="5" t="s">
        <v>340</v>
      </c>
      <c r="N4153" t="s">
        <v>4289</v>
      </c>
      <c r="P4153" s="5">
        <f t="shared" si="376"/>
        <v>0.31526134067440043</v>
      </c>
      <c r="Q4153" s="5">
        <f t="shared" si="377"/>
        <v>352358779</v>
      </c>
      <c r="R4153" s="1">
        <f t="shared" si="378"/>
        <v>157358779</v>
      </c>
      <c r="S4153" s="1">
        <f t="shared" si="379"/>
        <v>195000000</v>
      </c>
      <c r="V4153" s="5"/>
      <c r="W4153" s="5"/>
      <c r="Y4153" s="5"/>
    </row>
    <row r="4154" spans="1:25" x14ac:dyDescent="0.3">
      <c r="A4154" t="s">
        <v>121</v>
      </c>
      <c r="B4154">
        <v>140</v>
      </c>
      <c r="C4154">
        <v>350034110</v>
      </c>
      <c r="D4154" t="s">
        <v>122</v>
      </c>
      <c r="E4154" t="s">
        <v>12604</v>
      </c>
      <c r="F4154" t="s">
        <v>123</v>
      </c>
      <c r="G4154" t="s">
        <v>14</v>
      </c>
      <c r="H4154" t="s">
        <v>15</v>
      </c>
      <c r="I4154">
        <v>190000000</v>
      </c>
      <c r="J4154">
        <v>2015</v>
      </c>
      <c r="K4154">
        <v>7.2</v>
      </c>
      <c r="L4154" s="5" t="s">
        <v>476</v>
      </c>
      <c r="M4154" s="5" t="s">
        <v>8413</v>
      </c>
      <c r="N4154" t="s">
        <v>3629</v>
      </c>
      <c r="P4154" s="5">
        <f t="shared" si="376"/>
        <v>0.30294116280102806</v>
      </c>
      <c r="Q4154" s="5">
        <f t="shared" si="377"/>
        <v>350034110</v>
      </c>
      <c r="R4154" s="1">
        <f t="shared" si="378"/>
        <v>160034110</v>
      </c>
      <c r="S4154" s="1">
        <f t="shared" si="379"/>
        <v>190000000</v>
      </c>
      <c r="V4154" s="5"/>
      <c r="W4154" s="5"/>
      <c r="Y4154" s="5"/>
    </row>
    <row r="4155" spans="1:25" x14ac:dyDescent="0.3">
      <c r="A4155" t="s">
        <v>47</v>
      </c>
      <c r="B4155">
        <v>123</v>
      </c>
      <c r="C4155">
        <v>202351611</v>
      </c>
      <c r="D4155" t="s">
        <v>124</v>
      </c>
      <c r="E4155" t="s">
        <v>12605</v>
      </c>
      <c r="F4155" t="s">
        <v>125</v>
      </c>
      <c r="G4155" t="s">
        <v>14</v>
      </c>
      <c r="H4155" t="s">
        <v>15</v>
      </c>
      <c r="I4155">
        <v>190000000</v>
      </c>
      <c r="J4155">
        <v>2013</v>
      </c>
      <c r="K4155">
        <v>7</v>
      </c>
      <c r="L4155" s="5" t="s">
        <v>476</v>
      </c>
      <c r="M4155" s="5" t="s">
        <v>340</v>
      </c>
      <c r="N4155" t="s">
        <v>2267</v>
      </c>
      <c r="O4155" t="s">
        <v>4289</v>
      </c>
      <c r="P4155" s="5">
        <f t="shared" si="376"/>
        <v>0.29123524991622229</v>
      </c>
      <c r="Q4155" s="5">
        <f t="shared" si="377"/>
        <v>202351611</v>
      </c>
      <c r="R4155" s="1">
        <f t="shared" si="378"/>
        <v>12351611</v>
      </c>
      <c r="S4155" s="1">
        <f t="shared" si="379"/>
        <v>190000000</v>
      </c>
      <c r="V4155" s="5"/>
      <c r="W4155" s="5"/>
      <c r="Y4155" s="5"/>
    </row>
    <row r="4156" spans="1:25" x14ac:dyDescent="0.3">
      <c r="A4156" t="s">
        <v>127</v>
      </c>
      <c r="B4156">
        <v>132</v>
      </c>
      <c r="C4156">
        <v>228756232</v>
      </c>
      <c r="D4156" t="s">
        <v>29</v>
      </c>
      <c r="E4156" t="s">
        <v>12606</v>
      </c>
      <c r="F4156" t="s">
        <v>128</v>
      </c>
      <c r="G4156" t="s">
        <v>14</v>
      </c>
      <c r="H4156" t="s">
        <v>15</v>
      </c>
      <c r="I4156">
        <v>190000000</v>
      </c>
      <c r="J4156">
        <v>2013</v>
      </c>
      <c r="K4156">
        <v>7.8</v>
      </c>
      <c r="L4156" s="5" t="s">
        <v>476</v>
      </c>
      <c r="M4156" s="5" t="s">
        <v>340</v>
      </c>
      <c r="N4156" t="s">
        <v>4289</v>
      </c>
      <c r="P4156" s="5">
        <f t="shared" si="376"/>
        <v>0.28924415914204843</v>
      </c>
      <c r="Q4156" s="5">
        <f t="shared" si="377"/>
        <v>228756232</v>
      </c>
      <c r="R4156" s="1">
        <f t="shared" si="378"/>
        <v>38756232</v>
      </c>
      <c r="S4156" s="1">
        <f t="shared" si="379"/>
        <v>190000000</v>
      </c>
      <c r="V4156" s="5"/>
      <c r="W4156" s="5"/>
      <c r="Y4156" s="5"/>
    </row>
    <row r="4157" spans="1:25" x14ac:dyDescent="0.3">
      <c r="A4157" t="s">
        <v>135</v>
      </c>
      <c r="B4157">
        <v>131</v>
      </c>
      <c r="C4157">
        <v>101785482</v>
      </c>
      <c r="D4157" t="s">
        <v>29</v>
      </c>
      <c r="E4157" t="s">
        <v>12607</v>
      </c>
      <c r="F4157" t="s">
        <v>136</v>
      </c>
      <c r="G4157" t="s">
        <v>14</v>
      </c>
      <c r="H4157" t="s">
        <v>15</v>
      </c>
      <c r="I4157">
        <v>190000000</v>
      </c>
      <c r="J4157">
        <v>2013</v>
      </c>
      <c r="K4157">
        <v>7</v>
      </c>
      <c r="L4157" s="5" t="s">
        <v>476</v>
      </c>
      <c r="M4157" s="5" t="s">
        <v>340</v>
      </c>
      <c r="N4157" t="s">
        <v>4289</v>
      </c>
      <c r="P4157" s="5">
        <f t="shared" si="376"/>
        <v>0.28519926526987771</v>
      </c>
      <c r="Q4157" s="5">
        <f t="shared" si="377"/>
        <v>101785482</v>
      </c>
      <c r="R4157" s="1">
        <f t="shared" si="378"/>
        <v>-88214518</v>
      </c>
      <c r="S4157" s="1">
        <f t="shared" si="379"/>
        <v>190000000</v>
      </c>
      <c r="V4157" s="5"/>
      <c r="W4157" s="5"/>
      <c r="Y4157" s="5"/>
    </row>
    <row r="4158" spans="1:25" x14ac:dyDescent="0.3">
      <c r="A4158" t="s">
        <v>216</v>
      </c>
      <c r="B4158">
        <v>130</v>
      </c>
      <c r="C4158">
        <v>93417865</v>
      </c>
      <c r="D4158" t="s">
        <v>217</v>
      </c>
      <c r="E4158" t="s">
        <v>12608</v>
      </c>
      <c r="F4158" t="s">
        <v>218</v>
      </c>
      <c r="G4158" t="s">
        <v>14</v>
      </c>
      <c r="H4158" t="s">
        <v>15</v>
      </c>
      <c r="I4158">
        <v>190000000</v>
      </c>
      <c r="J4158">
        <v>2015</v>
      </c>
      <c r="K4158">
        <v>6.5</v>
      </c>
      <c r="L4158" s="5" t="s">
        <v>476</v>
      </c>
      <c r="M4158" s="5" t="s">
        <v>340</v>
      </c>
      <c r="N4158" t="s">
        <v>6299</v>
      </c>
      <c r="O4158" t="s">
        <v>8415</v>
      </c>
      <c r="P4158" s="5">
        <f t="shared" si="376"/>
        <v>0.29162068744766972</v>
      </c>
      <c r="Q4158" s="5">
        <f t="shared" si="377"/>
        <v>93417865</v>
      </c>
      <c r="R4158" s="1">
        <f t="shared" si="378"/>
        <v>-96582135</v>
      </c>
      <c r="S4158" s="1">
        <f t="shared" si="379"/>
        <v>190000000</v>
      </c>
      <c r="V4158" s="5"/>
      <c r="W4158" s="5"/>
      <c r="Y4158" s="5"/>
    </row>
    <row r="4159" spans="1:25" x14ac:dyDescent="0.3">
      <c r="A4159" t="s">
        <v>138</v>
      </c>
      <c r="B4159">
        <v>122</v>
      </c>
      <c r="C4159">
        <v>317011114</v>
      </c>
      <c r="D4159" t="s">
        <v>17</v>
      </c>
      <c r="E4159" t="s">
        <v>12609</v>
      </c>
      <c r="F4159" t="s">
        <v>139</v>
      </c>
      <c r="G4159" t="s">
        <v>14</v>
      </c>
      <c r="H4159" t="s">
        <v>15</v>
      </c>
      <c r="I4159">
        <v>185000000</v>
      </c>
      <c r="J4159">
        <v>2008</v>
      </c>
      <c r="K4159">
        <v>6.2</v>
      </c>
      <c r="L4159" s="5" t="s">
        <v>476</v>
      </c>
      <c r="M4159" s="5" t="s">
        <v>340</v>
      </c>
      <c r="N4159" t="s">
        <v>455</v>
      </c>
      <c r="P4159" s="5">
        <f t="shared" si="376"/>
        <v>0.29901402379896913</v>
      </c>
      <c r="Q4159" s="5">
        <f t="shared" si="377"/>
        <v>317011114</v>
      </c>
      <c r="R4159" s="1">
        <f t="shared" si="378"/>
        <v>132011114</v>
      </c>
      <c r="S4159" s="1">
        <f t="shared" si="379"/>
        <v>185000000</v>
      </c>
      <c r="V4159" s="5"/>
      <c r="W4159" s="5"/>
      <c r="Y4159" s="5"/>
    </row>
    <row r="4160" spans="1:25" x14ac:dyDescent="0.3">
      <c r="A4160" t="s">
        <v>142</v>
      </c>
      <c r="B4160">
        <v>93</v>
      </c>
      <c r="C4160">
        <v>237282182</v>
      </c>
      <c r="D4160" t="s">
        <v>101</v>
      </c>
      <c r="E4160" t="s">
        <v>12610</v>
      </c>
      <c r="F4160" t="s">
        <v>143</v>
      </c>
      <c r="G4160" t="s">
        <v>14</v>
      </c>
      <c r="H4160" t="s">
        <v>15</v>
      </c>
      <c r="I4160">
        <v>185000000</v>
      </c>
      <c r="J4160">
        <v>2012</v>
      </c>
      <c r="K4160">
        <v>7.2</v>
      </c>
      <c r="L4160" s="5" t="s">
        <v>340</v>
      </c>
      <c r="M4160" s="5" t="s">
        <v>4017</v>
      </c>
      <c r="N4160" t="s">
        <v>599</v>
      </c>
      <c r="O4160" t="s">
        <v>6299</v>
      </c>
      <c r="P4160" s="5">
        <f t="shared" si="376"/>
        <v>0.28933157781838814</v>
      </c>
      <c r="Q4160" s="5">
        <f t="shared" si="377"/>
        <v>237282182</v>
      </c>
      <c r="R4160" s="1">
        <f t="shared" si="378"/>
        <v>52282182</v>
      </c>
      <c r="S4160" s="1">
        <f t="shared" si="379"/>
        <v>185000000</v>
      </c>
      <c r="V4160" s="5"/>
      <c r="W4160" s="5"/>
      <c r="Y4160" s="5"/>
    </row>
    <row r="4161" spans="1:25" x14ac:dyDescent="0.3">
      <c r="A4161" t="s">
        <v>144</v>
      </c>
      <c r="B4161">
        <v>122</v>
      </c>
      <c r="C4161">
        <v>130468626</v>
      </c>
      <c r="D4161" t="s">
        <v>84</v>
      </c>
      <c r="E4161" t="s">
        <v>12611</v>
      </c>
      <c r="F4161" t="s">
        <v>145</v>
      </c>
      <c r="G4161" t="s">
        <v>14</v>
      </c>
      <c r="H4161" t="s">
        <v>15</v>
      </c>
      <c r="I4161">
        <v>185000000</v>
      </c>
      <c r="J4161">
        <v>2016</v>
      </c>
      <c r="K4161">
        <v>7.5</v>
      </c>
      <c r="L4161" s="5" t="s">
        <v>476</v>
      </c>
      <c r="M4161" s="5" t="s">
        <v>340</v>
      </c>
      <c r="N4161" t="s">
        <v>4289</v>
      </c>
      <c r="O4161" t="s">
        <v>3629</v>
      </c>
      <c r="P4161" s="5">
        <f t="shared" si="376"/>
        <v>0.28465692730686343</v>
      </c>
      <c r="Q4161" s="5">
        <f t="shared" si="377"/>
        <v>130468626</v>
      </c>
      <c r="R4161" s="1">
        <f t="shared" si="378"/>
        <v>-54531374</v>
      </c>
      <c r="S4161" s="1">
        <f t="shared" si="379"/>
        <v>185000000</v>
      </c>
      <c r="V4161" s="5"/>
      <c r="W4161" s="5"/>
      <c r="Y4161" s="5"/>
    </row>
    <row r="4162" spans="1:25" x14ac:dyDescent="0.3">
      <c r="A4162" t="s">
        <v>23</v>
      </c>
      <c r="B4162">
        <v>152</v>
      </c>
      <c r="C4162">
        <v>533316061</v>
      </c>
      <c r="D4162" t="s">
        <v>162</v>
      </c>
      <c r="E4162" t="s">
        <v>12612</v>
      </c>
      <c r="F4162" t="s">
        <v>163</v>
      </c>
      <c r="G4162" t="s">
        <v>14</v>
      </c>
      <c r="H4162" t="s">
        <v>15</v>
      </c>
      <c r="I4162">
        <v>185000000</v>
      </c>
      <c r="J4162">
        <v>2008</v>
      </c>
      <c r="K4162">
        <v>9</v>
      </c>
      <c r="L4162" s="5" t="s">
        <v>476</v>
      </c>
      <c r="M4162" s="5" t="s">
        <v>8413</v>
      </c>
      <c r="N4162" t="s">
        <v>1221</v>
      </c>
      <c r="O4162" t="s">
        <v>3629</v>
      </c>
      <c r="P4162" s="5">
        <f t="shared" ref="P4162:P4225" si="380">CORREL(C4162:C9075,I4162:I9075)</f>
        <v>0.2882318082663054</v>
      </c>
      <c r="Q4162" s="5">
        <f t="shared" ref="Q4162:Q4225" si="381">IF(ISBLANK(C4162),MEDIAN($C$2:$C$4915), C4162)</f>
        <v>533316061</v>
      </c>
      <c r="R4162" s="1">
        <f t="shared" ref="R4162:R4225" si="382">Q4162-S4162</f>
        <v>348316061</v>
      </c>
      <c r="S4162" s="1">
        <f t="shared" ref="S4162:S4225" si="383">IF(ISBLANK(I4162),MEDIAN($I$2:$I$4915), I4162)</f>
        <v>185000000</v>
      </c>
      <c r="V4162" s="5"/>
      <c r="W4162" s="5"/>
      <c r="Y4162" s="5"/>
    </row>
    <row r="4163" spans="1:25" x14ac:dyDescent="0.3">
      <c r="A4163" t="s">
        <v>74</v>
      </c>
      <c r="B4163">
        <v>113</v>
      </c>
      <c r="C4163">
        <v>70083519</v>
      </c>
      <c r="D4163" t="s">
        <v>75</v>
      </c>
      <c r="E4163" t="s">
        <v>12613</v>
      </c>
      <c r="F4163" t="s">
        <v>76</v>
      </c>
      <c r="G4163" t="s">
        <v>14</v>
      </c>
      <c r="H4163" t="s">
        <v>15</v>
      </c>
      <c r="I4163">
        <v>180000000</v>
      </c>
      <c r="J4163">
        <v>2007</v>
      </c>
      <c r="K4163">
        <v>6.1</v>
      </c>
      <c r="L4163" s="5" t="s">
        <v>340</v>
      </c>
      <c r="M4163" s="5" t="s">
        <v>6299</v>
      </c>
      <c r="N4163" t="s">
        <v>455</v>
      </c>
      <c r="P4163" s="5">
        <f t="shared" si="380"/>
        <v>0.26613737361846468</v>
      </c>
      <c r="Q4163" s="5">
        <f t="shared" si="381"/>
        <v>70083519</v>
      </c>
      <c r="R4163" s="1">
        <f t="shared" si="382"/>
        <v>-109916481</v>
      </c>
      <c r="S4163" s="1">
        <f t="shared" si="383"/>
        <v>180000000</v>
      </c>
      <c r="V4163" s="5"/>
      <c r="W4163" s="5"/>
      <c r="Y4163" s="5"/>
    </row>
    <row r="4164" spans="1:25" x14ac:dyDescent="0.3">
      <c r="A4164" t="s">
        <v>28</v>
      </c>
      <c r="B4164">
        <v>98</v>
      </c>
      <c r="C4164">
        <v>223806889</v>
      </c>
      <c r="D4164" t="s">
        <v>146</v>
      </c>
      <c r="E4164" t="s">
        <v>12614</v>
      </c>
      <c r="F4164" t="s">
        <v>148</v>
      </c>
      <c r="G4164" t="s">
        <v>14</v>
      </c>
      <c r="H4164" t="s">
        <v>15</v>
      </c>
      <c r="I4164">
        <v>180000000</v>
      </c>
      <c r="J4164">
        <v>2008</v>
      </c>
      <c r="K4164">
        <v>8.4</v>
      </c>
      <c r="L4164" s="5" t="s">
        <v>340</v>
      </c>
      <c r="M4164" s="5" t="s">
        <v>4017</v>
      </c>
      <c r="N4164" t="s">
        <v>6299</v>
      </c>
      <c r="O4164" t="s">
        <v>4289</v>
      </c>
      <c r="P4164" s="5">
        <f t="shared" si="380"/>
        <v>0.27414175764942511</v>
      </c>
      <c r="Q4164" s="5">
        <f t="shared" si="381"/>
        <v>223806889</v>
      </c>
      <c r="R4164" s="1">
        <f t="shared" si="382"/>
        <v>43806889</v>
      </c>
      <c r="S4164" s="1">
        <f t="shared" si="383"/>
        <v>180000000</v>
      </c>
      <c r="V4164" s="5"/>
      <c r="W4164" s="5"/>
      <c r="Y4164" s="5"/>
    </row>
    <row r="4165" spans="1:25" x14ac:dyDescent="0.3">
      <c r="A4165" t="s">
        <v>39</v>
      </c>
      <c r="B4165">
        <v>110</v>
      </c>
      <c r="C4165">
        <v>124051759</v>
      </c>
      <c r="D4165" t="s">
        <v>77</v>
      </c>
      <c r="E4165" t="s">
        <v>12615</v>
      </c>
      <c r="F4165" t="s">
        <v>159</v>
      </c>
      <c r="G4165" t="s">
        <v>14</v>
      </c>
      <c r="H4165" t="s">
        <v>15</v>
      </c>
      <c r="I4165">
        <v>180000000</v>
      </c>
      <c r="J4165">
        <v>2016</v>
      </c>
      <c r="K4165">
        <v>6.6</v>
      </c>
      <c r="L4165" s="5" t="s">
        <v>476</v>
      </c>
      <c r="M4165" s="5" t="s">
        <v>340</v>
      </c>
      <c r="N4165" t="s">
        <v>1221</v>
      </c>
      <c r="O4165" t="s">
        <v>6851</v>
      </c>
      <c r="P4165" s="5">
        <f t="shared" si="380"/>
        <v>0.27009380943141048</v>
      </c>
      <c r="Q4165" s="5">
        <f t="shared" si="381"/>
        <v>124051759</v>
      </c>
      <c r="R4165" s="1">
        <f t="shared" si="382"/>
        <v>-55948241</v>
      </c>
      <c r="S4165" s="1">
        <f t="shared" si="383"/>
        <v>180000000</v>
      </c>
      <c r="V4165" s="5"/>
      <c r="W4165" s="5"/>
      <c r="Y4165" s="5"/>
    </row>
    <row r="4166" spans="1:25" x14ac:dyDescent="0.3">
      <c r="A4166" t="s">
        <v>55</v>
      </c>
      <c r="B4166">
        <v>150</v>
      </c>
      <c r="C4166">
        <v>291709845</v>
      </c>
      <c r="D4166" t="s">
        <v>75</v>
      </c>
      <c r="E4166" t="s">
        <v>12616</v>
      </c>
      <c r="F4166" t="s">
        <v>160</v>
      </c>
      <c r="G4166" t="s">
        <v>14</v>
      </c>
      <c r="H4166" t="s">
        <v>15</v>
      </c>
      <c r="I4166">
        <v>180000000</v>
      </c>
      <c r="J4166">
        <v>2005</v>
      </c>
      <c r="K4166">
        <v>6.9</v>
      </c>
      <c r="L4166" s="5" t="s">
        <v>340</v>
      </c>
      <c r="M4166" s="5" t="s">
        <v>6299</v>
      </c>
      <c r="N4166" t="s">
        <v>455</v>
      </c>
      <c r="P4166" s="5">
        <f t="shared" si="380"/>
        <v>0.27370685778141435</v>
      </c>
      <c r="Q4166" s="5">
        <f t="shared" si="381"/>
        <v>291709845</v>
      </c>
      <c r="R4166" s="1">
        <f t="shared" si="382"/>
        <v>111709845</v>
      </c>
      <c r="S4166" s="1">
        <f t="shared" si="383"/>
        <v>180000000</v>
      </c>
      <c r="V4166" s="5"/>
      <c r="W4166" s="5"/>
      <c r="Y4166" s="5"/>
    </row>
    <row r="4167" spans="1:25" x14ac:dyDescent="0.3">
      <c r="A4167" t="s">
        <v>200</v>
      </c>
      <c r="B4167">
        <v>97</v>
      </c>
      <c r="C4167">
        <v>241407328</v>
      </c>
      <c r="D4167" t="s">
        <v>201</v>
      </c>
      <c r="E4167" t="s">
        <v>12617</v>
      </c>
      <c r="F4167" t="s">
        <v>203</v>
      </c>
      <c r="G4167" t="s">
        <v>14</v>
      </c>
      <c r="H4167" t="s">
        <v>15</v>
      </c>
      <c r="I4167">
        <v>180000000</v>
      </c>
      <c r="J4167">
        <v>2014</v>
      </c>
      <c r="K4167">
        <v>7</v>
      </c>
      <c r="L4167" s="5" t="s">
        <v>476</v>
      </c>
      <c r="M4167" s="5" t="s">
        <v>340</v>
      </c>
      <c r="N4167" t="s">
        <v>6299</v>
      </c>
      <c r="O4167" t="s">
        <v>455</v>
      </c>
      <c r="P4167" s="5">
        <f t="shared" si="380"/>
        <v>0.26485085528702518</v>
      </c>
      <c r="Q4167" s="5">
        <f t="shared" si="381"/>
        <v>241407328</v>
      </c>
      <c r="R4167" s="1">
        <f t="shared" si="382"/>
        <v>61407328</v>
      </c>
      <c r="S4167" s="1">
        <f t="shared" si="383"/>
        <v>180000000</v>
      </c>
      <c r="V4167" s="5"/>
      <c r="W4167" s="5"/>
      <c r="Y4167" s="5"/>
    </row>
    <row r="4168" spans="1:25" x14ac:dyDescent="0.3">
      <c r="A4168" t="s">
        <v>64</v>
      </c>
      <c r="B4168">
        <v>182</v>
      </c>
      <c r="C4168">
        <v>303001229</v>
      </c>
      <c r="D4168" t="s">
        <v>65</v>
      </c>
      <c r="E4168" t="s">
        <v>12618</v>
      </c>
      <c r="F4168" t="s">
        <v>243</v>
      </c>
      <c r="G4168" t="s">
        <v>14</v>
      </c>
      <c r="H4168" t="s">
        <v>15</v>
      </c>
      <c r="I4168">
        <v>180000000</v>
      </c>
      <c r="J4168">
        <v>2012</v>
      </c>
      <c r="K4168">
        <v>7.9</v>
      </c>
      <c r="L4168" s="5" t="s">
        <v>340</v>
      </c>
      <c r="M4168" s="5" t="s">
        <v>455</v>
      </c>
      <c r="P4168" s="5">
        <f t="shared" si="380"/>
        <v>0.25923521463907545</v>
      </c>
      <c r="Q4168" s="5">
        <f t="shared" si="381"/>
        <v>303001229</v>
      </c>
      <c r="R4168" s="1">
        <f t="shared" si="382"/>
        <v>123001229</v>
      </c>
      <c r="S4168" s="1">
        <f t="shared" si="383"/>
        <v>180000000</v>
      </c>
      <c r="V4168" s="5"/>
      <c r="W4168" s="5"/>
      <c r="Y4168" s="5"/>
    </row>
    <row r="4169" spans="1:25" x14ac:dyDescent="0.3">
      <c r="A4169" t="s">
        <v>44</v>
      </c>
      <c r="B4169">
        <v>144</v>
      </c>
      <c r="C4169">
        <v>154985087</v>
      </c>
      <c r="D4169" t="s">
        <v>29</v>
      </c>
      <c r="E4169" t="s">
        <v>12619</v>
      </c>
      <c r="F4169" t="s">
        <v>161</v>
      </c>
      <c r="G4169" t="s">
        <v>14</v>
      </c>
      <c r="H4169" t="s">
        <v>15</v>
      </c>
      <c r="I4169">
        <v>178000000</v>
      </c>
      <c r="J4169">
        <v>2016</v>
      </c>
      <c r="K4169">
        <v>7.3</v>
      </c>
      <c r="L4169" s="5" t="s">
        <v>476</v>
      </c>
      <c r="M4169" s="5" t="s">
        <v>340</v>
      </c>
      <c r="N4169" t="s">
        <v>4289</v>
      </c>
      <c r="P4169" s="5">
        <f t="shared" si="380"/>
        <v>0.24908272358426872</v>
      </c>
      <c r="Q4169" s="5">
        <f t="shared" si="381"/>
        <v>154985087</v>
      </c>
      <c r="R4169" s="1">
        <f t="shared" si="382"/>
        <v>-23014913</v>
      </c>
      <c r="S4169" s="1">
        <f t="shared" si="383"/>
        <v>178000000</v>
      </c>
      <c r="V4169" s="5"/>
      <c r="W4169" s="5"/>
      <c r="Y4169" s="5"/>
    </row>
    <row r="4170" spans="1:25" x14ac:dyDescent="0.3">
      <c r="A4170" t="s">
        <v>186</v>
      </c>
      <c r="B4170">
        <v>113</v>
      </c>
      <c r="C4170">
        <v>100189501</v>
      </c>
      <c r="D4170" t="s">
        <v>29</v>
      </c>
      <c r="E4170" t="s">
        <v>12620</v>
      </c>
      <c r="F4170" t="s">
        <v>187</v>
      </c>
      <c r="G4170" t="s">
        <v>14</v>
      </c>
      <c r="H4170" t="s">
        <v>15</v>
      </c>
      <c r="I4170">
        <v>178000000</v>
      </c>
      <c r="J4170">
        <v>2014</v>
      </c>
      <c r="K4170">
        <v>7.9</v>
      </c>
      <c r="L4170" s="5" t="s">
        <v>476</v>
      </c>
      <c r="M4170" s="5" t="s">
        <v>340</v>
      </c>
      <c r="N4170" t="s">
        <v>4289</v>
      </c>
      <c r="P4170" s="5">
        <f t="shared" si="380"/>
        <v>0.24989107284438744</v>
      </c>
      <c r="Q4170" s="5">
        <f t="shared" si="381"/>
        <v>100189501</v>
      </c>
      <c r="R4170" s="1">
        <f t="shared" si="382"/>
        <v>-77810499</v>
      </c>
      <c r="S4170" s="1">
        <f t="shared" si="383"/>
        <v>178000000</v>
      </c>
      <c r="V4170" s="5"/>
      <c r="W4170" s="5"/>
      <c r="Y4170" s="5"/>
    </row>
    <row r="4171" spans="1:25" x14ac:dyDescent="0.3">
      <c r="A4171" t="s">
        <v>157</v>
      </c>
      <c r="B4171">
        <v>127</v>
      </c>
      <c r="C4171">
        <v>47375327</v>
      </c>
      <c r="D4171" t="s">
        <v>29</v>
      </c>
      <c r="E4171" t="s">
        <v>12621</v>
      </c>
      <c r="F4171" t="s">
        <v>158</v>
      </c>
      <c r="G4171" t="s">
        <v>14</v>
      </c>
      <c r="H4171" t="s">
        <v>15</v>
      </c>
      <c r="I4171">
        <v>176000000</v>
      </c>
      <c r="J4171">
        <v>2015</v>
      </c>
      <c r="K4171">
        <v>5.4</v>
      </c>
      <c r="L4171" s="5" t="s">
        <v>476</v>
      </c>
      <c r="M4171" s="5" t="s">
        <v>340</v>
      </c>
      <c r="N4171" t="s">
        <v>4289</v>
      </c>
      <c r="P4171" s="5">
        <f t="shared" si="380"/>
        <v>0.25540747953363369</v>
      </c>
      <c r="Q4171" s="5">
        <f t="shared" si="381"/>
        <v>47375327</v>
      </c>
      <c r="R4171" s="1">
        <f t="shared" si="382"/>
        <v>-128624673</v>
      </c>
      <c r="S4171" s="1">
        <f t="shared" si="383"/>
        <v>176000000</v>
      </c>
      <c r="V4171" s="5"/>
      <c r="W4171" s="5"/>
      <c r="Y4171" s="5"/>
    </row>
    <row r="4172" spans="1:25" x14ac:dyDescent="0.3">
      <c r="A4172" t="s">
        <v>164</v>
      </c>
      <c r="B4172">
        <v>96</v>
      </c>
      <c r="C4172">
        <v>292979556</v>
      </c>
      <c r="D4172" t="s">
        <v>165</v>
      </c>
      <c r="E4172" t="s">
        <v>12622</v>
      </c>
      <c r="F4172" t="s">
        <v>166</v>
      </c>
      <c r="G4172" t="s">
        <v>14</v>
      </c>
      <c r="H4172" t="s">
        <v>15</v>
      </c>
      <c r="I4172">
        <v>175000000</v>
      </c>
      <c r="J4172">
        <v>2009</v>
      </c>
      <c r="K4172">
        <v>8.3000000000000007</v>
      </c>
      <c r="L4172" s="5" t="s">
        <v>340</v>
      </c>
      <c r="M4172" s="5" t="s">
        <v>4017</v>
      </c>
      <c r="N4172" t="s">
        <v>599</v>
      </c>
      <c r="O4172" t="s">
        <v>6299</v>
      </c>
      <c r="P4172" s="5">
        <f t="shared" si="380"/>
        <v>0.2654538832227657</v>
      </c>
      <c r="Q4172" s="5">
        <f t="shared" si="381"/>
        <v>292979556</v>
      </c>
      <c r="R4172" s="1">
        <f t="shared" si="382"/>
        <v>117979556</v>
      </c>
      <c r="S4172" s="1">
        <f t="shared" si="383"/>
        <v>175000000</v>
      </c>
      <c r="V4172" s="5"/>
      <c r="W4172" s="5"/>
      <c r="Y4172" s="5"/>
    </row>
    <row r="4173" spans="1:25" x14ac:dyDescent="0.3">
      <c r="A4173" t="s">
        <v>167</v>
      </c>
      <c r="B4173">
        <v>94</v>
      </c>
      <c r="C4173">
        <v>198332128</v>
      </c>
      <c r="D4173" t="s">
        <v>168</v>
      </c>
      <c r="E4173" t="s">
        <v>12623</v>
      </c>
      <c r="F4173" t="s">
        <v>170</v>
      </c>
      <c r="G4173" t="s">
        <v>14</v>
      </c>
      <c r="H4173" t="s">
        <v>15</v>
      </c>
      <c r="I4173">
        <v>175000000</v>
      </c>
      <c r="J4173">
        <v>2009</v>
      </c>
      <c r="K4173">
        <v>6.5</v>
      </c>
      <c r="L4173" s="5" t="s">
        <v>476</v>
      </c>
      <c r="M4173" s="5" t="s">
        <v>340</v>
      </c>
      <c r="N4173" t="s">
        <v>4017</v>
      </c>
      <c r="O4173" t="s">
        <v>599</v>
      </c>
      <c r="P4173" s="5">
        <f t="shared" si="380"/>
        <v>0.25647494839508256</v>
      </c>
      <c r="Q4173" s="5">
        <f t="shared" si="381"/>
        <v>198332128</v>
      </c>
      <c r="R4173" s="1">
        <f t="shared" si="382"/>
        <v>23332128</v>
      </c>
      <c r="S4173" s="1">
        <f t="shared" si="383"/>
        <v>175000000</v>
      </c>
      <c r="V4173" s="5"/>
      <c r="W4173" s="5"/>
      <c r="Y4173" s="5"/>
    </row>
    <row r="4174" spans="1:25" x14ac:dyDescent="0.3">
      <c r="A4174" t="s">
        <v>180</v>
      </c>
      <c r="B4174">
        <v>123</v>
      </c>
      <c r="C4174">
        <v>161087183</v>
      </c>
      <c r="D4174" t="s">
        <v>181</v>
      </c>
      <c r="E4174" t="s">
        <v>12624</v>
      </c>
      <c r="F4174" t="s">
        <v>182</v>
      </c>
      <c r="G4174" t="s">
        <v>14</v>
      </c>
      <c r="H4174" t="s">
        <v>15</v>
      </c>
      <c r="I4174">
        <v>175000000</v>
      </c>
      <c r="J4174">
        <v>2016</v>
      </c>
      <c r="K4174">
        <v>6.9</v>
      </c>
      <c r="L4174" s="5" t="s">
        <v>476</v>
      </c>
      <c r="M4174" s="5" t="s">
        <v>340</v>
      </c>
      <c r="N4174" t="s">
        <v>599</v>
      </c>
      <c r="O4174" t="s">
        <v>4289</v>
      </c>
      <c r="P4174" s="5">
        <f t="shared" si="380"/>
        <v>0.2538923663134286</v>
      </c>
      <c r="Q4174" s="5">
        <f t="shared" si="381"/>
        <v>161087183</v>
      </c>
      <c r="R4174" s="1">
        <f t="shared" si="382"/>
        <v>-13912817</v>
      </c>
      <c r="S4174" s="1">
        <f t="shared" si="383"/>
        <v>175000000</v>
      </c>
      <c r="V4174" s="5"/>
      <c r="W4174" s="5"/>
      <c r="Y4174" s="5"/>
    </row>
    <row r="4175" spans="1:25" x14ac:dyDescent="0.3">
      <c r="A4175" t="s">
        <v>183</v>
      </c>
      <c r="B4175">
        <v>96</v>
      </c>
      <c r="C4175">
        <v>100289690</v>
      </c>
      <c r="D4175" t="s">
        <v>184</v>
      </c>
      <c r="E4175" t="s">
        <v>12625</v>
      </c>
      <c r="F4175" t="s">
        <v>185</v>
      </c>
      <c r="G4175" t="s">
        <v>14</v>
      </c>
      <c r="H4175" t="s">
        <v>15</v>
      </c>
      <c r="I4175">
        <v>175000000</v>
      </c>
      <c r="J4175">
        <v>2007</v>
      </c>
      <c r="K4175">
        <v>5.4</v>
      </c>
      <c r="L4175" s="5" t="s">
        <v>599</v>
      </c>
      <c r="M4175" s="5" t="s">
        <v>6299</v>
      </c>
      <c r="N4175" t="s">
        <v>455</v>
      </c>
      <c r="P4175" s="5">
        <f t="shared" si="380"/>
        <v>0.25418936354686678</v>
      </c>
      <c r="Q4175" s="5">
        <f t="shared" si="381"/>
        <v>100289690</v>
      </c>
      <c r="R4175" s="1">
        <f t="shared" si="382"/>
        <v>-74710310</v>
      </c>
      <c r="S4175" s="1">
        <f t="shared" si="383"/>
        <v>175000000</v>
      </c>
      <c r="V4175" s="5"/>
      <c r="W4175" s="5"/>
      <c r="Y4175" s="5"/>
    </row>
    <row r="4176" spans="1:25" x14ac:dyDescent="0.3">
      <c r="A4176" t="s">
        <v>188</v>
      </c>
      <c r="B4176">
        <v>176</v>
      </c>
      <c r="C4176">
        <v>88246220</v>
      </c>
      <c r="D4176" t="s">
        <v>84</v>
      </c>
      <c r="E4176" t="s">
        <v>12626</v>
      </c>
      <c r="F4176" t="s">
        <v>189</v>
      </c>
      <c r="G4176" t="s">
        <v>14</v>
      </c>
      <c r="H4176" t="s">
        <v>15</v>
      </c>
      <c r="I4176">
        <v>175000000</v>
      </c>
      <c r="J4176">
        <v>1995</v>
      </c>
      <c r="K4176">
        <v>6.1</v>
      </c>
      <c r="L4176" s="5" t="s">
        <v>476</v>
      </c>
      <c r="M4176" s="5" t="s">
        <v>340</v>
      </c>
      <c r="N4176" t="s">
        <v>4289</v>
      </c>
      <c r="O4176" t="s">
        <v>3629</v>
      </c>
      <c r="P4176" s="5">
        <f t="shared" si="380"/>
        <v>0.25968235167814591</v>
      </c>
      <c r="Q4176" s="5">
        <f t="shared" si="381"/>
        <v>88246220</v>
      </c>
      <c r="R4176" s="1">
        <f t="shared" si="382"/>
        <v>-86753780</v>
      </c>
      <c r="S4176" s="1">
        <f t="shared" si="383"/>
        <v>175000000</v>
      </c>
      <c r="V4176" s="5"/>
      <c r="W4176" s="5"/>
      <c r="Y4176" s="5"/>
    </row>
    <row r="4177" spans="1:25" x14ac:dyDescent="0.3">
      <c r="A4177" t="s">
        <v>190</v>
      </c>
      <c r="B4177">
        <v>118</v>
      </c>
      <c r="C4177">
        <v>150167630</v>
      </c>
      <c r="D4177" t="s">
        <v>84</v>
      </c>
      <c r="E4177" t="s">
        <v>12627</v>
      </c>
      <c r="F4177" t="s">
        <v>191</v>
      </c>
      <c r="G4177" t="s">
        <v>14</v>
      </c>
      <c r="H4177" t="s">
        <v>15</v>
      </c>
      <c r="I4177">
        <v>175000000</v>
      </c>
      <c r="J4177">
        <v>2009</v>
      </c>
      <c r="K4177">
        <v>5.8</v>
      </c>
      <c r="L4177" s="5" t="s">
        <v>476</v>
      </c>
      <c r="M4177" s="5" t="s">
        <v>340</v>
      </c>
      <c r="N4177" t="s">
        <v>4289</v>
      </c>
      <c r="O4177" t="s">
        <v>3629</v>
      </c>
      <c r="P4177" s="5">
        <f t="shared" si="380"/>
        <v>0.26641876201575526</v>
      </c>
      <c r="Q4177" s="5">
        <f t="shared" si="381"/>
        <v>150167630</v>
      </c>
      <c r="R4177" s="1">
        <f t="shared" si="382"/>
        <v>-24832370</v>
      </c>
      <c r="S4177" s="1">
        <f t="shared" si="383"/>
        <v>175000000</v>
      </c>
      <c r="V4177" s="5"/>
      <c r="W4177" s="5"/>
      <c r="Y4177" s="5"/>
    </row>
    <row r="4178" spans="1:25" x14ac:dyDescent="0.3">
      <c r="A4178" t="s">
        <v>164</v>
      </c>
      <c r="B4178">
        <v>95</v>
      </c>
      <c r="C4178">
        <v>356454367</v>
      </c>
      <c r="D4178" t="s">
        <v>192</v>
      </c>
      <c r="E4178" t="s">
        <v>12628</v>
      </c>
      <c r="F4178" t="s">
        <v>193</v>
      </c>
      <c r="G4178" t="s">
        <v>14</v>
      </c>
      <c r="H4178" t="s">
        <v>15</v>
      </c>
      <c r="I4178">
        <v>175000000</v>
      </c>
      <c r="J4178">
        <v>2015</v>
      </c>
      <c r="K4178">
        <v>8.3000000000000007</v>
      </c>
      <c r="L4178" s="5" t="s">
        <v>340</v>
      </c>
      <c r="M4178" s="5" t="s">
        <v>4017</v>
      </c>
      <c r="N4178" t="s">
        <v>599</v>
      </c>
      <c r="O4178" t="s">
        <v>1221</v>
      </c>
      <c r="P4178" s="5">
        <f t="shared" si="380"/>
        <v>0.26785443737857639</v>
      </c>
      <c r="Q4178" s="5">
        <f t="shared" si="381"/>
        <v>356454367</v>
      </c>
      <c r="R4178" s="1">
        <f t="shared" si="382"/>
        <v>181454367</v>
      </c>
      <c r="S4178" s="1">
        <f t="shared" si="383"/>
        <v>175000000</v>
      </c>
      <c r="V4178" s="5"/>
      <c r="W4178" s="5"/>
      <c r="Y4178" s="5"/>
    </row>
    <row r="4179" spans="1:25" x14ac:dyDescent="0.3">
      <c r="A4179" t="s">
        <v>92</v>
      </c>
      <c r="B4179">
        <v>106</v>
      </c>
      <c r="C4179">
        <v>362645141</v>
      </c>
      <c r="D4179" t="s">
        <v>194</v>
      </c>
      <c r="E4179" t="s">
        <v>12629</v>
      </c>
      <c r="F4179" t="s">
        <v>195</v>
      </c>
      <c r="G4179" t="s">
        <v>14</v>
      </c>
      <c r="H4179" t="s">
        <v>22</v>
      </c>
      <c r="I4179">
        <v>175000000</v>
      </c>
      <c r="J4179">
        <v>2016</v>
      </c>
      <c r="K4179">
        <v>7.8</v>
      </c>
      <c r="L4179" s="5" t="s">
        <v>340</v>
      </c>
      <c r="M4179" s="5" t="s">
        <v>1221</v>
      </c>
      <c r="N4179" t="s">
        <v>6299</v>
      </c>
      <c r="O4179" t="s">
        <v>455</v>
      </c>
      <c r="P4179" s="5">
        <f t="shared" si="380"/>
        <v>0.25391882020327344</v>
      </c>
      <c r="Q4179" s="5">
        <f t="shared" si="381"/>
        <v>362645141</v>
      </c>
      <c r="R4179" s="1">
        <f t="shared" si="382"/>
        <v>187645141</v>
      </c>
      <c r="S4179" s="1">
        <f t="shared" si="383"/>
        <v>175000000</v>
      </c>
      <c r="V4179" s="5"/>
      <c r="W4179" s="5"/>
      <c r="Y4179" s="5"/>
    </row>
    <row r="4180" spans="1:25" x14ac:dyDescent="0.3">
      <c r="A4180" t="s">
        <v>211</v>
      </c>
      <c r="B4180">
        <v>128</v>
      </c>
      <c r="C4180">
        <v>38297305</v>
      </c>
      <c r="D4180" t="s">
        <v>198</v>
      </c>
      <c r="E4180" t="s">
        <v>12630</v>
      </c>
      <c r="F4180" t="s">
        <v>212</v>
      </c>
      <c r="G4180" t="s">
        <v>14</v>
      </c>
      <c r="H4180" t="s">
        <v>15</v>
      </c>
      <c r="I4180">
        <v>175000000</v>
      </c>
      <c r="J4180">
        <v>2013</v>
      </c>
      <c r="K4180">
        <v>6.3</v>
      </c>
      <c r="L4180" s="5" t="s">
        <v>476</v>
      </c>
      <c r="M4180" s="5" t="s">
        <v>340</v>
      </c>
      <c r="N4180" t="s">
        <v>1221</v>
      </c>
      <c r="O4180" t="s">
        <v>455</v>
      </c>
      <c r="P4180" s="5">
        <f t="shared" si="380"/>
        <v>0.23891170379201773</v>
      </c>
      <c r="Q4180" s="5">
        <f t="shared" si="381"/>
        <v>38297305</v>
      </c>
      <c r="R4180" s="1">
        <f t="shared" si="382"/>
        <v>-136702695</v>
      </c>
      <c r="S4180" s="1">
        <f t="shared" si="383"/>
        <v>175000000</v>
      </c>
      <c r="V4180" s="5"/>
      <c r="W4180" s="5"/>
      <c r="Y4180" s="5"/>
    </row>
    <row r="4181" spans="1:25" x14ac:dyDescent="0.3">
      <c r="A4181" t="s">
        <v>255</v>
      </c>
      <c r="B4181">
        <v>196</v>
      </c>
      <c r="C4181">
        <v>133228348</v>
      </c>
      <c r="D4181" t="s">
        <v>340</v>
      </c>
      <c r="E4181" t="s">
        <v>12631</v>
      </c>
      <c r="F4181" t="s">
        <v>341</v>
      </c>
      <c r="G4181" t="s">
        <v>14</v>
      </c>
      <c r="H4181" t="s">
        <v>15</v>
      </c>
      <c r="I4181">
        <v>175000000</v>
      </c>
      <c r="J4181">
        <v>2004</v>
      </c>
      <c r="K4181">
        <v>7.2</v>
      </c>
      <c r="L4181" s="5" t="s">
        <v>340</v>
      </c>
      <c r="M4181" s="5"/>
      <c r="P4181" s="5">
        <f t="shared" si="380"/>
        <v>0.25086771972472244</v>
      </c>
      <c r="Q4181" s="5">
        <f t="shared" si="381"/>
        <v>133228348</v>
      </c>
      <c r="R4181" s="1">
        <f t="shared" si="382"/>
        <v>-41771652</v>
      </c>
      <c r="S4181" s="1">
        <f t="shared" si="383"/>
        <v>175000000</v>
      </c>
      <c r="V4181" s="5"/>
      <c r="W4181" s="5"/>
      <c r="Y4181" s="5"/>
    </row>
    <row r="4182" spans="1:25" x14ac:dyDescent="0.3">
      <c r="A4182" t="s">
        <v>109</v>
      </c>
      <c r="B4182">
        <v>125</v>
      </c>
      <c r="C4182">
        <v>172051787</v>
      </c>
      <c r="D4182" t="s">
        <v>29</v>
      </c>
      <c r="E4182" t="s">
        <v>12632</v>
      </c>
      <c r="F4182" t="s">
        <v>110</v>
      </c>
      <c r="G4182" t="s">
        <v>14</v>
      </c>
      <c r="H4182" t="s">
        <v>15</v>
      </c>
      <c r="I4182">
        <v>170000000</v>
      </c>
      <c r="J4182">
        <v>2010</v>
      </c>
      <c r="K4182">
        <v>6.8</v>
      </c>
      <c r="L4182" s="5" t="s">
        <v>476</v>
      </c>
      <c r="M4182" s="5" t="s">
        <v>340</v>
      </c>
      <c r="N4182" t="s">
        <v>4289</v>
      </c>
      <c r="P4182" s="5">
        <f t="shared" si="380"/>
        <v>0.25378143434618922</v>
      </c>
      <c r="Q4182" s="5">
        <f t="shared" si="381"/>
        <v>172051787</v>
      </c>
      <c r="R4182" s="1">
        <f t="shared" si="382"/>
        <v>2051787</v>
      </c>
      <c r="S4182" s="1">
        <f t="shared" si="383"/>
        <v>170000000</v>
      </c>
      <c r="V4182" s="5"/>
      <c r="W4182" s="5"/>
      <c r="Y4182" s="5"/>
    </row>
    <row r="4183" spans="1:25" x14ac:dyDescent="0.3">
      <c r="A4183" t="s">
        <v>172</v>
      </c>
      <c r="B4183">
        <v>126</v>
      </c>
      <c r="C4183">
        <v>73820094</v>
      </c>
      <c r="D4183" t="s">
        <v>173</v>
      </c>
      <c r="E4183" t="s">
        <v>12633</v>
      </c>
      <c r="F4183" t="s">
        <v>174</v>
      </c>
      <c r="G4183" t="s">
        <v>14</v>
      </c>
      <c r="H4183" t="s">
        <v>15</v>
      </c>
      <c r="I4183">
        <v>170000000</v>
      </c>
      <c r="J4183">
        <v>2011</v>
      </c>
      <c r="K4183">
        <v>7.5</v>
      </c>
      <c r="L4183" s="5" t="s">
        <v>340</v>
      </c>
      <c r="M4183" s="5" t="s">
        <v>1221</v>
      </c>
      <c r="N4183" t="s">
        <v>6299</v>
      </c>
      <c r="O4183" t="s">
        <v>8415</v>
      </c>
      <c r="P4183" s="5">
        <f t="shared" si="380"/>
        <v>0.25303362110054584</v>
      </c>
      <c r="Q4183" s="5">
        <f t="shared" si="381"/>
        <v>73820094</v>
      </c>
      <c r="R4183" s="1">
        <f t="shared" si="382"/>
        <v>-96179906</v>
      </c>
      <c r="S4183" s="1">
        <f t="shared" si="383"/>
        <v>170000000</v>
      </c>
      <c r="V4183" s="5"/>
      <c r="W4183" s="5"/>
      <c r="Y4183" s="5"/>
    </row>
    <row r="4184" spans="1:25" x14ac:dyDescent="0.3">
      <c r="A4184" t="s">
        <v>61</v>
      </c>
      <c r="B4184">
        <v>106</v>
      </c>
      <c r="C4184">
        <v>113745408</v>
      </c>
      <c r="D4184" t="s">
        <v>175</v>
      </c>
      <c r="E4184" t="s">
        <v>12634</v>
      </c>
      <c r="F4184" t="s">
        <v>176</v>
      </c>
      <c r="G4184" t="s">
        <v>14</v>
      </c>
      <c r="H4184" t="s">
        <v>15</v>
      </c>
      <c r="I4184">
        <v>170000000</v>
      </c>
      <c r="J4184">
        <v>1999</v>
      </c>
      <c r="K4184">
        <v>4.8</v>
      </c>
      <c r="L4184" s="5" t="s">
        <v>476</v>
      </c>
      <c r="M4184" s="5" t="s">
        <v>599</v>
      </c>
      <c r="N4184" t="s">
        <v>4289</v>
      </c>
      <c r="O4184" t="s">
        <v>5239</v>
      </c>
      <c r="P4184" s="5">
        <f t="shared" si="380"/>
        <v>0.26083075777898396</v>
      </c>
      <c r="Q4184" s="5">
        <f t="shared" si="381"/>
        <v>113745408</v>
      </c>
      <c r="R4184" s="1">
        <f t="shared" si="382"/>
        <v>-56254592</v>
      </c>
      <c r="S4184" s="1">
        <f t="shared" si="383"/>
        <v>170000000</v>
      </c>
      <c r="V4184" s="5"/>
      <c r="W4184" s="5"/>
      <c r="Y4184" s="5"/>
    </row>
    <row r="4185" spans="1:25" x14ac:dyDescent="0.3">
      <c r="A4185" t="s">
        <v>197</v>
      </c>
      <c r="B4185">
        <v>132</v>
      </c>
      <c r="C4185">
        <v>155111815</v>
      </c>
      <c r="D4185" t="s">
        <v>198</v>
      </c>
      <c r="E4185" t="s">
        <v>12635</v>
      </c>
      <c r="F4185" t="s">
        <v>199</v>
      </c>
      <c r="G4185" t="s">
        <v>14</v>
      </c>
      <c r="H4185" t="s">
        <v>15</v>
      </c>
      <c r="I4185">
        <v>170000000</v>
      </c>
      <c r="J4185">
        <v>2012</v>
      </c>
      <c r="K4185">
        <v>6.1</v>
      </c>
      <c r="L4185" s="5" t="s">
        <v>476</v>
      </c>
      <c r="M4185" s="5" t="s">
        <v>340</v>
      </c>
      <c r="N4185" t="s">
        <v>1221</v>
      </c>
      <c r="O4185" t="s">
        <v>455</v>
      </c>
      <c r="P4185" s="5">
        <f t="shared" si="380"/>
        <v>0.26518064745200431</v>
      </c>
      <c r="Q4185" s="5">
        <f t="shared" si="381"/>
        <v>155111815</v>
      </c>
      <c r="R4185" s="1">
        <f t="shared" si="382"/>
        <v>-14888185</v>
      </c>
      <c r="S4185" s="1">
        <f t="shared" si="383"/>
        <v>170000000</v>
      </c>
      <c r="V4185" s="5"/>
      <c r="W4185" s="5"/>
      <c r="Y4185" s="5"/>
    </row>
    <row r="4186" spans="1:25" x14ac:dyDescent="0.3">
      <c r="A4186" t="s">
        <v>204</v>
      </c>
      <c r="B4186">
        <v>130</v>
      </c>
      <c r="C4186">
        <v>208543795</v>
      </c>
      <c r="D4186" t="s">
        <v>205</v>
      </c>
      <c r="E4186" t="s">
        <v>12636</v>
      </c>
      <c r="F4186" t="s">
        <v>206</v>
      </c>
      <c r="G4186" t="s">
        <v>14</v>
      </c>
      <c r="H4186" t="s">
        <v>15</v>
      </c>
      <c r="I4186">
        <v>170000000</v>
      </c>
      <c r="J4186">
        <v>2014</v>
      </c>
      <c r="K4186">
        <v>7.6</v>
      </c>
      <c r="L4186" s="5" t="s">
        <v>476</v>
      </c>
      <c r="M4186" s="5" t="s">
        <v>340</v>
      </c>
      <c r="N4186" t="s">
        <v>1221</v>
      </c>
      <c r="O4186" t="s">
        <v>4289</v>
      </c>
      <c r="P4186" s="5">
        <f t="shared" si="380"/>
        <v>0.26602033954029208</v>
      </c>
      <c r="Q4186" s="5">
        <f t="shared" si="381"/>
        <v>208543795</v>
      </c>
      <c r="R4186" s="1">
        <f t="shared" si="382"/>
        <v>38543795</v>
      </c>
      <c r="S4186" s="1">
        <f t="shared" si="383"/>
        <v>170000000</v>
      </c>
      <c r="V4186" s="5"/>
      <c r="W4186" s="5"/>
      <c r="Y4186" s="5"/>
    </row>
    <row r="4187" spans="1:25" x14ac:dyDescent="0.3">
      <c r="A4187" t="s">
        <v>81</v>
      </c>
      <c r="B4187">
        <v>136</v>
      </c>
      <c r="C4187">
        <v>259746958</v>
      </c>
      <c r="D4187" t="s">
        <v>29</v>
      </c>
      <c r="E4187" t="s">
        <v>12637</v>
      </c>
      <c r="F4187" t="s">
        <v>213</v>
      </c>
      <c r="G4187" t="s">
        <v>14</v>
      </c>
      <c r="H4187" t="s">
        <v>15</v>
      </c>
      <c r="I4187">
        <v>170000000</v>
      </c>
      <c r="J4187">
        <v>2014</v>
      </c>
      <c r="K4187">
        <v>7.8</v>
      </c>
      <c r="L4187" s="5" t="s">
        <v>476</v>
      </c>
      <c r="M4187" s="5" t="s">
        <v>340</v>
      </c>
      <c r="N4187" t="s">
        <v>4289</v>
      </c>
      <c r="P4187" s="5">
        <f t="shared" si="380"/>
        <v>0.2624481554162601</v>
      </c>
      <c r="Q4187" s="5">
        <f t="shared" si="381"/>
        <v>259746958</v>
      </c>
      <c r="R4187" s="1">
        <f t="shared" si="382"/>
        <v>89746958</v>
      </c>
      <c r="S4187" s="1">
        <f t="shared" si="383"/>
        <v>170000000</v>
      </c>
      <c r="V4187" s="5"/>
      <c r="W4187" s="5"/>
      <c r="Y4187" s="5"/>
    </row>
    <row r="4188" spans="1:25" x14ac:dyDescent="0.3">
      <c r="A4188" t="s">
        <v>233</v>
      </c>
      <c r="B4188">
        <v>121</v>
      </c>
      <c r="C4188">
        <v>333130696</v>
      </c>
      <c r="D4188" t="s">
        <v>29</v>
      </c>
      <c r="E4188" t="s">
        <v>12638</v>
      </c>
      <c r="F4188" t="s">
        <v>234</v>
      </c>
      <c r="G4188" t="s">
        <v>14</v>
      </c>
      <c r="H4188" t="s">
        <v>15</v>
      </c>
      <c r="I4188">
        <v>170000000</v>
      </c>
      <c r="J4188">
        <v>2014</v>
      </c>
      <c r="K4188">
        <v>8.1</v>
      </c>
      <c r="L4188" s="5" t="s">
        <v>476</v>
      </c>
      <c r="M4188" s="5" t="s">
        <v>340</v>
      </c>
      <c r="N4188" t="s">
        <v>4289</v>
      </c>
      <c r="P4188" s="5">
        <f t="shared" si="380"/>
        <v>0.2547651342012977</v>
      </c>
      <c r="Q4188" s="5">
        <f t="shared" si="381"/>
        <v>333130696</v>
      </c>
      <c r="R4188" s="1">
        <f t="shared" si="382"/>
        <v>163130696</v>
      </c>
      <c r="S4188" s="1">
        <f t="shared" si="383"/>
        <v>170000000</v>
      </c>
      <c r="V4188" s="5"/>
      <c r="W4188" s="5"/>
      <c r="Y4188" s="5"/>
    </row>
    <row r="4189" spans="1:25" x14ac:dyDescent="0.3">
      <c r="A4189" t="s">
        <v>258</v>
      </c>
      <c r="B4189">
        <v>113</v>
      </c>
      <c r="C4189">
        <v>76846624</v>
      </c>
      <c r="D4189" t="s">
        <v>75</v>
      </c>
      <c r="E4189" t="s">
        <v>12639</v>
      </c>
      <c r="F4189" t="s">
        <v>259</v>
      </c>
      <c r="G4189" t="s">
        <v>14</v>
      </c>
      <c r="H4189" t="s">
        <v>15</v>
      </c>
      <c r="I4189">
        <v>170000000</v>
      </c>
      <c r="J4189">
        <v>2016</v>
      </c>
      <c r="K4189">
        <v>6.4</v>
      </c>
      <c r="L4189" s="5" t="s">
        <v>340</v>
      </c>
      <c r="M4189" s="5" t="s">
        <v>6299</v>
      </c>
      <c r="N4189" t="s">
        <v>455</v>
      </c>
      <c r="P4189" s="5">
        <f t="shared" si="380"/>
        <v>0.24142539395767601</v>
      </c>
      <c r="Q4189" s="5">
        <f t="shared" si="381"/>
        <v>76846624</v>
      </c>
      <c r="R4189" s="1">
        <f t="shared" si="382"/>
        <v>-93153376</v>
      </c>
      <c r="S4189" s="1">
        <f t="shared" si="383"/>
        <v>170000000</v>
      </c>
      <c r="V4189" s="5"/>
      <c r="W4189" s="5"/>
      <c r="Y4189" s="5"/>
    </row>
    <row r="4190" spans="1:25" x14ac:dyDescent="0.3">
      <c r="A4190" t="s">
        <v>264</v>
      </c>
      <c r="B4190">
        <v>112</v>
      </c>
      <c r="C4190">
        <v>206360018</v>
      </c>
      <c r="D4190" t="s">
        <v>17</v>
      </c>
      <c r="E4190" t="s">
        <v>12640</v>
      </c>
      <c r="F4190" t="s">
        <v>299</v>
      </c>
      <c r="G4190" t="s">
        <v>14</v>
      </c>
      <c r="H4190" t="s">
        <v>15</v>
      </c>
      <c r="I4190">
        <v>170000000</v>
      </c>
      <c r="J4190">
        <v>2013</v>
      </c>
      <c r="K4190">
        <v>7.1</v>
      </c>
      <c r="L4190" s="5" t="s">
        <v>476</v>
      </c>
      <c r="M4190" s="5" t="s">
        <v>340</v>
      </c>
      <c r="N4190" t="s">
        <v>455</v>
      </c>
      <c r="P4190" s="5">
        <f t="shared" si="380"/>
        <v>0.24953257612628765</v>
      </c>
      <c r="Q4190" s="5">
        <f t="shared" si="381"/>
        <v>206360018</v>
      </c>
      <c r="R4190" s="1">
        <f t="shared" si="382"/>
        <v>36360018</v>
      </c>
      <c r="S4190" s="1">
        <f t="shared" si="383"/>
        <v>170000000</v>
      </c>
      <c r="V4190" s="5"/>
      <c r="W4190" s="5"/>
      <c r="Y4190" s="5"/>
    </row>
    <row r="4191" spans="1:25" x14ac:dyDescent="0.3">
      <c r="A4191" t="s">
        <v>214</v>
      </c>
      <c r="B4191">
        <v>93</v>
      </c>
      <c r="C4191">
        <v>238371987</v>
      </c>
      <c r="D4191" t="s">
        <v>101</v>
      </c>
      <c r="E4191" t="s">
        <v>12641</v>
      </c>
      <c r="F4191" t="s">
        <v>215</v>
      </c>
      <c r="G4191" t="s">
        <v>14</v>
      </c>
      <c r="H4191" t="s">
        <v>15</v>
      </c>
      <c r="I4191">
        <v>165000000</v>
      </c>
      <c r="J4191">
        <v>2010</v>
      </c>
      <c r="K4191">
        <v>6.4</v>
      </c>
      <c r="L4191" s="5" t="s">
        <v>340</v>
      </c>
      <c r="M4191" s="5" t="s">
        <v>4017</v>
      </c>
      <c r="N4191" t="s">
        <v>599</v>
      </c>
      <c r="O4191" t="s">
        <v>6299</v>
      </c>
      <c r="P4191" s="5">
        <f t="shared" si="380"/>
        <v>0.24569497137181698</v>
      </c>
      <c r="Q4191" s="5">
        <f t="shared" si="381"/>
        <v>238371987</v>
      </c>
      <c r="R4191" s="1">
        <f t="shared" si="382"/>
        <v>73371987</v>
      </c>
      <c r="S4191" s="1">
        <f t="shared" si="383"/>
        <v>165000000</v>
      </c>
      <c r="V4191" s="5"/>
      <c r="W4191" s="5"/>
      <c r="Y4191" s="5"/>
    </row>
    <row r="4192" spans="1:25" x14ac:dyDescent="0.3">
      <c r="A4192" t="s">
        <v>219</v>
      </c>
      <c r="B4192">
        <v>102</v>
      </c>
      <c r="C4192">
        <v>222487711</v>
      </c>
      <c r="D4192" t="s">
        <v>220</v>
      </c>
      <c r="E4192" t="s">
        <v>12642</v>
      </c>
      <c r="F4192" t="s">
        <v>221</v>
      </c>
      <c r="G4192" t="s">
        <v>14</v>
      </c>
      <c r="H4192" t="s">
        <v>15</v>
      </c>
      <c r="I4192">
        <v>165000000</v>
      </c>
      <c r="J4192">
        <v>2014</v>
      </c>
      <c r="K4192">
        <v>7.9</v>
      </c>
      <c r="L4192" s="5" t="s">
        <v>476</v>
      </c>
      <c r="M4192" s="5" t="s">
        <v>340</v>
      </c>
      <c r="N4192" t="s">
        <v>4017</v>
      </c>
      <c r="O4192" t="s">
        <v>599</v>
      </c>
      <c r="P4192" s="5">
        <f t="shared" si="380"/>
        <v>0.23959556294058307</v>
      </c>
      <c r="Q4192" s="5">
        <f t="shared" si="381"/>
        <v>222487711</v>
      </c>
      <c r="R4192" s="1">
        <f t="shared" si="382"/>
        <v>57487711</v>
      </c>
      <c r="S4192" s="1">
        <f t="shared" si="383"/>
        <v>165000000</v>
      </c>
      <c r="V4192" s="5"/>
      <c r="W4192" s="5"/>
      <c r="Y4192" s="5"/>
    </row>
    <row r="4193" spans="1:25" x14ac:dyDescent="0.3">
      <c r="A4193" t="s">
        <v>222</v>
      </c>
      <c r="B4193">
        <v>101</v>
      </c>
      <c r="C4193">
        <v>189412677</v>
      </c>
      <c r="D4193" t="s">
        <v>223</v>
      </c>
      <c r="E4193" t="s">
        <v>12643</v>
      </c>
      <c r="F4193" t="s">
        <v>224</v>
      </c>
      <c r="G4193" t="s">
        <v>14</v>
      </c>
      <c r="H4193" t="s">
        <v>15</v>
      </c>
      <c r="I4193">
        <v>165000000</v>
      </c>
      <c r="J4193">
        <v>2012</v>
      </c>
      <c r="K4193">
        <v>7.8</v>
      </c>
      <c r="L4193" s="5" t="s">
        <v>340</v>
      </c>
      <c r="M4193" s="5" t="s">
        <v>4017</v>
      </c>
      <c r="N4193" t="s">
        <v>599</v>
      </c>
      <c r="O4193" t="s">
        <v>6299</v>
      </c>
      <c r="P4193" s="5">
        <f t="shared" si="380"/>
        <v>0.23453094088993451</v>
      </c>
      <c r="Q4193" s="5">
        <f t="shared" si="381"/>
        <v>189412677</v>
      </c>
      <c r="R4193" s="1">
        <f t="shared" si="382"/>
        <v>24412677</v>
      </c>
      <c r="S4193" s="1">
        <f t="shared" si="383"/>
        <v>165000000</v>
      </c>
      <c r="V4193" s="5"/>
      <c r="W4193" s="5"/>
      <c r="Y4193" s="5"/>
    </row>
    <row r="4194" spans="1:25" x14ac:dyDescent="0.3">
      <c r="A4194" t="s">
        <v>154</v>
      </c>
      <c r="B4194">
        <v>100</v>
      </c>
      <c r="C4194">
        <v>665426</v>
      </c>
      <c r="D4194" t="s">
        <v>225</v>
      </c>
      <c r="E4194" t="s">
        <v>12644</v>
      </c>
      <c r="F4194" t="s">
        <v>226</v>
      </c>
      <c r="G4194" t="s">
        <v>14</v>
      </c>
      <c r="H4194" t="s">
        <v>15</v>
      </c>
      <c r="I4194">
        <v>165000000</v>
      </c>
      <c r="J4194">
        <v>2004</v>
      </c>
      <c r="K4194">
        <v>6.6</v>
      </c>
      <c r="L4194" s="5" t="s">
        <v>340</v>
      </c>
      <c r="M4194" s="5" t="s">
        <v>4017</v>
      </c>
      <c r="N4194" t="s">
        <v>6299</v>
      </c>
      <c r="O4194" t="s">
        <v>455</v>
      </c>
      <c r="P4194" s="5">
        <f t="shared" si="380"/>
        <v>0.23197055177964346</v>
      </c>
      <c r="Q4194" s="5">
        <f t="shared" si="381"/>
        <v>665426</v>
      </c>
      <c r="R4194" s="1">
        <f t="shared" si="382"/>
        <v>-164334574</v>
      </c>
      <c r="S4194" s="1">
        <f t="shared" si="383"/>
        <v>165000000</v>
      </c>
      <c r="V4194" s="5"/>
      <c r="W4194" s="5"/>
      <c r="Y4194" s="5"/>
    </row>
    <row r="4195" spans="1:25" x14ac:dyDescent="0.3">
      <c r="A4195" t="s">
        <v>151</v>
      </c>
      <c r="B4195">
        <v>120</v>
      </c>
      <c r="C4195">
        <v>102315545</v>
      </c>
      <c r="D4195" t="s">
        <v>29</v>
      </c>
      <c r="E4195" t="s">
        <v>12645</v>
      </c>
      <c r="F4195" t="s">
        <v>227</v>
      </c>
      <c r="G4195" t="s">
        <v>14</v>
      </c>
      <c r="H4195" t="s">
        <v>15</v>
      </c>
      <c r="I4195">
        <v>165000000</v>
      </c>
      <c r="J4195">
        <v>2016</v>
      </c>
      <c r="K4195">
        <v>5.5</v>
      </c>
      <c r="L4195" s="5" t="s">
        <v>476</v>
      </c>
      <c r="M4195" s="5" t="s">
        <v>340</v>
      </c>
      <c r="N4195" t="s">
        <v>4289</v>
      </c>
      <c r="P4195" s="5">
        <f t="shared" si="380"/>
        <v>0.24696410311713182</v>
      </c>
      <c r="Q4195" s="5">
        <f t="shared" si="381"/>
        <v>102315545</v>
      </c>
      <c r="R4195" s="1">
        <f t="shared" si="382"/>
        <v>-62684455</v>
      </c>
      <c r="S4195" s="1">
        <f t="shared" si="383"/>
        <v>165000000</v>
      </c>
      <c r="V4195" s="5"/>
      <c r="W4195" s="5"/>
      <c r="Y4195" s="5"/>
    </row>
    <row r="4196" spans="1:25" x14ac:dyDescent="0.3">
      <c r="A4196" t="s">
        <v>228</v>
      </c>
      <c r="B4196">
        <v>98</v>
      </c>
      <c r="C4196">
        <v>217387997</v>
      </c>
      <c r="D4196" t="s">
        <v>225</v>
      </c>
      <c r="E4196" t="s">
        <v>12646</v>
      </c>
      <c r="F4196" t="s">
        <v>229</v>
      </c>
      <c r="G4196" t="s">
        <v>14</v>
      </c>
      <c r="H4196" t="s">
        <v>15</v>
      </c>
      <c r="I4196">
        <v>165000000</v>
      </c>
      <c r="J4196">
        <v>2010</v>
      </c>
      <c r="K4196">
        <v>8.1999999999999993</v>
      </c>
      <c r="L4196" s="5" t="s">
        <v>340</v>
      </c>
      <c r="M4196" s="5" t="s">
        <v>4017</v>
      </c>
      <c r="N4196" t="s">
        <v>6299</v>
      </c>
      <c r="O4196" t="s">
        <v>455</v>
      </c>
      <c r="P4196" s="5">
        <f t="shared" si="380"/>
        <v>0.25224256638148451</v>
      </c>
      <c r="Q4196" s="5">
        <f t="shared" si="381"/>
        <v>217387997</v>
      </c>
      <c r="R4196" s="1">
        <f t="shared" si="382"/>
        <v>52387997</v>
      </c>
      <c r="S4196" s="1">
        <f t="shared" si="383"/>
        <v>165000000</v>
      </c>
      <c r="V4196" s="5"/>
      <c r="W4196" s="5"/>
      <c r="Y4196" s="5"/>
    </row>
    <row r="4197" spans="1:25" x14ac:dyDescent="0.3">
      <c r="A4197" t="s">
        <v>23</v>
      </c>
      <c r="B4197">
        <v>169</v>
      </c>
      <c r="C4197">
        <v>187991439</v>
      </c>
      <c r="D4197" t="s">
        <v>235</v>
      </c>
      <c r="E4197" t="s">
        <v>12647</v>
      </c>
      <c r="F4197" t="s">
        <v>236</v>
      </c>
      <c r="G4197" t="s">
        <v>14</v>
      </c>
      <c r="H4197" t="s">
        <v>15</v>
      </c>
      <c r="I4197">
        <v>165000000</v>
      </c>
      <c r="J4197">
        <v>2014</v>
      </c>
      <c r="K4197">
        <v>8.6</v>
      </c>
      <c r="L4197" s="5" t="s">
        <v>340</v>
      </c>
      <c r="M4197" s="5" t="s">
        <v>1221</v>
      </c>
      <c r="N4197" t="s">
        <v>4289</v>
      </c>
      <c r="P4197" s="5">
        <f t="shared" si="380"/>
        <v>0.24750589468463055</v>
      </c>
      <c r="Q4197" s="5">
        <f t="shared" si="381"/>
        <v>187991439</v>
      </c>
      <c r="R4197" s="1">
        <f t="shared" si="382"/>
        <v>22991439</v>
      </c>
      <c r="S4197" s="1">
        <f t="shared" si="383"/>
        <v>165000000</v>
      </c>
      <c r="V4197" s="5"/>
      <c r="W4197" s="5"/>
      <c r="Y4197" s="5"/>
    </row>
    <row r="4198" spans="1:25" x14ac:dyDescent="0.3">
      <c r="A4198" t="s">
        <v>23</v>
      </c>
      <c r="B4198">
        <v>148</v>
      </c>
      <c r="C4198">
        <v>292568851</v>
      </c>
      <c r="D4198" t="s">
        <v>84</v>
      </c>
      <c r="E4198" t="s">
        <v>12648</v>
      </c>
      <c r="F4198" t="s">
        <v>237</v>
      </c>
      <c r="G4198" t="s">
        <v>14</v>
      </c>
      <c r="H4198" t="s">
        <v>15</v>
      </c>
      <c r="I4198">
        <v>160000000</v>
      </c>
      <c r="J4198">
        <v>2010</v>
      </c>
      <c r="K4198">
        <v>8.8000000000000007</v>
      </c>
      <c r="L4198" s="5" t="s">
        <v>476</v>
      </c>
      <c r="M4198" s="5" t="s">
        <v>340</v>
      </c>
      <c r="N4198" t="s">
        <v>4289</v>
      </c>
      <c r="O4198" t="s">
        <v>3629</v>
      </c>
      <c r="P4198" s="5">
        <f t="shared" si="380"/>
        <v>0.24513425638410569</v>
      </c>
      <c r="Q4198" s="5">
        <f t="shared" si="381"/>
        <v>292568851</v>
      </c>
      <c r="R4198" s="1">
        <f t="shared" si="382"/>
        <v>132568851</v>
      </c>
      <c r="S4198" s="1">
        <f t="shared" si="383"/>
        <v>160000000</v>
      </c>
      <c r="V4198" s="5"/>
      <c r="W4198" s="5"/>
      <c r="Y4198" s="5"/>
    </row>
    <row r="4199" spans="1:25" x14ac:dyDescent="0.3">
      <c r="A4199" t="s">
        <v>248</v>
      </c>
      <c r="B4199">
        <v>132</v>
      </c>
      <c r="C4199">
        <v>146405371</v>
      </c>
      <c r="D4199" t="s">
        <v>29</v>
      </c>
      <c r="E4199" t="s">
        <v>12649</v>
      </c>
      <c r="F4199" t="s">
        <v>249</v>
      </c>
      <c r="G4199" t="s">
        <v>14</v>
      </c>
      <c r="H4199" t="s">
        <v>15</v>
      </c>
      <c r="I4199">
        <v>160000000</v>
      </c>
      <c r="J4199">
        <v>2011</v>
      </c>
      <c r="K4199">
        <v>7.8</v>
      </c>
      <c r="L4199" s="5" t="s">
        <v>476</v>
      </c>
      <c r="M4199" s="5" t="s">
        <v>340</v>
      </c>
      <c r="N4199" t="s">
        <v>4289</v>
      </c>
      <c r="P4199" s="5">
        <f t="shared" si="380"/>
        <v>0.23547719585989207</v>
      </c>
      <c r="Q4199" s="5">
        <f t="shared" si="381"/>
        <v>146405371</v>
      </c>
      <c r="R4199" s="1">
        <f t="shared" si="382"/>
        <v>-13594629</v>
      </c>
      <c r="S4199" s="1">
        <f t="shared" si="383"/>
        <v>160000000</v>
      </c>
      <c r="V4199" s="5"/>
      <c r="W4199" s="5"/>
      <c r="Y4199" s="5"/>
    </row>
    <row r="4200" spans="1:25" x14ac:dyDescent="0.3">
      <c r="A4200" t="s">
        <v>250</v>
      </c>
      <c r="B4200">
        <v>137</v>
      </c>
      <c r="C4200">
        <v>281666058</v>
      </c>
      <c r="D4200" t="s">
        <v>251</v>
      </c>
      <c r="E4200" t="s">
        <v>12650</v>
      </c>
      <c r="F4200" t="s">
        <v>252</v>
      </c>
      <c r="G4200" t="s">
        <v>14</v>
      </c>
      <c r="H4200" t="s">
        <v>15</v>
      </c>
      <c r="I4200">
        <v>160000000</v>
      </c>
      <c r="J4200">
        <v>2015</v>
      </c>
      <c r="K4200">
        <v>6.6</v>
      </c>
      <c r="L4200" s="5" t="s">
        <v>340</v>
      </c>
      <c r="M4200" s="5" t="s">
        <v>4289</v>
      </c>
      <c r="P4200" s="5">
        <f t="shared" si="380"/>
        <v>0.23629127245926712</v>
      </c>
      <c r="Q4200" s="5">
        <f t="shared" si="381"/>
        <v>281666058</v>
      </c>
      <c r="R4200" s="1">
        <f t="shared" si="382"/>
        <v>121666058</v>
      </c>
      <c r="S4200" s="1">
        <f t="shared" si="383"/>
        <v>160000000</v>
      </c>
      <c r="V4200" s="5"/>
      <c r="W4200" s="5"/>
      <c r="Y4200" s="5"/>
    </row>
    <row r="4201" spans="1:25" x14ac:dyDescent="0.3">
      <c r="A4201" t="s">
        <v>255</v>
      </c>
      <c r="B4201">
        <v>98</v>
      </c>
      <c r="C4201">
        <v>60655503</v>
      </c>
      <c r="D4201" t="s">
        <v>256</v>
      </c>
      <c r="E4201" t="s">
        <v>12651</v>
      </c>
      <c r="F4201" t="s">
        <v>257</v>
      </c>
      <c r="G4201" t="s">
        <v>14</v>
      </c>
      <c r="H4201" t="s">
        <v>15</v>
      </c>
      <c r="I4201">
        <v>160000000</v>
      </c>
      <c r="J4201">
        <v>2006</v>
      </c>
      <c r="K4201">
        <v>5.6</v>
      </c>
      <c r="L4201" s="5" t="s">
        <v>476</v>
      </c>
      <c r="M4201" s="5" t="s">
        <v>340</v>
      </c>
      <c r="N4201" t="s">
        <v>1221</v>
      </c>
      <c r="O4201" t="s">
        <v>3629</v>
      </c>
      <c r="P4201" s="5">
        <f t="shared" si="380"/>
        <v>0.22692957171859124</v>
      </c>
      <c r="Q4201" s="5">
        <f t="shared" si="381"/>
        <v>60655503</v>
      </c>
      <c r="R4201" s="1">
        <f t="shared" si="382"/>
        <v>-99344497</v>
      </c>
      <c r="S4201" s="1">
        <f t="shared" si="383"/>
        <v>160000000</v>
      </c>
      <c r="V4201" s="5"/>
      <c r="W4201" s="5"/>
      <c r="Y4201" s="5"/>
    </row>
    <row r="4202" spans="1:25" x14ac:dyDescent="0.3">
      <c r="A4202" t="s">
        <v>260</v>
      </c>
      <c r="B4202">
        <v>93</v>
      </c>
      <c r="C4202">
        <v>320706665</v>
      </c>
      <c r="D4202" t="s">
        <v>101</v>
      </c>
      <c r="E4202" t="s">
        <v>12652</v>
      </c>
      <c r="F4202" t="s">
        <v>261</v>
      </c>
      <c r="G4202" t="s">
        <v>14</v>
      </c>
      <c r="H4202" t="s">
        <v>15</v>
      </c>
      <c r="I4202">
        <v>160000000</v>
      </c>
      <c r="J4202">
        <v>2007</v>
      </c>
      <c r="K4202">
        <v>6.1</v>
      </c>
      <c r="L4202" s="5" t="s">
        <v>340</v>
      </c>
      <c r="M4202" s="5" t="s">
        <v>4017</v>
      </c>
      <c r="N4202" t="s">
        <v>599</v>
      </c>
      <c r="O4202" t="s">
        <v>6299</v>
      </c>
      <c r="P4202" s="5">
        <f t="shared" si="380"/>
        <v>0.2353295906385125</v>
      </c>
      <c r="Q4202" s="5">
        <f t="shared" si="381"/>
        <v>320706665</v>
      </c>
      <c r="R4202" s="1">
        <f t="shared" si="382"/>
        <v>160706665</v>
      </c>
      <c r="S4202" s="1">
        <f t="shared" si="383"/>
        <v>160000000</v>
      </c>
      <c r="V4202" s="5"/>
      <c r="W4202" s="5"/>
      <c r="Y4202" s="5"/>
    </row>
    <row r="4203" spans="1:25" x14ac:dyDescent="0.3">
      <c r="A4203" t="s">
        <v>262</v>
      </c>
      <c r="B4203">
        <v>123</v>
      </c>
      <c r="C4203">
        <v>46978995</v>
      </c>
      <c r="D4203" t="s">
        <v>17</v>
      </c>
      <c r="E4203" t="s">
        <v>12653</v>
      </c>
      <c r="F4203" t="s">
        <v>263</v>
      </c>
      <c r="G4203" t="s">
        <v>14</v>
      </c>
      <c r="H4203" t="s">
        <v>15</v>
      </c>
      <c r="I4203">
        <v>160000000</v>
      </c>
      <c r="J4203">
        <v>2016</v>
      </c>
      <c r="K4203">
        <v>7.3</v>
      </c>
      <c r="L4203" s="5" t="s">
        <v>476</v>
      </c>
      <c r="M4203" s="5" t="s">
        <v>340</v>
      </c>
      <c r="N4203" t="s">
        <v>455</v>
      </c>
      <c r="P4203" s="5">
        <f t="shared" si="380"/>
        <v>0.22297277888870071</v>
      </c>
      <c r="Q4203" s="5">
        <f t="shared" si="381"/>
        <v>46978995</v>
      </c>
      <c r="R4203" s="1">
        <f t="shared" si="382"/>
        <v>-113021005</v>
      </c>
      <c r="S4203" s="1">
        <f t="shared" si="383"/>
        <v>160000000</v>
      </c>
      <c r="V4203" s="5"/>
      <c r="W4203" s="5"/>
      <c r="Y4203" s="5"/>
    </row>
    <row r="4204" spans="1:25" x14ac:dyDescent="0.3">
      <c r="A4204" t="s">
        <v>576</v>
      </c>
      <c r="B4204">
        <v>121</v>
      </c>
      <c r="C4204">
        <v>48068396</v>
      </c>
      <c r="D4204" t="s">
        <v>577</v>
      </c>
      <c r="E4204" t="s">
        <v>12654</v>
      </c>
      <c r="F4204" t="s">
        <v>578</v>
      </c>
      <c r="G4204" t="s">
        <v>14</v>
      </c>
      <c r="H4204" t="s">
        <v>15</v>
      </c>
      <c r="I4204">
        <v>160000000</v>
      </c>
      <c r="J4204">
        <v>1997</v>
      </c>
      <c r="K4204">
        <v>3.7</v>
      </c>
      <c r="L4204" s="5" t="s">
        <v>476</v>
      </c>
      <c r="M4204" s="5" t="s">
        <v>8413</v>
      </c>
      <c r="N4204" t="s">
        <v>6851</v>
      </c>
      <c r="O4204" t="s">
        <v>3629</v>
      </c>
      <c r="P4204" s="5">
        <f t="shared" si="380"/>
        <v>0.23294145992617588</v>
      </c>
      <c r="Q4204" s="5">
        <f t="shared" si="381"/>
        <v>48068396</v>
      </c>
      <c r="R4204" s="1">
        <f t="shared" si="382"/>
        <v>-111931604</v>
      </c>
      <c r="S4204" s="1">
        <f t="shared" si="383"/>
        <v>160000000</v>
      </c>
      <c r="V4204" s="5"/>
      <c r="W4204" s="5"/>
      <c r="Y4204" s="5"/>
    </row>
    <row r="4205" spans="1:25" x14ac:dyDescent="0.3">
      <c r="A4205" t="s">
        <v>1035</v>
      </c>
      <c r="B4205">
        <v>81</v>
      </c>
      <c r="C4205">
        <v>10762178</v>
      </c>
      <c r="D4205" t="s">
        <v>27</v>
      </c>
      <c r="E4205" t="s">
        <v>12655</v>
      </c>
      <c r="F4205" t="s">
        <v>3151</v>
      </c>
      <c r="G4205" t="s">
        <v>14</v>
      </c>
      <c r="H4205" t="s">
        <v>525</v>
      </c>
      <c r="I4205">
        <v>160000000</v>
      </c>
      <c r="J4205">
        <v>2001</v>
      </c>
      <c r="K4205">
        <v>8</v>
      </c>
      <c r="L4205" s="5" t="s">
        <v>27</v>
      </c>
      <c r="M4205" s="5"/>
      <c r="P4205" s="5">
        <f t="shared" si="380"/>
        <v>0.24309520821760525</v>
      </c>
      <c r="Q4205" s="5">
        <f t="shared" si="381"/>
        <v>10762178</v>
      </c>
      <c r="R4205" s="1">
        <f t="shared" si="382"/>
        <v>-149237822</v>
      </c>
      <c r="S4205" s="1">
        <f t="shared" si="383"/>
        <v>160000000</v>
      </c>
      <c r="V4205" s="5"/>
      <c r="W4205" s="5"/>
      <c r="Y4205" s="5"/>
    </row>
    <row r="4206" spans="1:25" x14ac:dyDescent="0.3">
      <c r="A4206" t="s">
        <v>264</v>
      </c>
      <c r="B4206">
        <v>126</v>
      </c>
      <c r="C4206">
        <v>89732035</v>
      </c>
      <c r="D4206" t="s">
        <v>29</v>
      </c>
      <c r="E4206" t="s">
        <v>12656</v>
      </c>
      <c r="F4206" t="s">
        <v>265</v>
      </c>
      <c r="G4206" t="s">
        <v>14</v>
      </c>
      <c r="H4206" t="s">
        <v>15</v>
      </c>
      <c r="I4206">
        <v>155000000</v>
      </c>
      <c r="J4206">
        <v>2015</v>
      </c>
      <c r="K4206">
        <v>6.6</v>
      </c>
      <c r="L4206" s="5" t="s">
        <v>476</v>
      </c>
      <c r="M4206" s="5" t="s">
        <v>340</v>
      </c>
      <c r="N4206" t="s">
        <v>4289</v>
      </c>
      <c r="P4206" s="5">
        <f t="shared" si="380"/>
        <v>0.25747747759813139</v>
      </c>
      <c r="Q4206" s="5">
        <f t="shared" si="381"/>
        <v>89732035</v>
      </c>
      <c r="R4206" s="1">
        <f t="shared" si="382"/>
        <v>-65267965</v>
      </c>
      <c r="S4206" s="1">
        <f t="shared" si="383"/>
        <v>155000000</v>
      </c>
      <c r="V4206" s="5"/>
      <c r="W4206" s="5"/>
      <c r="Y4206" s="5"/>
    </row>
    <row r="4207" spans="1:25" x14ac:dyDescent="0.3">
      <c r="A4207" t="s">
        <v>266</v>
      </c>
      <c r="B4207">
        <v>113</v>
      </c>
      <c r="C4207">
        <v>104383624</v>
      </c>
      <c r="D4207" t="s">
        <v>75</v>
      </c>
      <c r="E4207" t="s">
        <v>12657</v>
      </c>
      <c r="F4207" t="s">
        <v>267</v>
      </c>
      <c r="G4207" t="s">
        <v>14</v>
      </c>
      <c r="H4207" t="s">
        <v>15</v>
      </c>
      <c r="I4207">
        <v>155000000</v>
      </c>
      <c r="J4207">
        <v>2010</v>
      </c>
      <c r="K4207">
        <v>6.3</v>
      </c>
      <c r="L4207" s="5" t="s">
        <v>340</v>
      </c>
      <c r="M4207" s="5" t="s">
        <v>6299</v>
      </c>
      <c r="N4207" t="s">
        <v>455</v>
      </c>
      <c r="P4207" s="5">
        <f t="shared" si="380"/>
        <v>0.26291819047979642</v>
      </c>
      <c r="Q4207" s="5">
        <f t="shared" si="381"/>
        <v>104383624</v>
      </c>
      <c r="R4207" s="1">
        <f t="shared" si="382"/>
        <v>-50616376</v>
      </c>
      <c r="S4207" s="1">
        <f t="shared" si="383"/>
        <v>155000000</v>
      </c>
      <c r="V4207" s="5"/>
      <c r="W4207" s="5"/>
      <c r="Y4207" s="5"/>
    </row>
    <row r="4208" spans="1:25" x14ac:dyDescent="0.3">
      <c r="A4208" t="s">
        <v>272</v>
      </c>
      <c r="B4208">
        <v>206</v>
      </c>
      <c r="C4208">
        <v>34293771</v>
      </c>
      <c r="D4208" t="s">
        <v>273</v>
      </c>
      <c r="E4208" t="s">
        <v>12658</v>
      </c>
      <c r="F4208" t="s">
        <v>274</v>
      </c>
      <c r="G4208" t="s">
        <v>14</v>
      </c>
      <c r="H4208" t="s">
        <v>275</v>
      </c>
      <c r="I4208">
        <v>155000000</v>
      </c>
      <c r="J4208">
        <v>2004</v>
      </c>
      <c r="K4208">
        <v>5.5</v>
      </c>
      <c r="L4208" s="5" t="s">
        <v>476</v>
      </c>
      <c r="M4208" s="5" t="s">
        <v>340</v>
      </c>
      <c r="N4208" t="s">
        <v>4651</v>
      </c>
      <c r="O4208" t="s">
        <v>1221</v>
      </c>
      <c r="P4208" s="5">
        <f t="shared" si="380"/>
        <v>0.26723248574430719</v>
      </c>
      <c r="Q4208" s="5">
        <f t="shared" si="381"/>
        <v>34293771</v>
      </c>
      <c r="R4208" s="1">
        <f t="shared" si="382"/>
        <v>-120706229</v>
      </c>
      <c r="S4208" s="1">
        <f t="shared" si="383"/>
        <v>155000000</v>
      </c>
      <c r="V4208" s="5"/>
      <c r="W4208" s="5"/>
      <c r="Y4208" s="5"/>
    </row>
    <row r="4209" spans="1:25" x14ac:dyDescent="0.3">
      <c r="A4209" t="s">
        <v>86</v>
      </c>
      <c r="B4209">
        <v>124</v>
      </c>
      <c r="C4209">
        <v>652177271</v>
      </c>
      <c r="D4209" t="s">
        <v>84</v>
      </c>
      <c r="E4209" t="s">
        <v>12659</v>
      </c>
      <c r="F4209" t="s">
        <v>87</v>
      </c>
      <c r="G4209" t="s">
        <v>14</v>
      </c>
      <c r="H4209" t="s">
        <v>15</v>
      </c>
      <c r="I4209">
        <v>150000000</v>
      </c>
      <c r="J4209">
        <v>2015</v>
      </c>
      <c r="K4209">
        <v>7</v>
      </c>
      <c r="L4209" s="5" t="s">
        <v>476</v>
      </c>
      <c r="M4209" s="5" t="s">
        <v>340</v>
      </c>
      <c r="N4209" t="s">
        <v>4289</v>
      </c>
      <c r="O4209" t="s">
        <v>3629</v>
      </c>
      <c r="P4209" s="5">
        <f t="shared" si="380"/>
        <v>0.27802995947474063</v>
      </c>
      <c r="Q4209" s="5">
        <f t="shared" si="381"/>
        <v>652177271</v>
      </c>
      <c r="R4209" s="1">
        <f t="shared" si="382"/>
        <v>502177271</v>
      </c>
      <c r="S4209" s="1">
        <f t="shared" si="383"/>
        <v>150000000</v>
      </c>
      <c r="V4209" s="5"/>
      <c r="W4209" s="5"/>
      <c r="Y4209" s="5"/>
    </row>
    <row r="4210" spans="1:25" x14ac:dyDescent="0.3">
      <c r="A4210" t="s">
        <v>245</v>
      </c>
      <c r="B4210">
        <v>166</v>
      </c>
      <c r="C4210">
        <v>127490802</v>
      </c>
      <c r="D4210" t="s">
        <v>246</v>
      </c>
      <c r="E4210" t="s">
        <v>12660</v>
      </c>
      <c r="F4210" t="s">
        <v>247</v>
      </c>
      <c r="G4210" t="s">
        <v>14</v>
      </c>
      <c r="H4210" t="s">
        <v>15</v>
      </c>
      <c r="I4210">
        <v>150000000</v>
      </c>
      <c r="J4210">
        <v>2008</v>
      </c>
      <c r="K4210">
        <v>7.8</v>
      </c>
      <c r="L4210" s="5" t="s">
        <v>1221</v>
      </c>
      <c r="M4210" s="5" t="s">
        <v>455</v>
      </c>
      <c r="N4210" t="s">
        <v>6851</v>
      </c>
      <c r="P4210" s="5">
        <f t="shared" si="380"/>
        <v>0.26218985181253479</v>
      </c>
      <c r="Q4210" s="5">
        <f t="shared" si="381"/>
        <v>127490802</v>
      </c>
      <c r="R4210" s="1">
        <f t="shared" si="382"/>
        <v>-22509198</v>
      </c>
      <c r="S4210" s="1">
        <f t="shared" si="383"/>
        <v>150000000</v>
      </c>
      <c r="V4210" s="5"/>
      <c r="W4210" s="5"/>
      <c r="Y4210" s="5"/>
    </row>
    <row r="4211" spans="1:25" x14ac:dyDescent="0.3">
      <c r="A4211" t="s">
        <v>253</v>
      </c>
      <c r="B4211">
        <v>109</v>
      </c>
      <c r="C4211">
        <v>63143812</v>
      </c>
      <c r="D4211" t="s">
        <v>56</v>
      </c>
      <c r="E4211" t="s">
        <v>12661</v>
      </c>
      <c r="F4211" t="s">
        <v>254</v>
      </c>
      <c r="G4211" t="s">
        <v>14</v>
      </c>
      <c r="H4211" t="s">
        <v>15</v>
      </c>
      <c r="I4211">
        <v>150000000</v>
      </c>
      <c r="J4211">
        <v>2010</v>
      </c>
      <c r="K4211">
        <v>6.1</v>
      </c>
      <c r="L4211" s="5" t="s">
        <v>476</v>
      </c>
      <c r="M4211" s="5" t="s">
        <v>340</v>
      </c>
      <c r="N4211" t="s">
        <v>6299</v>
      </c>
      <c r="O4211" t="s">
        <v>455</v>
      </c>
      <c r="P4211" s="5">
        <f t="shared" si="380"/>
        <v>0.26398334797745726</v>
      </c>
      <c r="Q4211" s="5">
        <f t="shared" si="381"/>
        <v>63143812</v>
      </c>
      <c r="R4211" s="1">
        <f t="shared" si="382"/>
        <v>-86856188</v>
      </c>
      <c r="S4211" s="1">
        <f t="shared" si="383"/>
        <v>150000000</v>
      </c>
      <c r="V4211" s="5"/>
      <c r="W4211" s="5"/>
      <c r="Y4211" s="5"/>
    </row>
    <row r="4212" spans="1:25" x14ac:dyDescent="0.3">
      <c r="A4212" t="s">
        <v>104</v>
      </c>
      <c r="B4212">
        <v>144</v>
      </c>
      <c r="C4212">
        <v>318759914</v>
      </c>
      <c r="D4212" t="s">
        <v>29</v>
      </c>
      <c r="E4212" t="s">
        <v>12662</v>
      </c>
      <c r="F4212" t="s">
        <v>271</v>
      </c>
      <c r="G4212" t="s">
        <v>14</v>
      </c>
      <c r="H4212" t="s">
        <v>15</v>
      </c>
      <c r="I4212">
        <v>150000000</v>
      </c>
      <c r="J4212">
        <v>2007</v>
      </c>
      <c r="K4212">
        <v>7.1</v>
      </c>
      <c r="L4212" s="5" t="s">
        <v>476</v>
      </c>
      <c r="M4212" s="5" t="s">
        <v>340</v>
      </c>
      <c r="N4212" t="s">
        <v>4289</v>
      </c>
      <c r="P4212" s="5">
        <f t="shared" si="380"/>
        <v>0.27111044249777311</v>
      </c>
      <c r="Q4212" s="5">
        <f t="shared" si="381"/>
        <v>318759914</v>
      </c>
      <c r="R4212" s="1">
        <f t="shared" si="382"/>
        <v>168759914</v>
      </c>
      <c r="S4212" s="1">
        <f t="shared" si="383"/>
        <v>150000000</v>
      </c>
      <c r="V4212" s="5"/>
      <c r="W4212" s="5"/>
      <c r="Y4212" s="5"/>
    </row>
    <row r="4213" spans="1:25" x14ac:dyDescent="0.3">
      <c r="A4213" t="s">
        <v>39</v>
      </c>
      <c r="B4213">
        <v>138</v>
      </c>
      <c r="C4213">
        <v>292000866</v>
      </c>
      <c r="D4213" t="s">
        <v>40</v>
      </c>
      <c r="E4213" t="s">
        <v>12663</v>
      </c>
      <c r="F4213" t="s">
        <v>276</v>
      </c>
      <c r="G4213" t="s">
        <v>14</v>
      </c>
      <c r="H4213" t="s">
        <v>22</v>
      </c>
      <c r="I4213">
        <v>150000000</v>
      </c>
      <c r="J4213">
        <v>2007</v>
      </c>
      <c r="K4213">
        <v>7.5</v>
      </c>
      <c r="L4213" s="5" t="s">
        <v>340</v>
      </c>
      <c r="M4213" s="5" t="s">
        <v>6299</v>
      </c>
      <c r="N4213" t="s">
        <v>455</v>
      </c>
      <c r="O4213" t="s">
        <v>8415</v>
      </c>
      <c r="P4213" s="5">
        <f t="shared" si="380"/>
        <v>0.26099280778980727</v>
      </c>
      <c r="Q4213" s="5">
        <f t="shared" si="381"/>
        <v>292000866</v>
      </c>
      <c r="R4213" s="1">
        <f t="shared" si="382"/>
        <v>142000866</v>
      </c>
      <c r="S4213" s="1">
        <f t="shared" si="383"/>
        <v>150000000</v>
      </c>
      <c r="V4213" s="5"/>
      <c r="W4213" s="5"/>
      <c r="Y4213" s="5"/>
    </row>
    <row r="4214" spans="1:25" x14ac:dyDescent="0.3">
      <c r="A4214" t="s">
        <v>133</v>
      </c>
      <c r="B4214">
        <v>157</v>
      </c>
      <c r="C4214">
        <v>289994397</v>
      </c>
      <c r="D4214" t="s">
        <v>40</v>
      </c>
      <c r="E4214" t="s">
        <v>12664</v>
      </c>
      <c r="F4214" t="s">
        <v>277</v>
      </c>
      <c r="G4214" t="s">
        <v>14</v>
      </c>
      <c r="H4214" t="s">
        <v>22</v>
      </c>
      <c r="I4214">
        <v>150000000</v>
      </c>
      <c r="J4214">
        <v>2005</v>
      </c>
      <c r="K4214">
        <v>7.6</v>
      </c>
      <c r="L4214" s="5" t="s">
        <v>340</v>
      </c>
      <c r="M4214" s="5" t="s">
        <v>6299</v>
      </c>
      <c r="N4214" t="s">
        <v>455</v>
      </c>
      <c r="O4214" t="s">
        <v>8415</v>
      </c>
      <c r="P4214" s="5">
        <f t="shared" si="380"/>
        <v>0.2518733343481051</v>
      </c>
      <c r="Q4214" s="5">
        <f t="shared" si="381"/>
        <v>289994397</v>
      </c>
      <c r="R4214" s="1">
        <f t="shared" si="382"/>
        <v>139994397</v>
      </c>
      <c r="S4214" s="1">
        <f t="shared" si="383"/>
        <v>150000000</v>
      </c>
      <c r="V4214" s="5"/>
      <c r="W4214" s="5"/>
      <c r="Y4214" s="5"/>
    </row>
    <row r="4215" spans="1:25" x14ac:dyDescent="0.3">
      <c r="A4215" t="s">
        <v>83</v>
      </c>
      <c r="B4215">
        <v>102</v>
      </c>
      <c r="C4215">
        <v>227946274</v>
      </c>
      <c r="D4215" t="s">
        <v>278</v>
      </c>
      <c r="E4215" t="s">
        <v>12665</v>
      </c>
      <c r="F4215" t="s">
        <v>279</v>
      </c>
      <c r="G4215" t="s">
        <v>14</v>
      </c>
      <c r="H4215" t="s">
        <v>15</v>
      </c>
      <c r="I4215">
        <v>150000000</v>
      </c>
      <c r="J4215">
        <v>2008</v>
      </c>
      <c r="K4215">
        <v>6.4</v>
      </c>
      <c r="L4215" s="5" t="s">
        <v>476</v>
      </c>
      <c r="M4215" s="5" t="s">
        <v>1221</v>
      </c>
      <c r="P4215" s="5">
        <f t="shared" si="380"/>
        <v>0.24254626206429986</v>
      </c>
      <c r="Q4215" s="5">
        <f t="shared" si="381"/>
        <v>227946274</v>
      </c>
      <c r="R4215" s="1">
        <f t="shared" si="382"/>
        <v>77946274</v>
      </c>
      <c r="S4215" s="1">
        <f t="shared" si="383"/>
        <v>150000000</v>
      </c>
      <c r="V4215" s="5"/>
      <c r="W4215" s="5"/>
      <c r="Y4215" s="5"/>
    </row>
    <row r="4216" spans="1:25" x14ac:dyDescent="0.3">
      <c r="A4216" t="s">
        <v>250</v>
      </c>
      <c r="B4216">
        <v>104</v>
      </c>
      <c r="C4216">
        <v>256386216</v>
      </c>
      <c r="D4216" t="s">
        <v>280</v>
      </c>
      <c r="E4216" t="s">
        <v>12666</v>
      </c>
      <c r="F4216" t="s">
        <v>281</v>
      </c>
      <c r="G4216" t="s">
        <v>14</v>
      </c>
      <c r="H4216" t="s">
        <v>15</v>
      </c>
      <c r="I4216">
        <v>150000000</v>
      </c>
      <c r="J4216">
        <v>2007</v>
      </c>
      <c r="K4216">
        <v>7.2</v>
      </c>
      <c r="L4216" s="5" t="s">
        <v>1221</v>
      </c>
      <c r="M4216" s="5" t="s">
        <v>2267</v>
      </c>
      <c r="N4216" t="s">
        <v>4289</v>
      </c>
      <c r="P4216" s="5">
        <f t="shared" si="380"/>
        <v>0.23677734061223607</v>
      </c>
      <c r="Q4216" s="5">
        <f t="shared" si="381"/>
        <v>256386216</v>
      </c>
      <c r="R4216" s="1">
        <f t="shared" si="382"/>
        <v>106386216</v>
      </c>
      <c r="S4216" s="1">
        <f t="shared" si="383"/>
        <v>150000000</v>
      </c>
      <c r="V4216" s="5"/>
      <c r="W4216" s="5"/>
      <c r="Y4216" s="5"/>
    </row>
    <row r="4217" spans="1:25" x14ac:dyDescent="0.3">
      <c r="A4217" t="s">
        <v>94</v>
      </c>
      <c r="B4217">
        <v>115</v>
      </c>
      <c r="C4217">
        <v>206456431</v>
      </c>
      <c r="D4217" t="s">
        <v>282</v>
      </c>
      <c r="E4217" t="s">
        <v>12667</v>
      </c>
      <c r="F4217" t="s">
        <v>283</v>
      </c>
      <c r="G4217" t="s">
        <v>14</v>
      </c>
      <c r="H4217" t="s">
        <v>15</v>
      </c>
      <c r="I4217">
        <v>150000000</v>
      </c>
      <c r="J4217">
        <v>2005</v>
      </c>
      <c r="K4217">
        <v>6.7</v>
      </c>
      <c r="L4217" s="5" t="s">
        <v>340</v>
      </c>
      <c r="M4217" s="5" t="s">
        <v>599</v>
      </c>
      <c r="N4217" t="s">
        <v>6299</v>
      </c>
      <c r="O4217" t="s">
        <v>455</v>
      </c>
      <c r="P4217" s="5">
        <f t="shared" si="380"/>
        <v>0.22897424240045694</v>
      </c>
      <c r="Q4217" s="5">
        <f t="shared" si="381"/>
        <v>206456431</v>
      </c>
      <c r="R4217" s="1">
        <f t="shared" si="382"/>
        <v>56456431</v>
      </c>
      <c r="S4217" s="1">
        <f t="shared" si="383"/>
        <v>150000000</v>
      </c>
      <c r="V4217" s="5"/>
      <c r="W4217" s="5"/>
      <c r="Y4217" s="5"/>
    </row>
    <row r="4218" spans="1:25" x14ac:dyDescent="0.3">
      <c r="A4218" t="s">
        <v>216</v>
      </c>
      <c r="B4218">
        <v>111</v>
      </c>
      <c r="C4218">
        <v>206435493</v>
      </c>
      <c r="D4218" t="s">
        <v>284</v>
      </c>
      <c r="E4218" t="s">
        <v>12668</v>
      </c>
      <c r="F4218" t="s">
        <v>285</v>
      </c>
      <c r="G4218" t="s">
        <v>14</v>
      </c>
      <c r="H4218" t="s">
        <v>15</v>
      </c>
      <c r="I4218">
        <v>150000000</v>
      </c>
      <c r="J4218">
        <v>2007</v>
      </c>
      <c r="K4218">
        <v>8</v>
      </c>
      <c r="L4218" s="5" t="s">
        <v>4017</v>
      </c>
      <c r="M4218" s="5" t="s">
        <v>599</v>
      </c>
      <c r="N4218" t="s">
        <v>6299</v>
      </c>
      <c r="O4218" t="s">
        <v>455</v>
      </c>
      <c r="P4218" s="5">
        <f t="shared" si="380"/>
        <v>0.2243974863128218</v>
      </c>
      <c r="Q4218" s="5">
        <f t="shared" si="381"/>
        <v>206435493</v>
      </c>
      <c r="R4218" s="1">
        <f t="shared" si="382"/>
        <v>56435493</v>
      </c>
      <c r="S4218" s="1">
        <f t="shared" si="383"/>
        <v>150000000</v>
      </c>
      <c r="V4218" s="5"/>
      <c r="W4218" s="5"/>
      <c r="Y4218" s="5"/>
    </row>
    <row r="4219" spans="1:25" x14ac:dyDescent="0.3">
      <c r="A4219" t="s">
        <v>23</v>
      </c>
      <c r="B4219">
        <v>128</v>
      </c>
      <c r="C4219">
        <v>205343774</v>
      </c>
      <c r="D4219" t="s">
        <v>49</v>
      </c>
      <c r="E4219" t="s">
        <v>12669</v>
      </c>
      <c r="F4219" t="s">
        <v>286</v>
      </c>
      <c r="G4219" t="s">
        <v>14</v>
      </c>
      <c r="H4219" t="s">
        <v>15</v>
      </c>
      <c r="I4219">
        <v>150000000</v>
      </c>
      <c r="J4219">
        <v>2005</v>
      </c>
      <c r="K4219">
        <v>8.3000000000000007</v>
      </c>
      <c r="L4219" s="5" t="s">
        <v>476</v>
      </c>
      <c r="M4219" s="5" t="s">
        <v>340</v>
      </c>
      <c r="P4219" s="5">
        <f t="shared" si="380"/>
        <v>0.21971481527974482</v>
      </c>
      <c r="Q4219" s="5">
        <f t="shared" si="381"/>
        <v>205343774</v>
      </c>
      <c r="R4219" s="1">
        <f t="shared" si="382"/>
        <v>55343774</v>
      </c>
      <c r="S4219" s="1">
        <f t="shared" si="383"/>
        <v>150000000</v>
      </c>
      <c r="V4219" s="5"/>
      <c r="W4219" s="5"/>
      <c r="Y4219" s="5"/>
    </row>
    <row r="4220" spans="1:25" x14ac:dyDescent="0.3">
      <c r="A4220" t="s">
        <v>287</v>
      </c>
      <c r="B4220">
        <v>89</v>
      </c>
      <c r="C4220">
        <v>179982968</v>
      </c>
      <c r="D4220" t="s">
        <v>288</v>
      </c>
      <c r="E4220" t="s">
        <v>12670</v>
      </c>
      <c r="F4220" t="s">
        <v>289</v>
      </c>
      <c r="G4220" t="s">
        <v>14</v>
      </c>
      <c r="H4220" t="s">
        <v>15</v>
      </c>
      <c r="I4220">
        <v>150000000</v>
      </c>
      <c r="J4220">
        <v>2008</v>
      </c>
      <c r="K4220">
        <v>6.7</v>
      </c>
      <c r="L4220" s="5" t="s">
        <v>476</v>
      </c>
      <c r="M4220" s="5" t="s">
        <v>340</v>
      </c>
      <c r="N4220" t="s">
        <v>4017</v>
      </c>
      <c r="O4220" t="s">
        <v>599</v>
      </c>
      <c r="P4220" s="5">
        <f t="shared" si="380"/>
        <v>0.21500273608691009</v>
      </c>
      <c r="Q4220" s="5">
        <f t="shared" si="381"/>
        <v>179982968</v>
      </c>
      <c r="R4220" s="1">
        <f t="shared" si="382"/>
        <v>29982968</v>
      </c>
      <c r="S4220" s="1">
        <f t="shared" si="383"/>
        <v>150000000</v>
      </c>
      <c r="V4220" s="5"/>
      <c r="W4220" s="5"/>
      <c r="Y4220" s="5"/>
    </row>
    <row r="4221" spans="1:25" x14ac:dyDescent="0.3">
      <c r="A4221" t="s">
        <v>290</v>
      </c>
      <c r="B4221">
        <v>105</v>
      </c>
      <c r="C4221">
        <v>177243721</v>
      </c>
      <c r="D4221" t="s">
        <v>282</v>
      </c>
      <c r="E4221" t="s">
        <v>12671</v>
      </c>
      <c r="F4221" t="s">
        <v>291</v>
      </c>
      <c r="G4221" t="s">
        <v>14</v>
      </c>
      <c r="H4221" t="s">
        <v>15</v>
      </c>
      <c r="I4221">
        <v>150000000</v>
      </c>
      <c r="J4221">
        <v>2009</v>
      </c>
      <c r="K4221">
        <v>5.9</v>
      </c>
      <c r="L4221" s="5" t="s">
        <v>340</v>
      </c>
      <c r="M4221" s="5" t="s">
        <v>599</v>
      </c>
      <c r="N4221" t="s">
        <v>6299</v>
      </c>
      <c r="O4221" t="s">
        <v>455</v>
      </c>
      <c r="P4221" s="5">
        <f t="shared" si="380"/>
        <v>0.21215742331389797</v>
      </c>
      <c r="Q4221" s="5">
        <f t="shared" si="381"/>
        <v>177243721</v>
      </c>
      <c r="R4221" s="1">
        <f t="shared" si="382"/>
        <v>27243721</v>
      </c>
      <c r="S4221" s="1">
        <f t="shared" si="383"/>
        <v>150000000</v>
      </c>
      <c r="V4221" s="5"/>
      <c r="W4221" s="5"/>
      <c r="Y4221" s="5"/>
    </row>
    <row r="4222" spans="1:25" x14ac:dyDescent="0.3">
      <c r="A4222" t="s">
        <v>292</v>
      </c>
      <c r="B4222">
        <v>119</v>
      </c>
      <c r="C4222">
        <v>179883016</v>
      </c>
      <c r="D4222" t="s">
        <v>97</v>
      </c>
      <c r="E4222" t="s">
        <v>12672</v>
      </c>
      <c r="F4222" t="s">
        <v>293</v>
      </c>
      <c r="G4222" t="s">
        <v>14</v>
      </c>
      <c r="H4222" t="s">
        <v>15</v>
      </c>
      <c r="I4222">
        <v>150000000</v>
      </c>
      <c r="J4222">
        <v>2009</v>
      </c>
      <c r="K4222">
        <v>6.7</v>
      </c>
      <c r="L4222" s="5" t="s">
        <v>476</v>
      </c>
      <c r="M4222" s="5" t="s">
        <v>340</v>
      </c>
      <c r="N4222" t="s">
        <v>455</v>
      </c>
      <c r="O4222" t="s">
        <v>4289</v>
      </c>
      <c r="P4222" s="5">
        <f t="shared" si="380"/>
        <v>0.20947400005570763</v>
      </c>
      <c r="Q4222" s="5">
        <f t="shared" si="381"/>
        <v>179883016</v>
      </c>
      <c r="R4222" s="1">
        <f t="shared" si="382"/>
        <v>29883016</v>
      </c>
      <c r="S4222" s="1">
        <f t="shared" si="383"/>
        <v>150000000</v>
      </c>
      <c r="V4222" s="5"/>
      <c r="W4222" s="5"/>
      <c r="Y4222" s="5"/>
    </row>
    <row r="4223" spans="1:25" x14ac:dyDescent="0.3">
      <c r="A4223" t="s">
        <v>157</v>
      </c>
      <c r="B4223">
        <v>129</v>
      </c>
      <c r="C4223">
        <v>139259759</v>
      </c>
      <c r="D4223" t="s">
        <v>231</v>
      </c>
      <c r="E4223" t="s">
        <v>12673</v>
      </c>
      <c r="F4223" t="s">
        <v>294</v>
      </c>
      <c r="G4223" t="s">
        <v>14</v>
      </c>
      <c r="H4223" t="s">
        <v>132</v>
      </c>
      <c r="I4223">
        <v>150000000</v>
      </c>
      <c r="J4223">
        <v>2003</v>
      </c>
      <c r="K4223">
        <v>6.7</v>
      </c>
      <c r="L4223" s="5" t="s">
        <v>476</v>
      </c>
      <c r="M4223" s="5" t="s">
        <v>4289</v>
      </c>
      <c r="P4223" s="5">
        <f t="shared" si="380"/>
        <v>0.20651796414881635</v>
      </c>
      <c r="Q4223" s="5">
        <f t="shared" si="381"/>
        <v>139259759</v>
      </c>
      <c r="R4223" s="1">
        <f t="shared" si="382"/>
        <v>-10740241</v>
      </c>
      <c r="S4223" s="1">
        <f t="shared" si="383"/>
        <v>150000000</v>
      </c>
      <c r="V4223" s="5"/>
      <c r="W4223" s="5"/>
      <c r="Y4223" s="5"/>
    </row>
    <row r="4224" spans="1:25" x14ac:dyDescent="0.3">
      <c r="A4224" t="s">
        <v>295</v>
      </c>
      <c r="B4224">
        <v>102</v>
      </c>
      <c r="C4224">
        <v>400736600</v>
      </c>
      <c r="D4224" t="s">
        <v>296</v>
      </c>
      <c r="E4224" t="s">
        <v>12674</v>
      </c>
      <c r="F4224" t="s">
        <v>297</v>
      </c>
      <c r="G4224" t="s">
        <v>14</v>
      </c>
      <c r="H4224" t="s">
        <v>15</v>
      </c>
      <c r="I4224">
        <v>150000000</v>
      </c>
      <c r="J4224">
        <v>2013</v>
      </c>
      <c r="K4224">
        <v>7.6</v>
      </c>
      <c r="L4224" s="5" t="s">
        <v>340</v>
      </c>
      <c r="M4224" s="5" t="s">
        <v>4017</v>
      </c>
      <c r="N4224" t="s">
        <v>599</v>
      </c>
      <c r="O4224" t="s">
        <v>6299</v>
      </c>
      <c r="P4224" s="5">
        <f t="shared" si="380"/>
        <v>0.20697372794835278</v>
      </c>
      <c r="Q4224" s="5">
        <f t="shared" si="381"/>
        <v>400736600</v>
      </c>
      <c r="R4224" s="1">
        <f t="shared" si="382"/>
        <v>250736600</v>
      </c>
      <c r="S4224" s="1">
        <f t="shared" si="383"/>
        <v>150000000</v>
      </c>
      <c r="V4224" s="5"/>
      <c r="W4224" s="5"/>
      <c r="Y4224" s="5"/>
    </row>
    <row r="4225" spans="1:25" x14ac:dyDescent="0.3">
      <c r="A4225" t="s">
        <v>157</v>
      </c>
      <c r="B4225">
        <v>138</v>
      </c>
      <c r="C4225">
        <v>281492479</v>
      </c>
      <c r="D4225" t="s">
        <v>231</v>
      </c>
      <c r="E4225" t="s">
        <v>12675</v>
      </c>
      <c r="F4225" t="s">
        <v>298</v>
      </c>
      <c r="G4225" t="s">
        <v>14</v>
      </c>
      <c r="H4225" t="s">
        <v>15</v>
      </c>
      <c r="I4225">
        <v>150000000</v>
      </c>
      <c r="J4225">
        <v>2003</v>
      </c>
      <c r="K4225">
        <v>7.2</v>
      </c>
      <c r="L4225" s="5" t="s">
        <v>476</v>
      </c>
      <c r="M4225" s="5" t="s">
        <v>4289</v>
      </c>
      <c r="P4225" s="5">
        <f t="shared" si="380"/>
        <v>0.18831607582509369</v>
      </c>
      <c r="Q4225" s="5">
        <f t="shared" si="381"/>
        <v>281492479</v>
      </c>
      <c r="R4225" s="1">
        <f t="shared" si="382"/>
        <v>131492479</v>
      </c>
      <c r="S4225" s="1">
        <f t="shared" si="383"/>
        <v>150000000</v>
      </c>
      <c r="V4225" s="5"/>
      <c r="W4225" s="5"/>
      <c r="Y4225" s="5"/>
    </row>
    <row r="4226" spans="1:25" x14ac:dyDescent="0.3">
      <c r="A4226" t="s">
        <v>300</v>
      </c>
      <c r="B4226">
        <v>120</v>
      </c>
      <c r="C4226">
        <v>153629485</v>
      </c>
      <c r="D4226" t="s">
        <v>84</v>
      </c>
      <c r="E4226" t="s">
        <v>12676</v>
      </c>
      <c r="F4226" t="s">
        <v>301</v>
      </c>
      <c r="G4226" t="s">
        <v>14</v>
      </c>
      <c r="H4226" t="s">
        <v>132</v>
      </c>
      <c r="I4226">
        <v>150000000</v>
      </c>
      <c r="J4226">
        <v>2015</v>
      </c>
      <c r="K4226">
        <v>8.1</v>
      </c>
      <c r="L4226" s="5" t="s">
        <v>476</v>
      </c>
      <c r="M4226" s="5" t="s">
        <v>340</v>
      </c>
      <c r="N4226" t="s">
        <v>4289</v>
      </c>
      <c r="O4226" t="s">
        <v>3629</v>
      </c>
      <c r="P4226" s="5">
        <f t="shared" ref="P4226:P4289" si="384">CORREL(C4226:C9139,I4226:I9139)</f>
        <v>0.17661768842288708</v>
      </c>
      <c r="Q4226" s="5">
        <f t="shared" ref="Q4226:Q4289" si="385">IF(ISBLANK(C4226),MEDIAN($C$2:$C$4915), C4226)</f>
        <v>153629485</v>
      </c>
      <c r="R4226" s="1">
        <f t="shared" ref="R4226:R4289" si="386">Q4226-S4226</f>
        <v>3629485</v>
      </c>
      <c r="S4226" s="1">
        <f t="shared" ref="S4226:S4289" si="387">IF(ISBLANK(I4226),MEDIAN($I$2:$I$4915), I4226)</f>
        <v>150000000</v>
      </c>
      <c r="V4226" s="5"/>
      <c r="W4226" s="5"/>
      <c r="Y4226" s="5"/>
    </row>
    <row r="4227" spans="1:25" x14ac:dyDescent="0.3">
      <c r="A4227" t="s">
        <v>302</v>
      </c>
      <c r="B4227">
        <v>146</v>
      </c>
      <c r="C4227">
        <v>133375846</v>
      </c>
      <c r="D4227" t="s">
        <v>303</v>
      </c>
      <c r="E4227" t="s">
        <v>12677</v>
      </c>
      <c r="F4227" t="s">
        <v>304</v>
      </c>
      <c r="G4227" t="s">
        <v>14</v>
      </c>
      <c r="H4227" t="s">
        <v>15</v>
      </c>
      <c r="I4227">
        <v>150000000</v>
      </c>
      <c r="J4227">
        <v>2009</v>
      </c>
      <c r="K4227">
        <v>6.7</v>
      </c>
      <c r="L4227" s="5" t="s">
        <v>8415</v>
      </c>
      <c r="M4227" s="5" t="s">
        <v>3629</v>
      </c>
      <c r="P4227" s="5">
        <f t="shared" si="384"/>
        <v>0.1753698399044791</v>
      </c>
      <c r="Q4227" s="5">
        <f t="shared" si="385"/>
        <v>133375846</v>
      </c>
      <c r="R4227" s="1">
        <f t="shared" si="386"/>
        <v>-16624154</v>
      </c>
      <c r="S4227" s="1">
        <f t="shared" si="387"/>
        <v>150000000</v>
      </c>
      <c r="V4227" s="5"/>
      <c r="W4227" s="5"/>
      <c r="Y4227" s="5"/>
    </row>
    <row r="4228" spans="1:25" x14ac:dyDescent="0.3">
      <c r="A4228" t="s">
        <v>305</v>
      </c>
      <c r="B4228">
        <v>115</v>
      </c>
      <c r="C4228">
        <v>181015141</v>
      </c>
      <c r="D4228" t="s">
        <v>17</v>
      </c>
      <c r="E4228" t="s">
        <v>12678</v>
      </c>
      <c r="F4228" t="s">
        <v>306</v>
      </c>
      <c r="G4228" t="s">
        <v>14</v>
      </c>
      <c r="H4228" t="s">
        <v>15</v>
      </c>
      <c r="I4228">
        <v>150000000</v>
      </c>
      <c r="J4228">
        <v>2011</v>
      </c>
      <c r="K4228">
        <v>7</v>
      </c>
      <c r="L4228" s="5" t="s">
        <v>476</v>
      </c>
      <c r="M4228" s="5" t="s">
        <v>340</v>
      </c>
      <c r="N4228" t="s">
        <v>455</v>
      </c>
      <c r="P4228" s="5">
        <f t="shared" si="384"/>
        <v>0.17602000724323111</v>
      </c>
      <c r="Q4228" s="5">
        <f t="shared" si="385"/>
        <v>181015141</v>
      </c>
      <c r="R4228" s="1">
        <f t="shared" si="386"/>
        <v>31015141</v>
      </c>
      <c r="S4228" s="1">
        <f t="shared" si="387"/>
        <v>150000000</v>
      </c>
      <c r="V4228" s="5"/>
      <c r="W4228" s="5"/>
      <c r="Y4228" s="5"/>
    </row>
    <row r="4229" spans="1:25" x14ac:dyDescent="0.3">
      <c r="A4229" t="s">
        <v>307</v>
      </c>
      <c r="B4229">
        <v>96</v>
      </c>
      <c r="C4229">
        <v>114053579</v>
      </c>
      <c r="D4229" t="s">
        <v>308</v>
      </c>
      <c r="E4229" t="s">
        <v>12679</v>
      </c>
      <c r="F4229" t="s">
        <v>309</v>
      </c>
      <c r="G4229" t="s">
        <v>14</v>
      </c>
      <c r="H4229" t="s">
        <v>15</v>
      </c>
      <c r="I4229">
        <v>150000000</v>
      </c>
      <c r="J4229">
        <v>2008</v>
      </c>
      <c r="K4229">
        <v>6.9</v>
      </c>
      <c r="L4229" s="5" t="s">
        <v>340</v>
      </c>
      <c r="M4229" s="5" t="s">
        <v>4017</v>
      </c>
      <c r="N4229" t="s">
        <v>599</v>
      </c>
      <c r="O4229" t="s">
        <v>1221</v>
      </c>
      <c r="P4229" s="5">
        <f t="shared" si="384"/>
        <v>0.1721990065595464</v>
      </c>
      <c r="Q4229" s="5">
        <f t="shared" si="385"/>
        <v>114053579</v>
      </c>
      <c r="R4229" s="1">
        <f t="shared" si="386"/>
        <v>-35946421</v>
      </c>
      <c r="S4229" s="1">
        <f t="shared" si="387"/>
        <v>150000000</v>
      </c>
      <c r="V4229" s="5"/>
      <c r="W4229" s="5"/>
      <c r="Y4229" s="5"/>
    </row>
    <row r="4230" spans="1:25" x14ac:dyDescent="0.3">
      <c r="A4230" t="s">
        <v>310</v>
      </c>
      <c r="B4230">
        <v>88</v>
      </c>
      <c r="C4230">
        <v>119420252</v>
      </c>
      <c r="D4230" t="s">
        <v>311</v>
      </c>
      <c r="E4230" t="s">
        <v>12680</v>
      </c>
      <c r="F4230" t="s">
        <v>312</v>
      </c>
      <c r="G4230" t="s">
        <v>14</v>
      </c>
      <c r="H4230" t="s">
        <v>15</v>
      </c>
      <c r="I4230">
        <v>150000000</v>
      </c>
      <c r="J4230">
        <v>2009</v>
      </c>
      <c r="K4230">
        <v>5.0999999999999996</v>
      </c>
      <c r="L4230" s="5" t="s">
        <v>476</v>
      </c>
      <c r="M4230" s="5" t="s">
        <v>340</v>
      </c>
      <c r="N4230" t="s">
        <v>4017</v>
      </c>
      <c r="O4230" t="s">
        <v>599</v>
      </c>
      <c r="P4230" s="5">
        <f t="shared" si="384"/>
        <v>0.17476651559887069</v>
      </c>
      <c r="Q4230" s="5">
        <f t="shared" si="385"/>
        <v>119420252</v>
      </c>
      <c r="R4230" s="1">
        <f t="shared" si="386"/>
        <v>-30579748</v>
      </c>
      <c r="S4230" s="1">
        <f t="shared" si="387"/>
        <v>150000000</v>
      </c>
      <c r="V4230" s="5"/>
      <c r="W4230" s="5"/>
      <c r="Y4230" s="5"/>
    </row>
    <row r="4231" spans="1:25" x14ac:dyDescent="0.3">
      <c r="A4231" t="s">
        <v>313</v>
      </c>
      <c r="B4231">
        <v>99</v>
      </c>
      <c r="C4231">
        <v>83640426</v>
      </c>
      <c r="D4231" t="s">
        <v>17</v>
      </c>
      <c r="E4231" t="s">
        <v>12681</v>
      </c>
      <c r="F4231" t="s">
        <v>314</v>
      </c>
      <c r="G4231" t="s">
        <v>14</v>
      </c>
      <c r="H4231" t="s">
        <v>15</v>
      </c>
      <c r="I4231">
        <v>150000000</v>
      </c>
      <c r="J4231">
        <v>2012</v>
      </c>
      <c r="K4231">
        <v>5.8</v>
      </c>
      <c r="L4231" s="5" t="s">
        <v>476</v>
      </c>
      <c r="M4231" s="5" t="s">
        <v>340</v>
      </c>
      <c r="N4231" t="s">
        <v>455</v>
      </c>
      <c r="P4231" s="5">
        <f t="shared" si="384"/>
        <v>0.17686024563342162</v>
      </c>
      <c r="Q4231" s="5">
        <f t="shared" si="385"/>
        <v>83640426</v>
      </c>
      <c r="R4231" s="1">
        <f t="shared" si="386"/>
        <v>-66359574</v>
      </c>
      <c r="S4231" s="1">
        <f t="shared" si="387"/>
        <v>150000000</v>
      </c>
      <c r="V4231" s="5"/>
      <c r="W4231" s="5"/>
      <c r="Y4231" s="5"/>
    </row>
    <row r="4232" spans="1:25" x14ac:dyDescent="0.3">
      <c r="A4232" t="s">
        <v>317</v>
      </c>
      <c r="B4232">
        <v>131</v>
      </c>
      <c r="C4232">
        <v>195000874</v>
      </c>
      <c r="D4232" t="s">
        <v>20</v>
      </c>
      <c r="E4232" t="s">
        <v>12682</v>
      </c>
      <c r="F4232" t="s">
        <v>318</v>
      </c>
      <c r="G4232" t="s">
        <v>14</v>
      </c>
      <c r="H4232" t="s">
        <v>319</v>
      </c>
      <c r="I4232">
        <v>150000000</v>
      </c>
      <c r="J4232">
        <v>2015</v>
      </c>
      <c r="K4232">
        <v>7.4</v>
      </c>
      <c r="L4232" s="5" t="s">
        <v>476</v>
      </c>
      <c r="M4232" s="5" t="s">
        <v>340</v>
      </c>
      <c r="N4232" t="s">
        <v>3629</v>
      </c>
      <c r="P4232" s="5">
        <f t="shared" si="384"/>
        <v>0.18276932663105369</v>
      </c>
      <c r="Q4232" s="5">
        <f t="shared" si="385"/>
        <v>195000874</v>
      </c>
      <c r="R4232" s="1">
        <f t="shared" si="386"/>
        <v>45000874</v>
      </c>
      <c r="S4232" s="1">
        <f t="shared" si="387"/>
        <v>150000000</v>
      </c>
      <c r="V4232" s="5"/>
      <c r="W4232" s="5"/>
      <c r="Y4232" s="5"/>
    </row>
    <row r="4233" spans="1:25" x14ac:dyDescent="0.3">
      <c r="A4233" t="s">
        <v>320</v>
      </c>
      <c r="B4233">
        <v>119</v>
      </c>
      <c r="C4233">
        <v>61937495</v>
      </c>
      <c r="D4233" t="s">
        <v>321</v>
      </c>
      <c r="E4233" t="s">
        <v>12683</v>
      </c>
      <c r="F4233" t="s">
        <v>322</v>
      </c>
      <c r="G4233" t="s">
        <v>14</v>
      </c>
      <c r="H4233" t="s">
        <v>15</v>
      </c>
      <c r="I4233">
        <v>150000000</v>
      </c>
      <c r="J4233">
        <v>2010</v>
      </c>
      <c r="K4233">
        <v>5.8</v>
      </c>
      <c r="L4233" s="5" t="s">
        <v>1221</v>
      </c>
      <c r="M4233" s="5" t="s">
        <v>455</v>
      </c>
      <c r="N4233" t="s">
        <v>2267</v>
      </c>
      <c r="O4233" t="s">
        <v>3629</v>
      </c>
      <c r="P4233" s="5">
        <f t="shared" si="384"/>
        <v>0.17752892723277189</v>
      </c>
      <c r="Q4233" s="5">
        <f t="shared" si="385"/>
        <v>61937495</v>
      </c>
      <c r="R4233" s="1">
        <f t="shared" si="386"/>
        <v>-88062505</v>
      </c>
      <c r="S4233" s="1">
        <f t="shared" si="387"/>
        <v>150000000</v>
      </c>
      <c r="V4233" s="5"/>
      <c r="W4233" s="5"/>
      <c r="Y4233" s="5"/>
    </row>
    <row r="4234" spans="1:25" x14ac:dyDescent="0.3">
      <c r="A4234" t="s">
        <v>323</v>
      </c>
      <c r="B4234">
        <v>91</v>
      </c>
      <c r="C4234">
        <v>126597121</v>
      </c>
      <c r="D4234" t="s">
        <v>165</v>
      </c>
      <c r="E4234" t="s">
        <v>12684</v>
      </c>
      <c r="F4234" t="s">
        <v>324</v>
      </c>
      <c r="G4234" t="s">
        <v>14</v>
      </c>
      <c r="H4234" t="s">
        <v>15</v>
      </c>
      <c r="I4234">
        <v>150000000</v>
      </c>
      <c r="J4234">
        <v>2007</v>
      </c>
      <c r="K4234">
        <v>6.2</v>
      </c>
      <c r="L4234" s="5" t="s">
        <v>340</v>
      </c>
      <c r="M4234" s="5" t="s">
        <v>4017</v>
      </c>
      <c r="N4234" t="s">
        <v>599</v>
      </c>
      <c r="O4234" t="s">
        <v>6299</v>
      </c>
      <c r="P4234" s="5">
        <f t="shared" si="384"/>
        <v>0.18604741578821907</v>
      </c>
      <c r="Q4234" s="5">
        <f t="shared" si="385"/>
        <v>126597121</v>
      </c>
      <c r="R4234" s="1">
        <f t="shared" si="386"/>
        <v>-23402879</v>
      </c>
      <c r="S4234" s="1">
        <f t="shared" si="387"/>
        <v>150000000</v>
      </c>
      <c r="V4234" s="5"/>
      <c r="W4234" s="5"/>
      <c r="Y4234" s="5"/>
    </row>
    <row r="4235" spans="1:25" x14ac:dyDescent="0.3">
      <c r="A4235" t="s">
        <v>325</v>
      </c>
      <c r="B4235">
        <v>90</v>
      </c>
      <c r="C4235">
        <v>165230261</v>
      </c>
      <c r="D4235" t="s">
        <v>288</v>
      </c>
      <c r="E4235" t="s">
        <v>12685</v>
      </c>
      <c r="F4235" t="s">
        <v>326</v>
      </c>
      <c r="G4235" t="s">
        <v>14</v>
      </c>
      <c r="H4235" t="s">
        <v>15</v>
      </c>
      <c r="I4235">
        <v>150000000</v>
      </c>
      <c r="J4235">
        <v>2011</v>
      </c>
      <c r="K4235">
        <v>7.3</v>
      </c>
      <c r="L4235" s="5" t="s">
        <v>476</v>
      </c>
      <c r="M4235" s="5" t="s">
        <v>340</v>
      </c>
      <c r="N4235" t="s">
        <v>4017</v>
      </c>
      <c r="O4235" t="s">
        <v>599</v>
      </c>
      <c r="P4235" s="5">
        <f t="shared" si="384"/>
        <v>0.18767493093430967</v>
      </c>
      <c r="Q4235" s="5">
        <f t="shared" si="385"/>
        <v>165230261</v>
      </c>
      <c r="R4235" s="1">
        <f t="shared" si="386"/>
        <v>15230261</v>
      </c>
      <c r="S4235" s="1">
        <f t="shared" si="387"/>
        <v>150000000</v>
      </c>
      <c r="V4235" s="5"/>
      <c r="W4235" s="5"/>
      <c r="Y4235" s="5"/>
    </row>
    <row r="4236" spans="1:25" x14ac:dyDescent="0.3">
      <c r="A4236" t="s">
        <v>327</v>
      </c>
      <c r="B4236">
        <v>103</v>
      </c>
      <c r="C4236">
        <v>131564731</v>
      </c>
      <c r="D4236" t="s">
        <v>56</v>
      </c>
      <c r="E4236" t="s">
        <v>12686</v>
      </c>
      <c r="F4236" t="s">
        <v>328</v>
      </c>
      <c r="G4236" t="s">
        <v>14</v>
      </c>
      <c r="H4236" t="s">
        <v>15</v>
      </c>
      <c r="I4236">
        <v>150000000</v>
      </c>
      <c r="J4236">
        <v>2010</v>
      </c>
      <c r="K4236">
        <v>4.2</v>
      </c>
      <c r="L4236" s="5" t="s">
        <v>476</v>
      </c>
      <c r="M4236" s="5" t="s">
        <v>340</v>
      </c>
      <c r="N4236" t="s">
        <v>6299</v>
      </c>
      <c r="O4236" t="s">
        <v>455</v>
      </c>
      <c r="P4236" s="5">
        <f t="shared" si="384"/>
        <v>0.18529951423204472</v>
      </c>
      <c r="Q4236" s="5">
        <f t="shared" si="385"/>
        <v>131564731</v>
      </c>
      <c r="R4236" s="1">
        <f t="shared" si="386"/>
        <v>-18435269</v>
      </c>
      <c r="S4236" s="1">
        <f t="shared" si="387"/>
        <v>150000000</v>
      </c>
      <c r="V4236" s="5"/>
      <c r="W4236" s="5"/>
      <c r="Y4236" s="5"/>
    </row>
    <row r="4237" spans="1:25" x14ac:dyDescent="0.3">
      <c r="A4237" t="s">
        <v>127</v>
      </c>
      <c r="B4237">
        <v>124</v>
      </c>
      <c r="C4237">
        <v>133382309</v>
      </c>
      <c r="D4237" t="s">
        <v>20</v>
      </c>
      <c r="E4237" t="s">
        <v>12687</v>
      </c>
      <c r="F4237" t="s">
        <v>329</v>
      </c>
      <c r="G4237" t="s">
        <v>14</v>
      </c>
      <c r="H4237" t="s">
        <v>15</v>
      </c>
      <c r="I4237">
        <v>150000000</v>
      </c>
      <c r="J4237">
        <v>2006</v>
      </c>
      <c r="K4237">
        <v>6.9</v>
      </c>
      <c r="L4237" s="5" t="s">
        <v>476</v>
      </c>
      <c r="M4237" s="5" t="s">
        <v>340</v>
      </c>
      <c r="N4237" t="s">
        <v>3629</v>
      </c>
      <c r="P4237" s="5">
        <f t="shared" si="384"/>
        <v>0.18644599492631991</v>
      </c>
      <c r="Q4237" s="5">
        <f t="shared" si="385"/>
        <v>133382309</v>
      </c>
      <c r="R4237" s="1">
        <f t="shared" si="386"/>
        <v>-16617691</v>
      </c>
      <c r="S4237" s="1">
        <f t="shared" si="387"/>
        <v>150000000</v>
      </c>
      <c r="V4237" s="5"/>
      <c r="W4237" s="5"/>
      <c r="Y4237" s="5"/>
    </row>
    <row r="4238" spans="1:25" x14ac:dyDescent="0.3">
      <c r="A4238" t="s">
        <v>151</v>
      </c>
      <c r="B4238">
        <v>131</v>
      </c>
      <c r="C4238">
        <v>73103784</v>
      </c>
      <c r="D4238" t="s">
        <v>330</v>
      </c>
      <c r="E4238" t="s">
        <v>12688</v>
      </c>
      <c r="F4238" t="s">
        <v>331</v>
      </c>
      <c r="G4238" t="s">
        <v>14</v>
      </c>
      <c r="H4238" t="s">
        <v>15</v>
      </c>
      <c r="I4238">
        <v>150000000</v>
      </c>
      <c r="J4238">
        <v>2013</v>
      </c>
      <c r="K4238">
        <v>6.4</v>
      </c>
      <c r="L4238" s="5" t="s">
        <v>476</v>
      </c>
      <c r="M4238" s="5" t="s">
        <v>1221</v>
      </c>
      <c r="N4238" t="s">
        <v>3629</v>
      </c>
      <c r="P4238" s="5">
        <f t="shared" si="384"/>
        <v>0.18743841744051093</v>
      </c>
      <c r="Q4238" s="5">
        <f t="shared" si="385"/>
        <v>73103784</v>
      </c>
      <c r="R4238" s="1">
        <f t="shared" si="386"/>
        <v>-76896216</v>
      </c>
      <c r="S4238" s="1">
        <f t="shared" si="387"/>
        <v>150000000</v>
      </c>
      <c r="V4238" s="5"/>
      <c r="W4238" s="5"/>
      <c r="Y4238" s="5"/>
    </row>
    <row r="4239" spans="1:25" x14ac:dyDescent="0.3">
      <c r="A4239" t="s">
        <v>332</v>
      </c>
      <c r="B4239">
        <v>88</v>
      </c>
      <c r="C4239">
        <v>21379315</v>
      </c>
      <c r="D4239" t="s">
        <v>168</v>
      </c>
      <c r="E4239" t="s">
        <v>12689</v>
      </c>
      <c r="F4239" t="s">
        <v>333</v>
      </c>
      <c r="G4239" t="s">
        <v>14</v>
      </c>
      <c r="H4239" t="s">
        <v>15</v>
      </c>
      <c r="I4239">
        <v>150000000</v>
      </c>
      <c r="J4239">
        <v>2011</v>
      </c>
      <c r="K4239">
        <v>5.4</v>
      </c>
      <c r="L4239" s="5" t="s">
        <v>476</v>
      </c>
      <c r="M4239" s="5" t="s">
        <v>340</v>
      </c>
      <c r="N4239" t="s">
        <v>4017</v>
      </c>
      <c r="O4239" t="s">
        <v>599</v>
      </c>
      <c r="P4239" s="5">
        <f t="shared" si="384"/>
        <v>0.19542488769966962</v>
      </c>
      <c r="Q4239" s="5">
        <f t="shared" si="385"/>
        <v>21379315</v>
      </c>
      <c r="R4239" s="1">
        <f t="shared" si="386"/>
        <v>-128620685</v>
      </c>
      <c r="S4239" s="1">
        <f t="shared" si="387"/>
        <v>150000000</v>
      </c>
      <c r="V4239" s="5"/>
      <c r="W4239" s="5"/>
      <c r="Y4239" s="5"/>
    </row>
    <row r="4240" spans="1:25" x14ac:dyDescent="0.3">
      <c r="A4240" t="s">
        <v>336</v>
      </c>
      <c r="B4240">
        <v>111</v>
      </c>
      <c r="C4240">
        <v>34964818</v>
      </c>
      <c r="D4240" t="s">
        <v>75</v>
      </c>
      <c r="E4240" t="s">
        <v>12690</v>
      </c>
      <c r="F4240" t="s">
        <v>337</v>
      </c>
      <c r="G4240" t="s">
        <v>14</v>
      </c>
      <c r="H4240" t="s">
        <v>15</v>
      </c>
      <c r="I4240">
        <v>150000000</v>
      </c>
      <c r="J4240">
        <v>2015</v>
      </c>
      <c r="K4240">
        <v>5.8</v>
      </c>
      <c r="L4240" s="5" t="s">
        <v>340</v>
      </c>
      <c r="M4240" s="5" t="s">
        <v>6299</v>
      </c>
      <c r="N4240" t="s">
        <v>455</v>
      </c>
      <c r="P4240" s="5">
        <f t="shared" si="384"/>
        <v>0.21017627405681036</v>
      </c>
      <c r="Q4240" s="5">
        <f t="shared" si="385"/>
        <v>34964818</v>
      </c>
      <c r="R4240" s="1">
        <f t="shared" si="386"/>
        <v>-115035182</v>
      </c>
      <c r="S4240" s="1">
        <f t="shared" si="387"/>
        <v>150000000</v>
      </c>
      <c r="V4240" s="5"/>
      <c r="W4240" s="5"/>
      <c r="Y4240" s="5"/>
    </row>
    <row r="4241" spans="1:25" x14ac:dyDescent="0.3">
      <c r="A4241" t="s">
        <v>154</v>
      </c>
      <c r="B4241">
        <v>115</v>
      </c>
      <c r="C4241">
        <v>82161969</v>
      </c>
      <c r="D4241" t="s">
        <v>351</v>
      </c>
      <c r="E4241" t="s">
        <v>12691</v>
      </c>
      <c r="F4241" t="s">
        <v>352</v>
      </c>
      <c r="G4241" t="s">
        <v>14</v>
      </c>
      <c r="H4241" t="s">
        <v>15</v>
      </c>
      <c r="I4241">
        <v>150000000</v>
      </c>
      <c r="J4241">
        <v>2007</v>
      </c>
      <c r="K4241">
        <v>6.3</v>
      </c>
      <c r="L4241" s="5" t="s">
        <v>476</v>
      </c>
      <c r="M4241" s="5" t="s">
        <v>340</v>
      </c>
      <c r="N4241" t="s">
        <v>4017</v>
      </c>
      <c r="O4241" t="s">
        <v>455</v>
      </c>
      <c r="P4241" s="5">
        <f t="shared" si="384"/>
        <v>0.22369287058753567</v>
      </c>
      <c r="Q4241" s="5">
        <f t="shared" si="385"/>
        <v>82161969</v>
      </c>
      <c r="R4241" s="1">
        <f t="shared" si="386"/>
        <v>-67838031</v>
      </c>
      <c r="S4241" s="1">
        <f t="shared" si="387"/>
        <v>150000000</v>
      </c>
      <c r="V4241" s="5"/>
      <c r="W4241" s="5"/>
      <c r="Y4241" s="5"/>
    </row>
    <row r="4242" spans="1:25" x14ac:dyDescent="0.3">
      <c r="A4242" t="s">
        <v>127</v>
      </c>
      <c r="B4242">
        <v>127</v>
      </c>
      <c r="C4242">
        <v>257704099</v>
      </c>
      <c r="D4242" t="s">
        <v>29</v>
      </c>
      <c r="E4242" t="s">
        <v>12692</v>
      </c>
      <c r="F4242" t="s">
        <v>368</v>
      </c>
      <c r="G4242" t="s">
        <v>14</v>
      </c>
      <c r="H4242" t="s">
        <v>15</v>
      </c>
      <c r="I4242">
        <v>150000000</v>
      </c>
      <c r="J4242">
        <v>2009</v>
      </c>
      <c r="K4242">
        <v>8</v>
      </c>
      <c r="L4242" s="5" t="s">
        <v>476</v>
      </c>
      <c r="M4242" s="5" t="s">
        <v>340</v>
      </c>
      <c r="N4242" t="s">
        <v>4289</v>
      </c>
      <c r="P4242" s="5">
        <f t="shared" si="384"/>
        <v>0.23157704850813932</v>
      </c>
      <c r="Q4242" s="5">
        <f t="shared" si="385"/>
        <v>257704099</v>
      </c>
      <c r="R4242" s="1">
        <f t="shared" si="386"/>
        <v>107704099</v>
      </c>
      <c r="S4242" s="1">
        <f t="shared" si="387"/>
        <v>150000000</v>
      </c>
      <c r="V4242" s="5"/>
      <c r="W4242" s="5"/>
      <c r="Y4242" s="5"/>
    </row>
    <row r="4243" spans="1:25" x14ac:dyDescent="0.3">
      <c r="A4243" t="s">
        <v>391</v>
      </c>
      <c r="B4243">
        <v>138</v>
      </c>
      <c r="C4243">
        <v>93926386</v>
      </c>
      <c r="D4243" t="s">
        <v>392</v>
      </c>
      <c r="E4243" t="s">
        <v>12693</v>
      </c>
      <c r="F4243" t="s">
        <v>393</v>
      </c>
      <c r="G4243" t="s">
        <v>14</v>
      </c>
      <c r="H4243" t="s">
        <v>15</v>
      </c>
      <c r="I4243">
        <v>150000000</v>
      </c>
      <c r="J4243">
        <v>2003</v>
      </c>
      <c r="K4243">
        <v>7.4</v>
      </c>
      <c r="L4243" s="5" t="s">
        <v>476</v>
      </c>
      <c r="M4243" s="5" t="s">
        <v>340</v>
      </c>
      <c r="N4243" t="s">
        <v>1221</v>
      </c>
      <c r="O4243" t="s">
        <v>7865</v>
      </c>
      <c r="P4243" s="5">
        <f t="shared" si="384"/>
        <v>0.21979730836828001</v>
      </c>
      <c r="Q4243" s="5">
        <f t="shared" si="385"/>
        <v>93926386</v>
      </c>
      <c r="R4243" s="1">
        <f t="shared" si="386"/>
        <v>-56073614</v>
      </c>
      <c r="S4243" s="1">
        <f t="shared" si="387"/>
        <v>150000000</v>
      </c>
      <c r="V4243" s="5"/>
      <c r="W4243" s="5"/>
      <c r="Y4243" s="5"/>
    </row>
    <row r="4244" spans="1:25" x14ac:dyDescent="0.3">
      <c r="A4244" t="s">
        <v>399</v>
      </c>
      <c r="B4244">
        <v>135</v>
      </c>
      <c r="C4244">
        <v>134518390</v>
      </c>
      <c r="D4244" t="s">
        <v>29</v>
      </c>
      <c r="E4244" t="s">
        <v>12694</v>
      </c>
      <c r="F4244" t="s">
        <v>400</v>
      </c>
      <c r="G4244" t="s">
        <v>14</v>
      </c>
      <c r="H4244" t="s">
        <v>15</v>
      </c>
      <c r="I4244">
        <v>150000000</v>
      </c>
      <c r="J4244">
        <v>2008</v>
      </c>
      <c r="K4244">
        <v>6.8</v>
      </c>
      <c r="L4244" s="5" t="s">
        <v>476</v>
      </c>
      <c r="M4244" s="5" t="s">
        <v>340</v>
      </c>
      <c r="N4244" t="s">
        <v>4289</v>
      </c>
      <c r="P4244" s="5">
        <f t="shared" si="384"/>
        <v>0.22641398968505211</v>
      </c>
      <c r="Q4244" s="5">
        <f t="shared" si="385"/>
        <v>134518390</v>
      </c>
      <c r="R4244" s="1">
        <f t="shared" si="386"/>
        <v>-15481610</v>
      </c>
      <c r="S4244" s="1">
        <f t="shared" si="387"/>
        <v>150000000</v>
      </c>
      <c r="V4244" s="5"/>
      <c r="W4244" s="5"/>
      <c r="Y4244" s="5"/>
    </row>
    <row r="4245" spans="1:25" x14ac:dyDescent="0.3">
      <c r="A4245" t="s">
        <v>114</v>
      </c>
      <c r="B4245">
        <v>144</v>
      </c>
      <c r="C4245">
        <v>167007184</v>
      </c>
      <c r="D4245" t="s">
        <v>20</v>
      </c>
      <c r="E4245" t="s">
        <v>12695</v>
      </c>
      <c r="F4245" t="s">
        <v>614</v>
      </c>
      <c r="G4245" t="s">
        <v>14</v>
      </c>
      <c r="H4245" t="s">
        <v>22</v>
      </c>
      <c r="I4245">
        <v>150000000</v>
      </c>
      <c r="J4245">
        <v>2006</v>
      </c>
      <c r="K4245">
        <v>8</v>
      </c>
      <c r="L4245" s="5" t="s">
        <v>476</v>
      </c>
      <c r="M4245" s="5" t="s">
        <v>340</v>
      </c>
      <c r="N4245" t="s">
        <v>3629</v>
      </c>
      <c r="P4245" s="5">
        <f t="shared" si="384"/>
        <v>0.22811886669303838</v>
      </c>
      <c r="Q4245" s="5">
        <f t="shared" si="385"/>
        <v>167007184</v>
      </c>
      <c r="R4245" s="1">
        <f t="shared" si="386"/>
        <v>17007184</v>
      </c>
      <c r="S4245" s="1">
        <f t="shared" si="387"/>
        <v>150000000</v>
      </c>
      <c r="V4245" s="5"/>
      <c r="W4245" s="5"/>
      <c r="Y4245" s="5"/>
    </row>
    <row r="4246" spans="1:25" x14ac:dyDescent="0.3">
      <c r="A4246" t="s">
        <v>55</v>
      </c>
      <c r="B4246">
        <v>93</v>
      </c>
      <c r="C4246">
        <v>436471036</v>
      </c>
      <c r="D4246" t="s">
        <v>1180</v>
      </c>
      <c r="E4246" t="s">
        <v>12696</v>
      </c>
      <c r="F4246" t="s">
        <v>1181</v>
      </c>
      <c r="G4246" t="s">
        <v>14</v>
      </c>
      <c r="H4246" t="s">
        <v>15</v>
      </c>
      <c r="I4246">
        <v>150000000</v>
      </c>
      <c r="J4246">
        <v>2004</v>
      </c>
      <c r="K4246">
        <v>7.2</v>
      </c>
      <c r="L4246" s="5" t="s">
        <v>340</v>
      </c>
      <c r="M4246" s="5" t="s">
        <v>4017</v>
      </c>
      <c r="N4246" t="s">
        <v>599</v>
      </c>
      <c r="O4246" t="s">
        <v>6299</v>
      </c>
      <c r="P4246" s="5">
        <f t="shared" si="384"/>
        <v>0.22591157078066604</v>
      </c>
      <c r="Q4246" s="5">
        <f t="shared" si="385"/>
        <v>436471036</v>
      </c>
      <c r="R4246" s="1">
        <f t="shared" si="386"/>
        <v>286471036</v>
      </c>
      <c r="S4246" s="1">
        <f t="shared" si="387"/>
        <v>150000000</v>
      </c>
      <c r="V4246" s="5"/>
      <c r="W4246" s="5"/>
      <c r="Y4246" s="5"/>
    </row>
    <row r="4247" spans="1:25" x14ac:dyDescent="0.3">
      <c r="A4247" t="s">
        <v>642</v>
      </c>
      <c r="B4247">
        <v>81</v>
      </c>
      <c r="C4247">
        <v>135381507</v>
      </c>
      <c r="D4247" t="s">
        <v>223</v>
      </c>
      <c r="E4247" t="s">
        <v>12697</v>
      </c>
      <c r="F4247" t="s">
        <v>1410</v>
      </c>
      <c r="G4247" t="s">
        <v>14</v>
      </c>
      <c r="H4247" t="s">
        <v>15</v>
      </c>
      <c r="I4247">
        <v>150000000</v>
      </c>
      <c r="J4247">
        <v>2005</v>
      </c>
      <c r="K4247">
        <v>5.8</v>
      </c>
      <c r="L4247" s="5" t="s">
        <v>340</v>
      </c>
      <c r="M4247" s="5" t="s">
        <v>4017</v>
      </c>
      <c r="N4247" t="s">
        <v>599</v>
      </c>
      <c r="O4247" t="s">
        <v>6299</v>
      </c>
      <c r="P4247" s="5">
        <f t="shared" si="384"/>
        <v>0.1956481267004534</v>
      </c>
      <c r="Q4247" s="5">
        <f t="shared" si="385"/>
        <v>135381507</v>
      </c>
      <c r="R4247" s="1">
        <f t="shared" si="386"/>
        <v>-14618493</v>
      </c>
      <c r="S4247" s="1">
        <f t="shared" si="387"/>
        <v>150000000</v>
      </c>
      <c r="V4247" s="5"/>
      <c r="W4247" s="5"/>
      <c r="Y4247" s="5"/>
    </row>
    <row r="4248" spans="1:25" x14ac:dyDescent="0.3">
      <c r="A4248" t="s">
        <v>6403</v>
      </c>
      <c r="B4248">
        <v>133</v>
      </c>
      <c r="C4248">
        <v>199228</v>
      </c>
      <c r="D4248" t="s">
        <v>910</v>
      </c>
      <c r="E4248" t="s">
        <v>12698</v>
      </c>
      <c r="F4248" t="s">
        <v>6404</v>
      </c>
      <c r="G4248" t="s">
        <v>1989</v>
      </c>
      <c r="H4248" t="s">
        <v>1990</v>
      </c>
      <c r="I4248">
        <v>150000000</v>
      </c>
      <c r="J4248">
        <v>2009</v>
      </c>
      <c r="K4248">
        <v>7.2</v>
      </c>
      <c r="L4248" s="5" t="s">
        <v>599</v>
      </c>
      <c r="M4248" s="5" t="s">
        <v>1221</v>
      </c>
      <c r="P4248" s="5">
        <f t="shared" si="384"/>
        <v>0.19680649244494303</v>
      </c>
      <c r="Q4248" s="5">
        <f t="shared" si="385"/>
        <v>199228</v>
      </c>
      <c r="R4248" s="1">
        <f t="shared" si="386"/>
        <v>-149800772</v>
      </c>
      <c r="S4248" s="1">
        <f t="shared" si="387"/>
        <v>150000000</v>
      </c>
      <c r="V4248" s="5"/>
      <c r="W4248" s="5"/>
      <c r="Y4248" s="5"/>
    </row>
    <row r="4249" spans="1:25" x14ac:dyDescent="0.3">
      <c r="A4249" t="s">
        <v>7189</v>
      </c>
      <c r="B4249">
        <v>155</v>
      </c>
      <c r="C4249"/>
      <c r="D4249" t="s">
        <v>604</v>
      </c>
      <c r="E4249" t="s">
        <v>12699</v>
      </c>
      <c r="F4249" t="s">
        <v>7190</v>
      </c>
      <c r="G4249" t="s">
        <v>7191</v>
      </c>
      <c r="H4249" t="s">
        <v>1990</v>
      </c>
      <c r="I4249">
        <v>150000000</v>
      </c>
      <c r="J4249">
        <v>2015</v>
      </c>
      <c r="K4249">
        <v>5.0999999999999996</v>
      </c>
      <c r="L4249" s="5" t="s">
        <v>599</v>
      </c>
      <c r="M4249" s="5" t="s">
        <v>6851</v>
      </c>
      <c r="P4249" s="5">
        <f t="shared" si="384"/>
        <v>0.21806125180235741</v>
      </c>
      <c r="Q4249" s="5">
        <f t="shared" si="385"/>
        <v>25035665</v>
      </c>
      <c r="R4249" s="1">
        <f t="shared" si="386"/>
        <v>-124964335</v>
      </c>
      <c r="S4249" s="1">
        <f t="shared" si="387"/>
        <v>150000000</v>
      </c>
      <c r="V4249" s="5"/>
      <c r="W4249" s="5"/>
      <c r="Y4249" s="5"/>
    </row>
    <row r="4250" spans="1:25" x14ac:dyDescent="0.3">
      <c r="A4250" t="s">
        <v>334</v>
      </c>
      <c r="B4250">
        <v>85</v>
      </c>
      <c r="C4250">
        <v>64459316</v>
      </c>
      <c r="D4250" t="s">
        <v>165</v>
      </c>
      <c r="E4250" t="s">
        <v>12700</v>
      </c>
      <c r="F4250" t="s">
        <v>335</v>
      </c>
      <c r="G4250" t="s">
        <v>14</v>
      </c>
      <c r="H4250" t="s">
        <v>22</v>
      </c>
      <c r="I4250">
        <v>149000000</v>
      </c>
      <c r="J4250">
        <v>2006</v>
      </c>
      <c r="K4250">
        <v>6.7</v>
      </c>
      <c r="L4250" s="5" t="s">
        <v>340</v>
      </c>
      <c r="M4250" s="5" t="s">
        <v>4017</v>
      </c>
      <c r="N4250" t="s">
        <v>599</v>
      </c>
      <c r="O4250" t="s">
        <v>6299</v>
      </c>
      <c r="P4250" s="5">
        <f t="shared" si="384"/>
        <v>0.21806125180235741</v>
      </c>
      <c r="Q4250" s="5">
        <f t="shared" si="385"/>
        <v>64459316</v>
      </c>
      <c r="R4250" s="1">
        <f t="shared" si="386"/>
        <v>-84540684</v>
      </c>
      <c r="S4250" s="1">
        <f t="shared" si="387"/>
        <v>149000000</v>
      </c>
      <c r="V4250" s="5"/>
      <c r="W4250" s="5"/>
      <c r="Y4250" s="5"/>
    </row>
    <row r="4251" spans="1:25" x14ac:dyDescent="0.3">
      <c r="A4251" t="s">
        <v>177</v>
      </c>
      <c r="B4251">
        <v>112</v>
      </c>
      <c r="C4251">
        <v>102176165</v>
      </c>
      <c r="D4251" t="s">
        <v>178</v>
      </c>
      <c r="E4251" t="s">
        <v>12701</v>
      </c>
      <c r="F4251" t="s">
        <v>179</v>
      </c>
      <c r="G4251" t="s">
        <v>14</v>
      </c>
      <c r="H4251" t="s">
        <v>15</v>
      </c>
      <c r="I4251">
        <v>145000000</v>
      </c>
      <c r="J4251">
        <v>2008</v>
      </c>
      <c r="K4251">
        <v>5.2</v>
      </c>
      <c r="L4251" s="5" t="s">
        <v>476</v>
      </c>
      <c r="M4251" s="5" t="s">
        <v>340</v>
      </c>
      <c r="N4251" t="s">
        <v>455</v>
      </c>
      <c r="O4251" t="s">
        <v>2267</v>
      </c>
      <c r="P4251" s="5">
        <f t="shared" si="384"/>
        <v>0.22965066322090283</v>
      </c>
      <c r="Q4251" s="5">
        <f t="shared" si="385"/>
        <v>102176165</v>
      </c>
      <c r="R4251" s="1">
        <f t="shared" si="386"/>
        <v>-42823835</v>
      </c>
      <c r="S4251" s="1">
        <f t="shared" si="387"/>
        <v>145000000</v>
      </c>
      <c r="V4251" s="5"/>
      <c r="W4251" s="5"/>
      <c r="Y4251" s="5"/>
    </row>
    <row r="4252" spans="1:25" x14ac:dyDescent="0.3">
      <c r="A4252" t="s">
        <v>338</v>
      </c>
      <c r="B4252">
        <v>92</v>
      </c>
      <c r="C4252">
        <v>111505642</v>
      </c>
      <c r="D4252" t="s">
        <v>223</v>
      </c>
      <c r="E4252" t="s">
        <v>12702</v>
      </c>
      <c r="F4252" t="s">
        <v>339</v>
      </c>
      <c r="G4252" t="s">
        <v>14</v>
      </c>
      <c r="H4252" t="s">
        <v>15</v>
      </c>
      <c r="I4252">
        <v>145000000</v>
      </c>
      <c r="J4252">
        <v>2014</v>
      </c>
      <c r="K4252">
        <v>6.9</v>
      </c>
      <c r="L4252" s="5" t="s">
        <v>340</v>
      </c>
      <c r="M4252" s="5" t="s">
        <v>4017</v>
      </c>
      <c r="N4252" t="s">
        <v>599</v>
      </c>
      <c r="O4252" t="s">
        <v>6299</v>
      </c>
      <c r="P4252" s="5">
        <f t="shared" si="384"/>
        <v>0.23497382810360237</v>
      </c>
      <c r="Q4252" s="5">
        <f t="shared" si="385"/>
        <v>111505642</v>
      </c>
      <c r="R4252" s="1">
        <f t="shared" si="386"/>
        <v>-33494358</v>
      </c>
      <c r="S4252" s="1">
        <f t="shared" si="387"/>
        <v>145000000</v>
      </c>
      <c r="V4252" s="5"/>
      <c r="W4252" s="5"/>
      <c r="Y4252" s="5"/>
    </row>
    <row r="4253" spans="1:25" x14ac:dyDescent="0.3">
      <c r="A4253" t="s">
        <v>287</v>
      </c>
      <c r="B4253">
        <v>93</v>
      </c>
      <c r="C4253">
        <v>216366733</v>
      </c>
      <c r="D4253" t="s">
        <v>165</v>
      </c>
      <c r="E4253" t="s">
        <v>12703</v>
      </c>
      <c r="F4253" t="s">
        <v>342</v>
      </c>
      <c r="G4253" t="s">
        <v>14</v>
      </c>
      <c r="H4253" t="s">
        <v>15</v>
      </c>
      <c r="I4253">
        <v>145000000</v>
      </c>
      <c r="J4253">
        <v>2012</v>
      </c>
      <c r="K4253">
        <v>6.9</v>
      </c>
      <c r="L4253" s="5" t="s">
        <v>340</v>
      </c>
      <c r="M4253" s="5" t="s">
        <v>4017</v>
      </c>
      <c r="N4253" t="s">
        <v>599</v>
      </c>
      <c r="O4253" t="s">
        <v>6299</v>
      </c>
      <c r="P4253" s="5">
        <f t="shared" si="384"/>
        <v>0.23929283597985673</v>
      </c>
      <c r="Q4253" s="5">
        <f t="shared" si="385"/>
        <v>216366733</v>
      </c>
      <c r="R4253" s="1">
        <f t="shared" si="386"/>
        <v>71366733</v>
      </c>
      <c r="S4253" s="1">
        <f t="shared" si="387"/>
        <v>145000000</v>
      </c>
      <c r="V4253" s="5"/>
      <c r="W4253" s="5"/>
      <c r="Y4253" s="5"/>
    </row>
    <row r="4254" spans="1:25" x14ac:dyDescent="0.3">
      <c r="A4254" t="s">
        <v>353</v>
      </c>
      <c r="B4254">
        <v>95</v>
      </c>
      <c r="C4254">
        <v>143523463</v>
      </c>
      <c r="D4254" t="s">
        <v>288</v>
      </c>
      <c r="E4254" t="s">
        <v>12704</v>
      </c>
      <c r="F4254" t="s">
        <v>354</v>
      </c>
      <c r="G4254" t="s">
        <v>14</v>
      </c>
      <c r="H4254" t="s">
        <v>15</v>
      </c>
      <c r="I4254">
        <v>145000000</v>
      </c>
      <c r="J4254">
        <v>2016</v>
      </c>
      <c r="K4254">
        <v>7.2</v>
      </c>
      <c r="L4254" s="5" t="s">
        <v>476</v>
      </c>
      <c r="M4254" s="5" t="s">
        <v>340</v>
      </c>
      <c r="N4254" t="s">
        <v>4017</v>
      </c>
      <c r="O4254" t="s">
        <v>599</v>
      </c>
      <c r="P4254" s="5">
        <f t="shared" si="384"/>
        <v>0.23131037089830656</v>
      </c>
      <c r="Q4254" s="5">
        <f t="shared" si="385"/>
        <v>143523463</v>
      </c>
      <c r="R4254" s="1">
        <f t="shared" si="386"/>
        <v>-1476537</v>
      </c>
      <c r="S4254" s="1">
        <f t="shared" si="387"/>
        <v>145000000</v>
      </c>
      <c r="V4254" s="5"/>
      <c r="W4254" s="5"/>
      <c r="Y4254" s="5"/>
    </row>
    <row r="4255" spans="1:25" x14ac:dyDescent="0.3">
      <c r="A4255" t="s">
        <v>216</v>
      </c>
      <c r="B4255">
        <v>133</v>
      </c>
      <c r="C4255">
        <v>209364921</v>
      </c>
      <c r="D4255" t="s">
        <v>20</v>
      </c>
      <c r="E4255" t="s">
        <v>12705</v>
      </c>
      <c r="F4255" t="s">
        <v>355</v>
      </c>
      <c r="G4255" t="s">
        <v>14</v>
      </c>
      <c r="H4255" t="s">
        <v>15</v>
      </c>
      <c r="I4255">
        <v>145000000</v>
      </c>
      <c r="J4255">
        <v>2011</v>
      </c>
      <c r="K4255">
        <v>7.4</v>
      </c>
      <c r="L4255" s="5" t="s">
        <v>476</v>
      </c>
      <c r="M4255" s="5" t="s">
        <v>340</v>
      </c>
      <c r="N4255" t="s">
        <v>3629</v>
      </c>
      <c r="P4255" s="5">
        <f t="shared" si="384"/>
        <v>0.23166466690939799</v>
      </c>
      <c r="Q4255" s="5">
        <f t="shared" si="385"/>
        <v>209364921</v>
      </c>
      <c r="R4255" s="1">
        <f t="shared" si="386"/>
        <v>64364921</v>
      </c>
      <c r="S4255" s="1">
        <f t="shared" si="387"/>
        <v>145000000</v>
      </c>
      <c r="V4255" s="5"/>
      <c r="W4255" s="5"/>
      <c r="Y4255" s="5"/>
    </row>
    <row r="4256" spans="1:25" x14ac:dyDescent="0.3">
      <c r="A4256" t="s">
        <v>356</v>
      </c>
      <c r="B4256">
        <v>97</v>
      </c>
      <c r="C4256">
        <v>103400692</v>
      </c>
      <c r="D4256" t="s">
        <v>225</v>
      </c>
      <c r="E4256" t="s">
        <v>12706</v>
      </c>
      <c r="F4256" t="s">
        <v>357</v>
      </c>
      <c r="G4256" t="s">
        <v>14</v>
      </c>
      <c r="H4256" t="s">
        <v>15</v>
      </c>
      <c r="I4256">
        <v>145000000</v>
      </c>
      <c r="J4256">
        <v>2012</v>
      </c>
      <c r="K4256">
        <v>7.3</v>
      </c>
      <c r="L4256" s="5" t="s">
        <v>340</v>
      </c>
      <c r="M4256" s="5" t="s">
        <v>4017</v>
      </c>
      <c r="N4256" t="s">
        <v>6299</v>
      </c>
      <c r="O4256" t="s">
        <v>455</v>
      </c>
      <c r="P4256" s="5">
        <f t="shared" si="384"/>
        <v>0.2240797703322015</v>
      </c>
      <c r="Q4256" s="5">
        <f t="shared" si="385"/>
        <v>103400692</v>
      </c>
      <c r="R4256" s="1">
        <f t="shared" si="386"/>
        <v>-41599308</v>
      </c>
      <c r="S4256" s="1">
        <f t="shared" si="387"/>
        <v>145000000</v>
      </c>
      <c r="V4256" s="5"/>
      <c r="W4256" s="5"/>
      <c r="Y4256" s="5"/>
    </row>
    <row r="4257" spans="1:25" x14ac:dyDescent="0.3">
      <c r="A4257" t="s">
        <v>228</v>
      </c>
      <c r="B4257">
        <v>102</v>
      </c>
      <c r="C4257">
        <v>176997107</v>
      </c>
      <c r="D4257" t="s">
        <v>370</v>
      </c>
      <c r="E4257" t="s">
        <v>12707</v>
      </c>
      <c r="F4257" t="s">
        <v>371</v>
      </c>
      <c r="G4257" t="s">
        <v>14</v>
      </c>
      <c r="H4257" t="s">
        <v>15</v>
      </c>
      <c r="I4257">
        <v>145000000</v>
      </c>
      <c r="J4257">
        <v>2014</v>
      </c>
      <c r="K4257">
        <v>7.9</v>
      </c>
      <c r="L4257" s="5" t="s">
        <v>476</v>
      </c>
      <c r="M4257" s="5" t="s">
        <v>340</v>
      </c>
      <c r="N4257" t="s">
        <v>4017</v>
      </c>
      <c r="O4257" t="s">
        <v>599</v>
      </c>
      <c r="P4257" s="5">
        <f t="shared" si="384"/>
        <v>0.22970517451060304</v>
      </c>
      <c r="Q4257" s="5">
        <f t="shared" si="385"/>
        <v>176997107</v>
      </c>
      <c r="R4257" s="1">
        <f t="shared" si="386"/>
        <v>31997107</v>
      </c>
      <c r="S4257" s="1">
        <f t="shared" si="387"/>
        <v>145000000</v>
      </c>
      <c r="V4257" s="5"/>
      <c r="W4257" s="5"/>
      <c r="Y4257" s="5"/>
    </row>
    <row r="4258" spans="1:25" x14ac:dyDescent="0.3">
      <c r="A4258" t="s">
        <v>345</v>
      </c>
      <c r="B4258">
        <v>116</v>
      </c>
      <c r="C4258">
        <v>118099659</v>
      </c>
      <c r="D4258" t="s">
        <v>346</v>
      </c>
      <c r="E4258" t="s">
        <v>12708</v>
      </c>
      <c r="F4258" t="s">
        <v>347</v>
      </c>
      <c r="G4258" t="s">
        <v>14</v>
      </c>
      <c r="H4258" t="s">
        <v>15</v>
      </c>
      <c r="I4258">
        <v>144000000</v>
      </c>
      <c r="J4258">
        <v>2016</v>
      </c>
      <c r="K4258">
        <v>5.5</v>
      </c>
      <c r="L4258" s="5" t="s">
        <v>476</v>
      </c>
      <c r="M4258" s="5" t="s">
        <v>599</v>
      </c>
      <c r="N4258" t="s">
        <v>455</v>
      </c>
      <c r="O4258" t="s">
        <v>4289</v>
      </c>
      <c r="P4258" s="5">
        <f t="shared" si="384"/>
        <v>0.22581415431246221</v>
      </c>
      <c r="Q4258" s="5">
        <f t="shared" si="385"/>
        <v>118099659</v>
      </c>
      <c r="R4258" s="1">
        <f t="shared" si="386"/>
        <v>-25900341</v>
      </c>
      <c r="S4258" s="1">
        <f t="shared" si="387"/>
        <v>144000000</v>
      </c>
      <c r="V4258" s="5"/>
      <c r="W4258" s="5"/>
      <c r="Y4258" s="5"/>
    </row>
    <row r="4259" spans="1:25" x14ac:dyDescent="0.3">
      <c r="A4259" t="s">
        <v>343</v>
      </c>
      <c r="B4259">
        <v>133</v>
      </c>
      <c r="C4259">
        <v>160201106</v>
      </c>
      <c r="D4259" t="s">
        <v>20</v>
      </c>
      <c r="E4259" t="s">
        <v>12709</v>
      </c>
      <c r="F4259" t="s">
        <v>344</v>
      </c>
      <c r="G4259" t="s">
        <v>14</v>
      </c>
      <c r="H4259" t="s">
        <v>22</v>
      </c>
      <c r="I4259">
        <v>142000000</v>
      </c>
      <c r="J4259">
        <v>2002</v>
      </c>
      <c r="K4259">
        <v>6.1</v>
      </c>
      <c r="L4259" s="5" t="s">
        <v>476</v>
      </c>
      <c r="M4259" s="5" t="s">
        <v>340</v>
      </c>
      <c r="N4259" t="s">
        <v>3629</v>
      </c>
      <c r="P4259" s="5">
        <f t="shared" si="384"/>
        <v>0.22943654416741804</v>
      </c>
      <c r="Q4259" s="5">
        <f t="shared" si="385"/>
        <v>160201106</v>
      </c>
      <c r="R4259" s="1">
        <f t="shared" si="386"/>
        <v>18201106</v>
      </c>
      <c r="S4259" s="1">
        <f t="shared" si="387"/>
        <v>142000000</v>
      </c>
      <c r="V4259" s="5"/>
      <c r="W4259" s="5"/>
      <c r="Y4259" s="5"/>
    </row>
    <row r="4260" spans="1:25" x14ac:dyDescent="0.3">
      <c r="A4260" t="s">
        <v>96</v>
      </c>
      <c r="B4260">
        <v>91</v>
      </c>
      <c r="C4260">
        <v>140080850</v>
      </c>
      <c r="D4260" t="s">
        <v>149</v>
      </c>
      <c r="E4260" t="s">
        <v>12710</v>
      </c>
      <c r="F4260" t="s">
        <v>150</v>
      </c>
      <c r="G4260" t="s">
        <v>14</v>
      </c>
      <c r="H4260" t="s">
        <v>15</v>
      </c>
      <c r="I4260">
        <v>140000000</v>
      </c>
      <c r="J4260">
        <v>2007</v>
      </c>
      <c r="K4260">
        <v>6.2</v>
      </c>
      <c r="L4260" s="5" t="s">
        <v>476</v>
      </c>
      <c r="M4260" s="5" t="s">
        <v>599</v>
      </c>
      <c r="N4260" t="s">
        <v>8413</v>
      </c>
      <c r="O4260" t="s">
        <v>3629</v>
      </c>
      <c r="P4260" s="5">
        <f t="shared" si="384"/>
        <v>0.22760802486150913</v>
      </c>
      <c r="Q4260" s="5">
        <f t="shared" si="385"/>
        <v>140080850</v>
      </c>
      <c r="R4260" s="1">
        <f t="shared" si="386"/>
        <v>80850</v>
      </c>
      <c r="S4260" s="1">
        <f t="shared" si="387"/>
        <v>140000000</v>
      </c>
      <c r="V4260" s="5"/>
      <c r="W4260" s="5"/>
      <c r="Y4260" s="5"/>
    </row>
    <row r="4261" spans="1:25" x14ac:dyDescent="0.3">
      <c r="A4261" t="s">
        <v>92</v>
      </c>
      <c r="B4261">
        <v>126</v>
      </c>
      <c r="C4261">
        <v>318298180</v>
      </c>
      <c r="D4261" t="s">
        <v>29</v>
      </c>
      <c r="E4261" t="s">
        <v>12711</v>
      </c>
      <c r="F4261" t="s">
        <v>171</v>
      </c>
      <c r="G4261" t="s">
        <v>14</v>
      </c>
      <c r="H4261" t="s">
        <v>15</v>
      </c>
      <c r="I4261">
        <v>140000000</v>
      </c>
      <c r="J4261">
        <v>2008</v>
      </c>
      <c r="K4261">
        <v>7.9</v>
      </c>
      <c r="L4261" s="5" t="s">
        <v>476</v>
      </c>
      <c r="M4261" s="5" t="s">
        <v>340</v>
      </c>
      <c r="N4261" t="s">
        <v>4289</v>
      </c>
      <c r="P4261" s="5">
        <f t="shared" si="384"/>
        <v>0.22799224250311573</v>
      </c>
      <c r="Q4261" s="5">
        <f t="shared" si="385"/>
        <v>318298180</v>
      </c>
      <c r="R4261" s="1">
        <f t="shared" si="386"/>
        <v>178298180</v>
      </c>
      <c r="S4261" s="1">
        <f t="shared" si="387"/>
        <v>140000000</v>
      </c>
      <c r="V4261" s="5"/>
      <c r="W4261" s="5"/>
      <c r="Y4261" s="5"/>
    </row>
    <row r="4262" spans="1:25" x14ac:dyDescent="0.3">
      <c r="A4262" t="s">
        <v>104</v>
      </c>
      <c r="B4262">
        <v>184</v>
      </c>
      <c r="C4262">
        <v>198539855</v>
      </c>
      <c r="D4262" t="s">
        <v>268</v>
      </c>
      <c r="E4262" t="s">
        <v>12712</v>
      </c>
      <c r="F4262" t="s">
        <v>269</v>
      </c>
      <c r="G4262" t="s">
        <v>14</v>
      </c>
      <c r="H4262" t="s">
        <v>15</v>
      </c>
      <c r="I4262">
        <v>140000000</v>
      </c>
      <c r="J4262">
        <v>2001</v>
      </c>
      <c r="K4262">
        <v>6.1</v>
      </c>
      <c r="L4262" s="5" t="s">
        <v>476</v>
      </c>
      <c r="M4262" s="5" t="s">
        <v>1221</v>
      </c>
      <c r="N4262" t="s">
        <v>7865</v>
      </c>
      <c r="O4262" t="s">
        <v>6851</v>
      </c>
      <c r="P4262" s="5">
        <f t="shared" si="384"/>
        <v>0.21042567056722078</v>
      </c>
      <c r="Q4262" s="5">
        <f t="shared" si="385"/>
        <v>198539855</v>
      </c>
      <c r="R4262" s="1">
        <f t="shared" si="386"/>
        <v>58539855</v>
      </c>
      <c r="S4262" s="1">
        <f t="shared" si="387"/>
        <v>140000000</v>
      </c>
      <c r="V4262" s="5"/>
      <c r="W4262" s="5"/>
      <c r="Y4262" s="5"/>
    </row>
    <row r="4263" spans="1:25" x14ac:dyDescent="0.3">
      <c r="A4263" t="s">
        <v>104</v>
      </c>
      <c r="B4263">
        <v>153</v>
      </c>
      <c r="C4263">
        <v>201573391</v>
      </c>
      <c r="D4263" t="s">
        <v>84</v>
      </c>
      <c r="E4263" t="s">
        <v>12713</v>
      </c>
      <c r="F4263" t="s">
        <v>348</v>
      </c>
      <c r="G4263" t="s">
        <v>14</v>
      </c>
      <c r="H4263" t="s">
        <v>15</v>
      </c>
      <c r="I4263">
        <v>140000000</v>
      </c>
      <c r="J4263">
        <v>1998</v>
      </c>
      <c r="K4263">
        <v>6.6</v>
      </c>
      <c r="L4263" s="5" t="s">
        <v>476</v>
      </c>
      <c r="M4263" s="5" t="s">
        <v>340</v>
      </c>
      <c r="N4263" t="s">
        <v>4289</v>
      </c>
      <c r="O4263" t="s">
        <v>3629</v>
      </c>
      <c r="P4263" s="5">
        <f t="shared" si="384"/>
        <v>0.20386507742935539</v>
      </c>
      <c r="Q4263" s="5">
        <f t="shared" si="385"/>
        <v>201573391</v>
      </c>
      <c r="R4263" s="1">
        <f t="shared" si="386"/>
        <v>61573391</v>
      </c>
      <c r="S4263" s="1">
        <f t="shared" si="387"/>
        <v>140000000</v>
      </c>
      <c r="V4263" s="5"/>
      <c r="W4263" s="5"/>
      <c r="Y4263" s="5"/>
    </row>
    <row r="4264" spans="1:25" x14ac:dyDescent="0.3">
      <c r="A4264" t="s">
        <v>61</v>
      </c>
      <c r="B4264">
        <v>88</v>
      </c>
      <c r="C4264">
        <v>190418803</v>
      </c>
      <c r="D4264" t="s">
        <v>349</v>
      </c>
      <c r="E4264" t="s">
        <v>12714</v>
      </c>
      <c r="F4264" t="s">
        <v>350</v>
      </c>
      <c r="G4264" t="s">
        <v>14</v>
      </c>
      <c r="H4264" t="s">
        <v>15</v>
      </c>
      <c r="I4264">
        <v>140000000</v>
      </c>
      <c r="J4264">
        <v>2002</v>
      </c>
      <c r="K4264">
        <v>6.1</v>
      </c>
      <c r="L4264" s="5" t="s">
        <v>476</v>
      </c>
      <c r="M4264" s="5" t="s">
        <v>340</v>
      </c>
      <c r="N4264" t="s">
        <v>599</v>
      </c>
      <c r="O4264" t="s">
        <v>6299</v>
      </c>
      <c r="P4264" s="5">
        <f t="shared" si="384"/>
        <v>0.19674543455726765</v>
      </c>
      <c r="Q4264" s="5">
        <f t="shared" si="385"/>
        <v>190418803</v>
      </c>
      <c r="R4264" s="1">
        <f t="shared" si="386"/>
        <v>50418803</v>
      </c>
      <c r="S4264" s="1">
        <f t="shared" si="387"/>
        <v>140000000</v>
      </c>
      <c r="V4264" s="5"/>
      <c r="W4264" s="5"/>
      <c r="Y4264" s="5"/>
    </row>
    <row r="4265" spans="1:25" x14ac:dyDescent="0.3">
      <c r="A4265" t="s">
        <v>361</v>
      </c>
      <c r="B4265">
        <v>154</v>
      </c>
      <c r="C4265">
        <v>111110575</v>
      </c>
      <c r="D4265" t="s">
        <v>363</v>
      </c>
      <c r="E4265" t="s">
        <v>12715</v>
      </c>
      <c r="F4265" t="s">
        <v>364</v>
      </c>
      <c r="G4265" t="s">
        <v>14</v>
      </c>
      <c r="H4265" t="s">
        <v>15</v>
      </c>
      <c r="I4265">
        <v>140000000</v>
      </c>
      <c r="J4265">
        <v>2003</v>
      </c>
      <c r="K4265">
        <v>7.7</v>
      </c>
      <c r="L4265" s="5" t="s">
        <v>476</v>
      </c>
      <c r="M4265" s="5" t="s">
        <v>1221</v>
      </c>
      <c r="N4265" t="s">
        <v>7865</v>
      </c>
      <c r="O4265" t="s">
        <v>8418</v>
      </c>
      <c r="P4265" s="5">
        <f t="shared" si="384"/>
        <v>0.1906628974720794</v>
      </c>
      <c r="Q4265" s="5">
        <f t="shared" si="385"/>
        <v>111110575</v>
      </c>
      <c r="R4265" s="1">
        <f t="shared" si="386"/>
        <v>-28889425</v>
      </c>
      <c r="S4265" s="1">
        <f t="shared" si="387"/>
        <v>140000000</v>
      </c>
      <c r="V4265" s="5"/>
      <c r="W4265" s="5"/>
      <c r="Y4265" s="5"/>
    </row>
    <row r="4266" spans="1:25" x14ac:dyDescent="0.3">
      <c r="A4266" t="s">
        <v>70</v>
      </c>
      <c r="B4266">
        <v>150</v>
      </c>
      <c r="C4266">
        <v>65007045</v>
      </c>
      <c r="D4266" t="s">
        <v>365</v>
      </c>
      <c r="E4266" t="s">
        <v>12716</v>
      </c>
      <c r="F4266" t="s">
        <v>366</v>
      </c>
      <c r="G4266" t="s">
        <v>14</v>
      </c>
      <c r="H4266" t="s">
        <v>22</v>
      </c>
      <c r="I4266">
        <v>140000000</v>
      </c>
      <c r="J4266">
        <v>2014</v>
      </c>
      <c r="K4266">
        <v>6.1</v>
      </c>
      <c r="L4266" s="5" t="s">
        <v>476</v>
      </c>
      <c r="M4266" s="5" t="s">
        <v>340</v>
      </c>
      <c r="N4266" t="s">
        <v>1221</v>
      </c>
      <c r="P4266" s="5">
        <f t="shared" si="384"/>
        <v>0.19423808228506376</v>
      </c>
      <c r="Q4266" s="5">
        <f t="shared" si="385"/>
        <v>65007045</v>
      </c>
      <c r="R4266" s="1">
        <f t="shared" si="386"/>
        <v>-74992955</v>
      </c>
      <c r="S4266" s="1">
        <f t="shared" si="387"/>
        <v>140000000</v>
      </c>
      <c r="V4266" s="5"/>
      <c r="W4266" s="5"/>
      <c r="Y4266" s="5"/>
    </row>
    <row r="4267" spans="1:25" x14ac:dyDescent="0.3">
      <c r="A4267" t="s">
        <v>372</v>
      </c>
      <c r="B4267">
        <v>126</v>
      </c>
      <c r="C4267">
        <v>31141074</v>
      </c>
      <c r="D4267" t="s">
        <v>17</v>
      </c>
      <c r="E4267" t="s">
        <v>12717</v>
      </c>
      <c r="F4267" t="s">
        <v>373</v>
      </c>
      <c r="G4267" t="s">
        <v>14</v>
      </c>
      <c r="H4267" t="s">
        <v>15</v>
      </c>
      <c r="I4267">
        <v>140000000</v>
      </c>
      <c r="J4267">
        <v>2016</v>
      </c>
      <c r="K4267">
        <v>5.5</v>
      </c>
      <c r="L4267" s="5" t="s">
        <v>476</v>
      </c>
      <c r="M4267" s="5" t="s">
        <v>340</v>
      </c>
      <c r="N4267" t="s">
        <v>455</v>
      </c>
      <c r="P4267" s="5">
        <f t="shared" si="384"/>
        <v>0.2042516115371546</v>
      </c>
      <c r="Q4267" s="5">
        <f t="shared" si="385"/>
        <v>31141074</v>
      </c>
      <c r="R4267" s="1">
        <f t="shared" si="386"/>
        <v>-108858926</v>
      </c>
      <c r="S4267" s="1">
        <f t="shared" si="387"/>
        <v>140000000</v>
      </c>
      <c r="V4267" s="5"/>
      <c r="W4267" s="5"/>
      <c r="Y4267" s="5"/>
    </row>
    <row r="4268" spans="1:25" x14ac:dyDescent="0.3">
      <c r="A4268" t="s">
        <v>377</v>
      </c>
      <c r="B4268">
        <v>127</v>
      </c>
      <c r="C4268">
        <v>129734803</v>
      </c>
      <c r="D4268" t="s">
        <v>122</v>
      </c>
      <c r="E4268" t="s">
        <v>12718</v>
      </c>
      <c r="F4268" t="s">
        <v>378</v>
      </c>
      <c r="G4268" t="s">
        <v>14</v>
      </c>
      <c r="H4268" t="s">
        <v>15</v>
      </c>
      <c r="I4268">
        <v>140000000</v>
      </c>
      <c r="J4268">
        <v>1998</v>
      </c>
      <c r="K4268">
        <v>6.6</v>
      </c>
      <c r="L4268" s="5" t="s">
        <v>476</v>
      </c>
      <c r="M4268" s="5" t="s">
        <v>8413</v>
      </c>
      <c r="N4268" t="s">
        <v>3629</v>
      </c>
      <c r="P4268" s="5">
        <f t="shared" si="384"/>
        <v>0.21962927875604604</v>
      </c>
      <c r="Q4268" s="5">
        <f t="shared" si="385"/>
        <v>129734803</v>
      </c>
      <c r="R4268" s="1">
        <f t="shared" si="386"/>
        <v>-10265197</v>
      </c>
      <c r="S4268" s="1">
        <f t="shared" si="387"/>
        <v>140000000</v>
      </c>
      <c r="V4268" s="5"/>
      <c r="W4268" s="5"/>
      <c r="Y4268" s="5"/>
    </row>
    <row r="4269" spans="1:25" x14ac:dyDescent="0.3">
      <c r="A4269" t="s">
        <v>320</v>
      </c>
      <c r="B4269">
        <v>124</v>
      </c>
      <c r="C4269">
        <v>176636816</v>
      </c>
      <c r="D4269" t="s">
        <v>29</v>
      </c>
      <c r="E4269" t="s">
        <v>12719</v>
      </c>
      <c r="F4269" t="s">
        <v>389</v>
      </c>
      <c r="G4269" t="s">
        <v>14</v>
      </c>
      <c r="H4269" t="s">
        <v>15</v>
      </c>
      <c r="I4269">
        <v>140000000</v>
      </c>
      <c r="J4269">
        <v>2011</v>
      </c>
      <c r="K4269">
        <v>6.9</v>
      </c>
      <c r="L4269" s="5" t="s">
        <v>476</v>
      </c>
      <c r="M4269" s="5" t="s">
        <v>340</v>
      </c>
      <c r="N4269" t="s">
        <v>4289</v>
      </c>
      <c r="P4269" s="5">
        <f t="shared" si="384"/>
        <v>0.22140475209607427</v>
      </c>
      <c r="Q4269" s="5">
        <f t="shared" si="385"/>
        <v>176636816</v>
      </c>
      <c r="R4269" s="1">
        <f t="shared" si="386"/>
        <v>36636816</v>
      </c>
      <c r="S4269" s="1">
        <f t="shared" si="387"/>
        <v>140000000</v>
      </c>
      <c r="V4269" s="5"/>
      <c r="W4269" s="5"/>
      <c r="Y4269" s="5"/>
    </row>
    <row r="4270" spans="1:25" x14ac:dyDescent="0.3">
      <c r="A4270" t="s">
        <v>138</v>
      </c>
      <c r="B4270">
        <v>117</v>
      </c>
      <c r="C4270">
        <v>52792307</v>
      </c>
      <c r="D4270" t="s">
        <v>75</v>
      </c>
      <c r="E4270" t="s">
        <v>12720</v>
      </c>
      <c r="F4270" t="s">
        <v>403</v>
      </c>
      <c r="G4270" t="s">
        <v>14</v>
      </c>
      <c r="H4270" t="s">
        <v>22</v>
      </c>
      <c r="I4270">
        <v>140000000</v>
      </c>
      <c r="J4270">
        <v>2016</v>
      </c>
      <c r="K4270">
        <v>6.8</v>
      </c>
      <c r="L4270" s="5" t="s">
        <v>340</v>
      </c>
      <c r="M4270" s="5" t="s">
        <v>6299</v>
      </c>
      <c r="N4270" t="s">
        <v>455</v>
      </c>
      <c r="P4270" s="5">
        <f t="shared" si="384"/>
        <v>0.21703686686075394</v>
      </c>
      <c r="Q4270" s="5">
        <f t="shared" si="385"/>
        <v>52792307</v>
      </c>
      <c r="R4270" s="1">
        <f t="shared" si="386"/>
        <v>-87207693</v>
      </c>
      <c r="S4270" s="1">
        <f t="shared" si="387"/>
        <v>140000000</v>
      </c>
      <c r="V4270" s="5"/>
      <c r="W4270" s="5"/>
      <c r="Y4270" s="5"/>
    </row>
    <row r="4271" spans="1:25" x14ac:dyDescent="0.3">
      <c r="A4271" t="s">
        <v>16</v>
      </c>
      <c r="B4271">
        <v>143</v>
      </c>
      <c r="C4271">
        <v>305388685</v>
      </c>
      <c r="D4271" t="s">
        <v>17</v>
      </c>
      <c r="E4271" t="s">
        <v>12721</v>
      </c>
      <c r="F4271" t="s">
        <v>454</v>
      </c>
      <c r="G4271" t="s">
        <v>14</v>
      </c>
      <c r="H4271" t="s">
        <v>15</v>
      </c>
      <c r="I4271">
        <v>140000000</v>
      </c>
      <c r="J4271">
        <v>2003</v>
      </c>
      <c r="K4271">
        <v>8.1</v>
      </c>
      <c r="L4271" s="5" t="s">
        <v>476</v>
      </c>
      <c r="M4271" s="5" t="s">
        <v>340</v>
      </c>
      <c r="N4271" t="s">
        <v>455</v>
      </c>
      <c r="P4271" s="5">
        <f t="shared" si="384"/>
        <v>0.23020763525108756</v>
      </c>
      <c r="Q4271" s="5">
        <f t="shared" si="385"/>
        <v>305388685</v>
      </c>
      <c r="R4271" s="1">
        <f t="shared" si="386"/>
        <v>165388685</v>
      </c>
      <c r="S4271" s="1">
        <f t="shared" si="387"/>
        <v>140000000</v>
      </c>
      <c r="V4271" s="5"/>
      <c r="W4271" s="5"/>
      <c r="Y4271" s="5"/>
    </row>
    <row r="4272" spans="1:25" x14ac:dyDescent="0.3">
      <c r="A4272" t="s">
        <v>255</v>
      </c>
      <c r="B4272">
        <v>130</v>
      </c>
      <c r="C4272">
        <v>182618434</v>
      </c>
      <c r="D4272" t="s">
        <v>256</v>
      </c>
      <c r="E4272" t="s">
        <v>12722</v>
      </c>
      <c r="F4272" t="s">
        <v>482</v>
      </c>
      <c r="G4272" t="s">
        <v>14</v>
      </c>
      <c r="H4272" t="s">
        <v>15</v>
      </c>
      <c r="I4272">
        <v>140000000</v>
      </c>
      <c r="J4272">
        <v>2000</v>
      </c>
      <c r="K4272">
        <v>6.4</v>
      </c>
      <c r="L4272" s="5" t="s">
        <v>476</v>
      </c>
      <c r="M4272" s="5" t="s">
        <v>340</v>
      </c>
      <c r="N4272" t="s">
        <v>1221</v>
      </c>
      <c r="O4272" t="s">
        <v>3629</v>
      </c>
      <c r="P4272" s="5">
        <f t="shared" si="384"/>
        <v>0.21005608693802458</v>
      </c>
      <c r="Q4272" s="5">
        <f t="shared" si="385"/>
        <v>182618434</v>
      </c>
      <c r="R4272" s="1">
        <f t="shared" si="386"/>
        <v>42618434</v>
      </c>
      <c r="S4272" s="1">
        <f t="shared" si="387"/>
        <v>140000000</v>
      </c>
      <c r="V4272" s="5"/>
      <c r="W4272" s="5"/>
      <c r="Y4272" s="5"/>
    </row>
    <row r="4273" spans="1:25" x14ac:dyDescent="0.3">
      <c r="A4273" t="s">
        <v>595</v>
      </c>
      <c r="B4273">
        <v>95</v>
      </c>
      <c r="C4273">
        <v>38120554</v>
      </c>
      <c r="D4273" t="s">
        <v>146</v>
      </c>
      <c r="E4273" t="s">
        <v>12723</v>
      </c>
      <c r="F4273" t="s">
        <v>677</v>
      </c>
      <c r="G4273" t="s">
        <v>14</v>
      </c>
      <c r="H4273" t="s">
        <v>15</v>
      </c>
      <c r="I4273">
        <v>140000000</v>
      </c>
      <c r="J4273">
        <v>2002</v>
      </c>
      <c r="K4273">
        <v>7.1</v>
      </c>
      <c r="L4273" s="5" t="s">
        <v>340</v>
      </c>
      <c r="M4273" s="5" t="s">
        <v>4017</v>
      </c>
      <c r="N4273" t="s">
        <v>6299</v>
      </c>
      <c r="O4273" t="s">
        <v>4289</v>
      </c>
      <c r="P4273" s="5">
        <f t="shared" si="384"/>
        <v>0.20433104584376105</v>
      </c>
      <c r="Q4273" s="5">
        <f t="shared" si="385"/>
        <v>38120554</v>
      </c>
      <c r="R4273" s="1">
        <f t="shared" si="386"/>
        <v>-101879446</v>
      </c>
      <c r="S4273" s="1">
        <f t="shared" si="387"/>
        <v>140000000</v>
      </c>
      <c r="V4273" s="5"/>
      <c r="W4273" s="5"/>
      <c r="Y4273" s="5"/>
    </row>
    <row r="4274" spans="1:25" x14ac:dyDescent="0.3">
      <c r="A4274" t="s">
        <v>2408</v>
      </c>
      <c r="B4274">
        <v>118</v>
      </c>
      <c r="C4274">
        <v>146072</v>
      </c>
      <c r="D4274" t="s">
        <v>3997</v>
      </c>
      <c r="E4274" t="s">
        <v>12724</v>
      </c>
      <c r="F4274" t="s">
        <v>3998</v>
      </c>
      <c r="G4274" t="s">
        <v>524</v>
      </c>
      <c r="H4274" t="s">
        <v>525</v>
      </c>
      <c r="I4274">
        <v>140000000</v>
      </c>
      <c r="J4274">
        <v>1998</v>
      </c>
      <c r="K4274">
        <v>6</v>
      </c>
      <c r="L4274" s="5" t="s">
        <v>599</v>
      </c>
      <c r="M4274" s="5" t="s">
        <v>6299</v>
      </c>
      <c r="N4274" t="s">
        <v>455</v>
      </c>
      <c r="O4274" t="s">
        <v>4289</v>
      </c>
      <c r="P4274" s="5">
        <f t="shared" si="384"/>
        <v>0.22067770213000618</v>
      </c>
      <c r="Q4274" s="5">
        <f t="shared" si="385"/>
        <v>146072</v>
      </c>
      <c r="R4274" s="1">
        <f t="shared" si="386"/>
        <v>-139853928</v>
      </c>
      <c r="S4274" s="1">
        <f t="shared" si="387"/>
        <v>140000000</v>
      </c>
      <c r="V4274" s="5"/>
      <c r="W4274" s="5"/>
      <c r="Y4274" s="5"/>
    </row>
    <row r="4275" spans="1:25" x14ac:dyDescent="0.3">
      <c r="A4275" t="s">
        <v>31</v>
      </c>
      <c r="B4275">
        <v>121</v>
      </c>
      <c r="C4275">
        <v>403706375</v>
      </c>
      <c r="D4275" t="s">
        <v>89</v>
      </c>
      <c r="E4275" t="s">
        <v>12725</v>
      </c>
      <c r="F4275" t="s">
        <v>369</v>
      </c>
      <c r="G4275" t="s">
        <v>14</v>
      </c>
      <c r="H4275" t="s">
        <v>15</v>
      </c>
      <c r="I4275">
        <v>139000000</v>
      </c>
      <c r="J4275">
        <v>2002</v>
      </c>
      <c r="K4275">
        <v>7.3</v>
      </c>
      <c r="L4275" s="5" t="s">
        <v>476</v>
      </c>
      <c r="M4275" s="5" t="s">
        <v>340</v>
      </c>
      <c r="N4275" t="s">
        <v>455</v>
      </c>
      <c r="O4275" t="s">
        <v>6851</v>
      </c>
      <c r="P4275" s="5">
        <f t="shared" si="384"/>
        <v>0.24457685258867762</v>
      </c>
      <c r="Q4275" s="5">
        <f t="shared" si="385"/>
        <v>403706375</v>
      </c>
      <c r="R4275" s="1">
        <f t="shared" si="386"/>
        <v>264706375</v>
      </c>
      <c r="S4275" s="1">
        <f t="shared" si="387"/>
        <v>139000000</v>
      </c>
      <c r="V4275" s="5"/>
      <c r="W4275" s="5"/>
      <c r="Y4275" s="5"/>
    </row>
    <row r="4276" spans="1:25" x14ac:dyDescent="0.3">
      <c r="A4276" t="s">
        <v>379</v>
      </c>
      <c r="B4276">
        <v>138</v>
      </c>
      <c r="C4276">
        <v>132122995</v>
      </c>
      <c r="D4276" t="s">
        <v>231</v>
      </c>
      <c r="E4276" t="s">
        <v>12726</v>
      </c>
      <c r="F4276" t="s">
        <v>380</v>
      </c>
      <c r="G4276" t="s">
        <v>14</v>
      </c>
      <c r="H4276" t="s">
        <v>15</v>
      </c>
      <c r="I4276">
        <v>137000000</v>
      </c>
      <c r="J4276">
        <v>2003</v>
      </c>
      <c r="K4276">
        <v>5.7</v>
      </c>
      <c r="L4276" s="5" t="s">
        <v>476</v>
      </c>
      <c r="M4276" s="5" t="s">
        <v>4289</v>
      </c>
      <c r="P4276" s="5">
        <f t="shared" si="384"/>
        <v>0.21268445949483419</v>
      </c>
      <c r="Q4276" s="5">
        <f t="shared" si="385"/>
        <v>132122995</v>
      </c>
      <c r="R4276" s="1">
        <f t="shared" si="386"/>
        <v>-4877005</v>
      </c>
      <c r="S4276" s="1">
        <f t="shared" si="387"/>
        <v>137000000</v>
      </c>
      <c r="V4276" s="5"/>
      <c r="W4276" s="5"/>
      <c r="Y4276" s="5"/>
    </row>
    <row r="4277" spans="1:25" x14ac:dyDescent="0.3">
      <c r="A4277" t="s">
        <v>386</v>
      </c>
      <c r="B4277">
        <v>106</v>
      </c>
      <c r="C4277">
        <v>32131830</v>
      </c>
      <c r="D4277" t="s">
        <v>387</v>
      </c>
      <c r="E4277" t="s">
        <v>12727</v>
      </c>
      <c r="F4277" t="s">
        <v>388</v>
      </c>
      <c r="G4277" t="s">
        <v>14</v>
      </c>
      <c r="H4277" t="s">
        <v>15</v>
      </c>
      <c r="I4277">
        <v>137000000</v>
      </c>
      <c r="J4277">
        <v>2001</v>
      </c>
      <c r="K4277">
        <v>6.4</v>
      </c>
      <c r="L4277" s="5" t="s">
        <v>476</v>
      </c>
      <c r="M4277" s="5" t="s">
        <v>340</v>
      </c>
      <c r="N4277" t="s">
        <v>4017</v>
      </c>
      <c r="O4277" t="s">
        <v>455</v>
      </c>
      <c r="P4277" s="5">
        <f t="shared" si="384"/>
        <v>0.2138269029181874</v>
      </c>
      <c r="Q4277" s="5">
        <f t="shared" si="385"/>
        <v>32131830</v>
      </c>
      <c r="R4277" s="1">
        <f t="shared" si="386"/>
        <v>-104868170</v>
      </c>
      <c r="S4277" s="1">
        <f t="shared" si="387"/>
        <v>137000000</v>
      </c>
      <c r="V4277" s="5"/>
      <c r="W4277" s="5"/>
      <c r="Y4277" s="5"/>
    </row>
    <row r="4278" spans="1:25" x14ac:dyDescent="0.3">
      <c r="A4278" t="s">
        <v>177</v>
      </c>
      <c r="B4278">
        <v>121</v>
      </c>
      <c r="C4278">
        <v>31704416</v>
      </c>
      <c r="D4278" t="s">
        <v>84</v>
      </c>
      <c r="E4278" t="s">
        <v>12728</v>
      </c>
      <c r="F4278" t="s">
        <v>374</v>
      </c>
      <c r="G4278" t="s">
        <v>14</v>
      </c>
      <c r="H4278" t="s">
        <v>15</v>
      </c>
      <c r="I4278">
        <v>135000000</v>
      </c>
      <c r="J4278">
        <v>2005</v>
      </c>
      <c r="K4278">
        <v>5</v>
      </c>
      <c r="L4278" s="5" t="s">
        <v>476</v>
      </c>
      <c r="M4278" s="5" t="s">
        <v>340</v>
      </c>
      <c r="N4278" t="s">
        <v>4289</v>
      </c>
      <c r="O4278" t="s">
        <v>3629</v>
      </c>
      <c r="P4278" s="5">
        <f t="shared" si="384"/>
        <v>0.23107738578827636</v>
      </c>
      <c r="Q4278" s="5">
        <f t="shared" si="385"/>
        <v>31704416</v>
      </c>
      <c r="R4278" s="1">
        <f t="shared" si="386"/>
        <v>-103295584</v>
      </c>
      <c r="S4278" s="1">
        <f t="shared" si="387"/>
        <v>135000000</v>
      </c>
      <c r="V4278" s="5"/>
      <c r="W4278" s="5"/>
      <c r="Y4278" s="5"/>
    </row>
    <row r="4279" spans="1:25" x14ac:dyDescent="0.3">
      <c r="A4279" t="s">
        <v>266</v>
      </c>
      <c r="B4279">
        <v>128</v>
      </c>
      <c r="C4279">
        <v>126930660</v>
      </c>
      <c r="D4279" t="s">
        <v>20</v>
      </c>
      <c r="E4279" t="s">
        <v>12729</v>
      </c>
      <c r="F4279" t="s">
        <v>390</v>
      </c>
      <c r="G4279" t="s">
        <v>14</v>
      </c>
      <c r="H4279" t="s">
        <v>22</v>
      </c>
      <c r="I4279">
        <v>135000000</v>
      </c>
      <c r="J4279">
        <v>1999</v>
      </c>
      <c r="K4279">
        <v>6.4</v>
      </c>
      <c r="L4279" s="5" t="s">
        <v>476</v>
      </c>
      <c r="M4279" s="5" t="s">
        <v>340</v>
      </c>
      <c r="N4279" t="s">
        <v>3629</v>
      </c>
      <c r="P4279" s="5">
        <f t="shared" si="384"/>
        <v>0.24749238664775702</v>
      </c>
      <c r="Q4279" s="5">
        <f t="shared" si="385"/>
        <v>126930660</v>
      </c>
      <c r="R4279" s="1">
        <f t="shared" si="386"/>
        <v>-8069340</v>
      </c>
      <c r="S4279" s="1">
        <f t="shared" si="387"/>
        <v>135000000</v>
      </c>
      <c r="V4279" s="5"/>
      <c r="W4279" s="5"/>
      <c r="Y4279" s="5"/>
    </row>
    <row r="4280" spans="1:25" x14ac:dyDescent="0.3">
      <c r="A4280" t="s">
        <v>300</v>
      </c>
      <c r="B4280">
        <v>100</v>
      </c>
      <c r="C4280">
        <v>63992328</v>
      </c>
      <c r="D4280" t="s">
        <v>397</v>
      </c>
      <c r="E4280" t="s">
        <v>12730</v>
      </c>
      <c r="F4280" t="s">
        <v>398</v>
      </c>
      <c r="G4280" t="s">
        <v>14</v>
      </c>
      <c r="H4280" t="s">
        <v>132</v>
      </c>
      <c r="I4280">
        <v>135000000</v>
      </c>
      <c r="J4280">
        <v>2011</v>
      </c>
      <c r="K4280">
        <v>5.9</v>
      </c>
      <c r="L4280" s="5" t="s">
        <v>4017</v>
      </c>
      <c r="M4280" s="5" t="s">
        <v>599</v>
      </c>
      <c r="N4280" t="s">
        <v>6299</v>
      </c>
      <c r="O4280" t="s">
        <v>6055</v>
      </c>
      <c r="P4280" s="5">
        <f t="shared" si="384"/>
        <v>0.24977223776646473</v>
      </c>
      <c r="Q4280" s="5">
        <f t="shared" si="385"/>
        <v>63992328</v>
      </c>
      <c r="R4280" s="1">
        <f t="shared" si="386"/>
        <v>-71007672</v>
      </c>
      <c r="S4280" s="1">
        <f t="shared" si="387"/>
        <v>135000000</v>
      </c>
      <c r="V4280" s="5"/>
      <c r="W4280" s="5"/>
      <c r="Y4280" s="5"/>
    </row>
    <row r="4281" spans="1:25" x14ac:dyDescent="0.3">
      <c r="A4281" t="s">
        <v>404</v>
      </c>
      <c r="B4281">
        <v>156</v>
      </c>
      <c r="C4281">
        <v>183635922</v>
      </c>
      <c r="D4281" t="s">
        <v>405</v>
      </c>
      <c r="E4281" t="s">
        <v>12731</v>
      </c>
      <c r="F4281" t="s">
        <v>406</v>
      </c>
      <c r="G4281" t="s">
        <v>14</v>
      </c>
      <c r="H4281" t="s">
        <v>15</v>
      </c>
      <c r="I4281">
        <v>135000000</v>
      </c>
      <c r="J4281">
        <v>2015</v>
      </c>
      <c r="K4281">
        <v>8.1</v>
      </c>
      <c r="L4281" s="5" t="s">
        <v>340</v>
      </c>
      <c r="M4281" s="5" t="s">
        <v>1221</v>
      </c>
      <c r="N4281" t="s">
        <v>3629</v>
      </c>
      <c r="O4281" t="s">
        <v>5239</v>
      </c>
      <c r="P4281" s="5">
        <f t="shared" si="384"/>
        <v>0.26186751575246747</v>
      </c>
      <c r="Q4281" s="5">
        <f t="shared" si="385"/>
        <v>183635922</v>
      </c>
      <c r="R4281" s="1">
        <f t="shared" si="386"/>
        <v>48635922</v>
      </c>
      <c r="S4281" s="1">
        <f t="shared" si="387"/>
        <v>135000000</v>
      </c>
      <c r="V4281" s="5"/>
      <c r="W4281" s="5"/>
      <c r="Y4281" s="5"/>
    </row>
    <row r="4282" spans="1:25" x14ac:dyDescent="0.3">
      <c r="A4282" t="s">
        <v>407</v>
      </c>
      <c r="B4282">
        <v>96</v>
      </c>
      <c r="C4282">
        <v>83024900</v>
      </c>
      <c r="D4282" t="s">
        <v>112</v>
      </c>
      <c r="E4282" t="s">
        <v>12732</v>
      </c>
      <c r="F4282" t="s">
        <v>408</v>
      </c>
      <c r="G4282" t="s">
        <v>14</v>
      </c>
      <c r="H4282" t="s">
        <v>15</v>
      </c>
      <c r="I4282">
        <v>135000000</v>
      </c>
      <c r="J4282">
        <v>2013</v>
      </c>
      <c r="K4282">
        <v>6.5</v>
      </c>
      <c r="L4282" s="5" t="s">
        <v>340</v>
      </c>
      <c r="M4282" s="5" t="s">
        <v>4017</v>
      </c>
      <c r="N4282" t="s">
        <v>599</v>
      </c>
      <c r="O4282" t="s">
        <v>6299</v>
      </c>
      <c r="P4282" s="5">
        <f t="shared" si="384"/>
        <v>0.25649042792290788</v>
      </c>
      <c r="Q4282" s="5">
        <f t="shared" si="385"/>
        <v>83024900</v>
      </c>
      <c r="R4282" s="1">
        <f t="shared" si="386"/>
        <v>-51975100</v>
      </c>
      <c r="S4282" s="1">
        <f t="shared" si="387"/>
        <v>135000000</v>
      </c>
      <c r="V4282" s="5"/>
      <c r="W4282" s="5"/>
      <c r="Y4282" s="5"/>
    </row>
    <row r="4283" spans="1:25" x14ac:dyDescent="0.3">
      <c r="A4283" t="s">
        <v>16</v>
      </c>
      <c r="B4283">
        <v>107</v>
      </c>
      <c r="C4283">
        <v>123207194</v>
      </c>
      <c r="D4283" t="s">
        <v>409</v>
      </c>
      <c r="E4283" t="s">
        <v>12733</v>
      </c>
      <c r="F4283" t="s">
        <v>410</v>
      </c>
      <c r="G4283" t="s">
        <v>14</v>
      </c>
      <c r="H4283" t="s">
        <v>15</v>
      </c>
      <c r="I4283">
        <v>135000000</v>
      </c>
      <c r="J4283">
        <v>2011</v>
      </c>
      <c r="K4283">
        <v>7.2</v>
      </c>
      <c r="L4283" s="5" t="s">
        <v>340</v>
      </c>
      <c r="M4283" s="5" t="s">
        <v>4017</v>
      </c>
      <c r="N4283" t="s">
        <v>599</v>
      </c>
      <c r="O4283" t="s">
        <v>6299</v>
      </c>
      <c r="P4283" s="5">
        <f t="shared" si="384"/>
        <v>0.26608109039020844</v>
      </c>
      <c r="Q4283" s="5">
        <f t="shared" si="385"/>
        <v>123207194</v>
      </c>
      <c r="R4283" s="1">
        <f t="shared" si="386"/>
        <v>-11792806</v>
      </c>
      <c r="S4283" s="1">
        <f t="shared" si="387"/>
        <v>135000000</v>
      </c>
      <c r="V4283" s="5"/>
      <c r="W4283" s="5"/>
      <c r="Y4283" s="5"/>
    </row>
    <row r="4284" spans="1:25" x14ac:dyDescent="0.3">
      <c r="A4284" t="s">
        <v>421</v>
      </c>
      <c r="B4284">
        <v>94</v>
      </c>
      <c r="C4284">
        <v>177343675</v>
      </c>
      <c r="D4284" t="s">
        <v>422</v>
      </c>
      <c r="E4284" t="s">
        <v>12734</v>
      </c>
      <c r="F4284" t="s">
        <v>423</v>
      </c>
      <c r="G4284" t="s">
        <v>14</v>
      </c>
      <c r="H4284" t="s">
        <v>15</v>
      </c>
      <c r="I4284">
        <v>135000000</v>
      </c>
      <c r="J4284">
        <v>2015</v>
      </c>
      <c r="K4284">
        <v>6.7</v>
      </c>
      <c r="L4284" s="5" t="s">
        <v>340</v>
      </c>
      <c r="M4284" s="5" t="s">
        <v>4017</v>
      </c>
      <c r="N4284" t="s">
        <v>599</v>
      </c>
      <c r="O4284" t="s">
        <v>6299</v>
      </c>
      <c r="P4284" s="5">
        <f t="shared" si="384"/>
        <v>0.26958943796178103</v>
      </c>
      <c r="Q4284" s="5">
        <f t="shared" si="385"/>
        <v>177343675</v>
      </c>
      <c r="R4284" s="1">
        <f t="shared" si="386"/>
        <v>42343675</v>
      </c>
      <c r="S4284" s="1">
        <f t="shared" si="387"/>
        <v>135000000</v>
      </c>
      <c r="V4284" s="5"/>
      <c r="W4284" s="5"/>
      <c r="Y4284" s="5"/>
    </row>
    <row r="4285" spans="1:25" x14ac:dyDescent="0.3">
      <c r="A4285" t="s">
        <v>138</v>
      </c>
      <c r="B4285">
        <v>107</v>
      </c>
      <c r="C4285">
        <v>77564037</v>
      </c>
      <c r="D4285" t="s">
        <v>432</v>
      </c>
      <c r="E4285" t="s">
        <v>12735</v>
      </c>
      <c r="F4285" t="s">
        <v>433</v>
      </c>
      <c r="G4285" t="s">
        <v>14</v>
      </c>
      <c r="H4285" t="s">
        <v>15</v>
      </c>
      <c r="I4285">
        <v>135000000</v>
      </c>
      <c r="J4285">
        <v>2011</v>
      </c>
      <c r="K4285">
        <v>7.4</v>
      </c>
      <c r="L4285" s="5" t="s">
        <v>476</v>
      </c>
      <c r="M4285" s="5" t="s">
        <v>340</v>
      </c>
      <c r="N4285" t="s">
        <v>6299</v>
      </c>
      <c r="O4285" t="s">
        <v>8415</v>
      </c>
      <c r="P4285" s="5">
        <f t="shared" si="384"/>
        <v>0.26503924410053414</v>
      </c>
      <c r="Q4285" s="5">
        <f t="shared" si="385"/>
        <v>77564037</v>
      </c>
      <c r="R4285" s="1">
        <f t="shared" si="386"/>
        <v>-57435963</v>
      </c>
      <c r="S4285" s="1">
        <f t="shared" si="387"/>
        <v>135000000</v>
      </c>
      <c r="V4285" s="5"/>
      <c r="W4285" s="5"/>
      <c r="Y4285" s="5"/>
    </row>
    <row r="4286" spans="1:25" x14ac:dyDescent="0.3">
      <c r="A4286" t="s">
        <v>520</v>
      </c>
      <c r="B4286">
        <v>98</v>
      </c>
      <c r="C4286">
        <v>187165546</v>
      </c>
      <c r="D4286" t="s">
        <v>101</v>
      </c>
      <c r="E4286" t="s">
        <v>12736</v>
      </c>
      <c r="F4286" t="s">
        <v>521</v>
      </c>
      <c r="G4286" t="s">
        <v>14</v>
      </c>
      <c r="H4286" t="s">
        <v>15</v>
      </c>
      <c r="I4286">
        <v>135000000</v>
      </c>
      <c r="J4286">
        <v>2013</v>
      </c>
      <c r="K4286">
        <v>7.3</v>
      </c>
      <c r="L4286" s="5" t="s">
        <v>340</v>
      </c>
      <c r="M4286" s="5" t="s">
        <v>4017</v>
      </c>
      <c r="N4286" t="s">
        <v>599</v>
      </c>
      <c r="O4286" t="s">
        <v>6299</v>
      </c>
      <c r="P4286" s="5">
        <f t="shared" si="384"/>
        <v>0.27645756587976283</v>
      </c>
      <c r="Q4286" s="5">
        <f t="shared" si="385"/>
        <v>187165546</v>
      </c>
      <c r="R4286" s="1">
        <f t="shared" si="386"/>
        <v>52165546</v>
      </c>
      <c r="S4286" s="1">
        <f t="shared" si="387"/>
        <v>135000000</v>
      </c>
      <c r="V4286" s="5"/>
      <c r="W4286" s="5"/>
      <c r="Y4286" s="5"/>
    </row>
    <row r="4287" spans="1:25" x14ac:dyDescent="0.3">
      <c r="A4287" t="s">
        <v>536</v>
      </c>
      <c r="B4287">
        <v>112</v>
      </c>
      <c r="C4287">
        <v>81638674</v>
      </c>
      <c r="D4287" t="s">
        <v>181</v>
      </c>
      <c r="E4287" t="s">
        <v>12737</v>
      </c>
      <c r="F4287" t="s">
        <v>537</v>
      </c>
      <c r="G4287" t="s">
        <v>14</v>
      </c>
      <c r="H4287" t="s">
        <v>15</v>
      </c>
      <c r="I4287">
        <v>135000000</v>
      </c>
      <c r="J4287">
        <v>2016</v>
      </c>
      <c r="K4287">
        <v>6.3</v>
      </c>
      <c r="L4287" s="5" t="s">
        <v>476</v>
      </c>
      <c r="M4287" s="5" t="s">
        <v>340</v>
      </c>
      <c r="N4287" t="s">
        <v>599</v>
      </c>
      <c r="O4287" t="s">
        <v>4289</v>
      </c>
      <c r="P4287" s="5">
        <f t="shared" si="384"/>
        <v>0.270450124840594</v>
      </c>
      <c r="Q4287" s="5">
        <f t="shared" si="385"/>
        <v>81638674</v>
      </c>
      <c r="R4287" s="1">
        <f t="shared" si="386"/>
        <v>-53361326</v>
      </c>
      <c r="S4287" s="1">
        <f t="shared" si="387"/>
        <v>135000000</v>
      </c>
      <c r="V4287" s="5"/>
      <c r="W4287" s="5"/>
      <c r="Y4287" s="5"/>
    </row>
    <row r="4288" spans="1:25" x14ac:dyDescent="0.3">
      <c r="A4288" t="s">
        <v>338</v>
      </c>
      <c r="B4288">
        <v>84</v>
      </c>
      <c r="C4288">
        <v>140015224</v>
      </c>
      <c r="D4288" t="s">
        <v>282</v>
      </c>
      <c r="E4288" t="s">
        <v>12738</v>
      </c>
      <c r="F4288" t="s">
        <v>594</v>
      </c>
      <c r="G4288" t="s">
        <v>14</v>
      </c>
      <c r="H4288" t="s">
        <v>275</v>
      </c>
      <c r="I4288">
        <v>133000000</v>
      </c>
      <c r="J4288">
        <v>1999</v>
      </c>
      <c r="K4288">
        <v>5.9</v>
      </c>
      <c r="L4288" s="5" t="s">
        <v>340</v>
      </c>
      <c r="M4288" s="5" t="s">
        <v>599</v>
      </c>
      <c r="N4288" t="s">
        <v>6299</v>
      </c>
      <c r="O4288" t="s">
        <v>455</v>
      </c>
      <c r="P4288" s="5">
        <f t="shared" si="384"/>
        <v>0.28184159391351105</v>
      </c>
      <c r="Q4288" s="5">
        <f t="shared" si="385"/>
        <v>140015224</v>
      </c>
      <c r="R4288" s="1">
        <f t="shared" si="386"/>
        <v>7015224</v>
      </c>
      <c r="S4288" s="1">
        <f t="shared" si="387"/>
        <v>133000000</v>
      </c>
      <c r="V4288" s="5"/>
      <c r="W4288" s="5"/>
      <c r="Y4288" s="5"/>
    </row>
    <row r="4289" spans="1:25" x14ac:dyDescent="0.3">
      <c r="A4289" t="s">
        <v>287</v>
      </c>
      <c r="B4289">
        <v>92</v>
      </c>
      <c r="C4289">
        <v>83348920</v>
      </c>
      <c r="D4289" t="s">
        <v>165</v>
      </c>
      <c r="E4289" t="s">
        <v>12739</v>
      </c>
      <c r="F4289" t="s">
        <v>411</v>
      </c>
      <c r="G4289" t="s">
        <v>14</v>
      </c>
      <c r="H4289" t="s">
        <v>15</v>
      </c>
      <c r="I4289">
        <v>132000000</v>
      </c>
      <c r="J4289">
        <v>2014</v>
      </c>
      <c r="K4289">
        <v>6.7</v>
      </c>
      <c r="L4289" s="5" t="s">
        <v>340</v>
      </c>
      <c r="M4289" s="5" t="s">
        <v>4017</v>
      </c>
      <c r="N4289" t="s">
        <v>599</v>
      </c>
      <c r="O4289" t="s">
        <v>6299</v>
      </c>
      <c r="P4289" s="5">
        <f t="shared" si="384"/>
        <v>0.28296026253991946</v>
      </c>
      <c r="Q4289" s="5">
        <f t="shared" si="385"/>
        <v>83348920</v>
      </c>
      <c r="R4289" s="1">
        <f t="shared" si="386"/>
        <v>-48651080</v>
      </c>
      <c r="S4289" s="1">
        <f t="shared" si="387"/>
        <v>132000000</v>
      </c>
      <c r="V4289" s="5"/>
      <c r="W4289" s="5"/>
      <c r="Y4289" s="5"/>
    </row>
    <row r="4290" spans="1:25" x14ac:dyDescent="0.3">
      <c r="A4290" t="s">
        <v>138</v>
      </c>
      <c r="B4290">
        <v>116</v>
      </c>
      <c r="C4290">
        <v>234277056</v>
      </c>
      <c r="D4290" t="s">
        <v>419</v>
      </c>
      <c r="E4290" t="s">
        <v>12740</v>
      </c>
      <c r="F4290" t="s">
        <v>424</v>
      </c>
      <c r="G4290" t="s">
        <v>14</v>
      </c>
      <c r="H4290" t="s">
        <v>15</v>
      </c>
      <c r="I4290">
        <v>132000000</v>
      </c>
      <c r="J4290">
        <v>2005</v>
      </c>
      <c r="K4290">
        <v>6.5</v>
      </c>
      <c r="L4290" s="5" t="s">
        <v>340</v>
      </c>
      <c r="M4290" s="5" t="s">
        <v>4289</v>
      </c>
      <c r="N4290" t="s">
        <v>3629</v>
      </c>
      <c r="P4290" s="5">
        <f t="shared" ref="P4290:P4353" si="388">CORREL(C4290:C9203,I4290:I9203)</f>
        <v>0.29284920293950395</v>
      </c>
      <c r="Q4290" s="5">
        <f t="shared" ref="Q4290:Q4353" si="389">IF(ISBLANK(C4290),MEDIAN($C$2:$C$4915), C4290)</f>
        <v>234277056</v>
      </c>
      <c r="R4290" s="1">
        <f t="shared" ref="R4290:R4353" si="390">Q4290-S4290</f>
        <v>102277056</v>
      </c>
      <c r="S4290" s="1">
        <f t="shared" ref="S4290:S4353" si="391">IF(ISBLANK(I4290),MEDIAN($I$2:$I$4915), I4290)</f>
        <v>132000000</v>
      </c>
      <c r="V4290" s="5"/>
      <c r="W4290" s="5"/>
      <c r="Y4290" s="5"/>
    </row>
    <row r="4291" spans="1:25" x14ac:dyDescent="0.3">
      <c r="A4291" t="s">
        <v>42</v>
      </c>
      <c r="B4291">
        <v>215</v>
      </c>
      <c r="C4291">
        <v>107503316</v>
      </c>
      <c r="D4291" t="s">
        <v>375</v>
      </c>
      <c r="E4291" t="s">
        <v>12741</v>
      </c>
      <c r="F4291" t="s">
        <v>376</v>
      </c>
      <c r="G4291" t="s">
        <v>14</v>
      </c>
      <c r="H4291" t="s">
        <v>15</v>
      </c>
      <c r="I4291">
        <v>130000000</v>
      </c>
      <c r="J4291">
        <v>2009</v>
      </c>
      <c r="K4291">
        <v>7.7</v>
      </c>
      <c r="L4291" s="5" t="s">
        <v>476</v>
      </c>
      <c r="M4291" s="5" t="s">
        <v>1221</v>
      </c>
      <c r="N4291" t="s">
        <v>8415</v>
      </c>
      <c r="O4291" t="s">
        <v>4289</v>
      </c>
      <c r="P4291" s="5">
        <f t="shared" si="388"/>
        <v>0.28098197586396423</v>
      </c>
      <c r="Q4291" s="5">
        <f t="shared" si="389"/>
        <v>107503316</v>
      </c>
      <c r="R4291" s="1">
        <f t="shared" si="390"/>
        <v>-22496684</v>
      </c>
      <c r="S4291" s="1">
        <f t="shared" si="391"/>
        <v>130000000</v>
      </c>
      <c r="V4291" s="5"/>
      <c r="W4291" s="5"/>
      <c r="Y4291" s="5"/>
    </row>
    <row r="4292" spans="1:25" x14ac:dyDescent="0.3">
      <c r="A4292" t="s">
        <v>381</v>
      </c>
      <c r="B4292">
        <v>122</v>
      </c>
      <c r="C4292">
        <v>122512052</v>
      </c>
      <c r="D4292" t="s">
        <v>84</v>
      </c>
      <c r="E4292" t="s">
        <v>12742</v>
      </c>
      <c r="F4292" t="s">
        <v>382</v>
      </c>
      <c r="G4292" t="s">
        <v>14</v>
      </c>
      <c r="H4292" t="s">
        <v>15</v>
      </c>
      <c r="I4292">
        <v>130000000</v>
      </c>
      <c r="J4292">
        <v>2013</v>
      </c>
      <c r="K4292">
        <v>5.8</v>
      </c>
      <c r="L4292" s="5" t="s">
        <v>476</v>
      </c>
      <c r="M4292" s="5" t="s">
        <v>340</v>
      </c>
      <c r="N4292" t="s">
        <v>4289</v>
      </c>
      <c r="O4292" t="s">
        <v>3629</v>
      </c>
      <c r="P4292" s="5">
        <f t="shared" si="388"/>
        <v>0.28630165767836174</v>
      </c>
      <c r="Q4292" s="5">
        <f t="shared" si="389"/>
        <v>122512052</v>
      </c>
      <c r="R4292" s="1">
        <f t="shared" si="390"/>
        <v>-7487948</v>
      </c>
      <c r="S4292" s="1">
        <f t="shared" si="391"/>
        <v>130000000</v>
      </c>
      <c r="V4292" s="5"/>
      <c r="W4292" s="5"/>
      <c r="Y4292" s="5"/>
    </row>
    <row r="4293" spans="1:25" x14ac:dyDescent="0.3">
      <c r="A4293" t="s">
        <v>383</v>
      </c>
      <c r="B4293">
        <v>124</v>
      </c>
      <c r="C4293">
        <v>68642452</v>
      </c>
      <c r="D4293" t="s">
        <v>384</v>
      </c>
      <c r="E4293" t="s">
        <v>12743</v>
      </c>
      <c r="F4293" t="s">
        <v>385</v>
      </c>
      <c r="G4293" t="s">
        <v>14</v>
      </c>
      <c r="H4293" t="s">
        <v>22</v>
      </c>
      <c r="I4293">
        <v>130000000</v>
      </c>
      <c r="J4293">
        <v>2005</v>
      </c>
      <c r="K4293">
        <v>6</v>
      </c>
      <c r="L4293" s="5" t="s">
        <v>476</v>
      </c>
      <c r="M4293" s="5" t="s">
        <v>340</v>
      </c>
      <c r="N4293" t="s">
        <v>599</v>
      </c>
      <c r="O4293" t="s">
        <v>3629</v>
      </c>
      <c r="P4293" s="5">
        <f t="shared" si="388"/>
        <v>0.28959565904894491</v>
      </c>
      <c r="Q4293" s="5">
        <f t="shared" si="389"/>
        <v>68642452</v>
      </c>
      <c r="R4293" s="1">
        <f t="shared" si="390"/>
        <v>-61357548</v>
      </c>
      <c r="S4293" s="1">
        <f t="shared" si="391"/>
        <v>130000000</v>
      </c>
      <c r="V4293" s="5"/>
      <c r="W4293" s="5"/>
      <c r="Y4293" s="5"/>
    </row>
    <row r="4294" spans="1:25" x14ac:dyDescent="0.3">
      <c r="A4294" t="s">
        <v>415</v>
      </c>
      <c r="B4294">
        <v>92</v>
      </c>
      <c r="C4294">
        <v>215395021</v>
      </c>
      <c r="D4294" t="s">
        <v>288</v>
      </c>
      <c r="E4294" t="s">
        <v>12744</v>
      </c>
      <c r="F4294" t="s">
        <v>416</v>
      </c>
      <c r="G4294" t="s">
        <v>14</v>
      </c>
      <c r="H4294" t="s">
        <v>15</v>
      </c>
      <c r="I4294">
        <v>130000000</v>
      </c>
      <c r="J4294">
        <v>2008</v>
      </c>
      <c r="K4294">
        <v>7.6</v>
      </c>
      <c r="L4294" s="5" t="s">
        <v>476</v>
      </c>
      <c r="M4294" s="5" t="s">
        <v>340</v>
      </c>
      <c r="N4294" t="s">
        <v>4017</v>
      </c>
      <c r="O4294" t="s">
        <v>599</v>
      </c>
      <c r="P4294" s="5">
        <f t="shared" si="388"/>
        <v>0.30157954327512126</v>
      </c>
      <c r="Q4294" s="5">
        <f t="shared" si="389"/>
        <v>215395021</v>
      </c>
      <c r="R4294" s="1">
        <f t="shared" si="390"/>
        <v>85395021</v>
      </c>
      <c r="S4294" s="1">
        <f t="shared" si="391"/>
        <v>130000000</v>
      </c>
      <c r="V4294" s="5"/>
      <c r="W4294" s="5"/>
      <c r="Y4294" s="5"/>
    </row>
    <row r="4295" spans="1:25" x14ac:dyDescent="0.3">
      <c r="A4295" t="s">
        <v>417</v>
      </c>
      <c r="B4295">
        <v>117</v>
      </c>
      <c r="C4295">
        <v>180191634</v>
      </c>
      <c r="D4295" t="s">
        <v>181</v>
      </c>
      <c r="E4295" t="s">
        <v>12745</v>
      </c>
      <c r="F4295" t="s">
        <v>418</v>
      </c>
      <c r="G4295" t="s">
        <v>14</v>
      </c>
      <c r="H4295" t="s">
        <v>15</v>
      </c>
      <c r="I4295">
        <v>130000000</v>
      </c>
      <c r="J4295">
        <v>2015</v>
      </c>
      <c r="K4295">
        <v>7.4</v>
      </c>
      <c r="L4295" s="5" t="s">
        <v>476</v>
      </c>
      <c r="M4295" s="5" t="s">
        <v>340</v>
      </c>
      <c r="N4295" t="s">
        <v>599</v>
      </c>
      <c r="O4295" t="s">
        <v>4289</v>
      </c>
      <c r="P4295" s="5">
        <f t="shared" si="388"/>
        <v>0.29238617442380727</v>
      </c>
      <c r="Q4295" s="5">
        <f t="shared" si="389"/>
        <v>180191634</v>
      </c>
      <c r="R4295" s="1">
        <f t="shared" si="390"/>
        <v>50191634</v>
      </c>
      <c r="S4295" s="1">
        <f t="shared" si="391"/>
        <v>130000000</v>
      </c>
      <c r="V4295" s="5"/>
      <c r="W4295" s="5"/>
      <c r="Y4295" s="5"/>
    </row>
    <row r="4296" spans="1:25" x14ac:dyDescent="0.3">
      <c r="A4296" t="s">
        <v>250</v>
      </c>
      <c r="B4296">
        <v>146</v>
      </c>
      <c r="C4296">
        <v>424645577</v>
      </c>
      <c r="D4296" t="s">
        <v>419</v>
      </c>
      <c r="E4296" t="s">
        <v>12746</v>
      </c>
      <c r="F4296" t="s">
        <v>420</v>
      </c>
      <c r="G4296" t="s">
        <v>14</v>
      </c>
      <c r="H4296" t="s">
        <v>15</v>
      </c>
      <c r="I4296">
        <v>130000000</v>
      </c>
      <c r="J4296">
        <v>2013</v>
      </c>
      <c r="K4296">
        <v>7.6</v>
      </c>
      <c r="L4296" s="5" t="s">
        <v>340</v>
      </c>
      <c r="M4296" s="5" t="s">
        <v>4289</v>
      </c>
      <c r="N4296" t="s">
        <v>3629</v>
      </c>
      <c r="P4296" s="5">
        <f t="shared" si="388"/>
        <v>0.28753290963775446</v>
      </c>
      <c r="Q4296" s="5">
        <f t="shared" si="389"/>
        <v>424645577</v>
      </c>
      <c r="R4296" s="1">
        <f t="shared" si="390"/>
        <v>294645577</v>
      </c>
      <c r="S4296" s="1">
        <f t="shared" si="391"/>
        <v>130000000</v>
      </c>
      <c r="V4296" s="5"/>
      <c r="W4296" s="5"/>
      <c r="Y4296" s="5"/>
    </row>
    <row r="4297" spans="1:25" x14ac:dyDescent="0.3">
      <c r="A4297" t="s">
        <v>104</v>
      </c>
      <c r="B4297">
        <v>147</v>
      </c>
      <c r="C4297">
        <v>138396624</v>
      </c>
      <c r="D4297" t="s">
        <v>149</v>
      </c>
      <c r="E4297" t="s">
        <v>12747</v>
      </c>
      <c r="F4297" t="s">
        <v>425</v>
      </c>
      <c r="G4297" t="s">
        <v>14</v>
      </c>
      <c r="H4297" t="s">
        <v>15</v>
      </c>
      <c r="I4297">
        <v>130000000</v>
      </c>
      <c r="J4297">
        <v>2003</v>
      </c>
      <c r="K4297">
        <v>6.6</v>
      </c>
      <c r="L4297" s="5" t="s">
        <v>476</v>
      </c>
      <c r="M4297" s="5" t="s">
        <v>599</v>
      </c>
      <c r="N4297" t="s">
        <v>8413</v>
      </c>
      <c r="O4297" t="s">
        <v>3629</v>
      </c>
      <c r="P4297" s="5">
        <f t="shared" si="388"/>
        <v>0.25514868456118395</v>
      </c>
      <c r="Q4297" s="5">
        <f t="shared" si="389"/>
        <v>138396624</v>
      </c>
      <c r="R4297" s="1">
        <f t="shared" si="390"/>
        <v>8396624</v>
      </c>
      <c r="S4297" s="1">
        <f t="shared" si="391"/>
        <v>130000000</v>
      </c>
      <c r="V4297" s="5"/>
      <c r="W4297" s="5"/>
      <c r="Y4297" s="5"/>
    </row>
    <row r="4298" spans="1:25" x14ac:dyDescent="0.3">
      <c r="A4298" t="s">
        <v>260</v>
      </c>
      <c r="B4298">
        <v>90</v>
      </c>
      <c r="C4298">
        <v>149234747</v>
      </c>
      <c r="D4298" t="s">
        <v>370</v>
      </c>
      <c r="E4298" t="s">
        <v>12748</v>
      </c>
      <c r="F4298" t="s">
        <v>426</v>
      </c>
      <c r="G4298" t="s">
        <v>14</v>
      </c>
      <c r="H4298" t="s">
        <v>15</v>
      </c>
      <c r="I4298">
        <v>130000000</v>
      </c>
      <c r="J4298">
        <v>2011</v>
      </c>
      <c r="K4298">
        <v>6.7</v>
      </c>
      <c r="L4298" s="5" t="s">
        <v>476</v>
      </c>
      <c r="M4298" s="5" t="s">
        <v>340</v>
      </c>
      <c r="N4298" t="s">
        <v>4017</v>
      </c>
      <c r="O4298" t="s">
        <v>599</v>
      </c>
      <c r="P4298" s="5">
        <f t="shared" si="388"/>
        <v>0.25555157740534556</v>
      </c>
      <c r="Q4298" s="5">
        <f t="shared" si="389"/>
        <v>149234747</v>
      </c>
      <c r="R4298" s="1">
        <f t="shared" si="390"/>
        <v>19234747</v>
      </c>
      <c r="S4298" s="1">
        <f t="shared" si="391"/>
        <v>130000000</v>
      </c>
      <c r="V4298" s="5"/>
      <c r="W4298" s="5"/>
      <c r="Y4298" s="5"/>
    </row>
    <row r="4299" spans="1:25" x14ac:dyDescent="0.3">
      <c r="A4299" t="s">
        <v>434</v>
      </c>
      <c r="B4299">
        <v>142</v>
      </c>
      <c r="C4299">
        <v>249358727</v>
      </c>
      <c r="D4299" t="s">
        <v>40</v>
      </c>
      <c r="E4299" t="s">
        <v>12749</v>
      </c>
      <c r="F4299" t="s">
        <v>435</v>
      </c>
      <c r="G4299" t="s">
        <v>14</v>
      </c>
      <c r="H4299" t="s">
        <v>22</v>
      </c>
      <c r="I4299">
        <v>130000000</v>
      </c>
      <c r="J4299">
        <v>2004</v>
      </c>
      <c r="K4299">
        <v>7.8</v>
      </c>
      <c r="L4299" s="5" t="s">
        <v>340</v>
      </c>
      <c r="M4299" s="5" t="s">
        <v>6299</v>
      </c>
      <c r="N4299" t="s">
        <v>455</v>
      </c>
      <c r="O4299" t="s">
        <v>8415</v>
      </c>
      <c r="P4299" s="5">
        <f t="shared" si="388"/>
        <v>0.25419110585263355</v>
      </c>
      <c r="Q4299" s="5">
        <f t="shared" si="389"/>
        <v>249358727</v>
      </c>
      <c r="R4299" s="1">
        <f t="shared" si="390"/>
        <v>119358727</v>
      </c>
      <c r="S4299" s="1">
        <f t="shared" si="391"/>
        <v>130000000</v>
      </c>
      <c r="V4299" s="5"/>
      <c r="W4299" s="5"/>
      <c r="Y4299" s="5"/>
    </row>
    <row r="4300" spans="1:25" x14ac:dyDescent="0.3">
      <c r="A4300" t="s">
        <v>130</v>
      </c>
      <c r="B4300">
        <v>165</v>
      </c>
      <c r="C4300">
        <v>49551662</v>
      </c>
      <c r="D4300" t="s">
        <v>436</v>
      </c>
      <c r="E4300" t="s">
        <v>12750</v>
      </c>
      <c r="F4300" t="s">
        <v>437</v>
      </c>
      <c r="G4300" t="s">
        <v>14</v>
      </c>
      <c r="H4300" t="s">
        <v>132</v>
      </c>
      <c r="I4300">
        <v>130000000</v>
      </c>
      <c r="J4300">
        <v>2008</v>
      </c>
      <c r="K4300">
        <v>6.6</v>
      </c>
      <c r="L4300" s="5" t="s">
        <v>340</v>
      </c>
      <c r="M4300" s="5" t="s">
        <v>1221</v>
      </c>
      <c r="N4300" t="s">
        <v>6851</v>
      </c>
      <c r="O4300" t="s">
        <v>8418</v>
      </c>
      <c r="P4300" s="5">
        <f t="shared" si="388"/>
        <v>0.23704243572413394</v>
      </c>
      <c r="Q4300" s="5">
        <f t="shared" si="389"/>
        <v>49551662</v>
      </c>
      <c r="R4300" s="1">
        <f t="shared" si="390"/>
        <v>-80448338</v>
      </c>
      <c r="S4300" s="1">
        <f t="shared" si="391"/>
        <v>130000000</v>
      </c>
      <c r="V4300" s="5"/>
      <c r="W4300" s="5"/>
      <c r="Y4300" s="5"/>
    </row>
    <row r="4301" spans="1:25" x14ac:dyDescent="0.3">
      <c r="A4301" t="s">
        <v>327</v>
      </c>
      <c r="B4301">
        <v>100</v>
      </c>
      <c r="C4301">
        <v>60522097</v>
      </c>
      <c r="D4301" t="s">
        <v>29</v>
      </c>
      <c r="E4301" t="s">
        <v>12751</v>
      </c>
      <c r="F4301" t="s">
        <v>438</v>
      </c>
      <c r="G4301" t="s">
        <v>14</v>
      </c>
      <c r="H4301" t="s">
        <v>15</v>
      </c>
      <c r="I4301">
        <v>130000000</v>
      </c>
      <c r="J4301">
        <v>2013</v>
      </c>
      <c r="K4301">
        <v>4.9000000000000004</v>
      </c>
      <c r="L4301" s="5" t="s">
        <v>476</v>
      </c>
      <c r="M4301" s="5" t="s">
        <v>340</v>
      </c>
      <c r="N4301" t="s">
        <v>4289</v>
      </c>
      <c r="P4301" s="5">
        <f t="shared" si="388"/>
        <v>0.25422344133013047</v>
      </c>
      <c r="Q4301" s="5">
        <f t="shared" si="389"/>
        <v>60522097</v>
      </c>
      <c r="R4301" s="1">
        <f t="shared" si="390"/>
        <v>-69477903</v>
      </c>
      <c r="S4301" s="1">
        <f t="shared" si="391"/>
        <v>130000000</v>
      </c>
      <c r="V4301" s="5"/>
      <c r="W4301" s="5"/>
      <c r="Y4301" s="5"/>
    </row>
    <row r="4302" spans="1:25" x14ac:dyDescent="0.3">
      <c r="A4302" t="s">
        <v>446</v>
      </c>
      <c r="B4302">
        <v>95</v>
      </c>
      <c r="C4302">
        <v>148337537</v>
      </c>
      <c r="D4302" t="s">
        <v>447</v>
      </c>
      <c r="E4302" t="s">
        <v>12752</v>
      </c>
      <c r="F4302" t="s">
        <v>448</v>
      </c>
      <c r="G4302" t="s">
        <v>14</v>
      </c>
      <c r="H4302" t="s">
        <v>15</v>
      </c>
      <c r="I4302">
        <v>130000000</v>
      </c>
      <c r="J4302">
        <v>2010</v>
      </c>
      <c r="K4302">
        <v>7.3</v>
      </c>
      <c r="L4302" s="5" t="s">
        <v>476</v>
      </c>
      <c r="M4302" s="5" t="s">
        <v>4017</v>
      </c>
      <c r="N4302" t="s">
        <v>599</v>
      </c>
      <c r="O4302" t="s">
        <v>6299</v>
      </c>
      <c r="P4302" s="5">
        <f t="shared" si="388"/>
        <v>0.2700268381901425</v>
      </c>
      <c r="Q4302" s="5">
        <f t="shared" si="389"/>
        <v>148337537</v>
      </c>
      <c r="R4302" s="1">
        <f t="shared" si="390"/>
        <v>18337537</v>
      </c>
      <c r="S4302" s="1">
        <f t="shared" si="391"/>
        <v>130000000</v>
      </c>
      <c r="V4302" s="5"/>
      <c r="W4302" s="5"/>
      <c r="Y4302" s="5"/>
    </row>
    <row r="4303" spans="1:25" x14ac:dyDescent="0.3">
      <c r="A4303" t="s">
        <v>451</v>
      </c>
      <c r="B4303">
        <v>96</v>
      </c>
      <c r="C4303">
        <v>33592415</v>
      </c>
      <c r="D4303" t="s">
        <v>452</v>
      </c>
      <c r="E4303" t="s">
        <v>12753</v>
      </c>
      <c r="F4303" t="s">
        <v>453</v>
      </c>
      <c r="G4303" t="s">
        <v>14</v>
      </c>
      <c r="H4303" t="s">
        <v>15</v>
      </c>
      <c r="I4303">
        <v>130000000</v>
      </c>
      <c r="J4303">
        <v>2013</v>
      </c>
      <c r="K4303">
        <v>5.6</v>
      </c>
      <c r="L4303" s="5" t="s">
        <v>476</v>
      </c>
      <c r="M4303" s="5" t="s">
        <v>599</v>
      </c>
      <c r="N4303" t="s">
        <v>455</v>
      </c>
      <c r="P4303" s="5">
        <f t="shared" si="388"/>
        <v>0.26916811313980349</v>
      </c>
      <c r="Q4303" s="5">
        <f t="shared" si="389"/>
        <v>33592415</v>
      </c>
      <c r="R4303" s="1">
        <f t="shared" si="390"/>
        <v>-96407585</v>
      </c>
      <c r="S4303" s="1">
        <f t="shared" si="391"/>
        <v>130000000</v>
      </c>
      <c r="V4303" s="5"/>
      <c r="W4303" s="5"/>
      <c r="Y4303" s="5"/>
    </row>
    <row r="4304" spans="1:25" x14ac:dyDescent="0.3">
      <c r="A4304" t="s">
        <v>483</v>
      </c>
      <c r="B4304">
        <v>92</v>
      </c>
      <c r="C4304">
        <v>131920333</v>
      </c>
      <c r="D4304" t="s">
        <v>84</v>
      </c>
      <c r="E4304" t="s">
        <v>12754</v>
      </c>
      <c r="F4304" t="s">
        <v>484</v>
      </c>
      <c r="G4304" t="s">
        <v>14</v>
      </c>
      <c r="H4304" t="s">
        <v>15</v>
      </c>
      <c r="I4304">
        <v>130000000</v>
      </c>
      <c r="J4304">
        <v>2007</v>
      </c>
      <c r="K4304">
        <v>5.6</v>
      </c>
      <c r="L4304" s="5" t="s">
        <v>476</v>
      </c>
      <c r="M4304" s="5" t="s">
        <v>340</v>
      </c>
      <c r="N4304" t="s">
        <v>4289</v>
      </c>
      <c r="O4304" t="s">
        <v>3629</v>
      </c>
      <c r="P4304" s="5">
        <f t="shared" si="388"/>
        <v>0.29233739767808531</v>
      </c>
      <c r="Q4304" s="5">
        <f t="shared" si="389"/>
        <v>131920333</v>
      </c>
      <c r="R4304" s="1">
        <f t="shared" si="390"/>
        <v>1920333</v>
      </c>
      <c r="S4304" s="1">
        <f t="shared" si="391"/>
        <v>130000000</v>
      </c>
      <c r="V4304" s="5"/>
      <c r="W4304" s="5"/>
      <c r="Y4304" s="5"/>
    </row>
    <row r="4305" spans="1:25" x14ac:dyDescent="0.3">
      <c r="A4305" t="s">
        <v>70</v>
      </c>
      <c r="B4305">
        <v>124</v>
      </c>
      <c r="C4305">
        <v>126464904</v>
      </c>
      <c r="D4305" t="s">
        <v>493</v>
      </c>
      <c r="E4305" t="s">
        <v>12755</v>
      </c>
      <c r="F4305" t="s">
        <v>494</v>
      </c>
      <c r="G4305" t="s">
        <v>14</v>
      </c>
      <c r="H4305" t="s">
        <v>15</v>
      </c>
      <c r="I4305">
        <v>130000000</v>
      </c>
      <c r="J4305">
        <v>2012</v>
      </c>
      <c r="K4305">
        <v>7</v>
      </c>
      <c r="L4305" s="5" t="s">
        <v>340</v>
      </c>
      <c r="M4305" s="5" t="s">
        <v>8415</v>
      </c>
      <c r="N4305" t="s">
        <v>4289</v>
      </c>
      <c r="P4305" s="5">
        <f t="shared" si="388"/>
        <v>0.29538381155916993</v>
      </c>
      <c r="Q4305" s="5">
        <f t="shared" si="389"/>
        <v>126464904</v>
      </c>
      <c r="R4305" s="1">
        <f t="shared" si="390"/>
        <v>-3535096</v>
      </c>
      <c r="S4305" s="1">
        <f t="shared" si="391"/>
        <v>130000000</v>
      </c>
      <c r="V4305" s="5"/>
      <c r="W4305" s="5"/>
      <c r="Y4305" s="5"/>
    </row>
    <row r="4306" spans="1:25" x14ac:dyDescent="0.3">
      <c r="A4306" t="s">
        <v>70</v>
      </c>
      <c r="B4306">
        <v>194</v>
      </c>
      <c r="C4306">
        <v>47396698</v>
      </c>
      <c r="D4306" t="s">
        <v>392</v>
      </c>
      <c r="E4306" t="s">
        <v>12756</v>
      </c>
      <c r="F4306" t="s">
        <v>593</v>
      </c>
      <c r="G4306" t="s">
        <v>14</v>
      </c>
      <c r="H4306" t="s">
        <v>15</v>
      </c>
      <c r="I4306">
        <v>130000000</v>
      </c>
      <c r="J4306">
        <v>2005</v>
      </c>
      <c r="K4306">
        <v>7.2</v>
      </c>
      <c r="L4306" s="5" t="s">
        <v>476</v>
      </c>
      <c r="M4306" s="5" t="s">
        <v>340</v>
      </c>
      <c r="N4306" t="s">
        <v>1221</v>
      </c>
      <c r="O4306" t="s">
        <v>7865</v>
      </c>
      <c r="P4306" s="5">
        <f t="shared" si="388"/>
        <v>0.29982181885690806</v>
      </c>
      <c r="Q4306" s="5">
        <f t="shared" si="389"/>
        <v>47396698</v>
      </c>
      <c r="R4306" s="1">
        <f t="shared" si="390"/>
        <v>-82603302</v>
      </c>
      <c r="S4306" s="1">
        <f t="shared" si="391"/>
        <v>130000000</v>
      </c>
      <c r="V4306" s="5"/>
      <c r="W4306" s="5"/>
      <c r="Y4306" s="5"/>
    </row>
    <row r="4307" spans="1:25" x14ac:dyDescent="0.3">
      <c r="A4307" t="s">
        <v>439</v>
      </c>
      <c r="B4307">
        <v>82</v>
      </c>
      <c r="C4307">
        <v>137748063</v>
      </c>
      <c r="D4307" t="s">
        <v>440</v>
      </c>
      <c r="E4307" t="s">
        <v>12757</v>
      </c>
      <c r="F4307" t="s">
        <v>441</v>
      </c>
      <c r="G4307" t="s">
        <v>14</v>
      </c>
      <c r="H4307" t="s">
        <v>15</v>
      </c>
      <c r="I4307">
        <v>127500000</v>
      </c>
      <c r="J4307">
        <v>2000</v>
      </c>
      <c r="K4307">
        <v>6.5</v>
      </c>
      <c r="L4307" s="5" t="s">
        <v>340</v>
      </c>
      <c r="M4307" s="5" t="s">
        <v>4017</v>
      </c>
      <c r="N4307" t="s">
        <v>6299</v>
      </c>
      <c r="O4307" t="s">
        <v>3629</v>
      </c>
      <c r="P4307" s="5">
        <f t="shared" si="388"/>
        <v>0.32274582609653224</v>
      </c>
      <c r="Q4307" s="5">
        <f t="shared" si="389"/>
        <v>137748063</v>
      </c>
      <c r="R4307" s="1">
        <f t="shared" si="390"/>
        <v>10248063</v>
      </c>
      <c r="S4307" s="1">
        <f t="shared" si="391"/>
        <v>127500000</v>
      </c>
      <c r="V4307" s="5"/>
      <c r="W4307" s="5"/>
      <c r="Y4307" s="5"/>
    </row>
    <row r="4308" spans="1:25" x14ac:dyDescent="0.3">
      <c r="A4308" t="s">
        <v>290</v>
      </c>
      <c r="B4308">
        <v>98</v>
      </c>
      <c r="C4308">
        <v>113733726</v>
      </c>
      <c r="D4308" t="s">
        <v>282</v>
      </c>
      <c r="E4308" t="s">
        <v>12758</v>
      </c>
      <c r="F4308" t="s">
        <v>445</v>
      </c>
      <c r="G4308" t="s">
        <v>14</v>
      </c>
      <c r="H4308" t="s">
        <v>15</v>
      </c>
      <c r="I4308">
        <v>127000000</v>
      </c>
      <c r="J4308">
        <v>2014</v>
      </c>
      <c r="K4308">
        <v>6.2</v>
      </c>
      <c r="L4308" s="5" t="s">
        <v>340</v>
      </c>
      <c r="M4308" s="5" t="s">
        <v>599</v>
      </c>
      <c r="N4308" t="s">
        <v>6299</v>
      </c>
      <c r="O4308" t="s">
        <v>455</v>
      </c>
      <c r="P4308" s="5">
        <f t="shared" si="388"/>
        <v>0.32485945849932824</v>
      </c>
      <c r="Q4308" s="5">
        <f t="shared" si="389"/>
        <v>113733726</v>
      </c>
      <c r="R4308" s="1">
        <f t="shared" si="390"/>
        <v>-13266274</v>
      </c>
      <c r="S4308" s="1">
        <f t="shared" si="391"/>
        <v>127000000</v>
      </c>
      <c r="V4308" s="5"/>
      <c r="W4308" s="5"/>
      <c r="Y4308" s="5"/>
    </row>
    <row r="4309" spans="1:25" x14ac:dyDescent="0.3">
      <c r="A4309" t="s">
        <v>104</v>
      </c>
      <c r="B4309">
        <v>136</v>
      </c>
      <c r="C4309">
        <v>35799026</v>
      </c>
      <c r="D4309" t="s">
        <v>600</v>
      </c>
      <c r="E4309" t="s">
        <v>12759</v>
      </c>
      <c r="F4309" t="s">
        <v>601</v>
      </c>
      <c r="G4309" t="s">
        <v>14</v>
      </c>
      <c r="H4309" t="s">
        <v>15</v>
      </c>
      <c r="I4309">
        <v>126000000</v>
      </c>
      <c r="J4309">
        <v>2005</v>
      </c>
      <c r="K4309">
        <v>6.9</v>
      </c>
      <c r="L4309" s="5" t="s">
        <v>476</v>
      </c>
      <c r="M4309" s="5" t="s">
        <v>340</v>
      </c>
      <c r="N4309" t="s">
        <v>6851</v>
      </c>
      <c r="O4309" t="s">
        <v>4289</v>
      </c>
      <c r="P4309" s="5">
        <f t="shared" si="388"/>
        <v>0.33159080916600142</v>
      </c>
      <c r="Q4309" s="5">
        <f t="shared" si="389"/>
        <v>35799026</v>
      </c>
      <c r="R4309" s="1">
        <f t="shared" si="390"/>
        <v>-90200974</v>
      </c>
      <c r="S4309" s="1">
        <f t="shared" si="391"/>
        <v>126000000</v>
      </c>
      <c r="V4309" s="5"/>
      <c r="W4309" s="5"/>
      <c r="Y4309" s="5"/>
    </row>
    <row r="4310" spans="1:25" x14ac:dyDescent="0.3">
      <c r="A4310" t="s">
        <v>430</v>
      </c>
      <c r="B4310">
        <v>138</v>
      </c>
      <c r="C4310">
        <v>101160529</v>
      </c>
      <c r="D4310" t="s">
        <v>365</v>
      </c>
      <c r="E4310" t="s">
        <v>12760</v>
      </c>
      <c r="F4310" t="s">
        <v>431</v>
      </c>
      <c r="G4310" t="s">
        <v>14</v>
      </c>
      <c r="H4310" t="s">
        <v>15</v>
      </c>
      <c r="I4310">
        <v>125000000</v>
      </c>
      <c r="J4310">
        <v>2014</v>
      </c>
      <c r="K4310">
        <v>5.8</v>
      </c>
      <c r="L4310" s="5" t="s">
        <v>476</v>
      </c>
      <c r="M4310" s="5" t="s">
        <v>340</v>
      </c>
      <c r="N4310" t="s">
        <v>1221</v>
      </c>
      <c r="P4310" s="5">
        <f t="shared" si="388"/>
        <v>0.35423960570809726</v>
      </c>
      <c r="Q4310" s="5">
        <f t="shared" si="389"/>
        <v>101160529</v>
      </c>
      <c r="R4310" s="1">
        <f t="shared" si="390"/>
        <v>-23839471</v>
      </c>
      <c r="S4310" s="1">
        <f t="shared" si="391"/>
        <v>125000000</v>
      </c>
      <c r="V4310" s="5"/>
      <c r="W4310" s="5"/>
      <c r="Y4310" s="5"/>
    </row>
    <row r="4311" spans="1:25" x14ac:dyDescent="0.3">
      <c r="A4311" t="s">
        <v>449</v>
      </c>
      <c r="B4311">
        <v>159</v>
      </c>
      <c r="C4311">
        <v>317557891</v>
      </c>
      <c r="D4311" t="s">
        <v>75</v>
      </c>
      <c r="E4311" t="s">
        <v>12761</v>
      </c>
      <c r="F4311" t="s">
        <v>450</v>
      </c>
      <c r="G4311" t="s">
        <v>14</v>
      </c>
      <c r="H4311" t="s">
        <v>22</v>
      </c>
      <c r="I4311">
        <v>125000000</v>
      </c>
      <c r="J4311">
        <v>2001</v>
      </c>
      <c r="K4311">
        <v>7.5</v>
      </c>
      <c r="L4311" s="5" t="s">
        <v>340</v>
      </c>
      <c r="M4311" s="5" t="s">
        <v>6299</v>
      </c>
      <c r="N4311" t="s">
        <v>455</v>
      </c>
      <c r="P4311" s="5">
        <f t="shared" si="388"/>
        <v>0.36308753134981131</v>
      </c>
      <c r="Q4311" s="5">
        <f t="shared" si="389"/>
        <v>317557891</v>
      </c>
      <c r="R4311" s="1">
        <f t="shared" si="390"/>
        <v>192557891</v>
      </c>
      <c r="S4311" s="1">
        <f t="shared" si="391"/>
        <v>125000000</v>
      </c>
      <c r="V4311" s="5"/>
      <c r="W4311" s="5"/>
      <c r="Y4311" s="5"/>
    </row>
    <row r="4312" spans="1:25" x14ac:dyDescent="0.3">
      <c r="A4312" t="s">
        <v>250</v>
      </c>
      <c r="B4312">
        <v>123</v>
      </c>
      <c r="C4312">
        <v>337103873</v>
      </c>
      <c r="D4312" t="s">
        <v>419</v>
      </c>
      <c r="E4312" t="s">
        <v>12762</v>
      </c>
      <c r="F4312" t="s">
        <v>457</v>
      </c>
      <c r="G4312" t="s">
        <v>14</v>
      </c>
      <c r="H4312" t="s">
        <v>15</v>
      </c>
      <c r="I4312">
        <v>125000000</v>
      </c>
      <c r="J4312">
        <v>2014</v>
      </c>
      <c r="K4312">
        <v>6.7</v>
      </c>
      <c r="L4312" s="5" t="s">
        <v>340</v>
      </c>
      <c r="M4312" s="5" t="s">
        <v>4289</v>
      </c>
      <c r="N4312" t="s">
        <v>3629</v>
      </c>
      <c r="P4312" s="5">
        <f t="shared" si="388"/>
        <v>0.33988943283819706</v>
      </c>
      <c r="Q4312" s="5">
        <f t="shared" si="389"/>
        <v>337103873</v>
      </c>
      <c r="R4312" s="1">
        <f t="shared" si="390"/>
        <v>212103873</v>
      </c>
      <c r="S4312" s="1">
        <f t="shared" si="391"/>
        <v>125000000</v>
      </c>
      <c r="V4312" s="5"/>
      <c r="W4312" s="5"/>
      <c r="Y4312" s="5"/>
    </row>
    <row r="4313" spans="1:25" x14ac:dyDescent="0.3">
      <c r="A4313" t="s">
        <v>302</v>
      </c>
      <c r="B4313">
        <v>174</v>
      </c>
      <c r="C4313">
        <v>217536138</v>
      </c>
      <c r="D4313" t="s">
        <v>303</v>
      </c>
      <c r="E4313" t="s">
        <v>12763</v>
      </c>
      <c r="F4313" t="s">
        <v>458</v>
      </c>
      <c r="G4313" t="s">
        <v>14</v>
      </c>
      <c r="H4313" t="s">
        <v>15</v>
      </c>
      <c r="I4313">
        <v>125000000</v>
      </c>
      <c r="J4313">
        <v>2006</v>
      </c>
      <c r="K4313">
        <v>6.6</v>
      </c>
      <c r="L4313" s="5" t="s">
        <v>8415</v>
      </c>
      <c r="M4313" s="5" t="s">
        <v>3629</v>
      </c>
      <c r="P4313" s="5">
        <f t="shared" si="388"/>
        <v>0.31220577399951388</v>
      </c>
      <c r="Q4313" s="5">
        <f t="shared" si="389"/>
        <v>217536138</v>
      </c>
      <c r="R4313" s="1">
        <f t="shared" si="390"/>
        <v>92536138</v>
      </c>
      <c r="S4313" s="1">
        <f t="shared" si="391"/>
        <v>125000000</v>
      </c>
      <c r="V4313" s="5"/>
      <c r="W4313" s="5"/>
      <c r="Y4313" s="5"/>
    </row>
    <row r="4314" spans="1:25" x14ac:dyDescent="0.3">
      <c r="A4314" t="s">
        <v>144</v>
      </c>
      <c r="B4314">
        <v>132</v>
      </c>
      <c r="C4314">
        <v>209805005</v>
      </c>
      <c r="D4314" t="s">
        <v>122</v>
      </c>
      <c r="E4314" t="s">
        <v>12764</v>
      </c>
      <c r="F4314" t="s">
        <v>463</v>
      </c>
      <c r="G4314" t="s">
        <v>14</v>
      </c>
      <c r="H4314" t="s">
        <v>15</v>
      </c>
      <c r="I4314">
        <v>125000000</v>
      </c>
      <c r="J4314">
        <v>2011</v>
      </c>
      <c r="K4314">
        <v>7.3</v>
      </c>
      <c r="L4314" s="5" t="s">
        <v>476</v>
      </c>
      <c r="M4314" s="5" t="s">
        <v>8413</v>
      </c>
      <c r="N4314" t="s">
        <v>3629</v>
      </c>
      <c r="P4314" s="5">
        <f t="shared" si="388"/>
        <v>0.29886074316556144</v>
      </c>
      <c r="Q4314" s="5">
        <f t="shared" si="389"/>
        <v>209805005</v>
      </c>
      <c r="R4314" s="1">
        <f t="shared" si="390"/>
        <v>84805005</v>
      </c>
      <c r="S4314" s="1">
        <f t="shared" si="391"/>
        <v>125000000</v>
      </c>
      <c r="V4314" s="5"/>
      <c r="W4314" s="5"/>
      <c r="Y4314" s="5"/>
    </row>
    <row r="4315" spans="1:25" x14ac:dyDescent="0.3">
      <c r="A4315" t="s">
        <v>464</v>
      </c>
      <c r="B4315">
        <v>129</v>
      </c>
      <c r="C4315">
        <v>186830669</v>
      </c>
      <c r="D4315" t="s">
        <v>465</v>
      </c>
      <c r="E4315" t="s">
        <v>12765</v>
      </c>
      <c r="F4315" t="s">
        <v>466</v>
      </c>
      <c r="G4315" t="s">
        <v>14</v>
      </c>
      <c r="H4315" t="s">
        <v>15</v>
      </c>
      <c r="I4315">
        <v>125000000</v>
      </c>
      <c r="J4315">
        <v>2011</v>
      </c>
      <c r="K4315">
        <v>7.5</v>
      </c>
      <c r="L4315" s="5" t="s">
        <v>476</v>
      </c>
      <c r="M4315" s="5" t="s">
        <v>340</v>
      </c>
      <c r="N4315" t="s">
        <v>8413</v>
      </c>
      <c r="O4315" t="s">
        <v>8415</v>
      </c>
      <c r="P4315" s="5">
        <f t="shared" si="388"/>
        <v>0.28605354818399564</v>
      </c>
      <c r="Q4315" s="5">
        <f t="shared" si="389"/>
        <v>186830669</v>
      </c>
      <c r="R4315" s="1">
        <f t="shared" si="390"/>
        <v>61830669</v>
      </c>
      <c r="S4315" s="1">
        <f t="shared" si="391"/>
        <v>125000000</v>
      </c>
      <c r="V4315" s="5"/>
      <c r="W4315" s="5"/>
      <c r="Y4315" s="5"/>
    </row>
    <row r="4316" spans="1:25" x14ac:dyDescent="0.3">
      <c r="A4316" t="s">
        <v>399</v>
      </c>
      <c r="B4316">
        <v>106</v>
      </c>
      <c r="C4316">
        <v>163192114</v>
      </c>
      <c r="D4316" t="s">
        <v>17</v>
      </c>
      <c r="E4316" t="s">
        <v>12766</v>
      </c>
      <c r="F4316" t="s">
        <v>467</v>
      </c>
      <c r="G4316" t="s">
        <v>14</v>
      </c>
      <c r="H4316" t="s">
        <v>15</v>
      </c>
      <c r="I4316">
        <v>125000000</v>
      </c>
      <c r="J4316">
        <v>2010</v>
      </c>
      <c r="K4316">
        <v>5.8</v>
      </c>
      <c r="L4316" s="5" t="s">
        <v>476</v>
      </c>
      <c r="M4316" s="5" t="s">
        <v>340</v>
      </c>
      <c r="N4316" t="s">
        <v>455</v>
      </c>
      <c r="P4316" s="5">
        <f t="shared" si="388"/>
        <v>0.27681336239595611</v>
      </c>
      <c r="Q4316" s="5">
        <f t="shared" si="389"/>
        <v>163192114</v>
      </c>
      <c r="R4316" s="1">
        <f t="shared" si="390"/>
        <v>38192114</v>
      </c>
      <c r="S4316" s="1">
        <f t="shared" si="391"/>
        <v>125000000</v>
      </c>
      <c r="V4316" s="5"/>
      <c r="W4316" s="5"/>
      <c r="Y4316" s="5"/>
    </row>
    <row r="4317" spans="1:25" x14ac:dyDescent="0.3">
      <c r="A4317" t="s">
        <v>473</v>
      </c>
      <c r="B4317">
        <v>135</v>
      </c>
      <c r="C4317">
        <v>113165635</v>
      </c>
      <c r="D4317" t="s">
        <v>20</v>
      </c>
      <c r="E4317" t="s">
        <v>12767</v>
      </c>
      <c r="F4317" t="s">
        <v>474</v>
      </c>
      <c r="G4317" t="s">
        <v>14</v>
      </c>
      <c r="H4317" t="s">
        <v>15</v>
      </c>
      <c r="I4317">
        <v>125000000</v>
      </c>
      <c r="J4317">
        <v>2012</v>
      </c>
      <c r="K4317">
        <v>6.7</v>
      </c>
      <c r="L4317" s="5" t="s">
        <v>476</v>
      </c>
      <c r="M4317" s="5" t="s">
        <v>340</v>
      </c>
      <c r="N4317" t="s">
        <v>3629</v>
      </c>
      <c r="P4317" s="5">
        <f t="shared" si="388"/>
        <v>0.2719046708739869</v>
      </c>
      <c r="Q4317" s="5">
        <f t="shared" si="389"/>
        <v>113165635</v>
      </c>
      <c r="R4317" s="1">
        <f t="shared" si="390"/>
        <v>-11834365</v>
      </c>
      <c r="S4317" s="1">
        <f t="shared" si="391"/>
        <v>125000000</v>
      </c>
      <c r="V4317" s="5"/>
      <c r="W4317" s="5"/>
      <c r="Y4317" s="5"/>
    </row>
    <row r="4318" spans="1:25" x14ac:dyDescent="0.3">
      <c r="A4318" t="s">
        <v>475</v>
      </c>
      <c r="B4318">
        <v>125</v>
      </c>
      <c r="C4318">
        <v>107285004</v>
      </c>
      <c r="D4318" t="s">
        <v>476</v>
      </c>
      <c r="E4318" t="s">
        <v>12768</v>
      </c>
      <c r="F4318" t="s">
        <v>477</v>
      </c>
      <c r="G4318" t="s">
        <v>14</v>
      </c>
      <c r="H4318" t="s">
        <v>15</v>
      </c>
      <c r="I4318">
        <v>125000000</v>
      </c>
      <c r="J4318">
        <v>1997</v>
      </c>
      <c r="K4318">
        <v>3.7</v>
      </c>
      <c r="L4318" s="5" t="s">
        <v>476</v>
      </c>
      <c r="M4318" s="5"/>
      <c r="P4318" s="5">
        <f t="shared" si="388"/>
        <v>0.27801200515965774</v>
      </c>
      <c r="Q4318" s="5">
        <f t="shared" si="389"/>
        <v>107285004</v>
      </c>
      <c r="R4318" s="1">
        <f t="shared" si="390"/>
        <v>-17714996</v>
      </c>
      <c r="S4318" s="1">
        <f t="shared" si="391"/>
        <v>125000000</v>
      </c>
      <c r="V4318" s="5"/>
      <c r="W4318" s="5"/>
      <c r="Y4318" s="5"/>
    </row>
    <row r="4319" spans="1:25" x14ac:dyDescent="0.3">
      <c r="A4319" t="s">
        <v>151</v>
      </c>
      <c r="B4319">
        <v>124</v>
      </c>
      <c r="C4319">
        <v>186739919</v>
      </c>
      <c r="D4319" t="s">
        <v>84</v>
      </c>
      <c r="E4319" t="s">
        <v>12769</v>
      </c>
      <c r="F4319" t="s">
        <v>479</v>
      </c>
      <c r="G4319" t="s">
        <v>14</v>
      </c>
      <c r="H4319" t="s">
        <v>15</v>
      </c>
      <c r="I4319">
        <v>125000000</v>
      </c>
      <c r="J4319">
        <v>2004</v>
      </c>
      <c r="K4319">
        <v>6.4</v>
      </c>
      <c r="L4319" s="5" t="s">
        <v>476</v>
      </c>
      <c r="M4319" s="5" t="s">
        <v>340</v>
      </c>
      <c r="N4319" t="s">
        <v>4289</v>
      </c>
      <c r="O4319" t="s">
        <v>3629</v>
      </c>
      <c r="P4319" s="5">
        <f t="shared" si="388"/>
        <v>0.28600967943748901</v>
      </c>
      <c r="Q4319" s="5">
        <f t="shared" si="389"/>
        <v>186739919</v>
      </c>
      <c r="R4319" s="1">
        <f t="shared" si="390"/>
        <v>61739919</v>
      </c>
      <c r="S4319" s="1">
        <f t="shared" si="391"/>
        <v>125000000</v>
      </c>
      <c r="V4319" s="5"/>
      <c r="W4319" s="5"/>
      <c r="Y4319" s="5"/>
    </row>
    <row r="4320" spans="1:25" x14ac:dyDescent="0.3">
      <c r="A4320" t="s">
        <v>480</v>
      </c>
      <c r="B4320">
        <v>123</v>
      </c>
      <c r="C4320">
        <v>215397307</v>
      </c>
      <c r="D4320" t="s">
        <v>20</v>
      </c>
      <c r="E4320" t="s">
        <v>12770</v>
      </c>
      <c r="F4320" t="s">
        <v>481</v>
      </c>
      <c r="G4320" t="s">
        <v>14</v>
      </c>
      <c r="H4320" t="s">
        <v>15</v>
      </c>
      <c r="I4320">
        <v>125000000</v>
      </c>
      <c r="J4320">
        <v>2000</v>
      </c>
      <c r="K4320">
        <v>6.1</v>
      </c>
      <c r="L4320" s="5" t="s">
        <v>476</v>
      </c>
      <c r="M4320" s="5" t="s">
        <v>340</v>
      </c>
      <c r="N4320" t="s">
        <v>3629</v>
      </c>
      <c r="P4320" s="5">
        <f t="shared" si="388"/>
        <v>0.27595416247671606</v>
      </c>
      <c r="Q4320" s="5">
        <f t="shared" si="389"/>
        <v>215397307</v>
      </c>
      <c r="R4320" s="1">
        <f t="shared" si="390"/>
        <v>90397307</v>
      </c>
      <c r="S4320" s="1">
        <f t="shared" si="391"/>
        <v>125000000</v>
      </c>
      <c r="V4320" s="5"/>
      <c r="W4320" s="5"/>
      <c r="Y4320" s="5"/>
    </row>
    <row r="4321" spans="1:25" x14ac:dyDescent="0.3">
      <c r="A4321" t="s">
        <v>313</v>
      </c>
      <c r="B4321">
        <v>101</v>
      </c>
      <c r="C4321">
        <v>190871240</v>
      </c>
      <c r="D4321" t="s">
        <v>181</v>
      </c>
      <c r="E4321" t="s">
        <v>12771</v>
      </c>
      <c r="F4321" t="s">
        <v>530</v>
      </c>
      <c r="G4321" t="s">
        <v>14</v>
      </c>
      <c r="H4321" t="s">
        <v>15</v>
      </c>
      <c r="I4321">
        <v>125000000</v>
      </c>
      <c r="J4321">
        <v>2014</v>
      </c>
      <c r="K4321">
        <v>5.9</v>
      </c>
      <c r="L4321" s="5" t="s">
        <v>476</v>
      </c>
      <c r="M4321" s="5" t="s">
        <v>340</v>
      </c>
      <c r="N4321" t="s">
        <v>599</v>
      </c>
      <c r="O4321" t="s">
        <v>4289</v>
      </c>
      <c r="P4321" s="5">
        <f t="shared" si="388"/>
        <v>0.25882035476097293</v>
      </c>
      <c r="Q4321" s="5">
        <f t="shared" si="389"/>
        <v>190871240</v>
      </c>
      <c r="R4321" s="1">
        <f t="shared" si="390"/>
        <v>65871240</v>
      </c>
      <c r="S4321" s="1">
        <f t="shared" si="391"/>
        <v>125000000</v>
      </c>
      <c r="V4321" s="5"/>
      <c r="W4321" s="5"/>
      <c r="Y4321" s="5"/>
    </row>
    <row r="4322" spans="1:25" x14ac:dyDescent="0.3">
      <c r="A4322" t="s">
        <v>302</v>
      </c>
      <c r="B4322">
        <v>110</v>
      </c>
      <c r="C4322">
        <v>260031035</v>
      </c>
      <c r="D4322" t="s">
        <v>184</v>
      </c>
      <c r="E4322" t="s">
        <v>12772</v>
      </c>
      <c r="F4322" t="s">
        <v>478</v>
      </c>
      <c r="G4322" t="s">
        <v>14</v>
      </c>
      <c r="H4322" t="s">
        <v>15</v>
      </c>
      <c r="I4322">
        <v>123000000</v>
      </c>
      <c r="J4322">
        <v>2000</v>
      </c>
      <c r="K4322">
        <v>6</v>
      </c>
      <c r="L4322" s="5" t="s">
        <v>599</v>
      </c>
      <c r="M4322" s="5" t="s">
        <v>6299</v>
      </c>
      <c r="N4322" t="s">
        <v>455</v>
      </c>
      <c r="P4322" s="5">
        <f t="shared" si="388"/>
        <v>0.24615926060240462</v>
      </c>
      <c r="Q4322" s="5">
        <f t="shared" si="389"/>
        <v>260031035</v>
      </c>
      <c r="R4322" s="1">
        <f t="shared" si="390"/>
        <v>137031035</v>
      </c>
      <c r="S4322" s="1">
        <f t="shared" si="391"/>
        <v>123000000</v>
      </c>
      <c r="V4322" s="5"/>
      <c r="W4322" s="5"/>
      <c r="Y4322" s="5"/>
    </row>
    <row r="4323" spans="1:25" x14ac:dyDescent="0.3">
      <c r="A4323" t="s">
        <v>394</v>
      </c>
      <c r="B4323">
        <v>115</v>
      </c>
      <c r="C4323">
        <v>292298923</v>
      </c>
      <c r="D4323" t="s">
        <v>395</v>
      </c>
      <c r="E4323" t="s">
        <v>12773</v>
      </c>
      <c r="F4323" t="s">
        <v>396</v>
      </c>
      <c r="G4323" t="s">
        <v>14</v>
      </c>
      <c r="H4323" t="s">
        <v>15</v>
      </c>
      <c r="I4323">
        <v>120000000</v>
      </c>
      <c r="J4323">
        <v>2012</v>
      </c>
      <c r="K4323">
        <v>5.5</v>
      </c>
      <c r="L4323" s="5" t="s">
        <v>340</v>
      </c>
      <c r="M4323" s="5" t="s">
        <v>1221</v>
      </c>
      <c r="N4323" t="s">
        <v>455</v>
      </c>
      <c r="O4323" t="s">
        <v>6851</v>
      </c>
      <c r="P4323" s="5">
        <f t="shared" si="388"/>
        <v>0.21910240557518124</v>
      </c>
      <c r="Q4323" s="5">
        <f t="shared" si="389"/>
        <v>292298923</v>
      </c>
      <c r="R4323" s="1">
        <f t="shared" si="390"/>
        <v>172298923</v>
      </c>
      <c r="S4323" s="1">
        <f t="shared" si="391"/>
        <v>120000000</v>
      </c>
      <c r="V4323" s="5"/>
      <c r="W4323" s="5"/>
      <c r="Y4323" s="5"/>
    </row>
    <row r="4324" spans="1:25" x14ac:dyDescent="0.3">
      <c r="A4324" t="s">
        <v>379</v>
      </c>
      <c r="B4324">
        <v>127</v>
      </c>
      <c r="C4324">
        <v>124976634</v>
      </c>
      <c r="D4324" t="s">
        <v>485</v>
      </c>
      <c r="E4324" t="s">
        <v>12774</v>
      </c>
      <c r="F4324" t="s">
        <v>486</v>
      </c>
      <c r="G4324" t="s">
        <v>14</v>
      </c>
      <c r="H4324" t="s">
        <v>15</v>
      </c>
      <c r="I4324">
        <v>120000000</v>
      </c>
      <c r="J4324">
        <v>2012</v>
      </c>
      <c r="K4324">
        <v>8</v>
      </c>
      <c r="L4324" s="5" t="s">
        <v>340</v>
      </c>
      <c r="M4324" s="5" t="s">
        <v>1221</v>
      </c>
      <c r="N4324" t="s">
        <v>455</v>
      </c>
      <c r="P4324" s="5">
        <f t="shared" si="388"/>
        <v>0.18986298147569169</v>
      </c>
      <c r="Q4324" s="5">
        <f t="shared" si="389"/>
        <v>124976634</v>
      </c>
      <c r="R4324" s="1">
        <f t="shared" si="390"/>
        <v>4976634</v>
      </c>
      <c r="S4324" s="1">
        <f t="shared" si="391"/>
        <v>120000000</v>
      </c>
      <c r="V4324" s="5"/>
      <c r="W4324" s="5"/>
      <c r="Y4324" s="5"/>
    </row>
    <row r="4325" spans="1:25" x14ac:dyDescent="0.3">
      <c r="A4325" t="s">
        <v>412</v>
      </c>
      <c r="B4325">
        <v>123</v>
      </c>
      <c r="C4325">
        <v>108521835</v>
      </c>
      <c r="D4325" t="s">
        <v>24</v>
      </c>
      <c r="E4325" t="s">
        <v>12775</v>
      </c>
      <c r="F4325" t="s">
        <v>490</v>
      </c>
      <c r="G4325" t="s">
        <v>14</v>
      </c>
      <c r="H4325" t="s">
        <v>22</v>
      </c>
      <c r="I4325">
        <v>120000000</v>
      </c>
      <c r="J4325">
        <v>2016</v>
      </c>
      <c r="K4325">
        <v>7.1</v>
      </c>
      <c r="L4325" s="5" t="s">
        <v>476</v>
      </c>
      <c r="M4325" s="5" t="s">
        <v>3629</v>
      </c>
      <c r="P4325" s="5">
        <f t="shared" si="388"/>
        <v>0.18989796808544146</v>
      </c>
      <c r="Q4325" s="5">
        <f t="shared" si="389"/>
        <v>108521835</v>
      </c>
      <c r="R4325" s="1">
        <f t="shared" si="390"/>
        <v>-11478165</v>
      </c>
      <c r="S4325" s="1">
        <f t="shared" si="391"/>
        <v>120000000</v>
      </c>
      <c r="V4325" s="5"/>
      <c r="W4325" s="5"/>
      <c r="Y4325" s="5"/>
    </row>
    <row r="4326" spans="1:25" x14ac:dyDescent="0.3">
      <c r="A4326" t="s">
        <v>119</v>
      </c>
      <c r="B4326">
        <v>107</v>
      </c>
      <c r="C4326">
        <v>100685880</v>
      </c>
      <c r="D4326" t="s">
        <v>491</v>
      </c>
      <c r="E4326" t="s">
        <v>12776</v>
      </c>
      <c r="F4326" t="s">
        <v>492</v>
      </c>
      <c r="G4326" t="s">
        <v>14</v>
      </c>
      <c r="H4326" t="s">
        <v>15</v>
      </c>
      <c r="I4326">
        <v>120000000</v>
      </c>
      <c r="J4326">
        <v>2003</v>
      </c>
      <c r="K4326">
        <v>4.8</v>
      </c>
      <c r="L4326" s="5" t="s">
        <v>476</v>
      </c>
      <c r="M4326" s="5" t="s">
        <v>340</v>
      </c>
      <c r="N4326" t="s">
        <v>599</v>
      </c>
      <c r="O4326" t="s">
        <v>8413</v>
      </c>
      <c r="P4326" s="5">
        <f t="shared" si="388"/>
        <v>0.19360788850826985</v>
      </c>
      <c r="Q4326" s="5">
        <f t="shared" si="389"/>
        <v>100685880</v>
      </c>
      <c r="R4326" s="1">
        <f t="shared" si="390"/>
        <v>-19314120</v>
      </c>
      <c r="S4326" s="1">
        <f t="shared" si="391"/>
        <v>120000000</v>
      </c>
      <c r="V4326" s="5"/>
      <c r="W4326" s="5"/>
      <c r="Y4326" s="5"/>
    </row>
    <row r="4327" spans="1:25" x14ac:dyDescent="0.3">
      <c r="A4327" t="s">
        <v>338</v>
      </c>
      <c r="B4327">
        <v>77</v>
      </c>
      <c r="C4327">
        <v>64736114</v>
      </c>
      <c r="D4327" t="s">
        <v>101</v>
      </c>
      <c r="E4327" t="s">
        <v>12777</v>
      </c>
      <c r="F4327" t="s">
        <v>495</v>
      </c>
      <c r="G4327" t="s">
        <v>14</v>
      </c>
      <c r="H4327" t="s">
        <v>15</v>
      </c>
      <c r="I4327">
        <v>120000000</v>
      </c>
      <c r="J4327">
        <v>2002</v>
      </c>
      <c r="K4327">
        <v>5.4</v>
      </c>
      <c r="L4327" s="5" t="s">
        <v>340</v>
      </c>
      <c r="M4327" s="5" t="s">
        <v>4017</v>
      </c>
      <c r="N4327" t="s">
        <v>599</v>
      </c>
      <c r="O4327" t="s">
        <v>6299</v>
      </c>
      <c r="P4327" s="5">
        <f t="shared" si="388"/>
        <v>0.19936648869702722</v>
      </c>
      <c r="Q4327" s="5">
        <f t="shared" si="389"/>
        <v>64736114</v>
      </c>
      <c r="R4327" s="1">
        <f t="shared" si="390"/>
        <v>-55263886</v>
      </c>
      <c r="S4327" s="1">
        <f t="shared" si="391"/>
        <v>120000000</v>
      </c>
      <c r="V4327" s="5"/>
      <c r="W4327" s="5"/>
      <c r="Y4327" s="5"/>
    </row>
    <row r="4328" spans="1:25" x14ac:dyDescent="0.3">
      <c r="A4328" t="s">
        <v>157</v>
      </c>
      <c r="B4328">
        <v>135</v>
      </c>
      <c r="C4328">
        <v>43929341</v>
      </c>
      <c r="D4328" t="s">
        <v>504</v>
      </c>
      <c r="E4328" t="s">
        <v>12778</v>
      </c>
      <c r="F4328" t="s">
        <v>505</v>
      </c>
      <c r="G4328" t="s">
        <v>14</v>
      </c>
      <c r="H4328" t="s">
        <v>15</v>
      </c>
      <c r="I4328">
        <v>120000000</v>
      </c>
      <c r="J4328">
        <v>2008</v>
      </c>
      <c r="K4328">
        <v>6.1</v>
      </c>
      <c r="L4328" s="5" t="s">
        <v>476</v>
      </c>
      <c r="M4328" s="5" t="s">
        <v>6299</v>
      </c>
      <c r="N4328" t="s">
        <v>8417</v>
      </c>
      <c r="P4328" s="5">
        <f t="shared" si="388"/>
        <v>0.21425819067424956</v>
      </c>
      <c r="Q4328" s="5">
        <f t="shared" si="389"/>
        <v>43929341</v>
      </c>
      <c r="R4328" s="1">
        <f t="shared" si="390"/>
        <v>-76070659</v>
      </c>
      <c r="S4328" s="1">
        <f t="shared" si="391"/>
        <v>120000000</v>
      </c>
      <c r="V4328" s="5"/>
      <c r="W4328" s="5"/>
      <c r="Y4328" s="5"/>
    </row>
    <row r="4329" spans="1:25" x14ac:dyDescent="0.3">
      <c r="A4329" t="s">
        <v>506</v>
      </c>
      <c r="B4329">
        <v>121</v>
      </c>
      <c r="C4329">
        <v>30212620</v>
      </c>
      <c r="D4329" t="s">
        <v>507</v>
      </c>
      <c r="E4329" t="s">
        <v>12779</v>
      </c>
      <c r="F4329" t="s">
        <v>508</v>
      </c>
      <c r="G4329" t="s">
        <v>14</v>
      </c>
      <c r="H4329" t="s">
        <v>15</v>
      </c>
      <c r="I4329">
        <v>120000000</v>
      </c>
      <c r="J4329">
        <v>2010</v>
      </c>
      <c r="K4329">
        <v>5.3</v>
      </c>
      <c r="L4329" s="5" t="s">
        <v>599</v>
      </c>
      <c r="M4329" s="5" t="s">
        <v>1221</v>
      </c>
      <c r="N4329" t="s">
        <v>6851</v>
      </c>
      <c r="P4329" s="5">
        <f t="shared" si="388"/>
        <v>0.23557134641804528</v>
      </c>
      <c r="Q4329" s="5">
        <f t="shared" si="389"/>
        <v>30212620</v>
      </c>
      <c r="R4329" s="1">
        <f t="shared" si="390"/>
        <v>-89787380</v>
      </c>
      <c r="S4329" s="1">
        <f t="shared" si="391"/>
        <v>120000000</v>
      </c>
      <c r="V4329" s="5"/>
      <c r="W4329" s="5"/>
      <c r="Y4329" s="5"/>
    </row>
    <row r="4330" spans="1:25" x14ac:dyDescent="0.3">
      <c r="A4330" t="s">
        <v>109</v>
      </c>
      <c r="B4330">
        <v>124</v>
      </c>
      <c r="C4330">
        <v>89021735</v>
      </c>
      <c r="D4330" t="s">
        <v>512</v>
      </c>
      <c r="E4330" t="s">
        <v>12780</v>
      </c>
      <c r="F4330" t="s">
        <v>513</v>
      </c>
      <c r="G4330" t="s">
        <v>14</v>
      </c>
      <c r="H4330" t="s">
        <v>15</v>
      </c>
      <c r="I4330">
        <v>120000000</v>
      </c>
      <c r="J4330">
        <v>2013</v>
      </c>
      <c r="K4330">
        <v>7</v>
      </c>
      <c r="L4330" s="5" t="s">
        <v>476</v>
      </c>
      <c r="M4330" s="5" t="s">
        <v>340</v>
      </c>
      <c r="N4330" t="s">
        <v>8415</v>
      </c>
      <c r="O4330" t="s">
        <v>4289</v>
      </c>
      <c r="P4330" s="5">
        <f t="shared" si="388"/>
        <v>0.26222354257886621</v>
      </c>
      <c r="Q4330" s="5">
        <f t="shared" si="389"/>
        <v>89021735</v>
      </c>
      <c r="R4330" s="1">
        <f t="shared" si="390"/>
        <v>-30978265</v>
      </c>
      <c r="S4330" s="1">
        <f t="shared" si="391"/>
        <v>120000000</v>
      </c>
      <c r="V4330" s="5"/>
      <c r="W4330" s="5"/>
      <c r="Y4330" s="5"/>
    </row>
    <row r="4331" spans="1:25" x14ac:dyDescent="0.3">
      <c r="A4331" t="s">
        <v>509</v>
      </c>
      <c r="B4331">
        <v>138</v>
      </c>
      <c r="C4331">
        <v>132550960</v>
      </c>
      <c r="D4331" t="s">
        <v>84</v>
      </c>
      <c r="E4331" t="s">
        <v>12781</v>
      </c>
      <c r="F4331" t="s">
        <v>518</v>
      </c>
      <c r="G4331" t="s">
        <v>14</v>
      </c>
      <c r="H4331" t="s">
        <v>15</v>
      </c>
      <c r="I4331">
        <v>120000000</v>
      </c>
      <c r="J4331">
        <v>2013</v>
      </c>
      <c r="K4331">
        <v>6.7</v>
      </c>
      <c r="L4331" s="5" t="s">
        <v>476</v>
      </c>
      <c r="M4331" s="5" t="s">
        <v>340</v>
      </c>
      <c r="N4331" t="s">
        <v>4289</v>
      </c>
      <c r="O4331" t="s">
        <v>3629</v>
      </c>
      <c r="P4331" s="5">
        <f t="shared" si="388"/>
        <v>0.27423202433261762</v>
      </c>
      <c r="Q4331" s="5">
        <f t="shared" si="389"/>
        <v>132550960</v>
      </c>
      <c r="R4331" s="1">
        <f t="shared" si="390"/>
        <v>12550960</v>
      </c>
      <c r="S4331" s="1">
        <f t="shared" si="391"/>
        <v>120000000</v>
      </c>
      <c r="V4331" s="5"/>
      <c r="W4331" s="5"/>
      <c r="Y4331" s="5"/>
    </row>
    <row r="4332" spans="1:25" x14ac:dyDescent="0.3">
      <c r="A4332" t="s">
        <v>538</v>
      </c>
      <c r="B4332">
        <v>100</v>
      </c>
      <c r="C4332">
        <v>56114221</v>
      </c>
      <c r="D4332" t="s">
        <v>29</v>
      </c>
      <c r="E4332" t="s">
        <v>12782</v>
      </c>
      <c r="F4332" t="s">
        <v>541</v>
      </c>
      <c r="G4332" t="s">
        <v>14</v>
      </c>
      <c r="H4332" t="s">
        <v>15</v>
      </c>
      <c r="I4332">
        <v>120000000</v>
      </c>
      <c r="J4332">
        <v>2015</v>
      </c>
      <c r="K4332">
        <v>4.3</v>
      </c>
      <c r="L4332" s="5" t="s">
        <v>476</v>
      </c>
      <c r="M4332" s="5" t="s">
        <v>340</v>
      </c>
      <c r="N4332" t="s">
        <v>4289</v>
      </c>
      <c r="P4332" s="5">
        <f t="shared" si="388"/>
        <v>0.27547335069532963</v>
      </c>
      <c r="Q4332" s="5">
        <f t="shared" si="389"/>
        <v>56114221</v>
      </c>
      <c r="R4332" s="1">
        <f t="shared" si="390"/>
        <v>-63885779</v>
      </c>
      <c r="S4332" s="1">
        <f t="shared" si="391"/>
        <v>120000000</v>
      </c>
      <c r="V4332" s="5"/>
      <c r="W4332" s="5"/>
      <c r="Y4332" s="5"/>
    </row>
    <row r="4333" spans="1:25" x14ac:dyDescent="0.3">
      <c r="A4333" t="s">
        <v>186</v>
      </c>
      <c r="B4333">
        <v>126</v>
      </c>
      <c r="C4333">
        <v>186336103</v>
      </c>
      <c r="D4333" t="s">
        <v>552</v>
      </c>
      <c r="E4333" t="s">
        <v>12783</v>
      </c>
      <c r="F4333" t="s">
        <v>553</v>
      </c>
      <c r="G4333" t="s">
        <v>14</v>
      </c>
      <c r="H4333" t="s">
        <v>15</v>
      </c>
      <c r="I4333">
        <v>120000000</v>
      </c>
      <c r="J4333">
        <v>2005</v>
      </c>
      <c r="K4333">
        <v>6.5</v>
      </c>
      <c r="L4333" s="5" t="s">
        <v>476</v>
      </c>
      <c r="M4333" s="5" t="s">
        <v>599</v>
      </c>
      <c r="N4333" t="s">
        <v>8413</v>
      </c>
      <c r="O4333" t="s">
        <v>6851</v>
      </c>
      <c r="P4333" s="5">
        <f t="shared" si="388"/>
        <v>0.29874800251162942</v>
      </c>
      <c r="Q4333" s="5">
        <f t="shared" si="389"/>
        <v>186336103</v>
      </c>
      <c r="R4333" s="1">
        <f t="shared" si="390"/>
        <v>66336103</v>
      </c>
      <c r="S4333" s="1">
        <f t="shared" si="391"/>
        <v>120000000</v>
      </c>
      <c r="V4333" s="5"/>
      <c r="W4333" s="5"/>
      <c r="Y4333" s="5"/>
    </row>
    <row r="4334" spans="1:25" x14ac:dyDescent="0.3">
      <c r="A4334" t="s">
        <v>558</v>
      </c>
      <c r="B4334">
        <v>119</v>
      </c>
      <c r="C4334">
        <v>98780042</v>
      </c>
      <c r="D4334" t="s">
        <v>559</v>
      </c>
      <c r="E4334" t="s">
        <v>12784</v>
      </c>
      <c r="F4334" t="s">
        <v>560</v>
      </c>
      <c r="G4334" t="s">
        <v>14</v>
      </c>
      <c r="H4334" t="s">
        <v>15</v>
      </c>
      <c r="I4334">
        <v>120000000</v>
      </c>
      <c r="J4334">
        <v>2011</v>
      </c>
      <c r="K4334">
        <v>5.8</v>
      </c>
      <c r="L4334" s="5" t="s">
        <v>476</v>
      </c>
      <c r="M4334" s="5" t="s">
        <v>599</v>
      </c>
      <c r="N4334" t="s">
        <v>8413</v>
      </c>
      <c r="O4334" t="s">
        <v>4289</v>
      </c>
      <c r="P4334" s="5">
        <f t="shared" si="388"/>
        <v>0.28693866329811168</v>
      </c>
      <c r="Q4334" s="5">
        <f t="shared" si="389"/>
        <v>98780042</v>
      </c>
      <c r="R4334" s="1">
        <f t="shared" si="390"/>
        <v>-21219958</v>
      </c>
      <c r="S4334" s="1">
        <f t="shared" si="391"/>
        <v>120000000</v>
      </c>
      <c r="V4334" s="5"/>
      <c r="W4334" s="5"/>
      <c r="Y4334" s="5"/>
    </row>
    <row r="4335" spans="1:25" x14ac:dyDescent="0.3">
      <c r="A4335" t="s">
        <v>372</v>
      </c>
      <c r="B4335">
        <v>115</v>
      </c>
      <c r="C4335">
        <v>144795350</v>
      </c>
      <c r="D4335" t="s">
        <v>591</v>
      </c>
      <c r="E4335" t="s">
        <v>12785</v>
      </c>
      <c r="F4335" t="s">
        <v>592</v>
      </c>
      <c r="G4335" t="s">
        <v>14</v>
      </c>
      <c r="H4335" t="s">
        <v>15</v>
      </c>
      <c r="I4335">
        <v>120000000</v>
      </c>
      <c r="J4335">
        <v>2004</v>
      </c>
      <c r="K4335">
        <v>7.1</v>
      </c>
      <c r="L4335" s="5" t="s">
        <v>476</v>
      </c>
      <c r="M4335" s="5" t="s">
        <v>8415</v>
      </c>
      <c r="N4335" t="s">
        <v>4289</v>
      </c>
      <c r="O4335" t="s">
        <v>3629</v>
      </c>
      <c r="P4335" s="5">
        <f t="shared" si="388"/>
        <v>0.29933907469928728</v>
      </c>
      <c r="Q4335" s="5">
        <f t="shared" si="389"/>
        <v>144795350</v>
      </c>
      <c r="R4335" s="1">
        <f t="shared" si="390"/>
        <v>24795350</v>
      </c>
      <c r="S4335" s="1">
        <f t="shared" si="391"/>
        <v>120000000</v>
      </c>
      <c r="V4335" s="5"/>
      <c r="W4335" s="5"/>
      <c r="Y4335" s="5"/>
    </row>
    <row r="4336" spans="1:25" x14ac:dyDescent="0.3">
      <c r="A4336" t="s">
        <v>638</v>
      </c>
      <c r="B4336">
        <v>95</v>
      </c>
      <c r="C4336">
        <v>84037039</v>
      </c>
      <c r="D4336" t="s">
        <v>785</v>
      </c>
      <c r="E4336" t="s">
        <v>12786</v>
      </c>
      <c r="F4336" t="s">
        <v>786</v>
      </c>
      <c r="G4336" t="s">
        <v>14</v>
      </c>
      <c r="H4336" t="s">
        <v>15</v>
      </c>
      <c r="I4336">
        <v>120000000</v>
      </c>
      <c r="J4336">
        <v>2001</v>
      </c>
      <c r="K4336">
        <v>6.8</v>
      </c>
      <c r="L4336" s="5" t="s">
        <v>476</v>
      </c>
      <c r="M4336" s="5" t="s">
        <v>340</v>
      </c>
      <c r="N4336" t="s">
        <v>4017</v>
      </c>
      <c r="O4336" t="s">
        <v>6299</v>
      </c>
      <c r="P4336" s="5">
        <f t="shared" si="388"/>
        <v>0.29884659286507959</v>
      </c>
      <c r="Q4336" s="5">
        <f t="shared" si="389"/>
        <v>84037039</v>
      </c>
      <c r="R4336" s="1">
        <f t="shared" si="390"/>
        <v>-35962961</v>
      </c>
      <c r="S4336" s="1">
        <f t="shared" si="391"/>
        <v>120000000</v>
      </c>
      <c r="V4336" s="5"/>
      <c r="W4336" s="5"/>
      <c r="Y4336" s="5"/>
    </row>
    <row r="4337" spans="1:25" x14ac:dyDescent="0.3">
      <c r="A4337" t="s">
        <v>111</v>
      </c>
      <c r="B4337">
        <v>117</v>
      </c>
      <c r="C4337">
        <v>244052771</v>
      </c>
      <c r="D4337" t="s">
        <v>112</v>
      </c>
      <c r="E4337" t="s">
        <v>12787</v>
      </c>
      <c r="F4337" t="s">
        <v>1182</v>
      </c>
      <c r="G4337" t="s">
        <v>14</v>
      </c>
      <c r="H4337" t="s">
        <v>15</v>
      </c>
      <c r="I4337">
        <v>120000000</v>
      </c>
      <c r="J4337">
        <v>2006</v>
      </c>
      <c r="K4337">
        <v>7.2</v>
      </c>
      <c r="L4337" s="5" t="s">
        <v>340</v>
      </c>
      <c r="M4337" s="5" t="s">
        <v>4017</v>
      </c>
      <c r="N4337" t="s">
        <v>599</v>
      </c>
      <c r="O4337" t="s">
        <v>6299</v>
      </c>
      <c r="P4337" s="5">
        <f t="shared" si="388"/>
        <v>0.31830578340383392</v>
      </c>
      <c r="Q4337" s="5">
        <f t="shared" si="389"/>
        <v>244052771</v>
      </c>
      <c r="R4337" s="1">
        <f t="shared" si="390"/>
        <v>124052771</v>
      </c>
      <c r="S4337" s="1">
        <f t="shared" si="391"/>
        <v>120000000</v>
      </c>
      <c r="V4337" s="5"/>
      <c r="W4337" s="5"/>
      <c r="Y4337" s="5"/>
    </row>
    <row r="4338" spans="1:25" x14ac:dyDescent="0.3">
      <c r="A4338" t="s">
        <v>111</v>
      </c>
      <c r="B4338">
        <v>95</v>
      </c>
      <c r="C4338">
        <v>162792677</v>
      </c>
      <c r="D4338" t="s">
        <v>101</v>
      </c>
      <c r="E4338" t="s">
        <v>12788</v>
      </c>
      <c r="F4338" t="s">
        <v>2057</v>
      </c>
      <c r="G4338" t="s">
        <v>14</v>
      </c>
      <c r="H4338" t="s">
        <v>15</v>
      </c>
      <c r="I4338">
        <v>120000000</v>
      </c>
      <c r="J4338">
        <v>1998</v>
      </c>
      <c r="K4338">
        <v>7.2</v>
      </c>
      <c r="L4338" s="5" t="s">
        <v>340</v>
      </c>
      <c r="M4338" s="5" t="s">
        <v>4017</v>
      </c>
      <c r="N4338" t="s">
        <v>599</v>
      </c>
      <c r="O4338" t="s">
        <v>6299</v>
      </c>
      <c r="P4338" s="5">
        <f t="shared" si="388"/>
        <v>0.28923770837688811</v>
      </c>
      <c r="Q4338" s="5">
        <f t="shared" si="389"/>
        <v>162792677</v>
      </c>
      <c r="R4338" s="1">
        <f t="shared" si="390"/>
        <v>42792677</v>
      </c>
      <c r="S4338" s="1">
        <f t="shared" si="391"/>
        <v>120000000</v>
      </c>
      <c r="V4338" s="5"/>
      <c r="W4338" s="5"/>
      <c r="Y4338" s="5"/>
    </row>
    <row r="4339" spans="1:25" x14ac:dyDescent="0.3">
      <c r="A4339" t="s">
        <v>6844</v>
      </c>
      <c r="B4339">
        <v>144</v>
      </c>
      <c r="C4339"/>
      <c r="D4339" t="s">
        <v>507</v>
      </c>
      <c r="E4339" t="s">
        <v>12789</v>
      </c>
      <c r="F4339" t="s">
        <v>6845</v>
      </c>
      <c r="G4339" t="s">
        <v>1989</v>
      </c>
      <c r="H4339" t="s">
        <v>1990</v>
      </c>
      <c r="I4339">
        <v>120000000</v>
      </c>
      <c r="J4339">
        <v>2006</v>
      </c>
      <c r="K4339">
        <v>8.1999999999999993</v>
      </c>
      <c r="L4339" s="5" t="s">
        <v>599</v>
      </c>
      <c r="M4339" s="5" t="s">
        <v>1221</v>
      </c>
      <c r="N4339" t="s">
        <v>6851</v>
      </c>
      <c r="P4339" s="5">
        <f t="shared" si="388"/>
        <v>0.28286319139711658</v>
      </c>
      <c r="Q4339" s="5">
        <f t="shared" si="389"/>
        <v>25035665</v>
      </c>
      <c r="R4339" s="1">
        <f t="shared" si="390"/>
        <v>-94964335</v>
      </c>
      <c r="S4339" s="1">
        <f t="shared" si="391"/>
        <v>120000000</v>
      </c>
      <c r="V4339" s="5"/>
      <c r="W4339" s="5"/>
      <c r="Y4339" s="5"/>
    </row>
    <row r="4340" spans="1:25" x14ac:dyDescent="0.3">
      <c r="A4340" t="s">
        <v>509</v>
      </c>
      <c r="B4340">
        <v>117</v>
      </c>
      <c r="C4340">
        <v>76418654</v>
      </c>
      <c r="D4340" t="s">
        <v>510</v>
      </c>
      <c r="E4340" t="s">
        <v>12790</v>
      </c>
      <c r="F4340" t="s">
        <v>511</v>
      </c>
      <c r="G4340" t="s">
        <v>14</v>
      </c>
      <c r="H4340" t="s">
        <v>15</v>
      </c>
      <c r="I4340">
        <v>117000000</v>
      </c>
      <c r="J4340">
        <v>2010</v>
      </c>
      <c r="K4340">
        <v>6.3</v>
      </c>
      <c r="L4340" s="5" t="s">
        <v>476</v>
      </c>
      <c r="M4340" s="5" t="s">
        <v>599</v>
      </c>
      <c r="N4340" t="s">
        <v>6851</v>
      </c>
      <c r="P4340" s="5">
        <f t="shared" si="388"/>
        <v>0.28286319139711658</v>
      </c>
      <c r="Q4340" s="5">
        <f t="shared" si="389"/>
        <v>76418654</v>
      </c>
      <c r="R4340" s="1">
        <f t="shared" si="390"/>
        <v>-40581346</v>
      </c>
      <c r="S4340" s="1">
        <f t="shared" si="391"/>
        <v>117000000</v>
      </c>
      <c r="V4340" s="5"/>
      <c r="W4340" s="5"/>
      <c r="Y4340" s="5"/>
    </row>
    <row r="4341" spans="1:25" x14ac:dyDescent="0.3">
      <c r="A4341" t="s">
        <v>533</v>
      </c>
      <c r="B4341">
        <v>108</v>
      </c>
      <c r="C4341">
        <v>67155742</v>
      </c>
      <c r="D4341" t="s">
        <v>20</v>
      </c>
      <c r="E4341" t="s">
        <v>12791</v>
      </c>
      <c r="F4341" t="s">
        <v>535</v>
      </c>
      <c r="G4341" t="s">
        <v>14</v>
      </c>
      <c r="H4341" t="s">
        <v>15</v>
      </c>
      <c r="I4341">
        <v>116000000</v>
      </c>
      <c r="J4341">
        <v>1997</v>
      </c>
      <c r="K4341">
        <v>5.8</v>
      </c>
      <c r="L4341" s="5" t="s">
        <v>476</v>
      </c>
      <c r="M4341" s="5" t="s">
        <v>340</v>
      </c>
      <c r="N4341" t="s">
        <v>3629</v>
      </c>
      <c r="P4341" s="5">
        <f t="shared" si="388"/>
        <v>0.30160860785376037</v>
      </c>
      <c r="Q4341" s="5">
        <f t="shared" si="389"/>
        <v>67155742</v>
      </c>
      <c r="R4341" s="1">
        <f t="shared" si="390"/>
        <v>-48844258</v>
      </c>
      <c r="S4341" s="1">
        <f t="shared" si="391"/>
        <v>116000000</v>
      </c>
      <c r="V4341" s="5"/>
      <c r="W4341" s="5"/>
      <c r="Y4341" s="5"/>
    </row>
    <row r="4342" spans="1:25" x14ac:dyDescent="0.3">
      <c r="A4342" t="s">
        <v>496</v>
      </c>
      <c r="B4342">
        <v>109</v>
      </c>
      <c r="C4342">
        <v>93050117</v>
      </c>
      <c r="D4342" t="s">
        <v>497</v>
      </c>
      <c r="E4342" t="s">
        <v>12792</v>
      </c>
      <c r="F4342" t="s">
        <v>498</v>
      </c>
      <c r="G4342" t="s">
        <v>14</v>
      </c>
      <c r="H4342" t="s">
        <v>15</v>
      </c>
      <c r="I4342">
        <v>115000000</v>
      </c>
      <c r="J4342">
        <v>2013</v>
      </c>
      <c r="K4342">
        <v>6.6</v>
      </c>
      <c r="L4342" s="5" t="s">
        <v>476</v>
      </c>
      <c r="M4342" s="5" t="s">
        <v>1221</v>
      </c>
      <c r="N4342" t="s">
        <v>4289</v>
      </c>
      <c r="O4342" t="s">
        <v>3629</v>
      </c>
      <c r="P4342" s="5">
        <f t="shared" si="388"/>
        <v>0.32261469719689245</v>
      </c>
      <c r="Q4342" s="5">
        <f t="shared" si="389"/>
        <v>93050117</v>
      </c>
      <c r="R4342" s="1">
        <f t="shared" si="390"/>
        <v>-21949883</v>
      </c>
      <c r="S4342" s="1">
        <f t="shared" si="391"/>
        <v>115000000</v>
      </c>
      <c r="V4342" s="5"/>
      <c r="W4342" s="5"/>
      <c r="Y4342" s="5"/>
    </row>
    <row r="4343" spans="1:25" x14ac:dyDescent="0.3">
      <c r="A4343" t="s">
        <v>514</v>
      </c>
      <c r="B4343">
        <v>142</v>
      </c>
      <c r="C4343">
        <v>310675583</v>
      </c>
      <c r="D4343" t="s">
        <v>12</v>
      </c>
      <c r="E4343" t="s">
        <v>12793</v>
      </c>
      <c r="F4343" t="s">
        <v>516</v>
      </c>
      <c r="G4343" t="s">
        <v>14</v>
      </c>
      <c r="H4343" t="s">
        <v>15</v>
      </c>
      <c r="I4343">
        <v>115000000</v>
      </c>
      <c r="J4343">
        <v>2002</v>
      </c>
      <c r="K4343">
        <v>6.7</v>
      </c>
      <c r="L4343" s="5" t="s">
        <v>476</v>
      </c>
      <c r="M4343" s="5" t="s">
        <v>340</v>
      </c>
      <c r="N4343" t="s">
        <v>455</v>
      </c>
      <c r="O4343" t="s">
        <v>4289</v>
      </c>
      <c r="P4343" s="5">
        <f t="shared" si="388"/>
        <v>0.33519796969883808</v>
      </c>
      <c r="Q4343" s="5">
        <f t="shared" si="389"/>
        <v>310675583</v>
      </c>
      <c r="R4343" s="1">
        <f t="shared" si="390"/>
        <v>195675583</v>
      </c>
      <c r="S4343" s="1">
        <f t="shared" si="391"/>
        <v>115000000</v>
      </c>
      <c r="V4343" s="5"/>
      <c r="W4343" s="5"/>
      <c r="Y4343" s="5"/>
    </row>
    <row r="4344" spans="1:25" x14ac:dyDescent="0.3">
      <c r="A4344" t="s">
        <v>164</v>
      </c>
      <c r="B4344">
        <v>92</v>
      </c>
      <c r="C4344">
        <v>289907418</v>
      </c>
      <c r="D4344" t="s">
        <v>101</v>
      </c>
      <c r="E4344" t="s">
        <v>12794</v>
      </c>
      <c r="F4344" t="s">
        <v>517</v>
      </c>
      <c r="G4344" t="s">
        <v>14</v>
      </c>
      <c r="H4344" t="s">
        <v>15</v>
      </c>
      <c r="I4344">
        <v>115000000</v>
      </c>
      <c r="J4344">
        <v>2001</v>
      </c>
      <c r="K4344">
        <v>8.1</v>
      </c>
      <c r="L4344" s="5" t="s">
        <v>340</v>
      </c>
      <c r="M4344" s="5" t="s">
        <v>4017</v>
      </c>
      <c r="N4344" t="s">
        <v>599</v>
      </c>
      <c r="O4344" t="s">
        <v>6299</v>
      </c>
      <c r="P4344" s="5">
        <f t="shared" si="388"/>
        <v>0.29714236430714208</v>
      </c>
      <c r="Q4344" s="5">
        <f t="shared" si="389"/>
        <v>289907418</v>
      </c>
      <c r="R4344" s="1">
        <f t="shared" si="390"/>
        <v>174907418</v>
      </c>
      <c r="S4344" s="1">
        <f t="shared" si="391"/>
        <v>115000000</v>
      </c>
      <c r="V4344" s="5"/>
      <c r="W4344" s="5"/>
      <c r="Y4344" s="5"/>
    </row>
    <row r="4345" spans="1:25" x14ac:dyDescent="0.3">
      <c r="A4345" t="s">
        <v>514</v>
      </c>
      <c r="B4345">
        <v>136</v>
      </c>
      <c r="C4345">
        <v>474544677</v>
      </c>
      <c r="D4345" t="s">
        <v>12</v>
      </c>
      <c r="E4345" t="s">
        <v>12795</v>
      </c>
      <c r="F4345" t="s">
        <v>519</v>
      </c>
      <c r="G4345" t="s">
        <v>14</v>
      </c>
      <c r="H4345" t="s">
        <v>15</v>
      </c>
      <c r="I4345">
        <v>115000000</v>
      </c>
      <c r="J4345">
        <v>1999</v>
      </c>
      <c r="K4345">
        <v>6.5</v>
      </c>
      <c r="L4345" s="5" t="s">
        <v>476</v>
      </c>
      <c r="M4345" s="5" t="s">
        <v>340</v>
      </c>
      <c r="N4345" t="s">
        <v>455</v>
      </c>
      <c r="O4345" t="s">
        <v>4289</v>
      </c>
      <c r="P4345" s="5">
        <f t="shared" si="388"/>
        <v>0.25793538204472533</v>
      </c>
      <c r="Q4345" s="5">
        <f t="shared" si="389"/>
        <v>474544677</v>
      </c>
      <c r="R4345" s="1">
        <f t="shared" si="390"/>
        <v>359544677</v>
      </c>
      <c r="S4345" s="1">
        <f t="shared" si="391"/>
        <v>115000000</v>
      </c>
      <c r="V4345" s="5"/>
      <c r="W4345" s="5"/>
      <c r="Y4345" s="5"/>
    </row>
    <row r="4346" spans="1:25" x14ac:dyDescent="0.3">
      <c r="A4346" t="s">
        <v>480</v>
      </c>
      <c r="B4346">
        <v>153</v>
      </c>
      <c r="C4346">
        <v>40911830</v>
      </c>
      <c r="D4346" t="s">
        <v>526</v>
      </c>
      <c r="E4346" t="s">
        <v>12796</v>
      </c>
      <c r="F4346" t="s">
        <v>527</v>
      </c>
      <c r="G4346" t="s">
        <v>14</v>
      </c>
      <c r="H4346" t="s">
        <v>15</v>
      </c>
      <c r="I4346">
        <v>115000000</v>
      </c>
      <c r="J4346">
        <v>2002</v>
      </c>
      <c r="K4346">
        <v>6</v>
      </c>
      <c r="L4346" s="5" t="s">
        <v>476</v>
      </c>
      <c r="M4346" s="5" t="s">
        <v>1221</v>
      </c>
      <c r="N4346" t="s">
        <v>8418</v>
      </c>
      <c r="P4346" s="5">
        <f t="shared" si="388"/>
        <v>0.16947979120353621</v>
      </c>
      <c r="Q4346" s="5">
        <f t="shared" si="389"/>
        <v>40911830</v>
      </c>
      <c r="R4346" s="1">
        <f t="shared" si="390"/>
        <v>-74088170</v>
      </c>
      <c r="S4346" s="1">
        <f t="shared" si="391"/>
        <v>115000000</v>
      </c>
      <c r="V4346" s="5"/>
      <c r="W4346" s="5"/>
      <c r="Y4346" s="5"/>
    </row>
    <row r="4347" spans="1:25" x14ac:dyDescent="0.3">
      <c r="A4347" t="s">
        <v>528</v>
      </c>
      <c r="B4347">
        <v>120</v>
      </c>
      <c r="C4347">
        <v>47952020</v>
      </c>
      <c r="D4347" t="s">
        <v>198</v>
      </c>
      <c r="E4347" t="s">
        <v>12797</v>
      </c>
      <c r="F4347" t="s">
        <v>529</v>
      </c>
      <c r="G4347" t="s">
        <v>14</v>
      </c>
      <c r="H4347" t="s">
        <v>15</v>
      </c>
      <c r="I4347">
        <v>115000000</v>
      </c>
      <c r="J4347">
        <v>2016</v>
      </c>
      <c r="K4347">
        <v>6.1</v>
      </c>
      <c r="L4347" s="5" t="s">
        <v>476</v>
      </c>
      <c r="M4347" s="5" t="s">
        <v>340</v>
      </c>
      <c r="N4347" t="s">
        <v>1221</v>
      </c>
      <c r="O4347" t="s">
        <v>455</v>
      </c>
      <c r="P4347" s="5">
        <f t="shared" si="388"/>
        <v>0.20034578645716269</v>
      </c>
      <c r="Q4347" s="5">
        <f t="shared" si="389"/>
        <v>47952020</v>
      </c>
      <c r="R4347" s="1">
        <f t="shared" si="390"/>
        <v>-67047980</v>
      </c>
      <c r="S4347" s="1">
        <f t="shared" si="391"/>
        <v>115000000</v>
      </c>
      <c r="V4347" s="5"/>
      <c r="W4347" s="5"/>
      <c r="Y4347" s="5"/>
    </row>
    <row r="4348" spans="1:25" x14ac:dyDescent="0.3">
      <c r="A4348" t="s">
        <v>11</v>
      </c>
      <c r="B4348">
        <v>141</v>
      </c>
      <c r="C4348">
        <v>146282411</v>
      </c>
      <c r="D4348" t="s">
        <v>623</v>
      </c>
      <c r="E4348" t="s">
        <v>12798</v>
      </c>
      <c r="F4348" t="s">
        <v>624</v>
      </c>
      <c r="G4348" t="s">
        <v>14</v>
      </c>
      <c r="H4348" t="s">
        <v>15</v>
      </c>
      <c r="I4348">
        <v>115000000</v>
      </c>
      <c r="J4348">
        <v>1994</v>
      </c>
      <c r="K4348">
        <v>7.2</v>
      </c>
      <c r="L4348" s="5" t="s">
        <v>476</v>
      </c>
      <c r="M4348" s="5" t="s">
        <v>599</v>
      </c>
      <c r="N4348" t="s">
        <v>3629</v>
      </c>
      <c r="P4348" s="5">
        <f t="shared" si="388"/>
        <v>0.2312535971988216</v>
      </c>
      <c r="Q4348" s="5">
        <f t="shared" si="389"/>
        <v>146282411</v>
      </c>
      <c r="R4348" s="1">
        <f t="shared" si="390"/>
        <v>31282411</v>
      </c>
      <c r="S4348" s="1">
        <f t="shared" si="391"/>
        <v>115000000</v>
      </c>
      <c r="V4348" s="5"/>
      <c r="W4348" s="5"/>
      <c r="Y4348" s="5"/>
    </row>
    <row r="4349" spans="1:25" x14ac:dyDescent="0.3">
      <c r="A4349" t="s">
        <v>644</v>
      </c>
      <c r="B4349">
        <v>100</v>
      </c>
      <c r="C4349">
        <v>131144183</v>
      </c>
      <c r="D4349" t="s">
        <v>701</v>
      </c>
      <c r="E4349" t="s">
        <v>12799</v>
      </c>
      <c r="F4349" t="s">
        <v>736</v>
      </c>
      <c r="G4349" t="s">
        <v>14</v>
      </c>
      <c r="H4349" t="s">
        <v>15</v>
      </c>
      <c r="I4349">
        <v>115000000</v>
      </c>
      <c r="J4349">
        <v>2001</v>
      </c>
      <c r="K4349">
        <v>5.7</v>
      </c>
      <c r="L4349" s="5" t="s">
        <v>476</v>
      </c>
      <c r="M4349" s="5" t="s">
        <v>340</v>
      </c>
      <c r="N4349" t="s">
        <v>455</v>
      </c>
      <c r="O4349" t="s">
        <v>3629</v>
      </c>
      <c r="P4349" s="5">
        <f t="shared" si="388"/>
        <v>0.22252047117217913</v>
      </c>
      <c r="Q4349" s="5">
        <f t="shared" si="389"/>
        <v>131144183</v>
      </c>
      <c r="R4349" s="1">
        <f t="shared" si="390"/>
        <v>16144183</v>
      </c>
      <c r="S4349" s="1">
        <f t="shared" si="391"/>
        <v>115000000</v>
      </c>
      <c r="V4349" s="5"/>
      <c r="W4349" s="5"/>
      <c r="Y4349" s="5"/>
    </row>
    <row r="4350" spans="1:25" x14ac:dyDescent="0.3">
      <c r="A4350" t="s">
        <v>514</v>
      </c>
      <c r="B4350">
        <v>140</v>
      </c>
      <c r="C4350">
        <v>380262555</v>
      </c>
      <c r="D4350" t="s">
        <v>12</v>
      </c>
      <c r="E4350" t="s">
        <v>12800</v>
      </c>
      <c r="F4350" t="s">
        <v>515</v>
      </c>
      <c r="G4350" t="s">
        <v>14</v>
      </c>
      <c r="H4350" t="s">
        <v>15</v>
      </c>
      <c r="I4350">
        <v>113000000</v>
      </c>
      <c r="J4350">
        <v>2005</v>
      </c>
      <c r="K4350">
        <v>7.6</v>
      </c>
      <c r="L4350" s="5" t="s">
        <v>476</v>
      </c>
      <c r="M4350" s="5" t="s">
        <v>340</v>
      </c>
      <c r="N4350" t="s">
        <v>455</v>
      </c>
      <c r="O4350" t="s">
        <v>4289</v>
      </c>
      <c r="P4350" s="5">
        <f t="shared" si="388"/>
        <v>0.21973679854605768</v>
      </c>
      <c r="Q4350" s="5">
        <f t="shared" si="389"/>
        <v>380262555</v>
      </c>
      <c r="R4350" s="1">
        <f t="shared" si="390"/>
        <v>267262555</v>
      </c>
      <c r="S4350" s="1">
        <f t="shared" si="391"/>
        <v>113000000</v>
      </c>
      <c r="V4350" s="5"/>
      <c r="W4350" s="5"/>
      <c r="Y4350" s="5"/>
    </row>
    <row r="4351" spans="1:25" x14ac:dyDescent="0.3">
      <c r="A4351" t="s">
        <v>167</v>
      </c>
      <c r="B4351">
        <v>85</v>
      </c>
      <c r="C4351">
        <v>42776259</v>
      </c>
      <c r="D4351" t="s">
        <v>282</v>
      </c>
      <c r="E4351" t="s">
        <v>12801</v>
      </c>
      <c r="F4351" t="s">
        <v>557</v>
      </c>
      <c r="G4351" t="s">
        <v>14</v>
      </c>
      <c r="H4351" t="s">
        <v>15</v>
      </c>
      <c r="I4351">
        <v>112000000</v>
      </c>
      <c r="J4351">
        <v>2010</v>
      </c>
      <c r="K4351">
        <v>4.9000000000000004</v>
      </c>
      <c r="L4351" s="5" t="s">
        <v>340</v>
      </c>
      <c r="M4351" s="5" t="s">
        <v>599</v>
      </c>
      <c r="N4351" t="s">
        <v>6299</v>
      </c>
      <c r="O4351" t="s">
        <v>455</v>
      </c>
      <c r="P4351" s="5">
        <f t="shared" si="388"/>
        <v>0.13226038895806352</v>
      </c>
      <c r="Q4351" s="5">
        <f t="shared" si="389"/>
        <v>42776259</v>
      </c>
      <c r="R4351" s="1">
        <f t="shared" si="390"/>
        <v>-69223741</v>
      </c>
      <c r="S4351" s="1">
        <f t="shared" si="391"/>
        <v>112000000</v>
      </c>
      <c r="V4351" s="5"/>
      <c r="W4351" s="5"/>
      <c r="Y4351" s="5"/>
    </row>
    <row r="4352" spans="1:25" x14ac:dyDescent="0.3">
      <c r="A4352" t="s">
        <v>412</v>
      </c>
      <c r="B4352">
        <v>115</v>
      </c>
      <c r="C4352">
        <v>227137090</v>
      </c>
      <c r="D4352" t="s">
        <v>413</v>
      </c>
      <c r="E4352" t="s">
        <v>12802</v>
      </c>
      <c r="F4352" t="s">
        <v>414</v>
      </c>
      <c r="G4352" t="s">
        <v>14</v>
      </c>
      <c r="H4352" t="s">
        <v>15</v>
      </c>
      <c r="I4352">
        <v>110000000</v>
      </c>
      <c r="J4352">
        <v>2007</v>
      </c>
      <c r="K4352">
        <v>8.1</v>
      </c>
      <c r="L4352" s="5" t="s">
        <v>476</v>
      </c>
      <c r="M4352" s="5" t="s">
        <v>8415</v>
      </c>
      <c r="N4352" t="s">
        <v>3629</v>
      </c>
      <c r="P4352" s="5">
        <f t="shared" si="388"/>
        <v>0.16040695559593018</v>
      </c>
      <c r="Q4352" s="5">
        <f t="shared" si="389"/>
        <v>227137090</v>
      </c>
      <c r="R4352" s="1">
        <f t="shared" si="390"/>
        <v>117137090</v>
      </c>
      <c r="S4352" s="1">
        <f t="shared" si="391"/>
        <v>110000000</v>
      </c>
      <c r="V4352" s="5"/>
      <c r="W4352" s="5"/>
      <c r="Y4352" s="5"/>
    </row>
    <row r="4353" spans="1:25" x14ac:dyDescent="0.3">
      <c r="A4353" t="s">
        <v>427</v>
      </c>
      <c r="B4353">
        <v>101</v>
      </c>
      <c r="C4353">
        <v>118311368</v>
      </c>
      <c r="D4353" t="s">
        <v>428</v>
      </c>
      <c r="E4353" t="s">
        <v>12803</v>
      </c>
      <c r="F4353" t="s">
        <v>429</v>
      </c>
      <c r="G4353" t="s">
        <v>14</v>
      </c>
      <c r="H4353" t="s">
        <v>15</v>
      </c>
      <c r="I4353">
        <v>110000000</v>
      </c>
      <c r="J4353">
        <v>2010</v>
      </c>
      <c r="K4353">
        <v>6.4</v>
      </c>
      <c r="L4353" s="5" t="s">
        <v>476</v>
      </c>
      <c r="M4353" s="5" t="s">
        <v>8413</v>
      </c>
      <c r="N4353" t="s">
        <v>8415</v>
      </c>
      <c r="O4353" t="s">
        <v>3629</v>
      </c>
      <c r="P4353" s="5">
        <f t="shared" si="388"/>
        <v>0.12595528579222276</v>
      </c>
      <c r="Q4353" s="5">
        <f t="shared" si="389"/>
        <v>118311368</v>
      </c>
      <c r="R4353" s="1">
        <f t="shared" si="390"/>
        <v>8311368</v>
      </c>
      <c r="S4353" s="1">
        <f t="shared" si="391"/>
        <v>110000000</v>
      </c>
      <c r="V4353" s="5"/>
      <c r="W4353" s="5"/>
      <c r="Y4353" s="5"/>
    </row>
    <row r="4354" spans="1:25" x14ac:dyDescent="0.3">
      <c r="A4354" t="s">
        <v>44</v>
      </c>
      <c r="B4354">
        <v>134</v>
      </c>
      <c r="C4354">
        <v>214948780</v>
      </c>
      <c r="D4354" t="s">
        <v>97</v>
      </c>
      <c r="E4354" t="s">
        <v>12804</v>
      </c>
      <c r="F4354" t="s">
        <v>462</v>
      </c>
      <c r="G4354" t="s">
        <v>14</v>
      </c>
      <c r="H4354" t="s">
        <v>99</v>
      </c>
      <c r="I4354">
        <v>110000000</v>
      </c>
      <c r="J4354">
        <v>2003</v>
      </c>
      <c r="K4354">
        <v>7.5</v>
      </c>
      <c r="L4354" s="5" t="s">
        <v>476</v>
      </c>
      <c r="M4354" s="5" t="s">
        <v>340</v>
      </c>
      <c r="N4354" t="s">
        <v>455</v>
      </c>
      <c r="O4354" t="s">
        <v>4289</v>
      </c>
      <c r="P4354" s="5">
        <f t="shared" ref="P4354:P4417" si="392">CORREL(C4354:C9267,I4354:I9267)</f>
        <v>0.1222259470911594</v>
      </c>
      <c r="Q4354" s="5">
        <f t="shared" ref="Q4354:Q4417" si="393">IF(ISBLANK(C4354),MEDIAN($C$2:$C$4915), C4354)</f>
        <v>214948780</v>
      </c>
      <c r="R4354" s="1">
        <f t="shared" ref="R4354:R4417" si="394">Q4354-S4354</f>
        <v>104948780</v>
      </c>
      <c r="S4354" s="1">
        <f t="shared" ref="S4354:S4417" si="395">IF(ISBLANK(I4354),MEDIAN($I$2:$I$4915), I4354)</f>
        <v>110000000</v>
      </c>
      <c r="V4354" s="5"/>
      <c r="W4354" s="5"/>
      <c r="Y4354" s="5"/>
    </row>
    <row r="4355" spans="1:25" x14ac:dyDescent="0.3">
      <c r="A4355" t="s">
        <v>487</v>
      </c>
      <c r="B4355">
        <v>123</v>
      </c>
      <c r="C4355">
        <v>115802596</v>
      </c>
      <c r="D4355" t="s">
        <v>488</v>
      </c>
      <c r="E4355" t="s">
        <v>12805</v>
      </c>
      <c r="F4355" t="s">
        <v>489</v>
      </c>
      <c r="G4355" t="s">
        <v>14</v>
      </c>
      <c r="H4355" t="s">
        <v>15</v>
      </c>
      <c r="I4355">
        <v>110000000</v>
      </c>
      <c r="J4355">
        <v>2007</v>
      </c>
      <c r="K4355">
        <v>5.2</v>
      </c>
      <c r="L4355" s="5" t="s">
        <v>476</v>
      </c>
      <c r="M4355" s="5" t="s">
        <v>455</v>
      </c>
      <c r="N4355" t="s">
        <v>3629</v>
      </c>
      <c r="P4355" s="5">
        <f t="shared" si="392"/>
        <v>8.6200734281708172E-2</v>
      </c>
      <c r="Q4355" s="5">
        <f t="shared" si="393"/>
        <v>115802596</v>
      </c>
      <c r="R4355" s="1">
        <f t="shared" si="394"/>
        <v>5802596</v>
      </c>
      <c r="S4355" s="1">
        <f t="shared" si="395"/>
        <v>110000000</v>
      </c>
      <c r="V4355" s="5"/>
      <c r="W4355" s="5"/>
      <c r="Y4355" s="5"/>
    </row>
    <row r="4356" spans="1:25" x14ac:dyDescent="0.3">
      <c r="A4356" t="s">
        <v>290</v>
      </c>
      <c r="B4356">
        <v>108</v>
      </c>
      <c r="C4356">
        <v>250863268</v>
      </c>
      <c r="D4356" t="s">
        <v>542</v>
      </c>
      <c r="E4356" t="s">
        <v>12806</v>
      </c>
      <c r="F4356" t="s">
        <v>543</v>
      </c>
      <c r="G4356" t="s">
        <v>14</v>
      </c>
      <c r="H4356" t="s">
        <v>15</v>
      </c>
      <c r="I4356">
        <v>110000000</v>
      </c>
      <c r="J4356">
        <v>2006</v>
      </c>
      <c r="K4356">
        <v>6.4</v>
      </c>
      <c r="L4356" s="5" t="s">
        <v>476</v>
      </c>
      <c r="M4356" s="5" t="s">
        <v>340</v>
      </c>
      <c r="N4356" t="s">
        <v>599</v>
      </c>
      <c r="O4356" t="s">
        <v>6299</v>
      </c>
      <c r="P4356" s="5">
        <f t="shared" si="392"/>
        <v>8.175704947942429E-2</v>
      </c>
      <c r="Q4356" s="5">
        <f t="shared" si="393"/>
        <v>250863268</v>
      </c>
      <c r="R4356" s="1">
        <f t="shared" si="394"/>
        <v>140863268</v>
      </c>
      <c r="S4356" s="1">
        <f t="shared" si="395"/>
        <v>110000000</v>
      </c>
      <c r="V4356" s="5"/>
      <c r="W4356" s="5"/>
      <c r="Y4356" s="5"/>
    </row>
    <row r="4357" spans="1:25" x14ac:dyDescent="0.3">
      <c r="A4357" t="s">
        <v>544</v>
      </c>
      <c r="B4357">
        <v>114</v>
      </c>
      <c r="C4357">
        <v>155181732</v>
      </c>
      <c r="D4357" t="s">
        <v>256</v>
      </c>
      <c r="E4357" t="s">
        <v>12807</v>
      </c>
      <c r="F4357" t="s">
        <v>545</v>
      </c>
      <c r="G4357" t="s">
        <v>14</v>
      </c>
      <c r="H4357" t="s">
        <v>15</v>
      </c>
      <c r="I4357">
        <v>110000000</v>
      </c>
      <c r="J4357">
        <v>2015</v>
      </c>
      <c r="K4357">
        <v>6.1</v>
      </c>
      <c r="L4357" s="5" t="s">
        <v>476</v>
      </c>
      <c r="M4357" s="5" t="s">
        <v>340</v>
      </c>
      <c r="N4357" t="s">
        <v>1221</v>
      </c>
      <c r="O4357" t="s">
        <v>3629</v>
      </c>
      <c r="P4357" s="5">
        <f t="shared" si="392"/>
        <v>2.6247955045329438E-2</v>
      </c>
      <c r="Q4357" s="5">
        <f t="shared" si="393"/>
        <v>155181732</v>
      </c>
      <c r="R4357" s="1">
        <f t="shared" si="394"/>
        <v>45181732</v>
      </c>
      <c r="S4357" s="1">
        <f t="shared" si="395"/>
        <v>110000000</v>
      </c>
      <c r="V4357" s="5"/>
      <c r="W4357" s="5"/>
      <c r="Y4357" s="5"/>
    </row>
    <row r="4358" spans="1:25" x14ac:dyDescent="0.3">
      <c r="A4358" t="s">
        <v>546</v>
      </c>
      <c r="B4358">
        <v>119</v>
      </c>
      <c r="C4358">
        <v>125332007</v>
      </c>
      <c r="D4358" t="s">
        <v>20</v>
      </c>
      <c r="E4358" t="s">
        <v>12808</v>
      </c>
      <c r="F4358" t="s">
        <v>547</v>
      </c>
      <c r="G4358" t="s">
        <v>14</v>
      </c>
      <c r="H4358" t="s">
        <v>22</v>
      </c>
      <c r="I4358">
        <v>110000000</v>
      </c>
      <c r="J4358">
        <v>1997</v>
      </c>
      <c r="K4358">
        <v>6.5</v>
      </c>
      <c r="L4358" s="5" t="s">
        <v>476</v>
      </c>
      <c r="M4358" s="5" t="s">
        <v>340</v>
      </c>
      <c r="N4358" t="s">
        <v>3629</v>
      </c>
      <c r="P4358" s="5">
        <f t="shared" si="392"/>
        <v>2.7414455327095838E-3</v>
      </c>
      <c r="Q4358" s="5">
        <f t="shared" si="393"/>
        <v>125332007</v>
      </c>
      <c r="R4358" s="1">
        <f t="shared" si="394"/>
        <v>15332007</v>
      </c>
      <c r="S4358" s="1">
        <f t="shared" si="395"/>
        <v>110000000</v>
      </c>
      <c r="V4358" s="5"/>
      <c r="W4358" s="5"/>
      <c r="Y4358" s="5"/>
    </row>
    <row r="4359" spans="1:25" x14ac:dyDescent="0.3">
      <c r="A4359" t="s">
        <v>151</v>
      </c>
      <c r="B4359">
        <v>142</v>
      </c>
      <c r="C4359">
        <v>113330342</v>
      </c>
      <c r="D4359" t="s">
        <v>363</v>
      </c>
      <c r="E4359" t="s">
        <v>12809</v>
      </c>
      <c r="F4359" t="s">
        <v>548</v>
      </c>
      <c r="G4359" t="s">
        <v>14</v>
      </c>
      <c r="H4359" t="s">
        <v>15</v>
      </c>
      <c r="I4359">
        <v>110000000</v>
      </c>
      <c r="J4359">
        <v>2000</v>
      </c>
      <c r="K4359">
        <v>7.1</v>
      </c>
      <c r="L4359" s="5" t="s">
        <v>476</v>
      </c>
      <c r="M4359" s="5" t="s">
        <v>1221</v>
      </c>
      <c r="N4359" t="s">
        <v>7865</v>
      </c>
      <c r="O4359" t="s">
        <v>8418</v>
      </c>
      <c r="P4359" s="5">
        <f t="shared" si="392"/>
        <v>-9.7591092785667861E-3</v>
      </c>
      <c r="Q4359" s="5">
        <f t="shared" si="393"/>
        <v>113330342</v>
      </c>
      <c r="R4359" s="1">
        <f t="shared" si="394"/>
        <v>3330342</v>
      </c>
      <c r="S4359" s="1">
        <f t="shared" si="395"/>
        <v>110000000</v>
      </c>
      <c r="V4359" s="5"/>
      <c r="W4359" s="5"/>
      <c r="Y4359" s="5"/>
    </row>
    <row r="4360" spans="1:25" x14ac:dyDescent="0.3">
      <c r="A4360" t="s">
        <v>549</v>
      </c>
      <c r="B4360">
        <v>125</v>
      </c>
      <c r="C4360">
        <v>125531634</v>
      </c>
      <c r="D4360" t="s">
        <v>550</v>
      </c>
      <c r="E4360" t="s">
        <v>12810</v>
      </c>
      <c r="F4360" t="s">
        <v>551</v>
      </c>
      <c r="G4360" t="s">
        <v>14</v>
      </c>
      <c r="H4360" t="s">
        <v>15</v>
      </c>
      <c r="I4360">
        <v>110000000</v>
      </c>
      <c r="J4360">
        <v>2004</v>
      </c>
      <c r="K4360">
        <v>6.4</v>
      </c>
      <c r="L4360" s="5" t="s">
        <v>8413</v>
      </c>
      <c r="M4360" s="5" t="s">
        <v>3629</v>
      </c>
      <c r="P4360" s="5">
        <f t="shared" si="392"/>
        <v>-1.7836200508031058E-2</v>
      </c>
      <c r="Q4360" s="5">
        <f t="shared" si="393"/>
        <v>125531634</v>
      </c>
      <c r="R4360" s="1">
        <f t="shared" si="394"/>
        <v>15531634</v>
      </c>
      <c r="S4360" s="1">
        <f t="shared" si="395"/>
        <v>110000000</v>
      </c>
      <c r="V4360" s="5"/>
      <c r="W4360" s="5"/>
      <c r="Y4360" s="5"/>
    </row>
    <row r="4361" spans="1:25" x14ac:dyDescent="0.3">
      <c r="A4361" t="s">
        <v>451</v>
      </c>
      <c r="B4361">
        <v>119</v>
      </c>
      <c r="C4361">
        <v>129995817</v>
      </c>
      <c r="D4361" t="s">
        <v>419</v>
      </c>
      <c r="E4361" t="s">
        <v>12811</v>
      </c>
      <c r="F4361" t="s">
        <v>554</v>
      </c>
      <c r="G4361" t="s">
        <v>14</v>
      </c>
      <c r="H4361" t="s">
        <v>15</v>
      </c>
      <c r="I4361">
        <v>110000000</v>
      </c>
      <c r="J4361">
        <v>2015</v>
      </c>
      <c r="K4361">
        <v>6.3</v>
      </c>
      <c r="L4361" s="5" t="s">
        <v>340</v>
      </c>
      <c r="M4361" s="5" t="s">
        <v>4289</v>
      </c>
      <c r="N4361" t="s">
        <v>3629</v>
      </c>
      <c r="P4361" s="5">
        <f t="shared" si="392"/>
        <v>-3.2371854309945429E-2</v>
      </c>
      <c r="Q4361" s="5">
        <f t="shared" si="393"/>
        <v>129995817</v>
      </c>
      <c r="R4361" s="1">
        <f t="shared" si="394"/>
        <v>19995817</v>
      </c>
      <c r="S4361" s="1">
        <f t="shared" si="395"/>
        <v>110000000</v>
      </c>
      <c r="V4361" s="5"/>
      <c r="W4361" s="5"/>
      <c r="Y4361" s="5"/>
    </row>
    <row r="4362" spans="1:25" x14ac:dyDescent="0.3">
      <c r="A4362" t="s">
        <v>172</v>
      </c>
      <c r="B4362">
        <v>170</v>
      </c>
      <c r="C4362">
        <v>102608827</v>
      </c>
      <c r="D4362" t="s">
        <v>555</v>
      </c>
      <c r="E4362" t="s">
        <v>12812</v>
      </c>
      <c r="F4362" t="s">
        <v>556</v>
      </c>
      <c r="G4362" t="s">
        <v>14</v>
      </c>
      <c r="H4362" t="s">
        <v>15</v>
      </c>
      <c r="I4362">
        <v>110000000</v>
      </c>
      <c r="J4362">
        <v>2004</v>
      </c>
      <c r="K4362">
        <v>7.5</v>
      </c>
      <c r="L4362" s="5" t="s">
        <v>4651</v>
      </c>
      <c r="M4362" s="5" t="s">
        <v>1221</v>
      </c>
      <c r="P4362" s="5">
        <f t="shared" si="392"/>
        <v>-5.0480707431489837E-2</v>
      </c>
      <c r="Q4362" s="5">
        <f t="shared" si="393"/>
        <v>102608827</v>
      </c>
      <c r="R4362" s="1">
        <f t="shared" si="394"/>
        <v>-7391173</v>
      </c>
      <c r="S4362" s="1">
        <f t="shared" si="395"/>
        <v>110000000</v>
      </c>
      <c r="V4362" s="5"/>
      <c r="W4362" s="5"/>
      <c r="Y4362" s="5"/>
    </row>
    <row r="4363" spans="1:25" x14ac:dyDescent="0.3">
      <c r="A4363" t="s">
        <v>563</v>
      </c>
      <c r="B4363">
        <v>102</v>
      </c>
      <c r="C4363">
        <v>106369117</v>
      </c>
      <c r="D4363" t="s">
        <v>564</v>
      </c>
      <c r="E4363" t="s">
        <v>12813</v>
      </c>
      <c r="F4363" t="s">
        <v>565</v>
      </c>
      <c r="G4363" t="s">
        <v>14</v>
      </c>
      <c r="H4363" t="s">
        <v>15</v>
      </c>
      <c r="I4363">
        <v>110000000</v>
      </c>
      <c r="J4363">
        <v>2014</v>
      </c>
      <c r="K4363">
        <v>6.2</v>
      </c>
      <c r="L4363" s="5" t="s">
        <v>476</v>
      </c>
      <c r="M4363" s="5" t="s">
        <v>1221</v>
      </c>
      <c r="N4363" t="s">
        <v>455</v>
      </c>
      <c r="O4363" t="s">
        <v>8418</v>
      </c>
      <c r="P4363" s="5">
        <f t="shared" si="392"/>
        <v>-5.6119107077778951E-2</v>
      </c>
      <c r="Q4363" s="5">
        <f t="shared" si="393"/>
        <v>106369117</v>
      </c>
      <c r="R4363" s="1">
        <f t="shared" si="394"/>
        <v>-3630883</v>
      </c>
      <c r="S4363" s="1">
        <f t="shared" si="395"/>
        <v>110000000</v>
      </c>
      <c r="V4363" s="5"/>
      <c r="W4363" s="5"/>
      <c r="Y4363" s="5"/>
    </row>
    <row r="4364" spans="1:25" x14ac:dyDescent="0.3">
      <c r="A4364" t="s">
        <v>566</v>
      </c>
      <c r="B4364">
        <v>103</v>
      </c>
      <c r="C4364">
        <v>142614158</v>
      </c>
      <c r="D4364" t="s">
        <v>101</v>
      </c>
      <c r="E4364" t="s">
        <v>12814</v>
      </c>
      <c r="F4364" t="s">
        <v>567</v>
      </c>
      <c r="G4364" t="s">
        <v>14</v>
      </c>
      <c r="H4364" t="s">
        <v>15</v>
      </c>
      <c r="I4364">
        <v>110000000</v>
      </c>
      <c r="J4364">
        <v>2011</v>
      </c>
      <c r="K4364">
        <v>5.5</v>
      </c>
      <c r="L4364" s="5" t="s">
        <v>340</v>
      </c>
      <c r="M4364" s="5" t="s">
        <v>4017</v>
      </c>
      <c r="N4364" t="s">
        <v>599</v>
      </c>
      <c r="O4364" t="s">
        <v>6299</v>
      </c>
      <c r="P4364" s="5">
        <f t="shared" si="392"/>
        <v>-6.4435268151159075E-2</v>
      </c>
      <c r="Q4364" s="5">
        <f t="shared" si="393"/>
        <v>142614158</v>
      </c>
      <c r="R4364" s="1">
        <f t="shared" si="394"/>
        <v>32614158</v>
      </c>
      <c r="S4364" s="1">
        <f t="shared" si="395"/>
        <v>110000000</v>
      </c>
      <c r="V4364" s="5"/>
      <c r="W4364" s="5"/>
      <c r="Y4364" s="5"/>
    </row>
    <row r="4365" spans="1:25" x14ac:dyDescent="0.3">
      <c r="A4365" t="s">
        <v>568</v>
      </c>
      <c r="B4365">
        <v>76</v>
      </c>
      <c r="C4365">
        <v>50026353</v>
      </c>
      <c r="D4365" t="s">
        <v>569</v>
      </c>
      <c r="E4365" t="s">
        <v>12815</v>
      </c>
      <c r="F4365" t="s">
        <v>570</v>
      </c>
      <c r="G4365" t="s">
        <v>14</v>
      </c>
      <c r="H4365" t="s">
        <v>15</v>
      </c>
      <c r="I4365">
        <v>110000000</v>
      </c>
      <c r="J4365">
        <v>2004</v>
      </c>
      <c r="K4365">
        <v>5.4</v>
      </c>
      <c r="L4365" s="5" t="s">
        <v>4017</v>
      </c>
      <c r="M4365" s="5" t="s">
        <v>599</v>
      </c>
      <c r="N4365" t="s">
        <v>6299</v>
      </c>
      <c r="O4365" t="s">
        <v>4183</v>
      </c>
      <c r="P4365" s="5">
        <f t="shared" si="392"/>
        <v>-9.4890148068793478E-2</v>
      </c>
      <c r="Q4365" s="5">
        <f t="shared" si="393"/>
        <v>50026353</v>
      </c>
      <c r="R4365" s="1">
        <f t="shared" si="394"/>
        <v>-59973647</v>
      </c>
      <c r="S4365" s="1">
        <f t="shared" si="395"/>
        <v>110000000</v>
      </c>
      <c r="V4365" s="5"/>
      <c r="W4365" s="5"/>
      <c r="Y4365" s="5"/>
    </row>
    <row r="4366" spans="1:25" x14ac:dyDescent="0.3">
      <c r="A4366" t="s">
        <v>451</v>
      </c>
      <c r="B4366">
        <v>120</v>
      </c>
      <c r="C4366">
        <v>66002193</v>
      </c>
      <c r="D4366" t="s">
        <v>571</v>
      </c>
      <c r="E4366" t="s">
        <v>12816</v>
      </c>
      <c r="F4366" t="s">
        <v>572</v>
      </c>
      <c r="G4366" t="s">
        <v>14</v>
      </c>
      <c r="H4366" t="s">
        <v>15</v>
      </c>
      <c r="I4366">
        <v>110000000</v>
      </c>
      <c r="J4366">
        <v>2016</v>
      </c>
      <c r="K4366">
        <v>5.8</v>
      </c>
      <c r="L4366" s="5" t="s">
        <v>476</v>
      </c>
      <c r="M4366" s="5" t="s">
        <v>340</v>
      </c>
      <c r="N4366" t="s">
        <v>8415</v>
      </c>
      <c r="O4366" t="s">
        <v>4289</v>
      </c>
      <c r="P4366" s="5">
        <f t="shared" si="392"/>
        <v>-7.2689808134087028E-2</v>
      </c>
      <c r="Q4366" s="5">
        <f t="shared" si="393"/>
        <v>66002193</v>
      </c>
      <c r="R4366" s="1">
        <f t="shared" si="394"/>
        <v>-43997807</v>
      </c>
      <c r="S4366" s="1">
        <f t="shared" si="395"/>
        <v>110000000</v>
      </c>
      <c r="V4366" s="5"/>
      <c r="W4366" s="5"/>
      <c r="Y4366" s="5"/>
    </row>
    <row r="4367" spans="1:25" x14ac:dyDescent="0.3">
      <c r="A4367" t="s">
        <v>290</v>
      </c>
      <c r="B4367">
        <v>127</v>
      </c>
      <c r="C4367">
        <v>85463309</v>
      </c>
      <c r="D4367" t="s">
        <v>573</v>
      </c>
      <c r="E4367" t="s">
        <v>12817</v>
      </c>
      <c r="F4367" t="s">
        <v>574</v>
      </c>
      <c r="G4367" t="s">
        <v>14</v>
      </c>
      <c r="H4367" t="s">
        <v>15</v>
      </c>
      <c r="I4367">
        <v>110000000</v>
      </c>
      <c r="J4367">
        <v>2011</v>
      </c>
      <c r="K4367">
        <v>7.1</v>
      </c>
      <c r="L4367" s="5" t="s">
        <v>476</v>
      </c>
      <c r="M4367" s="5" t="s">
        <v>1221</v>
      </c>
      <c r="N4367" t="s">
        <v>4289</v>
      </c>
      <c r="O4367" t="s">
        <v>8417</v>
      </c>
      <c r="P4367" s="5">
        <f t="shared" si="392"/>
        <v>-5.7855453880930545E-2</v>
      </c>
      <c r="Q4367" s="5">
        <f t="shared" si="393"/>
        <v>85463309</v>
      </c>
      <c r="R4367" s="1">
        <f t="shared" si="394"/>
        <v>-24536691</v>
      </c>
      <c r="S4367" s="1">
        <f t="shared" si="395"/>
        <v>110000000</v>
      </c>
      <c r="V4367" s="5"/>
      <c r="W4367" s="5"/>
      <c r="Y4367" s="5"/>
    </row>
    <row r="4368" spans="1:25" x14ac:dyDescent="0.3">
      <c r="A4368" t="s">
        <v>292</v>
      </c>
      <c r="B4368">
        <v>114</v>
      </c>
      <c r="C4368">
        <v>61656849</v>
      </c>
      <c r="D4368" t="s">
        <v>231</v>
      </c>
      <c r="E4368" t="s">
        <v>12818</v>
      </c>
      <c r="F4368" t="s">
        <v>579</v>
      </c>
      <c r="G4368" t="s">
        <v>14</v>
      </c>
      <c r="H4368" t="s">
        <v>15</v>
      </c>
      <c r="I4368">
        <v>110000000</v>
      </c>
      <c r="J4368">
        <v>2013</v>
      </c>
      <c r="K4368">
        <v>6.7</v>
      </c>
      <c r="L4368" s="5" t="s">
        <v>476</v>
      </c>
      <c r="M4368" s="5" t="s">
        <v>4289</v>
      </c>
      <c r="P4368" s="5">
        <f t="shared" si="392"/>
        <v>-5.4553551788634809E-2</v>
      </c>
      <c r="Q4368" s="5">
        <f t="shared" si="393"/>
        <v>61656849</v>
      </c>
      <c r="R4368" s="1">
        <f t="shared" si="394"/>
        <v>-48343151</v>
      </c>
      <c r="S4368" s="1">
        <f t="shared" si="395"/>
        <v>110000000</v>
      </c>
      <c r="V4368" s="5"/>
      <c r="W4368" s="5"/>
      <c r="Y4368" s="5"/>
    </row>
    <row r="4369" spans="1:25" x14ac:dyDescent="0.3">
      <c r="A4369" t="s">
        <v>580</v>
      </c>
      <c r="B4369">
        <v>129</v>
      </c>
      <c r="C4369">
        <v>134520804</v>
      </c>
      <c r="D4369" t="s">
        <v>20</v>
      </c>
      <c r="E4369" t="s">
        <v>12819</v>
      </c>
      <c r="F4369" t="s">
        <v>581</v>
      </c>
      <c r="G4369" t="s">
        <v>14</v>
      </c>
      <c r="H4369" t="s">
        <v>15</v>
      </c>
      <c r="I4369">
        <v>110000000</v>
      </c>
      <c r="J4369">
        <v>2007</v>
      </c>
      <c r="K4369">
        <v>7.2</v>
      </c>
      <c r="L4369" s="5" t="s">
        <v>476</v>
      </c>
      <c r="M4369" s="5" t="s">
        <v>340</v>
      </c>
      <c r="N4369" t="s">
        <v>3629</v>
      </c>
      <c r="P4369" s="5">
        <f t="shared" si="392"/>
        <v>-3.2901092003619764E-2</v>
      </c>
      <c r="Q4369" s="5">
        <f t="shared" si="393"/>
        <v>134520804</v>
      </c>
      <c r="R4369" s="1">
        <f t="shared" si="394"/>
        <v>24520804</v>
      </c>
      <c r="S4369" s="1">
        <f t="shared" si="395"/>
        <v>110000000</v>
      </c>
      <c r="V4369" s="5"/>
      <c r="W4369" s="5"/>
      <c r="Y4369" s="5"/>
    </row>
    <row r="4370" spans="1:25" x14ac:dyDescent="0.3">
      <c r="A4370" t="s">
        <v>583</v>
      </c>
      <c r="B4370">
        <v>120</v>
      </c>
      <c r="C4370">
        <v>24004159</v>
      </c>
      <c r="D4370" t="s">
        <v>584</v>
      </c>
      <c r="E4370" t="s">
        <v>12820</v>
      </c>
      <c r="F4370" t="s">
        <v>585</v>
      </c>
      <c r="G4370" t="s">
        <v>14</v>
      </c>
      <c r="H4370" t="s">
        <v>15</v>
      </c>
      <c r="I4370">
        <v>110000000</v>
      </c>
      <c r="J4370">
        <v>2004</v>
      </c>
      <c r="K4370">
        <v>5.8</v>
      </c>
      <c r="L4370" s="5" t="s">
        <v>476</v>
      </c>
      <c r="M4370" s="5" t="s">
        <v>340</v>
      </c>
      <c r="N4370" t="s">
        <v>599</v>
      </c>
      <c r="P4370" s="5">
        <f t="shared" si="392"/>
        <v>-6.8304869132828488E-2</v>
      </c>
      <c r="Q4370" s="5">
        <f t="shared" si="393"/>
        <v>24004159</v>
      </c>
      <c r="R4370" s="1">
        <f t="shared" si="394"/>
        <v>-85995841</v>
      </c>
      <c r="S4370" s="1">
        <f t="shared" si="395"/>
        <v>110000000</v>
      </c>
      <c r="V4370" s="5"/>
      <c r="W4370" s="5"/>
      <c r="Y4370" s="5"/>
    </row>
    <row r="4371" spans="1:25" x14ac:dyDescent="0.3">
      <c r="A4371" t="s">
        <v>589</v>
      </c>
      <c r="B4371">
        <v>82</v>
      </c>
      <c r="C4371">
        <v>100446895</v>
      </c>
      <c r="D4371" t="s">
        <v>282</v>
      </c>
      <c r="E4371" t="s">
        <v>12821</v>
      </c>
      <c r="F4371" t="s">
        <v>590</v>
      </c>
      <c r="G4371" t="s">
        <v>14</v>
      </c>
      <c r="H4371" t="s">
        <v>15</v>
      </c>
      <c r="I4371">
        <v>109000000</v>
      </c>
      <c r="J4371">
        <v>2003</v>
      </c>
      <c r="K4371">
        <v>3.8</v>
      </c>
      <c r="L4371" s="5" t="s">
        <v>340</v>
      </c>
      <c r="M4371" s="5" t="s">
        <v>599</v>
      </c>
      <c r="N4371" t="s">
        <v>6299</v>
      </c>
      <c r="O4371" t="s">
        <v>455</v>
      </c>
      <c r="P4371" s="5">
        <f t="shared" si="392"/>
        <v>-8.6677082830476579E-3</v>
      </c>
      <c r="Q4371" s="5">
        <f t="shared" si="393"/>
        <v>100446895</v>
      </c>
      <c r="R4371" s="1">
        <f t="shared" si="394"/>
        <v>-8553105</v>
      </c>
      <c r="S4371" s="1">
        <f t="shared" si="395"/>
        <v>109000000</v>
      </c>
      <c r="V4371" s="5"/>
      <c r="W4371" s="5"/>
      <c r="Y4371" s="5"/>
    </row>
    <row r="4372" spans="1:25" x14ac:dyDescent="0.3">
      <c r="A4372" t="s">
        <v>70</v>
      </c>
      <c r="B4372">
        <v>151</v>
      </c>
      <c r="C4372">
        <v>228430993</v>
      </c>
      <c r="D4372" t="s">
        <v>235</v>
      </c>
      <c r="E4372" t="s">
        <v>12822</v>
      </c>
      <c r="F4372" t="s">
        <v>598</v>
      </c>
      <c r="G4372" t="s">
        <v>14</v>
      </c>
      <c r="H4372" t="s">
        <v>15</v>
      </c>
      <c r="I4372">
        <v>108000000</v>
      </c>
      <c r="J4372">
        <v>2015</v>
      </c>
      <c r="K4372">
        <v>8.1</v>
      </c>
      <c r="L4372" s="5" t="s">
        <v>340</v>
      </c>
      <c r="M4372" s="5" t="s">
        <v>1221</v>
      </c>
      <c r="N4372" t="s">
        <v>4289</v>
      </c>
      <c r="P4372" s="5">
        <f t="shared" si="392"/>
        <v>-1.3544980538835358E-2</v>
      </c>
      <c r="Q4372" s="5">
        <f t="shared" si="393"/>
        <v>228430993</v>
      </c>
      <c r="R4372" s="1">
        <f t="shared" si="394"/>
        <v>120430993</v>
      </c>
      <c r="S4372" s="1">
        <f t="shared" si="395"/>
        <v>108000000</v>
      </c>
      <c r="V4372" s="5"/>
      <c r="W4372" s="5"/>
      <c r="Y4372" s="5"/>
    </row>
    <row r="4373" spans="1:25" x14ac:dyDescent="0.3">
      <c r="A4373" t="s">
        <v>586</v>
      </c>
      <c r="B4373">
        <v>165</v>
      </c>
      <c r="C4373">
        <v>58183966</v>
      </c>
      <c r="D4373" t="s">
        <v>587</v>
      </c>
      <c r="E4373" t="s">
        <v>12823</v>
      </c>
      <c r="F4373" t="s">
        <v>588</v>
      </c>
      <c r="G4373" t="s">
        <v>14</v>
      </c>
      <c r="H4373" t="s">
        <v>15</v>
      </c>
      <c r="I4373">
        <v>107000000</v>
      </c>
      <c r="J4373">
        <v>2001</v>
      </c>
      <c r="K4373">
        <v>6.8</v>
      </c>
      <c r="L4373" s="5" t="s">
        <v>4651</v>
      </c>
      <c r="M4373" s="5" t="s">
        <v>1221</v>
      </c>
      <c r="N4373" t="s">
        <v>8417</v>
      </c>
      <c r="P4373" s="5">
        <f t="shared" si="392"/>
        <v>-0.14014114507655906</v>
      </c>
      <c r="Q4373" s="5">
        <f t="shared" si="393"/>
        <v>58183966</v>
      </c>
      <c r="R4373" s="1">
        <f t="shared" si="394"/>
        <v>-48816034</v>
      </c>
      <c r="S4373" s="1">
        <f t="shared" si="395"/>
        <v>107000000</v>
      </c>
      <c r="V4373" s="5"/>
      <c r="W4373" s="5"/>
      <c r="Y4373" s="5"/>
    </row>
    <row r="4374" spans="1:25" x14ac:dyDescent="0.3">
      <c r="A4374" t="s">
        <v>747</v>
      </c>
      <c r="B4374">
        <v>137</v>
      </c>
      <c r="C4374">
        <v>22406362</v>
      </c>
      <c r="D4374" t="s">
        <v>748</v>
      </c>
      <c r="E4374" t="s">
        <v>12824</v>
      </c>
      <c r="F4374" t="s">
        <v>749</v>
      </c>
      <c r="G4374" t="s">
        <v>14</v>
      </c>
      <c r="H4374" t="s">
        <v>15</v>
      </c>
      <c r="I4374">
        <v>107000000</v>
      </c>
      <c r="J4374">
        <v>2004</v>
      </c>
      <c r="K4374">
        <v>6</v>
      </c>
      <c r="L4374" s="5" t="s">
        <v>1221</v>
      </c>
      <c r="M4374" s="5" t="s">
        <v>7865</v>
      </c>
      <c r="N4374" t="s">
        <v>8418</v>
      </c>
      <c r="O4374" t="s">
        <v>5239</v>
      </c>
      <c r="P4374" s="5">
        <f t="shared" si="392"/>
        <v>-0.12027769785034063</v>
      </c>
      <c r="Q4374" s="5">
        <f t="shared" si="393"/>
        <v>22406362</v>
      </c>
      <c r="R4374" s="1">
        <f t="shared" si="394"/>
        <v>-84593638</v>
      </c>
      <c r="S4374" s="1">
        <f t="shared" si="395"/>
        <v>107000000</v>
      </c>
      <c r="V4374" s="5"/>
      <c r="W4374" s="5"/>
      <c r="Y4374" s="5"/>
    </row>
    <row r="4375" spans="1:25" x14ac:dyDescent="0.3">
      <c r="A4375" t="s">
        <v>130</v>
      </c>
      <c r="B4375">
        <v>143</v>
      </c>
      <c r="C4375">
        <v>144812796</v>
      </c>
      <c r="D4375" t="s">
        <v>79</v>
      </c>
      <c r="E4375" t="s">
        <v>12825</v>
      </c>
      <c r="F4375" t="s">
        <v>131</v>
      </c>
      <c r="G4375" t="s">
        <v>14</v>
      </c>
      <c r="H4375" t="s">
        <v>132</v>
      </c>
      <c r="I4375">
        <v>105000000</v>
      </c>
      <c r="J4375">
        <v>2013</v>
      </c>
      <c r="K4375">
        <v>7.3</v>
      </c>
      <c r="L4375" s="5" t="s">
        <v>1221</v>
      </c>
      <c r="M4375" s="5" t="s">
        <v>6851</v>
      </c>
      <c r="P4375" s="5">
        <f t="shared" si="392"/>
        <v>-6.132748978072286E-2</v>
      </c>
      <c r="Q4375" s="5">
        <f t="shared" si="393"/>
        <v>144812796</v>
      </c>
      <c r="R4375" s="1">
        <f t="shared" si="394"/>
        <v>39812796</v>
      </c>
      <c r="S4375" s="1">
        <f t="shared" si="395"/>
        <v>105000000</v>
      </c>
      <c r="V4375" s="5"/>
      <c r="W4375" s="5"/>
      <c r="Y4375" s="5"/>
    </row>
    <row r="4376" spans="1:25" x14ac:dyDescent="0.3">
      <c r="A4376" t="s">
        <v>499</v>
      </c>
      <c r="B4376">
        <v>134</v>
      </c>
      <c r="C4376">
        <v>57637485</v>
      </c>
      <c r="D4376" t="s">
        <v>84</v>
      </c>
      <c r="E4376" t="s">
        <v>12826</v>
      </c>
      <c r="F4376" t="s">
        <v>500</v>
      </c>
      <c r="G4376" t="s">
        <v>14</v>
      </c>
      <c r="H4376" t="s">
        <v>15</v>
      </c>
      <c r="I4376">
        <v>105000000</v>
      </c>
      <c r="J4376">
        <v>2004</v>
      </c>
      <c r="K4376">
        <v>6.7</v>
      </c>
      <c r="L4376" s="5" t="s">
        <v>476</v>
      </c>
      <c r="M4376" s="5" t="s">
        <v>340</v>
      </c>
      <c r="N4376" t="s">
        <v>4289</v>
      </c>
      <c r="O4376" t="s">
        <v>3629</v>
      </c>
      <c r="P4376" s="5">
        <f t="shared" si="392"/>
        <v>-0.10126472513895929</v>
      </c>
      <c r="Q4376" s="5">
        <f t="shared" si="393"/>
        <v>57637485</v>
      </c>
      <c r="R4376" s="1">
        <f t="shared" si="394"/>
        <v>-47362515</v>
      </c>
      <c r="S4376" s="1">
        <f t="shared" si="395"/>
        <v>105000000</v>
      </c>
      <c r="V4376" s="5"/>
      <c r="W4376" s="5"/>
      <c r="Y4376" s="5"/>
    </row>
    <row r="4377" spans="1:25" x14ac:dyDescent="0.3">
      <c r="A4377" t="s">
        <v>566</v>
      </c>
      <c r="B4377">
        <v>105</v>
      </c>
      <c r="C4377">
        <v>71017784</v>
      </c>
      <c r="D4377" t="s">
        <v>101</v>
      </c>
      <c r="E4377" t="s">
        <v>12827</v>
      </c>
      <c r="F4377" t="s">
        <v>575</v>
      </c>
      <c r="G4377" t="s">
        <v>14</v>
      </c>
      <c r="H4377" t="s">
        <v>15</v>
      </c>
      <c r="I4377">
        <v>105000000</v>
      </c>
      <c r="J4377">
        <v>2013</v>
      </c>
      <c r="K4377">
        <v>5.4</v>
      </c>
      <c r="L4377" s="5" t="s">
        <v>340</v>
      </c>
      <c r="M4377" s="5" t="s">
        <v>4017</v>
      </c>
      <c r="N4377" t="s">
        <v>599</v>
      </c>
      <c r="O4377" t="s">
        <v>6299</v>
      </c>
      <c r="P4377" s="5">
        <f t="shared" si="392"/>
        <v>-7.8292954422934741E-2</v>
      </c>
      <c r="Q4377" s="5">
        <f t="shared" si="393"/>
        <v>71017784</v>
      </c>
      <c r="R4377" s="1">
        <f t="shared" si="394"/>
        <v>-33982216</v>
      </c>
      <c r="S4377" s="1">
        <f t="shared" si="395"/>
        <v>105000000</v>
      </c>
      <c r="V4377" s="5"/>
      <c r="W4377" s="5"/>
      <c r="Y4377" s="5"/>
    </row>
    <row r="4378" spans="1:25" x14ac:dyDescent="0.3">
      <c r="A4378" t="s">
        <v>595</v>
      </c>
      <c r="B4378">
        <v>97</v>
      </c>
      <c r="C4378">
        <v>104374107</v>
      </c>
      <c r="D4378" t="s">
        <v>596</v>
      </c>
      <c r="E4378" t="s">
        <v>12828</v>
      </c>
      <c r="F4378" t="s">
        <v>597</v>
      </c>
      <c r="G4378" t="s">
        <v>14</v>
      </c>
      <c r="H4378" t="s">
        <v>15</v>
      </c>
      <c r="I4378">
        <v>105000000</v>
      </c>
      <c r="J4378">
        <v>2009</v>
      </c>
      <c r="K4378">
        <v>7.1</v>
      </c>
      <c r="L4378" s="5" t="s">
        <v>4017</v>
      </c>
      <c r="M4378" s="5" t="s">
        <v>6299</v>
      </c>
      <c r="N4378" t="s">
        <v>455</v>
      </c>
      <c r="O4378" t="s">
        <v>6055</v>
      </c>
      <c r="P4378" s="5">
        <f t="shared" si="392"/>
        <v>-6.2862440327713973E-2</v>
      </c>
      <c r="Q4378" s="5">
        <f t="shared" si="393"/>
        <v>104374107</v>
      </c>
      <c r="R4378" s="1">
        <f t="shared" si="394"/>
        <v>-625893</v>
      </c>
      <c r="S4378" s="1">
        <f t="shared" si="395"/>
        <v>105000000</v>
      </c>
      <c r="V4378" s="5"/>
      <c r="W4378" s="5"/>
      <c r="Y4378" s="5"/>
    </row>
    <row r="4379" spans="1:25" x14ac:dyDescent="0.3">
      <c r="A4379" t="s">
        <v>468</v>
      </c>
      <c r="B4379">
        <v>129</v>
      </c>
      <c r="C4379">
        <v>54700065</v>
      </c>
      <c r="D4379" t="s">
        <v>666</v>
      </c>
      <c r="E4379" t="s">
        <v>12829</v>
      </c>
      <c r="F4379" t="s">
        <v>667</v>
      </c>
      <c r="G4379" t="s">
        <v>14</v>
      </c>
      <c r="H4379" t="s">
        <v>15</v>
      </c>
      <c r="I4379">
        <v>105000000</v>
      </c>
      <c r="J4379">
        <v>1997</v>
      </c>
      <c r="K4379">
        <v>7.2</v>
      </c>
      <c r="L4379" s="5" t="s">
        <v>476</v>
      </c>
      <c r="M4379" s="5" t="s">
        <v>4289</v>
      </c>
      <c r="N4379" t="s">
        <v>8418</v>
      </c>
      <c r="P4379" s="5">
        <f t="shared" si="392"/>
        <v>-7.7023772679941982E-2</v>
      </c>
      <c r="Q4379" s="5">
        <f t="shared" si="393"/>
        <v>54700065</v>
      </c>
      <c r="R4379" s="1">
        <f t="shared" si="394"/>
        <v>-50299935</v>
      </c>
      <c r="S4379" s="1">
        <f t="shared" si="395"/>
        <v>105000000</v>
      </c>
      <c r="V4379" s="5"/>
      <c r="W4379" s="5"/>
      <c r="Y4379" s="5"/>
    </row>
    <row r="4380" spans="1:25" x14ac:dyDescent="0.3">
      <c r="A4380" t="s">
        <v>683</v>
      </c>
      <c r="B4380">
        <v>114</v>
      </c>
      <c r="C4380">
        <v>28772222</v>
      </c>
      <c r="D4380" t="s">
        <v>684</v>
      </c>
      <c r="E4380" t="s">
        <v>12830</v>
      </c>
      <c r="F4380" t="s">
        <v>685</v>
      </c>
      <c r="G4380" t="s">
        <v>14</v>
      </c>
      <c r="H4380" t="s">
        <v>15</v>
      </c>
      <c r="I4380">
        <v>105000000</v>
      </c>
      <c r="J4380">
        <v>2015</v>
      </c>
      <c r="K4380">
        <v>5.3</v>
      </c>
      <c r="L4380" s="5" t="s">
        <v>476</v>
      </c>
      <c r="M4380" s="5" t="s">
        <v>8413</v>
      </c>
      <c r="N4380" t="s">
        <v>8417</v>
      </c>
      <c r="O4380" t="s">
        <v>3629</v>
      </c>
      <c r="P4380" s="5">
        <f t="shared" si="392"/>
        <v>-4.0545845662781306E-2</v>
      </c>
      <c r="Q4380" s="5">
        <f t="shared" si="393"/>
        <v>28772222</v>
      </c>
      <c r="R4380" s="1">
        <f t="shared" si="394"/>
        <v>-76227778</v>
      </c>
      <c r="S4380" s="1">
        <f t="shared" si="395"/>
        <v>105000000</v>
      </c>
      <c r="V4380" s="5"/>
      <c r="W4380" s="5"/>
      <c r="Y4380" s="5"/>
    </row>
    <row r="4381" spans="1:25" x14ac:dyDescent="0.3">
      <c r="A4381" t="s">
        <v>287</v>
      </c>
      <c r="B4381">
        <v>83</v>
      </c>
      <c r="C4381">
        <v>90646554</v>
      </c>
      <c r="D4381" t="s">
        <v>165</v>
      </c>
      <c r="E4381" t="s">
        <v>12831</v>
      </c>
      <c r="F4381" t="s">
        <v>1426</v>
      </c>
      <c r="G4381" t="s">
        <v>14</v>
      </c>
      <c r="H4381" t="s">
        <v>15</v>
      </c>
      <c r="I4381">
        <v>105000000</v>
      </c>
      <c r="J4381">
        <v>1998</v>
      </c>
      <c r="K4381">
        <v>6.6</v>
      </c>
      <c r="L4381" s="5" t="s">
        <v>340</v>
      </c>
      <c r="M4381" s="5" t="s">
        <v>4017</v>
      </c>
      <c r="N4381" t="s">
        <v>599</v>
      </c>
      <c r="O4381" t="s">
        <v>6299</v>
      </c>
      <c r="P4381" s="5">
        <f t="shared" si="392"/>
        <v>4.3721828103465803E-2</v>
      </c>
      <c r="Q4381" s="5">
        <f t="shared" si="393"/>
        <v>90646554</v>
      </c>
      <c r="R4381" s="1">
        <f t="shared" si="394"/>
        <v>-14353446</v>
      </c>
      <c r="S4381" s="1">
        <f t="shared" si="395"/>
        <v>105000000</v>
      </c>
      <c r="V4381" s="5"/>
      <c r="W4381" s="5"/>
      <c r="Y4381" s="5"/>
    </row>
    <row r="4382" spans="1:25" x14ac:dyDescent="0.3">
      <c r="A4382" t="s">
        <v>459</v>
      </c>
      <c r="B4382">
        <v>101</v>
      </c>
      <c r="C4382">
        <v>131536019</v>
      </c>
      <c r="D4382" t="s">
        <v>460</v>
      </c>
      <c r="E4382" t="s">
        <v>12832</v>
      </c>
      <c r="F4382" t="s">
        <v>461</v>
      </c>
      <c r="G4382" t="s">
        <v>14</v>
      </c>
      <c r="H4382" t="s">
        <v>15</v>
      </c>
      <c r="I4382">
        <v>103000000</v>
      </c>
      <c r="J4382">
        <v>2014</v>
      </c>
      <c r="K4382">
        <v>6.4</v>
      </c>
      <c r="L4382" s="5" t="s">
        <v>340</v>
      </c>
      <c r="M4382" s="5" t="s">
        <v>4017</v>
      </c>
      <c r="N4382" t="s">
        <v>599</v>
      </c>
      <c r="O4382" t="s">
        <v>6299</v>
      </c>
      <c r="P4382" s="5">
        <f t="shared" si="392"/>
        <v>6.7995145768547038E-2</v>
      </c>
      <c r="Q4382" s="5">
        <f t="shared" si="393"/>
        <v>131536019</v>
      </c>
      <c r="R4382" s="1">
        <f t="shared" si="394"/>
        <v>28536019</v>
      </c>
      <c r="S4382" s="1">
        <f t="shared" si="395"/>
        <v>103000000</v>
      </c>
      <c r="V4382" s="5"/>
      <c r="W4382" s="5"/>
      <c r="Y4382" s="5"/>
    </row>
    <row r="4383" spans="1:25" x14ac:dyDescent="0.3">
      <c r="A4383" t="s">
        <v>70</v>
      </c>
      <c r="B4383">
        <v>171</v>
      </c>
      <c r="C4383">
        <v>187670866</v>
      </c>
      <c r="D4383" t="s">
        <v>610</v>
      </c>
      <c r="E4383" t="s">
        <v>12833</v>
      </c>
      <c r="F4383" t="s">
        <v>611</v>
      </c>
      <c r="G4383" t="s">
        <v>14</v>
      </c>
      <c r="H4383" t="s">
        <v>15</v>
      </c>
      <c r="I4383">
        <v>103000000</v>
      </c>
      <c r="J4383">
        <v>2000</v>
      </c>
      <c r="K4383">
        <v>8.5</v>
      </c>
      <c r="L4383" s="5" t="s">
        <v>476</v>
      </c>
      <c r="M4383" s="5" t="s">
        <v>1221</v>
      </c>
      <c r="N4383" t="s">
        <v>6851</v>
      </c>
      <c r="P4383" s="5">
        <f t="shared" si="392"/>
        <v>3.7834835227168163E-2</v>
      </c>
      <c r="Q4383" s="5">
        <f t="shared" si="393"/>
        <v>187670866</v>
      </c>
      <c r="R4383" s="1">
        <f t="shared" si="394"/>
        <v>84670866</v>
      </c>
      <c r="S4383" s="1">
        <f t="shared" si="395"/>
        <v>103000000</v>
      </c>
      <c r="V4383" s="5"/>
      <c r="W4383" s="5"/>
      <c r="Y4383" s="5"/>
    </row>
    <row r="4384" spans="1:25" x14ac:dyDescent="0.3">
      <c r="A4384" t="s">
        <v>1925</v>
      </c>
      <c r="B4384">
        <v>132</v>
      </c>
      <c r="C4384">
        <v>274299</v>
      </c>
      <c r="D4384" t="s">
        <v>4737</v>
      </c>
      <c r="E4384" t="s">
        <v>12834</v>
      </c>
      <c r="F4384" t="s">
        <v>4738</v>
      </c>
      <c r="G4384" t="s">
        <v>14</v>
      </c>
      <c r="H4384" t="s">
        <v>525</v>
      </c>
      <c r="I4384">
        <v>103000000</v>
      </c>
      <c r="J4384">
        <v>2002</v>
      </c>
      <c r="K4384">
        <v>7.3</v>
      </c>
      <c r="L4384" s="5" t="s">
        <v>4651</v>
      </c>
      <c r="M4384" s="5" t="s">
        <v>8413</v>
      </c>
      <c r="N4384" t="s">
        <v>1221</v>
      </c>
      <c r="O4384" t="s">
        <v>8418</v>
      </c>
      <c r="P4384" s="5">
        <f t="shared" si="392"/>
        <v>-8.2779221271723102E-2</v>
      </c>
      <c r="Q4384" s="5">
        <f t="shared" si="393"/>
        <v>274299</v>
      </c>
      <c r="R4384" s="1">
        <f t="shared" si="394"/>
        <v>-102725701</v>
      </c>
      <c r="S4384" s="1">
        <f t="shared" si="395"/>
        <v>103000000</v>
      </c>
      <c r="V4384" s="5"/>
      <c r="W4384" s="5"/>
      <c r="Y4384" s="5"/>
    </row>
    <row r="4385" spans="1:25" x14ac:dyDescent="0.3">
      <c r="A4385" t="s">
        <v>138</v>
      </c>
      <c r="B4385">
        <v>145</v>
      </c>
      <c r="C4385">
        <v>132014112</v>
      </c>
      <c r="D4385" t="s">
        <v>591</v>
      </c>
      <c r="E4385" t="s">
        <v>12835</v>
      </c>
      <c r="F4385" t="s">
        <v>612</v>
      </c>
      <c r="G4385" t="s">
        <v>14</v>
      </c>
      <c r="H4385" t="s">
        <v>15</v>
      </c>
      <c r="I4385">
        <v>102000000</v>
      </c>
      <c r="J4385">
        <v>2002</v>
      </c>
      <c r="K4385">
        <v>7.7</v>
      </c>
      <c r="L4385" s="5" t="s">
        <v>476</v>
      </c>
      <c r="M4385" s="5" t="s">
        <v>8415</v>
      </c>
      <c r="N4385" t="s">
        <v>4289</v>
      </c>
      <c r="O4385" t="s">
        <v>3629</v>
      </c>
      <c r="P4385" s="5">
        <f t="shared" si="392"/>
        <v>7.2805956312428213E-2</v>
      </c>
      <c r="Q4385" s="5">
        <f t="shared" si="393"/>
        <v>132014112</v>
      </c>
      <c r="R4385" s="1">
        <f t="shared" si="394"/>
        <v>30014112</v>
      </c>
      <c r="S4385" s="1">
        <f t="shared" si="395"/>
        <v>102000000</v>
      </c>
      <c r="V4385" s="5"/>
      <c r="W4385" s="5"/>
      <c r="Y4385" s="5"/>
    </row>
    <row r="4386" spans="1:25" x14ac:dyDescent="0.3">
      <c r="A4386" t="s">
        <v>11</v>
      </c>
      <c r="B4386">
        <v>153</v>
      </c>
      <c r="C4386">
        <v>204843350</v>
      </c>
      <c r="D4386" t="s">
        <v>231</v>
      </c>
      <c r="E4386" t="s">
        <v>12836</v>
      </c>
      <c r="F4386" t="s">
        <v>616</v>
      </c>
      <c r="G4386" t="s">
        <v>14</v>
      </c>
      <c r="H4386" t="s">
        <v>15</v>
      </c>
      <c r="I4386">
        <v>102000000</v>
      </c>
      <c r="J4386">
        <v>1991</v>
      </c>
      <c r="K4386">
        <v>8.5</v>
      </c>
      <c r="L4386" s="5" t="s">
        <v>476</v>
      </c>
      <c r="M4386" s="5" t="s">
        <v>4289</v>
      </c>
      <c r="P4386" s="5">
        <f t="shared" si="392"/>
        <v>3.423506942504409E-2</v>
      </c>
      <c r="Q4386" s="5">
        <f t="shared" si="393"/>
        <v>204843350</v>
      </c>
      <c r="R4386" s="1">
        <f t="shared" si="394"/>
        <v>102843350</v>
      </c>
      <c r="S4386" s="1">
        <f t="shared" si="395"/>
        <v>102000000</v>
      </c>
      <c r="V4386" s="5"/>
      <c r="W4386" s="5"/>
      <c r="Y4386" s="5"/>
    </row>
    <row r="4387" spans="1:25" x14ac:dyDescent="0.3">
      <c r="A4387" t="s">
        <v>668</v>
      </c>
      <c r="B4387">
        <v>172</v>
      </c>
      <c r="C4387">
        <v>27098580</v>
      </c>
      <c r="D4387" t="s">
        <v>669</v>
      </c>
      <c r="E4387" t="s">
        <v>12837</v>
      </c>
      <c r="F4387" t="s">
        <v>670</v>
      </c>
      <c r="G4387" t="s">
        <v>14</v>
      </c>
      <c r="H4387" t="s">
        <v>275</v>
      </c>
      <c r="I4387">
        <v>102000000</v>
      </c>
      <c r="J4387">
        <v>2012</v>
      </c>
      <c r="K4387">
        <v>7.5</v>
      </c>
      <c r="L4387" s="5" t="s">
        <v>1221</v>
      </c>
      <c r="M4387" s="5" t="s">
        <v>4289</v>
      </c>
      <c r="P4387" s="5">
        <f t="shared" si="392"/>
        <v>-0.18477428078316099</v>
      </c>
      <c r="Q4387" s="5">
        <f t="shared" si="393"/>
        <v>27098580</v>
      </c>
      <c r="R4387" s="1">
        <f t="shared" si="394"/>
        <v>-74901420</v>
      </c>
      <c r="S4387" s="1">
        <f t="shared" si="395"/>
        <v>102000000</v>
      </c>
      <c r="V4387" s="5"/>
      <c r="W4387" s="5"/>
      <c r="Y4387" s="5"/>
    </row>
    <row r="4388" spans="1:25" x14ac:dyDescent="0.3">
      <c r="A4388" t="s">
        <v>94</v>
      </c>
      <c r="B4388">
        <v>113</v>
      </c>
      <c r="C4388">
        <v>79711678</v>
      </c>
      <c r="D4388" t="s">
        <v>315</v>
      </c>
      <c r="E4388" t="s">
        <v>12838</v>
      </c>
      <c r="F4388" t="s">
        <v>316</v>
      </c>
      <c r="G4388" t="s">
        <v>14</v>
      </c>
      <c r="H4388" t="s">
        <v>15</v>
      </c>
      <c r="I4388">
        <v>100000000</v>
      </c>
      <c r="J4388">
        <v>2012</v>
      </c>
      <c r="K4388">
        <v>6.2</v>
      </c>
      <c r="L4388" s="5" t="s">
        <v>599</v>
      </c>
      <c r="M4388" s="5" t="s">
        <v>455</v>
      </c>
      <c r="N4388" t="s">
        <v>2267</v>
      </c>
      <c r="P4388" s="5">
        <f t="shared" si="392"/>
        <v>-8.4951120368856492E-2</v>
      </c>
      <c r="Q4388" s="5">
        <f t="shared" si="393"/>
        <v>79711678</v>
      </c>
      <c r="R4388" s="1">
        <f t="shared" si="394"/>
        <v>-20288322</v>
      </c>
      <c r="S4388" s="1">
        <f t="shared" si="395"/>
        <v>100000000</v>
      </c>
      <c r="V4388" s="5"/>
      <c r="W4388" s="5"/>
      <c r="Y4388" s="5"/>
    </row>
    <row r="4389" spans="1:25" x14ac:dyDescent="0.3">
      <c r="A4389" t="s">
        <v>358</v>
      </c>
      <c r="B4389">
        <v>90</v>
      </c>
      <c r="C4389">
        <v>110332737</v>
      </c>
      <c r="D4389" t="s">
        <v>359</v>
      </c>
      <c r="E4389" t="s">
        <v>12839</v>
      </c>
      <c r="F4389" t="s">
        <v>360</v>
      </c>
      <c r="G4389" t="s">
        <v>14</v>
      </c>
      <c r="H4389" t="s">
        <v>15</v>
      </c>
      <c r="I4389">
        <v>100000000</v>
      </c>
      <c r="J4389">
        <v>2005</v>
      </c>
      <c r="K4389">
        <v>6.1</v>
      </c>
      <c r="L4389" s="5" t="s">
        <v>599</v>
      </c>
      <c r="M4389" s="5" t="s">
        <v>8413</v>
      </c>
      <c r="P4389" s="5">
        <f t="shared" si="392"/>
        <v>-8.4146898967377426E-2</v>
      </c>
      <c r="Q4389" s="5">
        <f t="shared" si="393"/>
        <v>110332737</v>
      </c>
      <c r="R4389" s="1">
        <f t="shared" si="394"/>
        <v>10332737</v>
      </c>
      <c r="S4389" s="1">
        <f t="shared" si="395"/>
        <v>100000000</v>
      </c>
      <c r="V4389" s="5"/>
      <c r="W4389" s="5"/>
      <c r="Y4389" s="5"/>
    </row>
    <row r="4390" spans="1:25" x14ac:dyDescent="0.3">
      <c r="A4390" t="s">
        <v>501</v>
      </c>
      <c r="B4390">
        <v>117</v>
      </c>
      <c r="C4390">
        <v>58607007</v>
      </c>
      <c r="D4390" t="s">
        <v>502</v>
      </c>
      <c r="E4390" t="s">
        <v>12840</v>
      </c>
      <c r="F4390" t="s">
        <v>503</v>
      </c>
      <c r="G4390" t="s">
        <v>14</v>
      </c>
      <c r="H4390" t="s">
        <v>15</v>
      </c>
      <c r="I4390">
        <v>100000000</v>
      </c>
      <c r="J4390">
        <v>2014</v>
      </c>
      <c r="K4390">
        <v>6.2</v>
      </c>
      <c r="L4390" s="5" t="s">
        <v>476</v>
      </c>
      <c r="M4390" s="5" t="s">
        <v>8413</v>
      </c>
      <c r="N4390" t="s">
        <v>4289</v>
      </c>
      <c r="O4390" t="s">
        <v>3629</v>
      </c>
      <c r="P4390" s="5">
        <f t="shared" si="392"/>
        <v>-8.50136194936819E-2</v>
      </c>
      <c r="Q4390" s="5">
        <f t="shared" si="393"/>
        <v>58607007</v>
      </c>
      <c r="R4390" s="1">
        <f t="shared" si="394"/>
        <v>-41392993</v>
      </c>
      <c r="S4390" s="1">
        <f t="shared" si="395"/>
        <v>100000000</v>
      </c>
      <c r="V4390" s="5"/>
      <c r="W4390" s="5"/>
      <c r="Y4390" s="5"/>
    </row>
    <row r="4391" spans="1:25" x14ac:dyDescent="0.3">
      <c r="A4391" t="s">
        <v>434</v>
      </c>
      <c r="B4391">
        <v>91</v>
      </c>
      <c r="C4391">
        <v>274084951</v>
      </c>
      <c r="D4391" t="s">
        <v>531</v>
      </c>
      <c r="E4391" t="s">
        <v>12841</v>
      </c>
      <c r="F4391" t="s">
        <v>532</v>
      </c>
      <c r="G4391" t="s">
        <v>14</v>
      </c>
      <c r="H4391" t="s">
        <v>22</v>
      </c>
      <c r="I4391">
        <v>100000000</v>
      </c>
      <c r="J4391">
        <v>2013</v>
      </c>
      <c r="K4391">
        <v>7.8</v>
      </c>
      <c r="L4391" s="5" t="s">
        <v>340</v>
      </c>
      <c r="M4391" s="5" t="s">
        <v>1221</v>
      </c>
      <c r="N4391" t="s">
        <v>4289</v>
      </c>
      <c r="O4391" t="s">
        <v>3629</v>
      </c>
      <c r="P4391" s="5">
        <f t="shared" si="392"/>
        <v>-8.3237163321908489E-2</v>
      </c>
      <c r="Q4391" s="5">
        <f t="shared" si="393"/>
        <v>274084951</v>
      </c>
      <c r="R4391" s="1">
        <f t="shared" si="394"/>
        <v>174084951</v>
      </c>
      <c r="S4391" s="1">
        <f t="shared" si="395"/>
        <v>100000000</v>
      </c>
      <c r="V4391" s="5"/>
      <c r="W4391" s="5"/>
      <c r="Y4391" s="5"/>
    </row>
    <row r="4392" spans="1:25" x14ac:dyDescent="0.3">
      <c r="A4392" t="s">
        <v>449</v>
      </c>
      <c r="B4392">
        <v>174</v>
      </c>
      <c r="C4392">
        <v>261970615</v>
      </c>
      <c r="D4392" t="s">
        <v>40</v>
      </c>
      <c r="E4392" t="s">
        <v>12842</v>
      </c>
      <c r="F4392" t="s">
        <v>613</v>
      </c>
      <c r="G4392" t="s">
        <v>14</v>
      </c>
      <c r="H4392" t="s">
        <v>22</v>
      </c>
      <c r="I4392">
        <v>100000000</v>
      </c>
      <c r="J4392">
        <v>2002</v>
      </c>
      <c r="K4392">
        <v>7.4</v>
      </c>
      <c r="L4392" s="5" t="s">
        <v>340</v>
      </c>
      <c r="M4392" s="5" t="s">
        <v>6299</v>
      </c>
      <c r="N4392" t="s">
        <v>455</v>
      </c>
      <c r="O4392" t="s">
        <v>8415</v>
      </c>
      <c r="P4392" s="5">
        <f t="shared" si="392"/>
        <v>-0.1045908106420789</v>
      </c>
      <c r="Q4392" s="5">
        <f t="shared" si="393"/>
        <v>261970615</v>
      </c>
      <c r="R4392" s="1">
        <f t="shared" si="394"/>
        <v>161970615</v>
      </c>
      <c r="S4392" s="1">
        <f t="shared" si="395"/>
        <v>100000000</v>
      </c>
      <c r="V4392" s="5"/>
      <c r="W4392" s="5"/>
      <c r="Y4392" s="5"/>
    </row>
    <row r="4393" spans="1:25" x14ac:dyDescent="0.3">
      <c r="A4393" t="s">
        <v>94</v>
      </c>
      <c r="B4393">
        <v>119</v>
      </c>
      <c r="C4393">
        <v>180011740</v>
      </c>
      <c r="D4393" t="s">
        <v>84</v>
      </c>
      <c r="E4393" t="s">
        <v>12843</v>
      </c>
      <c r="F4393" t="s">
        <v>615</v>
      </c>
      <c r="G4393" t="s">
        <v>14</v>
      </c>
      <c r="H4393" t="s">
        <v>15</v>
      </c>
      <c r="I4393">
        <v>100000000</v>
      </c>
      <c r="J4393">
        <v>2001</v>
      </c>
      <c r="K4393">
        <v>5.7</v>
      </c>
      <c r="L4393" s="5" t="s">
        <v>476</v>
      </c>
      <c r="M4393" s="5" t="s">
        <v>340</v>
      </c>
      <c r="N4393" t="s">
        <v>4289</v>
      </c>
      <c r="O4393" t="s">
        <v>3629</v>
      </c>
      <c r="P4393" s="5">
        <f t="shared" si="392"/>
        <v>-0.13168110556708126</v>
      </c>
      <c r="Q4393" s="5">
        <f t="shared" si="393"/>
        <v>180011740</v>
      </c>
      <c r="R4393" s="1">
        <f t="shared" si="394"/>
        <v>80011740</v>
      </c>
      <c r="S4393" s="1">
        <f t="shared" si="395"/>
        <v>100000000</v>
      </c>
      <c r="V4393" s="5"/>
      <c r="W4393" s="5"/>
      <c r="Y4393" s="5"/>
    </row>
    <row r="4394" spans="1:25" x14ac:dyDescent="0.3">
      <c r="A4394" t="s">
        <v>586</v>
      </c>
      <c r="B4394">
        <v>140</v>
      </c>
      <c r="C4394">
        <v>97030725</v>
      </c>
      <c r="D4394" t="s">
        <v>617</v>
      </c>
      <c r="E4394" t="s">
        <v>12844</v>
      </c>
      <c r="F4394" t="s">
        <v>618</v>
      </c>
      <c r="G4394" t="s">
        <v>14</v>
      </c>
      <c r="H4394" t="s">
        <v>15</v>
      </c>
      <c r="I4394">
        <v>100000000</v>
      </c>
      <c r="J4394">
        <v>2009</v>
      </c>
      <c r="K4394">
        <v>7</v>
      </c>
      <c r="L4394" s="5" t="s">
        <v>4651</v>
      </c>
      <c r="M4394" s="5" t="s">
        <v>8413</v>
      </c>
      <c r="N4394" t="s">
        <v>1221</v>
      </c>
      <c r="O4394" t="s">
        <v>7865</v>
      </c>
      <c r="P4394" s="5">
        <f t="shared" si="392"/>
        <v>-0.14514680930558255</v>
      </c>
      <c r="Q4394" s="5">
        <f t="shared" si="393"/>
        <v>97030725</v>
      </c>
      <c r="R4394" s="1">
        <f t="shared" si="394"/>
        <v>-2969275</v>
      </c>
      <c r="S4394" s="1">
        <f t="shared" si="395"/>
        <v>100000000</v>
      </c>
      <c r="V4394" s="5"/>
      <c r="W4394" s="5"/>
      <c r="Y4394" s="5"/>
    </row>
    <row r="4395" spans="1:25" x14ac:dyDescent="0.3">
      <c r="A4395" t="s">
        <v>70</v>
      </c>
      <c r="B4395">
        <v>176</v>
      </c>
      <c r="C4395">
        <v>130127620</v>
      </c>
      <c r="D4395" t="s">
        <v>619</v>
      </c>
      <c r="E4395" t="s">
        <v>12845</v>
      </c>
      <c r="F4395" t="s">
        <v>622</v>
      </c>
      <c r="G4395" t="s">
        <v>14</v>
      </c>
      <c r="H4395" t="s">
        <v>15</v>
      </c>
      <c r="I4395">
        <v>100000000</v>
      </c>
      <c r="J4395">
        <v>2007</v>
      </c>
      <c r="K4395">
        <v>7.8</v>
      </c>
      <c r="L4395" s="5" t="s">
        <v>4651</v>
      </c>
      <c r="M4395" s="5" t="s">
        <v>8413</v>
      </c>
      <c r="N4395" t="s">
        <v>1221</v>
      </c>
      <c r="P4395" s="5">
        <f t="shared" si="392"/>
        <v>-0.14620603025887294</v>
      </c>
      <c r="Q4395" s="5">
        <f t="shared" si="393"/>
        <v>130127620</v>
      </c>
      <c r="R4395" s="1">
        <f t="shared" si="394"/>
        <v>30127620</v>
      </c>
      <c r="S4395" s="1">
        <f t="shared" si="395"/>
        <v>100000000</v>
      </c>
      <c r="V4395" s="5"/>
      <c r="W4395" s="5"/>
      <c r="Y4395" s="5"/>
    </row>
    <row r="4396" spans="1:25" x14ac:dyDescent="0.3">
      <c r="A4396" t="s">
        <v>625</v>
      </c>
      <c r="B4396">
        <v>106</v>
      </c>
      <c r="C4396">
        <v>65452312</v>
      </c>
      <c r="D4396" t="s">
        <v>122</v>
      </c>
      <c r="E4396" t="s">
        <v>12846</v>
      </c>
      <c r="F4396" t="s">
        <v>626</v>
      </c>
      <c r="G4396" t="s">
        <v>14</v>
      </c>
      <c r="H4396" t="s">
        <v>15</v>
      </c>
      <c r="I4396">
        <v>100000000</v>
      </c>
      <c r="J4396">
        <v>2009</v>
      </c>
      <c r="K4396">
        <v>6.4</v>
      </c>
      <c r="L4396" s="5" t="s">
        <v>476</v>
      </c>
      <c r="M4396" s="5" t="s">
        <v>8413</v>
      </c>
      <c r="N4396" t="s">
        <v>3629</v>
      </c>
      <c r="P4396" s="5">
        <f t="shared" si="392"/>
        <v>-0.15172838043627998</v>
      </c>
      <c r="Q4396" s="5">
        <f t="shared" si="393"/>
        <v>65452312</v>
      </c>
      <c r="R4396" s="1">
        <f t="shared" si="394"/>
        <v>-34547688</v>
      </c>
      <c r="S4396" s="1">
        <f t="shared" si="395"/>
        <v>100000000</v>
      </c>
      <c r="V4396" s="5"/>
      <c r="W4396" s="5"/>
      <c r="Y4396" s="5"/>
    </row>
    <row r="4397" spans="1:25" x14ac:dyDescent="0.3">
      <c r="A4397" t="s">
        <v>627</v>
      </c>
      <c r="B4397">
        <v>98</v>
      </c>
      <c r="C4397">
        <v>148383780</v>
      </c>
      <c r="D4397" t="s">
        <v>604</v>
      </c>
      <c r="E4397" t="s">
        <v>12847</v>
      </c>
      <c r="F4397" t="s">
        <v>628</v>
      </c>
      <c r="G4397" t="s">
        <v>14</v>
      </c>
      <c r="H4397" t="s">
        <v>15</v>
      </c>
      <c r="I4397">
        <v>100000000</v>
      </c>
      <c r="J4397">
        <v>2010</v>
      </c>
      <c r="K4397">
        <v>5.5</v>
      </c>
      <c r="L4397" s="5" t="s">
        <v>599</v>
      </c>
      <c r="M4397" s="5" t="s">
        <v>6851</v>
      </c>
      <c r="P4397" s="5">
        <f t="shared" si="392"/>
        <v>-0.15035424836133351</v>
      </c>
      <c r="Q4397" s="5">
        <f t="shared" si="393"/>
        <v>148383780</v>
      </c>
      <c r="R4397" s="1">
        <f t="shared" si="394"/>
        <v>48383780</v>
      </c>
      <c r="S4397" s="1">
        <f t="shared" si="395"/>
        <v>100000000</v>
      </c>
      <c r="V4397" s="5"/>
      <c r="W4397" s="5"/>
      <c r="Y4397" s="5"/>
    </row>
    <row r="4398" spans="1:25" x14ac:dyDescent="0.3">
      <c r="A4398" t="s">
        <v>629</v>
      </c>
      <c r="B4398">
        <v>116</v>
      </c>
      <c r="C4398">
        <v>119219978</v>
      </c>
      <c r="D4398" t="s">
        <v>630</v>
      </c>
      <c r="E4398" t="s">
        <v>12848</v>
      </c>
      <c r="F4398" t="s">
        <v>631</v>
      </c>
      <c r="G4398" t="s">
        <v>14</v>
      </c>
      <c r="H4398" t="s">
        <v>15</v>
      </c>
      <c r="I4398">
        <v>100000000</v>
      </c>
      <c r="J4398">
        <v>2010</v>
      </c>
      <c r="K4398">
        <v>6.7</v>
      </c>
      <c r="L4398" s="5" t="s">
        <v>476</v>
      </c>
      <c r="M4398" s="5" t="s">
        <v>599</v>
      </c>
      <c r="N4398" t="s">
        <v>8413</v>
      </c>
      <c r="P4398" s="5">
        <f t="shared" si="392"/>
        <v>-0.15989525877361765</v>
      </c>
      <c r="Q4398" s="5">
        <f t="shared" si="393"/>
        <v>119219978</v>
      </c>
      <c r="R4398" s="1">
        <f t="shared" si="394"/>
        <v>19219978</v>
      </c>
      <c r="S4398" s="1">
        <f t="shared" si="395"/>
        <v>100000000</v>
      </c>
      <c r="V4398" s="5"/>
      <c r="W4398" s="5"/>
      <c r="Y4398" s="5"/>
    </row>
    <row r="4399" spans="1:25" x14ac:dyDescent="0.3">
      <c r="A4399" t="s">
        <v>632</v>
      </c>
      <c r="B4399">
        <v>115</v>
      </c>
      <c r="C4399">
        <v>101228120</v>
      </c>
      <c r="D4399" t="s">
        <v>633</v>
      </c>
      <c r="E4399" t="s">
        <v>12849</v>
      </c>
      <c r="F4399" t="s">
        <v>634</v>
      </c>
      <c r="G4399" t="s">
        <v>14</v>
      </c>
      <c r="H4399" t="s">
        <v>15</v>
      </c>
      <c r="I4399">
        <v>100000000</v>
      </c>
      <c r="J4399">
        <v>1996</v>
      </c>
      <c r="K4399">
        <v>6.1</v>
      </c>
      <c r="L4399" s="5" t="s">
        <v>476</v>
      </c>
      <c r="M4399" s="5" t="s">
        <v>1221</v>
      </c>
      <c r="N4399" t="s">
        <v>8415</v>
      </c>
      <c r="O4399" t="s">
        <v>3629</v>
      </c>
      <c r="P4399" s="5">
        <f t="shared" si="392"/>
        <v>-0.16469540123177959</v>
      </c>
      <c r="Q4399" s="5">
        <f t="shared" si="393"/>
        <v>101228120</v>
      </c>
      <c r="R4399" s="1">
        <f t="shared" si="394"/>
        <v>1228120</v>
      </c>
      <c r="S4399" s="1">
        <f t="shared" si="395"/>
        <v>100000000</v>
      </c>
      <c r="V4399" s="5"/>
      <c r="W4399" s="5"/>
      <c r="Y4399" s="5"/>
    </row>
    <row r="4400" spans="1:25" x14ac:dyDescent="0.3">
      <c r="A4400" t="s">
        <v>635</v>
      </c>
      <c r="B4400">
        <v>165</v>
      </c>
      <c r="C4400">
        <v>162804648</v>
      </c>
      <c r="D4400" t="s">
        <v>636</v>
      </c>
      <c r="E4400" t="s">
        <v>12850</v>
      </c>
      <c r="F4400" t="s">
        <v>637</v>
      </c>
      <c r="G4400" t="s">
        <v>14</v>
      </c>
      <c r="H4400" t="s">
        <v>15</v>
      </c>
      <c r="I4400">
        <v>100000000</v>
      </c>
      <c r="J4400">
        <v>2012</v>
      </c>
      <c r="K4400">
        <v>8.5</v>
      </c>
      <c r="L4400" s="5" t="s">
        <v>1221</v>
      </c>
      <c r="M4400" s="5" t="s">
        <v>5239</v>
      </c>
      <c r="P4400" s="5">
        <f t="shared" si="392"/>
        <v>-0.16702097303257352</v>
      </c>
      <c r="Q4400" s="5">
        <f t="shared" si="393"/>
        <v>162804648</v>
      </c>
      <c r="R4400" s="1">
        <f t="shared" si="394"/>
        <v>62804648</v>
      </c>
      <c r="S4400" s="1">
        <f t="shared" si="395"/>
        <v>100000000</v>
      </c>
      <c r="V4400" s="5"/>
      <c r="W4400" s="5"/>
      <c r="Y4400" s="5"/>
    </row>
    <row r="4401" spans="1:25" x14ac:dyDescent="0.3">
      <c r="A4401" t="s">
        <v>638</v>
      </c>
      <c r="B4401">
        <v>91</v>
      </c>
      <c r="C4401">
        <v>100117603</v>
      </c>
      <c r="D4401" t="s">
        <v>640</v>
      </c>
      <c r="E4401" t="s">
        <v>12851</v>
      </c>
      <c r="F4401" t="s">
        <v>641</v>
      </c>
      <c r="G4401" t="s">
        <v>14</v>
      </c>
      <c r="H4401" t="s">
        <v>15</v>
      </c>
      <c r="I4401">
        <v>100000000</v>
      </c>
      <c r="J4401">
        <v>1996</v>
      </c>
      <c r="K4401">
        <v>6.9</v>
      </c>
      <c r="L4401" s="5" t="s">
        <v>4017</v>
      </c>
      <c r="M4401" s="5" t="s">
        <v>1221</v>
      </c>
      <c r="N4401" t="s">
        <v>6299</v>
      </c>
      <c r="O4401" t="s">
        <v>6055</v>
      </c>
      <c r="P4401" s="5">
        <f t="shared" si="392"/>
        <v>-0.18290330319766673</v>
      </c>
      <c r="Q4401" s="5">
        <f t="shared" si="393"/>
        <v>100117603</v>
      </c>
      <c r="R4401" s="1">
        <f t="shared" si="394"/>
        <v>117603</v>
      </c>
      <c r="S4401" s="1">
        <f t="shared" si="395"/>
        <v>100000000</v>
      </c>
      <c r="V4401" s="5"/>
      <c r="W4401" s="5"/>
      <c r="Y4401" s="5"/>
    </row>
    <row r="4402" spans="1:25" x14ac:dyDescent="0.3">
      <c r="A4402" t="s">
        <v>642</v>
      </c>
      <c r="B4402">
        <v>78</v>
      </c>
      <c r="C4402">
        <v>89296573</v>
      </c>
      <c r="D4402" t="s">
        <v>101</v>
      </c>
      <c r="E4402" t="s">
        <v>12852</v>
      </c>
      <c r="F4402" t="s">
        <v>643</v>
      </c>
      <c r="G4402" t="s">
        <v>14</v>
      </c>
      <c r="H4402" t="s">
        <v>15</v>
      </c>
      <c r="I4402">
        <v>100000000</v>
      </c>
      <c r="J4402">
        <v>2000</v>
      </c>
      <c r="K4402">
        <v>7.3</v>
      </c>
      <c r="L4402" s="5" t="s">
        <v>340</v>
      </c>
      <c r="M4402" s="5" t="s">
        <v>4017</v>
      </c>
      <c r="N4402" t="s">
        <v>599</v>
      </c>
      <c r="O4402" t="s">
        <v>6299</v>
      </c>
      <c r="P4402" s="5">
        <f t="shared" si="392"/>
        <v>-0.18583551587634767</v>
      </c>
      <c r="Q4402" s="5">
        <f t="shared" si="393"/>
        <v>89296573</v>
      </c>
      <c r="R4402" s="1">
        <f t="shared" si="394"/>
        <v>-10703427</v>
      </c>
      <c r="S4402" s="1">
        <f t="shared" si="395"/>
        <v>100000000</v>
      </c>
      <c r="V4402" s="5"/>
      <c r="W4402" s="5"/>
      <c r="Y4402" s="5"/>
    </row>
    <row r="4403" spans="1:25" x14ac:dyDescent="0.3">
      <c r="A4403" t="s">
        <v>253</v>
      </c>
      <c r="B4403">
        <v>131</v>
      </c>
      <c r="C4403">
        <v>173005002</v>
      </c>
      <c r="D4403" t="s">
        <v>647</v>
      </c>
      <c r="E4403" t="s">
        <v>12853</v>
      </c>
      <c r="F4403" t="s">
        <v>648</v>
      </c>
      <c r="G4403" t="s">
        <v>14</v>
      </c>
      <c r="H4403" t="s">
        <v>15</v>
      </c>
      <c r="I4403">
        <v>100000000</v>
      </c>
      <c r="J4403">
        <v>2004</v>
      </c>
      <c r="K4403">
        <v>6.9</v>
      </c>
      <c r="L4403" s="5" t="s">
        <v>476</v>
      </c>
      <c r="M4403" s="5" t="s">
        <v>340</v>
      </c>
      <c r="N4403" t="s">
        <v>599</v>
      </c>
      <c r="O4403" t="s">
        <v>6299</v>
      </c>
      <c r="P4403" s="5">
        <f t="shared" si="392"/>
        <v>-0.18728756787769674</v>
      </c>
      <c r="Q4403" s="5">
        <f t="shared" si="393"/>
        <v>173005002</v>
      </c>
      <c r="R4403" s="1">
        <f t="shared" si="394"/>
        <v>73005002</v>
      </c>
      <c r="S4403" s="1">
        <f t="shared" si="395"/>
        <v>100000000</v>
      </c>
      <c r="V4403" s="5"/>
      <c r="W4403" s="5"/>
      <c r="Y4403" s="5"/>
    </row>
    <row r="4404" spans="1:25" x14ac:dyDescent="0.3">
      <c r="A4404" t="s">
        <v>649</v>
      </c>
      <c r="B4404">
        <v>104</v>
      </c>
      <c r="C4404">
        <v>75030163</v>
      </c>
      <c r="D4404" t="s">
        <v>56</v>
      </c>
      <c r="E4404" t="s">
        <v>12854</v>
      </c>
      <c r="F4404" t="s">
        <v>650</v>
      </c>
      <c r="G4404" t="s">
        <v>14</v>
      </c>
      <c r="H4404" t="s">
        <v>15</v>
      </c>
      <c r="I4404">
        <v>100000000</v>
      </c>
      <c r="J4404">
        <v>2006</v>
      </c>
      <c r="K4404">
        <v>5.0999999999999996</v>
      </c>
      <c r="L4404" s="5" t="s">
        <v>476</v>
      </c>
      <c r="M4404" s="5" t="s">
        <v>340</v>
      </c>
      <c r="N4404" t="s">
        <v>6299</v>
      </c>
      <c r="O4404" t="s">
        <v>455</v>
      </c>
      <c r="P4404" s="5">
        <f t="shared" si="392"/>
        <v>-0.21161880806708758</v>
      </c>
      <c r="Q4404" s="5">
        <f t="shared" si="393"/>
        <v>75030163</v>
      </c>
      <c r="R4404" s="1">
        <f t="shared" si="394"/>
        <v>-24969837</v>
      </c>
      <c r="S4404" s="1">
        <f t="shared" si="395"/>
        <v>100000000</v>
      </c>
      <c r="V4404" s="5"/>
      <c r="W4404" s="5"/>
      <c r="Y4404" s="5"/>
    </row>
    <row r="4405" spans="1:25" x14ac:dyDescent="0.3">
      <c r="A4405" t="s">
        <v>651</v>
      </c>
      <c r="B4405">
        <v>101</v>
      </c>
      <c r="C4405">
        <v>77222184</v>
      </c>
      <c r="D4405" t="s">
        <v>194</v>
      </c>
      <c r="E4405" t="s">
        <v>12855</v>
      </c>
      <c r="F4405" t="s">
        <v>652</v>
      </c>
      <c r="G4405" t="s">
        <v>14</v>
      </c>
      <c r="H4405" t="s">
        <v>275</v>
      </c>
      <c r="I4405">
        <v>100000000</v>
      </c>
      <c r="J4405">
        <v>2009</v>
      </c>
      <c r="K4405">
        <v>6.8</v>
      </c>
      <c r="L4405" s="5" t="s">
        <v>340</v>
      </c>
      <c r="M4405" s="5" t="s">
        <v>1221</v>
      </c>
      <c r="N4405" t="s">
        <v>6299</v>
      </c>
      <c r="O4405" t="s">
        <v>455</v>
      </c>
      <c r="P4405" s="5">
        <f t="shared" si="392"/>
        <v>-0.21170113326355292</v>
      </c>
      <c r="Q4405" s="5">
        <f t="shared" si="393"/>
        <v>77222184</v>
      </c>
      <c r="R4405" s="1">
        <f t="shared" si="394"/>
        <v>-22777816</v>
      </c>
      <c r="S4405" s="1">
        <f t="shared" si="395"/>
        <v>100000000</v>
      </c>
      <c r="V4405" s="5"/>
      <c r="W4405" s="5"/>
      <c r="Y4405" s="5"/>
    </row>
    <row r="4406" spans="1:25" x14ac:dyDescent="0.3">
      <c r="A4406" t="s">
        <v>653</v>
      </c>
      <c r="B4406">
        <v>102</v>
      </c>
      <c r="C4406">
        <v>107515297</v>
      </c>
      <c r="D4406" t="s">
        <v>225</v>
      </c>
      <c r="E4406" t="s">
        <v>12856</v>
      </c>
      <c r="F4406" t="s">
        <v>654</v>
      </c>
      <c r="G4406" t="s">
        <v>14</v>
      </c>
      <c r="H4406" t="s">
        <v>15</v>
      </c>
      <c r="I4406">
        <v>100000000</v>
      </c>
      <c r="J4406">
        <v>2013</v>
      </c>
      <c r="K4406">
        <v>6.7</v>
      </c>
      <c r="L4406" s="5" t="s">
        <v>340</v>
      </c>
      <c r="M4406" s="5" t="s">
        <v>4017</v>
      </c>
      <c r="N4406" t="s">
        <v>6299</v>
      </c>
      <c r="O4406" t="s">
        <v>455</v>
      </c>
      <c r="P4406" s="5">
        <f t="shared" si="392"/>
        <v>-0.21209737595737752</v>
      </c>
      <c r="Q4406" s="5">
        <f t="shared" si="393"/>
        <v>107515297</v>
      </c>
      <c r="R4406" s="1">
        <f t="shared" si="394"/>
        <v>7515297</v>
      </c>
      <c r="S4406" s="1">
        <f t="shared" si="395"/>
        <v>100000000</v>
      </c>
      <c r="V4406" s="5"/>
      <c r="W4406" s="5"/>
      <c r="Y4406" s="5"/>
    </row>
    <row r="4407" spans="1:25" x14ac:dyDescent="0.3">
      <c r="A4407" t="s">
        <v>655</v>
      </c>
      <c r="B4407">
        <v>103</v>
      </c>
      <c r="C4407">
        <v>67631157</v>
      </c>
      <c r="D4407" t="s">
        <v>656</v>
      </c>
      <c r="E4407" t="s">
        <v>12857</v>
      </c>
      <c r="F4407" t="s">
        <v>657</v>
      </c>
      <c r="G4407" t="s">
        <v>14</v>
      </c>
      <c r="H4407" t="s">
        <v>15</v>
      </c>
      <c r="I4407">
        <v>100000000</v>
      </c>
      <c r="J4407">
        <v>2010</v>
      </c>
      <c r="K4407">
        <v>6</v>
      </c>
      <c r="L4407" s="5" t="s">
        <v>476</v>
      </c>
      <c r="M4407" s="5" t="s">
        <v>6851</v>
      </c>
      <c r="N4407" t="s">
        <v>3629</v>
      </c>
      <c r="P4407" s="5">
        <f t="shared" si="392"/>
        <v>-0.21855834132730806</v>
      </c>
      <c r="Q4407" s="5">
        <f t="shared" si="393"/>
        <v>67631157</v>
      </c>
      <c r="R4407" s="1">
        <f t="shared" si="394"/>
        <v>-32368843</v>
      </c>
      <c r="S4407" s="1">
        <f t="shared" si="395"/>
        <v>100000000</v>
      </c>
      <c r="V4407" s="5"/>
      <c r="W4407" s="5"/>
      <c r="Y4407" s="5"/>
    </row>
    <row r="4408" spans="1:25" x14ac:dyDescent="0.3">
      <c r="A4408" t="s">
        <v>361</v>
      </c>
      <c r="B4408">
        <v>143</v>
      </c>
      <c r="C4408">
        <v>57366262</v>
      </c>
      <c r="D4408" t="s">
        <v>661</v>
      </c>
      <c r="E4408" t="s">
        <v>12858</v>
      </c>
      <c r="F4408" t="s">
        <v>662</v>
      </c>
      <c r="G4408" t="s">
        <v>14</v>
      </c>
      <c r="H4408" t="s">
        <v>275</v>
      </c>
      <c r="I4408">
        <v>100000000</v>
      </c>
      <c r="J4408">
        <v>2006</v>
      </c>
      <c r="K4408">
        <v>8</v>
      </c>
      <c r="L4408" s="5" t="s">
        <v>340</v>
      </c>
      <c r="M4408" s="5" t="s">
        <v>1221</v>
      </c>
      <c r="N4408" t="s">
        <v>3629</v>
      </c>
      <c r="P4408" s="5">
        <f t="shared" si="392"/>
        <v>-0.21781739906509356</v>
      </c>
      <c r="Q4408" s="5">
        <f t="shared" si="393"/>
        <v>57366262</v>
      </c>
      <c r="R4408" s="1">
        <f t="shared" si="394"/>
        <v>-42633738</v>
      </c>
      <c r="S4408" s="1">
        <f t="shared" si="395"/>
        <v>100000000</v>
      </c>
      <c r="V4408" s="5"/>
      <c r="W4408" s="5"/>
      <c r="Y4408" s="5"/>
    </row>
    <row r="4409" spans="1:25" x14ac:dyDescent="0.3">
      <c r="A4409" t="s">
        <v>172</v>
      </c>
      <c r="B4409">
        <v>240</v>
      </c>
      <c r="C4409">
        <v>116866727</v>
      </c>
      <c r="D4409" t="s">
        <v>663</v>
      </c>
      <c r="E4409" t="s">
        <v>12859</v>
      </c>
      <c r="F4409" t="s">
        <v>664</v>
      </c>
      <c r="G4409" t="s">
        <v>14</v>
      </c>
      <c r="H4409" t="s">
        <v>15</v>
      </c>
      <c r="I4409">
        <v>100000000</v>
      </c>
      <c r="J4409">
        <v>2013</v>
      </c>
      <c r="K4409">
        <v>8.1999999999999993</v>
      </c>
      <c r="L4409" s="5" t="s">
        <v>4651</v>
      </c>
      <c r="M4409" s="5" t="s">
        <v>599</v>
      </c>
      <c r="N4409" t="s">
        <v>8413</v>
      </c>
      <c r="O4409" t="s">
        <v>1221</v>
      </c>
      <c r="P4409" s="5">
        <f t="shared" si="392"/>
        <v>-0.21581209766314602</v>
      </c>
      <c r="Q4409" s="5">
        <f t="shared" si="393"/>
        <v>116866727</v>
      </c>
      <c r="R4409" s="1">
        <f t="shared" si="394"/>
        <v>16866727</v>
      </c>
      <c r="S4409" s="1">
        <f t="shared" si="395"/>
        <v>100000000</v>
      </c>
      <c r="V4409" s="5"/>
      <c r="W4409" s="5"/>
      <c r="Y4409" s="5"/>
    </row>
    <row r="4410" spans="1:25" x14ac:dyDescent="0.3">
      <c r="A4410" t="s">
        <v>475</v>
      </c>
      <c r="B4410">
        <v>121</v>
      </c>
      <c r="C4410">
        <v>184031112</v>
      </c>
      <c r="D4410" t="s">
        <v>17</v>
      </c>
      <c r="E4410" t="s">
        <v>12860</v>
      </c>
      <c r="F4410" t="s">
        <v>665</v>
      </c>
      <c r="G4410" t="s">
        <v>14</v>
      </c>
      <c r="H4410" t="s">
        <v>15</v>
      </c>
      <c r="I4410">
        <v>100000000</v>
      </c>
      <c r="J4410">
        <v>1995</v>
      </c>
      <c r="K4410">
        <v>5.4</v>
      </c>
      <c r="L4410" s="5" t="s">
        <v>476</v>
      </c>
      <c r="M4410" s="5" t="s">
        <v>340</v>
      </c>
      <c r="N4410" t="s">
        <v>455</v>
      </c>
      <c r="P4410" s="5">
        <f t="shared" si="392"/>
        <v>-0.22587508784487917</v>
      </c>
      <c r="Q4410" s="5">
        <f t="shared" si="393"/>
        <v>184031112</v>
      </c>
      <c r="R4410" s="1">
        <f t="shared" si="394"/>
        <v>84031112</v>
      </c>
      <c r="S4410" s="1">
        <f t="shared" si="395"/>
        <v>100000000</v>
      </c>
      <c r="V4410" s="5"/>
      <c r="W4410" s="5"/>
      <c r="Y4410" s="5"/>
    </row>
    <row r="4411" spans="1:25" x14ac:dyDescent="0.3">
      <c r="A4411" t="s">
        <v>673</v>
      </c>
      <c r="B4411">
        <v>87</v>
      </c>
      <c r="C4411">
        <v>40198710</v>
      </c>
      <c r="D4411" t="s">
        <v>674</v>
      </c>
      <c r="E4411" t="s">
        <v>12861</v>
      </c>
      <c r="F4411" t="s">
        <v>675</v>
      </c>
      <c r="G4411" t="s">
        <v>14</v>
      </c>
      <c r="H4411" t="s">
        <v>15</v>
      </c>
      <c r="I4411">
        <v>100000000</v>
      </c>
      <c r="J4411">
        <v>2004</v>
      </c>
      <c r="K4411">
        <v>3.3</v>
      </c>
      <c r="L4411" s="5" t="s">
        <v>476</v>
      </c>
      <c r="M4411" s="5" t="s">
        <v>8413</v>
      </c>
      <c r="N4411" t="s">
        <v>455</v>
      </c>
      <c r="O4411" t="s">
        <v>6851</v>
      </c>
      <c r="P4411" s="5">
        <f t="shared" si="392"/>
        <v>-0.27304441387982881</v>
      </c>
      <c r="Q4411" s="5">
        <f t="shared" si="393"/>
        <v>40198710</v>
      </c>
      <c r="R4411" s="1">
        <f t="shared" si="394"/>
        <v>-59801290</v>
      </c>
      <c r="S4411" s="1">
        <f t="shared" si="395"/>
        <v>100000000</v>
      </c>
      <c r="V4411" s="5"/>
      <c r="W4411" s="5"/>
      <c r="Y4411" s="5"/>
    </row>
    <row r="4412" spans="1:25" x14ac:dyDescent="0.3">
      <c r="A4412" t="s">
        <v>96</v>
      </c>
      <c r="B4412">
        <v>101</v>
      </c>
      <c r="C4412">
        <v>72660029</v>
      </c>
      <c r="D4412" t="s">
        <v>49</v>
      </c>
      <c r="E4412" t="s">
        <v>12862</v>
      </c>
      <c r="F4412" t="s">
        <v>676</v>
      </c>
      <c r="G4412" t="s">
        <v>14</v>
      </c>
      <c r="H4412" t="s">
        <v>15</v>
      </c>
      <c r="I4412">
        <v>100000000</v>
      </c>
      <c r="J4412">
        <v>2014</v>
      </c>
      <c r="K4412">
        <v>6</v>
      </c>
      <c r="L4412" s="5" t="s">
        <v>476</v>
      </c>
      <c r="M4412" s="5" t="s">
        <v>340</v>
      </c>
      <c r="P4412" s="5">
        <f t="shared" si="392"/>
        <v>-0.26975287520717872</v>
      </c>
      <c r="Q4412" s="5">
        <f t="shared" si="393"/>
        <v>72660029</v>
      </c>
      <c r="R4412" s="1">
        <f t="shared" si="394"/>
        <v>-27339971</v>
      </c>
      <c r="S4412" s="1">
        <f t="shared" si="395"/>
        <v>100000000</v>
      </c>
      <c r="V4412" s="5"/>
      <c r="W4412" s="5"/>
      <c r="Y4412" s="5"/>
    </row>
    <row r="4413" spans="1:25" x14ac:dyDescent="0.3">
      <c r="A4413" t="s">
        <v>678</v>
      </c>
      <c r="B4413">
        <v>102</v>
      </c>
      <c r="C4413">
        <v>49392095</v>
      </c>
      <c r="D4413" t="s">
        <v>679</v>
      </c>
      <c r="E4413" t="s">
        <v>12863</v>
      </c>
      <c r="F4413" t="s">
        <v>680</v>
      </c>
      <c r="G4413" t="s">
        <v>14</v>
      </c>
      <c r="H4413" t="s">
        <v>15</v>
      </c>
      <c r="I4413">
        <v>100000000</v>
      </c>
      <c r="J4413">
        <v>2009</v>
      </c>
      <c r="K4413">
        <v>5.4</v>
      </c>
      <c r="L4413" s="5" t="s">
        <v>340</v>
      </c>
      <c r="M4413" s="5" t="s">
        <v>599</v>
      </c>
      <c r="N4413" t="s">
        <v>4289</v>
      </c>
      <c r="P4413" s="5">
        <f t="shared" si="392"/>
        <v>-0.27069743959430626</v>
      </c>
      <c r="Q4413" s="5">
        <f t="shared" si="393"/>
        <v>49392095</v>
      </c>
      <c r="R4413" s="1">
        <f t="shared" si="394"/>
        <v>-50607905</v>
      </c>
      <c r="S4413" s="1">
        <f t="shared" si="395"/>
        <v>100000000</v>
      </c>
      <c r="V4413" s="5"/>
      <c r="W4413" s="5"/>
      <c r="Y4413" s="5"/>
    </row>
    <row r="4414" spans="1:25" x14ac:dyDescent="0.3">
      <c r="A4414" t="s">
        <v>302</v>
      </c>
      <c r="B4414">
        <v>122</v>
      </c>
      <c r="C4414">
        <v>24985612</v>
      </c>
      <c r="D4414" t="s">
        <v>688</v>
      </c>
      <c r="E4414" t="s">
        <v>12864</v>
      </c>
      <c r="F4414" t="s">
        <v>689</v>
      </c>
      <c r="G4414" t="s">
        <v>14</v>
      </c>
      <c r="H4414" t="s">
        <v>15</v>
      </c>
      <c r="I4414">
        <v>100000000</v>
      </c>
      <c r="J4414">
        <v>2015</v>
      </c>
      <c r="K4414">
        <v>7</v>
      </c>
      <c r="L4414" s="5" t="s">
        <v>476</v>
      </c>
      <c r="M4414" s="5" t="s">
        <v>340</v>
      </c>
      <c r="N4414" t="s">
        <v>4651</v>
      </c>
      <c r="O4414" t="s">
        <v>1221</v>
      </c>
      <c r="P4414" s="5">
        <f t="shared" si="392"/>
        <v>-0.26760423134852857</v>
      </c>
      <c r="Q4414" s="5">
        <f t="shared" si="393"/>
        <v>24985612</v>
      </c>
      <c r="R4414" s="1">
        <f t="shared" si="394"/>
        <v>-75014388</v>
      </c>
      <c r="S4414" s="1">
        <f t="shared" si="395"/>
        <v>100000000</v>
      </c>
      <c r="V4414" s="5"/>
      <c r="W4414" s="5"/>
      <c r="Y4414" s="5"/>
    </row>
    <row r="4415" spans="1:25" x14ac:dyDescent="0.3">
      <c r="A4415" t="s">
        <v>690</v>
      </c>
      <c r="B4415">
        <v>95</v>
      </c>
      <c r="C4415">
        <v>4411102</v>
      </c>
      <c r="D4415" t="s">
        <v>691</v>
      </c>
      <c r="E4415" t="s">
        <v>12865</v>
      </c>
      <c r="F4415" t="s">
        <v>692</v>
      </c>
      <c r="G4415" t="s">
        <v>14</v>
      </c>
      <c r="H4415" t="s">
        <v>15</v>
      </c>
      <c r="I4415">
        <v>100000000</v>
      </c>
      <c r="J4415">
        <v>2002</v>
      </c>
      <c r="K4415">
        <v>3.8</v>
      </c>
      <c r="L4415" s="5" t="s">
        <v>476</v>
      </c>
      <c r="M4415" s="5" t="s">
        <v>599</v>
      </c>
      <c r="N4415" t="s">
        <v>4289</v>
      </c>
      <c r="P4415" s="5">
        <f t="shared" si="392"/>
        <v>-0.26275208143063272</v>
      </c>
      <c r="Q4415" s="5">
        <f t="shared" si="393"/>
        <v>4411102</v>
      </c>
      <c r="R4415" s="1">
        <f t="shared" si="394"/>
        <v>-95588898</v>
      </c>
      <c r="S4415" s="1">
        <f t="shared" si="395"/>
        <v>100000000</v>
      </c>
      <c r="V4415" s="5"/>
      <c r="W4415" s="5"/>
      <c r="Y4415" s="5"/>
    </row>
    <row r="4416" spans="1:25" x14ac:dyDescent="0.3">
      <c r="A4416" t="s">
        <v>412</v>
      </c>
      <c r="B4416">
        <v>115</v>
      </c>
      <c r="C4416">
        <v>35024475</v>
      </c>
      <c r="D4416" t="s">
        <v>693</v>
      </c>
      <c r="E4416" t="s">
        <v>12866</v>
      </c>
      <c r="F4416" t="s">
        <v>694</v>
      </c>
      <c r="G4416" t="s">
        <v>14</v>
      </c>
      <c r="H4416" t="s">
        <v>525</v>
      </c>
      <c r="I4416">
        <v>100000000</v>
      </c>
      <c r="J4416">
        <v>2010</v>
      </c>
      <c r="K4416">
        <v>6.9</v>
      </c>
      <c r="L4416" s="5" t="s">
        <v>476</v>
      </c>
      <c r="M4416" s="5" t="s">
        <v>1221</v>
      </c>
      <c r="N4416" t="s">
        <v>3629</v>
      </c>
      <c r="O4416" t="s">
        <v>8418</v>
      </c>
      <c r="P4416" s="5">
        <f t="shared" si="392"/>
        <v>-0.25882816903648742</v>
      </c>
      <c r="Q4416" s="5">
        <f t="shared" si="393"/>
        <v>35024475</v>
      </c>
      <c r="R4416" s="1">
        <f t="shared" si="394"/>
        <v>-64975525</v>
      </c>
      <c r="S4416" s="1">
        <f t="shared" si="395"/>
        <v>100000000</v>
      </c>
      <c r="V4416" s="5"/>
      <c r="W4416" s="5"/>
      <c r="Y4416" s="5"/>
    </row>
    <row r="4417" spans="1:25" x14ac:dyDescent="0.3">
      <c r="A4417" t="s">
        <v>172</v>
      </c>
      <c r="B4417">
        <v>216</v>
      </c>
      <c r="C4417">
        <v>77679638</v>
      </c>
      <c r="D4417" t="s">
        <v>703</v>
      </c>
      <c r="E4417" t="s">
        <v>12867</v>
      </c>
      <c r="F4417" t="s">
        <v>704</v>
      </c>
      <c r="G4417" t="s">
        <v>14</v>
      </c>
      <c r="H4417" t="s">
        <v>15</v>
      </c>
      <c r="I4417">
        <v>100000000</v>
      </c>
      <c r="J4417">
        <v>2002</v>
      </c>
      <c r="K4417">
        <v>7.5</v>
      </c>
      <c r="L4417" s="5" t="s">
        <v>8413</v>
      </c>
      <c r="M4417" s="5" t="s">
        <v>1221</v>
      </c>
      <c r="P4417" s="5">
        <f t="shared" si="392"/>
        <v>-0.25257358122334006</v>
      </c>
      <c r="Q4417" s="5">
        <f t="shared" si="393"/>
        <v>77679638</v>
      </c>
      <c r="R4417" s="1">
        <f t="shared" si="394"/>
        <v>-22320362</v>
      </c>
      <c r="S4417" s="1">
        <f t="shared" si="395"/>
        <v>100000000</v>
      </c>
      <c r="V4417" s="5"/>
      <c r="W4417" s="5"/>
      <c r="Y4417" s="5"/>
    </row>
    <row r="4418" spans="1:25" x14ac:dyDescent="0.3">
      <c r="A4418" t="s">
        <v>709</v>
      </c>
      <c r="B4418">
        <v>85</v>
      </c>
      <c r="C4418">
        <v>58867694</v>
      </c>
      <c r="D4418" t="s">
        <v>710</v>
      </c>
      <c r="E4418" t="s">
        <v>12868</v>
      </c>
      <c r="F4418" t="s">
        <v>711</v>
      </c>
      <c r="G4418" t="s">
        <v>14</v>
      </c>
      <c r="H4418" t="s">
        <v>15</v>
      </c>
      <c r="I4418">
        <v>100000000</v>
      </c>
      <c r="J4418">
        <v>2007</v>
      </c>
      <c r="K4418">
        <v>6.8</v>
      </c>
      <c r="L4418" s="5" t="s">
        <v>4017</v>
      </c>
      <c r="M4418" s="5" t="s">
        <v>599</v>
      </c>
      <c r="N4418" t="s">
        <v>6299</v>
      </c>
      <c r="O4418" t="s">
        <v>8417</v>
      </c>
      <c r="P4418" s="5">
        <f t="shared" ref="P4418:P4481" si="396">CORREL(C4418:C9331,I4418:I9331)</f>
        <v>-0.2525667528095098</v>
      </c>
      <c r="Q4418" s="5">
        <f t="shared" ref="Q4418:Q4481" si="397">IF(ISBLANK(C4418),MEDIAN($C$2:$C$4915), C4418)</f>
        <v>58867694</v>
      </c>
      <c r="R4418" s="1">
        <f t="shared" ref="R4418:R4481" si="398">Q4418-S4418</f>
        <v>-41132306</v>
      </c>
      <c r="S4418" s="1">
        <f t="shared" ref="S4418:S4481" si="399">IF(ISBLANK(I4418),MEDIAN($I$2:$I$4915), I4418)</f>
        <v>100000000</v>
      </c>
      <c r="V4418" s="5"/>
      <c r="W4418" s="5"/>
      <c r="Y4418" s="5"/>
    </row>
    <row r="4419" spans="1:25" x14ac:dyDescent="0.3">
      <c r="A4419" t="s">
        <v>721</v>
      </c>
      <c r="B4419">
        <v>146</v>
      </c>
      <c r="C4419">
        <v>95328937</v>
      </c>
      <c r="D4419" t="s">
        <v>507</v>
      </c>
      <c r="E4419" t="s">
        <v>12869</v>
      </c>
      <c r="F4419" t="s">
        <v>722</v>
      </c>
      <c r="G4419" t="s">
        <v>14</v>
      </c>
      <c r="H4419" t="s">
        <v>15</v>
      </c>
      <c r="I4419">
        <v>100000000</v>
      </c>
      <c r="J4419">
        <v>2010</v>
      </c>
      <c r="K4419">
        <v>4.3</v>
      </c>
      <c r="L4419" s="5" t="s">
        <v>599</v>
      </c>
      <c r="M4419" s="5" t="s">
        <v>1221</v>
      </c>
      <c r="N4419" t="s">
        <v>6851</v>
      </c>
      <c r="P4419" s="5">
        <f t="shared" si="396"/>
        <v>-0.24759428424416319</v>
      </c>
      <c r="Q4419" s="5">
        <f t="shared" si="397"/>
        <v>95328937</v>
      </c>
      <c r="R4419" s="1">
        <f t="shared" si="398"/>
        <v>-4671063</v>
      </c>
      <c r="S4419" s="1">
        <f t="shared" si="399"/>
        <v>100000000</v>
      </c>
      <c r="V4419" s="5"/>
      <c r="W4419" s="5"/>
      <c r="Y4419" s="5"/>
    </row>
    <row r="4420" spans="1:25" x14ac:dyDescent="0.3">
      <c r="A4420" t="s">
        <v>737</v>
      </c>
      <c r="B4420">
        <v>119</v>
      </c>
      <c r="C4420">
        <v>23014504</v>
      </c>
      <c r="D4420" t="s">
        <v>738</v>
      </c>
      <c r="E4420" t="s">
        <v>12870</v>
      </c>
      <c r="F4420" t="s">
        <v>739</v>
      </c>
      <c r="G4420" t="s">
        <v>14</v>
      </c>
      <c r="H4420" t="s">
        <v>22</v>
      </c>
      <c r="I4420">
        <v>100000000</v>
      </c>
      <c r="J4420">
        <v>2014</v>
      </c>
      <c r="K4420">
        <v>6.3</v>
      </c>
      <c r="L4420" s="5" t="s">
        <v>1221</v>
      </c>
      <c r="M4420" s="5" t="s">
        <v>8415</v>
      </c>
      <c r="N4420" t="s">
        <v>6851</v>
      </c>
      <c r="O4420" t="s">
        <v>4289</v>
      </c>
      <c r="P4420" s="5">
        <f t="shared" si="396"/>
        <v>-0.25412357320916779</v>
      </c>
      <c r="Q4420" s="5">
        <f t="shared" si="397"/>
        <v>23014504</v>
      </c>
      <c r="R4420" s="1">
        <f t="shared" si="398"/>
        <v>-76985496</v>
      </c>
      <c r="S4420" s="1">
        <f t="shared" si="399"/>
        <v>100000000</v>
      </c>
      <c r="V4420" s="5"/>
      <c r="W4420" s="5"/>
      <c r="Y4420" s="5"/>
    </row>
    <row r="4421" spans="1:25" x14ac:dyDescent="0.3">
      <c r="A4421" t="s">
        <v>625</v>
      </c>
      <c r="B4421">
        <v>98</v>
      </c>
      <c r="C4421">
        <v>81557479</v>
      </c>
      <c r="D4421" t="s">
        <v>24</v>
      </c>
      <c r="E4421" t="s">
        <v>12871</v>
      </c>
      <c r="F4421" t="s">
        <v>758</v>
      </c>
      <c r="G4421" t="s">
        <v>14</v>
      </c>
      <c r="H4421" t="s">
        <v>15</v>
      </c>
      <c r="I4421">
        <v>100000000</v>
      </c>
      <c r="J4421">
        <v>2010</v>
      </c>
      <c r="K4421">
        <v>6.8</v>
      </c>
      <c r="L4421" s="5" t="s">
        <v>476</v>
      </c>
      <c r="M4421" s="5" t="s">
        <v>3629</v>
      </c>
      <c r="P4421" s="5">
        <f t="shared" si="396"/>
        <v>-0.24296217007849644</v>
      </c>
      <c r="Q4421" s="5">
        <f t="shared" si="397"/>
        <v>81557479</v>
      </c>
      <c r="R4421" s="1">
        <f t="shared" si="398"/>
        <v>-18442521</v>
      </c>
      <c r="S4421" s="1">
        <f t="shared" si="399"/>
        <v>100000000</v>
      </c>
      <c r="V4421" s="5"/>
      <c r="W4421" s="5"/>
      <c r="Y4421" s="5"/>
    </row>
    <row r="4422" spans="1:25" x14ac:dyDescent="0.3">
      <c r="A4422" t="s">
        <v>154</v>
      </c>
      <c r="B4422">
        <v>130</v>
      </c>
      <c r="C4422">
        <v>155370362</v>
      </c>
      <c r="D4422" t="s">
        <v>760</v>
      </c>
      <c r="E4422" t="s">
        <v>12872</v>
      </c>
      <c r="F4422" t="s">
        <v>761</v>
      </c>
      <c r="G4422" t="s">
        <v>14</v>
      </c>
      <c r="H4422" t="s">
        <v>15</v>
      </c>
      <c r="I4422">
        <v>100000000</v>
      </c>
      <c r="J4422">
        <v>2000</v>
      </c>
      <c r="K4422">
        <v>6.6</v>
      </c>
      <c r="L4422" s="5" t="s">
        <v>1221</v>
      </c>
      <c r="M4422" s="5" t="s">
        <v>455</v>
      </c>
      <c r="N4422" t="s">
        <v>2267</v>
      </c>
      <c r="O4422" t="s">
        <v>8415</v>
      </c>
      <c r="P4422" s="5">
        <f t="shared" si="396"/>
        <v>-0.2427026809924204</v>
      </c>
      <c r="Q4422" s="5">
        <f t="shared" si="397"/>
        <v>155370362</v>
      </c>
      <c r="R4422" s="1">
        <f t="shared" si="398"/>
        <v>55370362</v>
      </c>
      <c r="S4422" s="1">
        <f t="shared" si="399"/>
        <v>100000000</v>
      </c>
      <c r="V4422" s="5"/>
      <c r="W4422" s="5"/>
      <c r="Y4422" s="5"/>
    </row>
    <row r="4423" spans="1:25" x14ac:dyDescent="0.3">
      <c r="A4423" t="s">
        <v>762</v>
      </c>
      <c r="B4423">
        <v>90</v>
      </c>
      <c r="C4423">
        <v>124870275</v>
      </c>
      <c r="D4423" t="s">
        <v>763</v>
      </c>
      <c r="E4423" t="s">
        <v>12873</v>
      </c>
      <c r="F4423" t="s">
        <v>764</v>
      </c>
      <c r="G4423" t="s">
        <v>14</v>
      </c>
      <c r="H4423" t="s">
        <v>15</v>
      </c>
      <c r="I4423">
        <v>100000000</v>
      </c>
      <c r="J4423">
        <v>2009</v>
      </c>
      <c r="K4423">
        <v>7</v>
      </c>
      <c r="L4423" s="5" t="s">
        <v>4017</v>
      </c>
      <c r="M4423" s="5" t="s">
        <v>599</v>
      </c>
      <c r="N4423" t="s">
        <v>6299</v>
      </c>
      <c r="O4423" t="s">
        <v>4289</v>
      </c>
      <c r="P4423" s="5">
        <f t="shared" si="396"/>
        <v>-0.3000750492912902</v>
      </c>
      <c r="Q4423" s="5">
        <f t="shared" si="397"/>
        <v>124870275</v>
      </c>
      <c r="R4423" s="1">
        <f t="shared" si="398"/>
        <v>24870275</v>
      </c>
      <c r="S4423" s="1">
        <f t="shared" si="399"/>
        <v>100000000</v>
      </c>
      <c r="V4423" s="5"/>
      <c r="W4423" s="5"/>
      <c r="Y4423" s="5"/>
    </row>
    <row r="4424" spans="1:25" x14ac:dyDescent="0.3">
      <c r="A4424" t="s">
        <v>138</v>
      </c>
      <c r="B4424">
        <v>146</v>
      </c>
      <c r="C4424">
        <v>78616689</v>
      </c>
      <c r="D4424" t="s">
        <v>235</v>
      </c>
      <c r="E4424" t="s">
        <v>12874</v>
      </c>
      <c r="F4424" t="s">
        <v>796</v>
      </c>
      <c r="G4424" t="s">
        <v>14</v>
      </c>
      <c r="H4424" t="s">
        <v>15</v>
      </c>
      <c r="I4424">
        <v>100000000</v>
      </c>
      <c r="J4424">
        <v>2001</v>
      </c>
      <c r="K4424">
        <v>7.1</v>
      </c>
      <c r="L4424" s="5" t="s">
        <v>340</v>
      </c>
      <c r="M4424" s="5" t="s">
        <v>1221</v>
      </c>
      <c r="N4424" t="s">
        <v>4289</v>
      </c>
      <c r="P4424" s="5">
        <f t="shared" si="396"/>
        <v>-0.34132905917117823</v>
      </c>
      <c r="Q4424" s="5">
        <f t="shared" si="397"/>
        <v>78616689</v>
      </c>
      <c r="R4424" s="1">
        <f t="shared" si="398"/>
        <v>-21383311</v>
      </c>
      <c r="S4424" s="1">
        <f t="shared" si="399"/>
        <v>100000000</v>
      </c>
      <c r="V4424" s="5"/>
      <c r="W4424" s="5"/>
      <c r="Y4424" s="5"/>
    </row>
    <row r="4425" spans="1:25" x14ac:dyDescent="0.3">
      <c r="A4425" t="s">
        <v>449</v>
      </c>
      <c r="B4425">
        <v>132</v>
      </c>
      <c r="C4425">
        <v>58220776</v>
      </c>
      <c r="D4425" t="s">
        <v>817</v>
      </c>
      <c r="E4425" t="s">
        <v>12875</v>
      </c>
      <c r="F4425" t="s">
        <v>818</v>
      </c>
      <c r="G4425" t="s">
        <v>14</v>
      </c>
      <c r="H4425" t="s">
        <v>15</v>
      </c>
      <c r="I4425">
        <v>100000000</v>
      </c>
      <c r="J4425">
        <v>1999</v>
      </c>
      <c r="K4425">
        <v>6.8</v>
      </c>
      <c r="L4425" s="5" t="s">
        <v>599</v>
      </c>
      <c r="M4425" s="5" t="s">
        <v>1221</v>
      </c>
      <c r="N4425" t="s">
        <v>4289</v>
      </c>
      <c r="P4425" s="5">
        <f t="shared" si="396"/>
        <v>-0.34728411906505319</v>
      </c>
      <c r="Q4425" s="5">
        <f t="shared" si="397"/>
        <v>58220776</v>
      </c>
      <c r="R4425" s="1">
        <f t="shared" si="398"/>
        <v>-41779224</v>
      </c>
      <c r="S4425" s="1">
        <f t="shared" si="399"/>
        <v>100000000</v>
      </c>
      <c r="V4425" s="5"/>
      <c r="W4425" s="5"/>
      <c r="Y4425" s="5"/>
    </row>
    <row r="4426" spans="1:25" x14ac:dyDescent="0.3">
      <c r="A4426" t="s">
        <v>823</v>
      </c>
      <c r="B4426">
        <v>138</v>
      </c>
      <c r="C4426">
        <v>35168677</v>
      </c>
      <c r="D4426" t="s">
        <v>790</v>
      </c>
      <c r="E4426" t="s">
        <v>12876</v>
      </c>
      <c r="F4426" t="s">
        <v>824</v>
      </c>
      <c r="G4426" t="s">
        <v>14</v>
      </c>
      <c r="H4426" t="s">
        <v>22</v>
      </c>
      <c r="I4426">
        <v>100000000</v>
      </c>
      <c r="J4426">
        <v>2002</v>
      </c>
      <c r="K4426">
        <v>6.7</v>
      </c>
      <c r="L4426" s="5" t="s">
        <v>1221</v>
      </c>
      <c r="M4426" s="5" t="s">
        <v>7865</v>
      </c>
      <c r="N4426" t="s">
        <v>3629</v>
      </c>
      <c r="O4426" t="s">
        <v>8418</v>
      </c>
      <c r="P4426" s="5">
        <f t="shared" si="396"/>
        <v>-0.34040727220700656</v>
      </c>
      <c r="Q4426" s="5">
        <f t="shared" si="397"/>
        <v>35168677</v>
      </c>
      <c r="R4426" s="1">
        <f t="shared" si="398"/>
        <v>-64831323</v>
      </c>
      <c r="S4426" s="1">
        <f t="shared" si="399"/>
        <v>100000000</v>
      </c>
      <c r="V4426" s="5"/>
      <c r="W4426" s="5"/>
      <c r="Y4426" s="5"/>
    </row>
    <row r="4427" spans="1:25" x14ac:dyDescent="0.3">
      <c r="A4427" t="s">
        <v>300</v>
      </c>
      <c r="B4427">
        <v>108</v>
      </c>
      <c r="C4427">
        <v>197992827</v>
      </c>
      <c r="D4427" t="s">
        <v>838</v>
      </c>
      <c r="E4427" t="s">
        <v>12877</v>
      </c>
      <c r="F4427" t="s">
        <v>839</v>
      </c>
      <c r="G4427" t="s">
        <v>14</v>
      </c>
      <c r="H4427" t="s">
        <v>15</v>
      </c>
      <c r="I4427">
        <v>100000000</v>
      </c>
      <c r="J4427">
        <v>2006</v>
      </c>
      <c r="K4427">
        <v>6.5</v>
      </c>
      <c r="L4427" s="5" t="s">
        <v>4017</v>
      </c>
      <c r="M4427" s="5" t="s">
        <v>599</v>
      </c>
      <c r="N4427" t="s">
        <v>6299</v>
      </c>
      <c r="O4427" t="s">
        <v>4183</v>
      </c>
      <c r="P4427" s="5">
        <f t="shared" si="396"/>
        <v>-0.31867006632534961</v>
      </c>
      <c r="Q4427" s="5">
        <f t="shared" si="397"/>
        <v>197992827</v>
      </c>
      <c r="R4427" s="1">
        <f t="shared" si="398"/>
        <v>97992827</v>
      </c>
      <c r="S4427" s="1">
        <f t="shared" si="399"/>
        <v>100000000</v>
      </c>
      <c r="V4427" s="5"/>
      <c r="W4427" s="5"/>
      <c r="Y4427" s="5"/>
    </row>
    <row r="4428" spans="1:25" x14ac:dyDescent="0.3">
      <c r="A4428" t="s">
        <v>873</v>
      </c>
      <c r="B4428">
        <v>97</v>
      </c>
      <c r="C4428">
        <v>46440491</v>
      </c>
      <c r="D4428" t="s">
        <v>101</v>
      </c>
      <c r="E4428" t="s">
        <v>12878</v>
      </c>
      <c r="F4428" t="s">
        <v>874</v>
      </c>
      <c r="G4428" t="s">
        <v>14</v>
      </c>
      <c r="H4428" t="s">
        <v>22</v>
      </c>
      <c r="I4428">
        <v>100000000</v>
      </c>
      <c r="J4428">
        <v>2011</v>
      </c>
      <c r="K4428">
        <v>7.1</v>
      </c>
      <c r="L4428" s="5" t="s">
        <v>340</v>
      </c>
      <c r="M4428" s="5" t="s">
        <v>4017</v>
      </c>
      <c r="N4428" t="s">
        <v>599</v>
      </c>
      <c r="O4428" t="s">
        <v>6299</v>
      </c>
      <c r="P4428" s="5">
        <f t="shared" si="396"/>
        <v>-0.67895879672292792</v>
      </c>
      <c r="Q4428" s="5">
        <f t="shared" si="397"/>
        <v>46440491</v>
      </c>
      <c r="R4428" s="1">
        <f t="shared" si="398"/>
        <v>-53559509</v>
      </c>
      <c r="S4428" s="1">
        <f t="shared" si="399"/>
        <v>100000000</v>
      </c>
      <c r="V4428" s="5"/>
      <c r="W4428" s="5"/>
      <c r="Y4428" s="5"/>
    </row>
    <row r="4429" spans="1:25" x14ac:dyDescent="0.3">
      <c r="A4429" t="s">
        <v>320</v>
      </c>
      <c r="B4429">
        <v>136</v>
      </c>
      <c r="C4429">
        <v>67286731</v>
      </c>
      <c r="D4429" t="s">
        <v>52</v>
      </c>
      <c r="E4429" t="s">
        <v>12879</v>
      </c>
      <c r="F4429" t="s">
        <v>1053</v>
      </c>
      <c r="G4429" t="s">
        <v>14</v>
      </c>
      <c r="H4429" t="s">
        <v>15</v>
      </c>
      <c r="I4429">
        <v>100000000</v>
      </c>
      <c r="J4429">
        <v>2004</v>
      </c>
      <c r="K4429">
        <v>6.7</v>
      </c>
      <c r="L4429" s="5" t="s">
        <v>476</v>
      </c>
      <c r="M4429" s="5" t="s">
        <v>340</v>
      </c>
      <c r="N4429" t="s">
        <v>5239</v>
      </c>
      <c r="P4429" s="5">
        <f t="shared" si="396"/>
        <v>-0.67160103928851822</v>
      </c>
      <c r="Q4429" s="5">
        <f t="shared" si="397"/>
        <v>67286731</v>
      </c>
      <c r="R4429" s="1">
        <f t="shared" si="398"/>
        <v>-32713269</v>
      </c>
      <c r="S4429" s="1">
        <f t="shared" si="399"/>
        <v>100000000</v>
      </c>
      <c r="V4429" s="5"/>
      <c r="W4429" s="5"/>
      <c r="Y4429" s="5"/>
    </row>
    <row r="4430" spans="1:25" x14ac:dyDescent="0.3">
      <c r="A4430" t="s">
        <v>603</v>
      </c>
      <c r="B4430">
        <v>105</v>
      </c>
      <c r="C4430">
        <v>103738726</v>
      </c>
      <c r="D4430" t="s">
        <v>1991</v>
      </c>
      <c r="E4430" t="s">
        <v>12880</v>
      </c>
      <c r="F4430" t="s">
        <v>1992</v>
      </c>
      <c r="G4430" t="s">
        <v>14</v>
      </c>
      <c r="H4430" t="s">
        <v>15</v>
      </c>
      <c r="I4430">
        <v>100000000</v>
      </c>
      <c r="J4430">
        <v>1990</v>
      </c>
      <c r="K4430">
        <v>6.1</v>
      </c>
      <c r="L4430" s="5" t="s">
        <v>476</v>
      </c>
      <c r="M4430" s="5" t="s">
        <v>599</v>
      </c>
      <c r="N4430" t="s">
        <v>8413</v>
      </c>
      <c r="O4430" t="s">
        <v>4183</v>
      </c>
      <c r="P4430" s="5">
        <f t="shared" si="396"/>
        <v>-0.70517835558052655</v>
      </c>
      <c r="Q4430" s="5">
        <f t="shared" si="397"/>
        <v>103738726</v>
      </c>
      <c r="R4430" s="1">
        <f t="shared" si="398"/>
        <v>3738726</v>
      </c>
      <c r="S4430" s="1">
        <f t="shared" si="399"/>
        <v>100000000</v>
      </c>
      <c r="V4430" s="5"/>
      <c r="W4430" s="5"/>
      <c r="Y4430" s="5"/>
    </row>
    <row r="4431" spans="1:25" x14ac:dyDescent="0.3">
      <c r="A4431" t="s">
        <v>4834</v>
      </c>
      <c r="B4431">
        <v>112</v>
      </c>
      <c r="C4431">
        <v>3058380</v>
      </c>
      <c r="D4431" t="s">
        <v>79</v>
      </c>
      <c r="E4431" t="s">
        <v>12881</v>
      </c>
      <c r="F4431" t="s">
        <v>4835</v>
      </c>
      <c r="G4431" t="s">
        <v>524</v>
      </c>
      <c r="H4431" t="s">
        <v>525</v>
      </c>
      <c r="I4431">
        <v>100000000</v>
      </c>
      <c r="J4431">
        <v>2000</v>
      </c>
      <c r="K4431">
        <v>7.3</v>
      </c>
      <c r="L4431" s="5" t="s">
        <v>1221</v>
      </c>
      <c r="M4431" s="5" t="s">
        <v>6851</v>
      </c>
      <c r="P4431" s="5">
        <f t="shared" si="396"/>
        <v>-0.99842736324132841</v>
      </c>
      <c r="Q4431" s="5">
        <f t="shared" si="397"/>
        <v>3058380</v>
      </c>
      <c r="R4431" s="1">
        <f t="shared" si="398"/>
        <v>-96941620</v>
      </c>
      <c r="S4431" s="1">
        <f t="shared" si="399"/>
        <v>100000000</v>
      </c>
      <c r="V4431" s="5"/>
      <c r="W4431" s="5"/>
      <c r="Y4431" s="5"/>
    </row>
    <row r="4432" spans="1:25" x14ac:dyDescent="0.3">
      <c r="A4432" t="s">
        <v>705</v>
      </c>
      <c r="B4432">
        <v>119</v>
      </c>
      <c r="C4432">
        <v>11041228</v>
      </c>
      <c r="D4432" t="s">
        <v>77</v>
      </c>
      <c r="E4432" t="s">
        <v>12882</v>
      </c>
      <c r="F4432" t="s">
        <v>4976</v>
      </c>
      <c r="G4432" t="s">
        <v>708</v>
      </c>
      <c r="H4432" t="s">
        <v>319</v>
      </c>
      <c r="I4432">
        <v>100000000</v>
      </c>
      <c r="J4432">
        <v>2004</v>
      </c>
      <c r="K4432">
        <v>7.6</v>
      </c>
      <c r="L4432" s="5" t="s">
        <v>476</v>
      </c>
      <c r="M4432" s="5" t="s">
        <v>340</v>
      </c>
      <c r="N4432" t="s">
        <v>1221</v>
      </c>
      <c r="O4432" t="s">
        <v>6851</v>
      </c>
      <c r="P4432" s="5">
        <f t="shared" si="396"/>
        <v>-1</v>
      </c>
      <c r="Q4432" s="5">
        <f t="shared" si="397"/>
        <v>11041228</v>
      </c>
      <c r="R4432" s="1">
        <f t="shared" si="398"/>
        <v>-88958772</v>
      </c>
      <c r="S4432" s="1">
        <f t="shared" si="399"/>
        <v>100000000</v>
      </c>
      <c r="V4432" s="5"/>
      <c r="W4432" s="5"/>
      <c r="Y4432" s="5"/>
    </row>
    <row r="4433" spans="1:25" x14ac:dyDescent="0.3">
      <c r="A4433" t="s">
        <v>782</v>
      </c>
      <c r="B4433">
        <v>141</v>
      </c>
      <c r="C4433"/>
      <c r="D4433" t="s">
        <v>783</v>
      </c>
      <c r="E4433" t="s">
        <v>12883</v>
      </c>
      <c r="F4433" t="s">
        <v>784</v>
      </c>
      <c r="G4433" t="s">
        <v>14</v>
      </c>
      <c r="H4433" t="s">
        <v>15</v>
      </c>
      <c r="I4433">
        <v>100000000</v>
      </c>
      <c r="J4433">
        <v>2016</v>
      </c>
      <c r="K4433">
        <v>6</v>
      </c>
      <c r="L4433" s="5" t="s">
        <v>340</v>
      </c>
      <c r="M4433" s="5" t="s">
        <v>1221</v>
      </c>
      <c r="N4433" t="s">
        <v>7865</v>
      </c>
      <c r="P4433" s="5" t="e">
        <f t="shared" si="396"/>
        <v>#DIV/0!</v>
      </c>
      <c r="Q4433" s="5">
        <f t="shared" si="397"/>
        <v>25035665</v>
      </c>
      <c r="R4433" s="1">
        <f t="shared" si="398"/>
        <v>-74964335</v>
      </c>
      <c r="S4433" s="1">
        <f t="shared" si="399"/>
        <v>100000000</v>
      </c>
      <c r="V4433" s="5"/>
      <c r="W4433" s="5"/>
      <c r="Y4433" s="5"/>
    </row>
    <row r="4434" spans="1:25" x14ac:dyDescent="0.3">
      <c r="A4434" t="s">
        <v>695</v>
      </c>
      <c r="B4434">
        <v>88</v>
      </c>
      <c r="C4434">
        <v>130174897</v>
      </c>
      <c r="D4434" t="s">
        <v>165</v>
      </c>
      <c r="E4434" t="s">
        <v>12884</v>
      </c>
      <c r="F4434" t="s">
        <v>697</v>
      </c>
      <c r="G4434" t="s">
        <v>14</v>
      </c>
      <c r="H4434" t="s">
        <v>15</v>
      </c>
      <c r="I4434">
        <v>99000000</v>
      </c>
      <c r="J4434">
        <v>2015</v>
      </c>
      <c r="K4434">
        <v>7.2</v>
      </c>
      <c r="L4434" s="5" t="s">
        <v>340</v>
      </c>
      <c r="M4434" s="5" t="s">
        <v>4017</v>
      </c>
      <c r="N4434" t="s">
        <v>599</v>
      </c>
      <c r="O4434" t="s">
        <v>6299</v>
      </c>
      <c r="P4434" s="5" t="e">
        <f t="shared" si="396"/>
        <v>#DIV/0!</v>
      </c>
      <c r="Q4434" s="5">
        <f t="shared" si="397"/>
        <v>130174897</v>
      </c>
      <c r="R4434" s="1">
        <f t="shared" si="398"/>
        <v>31174897</v>
      </c>
      <c r="S4434" s="1">
        <f t="shared" si="399"/>
        <v>99000000</v>
      </c>
      <c r="V4434" s="5"/>
      <c r="W4434" s="5"/>
      <c r="Y4434" s="5"/>
    </row>
    <row r="4435" spans="1:25" x14ac:dyDescent="0.3">
      <c r="A4435" t="s">
        <v>140</v>
      </c>
      <c r="B4435">
        <v>93</v>
      </c>
      <c r="C4435">
        <v>123070338</v>
      </c>
      <c r="D4435" t="s">
        <v>101</v>
      </c>
      <c r="E4435" t="s">
        <v>12885</v>
      </c>
      <c r="F4435" t="s">
        <v>141</v>
      </c>
      <c r="G4435" t="s">
        <v>14</v>
      </c>
      <c r="H4435" t="s">
        <v>15</v>
      </c>
      <c r="I4435"/>
      <c r="J4435">
        <v>2015</v>
      </c>
      <c r="K4435">
        <v>6.8</v>
      </c>
      <c r="L4435" s="5" t="s">
        <v>340</v>
      </c>
      <c r="M4435" s="5" t="s">
        <v>4017</v>
      </c>
      <c r="N4435" t="s">
        <v>599</v>
      </c>
      <c r="O4435" t="s">
        <v>6299</v>
      </c>
      <c r="P4435" s="5" t="e">
        <f t="shared" si="396"/>
        <v>#DIV/0!</v>
      </c>
      <c r="Q4435" s="5">
        <f t="shared" si="397"/>
        <v>123070338</v>
      </c>
      <c r="R4435" s="1">
        <f t="shared" si="398"/>
        <v>104070338</v>
      </c>
      <c r="S4435" s="1">
        <f t="shared" si="399"/>
        <v>19000000</v>
      </c>
      <c r="V4435" s="5"/>
      <c r="W4435" s="5"/>
      <c r="Y4435" s="5"/>
    </row>
    <row r="4436" spans="1:25" x14ac:dyDescent="0.3">
      <c r="A4436" t="s">
        <v>207</v>
      </c>
      <c r="B4436">
        <v>109</v>
      </c>
      <c r="C4436"/>
      <c r="D4436" t="s">
        <v>208</v>
      </c>
      <c r="E4436" t="s">
        <v>12886</v>
      </c>
      <c r="F4436" t="s">
        <v>209</v>
      </c>
      <c r="G4436" t="s">
        <v>14</v>
      </c>
      <c r="H4436" t="s">
        <v>210</v>
      </c>
      <c r="I4436"/>
      <c r="J4436">
        <v>2015</v>
      </c>
      <c r="K4436">
        <v>4.5</v>
      </c>
      <c r="L4436" s="5" t="s">
        <v>476</v>
      </c>
      <c r="M4436" s="5" t="s">
        <v>340</v>
      </c>
      <c r="N4436" t="s">
        <v>6851</v>
      </c>
      <c r="O4436" t="s">
        <v>4289</v>
      </c>
      <c r="P4436" s="5" t="e">
        <f t="shared" si="396"/>
        <v>#DIV/0!</v>
      </c>
      <c r="Q4436" s="5">
        <f t="shared" si="397"/>
        <v>25035665</v>
      </c>
      <c r="R4436" s="1">
        <f t="shared" si="398"/>
        <v>6035665</v>
      </c>
      <c r="S4436" s="1">
        <f t="shared" si="399"/>
        <v>19000000</v>
      </c>
      <c r="V4436" s="5"/>
      <c r="W4436" s="5"/>
      <c r="Y4436" s="5"/>
    </row>
    <row r="4437" spans="1:25" x14ac:dyDescent="0.3">
      <c r="A4437" t="s">
        <v>238</v>
      </c>
      <c r="B4437">
        <v>120</v>
      </c>
      <c r="C4437"/>
      <c r="D4437" t="s">
        <v>239</v>
      </c>
      <c r="E4437" t="s">
        <v>12887</v>
      </c>
      <c r="F4437" t="s">
        <v>240</v>
      </c>
      <c r="G4437" t="s">
        <v>241</v>
      </c>
      <c r="H4437" t="s">
        <v>242</v>
      </c>
      <c r="I4437"/>
      <c r="J4437">
        <v>2016</v>
      </c>
      <c r="K4437">
        <v>8.1999999999999993</v>
      </c>
      <c r="L4437" s="5" t="s">
        <v>476</v>
      </c>
      <c r="M4437" s="5" t="s">
        <v>340</v>
      </c>
      <c r="N4437" t="s">
        <v>1221</v>
      </c>
      <c r="O4437" t="s">
        <v>2267</v>
      </c>
      <c r="P4437" s="5" t="e">
        <f t="shared" si="396"/>
        <v>#DIV/0!</v>
      </c>
      <c r="Q4437" s="5">
        <f t="shared" si="397"/>
        <v>25035665</v>
      </c>
      <c r="R4437" s="1">
        <f t="shared" si="398"/>
        <v>6035665</v>
      </c>
      <c r="S4437" s="1">
        <f t="shared" si="399"/>
        <v>19000000</v>
      </c>
      <c r="V4437" s="5"/>
      <c r="W4437" s="5"/>
      <c r="Y4437" s="5"/>
    </row>
    <row r="4438" spans="1:25" x14ac:dyDescent="0.3">
      <c r="A4438" t="s">
        <v>442</v>
      </c>
      <c r="B4438">
        <v>146</v>
      </c>
      <c r="C4438"/>
      <c r="D4438" t="s">
        <v>443</v>
      </c>
      <c r="E4438" t="s">
        <v>12888</v>
      </c>
      <c r="F4438" t="s">
        <v>444</v>
      </c>
      <c r="G4438" t="s">
        <v>14</v>
      </c>
      <c r="H4438" t="s">
        <v>22</v>
      </c>
      <c r="I4438"/>
      <c r="J4438">
        <v>2011</v>
      </c>
      <c r="K4438">
        <v>7.5</v>
      </c>
      <c r="L4438" s="5" t="s">
        <v>476</v>
      </c>
      <c r="M4438" s="5" t="s">
        <v>455</v>
      </c>
      <c r="P4438" s="5" t="e">
        <f t="shared" si="396"/>
        <v>#DIV/0!</v>
      </c>
      <c r="Q4438" s="5">
        <f t="shared" si="397"/>
        <v>25035665</v>
      </c>
      <c r="R4438" s="1">
        <f t="shared" si="398"/>
        <v>6035665</v>
      </c>
      <c r="S4438" s="1">
        <f t="shared" si="399"/>
        <v>19000000</v>
      </c>
      <c r="V4438" s="5"/>
      <c r="W4438" s="5"/>
      <c r="Y4438" s="5"/>
    </row>
    <row r="4439" spans="1:25" x14ac:dyDescent="0.3">
      <c r="A4439" t="s">
        <v>442</v>
      </c>
      <c r="B4439">
        <v>130</v>
      </c>
      <c r="C4439"/>
      <c r="D4439" t="s">
        <v>455</v>
      </c>
      <c r="E4439" t="s">
        <v>12889</v>
      </c>
      <c r="F4439" t="s">
        <v>456</v>
      </c>
      <c r="G4439" t="s">
        <v>14</v>
      </c>
      <c r="H4439" t="s">
        <v>22</v>
      </c>
      <c r="I4439"/>
      <c r="J4439">
        <v>2010</v>
      </c>
      <c r="K4439">
        <v>6.4</v>
      </c>
      <c r="L4439" s="5" t="s">
        <v>455</v>
      </c>
      <c r="M4439" s="5"/>
      <c r="P4439" s="5" t="e">
        <f t="shared" si="396"/>
        <v>#DIV/0!</v>
      </c>
      <c r="Q4439" s="5">
        <f t="shared" si="397"/>
        <v>25035665</v>
      </c>
      <c r="R4439" s="1">
        <f t="shared" si="398"/>
        <v>6035665</v>
      </c>
      <c r="S4439" s="1">
        <f t="shared" si="399"/>
        <v>19000000</v>
      </c>
      <c r="V4439" s="5"/>
      <c r="W4439" s="5"/>
      <c r="Y4439" s="5"/>
    </row>
    <row r="4440" spans="1:25" x14ac:dyDescent="0.3">
      <c r="A4440" s="8" t="s">
        <v>8338</v>
      </c>
      <c r="B4440">
        <v>60</v>
      </c>
      <c r="C4440"/>
      <c r="D4440" t="s">
        <v>561</v>
      </c>
      <c r="E4440" t="s">
        <v>12890</v>
      </c>
      <c r="F4440" s="3" t="s">
        <v>562</v>
      </c>
      <c r="G4440" t="s">
        <v>14</v>
      </c>
      <c r="H4440" t="s">
        <v>15</v>
      </c>
      <c r="I4440"/>
      <c r="K4440">
        <v>7.6</v>
      </c>
      <c r="L4440" s="5" t="s">
        <v>476</v>
      </c>
      <c r="M4440" s="5" t="s">
        <v>340</v>
      </c>
      <c r="N4440" t="s">
        <v>8413</v>
      </c>
      <c r="P4440" s="5" t="e">
        <f t="shared" si="396"/>
        <v>#DIV/0!</v>
      </c>
      <c r="Q4440" s="5">
        <f t="shared" si="397"/>
        <v>25035665</v>
      </c>
      <c r="R4440" s="1">
        <f t="shared" si="398"/>
        <v>6035665</v>
      </c>
      <c r="S4440" s="1">
        <f t="shared" si="399"/>
        <v>19000000</v>
      </c>
      <c r="V4440" s="5"/>
      <c r="W4440" s="5"/>
      <c r="Y4440" s="5"/>
    </row>
    <row r="4441" spans="1:25" x14ac:dyDescent="0.3">
      <c r="A4441" t="s">
        <v>782</v>
      </c>
      <c r="B4441">
        <v>141</v>
      </c>
      <c r="C4441"/>
      <c r="D4441" t="s">
        <v>783</v>
      </c>
      <c r="E4441" t="s">
        <v>12883</v>
      </c>
      <c r="F4441" t="s">
        <v>784</v>
      </c>
      <c r="G4441" t="s">
        <v>14</v>
      </c>
      <c r="H4441" t="s">
        <v>15</v>
      </c>
      <c r="I4441"/>
      <c r="J4441">
        <v>2016</v>
      </c>
      <c r="K4441">
        <v>6.1</v>
      </c>
      <c r="L4441" s="5" t="s">
        <v>340</v>
      </c>
      <c r="M4441" s="5" t="s">
        <v>1221</v>
      </c>
      <c r="N4441" t="s">
        <v>7865</v>
      </c>
      <c r="P4441" s="5" t="e">
        <f t="shared" si="396"/>
        <v>#DIV/0!</v>
      </c>
      <c r="Q4441" s="5">
        <f t="shared" si="397"/>
        <v>25035665</v>
      </c>
      <c r="R4441" s="1">
        <f t="shared" si="398"/>
        <v>6035665</v>
      </c>
      <c r="S4441" s="1">
        <f t="shared" si="399"/>
        <v>19000000</v>
      </c>
      <c r="V4441" s="5"/>
      <c r="W4441" s="5"/>
      <c r="Y4441" s="5"/>
    </row>
    <row r="4442" spans="1:25" x14ac:dyDescent="0.3">
      <c r="A4442" s="8" t="s">
        <v>8339</v>
      </c>
      <c r="B4442">
        <v>44</v>
      </c>
      <c r="C4442"/>
      <c r="D4442" t="s">
        <v>850</v>
      </c>
      <c r="E4442" t="s">
        <v>12891</v>
      </c>
      <c r="F4442" s="3" t="s">
        <v>851</v>
      </c>
      <c r="G4442" t="s">
        <v>14</v>
      </c>
      <c r="H4442" t="s">
        <v>15</v>
      </c>
      <c r="I4442"/>
      <c r="K4442">
        <v>8.6</v>
      </c>
      <c r="L4442" s="5" t="s">
        <v>8413</v>
      </c>
      <c r="M4442" s="5" t="s">
        <v>1221</v>
      </c>
      <c r="N4442" t="s">
        <v>2267</v>
      </c>
      <c r="O4442" t="s">
        <v>8415</v>
      </c>
      <c r="P4442" s="5" t="e">
        <f t="shared" si="396"/>
        <v>#DIV/0!</v>
      </c>
      <c r="Q4442" s="5">
        <f t="shared" si="397"/>
        <v>25035665</v>
      </c>
      <c r="R4442" s="1">
        <f t="shared" si="398"/>
        <v>6035665</v>
      </c>
      <c r="S4442" s="1">
        <f t="shared" si="399"/>
        <v>19000000</v>
      </c>
      <c r="V4442" s="5"/>
      <c r="W4442" s="5"/>
      <c r="Y4442" s="5"/>
    </row>
    <row r="4443" spans="1:25" x14ac:dyDescent="0.3">
      <c r="A4443" t="s">
        <v>879</v>
      </c>
      <c r="B4443">
        <v>123</v>
      </c>
      <c r="C4443"/>
      <c r="D4443" t="s">
        <v>880</v>
      </c>
      <c r="E4443" t="s">
        <v>12892</v>
      </c>
      <c r="F4443" t="s">
        <v>881</v>
      </c>
      <c r="G4443" t="s">
        <v>14</v>
      </c>
      <c r="H4443" t="s">
        <v>15</v>
      </c>
      <c r="I4443"/>
      <c r="J4443">
        <v>1979</v>
      </c>
      <c r="K4443">
        <v>7.8</v>
      </c>
      <c r="L4443" s="5" t="s">
        <v>599</v>
      </c>
      <c r="M4443" s="5" t="s">
        <v>1221</v>
      </c>
      <c r="N4443" t="s">
        <v>4183</v>
      </c>
      <c r="O4443" t="s">
        <v>6055</v>
      </c>
      <c r="P4443" s="5" t="e">
        <f t="shared" si="396"/>
        <v>#DIV/0!</v>
      </c>
      <c r="Q4443" s="5">
        <f t="shared" si="397"/>
        <v>25035665</v>
      </c>
      <c r="R4443" s="1">
        <f t="shared" si="398"/>
        <v>6035665</v>
      </c>
      <c r="S4443" s="1">
        <f t="shared" si="399"/>
        <v>19000000</v>
      </c>
      <c r="V4443" s="5"/>
      <c r="W4443" s="5"/>
      <c r="Y4443" s="5"/>
    </row>
    <row r="4444" spans="1:25" x14ac:dyDescent="0.3">
      <c r="A4444" s="5" t="s">
        <v>921</v>
      </c>
      <c r="B4444">
        <v>97</v>
      </c>
      <c r="C4444">
        <v>82506325</v>
      </c>
      <c r="D4444" t="s">
        <v>184</v>
      </c>
      <c r="E4444" t="s">
        <v>12893</v>
      </c>
      <c r="F4444" s="5" t="s">
        <v>922</v>
      </c>
      <c r="G4444" t="s">
        <v>14</v>
      </c>
      <c r="H4444" t="s">
        <v>15</v>
      </c>
      <c r="I4444"/>
      <c r="J4444">
        <v>2006</v>
      </c>
      <c r="K4444">
        <v>6.4</v>
      </c>
      <c r="L4444" s="5" t="s">
        <v>599</v>
      </c>
      <c r="M4444" s="5" t="s">
        <v>6299</v>
      </c>
      <c r="N4444" t="s">
        <v>455</v>
      </c>
      <c r="P4444" s="5" t="e">
        <f t="shared" si="396"/>
        <v>#DIV/0!</v>
      </c>
      <c r="Q4444" s="5">
        <f t="shared" si="397"/>
        <v>82506325</v>
      </c>
      <c r="R4444" s="1">
        <f t="shared" si="398"/>
        <v>63506325</v>
      </c>
      <c r="S4444" s="1">
        <f t="shared" si="399"/>
        <v>19000000</v>
      </c>
      <c r="V4444" s="5"/>
      <c r="W4444" s="5"/>
      <c r="Y4444" s="5"/>
    </row>
    <row r="4445" spans="1:25" x14ac:dyDescent="0.3">
      <c r="A4445" s="8" t="s">
        <v>2937</v>
      </c>
      <c r="B4445">
        <v>54</v>
      </c>
      <c r="C4445"/>
      <c r="D4445" t="s">
        <v>944</v>
      </c>
      <c r="E4445" t="s">
        <v>12894</v>
      </c>
      <c r="F4445" s="3" t="s">
        <v>945</v>
      </c>
      <c r="G4445" t="s">
        <v>14</v>
      </c>
      <c r="H4445" t="s">
        <v>15</v>
      </c>
      <c r="I4445"/>
      <c r="K4445">
        <v>8.8000000000000007</v>
      </c>
      <c r="L4445" s="5" t="s">
        <v>476</v>
      </c>
      <c r="M4445" s="5" t="s">
        <v>340</v>
      </c>
      <c r="N4445" t="s">
        <v>8413</v>
      </c>
      <c r="O4445" t="s">
        <v>1221</v>
      </c>
      <c r="P4445" s="5" t="e">
        <f t="shared" si="396"/>
        <v>#DIV/0!</v>
      </c>
      <c r="Q4445" s="5">
        <f t="shared" si="397"/>
        <v>25035665</v>
      </c>
      <c r="R4445" s="1">
        <f t="shared" si="398"/>
        <v>6035665</v>
      </c>
      <c r="S4445" s="1">
        <f t="shared" si="399"/>
        <v>19000000</v>
      </c>
      <c r="V4445" s="5"/>
      <c r="W4445" s="5"/>
      <c r="Y4445" s="5"/>
    </row>
    <row r="4446" spans="1:25" x14ac:dyDescent="0.3">
      <c r="A4446" t="s">
        <v>985</v>
      </c>
      <c r="B4446">
        <v>117</v>
      </c>
      <c r="C4446">
        <v>821997</v>
      </c>
      <c r="D4446" t="s">
        <v>79</v>
      </c>
      <c r="E4446" t="s">
        <v>12895</v>
      </c>
      <c r="F4446" t="s">
        <v>986</v>
      </c>
      <c r="G4446" t="s">
        <v>14</v>
      </c>
      <c r="H4446" t="s">
        <v>15</v>
      </c>
      <c r="I4446"/>
      <c r="J4446">
        <v>1997</v>
      </c>
      <c r="K4446">
        <v>7</v>
      </c>
      <c r="L4446" s="5" t="s">
        <v>1221</v>
      </c>
      <c r="M4446" s="5" t="s">
        <v>6851</v>
      </c>
      <c r="P4446" s="5" t="e">
        <f t="shared" si="396"/>
        <v>#DIV/0!</v>
      </c>
      <c r="Q4446" s="5">
        <f t="shared" si="397"/>
        <v>821997</v>
      </c>
      <c r="R4446" s="1">
        <f t="shared" si="398"/>
        <v>-18178003</v>
      </c>
      <c r="S4446" s="1">
        <f t="shared" si="399"/>
        <v>19000000</v>
      </c>
      <c r="V4446" s="5"/>
      <c r="W4446" s="5"/>
      <c r="Y4446" s="5"/>
    </row>
    <row r="4447" spans="1:25" x14ac:dyDescent="0.3">
      <c r="A4447" s="8" t="s">
        <v>8340</v>
      </c>
      <c r="B4447">
        <v>25</v>
      </c>
      <c r="C4447"/>
      <c r="D4447" t="s">
        <v>184</v>
      </c>
      <c r="E4447" t="s">
        <v>12896</v>
      </c>
      <c r="F4447" s="3" t="s">
        <v>988</v>
      </c>
      <c r="G4447" t="s">
        <v>14</v>
      </c>
      <c r="H4447" t="s">
        <v>15</v>
      </c>
      <c r="I4447"/>
      <c r="K4447">
        <v>7.6</v>
      </c>
      <c r="L4447" s="5" t="s">
        <v>599</v>
      </c>
      <c r="M4447" s="5" t="s">
        <v>6299</v>
      </c>
      <c r="N4447" t="s">
        <v>455</v>
      </c>
      <c r="P4447" s="5" t="e">
        <f t="shared" si="396"/>
        <v>#DIV/0!</v>
      </c>
      <c r="Q4447" s="5">
        <f t="shared" si="397"/>
        <v>25035665</v>
      </c>
      <c r="R4447" s="1">
        <f t="shared" si="398"/>
        <v>6035665</v>
      </c>
      <c r="S4447" s="1">
        <f t="shared" si="399"/>
        <v>19000000</v>
      </c>
      <c r="V4447" s="5"/>
      <c r="W4447" s="5"/>
      <c r="Y4447" s="5"/>
    </row>
    <row r="4448" spans="1:25" x14ac:dyDescent="0.3">
      <c r="A4448" t="s">
        <v>1007</v>
      </c>
      <c r="B4448">
        <v>81</v>
      </c>
      <c r="C4448"/>
      <c r="D4448" t="s">
        <v>1008</v>
      </c>
      <c r="E4448" t="s">
        <v>12897</v>
      </c>
      <c r="F4448" t="s">
        <v>1009</v>
      </c>
      <c r="G4448" t="s">
        <v>524</v>
      </c>
      <c r="H4448" t="s">
        <v>525</v>
      </c>
      <c r="I4448"/>
      <c r="J4448">
        <v>2015</v>
      </c>
      <c r="K4448">
        <v>6.4</v>
      </c>
      <c r="L4448" s="5" t="s">
        <v>1221</v>
      </c>
      <c r="M4448" s="5" t="s">
        <v>2267</v>
      </c>
      <c r="N4448" t="s">
        <v>8415</v>
      </c>
      <c r="O4448" t="s">
        <v>4289</v>
      </c>
      <c r="P4448" s="5" t="e">
        <f t="shared" si="396"/>
        <v>#DIV/0!</v>
      </c>
      <c r="Q4448" s="5">
        <f t="shared" si="397"/>
        <v>25035665</v>
      </c>
      <c r="R4448" s="1">
        <f t="shared" si="398"/>
        <v>6035665</v>
      </c>
      <c r="S4448" s="1">
        <f t="shared" si="399"/>
        <v>19000000</v>
      </c>
      <c r="V4448" s="5"/>
      <c r="W4448" s="5"/>
      <c r="Y4448" s="5"/>
    </row>
    <row r="4449" spans="1:25" x14ac:dyDescent="0.3">
      <c r="A4449" s="5" t="s">
        <v>343</v>
      </c>
      <c r="B4449">
        <v>117</v>
      </c>
      <c r="C4449">
        <v>27779888</v>
      </c>
      <c r="D4449" t="s">
        <v>256</v>
      </c>
      <c r="E4449" t="s">
        <v>12898</v>
      </c>
      <c r="F4449" s="5" t="s">
        <v>1010</v>
      </c>
      <c r="G4449" t="s">
        <v>14</v>
      </c>
      <c r="H4449" t="s">
        <v>15</v>
      </c>
      <c r="I4449"/>
      <c r="J4449">
        <v>1997</v>
      </c>
      <c r="K4449">
        <v>6.9</v>
      </c>
      <c r="L4449" s="5" t="s">
        <v>476</v>
      </c>
      <c r="M4449" s="5" t="s">
        <v>340</v>
      </c>
      <c r="N4449" t="s">
        <v>1221</v>
      </c>
      <c r="O4449" t="s">
        <v>3629</v>
      </c>
      <c r="P4449" s="5" t="e">
        <f t="shared" si="396"/>
        <v>#DIV/0!</v>
      </c>
      <c r="Q4449" s="5">
        <f t="shared" si="397"/>
        <v>27779888</v>
      </c>
      <c r="R4449" s="1">
        <f t="shared" si="398"/>
        <v>8779888</v>
      </c>
      <c r="S4449" s="1">
        <f t="shared" si="399"/>
        <v>19000000</v>
      </c>
      <c r="V4449" s="5"/>
      <c r="W4449" s="5"/>
      <c r="Y4449" s="5"/>
    </row>
    <row r="4450" spans="1:25" x14ac:dyDescent="0.3">
      <c r="A4450" s="8" t="s">
        <v>8341</v>
      </c>
      <c r="B4450">
        <v>43</v>
      </c>
      <c r="C4450"/>
      <c r="D4450" t="s">
        <v>321</v>
      </c>
      <c r="E4450" t="s">
        <v>12899</v>
      </c>
      <c r="F4450" s="3" t="s">
        <v>1092</v>
      </c>
      <c r="G4450" t="s">
        <v>14</v>
      </c>
      <c r="H4450" t="s">
        <v>15</v>
      </c>
      <c r="I4450"/>
      <c r="K4450">
        <v>7.5</v>
      </c>
      <c r="L4450" s="5" t="s">
        <v>1221</v>
      </c>
      <c r="M4450" s="5" t="s">
        <v>455</v>
      </c>
      <c r="N4450" t="s">
        <v>2267</v>
      </c>
      <c r="O4450" t="s">
        <v>3629</v>
      </c>
      <c r="P4450" s="5" t="e">
        <f t="shared" si="396"/>
        <v>#DIV/0!</v>
      </c>
      <c r="Q4450" s="5">
        <f t="shared" si="397"/>
        <v>25035665</v>
      </c>
      <c r="R4450" s="1">
        <f t="shared" si="398"/>
        <v>6035665</v>
      </c>
      <c r="S4450" s="1">
        <f t="shared" si="399"/>
        <v>19000000</v>
      </c>
      <c r="V4450" s="5"/>
      <c r="W4450" s="5"/>
      <c r="Y4450" s="5"/>
    </row>
    <row r="4451" spans="1:25" x14ac:dyDescent="0.3">
      <c r="A4451" s="10" t="s">
        <v>2733</v>
      </c>
      <c r="B4451">
        <v>45</v>
      </c>
      <c r="C4451"/>
      <c r="D4451" t="s">
        <v>1102</v>
      </c>
      <c r="E4451" t="s">
        <v>12900</v>
      </c>
      <c r="F4451" s="3" t="s">
        <v>1103</v>
      </c>
      <c r="G4451" t="s">
        <v>14</v>
      </c>
      <c r="H4451" t="s">
        <v>15</v>
      </c>
      <c r="I4451"/>
      <c r="K4451">
        <v>8.3000000000000007</v>
      </c>
      <c r="L4451" s="5" t="s">
        <v>8413</v>
      </c>
      <c r="M4451" s="5" t="s">
        <v>1221</v>
      </c>
      <c r="N4451" t="s">
        <v>8415</v>
      </c>
      <c r="P4451" s="5" t="e">
        <f t="shared" si="396"/>
        <v>#DIV/0!</v>
      </c>
      <c r="Q4451" s="5">
        <f t="shared" si="397"/>
        <v>25035665</v>
      </c>
      <c r="R4451" s="1">
        <f t="shared" si="398"/>
        <v>6035665</v>
      </c>
      <c r="S4451" s="1">
        <f t="shared" si="399"/>
        <v>19000000</v>
      </c>
      <c r="V4451" s="5"/>
      <c r="W4451" s="5"/>
      <c r="Y4451" s="5"/>
    </row>
    <row r="4452" spans="1:25" x14ac:dyDescent="0.3">
      <c r="A4452" s="10" t="s">
        <v>8342</v>
      </c>
      <c r="B4452">
        <v>84</v>
      </c>
      <c r="C4452">
        <v>90820</v>
      </c>
      <c r="D4452" t="s">
        <v>1138</v>
      </c>
      <c r="E4452" t="s">
        <v>12901</v>
      </c>
      <c r="F4452" s="5" t="s">
        <v>1139</v>
      </c>
      <c r="G4452" t="s">
        <v>14</v>
      </c>
      <c r="H4452" t="s">
        <v>15</v>
      </c>
      <c r="I4452"/>
      <c r="J4452">
        <v>2009</v>
      </c>
      <c r="K4452">
        <v>6</v>
      </c>
      <c r="L4452" s="5" t="s">
        <v>1221</v>
      </c>
      <c r="M4452" s="5" t="s">
        <v>2267</v>
      </c>
      <c r="N4452" t="s">
        <v>4289</v>
      </c>
      <c r="O4452" t="s">
        <v>3629</v>
      </c>
      <c r="P4452" s="5" t="e">
        <f t="shared" si="396"/>
        <v>#DIV/0!</v>
      </c>
      <c r="Q4452" s="5">
        <f t="shared" si="397"/>
        <v>90820</v>
      </c>
      <c r="R4452" s="1">
        <f t="shared" si="398"/>
        <v>-18909180</v>
      </c>
      <c r="S4452" s="1">
        <f t="shared" si="399"/>
        <v>19000000</v>
      </c>
      <c r="V4452" s="5"/>
      <c r="W4452" s="5"/>
      <c r="Y4452" s="5"/>
    </row>
    <row r="4453" spans="1:25" x14ac:dyDescent="0.3">
      <c r="A4453" s="8" t="s">
        <v>8342</v>
      </c>
      <c r="B4453">
        <v>45</v>
      </c>
      <c r="C4453"/>
      <c r="D4453" t="s">
        <v>1196</v>
      </c>
      <c r="E4453" t="s">
        <v>12902</v>
      </c>
      <c r="F4453" s="3" t="s">
        <v>1197</v>
      </c>
      <c r="G4453" t="s">
        <v>14</v>
      </c>
      <c r="H4453" t="s">
        <v>15</v>
      </c>
      <c r="I4453"/>
      <c r="K4453">
        <v>7.5</v>
      </c>
      <c r="L4453" s="5" t="s">
        <v>340</v>
      </c>
      <c r="M4453" s="5" t="s">
        <v>1221</v>
      </c>
      <c r="N4453" t="s">
        <v>455</v>
      </c>
      <c r="O4453" t="s">
        <v>8415</v>
      </c>
      <c r="P4453" s="5" t="e">
        <f t="shared" si="396"/>
        <v>#DIV/0!</v>
      </c>
      <c r="Q4453" s="5">
        <f t="shared" si="397"/>
        <v>25035665</v>
      </c>
      <c r="R4453" s="1">
        <f t="shared" si="398"/>
        <v>6035665</v>
      </c>
      <c r="S4453" s="1">
        <f t="shared" si="399"/>
        <v>19000000</v>
      </c>
      <c r="V4453" s="5"/>
      <c r="W4453" s="5"/>
      <c r="Y4453" s="5"/>
    </row>
    <row r="4454" spans="1:25" x14ac:dyDescent="0.3">
      <c r="A4454" s="10" t="s">
        <v>8344</v>
      </c>
      <c r="B4454">
        <v>117</v>
      </c>
      <c r="C4454">
        <v>27550735</v>
      </c>
      <c r="D4454" t="s">
        <v>1288</v>
      </c>
      <c r="E4454" t="s">
        <v>12903</v>
      </c>
      <c r="F4454" t="s">
        <v>1289</v>
      </c>
      <c r="G4454" t="s">
        <v>14</v>
      </c>
      <c r="H4454" t="s">
        <v>15</v>
      </c>
      <c r="I4454"/>
      <c r="J4454">
        <v>2016</v>
      </c>
      <c r="K4454">
        <v>6.8</v>
      </c>
      <c r="L4454" s="5" t="s">
        <v>476</v>
      </c>
      <c r="M4454" s="5" t="s">
        <v>1221</v>
      </c>
      <c r="N4454" t="s">
        <v>7865</v>
      </c>
      <c r="O4454" t="s">
        <v>3629</v>
      </c>
      <c r="P4454" s="5" t="e">
        <f t="shared" si="396"/>
        <v>#DIV/0!</v>
      </c>
      <c r="Q4454" s="5">
        <f t="shared" si="397"/>
        <v>27550735</v>
      </c>
      <c r="R4454" s="1">
        <f t="shared" si="398"/>
        <v>8550735</v>
      </c>
      <c r="S4454" s="1">
        <f t="shared" si="399"/>
        <v>19000000</v>
      </c>
      <c r="V4454" s="5"/>
      <c r="W4454" s="5"/>
      <c r="Y4454" s="5"/>
    </row>
    <row r="4455" spans="1:25" x14ac:dyDescent="0.3">
      <c r="A4455" s="5" t="s">
        <v>717</v>
      </c>
      <c r="B4455">
        <v>114</v>
      </c>
      <c r="C4455">
        <v>72980108</v>
      </c>
      <c r="D4455" t="s">
        <v>599</v>
      </c>
      <c r="E4455" t="s">
        <v>12904</v>
      </c>
      <c r="F4455" s="5" t="s">
        <v>1291</v>
      </c>
      <c r="G4455" t="s">
        <v>14</v>
      </c>
      <c r="H4455" t="s">
        <v>15</v>
      </c>
      <c r="I4455"/>
      <c r="J4455">
        <v>2010</v>
      </c>
      <c r="K4455">
        <v>5.9</v>
      </c>
      <c r="L4455" s="5" t="s">
        <v>599</v>
      </c>
      <c r="M4455" s="5"/>
      <c r="P4455" s="5" t="e">
        <f t="shared" si="396"/>
        <v>#DIV/0!</v>
      </c>
      <c r="Q4455" s="5">
        <f t="shared" si="397"/>
        <v>72980108</v>
      </c>
      <c r="R4455" s="1">
        <f t="shared" si="398"/>
        <v>53980108</v>
      </c>
      <c r="S4455" s="1">
        <f t="shared" si="399"/>
        <v>19000000</v>
      </c>
      <c r="V4455" s="5"/>
      <c r="W4455" s="5"/>
      <c r="Y4455" s="5"/>
    </row>
    <row r="4456" spans="1:25" x14ac:dyDescent="0.3">
      <c r="A4456" s="8" t="s">
        <v>8343</v>
      </c>
      <c r="B4456">
        <v>30</v>
      </c>
      <c r="C4456"/>
      <c r="D4456" t="s">
        <v>599</v>
      </c>
      <c r="E4456" t="s">
        <v>12905</v>
      </c>
      <c r="F4456" s="3" t="s">
        <v>1294</v>
      </c>
      <c r="G4456" t="s">
        <v>14</v>
      </c>
      <c r="H4456" t="s">
        <v>15</v>
      </c>
      <c r="I4456"/>
      <c r="K4456">
        <v>7.4</v>
      </c>
      <c r="L4456" s="5" t="s">
        <v>599</v>
      </c>
      <c r="M4456" s="5"/>
      <c r="P4456" s="5" t="e">
        <f t="shared" si="396"/>
        <v>#DIV/0!</v>
      </c>
      <c r="Q4456" s="5">
        <f t="shared" si="397"/>
        <v>25035665</v>
      </c>
      <c r="R4456" s="1">
        <f t="shared" si="398"/>
        <v>6035665</v>
      </c>
      <c r="S4456" s="1">
        <f t="shared" si="399"/>
        <v>19000000</v>
      </c>
      <c r="V4456" s="5"/>
      <c r="W4456" s="5"/>
      <c r="Y4456" s="5"/>
    </row>
    <row r="4457" spans="1:25" x14ac:dyDescent="0.3">
      <c r="A4457" s="8" t="s">
        <v>8344</v>
      </c>
      <c r="B4457">
        <v>60</v>
      </c>
      <c r="C4457"/>
      <c r="D4457" t="s">
        <v>1102</v>
      </c>
      <c r="E4457" t="s">
        <v>12906</v>
      </c>
      <c r="F4457" s="3" t="s">
        <v>1355</v>
      </c>
      <c r="G4457" t="s">
        <v>14</v>
      </c>
      <c r="H4457" t="s">
        <v>22</v>
      </c>
      <c r="I4457"/>
      <c r="K4457">
        <v>8.1</v>
      </c>
      <c r="L4457" s="5" t="s">
        <v>8413</v>
      </c>
      <c r="M4457" s="5" t="s">
        <v>1221</v>
      </c>
      <c r="N4457" t="s">
        <v>8415</v>
      </c>
      <c r="P4457" s="5" t="e">
        <f t="shared" si="396"/>
        <v>#DIV/0!</v>
      </c>
      <c r="Q4457" s="5">
        <f t="shared" si="397"/>
        <v>25035665</v>
      </c>
      <c r="R4457" s="1">
        <f t="shared" si="398"/>
        <v>6035665</v>
      </c>
      <c r="S4457" s="1">
        <f t="shared" si="399"/>
        <v>19000000</v>
      </c>
      <c r="V4457" s="5"/>
      <c r="W4457" s="5"/>
      <c r="Y4457" s="5"/>
    </row>
    <row r="4458" spans="1:25" x14ac:dyDescent="0.3">
      <c r="A4458" s="5" t="s">
        <v>787</v>
      </c>
      <c r="B4458">
        <v>100</v>
      </c>
      <c r="C4458">
        <v>168213584</v>
      </c>
      <c r="D4458" t="s">
        <v>584</v>
      </c>
      <c r="E4458" t="s">
        <v>12907</v>
      </c>
      <c r="F4458" s="5" t="s">
        <v>1409</v>
      </c>
      <c r="G4458" t="s">
        <v>14</v>
      </c>
      <c r="H4458" t="s">
        <v>15</v>
      </c>
      <c r="I4458"/>
      <c r="J4458">
        <v>2007</v>
      </c>
      <c r="K4458">
        <v>5.9</v>
      </c>
      <c r="L4458" s="5" t="s">
        <v>476</v>
      </c>
      <c r="M4458" s="5" t="s">
        <v>340</v>
      </c>
      <c r="N4458" t="s">
        <v>599</v>
      </c>
      <c r="P4458" s="5" t="e">
        <f t="shared" si="396"/>
        <v>#DIV/0!</v>
      </c>
      <c r="Q4458" s="5">
        <f t="shared" si="397"/>
        <v>168213584</v>
      </c>
      <c r="R4458" s="1">
        <f t="shared" si="398"/>
        <v>149213584</v>
      </c>
      <c r="S4458" s="1">
        <f t="shared" si="399"/>
        <v>19000000</v>
      </c>
      <c r="V4458" s="5"/>
      <c r="W4458" s="5"/>
      <c r="Y4458" s="5"/>
    </row>
    <row r="4459" spans="1:25" x14ac:dyDescent="0.3">
      <c r="A4459" s="8" t="s">
        <v>8345</v>
      </c>
      <c r="B4459">
        <v>22</v>
      </c>
      <c r="C4459"/>
      <c r="D4459" t="s">
        <v>604</v>
      </c>
      <c r="E4459" t="s">
        <v>12908</v>
      </c>
      <c r="F4459" s="3" t="s">
        <v>1475</v>
      </c>
      <c r="G4459" t="s">
        <v>14</v>
      </c>
      <c r="H4459" t="s">
        <v>15</v>
      </c>
      <c r="I4459"/>
      <c r="K4459">
        <v>7.3</v>
      </c>
      <c r="L4459" s="5" t="s">
        <v>599</v>
      </c>
      <c r="M4459" s="5" t="s">
        <v>6851</v>
      </c>
      <c r="P4459" s="5" t="e">
        <f t="shared" si="396"/>
        <v>#DIV/0!</v>
      </c>
      <c r="Q4459" s="5">
        <f t="shared" si="397"/>
        <v>25035665</v>
      </c>
      <c r="R4459" s="1">
        <f t="shared" si="398"/>
        <v>6035665</v>
      </c>
      <c r="S4459" s="1">
        <f t="shared" si="399"/>
        <v>19000000</v>
      </c>
      <c r="V4459" s="5"/>
      <c r="W4459" s="5"/>
      <c r="Y4459" s="5"/>
    </row>
    <row r="4460" spans="1:25" x14ac:dyDescent="0.3">
      <c r="A4460" t="s">
        <v>1505</v>
      </c>
      <c r="B4460">
        <v>127</v>
      </c>
      <c r="C4460">
        <v>36965395</v>
      </c>
      <c r="D4460" t="s">
        <v>778</v>
      </c>
      <c r="E4460" t="s">
        <v>12909</v>
      </c>
      <c r="F4460" t="s">
        <v>1506</v>
      </c>
      <c r="G4460" t="s">
        <v>14</v>
      </c>
      <c r="H4460" t="s">
        <v>15</v>
      </c>
      <c r="I4460"/>
      <c r="J4460">
        <v>2009</v>
      </c>
      <c r="K4460">
        <v>7.1</v>
      </c>
      <c r="L4460" s="5" t="s">
        <v>8413</v>
      </c>
      <c r="M4460" s="5" t="s">
        <v>1221</v>
      </c>
      <c r="N4460" t="s">
        <v>8415</v>
      </c>
      <c r="O4460" t="s">
        <v>3629</v>
      </c>
      <c r="P4460" s="5" t="e">
        <f t="shared" si="396"/>
        <v>#DIV/0!</v>
      </c>
      <c r="Q4460" s="5">
        <f t="shared" si="397"/>
        <v>36965395</v>
      </c>
      <c r="R4460" s="1">
        <f t="shared" si="398"/>
        <v>17965395</v>
      </c>
      <c r="S4460" s="1">
        <f t="shared" si="399"/>
        <v>19000000</v>
      </c>
      <c r="V4460" s="5"/>
      <c r="W4460" s="5"/>
      <c r="Y4460" s="5"/>
    </row>
    <row r="4461" spans="1:25" x14ac:dyDescent="0.3">
      <c r="A4461" s="5" t="s">
        <v>1519</v>
      </c>
      <c r="B4461">
        <v>111</v>
      </c>
      <c r="C4461">
        <v>35754555</v>
      </c>
      <c r="D4461" t="s">
        <v>1353</v>
      </c>
      <c r="E4461" t="s">
        <v>12910</v>
      </c>
      <c r="F4461" s="5" t="s">
        <v>1520</v>
      </c>
      <c r="G4461" t="s">
        <v>14</v>
      </c>
      <c r="H4461" t="s">
        <v>15</v>
      </c>
      <c r="I4461"/>
      <c r="J4461">
        <v>2012</v>
      </c>
      <c r="K4461">
        <v>6.8</v>
      </c>
      <c r="L4461" s="5" t="s">
        <v>1221</v>
      </c>
      <c r="M4461" s="5" t="s">
        <v>8417</v>
      </c>
      <c r="P4461" s="5" t="e">
        <f t="shared" si="396"/>
        <v>#DIV/0!</v>
      </c>
      <c r="Q4461" s="5">
        <f t="shared" si="397"/>
        <v>35754555</v>
      </c>
      <c r="R4461" s="1">
        <f t="shared" si="398"/>
        <v>16754555</v>
      </c>
      <c r="S4461" s="1">
        <f t="shared" si="399"/>
        <v>19000000</v>
      </c>
      <c r="V4461" s="5"/>
      <c r="W4461" s="5"/>
      <c r="Y4461" s="5"/>
    </row>
    <row r="4462" spans="1:25" x14ac:dyDescent="0.3">
      <c r="A4462" t="s">
        <v>1400</v>
      </c>
      <c r="B4462">
        <v>86</v>
      </c>
      <c r="C4462">
        <v>28424210</v>
      </c>
      <c r="D4462" t="s">
        <v>284</v>
      </c>
      <c r="E4462" t="s">
        <v>12911</v>
      </c>
      <c r="F4462" t="s">
        <v>1535</v>
      </c>
      <c r="G4462" t="s">
        <v>14</v>
      </c>
      <c r="H4462" t="s">
        <v>22</v>
      </c>
      <c r="I4462"/>
      <c r="J4462">
        <v>2006</v>
      </c>
      <c r="K4462">
        <v>5</v>
      </c>
      <c r="L4462" s="5" t="s">
        <v>4017</v>
      </c>
      <c r="M4462" s="5" t="s">
        <v>599</v>
      </c>
      <c r="N4462" t="s">
        <v>6299</v>
      </c>
      <c r="O4462" t="s">
        <v>455</v>
      </c>
      <c r="P4462" s="5" t="e">
        <f t="shared" si="396"/>
        <v>#DIV/0!</v>
      </c>
      <c r="Q4462" s="5">
        <f t="shared" si="397"/>
        <v>28424210</v>
      </c>
      <c r="R4462" s="1">
        <f t="shared" si="398"/>
        <v>9424210</v>
      </c>
      <c r="S4462" s="1">
        <f t="shared" si="399"/>
        <v>19000000</v>
      </c>
      <c r="V4462" s="5"/>
      <c r="W4462" s="5"/>
      <c r="Y4462" s="5"/>
    </row>
    <row r="4463" spans="1:25" x14ac:dyDescent="0.3">
      <c r="A4463" t="s">
        <v>583</v>
      </c>
      <c r="B4463">
        <v>119</v>
      </c>
      <c r="C4463"/>
      <c r="D4463" t="s">
        <v>1600</v>
      </c>
      <c r="E4463" t="s">
        <v>12912</v>
      </c>
      <c r="F4463" t="s">
        <v>1601</v>
      </c>
      <c r="G4463" t="s">
        <v>14</v>
      </c>
      <c r="H4463" t="s">
        <v>15</v>
      </c>
      <c r="I4463"/>
      <c r="J4463">
        <v>2015</v>
      </c>
      <c r="K4463">
        <v>4.9000000000000004</v>
      </c>
      <c r="L4463" s="5" t="s">
        <v>599</v>
      </c>
      <c r="M4463" s="5" t="s">
        <v>5239</v>
      </c>
      <c r="P4463" s="5" t="e">
        <f t="shared" si="396"/>
        <v>#DIV/0!</v>
      </c>
      <c r="Q4463" s="5">
        <f t="shared" si="397"/>
        <v>25035665</v>
      </c>
      <c r="R4463" s="1">
        <f t="shared" si="398"/>
        <v>6035665</v>
      </c>
      <c r="S4463" s="1">
        <f t="shared" si="399"/>
        <v>19000000</v>
      </c>
      <c r="V4463" s="5"/>
      <c r="W4463" s="5"/>
      <c r="Y4463" s="5"/>
    </row>
    <row r="4464" spans="1:25" x14ac:dyDescent="0.3">
      <c r="A4464" s="8" t="s">
        <v>8346</v>
      </c>
      <c r="B4464">
        <v>30</v>
      </c>
      <c r="C4464"/>
      <c r="D4464" t="s">
        <v>604</v>
      </c>
      <c r="E4464" t="s">
        <v>12913</v>
      </c>
      <c r="F4464" s="3" t="s">
        <v>1608</v>
      </c>
      <c r="G4464" t="s">
        <v>14</v>
      </c>
      <c r="H4464" t="s">
        <v>15</v>
      </c>
      <c r="I4464"/>
      <c r="K4464">
        <v>7</v>
      </c>
      <c r="L4464" s="5" t="s">
        <v>599</v>
      </c>
      <c r="M4464" s="5" t="s">
        <v>6851</v>
      </c>
      <c r="P4464" s="5" t="e">
        <f t="shared" si="396"/>
        <v>#DIV/0!</v>
      </c>
      <c r="Q4464" s="5">
        <f t="shared" si="397"/>
        <v>25035665</v>
      </c>
      <c r="R4464" s="1">
        <f t="shared" si="398"/>
        <v>6035665</v>
      </c>
      <c r="S4464" s="1">
        <f t="shared" si="399"/>
        <v>19000000</v>
      </c>
      <c r="V4464" s="5"/>
      <c r="W4464" s="5"/>
      <c r="Y4464" s="5"/>
    </row>
    <row r="4465" spans="1:25" x14ac:dyDescent="0.3">
      <c r="A4465" s="8" t="s">
        <v>8347</v>
      </c>
      <c r="B4465">
        <v>22</v>
      </c>
      <c r="C4465"/>
      <c r="D4465" t="s">
        <v>604</v>
      </c>
      <c r="E4465" t="s">
        <v>12914</v>
      </c>
      <c r="F4465" s="3" t="s">
        <v>1620</v>
      </c>
      <c r="G4465" t="s">
        <v>14</v>
      </c>
      <c r="H4465" t="s">
        <v>15</v>
      </c>
      <c r="I4465"/>
      <c r="K4465">
        <v>6.7</v>
      </c>
      <c r="L4465" s="5" t="s">
        <v>599</v>
      </c>
      <c r="M4465" s="5" t="s">
        <v>6851</v>
      </c>
      <c r="P4465" s="5" t="e">
        <f t="shared" si="396"/>
        <v>#DIV/0!</v>
      </c>
      <c r="Q4465" s="5">
        <f t="shared" si="397"/>
        <v>25035665</v>
      </c>
      <c r="R4465" s="1">
        <f t="shared" si="398"/>
        <v>6035665</v>
      </c>
      <c r="S4465" s="1">
        <f t="shared" si="399"/>
        <v>19000000</v>
      </c>
      <c r="V4465" s="5"/>
      <c r="W4465" s="5"/>
      <c r="Y4465" s="5"/>
    </row>
    <row r="4466" spans="1:25" x14ac:dyDescent="0.3">
      <c r="A4466" s="5" t="s">
        <v>1770</v>
      </c>
      <c r="B4466">
        <v>93</v>
      </c>
      <c r="C4466">
        <v>35092918</v>
      </c>
      <c r="D4466" t="s">
        <v>1093</v>
      </c>
      <c r="E4466" t="s">
        <v>12915</v>
      </c>
      <c r="F4466" s="5" t="s">
        <v>1771</v>
      </c>
      <c r="G4466" t="s">
        <v>14</v>
      </c>
      <c r="H4466" t="s">
        <v>15</v>
      </c>
      <c r="I4466"/>
      <c r="J4466">
        <v>2006</v>
      </c>
      <c r="K4466">
        <v>4.9000000000000004</v>
      </c>
      <c r="L4466" s="5" t="s">
        <v>599</v>
      </c>
      <c r="M4466" s="5" t="s">
        <v>6299</v>
      </c>
      <c r="P4466" s="5" t="e">
        <f t="shared" si="396"/>
        <v>#DIV/0!</v>
      </c>
      <c r="Q4466" s="5">
        <f t="shared" si="397"/>
        <v>35092918</v>
      </c>
      <c r="R4466" s="1">
        <f t="shared" si="398"/>
        <v>16092918</v>
      </c>
      <c r="S4466" s="1">
        <f t="shared" si="399"/>
        <v>19000000</v>
      </c>
      <c r="V4466" s="5"/>
      <c r="W4466" s="5"/>
      <c r="Y4466" s="5"/>
    </row>
    <row r="4467" spans="1:25" x14ac:dyDescent="0.3">
      <c r="A4467" s="5" t="s">
        <v>1198</v>
      </c>
      <c r="B4467">
        <v>124</v>
      </c>
      <c r="C4467">
        <v>75621915</v>
      </c>
      <c r="D4467" t="s">
        <v>1405</v>
      </c>
      <c r="E4467" t="s">
        <v>12916</v>
      </c>
      <c r="F4467" s="5" t="s">
        <v>1809</v>
      </c>
      <c r="G4467" t="s">
        <v>14</v>
      </c>
      <c r="H4467" t="s">
        <v>15</v>
      </c>
      <c r="I4467"/>
      <c r="J4467">
        <v>2011</v>
      </c>
      <c r="K4467">
        <v>7.1</v>
      </c>
      <c r="L4467" s="5" t="s">
        <v>599</v>
      </c>
      <c r="M4467" s="5" t="s">
        <v>1221</v>
      </c>
      <c r="N4467" t="s">
        <v>6299</v>
      </c>
      <c r="P4467" s="5" t="e">
        <f t="shared" si="396"/>
        <v>#DIV/0!</v>
      </c>
      <c r="Q4467" s="5">
        <f t="shared" si="397"/>
        <v>75621915</v>
      </c>
      <c r="R4467" s="1">
        <f t="shared" si="398"/>
        <v>56621915</v>
      </c>
      <c r="S4467" s="1">
        <f t="shared" si="399"/>
        <v>19000000</v>
      </c>
      <c r="V4467" s="5"/>
      <c r="W4467" s="5"/>
      <c r="Y4467" s="5"/>
    </row>
    <row r="4468" spans="1:25" x14ac:dyDescent="0.3">
      <c r="A4468" t="s">
        <v>1812</v>
      </c>
      <c r="B4468">
        <v>128</v>
      </c>
      <c r="C4468">
        <v>75888270</v>
      </c>
      <c r="D4468" t="s">
        <v>1813</v>
      </c>
      <c r="E4468" t="s">
        <v>12917</v>
      </c>
      <c r="F4468" t="s">
        <v>1814</v>
      </c>
      <c r="G4468" t="s">
        <v>14</v>
      </c>
      <c r="H4468" t="s">
        <v>15</v>
      </c>
      <c r="I4468"/>
      <c r="J4468">
        <v>2005</v>
      </c>
      <c r="K4468">
        <v>5.4</v>
      </c>
      <c r="L4468" s="5" t="s">
        <v>2267</v>
      </c>
      <c r="M4468" s="5" t="s">
        <v>8415</v>
      </c>
      <c r="P4468" s="5" t="e">
        <f t="shared" si="396"/>
        <v>#DIV/0!</v>
      </c>
      <c r="Q4468" s="5">
        <f t="shared" si="397"/>
        <v>75888270</v>
      </c>
      <c r="R4468" s="1">
        <f t="shared" si="398"/>
        <v>56888270</v>
      </c>
      <c r="S4468" s="1">
        <f t="shared" si="399"/>
        <v>19000000</v>
      </c>
      <c r="V4468" s="5"/>
      <c r="W4468" s="5"/>
      <c r="Y4468" s="5"/>
    </row>
    <row r="4469" spans="1:25" x14ac:dyDescent="0.3">
      <c r="A4469" s="8" t="s">
        <v>8348</v>
      </c>
      <c r="B4469">
        <v>45</v>
      </c>
      <c r="C4469"/>
      <c r="D4469" t="s">
        <v>703</v>
      </c>
      <c r="E4469" t="s">
        <v>12918</v>
      </c>
      <c r="F4469" s="3" t="s">
        <v>1831</v>
      </c>
      <c r="G4469" t="s">
        <v>14</v>
      </c>
      <c r="H4469" t="s">
        <v>22</v>
      </c>
      <c r="I4469"/>
      <c r="K4469">
        <v>7.9</v>
      </c>
      <c r="L4469" s="5" t="s">
        <v>8413</v>
      </c>
      <c r="M4469" s="5" t="s">
        <v>1221</v>
      </c>
      <c r="P4469" s="5" t="e">
        <f t="shared" si="396"/>
        <v>#DIV/0!</v>
      </c>
      <c r="Q4469" s="5">
        <f t="shared" si="397"/>
        <v>25035665</v>
      </c>
      <c r="R4469" s="1">
        <f t="shared" si="398"/>
        <v>6035665</v>
      </c>
      <c r="S4469" s="1">
        <f t="shared" si="399"/>
        <v>19000000</v>
      </c>
      <c r="V4469" s="5"/>
      <c r="W4469" s="5"/>
      <c r="Y4469" s="5"/>
    </row>
    <row r="4470" spans="1:25" x14ac:dyDescent="0.3">
      <c r="A4470" s="8" t="s">
        <v>8349</v>
      </c>
      <c r="B4470">
        <v>105</v>
      </c>
      <c r="C4470"/>
      <c r="D4470" t="s">
        <v>1102</v>
      </c>
      <c r="E4470" t="s">
        <v>12919</v>
      </c>
      <c r="F4470" s="3" t="s">
        <v>1885</v>
      </c>
      <c r="G4470" t="s">
        <v>14</v>
      </c>
      <c r="H4470" t="s">
        <v>22</v>
      </c>
      <c r="I4470"/>
      <c r="K4470">
        <v>7.8</v>
      </c>
      <c r="L4470" s="5" t="s">
        <v>8413</v>
      </c>
      <c r="M4470" s="5" t="s">
        <v>1221</v>
      </c>
      <c r="N4470" t="s">
        <v>8415</v>
      </c>
      <c r="P4470" s="5" t="e">
        <f t="shared" si="396"/>
        <v>#DIV/0!</v>
      </c>
      <c r="Q4470" s="5">
        <f t="shared" si="397"/>
        <v>25035665</v>
      </c>
      <c r="R4470" s="1">
        <f t="shared" si="398"/>
        <v>6035665</v>
      </c>
      <c r="S4470" s="1">
        <f t="shared" si="399"/>
        <v>19000000</v>
      </c>
      <c r="V4470" s="5"/>
      <c r="W4470" s="5"/>
      <c r="Y4470" s="5"/>
    </row>
    <row r="4471" spans="1:25" x14ac:dyDescent="0.3">
      <c r="A4471" s="8" t="s">
        <v>8350</v>
      </c>
      <c r="B4471">
        <v>60</v>
      </c>
      <c r="C4471"/>
      <c r="D4471" t="s">
        <v>699</v>
      </c>
      <c r="E4471" t="s">
        <v>12920</v>
      </c>
      <c r="F4471" s="3" t="s">
        <v>1905</v>
      </c>
      <c r="G4471" t="s">
        <v>14</v>
      </c>
      <c r="H4471" t="s">
        <v>15</v>
      </c>
      <c r="I4471"/>
      <c r="K4471">
        <v>7.5</v>
      </c>
      <c r="L4471" s="5" t="s">
        <v>1221</v>
      </c>
      <c r="M4471" s="5" t="s">
        <v>8415</v>
      </c>
      <c r="N4471" t="s">
        <v>3629</v>
      </c>
      <c r="P4471" s="5" t="e">
        <f t="shared" si="396"/>
        <v>#DIV/0!</v>
      </c>
      <c r="Q4471" s="5">
        <f t="shared" si="397"/>
        <v>25035665</v>
      </c>
      <c r="R4471" s="1">
        <f t="shared" si="398"/>
        <v>6035665</v>
      </c>
      <c r="S4471" s="1">
        <f t="shared" si="399"/>
        <v>19000000</v>
      </c>
      <c r="V4471" s="5"/>
      <c r="W4471" s="5"/>
      <c r="Y4471" s="5"/>
    </row>
    <row r="4472" spans="1:25" x14ac:dyDescent="0.3">
      <c r="A4472" s="8" t="s">
        <v>8351</v>
      </c>
      <c r="B4472">
        <v>43</v>
      </c>
      <c r="C4472"/>
      <c r="D4472" t="s">
        <v>1136</v>
      </c>
      <c r="E4472" t="s">
        <v>12921</v>
      </c>
      <c r="F4472" s="3" t="s">
        <v>1932</v>
      </c>
      <c r="G4472" t="s">
        <v>14</v>
      </c>
      <c r="H4472" t="s">
        <v>15</v>
      </c>
      <c r="I4472"/>
      <c r="K4472">
        <v>7</v>
      </c>
      <c r="L4472" s="5" t="s">
        <v>476</v>
      </c>
      <c r="M4472" s="5" t="s">
        <v>1221</v>
      </c>
      <c r="N4472" t="s">
        <v>4289</v>
      </c>
      <c r="P4472" s="5" t="e">
        <f t="shared" si="396"/>
        <v>#DIV/0!</v>
      </c>
      <c r="Q4472" s="5">
        <f t="shared" si="397"/>
        <v>25035665</v>
      </c>
      <c r="R4472" s="1">
        <f t="shared" si="398"/>
        <v>6035665</v>
      </c>
      <c r="S4472" s="1">
        <f t="shared" si="399"/>
        <v>19000000</v>
      </c>
      <c r="V4472" s="5"/>
      <c r="W4472" s="5"/>
      <c r="Y4472" s="5"/>
    </row>
    <row r="4473" spans="1:25" x14ac:dyDescent="0.3">
      <c r="A4473" s="8" t="s">
        <v>8352</v>
      </c>
      <c r="B4473">
        <v>64</v>
      </c>
      <c r="C4473"/>
      <c r="D4473" t="s">
        <v>1952</v>
      </c>
      <c r="E4473" t="s">
        <v>12922</v>
      </c>
      <c r="F4473" s="3" t="s">
        <v>1953</v>
      </c>
      <c r="G4473" t="s">
        <v>14</v>
      </c>
      <c r="H4473" t="s">
        <v>15</v>
      </c>
      <c r="I4473"/>
      <c r="K4473">
        <v>8.5</v>
      </c>
      <c r="L4473" s="5" t="s">
        <v>1221</v>
      </c>
      <c r="M4473" s="5" t="s">
        <v>6851</v>
      </c>
      <c r="N4473" t="s">
        <v>4289</v>
      </c>
      <c r="P4473" s="5" t="e">
        <f t="shared" si="396"/>
        <v>#DIV/0!</v>
      </c>
      <c r="Q4473" s="5">
        <f t="shared" si="397"/>
        <v>25035665</v>
      </c>
      <c r="R4473" s="1">
        <f t="shared" si="398"/>
        <v>6035665</v>
      </c>
      <c r="S4473" s="1">
        <f t="shared" si="399"/>
        <v>19000000</v>
      </c>
      <c r="V4473" s="5"/>
      <c r="W4473" s="5"/>
      <c r="Y4473" s="5"/>
    </row>
    <row r="4474" spans="1:25" x14ac:dyDescent="0.3">
      <c r="A4474" s="5" t="s">
        <v>1956</v>
      </c>
      <c r="B4474">
        <v>135</v>
      </c>
      <c r="C4474">
        <v>7994115</v>
      </c>
      <c r="D4474" t="s">
        <v>1957</v>
      </c>
      <c r="E4474" t="s">
        <v>12923</v>
      </c>
      <c r="F4474" s="5" t="s">
        <v>1958</v>
      </c>
      <c r="G4474" t="s">
        <v>14</v>
      </c>
      <c r="H4474" t="s">
        <v>22</v>
      </c>
      <c r="I4474"/>
      <c r="J4474">
        <v>2009</v>
      </c>
      <c r="K4474">
        <v>7.4</v>
      </c>
      <c r="L4474" s="5" t="s">
        <v>599</v>
      </c>
      <c r="M4474" s="5" t="s">
        <v>1221</v>
      </c>
      <c r="N4474" t="s">
        <v>4183</v>
      </c>
      <c r="P4474" s="5" t="e">
        <f t="shared" si="396"/>
        <v>#DIV/0!</v>
      </c>
      <c r="Q4474" s="5">
        <f t="shared" si="397"/>
        <v>7994115</v>
      </c>
      <c r="R4474" s="1">
        <f t="shared" si="398"/>
        <v>-11005885</v>
      </c>
      <c r="S4474" s="1">
        <f t="shared" si="399"/>
        <v>19000000</v>
      </c>
      <c r="V4474" s="5"/>
      <c r="W4474" s="5"/>
      <c r="Y4474" s="5"/>
    </row>
    <row r="4475" spans="1:25" x14ac:dyDescent="0.3">
      <c r="A4475" s="5" t="s">
        <v>336</v>
      </c>
      <c r="B4475">
        <v>129</v>
      </c>
      <c r="C4475">
        <v>12802907</v>
      </c>
      <c r="D4475" t="s">
        <v>79</v>
      </c>
      <c r="E4475" t="s">
        <v>12924</v>
      </c>
      <c r="F4475" s="5" t="s">
        <v>1961</v>
      </c>
      <c r="G4475" t="s">
        <v>14</v>
      </c>
      <c r="H4475" t="s">
        <v>22</v>
      </c>
      <c r="I4475"/>
      <c r="J4475">
        <v>2012</v>
      </c>
      <c r="K4475">
        <v>6.6</v>
      </c>
      <c r="L4475" s="5" t="s">
        <v>1221</v>
      </c>
      <c r="M4475" s="5" t="s">
        <v>6851</v>
      </c>
      <c r="P4475" s="5" t="e">
        <f t="shared" si="396"/>
        <v>#DIV/0!</v>
      </c>
      <c r="Q4475" s="5">
        <f t="shared" si="397"/>
        <v>12802907</v>
      </c>
      <c r="R4475" s="1">
        <f t="shared" si="398"/>
        <v>-6197093</v>
      </c>
      <c r="S4475" s="1">
        <f t="shared" si="399"/>
        <v>19000000</v>
      </c>
      <c r="V4475" s="5"/>
      <c r="W4475" s="5"/>
      <c r="Y4475" s="5"/>
    </row>
    <row r="4476" spans="1:25" x14ac:dyDescent="0.3">
      <c r="A4476" t="s">
        <v>1986</v>
      </c>
      <c r="B4476">
        <v>110</v>
      </c>
      <c r="C4476">
        <v>528972</v>
      </c>
      <c r="D4476" t="s">
        <v>1987</v>
      </c>
      <c r="E4476" t="s">
        <v>12925</v>
      </c>
      <c r="F4476" t="s">
        <v>1988</v>
      </c>
      <c r="G4476" t="s">
        <v>1989</v>
      </c>
      <c r="H4476" t="s">
        <v>1990</v>
      </c>
      <c r="I4476"/>
      <c r="J4476">
        <v>1998</v>
      </c>
      <c r="K4476">
        <v>7.8</v>
      </c>
      <c r="L4476" s="5" t="s">
        <v>1221</v>
      </c>
      <c r="M4476" s="5" t="s">
        <v>6851</v>
      </c>
      <c r="N4476" t="s">
        <v>8418</v>
      </c>
      <c r="P4476" s="5" t="e">
        <f t="shared" si="396"/>
        <v>#DIV/0!</v>
      </c>
      <c r="Q4476" s="5">
        <f t="shared" si="397"/>
        <v>528972</v>
      </c>
      <c r="R4476" s="1">
        <f t="shared" si="398"/>
        <v>-18471028</v>
      </c>
      <c r="S4476" s="1">
        <f t="shared" si="399"/>
        <v>19000000</v>
      </c>
      <c r="V4476" s="5"/>
      <c r="W4476" s="5"/>
      <c r="Y4476" s="5"/>
    </row>
    <row r="4477" spans="1:25" x14ac:dyDescent="0.3">
      <c r="A4477" s="8" t="s">
        <v>8353</v>
      </c>
      <c r="B4477">
        <v>52</v>
      </c>
      <c r="C4477"/>
      <c r="D4477" t="s">
        <v>2121</v>
      </c>
      <c r="E4477" t="s">
        <v>12926</v>
      </c>
      <c r="F4477" s="3" t="s">
        <v>2122</v>
      </c>
      <c r="G4477" t="s">
        <v>524</v>
      </c>
      <c r="H4477" t="s">
        <v>525</v>
      </c>
      <c r="I4477"/>
      <c r="K4477">
        <v>8.3000000000000007</v>
      </c>
      <c r="L4477" s="5" t="s">
        <v>1221</v>
      </c>
      <c r="M4477" s="5" t="s">
        <v>455</v>
      </c>
      <c r="N4477" t="s">
        <v>2267</v>
      </c>
      <c r="O4477" t="s">
        <v>8415</v>
      </c>
      <c r="P4477" s="5" t="e">
        <f t="shared" si="396"/>
        <v>#DIV/0!</v>
      </c>
      <c r="Q4477" s="5">
        <f t="shared" si="397"/>
        <v>25035665</v>
      </c>
      <c r="R4477" s="1">
        <f t="shared" si="398"/>
        <v>6035665</v>
      </c>
      <c r="S4477" s="1">
        <f t="shared" si="399"/>
        <v>19000000</v>
      </c>
      <c r="V4477" s="5"/>
      <c r="W4477" s="5"/>
      <c r="Y4477" s="5"/>
    </row>
    <row r="4478" spans="1:25" x14ac:dyDescent="0.3">
      <c r="A4478" s="8" t="s">
        <v>8354</v>
      </c>
      <c r="B4478">
        <v>30</v>
      </c>
      <c r="C4478"/>
      <c r="D4478" t="s">
        <v>2195</v>
      </c>
      <c r="E4478" t="s">
        <v>12927</v>
      </c>
      <c r="F4478" s="3" t="s">
        <v>2196</v>
      </c>
      <c r="G4478" t="s">
        <v>14</v>
      </c>
      <c r="H4478" t="s">
        <v>15</v>
      </c>
      <c r="I4478"/>
      <c r="K4478">
        <v>7.5</v>
      </c>
      <c r="L4478" s="5" t="s">
        <v>599</v>
      </c>
      <c r="M4478" s="5" t="s">
        <v>8418</v>
      </c>
      <c r="P4478" s="5" t="e">
        <f t="shared" si="396"/>
        <v>#DIV/0!</v>
      </c>
      <c r="Q4478" s="5">
        <f t="shared" si="397"/>
        <v>25035665</v>
      </c>
      <c r="R4478" s="1">
        <f t="shared" si="398"/>
        <v>6035665</v>
      </c>
      <c r="S4478" s="1">
        <f t="shared" si="399"/>
        <v>19000000</v>
      </c>
      <c r="V4478" s="5"/>
      <c r="W4478" s="5"/>
      <c r="Y4478" s="5"/>
    </row>
    <row r="4479" spans="1:25" x14ac:dyDescent="0.3">
      <c r="A4479" s="5" t="s">
        <v>2201</v>
      </c>
      <c r="B4479">
        <v>101</v>
      </c>
      <c r="C4479"/>
      <c r="D4479" t="s">
        <v>165</v>
      </c>
      <c r="E4479" t="s">
        <v>12928</v>
      </c>
      <c r="F4479" s="5" t="s">
        <v>2202</v>
      </c>
      <c r="G4479" t="s">
        <v>524</v>
      </c>
      <c r="H4479" t="s">
        <v>525</v>
      </c>
      <c r="I4479"/>
      <c r="J4479">
        <v>2015</v>
      </c>
      <c r="K4479">
        <v>4.9000000000000004</v>
      </c>
      <c r="L4479" s="5" t="s">
        <v>340</v>
      </c>
      <c r="M4479" s="5" t="s">
        <v>4017</v>
      </c>
      <c r="N4479" t="s">
        <v>599</v>
      </c>
      <c r="O4479" t="s">
        <v>6299</v>
      </c>
      <c r="P4479" s="5" t="e">
        <f t="shared" si="396"/>
        <v>#DIV/0!</v>
      </c>
      <c r="Q4479" s="5">
        <f t="shared" si="397"/>
        <v>25035665</v>
      </c>
      <c r="R4479" s="1">
        <f t="shared" si="398"/>
        <v>6035665</v>
      </c>
      <c r="S4479" s="1">
        <f t="shared" si="399"/>
        <v>19000000</v>
      </c>
      <c r="V4479" s="5"/>
      <c r="W4479" s="5"/>
      <c r="Y4479" s="5"/>
    </row>
    <row r="4480" spans="1:25" x14ac:dyDescent="0.3">
      <c r="A4480" s="5" t="s">
        <v>2271</v>
      </c>
      <c r="B4480">
        <v>114</v>
      </c>
      <c r="C4480">
        <v>60923325</v>
      </c>
      <c r="D4480" t="s">
        <v>2272</v>
      </c>
      <c r="E4480" t="s">
        <v>12929</v>
      </c>
      <c r="F4480" s="5" t="s">
        <v>2273</v>
      </c>
      <c r="G4480" t="s">
        <v>14</v>
      </c>
      <c r="H4480" t="s">
        <v>15</v>
      </c>
      <c r="I4480"/>
      <c r="J4480">
        <v>2010</v>
      </c>
      <c r="K4480">
        <v>6.4</v>
      </c>
      <c r="L4480" s="5" t="s">
        <v>599</v>
      </c>
      <c r="M4480" s="5" t="s">
        <v>4183</v>
      </c>
      <c r="P4480" s="5" t="e">
        <f t="shared" si="396"/>
        <v>#DIV/0!</v>
      </c>
      <c r="Q4480" s="5">
        <f t="shared" si="397"/>
        <v>60923325</v>
      </c>
      <c r="R4480" s="1">
        <f t="shared" si="398"/>
        <v>41923325</v>
      </c>
      <c r="S4480" s="1">
        <f t="shared" si="399"/>
        <v>19000000</v>
      </c>
      <c r="V4480" s="5"/>
      <c r="W4480" s="5"/>
      <c r="Y4480" s="5"/>
    </row>
    <row r="4481" spans="1:25" x14ac:dyDescent="0.3">
      <c r="A4481" t="s">
        <v>1423</v>
      </c>
      <c r="B4481">
        <v>95</v>
      </c>
      <c r="C4481">
        <v>50562555</v>
      </c>
      <c r="D4481" t="s">
        <v>2312</v>
      </c>
      <c r="E4481" t="s">
        <v>12930</v>
      </c>
      <c r="F4481" t="s">
        <v>2313</v>
      </c>
      <c r="G4481" t="s">
        <v>14</v>
      </c>
      <c r="H4481" t="s">
        <v>15</v>
      </c>
      <c r="I4481"/>
      <c r="J4481">
        <v>2007</v>
      </c>
      <c r="K4481">
        <v>6.5</v>
      </c>
      <c r="L4481" s="5" t="s">
        <v>599</v>
      </c>
      <c r="M4481" s="5" t="s">
        <v>4183</v>
      </c>
      <c r="N4481" t="s">
        <v>6851</v>
      </c>
      <c r="P4481" s="5" t="e">
        <f t="shared" si="396"/>
        <v>#DIV/0!</v>
      </c>
      <c r="Q4481" s="5">
        <f t="shared" si="397"/>
        <v>50562555</v>
      </c>
      <c r="R4481" s="1">
        <f t="shared" si="398"/>
        <v>31562555</v>
      </c>
      <c r="S4481" s="1">
        <f t="shared" si="399"/>
        <v>19000000</v>
      </c>
      <c r="V4481" s="5"/>
      <c r="W4481" s="5"/>
      <c r="Y4481" s="5"/>
    </row>
    <row r="4482" spans="1:25" x14ac:dyDescent="0.3">
      <c r="A4482" s="8" t="s">
        <v>8355</v>
      </c>
      <c r="B4482">
        <v>30</v>
      </c>
      <c r="C4482"/>
      <c r="D4482" t="s">
        <v>1065</v>
      </c>
      <c r="E4482" t="s">
        <v>12931</v>
      </c>
      <c r="F4482" s="3" t="s">
        <v>2330</v>
      </c>
      <c r="G4482" t="s">
        <v>14</v>
      </c>
      <c r="H4482" t="s">
        <v>99</v>
      </c>
      <c r="I4482"/>
      <c r="K4482">
        <v>7.4</v>
      </c>
      <c r="L4482" s="5" t="s">
        <v>4017</v>
      </c>
      <c r="M4482" s="5" t="s">
        <v>599</v>
      </c>
      <c r="N4482" t="s">
        <v>6299</v>
      </c>
      <c r="P4482" s="5" t="e">
        <f t="shared" ref="P4482:P4545" si="400">CORREL(C4482:C9395,I4482:I9395)</f>
        <v>#DIV/0!</v>
      </c>
      <c r="Q4482" s="5">
        <f t="shared" ref="Q4482:Q4545" si="401">IF(ISBLANK(C4482),MEDIAN($C$2:$C$4915), C4482)</f>
        <v>25035665</v>
      </c>
      <c r="R4482" s="1">
        <f t="shared" ref="R4482:R4545" si="402">Q4482-S4482</f>
        <v>6035665</v>
      </c>
      <c r="S4482" s="1">
        <f t="shared" ref="S4482:S4545" si="403">IF(ISBLANK(I4482),MEDIAN($I$2:$I$4915), I4482)</f>
        <v>19000000</v>
      </c>
      <c r="V4482" s="5"/>
      <c r="W4482" s="5"/>
      <c r="Y4482" s="5"/>
    </row>
    <row r="4483" spans="1:25" x14ac:dyDescent="0.3">
      <c r="A4483" t="s">
        <v>2397</v>
      </c>
      <c r="B4483">
        <v>100</v>
      </c>
      <c r="C4483">
        <v>12081447</v>
      </c>
      <c r="D4483" t="s">
        <v>1957</v>
      </c>
      <c r="E4483" t="s">
        <v>12932</v>
      </c>
      <c r="F4483" t="s">
        <v>2398</v>
      </c>
      <c r="G4483" t="s">
        <v>14</v>
      </c>
      <c r="H4483" t="s">
        <v>15</v>
      </c>
      <c r="I4483"/>
      <c r="J4483">
        <v>2008</v>
      </c>
      <c r="K4483">
        <v>6.5</v>
      </c>
      <c r="L4483" s="5" t="s">
        <v>599</v>
      </c>
      <c r="M4483" s="5" t="s">
        <v>1221</v>
      </c>
      <c r="N4483" t="s">
        <v>4183</v>
      </c>
      <c r="P4483" s="5" t="e">
        <f t="shared" si="400"/>
        <v>#DIV/0!</v>
      </c>
      <c r="Q4483" s="5">
        <f t="shared" si="401"/>
        <v>12081447</v>
      </c>
      <c r="R4483" s="1">
        <f t="shared" si="402"/>
        <v>-6918553</v>
      </c>
      <c r="S4483" s="1">
        <f t="shared" si="403"/>
        <v>19000000</v>
      </c>
      <c r="V4483" s="5"/>
      <c r="W4483" s="5"/>
      <c r="Y4483" s="5"/>
    </row>
    <row r="4484" spans="1:25" x14ac:dyDescent="0.3">
      <c r="A4484" s="5" t="s">
        <v>2435</v>
      </c>
      <c r="B4484">
        <v>93</v>
      </c>
      <c r="C4484">
        <v>463730</v>
      </c>
      <c r="D4484" t="s">
        <v>599</v>
      </c>
      <c r="E4484" t="s">
        <v>12933</v>
      </c>
      <c r="F4484" s="5" t="s">
        <v>2436</v>
      </c>
      <c r="G4484" t="s">
        <v>14</v>
      </c>
      <c r="H4484" t="s">
        <v>15</v>
      </c>
      <c r="I4484"/>
      <c r="J4484">
        <v>2004</v>
      </c>
      <c r="K4484">
        <v>5.7</v>
      </c>
      <c r="L4484" s="5" t="s">
        <v>599</v>
      </c>
      <c r="M4484" s="5"/>
      <c r="P4484" s="5" t="e">
        <f t="shared" si="400"/>
        <v>#DIV/0!</v>
      </c>
      <c r="Q4484" s="5">
        <f t="shared" si="401"/>
        <v>463730</v>
      </c>
      <c r="R4484" s="1">
        <f t="shared" si="402"/>
        <v>-18536270</v>
      </c>
      <c r="S4484" s="1">
        <f t="shared" si="403"/>
        <v>19000000</v>
      </c>
      <c r="V4484" s="5"/>
      <c r="W4484" s="5"/>
      <c r="Y4484" s="5"/>
    </row>
    <row r="4485" spans="1:25" x14ac:dyDescent="0.3">
      <c r="A4485" t="s">
        <v>1356</v>
      </c>
      <c r="B4485">
        <v>102</v>
      </c>
      <c r="C4485">
        <v>42640890</v>
      </c>
      <c r="D4485" t="s">
        <v>604</v>
      </c>
      <c r="E4485" t="s">
        <v>12934</v>
      </c>
      <c r="F4485" t="s">
        <v>2445</v>
      </c>
      <c r="G4485" t="s">
        <v>14</v>
      </c>
      <c r="H4485" t="s">
        <v>15</v>
      </c>
      <c r="I4485"/>
      <c r="J4485">
        <v>2007</v>
      </c>
      <c r="K4485">
        <v>5.6</v>
      </c>
      <c r="L4485" s="5" t="s">
        <v>599</v>
      </c>
      <c r="M4485" s="5" t="s">
        <v>6851</v>
      </c>
      <c r="P4485" s="5" t="e">
        <f t="shared" si="400"/>
        <v>#DIV/0!</v>
      </c>
      <c r="Q4485" s="5">
        <f t="shared" si="401"/>
        <v>42640890</v>
      </c>
      <c r="R4485" s="1">
        <f t="shared" si="402"/>
        <v>23640890</v>
      </c>
      <c r="S4485" s="1">
        <f t="shared" si="403"/>
        <v>19000000</v>
      </c>
      <c r="V4485" s="5"/>
      <c r="W4485" s="5"/>
      <c r="Y4485" s="5"/>
    </row>
    <row r="4486" spans="1:25" x14ac:dyDescent="0.3">
      <c r="A4486" s="8" t="s">
        <v>8356</v>
      </c>
      <c r="B4486">
        <v>60</v>
      </c>
      <c r="C4486"/>
      <c r="D4486" t="s">
        <v>955</v>
      </c>
      <c r="E4486" t="s">
        <v>12935</v>
      </c>
      <c r="F4486" s="3" t="s">
        <v>2465</v>
      </c>
      <c r="G4486" t="s">
        <v>14</v>
      </c>
      <c r="H4486" t="s">
        <v>15</v>
      </c>
      <c r="I4486"/>
      <c r="K4486">
        <v>7.8</v>
      </c>
      <c r="L4486" s="5" t="s">
        <v>599</v>
      </c>
      <c r="M4486" s="5" t="s">
        <v>6299</v>
      </c>
      <c r="N4486" t="s">
        <v>4289</v>
      </c>
      <c r="P4486" s="5" t="e">
        <f t="shared" si="400"/>
        <v>#DIV/0!</v>
      </c>
      <c r="Q4486" s="5">
        <f t="shared" si="401"/>
        <v>25035665</v>
      </c>
      <c r="R4486" s="1">
        <f t="shared" si="402"/>
        <v>6035665</v>
      </c>
      <c r="S4486" s="1">
        <f t="shared" si="403"/>
        <v>19000000</v>
      </c>
      <c r="V4486" s="5"/>
      <c r="W4486" s="5"/>
      <c r="Y4486" s="5"/>
    </row>
    <row r="4487" spans="1:25" x14ac:dyDescent="0.3">
      <c r="A4487" s="8" t="s">
        <v>8357</v>
      </c>
      <c r="B4487">
        <v>43</v>
      </c>
      <c r="C4487"/>
      <c r="D4487" t="s">
        <v>630</v>
      </c>
      <c r="E4487" t="s">
        <v>12936</v>
      </c>
      <c r="F4487" s="3" t="s">
        <v>2560</v>
      </c>
      <c r="G4487" t="s">
        <v>14</v>
      </c>
      <c r="H4487" t="s">
        <v>15</v>
      </c>
      <c r="I4487"/>
      <c r="K4487">
        <v>5.8</v>
      </c>
      <c r="L4487" s="5" t="s">
        <v>476</v>
      </c>
      <c r="M4487" s="5" t="s">
        <v>599</v>
      </c>
      <c r="N4487" t="s">
        <v>8413</v>
      </c>
      <c r="P4487" s="5" t="e">
        <f t="shared" si="400"/>
        <v>#DIV/0!</v>
      </c>
      <c r="Q4487" s="5">
        <f t="shared" si="401"/>
        <v>25035665</v>
      </c>
      <c r="R4487" s="1">
        <f t="shared" si="402"/>
        <v>6035665</v>
      </c>
      <c r="S4487" s="1">
        <f t="shared" si="403"/>
        <v>19000000</v>
      </c>
      <c r="V4487" s="5"/>
      <c r="W4487" s="5"/>
      <c r="Y4487" s="5"/>
    </row>
    <row r="4488" spans="1:25" x14ac:dyDescent="0.3">
      <c r="A4488" s="8" t="s">
        <v>8358</v>
      </c>
      <c r="B4488">
        <v>60</v>
      </c>
      <c r="C4488"/>
      <c r="D4488" t="s">
        <v>79</v>
      </c>
      <c r="E4488" t="s">
        <v>12937</v>
      </c>
      <c r="F4488" s="3" t="s">
        <v>2613</v>
      </c>
      <c r="G4488" t="s">
        <v>14</v>
      </c>
      <c r="H4488" t="s">
        <v>15</v>
      </c>
      <c r="I4488"/>
      <c r="K4488">
        <v>7</v>
      </c>
      <c r="L4488" s="5" t="s">
        <v>1221</v>
      </c>
      <c r="M4488" s="5" t="s">
        <v>6851</v>
      </c>
      <c r="P4488" s="5" t="e">
        <f t="shared" si="400"/>
        <v>#DIV/0!</v>
      </c>
      <c r="Q4488" s="5">
        <f t="shared" si="401"/>
        <v>25035665</v>
      </c>
      <c r="R4488" s="1">
        <f t="shared" si="402"/>
        <v>6035665</v>
      </c>
      <c r="S4488" s="1">
        <f t="shared" si="403"/>
        <v>19000000</v>
      </c>
      <c r="V4488" s="5"/>
      <c r="W4488" s="5"/>
      <c r="Y4488" s="5"/>
    </row>
    <row r="4489" spans="1:25" x14ac:dyDescent="0.3">
      <c r="A4489" s="5" t="s">
        <v>2616</v>
      </c>
      <c r="B4489">
        <v>102</v>
      </c>
      <c r="C4489"/>
      <c r="D4489" t="s">
        <v>2617</v>
      </c>
      <c r="E4489" t="s">
        <v>12938</v>
      </c>
      <c r="F4489" s="5" t="s">
        <v>2618</v>
      </c>
      <c r="G4489" t="s">
        <v>14</v>
      </c>
      <c r="H4489" t="s">
        <v>15</v>
      </c>
      <c r="I4489"/>
      <c r="J4489">
        <v>1976</v>
      </c>
      <c r="K4489">
        <v>7.3</v>
      </c>
      <c r="L4489" s="5" t="s">
        <v>599</v>
      </c>
      <c r="M4489" s="5" t="s">
        <v>1221</v>
      </c>
      <c r="N4489" t="s">
        <v>6299</v>
      </c>
      <c r="O4489" t="s">
        <v>8417</v>
      </c>
      <c r="P4489" s="5" t="e">
        <f t="shared" si="400"/>
        <v>#DIV/0!</v>
      </c>
      <c r="Q4489" s="5">
        <f t="shared" si="401"/>
        <v>25035665</v>
      </c>
      <c r="R4489" s="1">
        <f t="shared" si="402"/>
        <v>6035665</v>
      </c>
      <c r="S4489" s="1">
        <f t="shared" si="403"/>
        <v>19000000</v>
      </c>
      <c r="V4489" s="5"/>
      <c r="W4489" s="5"/>
      <c r="Y4489" s="5"/>
    </row>
    <row r="4490" spans="1:25" x14ac:dyDescent="0.3">
      <c r="A4490" s="8" t="s">
        <v>8359</v>
      </c>
      <c r="B4490">
        <v>60</v>
      </c>
      <c r="C4490"/>
      <c r="D4490" t="s">
        <v>778</v>
      </c>
      <c r="E4490" t="s">
        <v>12939</v>
      </c>
      <c r="F4490" s="3" t="s">
        <v>2700</v>
      </c>
      <c r="G4490" t="s">
        <v>14</v>
      </c>
      <c r="H4490" t="s">
        <v>22</v>
      </c>
      <c r="I4490"/>
      <c r="K4490">
        <v>8.6</v>
      </c>
      <c r="L4490" s="5" t="s">
        <v>8413</v>
      </c>
      <c r="M4490" s="5" t="s">
        <v>1221</v>
      </c>
      <c r="N4490" t="s">
        <v>8415</v>
      </c>
      <c r="O4490" t="s">
        <v>3629</v>
      </c>
      <c r="P4490" s="5" t="e">
        <f t="shared" si="400"/>
        <v>#DIV/0!</v>
      </c>
      <c r="Q4490" s="5">
        <f t="shared" si="401"/>
        <v>25035665</v>
      </c>
      <c r="R4490" s="1">
        <f t="shared" si="402"/>
        <v>6035665</v>
      </c>
      <c r="S4490" s="1">
        <f t="shared" si="403"/>
        <v>19000000</v>
      </c>
      <c r="V4490" s="5"/>
      <c r="W4490" s="5"/>
      <c r="Y4490" s="5"/>
    </row>
    <row r="4491" spans="1:25" x14ac:dyDescent="0.3">
      <c r="A4491" t="s">
        <v>2710</v>
      </c>
      <c r="B4491">
        <v>135</v>
      </c>
      <c r="C4491">
        <v>1877179</v>
      </c>
      <c r="D4491" t="s">
        <v>436</v>
      </c>
      <c r="E4491" t="s">
        <v>12940</v>
      </c>
      <c r="F4491" t="s">
        <v>2711</v>
      </c>
      <c r="G4491" t="s">
        <v>524</v>
      </c>
      <c r="H4491" t="s">
        <v>525</v>
      </c>
      <c r="I4491"/>
      <c r="J4491">
        <v>1995</v>
      </c>
      <c r="K4491">
        <v>7.1</v>
      </c>
      <c r="L4491" s="5" t="s">
        <v>340</v>
      </c>
      <c r="M4491" s="5" t="s">
        <v>1221</v>
      </c>
      <c r="N4491" t="s">
        <v>6851</v>
      </c>
      <c r="O4491" t="s">
        <v>8418</v>
      </c>
      <c r="P4491" s="5" t="e">
        <f t="shared" si="400"/>
        <v>#DIV/0!</v>
      </c>
      <c r="Q4491" s="5">
        <f t="shared" si="401"/>
        <v>1877179</v>
      </c>
      <c r="R4491" s="1">
        <f t="shared" si="402"/>
        <v>-17122821</v>
      </c>
      <c r="S4491" s="1">
        <f t="shared" si="403"/>
        <v>19000000</v>
      </c>
      <c r="V4491" s="5"/>
      <c r="W4491" s="5"/>
      <c r="Y4491" s="5"/>
    </row>
    <row r="4492" spans="1:25" x14ac:dyDescent="0.3">
      <c r="A4492" s="5" t="s">
        <v>404</v>
      </c>
      <c r="B4492">
        <v>148</v>
      </c>
      <c r="C4492">
        <v>5100937</v>
      </c>
      <c r="D4492" t="s">
        <v>1221</v>
      </c>
      <c r="E4492" t="s">
        <v>12941</v>
      </c>
      <c r="F4492" s="5" t="s">
        <v>2714</v>
      </c>
      <c r="G4492" t="s">
        <v>997</v>
      </c>
      <c r="H4492" t="s">
        <v>1044</v>
      </c>
      <c r="I4492"/>
      <c r="J4492">
        <v>2010</v>
      </c>
      <c r="K4492">
        <v>7.5</v>
      </c>
      <c r="L4492" s="5" t="s">
        <v>1221</v>
      </c>
      <c r="M4492" s="5"/>
      <c r="P4492" s="5" t="e">
        <f t="shared" si="400"/>
        <v>#DIV/0!</v>
      </c>
      <c r="Q4492" s="5">
        <f t="shared" si="401"/>
        <v>5100937</v>
      </c>
      <c r="R4492" s="1">
        <f t="shared" si="402"/>
        <v>-13899063</v>
      </c>
      <c r="S4492" s="1">
        <f t="shared" si="403"/>
        <v>19000000</v>
      </c>
      <c r="V4492" s="5"/>
      <c r="W4492" s="5"/>
      <c r="Y4492" s="5"/>
    </row>
    <row r="4493" spans="1:25" x14ac:dyDescent="0.3">
      <c r="A4493" t="s">
        <v>2766</v>
      </c>
      <c r="B4493">
        <v>98</v>
      </c>
      <c r="C4493">
        <v>17225675</v>
      </c>
      <c r="D4493" t="s">
        <v>599</v>
      </c>
      <c r="E4493" t="s">
        <v>12942</v>
      </c>
      <c r="F4493" t="s">
        <v>2767</v>
      </c>
      <c r="G4493" t="s">
        <v>14</v>
      </c>
      <c r="H4493" t="s">
        <v>15</v>
      </c>
      <c r="I4493"/>
      <c r="J4493">
        <v>2012</v>
      </c>
      <c r="K4493">
        <v>5.6</v>
      </c>
      <c r="L4493" s="5" t="s">
        <v>599</v>
      </c>
      <c r="M4493" s="5"/>
      <c r="P4493" s="5" t="e">
        <f t="shared" si="400"/>
        <v>#DIV/0!</v>
      </c>
      <c r="Q4493" s="5">
        <f t="shared" si="401"/>
        <v>17225675</v>
      </c>
      <c r="R4493" s="1">
        <f t="shared" si="402"/>
        <v>-1774325</v>
      </c>
      <c r="S4493" s="1">
        <f t="shared" si="403"/>
        <v>19000000</v>
      </c>
      <c r="V4493" s="5"/>
      <c r="W4493" s="5"/>
      <c r="Y4493" s="5"/>
    </row>
    <row r="4494" spans="1:25" x14ac:dyDescent="0.3">
      <c r="A4494" t="s">
        <v>83</v>
      </c>
      <c r="B4494">
        <v>44</v>
      </c>
      <c r="C4494"/>
      <c r="D4494" t="s">
        <v>1353</v>
      </c>
      <c r="E4494" t="s">
        <v>12943</v>
      </c>
      <c r="F4494" s="3" t="s">
        <v>2891</v>
      </c>
      <c r="G4494" t="s">
        <v>14</v>
      </c>
      <c r="H4494" t="s">
        <v>15</v>
      </c>
      <c r="I4494"/>
      <c r="K4494">
        <v>8.6999999999999993</v>
      </c>
      <c r="L4494" s="5" t="s">
        <v>1221</v>
      </c>
      <c r="M4494" s="5" t="s">
        <v>8417</v>
      </c>
      <c r="P4494" s="5" t="e">
        <f t="shared" si="400"/>
        <v>#DIV/0!</v>
      </c>
      <c r="Q4494" s="5">
        <f t="shared" si="401"/>
        <v>25035665</v>
      </c>
      <c r="R4494" s="1">
        <f t="shared" si="402"/>
        <v>6035665</v>
      </c>
      <c r="S4494" s="1">
        <f t="shared" si="403"/>
        <v>19000000</v>
      </c>
      <c r="V4494" s="5"/>
      <c r="W4494" s="5"/>
      <c r="Y4494" s="5"/>
    </row>
    <row r="4495" spans="1:25" x14ac:dyDescent="0.3">
      <c r="A4495" t="s">
        <v>2357</v>
      </c>
      <c r="B4495">
        <v>102</v>
      </c>
      <c r="C4495">
        <v>49186871</v>
      </c>
      <c r="D4495" t="s">
        <v>2916</v>
      </c>
      <c r="E4495" t="s">
        <v>12944</v>
      </c>
      <c r="F4495" t="s">
        <v>2917</v>
      </c>
      <c r="G4495" t="s">
        <v>14</v>
      </c>
      <c r="H4495" t="s">
        <v>15</v>
      </c>
      <c r="I4495"/>
      <c r="J4495">
        <v>2005</v>
      </c>
      <c r="K4495">
        <v>5.2</v>
      </c>
      <c r="L4495" s="5" t="s">
        <v>340</v>
      </c>
      <c r="M4495" s="5" t="s">
        <v>599</v>
      </c>
      <c r="N4495" t="s">
        <v>1221</v>
      </c>
      <c r="O4495" t="s">
        <v>6299</v>
      </c>
      <c r="P4495" s="5" t="e">
        <f t="shared" si="400"/>
        <v>#DIV/0!</v>
      </c>
      <c r="Q4495" s="5">
        <f t="shared" si="401"/>
        <v>49186871</v>
      </c>
      <c r="R4495" s="1">
        <f t="shared" si="402"/>
        <v>30186871</v>
      </c>
      <c r="S4495" s="1">
        <f t="shared" si="403"/>
        <v>19000000</v>
      </c>
      <c r="V4495" s="5"/>
      <c r="W4495" s="5"/>
      <c r="Y4495" s="5"/>
    </row>
    <row r="4496" spans="1:25" x14ac:dyDescent="0.3">
      <c r="A4496" t="s">
        <v>1254</v>
      </c>
      <c r="B4496">
        <v>92</v>
      </c>
      <c r="C4496">
        <v>44328238</v>
      </c>
      <c r="D4496" t="s">
        <v>599</v>
      </c>
      <c r="E4496" t="s">
        <v>12945</v>
      </c>
      <c r="F4496" s="5" t="s">
        <v>2921</v>
      </c>
      <c r="G4496" t="s">
        <v>14</v>
      </c>
      <c r="H4496" t="s">
        <v>15</v>
      </c>
      <c r="I4496"/>
      <c r="J4496">
        <v>2012</v>
      </c>
      <c r="K4496">
        <v>5.0999999999999996</v>
      </c>
      <c r="L4496" s="5" t="s">
        <v>599</v>
      </c>
      <c r="M4496" s="5"/>
      <c r="P4496" s="5" t="e">
        <f t="shared" si="400"/>
        <v>#DIV/0!</v>
      </c>
      <c r="Q4496" s="5">
        <f t="shared" si="401"/>
        <v>44328238</v>
      </c>
      <c r="R4496" s="1">
        <f t="shared" si="402"/>
        <v>25328238</v>
      </c>
      <c r="S4496" s="1">
        <f t="shared" si="403"/>
        <v>19000000</v>
      </c>
      <c r="V4496" s="5"/>
      <c r="W4496" s="5"/>
      <c r="Y4496" s="5"/>
    </row>
    <row r="4497" spans="1:25" x14ac:dyDescent="0.3">
      <c r="A4497" t="s">
        <v>2924</v>
      </c>
      <c r="B4497">
        <v>118</v>
      </c>
      <c r="C4497">
        <v>42643187</v>
      </c>
      <c r="D4497" t="s">
        <v>587</v>
      </c>
      <c r="E4497" t="s">
        <v>12946</v>
      </c>
      <c r="F4497" t="s">
        <v>2925</v>
      </c>
      <c r="G4497" t="s">
        <v>14</v>
      </c>
      <c r="H4497" t="s">
        <v>15</v>
      </c>
      <c r="I4497"/>
      <c r="J4497">
        <v>2006</v>
      </c>
      <c r="K4497">
        <v>7.2</v>
      </c>
      <c r="L4497" s="5" t="s">
        <v>4651</v>
      </c>
      <c r="M4497" s="5" t="s">
        <v>1221</v>
      </c>
      <c r="N4497" t="s">
        <v>8417</v>
      </c>
      <c r="P4497" s="5" t="e">
        <f t="shared" si="400"/>
        <v>#DIV/0!</v>
      </c>
      <c r="Q4497" s="5">
        <f t="shared" si="401"/>
        <v>42643187</v>
      </c>
      <c r="R4497" s="1">
        <f t="shared" si="402"/>
        <v>23643187</v>
      </c>
      <c r="S4497" s="1">
        <f t="shared" si="403"/>
        <v>19000000</v>
      </c>
      <c r="V4497" s="5"/>
      <c r="W4497" s="5"/>
      <c r="Y4497" s="5"/>
    </row>
    <row r="4498" spans="1:25" x14ac:dyDescent="0.3">
      <c r="A4498" s="8" t="s">
        <v>8360</v>
      </c>
      <c r="B4498">
        <v>60</v>
      </c>
      <c r="C4498"/>
      <c r="D4498" t="s">
        <v>2832</v>
      </c>
      <c r="E4498" t="s">
        <v>12947</v>
      </c>
      <c r="F4498" s="3" t="s">
        <v>2946</v>
      </c>
      <c r="G4498" t="s">
        <v>14</v>
      </c>
      <c r="H4498" t="s">
        <v>15</v>
      </c>
      <c r="I4498"/>
      <c r="K4498">
        <v>7.5</v>
      </c>
      <c r="L4498" s="5" t="s">
        <v>1221</v>
      </c>
      <c r="M4498" s="5" t="s">
        <v>8415</v>
      </c>
      <c r="P4498" s="5" t="e">
        <f t="shared" si="400"/>
        <v>#DIV/0!</v>
      </c>
      <c r="Q4498" s="5">
        <f t="shared" si="401"/>
        <v>25035665</v>
      </c>
      <c r="R4498" s="1">
        <f t="shared" si="402"/>
        <v>6035665</v>
      </c>
      <c r="S4498" s="1">
        <f t="shared" si="403"/>
        <v>19000000</v>
      </c>
      <c r="V4498" s="5"/>
      <c r="W4498" s="5"/>
      <c r="Y4498" s="5"/>
    </row>
    <row r="4499" spans="1:25" x14ac:dyDescent="0.3">
      <c r="A4499" s="8" t="s">
        <v>8361</v>
      </c>
      <c r="B4499">
        <v>28</v>
      </c>
      <c r="C4499"/>
      <c r="D4499" t="s">
        <v>910</v>
      </c>
      <c r="E4499" t="s">
        <v>12948</v>
      </c>
      <c r="F4499" s="3" t="s">
        <v>2954</v>
      </c>
      <c r="G4499" t="s">
        <v>14</v>
      </c>
      <c r="H4499" t="s">
        <v>15</v>
      </c>
      <c r="I4499"/>
      <c r="K4499">
        <v>8.5</v>
      </c>
      <c r="L4499" s="5" t="s">
        <v>599</v>
      </c>
      <c r="M4499" s="5" t="s">
        <v>1221</v>
      </c>
      <c r="P4499" s="5" t="e">
        <f t="shared" si="400"/>
        <v>#DIV/0!</v>
      </c>
      <c r="Q4499" s="5">
        <f t="shared" si="401"/>
        <v>25035665</v>
      </c>
      <c r="R4499" s="1">
        <f t="shared" si="402"/>
        <v>6035665</v>
      </c>
      <c r="S4499" s="1">
        <f t="shared" si="403"/>
        <v>19000000</v>
      </c>
      <c r="V4499" s="5"/>
      <c r="W4499" s="5"/>
      <c r="Y4499" s="5"/>
    </row>
    <row r="4500" spans="1:25" x14ac:dyDescent="0.3">
      <c r="A4500" s="5" t="s">
        <v>2963</v>
      </c>
      <c r="B4500">
        <v>111</v>
      </c>
      <c r="C4500">
        <v>28165882</v>
      </c>
      <c r="D4500" t="s">
        <v>978</v>
      </c>
      <c r="E4500" t="s">
        <v>12949</v>
      </c>
      <c r="F4500" s="5" t="s">
        <v>2964</v>
      </c>
      <c r="G4500" t="s">
        <v>14</v>
      </c>
      <c r="H4500" t="s">
        <v>15</v>
      </c>
      <c r="I4500"/>
      <c r="J4500">
        <v>2004</v>
      </c>
      <c r="K4500">
        <v>5.9</v>
      </c>
      <c r="L4500" s="5" t="s">
        <v>599</v>
      </c>
      <c r="M4500" s="5" t="s">
        <v>6299</v>
      </c>
      <c r="N4500" t="s">
        <v>6851</v>
      </c>
      <c r="P4500" s="5" t="e">
        <f t="shared" si="400"/>
        <v>#DIV/0!</v>
      </c>
      <c r="Q4500" s="5">
        <f t="shared" si="401"/>
        <v>28165882</v>
      </c>
      <c r="R4500" s="1">
        <f t="shared" si="402"/>
        <v>9165882</v>
      </c>
      <c r="S4500" s="1">
        <f t="shared" si="403"/>
        <v>19000000</v>
      </c>
      <c r="V4500" s="5"/>
      <c r="W4500" s="5"/>
      <c r="Y4500" s="5"/>
    </row>
    <row r="4501" spans="1:25" x14ac:dyDescent="0.3">
      <c r="A4501" s="5" t="s">
        <v>3030</v>
      </c>
      <c r="B4501">
        <v>134</v>
      </c>
      <c r="C4501">
        <v>7501404</v>
      </c>
      <c r="D4501" t="s">
        <v>910</v>
      </c>
      <c r="E4501" t="s">
        <v>12950</v>
      </c>
      <c r="F4501" s="5" t="s">
        <v>3033</v>
      </c>
      <c r="G4501" t="s">
        <v>14</v>
      </c>
      <c r="H4501" t="s">
        <v>99</v>
      </c>
      <c r="I4501"/>
      <c r="J4501">
        <v>2010</v>
      </c>
      <c r="K4501">
        <v>7.3</v>
      </c>
      <c r="L4501" s="5" t="s">
        <v>599</v>
      </c>
      <c r="M4501" s="5" t="s">
        <v>1221</v>
      </c>
      <c r="P4501" s="5" t="e">
        <f t="shared" si="400"/>
        <v>#DIV/0!</v>
      </c>
      <c r="Q4501" s="5">
        <f t="shared" si="401"/>
        <v>7501404</v>
      </c>
      <c r="R4501" s="1">
        <f t="shared" si="402"/>
        <v>-11498596</v>
      </c>
      <c r="S4501" s="1">
        <f t="shared" si="403"/>
        <v>19000000</v>
      </c>
      <c r="V4501" s="5"/>
      <c r="W4501" s="5"/>
      <c r="Y4501" s="5"/>
    </row>
    <row r="4502" spans="1:25" x14ac:dyDescent="0.3">
      <c r="A4502" s="8" t="s">
        <v>8362</v>
      </c>
      <c r="B4502">
        <v>103</v>
      </c>
      <c r="C4502"/>
      <c r="D4502" t="s">
        <v>771</v>
      </c>
      <c r="E4502" t="s">
        <v>12951</v>
      </c>
      <c r="F4502" s="3" t="s">
        <v>3034</v>
      </c>
      <c r="G4502" t="s">
        <v>3035</v>
      </c>
      <c r="H4502" t="s">
        <v>3036</v>
      </c>
      <c r="I4502"/>
      <c r="K4502">
        <v>8.1999999999999993</v>
      </c>
      <c r="L4502" s="5" t="s">
        <v>8413</v>
      </c>
      <c r="M4502" s="5" t="s">
        <v>1221</v>
      </c>
      <c r="N4502" t="s">
        <v>3629</v>
      </c>
      <c r="P4502" s="5" t="e">
        <f t="shared" si="400"/>
        <v>#DIV/0!</v>
      </c>
      <c r="Q4502" s="5">
        <f t="shared" si="401"/>
        <v>25035665</v>
      </c>
      <c r="R4502" s="1">
        <f t="shared" si="402"/>
        <v>6035665</v>
      </c>
      <c r="S4502" s="1">
        <f t="shared" si="403"/>
        <v>19000000</v>
      </c>
      <c r="V4502" s="5"/>
      <c r="W4502" s="5"/>
      <c r="Y4502" s="5"/>
    </row>
    <row r="4503" spans="1:25" x14ac:dyDescent="0.3">
      <c r="A4503" t="s">
        <v>3047</v>
      </c>
      <c r="B4503">
        <v>80</v>
      </c>
      <c r="C4503">
        <v>3101301</v>
      </c>
      <c r="D4503" t="s">
        <v>3048</v>
      </c>
      <c r="E4503" t="s">
        <v>12952</v>
      </c>
      <c r="F4503" t="s">
        <v>3049</v>
      </c>
      <c r="G4503" t="s">
        <v>14</v>
      </c>
      <c r="H4503" t="s">
        <v>15</v>
      </c>
      <c r="I4503"/>
      <c r="J4503">
        <v>2005</v>
      </c>
      <c r="K4503">
        <v>4</v>
      </c>
      <c r="L4503" s="5" t="s">
        <v>476</v>
      </c>
      <c r="M4503" s="5" t="s">
        <v>1221</v>
      </c>
      <c r="N4503" t="s">
        <v>6851</v>
      </c>
      <c r="O4503" t="s">
        <v>8417</v>
      </c>
      <c r="P4503" s="5" t="e">
        <f t="shared" si="400"/>
        <v>#DIV/0!</v>
      </c>
      <c r="Q4503" s="5">
        <f t="shared" si="401"/>
        <v>3101301</v>
      </c>
      <c r="R4503" s="1">
        <f t="shared" si="402"/>
        <v>-15898699</v>
      </c>
      <c r="S4503" s="1">
        <f t="shared" si="403"/>
        <v>19000000</v>
      </c>
      <c r="V4503" s="5"/>
      <c r="W4503" s="5"/>
      <c r="Y4503" s="5"/>
    </row>
    <row r="4504" spans="1:25" x14ac:dyDescent="0.3">
      <c r="A4504" s="5" t="s">
        <v>3060</v>
      </c>
      <c r="B4504">
        <v>91</v>
      </c>
      <c r="C4504"/>
      <c r="D4504" t="s">
        <v>1093</v>
      </c>
      <c r="E4504" t="s">
        <v>12953</v>
      </c>
      <c r="F4504" s="5" t="s">
        <v>3061</v>
      </c>
      <c r="G4504" t="s">
        <v>524</v>
      </c>
      <c r="H4504" t="s">
        <v>525</v>
      </c>
      <c r="I4504"/>
      <c r="J4504">
        <v>2009</v>
      </c>
      <c r="K4504">
        <v>7.2</v>
      </c>
      <c r="L4504" s="5" t="s">
        <v>599</v>
      </c>
      <c r="M4504" s="5" t="s">
        <v>6299</v>
      </c>
      <c r="P4504" s="5" t="e">
        <f t="shared" si="400"/>
        <v>#DIV/0!</v>
      </c>
      <c r="Q4504" s="5">
        <f t="shared" si="401"/>
        <v>25035665</v>
      </c>
      <c r="R4504" s="1">
        <f t="shared" si="402"/>
        <v>6035665</v>
      </c>
      <c r="S4504" s="1">
        <f t="shared" si="403"/>
        <v>19000000</v>
      </c>
      <c r="V4504" s="5"/>
      <c r="W4504" s="5"/>
      <c r="Y4504" s="5"/>
    </row>
    <row r="4505" spans="1:25" x14ac:dyDescent="0.3">
      <c r="A4505" t="s">
        <v>3065</v>
      </c>
      <c r="B4505">
        <v>93</v>
      </c>
      <c r="C4505"/>
      <c r="D4505" t="s">
        <v>1065</v>
      </c>
      <c r="E4505" t="s">
        <v>12954</v>
      </c>
      <c r="F4505" t="s">
        <v>3066</v>
      </c>
      <c r="G4505" t="s">
        <v>3067</v>
      </c>
      <c r="H4505" t="s">
        <v>275</v>
      </c>
      <c r="I4505"/>
      <c r="J4505">
        <v>2010</v>
      </c>
      <c r="K4505">
        <v>4.9000000000000004</v>
      </c>
      <c r="L4505" s="5" t="s">
        <v>4017</v>
      </c>
      <c r="M4505" s="5" t="s">
        <v>599</v>
      </c>
      <c r="N4505" t="s">
        <v>6299</v>
      </c>
      <c r="P4505" s="5" t="e">
        <f t="shared" si="400"/>
        <v>#DIV/0!</v>
      </c>
      <c r="Q4505" s="5">
        <f t="shared" si="401"/>
        <v>25035665</v>
      </c>
      <c r="R4505" s="1">
        <f t="shared" si="402"/>
        <v>6035665</v>
      </c>
      <c r="S4505" s="1">
        <f t="shared" si="403"/>
        <v>19000000</v>
      </c>
      <c r="V4505" s="5"/>
      <c r="W4505" s="5"/>
      <c r="Y4505" s="5"/>
    </row>
    <row r="4506" spans="1:25" x14ac:dyDescent="0.3">
      <c r="A4506" s="8" t="s">
        <v>8363</v>
      </c>
      <c r="B4506">
        <v>42</v>
      </c>
      <c r="C4506"/>
      <c r="D4506" t="s">
        <v>3086</v>
      </c>
      <c r="E4506" t="s">
        <v>12955</v>
      </c>
      <c r="F4506" s="3" t="s">
        <v>3087</v>
      </c>
      <c r="G4506" t="s">
        <v>14</v>
      </c>
      <c r="H4506" t="s">
        <v>15</v>
      </c>
      <c r="I4506"/>
      <c r="K4506">
        <v>7.6</v>
      </c>
      <c r="L4506" s="5" t="s">
        <v>340</v>
      </c>
      <c r="M4506" s="5" t="s">
        <v>1221</v>
      </c>
      <c r="N4506" t="s">
        <v>8415</v>
      </c>
      <c r="O4506" t="s">
        <v>4289</v>
      </c>
      <c r="P4506" s="5" t="e">
        <f t="shared" si="400"/>
        <v>#DIV/0!</v>
      </c>
      <c r="Q4506" s="5">
        <f t="shared" si="401"/>
        <v>25035665</v>
      </c>
      <c r="R4506" s="1">
        <f t="shared" si="402"/>
        <v>6035665</v>
      </c>
      <c r="S4506" s="1">
        <f t="shared" si="403"/>
        <v>19000000</v>
      </c>
      <c r="V4506" s="5"/>
      <c r="W4506" s="5"/>
      <c r="Y4506" s="5"/>
    </row>
    <row r="4507" spans="1:25" x14ac:dyDescent="0.3">
      <c r="A4507" s="8" t="s">
        <v>8364</v>
      </c>
      <c r="B4507">
        <v>42</v>
      </c>
      <c r="C4507"/>
      <c r="D4507" t="s">
        <v>3180</v>
      </c>
      <c r="E4507" t="s">
        <v>12956</v>
      </c>
      <c r="F4507" s="3" t="s">
        <v>3181</v>
      </c>
      <c r="G4507" t="s">
        <v>14</v>
      </c>
      <c r="H4507" t="s">
        <v>15</v>
      </c>
      <c r="I4507"/>
      <c r="K4507">
        <v>7.9</v>
      </c>
      <c r="L4507" s="5" t="s">
        <v>8413</v>
      </c>
      <c r="M4507" s="5" t="s">
        <v>1221</v>
      </c>
      <c r="N4507" t="s">
        <v>4289</v>
      </c>
      <c r="O4507" t="s">
        <v>3629</v>
      </c>
      <c r="P4507" s="5" t="e">
        <f t="shared" si="400"/>
        <v>#DIV/0!</v>
      </c>
      <c r="Q4507" s="5">
        <f t="shared" si="401"/>
        <v>25035665</v>
      </c>
      <c r="R4507" s="1">
        <f t="shared" si="402"/>
        <v>6035665</v>
      </c>
      <c r="S4507" s="1">
        <f t="shared" si="403"/>
        <v>19000000</v>
      </c>
      <c r="V4507" s="5"/>
      <c r="W4507" s="5"/>
      <c r="Y4507" s="5"/>
    </row>
    <row r="4508" spans="1:25" x14ac:dyDescent="0.3">
      <c r="A4508" s="5" t="s">
        <v>3189</v>
      </c>
      <c r="B4508">
        <v>119</v>
      </c>
      <c r="C4508">
        <v>44087387</v>
      </c>
      <c r="D4508" t="s">
        <v>3190</v>
      </c>
      <c r="E4508" t="s">
        <v>12957</v>
      </c>
      <c r="F4508" s="5" t="s">
        <v>3191</v>
      </c>
      <c r="G4508" t="s">
        <v>14</v>
      </c>
      <c r="H4508" t="s">
        <v>15</v>
      </c>
      <c r="I4508"/>
      <c r="J4508">
        <v>2008</v>
      </c>
      <c r="K4508">
        <v>6.2</v>
      </c>
      <c r="L4508" s="5" t="s">
        <v>599</v>
      </c>
      <c r="M4508" s="5" t="s">
        <v>1221</v>
      </c>
      <c r="N4508" t="s">
        <v>6299</v>
      </c>
      <c r="O4508" t="s">
        <v>6851</v>
      </c>
      <c r="P4508" s="5" t="e">
        <f t="shared" si="400"/>
        <v>#DIV/0!</v>
      </c>
      <c r="Q4508" s="5">
        <f t="shared" si="401"/>
        <v>44087387</v>
      </c>
      <c r="R4508" s="1">
        <f t="shared" si="402"/>
        <v>25087387</v>
      </c>
      <c r="S4508" s="1">
        <f t="shared" si="403"/>
        <v>19000000</v>
      </c>
      <c r="V4508" s="5"/>
      <c r="W4508" s="5"/>
      <c r="Y4508" s="5"/>
    </row>
    <row r="4509" spans="1:25" x14ac:dyDescent="0.3">
      <c r="A4509" s="8" t="s">
        <v>3205</v>
      </c>
      <c r="B4509">
        <v>30</v>
      </c>
      <c r="C4509"/>
      <c r="D4509" t="s">
        <v>1093</v>
      </c>
      <c r="E4509" t="s">
        <v>12958</v>
      </c>
      <c r="F4509" s="3" t="s">
        <v>3206</v>
      </c>
      <c r="G4509" t="s">
        <v>14</v>
      </c>
      <c r="H4509" t="s">
        <v>15</v>
      </c>
      <c r="I4509"/>
      <c r="K4509">
        <v>8.6999999999999993</v>
      </c>
      <c r="L4509" s="5" t="s">
        <v>599</v>
      </c>
      <c r="M4509" s="5" t="s">
        <v>6299</v>
      </c>
      <c r="P4509" s="5" t="e">
        <f t="shared" si="400"/>
        <v>#DIV/0!</v>
      </c>
      <c r="Q4509" s="5">
        <f t="shared" si="401"/>
        <v>25035665</v>
      </c>
      <c r="R4509" s="1">
        <f t="shared" si="402"/>
        <v>6035665</v>
      </c>
      <c r="S4509" s="1">
        <f t="shared" si="403"/>
        <v>19000000</v>
      </c>
      <c r="V4509" s="5"/>
      <c r="W4509" s="5"/>
      <c r="Y4509" s="5"/>
    </row>
    <row r="4510" spans="1:25" x14ac:dyDescent="0.3">
      <c r="A4510" s="8" t="s">
        <v>3240</v>
      </c>
      <c r="B4510">
        <v>22</v>
      </c>
      <c r="C4510"/>
      <c r="D4510" t="s">
        <v>599</v>
      </c>
      <c r="E4510" t="s">
        <v>12959</v>
      </c>
      <c r="F4510" s="3" t="s">
        <v>3241</v>
      </c>
      <c r="G4510" t="s">
        <v>14</v>
      </c>
      <c r="H4510" t="s">
        <v>15</v>
      </c>
      <c r="I4510"/>
      <c r="K4510">
        <v>8.8000000000000007</v>
      </c>
      <c r="L4510" s="5" t="s">
        <v>599</v>
      </c>
      <c r="M4510" s="5"/>
      <c r="P4510" s="5" t="e">
        <f t="shared" si="400"/>
        <v>#DIV/0!</v>
      </c>
      <c r="Q4510" s="5">
        <f t="shared" si="401"/>
        <v>25035665</v>
      </c>
      <c r="R4510" s="1">
        <f t="shared" si="402"/>
        <v>6035665</v>
      </c>
      <c r="S4510" s="1">
        <f t="shared" si="403"/>
        <v>19000000</v>
      </c>
      <c r="V4510" s="5"/>
      <c r="W4510" s="5"/>
      <c r="Y4510" s="5"/>
    </row>
    <row r="4511" spans="1:25" x14ac:dyDescent="0.3">
      <c r="A4511" s="5" t="s">
        <v>3300</v>
      </c>
      <c r="B4511">
        <v>101</v>
      </c>
      <c r="C4511"/>
      <c r="D4511" t="s">
        <v>1221</v>
      </c>
      <c r="E4511" t="s">
        <v>12960</v>
      </c>
      <c r="F4511" s="5" t="s">
        <v>3301</v>
      </c>
      <c r="G4511" t="s">
        <v>14</v>
      </c>
      <c r="H4511" t="s">
        <v>22</v>
      </c>
      <c r="I4511"/>
      <c r="J4511">
        <v>2014</v>
      </c>
      <c r="K4511">
        <v>4.7</v>
      </c>
      <c r="L4511" s="5" t="s">
        <v>1221</v>
      </c>
      <c r="M4511" s="5"/>
      <c r="P4511" s="5" t="e">
        <f t="shared" si="400"/>
        <v>#DIV/0!</v>
      </c>
      <c r="Q4511" s="5">
        <f t="shared" si="401"/>
        <v>25035665</v>
      </c>
      <c r="R4511" s="1">
        <f t="shared" si="402"/>
        <v>6035665</v>
      </c>
      <c r="S4511" s="1">
        <f t="shared" si="403"/>
        <v>19000000</v>
      </c>
      <c r="V4511" s="5"/>
      <c r="W4511" s="5"/>
      <c r="Y4511" s="5"/>
    </row>
    <row r="4512" spans="1:25" x14ac:dyDescent="0.3">
      <c r="A4512" s="5" t="s">
        <v>3355</v>
      </c>
      <c r="B4512">
        <v>105</v>
      </c>
      <c r="C4512">
        <v>36310118</v>
      </c>
      <c r="D4512" t="s">
        <v>599</v>
      </c>
      <c r="E4512" t="s">
        <v>12961</v>
      </c>
      <c r="F4512" s="5" t="s">
        <v>3356</v>
      </c>
      <c r="G4512" t="s">
        <v>14</v>
      </c>
      <c r="H4512" t="s">
        <v>15</v>
      </c>
      <c r="I4512"/>
      <c r="J4512">
        <v>2005</v>
      </c>
      <c r="K4512">
        <v>5.5</v>
      </c>
      <c r="L4512" s="5" t="s">
        <v>599</v>
      </c>
      <c r="M4512" s="5"/>
      <c r="P4512" s="5" t="e">
        <f t="shared" si="400"/>
        <v>#DIV/0!</v>
      </c>
      <c r="Q4512" s="5">
        <f t="shared" si="401"/>
        <v>36310118</v>
      </c>
      <c r="R4512" s="1">
        <f t="shared" si="402"/>
        <v>17310118</v>
      </c>
      <c r="S4512" s="1">
        <f t="shared" si="403"/>
        <v>19000000</v>
      </c>
      <c r="V4512" s="5"/>
      <c r="W4512" s="5"/>
      <c r="Y4512" s="5"/>
    </row>
    <row r="4513" spans="1:25" x14ac:dyDescent="0.3">
      <c r="A4513" t="s">
        <v>1920</v>
      </c>
      <c r="B4513">
        <v>87</v>
      </c>
      <c r="C4513">
        <v>30538669</v>
      </c>
      <c r="D4513" t="s">
        <v>599</v>
      </c>
      <c r="E4513" t="s">
        <v>12962</v>
      </c>
      <c r="F4513" t="s">
        <v>3383</v>
      </c>
      <c r="G4513" t="s">
        <v>14</v>
      </c>
      <c r="H4513" t="s">
        <v>15</v>
      </c>
      <c r="I4513"/>
      <c r="J4513">
        <v>2011</v>
      </c>
      <c r="K4513">
        <v>5.7</v>
      </c>
      <c r="L4513" s="5" t="s">
        <v>599</v>
      </c>
      <c r="M4513" s="5"/>
      <c r="P4513" s="5" t="e">
        <f t="shared" si="400"/>
        <v>#DIV/0!</v>
      </c>
      <c r="Q4513" s="5">
        <f t="shared" si="401"/>
        <v>30538669</v>
      </c>
      <c r="R4513" s="1">
        <f t="shared" si="402"/>
        <v>11538669</v>
      </c>
      <c r="S4513" s="1">
        <f t="shared" si="403"/>
        <v>19000000</v>
      </c>
      <c r="V4513" s="5"/>
      <c r="W4513" s="5"/>
      <c r="Y4513" s="5"/>
    </row>
    <row r="4514" spans="1:25" x14ac:dyDescent="0.3">
      <c r="A4514" t="s">
        <v>3394</v>
      </c>
      <c r="B4514">
        <v>98</v>
      </c>
      <c r="C4514">
        <v>24381334</v>
      </c>
      <c r="D4514" t="s">
        <v>2617</v>
      </c>
      <c r="E4514" t="s">
        <v>12963</v>
      </c>
      <c r="F4514" t="s">
        <v>3395</v>
      </c>
      <c r="G4514" t="s">
        <v>14</v>
      </c>
      <c r="H4514" t="s">
        <v>15</v>
      </c>
      <c r="I4514"/>
      <c r="J4514">
        <v>2005</v>
      </c>
      <c r="K4514">
        <v>6</v>
      </c>
      <c r="L4514" s="5" t="s">
        <v>599</v>
      </c>
      <c r="M4514" s="5" t="s">
        <v>1221</v>
      </c>
      <c r="N4514" t="s">
        <v>6299</v>
      </c>
      <c r="O4514" t="s">
        <v>8417</v>
      </c>
      <c r="P4514" s="5" t="e">
        <f t="shared" si="400"/>
        <v>#DIV/0!</v>
      </c>
      <c r="Q4514" s="5">
        <f t="shared" si="401"/>
        <v>24381334</v>
      </c>
      <c r="R4514" s="1">
        <f t="shared" si="402"/>
        <v>5381334</v>
      </c>
      <c r="S4514" s="1">
        <f t="shared" si="403"/>
        <v>19000000</v>
      </c>
      <c r="V4514" s="5"/>
      <c r="W4514" s="5"/>
      <c r="Y4514" s="5"/>
    </row>
    <row r="4515" spans="1:25" x14ac:dyDescent="0.3">
      <c r="A4515" s="8" t="s">
        <v>8365</v>
      </c>
      <c r="B4515">
        <v>7</v>
      </c>
      <c r="C4515"/>
      <c r="D4515" t="s">
        <v>1065</v>
      </c>
      <c r="E4515" t="s">
        <v>12964</v>
      </c>
      <c r="F4515" s="3" t="s">
        <v>3403</v>
      </c>
      <c r="G4515" t="s">
        <v>14</v>
      </c>
      <c r="H4515" t="s">
        <v>22</v>
      </c>
      <c r="I4515"/>
      <c r="K4515">
        <v>8.3000000000000007</v>
      </c>
      <c r="L4515" s="5" t="s">
        <v>4017</v>
      </c>
      <c r="M4515" s="5" t="s">
        <v>599</v>
      </c>
      <c r="N4515" t="s">
        <v>6299</v>
      </c>
      <c r="P4515" s="5" t="e">
        <f t="shared" si="400"/>
        <v>#DIV/0!</v>
      </c>
      <c r="Q4515" s="5">
        <f t="shared" si="401"/>
        <v>25035665</v>
      </c>
      <c r="R4515" s="1">
        <f t="shared" si="402"/>
        <v>6035665</v>
      </c>
      <c r="S4515" s="1">
        <f t="shared" si="403"/>
        <v>19000000</v>
      </c>
      <c r="V4515" s="5"/>
      <c r="W4515" s="5"/>
      <c r="Y4515" s="5"/>
    </row>
    <row r="4516" spans="1:25" x14ac:dyDescent="0.3">
      <c r="A4516" t="s">
        <v>3426</v>
      </c>
      <c r="B4516">
        <v>120</v>
      </c>
      <c r="C4516">
        <v>15331289</v>
      </c>
      <c r="D4516" t="s">
        <v>833</v>
      </c>
      <c r="E4516" t="s">
        <v>12965</v>
      </c>
      <c r="F4516" t="s">
        <v>3427</v>
      </c>
      <c r="G4516" t="s">
        <v>14</v>
      </c>
      <c r="H4516" t="s">
        <v>15</v>
      </c>
      <c r="I4516"/>
      <c r="J4516">
        <v>2005</v>
      </c>
      <c r="K4516">
        <v>7.5</v>
      </c>
      <c r="L4516" s="5" t="s">
        <v>1221</v>
      </c>
      <c r="M4516" s="5" t="s">
        <v>7865</v>
      </c>
      <c r="N4516" t="s">
        <v>8417</v>
      </c>
      <c r="P4516" s="5" t="e">
        <f t="shared" si="400"/>
        <v>#DIV/0!</v>
      </c>
      <c r="Q4516" s="5">
        <f t="shared" si="401"/>
        <v>15331289</v>
      </c>
      <c r="R4516" s="1">
        <f t="shared" si="402"/>
        <v>-3668711</v>
      </c>
      <c r="S4516" s="1">
        <f t="shared" si="403"/>
        <v>19000000</v>
      </c>
      <c r="V4516" s="5"/>
      <c r="W4516" s="5"/>
      <c r="Y4516" s="5"/>
    </row>
    <row r="4517" spans="1:25" x14ac:dyDescent="0.3">
      <c r="A4517" s="5" t="s">
        <v>1679</v>
      </c>
      <c r="B4517">
        <v>88</v>
      </c>
      <c r="C4517">
        <v>13920741</v>
      </c>
      <c r="D4517" t="s">
        <v>599</v>
      </c>
      <c r="E4517" t="s">
        <v>12966</v>
      </c>
      <c r="F4517" s="5" t="s">
        <v>3443</v>
      </c>
      <c r="G4517" t="s">
        <v>14</v>
      </c>
      <c r="H4517" t="s">
        <v>15</v>
      </c>
      <c r="I4517"/>
      <c r="J4517">
        <v>2007</v>
      </c>
      <c r="K4517">
        <v>6.7</v>
      </c>
      <c r="L4517" s="5" t="s">
        <v>599</v>
      </c>
      <c r="M4517" s="5"/>
      <c r="P4517" s="5" t="e">
        <f t="shared" si="400"/>
        <v>#DIV/0!</v>
      </c>
      <c r="Q4517" s="5">
        <f t="shared" si="401"/>
        <v>13920741</v>
      </c>
      <c r="R4517" s="1">
        <f t="shared" si="402"/>
        <v>-5079259</v>
      </c>
      <c r="S4517" s="1">
        <f t="shared" si="403"/>
        <v>19000000</v>
      </c>
      <c r="V4517" s="5"/>
      <c r="W4517" s="5"/>
      <c r="Y4517" s="5"/>
    </row>
    <row r="4518" spans="1:25" x14ac:dyDescent="0.3">
      <c r="A4518" s="8" t="s">
        <v>8366</v>
      </c>
      <c r="B4518">
        <v>30</v>
      </c>
      <c r="C4518"/>
      <c r="D4518" t="s">
        <v>3448</v>
      </c>
      <c r="E4518" t="s">
        <v>12967</v>
      </c>
      <c r="F4518" s="3" t="s">
        <v>3449</v>
      </c>
      <c r="G4518" t="s">
        <v>14</v>
      </c>
      <c r="H4518" t="s">
        <v>15</v>
      </c>
      <c r="I4518"/>
      <c r="K4518">
        <v>7.2</v>
      </c>
      <c r="L4518" s="5" t="s">
        <v>476</v>
      </c>
      <c r="M4518" s="5" t="s">
        <v>4017</v>
      </c>
      <c r="N4518" t="s">
        <v>599</v>
      </c>
      <c r="O4518" t="s">
        <v>6299</v>
      </c>
      <c r="P4518" s="5" t="e">
        <f t="shared" si="400"/>
        <v>#DIV/0!</v>
      </c>
      <c r="Q4518" s="5">
        <f t="shared" si="401"/>
        <v>25035665</v>
      </c>
      <c r="R4518" s="1">
        <f t="shared" si="402"/>
        <v>6035665</v>
      </c>
      <c r="S4518" s="1">
        <f t="shared" si="403"/>
        <v>19000000</v>
      </c>
      <c r="V4518" s="5"/>
      <c r="W4518" s="5"/>
      <c r="Y4518" s="5"/>
    </row>
    <row r="4519" spans="1:25" x14ac:dyDescent="0.3">
      <c r="A4519" t="s">
        <v>55</v>
      </c>
      <c r="B4519">
        <v>91</v>
      </c>
      <c r="C4519">
        <v>12495865</v>
      </c>
      <c r="D4519" t="s">
        <v>455</v>
      </c>
      <c r="E4519" t="s">
        <v>12968</v>
      </c>
      <c r="F4519" t="s">
        <v>3493</v>
      </c>
      <c r="G4519" t="s">
        <v>14</v>
      </c>
      <c r="H4519" t="s">
        <v>15</v>
      </c>
      <c r="I4519"/>
      <c r="J4519">
        <v>2012</v>
      </c>
      <c r="K4519">
        <v>6.8</v>
      </c>
      <c r="L4519" s="5" t="s">
        <v>455</v>
      </c>
      <c r="M4519" s="5"/>
      <c r="P4519" s="5" t="e">
        <f t="shared" si="400"/>
        <v>#DIV/0!</v>
      </c>
      <c r="Q4519" s="5">
        <f t="shared" si="401"/>
        <v>12495865</v>
      </c>
      <c r="R4519" s="1">
        <f t="shared" si="402"/>
        <v>-6504135</v>
      </c>
      <c r="S4519" s="1">
        <f t="shared" si="403"/>
        <v>19000000</v>
      </c>
      <c r="V4519" s="5"/>
      <c r="W4519" s="5"/>
      <c r="Y4519" s="5"/>
    </row>
    <row r="4520" spans="1:25" x14ac:dyDescent="0.3">
      <c r="A4520" s="5" t="s">
        <v>3502</v>
      </c>
      <c r="B4520">
        <v>88</v>
      </c>
      <c r="C4520"/>
      <c r="D4520" t="s">
        <v>1017</v>
      </c>
      <c r="E4520" t="s">
        <v>12969</v>
      </c>
      <c r="F4520" s="5" t="s">
        <v>3503</v>
      </c>
      <c r="G4520" t="s">
        <v>14</v>
      </c>
      <c r="H4520" t="s">
        <v>525</v>
      </c>
      <c r="I4520"/>
      <c r="J4520">
        <v>2010</v>
      </c>
      <c r="K4520">
        <v>6.1</v>
      </c>
      <c r="L4520" s="5" t="s">
        <v>340</v>
      </c>
      <c r="M4520" s="5" t="s">
        <v>4017</v>
      </c>
      <c r="N4520" t="s">
        <v>6299</v>
      </c>
      <c r="P4520" s="5" t="e">
        <f t="shared" si="400"/>
        <v>#DIV/0!</v>
      </c>
      <c r="Q4520" s="5">
        <f t="shared" si="401"/>
        <v>25035665</v>
      </c>
      <c r="R4520" s="1">
        <f t="shared" si="402"/>
        <v>6035665</v>
      </c>
      <c r="S4520" s="1">
        <f t="shared" si="403"/>
        <v>19000000</v>
      </c>
      <c r="V4520" s="5"/>
      <c r="W4520" s="5"/>
      <c r="Y4520" s="5"/>
    </row>
    <row r="4521" spans="1:25" x14ac:dyDescent="0.3">
      <c r="A4521" t="s">
        <v>2983</v>
      </c>
      <c r="B4521">
        <v>121</v>
      </c>
      <c r="C4521">
        <v>6777589</v>
      </c>
      <c r="D4521" t="s">
        <v>778</v>
      </c>
      <c r="E4521" t="s">
        <v>12970</v>
      </c>
      <c r="F4521" t="s">
        <v>3591</v>
      </c>
      <c r="G4521" t="s">
        <v>14</v>
      </c>
      <c r="H4521" t="s">
        <v>15</v>
      </c>
      <c r="I4521"/>
      <c r="J4521">
        <v>2007</v>
      </c>
      <c r="K4521">
        <v>7.2</v>
      </c>
      <c r="L4521" s="5" t="s">
        <v>8413</v>
      </c>
      <c r="M4521" s="5" t="s">
        <v>1221</v>
      </c>
      <c r="N4521" t="s">
        <v>8415</v>
      </c>
      <c r="O4521" t="s">
        <v>3629</v>
      </c>
      <c r="P4521" s="5" t="e">
        <f t="shared" si="400"/>
        <v>#DIV/0!</v>
      </c>
      <c r="Q4521" s="5">
        <f t="shared" si="401"/>
        <v>6777589</v>
      </c>
      <c r="R4521" s="1">
        <f t="shared" si="402"/>
        <v>-12222411</v>
      </c>
      <c r="S4521" s="1">
        <f t="shared" si="403"/>
        <v>19000000</v>
      </c>
      <c r="V4521" s="5"/>
      <c r="W4521" s="5"/>
      <c r="Y4521" s="5"/>
    </row>
    <row r="4522" spans="1:25" x14ac:dyDescent="0.3">
      <c r="A4522" s="8" t="s">
        <v>8367</v>
      </c>
      <c r="B4522">
        <v>50</v>
      </c>
      <c r="C4522"/>
      <c r="D4522" t="s">
        <v>162</v>
      </c>
      <c r="E4522" t="s">
        <v>12971</v>
      </c>
      <c r="F4522" s="3" t="s">
        <v>3597</v>
      </c>
      <c r="G4522" t="s">
        <v>14</v>
      </c>
      <c r="H4522" t="s">
        <v>15</v>
      </c>
      <c r="I4522"/>
      <c r="K4522">
        <v>6.8</v>
      </c>
      <c r="L4522" s="5" t="s">
        <v>476</v>
      </c>
      <c r="M4522" s="5" t="s">
        <v>8413</v>
      </c>
      <c r="N4522" t="s">
        <v>1221</v>
      </c>
      <c r="O4522" t="s">
        <v>3629</v>
      </c>
      <c r="P4522" s="5" t="e">
        <f t="shared" si="400"/>
        <v>#DIV/0!</v>
      </c>
      <c r="Q4522" s="5">
        <f t="shared" si="401"/>
        <v>25035665</v>
      </c>
      <c r="R4522" s="1">
        <f t="shared" si="402"/>
        <v>6035665</v>
      </c>
      <c r="S4522" s="1">
        <f t="shared" si="403"/>
        <v>19000000</v>
      </c>
      <c r="V4522" s="5"/>
      <c r="W4522" s="5"/>
      <c r="Y4522" s="5"/>
    </row>
    <row r="4523" spans="1:25" x14ac:dyDescent="0.3">
      <c r="A4523" t="s">
        <v>2642</v>
      </c>
      <c r="B4523">
        <v>108</v>
      </c>
      <c r="C4523">
        <v>3108216</v>
      </c>
      <c r="D4523" t="s">
        <v>3629</v>
      </c>
      <c r="E4523" t="s">
        <v>12972</v>
      </c>
      <c r="F4523" t="s">
        <v>3630</v>
      </c>
      <c r="G4523" t="s">
        <v>14</v>
      </c>
      <c r="H4523" t="s">
        <v>22</v>
      </c>
      <c r="I4523"/>
      <c r="J4523">
        <v>2016</v>
      </c>
      <c r="K4523">
        <v>6.4</v>
      </c>
      <c r="L4523" s="5" t="s">
        <v>3629</v>
      </c>
      <c r="M4523" s="5"/>
      <c r="P4523" s="5" t="e">
        <f t="shared" si="400"/>
        <v>#DIV/0!</v>
      </c>
      <c r="Q4523" s="5">
        <f t="shared" si="401"/>
        <v>3108216</v>
      </c>
      <c r="R4523" s="1">
        <f t="shared" si="402"/>
        <v>-15891784</v>
      </c>
      <c r="S4523" s="1">
        <f t="shared" si="403"/>
        <v>19000000</v>
      </c>
      <c r="V4523" s="5"/>
      <c r="W4523" s="5"/>
      <c r="Y4523" s="5"/>
    </row>
    <row r="4524" spans="1:25" x14ac:dyDescent="0.3">
      <c r="A4524" s="5" t="s">
        <v>3654</v>
      </c>
      <c r="B4524">
        <v>114</v>
      </c>
      <c r="C4524">
        <v>4829497</v>
      </c>
      <c r="D4524" t="s">
        <v>79</v>
      </c>
      <c r="E4524" t="s">
        <v>12973</v>
      </c>
      <c r="F4524" s="5" t="s">
        <v>3655</v>
      </c>
      <c r="G4524" t="s">
        <v>14</v>
      </c>
      <c r="H4524" t="s">
        <v>22</v>
      </c>
      <c r="I4524"/>
      <c r="J4524">
        <v>2004</v>
      </c>
      <c r="K4524">
        <v>6.4</v>
      </c>
      <c r="L4524" s="5" t="s">
        <v>1221</v>
      </c>
      <c r="M4524" s="5" t="s">
        <v>6851</v>
      </c>
      <c r="P4524" s="5" t="e">
        <f t="shared" si="400"/>
        <v>#DIV/0!</v>
      </c>
      <c r="Q4524" s="5">
        <f t="shared" si="401"/>
        <v>4829497</v>
      </c>
      <c r="R4524" s="1">
        <f t="shared" si="402"/>
        <v>-14170503</v>
      </c>
      <c r="S4524" s="1">
        <f t="shared" si="403"/>
        <v>19000000</v>
      </c>
      <c r="V4524" s="5"/>
      <c r="W4524" s="5"/>
      <c r="Y4524" s="5"/>
    </row>
    <row r="4525" spans="1:25" x14ac:dyDescent="0.3">
      <c r="A4525" t="s">
        <v>3327</v>
      </c>
      <c r="B4525">
        <v>133</v>
      </c>
      <c r="C4525">
        <v>37721949</v>
      </c>
      <c r="D4525" t="s">
        <v>1221</v>
      </c>
      <c r="E4525" t="s">
        <v>12974</v>
      </c>
      <c r="F4525" t="s">
        <v>3690</v>
      </c>
      <c r="G4525" t="s">
        <v>14</v>
      </c>
      <c r="H4525" t="s">
        <v>15</v>
      </c>
      <c r="I4525"/>
      <c r="J4525">
        <v>2010</v>
      </c>
      <c r="K4525">
        <v>6</v>
      </c>
      <c r="L4525" s="5" t="s">
        <v>1221</v>
      </c>
      <c r="M4525" s="5"/>
      <c r="P4525" s="5" t="e">
        <f t="shared" si="400"/>
        <v>#DIV/0!</v>
      </c>
      <c r="Q4525" s="5">
        <f t="shared" si="401"/>
        <v>37721949</v>
      </c>
      <c r="R4525" s="1">
        <f t="shared" si="402"/>
        <v>18721949</v>
      </c>
      <c r="S4525" s="1">
        <f t="shared" si="403"/>
        <v>19000000</v>
      </c>
      <c r="V4525" s="5"/>
      <c r="W4525" s="5"/>
      <c r="Y4525" s="5"/>
    </row>
    <row r="4526" spans="1:25" x14ac:dyDescent="0.3">
      <c r="A4526" t="s">
        <v>1823</v>
      </c>
      <c r="B4526">
        <v>123</v>
      </c>
      <c r="C4526">
        <v>41573740</v>
      </c>
      <c r="D4526" t="s">
        <v>1084</v>
      </c>
      <c r="E4526" t="s">
        <v>12975</v>
      </c>
      <c r="F4526" t="s">
        <v>3762</v>
      </c>
      <c r="G4526" t="s">
        <v>14</v>
      </c>
      <c r="H4526" t="s">
        <v>15</v>
      </c>
      <c r="I4526"/>
      <c r="J4526">
        <v>2009</v>
      </c>
      <c r="K4526">
        <v>7</v>
      </c>
      <c r="L4526" s="5" t="s">
        <v>2267</v>
      </c>
      <c r="M4526" s="5" t="s">
        <v>8415</v>
      </c>
      <c r="N4526" t="s">
        <v>3629</v>
      </c>
      <c r="P4526" s="5" t="e">
        <f t="shared" si="400"/>
        <v>#DIV/0!</v>
      </c>
      <c r="Q4526" s="5">
        <f t="shared" si="401"/>
        <v>41573740</v>
      </c>
      <c r="R4526" s="1">
        <f t="shared" si="402"/>
        <v>22573740</v>
      </c>
      <c r="S4526" s="1">
        <f t="shared" si="403"/>
        <v>19000000</v>
      </c>
      <c r="V4526" s="5"/>
      <c r="W4526" s="5"/>
      <c r="Y4526" s="5"/>
    </row>
    <row r="4527" spans="1:25" x14ac:dyDescent="0.3">
      <c r="A4527" s="8" t="s">
        <v>3327</v>
      </c>
      <c r="B4527">
        <v>30</v>
      </c>
      <c r="C4527"/>
      <c r="D4527" t="s">
        <v>599</v>
      </c>
      <c r="E4527" t="s">
        <v>12976</v>
      </c>
      <c r="F4527" s="3" t="s">
        <v>3764</v>
      </c>
      <c r="G4527" t="s">
        <v>14</v>
      </c>
      <c r="H4527" t="s">
        <v>15</v>
      </c>
      <c r="I4527"/>
      <c r="K4527">
        <v>3.5</v>
      </c>
      <c r="L4527" s="5" t="s">
        <v>599</v>
      </c>
      <c r="M4527" s="5"/>
      <c r="P4527" s="5" t="e">
        <f t="shared" si="400"/>
        <v>#DIV/0!</v>
      </c>
      <c r="Q4527" s="5">
        <f t="shared" si="401"/>
        <v>25035665</v>
      </c>
      <c r="R4527" s="1">
        <f t="shared" si="402"/>
        <v>6035665</v>
      </c>
      <c r="S4527" s="1">
        <f t="shared" si="403"/>
        <v>19000000</v>
      </c>
      <c r="V4527" s="5"/>
      <c r="W4527" s="5"/>
      <c r="Y4527" s="5"/>
    </row>
    <row r="4528" spans="1:25" x14ac:dyDescent="0.3">
      <c r="A4528" t="s">
        <v>3802</v>
      </c>
      <c r="B4528">
        <v>101</v>
      </c>
      <c r="C4528">
        <v>29062561</v>
      </c>
      <c r="D4528" t="s">
        <v>550</v>
      </c>
      <c r="E4528" t="s">
        <v>12977</v>
      </c>
      <c r="F4528" t="s">
        <v>3803</v>
      </c>
      <c r="G4528" t="s">
        <v>14</v>
      </c>
      <c r="H4528" t="s">
        <v>15</v>
      </c>
      <c r="I4528"/>
      <c r="J4528">
        <v>2009</v>
      </c>
      <c r="K4528">
        <v>5.6</v>
      </c>
      <c r="L4528" s="5" t="s">
        <v>8413</v>
      </c>
      <c r="M4528" s="5" t="s">
        <v>3629</v>
      </c>
      <c r="P4528" s="5" t="e">
        <f t="shared" si="400"/>
        <v>#DIV/0!</v>
      </c>
      <c r="Q4528" s="5">
        <f t="shared" si="401"/>
        <v>29062561</v>
      </c>
      <c r="R4528" s="1">
        <f t="shared" si="402"/>
        <v>10062561</v>
      </c>
      <c r="S4528" s="1">
        <f t="shared" si="403"/>
        <v>19000000</v>
      </c>
      <c r="V4528" s="5"/>
      <c r="W4528" s="5"/>
      <c r="Y4528" s="5"/>
    </row>
    <row r="4529" spans="1:25" x14ac:dyDescent="0.3">
      <c r="A4529" s="5" t="s">
        <v>3831</v>
      </c>
      <c r="B4529">
        <v>103</v>
      </c>
      <c r="C4529">
        <v>26870825</v>
      </c>
      <c r="D4529" t="s">
        <v>2229</v>
      </c>
      <c r="E4529" t="s">
        <v>12978</v>
      </c>
      <c r="F4529" s="5" t="s">
        <v>3832</v>
      </c>
      <c r="G4529" t="s">
        <v>14</v>
      </c>
      <c r="H4529" t="s">
        <v>275</v>
      </c>
      <c r="I4529"/>
      <c r="J4529">
        <v>2006</v>
      </c>
      <c r="K4529">
        <v>6.4</v>
      </c>
      <c r="L4529" s="5" t="s">
        <v>599</v>
      </c>
      <c r="M4529" s="5" t="s">
        <v>1221</v>
      </c>
      <c r="N4529" t="s">
        <v>8417</v>
      </c>
      <c r="P4529" s="5" t="e">
        <f t="shared" si="400"/>
        <v>#DIV/0!</v>
      </c>
      <c r="Q4529" s="5">
        <f t="shared" si="401"/>
        <v>26870825</v>
      </c>
      <c r="R4529" s="1">
        <f t="shared" si="402"/>
        <v>7870825</v>
      </c>
      <c r="S4529" s="1">
        <f t="shared" si="403"/>
        <v>19000000</v>
      </c>
      <c r="V4529" s="5"/>
      <c r="W4529" s="5"/>
      <c r="Y4529" s="5"/>
    </row>
    <row r="4530" spans="1:25" x14ac:dyDescent="0.3">
      <c r="A4530" t="s">
        <v>3838</v>
      </c>
      <c r="B4530">
        <v>115</v>
      </c>
      <c r="C4530">
        <v>20207003</v>
      </c>
      <c r="D4530" t="s">
        <v>3839</v>
      </c>
      <c r="E4530" t="s">
        <v>12979</v>
      </c>
      <c r="F4530" t="s">
        <v>3840</v>
      </c>
      <c r="G4530" t="s">
        <v>14</v>
      </c>
      <c r="H4530" t="s">
        <v>15</v>
      </c>
      <c r="I4530"/>
      <c r="J4530">
        <v>2008</v>
      </c>
      <c r="K4530">
        <v>6.8</v>
      </c>
      <c r="L4530" s="5" t="s">
        <v>8413</v>
      </c>
      <c r="M4530" s="5" t="s">
        <v>1221</v>
      </c>
      <c r="N4530" t="s">
        <v>5239</v>
      </c>
      <c r="P4530" s="5" t="e">
        <f t="shared" si="400"/>
        <v>#DIV/0!</v>
      </c>
      <c r="Q4530" s="5">
        <f t="shared" si="401"/>
        <v>20207003</v>
      </c>
      <c r="R4530" s="1">
        <f t="shared" si="402"/>
        <v>1207003</v>
      </c>
      <c r="S4530" s="1">
        <f t="shared" si="403"/>
        <v>19000000</v>
      </c>
      <c r="V4530" s="5"/>
      <c r="W4530" s="5"/>
      <c r="Y4530" s="5"/>
    </row>
    <row r="4531" spans="1:25" x14ac:dyDescent="0.3">
      <c r="A4531" s="8" t="s">
        <v>8368</v>
      </c>
      <c r="B4531">
        <v>30</v>
      </c>
      <c r="C4531"/>
      <c r="D4531" t="s">
        <v>599</v>
      </c>
      <c r="E4531" t="s">
        <v>12980</v>
      </c>
      <c r="F4531" s="3" t="s">
        <v>3870</v>
      </c>
      <c r="G4531" t="s">
        <v>14</v>
      </c>
      <c r="H4531" t="s">
        <v>15</v>
      </c>
      <c r="I4531"/>
      <c r="K4531">
        <v>6.7</v>
      </c>
      <c r="L4531" s="5" t="s">
        <v>599</v>
      </c>
      <c r="M4531" s="5"/>
      <c r="P4531" s="5" t="e">
        <f t="shared" si="400"/>
        <v>#DIV/0!</v>
      </c>
      <c r="Q4531" s="5">
        <f t="shared" si="401"/>
        <v>25035665</v>
      </c>
      <c r="R4531" s="1">
        <f t="shared" si="402"/>
        <v>6035665</v>
      </c>
      <c r="S4531" s="1">
        <f t="shared" si="403"/>
        <v>19000000</v>
      </c>
      <c r="V4531" s="5"/>
      <c r="W4531" s="5"/>
      <c r="Y4531" s="5"/>
    </row>
    <row r="4532" spans="1:25" x14ac:dyDescent="0.3">
      <c r="A4532" t="s">
        <v>1358</v>
      </c>
      <c r="B4532">
        <v>105</v>
      </c>
      <c r="C4532">
        <v>14359793</v>
      </c>
      <c r="D4532" t="s">
        <v>3883</v>
      </c>
      <c r="E4532" t="s">
        <v>12981</v>
      </c>
      <c r="F4532" t="s">
        <v>3884</v>
      </c>
      <c r="G4532" t="s">
        <v>14</v>
      </c>
      <c r="H4532" t="s">
        <v>15</v>
      </c>
      <c r="I4532"/>
      <c r="J4532">
        <v>2009</v>
      </c>
      <c r="K4532">
        <v>7.4</v>
      </c>
      <c r="L4532" s="5" t="s">
        <v>8413</v>
      </c>
      <c r="M4532" s="5" t="s">
        <v>27</v>
      </c>
      <c r="N4532" t="s">
        <v>8419</v>
      </c>
      <c r="P4532" s="5" t="e">
        <f t="shared" si="400"/>
        <v>#DIV/0!</v>
      </c>
      <c r="Q4532" s="5">
        <f t="shared" si="401"/>
        <v>14359793</v>
      </c>
      <c r="R4532" s="1">
        <f t="shared" si="402"/>
        <v>-4640207</v>
      </c>
      <c r="S4532" s="1">
        <f t="shared" si="403"/>
        <v>19000000</v>
      </c>
      <c r="V4532" s="5"/>
      <c r="W4532" s="5"/>
      <c r="Y4532" s="5"/>
    </row>
    <row r="4533" spans="1:25" x14ac:dyDescent="0.3">
      <c r="A4533" s="8" t="s">
        <v>8369</v>
      </c>
      <c r="B4533">
        <v>42</v>
      </c>
      <c r="C4533"/>
      <c r="D4533" t="s">
        <v>778</v>
      </c>
      <c r="E4533" t="s">
        <v>12982</v>
      </c>
      <c r="F4533" s="3" t="s">
        <v>3939</v>
      </c>
      <c r="G4533" t="s">
        <v>14</v>
      </c>
      <c r="H4533" t="s">
        <v>15</v>
      </c>
      <c r="I4533"/>
      <c r="K4533">
        <v>7.5</v>
      </c>
      <c r="L4533" s="5" t="s">
        <v>8413</v>
      </c>
      <c r="M4533" s="5" t="s">
        <v>1221</v>
      </c>
      <c r="N4533" t="s">
        <v>8415</v>
      </c>
      <c r="O4533" t="s">
        <v>3629</v>
      </c>
      <c r="P4533" s="5" t="e">
        <f t="shared" si="400"/>
        <v>#DIV/0!</v>
      </c>
      <c r="Q4533" s="5">
        <f t="shared" si="401"/>
        <v>25035665</v>
      </c>
      <c r="R4533" s="1">
        <f t="shared" si="402"/>
        <v>6035665</v>
      </c>
      <c r="S4533" s="1">
        <f t="shared" si="403"/>
        <v>19000000</v>
      </c>
      <c r="V4533" s="5"/>
      <c r="W4533" s="5"/>
      <c r="Y4533" s="5"/>
    </row>
    <row r="4534" spans="1:25" x14ac:dyDescent="0.3">
      <c r="A4534" t="s">
        <v>3992</v>
      </c>
      <c r="B4534">
        <v>101</v>
      </c>
      <c r="C4534">
        <v>578382</v>
      </c>
      <c r="D4534" t="s">
        <v>3993</v>
      </c>
      <c r="E4534" t="s">
        <v>12983</v>
      </c>
      <c r="F4534" t="s">
        <v>3994</v>
      </c>
      <c r="G4534" t="s">
        <v>14</v>
      </c>
      <c r="H4534" t="s">
        <v>15</v>
      </c>
      <c r="I4534"/>
      <c r="J4534">
        <v>2010</v>
      </c>
      <c r="K4534">
        <v>6.3</v>
      </c>
      <c r="L4534" s="5" t="s">
        <v>8413</v>
      </c>
      <c r="M4534" s="5" t="s">
        <v>1221</v>
      </c>
      <c r="N4534" t="s">
        <v>8415</v>
      </c>
      <c r="O4534" t="s">
        <v>6851</v>
      </c>
      <c r="P4534" s="5" t="e">
        <f t="shared" si="400"/>
        <v>#DIV/0!</v>
      </c>
      <c r="Q4534" s="5">
        <f t="shared" si="401"/>
        <v>578382</v>
      </c>
      <c r="R4534" s="1">
        <f t="shared" si="402"/>
        <v>-18421618</v>
      </c>
      <c r="S4534" s="1">
        <f t="shared" si="403"/>
        <v>19000000</v>
      </c>
      <c r="V4534" s="5"/>
      <c r="W4534" s="5"/>
      <c r="Y4534" s="5"/>
    </row>
    <row r="4535" spans="1:25" x14ac:dyDescent="0.3">
      <c r="A4535" s="5" t="s">
        <v>3867</v>
      </c>
      <c r="B4535">
        <v>86</v>
      </c>
      <c r="C4535">
        <v>206678</v>
      </c>
      <c r="D4535" t="s">
        <v>955</v>
      </c>
      <c r="E4535" t="s">
        <v>12984</v>
      </c>
      <c r="F4535" s="5" t="s">
        <v>3996</v>
      </c>
      <c r="G4535" t="s">
        <v>2553</v>
      </c>
      <c r="H4535" t="s">
        <v>1377</v>
      </c>
      <c r="I4535"/>
      <c r="J4535">
        <v>2008</v>
      </c>
      <c r="K4535">
        <v>6.5</v>
      </c>
      <c r="L4535" s="5" t="s">
        <v>599</v>
      </c>
      <c r="M4535" s="5" t="s">
        <v>6299</v>
      </c>
      <c r="N4535" t="s">
        <v>4289</v>
      </c>
      <c r="P4535" s="5" t="e">
        <f t="shared" si="400"/>
        <v>#DIV/0!</v>
      </c>
      <c r="Q4535" s="5">
        <f t="shared" si="401"/>
        <v>206678</v>
      </c>
      <c r="R4535" s="1">
        <f t="shared" si="402"/>
        <v>-18793322</v>
      </c>
      <c r="S4535" s="1">
        <f t="shared" si="403"/>
        <v>19000000</v>
      </c>
      <c r="V4535" s="5"/>
      <c r="W4535" s="5"/>
      <c r="Y4535" s="5"/>
    </row>
    <row r="4536" spans="1:25" x14ac:dyDescent="0.3">
      <c r="A4536" t="s">
        <v>1278</v>
      </c>
      <c r="B4536">
        <v>106</v>
      </c>
      <c r="C4536">
        <v>54734</v>
      </c>
      <c r="D4536" t="s">
        <v>778</v>
      </c>
      <c r="E4536" t="s">
        <v>12985</v>
      </c>
      <c r="F4536" t="s">
        <v>4004</v>
      </c>
      <c r="G4536" t="s">
        <v>14</v>
      </c>
      <c r="H4536" t="s">
        <v>1281</v>
      </c>
      <c r="I4536"/>
      <c r="J4536">
        <v>2015</v>
      </c>
      <c r="K4536">
        <v>5.7</v>
      </c>
      <c r="L4536" s="5" t="s">
        <v>8413</v>
      </c>
      <c r="M4536" s="5" t="s">
        <v>1221</v>
      </c>
      <c r="N4536" t="s">
        <v>8415</v>
      </c>
      <c r="O4536" t="s">
        <v>3629</v>
      </c>
      <c r="P4536" s="5" t="e">
        <f t="shared" si="400"/>
        <v>#DIV/0!</v>
      </c>
      <c r="Q4536" s="5">
        <f t="shared" si="401"/>
        <v>54734</v>
      </c>
      <c r="R4536" s="1">
        <f t="shared" si="402"/>
        <v>-18945266</v>
      </c>
      <c r="S4536" s="1">
        <f t="shared" si="403"/>
        <v>19000000</v>
      </c>
      <c r="V4536" s="5"/>
      <c r="W4536" s="5"/>
      <c r="Y4536" s="5"/>
    </row>
    <row r="4537" spans="1:25" x14ac:dyDescent="0.3">
      <c r="A4537" t="s">
        <v>4014</v>
      </c>
      <c r="B4537">
        <v>153</v>
      </c>
      <c r="C4537"/>
      <c r="D4537" t="s">
        <v>2109</v>
      </c>
      <c r="E4537" t="s">
        <v>12986</v>
      </c>
      <c r="F4537" t="s">
        <v>4015</v>
      </c>
      <c r="G4537" t="s">
        <v>14</v>
      </c>
      <c r="H4537" t="s">
        <v>1990</v>
      </c>
      <c r="I4537"/>
      <c r="J4537">
        <v>2014</v>
      </c>
      <c r="K4537">
        <v>7</v>
      </c>
      <c r="L4537" s="5" t="s">
        <v>4651</v>
      </c>
      <c r="M4537" s="5" t="s">
        <v>1221</v>
      </c>
      <c r="N4537" t="s">
        <v>7865</v>
      </c>
      <c r="P4537" s="5" t="e">
        <f t="shared" si="400"/>
        <v>#DIV/0!</v>
      </c>
      <c r="Q4537" s="5">
        <f t="shared" si="401"/>
        <v>25035665</v>
      </c>
      <c r="R4537" s="1">
        <f t="shared" si="402"/>
        <v>6035665</v>
      </c>
      <c r="S4537" s="1">
        <f t="shared" si="403"/>
        <v>19000000</v>
      </c>
      <c r="V4537" s="5"/>
      <c r="W4537" s="5"/>
      <c r="Y4537" s="5"/>
    </row>
    <row r="4538" spans="1:25" x14ac:dyDescent="0.3">
      <c r="A4538" s="9" t="s">
        <v>8370</v>
      </c>
      <c r="B4538">
        <v>43</v>
      </c>
      <c r="C4538"/>
      <c r="D4538" t="s">
        <v>4044</v>
      </c>
      <c r="E4538" t="s">
        <v>12987</v>
      </c>
      <c r="F4538" s="3" t="s">
        <v>8333</v>
      </c>
      <c r="G4538" t="s">
        <v>14</v>
      </c>
      <c r="I4538"/>
      <c r="K4538">
        <v>6.6</v>
      </c>
      <c r="L4538" s="5" t="s">
        <v>599</v>
      </c>
      <c r="M4538" s="5" t="s">
        <v>1221</v>
      </c>
      <c r="N4538" t="s">
        <v>8420</v>
      </c>
      <c r="O4538" t="s">
        <v>6851</v>
      </c>
      <c r="P4538" s="5" t="e">
        <f t="shared" si="400"/>
        <v>#DIV/0!</v>
      </c>
      <c r="Q4538" s="5">
        <f t="shared" si="401"/>
        <v>25035665</v>
      </c>
      <c r="R4538" s="1">
        <f t="shared" si="402"/>
        <v>6035665</v>
      </c>
      <c r="S4538" s="1">
        <f t="shared" si="403"/>
        <v>19000000</v>
      </c>
      <c r="V4538" s="5"/>
      <c r="W4538" s="5"/>
      <c r="Y4538" s="5"/>
    </row>
    <row r="4539" spans="1:25" x14ac:dyDescent="0.3">
      <c r="A4539" t="s">
        <v>4049</v>
      </c>
      <c r="B4539">
        <v>118</v>
      </c>
      <c r="C4539"/>
      <c r="D4539" t="s">
        <v>122</v>
      </c>
      <c r="E4539" t="s">
        <v>12988</v>
      </c>
      <c r="F4539" t="s">
        <v>4050</v>
      </c>
      <c r="G4539" t="s">
        <v>708</v>
      </c>
      <c r="H4539" t="s">
        <v>319</v>
      </c>
      <c r="I4539"/>
      <c r="J4539">
        <v>2013</v>
      </c>
      <c r="K4539">
        <v>6.2</v>
      </c>
      <c r="L4539" s="5" t="s">
        <v>476</v>
      </c>
      <c r="M4539" s="5" t="s">
        <v>8413</v>
      </c>
      <c r="N4539" t="s">
        <v>3629</v>
      </c>
      <c r="P4539" s="5" t="e">
        <f t="shared" si="400"/>
        <v>#DIV/0!</v>
      </c>
      <c r="Q4539" s="5">
        <f t="shared" si="401"/>
        <v>25035665</v>
      </c>
      <c r="R4539" s="1">
        <f t="shared" si="402"/>
        <v>6035665</v>
      </c>
      <c r="S4539" s="1">
        <f t="shared" si="403"/>
        <v>19000000</v>
      </c>
      <c r="V4539" s="5"/>
      <c r="W4539" s="5"/>
      <c r="Y4539" s="5"/>
    </row>
    <row r="4540" spans="1:25" x14ac:dyDescent="0.3">
      <c r="A4540" s="5" t="s">
        <v>4062</v>
      </c>
      <c r="B4540">
        <v>121</v>
      </c>
      <c r="C4540">
        <v>5308553</v>
      </c>
      <c r="D4540" t="s">
        <v>1221</v>
      </c>
      <c r="E4540" t="s">
        <v>12989</v>
      </c>
      <c r="F4540" s="5" t="s">
        <v>4063</v>
      </c>
      <c r="G4540" t="s">
        <v>14</v>
      </c>
      <c r="H4540" t="s">
        <v>15</v>
      </c>
      <c r="I4540"/>
      <c r="J4540">
        <v>2012</v>
      </c>
      <c r="K4540">
        <v>6.4</v>
      </c>
      <c r="L4540" s="5" t="s">
        <v>1221</v>
      </c>
      <c r="M4540" s="5"/>
      <c r="P4540" s="5" t="e">
        <f t="shared" si="400"/>
        <v>#DIV/0!</v>
      </c>
      <c r="Q4540" s="5">
        <f t="shared" si="401"/>
        <v>5308553</v>
      </c>
      <c r="R4540" s="1">
        <f t="shared" si="402"/>
        <v>-13691447</v>
      </c>
      <c r="S4540" s="1">
        <f t="shared" si="403"/>
        <v>19000000</v>
      </c>
      <c r="V4540" s="5"/>
      <c r="W4540" s="5"/>
      <c r="Y4540" s="5"/>
    </row>
    <row r="4541" spans="1:25" x14ac:dyDescent="0.3">
      <c r="A4541" t="s">
        <v>4070</v>
      </c>
      <c r="B4541">
        <v>110</v>
      </c>
      <c r="C4541">
        <v>560512</v>
      </c>
      <c r="D4541" t="s">
        <v>1221</v>
      </c>
      <c r="E4541" t="s">
        <v>12990</v>
      </c>
      <c r="F4541" t="s">
        <v>4071</v>
      </c>
      <c r="G4541" t="s">
        <v>4072</v>
      </c>
      <c r="H4541" t="s">
        <v>15</v>
      </c>
      <c r="I4541"/>
      <c r="J4541">
        <v>2016</v>
      </c>
      <c r="K4541">
        <v>7.8</v>
      </c>
      <c r="L4541" s="5" t="s">
        <v>1221</v>
      </c>
      <c r="M4541" s="5"/>
      <c r="P4541" s="5" t="e">
        <f t="shared" si="400"/>
        <v>#DIV/0!</v>
      </c>
      <c r="Q4541" s="5">
        <f t="shared" si="401"/>
        <v>560512</v>
      </c>
      <c r="R4541" s="1">
        <f t="shared" si="402"/>
        <v>-18439488</v>
      </c>
      <c r="S4541" s="1">
        <f t="shared" si="403"/>
        <v>19000000</v>
      </c>
      <c r="V4541" s="5"/>
      <c r="W4541" s="5"/>
      <c r="Y4541" s="5"/>
    </row>
    <row r="4542" spans="1:25" x14ac:dyDescent="0.3">
      <c r="A4542" t="s">
        <v>2116</v>
      </c>
      <c r="B4542">
        <v>107</v>
      </c>
      <c r="C4542"/>
      <c r="D4542" t="s">
        <v>476</v>
      </c>
      <c r="E4542" t="s">
        <v>12991</v>
      </c>
      <c r="F4542" t="s">
        <v>4077</v>
      </c>
      <c r="G4542" t="s">
        <v>4078</v>
      </c>
      <c r="H4542" t="s">
        <v>319</v>
      </c>
      <c r="I4542"/>
      <c r="J4542">
        <v>2013</v>
      </c>
      <c r="K4542">
        <v>5.7</v>
      </c>
      <c r="L4542" s="5" t="s">
        <v>476</v>
      </c>
      <c r="M4542" s="5"/>
      <c r="P4542" s="5" t="e">
        <f t="shared" si="400"/>
        <v>#DIV/0!</v>
      </c>
      <c r="Q4542" s="5">
        <f t="shared" si="401"/>
        <v>25035665</v>
      </c>
      <c r="R4542" s="1">
        <f t="shared" si="402"/>
        <v>6035665</v>
      </c>
      <c r="S4542" s="1">
        <f t="shared" si="403"/>
        <v>19000000</v>
      </c>
      <c r="V4542" s="5"/>
      <c r="W4542" s="5"/>
      <c r="Y4542" s="5"/>
    </row>
    <row r="4543" spans="1:25" x14ac:dyDescent="0.3">
      <c r="A4543" s="8" t="s">
        <v>4717</v>
      </c>
      <c r="B4543">
        <v>44</v>
      </c>
      <c r="C4543"/>
      <c r="D4543" t="s">
        <v>507</v>
      </c>
      <c r="E4543" t="s">
        <v>12992</v>
      </c>
      <c r="F4543" s="3" t="s">
        <v>4108</v>
      </c>
      <c r="G4543" t="s">
        <v>14</v>
      </c>
      <c r="H4543" t="s">
        <v>15</v>
      </c>
      <c r="I4543"/>
      <c r="K4543">
        <v>7.5</v>
      </c>
      <c r="L4543" s="5" t="s">
        <v>599</v>
      </c>
      <c r="M4543" s="5" t="s">
        <v>1221</v>
      </c>
      <c r="N4543" t="s">
        <v>6851</v>
      </c>
      <c r="P4543" s="5" t="e">
        <f t="shared" si="400"/>
        <v>#DIV/0!</v>
      </c>
      <c r="Q4543" s="5">
        <f t="shared" si="401"/>
        <v>25035665</v>
      </c>
      <c r="R4543" s="1">
        <f t="shared" si="402"/>
        <v>6035665</v>
      </c>
      <c r="S4543" s="1">
        <f t="shared" si="403"/>
        <v>19000000</v>
      </c>
      <c r="V4543" s="5"/>
      <c r="W4543" s="5"/>
      <c r="Y4543" s="5"/>
    </row>
    <row r="4544" spans="1:25" x14ac:dyDescent="0.3">
      <c r="A4544" t="s">
        <v>2216</v>
      </c>
      <c r="B4544">
        <v>117</v>
      </c>
      <c r="C4544">
        <v>4806750</v>
      </c>
      <c r="D4544" t="s">
        <v>3084</v>
      </c>
      <c r="E4544" t="s">
        <v>12993</v>
      </c>
      <c r="F4544" t="s">
        <v>4167</v>
      </c>
      <c r="G4544" t="s">
        <v>14</v>
      </c>
      <c r="H4544" t="s">
        <v>132</v>
      </c>
      <c r="I4544"/>
      <c r="J4544">
        <v>2009</v>
      </c>
      <c r="K4544">
        <v>7.4</v>
      </c>
      <c r="L4544" s="5" t="s">
        <v>4651</v>
      </c>
      <c r="M4544" s="5" t="s">
        <v>1221</v>
      </c>
      <c r="N4544" t="s">
        <v>4183</v>
      </c>
      <c r="O4544" t="s">
        <v>6851</v>
      </c>
      <c r="P4544" s="5" t="e">
        <f t="shared" si="400"/>
        <v>#DIV/0!</v>
      </c>
      <c r="Q4544" s="5">
        <f t="shared" si="401"/>
        <v>4806750</v>
      </c>
      <c r="R4544" s="1">
        <f t="shared" si="402"/>
        <v>-14193250</v>
      </c>
      <c r="S4544" s="1">
        <f t="shared" si="403"/>
        <v>19000000</v>
      </c>
      <c r="V4544" s="5"/>
      <c r="W4544" s="5"/>
      <c r="Y4544" s="5"/>
    </row>
    <row r="4545" spans="1:25" x14ac:dyDescent="0.3">
      <c r="A4545" s="8" t="s">
        <v>8371</v>
      </c>
      <c r="B4545">
        <v>60</v>
      </c>
      <c r="C4545"/>
      <c r="D4545" t="s">
        <v>2832</v>
      </c>
      <c r="E4545" t="s">
        <v>12994</v>
      </c>
      <c r="F4545" s="3" t="s">
        <v>4175</v>
      </c>
      <c r="G4545" s="5" t="s">
        <v>14</v>
      </c>
      <c r="H4545" t="s">
        <v>15</v>
      </c>
      <c r="I4545"/>
      <c r="K4545">
        <v>6.7</v>
      </c>
      <c r="L4545" s="5" t="s">
        <v>1221</v>
      </c>
      <c r="M4545" s="5" t="s">
        <v>8415</v>
      </c>
      <c r="P4545" s="5" t="e">
        <f t="shared" si="400"/>
        <v>#DIV/0!</v>
      </c>
      <c r="Q4545" s="5">
        <f t="shared" si="401"/>
        <v>25035665</v>
      </c>
      <c r="R4545" s="1">
        <f t="shared" si="402"/>
        <v>6035665</v>
      </c>
      <c r="S4545" s="1">
        <f t="shared" si="403"/>
        <v>19000000</v>
      </c>
      <c r="V4545" s="5"/>
      <c r="W4545" s="5"/>
      <c r="Y4545" s="5"/>
    </row>
    <row r="4546" spans="1:25" x14ac:dyDescent="0.3">
      <c r="A4546" t="s">
        <v>270</v>
      </c>
      <c r="B4546">
        <v>92</v>
      </c>
      <c r="C4546"/>
      <c r="D4546" t="s">
        <v>2267</v>
      </c>
      <c r="E4546" t="s">
        <v>12995</v>
      </c>
      <c r="F4546" t="s">
        <v>4178</v>
      </c>
      <c r="G4546" t="s">
        <v>14</v>
      </c>
      <c r="H4546" t="s">
        <v>15</v>
      </c>
      <c r="I4546"/>
      <c r="J4546">
        <v>2016</v>
      </c>
      <c r="K4546">
        <v>4</v>
      </c>
      <c r="L4546" s="5" t="s">
        <v>2267</v>
      </c>
      <c r="M4546" s="5"/>
      <c r="P4546" s="5" t="e">
        <f t="shared" ref="P4546:P4609" si="404">CORREL(C4546:C9459,I4546:I9459)</f>
        <v>#DIV/0!</v>
      </c>
      <c r="Q4546" s="5">
        <f t="shared" ref="Q4546:Q4609" si="405">IF(ISBLANK(C4546),MEDIAN($C$2:$C$4915), C4546)</f>
        <v>25035665</v>
      </c>
      <c r="R4546" s="1">
        <f t="shared" ref="R4546:R4609" si="406">Q4546-S4546</f>
        <v>6035665</v>
      </c>
      <c r="S4546" s="1">
        <f t="shared" ref="S4546:S4609" si="407">IF(ISBLANK(I4546),MEDIAN($I$2:$I$4915), I4546)</f>
        <v>19000000</v>
      </c>
      <c r="V4546" s="5"/>
      <c r="W4546" s="5"/>
      <c r="Y4546" s="5"/>
    </row>
    <row r="4547" spans="1:25" x14ac:dyDescent="0.3">
      <c r="A4547" s="5" t="s">
        <v>2290</v>
      </c>
      <c r="B4547">
        <v>93</v>
      </c>
      <c r="C4547">
        <v>3419967</v>
      </c>
      <c r="D4547" t="s">
        <v>4183</v>
      </c>
      <c r="E4547" t="s">
        <v>12996</v>
      </c>
      <c r="F4547" s="5" t="s">
        <v>4184</v>
      </c>
      <c r="G4547" t="s">
        <v>14</v>
      </c>
      <c r="H4547" t="s">
        <v>15</v>
      </c>
      <c r="I4547"/>
      <c r="J4547">
        <v>2013</v>
      </c>
      <c r="K4547">
        <v>7.2</v>
      </c>
      <c r="L4547" s="5" t="s">
        <v>4183</v>
      </c>
      <c r="M4547" s="5"/>
      <c r="P4547" s="5" t="e">
        <f t="shared" si="404"/>
        <v>#DIV/0!</v>
      </c>
      <c r="Q4547" s="5">
        <f t="shared" si="405"/>
        <v>3419967</v>
      </c>
      <c r="R4547" s="1">
        <f t="shared" si="406"/>
        <v>-15580033</v>
      </c>
      <c r="S4547" s="1">
        <f t="shared" si="407"/>
        <v>19000000</v>
      </c>
      <c r="V4547" s="5"/>
      <c r="W4547" s="5"/>
      <c r="Y4547" s="5"/>
    </row>
    <row r="4548" spans="1:25" x14ac:dyDescent="0.3">
      <c r="A4548" s="8" t="s">
        <v>4830</v>
      </c>
      <c r="B4548">
        <v>334</v>
      </c>
      <c r="C4548">
        <v>145118</v>
      </c>
      <c r="D4548" t="s">
        <v>2019</v>
      </c>
      <c r="E4548" t="s">
        <v>12997</v>
      </c>
      <c r="F4548" s="3" t="s">
        <v>4187</v>
      </c>
      <c r="G4548" t="s">
        <v>14</v>
      </c>
      <c r="H4548" t="s">
        <v>525</v>
      </c>
      <c r="I4548"/>
      <c r="K4548">
        <v>7.7</v>
      </c>
      <c r="L4548" s="5" t="s">
        <v>4651</v>
      </c>
      <c r="M4548" s="5" t="s">
        <v>8413</v>
      </c>
      <c r="N4548" t="s">
        <v>1221</v>
      </c>
      <c r="O4548" t="s">
        <v>3629</v>
      </c>
      <c r="P4548" s="5" t="e">
        <f t="shared" si="404"/>
        <v>#DIV/0!</v>
      </c>
      <c r="Q4548" s="5">
        <f t="shared" si="405"/>
        <v>145118</v>
      </c>
      <c r="R4548" s="1">
        <f t="shared" si="406"/>
        <v>-18854882</v>
      </c>
      <c r="S4548" s="1">
        <f t="shared" si="407"/>
        <v>19000000</v>
      </c>
      <c r="V4548" s="5"/>
      <c r="W4548" s="5"/>
      <c r="Y4548" s="5"/>
    </row>
    <row r="4549" spans="1:25" x14ac:dyDescent="0.3">
      <c r="A4549" s="5" t="s">
        <v>3327</v>
      </c>
      <c r="B4549">
        <v>103</v>
      </c>
      <c r="C4549">
        <v>90485233</v>
      </c>
      <c r="D4549" t="s">
        <v>3222</v>
      </c>
      <c r="E4549" t="s">
        <v>12998</v>
      </c>
      <c r="F4549" s="5" t="s">
        <v>4202</v>
      </c>
      <c r="G4549" t="s">
        <v>14</v>
      </c>
      <c r="H4549" t="s">
        <v>15</v>
      </c>
      <c r="I4549"/>
      <c r="J4549">
        <v>2009</v>
      </c>
      <c r="K4549">
        <v>4.0999999999999996</v>
      </c>
      <c r="L4549" s="5" t="s">
        <v>599</v>
      </c>
      <c r="M4549" s="5" t="s">
        <v>8413</v>
      </c>
      <c r="N4549" t="s">
        <v>1221</v>
      </c>
      <c r="P4549" s="5" t="e">
        <f t="shared" si="404"/>
        <v>#DIV/0!</v>
      </c>
      <c r="Q4549" s="5">
        <f t="shared" si="405"/>
        <v>90485233</v>
      </c>
      <c r="R4549" s="1">
        <f t="shared" si="406"/>
        <v>71485233</v>
      </c>
      <c r="S4549" s="1">
        <f t="shared" si="407"/>
        <v>19000000</v>
      </c>
      <c r="V4549" s="5"/>
      <c r="W4549" s="5"/>
      <c r="Y4549" s="5"/>
    </row>
    <row r="4550" spans="1:25" x14ac:dyDescent="0.3">
      <c r="A4550" t="s">
        <v>4245</v>
      </c>
      <c r="B4550">
        <v>99</v>
      </c>
      <c r="C4550">
        <v>24708699</v>
      </c>
      <c r="D4550" t="s">
        <v>599</v>
      </c>
      <c r="E4550" t="s">
        <v>12999</v>
      </c>
      <c r="F4550" t="s">
        <v>4246</v>
      </c>
      <c r="G4550" t="s">
        <v>14</v>
      </c>
      <c r="H4550" t="s">
        <v>15</v>
      </c>
      <c r="I4550"/>
      <c r="J4550">
        <v>2010</v>
      </c>
      <c r="K4550">
        <v>4.9000000000000004</v>
      </c>
      <c r="L4550" s="5" t="s">
        <v>599</v>
      </c>
      <c r="M4550" s="5"/>
      <c r="P4550" s="5" t="e">
        <f t="shared" si="404"/>
        <v>#DIV/0!</v>
      </c>
      <c r="Q4550" s="5">
        <f t="shared" si="405"/>
        <v>24708699</v>
      </c>
      <c r="R4550" s="1">
        <f t="shared" si="406"/>
        <v>5708699</v>
      </c>
      <c r="S4550" s="1">
        <f t="shared" si="407"/>
        <v>19000000</v>
      </c>
      <c r="V4550" s="5"/>
      <c r="W4550" s="5"/>
      <c r="Y4550" s="5"/>
    </row>
    <row r="4551" spans="1:25" x14ac:dyDescent="0.3">
      <c r="A4551" t="s">
        <v>4247</v>
      </c>
      <c r="B4551">
        <v>105</v>
      </c>
      <c r="C4551">
        <v>21160089</v>
      </c>
      <c r="D4551" t="s">
        <v>4248</v>
      </c>
      <c r="E4551" t="s">
        <v>13000</v>
      </c>
      <c r="F4551" t="s">
        <v>4249</v>
      </c>
      <c r="G4551" t="s">
        <v>14</v>
      </c>
      <c r="H4551" t="s">
        <v>15</v>
      </c>
      <c r="I4551"/>
      <c r="J4551">
        <v>2006</v>
      </c>
      <c r="K4551">
        <v>6</v>
      </c>
      <c r="L4551" s="5" t="s">
        <v>599</v>
      </c>
      <c r="M4551" s="5" t="s">
        <v>8413</v>
      </c>
      <c r="N4551" t="s">
        <v>1221</v>
      </c>
      <c r="O4551" t="s">
        <v>4183</v>
      </c>
      <c r="P4551" s="5" t="e">
        <f t="shared" si="404"/>
        <v>#DIV/0!</v>
      </c>
      <c r="Q4551" s="5">
        <f t="shared" si="405"/>
        <v>21160089</v>
      </c>
      <c r="R4551" s="1">
        <f t="shared" si="406"/>
        <v>2160089</v>
      </c>
      <c r="S4551" s="1">
        <f t="shared" si="407"/>
        <v>19000000</v>
      </c>
      <c r="V4551" s="5"/>
      <c r="W4551" s="5"/>
      <c r="Y4551" s="5"/>
    </row>
    <row r="4552" spans="1:25" x14ac:dyDescent="0.3">
      <c r="A4552" t="s">
        <v>4270</v>
      </c>
      <c r="B4552">
        <v>94</v>
      </c>
      <c r="C4552">
        <v>7070459</v>
      </c>
      <c r="D4552" t="s">
        <v>1221</v>
      </c>
      <c r="E4552" t="s">
        <v>13001</v>
      </c>
      <c r="F4552" t="s">
        <v>4271</v>
      </c>
      <c r="G4552" t="s">
        <v>14</v>
      </c>
      <c r="H4552" t="s">
        <v>99</v>
      </c>
      <c r="I4552"/>
      <c r="J4552">
        <v>2007</v>
      </c>
      <c r="K4552">
        <v>3.3</v>
      </c>
      <c r="L4552" s="5" t="s">
        <v>1221</v>
      </c>
      <c r="M4552" s="5"/>
      <c r="P4552" s="5" t="e">
        <f t="shared" si="404"/>
        <v>#DIV/0!</v>
      </c>
      <c r="Q4552" s="5">
        <f t="shared" si="405"/>
        <v>7070459</v>
      </c>
      <c r="R4552" s="1">
        <f t="shared" si="406"/>
        <v>-11929541</v>
      </c>
      <c r="S4552" s="1">
        <f t="shared" si="407"/>
        <v>19000000</v>
      </c>
      <c r="V4552" s="5"/>
      <c r="W4552" s="5"/>
      <c r="Y4552" s="5"/>
    </row>
    <row r="4553" spans="1:25" x14ac:dyDescent="0.3">
      <c r="A4553" t="s">
        <v>4274</v>
      </c>
      <c r="B4553">
        <v>128</v>
      </c>
      <c r="C4553">
        <v>2694071</v>
      </c>
      <c r="D4553" t="s">
        <v>2449</v>
      </c>
      <c r="E4553" t="s">
        <v>13002</v>
      </c>
      <c r="F4553" t="s">
        <v>4275</v>
      </c>
      <c r="G4553" t="s">
        <v>14</v>
      </c>
      <c r="H4553" t="s">
        <v>15</v>
      </c>
      <c r="I4553"/>
      <c r="J4553">
        <v>2004</v>
      </c>
      <c r="K4553">
        <v>6.7</v>
      </c>
      <c r="L4553" s="5" t="s">
        <v>4651</v>
      </c>
      <c r="M4553" s="5" t="s">
        <v>1221</v>
      </c>
      <c r="N4553" t="s">
        <v>6851</v>
      </c>
      <c r="O4553" t="s">
        <v>8417</v>
      </c>
      <c r="P4553" s="5" t="e">
        <f t="shared" si="404"/>
        <v>#DIV/0!</v>
      </c>
      <c r="Q4553" s="5">
        <f t="shared" si="405"/>
        <v>2694071</v>
      </c>
      <c r="R4553" s="1">
        <f t="shared" si="406"/>
        <v>-16305929</v>
      </c>
      <c r="S4553" s="1">
        <f t="shared" si="407"/>
        <v>19000000</v>
      </c>
      <c r="V4553" s="5"/>
      <c r="W4553" s="5"/>
      <c r="Y4553" s="5"/>
    </row>
    <row r="4554" spans="1:25" x14ac:dyDescent="0.3">
      <c r="A4554" s="8" t="s">
        <v>8372</v>
      </c>
      <c r="B4554">
        <v>60</v>
      </c>
      <c r="C4554"/>
      <c r="D4554" t="s">
        <v>1201</v>
      </c>
      <c r="E4554" t="s">
        <v>13003</v>
      </c>
      <c r="F4554" s="3" t="s">
        <v>4323</v>
      </c>
      <c r="G4554" t="s">
        <v>14</v>
      </c>
      <c r="H4554" t="s">
        <v>15</v>
      </c>
      <c r="I4554"/>
      <c r="K4554">
        <v>6.6</v>
      </c>
      <c r="L4554" s="5" t="s">
        <v>1221</v>
      </c>
      <c r="M4554" s="5" t="s">
        <v>455</v>
      </c>
      <c r="N4554" t="s">
        <v>8415</v>
      </c>
      <c r="O4554" t="s">
        <v>3629</v>
      </c>
      <c r="P4554" s="5" t="e">
        <f t="shared" si="404"/>
        <v>#DIV/0!</v>
      </c>
      <c r="Q4554" s="5">
        <f t="shared" si="405"/>
        <v>25035665</v>
      </c>
      <c r="R4554" s="1">
        <f t="shared" si="406"/>
        <v>6035665</v>
      </c>
      <c r="S4554" s="1">
        <f t="shared" si="407"/>
        <v>19000000</v>
      </c>
      <c r="V4554" s="5"/>
      <c r="W4554" s="5"/>
      <c r="Y4554" s="5"/>
    </row>
    <row r="4555" spans="1:25" x14ac:dyDescent="0.3">
      <c r="A4555" s="5" t="s">
        <v>4358</v>
      </c>
      <c r="B4555">
        <v>97</v>
      </c>
      <c r="C4555">
        <v>11540112</v>
      </c>
      <c r="D4555" t="s">
        <v>599</v>
      </c>
      <c r="E4555" t="s">
        <v>13004</v>
      </c>
      <c r="F4555" s="5" t="s">
        <v>4359</v>
      </c>
      <c r="G4555" t="s">
        <v>14</v>
      </c>
      <c r="H4555" t="s">
        <v>15</v>
      </c>
      <c r="I4555"/>
      <c r="J4555">
        <v>2004</v>
      </c>
      <c r="K4555">
        <v>3.6</v>
      </c>
      <c r="L4555" s="5" t="s">
        <v>599</v>
      </c>
      <c r="M4555" s="5"/>
      <c r="P4555" s="5" t="e">
        <f t="shared" si="404"/>
        <v>#DIV/0!</v>
      </c>
      <c r="Q4555" s="5">
        <f t="shared" si="405"/>
        <v>11540112</v>
      </c>
      <c r="R4555" s="1">
        <f t="shared" si="406"/>
        <v>-7459888</v>
      </c>
      <c r="S4555" s="1">
        <f t="shared" si="407"/>
        <v>19000000</v>
      </c>
      <c r="V4555" s="5"/>
      <c r="W4555" s="5"/>
      <c r="Y4555" s="5"/>
    </row>
    <row r="4556" spans="1:25" x14ac:dyDescent="0.3">
      <c r="A4556" t="s">
        <v>3031</v>
      </c>
      <c r="B4556">
        <v>115</v>
      </c>
      <c r="C4556">
        <v>1554566</v>
      </c>
      <c r="D4556" t="s">
        <v>1215</v>
      </c>
      <c r="E4556" t="s">
        <v>13005</v>
      </c>
      <c r="F4556" t="s">
        <v>4394</v>
      </c>
      <c r="G4556" t="s">
        <v>14</v>
      </c>
      <c r="H4556" t="s">
        <v>99</v>
      </c>
      <c r="I4556"/>
      <c r="J4556">
        <v>2002</v>
      </c>
      <c r="K4556">
        <v>6.6</v>
      </c>
      <c r="L4556" s="5" t="s">
        <v>1221</v>
      </c>
      <c r="M4556" s="5" t="s">
        <v>8418</v>
      </c>
      <c r="P4556" s="5" t="e">
        <f t="shared" si="404"/>
        <v>#DIV/0!</v>
      </c>
      <c r="Q4556" s="5">
        <f t="shared" si="405"/>
        <v>1554566</v>
      </c>
      <c r="R4556" s="1">
        <f t="shared" si="406"/>
        <v>-17445434</v>
      </c>
      <c r="S4556" s="1">
        <f t="shared" si="407"/>
        <v>19000000</v>
      </c>
      <c r="V4556" s="5"/>
      <c r="W4556" s="5"/>
      <c r="Y4556" s="5"/>
    </row>
    <row r="4557" spans="1:25" x14ac:dyDescent="0.3">
      <c r="A4557" t="s">
        <v>4395</v>
      </c>
      <c r="B4557">
        <v>94</v>
      </c>
      <c r="C4557">
        <v>508867</v>
      </c>
      <c r="D4557" t="s">
        <v>1353</v>
      </c>
      <c r="E4557" t="s">
        <v>13006</v>
      </c>
      <c r="F4557" t="s">
        <v>4396</v>
      </c>
      <c r="G4557" t="s">
        <v>14</v>
      </c>
      <c r="H4557" t="s">
        <v>15</v>
      </c>
      <c r="I4557"/>
      <c r="J4557">
        <v>2001</v>
      </c>
      <c r="K4557">
        <v>6.5</v>
      </c>
      <c r="L4557" s="5" t="s">
        <v>1221</v>
      </c>
      <c r="M4557" s="5" t="s">
        <v>8417</v>
      </c>
      <c r="P4557" s="5" t="e">
        <f t="shared" si="404"/>
        <v>#DIV/0!</v>
      </c>
      <c r="Q4557" s="5">
        <f t="shared" si="405"/>
        <v>508867</v>
      </c>
      <c r="R4557" s="1">
        <f t="shared" si="406"/>
        <v>-18491133</v>
      </c>
      <c r="S4557" s="1">
        <f t="shared" si="407"/>
        <v>19000000</v>
      </c>
      <c r="V4557" s="5"/>
      <c r="W4557" s="5"/>
      <c r="Y4557" s="5"/>
    </row>
    <row r="4558" spans="1:25" x14ac:dyDescent="0.3">
      <c r="A4558" s="8" t="s">
        <v>8373</v>
      </c>
      <c r="B4558">
        <v>45</v>
      </c>
      <c r="C4558"/>
      <c r="D4558" t="s">
        <v>850</v>
      </c>
      <c r="E4558" t="s">
        <v>13007</v>
      </c>
      <c r="F4558" s="3" t="s">
        <v>4413</v>
      </c>
      <c r="G4558" t="s">
        <v>14</v>
      </c>
      <c r="H4558" t="s">
        <v>15</v>
      </c>
      <c r="I4558"/>
      <c r="K4558">
        <v>7.3</v>
      </c>
      <c r="L4558" s="5" t="s">
        <v>8413</v>
      </c>
      <c r="M4558" s="5" t="s">
        <v>1221</v>
      </c>
      <c r="N4558" t="s">
        <v>2267</v>
      </c>
      <c r="O4558" t="s">
        <v>8415</v>
      </c>
      <c r="P4558" s="5" t="e">
        <f t="shared" si="404"/>
        <v>#DIV/0!</v>
      </c>
      <c r="Q4558" s="5">
        <f t="shared" si="405"/>
        <v>25035665</v>
      </c>
      <c r="R4558" s="1">
        <f t="shared" si="406"/>
        <v>6035665</v>
      </c>
      <c r="S4558" s="1">
        <f t="shared" si="407"/>
        <v>19000000</v>
      </c>
      <c r="V4558" s="5"/>
      <c r="W4558" s="5"/>
      <c r="Y4558" s="5"/>
    </row>
    <row r="4559" spans="1:25" x14ac:dyDescent="0.3">
      <c r="A4559" s="5" t="s">
        <v>4417</v>
      </c>
      <c r="B4559">
        <v>103</v>
      </c>
      <c r="C4559"/>
      <c r="D4559" t="s">
        <v>4418</v>
      </c>
      <c r="E4559" t="s">
        <v>13008</v>
      </c>
      <c r="F4559" s="5" t="s">
        <v>4419</v>
      </c>
      <c r="G4559" t="s">
        <v>4420</v>
      </c>
      <c r="H4559" t="s">
        <v>2023</v>
      </c>
      <c r="I4559"/>
      <c r="J4559">
        <v>2009</v>
      </c>
      <c r="K4559">
        <v>5.7</v>
      </c>
      <c r="L4559" s="5" t="s">
        <v>476</v>
      </c>
      <c r="M4559" s="5" t="s">
        <v>599</v>
      </c>
      <c r="N4559" t="s">
        <v>1221</v>
      </c>
      <c r="O4559" t="s">
        <v>3629</v>
      </c>
      <c r="P4559" s="5" t="e">
        <f t="shared" si="404"/>
        <v>#DIV/0!</v>
      </c>
      <c r="Q4559" s="5">
        <f t="shared" si="405"/>
        <v>25035665</v>
      </c>
      <c r="R4559" s="1">
        <f t="shared" si="406"/>
        <v>6035665</v>
      </c>
      <c r="S4559" s="1">
        <f t="shared" si="407"/>
        <v>19000000</v>
      </c>
      <c r="V4559" s="5"/>
      <c r="W4559" s="5"/>
      <c r="Y4559" s="5"/>
    </row>
    <row r="4560" spans="1:25" x14ac:dyDescent="0.3">
      <c r="A4560" t="s">
        <v>266</v>
      </c>
      <c r="B4560">
        <v>124</v>
      </c>
      <c r="C4560">
        <v>79900000</v>
      </c>
      <c r="D4560" t="s">
        <v>2301</v>
      </c>
      <c r="E4560" t="s">
        <v>13009</v>
      </c>
      <c r="F4560" t="s">
        <v>4424</v>
      </c>
      <c r="G4560" t="s">
        <v>14</v>
      </c>
      <c r="H4560" t="s">
        <v>15</v>
      </c>
      <c r="I4560"/>
      <c r="J4560">
        <v>1980</v>
      </c>
      <c r="K4560">
        <v>7.5</v>
      </c>
      <c r="L4560" s="5" t="s">
        <v>4651</v>
      </c>
      <c r="M4560" s="5" t="s">
        <v>1221</v>
      </c>
      <c r="N4560" t="s">
        <v>4183</v>
      </c>
      <c r="O4560" t="s">
        <v>6055</v>
      </c>
      <c r="P4560" s="5" t="e">
        <f t="shared" si="404"/>
        <v>#DIV/0!</v>
      </c>
      <c r="Q4560" s="5">
        <f t="shared" si="405"/>
        <v>79900000</v>
      </c>
      <c r="R4560" s="1">
        <f t="shared" si="406"/>
        <v>60900000</v>
      </c>
      <c r="S4560" s="1">
        <f t="shared" si="407"/>
        <v>19000000</v>
      </c>
      <c r="V4560" s="5"/>
      <c r="W4560" s="5"/>
      <c r="Y4560" s="5"/>
    </row>
    <row r="4561" spans="1:25" x14ac:dyDescent="0.3">
      <c r="A4561" t="s">
        <v>2138</v>
      </c>
      <c r="B4561">
        <v>118</v>
      </c>
      <c r="C4561">
        <v>39100956</v>
      </c>
      <c r="D4561" t="s">
        <v>1528</v>
      </c>
      <c r="E4561" t="s">
        <v>13010</v>
      </c>
      <c r="F4561" t="s">
        <v>4450</v>
      </c>
      <c r="G4561" t="s">
        <v>14</v>
      </c>
      <c r="H4561" t="s">
        <v>15</v>
      </c>
      <c r="I4561"/>
      <c r="J4561">
        <v>1993</v>
      </c>
      <c r="K4561">
        <v>7.2</v>
      </c>
      <c r="L4561" s="5" t="s">
        <v>4651</v>
      </c>
      <c r="M4561" s="5" t="s">
        <v>1221</v>
      </c>
      <c r="N4561" t="s">
        <v>4183</v>
      </c>
      <c r="P4561" s="5" t="e">
        <f t="shared" si="404"/>
        <v>#DIV/0!</v>
      </c>
      <c r="Q4561" s="5">
        <f t="shared" si="405"/>
        <v>39100956</v>
      </c>
      <c r="R4561" s="1">
        <f t="shared" si="406"/>
        <v>20100956</v>
      </c>
      <c r="S4561" s="1">
        <f t="shared" si="407"/>
        <v>19000000</v>
      </c>
      <c r="V4561" s="5"/>
      <c r="W4561" s="5"/>
      <c r="Y4561" s="5"/>
    </row>
    <row r="4562" spans="1:25" x14ac:dyDescent="0.3">
      <c r="A4562" t="s">
        <v>4527</v>
      </c>
      <c r="B4562">
        <v>85</v>
      </c>
      <c r="C4562">
        <v>10353690</v>
      </c>
      <c r="D4562" t="s">
        <v>1448</v>
      </c>
      <c r="E4562" t="s">
        <v>13011</v>
      </c>
      <c r="F4562" t="s">
        <v>4528</v>
      </c>
      <c r="G4562" t="s">
        <v>14</v>
      </c>
      <c r="H4562" t="s">
        <v>15</v>
      </c>
      <c r="I4562"/>
      <c r="J4562">
        <v>2007</v>
      </c>
      <c r="K4562">
        <v>8.4</v>
      </c>
      <c r="L4562" s="5" t="s">
        <v>27</v>
      </c>
      <c r="M4562" s="5" t="s">
        <v>4183</v>
      </c>
      <c r="P4562" s="5" t="e">
        <f t="shared" si="404"/>
        <v>#DIV/0!</v>
      </c>
      <c r="Q4562" s="5">
        <f t="shared" si="405"/>
        <v>10353690</v>
      </c>
      <c r="R4562" s="1">
        <f t="shared" si="406"/>
        <v>-8646310</v>
      </c>
      <c r="S4562" s="1">
        <f t="shared" si="407"/>
        <v>19000000</v>
      </c>
      <c r="V4562" s="5"/>
      <c r="W4562" s="5"/>
      <c r="Y4562" s="5"/>
    </row>
    <row r="4563" spans="1:25" x14ac:dyDescent="0.3">
      <c r="A4563" t="s">
        <v>4538</v>
      </c>
      <c r="B4563">
        <v>92</v>
      </c>
      <c r="C4563">
        <v>11632420</v>
      </c>
      <c r="D4563" t="s">
        <v>771</v>
      </c>
      <c r="E4563" t="s">
        <v>13012</v>
      </c>
      <c r="F4563" t="s">
        <v>4539</v>
      </c>
      <c r="G4563" t="s">
        <v>14</v>
      </c>
      <c r="H4563" t="s">
        <v>15</v>
      </c>
      <c r="I4563"/>
      <c r="J4563">
        <v>2001</v>
      </c>
      <c r="K4563">
        <v>6.1</v>
      </c>
      <c r="L4563" s="5" t="s">
        <v>8413</v>
      </c>
      <c r="M4563" s="5" t="s">
        <v>1221</v>
      </c>
      <c r="N4563" t="s">
        <v>3629</v>
      </c>
      <c r="P4563" s="5" t="e">
        <f t="shared" si="404"/>
        <v>#DIV/0!</v>
      </c>
      <c r="Q4563" s="5">
        <f t="shared" si="405"/>
        <v>11632420</v>
      </c>
      <c r="R4563" s="1">
        <f t="shared" si="406"/>
        <v>-7367580</v>
      </c>
      <c r="S4563" s="1">
        <f t="shared" si="407"/>
        <v>19000000</v>
      </c>
      <c r="V4563" s="5"/>
      <c r="W4563" s="5"/>
      <c r="Y4563" s="5"/>
    </row>
    <row r="4564" spans="1:25" x14ac:dyDescent="0.3">
      <c r="A4564" s="8" t="s">
        <v>8374</v>
      </c>
      <c r="B4564">
        <v>60</v>
      </c>
      <c r="C4564"/>
      <c r="D4564" t="s">
        <v>4554</v>
      </c>
      <c r="E4564" t="s">
        <v>13013</v>
      </c>
      <c r="F4564" s="3" t="s">
        <v>4555</v>
      </c>
      <c r="G4564" t="s">
        <v>14</v>
      </c>
      <c r="H4564" t="s">
        <v>99</v>
      </c>
      <c r="I4564"/>
      <c r="K4564">
        <v>7.5</v>
      </c>
      <c r="L4564" s="5" t="s">
        <v>1221</v>
      </c>
      <c r="M4564" s="5" t="s">
        <v>455</v>
      </c>
      <c r="N4564" t="s">
        <v>8415</v>
      </c>
      <c r="O4564" t="s">
        <v>4289</v>
      </c>
      <c r="P4564" s="5" t="e">
        <f t="shared" si="404"/>
        <v>#DIV/0!</v>
      </c>
      <c r="Q4564" s="5">
        <f t="shared" si="405"/>
        <v>25035665</v>
      </c>
      <c r="R4564" s="1">
        <f t="shared" si="406"/>
        <v>6035665</v>
      </c>
      <c r="S4564" s="1">
        <f t="shared" si="407"/>
        <v>19000000</v>
      </c>
      <c r="V4564" s="5"/>
      <c r="W4564" s="5"/>
      <c r="Y4564" s="5"/>
    </row>
    <row r="4565" spans="1:25" x14ac:dyDescent="0.3">
      <c r="A4565" s="5" t="s">
        <v>4567</v>
      </c>
      <c r="B4565">
        <v>99</v>
      </c>
      <c r="C4565"/>
      <c r="D4565" t="s">
        <v>3739</v>
      </c>
      <c r="E4565" t="s">
        <v>13014</v>
      </c>
      <c r="F4565" s="5" t="s">
        <v>4568</v>
      </c>
      <c r="G4565" t="s">
        <v>14</v>
      </c>
      <c r="H4565" t="s">
        <v>15</v>
      </c>
      <c r="I4565"/>
      <c r="J4565">
        <v>1998</v>
      </c>
      <c r="K4565">
        <v>7.4</v>
      </c>
      <c r="L4565" s="5" t="s">
        <v>455</v>
      </c>
      <c r="M4565" s="5" t="s">
        <v>6851</v>
      </c>
      <c r="P4565" s="5" t="e">
        <f t="shared" si="404"/>
        <v>#DIV/0!</v>
      </c>
      <c r="Q4565" s="5">
        <f t="shared" si="405"/>
        <v>25035665</v>
      </c>
      <c r="R4565" s="1">
        <f t="shared" si="406"/>
        <v>6035665</v>
      </c>
      <c r="S4565" s="1">
        <f t="shared" si="407"/>
        <v>19000000</v>
      </c>
      <c r="V4565" s="5"/>
      <c r="W4565" s="5"/>
      <c r="Y4565" s="5"/>
    </row>
    <row r="4566" spans="1:25" x14ac:dyDescent="0.3">
      <c r="A4566" t="s">
        <v>4592</v>
      </c>
      <c r="B4566">
        <v>98</v>
      </c>
      <c r="C4566">
        <v>3525161</v>
      </c>
      <c r="D4566" t="s">
        <v>4593</v>
      </c>
      <c r="E4566" t="s">
        <v>13015</v>
      </c>
      <c r="F4566" t="s">
        <v>4594</v>
      </c>
      <c r="G4566" t="s">
        <v>14</v>
      </c>
      <c r="H4566" t="s">
        <v>15</v>
      </c>
      <c r="I4566"/>
      <c r="J4566">
        <v>2007</v>
      </c>
      <c r="K4566">
        <v>5.5</v>
      </c>
      <c r="L4566" s="5" t="s">
        <v>1221</v>
      </c>
      <c r="M4566" s="5" t="s">
        <v>455</v>
      </c>
      <c r="N4566" t="s">
        <v>2267</v>
      </c>
      <c r="O4566" t="s">
        <v>6851</v>
      </c>
      <c r="P4566" s="5" t="e">
        <f t="shared" si="404"/>
        <v>#DIV/0!</v>
      </c>
      <c r="Q4566" s="5">
        <f t="shared" si="405"/>
        <v>3525161</v>
      </c>
      <c r="R4566" s="1">
        <f t="shared" si="406"/>
        <v>-15474839</v>
      </c>
      <c r="S4566" s="1">
        <f t="shared" si="407"/>
        <v>19000000</v>
      </c>
      <c r="V4566" s="5"/>
      <c r="W4566" s="5"/>
      <c r="Y4566" s="5"/>
    </row>
    <row r="4567" spans="1:25" x14ac:dyDescent="0.3">
      <c r="A4567" s="8" t="s">
        <v>8375</v>
      </c>
      <c r="B4567">
        <v>286</v>
      </c>
      <c r="C4567"/>
      <c r="D4567" t="s">
        <v>1013</v>
      </c>
      <c r="E4567" t="s">
        <v>13016</v>
      </c>
      <c r="F4567" s="3" t="s">
        <v>4598</v>
      </c>
      <c r="G4567" t="s">
        <v>14</v>
      </c>
      <c r="H4567" t="s">
        <v>15</v>
      </c>
      <c r="I4567"/>
      <c r="K4567">
        <v>7.9</v>
      </c>
      <c r="L4567" s="5" t="s">
        <v>1221</v>
      </c>
      <c r="M4567" s="5" t="s">
        <v>7865</v>
      </c>
      <c r="N4567" t="s">
        <v>3629</v>
      </c>
      <c r="P4567" s="5" t="e">
        <f t="shared" si="404"/>
        <v>#DIV/0!</v>
      </c>
      <c r="Q4567" s="5">
        <f t="shared" si="405"/>
        <v>25035665</v>
      </c>
      <c r="R4567" s="1">
        <f t="shared" si="406"/>
        <v>6035665</v>
      </c>
      <c r="S4567" s="1">
        <f t="shared" si="407"/>
        <v>19000000</v>
      </c>
      <c r="V4567" s="5"/>
      <c r="W4567" s="5"/>
      <c r="Y4567" s="5"/>
    </row>
    <row r="4568" spans="1:25" x14ac:dyDescent="0.3">
      <c r="A4568" s="5" t="s">
        <v>4606</v>
      </c>
      <c r="B4568">
        <v>100</v>
      </c>
      <c r="C4568"/>
      <c r="D4568" t="s">
        <v>965</v>
      </c>
      <c r="E4568" t="s">
        <v>13017</v>
      </c>
      <c r="F4568" s="5" t="s">
        <v>4607</v>
      </c>
      <c r="G4568" t="s">
        <v>14</v>
      </c>
      <c r="H4568" t="s">
        <v>4608</v>
      </c>
      <c r="I4568"/>
      <c r="J4568">
        <v>2014</v>
      </c>
      <c r="K4568">
        <v>5.6</v>
      </c>
      <c r="L4568" s="5" t="s">
        <v>1221</v>
      </c>
      <c r="M4568" s="5" t="s">
        <v>4289</v>
      </c>
      <c r="N4568" t="s">
        <v>3629</v>
      </c>
      <c r="P4568" s="5" t="e">
        <f t="shared" si="404"/>
        <v>#DIV/0!</v>
      </c>
      <c r="Q4568" s="5">
        <f t="shared" si="405"/>
        <v>25035665</v>
      </c>
      <c r="R4568" s="1">
        <f t="shared" si="406"/>
        <v>6035665</v>
      </c>
      <c r="S4568" s="1">
        <f t="shared" si="407"/>
        <v>19000000</v>
      </c>
      <c r="V4568" s="5"/>
      <c r="W4568" s="5"/>
      <c r="Y4568" s="5"/>
    </row>
    <row r="4569" spans="1:25" x14ac:dyDescent="0.3">
      <c r="A4569" t="s">
        <v>3031</v>
      </c>
      <c r="B4569">
        <v>116</v>
      </c>
      <c r="C4569">
        <v>819852</v>
      </c>
      <c r="D4569" t="s">
        <v>1450</v>
      </c>
      <c r="E4569" t="s">
        <v>13018</v>
      </c>
      <c r="F4569" t="s">
        <v>4609</v>
      </c>
      <c r="G4569" t="s">
        <v>14</v>
      </c>
      <c r="H4569" t="s">
        <v>99</v>
      </c>
      <c r="I4569"/>
      <c r="J4569">
        <v>1999</v>
      </c>
      <c r="K4569">
        <v>7</v>
      </c>
      <c r="L4569" s="5" t="s">
        <v>1221</v>
      </c>
      <c r="M4569" s="5" t="s">
        <v>3629</v>
      </c>
      <c r="P4569" s="5" t="e">
        <f t="shared" si="404"/>
        <v>#DIV/0!</v>
      </c>
      <c r="Q4569" s="5">
        <f t="shared" si="405"/>
        <v>819852</v>
      </c>
      <c r="R4569" s="1">
        <f t="shared" si="406"/>
        <v>-18180148</v>
      </c>
      <c r="S4569" s="1">
        <f t="shared" si="407"/>
        <v>19000000</v>
      </c>
      <c r="V4569" s="5"/>
      <c r="W4569" s="5"/>
      <c r="Y4569" s="5"/>
    </row>
    <row r="4570" spans="1:25" x14ac:dyDescent="0.3">
      <c r="A4570" t="s">
        <v>4618</v>
      </c>
      <c r="B4570">
        <v>99</v>
      </c>
      <c r="C4570">
        <v>502028</v>
      </c>
      <c r="D4570" t="s">
        <v>699</v>
      </c>
      <c r="E4570" t="s">
        <v>13019</v>
      </c>
      <c r="F4570" t="s">
        <v>4619</v>
      </c>
      <c r="G4570" t="s">
        <v>2001</v>
      </c>
      <c r="H4570" t="s">
        <v>2528</v>
      </c>
      <c r="I4570"/>
      <c r="J4570">
        <v>2003</v>
      </c>
      <c r="K4570">
        <v>8</v>
      </c>
      <c r="L4570" s="5" t="s">
        <v>1221</v>
      </c>
      <c r="M4570" s="5" t="s">
        <v>8415</v>
      </c>
      <c r="N4570" t="s">
        <v>3629</v>
      </c>
      <c r="P4570" s="5" t="e">
        <f t="shared" si="404"/>
        <v>#DIV/0!</v>
      </c>
      <c r="Q4570" s="5">
        <f t="shared" si="405"/>
        <v>502028</v>
      </c>
      <c r="R4570" s="1">
        <f t="shared" si="406"/>
        <v>-18497972</v>
      </c>
      <c r="S4570" s="1">
        <f t="shared" si="407"/>
        <v>19000000</v>
      </c>
      <c r="V4570" s="5"/>
      <c r="W4570" s="5"/>
      <c r="Y4570" s="5"/>
    </row>
    <row r="4571" spans="1:25" x14ac:dyDescent="0.3">
      <c r="A4571" t="s">
        <v>2763</v>
      </c>
      <c r="B4571">
        <v>97</v>
      </c>
      <c r="C4571">
        <v>122288</v>
      </c>
      <c r="D4571" t="s">
        <v>4624</v>
      </c>
      <c r="E4571" t="s">
        <v>13020</v>
      </c>
      <c r="F4571" t="s">
        <v>4625</v>
      </c>
      <c r="G4571" t="s">
        <v>14</v>
      </c>
      <c r="H4571" t="s">
        <v>22</v>
      </c>
      <c r="I4571"/>
      <c r="J4571">
        <v>2010</v>
      </c>
      <c r="K4571">
        <v>6.4</v>
      </c>
      <c r="L4571" s="5" t="s">
        <v>476</v>
      </c>
      <c r="M4571" s="5" t="s">
        <v>340</v>
      </c>
      <c r="N4571" t="s">
        <v>1221</v>
      </c>
      <c r="O4571" t="s">
        <v>7865</v>
      </c>
      <c r="P4571" s="5" t="e">
        <f t="shared" si="404"/>
        <v>#DIV/0!</v>
      </c>
      <c r="Q4571" s="5">
        <f t="shared" si="405"/>
        <v>122288</v>
      </c>
      <c r="R4571" s="1">
        <f t="shared" si="406"/>
        <v>-18877712</v>
      </c>
      <c r="S4571" s="1">
        <f t="shared" si="407"/>
        <v>19000000</v>
      </c>
      <c r="V4571" s="5"/>
      <c r="W4571" s="5"/>
      <c r="Y4571" s="5"/>
    </row>
    <row r="4572" spans="1:25" x14ac:dyDescent="0.3">
      <c r="A4572" t="s">
        <v>4639</v>
      </c>
      <c r="B4572">
        <v>141</v>
      </c>
      <c r="C4572"/>
      <c r="D4572" t="s">
        <v>4640</v>
      </c>
      <c r="E4572" t="s">
        <v>13021</v>
      </c>
      <c r="F4572" t="s">
        <v>4641</v>
      </c>
      <c r="G4572" t="s">
        <v>14</v>
      </c>
      <c r="H4572" t="s">
        <v>4642</v>
      </c>
      <c r="I4572"/>
      <c r="J4572">
        <v>2008</v>
      </c>
      <c r="K4572">
        <v>6</v>
      </c>
      <c r="L4572" s="5" t="s">
        <v>4651</v>
      </c>
      <c r="M4572" s="5" t="s">
        <v>1221</v>
      </c>
      <c r="N4572" t="s">
        <v>455</v>
      </c>
      <c r="O4572" t="s">
        <v>7865</v>
      </c>
      <c r="P4572" s="5" t="e">
        <f t="shared" si="404"/>
        <v>#DIV/0!</v>
      </c>
      <c r="Q4572" s="5">
        <f t="shared" si="405"/>
        <v>25035665</v>
      </c>
      <c r="R4572" s="1">
        <f t="shared" si="406"/>
        <v>6035665</v>
      </c>
      <c r="S4572" s="1">
        <f t="shared" si="407"/>
        <v>19000000</v>
      </c>
      <c r="V4572" s="5"/>
      <c r="W4572" s="5"/>
      <c r="Y4572" s="5"/>
    </row>
    <row r="4573" spans="1:25" x14ac:dyDescent="0.3">
      <c r="A4573" t="s">
        <v>4672</v>
      </c>
      <c r="B4573">
        <v>65</v>
      </c>
      <c r="C4573"/>
      <c r="D4573" t="s">
        <v>599</v>
      </c>
      <c r="E4573" t="s">
        <v>13022</v>
      </c>
      <c r="F4573" t="s">
        <v>4673</v>
      </c>
      <c r="G4573" t="s">
        <v>14</v>
      </c>
      <c r="H4573" t="s">
        <v>99</v>
      </c>
      <c r="I4573"/>
      <c r="K4573">
        <v>9.5</v>
      </c>
      <c r="L4573" s="5" t="s">
        <v>599</v>
      </c>
      <c r="M4573" s="5"/>
      <c r="P4573" s="5" t="e">
        <f t="shared" si="404"/>
        <v>#DIV/0!</v>
      </c>
      <c r="Q4573" s="5">
        <f t="shared" si="405"/>
        <v>25035665</v>
      </c>
      <c r="R4573" s="1">
        <f t="shared" si="406"/>
        <v>6035665</v>
      </c>
      <c r="S4573" s="1">
        <f t="shared" si="407"/>
        <v>19000000</v>
      </c>
      <c r="V4573" s="5"/>
      <c r="W4573" s="5"/>
      <c r="Y4573" s="5"/>
    </row>
    <row r="4574" spans="1:25" x14ac:dyDescent="0.3">
      <c r="A4574" s="8" t="s">
        <v>8376</v>
      </c>
      <c r="B4574">
        <v>60</v>
      </c>
      <c r="C4574"/>
      <c r="D4574" t="s">
        <v>27</v>
      </c>
      <c r="E4574" t="s">
        <v>13023</v>
      </c>
      <c r="F4574" s="3" t="s">
        <v>4683</v>
      </c>
      <c r="G4574" t="s">
        <v>14</v>
      </c>
      <c r="H4574" t="s">
        <v>15</v>
      </c>
      <c r="I4574"/>
      <c r="K4574">
        <v>6.6</v>
      </c>
      <c r="L4574" s="5" t="s">
        <v>27</v>
      </c>
      <c r="M4574" s="5"/>
      <c r="P4574" s="5" t="e">
        <f t="shared" si="404"/>
        <v>#DIV/0!</v>
      </c>
      <c r="Q4574" s="5">
        <f t="shared" si="405"/>
        <v>25035665</v>
      </c>
      <c r="R4574" s="1">
        <f t="shared" si="406"/>
        <v>6035665</v>
      </c>
      <c r="S4574" s="1">
        <f t="shared" si="407"/>
        <v>19000000</v>
      </c>
      <c r="V4574" s="5"/>
      <c r="W4574" s="5"/>
      <c r="Y4574" s="5"/>
    </row>
    <row r="4575" spans="1:25" x14ac:dyDescent="0.3">
      <c r="A4575" s="5" t="s">
        <v>3327</v>
      </c>
      <c r="B4575">
        <v>110</v>
      </c>
      <c r="C4575">
        <v>35010192</v>
      </c>
      <c r="D4575" t="s">
        <v>507</v>
      </c>
      <c r="E4575" t="s">
        <v>13024</v>
      </c>
      <c r="F4575" s="5" t="s">
        <v>4686</v>
      </c>
      <c r="G4575" t="s">
        <v>14</v>
      </c>
      <c r="H4575" t="s">
        <v>15</v>
      </c>
      <c r="I4575"/>
      <c r="J4575">
        <v>2012</v>
      </c>
      <c r="K4575">
        <v>5.4</v>
      </c>
      <c r="L4575" s="5" t="s">
        <v>599</v>
      </c>
      <c r="M4575" s="5" t="s">
        <v>1221</v>
      </c>
      <c r="N4575" t="s">
        <v>6851</v>
      </c>
      <c r="P4575" s="5" t="e">
        <f t="shared" si="404"/>
        <v>#DIV/0!</v>
      </c>
      <c r="Q4575" s="5">
        <f t="shared" si="405"/>
        <v>35010192</v>
      </c>
      <c r="R4575" s="1">
        <f t="shared" si="406"/>
        <v>16010192</v>
      </c>
      <c r="S4575" s="1">
        <f t="shared" si="407"/>
        <v>19000000</v>
      </c>
      <c r="V4575" s="5"/>
      <c r="W4575" s="5"/>
      <c r="Y4575" s="5"/>
    </row>
    <row r="4576" spans="1:25" x14ac:dyDescent="0.3">
      <c r="A4576" t="s">
        <v>2547</v>
      </c>
      <c r="B4576">
        <v>94</v>
      </c>
      <c r="C4576">
        <v>12550242</v>
      </c>
      <c r="D4576" t="s">
        <v>507</v>
      </c>
      <c r="E4576" t="s">
        <v>13025</v>
      </c>
      <c r="F4576" t="s">
        <v>4710</v>
      </c>
      <c r="G4576" t="s">
        <v>14</v>
      </c>
      <c r="H4576" t="s">
        <v>15</v>
      </c>
      <c r="I4576"/>
      <c r="J4576">
        <v>2007</v>
      </c>
      <c r="K4576">
        <v>5.5</v>
      </c>
      <c r="L4576" s="5" t="s">
        <v>599</v>
      </c>
      <c r="M4576" s="5" t="s">
        <v>1221</v>
      </c>
      <c r="N4576" t="s">
        <v>6851</v>
      </c>
      <c r="P4576" s="5" t="e">
        <f t="shared" si="404"/>
        <v>#DIV/0!</v>
      </c>
      <c r="Q4576" s="5">
        <f t="shared" si="405"/>
        <v>12550242</v>
      </c>
      <c r="R4576" s="1">
        <f t="shared" si="406"/>
        <v>-6449758</v>
      </c>
      <c r="S4576" s="1">
        <f t="shared" si="407"/>
        <v>19000000</v>
      </c>
      <c r="V4576" s="5"/>
      <c r="W4576" s="5"/>
      <c r="Y4576" s="5"/>
    </row>
    <row r="4577" spans="1:25" x14ac:dyDescent="0.3">
      <c r="A4577" t="s">
        <v>4719</v>
      </c>
      <c r="B4577">
        <v>112</v>
      </c>
      <c r="C4577">
        <v>5990075</v>
      </c>
      <c r="D4577" t="s">
        <v>555</v>
      </c>
      <c r="E4577" t="s">
        <v>13026</v>
      </c>
      <c r="F4577" t="s">
        <v>4720</v>
      </c>
      <c r="G4577" t="s">
        <v>524</v>
      </c>
      <c r="H4577" t="s">
        <v>525</v>
      </c>
      <c r="I4577"/>
      <c r="J4577">
        <v>2007</v>
      </c>
      <c r="K4577">
        <v>8</v>
      </c>
      <c r="L4577" s="5" t="s">
        <v>4651</v>
      </c>
      <c r="M4577" s="5" t="s">
        <v>1221</v>
      </c>
      <c r="P4577" s="5" t="e">
        <f t="shared" si="404"/>
        <v>#DIV/0!</v>
      </c>
      <c r="Q4577" s="5">
        <f t="shared" si="405"/>
        <v>5990075</v>
      </c>
      <c r="R4577" s="1">
        <f t="shared" si="406"/>
        <v>-13009925</v>
      </c>
      <c r="S4577" s="1">
        <f t="shared" si="407"/>
        <v>19000000</v>
      </c>
      <c r="V4577" s="5"/>
      <c r="W4577" s="5"/>
      <c r="Y4577" s="5"/>
    </row>
    <row r="4578" spans="1:25" x14ac:dyDescent="0.3">
      <c r="A4578" t="s">
        <v>4516</v>
      </c>
      <c r="B4578">
        <v>97</v>
      </c>
      <c r="C4578">
        <v>2656324</v>
      </c>
      <c r="D4578" t="s">
        <v>604</v>
      </c>
      <c r="E4578" t="s">
        <v>13027</v>
      </c>
      <c r="F4578" t="s">
        <v>4730</v>
      </c>
      <c r="G4578" t="s">
        <v>14</v>
      </c>
      <c r="H4578" t="s">
        <v>22</v>
      </c>
      <c r="I4578"/>
      <c r="J4578">
        <v>2008</v>
      </c>
      <c r="K4578">
        <v>6.7</v>
      </c>
      <c r="L4578" s="5" t="s">
        <v>599</v>
      </c>
      <c r="M4578" s="5" t="s">
        <v>6851</v>
      </c>
      <c r="P4578" s="5" t="e">
        <f t="shared" si="404"/>
        <v>#DIV/0!</v>
      </c>
      <c r="Q4578" s="5">
        <f t="shared" si="405"/>
        <v>2656324</v>
      </c>
      <c r="R4578" s="1">
        <f t="shared" si="406"/>
        <v>-16343676</v>
      </c>
      <c r="S4578" s="1">
        <f t="shared" si="407"/>
        <v>19000000</v>
      </c>
      <c r="V4578" s="5"/>
      <c r="W4578" s="5"/>
      <c r="Y4578" s="5"/>
    </row>
    <row r="4579" spans="1:25" x14ac:dyDescent="0.3">
      <c r="A4579" t="s">
        <v>4735</v>
      </c>
      <c r="B4579">
        <v>104</v>
      </c>
      <c r="C4579">
        <v>403649</v>
      </c>
      <c r="D4579" t="s">
        <v>79</v>
      </c>
      <c r="E4579" t="s">
        <v>13028</v>
      </c>
      <c r="F4579" t="s">
        <v>4736</v>
      </c>
      <c r="G4579" t="s">
        <v>524</v>
      </c>
      <c r="H4579" t="s">
        <v>525</v>
      </c>
      <c r="I4579"/>
      <c r="J4579">
        <v>2009</v>
      </c>
      <c r="K4579">
        <v>6.3</v>
      </c>
      <c r="L4579" s="5" t="s">
        <v>1221</v>
      </c>
      <c r="M4579" s="5" t="s">
        <v>6851</v>
      </c>
      <c r="P4579" s="5" t="e">
        <f t="shared" si="404"/>
        <v>#DIV/0!</v>
      </c>
      <c r="Q4579" s="5">
        <f t="shared" si="405"/>
        <v>403649</v>
      </c>
      <c r="R4579" s="1">
        <f t="shared" si="406"/>
        <v>-18596351</v>
      </c>
      <c r="S4579" s="1">
        <f t="shared" si="407"/>
        <v>19000000</v>
      </c>
      <c r="V4579" s="5"/>
      <c r="W4579" s="5"/>
      <c r="Y4579" s="5"/>
    </row>
    <row r="4580" spans="1:25" x14ac:dyDescent="0.3">
      <c r="A4580" t="s">
        <v>4744</v>
      </c>
      <c r="B4580">
        <v>90</v>
      </c>
      <c r="C4580"/>
      <c r="D4580" t="s">
        <v>2662</v>
      </c>
      <c r="E4580" t="s">
        <v>13029</v>
      </c>
      <c r="F4580" t="s">
        <v>4745</v>
      </c>
      <c r="G4580" t="s">
        <v>14</v>
      </c>
      <c r="H4580" t="s">
        <v>99</v>
      </c>
      <c r="I4580"/>
      <c r="J4580">
        <v>2009</v>
      </c>
      <c r="K4580">
        <v>3.6</v>
      </c>
      <c r="L4580" s="5" t="s">
        <v>599</v>
      </c>
      <c r="M4580" s="5" t="s">
        <v>2267</v>
      </c>
      <c r="P4580" s="5" t="e">
        <f t="shared" si="404"/>
        <v>#DIV/0!</v>
      </c>
      <c r="Q4580" s="5">
        <f t="shared" si="405"/>
        <v>25035665</v>
      </c>
      <c r="R4580" s="1">
        <f t="shared" si="406"/>
        <v>6035665</v>
      </c>
      <c r="S4580" s="1">
        <f t="shared" si="407"/>
        <v>19000000</v>
      </c>
      <c r="V4580" s="5"/>
      <c r="W4580" s="5"/>
      <c r="Y4580" s="5"/>
    </row>
    <row r="4581" spans="1:25" x14ac:dyDescent="0.3">
      <c r="A4581" s="8" t="s">
        <v>8377</v>
      </c>
      <c r="B4581">
        <v>55</v>
      </c>
      <c r="C4581">
        <v>447093</v>
      </c>
      <c r="D4581" t="s">
        <v>1221</v>
      </c>
      <c r="E4581" t="s">
        <v>13030</v>
      </c>
      <c r="F4581" s="3" t="s">
        <v>4751</v>
      </c>
      <c r="G4581" t="s">
        <v>4752</v>
      </c>
      <c r="H4581" t="s">
        <v>4753</v>
      </c>
      <c r="I4581"/>
      <c r="K4581">
        <v>9.1</v>
      </c>
      <c r="L4581" s="5" t="s">
        <v>1221</v>
      </c>
      <c r="M4581" s="5"/>
      <c r="P4581" s="5" t="e">
        <f t="shared" si="404"/>
        <v>#DIV/0!</v>
      </c>
      <c r="Q4581" s="5">
        <f t="shared" si="405"/>
        <v>447093</v>
      </c>
      <c r="R4581" s="1">
        <f t="shared" si="406"/>
        <v>-18552907</v>
      </c>
      <c r="S4581" s="1">
        <f t="shared" si="407"/>
        <v>19000000</v>
      </c>
      <c r="V4581" s="5"/>
      <c r="W4581" s="5"/>
      <c r="Y4581" s="5"/>
    </row>
    <row r="4582" spans="1:25" x14ac:dyDescent="0.3">
      <c r="A4582" s="5" t="s">
        <v>4213</v>
      </c>
      <c r="B4582">
        <v>105</v>
      </c>
      <c r="C4582">
        <v>687081</v>
      </c>
      <c r="D4582" t="s">
        <v>4756</v>
      </c>
      <c r="E4582" t="s">
        <v>13031</v>
      </c>
      <c r="F4582" s="5" t="s">
        <v>4757</v>
      </c>
      <c r="G4582" t="s">
        <v>14</v>
      </c>
      <c r="H4582" t="s">
        <v>15</v>
      </c>
      <c r="I4582"/>
      <c r="J4582">
        <v>2001</v>
      </c>
      <c r="K4582">
        <v>6</v>
      </c>
      <c r="L4582" s="5" t="s">
        <v>8413</v>
      </c>
      <c r="M4582" s="5" t="s">
        <v>1221</v>
      </c>
      <c r="N4582" t="s">
        <v>4183</v>
      </c>
      <c r="O4582" t="s">
        <v>8415</v>
      </c>
      <c r="P4582" s="5" t="e">
        <f t="shared" si="404"/>
        <v>#DIV/0!</v>
      </c>
      <c r="Q4582" s="5">
        <f t="shared" si="405"/>
        <v>687081</v>
      </c>
      <c r="R4582" s="1">
        <f t="shared" si="406"/>
        <v>-18312919</v>
      </c>
      <c r="S4582" s="1">
        <f t="shared" si="407"/>
        <v>19000000</v>
      </c>
      <c r="V4582" s="5"/>
      <c r="W4582" s="5"/>
      <c r="Y4582" s="5"/>
    </row>
    <row r="4583" spans="1:25" x14ac:dyDescent="0.3">
      <c r="A4583" s="8" t="s">
        <v>8378</v>
      </c>
      <c r="B4583">
        <v>41</v>
      </c>
      <c r="C4583"/>
      <c r="D4583" t="s">
        <v>162</v>
      </c>
      <c r="E4583" t="s">
        <v>13032</v>
      </c>
      <c r="F4583" s="3" t="s">
        <v>4758</v>
      </c>
      <c r="G4583" t="s">
        <v>4752</v>
      </c>
      <c r="H4583" t="s">
        <v>4753</v>
      </c>
      <c r="I4583"/>
      <c r="K4583">
        <v>7.4</v>
      </c>
      <c r="L4583" s="5" t="s">
        <v>476</v>
      </c>
      <c r="M4583" s="5" t="s">
        <v>8413</v>
      </c>
      <c r="N4583" t="s">
        <v>1221</v>
      </c>
      <c r="O4583" t="s">
        <v>3629</v>
      </c>
      <c r="P4583" s="5" t="e">
        <f t="shared" si="404"/>
        <v>#DIV/0!</v>
      </c>
      <c r="Q4583" s="5">
        <f t="shared" si="405"/>
        <v>25035665</v>
      </c>
      <c r="R4583" s="1">
        <f t="shared" si="406"/>
        <v>6035665</v>
      </c>
      <c r="S4583" s="1">
        <f t="shared" si="407"/>
        <v>19000000</v>
      </c>
      <c r="V4583" s="5"/>
      <c r="W4583" s="5"/>
      <c r="Y4583" s="5"/>
    </row>
    <row r="4584" spans="1:25" x14ac:dyDescent="0.3">
      <c r="A4584" s="5" t="s">
        <v>3956</v>
      </c>
      <c r="B4584">
        <v>108</v>
      </c>
      <c r="C4584">
        <v>2605039</v>
      </c>
      <c r="D4584" t="s">
        <v>1138</v>
      </c>
      <c r="E4584" t="s">
        <v>13033</v>
      </c>
      <c r="F4584" s="5" t="s">
        <v>4761</v>
      </c>
      <c r="G4584" t="s">
        <v>14</v>
      </c>
      <c r="H4584" t="s">
        <v>22</v>
      </c>
      <c r="I4584"/>
      <c r="J4584">
        <v>2013</v>
      </c>
      <c r="K4584">
        <v>6.3</v>
      </c>
      <c r="L4584" s="5" t="s">
        <v>1221</v>
      </c>
      <c r="M4584" s="5" t="s">
        <v>2267</v>
      </c>
      <c r="N4584" t="s">
        <v>4289</v>
      </c>
      <c r="O4584" t="s">
        <v>3629</v>
      </c>
      <c r="P4584" s="5" t="e">
        <f t="shared" si="404"/>
        <v>#DIV/0!</v>
      </c>
      <c r="Q4584" s="5">
        <f t="shared" si="405"/>
        <v>2605039</v>
      </c>
      <c r="R4584" s="1">
        <f t="shared" si="406"/>
        <v>-16394961</v>
      </c>
      <c r="S4584" s="1">
        <f t="shared" si="407"/>
        <v>19000000</v>
      </c>
      <c r="V4584" s="5"/>
      <c r="W4584" s="5"/>
      <c r="Y4584" s="5"/>
    </row>
    <row r="4585" spans="1:25" x14ac:dyDescent="0.3">
      <c r="A4585" t="s">
        <v>3042</v>
      </c>
      <c r="B4585">
        <v>88</v>
      </c>
      <c r="C4585"/>
      <c r="D4585" t="s">
        <v>428</v>
      </c>
      <c r="E4585" t="s">
        <v>13034</v>
      </c>
      <c r="F4585" t="s">
        <v>4819</v>
      </c>
      <c r="G4585" t="s">
        <v>4340</v>
      </c>
      <c r="H4585" t="s">
        <v>4341</v>
      </c>
      <c r="I4585"/>
      <c r="K4585">
        <v>8.1</v>
      </c>
      <c r="L4585" s="5" t="s">
        <v>476</v>
      </c>
      <c r="M4585" s="5" t="s">
        <v>8413</v>
      </c>
      <c r="N4585" t="s">
        <v>8415</v>
      </c>
      <c r="O4585" t="s">
        <v>3629</v>
      </c>
      <c r="P4585" s="5" t="e">
        <f t="shared" si="404"/>
        <v>#DIV/0!</v>
      </c>
      <c r="Q4585" s="5">
        <f t="shared" si="405"/>
        <v>25035665</v>
      </c>
      <c r="R4585" s="1">
        <f t="shared" si="406"/>
        <v>6035665</v>
      </c>
      <c r="S4585" s="1">
        <f t="shared" si="407"/>
        <v>19000000</v>
      </c>
      <c r="V4585" s="5"/>
      <c r="W4585" s="5"/>
      <c r="Y4585" s="5"/>
    </row>
    <row r="4586" spans="1:25" x14ac:dyDescent="0.3">
      <c r="A4586" t="s">
        <v>4871</v>
      </c>
      <c r="B4586">
        <v>101</v>
      </c>
      <c r="C4586"/>
      <c r="D4586" t="s">
        <v>836</v>
      </c>
      <c r="E4586" t="s">
        <v>13035</v>
      </c>
      <c r="F4586" t="s">
        <v>4872</v>
      </c>
      <c r="G4586" t="s">
        <v>14</v>
      </c>
      <c r="H4586" t="s">
        <v>15</v>
      </c>
      <c r="I4586"/>
      <c r="J4586">
        <v>1937</v>
      </c>
      <c r="K4586">
        <v>7.8</v>
      </c>
      <c r="L4586" s="5" t="s">
        <v>340</v>
      </c>
      <c r="M4586" s="5" t="s">
        <v>1221</v>
      </c>
      <c r="N4586" t="s">
        <v>6851</v>
      </c>
      <c r="P4586" s="5" t="e">
        <f t="shared" si="404"/>
        <v>#DIV/0!</v>
      </c>
      <c r="Q4586" s="5">
        <f t="shared" si="405"/>
        <v>25035665</v>
      </c>
      <c r="R4586" s="1">
        <f t="shared" si="406"/>
        <v>6035665</v>
      </c>
      <c r="S4586" s="1">
        <f t="shared" si="407"/>
        <v>19000000</v>
      </c>
      <c r="V4586" s="5"/>
      <c r="W4586" s="5"/>
      <c r="Y4586" s="5"/>
    </row>
    <row r="4587" spans="1:25" x14ac:dyDescent="0.3">
      <c r="A4587" s="8" t="s">
        <v>8379</v>
      </c>
      <c r="B4587">
        <v>55</v>
      </c>
      <c r="C4587"/>
      <c r="D4587" t="s">
        <v>4947</v>
      </c>
      <c r="E4587" t="s">
        <v>13036</v>
      </c>
      <c r="F4587" s="3" t="s">
        <v>4948</v>
      </c>
      <c r="G4587" t="s">
        <v>14</v>
      </c>
      <c r="H4587" t="s">
        <v>15</v>
      </c>
      <c r="I4587"/>
      <c r="K4587">
        <v>8.6</v>
      </c>
      <c r="L4587" s="5" t="s">
        <v>476</v>
      </c>
      <c r="M4587" s="5" t="s">
        <v>340</v>
      </c>
      <c r="N4587" t="s">
        <v>4651</v>
      </c>
      <c r="O4587" t="s">
        <v>1221</v>
      </c>
      <c r="P4587" s="5" t="e">
        <f t="shared" si="404"/>
        <v>#DIV/0!</v>
      </c>
      <c r="Q4587" s="5">
        <f t="shared" si="405"/>
        <v>25035665</v>
      </c>
      <c r="R4587" s="1">
        <f t="shared" si="406"/>
        <v>6035665</v>
      </c>
      <c r="S4587" s="1">
        <f t="shared" si="407"/>
        <v>19000000</v>
      </c>
      <c r="V4587" s="5"/>
      <c r="W4587" s="5"/>
      <c r="Y4587" s="5"/>
    </row>
    <row r="4588" spans="1:25" x14ac:dyDescent="0.3">
      <c r="A4588" s="5" t="s">
        <v>4955</v>
      </c>
      <c r="B4588">
        <v>86</v>
      </c>
      <c r="C4588">
        <v>17321573</v>
      </c>
      <c r="D4588" t="s">
        <v>599</v>
      </c>
      <c r="E4588" t="s">
        <v>13037</v>
      </c>
      <c r="F4588" s="5" t="s">
        <v>4956</v>
      </c>
      <c r="G4588" t="s">
        <v>14</v>
      </c>
      <c r="H4588" t="s">
        <v>15</v>
      </c>
      <c r="I4588"/>
      <c r="J4588">
        <v>2004</v>
      </c>
      <c r="K4588">
        <v>4.5</v>
      </c>
      <c r="L4588" s="5" t="s">
        <v>599</v>
      </c>
      <c r="M4588" s="5"/>
      <c r="P4588" s="5" t="e">
        <f t="shared" si="404"/>
        <v>#DIV/0!</v>
      </c>
      <c r="Q4588" s="5">
        <f t="shared" si="405"/>
        <v>17321573</v>
      </c>
      <c r="R4588" s="1">
        <f t="shared" si="406"/>
        <v>-1678427</v>
      </c>
      <c r="S4588" s="1">
        <f t="shared" si="407"/>
        <v>19000000</v>
      </c>
      <c r="V4588" s="5"/>
      <c r="W4588" s="5"/>
      <c r="Y4588" s="5"/>
    </row>
    <row r="4589" spans="1:25" x14ac:dyDescent="0.3">
      <c r="A4589" t="s">
        <v>4964</v>
      </c>
      <c r="B4589">
        <v>93</v>
      </c>
      <c r="C4589">
        <v>13960203</v>
      </c>
      <c r="D4589" t="s">
        <v>599</v>
      </c>
      <c r="E4589" t="s">
        <v>13038</v>
      </c>
      <c r="F4589" t="s">
        <v>4965</v>
      </c>
      <c r="G4589" t="s">
        <v>14</v>
      </c>
      <c r="H4589" t="s">
        <v>15</v>
      </c>
      <c r="I4589"/>
      <c r="J4589">
        <v>1997</v>
      </c>
      <c r="K4589">
        <v>5.3</v>
      </c>
      <c r="L4589" s="5" t="s">
        <v>599</v>
      </c>
      <c r="M4589" s="5"/>
      <c r="P4589" s="5" t="e">
        <f t="shared" si="404"/>
        <v>#DIV/0!</v>
      </c>
      <c r="Q4589" s="5">
        <f t="shared" si="405"/>
        <v>13960203</v>
      </c>
      <c r="R4589" s="1">
        <f t="shared" si="406"/>
        <v>-5039797</v>
      </c>
      <c r="S4589" s="1">
        <f t="shared" si="407"/>
        <v>19000000</v>
      </c>
      <c r="V4589" s="5"/>
      <c r="W4589" s="5"/>
      <c r="Y4589" s="5"/>
    </row>
    <row r="4590" spans="1:25" x14ac:dyDescent="0.3">
      <c r="A4590" t="s">
        <v>3189</v>
      </c>
      <c r="B4590">
        <v>100</v>
      </c>
      <c r="C4590">
        <v>21520719</v>
      </c>
      <c r="D4590" t="s">
        <v>1391</v>
      </c>
      <c r="E4590" t="s">
        <v>13039</v>
      </c>
      <c r="F4590" t="s">
        <v>4967</v>
      </c>
      <c r="G4590" t="s">
        <v>14</v>
      </c>
      <c r="H4590" t="s">
        <v>15</v>
      </c>
      <c r="I4590"/>
      <c r="J4590">
        <v>2010</v>
      </c>
      <c r="K4590">
        <v>5.8</v>
      </c>
      <c r="L4590" s="5" t="s">
        <v>599</v>
      </c>
      <c r="M4590" s="5" t="s">
        <v>6851</v>
      </c>
      <c r="N4590" t="s">
        <v>8417</v>
      </c>
      <c r="P4590" s="5" t="e">
        <f t="shared" si="404"/>
        <v>#DIV/0!</v>
      </c>
      <c r="Q4590" s="5">
        <f t="shared" si="405"/>
        <v>21520719</v>
      </c>
      <c r="R4590" s="1">
        <f t="shared" si="406"/>
        <v>2520719</v>
      </c>
      <c r="S4590" s="1">
        <f t="shared" si="407"/>
        <v>19000000</v>
      </c>
      <c r="V4590" s="5"/>
      <c r="W4590" s="5"/>
      <c r="Y4590" s="5"/>
    </row>
    <row r="4591" spans="1:25" x14ac:dyDescent="0.3">
      <c r="A4591" t="s">
        <v>983</v>
      </c>
      <c r="B4591">
        <v>113</v>
      </c>
      <c r="C4591">
        <v>12796277</v>
      </c>
      <c r="D4591" t="s">
        <v>79</v>
      </c>
      <c r="E4591" t="s">
        <v>13040</v>
      </c>
      <c r="F4591" t="s">
        <v>4968</v>
      </c>
      <c r="G4591" t="s">
        <v>14</v>
      </c>
      <c r="H4591" t="s">
        <v>15</v>
      </c>
      <c r="I4591"/>
      <c r="J4591">
        <v>2008</v>
      </c>
      <c r="K4591">
        <v>6.7</v>
      </c>
      <c r="L4591" s="5" t="s">
        <v>1221</v>
      </c>
      <c r="M4591" s="5" t="s">
        <v>6851</v>
      </c>
      <c r="P4591" s="5" t="e">
        <f t="shared" si="404"/>
        <v>#DIV/0!</v>
      </c>
      <c r="Q4591" s="5">
        <f t="shared" si="405"/>
        <v>12796277</v>
      </c>
      <c r="R4591" s="1">
        <f t="shared" si="406"/>
        <v>-6203723</v>
      </c>
      <c r="S4591" s="1">
        <f t="shared" si="407"/>
        <v>19000000</v>
      </c>
      <c r="V4591" s="5"/>
      <c r="W4591" s="5"/>
      <c r="Y4591" s="5"/>
    </row>
    <row r="4592" spans="1:25" x14ac:dyDescent="0.3">
      <c r="A4592" t="s">
        <v>1895</v>
      </c>
      <c r="B4592">
        <v>100</v>
      </c>
      <c r="C4592">
        <v>11634362</v>
      </c>
      <c r="D4592" t="s">
        <v>2244</v>
      </c>
      <c r="E4592" t="s">
        <v>13041</v>
      </c>
      <c r="F4592" t="s">
        <v>4970</v>
      </c>
      <c r="G4592" t="s">
        <v>14</v>
      </c>
      <c r="H4592" t="s">
        <v>22</v>
      </c>
      <c r="I4592"/>
      <c r="J4592">
        <v>2003</v>
      </c>
      <c r="K4592">
        <v>7</v>
      </c>
      <c r="L4592" s="5" t="s">
        <v>4651</v>
      </c>
      <c r="M4592" s="5" t="s">
        <v>1221</v>
      </c>
      <c r="N4592" t="s">
        <v>6851</v>
      </c>
      <c r="P4592" s="5" t="e">
        <f t="shared" si="404"/>
        <v>#DIV/0!</v>
      </c>
      <c r="Q4592" s="5">
        <f t="shared" si="405"/>
        <v>11634362</v>
      </c>
      <c r="R4592" s="1">
        <f t="shared" si="406"/>
        <v>-7365638</v>
      </c>
      <c r="S4592" s="1">
        <f t="shared" si="407"/>
        <v>19000000</v>
      </c>
      <c r="V4592" s="5"/>
      <c r="W4592" s="5"/>
      <c r="Y4592" s="5"/>
    </row>
    <row r="4593" spans="1:25" x14ac:dyDescent="0.3">
      <c r="A4593" t="s">
        <v>1306</v>
      </c>
      <c r="B4593">
        <v>103</v>
      </c>
      <c r="C4593">
        <v>793352</v>
      </c>
      <c r="D4593" t="s">
        <v>507</v>
      </c>
      <c r="E4593" t="s">
        <v>13042</v>
      </c>
      <c r="F4593" t="s">
        <v>5023</v>
      </c>
      <c r="G4593" t="s">
        <v>14</v>
      </c>
      <c r="H4593" t="s">
        <v>15</v>
      </c>
      <c r="I4593"/>
      <c r="J4593">
        <v>2012</v>
      </c>
      <c r="K4593">
        <v>5.0999999999999996</v>
      </c>
      <c r="L4593" s="5" t="s">
        <v>599</v>
      </c>
      <c r="M4593" s="5" t="s">
        <v>1221</v>
      </c>
      <c r="N4593" t="s">
        <v>6851</v>
      </c>
      <c r="P4593" s="5" t="e">
        <f t="shared" si="404"/>
        <v>#DIV/0!</v>
      </c>
      <c r="Q4593" s="5">
        <f t="shared" si="405"/>
        <v>793352</v>
      </c>
      <c r="R4593" s="1">
        <f t="shared" si="406"/>
        <v>-18206648</v>
      </c>
      <c r="S4593" s="1">
        <f t="shared" si="407"/>
        <v>19000000</v>
      </c>
      <c r="V4593" s="5"/>
      <c r="W4593" s="5"/>
      <c r="Y4593" s="5"/>
    </row>
    <row r="4594" spans="1:25" x14ac:dyDescent="0.3">
      <c r="A4594" t="s">
        <v>705</v>
      </c>
      <c r="B4594">
        <v>95</v>
      </c>
      <c r="C4594">
        <v>190666</v>
      </c>
      <c r="D4594" t="s">
        <v>910</v>
      </c>
      <c r="E4594" t="s">
        <v>13043</v>
      </c>
      <c r="F4594" t="s">
        <v>5031</v>
      </c>
      <c r="G4594" t="s">
        <v>708</v>
      </c>
      <c r="H4594" t="s">
        <v>319</v>
      </c>
      <c r="I4594"/>
      <c r="J4594">
        <v>2009</v>
      </c>
      <c r="K4594">
        <v>5.7</v>
      </c>
      <c r="L4594" s="5" t="s">
        <v>599</v>
      </c>
      <c r="M4594" s="5" t="s">
        <v>1221</v>
      </c>
      <c r="P4594" s="5" t="e">
        <f t="shared" si="404"/>
        <v>#DIV/0!</v>
      </c>
      <c r="Q4594" s="5">
        <f t="shared" si="405"/>
        <v>190666</v>
      </c>
      <c r="R4594" s="1">
        <f t="shared" si="406"/>
        <v>-18809334</v>
      </c>
      <c r="S4594" s="1">
        <f t="shared" si="407"/>
        <v>19000000</v>
      </c>
      <c r="V4594" s="5"/>
      <c r="W4594" s="5"/>
      <c r="Y4594" s="5"/>
    </row>
    <row r="4595" spans="1:25" x14ac:dyDescent="0.3">
      <c r="A4595" t="s">
        <v>5036</v>
      </c>
      <c r="B4595">
        <v>89</v>
      </c>
      <c r="C4595"/>
      <c r="D4595" t="s">
        <v>288</v>
      </c>
      <c r="E4595" t="s">
        <v>13044</v>
      </c>
      <c r="F4595" t="s">
        <v>5037</v>
      </c>
      <c r="G4595" t="s">
        <v>708</v>
      </c>
      <c r="H4595" t="s">
        <v>319</v>
      </c>
      <c r="I4595"/>
      <c r="J4595">
        <v>2011</v>
      </c>
      <c r="K4595">
        <v>3.2</v>
      </c>
      <c r="L4595" s="5" t="s">
        <v>476</v>
      </c>
      <c r="M4595" s="5" t="s">
        <v>340</v>
      </c>
      <c r="N4595" t="s">
        <v>4017</v>
      </c>
      <c r="O4595" t="s">
        <v>599</v>
      </c>
      <c r="P4595" s="5" t="e">
        <f t="shared" si="404"/>
        <v>#DIV/0!</v>
      </c>
      <c r="Q4595" s="5">
        <f t="shared" si="405"/>
        <v>25035665</v>
      </c>
      <c r="R4595" s="1">
        <f t="shared" si="406"/>
        <v>6035665</v>
      </c>
      <c r="S4595" s="1">
        <f t="shared" si="407"/>
        <v>19000000</v>
      </c>
      <c r="V4595" s="5"/>
      <c r="W4595" s="5"/>
      <c r="Y4595" s="5"/>
    </row>
    <row r="4596" spans="1:25" x14ac:dyDescent="0.3">
      <c r="A4596" t="s">
        <v>2335</v>
      </c>
      <c r="B4596">
        <v>114</v>
      </c>
      <c r="C4596">
        <v>10230</v>
      </c>
      <c r="D4596" t="s">
        <v>5064</v>
      </c>
      <c r="E4596" t="s">
        <v>13045</v>
      </c>
      <c r="F4596" t="s">
        <v>5065</v>
      </c>
      <c r="G4596" t="s">
        <v>5066</v>
      </c>
      <c r="H4596" t="s">
        <v>22</v>
      </c>
      <c r="I4596"/>
      <c r="J4596">
        <v>2014</v>
      </c>
      <c r="K4596">
        <v>7.2</v>
      </c>
      <c r="L4596" s="5" t="s">
        <v>340</v>
      </c>
      <c r="M4596" s="5" t="s">
        <v>8413</v>
      </c>
      <c r="N4596" t="s">
        <v>1221</v>
      </c>
      <c r="O4596" t="s">
        <v>8415</v>
      </c>
      <c r="P4596" s="5" t="e">
        <f t="shared" si="404"/>
        <v>#DIV/0!</v>
      </c>
      <c r="Q4596" s="5">
        <f t="shared" si="405"/>
        <v>10230</v>
      </c>
      <c r="R4596" s="1">
        <f t="shared" si="406"/>
        <v>-18989770</v>
      </c>
      <c r="S4596" s="1">
        <f t="shared" si="407"/>
        <v>19000000</v>
      </c>
      <c r="V4596" s="5"/>
      <c r="W4596" s="5"/>
      <c r="Y4596" s="5"/>
    </row>
    <row r="4597" spans="1:25" x14ac:dyDescent="0.3">
      <c r="A4597" t="s">
        <v>3717</v>
      </c>
      <c r="B4597">
        <v>92</v>
      </c>
      <c r="C4597">
        <v>72755517</v>
      </c>
      <c r="D4597" t="s">
        <v>3718</v>
      </c>
      <c r="E4597" t="s">
        <v>13046</v>
      </c>
      <c r="F4597" t="s">
        <v>5069</v>
      </c>
      <c r="G4597" t="s">
        <v>14</v>
      </c>
      <c r="H4597" t="s">
        <v>15</v>
      </c>
      <c r="I4597"/>
      <c r="J4597">
        <v>2006</v>
      </c>
      <c r="K4597">
        <v>7.1</v>
      </c>
      <c r="L4597" s="5" t="s">
        <v>476</v>
      </c>
      <c r="M4597" s="5" t="s">
        <v>599</v>
      </c>
      <c r="N4597" t="s">
        <v>27</v>
      </c>
      <c r="P4597" s="5" t="e">
        <f t="shared" si="404"/>
        <v>#DIV/0!</v>
      </c>
      <c r="Q4597" s="5">
        <f t="shared" si="405"/>
        <v>72755517</v>
      </c>
      <c r="R4597" s="1">
        <f t="shared" si="406"/>
        <v>53755517</v>
      </c>
      <c r="S4597" s="1">
        <f t="shared" si="407"/>
        <v>19000000</v>
      </c>
      <c r="V4597" s="5"/>
      <c r="W4597" s="5"/>
      <c r="Y4597" s="5"/>
    </row>
    <row r="4598" spans="1:25" x14ac:dyDescent="0.3">
      <c r="A4598" t="s">
        <v>5120</v>
      </c>
      <c r="B4598">
        <v>105</v>
      </c>
      <c r="C4598">
        <v>540085</v>
      </c>
      <c r="D4598" t="s">
        <v>3922</v>
      </c>
      <c r="E4598" t="s">
        <v>13047</v>
      </c>
      <c r="F4598" t="s">
        <v>5121</v>
      </c>
      <c r="G4598" t="s">
        <v>14</v>
      </c>
      <c r="H4598" t="s">
        <v>15</v>
      </c>
      <c r="I4598"/>
      <c r="J4598">
        <v>2005</v>
      </c>
      <c r="K4598">
        <v>6.3</v>
      </c>
      <c r="L4598" s="5" t="s">
        <v>599</v>
      </c>
      <c r="M4598" s="5" t="s">
        <v>6055</v>
      </c>
      <c r="N4598" t="s">
        <v>6851</v>
      </c>
      <c r="P4598" s="5" t="e">
        <f t="shared" si="404"/>
        <v>#DIV/0!</v>
      </c>
      <c r="Q4598" s="5">
        <f t="shared" si="405"/>
        <v>540085</v>
      </c>
      <c r="R4598" s="1">
        <f t="shared" si="406"/>
        <v>-18459915</v>
      </c>
      <c r="S4598" s="1">
        <f t="shared" si="407"/>
        <v>19000000</v>
      </c>
      <c r="V4598" s="5"/>
      <c r="W4598" s="5"/>
      <c r="Y4598" s="5"/>
    </row>
    <row r="4599" spans="1:25" x14ac:dyDescent="0.3">
      <c r="A4599" t="s">
        <v>5127</v>
      </c>
      <c r="B4599">
        <v>96</v>
      </c>
      <c r="C4599"/>
      <c r="D4599" t="s">
        <v>771</v>
      </c>
      <c r="E4599" t="s">
        <v>13048</v>
      </c>
      <c r="F4599" t="s">
        <v>5128</v>
      </c>
      <c r="G4599" t="s">
        <v>14</v>
      </c>
      <c r="H4599" t="s">
        <v>2499</v>
      </c>
      <c r="I4599"/>
      <c r="J4599">
        <v>1969</v>
      </c>
      <c r="K4599">
        <v>6.2</v>
      </c>
      <c r="L4599" s="5" t="s">
        <v>8413</v>
      </c>
      <c r="M4599" s="5" t="s">
        <v>1221</v>
      </c>
      <c r="N4599" t="s">
        <v>3629</v>
      </c>
      <c r="P4599" s="5" t="e">
        <f t="shared" si="404"/>
        <v>#DIV/0!</v>
      </c>
      <c r="Q4599" s="5">
        <f t="shared" si="405"/>
        <v>25035665</v>
      </c>
      <c r="R4599" s="1">
        <f t="shared" si="406"/>
        <v>6035665</v>
      </c>
      <c r="S4599" s="1">
        <f t="shared" si="407"/>
        <v>19000000</v>
      </c>
      <c r="V4599" s="5"/>
      <c r="W4599" s="5"/>
      <c r="Y4599" s="5"/>
    </row>
    <row r="4600" spans="1:25" x14ac:dyDescent="0.3">
      <c r="A4600" t="s">
        <v>8380</v>
      </c>
      <c r="B4600">
        <v>24</v>
      </c>
      <c r="C4600"/>
      <c r="D4600" t="s">
        <v>599</v>
      </c>
      <c r="E4600" t="s">
        <v>13049</v>
      </c>
      <c r="F4600" s="3" t="s">
        <v>5149</v>
      </c>
      <c r="G4600" t="s">
        <v>14</v>
      </c>
      <c r="H4600" t="s">
        <v>22</v>
      </c>
      <c r="I4600"/>
      <c r="K4600">
        <v>7.9</v>
      </c>
      <c r="L4600" s="5" t="s">
        <v>599</v>
      </c>
      <c r="M4600" s="5"/>
      <c r="P4600" s="5" t="e">
        <f t="shared" si="404"/>
        <v>#DIV/0!</v>
      </c>
      <c r="Q4600" s="5">
        <f t="shared" si="405"/>
        <v>25035665</v>
      </c>
      <c r="R4600" s="1">
        <f t="shared" si="406"/>
        <v>6035665</v>
      </c>
      <c r="S4600" s="1">
        <f t="shared" si="407"/>
        <v>19000000</v>
      </c>
      <c r="V4600" s="5"/>
      <c r="W4600" s="5"/>
      <c r="Y4600" s="5"/>
    </row>
    <row r="4601" spans="1:25" x14ac:dyDescent="0.3">
      <c r="A4601" t="s">
        <v>5150</v>
      </c>
      <c r="B4601">
        <v>144</v>
      </c>
      <c r="C4601">
        <v>1165104</v>
      </c>
      <c r="D4601" t="s">
        <v>599</v>
      </c>
      <c r="E4601" t="s">
        <v>13050</v>
      </c>
      <c r="F4601" s="5" t="s">
        <v>5151</v>
      </c>
      <c r="G4601" t="s">
        <v>1989</v>
      </c>
      <c r="H4601" t="s">
        <v>1990</v>
      </c>
      <c r="I4601"/>
      <c r="J4601">
        <v>2010</v>
      </c>
      <c r="K4601">
        <v>5.3</v>
      </c>
      <c r="L4601" s="5" t="s">
        <v>599</v>
      </c>
      <c r="M4601" s="5"/>
      <c r="P4601" s="5" t="e">
        <f t="shared" si="404"/>
        <v>#DIV/0!</v>
      </c>
      <c r="Q4601" s="5">
        <f t="shared" si="405"/>
        <v>1165104</v>
      </c>
      <c r="R4601" s="1">
        <f t="shared" si="406"/>
        <v>-17834896</v>
      </c>
      <c r="S4601" s="1">
        <f t="shared" si="407"/>
        <v>19000000</v>
      </c>
      <c r="V4601" s="5"/>
      <c r="W4601" s="5"/>
      <c r="Y4601" s="5"/>
    </row>
    <row r="4602" spans="1:25" x14ac:dyDescent="0.3">
      <c r="A4602" t="s">
        <v>2397</v>
      </c>
      <c r="B4602">
        <v>112</v>
      </c>
      <c r="C4602">
        <v>17378977</v>
      </c>
      <c r="D4602" t="s">
        <v>2054</v>
      </c>
      <c r="E4602" t="s">
        <v>13051</v>
      </c>
      <c r="F4602" t="s">
        <v>5227</v>
      </c>
      <c r="G4602" t="s">
        <v>14</v>
      </c>
      <c r="H4602" t="s">
        <v>15</v>
      </c>
      <c r="I4602"/>
      <c r="J4602">
        <v>2005</v>
      </c>
      <c r="K4602">
        <v>6</v>
      </c>
      <c r="L4602" s="5" t="s">
        <v>599</v>
      </c>
      <c r="M4602" s="5" t="s">
        <v>1221</v>
      </c>
      <c r="N4602" t="s">
        <v>4183</v>
      </c>
      <c r="O4602" t="s">
        <v>6851</v>
      </c>
      <c r="P4602" s="5" t="e">
        <f t="shared" si="404"/>
        <v>#DIV/0!</v>
      </c>
      <c r="Q4602" s="5">
        <f t="shared" si="405"/>
        <v>17378977</v>
      </c>
      <c r="R4602" s="1">
        <f t="shared" si="406"/>
        <v>-1621023</v>
      </c>
      <c r="S4602" s="1">
        <f t="shared" si="407"/>
        <v>19000000</v>
      </c>
      <c r="V4602" s="5"/>
      <c r="W4602" s="5"/>
      <c r="Y4602" s="5"/>
    </row>
    <row r="4603" spans="1:25" x14ac:dyDescent="0.3">
      <c r="A4603" t="s">
        <v>5247</v>
      </c>
      <c r="B4603">
        <v>89</v>
      </c>
      <c r="C4603">
        <v>15102127</v>
      </c>
      <c r="D4603" t="s">
        <v>599</v>
      </c>
      <c r="E4603" t="s">
        <v>13052</v>
      </c>
      <c r="F4603" t="s">
        <v>5248</v>
      </c>
      <c r="G4603" t="s">
        <v>14</v>
      </c>
      <c r="H4603" t="s">
        <v>15</v>
      </c>
      <c r="I4603"/>
      <c r="J4603">
        <v>2009</v>
      </c>
      <c r="K4603">
        <v>5.8</v>
      </c>
      <c r="L4603" s="5" t="s">
        <v>599</v>
      </c>
      <c r="M4603" s="5"/>
      <c r="P4603" s="5" t="e">
        <f t="shared" si="404"/>
        <v>#DIV/0!</v>
      </c>
      <c r="Q4603" s="5">
        <f t="shared" si="405"/>
        <v>15102127</v>
      </c>
      <c r="R4603" s="1">
        <f t="shared" si="406"/>
        <v>-3897873</v>
      </c>
      <c r="S4603" s="1">
        <f t="shared" si="407"/>
        <v>19000000</v>
      </c>
      <c r="V4603" s="5"/>
      <c r="W4603" s="5"/>
      <c r="Y4603" s="5"/>
    </row>
    <row r="4604" spans="1:25" x14ac:dyDescent="0.3">
      <c r="A4604" t="s">
        <v>3140</v>
      </c>
      <c r="B4604">
        <v>87</v>
      </c>
      <c r="C4604">
        <v>6857503</v>
      </c>
      <c r="D4604" t="s">
        <v>599</v>
      </c>
      <c r="E4604" t="s">
        <v>13053</v>
      </c>
      <c r="F4604" t="s">
        <v>5277</v>
      </c>
      <c r="G4604" t="s">
        <v>14</v>
      </c>
      <c r="H4604" t="s">
        <v>15</v>
      </c>
      <c r="I4604"/>
      <c r="J4604">
        <v>2011</v>
      </c>
      <c r="K4604">
        <v>6.3</v>
      </c>
      <c r="L4604" s="5" t="s">
        <v>599</v>
      </c>
      <c r="M4604" s="5"/>
      <c r="P4604" s="5" t="e">
        <f t="shared" si="404"/>
        <v>#DIV/0!</v>
      </c>
      <c r="Q4604" s="5">
        <f t="shared" si="405"/>
        <v>6857503</v>
      </c>
      <c r="R4604" s="1">
        <f t="shared" si="406"/>
        <v>-12142497</v>
      </c>
      <c r="S4604" s="1">
        <f t="shared" si="407"/>
        <v>19000000</v>
      </c>
      <c r="V4604" s="5"/>
      <c r="W4604" s="5"/>
      <c r="Y4604" s="5"/>
    </row>
    <row r="4605" spans="1:25" x14ac:dyDescent="0.3">
      <c r="A4605" s="8" t="s">
        <v>8381</v>
      </c>
      <c r="B4605">
        <v>40</v>
      </c>
      <c r="C4605"/>
      <c r="D4605" t="s">
        <v>3933</v>
      </c>
      <c r="E4605" t="s">
        <v>13054</v>
      </c>
      <c r="F4605" s="3" t="s">
        <v>5278</v>
      </c>
      <c r="G4605" t="s">
        <v>14</v>
      </c>
      <c r="H4605" t="s">
        <v>15</v>
      </c>
      <c r="I4605"/>
      <c r="K4605">
        <v>7.9</v>
      </c>
      <c r="L4605" s="5" t="s">
        <v>599</v>
      </c>
      <c r="M4605" s="5" t="s">
        <v>8413</v>
      </c>
      <c r="N4605" t="s">
        <v>1221</v>
      </c>
      <c r="O4605" t="s">
        <v>8415</v>
      </c>
      <c r="P4605" s="5" t="e">
        <f t="shared" si="404"/>
        <v>#DIV/0!</v>
      </c>
      <c r="Q4605" s="5">
        <f t="shared" si="405"/>
        <v>25035665</v>
      </c>
      <c r="R4605" s="1">
        <f t="shared" si="406"/>
        <v>6035665</v>
      </c>
      <c r="S4605" s="1">
        <f t="shared" si="407"/>
        <v>19000000</v>
      </c>
      <c r="V4605" s="5"/>
      <c r="W4605" s="5"/>
      <c r="Y4605" s="5"/>
    </row>
    <row r="4606" spans="1:25" x14ac:dyDescent="0.3">
      <c r="A4606" s="5" t="s">
        <v>5293</v>
      </c>
      <c r="B4606">
        <v>100</v>
      </c>
      <c r="C4606">
        <v>5998971</v>
      </c>
      <c r="D4606" t="s">
        <v>1391</v>
      </c>
      <c r="E4606" t="s">
        <v>13055</v>
      </c>
      <c r="F4606" s="5" t="s">
        <v>5294</v>
      </c>
      <c r="G4606" t="s">
        <v>14</v>
      </c>
      <c r="H4606" t="s">
        <v>22</v>
      </c>
      <c r="I4606"/>
      <c r="J4606">
        <v>2007</v>
      </c>
      <c r="K4606">
        <v>6.6</v>
      </c>
      <c r="L4606" s="5" t="s">
        <v>599</v>
      </c>
      <c r="M4606" s="5" t="s">
        <v>6851</v>
      </c>
      <c r="N4606" t="s">
        <v>8417</v>
      </c>
      <c r="P4606" s="5" t="e">
        <f t="shared" si="404"/>
        <v>#DIV/0!</v>
      </c>
      <c r="Q4606" s="5">
        <f t="shared" si="405"/>
        <v>5998971</v>
      </c>
      <c r="R4606" s="1">
        <f t="shared" si="406"/>
        <v>-13001029</v>
      </c>
      <c r="S4606" s="1">
        <f t="shared" si="407"/>
        <v>19000000</v>
      </c>
      <c r="V4606" s="5"/>
      <c r="W4606" s="5"/>
      <c r="Y4606" s="5"/>
    </row>
    <row r="4607" spans="1:25" x14ac:dyDescent="0.3">
      <c r="A4607" t="s">
        <v>5120</v>
      </c>
      <c r="B4607">
        <v>119</v>
      </c>
      <c r="C4607">
        <v>836641</v>
      </c>
      <c r="D4607" t="s">
        <v>1221</v>
      </c>
      <c r="E4607" t="s">
        <v>13056</v>
      </c>
      <c r="F4607" t="s">
        <v>5344</v>
      </c>
      <c r="G4607" t="s">
        <v>14</v>
      </c>
      <c r="H4607" t="s">
        <v>1281</v>
      </c>
      <c r="I4607"/>
      <c r="J4607">
        <v>1998</v>
      </c>
      <c r="K4607">
        <v>6.2</v>
      </c>
      <c r="L4607" s="5" t="s">
        <v>1221</v>
      </c>
      <c r="M4607" s="5"/>
      <c r="P4607" s="5" t="e">
        <f t="shared" si="404"/>
        <v>#DIV/0!</v>
      </c>
      <c r="Q4607" s="5">
        <f t="shared" si="405"/>
        <v>836641</v>
      </c>
      <c r="R4607" s="1">
        <f t="shared" si="406"/>
        <v>-18163359</v>
      </c>
      <c r="S4607" s="1">
        <f t="shared" si="407"/>
        <v>19000000</v>
      </c>
      <c r="V4607" s="5"/>
      <c r="W4607" s="5"/>
      <c r="Y4607" s="5"/>
    </row>
    <row r="4608" spans="1:25" x14ac:dyDescent="0.3">
      <c r="A4608" t="s">
        <v>5353</v>
      </c>
      <c r="B4608">
        <v>101</v>
      </c>
      <c r="C4608">
        <v>244465</v>
      </c>
      <c r="D4608" t="s">
        <v>79</v>
      </c>
      <c r="E4608" t="s">
        <v>13057</v>
      </c>
      <c r="F4608" t="s">
        <v>5354</v>
      </c>
      <c r="G4608" t="s">
        <v>524</v>
      </c>
      <c r="H4608" t="s">
        <v>525</v>
      </c>
      <c r="I4608"/>
      <c r="J4608">
        <v>1997</v>
      </c>
      <c r="K4608">
        <v>6.8</v>
      </c>
      <c r="L4608" s="5" t="s">
        <v>1221</v>
      </c>
      <c r="M4608" s="5" t="s">
        <v>6851</v>
      </c>
      <c r="P4608" s="5" t="e">
        <f t="shared" si="404"/>
        <v>#DIV/0!</v>
      </c>
      <c r="Q4608" s="5">
        <f t="shared" si="405"/>
        <v>244465</v>
      </c>
      <c r="R4608" s="1">
        <f t="shared" si="406"/>
        <v>-18755535</v>
      </c>
      <c r="S4608" s="1">
        <f t="shared" si="407"/>
        <v>19000000</v>
      </c>
      <c r="V4608" s="5"/>
      <c r="W4608" s="5"/>
      <c r="Y4608" s="5"/>
    </row>
    <row r="4609" spans="1:25" x14ac:dyDescent="0.3">
      <c r="A4609" t="s">
        <v>5355</v>
      </c>
      <c r="B4609">
        <v>123</v>
      </c>
      <c r="C4609">
        <v>756452</v>
      </c>
      <c r="D4609" t="s">
        <v>2674</v>
      </c>
      <c r="E4609" t="s">
        <v>13058</v>
      </c>
      <c r="F4609" t="s">
        <v>5356</v>
      </c>
      <c r="G4609" t="s">
        <v>14</v>
      </c>
      <c r="H4609" t="s">
        <v>22</v>
      </c>
      <c r="I4609"/>
      <c r="J4609">
        <v>2011</v>
      </c>
      <c r="K4609">
        <v>6.2</v>
      </c>
      <c r="L4609" s="5" t="s">
        <v>1221</v>
      </c>
      <c r="M4609" s="5" t="s">
        <v>3629</v>
      </c>
      <c r="N4609" t="s">
        <v>8418</v>
      </c>
      <c r="P4609" s="5" t="e">
        <f t="shared" si="404"/>
        <v>#DIV/0!</v>
      </c>
      <c r="Q4609" s="5">
        <f t="shared" si="405"/>
        <v>756452</v>
      </c>
      <c r="R4609" s="1">
        <f t="shared" si="406"/>
        <v>-18243548</v>
      </c>
      <c r="S4609" s="1">
        <f t="shared" si="407"/>
        <v>19000000</v>
      </c>
      <c r="V4609" s="5"/>
      <c r="W4609" s="5"/>
      <c r="Y4609" s="5"/>
    </row>
    <row r="4610" spans="1:25" x14ac:dyDescent="0.3">
      <c r="A4610" t="s">
        <v>5362</v>
      </c>
      <c r="B4610">
        <v>99</v>
      </c>
      <c r="C4610">
        <v>221210</v>
      </c>
      <c r="D4610" t="s">
        <v>910</v>
      </c>
      <c r="E4610" t="s">
        <v>13059</v>
      </c>
      <c r="F4610" t="s">
        <v>5363</v>
      </c>
      <c r="G4610" t="s">
        <v>14</v>
      </c>
      <c r="H4610" t="s">
        <v>15</v>
      </c>
      <c r="I4610"/>
      <c r="J4610">
        <v>2009</v>
      </c>
      <c r="K4610">
        <v>6.9</v>
      </c>
      <c r="L4610" s="5" t="s">
        <v>599</v>
      </c>
      <c r="M4610" s="5" t="s">
        <v>1221</v>
      </c>
      <c r="P4610" s="5" t="e">
        <f t="shared" ref="P4610:P4673" si="408">CORREL(C4610:C9523,I4610:I9523)</f>
        <v>#DIV/0!</v>
      </c>
      <c r="Q4610" s="5">
        <f t="shared" ref="Q4610:Q4673" si="409">IF(ISBLANK(C4610),MEDIAN($C$2:$C$4915), C4610)</f>
        <v>221210</v>
      </c>
      <c r="R4610" s="1">
        <f t="shared" ref="R4610:R4673" si="410">Q4610-S4610</f>
        <v>-18778790</v>
      </c>
      <c r="S4610" s="1">
        <f t="shared" ref="S4610:S4673" si="411">IF(ISBLANK(I4610),MEDIAN($I$2:$I$4915), I4610)</f>
        <v>19000000</v>
      </c>
      <c r="V4610" s="5"/>
      <c r="W4610" s="5"/>
      <c r="Y4610" s="5"/>
    </row>
    <row r="4611" spans="1:25" x14ac:dyDescent="0.3">
      <c r="A4611" t="s">
        <v>5366</v>
      </c>
      <c r="B4611">
        <v>110</v>
      </c>
      <c r="C4611">
        <v>152857</v>
      </c>
      <c r="D4611" t="s">
        <v>1221</v>
      </c>
      <c r="E4611" t="s">
        <v>13060</v>
      </c>
      <c r="F4611" t="s">
        <v>5367</v>
      </c>
      <c r="G4611" t="s">
        <v>14</v>
      </c>
      <c r="H4611" t="s">
        <v>22</v>
      </c>
      <c r="I4611"/>
      <c r="J4611">
        <v>2010</v>
      </c>
      <c r="K4611">
        <v>7</v>
      </c>
      <c r="L4611" s="5" t="s">
        <v>1221</v>
      </c>
      <c r="M4611" s="5"/>
      <c r="P4611" s="5" t="e">
        <f t="shared" si="408"/>
        <v>#DIV/0!</v>
      </c>
      <c r="Q4611" s="5">
        <f t="shared" si="409"/>
        <v>152857</v>
      </c>
      <c r="R4611" s="1">
        <f t="shared" si="410"/>
        <v>-18847143</v>
      </c>
      <c r="S4611" s="1">
        <f t="shared" si="411"/>
        <v>19000000</v>
      </c>
      <c r="V4611" s="5"/>
      <c r="W4611" s="5"/>
      <c r="Y4611" s="5"/>
    </row>
    <row r="4612" spans="1:25" x14ac:dyDescent="0.3">
      <c r="A4612" t="s">
        <v>2487</v>
      </c>
      <c r="B4612">
        <v>128</v>
      </c>
      <c r="C4612">
        <v>82739</v>
      </c>
      <c r="D4612" t="s">
        <v>1221</v>
      </c>
      <c r="E4612" t="s">
        <v>13061</v>
      </c>
      <c r="F4612" t="s">
        <v>5370</v>
      </c>
      <c r="G4612" t="s">
        <v>14</v>
      </c>
      <c r="H4612" t="s">
        <v>15</v>
      </c>
      <c r="I4612"/>
      <c r="J4612">
        <v>2010</v>
      </c>
      <c r="K4612">
        <v>6.7</v>
      </c>
      <c r="L4612" s="5" t="s">
        <v>1221</v>
      </c>
      <c r="M4612" s="5"/>
      <c r="P4612" s="5" t="e">
        <f t="shared" si="408"/>
        <v>#DIV/0!</v>
      </c>
      <c r="Q4612" s="5">
        <f t="shared" si="409"/>
        <v>82739</v>
      </c>
      <c r="R4612" s="1">
        <f t="shared" si="410"/>
        <v>-18917261</v>
      </c>
      <c r="S4612" s="1">
        <f t="shared" si="411"/>
        <v>19000000</v>
      </c>
      <c r="V4612" s="5"/>
      <c r="W4612" s="5"/>
      <c r="Y4612" s="5"/>
    </row>
    <row r="4613" spans="1:25" x14ac:dyDescent="0.3">
      <c r="A4613" t="s">
        <v>4890</v>
      </c>
      <c r="B4613">
        <v>94</v>
      </c>
      <c r="C4613">
        <v>140987</v>
      </c>
      <c r="D4613" t="s">
        <v>1221</v>
      </c>
      <c r="E4613" t="s">
        <v>13062</v>
      </c>
      <c r="F4613" t="s">
        <v>5382</v>
      </c>
      <c r="G4613" t="s">
        <v>14</v>
      </c>
      <c r="H4613" t="s">
        <v>99</v>
      </c>
      <c r="I4613"/>
      <c r="J4613">
        <v>2008</v>
      </c>
      <c r="K4613">
        <v>4.2</v>
      </c>
      <c r="L4613" s="5" t="s">
        <v>1221</v>
      </c>
      <c r="M4613" s="5"/>
      <c r="P4613" s="5" t="e">
        <f t="shared" si="408"/>
        <v>#DIV/0!</v>
      </c>
      <c r="Q4613" s="5">
        <f t="shared" si="409"/>
        <v>140987</v>
      </c>
      <c r="R4613" s="1">
        <f t="shared" si="410"/>
        <v>-18859013</v>
      </c>
      <c r="S4613" s="1">
        <f t="shared" si="411"/>
        <v>19000000</v>
      </c>
      <c r="V4613" s="5"/>
      <c r="W4613" s="5"/>
      <c r="Y4613" s="5"/>
    </row>
    <row r="4614" spans="1:25" x14ac:dyDescent="0.3">
      <c r="A4614" t="s">
        <v>5191</v>
      </c>
      <c r="B4614">
        <v>85</v>
      </c>
      <c r="C4614"/>
      <c r="D4614" t="s">
        <v>1105</v>
      </c>
      <c r="E4614" t="s">
        <v>13063</v>
      </c>
      <c r="F4614" t="s">
        <v>5385</v>
      </c>
      <c r="G4614" t="s">
        <v>14</v>
      </c>
      <c r="H4614" t="s">
        <v>15</v>
      </c>
      <c r="I4614"/>
      <c r="J4614">
        <v>2009</v>
      </c>
      <c r="K4614">
        <v>5.2</v>
      </c>
      <c r="L4614" s="5" t="s">
        <v>599</v>
      </c>
      <c r="M4614" s="5" t="s">
        <v>8413</v>
      </c>
      <c r="N4614" t="s">
        <v>4183</v>
      </c>
      <c r="P4614" s="5" t="e">
        <f t="shared" si="408"/>
        <v>#DIV/0!</v>
      </c>
      <c r="Q4614" s="5">
        <f t="shared" si="409"/>
        <v>25035665</v>
      </c>
      <c r="R4614" s="1">
        <f t="shared" si="410"/>
        <v>6035665</v>
      </c>
      <c r="S4614" s="1">
        <f t="shared" si="411"/>
        <v>19000000</v>
      </c>
      <c r="V4614" s="5"/>
      <c r="W4614" s="5"/>
      <c r="Y4614" s="5"/>
    </row>
    <row r="4615" spans="1:25" x14ac:dyDescent="0.3">
      <c r="A4615" t="s">
        <v>5390</v>
      </c>
      <c r="B4615">
        <v>94</v>
      </c>
      <c r="C4615"/>
      <c r="D4615" t="s">
        <v>1966</v>
      </c>
      <c r="E4615" t="s">
        <v>13064</v>
      </c>
      <c r="F4615" t="s">
        <v>5391</v>
      </c>
      <c r="G4615" t="s">
        <v>14</v>
      </c>
      <c r="H4615" t="s">
        <v>132</v>
      </c>
      <c r="I4615"/>
      <c r="J4615">
        <v>2010</v>
      </c>
      <c r="K4615">
        <v>5.8</v>
      </c>
      <c r="L4615" s="5" t="s">
        <v>2267</v>
      </c>
      <c r="M4615" s="5" t="s">
        <v>3629</v>
      </c>
      <c r="P4615" s="5" t="e">
        <f t="shared" si="408"/>
        <v>#DIV/0!</v>
      </c>
      <c r="Q4615" s="5">
        <f t="shared" si="409"/>
        <v>25035665</v>
      </c>
      <c r="R4615" s="1">
        <f t="shared" si="410"/>
        <v>6035665</v>
      </c>
      <c r="S4615" s="1">
        <f t="shared" si="411"/>
        <v>19000000</v>
      </c>
      <c r="V4615" s="5"/>
      <c r="W4615" s="5"/>
      <c r="Y4615" s="5"/>
    </row>
    <row r="4616" spans="1:25" x14ac:dyDescent="0.3">
      <c r="A4616" t="s">
        <v>2314</v>
      </c>
      <c r="B4616">
        <v>107</v>
      </c>
      <c r="C4616">
        <v>16025394</v>
      </c>
      <c r="D4616" t="s">
        <v>507</v>
      </c>
      <c r="E4616" t="s">
        <v>13065</v>
      </c>
      <c r="F4616" t="s">
        <v>5418</v>
      </c>
      <c r="G4616" t="s">
        <v>14</v>
      </c>
      <c r="H4616" t="s">
        <v>15</v>
      </c>
      <c r="I4616"/>
      <c r="J4616">
        <v>2009</v>
      </c>
      <c r="K4616">
        <v>6.8</v>
      </c>
      <c r="L4616" s="5" t="s">
        <v>599</v>
      </c>
      <c r="M4616" s="5" t="s">
        <v>1221</v>
      </c>
      <c r="N4616" t="s">
        <v>6851</v>
      </c>
      <c r="P4616" s="5" t="e">
        <f t="shared" si="408"/>
        <v>#DIV/0!</v>
      </c>
      <c r="Q4616" s="5">
        <f t="shared" si="409"/>
        <v>16025394</v>
      </c>
      <c r="R4616" s="1">
        <f t="shared" si="410"/>
        <v>-2974606</v>
      </c>
      <c r="S4616" s="1">
        <f t="shared" si="411"/>
        <v>19000000</v>
      </c>
      <c r="V4616" s="5"/>
      <c r="W4616" s="5"/>
      <c r="Y4616" s="5"/>
    </row>
    <row r="4617" spans="1:25" x14ac:dyDescent="0.3">
      <c r="A4617" t="s">
        <v>5434</v>
      </c>
      <c r="B4617">
        <v>121</v>
      </c>
      <c r="C4617">
        <v>12899702</v>
      </c>
      <c r="D4617" t="s">
        <v>5435</v>
      </c>
      <c r="E4617" t="s">
        <v>13066</v>
      </c>
      <c r="F4617" t="s">
        <v>5436</v>
      </c>
      <c r="G4617" t="s">
        <v>997</v>
      </c>
      <c r="H4617" t="s">
        <v>1281</v>
      </c>
      <c r="I4617"/>
      <c r="J4617">
        <v>2006</v>
      </c>
      <c r="K4617">
        <v>7.6</v>
      </c>
      <c r="L4617" s="5" t="s">
        <v>599</v>
      </c>
      <c r="M4617" s="5" t="s">
        <v>8413</v>
      </c>
      <c r="N4617" t="s">
        <v>1221</v>
      </c>
      <c r="O4617" t="s">
        <v>8415</v>
      </c>
      <c r="P4617" s="5" t="e">
        <f t="shared" si="408"/>
        <v>#DIV/0!</v>
      </c>
      <c r="Q4617" s="5">
        <f t="shared" si="409"/>
        <v>12899702</v>
      </c>
      <c r="R4617" s="1">
        <f t="shared" si="410"/>
        <v>-6100298</v>
      </c>
      <c r="S4617" s="1">
        <f t="shared" si="411"/>
        <v>19000000</v>
      </c>
      <c r="V4617" s="5"/>
      <c r="W4617" s="5"/>
      <c r="Y4617" s="5"/>
    </row>
    <row r="4618" spans="1:25" x14ac:dyDescent="0.3">
      <c r="A4618" t="s">
        <v>2774</v>
      </c>
      <c r="B4618">
        <v>89</v>
      </c>
      <c r="C4618">
        <v>113155</v>
      </c>
      <c r="D4618" t="s">
        <v>679</v>
      </c>
      <c r="E4618" t="s">
        <v>13067</v>
      </c>
      <c r="F4618" t="s">
        <v>5440</v>
      </c>
      <c r="G4618" t="s">
        <v>14</v>
      </c>
      <c r="H4618" t="s">
        <v>15</v>
      </c>
      <c r="I4618"/>
      <c r="J4618">
        <v>2009</v>
      </c>
      <c r="K4618">
        <v>6.1</v>
      </c>
      <c r="L4618" s="5" t="s">
        <v>340</v>
      </c>
      <c r="M4618" s="5" t="s">
        <v>599</v>
      </c>
      <c r="N4618" t="s">
        <v>4289</v>
      </c>
      <c r="P4618" s="5" t="e">
        <f t="shared" si="408"/>
        <v>#DIV/0!</v>
      </c>
      <c r="Q4618" s="5">
        <f t="shared" si="409"/>
        <v>113155</v>
      </c>
      <c r="R4618" s="1">
        <f t="shared" si="410"/>
        <v>-18886845</v>
      </c>
      <c r="S4618" s="1">
        <f t="shared" si="411"/>
        <v>19000000</v>
      </c>
      <c r="V4618" s="5"/>
      <c r="W4618" s="5"/>
      <c r="Y4618" s="5"/>
    </row>
    <row r="4619" spans="1:25" x14ac:dyDescent="0.3">
      <c r="A4619" t="s">
        <v>5459</v>
      </c>
      <c r="B4619">
        <v>110</v>
      </c>
      <c r="C4619"/>
      <c r="D4619" t="s">
        <v>507</v>
      </c>
      <c r="E4619" t="s">
        <v>13068</v>
      </c>
      <c r="F4619" t="s">
        <v>5460</v>
      </c>
      <c r="G4619" t="s">
        <v>3425</v>
      </c>
      <c r="H4619" t="s">
        <v>2499</v>
      </c>
      <c r="I4619"/>
      <c r="J4619">
        <v>2010</v>
      </c>
      <c r="K4619">
        <v>7.3</v>
      </c>
      <c r="L4619" s="5" t="s">
        <v>599</v>
      </c>
      <c r="M4619" s="5" t="s">
        <v>1221</v>
      </c>
      <c r="N4619" t="s">
        <v>6851</v>
      </c>
      <c r="P4619" s="5" t="e">
        <f t="shared" si="408"/>
        <v>#DIV/0!</v>
      </c>
      <c r="Q4619" s="5">
        <f t="shared" si="409"/>
        <v>25035665</v>
      </c>
      <c r="R4619" s="1">
        <f t="shared" si="410"/>
        <v>6035665</v>
      </c>
      <c r="S4619" s="1">
        <f t="shared" si="411"/>
        <v>19000000</v>
      </c>
      <c r="V4619" s="5"/>
      <c r="W4619" s="5"/>
      <c r="Y4619" s="5"/>
    </row>
    <row r="4620" spans="1:25" x14ac:dyDescent="0.3">
      <c r="A4620" t="s">
        <v>1864</v>
      </c>
      <c r="B4620">
        <v>116</v>
      </c>
      <c r="C4620">
        <v>90400000</v>
      </c>
      <c r="D4620" t="s">
        <v>599</v>
      </c>
      <c r="E4620" t="s">
        <v>13069</v>
      </c>
      <c r="F4620" t="s">
        <v>5472</v>
      </c>
      <c r="G4620" t="s">
        <v>14</v>
      </c>
      <c r="H4620" t="s">
        <v>15</v>
      </c>
      <c r="I4620"/>
      <c r="J4620">
        <v>1983</v>
      </c>
      <c r="K4620">
        <v>7.5</v>
      </c>
      <c r="L4620" s="5" t="s">
        <v>599</v>
      </c>
      <c r="M4620" s="5"/>
      <c r="P4620" s="5" t="e">
        <f t="shared" si="408"/>
        <v>#DIV/0!</v>
      </c>
      <c r="Q4620" s="5">
        <f t="shared" si="409"/>
        <v>90400000</v>
      </c>
      <c r="R4620" s="1">
        <f t="shared" si="410"/>
        <v>71400000</v>
      </c>
      <c r="S4620" s="1">
        <f t="shared" si="411"/>
        <v>19000000</v>
      </c>
      <c r="V4620" s="5"/>
      <c r="W4620" s="5"/>
      <c r="Y4620" s="5"/>
    </row>
    <row r="4621" spans="1:25" x14ac:dyDescent="0.3">
      <c r="A4621" t="s">
        <v>5474</v>
      </c>
      <c r="B4621">
        <v>85</v>
      </c>
      <c r="C4621">
        <v>11827301</v>
      </c>
      <c r="D4621" t="s">
        <v>604</v>
      </c>
      <c r="E4621" t="s">
        <v>13070</v>
      </c>
      <c r="F4621" t="s">
        <v>5475</v>
      </c>
      <c r="G4621" t="s">
        <v>14</v>
      </c>
      <c r="H4621" t="s">
        <v>15</v>
      </c>
      <c r="I4621"/>
      <c r="J4621">
        <v>2004</v>
      </c>
      <c r="K4621">
        <v>5.5</v>
      </c>
      <c r="L4621" s="5" t="s">
        <v>599</v>
      </c>
      <c r="M4621" s="5" t="s">
        <v>6851</v>
      </c>
      <c r="P4621" s="5" t="e">
        <f t="shared" si="408"/>
        <v>#DIV/0!</v>
      </c>
      <c r="Q4621" s="5">
        <f t="shared" si="409"/>
        <v>11827301</v>
      </c>
      <c r="R4621" s="1">
        <f t="shared" si="410"/>
        <v>-7172699</v>
      </c>
      <c r="S4621" s="1">
        <f t="shared" si="411"/>
        <v>19000000</v>
      </c>
      <c r="V4621" s="5"/>
      <c r="W4621" s="5"/>
      <c r="Y4621" s="5"/>
    </row>
    <row r="4622" spans="1:25" x14ac:dyDescent="0.3">
      <c r="A4622" t="s">
        <v>5478</v>
      </c>
      <c r="B4622">
        <v>114</v>
      </c>
      <c r="C4622">
        <v>6610326</v>
      </c>
      <c r="D4622" t="s">
        <v>910</v>
      </c>
      <c r="E4622" t="s">
        <v>13071</v>
      </c>
      <c r="F4622" t="s">
        <v>5479</v>
      </c>
      <c r="G4622" t="s">
        <v>14</v>
      </c>
      <c r="H4622" t="s">
        <v>15</v>
      </c>
      <c r="I4622"/>
      <c r="J4622">
        <v>2007</v>
      </c>
      <c r="K4622">
        <v>7.2</v>
      </c>
      <c r="L4622" s="5" t="s">
        <v>599</v>
      </c>
      <c r="M4622" s="5" t="s">
        <v>1221</v>
      </c>
      <c r="P4622" s="5" t="e">
        <f t="shared" si="408"/>
        <v>#DIV/0!</v>
      </c>
      <c r="Q4622" s="5">
        <f t="shared" si="409"/>
        <v>6610326</v>
      </c>
      <c r="R4622" s="1">
        <f t="shared" si="410"/>
        <v>-12389674</v>
      </c>
      <c r="S4622" s="1">
        <f t="shared" si="411"/>
        <v>19000000</v>
      </c>
      <c r="V4622" s="5"/>
      <c r="W4622" s="5"/>
      <c r="Y4622" s="5"/>
    </row>
    <row r="4623" spans="1:25" x14ac:dyDescent="0.3">
      <c r="A4623" t="s">
        <v>5480</v>
      </c>
      <c r="B4623">
        <v>76</v>
      </c>
      <c r="C4623">
        <v>6126237</v>
      </c>
      <c r="D4623" t="s">
        <v>604</v>
      </c>
      <c r="E4623" t="s">
        <v>13072</v>
      </c>
      <c r="F4623" t="s">
        <v>5481</v>
      </c>
      <c r="G4623" t="s">
        <v>14</v>
      </c>
      <c r="H4623" t="s">
        <v>15</v>
      </c>
      <c r="I4623"/>
      <c r="J4623">
        <v>2003</v>
      </c>
      <c r="K4623">
        <v>4.8</v>
      </c>
      <c r="L4623" s="5" t="s">
        <v>599</v>
      </c>
      <c r="M4623" s="5" t="s">
        <v>6851</v>
      </c>
      <c r="P4623" s="5" t="e">
        <f t="shared" si="408"/>
        <v>#DIV/0!</v>
      </c>
      <c r="Q4623" s="5">
        <f t="shared" si="409"/>
        <v>6126237</v>
      </c>
      <c r="R4623" s="1">
        <f t="shared" si="410"/>
        <v>-12873763</v>
      </c>
      <c r="S4623" s="1">
        <f t="shared" si="411"/>
        <v>19000000</v>
      </c>
      <c r="V4623" s="5"/>
      <c r="W4623" s="5"/>
      <c r="Y4623" s="5"/>
    </row>
    <row r="4624" spans="1:25" x14ac:dyDescent="0.3">
      <c r="A4624" t="s">
        <v>3899</v>
      </c>
      <c r="B4624">
        <v>114</v>
      </c>
      <c r="C4624">
        <v>3420871</v>
      </c>
      <c r="D4624" t="s">
        <v>4434</v>
      </c>
      <c r="E4624" t="s">
        <v>13073</v>
      </c>
      <c r="F4624" t="s">
        <v>5486</v>
      </c>
      <c r="G4624" t="s">
        <v>14</v>
      </c>
      <c r="H4624" t="s">
        <v>15</v>
      </c>
      <c r="I4624"/>
      <c r="J4624">
        <v>2006</v>
      </c>
      <c r="K4624">
        <v>7.4</v>
      </c>
      <c r="L4624" s="5" t="s">
        <v>1221</v>
      </c>
      <c r="M4624" s="5" t="s">
        <v>6299</v>
      </c>
      <c r="N4624" t="s">
        <v>6851</v>
      </c>
      <c r="P4624" s="5" t="e">
        <f t="shared" si="408"/>
        <v>#DIV/0!</v>
      </c>
      <c r="Q4624" s="5">
        <f t="shared" si="409"/>
        <v>3420871</v>
      </c>
      <c r="R4624" s="1">
        <f t="shared" si="410"/>
        <v>-15579129</v>
      </c>
      <c r="S4624" s="1">
        <f t="shared" si="411"/>
        <v>19000000</v>
      </c>
      <c r="V4624" s="5"/>
      <c r="W4624" s="5"/>
      <c r="Y4624" s="5"/>
    </row>
    <row r="4625" spans="1:25" x14ac:dyDescent="0.3">
      <c r="A4625" s="8" t="s">
        <v>8382</v>
      </c>
      <c r="B4625">
        <v>30</v>
      </c>
      <c r="C4625"/>
      <c r="D4625" t="s">
        <v>79</v>
      </c>
      <c r="E4625" t="s">
        <v>13074</v>
      </c>
      <c r="F4625" s="3" t="s">
        <v>5487</v>
      </c>
      <c r="G4625" t="s">
        <v>14</v>
      </c>
      <c r="H4625" t="s">
        <v>15</v>
      </c>
      <c r="I4625"/>
      <c r="K4625">
        <v>3.5</v>
      </c>
      <c r="L4625" s="5" t="s">
        <v>1221</v>
      </c>
      <c r="M4625" s="5" t="s">
        <v>6851</v>
      </c>
      <c r="P4625" s="5" t="e">
        <f t="shared" si="408"/>
        <v>#DIV/0!</v>
      </c>
      <c r="Q4625" s="5">
        <f t="shared" si="409"/>
        <v>25035665</v>
      </c>
      <c r="R4625" s="1">
        <f t="shared" si="410"/>
        <v>6035665</v>
      </c>
      <c r="S4625" s="1">
        <f t="shared" si="411"/>
        <v>19000000</v>
      </c>
      <c r="V4625" s="5"/>
      <c r="W4625" s="5"/>
      <c r="Y4625" s="5"/>
    </row>
    <row r="4626" spans="1:25" x14ac:dyDescent="0.3">
      <c r="A4626" s="5" t="s">
        <v>3963</v>
      </c>
      <c r="B4626">
        <v>124</v>
      </c>
      <c r="C4626">
        <v>1043487</v>
      </c>
      <c r="D4626" t="s">
        <v>2199</v>
      </c>
      <c r="E4626" t="s">
        <v>13075</v>
      </c>
      <c r="F4626" s="5" t="s">
        <v>5493</v>
      </c>
      <c r="G4626" t="s">
        <v>14</v>
      </c>
      <c r="H4626" t="s">
        <v>22</v>
      </c>
      <c r="I4626"/>
      <c r="J4626">
        <v>1998</v>
      </c>
      <c r="K4626">
        <v>7</v>
      </c>
      <c r="L4626" s="5" t="s">
        <v>1221</v>
      </c>
      <c r="M4626" s="5" t="s">
        <v>4183</v>
      </c>
      <c r="P4626" s="5" t="e">
        <f t="shared" si="408"/>
        <v>#DIV/0!</v>
      </c>
      <c r="Q4626" s="5">
        <f t="shared" si="409"/>
        <v>1043487</v>
      </c>
      <c r="R4626" s="1">
        <f t="shared" si="410"/>
        <v>-17956513</v>
      </c>
      <c r="S4626" s="1">
        <f t="shared" si="411"/>
        <v>19000000</v>
      </c>
      <c r="V4626" s="5"/>
      <c r="W4626" s="5"/>
      <c r="Y4626" s="5"/>
    </row>
    <row r="4627" spans="1:25" x14ac:dyDescent="0.3">
      <c r="A4627" t="s">
        <v>5494</v>
      </c>
      <c r="B4627">
        <v>156</v>
      </c>
      <c r="C4627">
        <v>770629</v>
      </c>
      <c r="D4627" t="s">
        <v>957</v>
      </c>
      <c r="E4627" t="s">
        <v>13076</v>
      </c>
      <c r="F4627" t="s">
        <v>5495</v>
      </c>
      <c r="G4627" t="s">
        <v>4420</v>
      </c>
      <c r="H4627" t="s">
        <v>2023</v>
      </c>
      <c r="I4627"/>
      <c r="J4627">
        <v>2016</v>
      </c>
      <c r="K4627">
        <v>7.7</v>
      </c>
      <c r="L4627" s="5" t="s">
        <v>455</v>
      </c>
      <c r="M4627" s="5" t="s">
        <v>2267</v>
      </c>
      <c r="N4627" t="s">
        <v>8415</v>
      </c>
      <c r="O4627" t="s">
        <v>3629</v>
      </c>
      <c r="P4627" s="5" t="e">
        <f t="shared" si="408"/>
        <v>#DIV/0!</v>
      </c>
      <c r="Q4627" s="5">
        <f t="shared" si="409"/>
        <v>770629</v>
      </c>
      <c r="R4627" s="1">
        <f t="shared" si="410"/>
        <v>-18229371</v>
      </c>
      <c r="S4627" s="1">
        <f t="shared" si="411"/>
        <v>19000000</v>
      </c>
      <c r="V4627" s="5"/>
      <c r="W4627" s="5"/>
      <c r="Y4627" s="5"/>
    </row>
    <row r="4628" spans="1:25" x14ac:dyDescent="0.3">
      <c r="A4628" t="s">
        <v>5501</v>
      </c>
      <c r="B4628">
        <v>98</v>
      </c>
      <c r="C4628"/>
      <c r="D4628" t="s">
        <v>599</v>
      </c>
      <c r="E4628" t="s">
        <v>13077</v>
      </c>
      <c r="F4628" t="s">
        <v>5502</v>
      </c>
      <c r="G4628" t="s">
        <v>524</v>
      </c>
      <c r="H4628" t="s">
        <v>525</v>
      </c>
      <c r="I4628"/>
      <c r="J4628">
        <v>2014</v>
      </c>
      <c r="K4628">
        <v>6.1</v>
      </c>
      <c r="L4628" s="5" t="s">
        <v>599</v>
      </c>
      <c r="M4628" s="5"/>
      <c r="P4628" s="5" t="e">
        <f t="shared" si="408"/>
        <v>#DIV/0!</v>
      </c>
      <c r="Q4628" s="5">
        <f t="shared" si="409"/>
        <v>25035665</v>
      </c>
      <c r="R4628" s="1">
        <f t="shared" si="410"/>
        <v>6035665</v>
      </c>
      <c r="S4628" s="1">
        <f t="shared" si="411"/>
        <v>19000000</v>
      </c>
      <c r="V4628" s="5"/>
      <c r="W4628" s="5"/>
      <c r="Y4628" s="5"/>
    </row>
    <row r="4629" spans="1:25" x14ac:dyDescent="0.3">
      <c r="A4629" t="s">
        <v>4299</v>
      </c>
      <c r="B4629">
        <v>102</v>
      </c>
      <c r="C4629"/>
      <c r="D4629" t="s">
        <v>778</v>
      </c>
      <c r="E4629" t="s">
        <v>13078</v>
      </c>
      <c r="F4629" t="s">
        <v>5512</v>
      </c>
      <c r="G4629" t="s">
        <v>14</v>
      </c>
      <c r="H4629" t="s">
        <v>22</v>
      </c>
      <c r="I4629"/>
      <c r="J4629">
        <v>2009</v>
      </c>
      <c r="K4629">
        <v>7.1</v>
      </c>
      <c r="L4629" s="5" t="s">
        <v>8413</v>
      </c>
      <c r="M4629" s="5" t="s">
        <v>1221</v>
      </c>
      <c r="N4629" t="s">
        <v>8415</v>
      </c>
      <c r="O4629" t="s">
        <v>3629</v>
      </c>
      <c r="P4629" s="5" t="e">
        <f t="shared" si="408"/>
        <v>#DIV/0!</v>
      </c>
      <c r="Q4629" s="5">
        <f t="shared" si="409"/>
        <v>25035665</v>
      </c>
      <c r="R4629" s="1">
        <f t="shared" si="410"/>
        <v>6035665</v>
      </c>
      <c r="S4629" s="1">
        <f t="shared" si="411"/>
        <v>19000000</v>
      </c>
      <c r="V4629" s="5"/>
      <c r="W4629" s="5"/>
      <c r="Y4629" s="5"/>
    </row>
    <row r="4630" spans="1:25" x14ac:dyDescent="0.3">
      <c r="A4630" t="s">
        <v>5513</v>
      </c>
      <c r="B4630">
        <v>105</v>
      </c>
      <c r="C4630">
        <v>2874</v>
      </c>
      <c r="D4630" t="s">
        <v>1221</v>
      </c>
      <c r="E4630" t="s">
        <v>13079</v>
      </c>
      <c r="F4630" t="s">
        <v>5514</v>
      </c>
      <c r="G4630" t="s">
        <v>524</v>
      </c>
      <c r="H4630" t="s">
        <v>525</v>
      </c>
      <c r="I4630"/>
      <c r="J4630">
        <v>2009</v>
      </c>
      <c r="K4630">
        <v>6</v>
      </c>
      <c r="L4630" s="5" t="s">
        <v>1221</v>
      </c>
      <c r="M4630" s="5"/>
      <c r="P4630" s="5" t="e">
        <f t="shared" si="408"/>
        <v>#DIV/0!</v>
      </c>
      <c r="Q4630" s="5">
        <f t="shared" si="409"/>
        <v>2874</v>
      </c>
      <c r="R4630" s="1">
        <f t="shared" si="410"/>
        <v>-18997126</v>
      </c>
      <c r="S4630" s="1">
        <f t="shared" si="411"/>
        <v>19000000</v>
      </c>
      <c r="V4630" s="5"/>
      <c r="W4630" s="5"/>
      <c r="Y4630" s="5"/>
    </row>
    <row r="4631" spans="1:25" x14ac:dyDescent="0.3">
      <c r="A4631" t="s">
        <v>5519</v>
      </c>
      <c r="B4631">
        <v>76</v>
      </c>
      <c r="C4631"/>
      <c r="D4631" t="s">
        <v>5520</v>
      </c>
      <c r="E4631" t="s">
        <v>13080</v>
      </c>
      <c r="F4631" t="s">
        <v>5521</v>
      </c>
      <c r="G4631" t="s">
        <v>14</v>
      </c>
      <c r="H4631" t="s">
        <v>22</v>
      </c>
      <c r="I4631"/>
      <c r="J4631">
        <v>2010</v>
      </c>
      <c r="K4631">
        <v>5.7</v>
      </c>
      <c r="L4631" s="5" t="s">
        <v>476</v>
      </c>
      <c r="M4631" s="5" t="s">
        <v>4017</v>
      </c>
      <c r="N4631" t="s">
        <v>455</v>
      </c>
      <c r="O4631" t="s">
        <v>2267</v>
      </c>
      <c r="P4631" s="5" t="e">
        <f t="shared" si="408"/>
        <v>#DIV/0!</v>
      </c>
      <c r="Q4631" s="5">
        <f t="shared" si="409"/>
        <v>25035665</v>
      </c>
      <c r="R4631" s="1">
        <f t="shared" si="410"/>
        <v>6035665</v>
      </c>
      <c r="S4631" s="1">
        <f t="shared" si="411"/>
        <v>19000000</v>
      </c>
      <c r="V4631" s="5"/>
      <c r="W4631" s="5"/>
      <c r="Y4631" s="5"/>
    </row>
    <row r="4632" spans="1:25" x14ac:dyDescent="0.3">
      <c r="A4632" t="s">
        <v>5526</v>
      </c>
      <c r="B4632">
        <v>127</v>
      </c>
      <c r="C4632">
        <v>171320</v>
      </c>
      <c r="D4632" t="s">
        <v>703</v>
      </c>
      <c r="E4632" t="s">
        <v>13081</v>
      </c>
      <c r="F4632" t="s">
        <v>5527</v>
      </c>
      <c r="G4632" t="s">
        <v>524</v>
      </c>
      <c r="H4632" t="s">
        <v>525</v>
      </c>
      <c r="I4632"/>
      <c r="J4632">
        <v>2011</v>
      </c>
      <c r="K4632">
        <v>7.3</v>
      </c>
      <c r="L4632" s="5" t="s">
        <v>8413</v>
      </c>
      <c r="M4632" s="5" t="s">
        <v>1221</v>
      </c>
      <c r="P4632" s="5" t="e">
        <f t="shared" si="408"/>
        <v>#DIV/0!</v>
      </c>
      <c r="Q4632" s="5">
        <f t="shared" si="409"/>
        <v>171320</v>
      </c>
      <c r="R4632" s="1">
        <f t="shared" si="410"/>
        <v>-18828680</v>
      </c>
      <c r="S4632" s="1">
        <f t="shared" si="411"/>
        <v>19000000</v>
      </c>
      <c r="V4632" s="5"/>
      <c r="W4632" s="5"/>
      <c r="Y4632" s="5"/>
    </row>
    <row r="4633" spans="1:25" x14ac:dyDescent="0.3">
      <c r="A4633" s="8" t="s">
        <v>514</v>
      </c>
      <c r="B4633">
        <v>23</v>
      </c>
      <c r="C4633"/>
      <c r="D4633" t="s">
        <v>5530</v>
      </c>
      <c r="E4633" t="s">
        <v>13082</v>
      </c>
      <c r="F4633" s="3" t="s">
        <v>5531</v>
      </c>
      <c r="G4633" t="s">
        <v>14</v>
      </c>
      <c r="H4633" t="s">
        <v>15</v>
      </c>
      <c r="I4633"/>
      <c r="K4633">
        <v>7.9</v>
      </c>
      <c r="L4633" s="5" t="s">
        <v>476</v>
      </c>
      <c r="M4633" s="5" t="s">
        <v>340</v>
      </c>
      <c r="N4633" t="s">
        <v>4017</v>
      </c>
      <c r="O4633" t="s">
        <v>1221</v>
      </c>
      <c r="P4633" s="5" t="e">
        <f t="shared" si="408"/>
        <v>#DIV/0!</v>
      </c>
      <c r="Q4633" s="5">
        <f t="shared" si="409"/>
        <v>25035665</v>
      </c>
      <c r="R4633" s="1">
        <f t="shared" si="410"/>
        <v>6035665</v>
      </c>
      <c r="S4633" s="1">
        <f t="shared" si="411"/>
        <v>19000000</v>
      </c>
      <c r="V4633" s="5"/>
      <c r="W4633" s="5"/>
      <c r="Y4633" s="5"/>
    </row>
    <row r="4634" spans="1:25" x14ac:dyDescent="0.3">
      <c r="A4634" s="5" t="s">
        <v>475</v>
      </c>
      <c r="B4634">
        <v>97</v>
      </c>
      <c r="C4634">
        <v>32222567</v>
      </c>
      <c r="D4634" t="s">
        <v>315</v>
      </c>
      <c r="E4634" t="s">
        <v>13083</v>
      </c>
      <c r="F4634" s="5" t="s">
        <v>5534</v>
      </c>
      <c r="G4634" t="s">
        <v>14</v>
      </c>
      <c r="H4634" t="s">
        <v>15</v>
      </c>
      <c r="I4634"/>
      <c r="J4634">
        <v>1987</v>
      </c>
      <c r="K4634">
        <v>7.2</v>
      </c>
      <c r="L4634" s="5" t="s">
        <v>599</v>
      </c>
      <c r="M4634" s="5" t="s">
        <v>455</v>
      </c>
      <c r="N4634" t="s">
        <v>2267</v>
      </c>
      <c r="P4634" s="5" t="e">
        <f t="shared" si="408"/>
        <v>#DIV/0!</v>
      </c>
      <c r="Q4634" s="5">
        <f t="shared" si="409"/>
        <v>32222567</v>
      </c>
      <c r="R4634" s="1">
        <f t="shared" si="410"/>
        <v>13222567</v>
      </c>
      <c r="S4634" s="1">
        <f t="shared" si="411"/>
        <v>19000000</v>
      </c>
      <c r="V4634" s="5"/>
      <c r="W4634" s="5"/>
      <c r="Y4634" s="5"/>
    </row>
    <row r="4635" spans="1:25" x14ac:dyDescent="0.3">
      <c r="A4635" t="s">
        <v>3598</v>
      </c>
      <c r="B4635">
        <v>122</v>
      </c>
      <c r="C4635">
        <v>13569248</v>
      </c>
      <c r="D4635" t="s">
        <v>1221</v>
      </c>
      <c r="E4635" t="s">
        <v>13084</v>
      </c>
      <c r="F4635" t="s">
        <v>5545</v>
      </c>
      <c r="G4635" t="s">
        <v>14</v>
      </c>
      <c r="H4635" t="s">
        <v>15</v>
      </c>
      <c r="I4635"/>
      <c r="J4635">
        <v>2006</v>
      </c>
      <c r="K4635">
        <v>7.6</v>
      </c>
      <c r="L4635" s="5" t="s">
        <v>1221</v>
      </c>
      <c r="M4635" s="5"/>
      <c r="P4635" s="5" t="e">
        <f t="shared" si="408"/>
        <v>#DIV/0!</v>
      </c>
      <c r="Q4635" s="5">
        <f t="shared" si="409"/>
        <v>13569248</v>
      </c>
      <c r="R4635" s="1">
        <f t="shared" si="410"/>
        <v>-5430752</v>
      </c>
      <c r="S4635" s="1">
        <f t="shared" si="411"/>
        <v>19000000</v>
      </c>
      <c r="V4635" s="5"/>
      <c r="W4635" s="5"/>
      <c r="Y4635" s="5"/>
    </row>
    <row r="4636" spans="1:25" x14ac:dyDescent="0.3">
      <c r="A4636" t="s">
        <v>5558</v>
      </c>
      <c r="B4636">
        <v>128</v>
      </c>
      <c r="C4636">
        <v>1207007</v>
      </c>
      <c r="D4636" t="s">
        <v>507</v>
      </c>
      <c r="E4636" t="s">
        <v>13085</v>
      </c>
      <c r="F4636" t="s">
        <v>5559</v>
      </c>
      <c r="G4636" t="s">
        <v>1989</v>
      </c>
      <c r="H4636" t="s">
        <v>1990</v>
      </c>
      <c r="I4636"/>
      <c r="J4636">
        <v>2007</v>
      </c>
      <c r="K4636">
        <v>7.3</v>
      </c>
      <c r="L4636" s="5" t="s">
        <v>599</v>
      </c>
      <c r="M4636" s="5" t="s">
        <v>1221</v>
      </c>
      <c r="N4636" t="s">
        <v>6851</v>
      </c>
      <c r="P4636" s="5" t="e">
        <f t="shared" si="408"/>
        <v>#DIV/0!</v>
      </c>
      <c r="Q4636" s="5">
        <f t="shared" si="409"/>
        <v>1207007</v>
      </c>
      <c r="R4636" s="1">
        <f t="shared" si="410"/>
        <v>-17792993</v>
      </c>
      <c r="S4636" s="1">
        <f t="shared" si="411"/>
        <v>19000000</v>
      </c>
      <c r="V4636" s="5"/>
      <c r="W4636" s="5"/>
      <c r="Y4636" s="5"/>
    </row>
    <row r="4637" spans="1:25" x14ac:dyDescent="0.3">
      <c r="A4637" t="s">
        <v>5560</v>
      </c>
      <c r="B4637">
        <v>127</v>
      </c>
      <c r="C4637">
        <v>1829142</v>
      </c>
      <c r="D4637" t="s">
        <v>1215</v>
      </c>
      <c r="E4637" t="s">
        <v>13086</v>
      </c>
      <c r="F4637" t="s">
        <v>5561</v>
      </c>
      <c r="G4637" t="s">
        <v>14</v>
      </c>
      <c r="H4637" t="s">
        <v>2801</v>
      </c>
      <c r="I4637"/>
      <c r="J4637">
        <v>2006</v>
      </c>
      <c r="K4637">
        <v>7.5</v>
      </c>
      <c r="L4637" s="5" t="s">
        <v>1221</v>
      </c>
      <c r="M4637" s="5" t="s">
        <v>8418</v>
      </c>
      <c r="P4637" s="5" t="e">
        <f t="shared" si="408"/>
        <v>#DIV/0!</v>
      </c>
      <c r="Q4637" s="5">
        <f t="shared" si="409"/>
        <v>1829142</v>
      </c>
      <c r="R4637" s="1">
        <f t="shared" si="410"/>
        <v>-17170858</v>
      </c>
      <c r="S4637" s="1">
        <f t="shared" si="411"/>
        <v>19000000</v>
      </c>
      <c r="V4637" s="5"/>
      <c r="W4637" s="5"/>
      <c r="Y4637" s="5"/>
    </row>
    <row r="4638" spans="1:25" x14ac:dyDescent="0.3">
      <c r="A4638" t="s">
        <v>5562</v>
      </c>
      <c r="B4638">
        <v>160</v>
      </c>
      <c r="C4638">
        <v>3827466</v>
      </c>
      <c r="D4638" t="s">
        <v>1242</v>
      </c>
      <c r="E4638" t="s">
        <v>13087</v>
      </c>
      <c r="F4638" t="s">
        <v>5563</v>
      </c>
      <c r="G4638" t="s">
        <v>1989</v>
      </c>
      <c r="H4638" t="s">
        <v>1990</v>
      </c>
      <c r="I4638"/>
      <c r="J4638">
        <v>2013</v>
      </c>
      <c r="K4638">
        <v>6.9</v>
      </c>
      <c r="L4638" s="5" t="s">
        <v>599</v>
      </c>
      <c r="M4638" s="5" t="s">
        <v>1221</v>
      </c>
      <c r="N4638" t="s">
        <v>6055</v>
      </c>
      <c r="O4638" t="s">
        <v>6851</v>
      </c>
      <c r="P4638" s="5" t="e">
        <f t="shared" si="408"/>
        <v>#DIV/0!</v>
      </c>
      <c r="Q4638" s="5">
        <f t="shared" si="409"/>
        <v>3827466</v>
      </c>
      <c r="R4638" s="1">
        <f t="shared" si="410"/>
        <v>-15172534</v>
      </c>
      <c r="S4638" s="1">
        <f t="shared" si="411"/>
        <v>19000000</v>
      </c>
      <c r="V4638" s="5"/>
      <c r="W4638" s="5"/>
      <c r="Y4638" s="5"/>
    </row>
    <row r="4639" spans="1:25" x14ac:dyDescent="0.3">
      <c r="A4639" t="s">
        <v>5573</v>
      </c>
      <c r="B4639">
        <v>95</v>
      </c>
      <c r="C4639">
        <v>76657000</v>
      </c>
      <c r="D4639" t="s">
        <v>2043</v>
      </c>
      <c r="E4639" t="s">
        <v>13088</v>
      </c>
      <c r="F4639" t="s">
        <v>5574</v>
      </c>
      <c r="G4639" t="s">
        <v>14</v>
      </c>
      <c r="H4639" t="s">
        <v>22</v>
      </c>
      <c r="I4639"/>
      <c r="J4639">
        <v>1979</v>
      </c>
      <c r="K4639">
        <v>7.7</v>
      </c>
      <c r="L4639" s="5" t="s">
        <v>340</v>
      </c>
      <c r="M4639" s="5" t="s">
        <v>599</v>
      </c>
      <c r="N4639" t="s">
        <v>6299</v>
      </c>
      <c r="O4639" t="s">
        <v>6055</v>
      </c>
      <c r="P4639" s="5" t="e">
        <f t="shared" si="408"/>
        <v>#DIV/0!</v>
      </c>
      <c r="Q4639" s="5">
        <f t="shared" si="409"/>
        <v>76657000</v>
      </c>
      <c r="R4639" s="1">
        <f t="shared" si="410"/>
        <v>57657000</v>
      </c>
      <c r="S4639" s="1">
        <f t="shared" si="411"/>
        <v>19000000</v>
      </c>
      <c r="V4639" s="5"/>
      <c r="W4639" s="5"/>
      <c r="Y4639" s="5"/>
    </row>
    <row r="4640" spans="1:25" x14ac:dyDescent="0.3">
      <c r="A4640" t="s">
        <v>5600</v>
      </c>
      <c r="B4640">
        <v>80</v>
      </c>
      <c r="C4640"/>
      <c r="D4640" t="s">
        <v>340</v>
      </c>
      <c r="E4640" t="s">
        <v>13089</v>
      </c>
      <c r="F4640" t="s">
        <v>5601</v>
      </c>
      <c r="G4640" t="s">
        <v>14</v>
      </c>
      <c r="H4640" t="s">
        <v>15</v>
      </c>
      <c r="I4640"/>
      <c r="J4640">
        <v>2016</v>
      </c>
      <c r="K4640">
        <v>7.8</v>
      </c>
      <c r="L4640" s="5" t="s">
        <v>340</v>
      </c>
      <c r="M4640" s="5"/>
      <c r="P4640" s="5" t="e">
        <f t="shared" si="408"/>
        <v>#DIV/0!</v>
      </c>
      <c r="Q4640" s="5">
        <f t="shared" si="409"/>
        <v>25035665</v>
      </c>
      <c r="R4640" s="1">
        <f t="shared" si="410"/>
        <v>6035665</v>
      </c>
      <c r="S4640" s="1">
        <f t="shared" si="411"/>
        <v>19000000</v>
      </c>
      <c r="V4640" s="5"/>
      <c r="W4640" s="5"/>
      <c r="Y4640" s="5"/>
    </row>
    <row r="4641" spans="1:25" x14ac:dyDescent="0.3">
      <c r="A4641" s="8" t="s">
        <v>8383</v>
      </c>
      <c r="B4641">
        <v>60</v>
      </c>
      <c r="C4641"/>
      <c r="D4641" t="s">
        <v>162</v>
      </c>
      <c r="E4641" t="s">
        <v>13090</v>
      </c>
      <c r="F4641" s="3" t="s">
        <v>5605</v>
      </c>
      <c r="G4641" t="s">
        <v>14</v>
      </c>
      <c r="H4641" t="s">
        <v>15</v>
      </c>
      <c r="I4641"/>
      <c r="K4641">
        <v>7.1</v>
      </c>
      <c r="L4641" s="5" t="s">
        <v>476</v>
      </c>
      <c r="M4641" s="5" t="s">
        <v>8413</v>
      </c>
      <c r="N4641" t="s">
        <v>1221</v>
      </c>
      <c r="O4641" t="s">
        <v>3629</v>
      </c>
      <c r="P4641" s="5" t="e">
        <f t="shared" si="408"/>
        <v>#DIV/0!</v>
      </c>
      <c r="Q4641" s="5">
        <f t="shared" si="409"/>
        <v>25035665</v>
      </c>
      <c r="R4641" s="1">
        <f t="shared" si="410"/>
        <v>6035665</v>
      </c>
      <c r="S4641" s="1">
        <f t="shared" si="411"/>
        <v>19000000</v>
      </c>
      <c r="V4641" s="5"/>
      <c r="W4641" s="5"/>
      <c r="Y4641" s="5"/>
    </row>
    <row r="4642" spans="1:25" x14ac:dyDescent="0.3">
      <c r="A4642" s="5" t="s">
        <v>5608</v>
      </c>
      <c r="B4642">
        <v>112</v>
      </c>
      <c r="C4642">
        <v>18811135</v>
      </c>
      <c r="D4642" t="s">
        <v>1221</v>
      </c>
      <c r="E4642" t="s">
        <v>13091</v>
      </c>
      <c r="F4642" s="5" t="s">
        <v>5609</v>
      </c>
      <c r="G4642" t="s">
        <v>14</v>
      </c>
      <c r="H4642" t="s">
        <v>15</v>
      </c>
      <c r="I4642"/>
      <c r="J4642">
        <v>2006</v>
      </c>
      <c r="K4642">
        <v>7.5</v>
      </c>
      <c r="L4642" s="5" t="s">
        <v>1221</v>
      </c>
      <c r="M4642" s="5"/>
      <c r="P4642" s="5" t="e">
        <f t="shared" si="408"/>
        <v>#DIV/0!</v>
      </c>
      <c r="Q4642" s="5">
        <f t="shared" si="409"/>
        <v>18811135</v>
      </c>
      <c r="R4642" s="1">
        <f t="shared" si="410"/>
        <v>-188865</v>
      </c>
      <c r="S4642" s="1">
        <f t="shared" si="411"/>
        <v>19000000</v>
      </c>
      <c r="V4642" s="5"/>
      <c r="W4642" s="5"/>
      <c r="Y4642" s="5"/>
    </row>
    <row r="4643" spans="1:25" x14ac:dyDescent="0.3">
      <c r="A4643" t="s">
        <v>5624</v>
      </c>
      <c r="B4643">
        <v>110</v>
      </c>
      <c r="C4643">
        <v>8880705</v>
      </c>
      <c r="D4643" t="s">
        <v>507</v>
      </c>
      <c r="E4643" t="s">
        <v>13092</v>
      </c>
      <c r="F4643" t="s">
        <v>5625</v>
      </c>
      <c r="G4643" t="s">
        <v>14</v>
      </c>
      <c r="H4643" t="s">
        <v>15</v>
      </c>
      <c r="I4643"/>
      <c r="J4643">
        <v>1994</v>
      </c>
      <c r="K4643">
        <v>6.5</v>
      </c>
      <c r="L4643" s="5" t="s">
        <v>599</v>
      </c>
      <c r="M4643" s="5" t="s">
        <v>1221</v>
      </c>
      <c r="N4643" t="s">
        <v>6851</v>
      </c>
      <c r="P4643" s="5" t="e">
        <f t="shared" si="408"/>
        <v>#DIV/0!</v>
      </c>
      <c r="Q4643" s="5">
        <f t="shared" si="409"/>
        <v>8880705</v>
      </c>
      <c r="R4643" s="1">
        <f t="shared" si="410"/>
        <v>-10119295</v>
      </c>
      <c r="S4643" s="1">
        <f t="shared" si="411"/>
        <v>19000000</v>
      </c>
      <c r="V4643" s="5"/>
      <c r="W4643" s="5"/>
      <c r="Y4643" s="5"/>
    </row>
    <row r="4644" spans="1:25" x14ac:dyDescent="0.3">
      <c r="A4644" t="s">
        <v>4374</v>
      </c>
      <c r="B4644">
        <v>140</v>
      </c>
      <c r="C4644">
        <v>25967000</v>
      </c>
      <c r="D4644" t="s">
        <v>79</v>
      </c>
      <c r="E4644" t="s">
        <v>13093</v>
      </c>
      <c r="F4644" t="s">
        <v>5632</v>
      </c>
      <c r="G4644" t="s">
        <v>14</v>
      </c>
      <c r="H4644" t="s">
        <v>22</v>
      </c>
      <c r="I4644"/>
      <c r="J4644">
        <v>1992</v>
      </c>
      <c r="K4644">
        <v>7.5</v>
      </c>
      <c r="L4644" s="5" t="s">
        <v>1221</v>
      </c>
      <c r="M4644" s="5" t="s">
        <v>6851</v>
      </c>
      <c r="P4644" s="5" t="e">
        <f t="shared" si="408"/>
        <v>#DIV/0!</v>
      </c>
      <c r="Q4644" s="5">
        <f t="shared" si="409"/>
        <v>25967000</v>
      </c>
      <c r="R4644" s="1">
        <f t="shared" si="410"/>
        <v>6967000</v>
      </c>
      <c r="S4644" s="1">
        <f t="shared" si="411"/>
        <v>19000000</v>
      </c>
      <c r="V4644" s="5"/>
      <c r="W4644" s="5"/>
      <c r="Y4644" s="5"/>
    </row>
    <row r="4645" spans="1:25" x14ac:dyDescent="0.3">
      <c r="A4645" t="s">
        <v>8384</v>
      </c>
      <c r="B4645">
        <v>60</v>
      </c>
      <c r="C4645"/>
      <c r="D4645" t="s">
        <v>5633</v>
      </c>
      <c r="E4645" t="s">
        <v>13094</v>
      </c>
      <c r="F4645" s="3" t="s">
        <v>5634</v>
      </c>
      <c r="G4645" t="s">
        <v>14</v>
      </c>
      <c r="I4645"/>
      <c r="K4645">
        <v>8.3000000000000007</v>
      </c>
      <c r="L4645" s="5" t="s">
        <v>340</v>
      </c>
      <c r="M4645" s="5" t="s">
        <v>1221</v>
      </c>
      <c r="N4645" t="s">
        <v>455</v>
      </c>
      <c r="O4645" t="s">
        <v>8415</v>
      </c>
      <c r="P4645" s="5" t="e">
        <f t="shared" si="408"/>
        <v>#DIV/0!</v>
      </c>
      <c r="Q4645" s="5">
        <f t="shared" si="409"/>
        <v>25035665</v>
      </c>
      <c r="R4645" s="1">
        <f t="shared" si="410"/>
        <v>6035665</v>
      </c>
      <c r="S4645" s="1">
        <f t="shared" si="411"/>
        <v>19000000</v>
      </c>
      <c r="V4645" s="5"/>
      <c r="W4645" s="5"/>
      <c r="Y4645" s="5"/>
    </row>
    <row r="4646" spans="1:25" x14ac:dyDescent="0.3">
      <c r="A4646" t="s">
        <v>5660</v>
      </c>
      <c r="B4646">
        <v>180</v>
      </c>
      <c r="C4646"/>
      <c r="D4646" t="s">
        <v>79</v>
      </c>
      <c r="E4646" t="s">
        <v>13095</v>
      </c>
      <c r="F4646" s="5" t="s">
        <v>5661</v>
      </c>
      <c r="G4646" t="s">
        <v>14</v>
      </c>
      <c r="H4646" t="s">
        <v>22</v>
      </c>
      <c r="I4646"/>
      <c r="J4646">
        <v>2012</v>
      </c>
      <c r="K4646">
        <v>7.2</v>
      </c>
      <c r="L4646" s="5" t="s">
        <v>1221</v>
      </c>
      <c r="M4646" s="5" t="s">
        <v>6851</v>
      </c>
      <c r="P4646" s="5" t="e">
        <f t="shared" si="408"/>
        <v>#DIV/0!</v>
      </c>
      <c r="Q4646" s="5">
        <f t="shared" si="409"/>
        <v>25035665</v>
      </c>
      <c r="R4646" s="1">
        <f t="shared" si="410"/>
        <v>6035665</v>
      </c>
      <c r="S4646" s="1">
        <f t="shared" si="411"/>
        <v>19000000</v>
      </c>
      <c r="V4646" s="5"/>
      <c r="W4646" s="5"/>
      <c r="Y4646" s="5"/>
    </row>
    <row r="4647" spans="1:25" x14ac:dyDescent="0.3">
      <c r="A4647" t="s">
        <v>2496</v>
      </c>
      <c r="B4647">
        <v>111</v>
      </c>
      <c r="C4647">
        <v>146083</v>
      </c>
      <c r="D4647" t="s">
        <v>1987</v>
      </c>
      <c r="E4647" t="s">
        <v>13096</v>
      </c>
      <c r="F4647" t="s">
        <v>5665</v>
      </c>
      <c r="G4647" t="s">
        <v>14</v>
      </c>
      <c r="H4647" t="s">
        <v>22</v>
      </c>
      <c r="I4647"/>
      <c r="J4647">
        <v>1998</v>
      </c>
      <c r="K4647">
        <v>6.3</v>
      </c>
      <c r="L4647" s="5" t="s">
        <v>1221</v>
      </c>
      <c r="M4647" s="5" t="s">
        <v>6851</v>
      </c>
      <c r="N4647" t="s">
        <v>8418</v>
      </c>
      <c r="P4647" s="5" t="e">
        <f t="shared" si="408"/>
        <v>#DIV/0!</v>
      </c>
      <c r="Q4647" s="5">
        <f t="shared" si="409"/>
        <v>146083</v>
      </c>
      <c r="R4647" s="1">
        <f t="shared" si="410"/>
        <v>-18853917</v>
      </c>
      <c r="S4647" s="1">
        <f t="shared" si="411"/>
        <v>19000000</v>
      </c>
      <c r="V4647" s="5"/>
      <c r="W4647" s="5"/>
      <c r="Y4647" s="5"/>
    </row>
    <row r="4648" spans="1:25" x14ac:dyDescent="0.3">
      <c r="A4648" t="s">
        <v>8385</v>
      </c>
      <c r="B4648">
        <v>142</v>
      </c>
      <c r="C4648"/>
      <c r="D4648" t="s">
        <v>79</v>
      </c>
      <c r="E4648" t="s">
        <v>13097</v>
      </c>
      <c r="F4648" s="3" t="s">
        <v>5672</v>
      </c>
      <c r="G4648" t="s">
        <v>14</v>
      </c>
      <c r="H4648" t="s">
        <v>22</v>
      </c>
      <c r="I4648"/>
      <c r="K4648">
        <v>7.7</v>
      </c>
      <c r="L4648" s="5" t="s">
        <v>1221</v>
      </c>
      <c r="M4648" s="5" t="s">
        <v>6851</v>
      </c>
      <c r="P4648" s="5" t="e">
        <f t="shared" si="408"/>
        <v>#DIV/0!</v>
      </c>
      <c r="Q4648" s="5">
        <f t="shared" si="409"/>
        <v>25035665</v>
      </c>
      <c r="R4648" s="1">
        <f t="shared" si="410"/>
        <v>6035665</v>
      </c>
      <c r="S4648" s="1">
        <f t="shared" si="411"/>
        <v>19000000</v>
      </c>
      <c r="V4648" s="5"/>
      <c r="W4648" s="5"/>
      <c r="Y4648" s="5"/>
    </row>
    <row r="4649" spans="1:25" x14ac:dyDescent="0.3">
      <c r="A4649" t="s">
        <v>2383</v>
      </c>
      <c r="B4649">
        <v>114</v>
      </c>
      <c r="C4649">
        <v>50000</v>
      </c>
      <c r="D4649" t="s">
        <v>971</v>
      </c>
      <c r="E4649" t="s">
        <v>13098</v>
      </c>
      <c r="F4649" s="5" t="s">
        <v>5686</v>
      </c>
      <c r="G4649" t="s">
        <v>4078</v>
      </c>
      <c r="H4649" t="s">
        <v>319</v>
      </c>
      <c r="I4649"/>
      <c r="J4649">
        <v>2013</v>
      </c>
      <c r="K4649">
        <v>5.0999999999999996</v>
      </c>
      <c r="L4649" s="5" t="s">
        <v>476</v>
      </c>
      <c r="M4649" s="5" t="s">
        <v>340</v>
      </c>
      <c r="N4649" t="s">
        <v>599</v>
      </c>
      <c r="O4649" t="s">
        <v>6851</v>
      </c>
      <c r="P4649" s="5" t="e">
        <f t="shared" si="408"/>
        <v>#DIV/0!</v>
      </c>
      <c r="Q4649" s="5">
        <f t="shared" si="409"/>
        <v>50000</v>
      </c>
      <c r="R4649" s="1">
        <f t="shared" si="410"/>
        <v>-18950000</v>
      </c>
      <c r="S4649" s="1">
        <f t="shared" si="411"/>
        <v>19000000</v>
      </c>
      <c r="V4649" s="5"/>
      <c r="W4649" s="5"/>
      <c r="Y4649" s="5"/>
    </row>
    <row r="4650" spans="1:25" x14ac:dyDescent="0.3">
      <c r="A4650" t="s">
        <v>5639</v>
      </c>
      <c r="B4650">
        <v>102</v>
      </c>
      <c r="C4650">
        <v>10105505</v>
      </c>
      <c r="D4650" t="s">
        <v>778</v>
      </c>
      <c r="E4650" t="s">
        <v>13099</v>
      </c>
      <c r="F4650" t="s">
        <v>5690</v>
      </c>
      <c r="G4650" t="s">
        <v>14</v>
      </c>
      <c r="H4650" t="s">
        <v>525</v>
      </c>
      <c r="I4650"/>
      <c r="J4650">
        <v>2003</v>
      </c>
      <c r="K4650">
        <v>6.8</v>
      </c>
      <c r="L4650" s="5" t="s">
        <v>8413</v>
      </c>
      <c r="M4650" s="5" t="s">
        <v>1221</v>
      </c>
      <c r="N4650" t="s">
        <v>8415</v>
      </c>
      <c r="O4650" t="s">
        <v>3629</v>
      </c>
      <c r="P4650" s="5" t="e">
        <f t="shared" si="408"/>
        <v>#DIV/0!</v>
      </c>
      <c r="Q4650" s="5">
        <f t="shared" si="409"/>
        <v>10105505</v>
      </c>
      <c r="R4650" s="1">
        <f t="shared" si="410"/>
        <v>-8894495</v>
      </c>
      <c r="S4650" s="1">
        <f t="shared" si="411"/>
        <v>19000000</v>
      </c>
      <c r="V4650" s="5"/>
      <c r="W4650" s="5"/>
      <c r="Y4650" s="5"/>
    </row>
    <row r="4651" spans="1:25" x14ac:dyDescent="0.3">
      <c r="A4651" t="s">
        <v>5691</v>
      </c>
      <c r="B4651">
        <v>93</v>
      </c>
      <c r="C4651"/>
      <c r="D4651" t="s">
        <v>278</v>
      </c>
      <c r="E4651" t="s">
        <v>13100</v>
      </c>
      <c r="F4651" t="s">
        <v>5692</v>
      </c>
      <c r="G4651" t="s">
        <v>14</v>
      </c>
      <c r="H4651" t="s">
        <v>22</v>
      </c>
      <c r="I4651"/>
      <c r="J4651">
        <v>2013</v>
      </c>
      <c r="K4651">
        <v>5.4</v>
      </c>
      <c r="L4651" s="5" t="s">
        <v>476</v>
      </c>
      <c r="M4651" s="5" t="s">
        <v>1221</v>
      </c>
      <c r="P4651" s="5" t="e">
        <f t="shared" si="408"/>
        <v>#DIV/0!</v>
      </c>
      <c r="Q4651" s="5">
        <f t="shared" si="409"/>
        <v>25035665</v>
      </c>
      <c r="R4651" s="1">
        <f t="shared" si="410"/>
        <v>6035665</v>
      </c>
      <c r="S4651" s="1">
        <f t="shared" si="411"/>
        <v>19000000</v>
      </c>
      <c r="V4651" s="5"/>
      <c r="W4651" s="5"/>
      <c r="Y4651" s="5"/>
    </row>
    <row r="4652" spans="1:25" x14ac:dyDescent="0.3">
      <c r="A4652" t="s">
        <v>4056</v>
      </c>
      <c r="B4652">
        <v>106</v>
      </c>
      <c r="C4652">
        <v>10281585</v>
      </c>
      <c r="D4652" t="s">
        <v>79</v>
      </c>
      <c r="E4652" t="s">
        <v>13101</v>
      </c>
      <c r="F4652" t="s">
        <v>5708</v>
      </c>
      <c r="G4652" t="s">
        <v>14</v>
      </c>
      <c r="H4652" t="s">
        <v>15</v>
      </c>
      <c r="I4652"/>
      <c r="J4652">
        <v>2005</v>
      </c>
      <c r="K4652">
        <v>6.4</v>
      </c>
      <c r="L4652" s="5" t="s">
        <v>1221</v>
      </c>
      <c r="M4652" s="5" t="s">
        <v>6851</v>
      </c>
      <c r="P4652" s="5" t="e">
        <f t="shared" si="408"/>
        <v>#DIV/0!</v>
      </c>
      <c r="Q4652" s="5">
        <f t="shared" si="409"/>
        <v>10281585</v>
      </c>
      <c r="R4652" s="1">
        <f t="shared" si="410"/>
        <v>-8718415</v>
      </c>
      <c r="S4652" s="1">
        <f t="shared" si="411"/>
        <v>19000000</v>
      </c>
      <c r="V4652" s="5"/>
      <c r="W4652" s="5"/>
      <c r="Y4652" s="5"/>
    </row>
    <row r="4653" spans="1:25" x14ac:dyDescent="0.3">
      <c r="A4653" t="s">
        <v>1331</v>
      </c>
      <c r="B4653">
        <v>112</v>
      </c>
      <c r="C4653">
        <v>533344</v>
      </c>
      <c r="D4653" t="s">
        <v>1957</v>
      </c>
      <c r="E4653" t="s">
        <v>13102</v>
      </c>
      <c r="F4653" t="s">
        <v>5718</v>
      </c>
      <c r="G4653" t="s">
        <v>14</v>
      </c>
      <c r="H4653" t="s">
        <v>15</v>
      </c>
      <c r="I4653"/>
      <c r="J4653">
        <v>2003</v>
      </c>
      <c r="K4653">
        <v>5.5</v>
      </c>
      <c r="L4653" s="5" t="s">
        <v>599</v>
      </c>
      <c r="M4653" s="5" t="s">
        <v>1221</v>
      </c>
      <c r="N4653" t="s">
        <v>4183</v>
      </c>
      <c r="P4653" s="5" t="e">
        <f t="shared" si="408"/>
        <v>#DIV/0!</v>
      </c>
      <c r="Q4653" s="5">
        <f t="shared" si="409"/>
        <v>533344</v>
      </c>
      <c r="R4653" s="1">
        <f t="shared" si="410"/>
        <v>-18466656</v>
      </c>
      <c r="S4653" s="1">
        <f t="shared" si="411"/>
        <v>19000000</v>
      </c>
      <c r="V4653" s="5"/>
      <c r="W4653" s="5"/>
      <c r="Y4653" s="5"/>
    </row>
    <row r="4654" spans="1:25" x14ac:dyDescent="0.3">
      <c r="A4654" t="s">
        <v>5757</v>
      </c>
      <c r="B4654">
        <v>112</v>
      </c>
      <c r="C4654">
        <v>31973840</v>
      </c>
      <c r="D4654" t="s">
        <v>507</v>
      </c>
      <c r="E4654" t="s">
        <v>13103</v>
      </c>
      <c r="F4654" t="s">
        <v>5758</v>
      </c>
      <c r="G4654" t="s">
        <v>14</v>
      </c>
      <c r="H4654" t="s">
        <v>275</v>
      </c>
      <c r="I4654"/>
      <c r="J4654">
        <v>2008</v>
      </c>
      <c r="K4654">
        <v>7.2</v>
      </c>
      <c r="L4654" s="5" t="s">
        <v>599</v>
      </c>
      <c r="M4654" s="5" t="s">
        <v>1221</v>
      </c>
      <c r="N4654" t="s">
        <v>6851</v>
      </c>
      <c r="P4654" s="5" t="e">
        <f t="shared" si="408"/>
        <v>#DIV/0!</v>
      </c>
      <c r="Q4654" s="5">
        <f t="shared" si="409"/>
        <v>31973840</v>
      </c>
      <c r="R4654" s="1">
        <f t="shared" si="410"/>
        <v>12973840</v>
      </c>
      <c r="S4654" s="1">
        <f t="shared" si="411"/>
        <v>19000000</v>
      </c>
      <c r="V4654" s="5"/>
      <c r="W4654" s="5"/>
      <c r="Y4654" s="5"/>
    </row>
    <row r="4655" spans="1:25" x14ac:dyDescent="0.3">
      <c r="A4655" t="s">
        <v>8386</v>
      </c>
      <c r="B4655">
        <v>53</v>
      </c>
      <c r="C4655"/>
      <c r="D4655" t="s">
        <v>771</v>
      </c>
      <c r="E4655" t="s">
        <v>13104</v>
      </c>
      <c r="F4655" s="3" t="s">
        <v>5763</v>
      </c>
      <c r="G4655" t="s">
        <v>14</v>
      </c>
      <c r="H4655" t="s">
        <v>15</v>
      </c>
      <c r="I4655"/>
      <c r="K4655">
        <v>9</v>
      </c>
      <c r="L4655" s="5" t="s">
        <v>8413</v>
      </c>
      <c r="M4655" s="5" t="s">
        <v>1221</v>
      </c>
      <c r="N4655" t="s">
        <v>3629</v>
      </c>
      <c r="P4655" s="5" t="e">
        <f t="shared" si="408"/>
        <v>#DIV/0!</v>
      </c>
      <c r="Q4655" s="5">
        <f t="shared" si="409"/>
        <v>25035665</v>
      </c>
      <c r="R4655" s="1">
        <f t="shared" si="410"/>
        <v>6035665</v>
      </c>
      <c r="S4655" s="1">
        <f t="shared" si="411"/>
        <v>19000000</v>
      </c>
      <c r="V4655" s="5"/>
      <c r="W4655" s="5"/>
      <c r="Y4655" s="5"/>
    </row>
    <row r="4656" spans="1:25" x14ac:dyDescent="0.3">
      <c r="A4656" t="s">
        <v>5769</v>
      </c>
      <c r="B4656">
        <v>46</v>
      </c>
      <c r="C4656">
        <v>18642318</v>
      </c>
      <c r="D4656" t="s">
        <v>5770</v>
      </c>
      <c r="E4656" t="s">
        <v>13105</v>
      </c>
      <c r="F4656" s="5" t="s">
        <v>5771</v>
      </c>
      <c r="G4656" t="s">
        <v>14</v>
      </c>
      <c r="H4656" t="s">
        <v>15</v>
      </c>
      <c r="I4656"/>
      <c r="J4656">
        <v>2000</v>
      </c>
      <c r="K4656">
        <v>7.5</v>
      </c>
      <c r="L4656" s="5" t="s">
        <v>27</v>
      </c>
      <c r="M4656" s="5" t="s">
        <v>8417</v>
      </c>
      <c r="P4656" s="5" t="e">
        <f t="shared" si="408"/>
        <v>#DIV/0!</v>
      </c>
      <c r="Q4656" s="5">
        <f t="shared" si="409"/>
        <v>18642318</v>
      </c>
      <c r="R4656" s="1">
        <f t="shared" si="410"/>
        <v>-357682</v>
      </c>
      <c r="S4656" s="1">
        <f t="shared" si="411"/>
        <v>19000000</v>
      </c>
      <c r="V4656" s="5"/>
      <c r="W4656" s="5"/>
      <c r="Y4656" s="5"/>
    </row>
    <row r="4657" spans="1:25" x14ac:dyDescent="0.3">
      <c r="A4657" s="8" t="s">
        <v>8387</v>
      </c>
      <c r="B4657">
        <v>60</v>
      </c>
      <c r="C4657"/>
      <c r="D4657" t="s">
        <v>162</v>
      </c>
      <c r="E4657" t="s">
        <v>13106</v>
      </c>
      <c r="F4657" s="3" t="s">
        <v>5799</v>
      </c>
      <c r="G4657" t="s">
        <v>14</v>
      </c>
      <c r="H4657" t="s">
        <v>15</v>
      </c>
      <c r="I4657"/>
      <c r="K4657">
        <v>7.7</v>
      </c>
      <c r="L4657" s="5" t="s">
        <v>476</v>
      </c>
      <c r="M4657" s="5" t="s">
        <v>8413</v>
      </c>
      <c r="N4657" t="s">
        <v>1221</v>
      </c>
      <c r="O4657" t="s">
        <v>3629</v>
      </c>
      <c r="P4657" s="5" t="e">
        <f t="shared" si="408"/>
        <v>#DIV/0!</v>
      </c>
      <c r="Q4657" s="5">
        <f t="shared" si="409"/>
        <v>25035665</v>
      </c>
      <c r="R4657" s="1">
        <f t="shared" si="410"/>
        <v>6035665</v>
      </c>
      <c r="S4657" s="1">
        <f t="shared" si="411"/>
        <v>19000000</v>
      </c>
      <c r="V4657" s="5"/>
      <c r="W4657" s="5"/>
      <c r="Y4657" s="5"/>
    </row>
    <row r="4658" spans="1:25" x14ac:dyDescent="0.3">
      <c r="A4658" s="8" t="s">
        <v>11</v>
      </c>
      <c r="B4658">
        <v>60</v>
      </c>
      <c r="C4658"/>
      <c r="D4658" t="s">
        <v>375</v>
      </c>
      <c r="E4658" t="s">
        <v>13107</v>
      </c>
      <c r="F4658" s="3" t="s">
        <v>5802</v>
      </c>
      <c r="G4658" t="s">
        <v>14</v>
      </c>
      <c r="H4658" t="s">
        <v>15</v>
      </c>
      <c r="I4658"/>
      <c r="K4658">
        <v>7.4</v>
      </c>
      <c r="L4658" s="5" t="s">
        <v>476</v>
      </c>
      <c r="M4658" s="5" t="s">
        <v>1221</v>
      </c>
      <c r="N4658" t="s">
        <v>8415</v>
      </c>
      <c r="O4658" t="s">
        <v>4289</v>
      </c>
      <c r="P4658" s="5" t="e">
        <f t="shared" si="408"/>
        <v>#DIV/0!</v>
      </c>
      <c r="Q4658" s="5">
        <f t="shared" si="409"/>
        <v>25035665</v>
      </c>
      <c r="R4658" s="1">
        <f t="shared" si="410"/>
        <v>6035665</v>
      </c>
      <c r="S4658" s="1">
        <f t="shared" si="411"/>
        <v>19000000</v>
      </c>
      <c r="V4658" s="5"/>
      <c r="W4658" s="5"/>
      <c r="Y4658" s="5"/>
    </row>
    <row r="4659" spans="1:25" x14ac:dyDescent="0.3">
      <c r="A4659" s="5" t="s">
        <v>5813</v>
      </c>
      <c r="B4659">
        <v>100</v>
      </c>
      <c r="C4659">
        <v>2209479</v>
      </c>
      <c r="D4659" t="s">
        <v>2520</v>
      </c>
      <c r="E4659" t="s">
        <v>13108</v>
      </c>
      <c r="F4659" s="5" t="s">
        <v>5814</v>
      </c>
      <c r="G4659" t="s">
        <v>14</v>
      </c>
      <c r="H4659" t="s">
        <v>22</v>
      </c>
      <c r="I4659"/>
      <c r="J4659">
        <v>2013</v>
      </c>
      <c r="K4659">
        <v>5.8</v>
      </c>
      <c r="L4659" s="5" t="s">
        <v>1221</v>
      </c>
      <c r="M4659" s="5" t="s">
        <v>6299</v>
      </c>
      <c r="P4659" s="5" t="e">
        <f t="shared" si="408"/>
        <v>#DIV/0!</v>
      </c>
      <c r="Q4659" s="5">
        <f t="shared" si="409"/>
        <v>2209479</v>
      </c>
      <c r="R4659" s="1">
        <f t="shared" si="410"/>
        <v>-16790521</v>
      </c>
      <c r="S4659" s="1">
        <f t="shared" si="411"/>
        <v>19000000</v>
      </c>
      <c r="V4659" s="5"/>
      <c r="W4659" s="5"/>
      <c r="Y4659" s="5"/>
    </row>
    <row r="4660" spans="1:25" x14ac:dyDescent="0.3">
      <c r="A4660" t="s">
        <v>5823</v>
      </c>
      <c r="B4660">
        <v>105</v>
      </c>
      <c r="C4660">
        <v>1425993</v>
      </c>
      <c r="D4660" t="s">
        <v>599</v>
      </c>
      <c r="E4660" t="s">
        <v>13109</v>
      </c>
      <c r="F4660" t="s">
        <v>5824</v>
      </c>
      <c r="G4660" t="s">
        <v>14</v>
      </c>
      <c r="H4660" t="s">
        <v>15</v>
      </c>
      <c r="I4660"/>
      <c r="J4660">
        <v>2009</v>
      </c>
      <c r="K4660">
        <v>5.3</v>
      </c>
      <c r="L4660" s="5" t="s">
        <v>599</v>
      </c>
      <c r="M4660" s="5"/>
      <c r="P4660" s="5" t="e">
        <f t="shared" si="408"/>
        <v>#DIV/0!</v>
      </c>
      <c r="Q4660" s="5">
        <f t="shared" si="409"/>
        <v>1425993</v>
      </c>
      <c r="R4660" s="1">
        <f t="shared" si="410"/>
        <v>-17574007</v>
      </c>
      <c r="S4660" s="1">
        <f t="shared" si="411"/>
        <v>19000000</v>
      </c>
      <c r="V4660" s="5"/>
      <c r="W4660" s="5"/>
      <c r="Y4660" s="5"/>
    </row>
    <row r="4661" spans="1:25" x14ac:dyDescent="0.3">
      <c r="A4661" t="s">
        <v>2423</v>
      </c>
      <c r="B4661">
        <v>93</v>
      </c>
      <c r="C4661">
        <v>518134</v>
      </c>
      <c r="D4661" t="s">
        <v>3222</v>
      </c>
      <c r="E4661" t="s">
        <v>13110</v>
      </c>
      <c r="F4661" t="s">
        <v>5829</v>
      </c>
      <c r="G4661" t="s">
        <v>14</v>
      </c>
      <c r="H4661" t="s">
        <v>22</v>
      </c>
      <c r="I4661"/>
      <c r="J4661">
        <v>2013</v>
      </c>
      <c r="K4661">
        <v>6.2</v>
      </c>
      <c r="L4661" s="5" t="s">
        <v>599</v>
      </c>
      <c r="M4661" s="5" t="s">
        <v>8413</v>
      </c>
      <c r="N4661" t="s">
        <v>1221</v>
      </c>
      <c r="P4661" s="5" t="e">
        <f t="shared" si="408"/>
        <v>#DIV/0!</v>
      </c>
      <c r="Q4661" s="5">
        <f t="shared" si="409"/>
        <v>518134</v>
      </c>
      <c r="R4661" s="1">
        <f t="shared" si="410"/>
        <v>-18481866</v>
      </c>
      <c r="S4661" s="1">
        <f t="shared" si="411"/>
        <v>19000000</v>
      </c>
      <c r="V4661" s="5"/>
      <c r="W4661" s="5"/>
      <c r="Y4661" s="5"/>
    </row>
    <row r="4662" spans="1:25" x14ac:dyDescent="0.3">
      <c r="A4662" t="s">
        <v>5852</v>
      </c>
      <c r="B4662">
        <v>97</v>
      </c>
      <c r="C4662"/>
      <c r="D4662" t="s">
        <v>5853</v>
      </c>
      <c r="E4662" t="s">
        <v>13111</v>
      </c>
      <c r="F4662" t="s">
        <v>5854</v>
      </c>
      <c r="G4662" t="s">
        <v>14</v>
      </c>
      <c r="H4662" t="s">
        <v>15</v>
      </c>
      <c r="I4662"/>
      <c r="J4662">
        <v>2008</v>
      </c>
      <c r="K4662">
        <v>7.4</v>
      </c>
      <c r="L4662" s="5" t="s">
        <v>476</v>
      </c>
      <c r="M4662" s="5" t="s">
        <v>340</v>
      </c>
      <c r="N4662" t="s">
        <v>1221</v>
      </c>
      <c r="O4662" t="s">
        <v>455</v>
      </c>
      <c r="P4662" s="5" t="e">
        <f t="shared" si="408"/>
        <v>#DIV/0!</v>
      </c>
      <c r="Q4662" s="5">
        <f t="shared" si="409"/>
        <v>25035665</v>
      </c>
      <c r="R4662" s="1">
        <f t="shared" si="410"/>
        <v>6035665</v>
      </c>
      <c r="S4662" s="1">
        <f t="shared" si="411"/>
        <v>19000000</v>
      </c>
      <c r="V4662" s="5"/>
      <c r="W4662" s="5"/>
      <c r="Y4662" s="5"/>
    </row>
    <row r="4663" spans="1:25" x14ac:dyDescent="0.3">
      <c r="A4663" t="s">
        <v>5872</v>
      </c>
      <c r="B4663">
        <v>88</v>
      </c>
      <c r="C4663">
        <v>828</v>
      </c>
      <c r="D4663" t="s">
        <v>5873</v>
      </c>
      <c r="E4663" t="s">
        <v>13112</v>
      </c>
      <c r="F4663" t="s">
        <v>5874</v>
      </c>
      <c r="G4663" t="s">
        <v>14</v>
      </c>
      <c r="H4663" t="s">
        <v>2801</v>
      </c>
      <c r="I4663"/>
      <c r="J4663">
        <v>2009</v>
      </c>
      <c r="K4663">
        <v>6.4</v>
      </c>
      <c r="L4663" s="5" t="s">
        <v>476</v>
      </c>
      <c r="M4663" s="5" t="s">
        <v>599</v>
      </c>
      <c r="N4663" t="s">
        <v>8413</v>
      </c>
      <c r="O4663" t="s">
        <v>1221</v>
      </c>
      <c r="P4663" s="5" t="e">
        <f t="shared" si="408"/>
        <v>#DIV/0!</v>
      </c>
      <c r="Q4663" s="5">
        <f t="shared" si="409"/>
        <v>828</v>
      </c>
      <c r="R4663" s="1">
        <f t="shared" si="410"/>
        <v>-18999172</v>
      </c>
      <c r="S4663" s="1">
        <f t="shared" si="411"/>
        <v>19000000</v>
      </c>
      <c r="V4663" s="5"/>
      <c r="W4663" s="5"/>
      <c r="Y4663" s="5"/>
    </row>
    <row r="4664" spans="1:25" x14ac:dyDescent="0.3">
      <c r="A4664" t="s">
        <v>5884</v>
      </c>
      <c r="B4664">
        <v>107</v>
      </c>
      <c r="C4664"/>
      <c r="D4664" t="s">
        <v>910</v>
      </c>
      <c r="E4664" t="s">
        <v>13113</v>
      </c>
      <c r="F4664" t="s">
        <v>5885</v>
      </c>
      <c r="G4664" t="s">
        <v>14</v>
      </c>
      <c r="H4664" t="s">
        <v>15</v>
      </c>
      <c r="I4664"/>
      <c r="J4664">
        <v>1981</v>
      </c>
      <c r="K4664">
        <v>7.2</v>
      </c>
      <c r="L4664" s="5" t="s">
        <v>599</v>
      </c>
      <c r="M4664" s="5" t="s">
        <v>1221</v>
      </c>
      <c r="P4664" s="5" t="e">
        <f t="shared" si="408"/>
        <v>#DIV/0!</v>
      </c>
      <c r="Q4664" s="5">
        <f t="shared" si="409"/>
        <v>25035665</v>
      </c>
      <c r="R4664" s="1">
        <f t="shared" si="410"/>
        <v>6035665</v>
      </c>
      <c r="S4664" s="1">
        <f t="shared" si="411"/>
        <v>19000000</v>
      </c>
      <c r="V4664" s="5"/>
      <c r="W4664" s="5"/>
      <c r="Y4664" s="5"/>
    </row>
    <row r="4665" spans="1:25" x14ac:dyDescent="0.3">
      <c r="A4665" s="8" t="s">
        <v>8388</v>
      </c>
      <c r="B4665">
        <v>55</v>
      </c>
      <c r="C4665"/>
      <c r="D4665" t="s">
        <v>771</v>
      </c>
      <c r="E4665" t="s">
        <v>13114</v>
      </c>
      <c r="F4665" s="3" t="s">
        <v>5918</v>
      </c>
      <c r="G4665" t="s">
        <v>3425</v>
      </c>
      <c r="H4665" t="s">
        <v>2499</v>
      </c>
      <c r="I4665"/>
      <c r="K4665">
        <v>8.6999999999999993</v>
      </c>
      <c r="L4665" s="5" t="s">
        <v>8413</v>
      </c>
      <c r="M4665" s="5" t="s">
        <v>1221</v>
      </c>
      <c r="N4665" t="s">
        <v>3629</v>
      </c>
      <c r="P4665" s="5" t="e">
        <f t="shared" si="408"/>
        <v>#DIV/0!</v>
      </c>
      <c r="Q4665" s="5">
        <f t="shared" si="409"/>
        <v>25035665</v>
      </c>
      <c r="R4665" s="1">
        <f t="shared" si="410"/>
        <v>6035665</v>
      </c>
      <c r="S4665" s="1">
        <f t="shared" si="411"/>
        <v>19000000</v>
      </c>
      <c r="V4665" s="5"/>
      <c r="W4665" s="5"/>
      <c r="Y4665" s="5"/>
    </row>
    <row r="4666" spans="1:25" x14ac:dyDescent="0.3">
      <c r="A4666" s="5" t="s">
        <v>4008</v>
      </c>
      <c r="B4666">
        <v>86</v>
      </c>
      <c r="C4666">
        <v>12674183</v>
      </c>
      <c r="D4666" t="s">
        <v>630</v>
      </c>
      <c r="E4666" t="s">
        <v>13115</v>
      </c>
      <c r="F4666" s="5" t="s">
        <v>5952</v>
      </c>
      <c r="G4666" t="s">
        <v>14</v>
      </c>
      <c r="H4666" t="s">
        <v>1377</v>
      </c>
      <c r="I4666"/>
      <c r="J4666">
        <v>1997</v>
      </c>
      <c r="K4666">
        <v>6.2</v>
      </c>
      <c r="L4666" s="5" t="s">
        <v>476</v>
      </c>
      <c r="M4666" s="5" t="s">
        <v>599</v>
      </c>
      <c r="N4666" t="s">
        <v>8413</v>
      </c>
      <c r="P4666" s="5" t="e">
        <f t="shared" si="408"/>
        <v>#DIV/0!</v>
      </c>
      <c r="Q4666" s="5">
        <f t="shared" si="409"/>
        <v>12674183</v>
      </c>
      <c r="R4666" s="1">
        <f t="shared" si="410"/>
        <v>-6325817</v>
      </c>
      <c r="S4666" s="1">
        <f t="shared" si="411"/>
        <v>19000000</v>
      </c>
      <c r="V4666" s="5"/>
      <c r="W4666" s="5"/>
      <c r="Y4666" s="5"/>
    </row>
    <row r="4667" spans="1:25" x14ac:dyDescent="0.3">
      <c r="A4667" t="s">
        <v>3913</v>
      </c>
      <c r="B4667">
        <v>91</v>
      </c>
      <c r="C4667">
        <v>17508936</v>
      </c>
      <c r="D4667" t="s">
        <v>2272</v>
      </c>
      <c r="E4667" t="s">
        <v>13116</v>
      </c>
      <c r="F4667" t="s">
        <v>5953</v>
      </c>
      <c r="G4667" t="s">
        <v>14</v>
      </c>
      <c r="H4667" t="s">
        <v>15</v>
      </c>
      <c r="I4667"/>
      <c r="J4667">
        <v>2003</v>
      </c>
      <c r="K4667">
        <v>7.3</v>
      </c>
      <c r="L4667" s="5" t="s">
        <v>599</v>
      </c>
      <c r="M4667" s="5" t="s">
        <v>4183</v>
      </c>
      <c r="P4667" s="5" t="e">
        <f t="shared" si="408"/>
        <v>#DIV/0!</v>
      </c>
      <c r="Q4667" s="5">
        <f t="shared" si="409"/>
        <v>17508936</v>
      </c>
      <c r="R4667" s="1">
        <f t="shared" si="410"/>
        <v>-1491064</v>
      </c>
      <c r="S4667" s="1">
        <f t="shared" si="411"/>
        <v>19000000</v>
      </c>
      <c r="V4667" s="5"/>
      <c r="W4667" s="5"/>
      <c r="Y4667" s="5"/>
    </row>
    <row r="4668" spans="1:25" x14ac:dyDescent="0.3">
      <c r="A4668" t="s">
        <v>8389</v>
      </c>
      <c r="B4668">
        <v>63</v>
      </c>
      <c r="C4668"/>
      <c r="D4668" t="s">
        <v>706</v>
      </c>
      <c r="E4668" t="s">
        <v>13117</v>
      </c>
      <c r="F4668" s="3" t="s">
        <v>5955</v>
      </c>
      <c r="G4668" t="s">
        <v>14</v>
      </c>
      <c r="H4668" t="s">
        <v>22</v>
      </c>
      <c r="I4668"/>
      <c r="K4668">
        <v>8.1999999999999993</v>
      </c>
      <c r="L4668" s="5" t="s">
        <v>1221</v>
      </c>
      <c r="M4668" s="5" t="s">
        <v>7865</v>
      </c>
      <c r="N4668" t="s">
        <v>6851</v>
      </c>
      <c r="O4668" t="s">
        <v>8418</v>
      </c>
      <c r="P4668" s="5" t="e">
        <f t="shared" si="408"/>
        <v>#DIV/0!</v>
      </c>
      <c r="Q4668" s="5">
        <f t="shared" si="409"/>
        <v>25035665</v>
      </c>
      <c r="R4668" s="1">
        <f t="shared" si="410"/>
        <v>6035665</v>
      </c>
      <c r="S4668" s="1">
        <f t="shared" si="411"/>
        <v>19000000</v>
      </c>
      <c r="V4668" s="5"/>
      <c r="W4668" s="5"/>
      <c r="Y4668" s="5"/>
    </row>
    <row r="4669" spans="1:25" x14ac:dyDescent="0.3">
      <c r="A4669" t="s">
        <v>4874</v>
      </c>
      <c r="B4669">
        <v>97</v>
      </c>
      <c r="C4669">
        <v>4595000</v>
      </c>
      <c r="D4669" t="s">
        <v>2054</v>
      </c>
      <c r="E4669" t="s">
        <v>13118</v>
      </c>
      <c r="F4669" s="5" t="s">
        <v>5980</v>
      </c>
      <c r="G4669" t="s">
        <v>14</v>
      </c>
      <c r="H4669" t="s">
        <v>22</v>
      </c>
      <c r="I4669"/>
      <c r="J4669">
        <v>1998</v>
      </c>
      <c r="K4669">
        <v>7</v>
      </c>
      <c r="L4669" s="5" t="s">
        <v>599</v>
      </c>
      <c r="M4669" s="5" t="s">
        <v>1221</v>
      </c>
      <c r="N4669" t="s">
        <v>4183</v>
      </c>
      <c r="O4669" t="s">
        <v>6851</v>
      </c>
      <c r="P4669" s="5" t="e">
        <f t="shared" si="408"/>
        <v>#DIV/0!</v>
      </c>
      <c r="Q4669" s="5">
        <f t="shared" si="409"/>
        <v>4595000</v>
      </c>
      <c r="R4669" s="1">
        <f t="shared" si="410"/>
        <v>-14405000</v>
      </c>
      <c r="S4669" s="1">
        <f t="shared" si="411"/>
        <v>19000000</v>
      </c>
      <c r="V4669" s="5"/>
      <c r="W4669" s="5"/>
      <c r="Y4669" s="5"/>
    </row>
    <row r="4670" spans="1:25" x14ac:dyDescent="0.3">
      <c r="A4670" s="8" t="s">
        <v>8390</v>
      </c>
      <c r="B4670">
        <v>44</v>
      </c>
      <c r="C4670"/>
      <c r="D4670" t="s">
        <v>1102</v>
      </c>
      <c r="E4670" t="s">
        <v>13119</v>
      </c>
      <c r="F4670" s="3" t="s">
        <v>5987</v>
      </c>
      <c r="G4670" t="s">
        <v>14</v>
      </c>
      <c r="H4670" t="s">
        <v>15</v>
      </c>
      <c r="I4670"/>
      <c r="K4670">
        <v>8.4</v>
      </c>
      <c r="L4670" s="5" t="s">
        <v>8413</v>
      </c>
      <c r="M4670" s="5" t="s">
        <v>1221</v>
      </c>
      <c r="N4670" t="s">
        <v>8415</v>
      </c>
      <c r="P4670" s="5" t="e">
        <f t="shared" si="408"/>
        <v>#DIV/0!</v>
      </c>
      <c r="Q4670" s="5">
        <f t="shared" si="409"/>
        <v>25035665</v>
      </c>
      <c r="R4670" s="1">
        <f t="shared" si="410"/>
        <v>6035665</v>
      </c>
      <c r="S4670" s="1">
        <f t="shared" si="411"/>
        <v>19000000</v>
      </c>
      <c r="V4670" s="5"/>
      <c r="W4670" s="5"/>
      <c r="Y4670" s="5"/>
    </row>
    <row r="4671" spans="1:25" x14ac:dyDescent="0.3">
      <c r="A4671" s="5" t="s">
        <v>5991</v>
      </c>
      <c r="B4671">
        <v>93</v>
      </c>
      <c r="C4671"/>
      <c r="D4671" t="s">
        <v>2175</v>
      </c>
      <c r="E4671" t="s">
        <v>13120</v>
      </c>
      <c r="F4671" s="5" t="s">
        <v>5992</v>
      </c>
      <c r="G4671" t="s">
        <v>14</v>
      </c>
      <c r="H4671" t="s">
        <v>15</v>
      </c>
      <c r="I4671"/>
      <c r="J4671">
        <v>2015</v>
      </c>
      <c r="K4671">
        <v>5.4</v>
      </c>
      <c r="L4671" s="5" t="s">
        <v>1221</v>
      </c>
      <c r="M4671" s="5" t="s">
        <v>2267</v>
      </c>
      <c r="N4671" t="s">
        <v>8415</v>
      </c>
      <c r="O4671" t="s">
        <v>3629</v>
      </c>
      <c r="P4671" s="5" t="e">
        <f t="shared" si="408"/>
        <v>#DIV/0!</v>
      </c>
      <c r="Q4671" s="5">
        <f t="shared" si="409"/>
        <v>25035665</v>
      </c>
      <c r="R4671" s="1">
        <f t="shared" si="410"/>
        <v>6035665</v>
      </c>
      <c r="S4671" s="1">
        <f t="shared" si="411"/>
        <v>19000000</v>
      </c>
      <c r="V4671" s="5"/>
      <c r="W4671" s="5"/>
      <c r="Y4671" s="5"/>
    </row>
    <row r="4672" spans="1:25" x14ac:dyDescent="0.3">
      <c r="A4672" t="s">
        <v>5996</v>
      </c>
      <c r="B4672">
        <v>84</v>
      </c>
      <c r="C4672">
        <v>1028337</v>
      </c>
      <c r="D4672" t="s">
        <v>1450</v>
      </c>
      <c r="E4672" t="s">
        <v>13121</v>
      </c>
      <c r="F4672" t="s">
        <v>5997</v>
      </c>
      <c r="G4672" t="s">
        <v>14</v>
      </c>
      <c r="H4672" t="s">
        <v>15</v>
      </c>
      <c r="I4672"/>
      <c r="J4672">
        <v>2001</v>
      </c>
      <c r="K4672">
        <v>6.4</v>
      </c>
      <c r="L4672" s="5" t="s">
        <v>1221</v>
      </c>
      <c r="M4672" s="5" t="s">
        <v>3629</v>
      </c>
      <c r="P4672" s="5" t="e">
        <f t="shared" si="408"/>
        <v>#DIV/0!</v>
      </c>
      <c r="Q4672" s="5">
        <f t="shared" si="409"/>
        <v>1028337</v>
      </c>
      <c r="R4672" s="1">
        <f t="shared" si="410"/>
        <v>-17971663</v>
      </c>
      <c r="S4672" s="1">
        <f t="shared" si="411"/>
        <v>19000000</v>
      </c>
      <c r="V4672" s="5"/>
      <c r="W4672" s="5"/>
      <c r="Y4672" s="5"/>
    </row>
    <row r="4673" spans="1:25" x14ac:dyDescent="0.3">
      <c r="A4673" t="s">
        <v>5811</v>
      </c>
      <c r="B4673">
        <v>97</v>
      </c>
      <c r="C4673">
        <v>267194</v>
      </c>
      <c r="D4673" t="s">
        <v>1221</v>
      </c>
      <c r="E4673" t="s">
        <v>13122</v>
      </c>
      <c r="F4673" t="s">
        <v>6004</v>
      </c>
      <c r="G4673" t="s">
        <v>14</v>
      </c>
      <c r="H4673" t="s">
        <v>22</v>
      </c>
      <c r="I4673"/>
      <c r="J4673">
        <v>2002</v>
      </c>
      <c r="K4673">
        <v>6.7</v>
      </c>
      <c r="L4673" s="5" t="s">
        <v>1221</v>
      </c>
      <c r="M4673" s="5"/>
      <c r="P4673" s="5" t="e">
        <f t="shared" si="408"/>
        <v>#DIV/0!</v>
      </c>
      <c r="Q4673" s="5">
        <f t="shared" si="409"/>
        <v>267194</v>
      </c>
      <c r="R4673" s="1">
        <f t="shared" si="410"/>
        <v>-18732806</v>
      </c>
      <c r="S4673" s="1">
        <f t="shared" si="411"/>
        <v>19000000</v>
      </c>
      <c r="V4673" s="5"/>
      <c r="W4673" s="5"/>
      <c r="Y4673" s="5"/>
    </row>
    <row r="4674" spans="1:25" x14ac:dyDescent="0.3">
      <c r="A4674" t="s">
        <v>5350</v>
      </c>
      <c r="B4674">
        <v>104</v>
      </c>
      <c r="C4674">
        <v>181798</v>
      </c>
      <c r="D4674" t="s">
        <v>1221</v>
      </c>
      <c r="E4674" t="s">
        <v>13123</v>
      </c>
      <c r="F4674" t="s">
        <v>6009</v>
      </c>
      <c r="G4674" t="s">
        <v>524</v>
      </c>
      <c r="H4674" t="s">
        <v>525</v>
      </c>
      <c r="I4674"/>
      <c r="J4674">
        <v>2003</v>
      </c>
      <c r="K4674">
        <v>6.6</v>
      </c>
      <c r="L4674" s="5" t="s">
        <v>1221</v>
      </c>
      <c r="M4674" s="5"/>
      <c r="P4674" s="5" t="e">
        <f t="shared" ref="P4674:P4737" si="412">CORREL(C4674:C9587,I4674:I9587)</f>
        <v>#DIV/0!</v>
      </c>
      <c r="Q4674" s="5">
        <f t="shared" ref="Q4674:Q4737" si="413">IF(ISBLANK(C4674),MEDIAN($C$2:$C$4915), C4674)</f>
        <v>181798</v>
      </c>
      <c r="R4674" s="1">
        <f t="shared" ref="R4674:R4737" si="414">Q4674-S4674</f>
        <v>-18818202</v>
      </c>
      <c r="S4674" s="1">
        <f t="shared" ref="S4674:S4737" si="415">IF(ISBLANK(I4674),MEDIAN($I$2:$I$4915), I4674)</f>
        <v>19000000</v>
      </c>
      <c r="V4674" s="5"/>
      <c r="W4674" s="5"/>
      <c r="Y4674" s="5"/>
    </row>
    <row r="4675" spans="1:25" x14ac:dyDescent="0.3">
      <c r="A4675" t="s">
        <v>2718</v>
      </c>
      <c r="B4675">
        <v>152</v>
      </c>
      <c r="C4675">
        <v>23807</v>
      </c>
      <c r="D4675" t="s">
        <v>27</v>
      </c>
      <c r="E4675" t="s">
        <v>13124</v>
      </c>
      <c r="F4675" t="s">
        <v>6018</v>
      </c>
      <c r="G4675" t="s">
        <v>14</v>
      </c>
      <c r="H4675" t="s">
        <v>15</v>
      </c>
      <c r="I4675"/>
      <c r="J4675">
        <v>2006</v>
      </c>
      <c r="K4675">
        <v>8.3000000000000007</v>
      </c>
      <c r="L4675" s="5" t="s">
        <v>27</v>
      </c>
      <c r="M4675" s="5"/>
      <c r="P4675" s="5" t="e">
        <f t="shared" si="412"/>
        <v>#DIV/0!</v>
      </c>
      <c r="Q4675" s="5">
        <f t="shared" si="413"/>
        <v>23807</v>
      </c>
      <c r="R4675" s="1">
        <f t="shared" si="414"/>
        <v>-18976193</v>
      </c>
      <c r="S4675" s="1">
        <f t="shared" si="415"/>
        <v>19000000</v>
      </c>
      <c r="V4675" s="5"/>
      <c r="W4675" s="5"/>
      <c r="Y4675" s="5"/>
    </row>
    <row r="4676" spans="1:25" x14ac:dyDescent="0.3">
      <c r="A4676" t="s">
        <v>6023</v>
      </c>
      <c r="B4676">
        <v>87</v>
      </c>
      <c r="C4676"/>
      <c r="D4676" t="s">
        <v>699</v>
      </c>
      <c r="E4676" t="s">
        <v>13125</v>
      </c>
      <c r="F4676" t="s">
        <v>6024</v>
      </c>
      <c r="G4676" t="s">
        <v>14</v>
      </c>
      <c r="H4676" t="s">
        <v>15</v>
      </c>
      <c r="I4676"/>
      <c r="J4676">
        <v>2009</v>
      </c>
      <c r="K4676">
        <v>5.9</v>
      </c>
      <c r="L4676" s="5" t="s">
        <v>1221</v>
      </c>
      <c r="M4676" s="5" t="s">
        <v>8415</v>
      </c>
      <c r="N4676" t="s">
        <v>3629</v>
      </c>
      <c r="P4676" s="5" t="e">
        <f t="shared" si="412"/>
        <v>#DIV/0!</v>
      </c>
      <c r="Q4676" s="5">
        <f t="shared" si="413"/>
        <v>25035665</v>
      </c>
      <c r="R4676" s="1">
        <f t="shared" si="414"/>
        <v>6035665</v>
      </c>
      <c r="S4676" s="1">
        <f t="shared" si="415"/>
        <v>19000000</v>
      </c>
      <c r="V4676" s="5"/>
      <c r="W4676" s="5"/>
      <c r="Y4676" s="5"/>
    </row>
    <row r="4677" spans="1:25" x14ac:dyDescent="0.3">
      <c r="A4677" s="8" t="s">
        <v>8391</v>
      </c>
      <c r="B4677">
        <v>240</v>
      </c>
      <c r="C4677"/>
      <c r="D4677" t="s">
        <v>507</v>
      </c>
      <c r="E4677" t="s">
        <v>13126</v>
      </c>
      <c r="F4677" s="3" t="s">
        <v>6029</v>
      </c>
      <c r="G4677" t="s">
        <v>14</v>
      </c>
      <c r="H4677" t="s">
        <v>22</v>
      </c>
      <c r="I4677"/>
      <c r="K4677">
        <v>8.1999999999999993</v>
      </c>
      <c r="L4677" s="5" t="s">
        <v>599</v>
      </c>
      <c r="M4677" s="5" t="s">
        <v>1221</v>
      </c>
      <c r="N4677" t="s">
        <v>6851</v>
      </c>
      <c r="P4677" s="5" t="e">
        <f t="shared" si="412"/>
        <v>#DIV/0!</v>
      </c>
      <c r="Q4677" s="5">
        <f t="shared" si="413"/>
        <v>25035665</v>
      </c>
      <c r="R4677" s="1">
        <f t="shared" si="414"/>
        <v>6035665</v>
      </c>
      <c r="S4677" s="1">
        <f t="shared" si="415"/>
        <v>19000000</v>
      </c>
      <c r="V4677" s="5"/>
      <c r="W4677" s="5"/>
      <c r="Y4677" s="5"/>
    </row>
    <row r="4678" spans="1:25" x14ac:dyDescent="0.3">
      <c r="A4678" s="5" t="s">
        <v>6041</v>
      </c>
      <c r="B4678">
        <v>88</v>
      </c>
      <c r="C4678">
        <v>15059</v>
      </c>
      <c r="D4678" t="s">
        <v>1450</v>
      </c>
      <c r="E4678" t="s">
        <v>13127</v>
      </c>
      <c r="F4678" s="5" t="s">
        <v>6042</v>
      </c>
      <c r="G4678" t="s">
        <v>14</v>
      </c>
      <c r="H4678" t="s">
        <v>15</v>
      </c>
      <c r="I4678"/>
      <c r="J4678">
        <v>2012</v>
      </c>
      <c r="K4678">
        <v>5.4</v>
      </c>
      <c r="L4678" s="5" t="s">
        <v>1221</v>
      </c>
      <c r="M4678" s="5" t="s">
        <v>3629</v>
      </c>
      <c r="P4678" s="5" t="e">
        <f t="shared" si="412"/>
        <v>#DIV/0!</v>
      </c>
      <c r="Q4678" s="5">
        <f t="shared" si="413"/>
        <v>15059</v>
      </c>
      <c r="R4678" s="1">
        <f t="shared" si="414"/>
        <v>-18984941</v>
      </c>
      <c r="S4678" s="1">
        <f t="shared" si="415"/>
        <v>19000000</v>
      </c>
      <c r="V4678" s="5"/>
      <c r="W4678" s="5"/>
      <c r="Y4678" s="5"/>
    </row>
    <row r="4679" spans="1:25" x14ac:dyDescent="0.3">
      <c r="A4679" t="s">
        <v>6045</v>
      </c>
      <c r="B4679">
        <v>94</v>
      </c>
      <c r="C4679">
        <v>69582</v>
      </c>
      <c r="D4679" t="s">
        <v>599</v>
      </c>
      <c r="E4679" t="s">
        <v>13128</v>
      </c>
      <c r="F4679" t="s">
        <v>6046</v>
      </c>
      <c r="G4679" t="s">
        <v>14</v>
      </c>
      <c r="H4679" t="s">
        <v>22</v>
      </c>
      <c r="I4679"/>
      <c r="J4679">
        <v>1998</v>
      </c>
      <c r="K4679">
        <v>6.4</v>
      </c>
      <c r="L4679" s="5" t="s">
        <v>599</v>
      </c>
      <c r="M4679" s="5"/>
      <c r="P4679" s="5" t="e">
        <f t="shared" si="412"/>
        <v>#DIV/0!</v>
      </c>
      <c r="Q4679" s="5">
        <f t="shared" si="413"/>
        <v>69582</v>
      </c>
      <c r="R4679" s="1">
        <f t="shared" si="414"/>
        <v>-18930418</v>
      </c>
      <c r="S4679" s="1">
        <f t="shared" si="415"/>
        <v>19000000</v>
      </c>
      <c r="V4679" s="5"/>
      <c r="W4679" s="5"/>
      <c r="Y4679" s="5"/>
    </row>
    <row r="4680" spans="1:25" x14ac:dyDescent="0.3">
      <c r="A4680" s="8" t="s">
        <v>8392</v>
      </c>
      <c r="B4680">
        <v>25</v>
      </c>
      <c r="C4680"/>
      <c r="D4680" t="s">
        <v>604</v>
      </c>
      <c r="E4680" t="s">
        <v>13129</v>
      </c>
      <c r="F4680" s="3" t="s">
        <v>6047</v>
      </c>
      <c r="G4680" t="s">
        <v>14</v>
      </c>
      <c r="H4680" t="s">
        <v>22</v>
      </c>
      <c r="I4680"/>
      <c r="K4680">
        <v>8.4</v>
      </c>
      <c r="L4680" s="5" t="s">
        <v>599</v>
      </c>
      <c r="M4680" s="5" t="s">
        <v>6851</v>
      </c>
      <c r="P4680" s="5" t="e">
        <f t="shared" si="412"/>
        <v>#DIV/0!</v>
      </c>
      <c r="Q4680" s="5">
        <f t="shared" si="413"/>
        <v>25035665</v>
      </c>
      <c r="R4680" s="1">
        <f t="shared" si="414"/>
        <v>6035665</v>
      </c>
      <c r="S4680" s="1">
        <f t="shared" si="415"/>
        <v>19000000</v>
      </c>
      <c r="V4680" s="5"/>
      <c r="W4680" s="5"/>
      <c r="Y4680" s="5"/>
    </row>
    <row r="4681" spans="1:25" x14ac:dyDescent="0.3">
      <c r="A4681" s="5" t="s">
        <v>6052</v>
      </c>
      <c r="B4681">
        <v>141</v>
      </c>
      <c r="C4681">
        <v>352684</v>
      </c>
      <c r="D4681" t="s">
        <v>776</v>
      </c>
      <c r="E4681" t="s">
        <v>13130</v>
      </c>
      <c r="F4681" s="5" t="s">
        <v>6053</v>
      </c>
      <c r="G4681" t="s">
        <v>1989</v>
      </c>
      <c r="H4681" t="s">
        <v>1990</v>
      </c>
      <c r="I4681"/>
      <c r="J4681">
        <v>2012</v>
      </c>
      <c r="K4681">
        <v>4.3</v>
      </c>
      <c r="L4681" s="5" t="s">
        <v>476</v>
      </c>
      <c r="M4681" s="5" t="s">
        <v>599</v>
      </c>
      <c r="P4681" s="5" t="e">
        <f t="shared" si="412"/>
        <v>#DIV/0!</v>
      </c>
      <c r="Q4681" s="5">
        <f t="shared" si="413"/>
        <v>352684</v>
      </c>
      <c r="R4681" s="1">
        <f t="shared" si="414"/>
        <v>-18647316</v>
      </c>
      <c r="S4681" s="1">
        <f t="shared" si="415"/>
        <v>19000000</v>
      </c>
      <c r="V4681" s="5"/>
      <c r="W4681" s="5"/>
      <c r="Y4681" s="5"/>
    </row>
    <row r="4682" spans="1:25" x14ac:dyDescent="0.3">
      <c r="A4682" t="s">
        <v>5488</v>
      </c>
      <c r="B4682">
        <v>105</v>
      </c>
      <c r="C4682">
        <v>531806</v>
      </c>
      <c r="D4682" t="s">
        <v>6055</v>
      </c>
      <c r="E4682" t="s">
        <v>13131</v>
      </c>
      <c r="F4682" t="s">
        <v>6056</v>
      </c>
      <c r="G4682" t="s">
        <v>14</v>
      </c>
      <c r="H4682" t="s">
        <v>15</v>
      </c>
      <c r="I4682"/>
      <c r="J4682">
        <v>2010</v>
      </c>
      <c r="K4682">
        <v>3.4</v>
      </c>
      <c r="L4682" s="5" t="s">
        <v>6055</v>
      </c>
      <c r="M4682" s="5"/>
      <c r="P4682" s="5" t="e">
        <f t="shared" si="412"/>
        <v>#DIV/0!</v>
      </c>
      <c r="Q4682" s="5">
        <f t="shared" si="413"/>
        <v>531806</v>
      </c>
      <c r="R4682" s="1">
        <f t="shared" si="414"/>
        <v>-18468194</v>
      </c>
      <c r="S4682" s="1">
        <f t="shared" si="415"/>
        <v>19000000</v>
      </c>
      <c r="V4682" s="5"/>
      <c r="W4682" s="5"/>
      <c r="Y4682" s="5"/>
    </row>
    <row r="4683" spans="1:25" x14ac:dyDescent="0.3">
      <c r="A4683" t="s">
        <v>6067</v>
      </c>
      <c r="B4683">
        <v>95</v>
      </c>
      <c r="C4683"/>
      <c r="D4683" t="s">
        <v>1945</v>
      </c>
      <c r="E4683" t="s">
        <v>13132</v>
      </c>
      <c r="F4683" t="s">
        <v>6068</v>
      </c>
      <c r="G4683" t="s">
        <v>14</v>
      </c>
      <c r="H4683" t="s">
        <v>15</v>
      </c>
      <c r="I4683"/>
      <c r="J4683">
        <v>1980</v>
      </c>
      <c r="K4683">
        <v>3.4</v>
      </c>
      <c r="L4683" s="5" t="s">
        <v>599</v>
      </c>
      <c r="M4683" s="5" t="s">
        <v>4289</v>
      </c>
      <c r="P4683" s="5" t="e">
        <f t="shared" si="412"/>
        <v>#DIV/0!</v>
      </c>
      <c r="Q4683" s="5">
        <f t="shared" si="413"/>
        <v>25035665</v>
      </c>
      <c r="R4683" s="1">
        <f t="shared" si="414"/>
        <v>6035665</v>
      </c>
      <c r="S4683" s="1">
        <f t="shared" si="415"/>
        <v>19000000</v>
      </c>
      <c r="V4683" s="5"/>
      <c r="W4683" s="5"/>
      <c r="Y4683" s="5"/>
    </row>
    <row r="4684" spans="1:25" x14ac:dyDescent="0.3">
      <c r="A4684" t="s">
        <v>4382</v>
      </c>
      <c r="B4684">
        <v>99</v>
      </c>
      <c r="C4684">
        <v>753501</v>
      </c>
      <c r="D4684" t="s">
        <v>778</v>
      </c>
      <c r="E4684" t="s">
        <v>13133</v>
      </c>
      <c r="F4684" t="s">
        <v>6081</v>
      </c>
      <c r="G4684" t="s">
        <v>524</v>
      </c>
      <c r="H4684" t="s">
        <v>525</v>
      </c>
      <c r="I4684"/>
      <c r="J4684">
        <v>2002</v>
      </c>
      <c r="K4684">
        <v>7.4</v>
      </c>
      <c r="L4684" s="5" t="s">
        <v>8413</v>
      </c>
      <c r="M4684" s="5" t="s">
        <v>1221</v>
      </c>
      <c r="N4684" t="s">
        <v>8415</v>
      </c>
      <c r="O4684" t="s">
        <v>3629</v>
      </c>
      <c r="P4684" s="5" t="e">
        <f t="shared" si="412"/>
        <v>#DIV/0!</v>
      </c>
      <c r="Q4684" s="5">
        <f t="shared" si="413"/>
        <v>753501</v>
      </c>
      <c r="R4684" s="1">
        <f t="shared" si="414"/>
        <v>-18246499</v>
      </c>
      <c r="S4684" s="1">
        <f t="shared" si="415"/>
        <v>19000000</v>
      </c>
      <c r="V4684" s="5"/>
      <c r="W4684" s="5"/>
      <c r="Y4684" s="5"/>
    </row>
    <row r="4685" spans="1:25" x14ac:dyDescent="0.3">
      <c r="A4685" t="s">
        <v>6084</v>
      </c>
      <c r="B4685">
        <v>157</v>
      </c>
      <c r="C4685">
        <v>2197331</v>
      </c>
      <c r="D4685" t="s">
        <v>6085</v>
      </c>
      <c r="E4685" t="s">
        <v>13134</v>
      </c>
      <c r="F4685" t="s">
        <v>6086</v>
      </c>
      <c r="G4685" t="s">
        <v>1989</v>
      </c>
      <c r="H4685" t="s">
        <v>1990</v>
      </c>
      <c r="I4685"/>
      <c r="J4685">
        <v>2006</v>
      </c>
      <c r="K4685">
        <v>8.4</v>
      </c>
      <c r="L4685" s="5" t="s">
        <v>599</v>
      </c>
      <c r="M4685" s="5" t="s">
        <v>1221</v>
      </c>
      <c r="N4685" t="s">
        <v>7865</v>
      </c>
      <c r="O4685" t="s">
        <v>6851</v>
      </c>
      <c r="P4685" s="5" t="e">
        <f t="shared" si="412"/>
        <v>#DIV/0!</v>
      </c>
      <c r="Q4685" s="5">
        <f t="shared" si="413"/>
        <v>2197331</v>
      </c>
      <c r="R4685" s="1">
        <f t="shared" si="414"/>
        <v>-16802669</v>
      </c>
      <c r="S4685" s="1">
        <f t="shared" si="415"/>
        <v>19000000</v>
      </c>
      <c r="V4685" s="5"/>
      <c r="W4685" s="5"/>
      <c r="Y4685" s="5"/>
    </row>
    <row r="4686" spans="1:25" x14ac:dyDescent="0.3">
      <c r="A4686" t="s">
        <v>6087</v>
      </c>
      <c r="B4686">
        <v>90</v>
      </c>
      <c r="C4686"/>
      <c r="D4686" t="s">
        <v>1221</v>
      </c>
      <c r="E4686" t="s">
        <v>13135</v>
      </c>
      <c r="F4686" t="s">
        <v>6088</v>
      </c>
      <c r="G4686" t="s">
        <v>14</v>
      </c>
      <c r="H4686" t="s">
        <v>15</v>
      </c>
      <c r="I4686"/>
      <c r="J4686">
        <v>2014</v>
      </c>
      <c r="K4686">
        <v>6.2</v>
      </c>
      <c r="L4686" s="5" t="s">
        <v>1221</v>
      </c>
      <c r="M4686" s="5"/>
      <c r="P4686" s="5" t="e">
        <f t="shared" si="412"/>
        <v>#DIV/0!</v>
      </c>
      <c r="Q4686" s="5">
        <f t="shared" si="413"/>
        <v>25035665</v>
      </c>
      <c r="R4686" s="1">
        <f t="shared" si="414"/>
        <v>6035665</v>
      </c>
      <c r="S4686" s="1">
        <f t="shared" si="415"/>
        <v>19000000</v>
      </c>
      <c r="V4686" s="5"/>
      <c r="W4686" s="5"/>
      <c r="Y4686" s="5"/>
    </row>
    <row r="4687" spans="1:25" x14ac:dyDescent="0.3">
      <c r="A4687" t="s">
        <v>6092</v>
      </c>
      <c r="B4687">
        <v>90</v>
      </c>
      <c r="C4687">
        <v>18434</v>
      </c>
      <c r="D4687" t="s">
        <v>910</v>
      </c>
      <c r="E4687" t="s">
        <v>13136</v>
      </c>
      <c r="F4687" t="s">
        <v>6093</v>
      </c>
      <c r="G4687" t="s">
        <v>14</v>
      </c>
      <c r="H4687" t="s">
        <v>22</v>
      </c>
      <c r="I4687"/>
      <c r="J4687">
        <v>1999</v>
      </c>
      <c r="K4687">
        <v>7.7</v>
      </c>
      <c r="L4687" s="5" t="s">
        <v>599</v>
      </c>
      <c r="M4687" s="5" t="s">
        <v>1221</v>
      </c>
      <c r="P4687" s="5" t="e">
        <f t="shared" si="412"/>
        <v>#DIV/0!</v>
      </c>
      <c r="Q4687" s="5">
        <f t="shared" si="413"/>
        <v>18434</v>
      </c>
      <c r="R4687" s="1">
        <f t="shared" si="414"/>
        <v>-18981566</v>
      </c>
      <c r="S4687" s="1">
        <f t="shared" si="415"/>
        <v>19000000</v>
      </c>
      <c r="V4687" s="5"/>
      <c r="W4687" s="5"/>
      <c r="Y4687" s="5"/>
    </row>
    <row r="4688" spans="1:25" x14ac:dyDescent="0.3">
      <c r="A4688" t="s">
        <v>6104</v>
      </c>
      <c r="B4688">
        <v>128</v>
      </c>
      <c r="C4688">
        <v>563699</v>
      </c>
      <c r="D4688" t="s">
        <v>162</v>
      </c>
      <c r="E4688" t="s">
        <v>13137</v>
      </c>
      <c r="F4688" t="s">
        <v>6105</v>
      </c>
      <c r="G4688" t="s">
        <v>1989</v>
      </c>
      <c r="H4688" t="s">
        <v>1990</v>
      </c>
      <c r="I4688"/>
      <c r="J4688">
        <v>2011</v>
      </c>
      <c r="K4688">
        <v>6.2</v>
      </c>
      <c r="L4688" s="5" t="s">
        <v>476</v>
      </c>
      <c r="M4688" s="5" t="s">
        <v>8413</v>
      </c>
      <c r="N4688" t="s">
        <v>1221</v>
      </c>
      <c r="O4688" t="s">
        <v>3629</v>
      </c>
      <c r="P4688" s="5" t="e">
        <f t="shared" si="412"/>
        <v>#DIV/0!</v>
      </c>
      <c r="Q4688" s="5">
        <f t="shared" si="413"/>
        <v>563699</v>
      </c>
      <c r="R4688" s="1">
        <f t="shared" si="414"/>
        <v>-18436301</v>
      </c>
      <c r="S4688" s="1">
        <f t="shared" si="415"/>
        <v>19000000</v>
      </c>
      <c r="V4688" s="5"/>
      <c r="W4688" s="5"/>
      <c r="Y4688" s="5"/>
    </row>
    <row r="4689" spans="1:25" x14ac:dyDescent="0.3">
      <c r="A4689" t="s">
        <v>980</v>
      </c>
      <c r="B4689">
        <v>134</v>
      </c>
      <c r="C4689">
        <v>19097994</v>
      </c>
      <c r="D4689" t="s">
        <v>587</v>
      </c>
      <c r="E4689" t="s">
        <v>13138</v>
      </c>
      <c r="F4689" t="s">
        <v>6153</v>
      </c>
      <c r="G4689" t="s">
        <v>14</v>
      </c>
      <c r="H4689" t="s">
        <v>99</v>
      </c>
      <c r="I4689"/>
      <c r="J4689">
        <v>2016</v>
      </c>
      <c r="K4689">
        <v>7.1</v>
      </c>
      <c r="L4689" s="5" t="s">
        <v>4651</v>
      </c>
      <c r="M4689" s="5" t="s">
        <v>1221</v>
      </c>
      <c r="N4689" t="s">
        <v>8417</v>
      </c>
      <c r="P4689" s="5" t="e">
        <f t="shared" si="412"/>
        <v>#DIV/0!</v>
      </c>
      <c r="Q4689" s="5">
        <f t="shared" si="413"/>
        <v>19097994</v>
      </c>
      <c r="R4689" s="1">
        <f t="shared" si="414"/>
        <v>97994</v>
      </c>
      <c r="S4689" s="1">
        <f t="shared" si="415"/>
        <v>19000000</v>
      </c>
      <c r="V4689" s="5"/>
      <c r="W4689" s="5"/>
      <c r="Y4689" s="5"/>
    </row>
    <row r="4690" spans="1:25" x14ac:dyDescent="0.3">
      <c r="A4690" t="s">
        <v>6209</v>
      </c>
      <c r="B4690">
        <v>90</v>
      </c>
      <c r="C4690">
        <v>6088249</v>
      </c>
      <c r="D4690" t="s">
        <v>599</v>
      </c>
      <c r="E4690" t="s">
        <v>13139</v>
      </c>
      <c r="F4690" t="s">
        <v>6210</v>
      </c>
      <c r="G4690" t="s">
        <v>14</v>
      </c>
      <c r="H4690" t="s">
        <v>15</v>
      </c>
      <c r="I4690"/>
      <c r="J4690">
        <v>2006</v>
      </c>
      <c r="K4690">
        <v>7</v>
      </c>
      <c r="L4690" s="5" t="s">
        <v>599</v>
      </c>
      <c r="M4690" s="5"/>
      <c r="P4690" s="5" t="e">
        <f t="shared" si="412"/>
        <v>#DIV/0!</v>
      </c>
      <c r="Q4690" s="5">
        <f t="shared" si="413"/>
        <v>6088249</v>
      </c>
      <c r="R4690" s="1">
        <f t="shared" si="414"/>
        <v>-12911751</v>
      </c>
      <c r="S4690" s="1">
        <f t="shared" si="415"/>
        <v>19000000</v>
      </c>
      <c r="V4690" s="5"/>
      <c r="W4690" s="5"/>
      <c r="Y4690" s="5"/>
    </row>
    <row r="4691" spans="1:25" x14ac:dyDescent="0.3">
      <c r="A4691" t="s">
        <v>5386</v>
      </c>
      <c r="B4691">
        <v>90</v>
      </c>
      <c r="C4691">
        <v>4328294</v>
      </c>
      <c r="D4691" t="s">
        <v>599</v>
      </c>
      <c r="E4691" t="s">
        <v>13140</v>
      </c>
      <c r="F4691" t="s">
        <v>6215</v>
      </c>
      <c r="G4691" t="s">
        <v>14</v>
      </c>
      <c r="H4691" t="s">
        <v>15</v>
      </c>
      <c r="I4691"/>
      <c r="J4691">
        <v>2006</v>
      </c>
      <c r="K4691">
        <v>5.4</v>
      </c>
      <c r="L4691" s="5" t="s">
        <v>599</v>
      </c>
      <c r="M4691" s="5"/>
      <c r="P4691" s="5" t="e">
        <f t="shared" si="412"/>
        <v>#DIV/0!</v>
      </c>
      <c r="Q4691" s="5">
        <f t="shared" si="413"/>
        <v>4328294</v>
      </c>
      <c r="R4691" s="1">
        <f t="shared" si="414"/>
        <v>-14671706</v>
      </c>
      <c r="S4691" s="1">
        <f t="shared" si="415"/>
        <v>19000000</v>
      </c>
      <c r="V4691" s="5"/>
      <c r="W4691" s="5"/>
      <c r="Y4691" s="5"/>
    </row>
    <row r="4692" spans="1:25" x14ac:dyDescent="0.3">
      <c r="A4692" t="s">
        <v>6250</v>
      </c>
      <c r="B4692">
        <v>136</v>
      </c>
      <c r="C4692">
        <v>240425</v>
      </c>
      <c r="D4692" t="s">
        <v>2109</v>
      </c>
      <c r="E4692" t="s">
        <v>13141</v>
      </c>
      <c r="F4692" t="s">
        <v>6251</v>
      </c>
      <c r="G4692" t="s">
        <v>1989</v>
      </c>
      <c r="H4692" t="s">
        <v>1990</v>
      </c>
      <c r="I4692"/>
      <c r="J4692">
        <v>2007</v>
      </c>
      <c r="K4692">
        <v>7.4</v>
      </c>
      <c r="L4692" s="5" t="s">
        <v>4651</v>
      </c>
      <c r="M4692" s="5" t="s">
        <v>1221</v>
      </c>
      <c r="N4692" t="s">
        <v>7865</v>
      </c>
      <c r="P4692" s="5" t="e">
        <f t="shared" si="412"/>
        <v>#DIV/0!</v>
      </c>
      <c r="Q4692" s="5">
        <f t="shared" si="413"/>
        <v>240425</v>
      </c>
      <c r="R4692" s="1">
        <f t="shared" si="414"/>
        <v>-18759575</v>
      </c>
      <c r="S4692" s="1">
        <f t="shared" si="415"/>
        <v>19000000</v>
      </c>
      <c r="V4692" s="5"/>
      <c r="W4692" s="5"/>
      <c r="Y4692" s="5"/>
    </row>
    <row r="4693" spans="1:25" x14ac:dyDescent="0.3">
      <c r="A4693" t="s">
        <v>6252</v>
      </c>
      <c r="B4693">
        <v>118</v>
      </c>
      <c r="C4693">
        <v>228830</v>
      </c>
      <c r="D4693" t="s">
        <v>6253</v>
      </c>
      <c r="E4693" t="s">
        <v>13142</v>
      </c>
      <c r="F4693" t="s">
        <v>6254</v>
      </c>
      <c r="G4693" t="s">
        <v>14</v>
      </c>
      <c r="H4693" t="s">
        <v>15</v>
      </c>
      <c r="I4693"/>
      <c r="J4693">
        <v>2008</v>
      </c>
      <c r="K4693">
        <v>7.5</v>
      </c>
      <c r="L4693" s="5" t="s">
        <v>8413</v>
      </c>
      <c r="M4693" s="5" t="s">
        <v>27</v>
      </c>
      <c r="N4693" t="s">
        <v>8418</v>
      </c>
      <c r="P4693" s="5" t="e">
        <f t="shared" si="412"/>
        <v>#DIV/0!</v>
      </c>
      <c r="Q4693" s="5">
        <f t="shared" si="413"/>
        <v>228830</v>
      </c>
      <c r="R4693" s="1">
        <f t="shared" si="414"/>
        <v>-18771170</v>
      </c>
      <c r="S4693" s="1">
        <f t="shared" si="415"/>
        <v>19000000</v>
      </c>
      <c r="V4693" s="5"/>
      <c r="W4693" s="5"/>
      <c r="Y4693" s="5"/>
    </row>
    <row r="4694" spans="1:25" x14ac:dyDescent="0.3">
      <c r="A4694" t="s">
        <v>6257</v>
      </c>
      <c r="B4694">
        <v>89</v>
      </c>
      <c r="C4694">
        <v>223615</v>
      </c>
      <c r="D4694" t="s">
        <v>2662</v>
      </c>
      <c r="E4694" t="s">
        <v>13143</v>
      </c>
      <c r="F4694" t="s">
        <v>6258</v>
      </c>
      <c r="G4694" t="s">
        <v>14</v>
      </c>
      <c r="H4694" t="s">
        <v>99</v>
      </c>
      <c r="I4694"/>
      <c r="J4694">
        <v>2010</v>
      </c>
      <c r="K4694">
        <v>7.6</v>
      </c>
      <c r="L4694" s="5" t="s">
        <v>599</v>
      </c>
      <c r="M4694" s="5" t="s">
        <v>2267</v>
      </c>
      <c r="P4694" s="5" t="e">
        <f t="shared" si="412"/>
        <v>#DIV/0!</v>
      </c>
      <c r="Q4694" s="5">
        <f t="shared" si="413"/>
        <v>223615</v>
      </c>
      <c r="R4694" s="1">
        <f t="shared" si="414"/>
        <v>-18776385</v>
      </c>
      <c r="S4694" s="1">
        <f t="shared" si="415"/>
        <v>19000000</v>
      </c>
      <c r="V4694" s="5"/>
      <c r="W4694" s="5"/>
      <c r="Y4694" s="5"/>
    </row>
    <row r="4695" spans="1:25" x14ac:dyDescent="0.3">
      <c r="A4695" s="8" t="s">
        <v>8393</v>
      </c>
      <c r="B4695">
        <v>60</v>
      </c>
      <c r="C4695"/>
      <c r="D4695" t="s">
        <v>1890</v>
      </c>
      <c r="E4695" t="s">
        <v>13144</v>
      </c>
      <c r="F4695" s="3" t="s">
        <v>6272</v>
      </c>
      <c r="G4695" t="s">
        <v>14</v>
      </c>
      <c r="H4695" t="s">
        <v>15</v>
      </c>
      <c r="I4695"/>
      <c r="K4695">
        <v>7.5</v>
      </c>
      <c r="L4695" s="5" t="s">
        <v>1221</v>
      </c>
      <c r="M4695" s="5" t="s">
        <v>455</v>
      </c>
      <c r="P4695" s="5" t="e">
        <f t="shared" si="412"/>
        <v>#DIV/0!</v>
      </c>
      <c r="Q4695" s="5">
        <f t="shared" si="413"/>
        <v>25035665</v>
      </c>
      <c r="R4695" s="1">
        <f t="shared" si="414"/>
        <v>6035665</v>
      </c>
      <c r="S4695" s="1">
        <f t="shared" si="415"/>
        <v>19000000</v>
      </c>
      <c r="V4695" s="5"/>
      <c r="W4695" s="5"/>
      <c r="Y4695" s="5"/>
    </row>
    <row r="4696" spans="1:25" x14ac:dyDescent="0.3">
      <c r="A4696" s="5" t="s">
        <v>2384</v>
      </c>
      <c r="B4696">
        <v>80</v>
      </c>
      <c r="C4696"/>
      <c r="D4696" t="s">
        <v>6280</v>
      </c>
      <c r="E4696" t="s">
        <v>13145</v>
      </c>
      <c r="F4696" s="5" t="s">
        <v>6281</v>
      </c>
      <c r="G4696" t="s">
        <v>14</v>
      </c>
      <c r="H4696" t="s">
        <v>15</v>
      </c>
      <c r="I4696"/>
      <c r="J4696">
        <v>2006</v>
      </c>
      <c r="K4696">
        <v>4.2</v>
      </c>
      <c r="L4696" s="5" t="s">
        <v>4017</v>
      </c>
      <c r="M4696" s="5" t="s">
        <v>599</v>
      </c>
      <c r="P4696" s="5" t="e">
        <f t="shared" si="412"/>
        <v>#DIV/0!</v>
      </c>
      <c r="Q4696" s="5">
        <f t="shared" si="413"/>
        <v>25035665</v>
      </c>
      <c r="R4696" s="1">
        <f t="shared" si="414"/>
        <v>6035665</v>
      </c>
      <c r="S4696" s="1">
        <f t="shared" si="415"/>
        <v>19000000</v>
      </c>
      <c r="V4696" s="5"/>
      <c r="W4696" s="5"/>
      <c r="Y4696" s="5"/>
    </row>
    <row r="4697" spans="1:25" x14ac:dyDescent="0.3">
      <c r="A4697" t="s">
        <v>6282</v>
      </c>
      <c r="B4697">
        <v>90</v>
      </c>
      <c r="C4697"/>
      <c r="D4697" t="s">
        <v>4664</v>
      </c>
      <c r="E4697" t="s">
        <v>13146</v>
      </c>
      <c r="F4697" t="s">
        <v>6283</v>
      </c>
      <c r="G4697" t="s">
        <v>14</v>
      </c>
      <c r="H4697" t="s">
        <v>15</v>
      </c>
      <c r="I4697"/>
      <c r="J4697">
        <v>2009</v>
      </c>
      <c r="K4697">
        <v>4.5</v>
      </c>
      <c r="L4697" s="5" t="s">
        <v>1221</v>
      </c>
      <c r="M4697" s="5" t="s">
        <v>6299</v>
      </c>
      <c r="N4697" t="s">
        <v>4183</v>
      </c>
      <c r="P4697" s="5" t="e">
        <f t="shared" si="412"/>
        <v>#DIV/0!</v>
      </c>
      <c r="Q4697" s="5">
        <f t="shared" si="413"/>
        <v>25035665</v>
      </c>
      <c r="R4697" s="1">
        <f t="shared" si="414"/>
        <v>6035665</v>
      </c>
      <c r="S4697" s="1">
        <f t="shared" si="415"/>
        <v>19000000</v>
      </c>
      <c r="V4697" s="5"/>
      <c r="W4697" s="5"/>
      <c r="Y4697" s="5"/>
    </row>
    <row r="4698" spans="1:25" x14ac:dyDescent="0.3">
      <c r="A4698" s="8" t="s">
        <v>8394</v>
      </c>
      <c r="B4698">
        <v>44</v>
      </c>
      <c r="C4698"/>
      <c r="D4698" t="s">
        <v>4347</v>
      </c>
      <c r="E4698" t="s">
        <v>13147</v>
      </c>
      <c r="F4698" s="3" t="s">
        <v>6284</v>
      </c>
      <c r="G4698" t="s">
        <v>14</v>
      </c>
      <c r="H4698" t="s">
        <v>15</v>
      </c>
      <c r="I4698"/>
      <c r="K4698">
        <v>8.4</v>
      </c>
      <c r="L4698" s="5" t="s">
        <v>599</v>
      </c>
      <c r="M4698" s="5" t="s">
        <v>8413</v>
      </c>
      <c r="N4698" t="s">
        <v>8415</v>
      </c>
      <c r="P4698" s="5" t="e">
        <f t="shared" si="412"/>
        <v>#DIV/0!</v>
      </c>
      <c r="Q4698" s="5">
        <f t="shared" si="413"/>
        <v>25035665</v>
      </c>
      <c r="R4698" s="1">
        <f t="shared" si="414"/>
        <v>6035665</v>
      </c>
      <c r="S4698" s="1">
        <f t="shared" si="415"/>
        <v>19000000</v>
      </c>
      <c r="V4698" s="5"/>
      <c r="W4698" s="5"/>
      <c r="Y4698" s="5"/>
    </row>
    <row r="4699" spans="1:25" x14ac:dyDescent="0.3">
      <c r="A4699" s="5" t="s">
        <v>5800</v>
      </c>
      <c r="B4699">
        <v>95</v>
      </c>
      <c r="C4699"/>
      <c r="D4699" t="s">
        <v>599</v>
      </c>
      <c r="E4699" t="s">
        <v>13148</v>
      </c>
      <c r="F4699" s="5" t="s">
        <v>6289</v>
      </c>
      <c r="G4699" t="s">
        <v>14</v>
      </c>
      <c r="H4699" t="s">
        <v>15</v>
      </c>
      <c r="I4699"/>
      <c r="J4699">
        <v>2015</v>
      </c>
      <c r="K4699">
        <v>5.0999999999999996</v>
      </c>
      <c r="L4699" s="5" t="s">
        <v>599</v>
      </c>
      <c r="M4699" s="5"/>
      <c r="P4699" s="5" t="e">
        <f t="shared" si="412"/>
        <v>#DIV/0!</v>
      </c>
      <c r="Q4699" s="5">
        <f t="shared" si="413"/>
        <v>25035665</v>
      </c>
      <c r="R4699" s="1">
        <f t="shared" si="414"/>
        <v>6035665</v>
      </c>
      <c r="S4699" s="1">
        <f t="shared" si="415"/>
        <v>19000000</v>
      </c>
      <c r="V4699" s="5"/>
      <c r="W4699" s="5"/>
      <c r="Y4699" s="5"/>
    </row>
    <row r="4700" spans="1:25" x14ac:dyDescent="0.3">
      <c r="A4700" t="s">
        <v>6302</v>
      </c>
      <c r="B4700">
        <v>97</v>
      </c>
      <c r="C4700"/>
      <c r="D4700" t="s">
        <v>2045</v>
      </c>
      <c r="E4700" t="s">
        <v>13149</v>
      </c>
      <c r="F4700" t="s">
        <v>6303</v>
      </c>
      <c r="G4700" t="s">
        <v>14</v>
      </c>
      <c r="H4700" t="s">
        <v>15</v>
      </c>
      <c r="I4700"/>
      <c r="J4700">
        <v>2015</v>
      </c>
      <c r="K4700">
        <v>3.4</v>
      </c>
      <c r="L4700" s="5" t="s">
        <v>476</v>
      </c>
      <c r="M4700" s="5" t="s">
        <v>2267</v>
      </c>
      <c r="P4700" s="5" t="e">
        <f t="shared" si="412"/>
        <v>#DIV/0!</v>
      </c>
      <c r="Q4700" s="5">
        <f t="shared" si="413"/>
        <v>25035665</v>
      </c>
      <c r="R4700" s="1">
        <f t="shared" si="414"/>
        <v>6035665</v>
      </c>
      <c r="S4700" s="1">
        <f t="shared" si="415"/>
        <v>19000000</v>
      </c>
      <c r="V4700" s="5"/>
      <c r="W4700" s="5"/>
      <c r="Y4700" s="5"/>
    </row>
    <row r="4701" spans="1:25" x14ac:dyDescent="0.3">
      <c r="A4701" t="s">
        <v>6318</v>
      </c>
      <c r="B4701">
        <v>98</v>
      </c>
      <c r="C4701">
        <v>238774</v>
      </c>
      <c r="D4701" t="s">
        <v>910</v>
      </c>
      <c r="E4701" t="s">
        <v>13150</v>
      </c>
      <c r="F4701" t="s">
        <v>6319</v>
      </c>
      <c r="G4701" t="s">
        <v>14</v>
      </c>
      <c r="H4701" t="s">
        <v>22</v>
      </c>
      <c r="I4701"/>
      <c r="J4701">
        <v>2006</v>
      </c>
      <c r="K4701">
        <v>6.8</v>
      </c>
      <c r="L4701" s="5" t="s">
        <v>599</v>
      </c>
      <c r="M4701" s="5" t="s">
        <v>1221</v>
      </c>
      <c r="P4701" s="5" t="e">
        <f t="shared" si="412"/>
        <v>#DIV/0!</v>
      </c>
      <c r="Q4701" s="5">
        <f t="shared" si="413"/>
        <v>238774</v>
      </c>
      <c r="R4701" s="1">
        <f t="shared" si="414"/>
        <v>-18761226</v>
      </c>
      <c r="S4701" s="1">
        <f t="shared" si="415"/>
        <v>19000000</v>
      </c>
      <c r="V4701" s="5"/>
      <c r="W4701" s="5"/>
      <c r="Y4701" s="5"/>
    </row>
    <row r="4702" spans="1:25" x14ac:dyDescent="0.3">
      <c r="A4702" t="s">
        <v>6326</v>
      </c>
      <c r="B4702">
        <v>79</v>
      </c>
      <c r="C4702"/>
      <c r="D4702" t="s">
        <v>1221</v>
      </c>
      <c r="E4702" t="s">
        <v>13151</v>
      </c>
      <c r="F4702" t="s">
        <v>6327</v>
      </c>
      <c r="G4702" t="s">
        <v>524</v>
      </c>
      <c r="H4702" t="s">
        <v>525</v>
      </c>
      <c r="I4702"/>
      <c r="J4702">
        <v>2005</v>
      </c>
      <c r="K4702">
        <v>5.4</v>
      </c>
      <c r="L4702" s="5" t="s">
        <v>1221</v>
      </c>
      <c r="M4702" s="5"/>
      <c r="P4702" s="5" t="e">
        <f t="shared" si="412"/>
        <v>#DIV/0!</v>
      </c>
      <c r="Q4702" s="5">
        <f t="shared" si="413"/>
        <v>25035665</v>
      </c>
      <c r="R4702" s="1">
        <f t="shared" si="414"/>
        <v>6035665</v>
      </c>
      <c r="S4702" s="1">
        <f t="shared" si="415"/>
        <v>19000000</v>
      </c>
      <c r="V4702" s="5"/>
      <c r="W4702" s="5"/>
      <c r="Y4702" s="5"/>
    </row>
    <row r="4703" spans="1:25" x14ac:dyDescent="0.3">
      <c r="A4703" t="s">
        <v>6330</v>
      </c>
      <c r="B4703">
        <v>105</v>
      </c>
      <c r="C4703"/>
      <c r="D4703" t="s">
        <v>604</v>
      </c>
      <c r="E4703" t="s">
        <v>13152</v>
      </c>
      <c r="F4703" s="3" t="s">
        <v>6331</v>
      </c>
      <c r="G4703" t="s">
        <v>6332</v>
      </c>
      <c r="H4703" t="s">
        <v>1990</v>
      </c>
      <c r="I4703"/>
      <c r="J4703">
        <v>2013</v>
      </c>
      <c r="K4703">
        <v>7.1</v>
      </c>
      <c r="L4703" s="5" t="s">
        <v>599</v>
      </c>
      <c r="M4703" s="5" t="s">
        <v>6851</v>
      </c>
      <c r="P4703" s="5" t="e">
        <f t="shared" si="412"/>
        <v>#DIV/0!</v>
      </c>
      <c r="Q4703" s="5">
        <f t="shared" si="413"/>
        <v>25035665</v>
      </c>
      <c r="R4703" s="1">
        <f t="shared" si="414"/>
        <v>6035665</v>
      </c>
      <c r="S4703" s="1">
        <f t="shared" si="415"/>
        <v>19000000</v>
      </c>
      <c r="V4703" s="5"/>
      <c r="W4703" s="5"/>
      <c r="Y4703" s="5"/>
    </row>
    <row r="4704" spans="1:25" x14ac:dyDescent="0.3">
      <c r="A4704" t="s">
        <v>6333</v>
      </c>
      <c r="B4704">
        <v>105</v>
      </c>
      <c r="C4704">
        <v>1340891</v>
      </c>
      <c r="D4704" t="s">
        <v>79</v>
      </c>
      <c r="E4704" t="s">
        <v>13153</v>
      </c>
      <c r="F4704" s="5" t="s">
        <v>6334</v>
      </c>
      <c r="G4704" t="s">
        <v>14</v>
      </c>
      <c r="H4704" t="s">
        <v>22</v>
      </c>
      <c r="I4704"/>
      <c r="J4704">
        <v>2004</v>
      </c>
      <c r="K4704">
        <v>7.8</v>
      </c>
      <c r="L4704" s="5" t="s">
        <v>1221</v>
      </c>
      <c r="M4704" s="5" t="s">
        <v>6851</v>
      </c>
      <c r="P4704" s="5" t="e">
        <f t="shared" si="412"/>
        <v>#DIV/0!</v>
      </c>
      <c r="Q4704" s="5">
        <f t="shared" si="413"/>
        <v>1340891</v>
      </c>
      <c r="R4704" s="1">
        <f t="shared" si="414"/>
        <v>-17659109</v>
      </c>
      <c r="S4704" s="1">
        <f t="shared" si="415"/>
        <v>19000000</v>
      </c>
      <c r="V4704" s="5"/>
      <c r="W4704" s="5"/>
      <c r="Y4704" s="5"/>
    </row>
    <row r="4705" spans="1:25" x14ac:dyDescent="0.3">
      <c r="A4705" t="s">
        <v>6343</v>
      </c>
      <c r="B4705">
        <v>100</v>
      </c>
      <c r="C4705">
        <v>728</v>
      </c>
      <c r="D4705" t="s">
        <v>703</v>
      </c>
      <c r="E4705" t="s">
        <v>9070</v>
      </c>
      <c r="F4705" t="s">
        <v>6344</v>
      </c>
      <c r="G4705" t="s">
        <v>14</v>
      </c>
      <c r="H4705" t="s">
        <v>67</v>
      </c>
      <c r="I4705"/>
      <c r="J4705">
        <v>2006</v>
      </c>
      <c r="K4705">
        <v>7.3</v>
      </c>
      <c r="L4705" s="5" t="s">
        <v>8413</v>
      </c>
      <c r="M4705" s="5" t="s">
        <v>1221</v>
      </c>
      <c r="P4705" s="5" t="e">
        <f t="shared" si="412"/>
        <v>#DIV/0!</v>
      </c>
      <c r="Q4705" s="5">
        <f t="shared" si="413"/>
        <v>728</v>
      </c>
      <c r="R4705" s="1">
        <f t="shared" si="414"/>
        <v>-18999272</v>
      </c>
      <c r="S4705" s="1">
        <f t="shared" si="415"/>
        <v>19000000</v>
      </c>
      <c r="V4705" s="5"/>
      <c r="W4705" s="5"/>
      <c r="Y4705" s="5"/>
    </row>
    <row r="4706" spans="1:25" x14ac:dyDescent="0.3">
      <c r="A4706" s="8" t="s">
        <v>8395</v>
      </c>
      <c r="B4706">
        <v>43</v>
      </c>
      <c r="C4706"/>
      <c r="D4706" t="s">
        <v>703</v>
      </c>
      <c r="E4706" t="s">
        <v>13154</v>
      </c>
      <c r="F4706" s="3" t="s">
        <v>6352</v>
      </c>
      <c r="G4706" t="s">
        <v>14</v>
      </c>
      <c r="H4706" t="s">
        <v>15</v>
      </c>
      <c r="I4706"/>
      <c r="K4706">
        <v>7.7</v>
      </c>
      <c r="L4706" s="5" t="s">
        <v>8413</v>
      </c>
      <c r="M4706" s="5" t="s">
        <v>1221</v>
      </c>
      <c r="P4706" s="5" t="e">
        <f t="shared" si="412"/>
        <v>#DIV/0!</v>
      </c>
      <c r="Q4706" s="5">
        <f t="shared" si="413"/>
        <v>25035665</v>
      </c>
      <c r="R4706" s="1">
        <f t="shared" si="414"/>
        <v>6035665</v>
      </c>
      <c r="S4706" s="1">
        <f t="shared" si="415"/>
        <v>19000000</v>
      </c>
      <c r="V4706" s="5"/>
      <c r="W4706" s="5"/>
      <c r="Y4706" s="5"/>
    </row>
    <row r="4707" spans="1:25" x14ac:dyDescent="0.3">
      <c r="A4707" s="5" t="s">
        <v>6355</v>
      </c>
      <c r="B4707">
        <v>100</v>
      </c>
      <c r="C4707"/>
      <c r="D4707" t="s">
        <v>5920</v>
      </c>
      <c r="E4707" t="s">
        <v>13155</v>
      </c>
      <c r="F4707" s="5" t="s">
        <v>6356</v>
      </c>
      <c r="G4707" t="s">
        <v>14</v>
      </c>
      <c r="H4707" t="s">
        <v>15</v>
      </c>
      <c r="I4707"/>
      <c r="J4707">
        <v>1945</v>
      </c>
      <c r="K4707">
        <v>7.1</v>
      </c>
      <c r="L4707" s="5" t="s">
        <v>6055</v>
      </c>
      <c r="M4707" s="5" t="s">
        <v>6851</v>
      </c>
      <c r="P4707" s="5" t="e">
        <f t="shared" si="412"/>
        <v>#DIV/0!</v>
      </c>
      <c r="Q4707" s="5">
        <f t="shared" si="413"/>
        <v>25035665</v>
      </c>
      <c r="R4707" s="1">
        <f t="shared" si="414"/>
        <v>6035665</v>
      </c>
      <c r="S4707" s="1">
        <f t="shared" si="415"/>
        <v>19000000</v>
      </c>
      <c r="V4707" s="5"/>
      <c r="W4707" s="5"/>
      <c r="Y4707" s="5"/>
    </row>
    <row r="4708" spans="1:25" x14ac:dyDescent="0.3">
      <c r="A4708" t="s">
        <v>6365</v>
      </c>
      <c r="B4708">
        <v>105</v>
      </c>
      <c r="C4708">
        <v>1391770</v>
      </c>
      <c r="D4708" t="s">
        <v>6366</v>
      </c>
      <c r="E4708" t="s">
        <v>13156</v>
      </c>
      <c r="F4708" t="s">
        <v>6367</v>
      </c>
      <c r="G4708" t="s">
        <v>997</v>
      </c>
      <c r="H4708" t="s">
        <v>1044</v>
      </c>
      <c r="I4708"/>
      <c r="J4708">
        <v>2011</v>
      </c>
      <c r="K4708">
        <v>6</v>
      </c>
      <c r="L4708" s="5" t="s">
        <v>340</v>
      </c>
      <c r="M4708" s="5" t="s">
        <v>599</v>
      </c>
      <c r="N4708" t="s">
        <v>5239</v>
      </c>
      <c r="P4708" s="5" t="e">
        <f t="shared" si="412"/>
        <v>#DIV/0!</v>
      </c>
      <c r="Q4708" s="5">
        <f t="shared" si="413"/>
        <v>1391770</v>
      </c>
      <c r="R4708" s="1">
        <f t="shared" si="414"/>
        <v>-17608230</v>
      </c>
      <c r="S4708" s="1">
        <f t="shared" si="415"/>
        <v>19000000</v>
      </c>
      <c r="V4708" s="5"/>
      <c r="W4708" s="5"/>
      <c r="Y4708" s="5"/>
    </row>
    <row r="4709" spans="1:25" x14ac:dyDescent="0.3">
      <c r="A4709" t="s">
        <v>6372</v>
      </c>
      <c r="B4709">
        <v>98</v>
      </c>
      <c r="C4709">
        <v>278821</v>
      </c>
      <c r="D4709" t="s">
        <v>910</v>
      </c>
      <c r="E4709" t="s">
        <v>13157</v>
      </c>
      <c r="F4709" t="s">
        <v>6373</v>
      </c>
      <c r="G4709" t="s">
        <v>14</v>
      </c>
      <c r="H4709" t="s">
        <v>15</v>
      </c>
      <c r="I4709"/>
      <c r="J4709">
        <v>2009</v>
      </c>
      <c r="K4709">
        <v>6.5</v>
      </c>
      <c r="L4709" s="5" t="s">
        <v>599</v>
      </c>
      <c r="M4709" s="5" t="s">
        <v>1221</v>
      </c>
      <c r="P4709" s="5" t="e">
        <f t="shared" si="412"/>
        <v>#DIV/0!</v>
      </c>
      <c r="Q4709" s="5">
        <f t="shared" si="413"/>
        <v>278821</v>
      </c>
      <c r="R4709" s="1">
        <f t="shared" si="414"/>
        <v>-18721179</v>
      </c>
      <c r="S4709" s="1">
        <f t="shared" si="415"/>
        <v>19000000</v>
      </c>
      <c r="V4709" s="5"/>
      <c r="W4709" s="5"/>
      <c r="Y4709" s="5"/>
    </row>
    <row r="4710" spans="1:25" x14ac:dyDescent="0.3">
      <c r="A4710" t="s">
        <v>6375</v>
      </c>
      <c r="B4710">
        <v>120</v>
      </c>
      <c r="C4710">
        <v>706622</v>
      </c>
      <c r="D4710" t="s">
        <v>3084</v>
      </c>
      <c r="E4710" t="s">
        <v>13158</v>
      </c>
      <c r="F4710" t="s">
        <v>6376</v>
      </c>
      <c r="G4710" t="s">
        <v>524</v>
      </c>
      <c r="H4710" t="s">
        <v>525</v>
      </c>
      <c r="I4710"/>
      <c r="J4710">
        <v>2010</v>
      </c>
      <c r="K4710">
        <v>6.4</v>
      </c>
      <c r="L4710" s="5" t="s">
        <v>4651</v>
      </c>
      <c r="M4710" s="5" t="s">
        <v>1221</v>
      </c>
      <c r="N4710" t="s">
        <v>4183</v>
      </c>
      <c r="O4710" t="s">
        <v>6851</v>
      </c>
      <c r="P4710" s="5" t="e">
        <f t="shared" si="412"/>
        <v>#DIV/0!</v>
      </c>
      <c r="Q4710" s="5">
        <f t="shared" si="413"/>
        <v>706622</v>
      </c>
      <c r="R4710" s="1">
        <f t="shared" si="414"/>
        <v>-18293378</v>
      </c>
      <c r="S4710" s="1">
        <f t="shared" si="415"/>
        <v>19000000</v>
      </c>
      <c r="V4710" s="5"/>
      <c r="W4710" s="5"/>
      <c r="Y4710" s="5"/>
    </row>
    <row r="4711" spans="1:25" x14ac:dyDescent="0.3">
      <c r="A4711" t="s">
        <v>6381</v>
      </c>
      <c r="B4711">
        <v>102</v>
      </c>
      <c r="C4711">
        <v>199652</v>
      </c>
      <c r="D4711" t="s">
        <v>52</v>
      </c>
      <c r="E4711" t="s">
        <v>13159</v>
      </c>
      <c r="F4711" t="s">
        <v>6382</v>
      </c>
      <c r="G4711" t="s">
        <v>14</v>
      </c>
      <c r="H4711" t="s">
        <v>1281</v>
      </c>
      <c r="I4711"/>
      <c r="J4711">
        <v>2011</v>
      </c>
      <c r="K4711">
        <v>6.6</v>
      </c>
      <c r="L4711" s="5" t="s">
        <v>476</v>
      </c>
      <c r="M4711" s="5" t="s">
        <v>340</v>
      </c>
      <c r="N4711" t="s">
        <v>5239</v>
      </c>
      <c r="P4711" s="5" t="e">
        <f t="shared" si="412"/>
        <v>#DIV/0!</v>
      </c>
      <c r="Q4711" s="5">
        <f t="shared" si="413"/>
        <v>199652</v>
      </c>
      <c r="R4711" s="1">
        <f t="shared" si="414"/>
        <v>-18800348</v>
      </c>
      <c r="S4711" s="1">
        <f t="shared" si="415"/>
        <v>19000000</v>
      </c>
      <c r="V4711" s="5"/>
      <c r="W4711" s="5"/>
      <c r="Y4711" s="5"/>
    </row>
    <row r="4712" spans="1:25" x14ac:dyDescent="0.3">
      <c r="A4712" t="s">
        <v>6383</v>
      </c>
      <c r="B4712">
        <v>109</v>
      </c>
      <c r="C4712">
        <v>181655</v>
      </c>
      <c r="D4712" t="s">
        <v>703</v>
      </c>
      <c r="E4712" t="s">
        <v>13160</v>
      </c>
      <c r="F4712" t="s">
        <v>6384</v>
      </c>
      <c r="G4712" t="s">
        <v>2001</v>
      </c>
      <c r="H4712" t="s">
        <v>4341</v>
      </c>
      <c r="I4712"/>
      <c r="J4712">
        <v>2002</v>
      </c>
      <c r="K4712">
        <v>7.9</v>
      </c>
      <c r="L4712" s="5" t="s">
        <v>8413</v>
      </c>
      <c r="M4712" s="5" t="s">
        <v>1221</v>
      </c>
      <c r="P4712" s="5" t="e">
        <f t="shared" si="412"/>
        <v>#DIV/0!</v>
      </c>
      <c r="Q4712" s="5">
        <f t="shared" si="413"/>
        <v>181655</v>
      </c>
      <c r="R4712" s="1">
        <f t="shared" si="414"/>
        <v>-18818345</v>
      </c>
      <c r="S4712" s="1">
        <f t="shared" si="415"/>
        <v>19000000</v>
      </c>
      <c r="V4712" s="5"/>
      <c r="W4712" s="5"/>
      <c r="Y4712" s="5"/>
    </row>
    <row r="4713" spans="1:25" x14ac:dyDescent="0.3">
      <c r="A4713" t="s">
        <v>6387</v>
      </c>
      <c r="B4713">
        <v>134</v>
      </c>
      <c r="C4713"/>
      <c r="D4713" t="s">
        <v>1450</v>
      </c>
      <c r="E4713" t="s">
        <v>13161</v>
      </c>
      <c r="F4713" t="s">
        <v>6388</v>
      </c>
      <c r="G4713" t="s">
        <v>1989</v>
      </c>
      <c r="H4713" t="s">
        <v>1990</v>
      </c>
      <c r="I4713"/>
      <c r="J4713">
        <v>2014</v>
      </c>
      <c r="K4713">
        <v>4.7</v>
      </c>
      <c r="L4713" s="5" t="s">
        <v>1221</v>
      </c>
      <c r="M4713" s="5" t="s">
        <v>3629</v>
      </c>
      <c r="P4713" s="5" t="e">
        <f t="shared" si="412"/>
        <v>#DIV/0!</v>
      </c>
      <c r="Q4713" s="5">
        <f t="shared" si="413"/>
        <v>25035665</v>
      </c>
      <c r="R4713" s="1">
        <f t="shared" si="414"/>
        <v>6035665</v>
      </c>
      <c r="S4713" s="1">
        <f t="shared" si="415"/>
        <v>19000000</v>
      </c>
      <c r="V4713" s="5"/>
      <c r="W4713" s="5"/>
      <c r="Y4713" s="5"/>
    </row>
    <row r="4714" spans="1:25" x14ac:dyDescent="0.3">
      <c r="A4714" s="8" t="s">
        <v>8396</v>
      </c>
      <c r="B4714">
        <v>199</v>
      </c>
      <c r="C4714"/>
      <c r="D4714" t="s">
        <v>2520</v>
      </c>
      <c r="E4714" t="s">
        <v>13162</v>
      </c>
      <c r="F4714" s="3" t="s">
        <v>6396</v>
      </c>
      <c r="G4714" t="s">
        <v>14</v>
      </c>
      <c r="H4714" t="s">
        <v>99</v>
      </c>
      <c r="I4714"/>
      <c r="K4714">
        <v>8.4</v>
      </c>
      <c r="L4714" s="5" t="s">
        <v>1221</v>
      </c>
      <c r="M4714" s="5" t="s">
        <v>6299</v>
      </c>
      <c r="P4714" s="5" t="e">
        <f t="shared" si="412"/>
        <v>#DIV/0!</v>
      </c>
      <c r="Q4714" s="5">
        <f t="shared" si="413"/>
        <v>25035665</v>
      </c>
      <c r="R4714" s="1">
        <f t="shared" si="414"/>
        <v>6035665</v>
      </c>
      <c r="S4714" s="1">
        <f t="shared" si="415"/>
        <v>19000000</v>
      </c>
      <c r="V4714" s="5"/>
      <c r="W4714" s="5"/>
      <c r="Y4714" s="5"/>
    </row>
    <row r="4715" spans="1:25" x14ac:dyDescent="0.3">
      <c r="A4715" s="5" t="s">
        <v>3956</v>
      </c>
      <c r="B4715">
        <v>89</v>
      </c>
      <c r="C4715">
        <v>6940281</v>
      </c>
      <c r="D4715" t="s">
        <v>550</v>
      </c>
      <c r="E4715" t="s">
        <v>13163</v>
      </c>
      <c r="F4715" s="5" t="s">
        <v>6400</v>
      </c>
      <c r="G4715" t="s">
        <v>14</v>
      </c>
      <c r="H4715" t="s">
        <v>22</v>
      </c>
      <c r="I4715"/>
      <c r="J4715">
        <v>2000</v>
      </c>
      <c r="K4715">
        <v>7.3</v>
      </c>
      <c r="L4715" s="5" t="s">
        <v>8413</v>
      </c>
      <c r="M4715" s="5" t="s">
        <v>3629</v>
      </c>
      <c r="P4715" s="5" t="e">
        <f t="shared" si="412"/>
        <v>#DIV/0!</v>
      </c>
      <c r="Q4715" s="5">
        <f t="shared" si="413"/>
        <v>6940281</v>
      </c>
      <c r="R4715" s="1">
        <f t="shared" si="414"/>
        <v>-12059719</v>
      </c>
      <c r="S4715" s="1">
        <f t="shared" si="415"/>
        <v>19000000</v>
      </c>
      <c r="V4715" s="5"/>
      <c r="W4715" s="5"/>
      <c r="Y4715" s="5"/>
    </row>
    <row r="4716" spans="1:25" x14ac:dyDescent="0.3">
      <c r="A4716" t="s">
        <v>852</v>
      </c>
      <c r="B4716">
        <v>124</v>
      </c>
      <c r="C4716">
        <v>188870</v>
      </c>
      <c r="D4716" t="s">
        <v>162</v>
      </c>
      <c r="E4716" t="s">
        <v>13164</v>
      </c>
      <c r="F4716" t="s">
        <v>6401</v>
      </c>
      <c r="G4716" t="s">
        <v>4340</v>
      </c>
      <c r="H4716" t="s">
        <v>4341</v>
      </c>
      <c r="I4716"/>
      <c r="J4716">
        <v>2010</v>
      </c>
      <c r="K4716">
        <v>6.7</v>
      </c>
      <c r="L4716" s="5" t="s">
        <v>476</v>
      </c>
      <c r="M4716" s="5" t="s">
        <v>8413</v>
      </c>
      <c r="N4716" t="s">
        <v>1221</v>
      </c>
      <c r="O4716" t="s">
        <v>3629</v>
      </c>
      <c r="P4716" s="5" t="e">
        <f t="shared" si="412"/>
        <v>#DIV/0!</v>
      </c>
      <c r="Q4716" s="5">
        <f t="shared" si="413"/>
        <v>188870</v>
      </c>
      <c r="R4716" s="1">
        <f t="shared" si="414"/>
        <v>-18811130</v>
      </c>
      <c r="S4716" s="1">
        <f t="shared" si="415"/>
        <v>19000000</v>
      </c>
      <c r="V4716" s="5"/>
      <c r="W4716" s="5"/>
      <c r="Y4716" s="5"/>
    </row>
    <row r="4717" spans="1:25" x14ac:dyDescent="0.3">
      <c r="A4717" t="s">
        <v>8397</v>
      </c>
      <c r="B4717">
        <v>60</v>
      </c>
      <c r="C4717"/>
      <c r="D4717" t="s">
        <v>703</v>
      </c>
      <c r="E4717" t="s">
        <v>13165</v>
      </c>
      <c r="F4717" s="3" t="s">
        <v>6408</v>
      </c>
      <c r="G4717" t="s">
        <v>14</v>
      </c>
      <c r="H4717" t="s">
        <v>15</v>
      </c>
      <c r="I4717"/>
      <c r="K4717">
        <v>8.1</v>
      </c>
      <c r="L4717" s="5" t="s">
        <v>8413</v>
      </c>
      <c r="M4717" s="5" t="s">
        <v>1221</v>
      </c>
      <c r="P4717" s="5" t="e">
        <f t="shared" si="412"/>
        <v>#DIV/0!</v>
      </c>
      <c r="Q4717" s="5">
        <f t="shared" si="413"/>
        <v>25035665</v>
      </c>
      <c r="R4717" s="1">
        <f t="shared" si="414"/>
        <v>6035665</v>
      </c>
      <c r="S4717" s="1">
        <f t="shared" si="415"/>
        <v>19000000</v>
      </c>
      <c r="V4717" s="5"/>
      <c r="W4717" s="5"/>
      <c r="Y4717" s="5"/>
    </row>
    <row r="4718" spans="1:25" x14ac:dyDescent="0.3">
      <c r="A4718" t="s">
        <v>5339</v>
      </c>
      <c r="B4718">
        <v>93</v>
      </c>
      <c r="C4718">
        <v>2542264</v>
      </c>
      <c r="D4718" t="s">
        <v>910</v>
      </c>
      <c r="E4718" t="s">
        <v>13166</v>
      </c>
      <c r="F4718" s="5" t="s">
        <v>6409</v>
      </c>
      <c r="G4718" t="s">
        <v>14</v>
      </c>
      <c r="H4718" t="s">
        <v>22</v>
      </c>
      <c r="I4718"/>
      <c r="J4718">
        <v>1997</v>
      </c>
      <c r="K4718">
        <v>7.1</v>
      </c>
      <c r="L4718" s="5" t="s">
        <v>599</v>
      </c>
      <c r="M4718" s="5" t="s">
        <v>1221</v>
      </c>
      <c r="P4718" s="5" t="e">
        <f t="shared" si="412"/>
        <v>#DIV/0!</v>
      </c>
      <c r="Q4718" s="5">
        <f t="shared" si="413"/>
        <v>2542264</v>
      </c>
      <c r="R4718" s="1">
        <f t="shared" si="414"/>
        <v>-16457736</v>
      </c>
      <c r="S4718" s="1">
        <f t="shared" si="415"/>
        <v>19000000</v>
      </c>
      <c r="V4718" s="5"/>
      <c r="W4718" s="5"/>
      <c r="Y4718" s="5"/>
    </row>
    <row r="4719" spans="1:25" x14ac:dyDescent="0.3">
      <c r="A4719" t="s">
        <v>6438</v>
      </c>
      <c r="B4719">
        <v>109</v>
      </c>
      <c r="C4719">
        <v>10941801</v>
      </c>
      <c r="D4719" t="s">
        <v>6439</v>
      </c>
      <c r="E4719" t="s">
        <v>13167</v>
      </c>
      <c r="F4719" t="s">
        <v>6440</v>
      </c>
      <c r="G4719" t="s">
        <v>14</v>
      </c>
      <c r="H4719" t="s">
        <v>15</v>
      </c>
      <c r="I4719"/>
      <c r="J4719">
        <v>2004</v>
      </c>
      <c r="K4719">
        <v>5.4</v>
      </c>
      <c r="L4719" s="5" t="s">
        <v>599</v>
      </c>
      <c r="M4719" s="5" t="s">
        <v>27</v>
      </c>
      <c r="N4719" t="s">
        <v>1221</v>
      </c>
      <c r="O4719" t="s">
        <v>455</v>
      </c>
      <c r="P4719" s="5" t="e">
        <f t="shared" si="412"/>
        <v>#DIV/0!</v>
      </c>
      <c r="Q4719" s="5">
        <f t="shared" si="413"/>
        <v>10941801</v>
      </c>
      <c r="R4719" s="1">
        <f t="shared" si="414"/>
        <v>-8058199</v>
      </c>
      <c r="S4719" s="1">
        <f t="shared" si="415"/>
        <v>19000000</v>
      </c>
      <c r="V4719" s="5"/>
      <c r="W4719" s="5"/>
      <c r="Y4719" s="5"/>
    </row>
    <row r="4720" spans="1:25" x14ac:dyDescent="0.3">
      <c r="A4720" t="s">
        <v>6452</v>
      </c>
      <c r="B4720">
        <v>82</v>
      </c>
      <c r="C4720">
        <v>7557877</v>
      </c>
      <c r="D4720" t="s">
        <v>359</v>
      </c>
      <c r="E4720" t="s">
        <v>13168</v>
      </c>
      <c r="F4720" t="s">
        <v>6453</v>
      </c>
      <c r="G4720" t="s">
        <v>14</v>
      </c>
      <c r="H4720" t="s">
        <v>15</v>
      </c>
      <c r="I4720"/>
      <c r="J4720">
        <v>1995</v>
      </c>
      <c r="K4720">
        <v>4.5999999999999996</v>
      </c>
      <c r="L4720" s="5" t="s">
        <v>599</v>
      </c>
      <c r="M4720" s="5" t="s">
        <v>8413</v>
      </c>
      <c r="P4720" s="5" t="e">
        <f t="shared" si="412"/>
        <v>#DIV/0!</v>
      </c>
      <c r="Q4720" s="5">
        <f t="shared" si="413"/>
        <v>7557877</v>
      </c>
      <c r="R4720" s="1">
        <f t="shared" si="414"/>
        <v>-11442123</v>
      </c>
      <c r="S4720" s="1">
        <f t="shared" si="415"/>
        <v>19000000</v>
      </c>
      <c r="V4720" s="5"/>
      <c r="W4720" s="5"/>
      <c r="Y4720" s="5"/>
    </row>
    <row r="4721" spans="1:25" x14ac:dyDescent="0.3">
      <c r="A4721" t="s">
        <v>5341</v>
      </c>
      <c r="B4721">
        <v>90</v>
      </c>
      <c r="C4721">
        <v>4613815</v>
      </c>
      <c r="D4721" t="s">
        <v>359</v>
      </c>
      <c r="E4721" t="s">
        <v>13169</v>
      </c>
      <c r="F4721" t="s">
        <v>6459</v>
      </c>
      <c r="G4721" t="s">
        <v>14</v>
      </c>
      <c r="H4721" t="s">
        <v>15</v>
      </c>
      <c r="I4721"/>
      <c r="J4721">
        <v>2006</v>
      </c>
      <c r="K4721">
        <v>6</v>
      </c>
      <c r="L4721" s="5" t="s">
        <v>599</v>
      </c>
      <c r="M4721" s="5" t="s">
        <v>8413</v>
      </c>
      <c r="P4721" s="5" t="e">
        <f t="shared" si="412"/>
        <v>#DIV/0!</v>
      </c>
      <c r="Q4721" s="5">
        <f t="shared" si="413"/>
        <v>4613815</v>
      </c>
      <c r="R4721" s="1">
        <f t="shared" si="414"/>
        <v>-14386185</v>
      </c>
      <c r="S4721" s="1">
        <f t="shared" si="415"/>
        <v>19000000</v>
      </c>
      <c r="V4721" s="5"/>
      <c r="W4721" s="5"/>
      <c r="Y4721" s="5"/>
    </row>
    <row r="4722" spans="1:25" x14ac:dyDescent="0.3">
      <c r="A4722" t="s">
        <v>6480</v>
      </c>
      <c r="B4722">
        <v>83</v>
      </c>
      <c r="C4722">
        <v>1429260</v>
      </c>
      <c r="D4722" t="s">
        <v>79</v>
      </c>
      <c r="E4722" t="s">
        <v>13170</v>
      </c>
      <c r="F4722" t="s">
        <v>6481</v>
      </c>
      <c r="G4722" t="s">
        <v>14</v>
      </c>
      <c r="H4722" t="s">
        <v>15</v>
      </c>
      <c r="I4722"/>
      <c r="J4722">
        <v>2011</v>
      </c>
      <c r="K4722">
        <v>6.6</v>
      </c>
      <c r="L4722" s="5" t="s">
        <v>1221</v>
      </c>
      <c r="M4722" s="5" t="s">
        <v>6851</v>
      </c>
      <c r="P4722" s="5" t="e">
        <f t="shared" si="412"/>
        <v>#DIV/0!</v>
      </c>
      <c r="Q4722" s="5">
        <f t="shared" si="413"/>
        <v>1429260</v>
      </c>
      <c r="R4722" s="1">
        <f t="shared" si="414"/>
        <v>-17570740</v>
      </c>
      <c r="S4722" s="1">
        <f t="shared" si="415"/>
        <v>19000000</v>
      </c>
      <c r="V4722" s="5"/>
      <c r="W4722" s="5"/>
      <c r="Y4722" s="5"/>
    </row>
    <row r="4723" spans="1:25" x14ac:dyDescent="0.3">
      <c r="A4723" t="s">
        <v>6487</v>
      </c>
      <c r="B4723">
        <v>115</v>
      </c>
      <c r="C4723"/>
      <c r="D4723" t="s">
        <v>1890</v>
      </c>
      <c r="E4723" t="s">
        <v>13171</v>
      </c>
      <c r="F4723" t="s">
        <v>6488</v>
      </c>
      <c r="G4723" t="s">
        <v>524</v>
      </c>
      <c r="H4723" t="s">
        <v>525</v>
      </c>
      <c r="I4723"/>
      <c r="J4723">
        <v>2012</v>
      </c>
      <c r="K4723">
        <v>7.1</v>
      </c>
      <c r="L4723" s="5" t="s">
        <v>1221</v>
      </c>
      <c r="M4723" s="5" t="s">
        <v>455</v>
      </c>
      <c r="P4723" s="5" t="e">
        <f t="shared" si="412"/>
        <v>#DIV/0!</v>
      </c>
      <c r="Q4723" s="5">
        <f t="shared" si="413"/>
        <v>25035665</v>
      </c>
      <c r="R4723" s="1">
        <f t="shared" si="414"/>
        <v>6035665</v>
      </c>
      <c r="S4723" s="1">
        <f t="shared" si="415"/>
        <v>19000000</v>
      </c>
      <c r="V4723" s="5"/>
      <c r="W4723" s="5"/>
      <c r="Y4723" s="5"/>
    </row>
    <row r="4724" spans="1:25" x14ac:dyDescent="0.3">
      <c r="A4724" s="8" t="s">
        <v>8398</v>
      </c>
      <c r="B4724">
        <v>23</v>
      </c>
      <c r="C4724"/>
      <c r="D4724" t="s">
        <v>978</v>
      </c>
      <c r="E4724" t="s">
        <v>13172</v>
      </c>
      <c r="F4724" s="3" t="s">
        <v>6508</v>
      </c>
      <c r="G4724" t="s">
        <v>14</v>
      </c>
      <c r="H4724" t="s">
        <v>15</v>
      </c>
      <c r="I4724"/>
      <c r="K4724">
        <v>6.1</v>
      </c>
      <c r="L4724" s="5" t="s">
        <v>599</v>
      </c>
      <c r="M4724" s="5" t="s">
        <v>6299</v>
      </c>
      <c r="N4724" t="s">
        <v>6851</v>
      </c>
      <c r="P4724" s="5" t="e">
        <f t="shared" si="412"/>
        <v>#DIV/0!</v>
      </c>
      <c r="Q4724" s="5">
        <f t="shared" si="413"/>
        <v>25035665</v>
      </c>
      <c r="R4724" s="1">
        <f t="shared" si="414"/>
        <v>6035665</v>
      </c>
      <c r="S4724" s="1">
        <f t="shared" si="415"/>
        <v>19000000</v>
      </c>
      <c r="V4724" s="5"/>
      <c r="W4724" s="5"/>
      <c r="Y4724" s="5"/>
    </row>
    <row r="4725" spans="1:25" x14ac:dyDescent="0.3">
      <c r="A4725" s="5" t="s">
        <v>3001</v>
      </c>
      <c r="B4725">
        <v>90</v>
      </c>
      <c r="C4725"/>
      <c r="D4725" t="s">
        <v>1001</v>
      </c>
      <c r="E4725" t="s">
        <v>13173</v>
      </c>
      <c r="F4725" s="5" t="s">
        <v>6515</v>
      </c>
      <c r="G4725" t="s">
        <v>14</v>
      </c>
      <c r="H4725" t="s">
        <v>99</v>
      </c>
      <c r="I4725"/>
      <c r="J4725">
        <v>2003</v>
      </c>
      <c r="K4725">
        <v>6.3</v>
      </c>
      <c r="L4725" s="5" t="s">
        <v>599</v>
      </c>
      <c r="M4725" s="5" t="s">
        <v>455</v>
      </c>
      <c r="P4725" s="5" t="e">
        <f t="shared" si="412"/>
        <v>#DIV/0!</v>
      </c>
      <c r="Q4725" s="5">
        <f t="shared" si="413"/>
        <v>25035665</v>
      </c>
      <c r="R4725" s="1">
        <f t="shared" si="414"/>
        <v>6035665</v>
      </c>
      <c r="S4725" s="1">
        <f t="shared" si="415"/>
        <v>19000000</v>
      </c>
      <c r="V4725" s="5"/>
      <c r="W4725" s="5"/>
      <c r="Y4725" s="5"/>
    </row>
    <row r="4726" spans="1:25" x14ac:dyDescent="0.3">
      <c r="A4726" t="s">
        <v>6528</v>
      </c>
      <c r="B4726">
        <v>84</v>
      </c>
      <c r="C4726"/>
      <c r="D4726" t="s">
        <v>1966</v>
      </c>
      <c r="E4726" t="s">
        <v>13174</v>
      </c>
      <c r="F4726" t="s">
        <v>6529</v>
      </c>
      <c r="G4726" t="s">
        <v>14</v>
      </c>
      <c r="H4726" t="s">
        <v>132</v>
      </c>
      <c r="I4726"/>
      <c r="J4726">
        <v>2009</v>
      </c>
      <c r="K4726">
        <v>6.7</v>
      </c>
      <c r="L4726" s="5" t="s">
        <v>2267</v>
      </c>
      <c r="M4726" s="5" t="s">
        <v>3629</v>
      </c>
      <c r="P4726" s="5" t="e">
        <f t="shared" si="412"/>
        <v>#DIV/0!</v>
      </c>
      <c r="Q4726" s="5">
        <f t="shared" si="413"/>
        <v>25035665</v>
      </c>
      <c r="R4726" s="1">
        <f t="shared" si="414"/>
        <v>6035665</v>
      </c>
      <c r="S4726" s="1">
        <f t="shared" si="415"/>
        <v>19000000</v>
      </c>
      <c r="V4726" s="5"/>
      <c r="W4726" s="5"/>
      <c r="Y4726" s="5"/>
    </row>
    <row r="4727" spans="1:25" x14ac:dyDescent="0.3">
      <c r="A4727" t="s">
        <v>6544</v>
      </c>
      <c r="B4727">
        <v>92</v>
      </c>
      <c r="C4727"/>
      <c r="D4727" t="s">
        <v>1221</v>
      </c>
      <c r="E4727" t="s">
        <v>13175</v>
      </c>
      <c r="F4727" t="s">
        <v>6545</v>
      </c>
      <c r="G4727" t="s">
        <v>14</v>
      </c>
      <c r="H4727" t="s">
        <v>15</v>
      </c>
      <c r="I4727"/>
      <c r="J4727">
        <v>2009</v>
      </c>
      <c r="K4727">
        <v>7.3</v>
      </c>
      <c r="L4727" s="5" t="s">
        <v>1221</v>
      </c>
      <c r="M4727" s="5"/>
      <c r="P4727" s="5" t="e">
        <f t="shared" si="412"/>
        <v>#DIV/0!</v>
      </c>
      <c r="Q4727" s="5">
        <f t="shared" si="413"/>
        <v>25035665</v>
      </c>
      <c r="R4727" s="1">
        <f t="shared" si="414"/>
        <v>6035665</v>
      </c>
      <c r="S4727" s="1">
        <f t="shared" si="415"/>
        <v>19000000</v>
      </c>
      <c r="V4727" s="5"/>
      <c r="W4727" s="5"/>
      <c r="Y4727" s="5"/>
    </row>
    <row r="4728" spans="1:25" x14ac:dyDescent="0.3">
      <c r="A4728" t="s">
        <v>6549</v>
      </c>
      <c r="B4728">
        <v>97</v>
      </c>
      <c r="C4728">
        <v>304137</v>
      </c>
      <c r="D4728" t="s">
        <v>3222</v>
      </c>
      <c r="E4728" t="s">
        <v>13176</v>
      </c>
      <c r="F4728" t="s">
        <v>6550</v>
      </c>
      <c r="G4728" t="s">
        <v>14</v>
      </c>
      <c r="H4728" t="s">
        <v>22</v>
      </c>
      <c r="I4728"/>
      <c r="J4728">
        <v>2010</v>
      </c>
      <c r="K4728">
        <v>7.3</v>
      </c>
      <c r="L4728" s="5" t="s">
        <v>599</v>
      </c>
      <c r="M4728" s="5" t="s">
        <v>8413</v>
      </c>
      <c r="N4728" t="s">
        <v>1221</v>
      </c>
      <c r="P4728" s="5" t="e">
        <f t="shared" si="412"/>
        <v>#DIV/0!</v>
      </c>
      <c r="Q4728" s="5">
        <f t="shared" si="413"/>
        <v>304137</v>
      </c>
      <c r="R4728" s="1">
        <f t="shared" si="414"/>
        <v>-18695863</v>
      </c>
      <c r="S4728" s="1">
        <f t="shared" si="415"/>
        <v>19000000</v>
      </c>
      <c r="V4728" s="5"/>
      <c r="W4728" s="5"/>
      <c r="Y4728" s="5"/>
    </row>
    <row r="4729" spans="1:25" x14ac:dyDescent="0.3">
      <c r="A4729" s="8" t="s">
        <v>8399</v>
      </c>
      <c r="B4729">
        <v>25</v>
      </c>
      <c r="C4729"/>
      <c r="D4729" t="s">
        <v>4120</v>
      </c>
      <c r="E4729" t="s">
        <v>13177</v>
      </c>
      <c r="F4729" s="3" t="s">
        <v>6561</v>
      </c>
      <c r="G4729" t="s">
        <v>14</v>
      </c>
      <c r="H4729" t="s">
        <v>15</v>
      </c>
      <c r="I4729"/>
      <c r="K4729">
        <v>8.4</v>
      </c>
      <c r="L4729" s="5" t="s">
        <v>599</v>
      </c>
      <c r="M4729" s="5" t="s">
        <v>1221</v>
      </c>
      <c r="N4729" t="s">
        <v>8418</v>
      </c>
      <c r="P4729" s="5" t="e">
        <f t="shared" si="412"/>
        <v>#DIV/0!</v>
      </c>
      <c r="Q4729" s="5">
        <f t="shared" si="413"/>
        <v>25035665</v>
      </c>
      <c r="R4729" s="1">
        <f t="shared" si="414"/>
        <v>6035665</v>
      </c>
      <c r="S4729" s="1">
        <f t="shared" si="415"/>
        <v>19000000</v>
      </c>
      <c r="V4729" s="5"/>
      <c r="W4729" s="5"/>
      <c r="Y4729" s="5"/>
    </row>
    <row r="4730" spans="1:25" x14ac:dyDescent="0.3">
      <c r="A4730" s="8" t="s">
        <v>2480</v>
      </c>
      <c r="B4730">
        <v>42</v>
      </c>
      <c r="C4730"/>
      <c r="D4730" t="s">
        <v>2199</v>
      </c>
      <c r="E4730" t="s">
        <v>13178</v>
      </c>
      <c r="F4730" s="3" t="s">
        <v>6570</v>
      </c>
      <c r="G4730" t="s">
        <v>14</v>
      </c>
      <c r="H4730" t="s">
        <v>15</v>
      </c>
      <c r="I4730"/>
      <c r="K4730">
        <v>7.8</v>
      </c>
      <c r="L4730" s="5" t="s">
        <v>1221</v>
      </c>
      <c r="M4730" s="5" t="s">
        <v>4183</v>
      </c>
      <c r="P4730" s="5" t="e">
        <f t="shared" si="412"/>
        <v>#DIV/0!</v>
      </c>
      <c r="Q4730" s="5">
        <f t="shared" si="413"/>
        <v>25035665</v>
      </c>
      <c r="R4730" s="1">
        <f t="shared" si="414"/>
        <v>6035665</v>
      </c>
      <c r="S4730" s="1">
        <f t="shared" si="415"/>
        <v>19000000</v>
      </c>
      <c r="V4730" s="5"/>
      <c r="W4730" s="5"/>
      <c r="Y4730" s="5"/>
    </row>
    <row r="4731" spans="1:25" x14ac:dyDescent="0.3">
      <c r="A4731" s="5" t="s">
        <v>6588</v>
      </c>
      <c r="B4731">
        <v>94</v>
      </c>
      <c r="C4731"/>
      <c r="D4731" t="s">
        <v>1966</v>
      </c>
      <c r="E4731" t="s">
        <v>13179</v>
      </c>
      <c r="F4731" s="5" t="s">
        <v>6589</v>
      </c>
      <c r="G4731" t="s">
        <v>14</v>
      </c>
      <c r="H4731" t="s">
        <v>15</v>
      </c>
      <c r="I4731"/>
      <c r="J4731">
        <v>2008</v>
      </c>
      <c r="K4731">
        <v>4.8</v>
      </c>
      <c r="L4731" s="5" t="s">
        <v>2267</v>
      </c>
      <c r="M4731" s="5" t="s">
        <v>3629</v>
      </c>
      <c r="P4731" s="5" t="e">
        <f t="shared" si="412"/>
        <v>#DIV/0!</v>
      </c>
      <c r="Q4731" s="5">
        <f t="shared" si="413"/>
        <v>25035665</v>
      </c>
      <c r="R4731" s="1">
        <f t="shared" si="414"/>
        <v>6035665</v>
      </c>
      <c r="S4731" s="1">
        <f t="shared" si="415"/>
        <v>19000000</v>
      </c>
      <c r="V4731" s="5"/>
      <c r="W4731" s="5"/>
      <c r="Y4731" s="5"/>
    </row>
    <row r="4732" spans="1:25" x14ac:dyDescent="0.3">
      <c r="A4732" t="s">
        <v>6311</v>
      </c>
      <c r="B4732">
        <v>45</v>
      </c>
      <c r="C4732"/>
      <c r="D4732" t="s">
        <v>1450</v>
      </c>
      <c r="E4732" t="s">
        <v>13180</v>
      </c>
      <c r="F4732" s="3" t="s">
        <v>6614</v>
      </c>
      <c r="G4732" t="s">
        <v>14</v>
      </c>
      <c r="H4732" t="s">
        <v>22</v>
      </c>
      <c r="I4732"/>
      <c r="K4732">
        <v>7.3</v>
      </c>
      <c r="L4732" s="5" t="s">
        <v>1221</v>
      </c>
      <c r="M4732" s="5" t="s">
        <v>3629</v>
      </c>
      <c r="P4732" s="5" t="e">
        <f t="shared" si="412"/>
        <v>#DIV/0!</v>
      </c>
      <c r="Q4732" s="5">
        <f t="shared" si="413"/>
        <v>25035665</v>
      </c>
      <c r="R4732" s="1">
        <f t="shared" si="414"/>
        <v>6035665</v>
      </c>
      <c r="S4732" s="1">
        <f t="shared" si="415"/>
        <v>19000000</v>
      </c>
      <c r="V4732" s="5"/>
      <c r="W4732" s="5"/>
      <c r="Y4732" s="5"/>
    </row>
    <row r="4733" spans="1:25" x14ac:dyDescent="0.3">
      <c r="A4733" t="s">
        <v>6633</v>
      </c>
      <c r="B4733">
        <v>99</v>
      </c>
      <c r="C4733"/>
      <c r="D4733" t="s">
        <v>79</v>
      </c>
      <c r="E4733" t="s">
        <v>13181</v>
      </c>
      <c r="F4733" s="5" t="s">
        <v>6634</v>
      </c>
      <c r="G4733" t="s">
        <v>14</v>
      </c>
      <c r="H4733" t="s">
        <v>15</v>
      </c>
      <c r="I4733"/>
      <c r="J4733">
        <v>2011</v>
      </c>
      <c r="K4733">
        <v>6.1</v>
      </c>
      <c r="L4733" s="5" t="s">
        <v>1221</v>
      </c>
      <c r="M4733" s="5" t="s">
        <v>6851</v>
      </c>
      <c r="P4733" s="5" t="e">
        <f t="shared" si="412"/>
        <v>#DIV/0!</v>
      </c>
      <c r="Q4733" s="5">
        <f t="shared" si="413"/>
        <v>25035665</v>
      </c>
      <c r="R4733" s="1">
        <f t="shared" si="414"/>
        <v>6035665</v>
      </c>
      <c r="S4733" s="1">
        <f t="shared" si="415"/>
        <v>19000000</v>
      </c>
      <c r="V4733" s="5"/>
      <c r="W4733" s="5"/>
      <c r="Y4733" s="5"/>
    </row>
    <row r="4734" spans="1:25" x14ac:dyDescent="0.3">
      <c r="A4734" t="s">
        <v>6644</v>
      </c>
      <c r="B4734">
        <v>93</v>
      </c>
      <c r="C4734">
        <v>17311</v>
      </c>
      <c r="D4734" t="s">
        <v>1102</v>
      </c>
      <c r="E4734" t="s">
        <v>13182</v>
      </c>
      <c r="F4734" t="s">
        <v>6645</v>
      </c>
      <c r="G4734" t="s">
        <v>14</v>
      </c>
      <c r="H4734" t="s">
        <v>15</v>
      </c>
      <c r="I4734"/>
      <c r="J4734">
        <v>2006</v>
      </c>
      <c r="K4734">
        <v>6.7</v>
      </c>
      <c r="L4734" s="5" t="s">
        <v>8413</v>
      </c>
      <c r="M4734" s="5" t="s">
        <v>1221</v>
      </c>
      <c r="N4734" t="s">
        <v>8415</v>
      </c>
      <c r="P4734" s="5" t="e">
        <f t="shared" si="412"/>
        <v>#DIV/0!</v>
      </c>
      <c r="Q4734" s="5">
        <f t="shared" si="413"/>
        <v>17311</v>
      </c>
      <c r="R4734" s="1">
        <f t="shared" si="414"/>
        <v>-18982689</v>
      </c>
      <c r="S4734" s="1">
        <f t="shared" si="415"/>
        <v>19000000</v>
      </c>
      <c r="V4734" s="5"/>
      <c r="W4734" s="5"/>
      <c r="Y4734" s="5"/>
    </row>
    <row r="4735" spans="1:25" x14ac:dyDescent="0.3">
      <c r="A4735" t="s">
        <v>6654</v>
      </c>
      <c r="B4735">
        <v>128</v>
      </c>
      <c r="C4735">
        <v>3766595</v>
      </c>
      <c r="D4735" t="s">
        <v>1221</v>
      </c>
      <c r="E4735" t="s">
        <v>13183</v>
      </c>
      <c r="F4735" t="s">
        <v>6655</v>
      </c>
      <c r="G4735" t="s">
        <v>524</v>
      </c>
      <c r="H4735" t="s">
        <v>525</v>
      </c>
      <c r="I4735"/>
      <c r="J4735">
        <v>2008</v>
      </c>
      <c r="K4735">
        <v>7.5</v>
      </c>
      <c r="L4735" s="5" t="s">
        <v>1221</v>
      </c>
      <c r="M4735" s="5"/>
      <c r="P4735" s="5" t="e">
        <f t="shared" si="412"/>
        <v>#DIV/0!</v>
      </c>
      <c r="Q4735" s="5">
        <f t="shared" si="413"/>
        <v>3766595</v>
      </c>
      <c r="R4735" s="1">
        <f t="shared" si="414"/>
        <v>-15233405</v>
      </c>
      <c r="S4735" s="1">
        <f t="shared" si="415"/>
        <v>19000000</v>
      </c>
      <c r="V4735" s="5"/>
      <c r="W4735" s="5"/>
      <c r="Y4735" s="5"/>
    </row>
    <row r="4736" spans="1:25" x14ac:dyDescent="0.3">
      <c r="A4736" t="s">
        <v>6659</v>
      </c>
      <c r="B4736">
        <v>99</v>
      </c>
      <c r="C4736">
        <v>2277396</v>
      </c>
      <c r="D4736" t="s">
        <v>79</v>
      </c>
      <c r="E4736" t="s">
        <v>13184</v>
      </c>
      <c r="F4736" t="s">
        <v>6660</v>
      </c>
      <c r="G4736" t="s">
        <v>14</v>
      </c>
      <c r="H4736" t="s">
        <v>15</v>
      </c>
      <c r="I4736"/>
      <c r="J4736">
        <v>2009</v>
      </c>
      <c r="K4736">
        <v>7.2</v>
      </c>
      <c r="L4736" s="5" t="s">
        <v>1221</v>
      </c>
      <c r="M4736" s="5" t="s">
        <v>6851</v>
      </c>
      <c r="P4736" s="5" t="e">
        <f t="shared" si="412"/>
        <v>#DIV/0!</v>
      </c>
      <c r="Q4736" s="5">
        <f t="shared" si="413"/>
        <v>2277396</v>
      </c>
      <c r="R4736" s="1">
        <f t="shared" si="414"/>
        <v>-16722604</v>
      </c>
      <c r="S4736" s="1">
        <f t="shared" si="415"/>
        <v>19000000</v>
      </c>
      <c r="V4736" s="5"/>
      <c r="W4736" s="5"/>
      <c r="Y4736" s="5"/>
    </row>
    <row r="4737" spans="1:25" x14ac:dyDescent="0.3">
      <c r="A4737" t="s">
        <v>705</v>
      </c>
      <c r="B4737">
        <v>109</v>
      </c>
      <c r="C4737">
        <v>377420</v>
      </c>
      <c r="D4737" t="s">
        <v>1221</v>
      </c>
      <c r="E4737" t="s">
        <v>13185</v>
      </c>
      <c r="F4737" t="s">
        <v>6681</v>
      </c>
      <c r="G4737" t="s">
        <v>708</v>
      </c>
      <c r="H4737" t="s">
        <v>319</v>
      </c>
      <c r="I4737"/>
      <c r="J4737">
        <v>2014</v>
      </c>
      <c r="K4737">
        <v>7.3</v>
      </c>
      <c r="L4737" s="5" t="s">
        <v>1221</v>
      </c>
      <c r="M4737" s="5"/>
      <c r="P4737" s="5" t="e">
        <f t="shared" si="412"/>
        <v>#DIV/0!</v>
      </c>
      <c r="Q4737" s="5">
        <f t="shared" si="413"/>
        <v>377420</v>
      </c>
      <c r="R4737" s="1">
        <f t="shared" si="414"/>
        <v>-18622580</v>
      </c>
      <c r="S4737" s="1">
        <f t="shared" si="415"/>
        <v>19000000</v>
      </c>
      <c r="V4737" s="5"/>
      <c r="W4737" s="5"/>
      <c r="Y4737" s="5"/>
    </row>
    <row r="4738" spans="1:25" x14ac:dyDescent="0.3">
      <c r="A4738" t="s">
        <v>6707</v>
      </c>
      <c r="B4738">
        <v>84</v>
      </c>
      <c r="C4738">
        <v>229094</v>
      </c>
      <c r="D4738" t="s">
        <v>5239</v>
      </c>
      <c r="E4738" t="s">
        <v>13186</v>
      </c>
      <c r="F4738" t="s">
        <v>6708</v>
      </c>
      <c r="G4738" t="s">
        <v>14</v>
      </c>
      <c r="H4738" t="s">
        <v>22</v>
      </c>
      <c r="I4738"/>
      <c r="J4738">
        <v>2015</v>
      </c>
      <c r="K4738">
        <v>6.9</v>
      </c>
      <c r="L4738" s="5" t="s">
        <v>5239</v>
      </c>
      <c r="M4738" s="5"/>
      <c r="P4738" s="5" t="e">
        <f t="shared" ref="P4738:P4801" si="416">CORREL(C4738:C9651,I4738:I9651)</f>
        <v>#DIV/0!</v>
      </c>
      <c r="Q4738" s="5">
        <f t="shared" ref="Q4738:Q4801" si="417">IF(ISBLANK(C4738),MEDIAN($C$2:$C$4915), C4738)</f>
        <v>229094</v>
      </c>
      <c r="R4738" s="1">
        <f t="shared" ref="R4738:R4801" si="418">Q4738-S4738</f>
        <v>-18770906</v>
      </c>
      <c r="S4738" s="1">
        <f t="shared" ref="S4738:S4801" si="419">IF(ISBLANK(I4738),MEDIAN($I$2:$I$4915), I4738)</f>
        <v>19000000</v>
      </c>
      <c r="V4738" s="5"/>
      <c r="W4738" s="5"/>
      <c r="Y4738" s="5"/>
    </row>
    <row r="4739" spans="1:25" x14ac:dyDescent="0.3">
      <c r="A4739" t="s">
        <v>4562</v>
      </c>
      <c r="B4739">
        <v>94</v>
      </c>
      <c r="C4739">
        <v>9016377</v>
      </c>
      <c r="D4739" t="s">
        <v>599</v>
      </c>
      <c r="E4739" t="s">
        <v>13187</v>
      </c>
      <c r="F4739" t="s">
        <v>6714</v>
      </c>
      <c r="G4739" t="s">
        <v>14</v>
      </c>
      <c r="H4739" t="s">
        <v>15</v>
      </c>
      <c r="I4739"/>
      <c r="J4739">
        <v>1999</v>
      </c>
      <c r="K4739">
        <v>5.2</v>
      </c>
      <c r="L4739" s="5" t="s">
        <v>599</v>
      </c>
      <c r="M4739" s="5"/>
      <c r="P4739" s="5" t="e">
        <f t="shared" si="416"/>
        <v>#DIV/0!</v>
      </c>
      <c r="Q4739" s="5">
        <f t="shared" si="417"/>
        <v>9016377</v>
      </c>
      <c r="R4739" s="1">
        <f t="shared" si="418"/>
        <v>-9983623</v>
      </c>
      <c r="S4739" s="1">
        <f t="shared" si="419"/>
        <v>19000000</v>
      </c>
      <c r="V4739" s="5"/>
      <c r="W4739" s="5"/>
      <c r="Y4739" s="5"/>
    </row>
    <row r="4740" spans="1:25" x14ac:dyDescent="0.3">
      <c r="A4740" s="8" t="s">
        <v>6715</v>
      </c>
      <c r="B4740">
        <v>11</v>
      </c>
      <c r="C4740"/>
      <c r="D4740" t="s">
        <v>6280</v>
      </c>
      <c r="E4740" t="s">
        <v>13188</v>
      </c>
      <c r="F4740" s="3" t="s">
        <v>6716</v>
      </c>
      <c r="G4740" t="s">
        <v>14</v>
      </c>
      <c r="H4740" t="s">
        <v>15</v>
      </c>
      <c r="I4740"/>
      <c r="K4740">
        <v>7.8</v>
      </c>
      <c r="L4740" s="5" t="s">
        <v>4017</v>
      </c>
      <c r="M4740" s="5" t="s">
        <v>599</v>
      </c>
      <c r="P4740" s="5" t="e">
        <f t="shared" si="416"/>
        <v>#DIV/0!</v>
      </c>
      <c r="Q4740" s="5">
        <f t="shared" si="417"/>
        <v>25035665</v>
      </c>
      <c r="R4740" s="1">
        <f t="shared" si="418"/>
        <v>6035665</v>
      </c>
      <c r="S4740" s="1">
        <f t="shared" si="419"/>
        <v>19000000</v>
      </c>
      <c r="V4740" s="5"/>
      <c r="W4740" s="5"/>
      <c r="Y4740" s="5"/>
    </row>
    <row r="4741" spans="1:25" x14ac:dyDescent="0.3">
      <c r="A4741" s="5" t="s">
        <v>5194</v>
      </c>
      <c r="B4741">
        <v>94</v>
      </c>
      <c r="C4741">
        <v>6879730</v>
      </c>
      <c r="D4741" t="s">
        <v>1221</v>
      </c>
      <c r="E4741" t="s">
        <v>13189</v>
      </c>
      <c r="F4741" s="5" t="s">
        <v>6726</v>
      </c>
      <c r="G4741" t="s">
        <v>14</v>
      </c>
      <c r="H4741" t="s">
        <v>15</v>
      </c>
      <c r="I4741"/>
      <c r="J4741">
        <v>2004</v>
      </c>
      <c r="K4741">
        <v>6.9</v>
      </c>
      <c r="L4741" s="5" t="s">
        <v>1221</v>
      </c>
      <c r="M4741" s="5"/>
      <c r="P4741" s="5" t="e">
        <f t="shared" si="416"/>
        <v>#DIV/0!</v>
      </c>
      <c r="Q4741" s="5">
        <f t="shared" si="417"/>
        <v>6879730</v>
      </c>
      <c r="R4741" s="1">
        <f t="shared" si="418"/>
        <v>-12120270</v>
      </c>
      <c r="S4741" s="1">
        <f t="shared" si="419"/>
        <v>19000000</v>
      </c>
      <c r="V4741" s="5"/>
      <c r="W4741" s="5"/>
      <c r="Y4741" s="5"/>
    </row>
    <row r="4742" spans="1:25" x14ac:dyDescent="0.3">
      <c r="A4742" t="s">
        <v>1986</v>
      </c>
      <c r="B4742">
        <v>117</v>
      </c>
      <c r="C4742">
        <v>3222857</v>
      </c>
      <c r="D4742" t="s">
        <v>79</v>
      </c>
      <c r="E4742" t="s">
        <v>13190</v>
      </c>
      <c r="F4742" t="s">
        <v>6730</v>
      </c>
      <c r="G4742" t="s">
        <v>1989</v>
      </c>
      <c r="H4742" t="s">
        <v>99</v>
      </c>
      <c r="I4742"/>
      <c r="J4742">
        <v>2005</v>
      </c>
      <c r="K4742">
        <v>7.8</v>
      </c>
      <c r="L4742" s="5" t="s">
        <v>1221</v>
      </c>
      <c r="M4742" s="5" t="s">
        <v>6851</v>
      </c>
      <c r="P4742" s="5" t="e">
        <f t="shared" si="416"/>
        <v>#DIV/0!</v>
      </c>
      <c r="Q4742" s="5">
        <f t="shared" si="417"/>
        <v>3222857</v>
      </c>
      <c r="R4742" s="1">
        <f t="shared" si="418"/>
        <v>-15777143</v>
      </c>
      <c r="S4742" s="1">
        <f t="shared" si="419"/>
        <v>19000000</v>
      </c>
      <c r="V4742" s="5"/>
      <c r="W4742" s="5"/>
      <c r="Y4742" s="5"/>
    </row>
    <row r="4743" spans="1:25" x14ac:dyDescent="0.3">
      <c r="A4743" t="s">
        <v>5621</v>
      </c>
      <c r="B4743">
        <v>90</v>
      </c>
      <c r="C4743">
        <v>4033268</v>
      </c>
      <c r="D4743" t="s">
        <v>910</v>
      </c>
      <c r="E4743" t="s">
        <v>13191</v>
      </c>
      <c r="F4743" t="s">
        <v>6737</v>
      </c>
      <c r="G4743" t="s">
        <v>14</v>
      </c>
      <c r="H4743" t="s">
        <v>15</v>
      </c>
      <c r="I4743"/>
      <c r="J4743">
        <v>2010</v>
      </c>
      <c r="K4743">
        <v>6.6</v>
      </c>
      <c r="L4743" s="5" t="s">
        <v>599</v>
      </c>
      <c r="M4743" s="5" t="s">
        <v>1221</v>
      </c>
      <c r="P4743" s="5" t="e">
        <f t="shared" si="416"/>
        <v>#DIV/0!</v>
      </c>
      <c r="Q4743" s="5">
        <f t="shared" si="417"/>
        <v>4033268</v>
      </c>
      <c r="R4743" s="1">
        <f t="shared" si="418"/>
        <v>-14966732</v>
      </c>
      <c r="S4743" s="1">
        <f t="shared" si="419"/>
        <v>19000000</v>
      </c>
      <c r="V4743" s="5"/>
      <c r="W4743" s="5"/>
      <c r="Y4743" s="5"/>
    </row>
    <row r="4744" spans="1:25" x14ac:dyDescent="0.3">
      <c r="A4744" t="s">
        <v>5325</v>
      </c>
      <c r="B4744">
        <v>86</v>
      </c>
      <c r="C4744">
        <v>4063238</v>
      </c>
      <c r="D4744" t="s">
        <v>507</v>
      </c>
      <c r="E4744" t="s">
        <v>13192</v>
      </c>
      <c r="F4744" t="s">
        <v>6751</v>
      </c>
      <c r="G4744" t="s">
        <v>14</v>
      </c>
      <c r="H4744" t="s">
        <v>15</v>
      </c>
      <c r="I4744"/>
      <c r="J4744">
        <v>2012</v>
      </c>
      <c r="K4744">
        <v>7.4</v>
      </c>
      <c r="L4744" s="5" t="s">
        <v>599</v>
      </c>
      <c r="M4744" s="5" t="s">
        <v>1221</v>
      </c>
      <c r="N4744" t="s">
        <v>6851</v>
      </c>
      <c r="P4744" s="5" t="e">
        <f t="shared" si="416"/>
        <v>#DIV/0!</v>
      </c>
      <c r="Q4744" s="5">
        <f t="shared" si="417"/>
        <v>4063238</v>
      </c>
      <c r="R4744" s="1">
        <f t="shared" si="418"/>
        <v>-14936762</v>
      </c>
      <c r="S4744" s="1">
        <f t="shared" si="419"/>
        <v>19000000</v>
      </c>
      <c r="V4744" s="5"/>
      <c r="W4744" s="5"/>
      <c r="Y4744" s="5"/>
    </row>
    <row r="4745" spans="1:25" x14ac:dyDescent="0.3">
      <c r="A4745" t="s">
        <v>6770</v>
      </c>
      <c r="B4745">
        <v>123</v>
      </c>
      <c r="C4745">
        <v>373060</v>
      </c>
      <c r="D4745" t="s">
        <v>1221</v>
      </c>
      <c r="E4745" t="s">
        <v>13193</v>
      </c>
      <c r="F4745" t="s">
        <v>6771</v>
      </c>
      <c r="G4745" t="s">
        <v>14</v>
      </c>
      <c r="H4745" t="s">
        <v>22</v>
      </c>
      <c r="I4745"/>
      <c r="J4745">
        <v>2009</v>
      </c>
      <c r="K4745">
        <v>7.3</v>
      </c>
      <c r="L4745" s="5" t="s">
        <v>1221</v>
      </c>
      <c r="M4745" s="5"/>
      <c r="P4745" s="5" t="e">
        <f t="shared" si="416"/>
        <v>#DIV/0!</v>
      </c>
      <c r="Q4745" s="5">
        <f t="shared" si="417"/>
        <v>373060</v>
      </c>
      <c r="R4745" s="1">
        <f t="shared" si="418"/>
        <v>-18626940</v>
      </c>
      <c r="S4745" s="1">
        <f t="shared" si="419"/>
        <v>19000000</v>
      </c>
      <c r="V4745" s="5"/>
      <c r="W4745" s="5"/>
      <c r="Y4745" s="5"/>
    </row>
    <row r="4746" spans="1:25" x14ac:dyDescent="0.3">
      <c r="A4746" t="s">
        <v>6772</v>
      </c>
      <c r="B4746">
        <v>99</v>
      </c>
      <c r="C4746">
        <v>1007535</v>
      </c>
      <c r="D4746" t="s">
        <v>507</v>
      </c>
      <c r="E4746" t="s">
        <v>13194</v>
      </c>
      <c r="F4746" t="s">
        <v>6773</v>
      </c>
      <c r="G4746" t="s">
        <v>14</v>
      </c>
      <c r="H4746" t="s">
        <v>15</v>
      </c>
      <c r="I4746"/>
      <c r="J4746">
        <v>2011</v>
      </c>
      <c r="K4746">
        <v>5.7</v>
      </c>
      <c r="L4746" s="5" t="s">
        <v>599</v>
      </c>
      <c r="M4746" s="5" t="s">
        <v>1221</v>
      </c>
      <c r="N4746" t="s">
        <v>6851</v>
      </c>
      <c r="P4746" s="5" t="e">
        <f t="shared" si="416"/>
        <v>#DIV/0!</v>
      </c>
      <c r="Q4746" s="5">
        <f t="shared" si="417"/>
        <v>1007535</v>
      </c>
      <c r="R4746" s="1">
        <f t="shared" si="418"/>
        <v>-17992465</v>
      </c>
      <c r="S4746" s="1">
        <f t="shared" si="419"/>
        <v>19000000</v>
      </c>
      <c r="V4746" s="5"/>
      <c r="W4746" s="5"/>
      <c r="Y4746" s="5"/>
    </row>
    <row r="4747" spans="1:25" x14ac:dyDescent="0.3">
      <c r="A4747" t="s">
        <v>3685</v>
      </c>
      <c r="B4747">
        <v>173</v>
      </c>
      <c r="C4747"/>
      <c r="D4747" t="s">
        <v>1543</v>
      </c>
      <c r="E4747" t="s">
        <v>13195</v>
      </c>
      <c r="F4747" s="3" t="s">
        <v>6774</v>
      </c>
      <c r="G4747" t="s">
        <v>14</v>
      </c>
      <c r="H4747" t="s">
        <v>15</v>
      </c>
      <c r="I4747"/>
      <c r="K4747">
        <v>5</v>
      </c>
      <c r="L4747" s="5" t="s">
        <v>2267</v>
      </c>
      <c r="M4747" s="5" t="s">
        <v>4289</v>
      </c>
      <c r="N4747" t="s">
        <v>3629</v>
      </c>
      <c r="P4747" s="5" t="e">
        <f t="shared" si="416"/>
        <v>#DIV/0!</v>
      </c>
      <c r="Q4747" s="5">
        <f t="shared" si="417"/>
        <v>25035665</v>
      </c>
      <c r="R4747" s="1">
        <f t="shared" si="418"/>
        <v>6035665</v>
      </c>
      <c r="S4747" s="1">
        <f t="shared" si="419"/>
        <v>19000000</v>
      </c>
      <c r="V4747" s="5"/>
      <c r="W4747" s="5"/>
      <c r="Y4747" s="5"/>
    </row>
    <row r="4748" spans="1:25" x14ac:dyDescent="0.3">
      <c r="A4748" s="8" t="s">
        <v>8400</v>
      </c>
      <c r="B4748">
        <v>44</v>
      </c>
      <c r="C4748"/>
      <c r="D4748" t="s">
        <v>6777</v>
      </c>
      <c r="E4748" t="s">
        <v>13196</v>
      </c>
      <c r="F4748" s="3" t="s">
        <v>6778</v>
      </c>
      <c r="G4748" t="s">
        <v>14</v>
      </c>
      <c r="H4748" t="s">
        <v>15</v>
      </c>
      <c r="I4748"/>
      <c r="K4748">
        <v>7.9</v>
      </c>
      <c r="L4748" s="5" t="s">
        <v>599</v>
      </c>
      <c r="M4748" s="5" t="s">
        <v>1221</v>
      </c>
      <c r="N4748" t="s">
        <v>2267</v>
      </c>
      <c r="O4748" t="s">
        <v>4289</v>
      </c>
      <c r="P4748" s="5" t="e">
        <f t="shared" si="416"/>
        <v>#DIV/0!</v>
      </c>
      <c r="Q4748" s="5">
        <f t="shared" si="417"/>
        <v>25035665</v>
      </c>
      <c r="R4748" s="1">
        <f t="shared" si="418"/>
        <v>6035665</v>
      </c>
      <c r="S4748" s="1">
        <f t="shared" si="419"/>
        <v>19000000</v>
      </c>
      <c r="V4748" s="5"/>
      <c r="W4748" s="5"/>
      <c r="Y4748" s="5"/>
    </row>
    <row r="4749" spans="1:25" x14ac:dyDescent="0.3">
      <c r="A4749" s="5" t="s">
        <v>6779</v>
      </c>
      <c r="B4749">
        <v>120</v>
      </c>
      <c r="C4749"/>
      <c r="D4749" t="s">
        <v>4664</v>
      </c>
      <c r="E4749" t="s">
        <v>13197</v>
      </c>
      <c r="F4749" s="5" t="s">
        <v>6780</v>
      </c>
      <c r="G4749" t="s">
        <v>14</v>
      </c>
      <c r="H4749" t="s">
        <v>15</v>
      </c>
      <c r="I4749"/>
      <c r="J4749">
        <v>2004</v>
      </c>
      <c r="K4749">
        <v>5</v>
      </c>
      <c r="L4749" s="5" t="s">
        <v>1221</v>
      </c>
      <c r="M4749" s="5" t="s">
        <v>6299</v>
      </c>
      <c r="N4749" t="s">
        <v>4183</v>
      </c>
      <c r="P4749" s="5" t="e">
        <f t="shared" si="416"/>
        <v>#DIV/0!</v>
      </c>
      <c r="Q4749" s="5">
        <f t="shared" si="417"/>
        <v>25035665</v>
      </c>
      <c r="R4749" s="1">
        <f t="shared" si="418"/>
        <v>6035665</v>
      </c>
      <c r="S4749" s="1">
        <f t="shared" si="419"/>
        <v>19000000</v>
      </c>
      <c r="V4749" s="5"/>
      <c r="W4749" s="5"/>
      <c r="Y4749" s="5"/>
    </row>
    <row r="4750" spans="1:25" x14ac:dyDescent="0.3">
      <c r="A4750" s="8" t="s">
        <v>8401</v>
      </c>
      <c r="B4750">
        <v>60</v>
      </c>
      <c r="C4750"/>
      <c r="D4750" t="s">
        <v>1221</v>
      </c>
      <c r="E4750" t="s">
        <v>13198</v>
      </c>
      <c r="F4750" s="3" t="s">
        <v>6782</v>
      </c>
      <c r="G4750" t="s">
        <v>14</v>
      </c>
      <c r="H4750" t="s">
        <v>22</v>
      </c>
      <c r="I4750"/>
      <c r="K4750">
        <v>7.6</v>
      </c>
      <c r="L4750" s="5" t="s">
        <v>1221</v>
      </c>
      <c r="M4750" s="5"/>
      <c r="P4750" s="5" t="e">
        <f t="shared" si="416"/>
        <v>#DIV/0!</v>
      </c>
      <c r="Q4750" s="5">
        <f t="shared" si="417"/>
        <v>25035665</v>
      </c>
      <c r="R4750" s="1">
        <f t="shared" si="418"/>
        <v>6035665</v>
      </c>
      <c r="S4750" s="1">
        <f t="shared" si="419"/>
        <v>19000000</v>
      </c>
      <c r="V4750" s="5"/>
      <c r="W4750" s="5"/>
      <c r="Y4750" s="5"/>
    </row>
    <row r="4751" spans="1:25" x14ac:dyDescent="0.3">
      <c r="A4751" s="5" t="s">
        <v>6790</v>
      </c>
      <c r="B4751">
        <v>86</v>
      </c>
      <c r="C4751">
        <v>128937</v>
      </c>
      <c r="D4751" t="s">
        <v>6791</v>
      </c>
      <c r="E4751" t="s">
        <v>13199</v>
      </c>
      <c r="F4751" s="5" t="s">
        <v>6792</v>
      </c>
      <c r="G4751" t="s">
        <v>14</v>
      </c>
      <c r="H4751" t="s">
        <v>2801</v>
      </c>
      <c r="I4751"/>
      <c r="J4751">
        <v>2009</v>
      </c>
      <c r="K4751">
        <v>6.2</v>
      </c>
      <c r="L4751" s="5" t="s">
        <v>1221</v>
      </c>
      <c r="M4751" s="5" t="s">
        <v>2267</v>
      </c>
      <c r="N4751" t="s">
        <v>6851</v>
      </c>
      <c r="P4751" s="5" t="e">
        <f t="shared" si="416"/>
        <v>#DIV/0!</v>
      </c>
      <c r="Q4751" s="5">
        <f t="shared" si="417"/>
        <v>128937</v>
      </c>
      <c r="R4751" s="1">
        <f t="shared" si="418"/>
        <v>-18871063</v>
      </c>
      <c r="S4751" s="1">
        <f t="shared" si="419"/>
        <v>19000000</v>
      </c>
      <c r="V4751" s="5"/>
      <c r="W4751" s="5"/>
      <c r="Y4751" s="5"/>
    </row>
    <row r="4752" spans="1:25" x14ac:dyDescent="0.3">
      <c r="A4752" t="s">
        <v>2766</v>
      </c>
      <c r="B4752">
        <v>83</v>
      </c>
      <c r="C4752"/>
      <c r="D4752" t="s">
        <v>599</v>
      </c>
      <c r="E4752" t="s">
        <v>13200</v>
      </c>
      <c r="F4752" t="s">
        <v>6803</v>
      </c>
      <c r="G4752" t="s">
        <v>14</v>
      </c>
      <c r="H4752" t="s">
        <v>15</v>
      </c>
      <c r="I4752"/>
      <c r="J4752">
        <v>2014</v>
      </c>
      <c r="K4752">
        <v>5.5</v>
      </c>
      <c r="L4752" s="5" t="s">
        <v>599</v>
      </c>
      <c r="M4752" s="5"/>
      <c r="P4752" s="5" t="e">
        <f t="shared" si="416"/>
        <v>#DIV/0!</v>
      </c>
      <c r="Q4752" s="5">
        <f t="shared" si="417"/>
        <v>25035665</v>
      </c>
      <c r="R4752" s="1">
        <f t="shared" si="418"/>
        <v>6035665</v>
      </c>
      <c r="S4752" s="1">
        <f t="shared" si="419"/>
        <v>19000000</v>
      </c>
      <c r="V4752" s="5"/>
      <c r="W4752" s="5"/>
      <c r="Y4752" s="5"/>
    </row>
    <row r="4753" spans="1:25" x14ac:dyDescent="0.3">
      <c r="A4753" t="s">
        <v>6822</v>
      </c>
      <c r="B4753">
        <v>95</v>
      </c>
      <c r="C4753"/>
      <c r="D4753" t="s">
        <v>507</v>
      </c>
      <c r="E4753" t="s">
        <v>13201</v>
      </c>
      <c r="F4753" t="s">
        <v>6823</v>
      </c>
      <c r="G4753" t="s">
        <v>14</v>
      </c>
      <c r="H4753" t="s">
        <v>15</v>
      </c>
      <c r="I4753"/>
      <c r="J4753">
        <v>2010</v>
      </c>
      <c r="K4753">
        <v>5.9</v>
      </c>
      <c r="L4753" s="5" t="s">
        <v>599</v>
      </c>
      <c r="M4753" s="5" t="s">
        <v>1221</v>
      </c>
      <c r="N4753" t="s">
        <v>6851</v>
      </c>
      <c r="P4753" s="5" t="e">
        <f t="shared" si="416"/>
        <v>#DIV/0!</v>
      </c>
      <c r="Q4753" s="5">
        <f t="shared" si="417"/>
        <v>25035665</v>
      </c>
      <c r="R4753" s="1">
        <f t="shared" si="418"/>
        <v>6035665</v>
      </c>
      <c r="S4753" s="1">
        <f t="shared" si="419"/>
        <v>19000000</v>
      </c>
      <c r="V4753" s="5"/>
      <c r="W4753" s="5"/>
      <c r="Y4753" s="5"/>
    </row>
    <row r="4754" spans="1:25" x14ac:dyDescent="0.3">
      <c r="A4754" t="s">
        <v>6833</v>
      </c>
      <c r="B4754">
        <v>90</v>
      </c>
      <c r="C4754"/>
      <c r="D4754" t="s">
        <v>2633</v>
      </c>
      <c r="E4754" t="s">
        <v>13202</v>
      </c>
      <c r="F4754" t="s">
        <v>6834</v>
      </c>
      <c r="G4754" t="s">
        <v>14</v>
      </c>
      <c r="H4754" t="s">
        <v>132</v>
      </c>
      <c r="I4754"/>
      <c r="J4754">
        <v>2010</v>
      </c>
      <c r="K4754">
        <v>6.1</v>
      </c>
      <c r="L4754" s="5" t="s">
        <v>599</v>
      </c>
      <c r="M4754" s="5" t="s">
        <v>1221</v>
      </c>
      <c r="N4754" t="s">
        <v>6851</v>
      </c>
      <c r="O4754" t="s">
        <v>4289</v>
      </c>
      <c r="P4754" s="5" t="e">
        <f t="shared" si="416"/>
        <v>#DIV/0!</v>
      </c>
      <c r="Q4754" s="5">
        <f t="shared" si="417"/>
        <v>25035665</v>
      </c>
      <c r="R4754" s="1">
        <f t="shared" si="418"/>
        <v>6035665</v>
      </c>
      <c r="S4754" s="1">
        <f t="shared" si="419"/>
        <v>19000000</v>
      </c>
      <c r="V4754" s="5"/>
      <c r="W4754" s="5"/>
      <c r="Y4754" s="5"/>
    </row>
    <row r="4755" spans="1:25" x14ac:dyDescent="0.3">
      <c r="A4755" t="s">
        <v>6854</v>
      </c>
      <c r="B4755">
        <v>90</v>
      </c>
      <c r="C4755"/>
      <c r="D4755" t="s">
        <v>6855</v>
      </c>
      <c r="E4755" t="s">
        <v>13203</v>
      </c>
      <c r="F4755" t="s">
        <v>6856</v>
      </c>
      <c r="G4755" t="s">
        <v>5509</v>
      </c>
      <c r="H4755" t="s">
        <v>2705</v>
      </c>
      <c r="I4755"/>
      <c r="J4755">
        <v>2008</v>
      </c>
      <c r="K4755">
        <v>5.7</v>
      </c>
      <c r="L4755" s="5" t="s">
        <v>476</v>
      </c>
      <c r="M4755" s="5" t="s">
        <v>340</v>
      </c>
      <c r="N4755" t="s">
        <v>4017</v>
      </c>
      <c r="O4755" t="s">
        <v>599</v>
      </c>
      <c r="P4755" s="5" t="e">
        <f t="shared" si="416"/>
        <v>#DIV/0!</v>
      </c>
      <c r="Q4755" s="5">
        <f t="shared" si="417"/>
        <v>25035665</v>
      </c>
      <c r="R4755" s="1">
        <f t="shared" si="418"/>
        <v>6035665</v>
      </c>
      <c r="S4755" s="1">
        <f t="shared" si="419"/>
        <v>19000000</v>
      </c>
      <c r="V4755" s="5"/>
      <c r="W4755" s="5"/>
      <c r="Y4755" s="5"/>
    </row>
    <row r="4756" spans="1:25" x14ac:dyDescent="0.3">
      <c r="A4756" t="s">
        <v>6864</v>
      </c>
      <c r="B4756">
        <v>82</v>
      </c>
      <c r="C4756">
        <v>3826455</v>
      </c>
      <c r="D4756" t="s">
        <v>1221</v>
      </c>
      <c r="E4756" t="s">
        <v>13204</v>
      </c>
      <c r="F4756" t="s">
        <v>6865</v>
      </c>
      <c r="G4756" t="s">
        <v>4752</v>
      </c>
      <c r="H4756" t="s">
        <v>4753</v>
      </c>
      <c r="I4756"/>
      <c r="J4756">
        <v>2013</v>
      </c>
      <c r="K4756">
        <v>7.4</v>
      </c>
      <c r="L4756" s="5" t="s">
        <v>1221</v>
      </c>
      <c r="M4756" s="5"/>
      <c r="P4756" s="5" t="e">
        <f t="shared" si="416"/>
        <v>#DIV/0!</v>
      </c>
      <c r="Q4756" s="5">
        <f t="shared" si="417"/>
        <v>3826455</v>
      </c>
      <c r="R4756" s="1">
        <f t="shared" si="418"/>
        <v>-15173545</v>
      </c>
      <c r="S4756" s="1">
        <f t="shared" si="419"/>
        <v>19000000</v>
      </c>
      <c r="V4756" s="5"/>
      <c r="W4756" s="5"/>
      <c r="Y4756" s="5"/>
    </row>
    <row r="4757" spans="1:25" x14ac:dyDescent="0.3">
      <c r="A4757" t="s">
        <v>6869</v>
      </c>
      <c r="B4757">
        <v>105</v>
      </c>
      <c r="C4757">
        <v>2276368</v>
      </c>
      <c r="D4757" t="s">
        <v>6870</v>
      </c>
      <c r="E4757" t="s">
        <v>13205</v>
      </c>
      <c r="F4757" t="s">
        <v>6871</v>
      </c>
      <c r="G4757" t="s">
        <v>14</v>
      </c>
      <c r="H4757" t="s">
        <v>15</v>
      </c>
      <c r="I4757"/>
      <c r="J4757">
        <v>2004</v>
      </c>
      <c r="K4757">
        <v>7.9</v>
      </c>
      <c r="L4757" s="5" t="s">
        <v>27</v>
      </c>
      <c r="M4757" s="5" t="s">
        <v>7865</v>
      </c>
      <c r="N4757" t="s">
        <v>8417</v>
      </c>
      <c r="P4757" s="5" t="e">
        <f t="shared" si="416"/>
        <v>#DIV/0!</v>
      </c>
      <c r="Q4757" s="5">
        <f t="shared" si="417"/>
        <v>2276368</v>
      </c>
      <c r="R4757" s="1">
        <f t="shared" si="418"/>
        <v>-16723632</v>
      </c>
      <c r="S4757" s="1">
        <f t="shared" si="419"/>
        <v>19000000</v>
      </c>
      <c r="V4757" s="5"/>
      <c r="W4757" s="5"/>
      <c r="Y4757" s="5"/>
    </row>
    <row r="4758" spans="1:25" x14ac:dyDescent="0.3">
      <c r="A4758" t="s">
        <v>6901</v>
      </c>
      <c r="B4758">
        <v>96</v>
      </c>
      <c r="C4758">
        <v>1186323</v>
      </c>
      <c r="D4758" t="s">
        <v>507</v>
      </c>
      <c r="E4758" t="s">
        <v>13206</v>
      </c>
      <c r="F4758" t="s">
        <v>6902</v>
      </c>
      <c r="G4758" t="s">
        <v>14</v>
      </c>
      <c r="H4758" t="s">
        <v>15</v>
      </c>
      <c r="I4758"/>
      <c r="J4758">
        <v>2004</v>
      </c>
      <c r="K4758">
        <v>7.6</v>
      </c>
      <c r="L4758" s="5" t="s">
        <v>599</v>
      </c>
      <c r="M4758" s="5" t="s">
        <v>1221</v>
      </c>
      <c r="N4758" t="s">
        <v>6851</v>
      </c>
      <c r="P4758" s="5" t="e">
        <f t="shared" si="416"/>
        <v>#DIV/0!</v>
      </c>
      <c r="Q4758" s="5">
        <f t="shared" si="417"/>
        <v>1186323</v>
      </c>
      <c r="R4758" s="1">
        <f t="shared" si="418"/>
        <v>-17813677</v>
      </c>
      <c r="S4758" s="1">
        <f t="shared" si="419"/>
        <v>19000000</v>
      </c>
      <c r="V4758" s="5"/>
      <c r="W4758" s="5"/>
      <c r="Y4758" s="5"/>
    </row>
    <row r="4759" spans="1:25" x14ac:dyDescent="0.3">
      <c r="A4759" t="s">
        <v>6903</v>
      </c>
      <c r="B4759">
        <v>101</v>
      </c>
      <c r="C4759">
        <v>1094998</v>
      </c>
      <c r="D4759" t="s">
        <v>1221</v>
      </c>
      <c r="E4759" t="s">
        <v>13207</v>
      </c>
      <c r="F4759" t="s">
        <v>6904</v>
      </c>
      <c r="G4759" t="s">
        <v>14</v>
      </c>
      <c r="H4759" t="s">
        <v>22</v>
      </c>
      <c r="I4759"/>
      <c r="J4759">
        <v>2007</v>
      </c>
      <c r="K4759">
        <v>6.7</v>
      </c>
      <c r="L4759" s="5" t="s">
        <v>1221</v>
      </c>
      <c r="M4759" s="5"/>
      <c r="P4759" s="5" t="e">
        <f t="shared" si="416"/>
        <v>#DIV/0!</v>
      </c>
      <c r="Q4759" s="5">
        <f t="shared" si="417"/>
        <v>1094998</v>
      </c>
      <c r="R4759" s="1">
        <f t="shared" si="418"/>
        <v>-17905002</v>
      </c>
      <c r="S4759" s="1">
        <f t="shared" si="419"/>
        <v>19000000</v>
      </c>
      <c r="V4759" s="5"/>
      <c r="W4759" s="5"/>
      <c r="Y4759" s="5"/>
    </row>
    <row r="4760" spans="1:25" x14ac:dyDescent="0.3">
      <c r="A4760" t="s">
        <v>4912</v>
      </c>
      <c r="B4760">
        <v>84</v>
      </c>
      <c r="C4760">
        <v>438653</v>
      </c>
      <c r="D4760" t="s">
        <v>679</v>
      </c>
      <c r="E4760" t="s">
        <v>13208</v>
      </c>
      <c r="F4760" t="s">
        <v>6938</v>
      </c>
      <c r="G4760" t="s">
        <v>14</v>
      </c>
      <c r="H4760" t="s">
        <v>15</v>
      </c>
      <c r="I4760"/>
      <c r="J4760">
        <v>2006</v>
      </c>
      <c r="K4760">
        <v>6.6</v>
      </c>
      <c r="L4760" s="5" t="s">
        <v>340</v>
      </c>
      <c r="M4760" s="5" t="s">
        <v>599</v>
      </c>
      <c r="N4760" t="s">
        <v>4289</v>
      </c>
      <c r="P4760" s="5" t="e">
        <f t="shared" si="416"/>
        <v>#DIV/0!</v>
      </c>
      <c r="Q4760" s="5">
        <f t="shared" si="417"/>
        <v>438653</v>
      </c>
      <c r="R4760" s="1">
        <f t="shared" si="418"/>
        <v>-18561347</v>
      </c>
      <c r="S4760" s="1">
        <f t="shared" si="419"/>
        <v>19000000</v>
      </c>
      <c r="V4760" s="5"/>
      <c r="W4760" s="5"/>
      <c r="Y4760" s="5"/>
    </row>
    <row r="4761" spans="1:25" x14ac:dyDescent="0.3">
      <c r="A4761" t="s">
        <v>2931</v>
      </c>
      <c r="B4761">
        <v>97</v>
      </c>
      <c r="C4761">
        <v>565592</v>
      </c>
      <c r="D4761" t="s">
        <v>1405</v>
      </c>
      <c r="E4761" t="s">
        <v>13209</v>
      </c>
      <c r="F4761" t="s">
        <v>6947</v>
      </c>
      <c r="G4761" t="s">
        <v>14</v>
      </c>
      <c r="H4761" t="s">
        <v>15</v>
      </c>
      <c r="I4761"/>
      <c r="J4761">
        <v>1998</v>
      </c>
      <c r="K4761">
        <v>6.8</v>
      </c>
      <c r="L4761" s="5" t="s">
        <v>599</v>
      </c>
      <c r="M4761" s="5" t="s">
        <v>1221</v>
      </c>
      <c r="N4761" t="s">
        <v>6299</v>
      </c>
      <c r="P4761" s="5" t="e">
        <f t="shared" si="416"/>
        <v>#DIV/0!</v>
      </c>
      <c r="Q4761" s="5">
        <f t="shared" si="417"/>
        <v>565592</v>
      </c>
      <c r="R4761" s="1">
        <f t="shared" si="418"/>
        <v>-18434408</v>
      </c>
      <c r="S4761" s="1">
        <f t="shared" si="419"/>
        <v>19000000</v>
      </c>
      <c r="V4761" s="5"/>
      <c r="W4761" s="5"/>
      <c r="Y4761" s="5"/>
    </row>
    <row r="4762" spans="1:25" x14ac:dyDescent="0.3">
      <c r="A4762" t="s">
        <v>3265</v>
      </c>
      <c r="B4762">
        <v>95</v>
      </c>
      <c r="C4762">
        <v>27012</v>
      </c>
      <c r="D4762" t="s">
        <v>1221</v>
      </c>
      <c r="E4762" t="s">
        <v>13210</v>
      </c>
      <c r="F4762" t="s">
        <v>6949</v>
      </c>
      <c r="G4762" t="s">
        <v>14</v>
      </c>
      <c r="H4762" t="s">
        <v>15</v>
      </c>
      <c r="I4762"/>
      <c r="J4762">
        <v>2010</v>
      </c>
      <c r="K4762">
        <v>5.9</v>
      </c>
      <c r="L4762" s="5" t="s">
        <v>1221</v>
      </c>
      <c r="M4762" s="5"/>
      <c r="P4762" s="5" t="e">
        <f t="shared" si="416"/>
        <v>#DIV/0!</v>
      </c>
      <c r="Q4762" s="5">
        <f t="shared" si="417"/>
        <v>27012</v>
      </c>
      <c r="R4762" s="1">
        <f t="shared" si="418"/>
        <v>-18972988</v>
      </c>
      <c r="S4762" s="1">
        <f t="shared" si="419"/>
        <v>19000000</v>
      </c>
      <c r="V4762" s="5"/>
      <c r="W4762" s="5"/>
      <c r="Y4762" s="5"/>
    </row>
    <row r="4763" spans="1:25" x14ac:dyDescent="0.3">
      <c r="A4763" t="s">
        <v>6950</v>
      </c>
      <c r="B4763">
        <v>108</v>
      </c>
      <c r="C4763"/>
      <c r="D4763" t="s">
        <v>3629</v>
      </c>
      <c r="E4763" t="s">
        <v>13211</v>
      </c>
      <c r="F4763" t="s">
        <v>6951</v>
      </c>
      <c r="G4763" t="s">
        <v>14</v>
      </c>
      <c r="H4763" t="s">
        <v>15</v>
      </c>
      <c r="I4763"/>
      <c r="J4763">
        <v>2014</v>
      </c>
      <c r="K4763">
        <v>5.8</v>
      </c>
      <c r="L4763" s="5" t="s">
        <v>3629</v>
      </c>
      <c r="M4763" s="5"/>
      <c r="P4763" s="5" t="e">
        <f t="shared" si="416"/>
        <v>#DIV/0!</v>
      </c>
      <c r="Q4763" s="5">
        <f t="shared" si="417"/>
        <v>25035665</v>
      </c>
      <c r="R4763" s="1">
        <f t="shared" si="418"/>
        <v>6035665</v>
      </c>
      <c r="S4763" s="1">
        <f t="shared" si="419"/>
        <v>19000000</v>
      </c>
      <c r="V4763" s="5"/>
      <c r="W4763" s="5"/>
      <c r="Y4763" s="5"/>
    </row>
    <row r="4764" spans="1:25" x14ac:dyDescent="0.3">
      <c r="A4764" t="s">
        <v>6967</v>
      </c>
      <c r="B4764">
        <v>90</v>
      </c>
      <c r="C4764"/>
      <c r="D4764" t="s">
        <v>1450</v>
      </c>
      <c r="E4764" t="s">
        <v>13212</v>
      </c>
      <c r="F4764" t="s">
        <v>6968</v>
      </c>
      <c r="G4764" t="s">
        <v>14</v>
      </c>
      <c r="H4764" t="s">
        <v>1281</v>
      </c>
      <c r="I4764"/>
      <c r="J4764">
        <v>2015</v>
      </c>
      <c r="K4764">
        <v>4.8</v>
      </c>
      <c r="L4764" s="5" t="s">
        <v>1221</v>
      </c>
      <c r="M4764" s="5" t="s">
        <v>3629</v>
      </c>
      <c r="P4764" s="5" t="e">
        <f t="shared" si="416"/>
        <v>#DIV/0!</v>
      </c>
      <c r="Q4764" s="5">
        <f t="shared" si="417"/>
        <v>25035665</v>
      </c>
      <c r="R4764" s="1">
        <f t="shared" si="418"/>
        <v>6035665</v>
      </c>
      <c r="S4764" s="1">
        <f t="shared" si="419"/>
        <v>19000000</v>
      </c>
      <c r="V4764" s="5"/>
      <c r="W4764" s="5"/>
      <c r="Y4764" s="5"/>
    </row>
    <row r="4765" spans="1:25" x14ac:dyDescent="0.3">
      <c r="A4765" t="s">
        <v>6976</v>
      </c>
      <c r="B4765">
        <v>115</v>
      </c>
      <c r="C4765">
        <v>510092</v>
      </c>
      <c r="D4765" t="s">
        <v>619</v>
      </c>
      <c r="E4765" t="s">
        <v>13213</v>
      </c>
      <c r="F4765" t="s">
        <v>6977</v>
      </c>
      <c r="G4765" t="s">
        <v>14</v>
      </c>
      <c r="H4765" t="s">
        <v>15</v>
      </c>
      <c r="I4765"/>
      <c r="J4765">
        <v>2001</v>
      </c>
      <c r="K4765">
        <v>7</v>
      </c>
      <c r="L4765" s="5" t="s">
        <v>4651</v>
      </c>
      <c r="M4765" s="5" t="s">
        <v>8413</v>
      </c>
      <c r="N4765" t="s">
        <v>1221</v>
      </c>
      <c r="P4765" s="5" t="e">
        <f t="shared" si="416"/>
        <v>#DIV/0!</v>
      </c>
      <c r="Q4765" s="5">
        <f t="shared" si="417"/>
        <v>510092</v>
      </c>
      <c r="R4765" s="1">
        <f t="shared" si="418"/>
        <v>-18489908</v>
      </c>
      <c r="S4765" s="1">
        <f t="shared" si="419"/>
        <v>19000000</v>
      </c>
      <c r="V4765" s="5"/>
      <c r="W4765" s="5"/>
      <c r="Y4765" s="5"/>
    </row>
    <row r="4766" spans="1:25" x14ac:dyDescent="0.3">
      <c r="A4766" t="s">
        <v>6987</v>
      </c>
      <c r="B4766">
        <v>77</v>
      </c>
      <c r="C4766"/>
      <c r="D4766" t="s">
        <v>1543</v>
      </c>
      <c r="E4766" t="s">
        <v>13214</v>
      </c>
      <c r="F4766" t="s">
        <v>6988</v>
      </c>
      <c r="G4766" t="s">
        <v>14</v>
      </c>
      <c r="H4766" t="s">
        <v>22</v>
      </c>
      <c r="I4766"/>
      <c r="J4766">
        <v>2015</v>
      </c>
      <c r="K4766">
        <v>4.8</v>
      </c>
      <c r="L4766" s="5" t="s">
        <v>2267</v>
      </c>
      <c r="M4766" s="5" t="s">
        <v>4289</v>
      </c>
      <c r="N4766" t="s">
        <v>3629</v>
      </c>
      <c r="P4766" s="5" t="e">
        <f t="shared" si="416"/>
        <v>#DIV/0!</v>
      </c>
      <c r="Q4766" s="5">
        <f t="shared" si="417"/>
        <v>25035665</v>
      </c>
      <c r="R4766" s="1">
        <f t="shared" si="418"/>
        <v>6035665</v>
      </c>
      <c r="S4766" s="1">
        <f t="shared" si="419"/>
        <v>19000000</v>
      </c>
      <c r="V4766" s="5"/>
      <c r="W4766" s="5"/>
      <c r="Y4766" s="5"/>
    </row>
    <row r="4767" spans="1:25" x14ac:dyDescent="0.3">
      <c r="A4767" s="8" t="s">
        <v>8402</v>
      </c>
      <c r="B4767">
        <v>60</v>
      </c>
      <c r="C4767"/>
      <c r="D4767" t="s">
        <v>1102</v>
      </c>
      <c r="E4767" t="s">
        <v>13215</v>
      </c>
      <c r="F4767" s="3" t="s">
        <v>6995</v>
      </c>
      <c r="G4767" t="s">
        <v>14</v>
      </c>
      <c r="H4767" t="s">
        <v>15</v>
      </c>
      <c r="I4767"/>
      <c r="K4767">
        <v>7.4</v>
      </c>
      <c r="L4767" s="5" t="s">
        <v>8413</v>
      </c>
      <c r="M4767" s="5" t="s">
        <v>1221</v>
      </c>
      <c r="N4767" t="s">
        <v>8415</v>
      </c>
      <c r="P4767" s="5" t="e">
        <f t="shared" si="416"/>
        <v>#DIV/0!</v>
      </c>
      <c r="Q4767" s="5">
        <f t="shared" si="417"/>
        <v>25035665</v>
      </c>
      <c r="R4767" s="1">
        <f t="shared" si="418"/>
        <v>6035665</v>
      </c>
      <c r="S4767" s="1">
        <f t="shared" si="419"/>
        <v>19000000</v>
      </c>
      <c r="V4767" s="5"/>
      <c r="W4767" s="5"/>
      <c r="Y4767" s="5"/>
    </row>
    <row r="4768" spans="1:25" x14ac:dyDescent="0.3">
      <c r="A4768" s="5" t="s">
        <v>5834</v>
      </c>
      <c r="B4768">
        <v>101</v>
      </c>
      <c r="C4768">
        <v>6003587</v>
      </c>
      <c r="D4768" t="s">
        <v>1482</v>
      </c>
      <c r="E4768" t="s">
        <v>13216</v>
      </c>
      <c r="F4768" s="5" t="s">
        <v>7020</v>
      </c>
      <c r="G4768" t="s">
        <v>14</v>
      </c>
      <c r="H4768" t="s">
        <v>15</v>
      </c>
      <c r="I4768"/>
      <c r="J4768">
        <v>2003</v>
      </c>
      <c r="K4768">
        <v>7.5</v>
      </c>
      <c r="L4768" s="5" t="s">
        <v>4651</v>
      </c>
      <c r="M4768" s="5" t="s">
        <v>599</v>
      </c>
      <c r="N4768" t="s">
        <v>1221</v>
      </c>
      <c r="P4768" s="5" t="e">
        <f t="shared" si="416"/>
        <v>#DIV/0!</v>
      </c>
      <c r="Q4768" s="5">
        <f t="shared" si="417"/>
        <v>6003587</v>
      </c>
      <c r="R4768" s="1">
        <f t="shared" si="418"/>
        <v>-12996413</v>
      </c>
      <c r="S4768" s="1">
        <f t="shared" si="419"/>
        <v>19000000</v>
      </c>
      <c r="V4768" s="5"/>
      <c r="W4768" s="5"/>
      <c r="Y4768" s="5"/>
    </row>
    <row r="4769" spans="1:25" x14ac:dyDescent="0.3">
      <c r="A4769" t="s">
        <v>1505</v>
      </c>
      <c r="B4769">
        <v>106</v>
      </c>
      <c r="C4769">
        <v>4581222</v>
      </c>
      <c r="D4769" t="s">
        <v>7028</v>
      </c>
      <c r="E4769" t="s">
        <v>13217</v>
      </c>
      <c r="F4769" t="s">
        <v>7029</v>
      </c>
      <c r="G4769" t="s">
        <v>14</v>
      </c>
      <c r="H4769" t="s">
        <v>22</v>
      </c>
      <c r="I4769"/>
      <c r="J4769">
        <v>2003</v>
      </c>
      <c r="K4769">
        <v>8.1</v>
      </c>
      <c r="L4769" s="5" t="s">
        <v>340</v>
      </c>
      <c r="M4769" s="5" t="s">
        <v>27</v>
      </c>
      <c r="N4769" t="s">
        <v>1221</v>
      </c>
      <c r="O4769" t="s">
        <v>8417</v>
      </c>
      <c r="P4769" s="5" t="e">
        <f t="shared" si="416"/>
        <v>#DIV/0!</v>
      </c>
      <c r="Q4769" s="5">
        <f t="shared" si="417"/>
        <v>4581222</v>
      </c>
      <c r="R4769" s="1">
        <f t="shared" si="418"/>
        <v>-14418778</v>
      </c>
      <c r="S4769" s="1">
        <f t="shared" si="419"/>
        <v>19000000</v>
      </c>
      <c r="V4769" s="5"/>
      <c r="W4769" s="5"/>
      <c r="Y4769" s="5"/>
    </row>
    <row r="4770" spans="1:25" x14ac:dyDescent="0.3">
      <c r="A4770" t="s">
        <v>6620</v>
      </c>
      <c r="B4770">
        <v>105</v>
      </c>
      <c r="C4770">
        <v>4311834</v>
      </c>
      <c r="D4770" t="s">
        <v>7034</v>
      </c>
      <c r="E4770" t="s">
        <v>13218</v>
      </c>
      <c r="F4770" t="s">
        <v>7035</v>
      </c>
      <c r="G4770" t="s">
        <v>14</v>
      </c>
      <c r="H4770" t="s">
        <v>15</v>
      </c>
      <c r="I4770"/>
      <c r="J4770">
        <v>2010</v>
      </c>
      <c r="K4770">
        <v>8.3000000000000007</v>
      </c>
      <c r="L4770" s="5" t="s">
        <v>8413</v>
      </c>
      <c r="M4770" s="5" t="s">
        <v>27</v>
      </c>
      <c r="P4770" s="5" t="e">
        <f t="shared" si="416"/>
        <v>#DIV/0!</v>
      </c>
      <c r="Q4770" s="5">
        <f t="shared" si="417"/>
        <v>4311834</v>
      </c>
      <c r="R4770" s="1">
        <f t="shared" si="418"/>
        <v>-14688166</v>
      </c>
      <c r="S4770" s="1">
        <f t="shared" si="419"/>
        <v>19000000</v>
      </c>
      <c r="V4770" s="5"/>
      <c r="W4770" s="5"/>
      <c r="Y4770" s="5"/>
    </row>
    <row r="4771" spans="1:25" x14ac:dyDescent="0.3">
      <c r="A4771" t="s">
        <v>7038</v>
      </c>
      <c r="B4771">
        <v>116</v>
      </c>
      <c r="C4771">
        <v>3300230</v>
      </c>
      <c r="D4771" t="s">
        <v>162</v>
      </c>
      <c r="E4771" t="s">
        <v>13219</v>
      </c>
      <c r="F4771" t="s">
        <v>7039</v>
      </c>
      <c r="G4771" t="s">
        <v>14</v>
      </c>
      <c r="H4771" t="s">
        <v>525</v>
      </c>
      <c r="I4771"/>
      <c r="J4771">
        <v>1999</v>
      </c>
      <c r="K4771">
        <v>7.5</v>
      </c>
      <c r="L4771" s="5" t="s">
        <v>476</v>
      </c>
      <c r="M4771" s="5" t="s">
        <v>8413</v>
      </c>
      <c r="N4771" t="s">
        <v>1221</v>
      </c>
      <c r="O4771" t="s">
        <v>3629</v>
      </c>
      <c r="P4771" s="5" t="e">
        <f t="shared" si="416"/>
        <v>#DIV/0!</v>
      </c>
      <c r="Q4771" s="5">
        <f t="shared" si="417"/>
        <v>3300230</v>
      </c>
      <c r="R4771" s="1">
        <f t="shared" si="418"/>
        <v>-15699770</v>
      </c>
      <c r="S4771" s="1">
        <f t="shared" si="419"/>
        <v>19000000</v>
      </c>
      <c r="V4771" s="5"/>
      <c r="W4771" s="5"/>
      <c r="Y4771" s="5"/>
    </row>
    <row r="4772" spans="1:25" x14ac:dyDescent="0.3">
      <c r="A4772" s="8" t="s">
        <v>169</v>
      </c>
      <c r="B4772">
        <v>22</v>
      </c>
      <c r="C4772"/>
      <c r="D4772" t="s">
        <v>599</v>
      </c>
      <c r="E4772" t="s">
        <v>13220</v>
      </c>
      <c r="F4772" s="3" t="s">
        <v>7045</v>
      </c>
      <c r="G4772" t="s">
        <v>14</v>
      </c>
      <c r="H4772" t="s">
        <v>15</v>
      </c>
      <c r="I4772"/>
      <c r="K4772">
        <v>8.1</v>
      </c>
      <c r="L4772" s="5" t="s">
        <v>599</v>
      </c>
      <c r="M4772" s="5"/>
      <c r="P4772" s="5" t="e">
        <f t="shared" si="416"/>
        <v>#DIV/0!</v>
      </c>
      <c r="Q4772" s="5">
        <f t="shared" si="417"/>
        <v>25035665</v>
      </c>
      <c r="R4772" s="1">
        <f t="shared" si="418"/>
        <v>6035665</v>
      </c>
      <c r="S4772" s="1">
        <f t="shared" si="419"/>
        <v>19000000</v>
      </c>
      <c r="V4772" s="5"/>
      <c r="W4772" s="5"/>
      <c r="Y4772" s="5"/>
    </row>
    <row r="4773" spans="1:25" x14ac:dyDescent="0.3">
      <c r="A4773" s="8" t="s">
        <v>8403</v>
      </c>
      <c r="B4773">
        <v>60</v>
      </c>
      <c r="C4773"/>
      <c r="D4773" t="s">
        <v>507</v>
      </c>
      <c r="E4773" t="s">
        <v>13221</v>
      </c>
      <c r="F4773" s="3" t="s">
        <v>7056</v>
      </c>
      <c r="G4773" t="s">
        <v>14</v>
      </c>
      <c r="H4773" t="s">
        <v>15</v>
      </c>
      <c r="I4773"/>
      <c r="K4773">
        <v>7.3</v>
      </c>
      <c r="L4773" s="5" t="s">
        <v>599</v>
      </c>
      <c r="M4773" s="5" t="s">
        <v>1221</v>
      </c>
      <c r="N4773" t="s">
        <v>6851</v>
      </c>
      <c r="P4773" s="5" t="e">
        <f t="shared" si="416"/>
        <v>#DIV/0!</v>
      </c>
      <c r="Q4773" s="5">
        <f t="shared" si="417"/>
        <v>25035665</v>
      </c>
      <c r="R4773" s="1">
        <f t="shared" si="418"/>
        <v>6035665</v>
      </c>
      <c r="S4773" s="1">
        <f t="shared" si="419"/>
        <v>19000000</v>
      </c>
      <c r="V4773" s="5"/>
      <c r="W4773" s="5"/>
      <c r="Y4773" s="5"/>
    </row>
    <row r="4774" spans="1:25" x14ac:dyDescent="0.3">
      <c r="A4774" s="5" t="s">
        <v>7060</v>
      </c>
      <c r="B4774">
        <v>104</v>
      </c>
      <c r="C4774">
        <v>977600</v>
      </c>
      <c r="D4774" t="s">
        <v>636</v>
      </c>
      <c r="E4774" t="s">
        <v>13222</v>
      </c>
      <c r="F4774" s="5" t="s">
        <v>7061</v>
      </c>
      <c r="G4774" t="s">
        <v>14</v>
      </c>
      <c r="H4774" t="s">
        <v>15</v>
      </c>
      <c r="I4774"/>
      <c r="J4774">
        <v>2010</v>
      </c>
      <c r="K4774">
        <v>6.5</v>
      </c>
      <c r="L4774" s="5" t="s">
        <v>1221</v>
      </c>
      <c r="M4774" s="5" t="s">
        <v>5239</v>
      </c>
      <c r="P4774" s="5" t="e">
        <f t="shared" si="416"/>
        <v>#DIV/0!</v>
      </c>
      <c r="Q4774" s="5">
        <f t="shared" si="417"/>
        <v>977600</v>
      </c>
      <c r="R4774" s="1">
        <f t="shared" si="418"/>
        <v>-18022400</v>
      </c>
      <c r="S4774" s="1">
        <f t="shared" si="419"/>
        <v>19000000</v>
      </c>
      <c r="V4774" s="5"/>
      <c r="W4774" s="5"/>
      <c r="Y4774" s="5"/>
    </row>
    <row r="4775" spans="1:25" x14ac:dyDescent="0.3">
      <c r="A4775" t="s">
        <v>7064</v>
      </c>
      <c r="B4775">
        <v>99</v>
      </c>
      <c r="C4775">
        <v>110000</v>
      </c>
      <c r="D4775" t="s">
        <v>1714</v>
      </c>
      <c r="E4775" t="s">
        <v>13223</v>
      </c>
      <c r="F4775" t="s">
        <v>7065</v>
      </c>
      <c r="G4775" t="s">
        <v>14</v>
      </c>
      <c r="H4775" t="s">
        <v>15</v>
      </c>
      <c r="I4775"/>
      <c r="J4775">
        <v>2000</v>
      </c>
      <c r="K4775">
        <v>7.3</v>
      </c>
      <c r="L4775" s="5" t="s">
        <v>8413</v>
      </c>
      <c r="M4775" s="5" t="s">
        <v>1221</v>
      </c>
      <c r="N4775" t="s">
        <v>6851</v>
      </c>
      <c r="P4775" s="5" t="e">
        <f t="shared" si="416"/>
        <v>#DIV/0!</v>
      </c>
      <c r="Q4775" s="5">
        <f t="shared" si="417"/>
        <v>110000</v>
      </c>
      <c r="R4775" s="1">
        <f t="shared" si="418"/>
        <v>-18890000</v>
      </c>
      <c r="S4775" s="1">
        <f t="shared" si="419"/>
        <v>19000000</v>
      </c>
      <c r="V4775" s="5"/>
      <c r="W4775" s="5"/>
      <c r="Y4775" s="5"/>
    </row>
    <row r="4776" spans="1:25" x14ac:dyDescent="0.3">
      <c r="A4776" t="s">
        <v>6746</v>
      </c>
      <c r="B4776">
        <v>96</v>
      </c>
      <c r="C4776">
        <v>444354</v>
      </c>
      <c r="D4776" t="s">
        <v>910</v>
      </c>
      <c r="E4776" t="s">
        <v>13224</v>
      </c>
      <c r="F4776" t="s">
        <v>7066</v>
      </c>
      <c r="G4776" t="s">
        <v>14</v>
      </c>
      <c r="H4776" t="s">
        <v>22</v>
      </c>
      <c r="I4776"/>
      <c r="J4776">
        <v>1997</v>
      </c>
      <c r="K4776">
        <v>6.4</v>
      </c>
      <c r="L4776" s="5" t="s">
        <v>599</v>
      </c>
      <c r="M4776" s="5" t="s">
        <v>1221</v>
      </c>
      <c r="P4776" s="5" t="e">
        <f t="shared" si="416"/>
        <v>#DIV/0!</v>
      </c>
      <c r="Q4776" s="5">
        <f t="shared" si="417"/>
        <v>444354</v>
      </c>
      <c r="R4776" s="1">
        <f t="shared" si="418"/>
        <v>-18555646</v>
      </c>
      <c r="S4776" s="1">
        <f t="shared" si="419"/>
        <v>19000000</v>
      </c>
      <c r="V4776" s="5"/>
      <c r="W4776" s="5"/>
      <c r="Y4776" s="5"/>
    </row>
    <row r="4777" spans="1:25" x14ac:dyDescent="0.3">
      <c r="A4777" t="s">
        <v>7072</v>
      </c>
      <c r="B4777">
        <v>94</v>
      </c>
      <c r="C4777">
        <v>347578</v>
      </c>
      <c r="D4777" t="s">
        <v>2834</v>
      </c>
      <c r="E4777" t="s">
        <v>13225</v>
      </c>
      <c r="F4777" t="s">
        <v>7073</v>
      </c>
      <c r="G4777" t="s">
        <v>14</v>
      </c>
      <c r="H4777" t="s">
        <v>15</v>
      </c>
      <c r="I4777"/>
      <c r="J4777">
        <v>2007</v>
      </c>
      <c r="K4777">
        <v>5.4</v>
      </c>
      <c r="L4777" s="5" t="s">
        <v>599</v>
      </c>
      <c r="M4777" s="5" t="s">
        <v>455</v>
      </c>
      <c r="N4777" t="s">
        <v>2267</v>
      </c>
      <c r="O4777" t="s">
        <v>3629</v>
      </c>
      <c r="P4777" s="5" t="e">
        <f t="shared" si="416"/>
        <v>#DIV/0!</v>
      </c>
      <c r="Q4777" s="5">
        <f t="shared" si="417"/>
        <v>347578</v>
      </c>
      <c r="R4777" s="1">
        <f t="shared" si="418"/>
        <v>-18652422</v>
      </c>
      <c r="S4777" s="1">
        <f t="shared" si="419"/>
        <v>19000000</v>
      </c>
      <c r="V4777" s="5"/>
      <c r="W4777" s="5"/>
      <c r="Y4777" s="5"/>
    </row>
    <row r="4778" spans="1:25" x14ac:dyDescent="0.3">
      <c r="A4778" t="s">
        <v>7077</v>
      </c>
      <c r="B4778">
        <v>153</v>
      </c>
      <c r="C4778"/>
      <c r="D4778" t="s">
        <v>1111</v>
      </c>
      <c r="E4778" t="s">
        <v>13226</v>
      </c>
      <c r="F4778" t="s">
        <v>7078</v>
      </c>
      <c r="G4778" t="s">
        <v>1989</v>
      </c>
      <c r="H4778" t="s">
        <v>1990</v>
      </c>
      <c r="I4778"/>
      <c r="J4778">
        <v>2000</v>
      </c>
      <c r="K4778">
        <v>2.8</v>
      </c>
      <c r="L4778" s="5" t="s">
        <v>476</v>
      </c>
      <c r="M4778" s="5" t="s">
        <v>599</v>
      </c>
      <c r="N4778" t="s">
        <v>6851</v>
      </c>
      <c r="O4778" t="s">
        <v>3629</v>
      </c>
      <c r="P4778" s="5" t="e">
        <f t="shared" si="416"/>
        <v>#DIV/0!</v>
      </c>
      <c r="Q4778" s="5">
        <f t="shared" si="417"/>
        <v>25035665</v>
      </c>
      <c r="R4778" s="1">
        <f t="shared" si="418"/>
        <v>6035665</v>
      </c>
      <c r="S4778" s="1">
        <f t="shared" si="419"/>
        <v>19000000</v>
      </c>
      <c r="V4778" s="5"/>
      <c r="W4778" s="5"/>
      <c r="Y4778" s="5"/>
    </row>
    <row r="4779" spans="1:25" x14ac:dyDescent="0.3">
      <c r="A4779" t="s">
        <v>4060</v>
      </c>
      <c r="B4779">
        <v>90</v>
      </c>
      <c r="C4779">
        <v>120620</v>
      </c>
      <c r="D4779" t="s">
        <v>7079</v>
      </c>
      <c r="E4779" t="s">
        <v>13227</v>
      </c>
      <c r="F4779" t="s">
        <v>7080</v>
      </c>
      <c r="G4779" t="s">
        <v>14</v>
      </c>
      <c r="H4779" t="s">
        <v>22</v>
      </c>
      <c r="I4779"/>
      <c r="J4779">
        <v>2004</v>
      </c>
      <c r="K4779">
        <v>7.4</v>
      </c>
      <c r="L4779" s="5" t="s">
        <v>4651</v>
      </c>
      <c r="M4779" s="5" t="s">
        <v>599</v>
      </c>
      <c r="N4779" t="s">
        <v>1221</v>
      </c>
      <c r="O4779" t="s">
        <v>4183</v>
      </c>
      <c r="P4779" s="5" t="e">
        <f t="shared" si="416"/>
        <v>#DIV/0!</v>
      </c>
      <c r="Q4779" s="5">
        <f t="shared" si="417"/>
        <v>120620</v>
      </c>
      <c r="R4779" s="1">
        <f t="shared" si="418"/>
        <v>-18879380</v>
      </c>
      <c r="S4779" s="1">
        <f t="shared" si="419"/>
        <v>19000000</v>
      </c>
      <c r="V4779" s="5"/>
      <c r="W4779" s="5"/>
      <c r="Y4779" s="5"/>
    </row>
    <row r="4780" spans="1:25" x14ac:dyDescent="0.3">
      <c r="A4780" t="s">
        <v>6092</v>
      </c>
      <c r="B4780">
        <v>96</v>
      </c>
      <c r="C4780"/>
      <c r="D4780" t="s">
        <v>1598</v>
      </c>
      <c r="E4780" t="s">
        <v>13228</v>
      </c>
      <c r="F4780" t="s">
        <v>7083</v>
      </c>
      <c r="G4780" t="s">
        <v>14</v>
      </c>
      <c r="H4780" t="s">
        <v>22</v>
      </c>
      <c r="I4780"/>
      <c r="J4780">
        <v>1997</v>
      </c>
      <c r="K4780">
        <v>7.1</v>
      </c>
      <c r="L4780" s="5" t="s">
        <v>599</v>
      </c>
      <c r="M4780" s="5" t="s">
        <v>1221</v>
      </c>
      <c r="N4780" t="s">
        <v>6851</v>
      </c>
      <c r="O4780" t="s">
        <v>8417</v>
      </c>
      <c r="P4780" s="5" t="e">
        <f t="shared" si="416"/>
        <v>#DIV/0!</v>
      </c>
      <c r="Q4780" s="5">
        <f t="shared" si="417"/>
        <v>25035665</v>
      </c>
      <c r="R4780" s="1">
        <f t="shared" si="418"/>
        <v>6035665</v>
      </c>
      <c r="S4780" s="1">
        <f t="shared" si="419"/>
        <v>19000000</v>
      </c>
      <c r="V4780" s="5"/>
      <c r="W4780" s="5"/>
      <c r="Y4780" s="5"/>
    </row>
    <row r="4781" spans="1:25" x14ac:dyDescent="0.3">
      <c r="A4781" s="8" t="s">
        <v>8404</v>
      </c>
      <c r="B4781">
        <v>60</v>
      </c>
      <c r="C4781"/>
      <c r="D4781" t="s">
        <v>817</v>
      </c>
      <c r="E4781" t="s">
        <v>13229</v>
      </c>
      <c r="F4781" s="3" t="s">
        <v>7085</v>
      </c>
      <c r="G4781" t="s">
        <v>14</v>
      </c>
      <c r="H4781" t="s">
        <v>15</v>
      </c>
      <c r="I4781"/>
      <c r="K4781">
        <v>7.9</v>
      </c>
      <c r="L4781" s="5" t="s">
        <v>599</v>
      </c>
      <c r="M4781" s="5" t="s">
        <v>1221</v>
      </c>
      <c r="N4781" t="s">
        <v>4289</v>
      </c>
      <c r="P4781" s="5" t="e">
        <f t="shared" si="416"/>
        <v>#DIV/0!</v>
      </c>
      <c r="Q4781" s="5">
        <f t="shared" si="417"/>
        <v>25035665</v>
      </c>
      <c r="R4781" s="1">
        <f t="shared" si="418"/>
        <v>6035665</v>
      </c>
      <c r="S4781" s="1">
        <f t="shared" si="419"/>
        <v>19000000</v>
      </c>
      <c r="V4781" s="5"/>
      <c r="W4781" s="5"/>
      <c r="Y4781" s="5"/>
    </row>
    <row r="4782" spans="1:25" x14ac:dyDescent="0.3">
      <c r="A4782" s="5" t="s">
        <v>7086</v>
      </c>
      <c r="B4782">
        <v>93</v>
      </c>
      <c r="C4782">
        <v>55202</v>
      </c>
      <c r="D4782" t="s">
        <v>7087</v>
      </c>
      <c r="E4782" t="s">
        <v>13230</v>
      </c>
      <c r="F4782" s="5" t="s">
        <v>7088</v>
      </c>
      <c r="G4782" t="s">
        <v>1989</v>
      </c>
      <c r="H4782" t="s">
        <v>1990</v>
      </c>
      <c r="I4782"/>
      <c r="J4782">
        <v>2008</v>
      </c>
      <c r="K4782">
        <v>5.3</v>
      </c>
      <c r="L4782" s="5" t="s">
        <v>4017</v>
      </c>
      <c r="M4782" s="5" t="s">
        <v>599</v>
      </c>
      <c r="N4782" t="s">
        <v>6299</v>
      </c>
      <c r="O4782" t="s">
        <v>6851</v>
      </c>
      <c r="P4782" s="5" t="e">
        <f t="shared" si="416"/>
        <v>#DIV/0!</v>
      </c>
      <c r="Q4782" s="5">
        <f t="shared" si="417"/>
        <v>55202</v>
      </c>
      <c r="R4782" s="1">
        <f t="shared" si="418"/>
        <v>-18944798</v>
      </c>
      <c r="S4782" s="1">
        <f t="shared" si="419"/>
        <v>19000000</v>
      </c>
      <c r="V4782" s="5"/>
      <c r="W4782" s="5"/>
      <c r="Y4782" s="5"/>
    </row>
    <row r="4783" spans="1:25" x14ac:dyDescent="0.3">
      <c r="A4783" t="s">
        <v>7089</v>
      </c>
      <c r="B4783">
        <v>100</v>
      </c>
      <c r="C4783"/>
      <c r="D4783" t="s">
        <v>703</v>
      </c>
      <c r="E4783" t="s">
        <v>13231</v>
      </c>
      <c r="F4783" t="s">
        <v>7090</v>
      </c>
      <c r="G4783" t="s">
        <v>14</v>
      </c>
      <c r="H4783" t="s">
        <v>15</v>
      </c>
      <c r="I4783"/>
      <c r="J4783">
        <v>2003</v>
      </c>
      <c r="K4783">
        <v>5.4</v>
      </c>
      <c r="L4783" s="5" t="s">
        <v>8413</v>
      </c>
      <c r="M4783" s="5" t="s">
        <v>1221</v>
      </c>
      <c r="P4783" s="5" t="e">
        <f t="shared" si="416"/>
        <v>#DIV/0!</v>
      </c>
      <c r="Q4783" s="5">
        <f t="shared" si="417"/>
        <v>25035665</v>
      </c>
      <c r="R4783" s="1">
        <f t="shared" si="418"/>
        <v>6035665</v>
      </c>
      <c r="S4783" s="1">
        <f t="shared" si="419"/>
        <v>19000000</v>
      </c>
      <c r="V4783" s="5"/>
      <c r="W4783" s="5"/>
      <c r="Y4783" s="5"/>
    </row>
    <row r="4784" spans="1:25" x14ac:dyDescent="0.3">
      <c r="A4784" t="s">
        <v>7091</v>
      </c>
      <c r="B4784">
        <v>97</v>
      </c>
      <c r="C4784">
        <v>549632</v>
      </c>
      <c r="D4784" t="s">
        <v>75</v>
      </c>
      <c r="E4784" t="s">
        <v>13232</v>
      </c>
      <c r="F4784" t="s">
        <v>7092</v>
      </c>
      <c r="G4784" t="s">
        <v>14</v>
      </c>
      <c r="H4784" t="s">
        <v>4623</v>
      </c>
      <c r="I4784"/>
      <c r="J4784">
        <v>2013</v>
      </c>
      <c r="K4784">
        <v>4.8</v>
      </c>
      <c r="L4784" s="5" t="s">
        <v>340</v>
      </c>
      <c r="M4784" s="5" t="s">
        <v>6299</v>
      </c>
      <c r="N4784" t="s">
        <v>455</v>
      </c>
      <c r="P4784" s="5" t="e">
        <f t="shared" si="416"/>
        <v>#DIV/0!</v>
      </c>
      <c r="Q4784" s="5">
        <f t="shared" si="417"/>
        <v>549632</v>
      </c>
      <c r="R4784" s="1">
        <f t="shared" si="418"/>
        <v>-18450368</v>
      </c>
      <c r="S4784" s="1">
        <f t="shared" si="419"/>
        <v>19000000</v>
      </c>
      <c r="V4784" s="5"/>
      <c r="W4784" s="5"/>
      <c r="Y4784" s="5"/>
    </row>
    <row r="4785" spans="1:25" x14ac:dyDescent="0.3">
      <c r="A4785" t="s">
        <v>1937</v>
      </c>
      <c r="B4785">
        <v>94</v>
      </c>
      <c r="C4785">
        <v>137945</v>
      </c>
      <c r="D4785" t="s">
        <v>1242</v>
      </c>
      <c r="E4785" t="s">
        <v>13233</v>
      </c>
      <c r="F4785" t="s">
        <v>7093</v>
      </c>
      <c r="G4785" t="s">
        <v>14</v>
      </c>
      <c r="H4785" t="s">
        <v>15</v>
      </c>
      <c r="I4785"/>
      <c r="J4785">
        <v>2014</v>
      </c>
      <c r="K4785">
        <v>5.9</v>
      </c>
      <c r="L4785" s="5" t="s">
        <v>599</v>
      </c>
      <c r="M4785" s="5" t="s">
        <v>1221</v>
      </c>
      <c r="N4785" t="s">
        <v>6055</v>
      </c>
      <c r="O4785" t="s">
        <v>6851</v>
      </c>
      <c r="P4785" s="5" t="e">
        <f t="shared" si="416"/>
        <v>#DIV/0!</v>
      </c>
      <c r="Q4785" s="5">
        <f t="shared" si="417"/>
        <v>137945</v>
      </c>
      <c r="R4785" s="1">
        <f t="shared" si="418"/>
        <v>-18862055</v>
      </c>
      <c r="S4785" s="1">
        <f t="shared" si="419"/>
        <v>19000000</v>
      </c>
      <c r="V4785" s="5"/>
      <c r="W4785" s="5"/>
      <c r="Y4785" s="5"/>
    </row>
    <row r="4786" spans="1:25" x14ac:dyDescent="0.3">
      <c r="A4786" t="s">
        <v>7102</v>
      </c>
      <c r="B4786">
        <v>87</v>
      </c>
      <c r="C4786"/>
      <c r="D4786" t="s">
        <v>6109</v>
      </c>
      <c r="E4786" t="s">
        <v>13234</v>
      </c>
      <c r="F4786" t="s">
        <v>7103</v>
      </c>
      <c r="G4786" t="s">
        <v>14</v>
      </c>
      <c r="H4786" t="s">
        <v>15</v>
      </c>
      <c r="I4786"/>
      <c r="J4786">
        <v>2015</v>
      </c>
      <c r="K4786">
        <v>6</v>
      </c>
      <c r="L4786" s="5" t="s">
        <v>1221</v>
      </c>
      <c r="M4786" s="5" t="s">
        <v>2267</v>
      </c>
      <c r="N4786" t="s">
        <v>8415</v>
      </c>
      <c r="O4786" t="s">
        <v>4289</v>
      </c>
      <c r="P4786" s="5" t="e">
        <f t="shared" si="416"/>
        <v>#DIV/0!</v>
      </c>
      <c r="Q4786" s="5">
        <f t="shared" si="417"/>
        <v>25035665</v>
      </c>
      <c r="R4786" s="1">
        <f t="shared" si="418"/>
        <v>6035665</v>
      </c>
      <c r="S4786" s="1">
        <f t="shared" si="419"/>
        <v>19000000</v>
      </c>
      <c r="V4786" s="5"/>
      <c r="W4786" s="5"/>
      <c r="Y4786" s="5"/>
    </row>
    <row r="4787" spans="1:25" x14ac:dyDescent="0.3">
      <c r="A4787" t="s">
        <v>4436</v>
      </c>
      <c r="B4787">
        <v>91</v>
      </c>
      <c r="C4787">
        <v>5824</v>
      </c>
      <c r="D4787" t="s">
        <v>1966</v>
      </c>
      <c r="E4787" t="s">
        <v>13235</v>
      </c>
      <c r="F4787" t="s">
        <v>7104</v>
      </c>
      <c r="G4787" t="s">
        <v>14</v>
      </c>
      <c r="H4787" t="s">
        <v>22</v>
      </c>
      <c r="I4787"/>
      <c r="J4787">
        <v>2008</v>
      </c>
      <c r="K4787">
        <v>6.8</v>
      </c>
      <c r="L4787" s="5" t="s">
        <v>2267</v>
      </c>
      <c r="M4787" s="5" t="s">
        <v>3629</v>
      </c>
      <c r="P4787" s="5" t="e">
        <f t="shared" si="416"/>
        <v>#DIV/0!</v>
      </c>
      <c r="Q4787" s="5">
        <f t="shared" si="417"/>
        <v>5824</v>
      </c>
      <c r="R4787" s="1">
        <f t="shared" si="418"/>
        <v>-18994176</v>
      </c>
      <c r="S4787" s="1">
        <f t="shared" si="419"/>
        <v>19000000</v>
      </c>
      <c r="V4787" s="5"/>
      <c r="W4787" s="5"/>
      <c r="Y4787" s="5"/>
    </row>
    <row r="4788" spans="1:25" x14ac:dyDescent="0.3">
      <c r="A4788" t="s">
        <v>2180</v>
      </c>
      <c r="B4788">
        <v>99</v>
      </c>
      <c r="C4788">
        <v>2843</v>
      </c>
      <c r="D4788" t="s">
        <v>3629</v>
      </c>
      <c r="E4788" t="s">
        <v>13236</v>
      </c>
      <c r="F4788" t="s">
        <v>7105</v>
      </c>
      <c r="G4788" t="s">
        <v>14</v>
      </c>
      <c r="H4788" t="s">
        <v>15</v>
      </c>
      <c r="I4788"/>
      <c r="J4788">
        <v>2013</v>
      </c>
      <c r="K4788">
        <v>5.4</v>
      </c>
      <c r="L4788" s="5" t="s">
        <v>3629</v>
      </c>
      <c r="M4788" s="5"/>
      <c r="P4788" s="5" t="e">
        <f t="shared" si="416"/>
        <v>#DIV/0!</v>
      </c>
      <c r="Q4788" s="5">
        <f t="shared" si="417"/>
        <v>2843</v>
      </c>
      <c r="R4788" s="1">
        <f t="shared" si="418"/>
        <v>-18997157</v>
      </c>
      <c r="S4788" s="1">
        <f t="shared" si="419"/>
        <v>19000000</v>
      </c>
      <c r="V4788" s="5"/>
      <c r="W4788" s="5"/>
      <c r="Y4788" s="5"/>
    </row>
    <row r="4789" spans="1:25" x14ac:dyDescent="0.3">
      <c r="A4789" t="s">
        <v>7106</v>
      </c>
      <c r="B4789">
        <v>88</v>
      </c>
      <c r="C4789"/>
      <c r="D4789" t="s">
        <v>7107</v>
      </c>
      <c r="E4789" t="s">
        <v>13237</v>
      </c>
      <c r="F4789" t="s">
        <v>7108</v>
      </c>
      <c r="G4789" t="s">
        <v>14</v>
      </c>
      <c r="H4789" t="s">
        <v>22</v>
      </c>
      <c r="I4789"/>
      <c r="J4789">
        <v>2009</v>
      </c>
      <c r="K4789">
        <v>5.2</v>
      </c>
      <c r="L4789" s="5" t="s">
        <v>476</v>
      </c>
      <c r="M4789" s="5" t="s">
        <v>599</v>
      </c>
      <c r="N4789" t="s">
        <v>455</v>
      </c>
      <c r="O4789" t="s">
        <v>2267</v>
      </c>
      <c r="P4789" s="5" t="e">
        <f t="shared" si="416"/>
        <v>#DIV/0!</v>
      </c>
      <c r="Q4789" s="5">
        <f t="shared" si="417"/>
        <v>25035665</v>
      </c>
      <c r="R4789" s="1">
        <f t="shared" si="418"/>
        <v>6035665</v>
      </c>
      <c r="S4789" s="1">
        <f t="shared" si="419"/>
        <v>19000000</v>
      </c>
      <c r="V4789" s="5"/>
      <c r="W4789" s="5"/>
      <c r="Y4789" s="5"/>
    </row>
    <row r="4790" spans="1:25" x14ac:dyDescent="0.3">
      <c r="A4790" t="s">
        <v>7115</v>
      </c>
      <c r="B4790">
        <v>86</v>
      </c>
      <c r="C4790"/>
      <c r="D4790" t="s">
        <v>2662</v>
      </c>
      <c r="E4790" t="s">
        <v>13238</v>
      </c>
      <c r="F4790" t="s">
        <v>7116</v>
      </c>
      <c r="G4790" t="s">
        <v>14</v>
      </c>
      <c r="H4790" t="s">
        <v>2801</v>
      </c>
      <c r="I4790"/>
      <c r="J4790">
        <v>2012</v>
      </c>
      <c r="K4790">
        <v>5.7</v>
      </c>
      <c r="L4790" s="5" t="s">
        <v>599</v>
      </c>
      <c r="M4790" s="5" t="s">
        <v>2267</v>
      </c>
      <c r="P4790" s="5" t="e">
        <f t="shared" si="416"/>
        <v>#DIV/0!</v>
      </c>
      <c r="Q4790" s="5">
        <f t="shared" si="417"/>
        <v>25035665</v>
      </c>
      <c r="R4790" s="1">
        <f t="shared" si="418"/>
        <v>6035665</v>
      </c>
      <c r="S4790" s="1">
        <f t="shared" si="419"/>
        <v>19000000</v>
      </c>
      <c r="V4790" s="5"/>
      <c r="W4790" s="5"/>
      <c r="Y4790" s="5"/>
    </row>
    <row r="4791" spans="1:25" x14ac:dyDescent="0.3">
      <c r="A4791" t="s">
        <v>7122</v>
      </c>
      <c r="B4791">
        <v>102</v>
      </c>
      <c r="C4791">
        <v>13220</v>
      </c>
      <c r="D4791" t="s">
        <v>3629</v>
      </c>
      <c r="E4791" t="s">
        <v>13239</v>
      </c>
      <c r="F4791" t="s">
        <v>7123</v>
      </c>
      <c r="G4791" t="s">
        <v>14</v>
      </c>
      <c r="H4791" t="s">
        <v>15</v>
      </c>
      <c r="I4791"/>
      <c r="J4791">
        <v>2012</v>
      </c>
      <c r="K4791">
        <v>3.9</v>
      </c>
      <c r="L4791" s="5" t="s">
        <v>3629</v>
      </c>
      <c r="M4791" s="5"/>
      <c r="P4791" s="5" t="e">
        <f t="shared" si="416"/>
        <v>#DIV/0!</v>
      </c>
      <c r="Q4791" s="5">
        <f t="shared" si="417"/>
        <v>13220</v>
      </c>
      <c r="R4791" s="1">
        <f t="shared" si="418"/>
        <v>-18986780</v>
      </c>
      <c r="S4791" s="1">
        <f t="shared" si="419"/>
        <v>19000000</v>
      </c>
      <c r="V4791" s="5"/>
      <c r="W4791" s="5"/>
      <c r="Y4791" s="5"/>
    </row>
    <row r="4792" spans="1:25" x14ac:dyDescent="0.3">
      <c r="A4792" s="8" t="s">
        <v>8405</v>
      </c>
      <c r="B4792">
        <v>30</v>
      </c>
      <c r="C4792"/>
      <c r="D4792" t="s">
        <v>910</v>
      </c>
      <c r="E4792" t="s">
        <v>13240</v>
      </c>
      <c r="F4792" s="3" t="s">
        <v>7126</v>
      </c>
      <c r="G4792" t="s">
        <v>14</v>
      </c>
      <c r="H4792" t="s">
        <v>15</v>
      </c>
      <c r="I4792"/>
      <c r="K4792">
        <v>7.3</v>
      </c>
      <c r="L4792" s="5" t="s">
        <v>599</v>
      </c>
      <c r="M4792" s="5" t="s">
        <v>1221</v>
      </c>
      <c r="P4792" s="5" t="e">
        <f t="shared" si="416"/>
        <v>#DIV/0!</v>
      </c>
      <c r="Q4792" s="5">
        <f t="shared" si="417"/>
        <v>25035665</v>
      </c>
      <c r="R4792" s="1">
        <f t="shared" si="418"/>
        <v>6035665</v>
      </c>
      <c r="S4792" s="1">
        <f t="shared" si="419"/>
        <v>19000000</v>
      </c>
      <c r="V4792" s="5"/>
      <c r="W4792" s="5"/>
      <c r="Y4792" s="5"/>
    </row>
    <row r="4793" spans="1:25" x14ac:dyDescent="0.3">
      <c r="A4793" s="5" t="s">
        <v>7139</v>
      </c>
      <c r="B4793">
        <v>107</v>
      </c>
      <c r="C4793">
        <v>4556</v>
      </c>
      <c r="D4793" t="s">
        <v>910</v>
      </c>
      <c r="E4793" t="s">
        <v>13241</v>
      </c>
      <c r="F4793" s="5" t="s">
        <v>7140</v>
      </c>
      <c r="G4793" t="s">
        <v>14</v>
      </c>
      <c r="H4793" t="s">
        <v>15</v>
      </c>
      <c r="I4793"/>
      <c r="J4793">
        <v>2013</v>
      </c>
      <c r="K4793">
        <v>5.6</v>
      </c>
      <c r="L4793" s="5" t="s">
        <v>599</v>
      </c>
      <c r="M4793" s="5" t="s">
        <v>1221</v>
      </c>
      <c r="P4793" s="5" t="e">
        <f t="shared" si="416"/>
        <v>#DIV/0!</v>
      </c>
      <c r="Q4793" s="5">
        <f t="shared" si="417"/>
        <v>4556</v>
      </c>
      <c r="R4793" s="1">
        <f t="shared" si="418"/>
        <v>-18995444</v>
      </c>
      <c r="S4793" s="1">
        <f t="shared" si="419"/>
        <v>19000000</v>
      </c>
      <c r="V4793" s="5"/>
      <c r="W4793" s="5"/>
      <c r="Y4793" s="5"/>
    </row>
    <row r="4794" spans="1:25" x14ac:dyDescent="0.3">
      <c r="A4794" t="s">
        <v>7141</v>
      </c>
      <c r="B4794">
        <v>80</v>
      </c>
      <c r="C4794"/>
      <c r="D4794" t="s">
        <v>1813</v>
      </c>
      <c r="E4794" t="s">
        <v>13242</v>
      </c>
      <c r="F4794" t="s">
        <v>7142</v>
      </c>
      <c r="G4794" t="s">
        <v>3067</v>
      </c>
      <c r="H4794" t="s">
        <v>3200</v>
      </c>
      <c r="I4794"/>
      <c r="J4794">
        <v>1967</v>
      </c>
      <c r="K4794">
        <v>6</v>
      </c>
      <c r="L4794" s="5" t="s">
        <v>2267</v>
      </c>
      <c r="M4794" s="5" t="s">
        <v>8415</v>
      </c>
      <c r="P4794" s="5" t="e">
        <f t="shared" si="416"/>
        <v>#DIV/0!</v>
      </c>
      <c r="Q4794" s="5">
        <f t="shared" si="417"/>
        <v>25035665</v>
      </c>
      <c r="R4794" s="1">
        <f t="shared" si="418"/>
        <v>6035665</v>
      </c>
      <c r="S4794" s="1">
        <f t="shared" si="419"/>
        <v>19000000</v>
      </c>
      <c r="V4794" s="5"/>
      <c r="W4794" s="5"/>
      <c r="Y4794" s="5"/>
    </row>
    <row r="4795" spans="1:25" x14ac:dyDescent="0.3">
      <c r="A4795" t="s">
        <v>7160</v>
      </c>
      <c r="B4795">
        <v>97</v>
      </c>
      <c r="C4795">
        <v>466702</v>
      </c>
      <c r="D4795" t="s">
        <v>507</v>
      </c>
      <c r="E4795" t="s">
        <v>13243</v>
      </c>
      <c r="F4795" t="s">
        <v>7161</v>
      </c>
      <c r="G4795" t="s">
        <v>14</v>
      </c>
      <c r="H4795" t="s">
        <v>22</v>
      </c>
      <c r="I4795"/>
      <c r="J4795">
        <v>2010</v>
      </c>
      <c r="K4795">
        <v>7.3</v>
      </c>
      <c r="L4795" s="5" t="s">
        <v>599</v>
      </c>
      <c r="M4795" s="5" t="s">
        <v>1221</v>
      </c>
      <c r="N4795" t="s">
        <v>6851</v>
      </c>
      <c r="P4795" s="5" t="e">
        <f t="shared" si="416"/>
        <v>#DIV/0!</v>
      </c>
      <c r="Q4795" s="5">
        <f t="shared" si="417"/>
        <v>466702</v>
      </c>
      <c r="R4795" s="1">
        <f t="shared" si="418"/>
        <v>-18533298</v>
      </c>
      <c r="S4795" s="1">
        <f t="shared" si="419"/>
        <v>19000000</v>
      </c>
      <c r="V4795" s="5"/>
      <c r="W4795" s="5"/>
      <c r="Y4795" s="5"/>
    </row>
    <row r="4796" spans="1:25" x14ac:dyDescent="0.3">
      <c r="A4796" t="s">
        <v>7166</v>
      </c>
      <c r="B4796">
        <v>160</v>
      </c>
      <c r="C4796">
        <v>95236</v>
      </c>
      <c r="D4796" t="s">
        <v>6358</v>
      </c>
      <c r="E4796" t="s">
        <v>13244</v>
      </c>
      <c r="F4796" t="s">
        <v>7167</v>
      </c>
      <c r="G4796" t="s">
        <v>1989</v>
      </c>
      <c r="H4796" t="s">
        <v>1990</v>
      </c>
      <c r="I4796"/>
      <c r="J4796">
        <v>2013</v>
      </c>
      <c r="K4796">
        <v>6.4</v>
      </c>
      <c r="L4796" s="5" t="s">
        <v>1221</v>
      </c>
      <c r="M4796" s="5" t="s">
        <v>6055</v>
      </c>
      <c r="P4796" s="5" t="e">
        <f t="shared" si="416"/>
        <v>#DIV/0!</v>
      </c>
      <c r="Q4796" s="5">
        <f t="shared" si="417"/>
        <v>95236</v>
      </c>
      <c r="R4796" s="1">
        <f t="shared" si="418"/>
        <v>-18904764</v>
      </c>
      <c r="S4796" s="1">
        <f t="shared" si="419"/>
        <v>19000000</v>
      </c>
      <c r="V4796" s="5"/>
      <c r="W4796" s="5"/>
      <c r="Y4796" s="5"/>
    </row>
    <row r="4797" spans="1:25" x14ac:dyDescent="0.3">
      <c r="A4797" t="s">
        <v>7170</v>
      </c>
      <c r="B4797">
        <v>86</v>
      </c>
      <c r="C4797"/>
      <c r="D4797" t="s">
        <v>1221</v>
      </c>
      <c r="E4797" t="s">
        <v>13245</v>
      </c>
      <c r="F4797" t="s">
        <v>7171</v>
      </c>
      <c r="G4797" t="s">
        <v>14</v>
      </c>
      <c r="H4797" t="s">
        <v>67</v>
      </c>
      <c r="I4797"/>
      <c r="J4797">
        <v>2015</v>
      </c>
      <c r="K4797">
        <v>6.3</v>
      </c>
      <c r="L4797" s="5" t="s">
        <v>1221</v>
      </c>
      <c r="M4797" s="5"/>
      <c r="P4797" s="5" t="e">
        <f t="shared" si="416"/>
        <v>#DIV/0!</v>
      </c>
      <c r="Q4797" s="5">
        <f t="shared" si="417"/>
        <v>25035665</v>
      </c>
      <c r="R4797" s="1">
        <f t="shared" si="418"/>
        <v>6035665</v>
      </c>
      <c r="S4797" s="1">
        <f t="shared" si="419"/>
        <v>19000000</v>
      </c>
      <c r="V4797" s="5"/>
      <c r="W4797" s="5"/>
      <c r="Y4797" s="5"/>
    </row>
    <row r="4798" spans="1:25" x14ac:dyDescent="0.3">
      <c r="A4798" t="s">
        <v>2221</v>
      </c>
      <c r="B4798">
        <v>98</v>
      </c>
      <c r="C4798">
        <v>1445366</v>
      </c>
      <c r="D4798" t="s">
        <v>1528</v>
      </c>
      <c r="E4798" t="s">
        <v>13246</v>
      </c>
      <c r="F4798" t="s">
        <v>7176</v>
      </c>
      <c r="G4798" t="s">
        <v>14</v>
      </c>
      <c r="H4798" t="s">
        <v>22</v>
      </c>
      <c r="I4798"/>
      <c r="J4798">
        <v>2009</v>
      </c>
      <c r="K4798">
        <v>7.2</v>
      </c>
      <c r="L4798" s="5" t="s">
        <v>4651</v>
      </c>
      <c r="M4798" s="5" t="s">
        <v>1221</v>
      </c>
      <c r="N4798" t="s">
        <v>4183</v>
      </c>
      <c r="P4798" s="5" t="e">
        <f t="shared" si="416"/>
        <v>#DIV/0!</v>
      </c>
      <c r="Q4798" s="5">
        <f t="shared" si="417"/>
        <v>1445366</v>
      </c>
      <c r="R4798" s="1">
        <f t="shared" si="418"/>
        <v>-17554634</v>
      </c>
      <c r="S4798" s="1">
        <f t="shared" si="419"/>
        <v>19000000</v>
      </c>
      <c r="V4798" s="5"/>
      <c r="W4798" s="5"/>
      <c r="Y4798" s="5"/>
    </row>
    <row r="4799" spans="1:25" x14ac:dyDescent="0.3">
      <c r="A4799" t="s">
        <v>7187</v>
      </c>
      <c r="B4799">
        <v>109</v>
      </c>
      <c r="C4799">
        <v>841206</v>
      </c>
      <c r="D4799" t="s">
        <v>1221</v>
      </c>
      <c r="E4799" t="s">
        <v>13247</v>
      </c>
      <c r="F4799" t="s">
        <v>7188</v>
      </c>
      <c r="G4799" t="s">
        <v>14</v>
      </c>
      <c r="H4799" t="s">
        <v>15</v>
      </c>
      <c r="I4799"/>
      <c r="J4799">
        <v>2011</v>
      </c>
      <c r="K4799">
        <v>6.3</v>
      </c>
      <c r="L4799" s="5" t="s">
        <v>1221</v>
      </c>
      <c r="M4799" s="5"/>
      <c r="P4799" s="5" t="e">
        <f t="shared" si="416"/>
        <v>#DIV/0!</v>
      </c>
      <c r="Q4799" s="5">
        <f t="shared" si="417"/>
        <v>841206</v>
      </c>
      <c r="R4799" s="1">
        <f t="shared" si="418"/>
        <v>-18158794</v>
      </c>
      <c r="S4799" s="1">
        <f t="shared" si="419"/>
        <v>19000000</v>
      </c>
      <c r="V4799" s="5"/>
      <c r="W4799" s="5"/>
      <c r="Y4799" s="5"/>
    </row>
    <row r="4800" spans="1:25" x14ac:dyDescent="0.3">
      <c r="A4800" t="s">
        <v>6575</v>
      </c>
      <c r="B4800">
        <v>87</v>
      </c>
      <c r="C4800"/>
      <c r="D4800" t="s">
        <v>7199</v>
      </c>
      <c r="E4800" t="s">
        <v>13248</v>
      </c>
      <c r="F4800" t="s">
        <v>7200</v>
      </c>
      <c r="G4800" t="s">
        <v>14</v>
      </c>
      <c r="H4800" t="s">
        <v>15</v>
      </c>
      <c r="I4800"/>
      <c r="J4800">
        <v>1952</v>
      </c>
      <c r="K4800">
        <v>7.2</v>
      </c>
      <c r="L4800" s="5" t="s">
        <v>8413</v>
      </c>
      <c r="M4800" s="5" t="s">
        <v>1221</v>
      </c>
      <c r="N4800" t="s">
        <v>8414</v>
      </c>
      <c r="P4800" s="5" t="e">
        <f t="shared" si="416"/>
        <v>#DIV/0!</v>
      </c>
      <c r="Q4800" s="5">
        <f t="shared" si="417"/>
        <v>25035665</v>
      </c>
      <c r="R4800" s="1">
        <f t="shared" si="418"/>
        <v>6035665</v>
      </c>
      <c r="S4800" s="1">
        <f t="shared" si="419"/>
        <v>19000000</v>
      </c>
      <c r="V4800" s="5"/>
      <c r="W4800" s="5"/>
      <c r="Y4800" s="5"/>
    </row>
    <row r="4801" spans="1:25" x14ac:dyDescent="0.3">
      <c r="A4801" t="s">
        <v>7203</v>
      </c>
      <c r="B4801">
        <v>87</v>
      </c>
      <c r="C4801"/>
      <c r="D4801" t="s">
        <v>4469</v>
      </c>
      <c r="E4801" t="s">
        <v>13249</v>
      </c>
      <c r="F4801" t="s">
        <v>7204</v>
      </c>
      <c r="G4801" t="s">
        <v>14</v>
      </c>
      <c r="H4801" t="s">
        <v>15</v>
      </c>
      <c r="I4801"/>
      <c r="J4801">
        <v>2016</v>
      </c>
      <c r="K4801">
        <v>8.6999999999999993</v>
      </c>
      <c r="L4801" s="5" t="s">
        <v>599</v>
      </c>
      <c r="M4801" s="5" t="s">
        <v>2267</v>
      </c>
      <c r="N4801" t="s">
        <v>3629</v>
      </c>
      <c r="P4801" s="5" t="e">
        <f t="shared" si="416"/>
        <v>#DIV/0!</v>
      </c>
      <c r="Q4801" s="5">
        <f t="shared" si="417"/>
        <v>25035665</v>
      </c>
      <c r="R4801" s="1">
        <f t="shared" si="418"/>
        <v>6035665</v>
      </c>
      <c r="S4801" s="1">
        <f t="shared" si="419"/>
        <v>19000000</v>
      </c>
      <c r="V4801" s="5"/>
      <c r="W4801" s="5"/>
      <c r="Y4801" s="5"/>
    </row>
    <row r="4802" spans="1:25" x14ac:dyDescent="0.3">
      <c r="A4802" t="s">
        <v>3453</v>
      </c>
      <c r="B4802">
        <v>106</v>
      </c>
      <c r="C4802">
        <v>12589108</v>
      </c>
      <c r="D4802" t="s">
        <v>2482</v>
      </c>
      <c r="E4802" t="s">
        <v>13250</v>
      </c>
      <c r="F4802" t="s">
        <v>7216</v>
      </c>
      <c r="G4802" t="s">
        <v>997</v>
      </c>
      <c r="H4802" t="s">
        <v>1044</v>
      </c>
      <c r="I4802"/>
      <c r="J4802">
        <v>2007</v>
      </c>
      <c r="K4802">
        <v>7.4</v>
      </c>
      <c r="L4802" s="5" t="s">
        <v>340</v>
      </c>
      <c r="M4802" s="5" t="s">
        <v>1221</v>
      </c>
      <c r="P4802" s="5" t="e">
        <f t="shared" ref="P4802:P4865" si="420">CORREL(C4802:C9715,I4802:I9715)</f>
        <v>#DIV/0!</v>
      </c>
      <c r="Q4802" s="5">
        <f t="shared" ref="Q4802:Q4865" si="421">IF(ISBLANK(C4802),MEDIAN($C$2:$C$4915), C4802)</f>
        <v>12589108</v>
      </c>
      <c r="R4802" s="1">
        <f t="shared" ref="R4802:R4865" si="422">Q4802-S4802</f>
        <v>-6410892</v>
      </c>
      <c r="S4802" s="1">
        <f t="shared" ref="S4802:S4865" si="423">IF(ISBLANK(I4802),MEDIAN($I$2:$I$4915), I4802)</f>
        <v>19000000</v>
      </c>
      <c r="V4802" s="5"/>
      <c r="W4802" s="5"/>
      <c r="Y4802" s="5"/>
    </row>
    <row r="4803" spans="1:25" x14ac:dyDescent="0.3">
      <c r="A4803" t="s">
        <v>7231</v>
      </c>
      <c r="B4803">
        <v>102</v>
      </c>
      <c r="C4803">
        <v>2507106</v>
      </c>
      <c r="D4803" t="s">
        <v>2199</v>
      </c>
      <c r="E4803" t="s">
        <v>13251</v>
      </c>
      <c r="F4803" t="s">
        <v>7232</v>
      </c>
      <c r="G4803" t="s">
        <v>14</v>
      </c>
      <c r="H4803" t="s">
        <v>15</v>
      </c>
      <c r="I4803"/>
      <c r="J4803">
        <v>2013</v>
      </c>
      <c r="K4803">
        <v>6.1</v>
      </c>
      <c r="L4803" s="5" t="s">
        <v>1221</v>
      </c>
      <c r="M4803" s="5" t="s">
        <v>4183</v>
      </c>
      <c r="P4803" s="5" t="e">
        <f t="shared" si="420"/>
        <v>#DIV/0!</v>
      </c>
      <c r="Q4803" s="5">
        <f t="shared" si="421"/>
        <v>2507106</v>
      </c>
      <c r="R4803" s="1">
        <f t="shared" si="422"/>
        <v>-16492894</v>
      </c>
      <c r="S4803" s="1">
        <f t="shared" si="423"/>
        <v>19000000</v>
      </c>
      <c r="V4803" s="5"/>
      <c r="W4803" s="5"/>
      <c r="Y4803" s="5"/>
    </row>
    <row r="4804" spans="1:25" x14ac:dyDescent="0.3">
      <c r="A4804" t="s">
        <v>7235</v>
      </c>
      <c r="B4804">
        <v>116</v>
      </c>
      <c r="C4804">
        <v>2592808</v>
      </c>
      <c r="D4804" t="s">
        <v>771</v>
      </c>
      <c r="E4804" t="s">
        <v>13252</v>
      </c>
      <c r="F4804" t="s">
        <v>7236</v>
      </c>
      <c r="G4804" t="s">
        <v>14</v>
      </c>
      <c r="H4804" t="s">
        <v>15</v>
      </c>
      <c r="I4804"/>
      <c r="J4804">
        <v>2010</v>
      </c>
      <c r="K4804">
        <v>3.5</v>
      </c>
      <c r="L4804" s="5" t="s">
        <v>8413</v>
      </c>
      <c r="M4804" s="5" t="s">
        <v>1221</v>
      </c>
      <c r="N4804" t="s">
        <v>3629</v>
      </c>
      <c r="P4804" s="5" t="e">
        <f t="shared" si="420"/>
        <v>#DIV/0!</v>
      </c>
      <c r="Q4804" s="5">
        <f t="shared" si="421"/>
        <v>2592808</v>
      </c>
      <c r="R4804" s="1">
        <f t="shared" si="422"/>
        <v>-16407192</v>
      </c>
      <c r="S4804" s="1">
        <f t="shared" si="423"/>
        <v>19000000</v>
      </c>
      <c r="V4804" s="5"/>
      <c r="W4804" s="5"/>
      <c r="Y4804" s="5"/>
    </row>
    <row r="4805" spans="1:25" x14ac:dyDescent="0.3">
      <c r="A4805" t="s">
        <v>7239</v>
      </c>
      <c r="B4805">
        <v>92</v>
      </c>
      <c r="C4805"/>
      <c r="D4805" t="s">
        <v>1966</v>
      </c>
      <c r="E4805" t="s">
        <v>13253</v>
      </c>
      <c r="F4805" t="s">
        <v>7240</v>
      </c>
      <c r="G4805" t="s">
        <v>14</v>
      </c>
      <c r="H4805" t="s">
        <v>15</v>
      </c>
      <c r="I4805"/>
      <c r="J4805">
        <v>2014</v>
      </c>
      <c r="K4805">
        <v>4.7</v>
      </c>
      <c r="L4805" s="5" t="s">
        <v>2267</v>
      </c>
      <c r="M4805" s="5" t="s">
        <v>3629</v>
      </c>
      <c r="P4805" s="5" t="e">
        <f t="shared" si="420"/>
        <v>#DIV/0!</v>
      </c>
      <c r="Q4805" s="5">
        <f t="shared" si="421"/>
        <v>25035665</v>
      </c>
      <c r="R4805" s="1">
        <f t="shared" si="422"/>
        <v>6035665</v>
      </c>
      <c r="S4805" s="1">
        <f t="shared" si="423"/>
        <v>19000000</v>
      </c>
      <c r="V4805" s="5"/>
      <c r="W4805" s="5"/>
      <c r="Y4805" s="5"/>
    </row>
    <row r="4806" spans="1:25" x14ac:dyDescent="0.3">
      <c r="A4806" t="s">
        <v>7248</v>
      </c>
      <c r="B4806">
        <v>99</v>
      </c>
      <c r="C4806"/>
      <c r="D4806" t="s">
        <v>2267</v>
      </c>
      <c r="E4806" t="s">
        <v>13254</v>
      </c>
      <c r="F4806" t="s">
        <v>7249</v>
      </c>
      <c r="G4806" t="s">
        <v>14</v>
      </c>
      <c r="H4806" t="s">
        <v>15</v>
      </c>
      <c r="I4806"/>
      <c r="J4806">
        <v>2016</v>
      </c>
      <c r="K4806">
        <v>3.7</v>
      </c>
      <c r="L4806" s="5" t="s">
        <v>2267</v>
      </c>
      <c r="M4806" s="5"/>
      <c r="P4806" s="5" t="e">
        <f t="shared" si="420"/>
        <v>#DIV/0!</v>
      </c>
      <c r="Q4806" s="5">
        <f t="shared" si="421"/>
        <v>25035665</v>
      </c>
      <c r="R4806" s="1">
        <f t="shared" si="422"/>
        <v>6035665</v>
      </c>
      <c r="S4806" s="1">
        <f t="shared" si="423"/>
        <v>19000000</v>
      </c>
      <c r="V4806" s="5"/>
      <c r="W4806" s="5"/>
      <c r="Y4806" s="5"/>
    </row>
    <row r="4807" spans="1:25" x14ac:dyDescent="0.3">
      <c r="A4807" t="s">
        <v>7269</v>
      </c>
      <c r="B4807">
        <v>101</v>
      </c>
      <c r="C4807">
        <v>2408553</v>
      </c>
      <c r="D4807" t="s">
        <v>7052</v>
      </c>
      <c r="E4807" t="s">
        <v>13255</v>
      </c>
      <c r="F4807" t="s">
        <v>7270</v>
      </c>
      <c r="G4807" t="s">
        <v>4072</v>
      </c>
      <c r="H4807" t="s">
        <v>7049</v>
      </c>
      <c r="I4807"/>
      <c r="J4807">
        <v>2012</v>
      </c>
      <c r="K4807">
        <v>7.6</v>
      </c>
      <c r="L4807" s="5" t="s">
        <v>27</v>
      </c>
      <c r="M4807" s="5" t="s">
        <v>8418</v>
      </c>
      <c r="P4807" s="5" t="e">
        <f t="shared" si="420"/>
        <v>#DIV/0!</v>
      </c>
      <c r="Q4807" s="5">
        <f t="shared" si="421"/>
        <v>2408553</v>
      </c>
      <c r="R4807" s="1">
        <f t="shared" si="422"/>
        <v>-16591447</v>
      </c>
      <c r="S4807" s="1">
        <f t="shared" si="423"/>
        <v>19000000</v>
      </c>
      <c r="V4807" s="5"/>
      <c r="W4807" s="5"/>
      <c r="Y4807" s="5"/>
    </row>
    <row r="4808" spans="1:25" x14ac:dyDescent="0.3">
      <c r="A4808" t="s">
        <v>1920</v>
      </c>
      <c r="B4808">
        <v>107</v>
      </c>
      <c r="C4808">
        <v>402820</v>
      </c>
      <c r="D4808" t="s">
        <v>79</v>
      </c>
      <c r="E4808" t="s">
        <v>13256</v>
      </c>
      <c r="F4808" t="s">
        <v>7278</v>
      </c>
      <c r="G4808" t="s">
        <v>14</v>
      </c>
      <c r="H4808" t="s">
        <v>15</v>
      </c>
      <c r="I4808"/>
      <c r="J4808">
        <v>2007</v>
      </c>
      <c r="K4808">
        <v>6.9</v>
      </c>
      <c r="L4808" s="5" t="s">
        <v>1221</v>
      </c>
      <c r="M4808" s="5" t="s">
        <v>6851</v>
      </c>
      <c r="P4808" s="5" t="e">
        <f t="shared" si="420"/>
        <v>#DIV/0!</v>
      </c>
      <c r="Q4808" s="5">
        <f t="shared" si="421"/>
        <v>402820</v>
      </c>
      <c r="R4808" s="1">
        <f t="shared" si="422"/>
        <v>-18597180</v>
      </c>
      <c r="S4808" s="1">
        <f t="shared" si="423"/>
        <v>19000000</v>
      </c>
      <c r="V4808" s="5"/>
      <c r="W4808" s="5"/>
      <c r="Y4808" s="5"/>
    </row>
    <row r="4809" spans="1:25" x14ac:dyDescent="0.3">
      <c r="A4809" t="s">
        <v>7283</v>
      </c>
      <c r="B4809">
        <v>94</v>
      </c>
      <c r="C4809"/>
      <c r="D4809" t="s">
        <v>2520</v>
      </c>
      <c r="E4809" t="s">
        <v>13257</v>
      </c>
      <c r="F4809" t="s">
        <v>7284</v>
      </c>
      <c r="G4809" t="s">
        <v>14</v>
      </c>
      <c r="H4809" t="s">
        <v>15</v>
      </c>
      <c r="I4809"/>
      <c r="J4809">
        <v>2010</v>
      </c>
      <c r="K4809">
        <v>6.7</v>
      </c>
      <c r="L4809" s="5" t="s">
        <v>1221</v>
      </c>
      <c r="M4809" s="5" t="s">
        <v>6299</v>
      </c>
      <c r="P4809" s="5" t="e">
        <f t="shared" si="420"/>
        <v>#DIV/0!</v>
      </c>
      <c r="Q4809" s="5">
        <f t="shared" si="421"/>
        <v>25035665</v>
      </c>
      <c r="R4809" s="1">
        <f t="shared" si="422"/>
        <v>6035665</v>
      </c>
      <c r="S4809" s="1">
        <f t="shared" si="423"/>
        <v>19000000</v>
      </c>
      <c r="V4809" s="5"/>
      <c r="W4809" s="5"/>
      <c r="Y4809" s="5"/>
    </row>
    <row r="4810" spans="1:25" x14ac:dyDescent="0.3">
      <c r="A4810" t="s">
        <v>48</v>
      </c>
      <c r="B4810">
        <v>76</v>
      </c>
      <c r="C4810">
        <v>231186</v>
      </c>
      <c r="D4810" t="s">
        <v>1993</v>
      </c>
      <c r="E4810" t="s">
        <v>13258</v>
      </c>
      <c r="F4810" t="s">
        <v>7333</v>
      </c>
      <c r="G4810" t="s">
        <v>524</v>
      </c>
      <c r="H4810" t="s">
        <v>525</v>
      </c>
      <c r="I4810"/>
      <c r="J4810">
        <v>2014</v>
      </c>
      <c r="K4810">
        <v>6.3</v>
      </c>
      <c r="L4810" s="5" t="s">
        <v>8413</v>
      </c>
      <c r="M4810" s="5" t="s">
        <v>6851</v>
      </c>
      <c r="N4810" t="s">
        <v>3629</v>
      </c>
      <c r="P4810" s="5" t="e">
        <f t="shared" si="420"/>
        <v>#DIV/0!</v>
      </c>
      <c r="Q4810" s="5">
        <f t="shared" si="421"/>
        <v>231186</v>
      </c>
      <c r="R4810" s="1">
        <f t="shared" si="422"/>
        <v>-18768814</v>
      </c>
      <c r="S4810" s="1">
        <f t="shared" si="423"/>
        <v>19000000</v>
      </c>
      <c r="V4810" s="5"/>
      <c r="W4810" s="5"/>
      <c r="Y4810" s="5"/>
    </row>
    <row r="4811" spans="1:25" x14ac:dyDescent="0.3">
      <c r="A4811" s="8" t="s">
        <v>8406</v>
      </c>
      <c r="B4811">
        <v>120</v>
      </c>
      <c r="C4811"/>
      <c r="D4811" t="s">
        <v>7340</v>
      </c>
      <c r="E4811" t="s">
        <v>13259</v>
      </c>
      <c r="F4811" s="3" t="s">
        <v>7341</v>
      </c>
      <c r="G4811" t="s">
        <v>14</v>
      </c>
      <c r="H4811" t="s">
        <v>15</v>
      </c>
      <c r="I4811"/>
      <c r="K4811">
        <v>7.3</v>
      </c>
      <c r="L4811" s="5" t="s">
        <v>476</v>
      </c>
      <c r="M4811" s="5" t="s">
        <v>8413</v>
      </c>
      <c r="N4811" t="s">
        <v>1221</v>
      </c>
      <c r="O4811" t="s">
        <v>8415</v>
      </c>
      <c r="P4811" s="5" t="e">
        <f t="shared" si="420"/>
        <v>#DIV/0!</v>
      </c>
      <c r="Q4811" s="5">
        <f t="shared" si="421"/>
        <v>25035665</v>
      </c>
      <c r="R4811" s="1">
        <f t="shared" si="422"/>
        <v>6035665</v>
      </c>
      <c r="S4811" s="1">
        <f t="shared" si="423"/>
        <v>19000000</v>
      </c>
      <c r="V4811" s="5"/>
      <c r="W4811" s="5"/>
      <c r="Y4811" s="5"/>
    </row>
    <row r="4812" spans="1:25" x14ac:dyDescent="0.3">
      <c r="A4812" s="8" t="s">
        <v>8407</v>
      </c>
      <c r="B4812">
        <v>27</v>
      </c>
      <c r="C4812"/>
      <c r="D4812" t="s">
        <v>1221</v>
      </c>
      <c r="E4812" t="s">
        <v>13260</v>
      </c>
      <c r="F4812" s="3" t="s">
        <v>7378</v>
      </c>
      <c r="G4812" t="s">
        <v>14</v>
      </c>
      <c r="H4812" t="s">
        <v>15</v>
      </c>
      <c r="I4812"/>
      <c r="K4812">
        <v>7.3</v>
      </c>
      <c r="L4812" s="5" t="s">
        <v>1221</v>
      </c>
      <c r="M4812" s="5"/>
      <c r="P4812" s="5" t="e">
        <f t="shared" si="420"/>
        <v>#DIV/0!</v>
      </c>
      <c r="Q4812" s="5">
        <f t="shared" si="421"/>
        <v>25035665</v>
      </c>
      <c r="R4812" s="1">
        <f t="shared" si="422"/>
        <v>6035665</v>
      </c>
      <c r="S4812" s="1">
        <f t="shared" si="423"/>
        <v>19000000</v>
      </c>
      <c r="V4812" s="5"/>
      <c r="W4812" s="5"/>
      <c r="Y4812" s="5"/>
    </row>
    <row r="4813" spans="1:25" x14ac:dyDescent="0.3">
      <c r="A4813" s="5" t="s">
        <v>6355</v>
      </c>
      <c r="B4813">
        <v>83</v>
      </c>
      <c r="C4813"/>
      <c r="D4813" t="s">
        <v>2076</v>
      </c>
      <c r="E4813" t="s">
        <v>13261</v>
      </c>
      <c r="F4813" s="5" t="s">
        <v>7395</v>
      </c>
      <c r="G4813" t="s">
        <v>14</v>
      </c>
      <c r="H4813" t="s">
        <v>15</v>
      </c>
      <c r="I4813"/>
      <c r="J4813">
        <v>1940</v>
      </c>
      <c r="K4813">
        <v>6.5</v>
      </c>
      <c r="L4813" s="5" t="s">
        <v>1221</v>
      </c>
      <c r="M4813" s="5" t="s">
        <v>6299</v>
      </c>
      <c r="N4813" t="s">
        <v>455</v>
      </c>
      <c r="P4813" s="5" t="e">
        <f t="shared" si="420"/>
        <v>#DIV/0!</v>
      </c>
      <c r="Q4813" s="5">
        <f t="shared" si="421"/>
        <v>25035665</v>
      </c>
      <c r="R4813" s="1">
        <f t="shared" si="422"/>
        <v>6035665</v>
      </c>
      <c r="S4813" s="1">
        <f t="shared" si="423"/>
        <v>19000000</v>
      </c>
      <c r="V4813" s="5"/>
      <c r="W4813" s="5"/>
      <c r="Y4813" s="5"/>
    </row>
    <row r="4814" spans="1:25" x14ac:dyDescent="0.3">
      <c r="A4814" t="s">
        <v>7410</v>
      </c>
      <c r="B4814">
        <v>88</v>
      </c>
      <c r="C4814"/>
      <c r="D4814" t="s">
        <v>1908</v>
      </c>
      <c r="E4814" t="s">
        <v>13262</v>
      </c>
      <c r="F4814" t="s">
        <v>7411</v>
      </c>
      <c r="G4814" t="s">
        <v>14</v>
      </c>
      <c r="H4814" t="s">
        <v>15</v>
      </c>
      <c r="I4814"/>
      <c r="J4814">
        <v>2003</v>
      </c>
      <c r="K4814">
        <v>6.1</v>
      </c>
      <c r="L4814" s="5" t="s">
        <v>340</v>
      </c>
      <c r="M4814" s="5" t="s">
        <v>599</v>
      </c>
      <c r="N4814" t="s">
        <v>1221</v>
      </c>
      <c r="P4814" s="5" t="e">
        <f t="shared" si="420"/>
        <v>#DIV/0!</v>
      </c>
      <c r="Q4814" s="5">
        <f t="shared" si="421"/>
        <v>25035665</v>
      </c>
      <c r="R4814" s="1">
        <f t="shared" si="422"/>
        <v>6035665</v>
      </c>
      <c r="S4814" s="1">
        <f t="shared" si="423"/>
        <v>19000000</v>
      </c>
      <c r="V4814" s="5"/>
      <c r="W4814" s="5"/>
      <c r="Y4814" s="5"/>
    </row>
    <row r="4815" spans="1:25" x14ac:dyDescent="0.3">
      <c r="A4815" t="s">
        <v>7412</v>
      </c>
      <c r="B4815">
        <v>76</v>
      </c>
      <c r="C4815"/>
      <c r="D4815" t="s">
        <v>599</v>
      </c>
      <c r="E4815" t="s">
        <v>13263</v>
      </c>
      <c r="F4815" t="s">
        <v>7413</v>
      </c>
      <c r="G4815" t="s">
        <v>14</v>
      </c>
      <c r="H4815" t="s">
        <v>15</v>
      </c>
      <c r="I4815"/>
      <c r="J4815">
        <v>2008</v>
      </c>
      <c r="K4815">
        <v>3.8</v>
      </c>
      <c r="L4815" s="5" t="s">
        <v>599</v>
      </c>
      <c r="M4815" s="5"/>
      <c r="P4815" s="5" t="e">
        <f t="shared" si="420"/>
        <v>#DIV/0!</v>
      </c>
      <c r="Q4815" s="5">
        <f t="shared" si="421"/>
        <v>25035665</v>
      </c>
      <c r="R4815" s="1">
        <f t="shared" si="422"/>
        <v>6035665</v>
      </c>
      <c r="S4815" s="1">
        <f t="shared" si="423"/>
        <v>19000000</v>
      </c>
      <c r="V4815" s="5"/>
      <c r="W4815" s="5"/>
      <c r="Y4815" s="5"/>
    </row>
    <row r="4816" spans="1:25" x14ac:dyDescent="0.3">
      <c r="A4816" s="8" t="s">
        <v>8408</v>
      </c>
      <c r="B4816">
        <v>45</v>
      </c>
      <c r="C4816"/>
      <c r="D4816" t="s">
        <v>1564</v>
      </c>
      <c r="E4816" t="s">
        <v>13264</v>
      </c>
      <c r="F4816" s="3" t="s">
        <v>7431</v>
      </c>
      <c r="G4816" t="s">
        <v>14</v>
      </c>
      <c r="H4816" t="s">
        <v>132</v>
      </c>
      <c r="I4816"/>
      <c r="K4816">
        <v>7.1</v>
      </c>
      <c r="L4816" s="5" t="s">
        <v>1221</v>
      </c>
      <c r="M4816" s="5" t="s">
        <v>2267</v>
      </c>
      <c r="N4816" t="s">
        <v>3629</v>
      </c>
      <c r="P4816" s="5" t="e">
        <f t="shared" si="420"/>
        <v>#DIV/0!</v>
      </c>
      <c r="Q4816" s="5">
        <f t="shared" si="421"/>
        <v>25035665</v>
      </c>
      <c r="R4816" s="1">
        <f t="shared" si="422"/>
        <v>6035665</v>
      </c>
      <c r="S4816" s="1">
        <f t="shared" si="423"/>
        <v>19000000</v>
      </c>
      <c r="V4816" s="5"/>
      <c r="W4816" s="5"/>
      <c r="Y4816" s="5"/>
    </row>
    <row r="4817" spans="1:25" x14ac:dyDescent="0.3">
      <c r="A4817" s="5" t="s">
        <v>7434</v>
      </c>
      <c r="B4817">
        <v>105</v>
      </c>
      <c r="C4817">
        <v>247740</v>
      </c>
      <c r="D4817" t="s">
        <v>1036</v>
      </c>
      <c r="E4817" t="s">
        <v>13265</v>
      </c>
      <c r="F4817" s="5" t="s">
        <v>7435</v>
      </c>
      <c r="G4817" t="s">
        <v>14</v>
      </c>
      <c r="H4817" t="s">
        <v>15</v>
      </c>
      <c r="I4817"/>
      <c r="J4817">
        <v>2002</v>
      </c>
      <c r="K4817">
        <v>4.7</v>
      </c>
      <c r="L4817" s="5" t="s">
        <v>27</v>
      </c>
      <c r="M4817" s="5" t="s">
        <v>1221</v>
      </c>
      <c r="P4817" s="5" t="e">
        <f t="shared" si="420"/>
        <v>#DIV/0!</v>
      </c>
      <c r="Q4817" s="5">
        <f t="shared" si="421"/>
        <v>247740</v>
      </c>
      <c r="R4817" s="1">
        <f t="shared" si="422"/>
        <v>-18752260</v>
      </c>
      <c r="S4817" s="1">
        <f t="shared" si="423"/>
        <v>19000000</v>
      </c>
      <c r="V4817" s="5"/>
      <c r="W4817" s="5"/>
      <c r="Y4817" s="5"/>
    </row>
    <row r="4818" spans="1:25" x14ac:dyDescent="0.3">
      <c r="A4818" t="s">
        <v>7453</v>
      </c>
      <c r="B4818">
        <v>150</v>
      </c>
      <c r="C4818"/>
      <c r="D4818" t="s">
        <v>910</v>
      </c>
      <c r="E4818" t="s">
        <v>13266</v>
      </c>
      <c r="F4818" t="s">
        <v>7454</v>
      </c>
      <c r="G4818" t="s">
        <v>1989</v>
      </c>
      <c r="H4818" t="s">
        <v>1990</v>
      </c>
      <c r="I4818"/>
      <c r="J4818">
        <v>2009</v>
      </c>
      <c r="K4818">
        <v>7.5</v>
      </c>
      <c r="L4818" s="5" t="s">
        <v>599</v>
      </c>
      <c r="M4818" s="5" t="s">
        <v>1221</v>
      </c>
      <c r="P4818" s="5" t="e">
        <f t="shared" si="420"/>
        <v>#DIV/0!</v>
      </c>
      <c r="Q4818" s="5">
        <f t="shared" si="421"/>
        <v>25035665</v>
      </c>
      <c r="R4818" s="1">
        <f t="shared" si="422"/>
        <v>6035665</v>
      </c>
      <c r="S4818" s="1">
        <f t="shared" si="423"/>
        <v>19000000</v>
      </c>
      <c r="V4818" s="5"/>
      <c r="W4818" s="5"/>
      <c r="Y4818" s="5"/>
    </row>
    <row r="4819" spans="1:25" x14ac:dyDescent="0.3">
      <c r="A4819" t="s">
        <v>4723</v>
      </c>
      <c r="B4819">
        <v>96</v>
      </c>
      <c r="C4819">
        <v>23808111</v>
      </c>
      <c r="D4819" t="s">
        <v>27</v>
      </c>
      <c r="E4819" t="s">
        <v>13267</v>
      </c>
      <c r="F4819" t="s">
        <v>7484</v>
      </c>
      <c r="G4819" t="s">
        <v>14</v>
      </c>
      <c r="H4819" t="s">
        <v>15</v>
      </c>
      <c r="I4819"/>
      <c r="J4819">
        <v>2006</v>
      </c>
      <c r="K4819">
        <v>7.5</v>
      </c>
      <c r="L4819" s="5" t="s">
        <v>27</v>
      </c>
      <c r="M4819" s="5"/>
      <c r="P4819" s="5" t="e">
        <f t="shared" si="420"/>
        <v>#DIV/0!</v>
      </c>
      <c r="Q4819" s="5">
        <f t="shared" si="421"/>
        <v>23808111</v>
      </c>
      <c r="R4819" s="1">
        <f t="shared" si="422"/>
        <v>4808111</v>
      </c>
      <c r="S4819" s="1">
        <f t="shared" si="423"/>
        <v>19000000</v>
      </c>
      <c r="V4819" s="5"/>
      <c r="W4819" s="5"/>
      <c r="Y4819" s="5"/>
    </row>
    <row r="4820" spans="1:25" x14ac:dyDescent="0.3">
      <c r="A4820" t="s">
        <v>172</v>
      </c>
      <c r="B4820">
        <v>122</v>
      </c>
      <c r="C4820">
        <v>5355376</v>
      </c>
      <c r="D4820" t="s">
        <v>7488</v>
      </c>
      <c r="E4820" t="s">
        <v>13268</v>
      </c>
      <c r="F4820" t="s">
        <v>7489</v>
      </c>
      <c r="G4820" t="s">
        <v>14</v>
      </c>
      <c r="H4820" t="s">
        <v>15</v>
      </c>
      <c r="I4820"/>
      <c r="J4820">
        <v>2008</v>
      </c>
      <c r="K4820">
        <v>7.2</v>
      </c>
      <c r="L4820" s="5" t="s">
        <v>4651</v>
      </c>
      <c r="M4820" s="5" t="s">
        <v>27</v>
      </c>
      <c r="N4820" t="s">
        <v>4183</v>
      </c>
      <c r="P4820" s="5" t="e">
        <f t="shared" si="420"/>
        <v>#DIV/0!</v>
      </c>
      <c r="Q4820" s="5">
        <f t="shared" si="421"/>
        <v>5355376</v>
      </c>
      <c r="R4820" s="1">
        <f t="shared" si="422"/>
        <v>-13644624</v>
      </c>
      <c r="S4820" s="1">
        <f t="shared" si="423"/>
        <v>19000000</v>
      </c>
      <c r="V4820" s="5"/>
      <c r="W4820" s="5"/>
      <c r="Y4820" s="5"/>
    </row>
    <row r="4821" spans="1:25" x14ac:dyDescent="0.3">
      <c r="A4821" t="s">
        <v>7495</v>
      </c>
      <c r="B4821">
        <v>94</v>
      </c>
      <c r="C4821">
        <v>4417124</v>
      </c>
      <c r="D4821" t="s">
        <v>27</v>
      </c>
      <c r="E4821" t="s">
        <v>13269</v>
      </c>
      <c r="F4821" t="s">
        <v>7496</v>
      </c>
      <c r="G4821" t="s">
        <v>14</v>
      </c>
      <c r="H4821" t="s">
        <v>15</v>
      </c>
      <c r="I4821"/>
      <c r="J4821">
        <v>2008</v>
      </c>
      <c r="K4821">
        <v>7.9</v>
      </c>
      <c r="L4821" s="5" t="s">
        <v>27</v>
      </c>
      <c r="M4821" s="5"/>
      <c r="P4821" s="5" t="e">
        <f t="shared" si="420"/>
        <v>#DIV/0!</v>
      </c>
      <c r="Q4821" s="5">
        <f t="shared" si="421"/>
        <v>4417124</v>
      </c>
      <c r="R4821" s="1">
        <f t="shared" si="422"/>
        <v>-14582876</v>
      </c>
      <c r="S4821" s="1">
        <f t="shared" si="423"/>
        <v>19000000</v>
      </c>
      <c r="V4821" s="5"/>
      <c r="W4821" s="5"/>
      <c r="Y4821" s="5"/>
    </row>
    <row r="4822" spans="1:25" x14ac:dyDescent="0.3">
      <c r="A4822" t="s">
        <v>6361</v>
      </c>
      <c r="B4822">
        <v>107</v>
      </c>
      <c r="C4822">
        <v>5355847</v>
      </c>
      <c r="D4822" t="s">
        <v>1221</v>
      </c>
      <c r="E4822" t="s">
        <v>13270</v>
      </c>
      <c r="F4822" t="s">
        <v>7497</v>
      </c>
      <c r="G4822" t="s">
        <v>14</v>
      </c>
      <c r="H4822" t="s">
        <v>15</v>
      </c>
      <c r="I4822"/>
      <c r="J4822">
        <v>2011</v>
      </c>
      <c r="K4822">
        <v>6.8</v>
      </c>
      <c r="L4822" s="5" t="s">
        <v>1221</v>
      </c>
      <c r="M4822" s="5"/>
      <c r="P4822" s="5" t="e">
        <f t="shared" si="420"/>
        <v>#DIV/0!</v>
      </c>
      <c r="Q4822" s="5">
        <f t="shared" si="421"/>
        <v>5355847</v>
      </c>
      <c r="R4822" s="1">
        <f t="shared" si="422"/>
        <v>-13644153</v>
      </c>
      <c r="S4822" s="1">
        <f t="shared" si="423"/>
        <v>19000000</v>
      </c>
      <c r="V4822" s="5"/>
      <c r="W4822" s="5"/>
      <c r="Y4822" s="5"/>
    </row>
    <row r="4823" spans="1:25" x14ac:dyDescent="0.3">
      <c r="A4823" t="s">
        <v>7499</v>
      </c>
      <c r="B4823">
        <v>93</v>
      </c>
      <c r="C4823">
        <v>5283379</v>
      </c>
      <c r="D4823" t="s">
        <v>910</v>
      </c>
      <c r="E4823" t="s">
        <v>13271</v>
      </c>
      <c r="F4823" t="s">
        <v>7500</v>
      </c>
      <c r="G4823" t="s">
        <v>14</v>
      </c>
      <c r="H4823" t="s">
        <v>15</v>
      </c>
      <c r="I4823"/>
      <c r="J4823">
        <v>2014</v>
      </c>
      <c r="K4823">
        <v>6.8</v>
      </c>
      <c r="L4823" s="5" t="s">
        <v>599</v>
      </c>
      <c r="M4823" s="5" t="s">
        <v>1221</v>
      </c>
      <c r="P4823" s="5" t="e">
        <f t="shared" si="420"/>
        <v>#DIV/0!</v>
      </c>
      <c r="Q4823" s="5">
        <f t="shared" si="421"/>
        <v>5283379</v>
      </c>
      <c r="R4823" s="1">
        <f t="shared" si="422"/>
        <v>-13716621</v>
      </c>
      <c r="S4823" s="1">
        <f t="shared" si="423"/>
        <v>19000000</v>
      </c>
      <c r="V4823" s="5"/>
      <c r="W4823" s="5"/>
      <c r="Y4823" s="5"/>
    </row>
    <row r="4824" spans="1:25" x14ac:dyDescent="0.3">
      <c r="A4824" t="s">
        <v>7501</v>
      </c>
      <c r="B4824">
        <v>102</v>
      </c>
      <c r="C4824">
        <v>2981638</v>
      </c>
      <c r="D4824" t="s">
        <v>699</v>
      </c>
      <c r="E4824" t="s">
        <v>13272</v>
      </c>
      <c r="F4824" t="s">
        <v>7502</v>
      </c>
      <c r="G4824" t="s">
        <v>14</v>
      </c>
      <c r="H4824" t="s">
        <v>15</v>
      </c>
      <c r="I4824"/>
      <c r="J4824">
        <v>2011</v>
      </c>
      <c r="K4824">
        <v>6.9</v>
      </c>
      <c r="L4824" s="5" t="s">
        <v>1221</v>
      </c>
      <c r="M4824" s="5" t="s">
        <v>8415</v>
      </c>
      <c r="N4824" t="s">
        <v>3629</v>
      </c>
      <c r="P4824" s="5" t="e">
        <f t="shared" si="420"/>
        <v>#DIV/0!</v>
      </c>
      <c r="Q4824" s="5">
        <f t="shared" si="421"/>
        <v>2981638</v>
      </c>
      <c r="R4824" s="1">
        <f t="shared" si="422"/>
        <v>-16018362</v>
      </c>
      <c r="S4824" s="1">
        <f t="shared" si="423"/>
        <v>19000000</v>
      </c>
      <c r="V4824" s="5"/>
      <c r="W4824" s="5"/>
      <c r="Y4824" s="5"/>
    </row>
    <row r="4825" spans="1:25" x14ac:dyDescent="0.3">
      <c r="A4825" t="s">
        <v>7503</v>
      </c>
      <c r="B4825">
        <v>84</v>
      </c>
      <c r="C4825">
        <v>3122616</v>
      </c>
      <c r="D4825" t="s">
        <v>910</v>
      </c>
      <c r="E4825" t="s">
        <v>13273</v>
      </c>
      <c r="F4825" t="s">
        <v>7504</v>
      </c>
      <c r="G4825" t="s">
        <v>14</v>
      </c>
      <c r="H4825" t="s">
        <v>15</v>
      </c>
      <c r="I4825"/>
      <c r="J4825">
        <v>2014</v>
      </c>
      <c r="K4825">
        <v>6.8</v>
      </c>
      <c r="L4825" s="5" t="s">
        <v>599</v>
      </c>
      <c r="M4825" s="5" t="s">
        <v>1221</v>
      </c>
      <c r="P4825" s="5" t="e">
        <f t="shared" si="420"/>
        <v>#DIV/0!</v>
      </c>
      <c r="Q4825" s="5">
        <f t="shared" si="421"/>
        <v>3122616</v>
      </c>
      <c r="R4825" s="1">
        <f t="shared" si="422"/>
        <v>-15877384</v>
      </c>
      <c r="S4825" s="1">
        <f t="shared" si="423"/>
        <v>19000000</v>
      </c>
      <c r="V4825" s="5"/>
      <c r="W4825" s="5"/>
      <c r="Y4825" s="5"/>
    </row>
    <row r="4826" spans="1:25" x14ac:dyDescent="0.3">
      <c r="A4826" t="s">
        <v>7530</v>
      </c>
      <c r="B4826">
        <v>100</v>
      </c>
      <c r="C4826">
        <v>750100</v>
      </c>
      <c r="D4826" t="s">
        <v>1221</v>
      </c>
      <c r="E4826" t="s">
        <v>13274</v>
      </c>
      <c r="F4826" t="s">
        <v>7531</v>
      </c>
      <c r="G4826" t="s">
        <v>14</v>
      </c>
      <c r="H4826" t="s">
        <v>15</v>
      </c>
      <c r="I4826"/>
      <c r="J4826">
        <v>2013</v>
      </c>
      <c r="K4826">
        <v>6.3</v>
      </c>
      <c r="L4826" s="5" t="s">
        <v>1221</v>
      </c>
      <c r="M4826" s="5"/>
      <c r="P4826" s="5" t="e">
        <f t="shared" si="420"/>
        <v>#DIV/0!</v>
      </c>
      <c r="Q4826" s="5">
        <f t="shared" si="421"/>
        <v>750100</v>
      </c>
      <c r="R4826" s="1">
        <f t="shared" si="422"/>
        <v>-18249900</v>
      </c>
      <c r="S4826" s="1">
        <f t="shared" si="423"/>
        <v>19000000</v>
      </c>
      <c r="V4826" s="5"/>
      <c r="W4826" s="5"/>
      <c r="Y4826" s="5"/>
    </row>
    <row r="4827" spans="1:25" x14ac:dyDescent="0.3">
      <c r="A4827" t="s">
        <v>7532</v>
      </c>
      <c r="B4827">
        <v>124</v>
      </c>
      <c r="C4827">
        <v>621240</v>
      </c>
      <c r="D4827" t="s">
        <v>703</v>
      </c>
      <c r="E4827" t="s">
        <v>13275</v>
      </c>
      <c r="F4827" t="s">
        <v>7533</v>
      </c>
      <c r="G4827" t="s">
        <v>5570</v>
      </c>
      <c r="H4827" t="s">
        <v>275</v>
      </c>
      <c r="I4827"/>
      <c r="J4827">
        <v>2009</v>
      </c>
      <c r="K4827">
        <v>7.4</v>
      </c>
      <c r="L4827" s="5" t="s">
        <v>8413</v>
      </c>
      <c r="M4827" s="5" t="s">
        <v>1221</v>
      </c>
      <c r="P4827" s="5" t="e">
        <f t="shared" si="420"/>
        <v>#DIV/0!</v>
      </c>
      <c r="Q4827" s="5">
        <f t="shared" si="421"/>
        <v>621240</v>
      </c>
      <c r="R4827" s="1">
        <f t="shared" si="422"/>
        <v>-18378760</v>
      </c>
      <c r="S4827" s="1">
        <f t="shared" si="423"/>
        <v>19000000</v>
      </c>
      <c r="V4827" s="5"/>
      <c r="W4827" s="5"/>
      <c r="Y4827" s="5"/>
    </row>
    <row r="4828" spans="1:25" x14ac:dyDescent="0.3">
      <c r="A4828" t="s">
        <v>7536</v>
      </c>
      <c r="B4828">
        <v>106</v>
      </c>
      <c r="C4828">
        <v>334658</v>
      </c>
      <c r="D4828" t="s">
        <v>1952</v>
      </c>
      <c r="E4828" t="s">
        <v>13276</v>
      </c>
      <c r="F4828" t="s">
        <v>7537</v>
      </c>
      <c r="G4828" t="s">
        <v>14</v>
      </c>
      <c r="H4828" t="s">
        <v>15</v>
      </c>
      <c r="I4828"/>
      <c r="J4828">
        <v>2014</v>
      </c>
      <c r="K4828">
        <v>7.3</v>
      </c>
      <c r="L4828" s="5" t="s">
        <v>1221</v>
      </c>
      <c r="M4828" s="5" t="s">
        <v>6851</v>
      </c>
      <c r="N4828" t="s">
        <v>4289</v>
      </c>
      <c r="P4828" s="5" t="e">
        <f t="shared" si="420"/>
        <v>#DIV/0!</v>
      </c>
      <c r="Q4828" s="5">
        <f t="shared" si="421"/>
        <v>334658</v>
      </c>
      <c r="R4828" s="1">
        <f t="shared" si="422"/>
        <v>-18665342</v>
      </c>
      <c r="S4828" s="1">
        <f t="shared" si="423"/>
        <v>19000000</v>
      </c>
      <c r="V4828" s="5"/>
      <c r="W4828" s="5"/>
      <c r="Y4828" s="5"/>
    </row>
    <row r="4829" spans="1:25" x14ac:dyDescent="0.3">
      <c r="A4829" t="s">
        <v>7547</v>
      </c>
      <c r="B4829">
        <v>120</v>
      </c>
      <c r="C4829">
        <v>227241</v>
      </c>
      <c r="D4829" t="s">
        <v>1221</v>
      </c>
      <c r="E4829" t="s">
        <v>13277</v>
      </c>
      <c r="F4829" t="s">
        <v>7548</v>
      </c>
      <c r="G4829" t="s">
        <v>14</v>
      </c>
      <c r="H4829" t="s">
        <v>15</v>
      </c>
      <c r="I4829"/>
      <c r="J4829">
        <v>2004</v>
      </c>
      <c r="K4829">
        <v>7.4</v>
      </c>
      <c r="L4829" s="5" t="s">
        <v>1221</v>
      </c>
      <c r="M4829" s="5"/>
      <c r="P4829" s="5" t="e">
        <f t="shared" si="420"/>
        <v>#DIV/0!</v>
      </c>
      <c r="Q4829" s="5">
        <f t="shared" si="421"/>
        <v>227241</v>
      </c>
      <c r="R4829" s="1">
        <f t="shared" si="422"/>
        <v>-18772759</v>
      </c>
      <c r="S4829" s="1">
        <f t="shared" si="423"/>
        <v>19000000</v>
      </c>
      <c r="V4829" s="5"/>
      <c r="W4829" s="5"/>
      <c r="Y4829" s="5"/>
    </row>
    <row r="4830" spans="1:25" x14ac:dyDescent="0.3">
      <c r="A4830" t="s">
        <v>1492</v>
      </c>
      <c r="B4830">
        <v>90</v>
      </c>
      <c r="C4830">
        <v>112521</v>
      </c>
      <c r="D4830" t="s">
        <v>910</v>
      </c>
      <c r="E4830" t="s">
        <v>13278</v>
      </c>
      <c r="F4830" t="s">
        <v>7549</v>
      </c>
      <c r="G4830" t="s">
        <v>14</v>
      </c>
      <c r="H4830" t="s">
        <v>15</v>
      </c>
      <c r="I4830"/>
      <c r="J4830">
        <v>2000</v>
      </c>
      <c r="K4830">
        <v>5.7</v>
      </c>
      <c r="L4830" s="5" t="s">
        <v>599</v>
      </c>
      <c r="M4830" s="5" t="s">
        <v>1221</v>
      </c>
      <c r="P4830" s="5" t="e">
        <f t="shared" si="420"/>
        <v>#DIV/0!</v>
      </c>
      <c r="Q4830" s="5">
        <f t="shared" si="421"/>
        <v>112521</v>
      </c>
      <c r="R4830" s="1">
        <f t="shared" si="422"/>
        <v>-18887479</v>
      </c>
      <c r="S4830" s="1">
        <f t="shared" si="423"/>
        <v>19000000</v>
      </c>
      <c r="V4830" s="5"/>
      <c r="W4830" s="5"/>
      <c r="Y4830" s="5"/>
    </row>
    <row r="4831" spans="1:25" x14ac:dyDescent="0.3">
      <c r="A4831" t="s">
        <v>7567</v>
      </c>
      <c r="B4831">
        <v>98</v>
      </c>
      <c r="C4831">
        <v>22434</v>
      </c>
      <c r="D4831" t="s">
        <v>910</v>
      </c>
      <c r="E4831" t="s">
        <v>13279</v>
      </c>
      <c r="F4831" t="s">
        <v>7568</v>
      </c>
      <c r="G4831" t="s">
        <v>14</v>
      </c>
      <c r="H4831" t="s">
        <v>15</v>
      </c>
      <c r="I4831"/>
      <c r="J4831">
        <v>1996</v>
      </c>
      <c r="K4831">
        <v>6.9</v>
      </c>
      <c r="L4831" s="5" t="s">
        <v>599</v>
      </c>
      <c r="M4831" s="5" t="s">
        <v>1221</v>
      </c>
      <c r="P4831" s="5" t="e">
        <f t="shared" si="420"/>
        <v>#DIV/0!</v>
      </c>
      <c r="Q4831" s="5">
        <f t="shared" si="421"/>
        <v>22434</v>
      </c>
      <c r="R4831" s="1">
        <f t="shared" si="422"/>
        <v>-18977566</v>
      </c>
      <c r="S4831" s="1">
        <f t="shared" si="423"/>
        <v>19000000</v>
      </c>
      <c r="V4831" s="5"/>
      <c r="W4831" s="5"/>
      <c r="Y4831" s="5"/>
    </row>
    <row r="4832" spans="1:25" x14ac:dyDescent="0.3">
      <c r="A4832" t="s">
        <v>6748</v>
      </c>
      <c r="B4832">
        <v>90</v>
      </c>
      <c r="C4832">
        <v>5494</v>
      </c>
      <c r="D4832" t="s">
        <v>910</v>
      </c>
      <c r="E4832" t="s">
        <v>13280</v>
      </c>
      <c r="F4832" t="s">
        <v>7578</v>
      </c>
      <c r="G4832" t="s">
        <v>14</v>
      </c>
      <c r="H4832" t="s">
        <v>15</v>
      </c>
      <c r="I4832"/>
      <c r="J4832">
        <v>1997</v>
      </c>
      <c r="K4832">
        <v>5.6</v>
      </c>
      <c r="L4832" s="5" t="s">
        <v>599</v>
      </c>
      <c r="M4832" s="5" t="s">
        <v>1221</v>
      </c>
      <c r="P4832" s="5" t="e">
        <f t="shared" si="420"/>
        <v>#DIV/0!</v>
      </c>
      <c r="Q4832" s="5">
        <f t="shared" si="421"/>
        <v>5494</v>
      </c>
      <c r="R4832" s="1">
        <f t="shared" si="422"/>
        <v>-18994506</v>
      </c>
      <c r="S4832" s="1">
        <f t="shared" si="423"/>
        <v>19000000</v>
      </c>
      <c r="V4832" s="5"/>
      <c r="W4832" s="5"/>
      <c r="Y4832" s="5"/>
    </row>
    <row r="4833" spans="1:25" x14ac:dyDescent="0.3">
      <c r="A4833" t="s">
        <v>5747</v>
      </c>
      <c r="B4833">
        <v>94</v>
      </c>
      <c r="C4833"/>
      <c r="D4833" t="s">
        <v>1221</v>
      </c>
      <c r="E4833" t="s">
        <v>13281</v>
      </c>
      <c r="F4833" t="s">
        <v>7598</v>
      </c>
      <c r="G4833" t="s">
        <v>14</v>
      </c>
      <c r="H4833" t="s">
        <v>22</v>
      </c>
      <c r="I4833"/>
      <c r="J4833">
        <v>1965</v>
      </c>
      <c r="K4833">
        <v>7.3</v>
      </c>
      <c r="L4833" s="5" t="s">
        <v>1221</v>
      </c>
      <c r="M4833" s="5"/>
      <c r="P4833" s="5" t="e">
        <f t="shared" si="420"/>
        <v>#DIV/0!</v>
      </c>
      <c r="Q4833" s="5">
        <f t="shared" si="421"/>
        <v>25035665</v>
      </c>
      <c r="R4833" s="1">
        <f t="shared" si="422"/>
        <v>6035665</v>
      </c>
      <c r="S4833" s="1">
        <f t="shared" si="423"/>
        <v>19000000</v>
      </c>
      <c r="V4833" s="5"/>
      <c r="W4833" s="5"/>
      <c r="Y4833" s="5"/>
    </row>
    <row r="4834" spans="1:25" x14ac:dyDescent="0.3">
      <c r="A4834" t="s">
        <v>2228</v>
      </c>
      <c r="B4834">
        <v>93</v>
      </c>
      <c r="C4834"/>
      <c r="D4834" t="s">
        <v>1221</v>
      </c>
      <c r="E4834" t="s">
        <v>13282</v>
      </c>
      <c r="F4834" t="s">
        <v>7601</v>
      </c>
      <c r="G4834" t="s">
        <v>14</v>
      </c>
      <c r="H4834" t="s">
        <v>15</v>
      </c>
      <c r="I4834"/>
      <c r="J4834">
        <v>2008</v>
      </c>
      <c r="K4834">
        <v>6.5</v>
      </c>
      <c r="L4834" s="5" t="s">
        <v>1221</v>
      </c>
      <c r="M4834" s="5"/>
      <c r="P4834" s="5" t="e">
        <f t="shared" si="420"/>
        <v>#DIV/0!</v>
      </c>
      <c r="Q4834" s="5">
        <f t="shared" si="421"/>
        <v>25035665</v>
      </c>
      <c r="R4834" s="1">
        <f t="shared" si="422"/>
        <v>6035665</v>
      </c>
      <c r="S4834" s="1">
        <f t="shared" si="423"/>
        <v>19000000</v>
      </c>
      <c r="V4834" s="5"/>
      <c r="W4834" s="5"/>
      <c r="Y4834" s="5"/>
    </row>
    <row r="4835" spans="1:25" x14ac:dyDescent="0.3">
      <c r="A4835" t="s">
        <v>7608</v>
      </c>
      <c r="B4835">
        <v>96</v>
      </c>
      <c r="C4835"/>
      <c r="D4835" t="s">
        <v>79</v>
      </c>
      <c r="E4835" t="s">
        <v>13283</v>
      </c>
      <c r="F4835" t="s">
        <v>7609</v>
      </c>
      <c r="G4835" t="s">
        <v>997</v>
      </c>
      <c r="H4835" t="s">
        <v>1281</v>
      </c>
      <c r="I4835"/>
      <c r="J4835">
        <v>2014</v>
      </c>
      <c r="K4835">
        <v>7.2</v>
      </c>
      <c r="L4835" s="5" t="s">
        <v>1221</v>
      </c>
      <c r="M4835" s="5" t="s">
        <v>6851</v>
      </c>
      <c r="P4835" s="5" t="e">
        <f t="shared" si="420"/>
        <v>#DIV/0!</v>
      </c>
      <c r="Q4835" s="5">
        <f t="shared" si="421"/>
        <v>25035665</v>
      </c>
      <c r="R4835" s="1">
        <f t="shared" si="422"/>
        <v>6035665</v>
      </c>
      <c r="S4835" s="1">
        <f t="shared" si="423"/>
        <v>19000000</v>
      </c>
      <c r="V4835" s="5"/>
      <c r="W4835" s="5"/>
      <c r="Y4835" s="5"/>
    </row>
    <row r="4836" spans="1:25" x14ac:dyDescent="0.3">
      <c r="A4836" t="s">
        <v>5805</v>
      </c>
      <c r="B4836">
        <v>83</v>
      </c>
      <c r="C4836"/>
      <c r="D4836" t="s">
        <v>1966</v>
      </c>
      <c r="E4836" t="s">
        <v>13284</v>
      </c>
      <c r="F4836" t="s">
        <v>7615</v>
      </c>
      <c r="G4836" t="s">
        <v>14</v>
      </c>
      <c r="H4836" t="s">
        <v>15</v>
      </c>
      <c r="I4836"/>
      <c r="J4836">
        <v>2012</v>
      </c>
      <c r="K4836">
        <v>4.7</v>
      </c>
      <c r="L4836" s="5" t="s">
        <v>2267</v>
      </c>
      <c r="M4836" s="5" t="s">
        <v>3629</v>
      </c>
      <c r="P4836" s="5" t="e">
        <f t="shared" si="420"/>
        <v>#DIV/0!</v>
      </c>
      <c r="Q4836" s="5">
        <f t="shared" si="421"/>
        <v>25035665</v>
      </c>
      <c r="R4836" s="1">
        <f t="shared" si="422"/>
        <v>6035665</v>
      </c>
      <c r="S4836" s="1">
        <f t="shared" si="423"/>
        <v>19000000</v>
      </c>
      <c r="V4836" s="5"/>
      <c r="W4836" s="5"/>
      <c r="Y4836" s="5"/>
    </row>
    <row r="4837" spans="1:25" x14ac:dyDescent="0.3">
      <c r="A4837" t="s">
        <v>7629</v>
      </c>
      <c r="B4837">
        <v>103</v>
      </c>
      <c r="C4837"/>
      <c r="D4837" t="s">
        <v>1952</v>
      </c>
      <c r="E4837" t="s">
        <v>13285</v>
      </c>
      <c r="F4837" t="s">
        <v>7630</v>
      </c>
      <c r="G4837" t="s">
        <v>14</v>
      </c>
      <c r="H4837" t="s">
        <v>15</v>
      </c>
      <c r="I4837"/>
      <c r="J4837">
        <v>1968</v>
      </c>
      <c r="K4837">
        <v>7.1</v>
      </c>
      <c r="L4837" s="5" t="s">
        <v>1221</v>
      </c>
      <c r="M4837" s="5" t="s">
        <v>6851</v>
      </c>
      <c r="N4837" t="s">
        <v>4289</v>
      </c>
      <c r="P4837" s="5" t="e">
        <f t="shared" si="420"/>
        <v>#DIV/0!</v>
      </c>
      <c r="Q4837" s="5">
        <f t="shared" si="421"/>
        <v>25035665</v>
      </c>
      <c r="R4837" s="1">
        <f t="shared" si="422"/>
        <v>6035665</v>
      </c>
      <c r="S4837" s="1">
        <f t="shared" si="423"/>
        <v>19000000</v>
      </c>
      <c r="V4837" s="5"/>
      <c r="W4837" s="5"/>
      <c r="Y4837" s="5"/>
    </row>
    <row r="4838" spans="1:25" x14ac:dyDescent="0.3">
      <c r="A4838" s="8" t="s">
        <v>8409</v>
      </c>
      <c r="B4838">
        <v>30</v>
      </c>
      <c r="C4838"/>
      <c r="D4838" t="s">
        <v>599</v>
      </c>
      <c r="E4838" t="s">
        <v>13286</v>
      </c>
      <c r="F4838" s="3" t="s">
        <v>7633</v>
      </c>
      <c r="G4838" t="s">
        <v>14</v>
      </c>
      <c r="H4838" t="s">
        <v>15</v>
      </c>
      <c r="I4838"/>
      <c r="K4838">
        <v>5.9</v>
      </c>
      <c r="L4838" s="5" t="s">
        <v>599</v>
      </c>
      <c r="M4838" s="5"/>
      <c r="P4838" s="5" t="e">
        <f t="shared" si="420"/>
        <v>#DIV/0!</v>
      </c>
      <c r="Q4838" s="5">
        <f t="shared" si="421"/>
        <v>25035665</v>
      </c>
      <c r="R4838" s="1">
        <f t="shared" si="422"/>
        <v>6035665</v>
      </c>
      <c r="S4838" s="1">
        <f t="shared" si="423"/>
        <v>19000000</v>
      </c>
      <c r="V4838" s="5"/>
      <c r="W4838" s="5"/>
      <c r="Y4838" s="5"/>
    </row>
    <row r="4839" spans="1:25" x14ac:dyDescent="0.3">
      <c r="A4839" s="5" t="s">
        <v>7651</v>
      </c>
      <c r="B4839">
        <v>107</v>
      </c>
      <c r="C4839">
        <v>439958</v>
      </c>
      <c r="D4839" t="s">
        <v>1221</v>
      </c>
      <c r="E4839" t="s">
        <v>13287</v>
      </c>
      <c r="F4839" s="5" t="s">
        <v>7652</v>
      </c>
      <c r="G4839" t="s">
        <v>7653</v>
      </c>
      <c r="H4839" t="s">
        <v>525</v>
      </c>
      <c r="I4839"/>
      <c r="J4839">
        <v>2011</v>
      </c>
      <c r="K4839">
        <v>5.9</v>
      </c>
      <c r="L4839" s="5" t="s">
        <v>1221</v>
      </c>
      <c r="M4839" s="5"/>
      <c r="P4839" s="5" t="e">
        <f t="shared" si="420"/>
        <v>#DIV/0!</v>
      </c>
      <c r="Q4839" s="5">
        <f t="shared" si="421"/>
        <v>439958</v>
      </c>
      <c r="R4839" s="1">
        <f t="shared" si="422"/>
        <v>-18560042</v>
      </c>
      <c r="S4839" s="1">
        <f t="shared" si="423"/>
        <v>19000000</v>
      </c>
      <c r="V4839" s="5"/>
      <c r="W4839" s="5"/>
      <c r="Y4839" s="5"/>
    </row>
    <row r="4840" spans="1:25" x14ac:dyDescent="0.3">
      <c r="A4840" t="s">
        <v>989</v>
      </c>
      <c r="B4840">
        <v>70</v>
      </c>
      <c r="C4840">
        <v>102797150</v>
      </c>
      <c r="D4840" t="s">
        <v>7658</v>
      </c>
      <c r="E4840" t="s">
        <v>13288</v>
      </c>
      <c r="F4840" t="s">
        <v>7659</v>
      </c>
      <c r="G4840" t="s">
        <v>14</v>
      </c>
      <c r="H4840" t="s">
        <v>15</v>
      </c>
      <c r="I4840"/>
      <c r="J4840">
        <v>1942</v>
      </c>
      <c r="K4840">
        <v>7.4</v>
      </c>
      <c r="L4840" s="5" t="s">
        <v>4017</v>
      </c>
      <c r="M4840" s="5" t="s">
        <v>1221</v>
      </c>
      <c r="N4840" t="s">
        <v>6299</v>
      </c>
      <c r="P4840" s="5" t="e">
        <f t="shared" si="420"/>
        <v>#DIV/0!</v>
      </c>
      <c r="Q4840" s="5">
        <f t="shared" si="421"/>
        <v>102797150</v>
      </c>
      <c r="R4840" s="1">
        <f t="shared" si="422"/>
        <v>83797150</v>
      </c>
      <c r="S4840" s="1">
        <f t="shared" si="423"/>
        <v>19000000</v>
      </c>
      <c r="V4840" s="5"/>
      <c r="W4840" s="5"/>
      <c r="Y4840" s="5"/>
    </row>
    <row r="4841" spans="1:25" x14ac:dyDescent="0.3">
      <c r="A4841" t="s">
        <v>2929</v>
      </c>
      <c r="B4841">
        <v>92</v>
      </c>
      <c r="C4841">
        <v>3094687</v>
      </c>
      <c r="D4841" t="s">
        <v>507</v>
      </c>
      <c r="E4841" t="s">
        <v>13289</v>
      </c>
      <c r="F4841" t="s">
        <v>7669</v>
      </c>
      <c r="G4841" t="s">
        <v>14</v>
      </c>
      <c r="H4841" t="s">
        <v>15</v>
      </c>
      <c r="I4841"/>
      <c r="J4841">
        <v>2012</v>
      </c>
      <c r="K4841">
        <v>6.7</v>
      </c>
      <c r="L4841" s="5" t="s">
        <v>599</v>
      </c>
      <c r="M4841" s="5" t="s">
        <v>1221</v>
      </c>
      <c r="N4841" t="s">
        <v>6851</v>
      </c>
      <c r="P4841" s="5" t="e">
        <f t="shared" si="420"/>
        <v>#DIV/0!</v>
      </c>
      <c r="Q4841" s="5">
        <f t="shared" si="421"/>
        <v>3094687</v>
      </c>
      <c r="R4841" s="1">
        <f t="shared" si="422"/>
        <v>-15905313</v>
      </c>
      <c r="S4841" s="1">
        <f t="shared" si="423"/>
        <v>19000000</v>
      </c>
      <c r="V4841" s="5"/>
      <c r="W4841" s="5"/>
      <c r="Y4841" s="5"/>
    </row>
    <row r="4842" spans="1:25" x14ac:dyDescent="0.3">
      <c r="A4842" t="s">
        <v>7680</v>
      </c>
      <c r="B4842">
        <v>93</v>
      </c>
      <c r="C4842"/>
      <c r="D4842" t="s">
        <v>3629</v>
      </c>
      <c r="E4842" t="s">
        <v>13290</v>
      </c>
      <c r="F4842" t="s">
        <v>7681</v>
      </c>
      <c r="G4842" t="s">
        <v>14</v>
      </c>
      <c r="H4842" t="s">
        <v>22</v>
      </c>
      <c r="I4842"/>
      <c r="J4842">
        <v>2009</v>
      </c>
      <c r="K4842">
        <v>6.9</v>
      </c>
      <c r="L4842" s="5" t="s">
        <v>3629</v>
      </c>
      <c r="M4842" s="5"/>
      <c r="P4842" s="5" t="e">
        <f t="shared" si="420"/>
        <v>#DIV/0!</v>
      </c>
      <c r="Q4842" s="5">
        <f t="shared" si="421"/>
        <v>25035665</v>
      </c>
      <c r="R4842" s="1">
        <f t="shared" si="422"/>
        <v>6035665</v>
      </c>
      <c r="S4842" s="1">
        <f t="shared" si="423"/>
        <v>19000000</v>
      </c>
      <c r="V4842" s="5"/>
      <c r="W4842" s="5"/>
      <c r="Y4842" s="5"/>
    </row>
    <row r="4843" spans="1:25" x14ac:dyDescent="0.3">
      <c r="A4843" t="s">
        <v>7685</v>
      </c>
      <c r="B4843">
        <v>110</v>
      </c>
      <c r="C4843">
        <v>9950</v>
      </c>
      <c r="D4843" t="s">
        <v>1714</v>
      </c>
      <c r="E4843" t="s">
        <v>13291</v>
      </c>
      <c r="F4843" t="s">
        <v>7686</v>
      </c>
      <c r="G4843" t="s">
        <v>3067</v>
      </c>
      <c r="H4843" t="s">
        <v>275</v>
      </c>
      <c r="I4843"/>
      <c r="J4843">
        <v>1929</v>
      </c>
      <c r="K4843">
        <v>8</v>
      </c>
      <c r="L4843" s="5" t="s">
        <v>8413</v>
      </c>
      <c r="M4843" s="5" t="s">
        <v>1221</v>
      </c>
      <c r="N4843" t="s">
        <v>6851</v>
      </c>
      <c r="P4843" s="5" t="e">
        <f t="shared" si="420"/>
        <v>#DIV/0!</v>
      </c>
      <c r="Q4843" s="5">
        <f t="shared" si="421"/>
        <v>9950</v>
      </c>
      <c r="R4843" s="1">
        <f t="shared" si="422"/>
        <v>-18990050</v>
      </c>
      <c r="S4843" s="1">
        <f t="shared" si="423"/>
        <v>19000000</v>
      </c>
      <c r="V4843" s="5"/>
      <c r="W4843" s="5"/>
      <c r="Y4843" s="5"/>
    </row>
    <row r="4844" spans="1:25" x14ac:dyDescent="0.3">
      <c r="A4844" t="s">
        <v>7694</v>
      </c>
      <c r="B4844">
        <v>87</v>
      </c>
      <c r="C4844">
        <v>58163</v>
      </c>
      <c r="D4844" t="s">
        <v>1221</v>
      </c>
      <c r="E4844" t="s">
        <v>13292</v>
      </c>
      <c r="F4844" t="s">
        <v>7695</v>
      </c>
      <c r="G4844" t="s">
        <v>14</v>
      </c>
      <c r="H4844" t="s">
        <v>15</v>
      </c>
      <c r="I4844"/>
      <c r="J4844">
        <v>2000</v>
      </c>
      <c r="K4844">
        <v>4.2</v>
      </c>
      <c r="L4844" s="5" t="s">
        <v>1221</v>
      </c>
      <c r="M4844" s="5"/>
      <c r="P4844" s="5" t="e">
        <f t="shared" si="420"/>
        <v>#DIV/0!</v>
      </c>
      <c r="Q4844" s="5">
        <f t="shared" si="421"/>
        <v>58163</v>
      </c>
      <c r="R4844" s="1">
        <f t="shared" si="422"/>
        <v>-18941837</v>
      </c>
      <c r="S4844" s="1">
        <f t="shared" si="423"/>
        <v>19000000</v>
      </c>
      <c r="V4844" s="5"/>
      <c r="W4844" s="5"/>
      <c r="Y4844" s="5"/>
    </row>
    <row r="4845" spans="1:25" x14ac:dyDescent="0.3">
      <c r="A4845" t="s">
        <v>7702</v>
      </c>
      <c r="B4845">
        <v>14</v>
      </c>
      <c r="C4845"/>
      <c r="D4845" t="s">
        <v>7703</v>
      </c>
      <c r="E4845" t="s">
        <v>13293</v>
      </c>
      <c r="F4845" t="s">
        <v>7704</v>
      </c>
      <c r="G4845" t="s">
        <v>14</v>
      </c>
      <c r="H4845" t="s">
        <v>15</v>
      </c>
      <c r="I4845"/>
      <c r="J4845">
        <v>2012</v>
      </c>
      <c r="K4845">
        <v>6.2</v>
      </c>
      <c r="L4845" s="5" t="s">
        <v>2267</v>
      </c>
      <c r="M4845" s="5" t="s">
        <v>4289</v>
      </c>
      <c r="N4845" t="s">
        <v>8416</v>
      </c>
      <c r="O4845" t="s">
        <v>3629</v>
      </c>
      <c r="P4845" s="5" t="e">
        <f t="shared" si="420"/>
        <v>#DIV/0!</v>
      </c>
      <c r="Q4845" s="5">
        <f t="shared" si="421"/>
        <v>25035665</v>
      </c>
      <c r="R4845" s="1">
        <f t="shared" si="422"/>
        <v>6035665</v>
      </c>
      <c r="S4845" s="1">
        <f t="shared" si="423"/>
        <v>19000000</v>
      </c>
      <c r="V4845" s="5"/>
      <c r="W4845" s="5"/>
      <c r="Y4845" s="5"/>
    </row>
    <row r="4846" spans="1:25" x14ac:dyDescent="0.3">
      <c r="A4846" t="s">
        <v>6891</v>
      </c>
      <c r="B4846">
        <v>89</v>
      </c>
      <c r="C4846">
        <v>7705974</v>
      </c>
      <c r="D4846" t="s">
        <v>6111</v>
      </c>
      <c r="E4846" t="s">
        <v>13294</v>
      </c>
      <c r="F4846" t="s">
        <v>7711</v>
      </c>
      <c r="G4846" t="s">
        <v>14</v>
      </c>
      <c r="H4846" t="s">
        <v>15</v>
      </c>
      <c r="I4846"/>
      <c r="J4846">
        <v>2011</v>
      </c>
      <c r="K4846">
        <v>7.5</v>
      </c>
      <c r="L4846" s="5" t="s">
        <v>599</v>
      </c>
      <c r="M4846" s="5" t="s">
        <v>27</v>
      </c>
      <c r="P4846" s="5" t="e">
        <f t="shared" si="420"/>
        <v>#DIV/0!</v>
      </c>
      <c r="Q4846" s="5">
        <f t="shared" si="421"/>
        <v>7705974</v>
      </c>
      <c r="R4846" s="1">
        <f t="shared" si="422"/>
        <v>-11294026</v>
      </c>
      <c r="S4846" s="1">
        <f t="shared" si="423"/>
        <v>19000000</v>
      </c>
      <c r="V4846" s="5"/>
      <c r="W4846" s="5"/>
      <c r="Y4846" s="5"/>
    </row>
    <row r="4847" spans="1:25" x14ac:dyDescent="0.3">
      <c r="A4847" t="s">
        <v>7726</v>
      </c>
      <c r="B4847">
        <v>86</v>
      </c>
      <c r="C4847">
        <v>3278611</v>
      </c>
      <c r="D4847" t="s">
        <v>1448</v>
      </c>
      <c r="E4847" t="s">
        <v>13295</v>
      </c>
      <c r="F4847" t="s">
        <v>7727</v>
      </c>
      <c r="G4847" t="s">
        <v>14</v>
      </c>
      <c r="H4847" t="s">
        <v>15</v>
      </c>
      <c r="I4847"/>
      <c r="J4847">
        <v>2005</v>
      </c>
      <c r="K4847">
        <v>7.1</v>
      </c>
      <c r="L4847" s="5" t="s">
        <v>27</v>
      </c>
      <c r="M4847" s="5" t="s">
        <v>4183</v>
      </c>
      <c r="P4847" s="5" t="e">
        <f t="shared" si="420"/>
        <v>#DIV/0!</v>
      </c>
      <c r="Q4847" s="5">
        <f t="shared" si="421"/>
        <v>3278611</v>
      </c>
      <c r="R4847" s="1">
        <f t="shared" si="422"/>
        <v>-15721389</v>
      </c>
      <c r="S4847" s="1">
        <f t="shared" si="423"/>
        <v>19000000</v>
      </c>
      <c r="V4847" s="5"/>
      <c r="W4847" s="5"/>
      <c r="Y4847" s="5"/>
    </row>
    <row r="4848" spans="1:25" x14ac:dyDescent="0.3">
      <c r="A4848" t="s">
        <v>109</v>
      </c>
      <c r="C4848"/>
      <c r="D4848" t="s">
        <v>12</v>
      </c>
      <c r="E4848" t="s">
        <v>13296</v>
      </c>
      <c r="F4848" s="3" t="s">
        <v>7728</v>
      </c>
      <c r="G4848" t="s">
        <v>14</v>
      </c>
      <c r="H4848" t="s">
        <v>15</v>
      </c>
      <c r="I4848"/>
      <c r="J4848">
        <v>2014</v>
      </c>
      <c r="K4848">
        <v>8.1</v>
      </c>
      <c r="L4848" s="5" t="s">
        <v>476</v>
      </c>
      <c r="M4848" s="5" t="s">
        <v>340</v>
      </c>
      <c r="N4848" t="s">
        <v>455</v>
      </c>
      <c r="O4848" t="s">
        <v>4289</v>
      </c>
      <c r="P4848" s="5" t="e">
        <f t="shared" si="420"/>
        <v>#DIV/0!</v>
      </c>
      <c r="Q4848" s="5">
        <f t="shared" si="421"/>
        <v>25035665</v>
      </c>
      <c r="R4848" s="1">
        <f t="shared" si="422"/>
        <v>6035665</v>
      </c>
      <c r="S4848" s="1">
        <f t="shared" si="423"/>
        <v>19000000</v>
      </c>
      <c r="V4848" s="5"/>
      <c r="W4848" s="5"/>
      <c r="Y4848" s="5"/>
    </row>
    <row r="4849" spans="1:25" x14ac:dyDescent="0.3">
      <c r="A4849" t="s">
        <v>7732</v>
      </c>
      <c r="B4849">
        <v>88</v>
      </c>
      <c r="C4849"/>
      <c r="D4849" t="s">
        <v>2748</v>
      </c>
      <c r="E4849" t="s">
        <v>13297</v>
      </c>
      <c r="F4849" s="5" t="s">
        <v>7733</v>
      </c>
      <c r="G4849" t="s">
        <v>14</v>
      </c>
      <c r="H4849" t="s">
        <v>15</v>
      </c>
      <c r="I4849"/>
      <c r="J4849">
        <v>2009</v>
      </c>
      <c r="K4849">
        <v>4</v>
      </c>
      <c r="L4849" s="5" t="s">
        <v>1221</v>
      </c>
      <c r="M4849" s="5" t="s">
        <v>4183</v>
      </c>
      <c r="N4849" t="s">
        <v>6851</v>
      </c>
      <c r="P4849" s="5" t="e">
        <f t="shared" si="420"/>
        <v>#DIV/0!</v>
      </c>
      <c r="Q4849" s="5">
        <f t="shared" si="421"/>
        <v>25035665</v>
      </c>
      <c r="R4849" s="1">
        <f t="shared" si="422"/>
        <v>6035665</v>
      </c>
      <c r="S4849" s="1">
        <f t="shared" si="423"/>
        <v>19000000</v>
      </c>
      <c r="V4849" s="5"/>
      <c r="W4849" s="5"/>
      <c r="Y4849" s="5"/>
    </row>
    <row r="4850" spans="1:25" x14ac:dyDescent="0.3">
      <c r="A4850" t="s">
        <v>7742</v>
      </c>
      <c r="B4850">
        <v>90</v>
      </c>
      <c r="C4850">
        <v>169719</v>
      </c>
      <c r="D4850" t="s">
        <v>2604</v>
      </c>
      <c r="E4850" t="s">
        <v>13298</v>
      </c>
      <c r="F4850" t="s">
        <v>7743</v>
      </c>
      <c r="G4850" t="s">
        <v>14</v>
      </c>
      <c r="H4850" t="s">
        <v>15</v>
      </c>
      <c r="I4850"/>
      <c r="J4850">
        <v>2013</v>
      </c>
      <c r="K4850">
        <v>5.2</v>
      </c>
      <c r="L4850" s="5" t="s">
        <v>455</v>
      </c>
      <c r="M4850" s="5" t="s">
        <v>2267</v>
      </c>
      <c r="P4850" s="5" t="e">
        <f t="shared" si="420"/>
        <v>#DIV/0!</v>
      </c>
      <c r="Q4850" s="5">
        <f t="shared" si="421"/>
        <v>169719</v>
      </c>
      <c r="R4850" s="1">
        <f t="shared" si="422"/>
        <v>-18830281</v>
      </c>
      <c r="S4850" s="1">
        <f t="shared" si="423"/>
        <v>19000000</v>
      </c>
      <c r="V4850" s="5"/>
      <c r="W4850" s="5"/>
      <c r="Y4850" s="5"/>
    </row>
    <row r="4851" spans="1:25" x14ac:dyDescent="0.3">
      <c r="A4851" t="s">
        <v>7767</v>
      </c>
      <c r="B4851">
        <v>88</v>
      </c>
      <c r="C4851">
        <v>79043</v>
      </c>
      <c r="D4851" t="s">
        <v>703</v>
      </c>
      <c r="E4851" t="s">
        <v>13299</v>
      </c>
      <c r="F4851" t="s">
        <v>7768</v>
      </c>
      <c r="G4851" t="s">
        <v>14</v>
      </c>
      <c r="H4851" t="s">
        <v>15</v>
      </c>
      <c r="I4851"/>
      <c r="J4851">
        <v>2013</v>
      </c>
      <c r="K4851">
        <v>6.3</v>
      </c>
      <c r="L4851" s="5" t="s">
        <v>8413</v>
      </c>
      <c r="M4851" s="5" t="s">
        <v>1221</v>
      </c>
      <c r="P4851" s="5" t="e">
        <f t="shared" si="420"/>
        <v>#DIV/0!</v>
      </c>
      <c r="Q4851" s="5">
        <f t="shared" si="421"/>
        <v>79043</v>
      </c>
      <c r="R4851" s="1">
        <f t="shared" si="422"/>
        <v>-18920957</v>
      </c>
      <c r="S4851" s="1">
        <f t="shared" si="423"/>
        <v>19000000</v>
      </c>
      <c r="V4851" s="5"/>
      <c r="W4851" s="5"/>
      <c r="Y4851" s="5"/>
    </row>
    <row r="4852" spans="1:25" x14ac:dyDescent="0.3">
      <c r="A4852" t="s">
        <v>7775</v>
      </c>
      <c r="B4852">
        <v>102</v>
      </c>
      <c r="C4852"/>
      <c r="D4852" t="s">
        <v>910</v>
      </c>
      <c r="E4852" t="s">
        <v>13300</v>
      </c>
      <c r="F4852" t="s">
        <v>7776</v>
      </c>
      <c r="G4852" t="s">
        <v>524</v>
      </c>
      <c r="H4852" t="s">
        <v>525</v>
      </c>
      <c r="I4852"/>
      <c r="J4852">
        <v>2016</v>
      </c>
      <c r="K4852">
        <v>7.2</v>
      </c>
      <c r="L4852" s="5" t="s">
        <v>599</v>
      </c>
      <c r="M4852" s="5" t="s">
        <v>1221</v>
      </c>
      <c r="P4852" s="5" t="e">
        <f t="shared" si="420"/>
        <v>#DIV/0!</v>
      </c>
      <c r="Q4852" s="5">
        <f t="shared" si="421"/>
        <v>25035665</v>
      </c>
      <c r="R4852" s="1">
        <f t="shared" si="422"/>
        <v>6035665</v>
      </c>
      <c r="S4852" s="1">
        <f t="shared" si="423"/>
        <v>19000000</v>
      </c>
      <c r="V4852" s="5"/>
      <c r="W4852" s="5"/>
      <c r="Y4852" s="5"/>
    </row>
    <row r="4853" spans="1:25" x14ac:dyDescent="0.3">
      <c r="A4853" t="s">
        <v>1320</v>
      </c>
      <c r="B4853">
        <v>87</v>
      </c>
      <c r="C4853"/>
      <c r="D4853" t="s">
        <v>599</v>
      </c>
      <c r="E4853" t="s">
        <v>13301</v>
      </c>
      <c r="F4853" t="s">
        <v>7797</v>
      </c>
      <c r="G4853" t="s">
        <v>14</v>
      </c>
      <c r="H4853" t="s">
        <v>15</v>
      </c>
      <c r="I4853"/>
      <c r="J4853">
        <v>2011</v>
      </c>
      <c r="K4853">
        <v>5.4</v>
      </c>
      <c r="L4853" s="5" t="s">
        <v>599</v>
      </c>
      <c r="M4853" s="5"/>
      <c r="P4853" s="5" t="e">
        <f t="shared" si="420"/>
        <v>#DIV/0!</v>
      </c>
      <c r="Q4853" s="5">
        <f t="shared" si="421"/>
        <v>25035665</v>
      </c>
      <c r="R4853" s="1">
        <f t="shared" si="422"/>
        <v>6035665</v>
      </c>
      <c r="S4853" s="1">
        <f t="shared" si="423"/>
        <v>19000000</v>
      </c>
      <c r="V4853" s="5"/>
      <c r="W4853" s="5"/>
      <c r="Y4853" s="5"/>
    </row>
    <row r="4854" spans="1:25" x14ac:dyDescent="0.3">
      <c r="A4854" t="s">
        <v>7800</v>
      </c>
      <c r="B4854">
        <v>105</v>
      </c>
      <c r="C4854">
        <v>8044906</v>
      </c>
      <c r="D4854" t="s">
        <v>7801</v>
      </c>
      <c r="E4854" t="s">
        <v>13302</v>
      </c>
      <c r="F4854" t="s">
        <v>7802</v>
      </c>
      <c r="G4854" t="s">
        <v>14</v>
      </c>
      <c r="H4854" t="s">
        <v>15</v>
      </c>
      <c r="I4854"/>
      <c r="J4854">
        <v>2005</v>
      </c>
      <c r="K4854">
        <v>7.5</v>
      </c>
      <c r="L4854" s="5" t="s">
        <v>27</v>
      </c>
      <c r="M4854" s="5" t="s">
        <v>6299</v>
      </c>
      <c r="N4854" t="s">
        <v>4183</v>
      </c>
      <c r="P4854" s="5" t="e">
        <f t="shared" si="420"/>
        <v>#DIV/0!</v>
      </c>
      <c r="Q4854" s="5">
        <f t="shared" si="421"/>
        <v>8044906</v>
      </c>
      <c r="R4854" s="1">
        <f t="shared" si="422"/>
        <v>-10955094</v>
      </c>
      <c r="S4854" s="1">
        <f t="shared" si="423"/>
        <v>19000000</v>
      </c>
      <c r="V4854" s="5"/>
      <c r="W4854" s="5"/>
      <c r="Y4854" s="5"/>
    </row>
    <row r="4855" spans="1:25" x14ac:dyDescent="0.3">
      <c r="A4855" t="s">
        <v>7806</v>
      </c>
      <c r="B4855">
        <v>94</v>
      </c>
      <c r="C4855">
        <v>3117666</v>
      </c>
      <c r="D4855" t="s">
        <v>27</v>
      </c>
      <c r="E4855" t="s">
        <v>13303</v>
      </c>
      <c r="F4855" t="s">
        <v>7807</v>
      </c>
      <c r="G4855" t="s">
        <v>14</v>
      </c>
      <c r="H4855" t="s">
        <v>15</v>
      </c>
      <c r="I4855"/>
      <c r="J4855">
        <v>2006</v>
      </c>
      <c r="K4855">
        <v>7.4</v>
      </c>
      <c r="L4855" s="5" t="s">
        <v>27</v>
      </c>
      <c r="M4855" s="5"/>
      <c r="P4855" s="5" t="e">
        <f t="shared" si="420"/>
        <v>#DIV/0!</v>
      </c>
      <c r="Q4855" s="5">
        <f t="shared" si="421"/>
        <v>3117666</v>
      </c>
      <c r="R4855" s="1">
        <f t="shared" si="422"/>
        <v>-15882334</v>
      </c>
      <c r="S4855" s="1">
        <f t="shared" si="423"/>
        <v>19000000</v>
      </c>
      <c r="V4855" s="5"/>
      <c r="W4855" s="5"/>
      <c r="Y4855" s="5"/>
    </row>
    <row r="4856" spans="1:25" x14ac:dyDescent="0.3">
      <c r="A4856" t="s">
        <v>7830</v>
      </c>
      <c r="B4856">
        <v>90</v>
      </c>
      <c r="C4856">
        <v>342936</v>
      </c>
      <c r="D4856" t="s">
        <v>507</v>
      </c>
      <c r="E4856" t="s">
        <v>13304</v>
      </c>
      <c r="F4856" t="s">
        <v>7831</v>
      </c>
      <c r="G4856" t="s">
        <v>14</v>
      </c>
      <c r="H4856" t="s">
        <v>15</v>
      </c>
      <c r="I4856"/>
      <c r="J4856">
        <v>2013</v>
      </c>
      <c r="K4856">
        <v>6.1</v>
      </c>
      <c r="L4856" s="5" t="s">
        <v>599</v>
      </c>
      <c r="M4856" s="5" t="s">
        <v>1221</v>
      </c>
      <c r="N4856" t="s">
        <v>6851</v>
      </c>
      <c r="P4856" s="5" t="e">
        <f t="shared" si="420"/>
        <v>#DIV/0!</v>
      </c>
      <c r="Q4856" s="5">
        <f t="shared" si="421"/>
        <v>342936</v>
      </c>
      <c r="R4856" s="1">
        <f t="shared" si="422"/>
        <v>-18657064</v>
      </c>
      <c r="S4856" s="1">
        <f t="shared" si="423"/>
        <v>19000000</v>
      </c>
      <c r="V4856" s="5"/>
      <c r="W4856" s="5"/>
      <c r="Y4856" s="5"/>
    </row>
    <row r="4857" spans="1:25" x14ac:dyDescent="0.3">
      <c r="A4857" t="s">
        <v>7847</v>
      </c>
      <c r="B4857">
        <v>87</v>
      </c>
      <c r="C4857"/>
      <c r="D4857" t="s">
        <v>1221</v>
      </c>
      <c r="E4857" t="s">
        <v>13305</v>
      </c>
      <c r="F4857" t="s">
        <v>7848</v>
      </c>
      <c r="G4857" t="s">
        <v>14</v>
      </c>
      <c r="H4857" t="s">
        <v>15</v>
      </c>
      <c r="I4857"/>
      <c r="J4857">
        <v>2005</v>
      </c>
      <c r="K4857">
        <v>5</v>
      </c>
      <c r="L4857" s="5" t="s">
        <v>1221</v>
      </c>
      <c r="M4857" s="5"/>
      <c r="P4857" s="5" t="e">
        <f t="shared" si="420"/>
        <v>#DIV/0!</v>
      </c>
      <c r="Q4857" s="5">
        <f t="shared" si="421"/>
        <v>25035665</v>
      </c>
      <c r="R4857" s="1">
        <f t="shared" si="422"/>
        <v>6035665</v>
      </c>
      <c r="S4857" s="1">
        <f t="shared" si="423"/>
        <v>19000000</v>
      </c>
      <c r="V4857" s="5"/>
      <c r="W4857" s="5"/>
      <c r="Y4857" s="5"/>
    </row>
    <row r="4858" spans="1:25" x14ac:dyDescent="0.3">
      <c r="A4858" t="s">
        <v>1898</v>
      </c>
      <c r="B4858">
        <v>102</v>
      </c>
      <c r="C4858">
        <v>316842</v>
      </c>
      <c r="D4858" t="s">
        <v>1450</v>
      </c>
      <c r="E4858" t="s">
        <v>13306</v>
      </c>
      <c r="F4858" t="s">
        <v>7857</v>
      </c>
      <c r="G4858" t="s">
        <v>14</v>
      </c>
      <c r="H4858" t="s">
        <v>15</v>
      </c>
      <c r="I4858"/>
      <c r="J4858">
        <v>2014</v>
      </c>
      <c r="K4858">
        <v>6.4</v>
      </c>
      <c r="L4858" s="5" t="s">
        <v>1221</v>
      </c>
      <c r="M4858" s="5" t="s">
        <v>3629</v>
      </c>
      <c r="P4858" s="5" t="e">
        <f t="shared" si="420"/>
        <v>#DIV/0!</v>
      </c>
      <c r="Q4858" s="5">
        <f t="shared" si="421"/>
        <v>316842</v>
      </c>
      <c r="R4858" s="1">
        <f t="shared" si="422"/>
        <v>-18683158</v>
      </c>
      <c r="S4858" s="1">
        <f t="shared" si="423"/>
        <v>19000000</v>
      </c>
      <c r="V4858" s="5"/>
      <c r="W4858" s="5"/>
      <c r="Y4858" s="5"/>
    </row>
    <row r="4859" spans="1:25" x14ac:dyDescent="0.3">
      <c r="A4859" t="s">
        <v>5687</v>
      </c>
      <c r="B4859">
        <v>103</v>
      </c>
      <c r="C4859"/>
      <c r="D4859" t="s">
        <v>79</v>
      </c>
      <c r="E4859" t="s">
        <v>13307</v>
      </c>
      <c r="F4859" t="s">
        <v>7861</v>
      </c>
      <c r="G4859" t="s">
        <v>14</v>
      </c>
      <c r="H4859" t="s">
        <v>22</v>
      </c>
      <c r="I4859"/>
      <c r="J4859">
        <v>2012</v>
      </c>
      <c r="K4859">
        <v>7.2</v>
      </c>
      <c r="L4859" s="5" t="s">
        <v>1221</v>
      </c>
      <c r="M4859" s="5" t="s">
        <v>6851</v>
      </c>
      <c r="P4859" s="5" t="e">
        <f t="shared" si="420"/>
        <v>#DIV/0!</v>
      </c>
      <c r="Q4859" s="5">
        <f t="shared" si="421"/>
        <v>25035665</v>
      </c>
      <c r="R4859" s="1">
        <f t="shared" si="422"/>
        <v>6035665</v>
      </c>
      <c r="S4859" s="1">
        <f t="shared" si="423"/>
        <v>19000000</v>
      </c>
      <c r="V4859" s="5"/>
      <c r="W4859" s="5"/>
      <c r="Y4859" s="5"/>
    </row>
    <row r="4860" spans="1:25" x14ac:dyDescent="0.3">
      <c r="A4860" t="s">
        <v>7864</v>
      </c>
      <c r="B4860">
        <v>90</v>
      </c>
      <c r="C4860"/>
      <c r="D4860" t="s">
        <v>7865</v>
      </c>
      <c r="E4860" t="s">
        <v>13308</v>
      </c>
      <c r="F4860" t="s">
        <v>7866</v>
      </c>
      <c r="G4860" t="s">
        <v>14</v>
      </c>
      <c r="H4860" t="s">
        <v>15</v>
      </c>
      <c r="I4860"/>
      <c r="J4860">
        <v>2015</v>
      </c>
      <c r="K4860">
        <v>7.5</v>
      </c>
      <c r="L4860" s="5" t="s">
        <v>7865</v>
      </c>
      <c r="M4860" s="5"/>
      <c r="P4860" s="5" t="e">
        <f t="shared" si="420"/>
        <v>#DIV/0!</v>
      </c>
      <c r="Q4860" s="5">
        <f t="shared" si="421"/>
        <v>25035665</v>
      </c>
      <c r="R4860" s="1">
        <f t="shared" si="422"/>
        <v>6035665</v>
      </c>
      <c r="S4860" s="1">
        <f t="shared" si="423"/>
        <v>19000000</v>
      </c>
      <c r="V4860" s="5"/>
      <c r="W4860" s="5"/>
      <c r="Y4860" s="5"/>
    </row>
    <row r="4861" spans="1:25" x14ac:dyDescent="0.3">
      <c r="A4861" t="s">
        <v>7867</v>
      </c>
      <c r="B4861">
        <v>122</v>
      </c>
      <c r="C4861"/>
      <c r="D4861" t="s">
        <v>413</v>
      </c>
      <c r="E4861" t="s">
        <v>13309</v>
      </c>
      <c r="F4861" t="s">
        <v>7868</v>
      </c>
      <c r="G4861" t="s">
        <v>14</v>
      </c>
      <c r="H4861" t="s">
        <v>15</v>
      </c>
      <c r="I4861"/>
      <c r="J4861">
        <v>2015</v>
      </c>
      <c r="K4861">
        <v>2.2000000000000002</v>
      </c>
      <c r="L4861" s="5" t="s">
        <v>476</v>
      </c>
      <c r="M4861" s="5" t="s">
        <v>8415</v>
      </c>
      <c r="N4861" t="s">
        <v>3629</v>
      </c>
      <c r="P4861" s="5" t="e">
        <f t="shared" si="420"/>
        <v>#DIV/0!</v>
      </c>
      <c r="Q4861" s="5">
        <f t="shared" si="421"/>
        <v>25035665</v>
      </c>
      <c r="R4861" s="1">
        <f t="shared" si="422"/>
        <v>6035665</v>
      </c>
      <c r="S4861" s="1">
        <f t="shared" si="423"/>
        <v>19000000</v>
      </c>
      <c r="V4861" s="5"/>
      <c r="W4861" s="5"/>
      <c r="Y4861" s="5"/>
    </row>
    <row r="4862" spans="1:25" x14ac:dyDescent="0.3">
      <c r="A4862" t="s">
        <v>7879</v>
      </c>
      <c r="B4862">
        <v>90</v>
      </c>
      <c r="C4862"/>
      <c r="D4862" t="s">
        <v>7880</v>
      </c>
      <c r="E4862" t="s">
        <v>13310</v>
      </c>
      <c r="F4862" t="s">
        <v>7881</v>
      </c>
      <c r="G4862" t="s">
        <v>14</v>
      </c>
      <c r="H4862" t="s">
        <v>15</v>
      </c>
      <c r="I4862"/>
      <c r="J4862">
        <v>2014</v>
      </c>
      <c r="K4862">
        <v>8.3000000000000007</v>
      </c>
      <c r="L4862" s="5" t="s">
        <v>599</v>
      </c>
      <c r="M4862" s="5" t="s">
        <v>8415</v>
      </c>
      <c r="N4862" t="s">
        <v>3629</v>
      </c>
      <c r="P4862" s="5" t="e">
        <f t="shared" si="420"/>
        <v>#DIV/0!</v>
      </c>
      <c r="Q4862" s="5">
        <f t="shared" si="421"/>
        <v>25035665</v>
      </c>
      <c r="R4862" s="1">
        <f t="shared" si="422"/>
        <v>6035665</v>
      </c>
      <c r="S4862" s="1">
        <f t="shared" si="423"/>
        <v>19000000</v>
      </c>
      <c r="V4862" s="5"/>
      <c r="W4862" s="5"/>
      <c r="Y4862" s="5"/>
    </row>
    <row r="4863" spans="1:25" x14ac:dyDescent="0.3">
      <c r="A4863" t="s">
        <v>7907</v>
      </c>
      <c r="B4863">
        <v>81</v>
      </c>
      <c r="C4863"/>
      <c r="D4863" t="s">
        <v>2175</v>
      </c>
      <c r="E4863" t="s">
        <v>13311</v>
      </c>
      <c r="F4863" t="s">
        <v>7908</v>
      </c>
      <c r="G4863" t="s">
        <v>14</v>
      </c>
      <c r="H4863" t="s">
        <v>15</v>
      </c>
      <c r="I4863"/>
      <c r="J4863">
        <v>2013</v>
      </c>
      <c r="K4863">
        <v>4.0999999999999996</v>
      </c>
      <c r="L4863" s="5" t="s">
        <v>1221</v>
      </c>
      <c r="M4863" s="5" t="s">
        <v>2267</v>
      </c>
      <c r="N4863" t="s">
        <v>8415</v>
      </c>
      <c r="O4863" t="s">
        <v>3629</v>
      </c>
      <c r="P4863" s="5" t="e">
        <f t="shared" si="420"/>
        <v>#DIV/0!</v>
      </c>
      <c r="Q4863" s="5">
        <f t="shared" si="421"/>
        <v>25035665</v>
      </c>
      <c r="R4863" s="1">
        <f t="shared" si="422"/>
        <v>6035665</v>
      </c>
      <c r="S4863" s="1">
        <f t="shared" si="423"/>
        <v>19000000</v>
      </c>
      <c r="V4863" s="5"/>
      <c r="W4863" s="5"/>
      <c r="Y4863" s="5"/>
    </row>
    <row r="4864" spans="1:25" x14ac:dyDescent="0.3">
      <c r="A4864" t="s">
        <v>6869</v>
      </c>
      <c r="B4864">
        <v>91</v>
      </c>
      <c r="C4864">
        <v>1293295</v>
      </c>
      <c r="D4864" t="s">
        <v>5770</v>
      </c>
      <c r="E4864" t="s">
        <v>13312</v>
      </c>
      <c r="F4864" t="s">
        <v>7912</v>
      </c>
      <c r="G4864" t="s">
        <v>14</v>
      </c>
      <c r="H4864" t="s">
        <v>15</v>
      </c>
      <c r="I4864"/>
      <c r="J4864">
        <v>2001</v>
      </c>
      <c r="K4864">
        <v>7.7</v>
      </c>
      <c r="L4864" s="5" t="s">
        <v>27</v>
      </c>
      <c r="M4864" s="5" t="s">
        <v>8417</v>
      </c>
      <c r="P4864" s="5" t="e">
        <f t="shared" si="420"/>
        <v>#DIV/0!</v>
      </c>
      <c r="Q4864" s="5">
        <f t="shared" si="421"/>
        <v>1293295</v>
      </c>
      <c r="R4864" s="1">
        <f t="shared" si="422"/>
        <v>-17706705</v>
      </c>
      <c r="S4864" s="1">
        <f t="shared" si="423"/>
        <v>19000000</v>
      </c>
      <c r="V4864" s="5"/>
      <c r="W4864" s="5"/>
      <c r="Y4864" s="5"/>
    </row>
    <row r="4865" spans="1:25" x14ac:dyDescent="0.3">
      <c r="A4865" s="8" t="s">
        <v>8410</v>
      </c>
      <c r="B4865">
        <v>60</v>
      </c>
      <c r="C4865"/>
      <c r="D4865" t="s">
        <v>7918</v>
      </c>
      <c r="E4865" t="s">
        <v>13313</v>
      </c>
      <c r="F4865" s="3" t="s">
        <v>7919</v>
      </c>
      <c r="G4865" t="s">
        <v>14</v>
      </c>
      <c r="H4865" t="s">
        <v>15</v>
      </c>
      <c r="I4865"/>
      <c r="K4865">
        <v>7.7</v>
      </c>
      <c r="L4865" s="5" t="s">
        <v>1221</v>
      </c>
      <c r="M4865" s="5" t="s">
        <v>455</v>
      </c>
      <c r="N4865" t="s">
        <v>4289</v>
      </c>
      <c r="O4865" t="s">
        <v>3629</v>
      </c>
      <c r="P4865" s="5" t="e">
        <f t="shared" si="420"/>
        <v>#DIV/0!</v>
      </c>
      <c r="Q4865" s="5">
        <f t="shared" si="421"/>
        <v>25035665</v>
      </c>
      <c r="R4865" s="1">
        <f t="shared" si="422"/>
        <v>6035665</v>
      </c>
      <c r="S4865" s="1">
        <f t="shared" si="423"/>
        <v>19000000</v>
      </c>
      <c r="V4865" s="5"/>
      <c r="W4865" s="5"/>
      <c r="Y4865" s="5"/>
    </row>
    <row r="4866" spans="1:25" x14ac:dyDescent="0.3">
      <c r="A4866" s="8" t="s">
        <v>7929</v>
      </c>
      <c r="B4866">
        <v>22</v>
      </c>
      <c r="C4866"/>
      <c r="D4866" t="s">
        <v>7016</v>
      </c>
      <c r="E4866" t="s">
        <v>13314</v>
      </c>
      <c r="F4866" s="3" t="s">
        <v>7930</v>
      </c>
      <c r="G4866" t="s">
        <v>14</v>
      </c>
      <c r="H4866" t="s">
        <v>15</v>
      </c>
      <c r="I4866"/>
      <c r="K4866">
        <v>8.1999999999999993</v>
      </c>
      <c r="L4866" s="5" t="s">
        <v>4017</v>
      </c>
      <c r="M4866" s="5" t="s">
        <v>599</v>
      </c>
      <c r="N4866" t="s">
        <v>1221</v>
      </c>
      <c r="P4866" s="5" t="e">
        <f t="shared" ref="P4866:P4915" si="424">CORREL(C4866:C9779,I4866:I9779)</f>
        <v>#DIV/0!</v>
      </c>
      <c r="Q4866" s="5">
        <f t="shared" ref="Q4866:Q4915" si="425">IF(ISBLANK(C4866),MEDIAN($C$2:$C$4915), C4866)</f>
        <v>25035665</v>
      </c>
      <c r="R4866" s="1">
        <f t="shared" ref="R4866:R4915" si="426">Q4866-S4866</f>
        <v>6035665</v>
      </c>
      <c r="S4866" s="1">
        <f t="shared" ref="S4866:S4915" si="427">IF(ISBLANK(I4866),MEDIAN($I$2:$I$4915), I4866)</f>
        <v>19000000</v>
      </c>
      <c r="V4866" s="5"/>
      <c r="W4866" s="5"/>
      <c r="Y4866" s="5"/>
    </row>
    <row r="4867" spans="1:25" x14ac:dyDescent="0.3">
      <c r="A4867" t="s">
        <v>7935</v>
      </c>
      <c r="B4867">
        <v>84</v>
      </c>
      <c r="C4867">
        <v>25918</v>
      </c>
      <c r="D4867" t="s">
        <v>2175</v>
      </c>
      <c r="E4867" t="s">
        <v>13315</v>
      </c>
      <c r="F4867" t="s">
        <v>7936</v>
      </c>
      <c r="G4867" t="s">
        <v>14</v>
      </c>
      <c r="H4867" t="s">
        <v>15</v>
      </c>
      <c r="I4867"/>
      <c r="J4867">
        <v>2002</v>
      </c>
      <c r="K4867">
        <v>5.8</v>
      </c>
      <c r="L4867" s="5" t="s">
        <v>1221</v>
      </c>
      <c r="M4867" s="5" t="s">
        <v>2267</v>
      </c>
      <c r="N4867" t="s">
        <v>8415</v>
      </c>
      <c r="O4867" t="s">
        <v>3629</v>
      </c>
      <c r="P4867" s="5" t="e">
        <f t="shared" si="424"/>
        <v>#DIV/0!</v>
      </c>
      <c r="Q4867" s="5">
        <f t="shared" si="425"/>
        <v>25918</v>
      </c>
      <c r="R4867" s="1">
        <f t="shared" si="426"/>
        <v>-18974082</v>
      </c>
      <c r="S4867" s="1">
        <f t="shared" si="427"/>
        <v>19000000</v>
      </c>
      <c r="V4867" s="5"/>
      <c r="W4867" s="5"/>
      <c r="Y4867" s="5"/>
    </row>
    <row r="4868" spans="1:25" x14ac:dyDescent="0.3">
      <c r="A4868" t="s">
        <v>7956</v>
      </c>
      <c r="B4868">
        <v>90</v>
      </c>
      <c r="C4868">
        <v>84689</v>
      </c>
      <c r="D4868" t="s">
        <v>27</v>
      </c>
      <c r="E4868" t="s">
        <v>13316</v>
      </c>
      <c r="F4868" t="s">
        <v>7957</v>
      </c>
      <c r="G4868" t="s">
        <v>14</v>
      </c>
      <c r="H4868" t="s">
        <v>275</v>
      </c>
      <c r="I4868"/>
      <c r="J4868">
        <v>2005</v>
      </c>
      <c r="K4868">
        <v>7.5</v>
      </c>
      <c r="L4868" s="5" t="s">
        <v>27</v>
      </c>
      <c r="M4868" s="5"/>
      <c r="P4868" s="5" t="e">
        <f t="shared" si="424"/>
        <v>#DIV/0!</v>
      </c>
      <c r="Q4868" s="5">
        <f t="shared" si="425"/>
        <v>84689</v>
      </c>
      <c r="R4868" s="1">
        <f t="shared" si="426"/>
        <v>-18915311</v>
      </c>
      <c r="S4868" s="1">
        <f t="shared" si="427"/>
        <v>19000000</v>
      </c>
      <c r="V4868" s="5"/>
      <c r="W4868" s="5"/>
      <c r="Y4868" s="5"/>
    </row>
    <row r="4869" spans="1:25" x14ac:dyDescent="0.3">
      <c r="A4869" s="8" t="s">
        <v>8411</v>
      </c>
      <c r="B4869">
        <v>43</v>
      </c>
      <c r="C4869"/>
      <c r="D4869" t="s">
        <v>205</v>
      </c>
      <c r="E4869" t="s">
        <v>13317</v>
      </c>
      <c r="F4869" s="3" t="s">
        <v>7958</v>
      </c>
      <c r="G4869" t="s">
        <v>14</v>
      </c>
      <c r="H4869" t="s">
        <v>15</v>
      </c>
      <c r="I4869"/>
      <c r="K4869">
        <v>6.7</v>
      </c>
      <c r="L4869" s="5" t="s">
        <v>476</v>
      </c>
      <c r="M4869" s="5" t="s">
        <v>340</v>
      </c>
      <c r="N4869" t="s">
        <v>1221</v>
      </c>
      <c r="O4869" t="s">
        <v>4289</v>
      </c>
      <c r="P4869" s="5" t="e">
        <f t="shared" si="424"/>
        <v>#DIV/0!</v>
      </c>
      <c r="Q4869" s="5">
        <f t="shared" si="425"/>
        <v>25035665</v>
      </c>
      <c r="R4869" s="1">
        <f t="shared" si="426"/>
        <v>6035665</v>
      </c>
      <c r="S4869" s="1">
        <f t="shared" si="427"/>
        <v>19000000</v>
      </c>
      <c r="V4869" s="5"/>
      <c r="W4869" s="5"/>
      <c r="Y4869" s="5"/>
    </row>
    <row r="4870" spans="1:25" x14ac:dyDescent="0.3">
      <c r="A4870" t="s">
        <v>7962</v>
      </c>
      <c r="B4870">
        <v>83</v>
      </c>
      <c r="C4870">
        <v>246574</v>
      </c>
      <c r="D4870" t="s">
        <v>7963</v>
      </c>
      <c r="E4870" t="s">
        <v>13318</v>
      </c>
      <c r="F4870" t="s">
        <v>7964</v>
      </c>
      <c r="G4870" t="s">
        <v>14</v>
      </c>
      <c r="H4870" t="s">
        <v>15</v>
      </c>
      <c r="I4870"/>
      <c r="J4870">
        <v>2009</v>
      </c>
      <c r="K4870">
        <v>6.9</v>
      </c>
      <c r="L4870" s="5" t="s">
        <v>4017</v>
      </c>
      <c r="M4870" s="5" t="s">
        <v>1221</v>
      </c>
      <c r="P4870" s="5" t="e">
        <f t="shared" si="424"/>
        <v>#DIV/0!</v>
      </c>
      <c r="Q4870" s="5">
        <f t="shared" si="425"/>
        <v>246574</v>
      </c>
      <c r="R4870" s="1">
        <f t="shared" si="426"/>
        <v>-18753426</v>
      </c>
      <c r="S4870" s="1">
        <f t="shared" si="427"/>
        <v>19000000</v>
      </c>
      <c r="V4870" s="5"/>
      <c r="W4870" s="5"/>
      <c r="Y4870" s="5"/>
    </row>
    <row r="4871" spans="1:25" x14ac:dyDescent="0.3">
      <c r="A4871" t="s">
        <v>7966</v>
      </c>
      <c r="B4871">
        <v>94</v>
      </c>
      <c r="C4871">
        <v>110197</v>
      </c>
      <c r="D4871" t="s">
        <v>1450</v>
      </c>
      <c r="E4871" t="s">
        <v>13319</v>
      </c>
      <c r="F4871" t="s">
        <v>7967</v>
      </c>
      <c r="G4871" t="s">
        <v>7968</v>
      </c>
      <c r="H4871" t="s">
        <v>4170</v>
      </c>
      <c r="I4871"/>
      <c r="J4871">
        <v>2009</v>
      </c>
      <c r="K4871">
        <v>7.3</v>
      </c>
      <c r="L4871" s="5" t="s">
        <v>1221</v>
      </c>
      <c r="M4871" s="5" t="s">
        <v>3629</v>
      </c>
      <c r="P4871" s="5" t="e">
        <f t="shared" si="424"/>
        <v>#DIV/0!</v>
      </c>
      <c r="Q4871" s="5">
        <f t="shared" si="425"/>
        <v>110197</v>
      </c>
      <c r="R4871" s="1">
        <f t="shared" si="426"/>
        <v>-18889803</v>
      </c>
      <c r="S4871" s="1">
        <f t="shared" si="427"/>
        <v>19000000</v>
      </c>
      <c r="V4871" s="5"/>
      <c r="W4871" s="5"/>
      <c r="Y4871" s="5"/>
    </row>
    <row r="4872" spans="1:25" x14ac:dyDescent="0.3">
      <c r="A4872" t="s">
        <v>7969</v>
      </c>
      <c r="B4872">
        <v>112</v>
      </c>
      <c r="C4872">
        <v>7707563</v>
      </c>
      <c r="D4872" t="s">
        <v>7488</v>
      </c>
      <c r="E4872" t="s">
        <v>13320</v>
      </c>
      <c r="F4872" t="s">
        <v>7970</v>
      </c>
      <c r="G4872" t="s">
        <v>14</v>
      </c>
      <c r="H4872" t="s">
        <v>15</v>
      </c>
      <c r="I4872"/>
      <c r="J4872">
        <v>2003</v>
      </c>
      <c r="K4872">
        <v>8</v>
      </c>
      <c r="L4872" s="5" t="s">
        <v>4651</v>
      </c>
      <c r="M4872" s="5" t="s">
        <v>27</v>
      </c>
      <c r="N4872" t="s">
        <v>4183</v>
      </c>
      <c r="P4872" s="5" t="e">
        <f t="shared" si="424"/>
        <v>#DIV/0!</v>
      </c>
      <c r="Q4872" s="5">
        <f t="shared" si="425"/>
        <v>7707563</v>
      </c>
      <c r="R4872" s="1">
        <f t="shared" si="426"/>
        <v>-11292437</v>
      </c>
      <c r="S4872" s="1">
        <f t="shared" si="427"/>
        <v>19000000</v>
      </c>
      <c r="V4872" s="5"/>
      <c r="W4872" s="5"/>
      <c r="Y4872" s="5"/>
    </row>
    <row r="4873" spans="1:25" x14ac:dyDescent="0.3">
      <c r="A4873" t="s">
        <v>7977</v>
      </c>
      <c r="B4873">
        <v>114</v>
      </c>
      <c r="C4873"/>
      <c r="D4873" t="s">
        <v>1221</v>
      </c>
      <c r="E4873" t="s">
        <v>13321</v>
      </c>
      <c r="F4873" t="s">
        <v>7978</v>
      </c>
      <c r="G4873" t="s">
        <v>14</v>
      </c>
      <c r="H4873" t="s">
        <v>22</v>
      </c>
      <c r="I4873"/>
      <c r="J4873">
        <v>1998</v>
      </c>
      <c r="K4873">
        <v>5.6</v>
      </c>
      <c r="L4873" s="5" t="s">
        <v>1221</v>
      </c>
      <c r="M4873" s="5"/>
      <c r="P4873" s="5" t="e">
        <f t="shared" si="424"/>
        <v>#DIV/0!</v>
      </c>
      <c r="Q4873" s="5">
        <f t="shared" si="425"/>
        <v>25035665</v>
      </c>
      <c r="R4873" s="1">
        <f t="shared" si="426"/>
        <v>6035665</v>
      </c>
      <c r="S4873" s="1">
        <f t="shared" si="427"/>
        <v>19000000</v>
      </c>
      <c r="V4873" s="5"/>
      <c r="W4873" s="5"/>
      <c r="Y4873" s="5"/>
    </row>
    <row r="4874" spans="1:25" x14ac:dyDescent="0.3">
      <c r="A4874" t="s">
        <v>7985</v>
      </c>
      <c r="B4874">
        <v>104</v>
      </c>
      <c r="C4874">
        <v>32631</v>
      </c>
      <c r="D4874" t="s">
        <v>27</v>
      </c>
      <c r="E4874" t="s">
        <v>13322</v>
      </c>
      <c r="F4874" t="s">
        <v>7986</v>
      </c>
      <c r="G4874" t="s">
        <v>14</v>
      </c>
      <c r="H4874" t="s">
        <v>7987</v>
      </c>
      <c r="I4874"/>
      <c r="J4874">
        <v>2005</v>
      </c>
      <c r="K4874">
        <v>7.5</v>
      </c>
      <c r="L4874" s="5" t="s">
        <v>27</v>
      </c>
      <c r="M4874" s="5"/>
      <c r="P4874" s="5" t="e">
        <f t="shared" si="424"/>
        <v>#DIV/0!</v>
      </c>
      <c r="Q4874" s="5">
        <f t="shared" si="425"/>
        <v>32631</v>
      </c>
      <c r="R4874" s="1">
        <f t="shared" si="426"/>
        <v>-18967369</v>
      </c>
      <c r="S4874" s="1">
        <f t="shared" si="427"/>
        <v>19000000</v>
      </c>
      <c r="V4874" s="5"/>
      <c r="W4874" s="5"/>
      <c r="Y4874" s="5"/>
    </row>
    <row r="4875" spans="1:25" x14ac:dyDescent="0.3">
      <c r="A4875" t="s">
        <v>7996</v>
      </c>
      <c r="B4875">
        <v>110</v>
      </c>
      <c r="C4875">
        <v>1711</v>
      </c>
      <c r="D4875" t="s">
        <v>2199</v>
      </c>
      <c r="E4875" t="s">
        <v>13323</v>
      </c>
      <c r="F4875" t="s">
        <v>7997</v>
      </c>
      <c r="G4875" t="s">
        <v>14</v>
      </c>
      <c r="H4875" t="s">
        <v>15</v>
      </c>
      <c r="I4875"/>
      <c r="J4875">
        <v>2015</v>
      </c>
      <c r="K4875">
        <v>6.6</v>
      </c>
      <c r="L4875" s="5" t="s">
        <v>1221</v>
      </c>
      <c r="M4875" s="5" t="s">
        <v>4183</v>
      </c>
      <c r="P4875" s="5" t="e">
        <f t="shared" si="424"/>
        <v>#DIV/0!</v>
      </c>
      <c r="Q4875" s="5">
        <f t="shared" si="425"/>
        <v>1711</v>
      </c>
      <c r="R4875" s="1">
        <f t="shared" si="426"/>
        <v>-18998289</v>
      </c>
      <c r="S4875" s="1">
        <f t="shared" si="427"/>
        <v>19000000</v>
      </c>
      <c r="V4875" s="5"/>
      <c r="W4875" s="5"/>
      <c r="Y4875" s="5"/>
    </row>
    <row r="4876" spans="1:25" x14ac:dyDescent="0.3">
      <c r="A4876" t="s">
        <v>8003</v>
      </c>
      <c r="B4876">
        <v>94</v>
      </c>
      <c r="C4876"/>
      <c r="D4876" t="s">
        <v>2267</v>
      </c>
      <c r="E4876" t="s">
        <v>13324</v>
      </c>
      <c r="F4876" t="s">
        <v>8004</v>
      </c>
      <c r="G4876" t="s">
        <v>14</v>
      </c>
      <c r="H4876" t="s">
        <v>15</v>
      </c>
      <c r="I4876"/>
      <c r="J4876">
        <v>1990</v>
      </c>
      <c r="K4876">
        <v>4.5</v>
      </c>
      <c r="L4876" s="5" t="s">
        <v>2267</v>
      </c>
      <c r="M4876" s="5"/>
      <c r="P4876" s="5" t="e">
        <f t="shared" si="424"/>
        <v>#DIV/0!</v>
      </c>
      <c r="Q4876" s="5">
        <f t="shared" si="425"/>
        <v>25035665</v>
      </c>
      <c r="R4876" s="1">
        <f t="shared" si="426"/>
        <v>6035665</v>
      </c>
      <c r="S4876" s="1">
        <f t="shared" si="427"/>
        <v>19000000</v>
      </c>
      <c r="V4876" s="5"/>
      <c r="W4876" s="5"/>
      <c r="Y4876" s="5"/>
    </row>
    <row r="4877" spans="1:25" x14ac:dyDescent="0.3">
      <c r="A4877" t="s">
        <v>8041</v>
      </c>
      <c r="B4877">
        <v>75</v>
      </c>
      <c r="C4877">
        <v>47111</v>
      </c>
      <c r="D4877" t="s">
        <v>910</v>
      </c>
      <c r="E4877" t="s">
        <v>13325</v>
      </c>
      <c r="F4877" t="s">
        <v>8042</v>
      </c>
      <c r="G4877" t="s">
        <v>2553</v>
      </c>
      <c r="H4877" t="s">
        <v>15</v>
      </c>
      <c r="I4877"/>
      <c r="J4877">
        <v>2005</v>
      </c>
      <c r="K4877">
        <v>6.8</v>
      </c>
      <c r="L4877" s="5" t="s">
        <v>599</v>
      </c>
      <c r="M4877" s="5" t="s">
        <v>1221</v>
      </c>
      <c r="P4877" s="5" t="e">
        <f t="shared" si="424"/>
        <v>#DIV/0!</v>
      </c>
      <c r="Q4877" s="5">
        <f t="shared" si="425"/>
        <v>47111</v>
      </c>
      <c r="R4877" s="1">
        <f t="shared" si="426"/>
        <v>-18952889</v>
      </c>
      <c r="S4877" s="1">
        <f t="shared" si="427"/>
        <v>19000000</v>
      </c>
      <c r="V4877" s="5"/>
      <c r="W4877" s="5"/>
      <c r="Y4877" s="5"/>
    </row>
    <row r="4878" spans="1:25" x14ac:dyDescent="0.3">
      <c r="A4878" s="8" t="s">
        <v>8412</v>
      </c>
      <c r="B4878">
        <v>58</v>
      </c>
      <c r="C4878"/>
      <c r="D4878" t="s">
        <v>703</v>
      </c>
      <c r="E4878" t="s">
        <v>13326</v>
      </c>
      <c r="F4878" s="3" t="s">
        <v>8044</v>
      </c>
      <c r="G4878" t="s">
        <v>14</v>
      </c>
      <c r="H4878" t="s">
        <v>22</v>
      </c>
      <c r="I4878"/>
      <c r="K4878">
        <v>8.5</v>
      </c>
      <c r="L4878" s="5" t="s">
        <v>8413</v>
      </c>
      <c r="M4878" s="5" t="s">
        <v>1221</v>
      </c>
      <c r="P4878" s="5" t="e">
        <f t="shared" si="424"/>
        <v>#DIV/0!</v>
      </c>
      <c r="Q4878" s="5">
        <f t="shared" si="425"/>
        <v>25035665</v>
      </c>
      <c r="R4878" s="1">
        <f t="shared" si="426"/>
        <v>6035665</v>
      </c>
      <c r="S4878" s="1">
        <f t="shared" si="427"/>
        <v>19000000</v>
      </c>
      <c r="V4878" s="5"/>
      <c r="W4878" s="5"/>
      <c r="Y4878" s="5"/>
    </row>
    <row r="4879" spans="1:25" x14ac:dyDescent="0.3">
      <c r="A4879" t="s">
        <v>8045</v>
      </c>
      <c r="B4879">
        <v>86</v>
      </c>
      <c r="C4879"/>
      <c r="D4879" t="s">
        <v>1221</v>
      </c>
      <c r="E4879" t="s">
        <v>13327</v>
      </c>
      <c r="F4879" t="s">
        <v>8046</v>
      </c>
      <c r="G4879" t="s">
        <v>14</v>
      </c>
      <c r="H4879" t="s">
        <v>15</v>
      </c>
      <c r="I4879"/>
      <c r="J4879">
        <v>2004</v>
      </c>
      <c r="K4879">
        <v>6.9</v>
      </c>
      <c r="L4879" s="5" t="s">
        <v>1221</v>
      </c>
      <c r="M4879" s="5"/>
      <c r="P4879" s="5" t="e">
        <f t="shared" si="424"/>
        <v>#DIV/0!</v>
      </c>
      <c r="Q4879" s="5">
        <f t="shared" si="425"/>
        <v>25035665</v>
      </c>
      <c r="R4879" s="1">
        <f t="shared" si="426"/>
        <v>6035665</v>
      </c>
      <c r="S4879" s="1">
        <f t="shared" si="427"/>
        <v>19000000</v>
      </c>
      <c r="V4879" s="5"/>
      <c r="W4879" s="5"/>
      <c r="Y4879" s="5"/>
    </row>
    <row r="4880" spans="1:25" x14ac:dyDescent="0.3">
      <c r="A4880" t="s">
        <v>4168</v>
      </c>
      <c r="B4880">
        <v>92</v>
      </c>
      <c r="C4880">
        <v>45661</v>
      </c>
      <c r="D4880" t="s">
        <v>1450</v>
      </c>
      <c r="E4880" t="s">
        <v>13328</v>
      </c>
      <c r="F4880" t="s">
        <v>8047</v>
      </c>
      <c r="G4880" t="s">
        <v>14</v>
      </c>
      <c r="H4880" t="s">
        <v>15</v>
      </c>
      <c r="I4880"/>
      <c r="J4880">
        <v>2007</v>
      </c>
      <c r="K4880">
        <v>7.3</v>
      </c>
      <c r="L4880" s="5" t="s">
        <v>1221</v>
      </c>
      <c r="M4880" s="5" t="s">
        <v>3629</v>
      </c>
      <c r="P4880" s="5" t="e">
        <f t="shared" si="424"/>
        <v>#DIV/0!</v>
      </c>
      <c r="Q4880" s="5">
        <f t="shared" si="425"/>
        <v>45661</v>
      </c>
      <c r="R4880" s="1">
        <f t="shared" si="426"/>
        <v>-18954339</v>
      </c>
      <c r="S4880" s="1">
        <f t="shared" si="427"/>
        <v>19000000</v>
      </c>
      <c r="V4880" s="5"/>
      <c r="W4880" s="5"/>
      <c r="Y4880" s="5"/>
    </row>
    <row r="4881" spans="1:25" x14ac:dyDescent="0.3">
      <c r="A4881" t="s">
        <v>8048</v>
      </c>
      <c r="B4881">
        <v>101</v>
      </c>
      <c r="C4881"/>
      <c r="D4881" t="s">
        <v>303</v>
      </c>
      <c r="E4881" t="s">
        <v>13329</v>
      </c>
      <c r="F4881" t="s">
        <v>8049</v>
      </c>
      <c r="G4881" t="s">
        <v>14</v>
      </c>
      <c r="H4881" t="s">
        <v>22</v>
      </c>
      <c r="I4881"/>
      <c r="J4881">
        <v>2009</v>
      </c>
      <c r="K4881">
        <v>6.9</v>
      </c>
      <c r="L4881" s="5" t="s">
        <v>8415</v>
      </c>
      <c r="M4881" s="5" t="s">
        <v>3629</v>
      </c>
      <c r="P4881" s="5" t="e">
        <f t="shared" si="424"/>
        <v>#DIV/0!</v>
      </c>
      <c r="Q4881" s="5">
        <f t="shared" si="425"/>
        <v>25035665</v>
      </c>
      <c r="R4881" s="1">
        <f t="shared" si="426"/>
        <v>6035665</v>
      </c>
      <c r="S4881" s="1">
        <f t="shared" si="427"/>
        <v>19000000</v>
      </c>
      <c r="V4881" s="5"/>
      <c r="W4881" s="5"/>
      <c r="Y4881" s="5"/>
    </row>
    <row r="4882" spans="1:25" x14ac:dyDescent="0.3">
      <c r="A4882" t="s">
        <v>8052</v>
      </c>
      <c r="B4882">
        <v>93</v>
      </c>
      <c r="C4882"/>
      <c r="D4882" t="s">
        <v>6358</v>
      </c>
      <c r="E4882" t="s">
        <v>13330</v>
      </c>
      <c r="F4882" t="s">
        <v>8053</v>
      </c>
      <c r="G4882" t="s">
        <v>14</v>
      </c>
      <c r="H4882" t="s">
        <v>15</v>
      </c>
      <c r="I4882"/>
      <c r="J4882">
        <v>2008</v>
      </c>
      <c r="K4882">
        <v>2.5</v>
      </c>
      <c r="L4882" s="5" t="s">
        <v>1221</v>
      </c>
      <c r="M4882" s="5" t="s">
        <v>6055</v>
      </c>
      <c r="P4882" s="5" t="e">
        <f t="shared" si="424"/>
        <v>#DIV/0!</v>
      </c>
      <c r="Q4882" s="5">
        <f t="shared" si="425"/>
        <v>25035665</v>
      </c>
      <c r="R4882" s="1">
        <f t="shared" si="426"/>
        <v>6035665</v>
      </c>
      <c r="S4882" s="1">
        <f t="shared" si="427"/>
        <v>19000000</v>
      </c>
      <c r="V4882" s="5"/>
      <c r="W4882" s="5"/>
      <c r="Y4882" s="5"/>
    </row>
    <row r="4883" spans="1:25" x14ac:dyDescent="0.3">
      <c r="A4883" t="s">
        <v>8055</v>
      </c>
      <c r="B4883">
        <v>107</v>
      </c>
      <c r="C4883"/>
      <c r="D4883" t="s">
        <v>8056</v>
      </c>
      <c r="E4883" t="s">
        <v>13331</v>
      </c>
      <c r="F4883" t="s">
        <v>8057</v>
      </c>
      <c r="G4883" t="s">
        <v>14</v>
      </c>
      <c r="H4883" t="s">
        <v>15</v>
      </c>
      <c r="I4883"/>
      <c r="J4883">
        <v>2009</v>
      </c>
      <c r="K4883">
        <v>7</v>
      </c>
      <c r="L4883" s="5" t="s">
        <v>476</v>
      </c>
      <c r="M4883" s="5" t="s">
        <v>1221</v>
      </c>
      <c r="N4883" t="s">
        <v>455</v>
      </c>
      <c r="O4883" t="s">
        <v>4289</v>
      </c>
      <c r="P4883" s="5" t="e">
        <f t="shared" si="424"/>
        <v>#DIV/0!</v>
      </c>
      <c r="Q4883" s="5">
        <f t="shared" si="425"/>
        <v>25035665</v>
      </c>
      <c r="R4883" s="1">
        <f t="shared" si="426"/>
        <v>6035665</v>
      </c>
      <c r="S4883" s="1">
        <f t="shared" si="427"/>
        <v>19000000</v>
      </c>
      <c r="V4883" s="5"/>
      <c r="W4883" s="5"/>
      <c r="Y4883" s="5"/>
    </row>
    <row r="4884" spans="1:25" x14ac:dyDescent="0.3">
      <c r="A4884" t="s">
        <v>8060</v>
      </c>
      <c r="B4884">
        <v>35</v>
      </c>
      <c r="C4884"/>
      <c r="D4884" t="s">
        <v>8061</v>
      </c>
      <c r="E4884" t="s">
        <v>13332</v>
      </c>
      <c r="F4884" t="s">
        <v>8062</v>
      </c>
      <c r="G4884" t="s">
        <v>14</v>
      </c>
      <c r="H4884" t="s">
        <v>15</v>
      </c>
      <c r="I4884"/>
      <c r="J4884">
        <v>2007</v>
      </c>
      <c r="K4884">
        <v>6.9</v>
      </c>
      <c r="L4884" s="5" t="s">
        <v>599</v>
      </c>
      <c r="M4884" s="5" t="s">
        <v>8416</v>
      </c>
      <c r="P4884" s="5" t="e">
        <f t="shared" si="424"/>
        <v>#DIV/0!</v>
      </c>
      <c r="Q4884" s="5">
        <f t="shared" si="425"/>
        <v>25035665</v>
      </c>
      <c r="R4884" s="1">
        <f t="shared" si="426"/>
        <v>6035665</v>
      </c>
      <c r="S4884" s="1">
        <f t="shared" si="427"/>
        <v>19000000</v>
      </c>
      <c r="V4884" s="5"/>
      <c r="W4884" s="5"/>
      <c r="Y4884" s="5"/>
    </row>
    <row r="4885" spans="1:25" x14ac:dyDescent="0.3">
      <c r="A4885" t="s">
        <v>8063</v>
      </c>
      <c r="B4885">
        <v>108</v>
      </c>
      <c r="C4885"/>
      <c r="D4885" t="s">
        <v>703</v>
      </c>
      <c r="E4885" t="s">
        <v>13333</v>
      </c>
      <c r="F4885" t="s">
        <v>8064</v>
      </c>
      <c r="G4885" t="s">
        <v>14</v>
      </c>
      <c r="H4885" t="s">
        <v>15</v>
      </c>
      <c r="I4885"/>
      <c r="J4885">
        <v>1982</v>
      </c>
      <c r="K4885">
        <v>4.5</v>
      </c>
      <c r="L4885" s="5" t="s">
        <v>8413</v>
      </c>
      <c r="M4885" s="5" t="s">
        <v>1221</v>
      </c>
      <c r="P4885" s="5" t="e">
        <f t="shared" si="424"/>
        <v>#DIV/0!</v>
      </c>
      <c r="Q4885" s="5">
        <f t="shared" si="425"/>
        <v>25035665</v>
      </c>
      <c r="R4885" s="1">
        <f t="shared" si="426"/>
        <v>6035665</v>
      </c>
      <c r="S4885" s="1">
        <f t="shared" si="427"/>
        <v>19000000</v>
      </c>
      <c r="V4885" s="5"/>
      <c r="W4885" s="5"/>
      <c r="Y4885" s="5"/>
    </row>
    <row r="4886" spans="1:25" x14ac:dyDescent="0.3">
      <c r="A4886" t="s">
        <v>4473</v>
      </c>
      <c r="B4886">
        <v>92</v>
      </c>
      <c r="C4886">
        <v>104792</v>
      </c>
      <c r="D4886" t="s">
        <v>3063</v>
      </c>
      <c r="E4886" t="s">
        <v>13334</v>
      </c>
      <c r="F4886" t="s">
        <v>8077</v>
      </c>
      <c r="G4886" t="s">
        <v>14</v>
      </c>
      <c r="H4886" t="s">
        <v>22</v>
      </c>
      <c r="I4886"/>
      <c r="J4886">
        <v>2008</v>
      </c>
      <c r="K4886">
        <v>7.1</v>
      </c>
      <c r="L4886" s="5" t="s">
        <v>476</v>
      </c>
      <c r="M4886" s="5" t="s">
        <v>4651</v>
      </c>
      <c r="N4886" t="s">
        <v>8413</v>
      </c>
      <c r="O4886" t="s">
        <v>1221</v>
      </c>
      <c r="P4886" s="5" t="e">
        <f t="shared" si="424"/>
        <v>#DIV/0!</v>
      </c>
      <c r="Q4886" s="5">
        <f t="shared" si="425"/>
        <v>104792</v>
      </c>
      <c r="R4886" s="1">
        <f t="shared" si="426"/>
        <v>-18895208</v>
      </c>
      <c r="S4886" s="1">
        <f t="shared" si="427"/>
        <v>19000000</v>
      </c>
      <c r="V4886" s="5"/>
      <c r="W4886" s="5"/>
      <c r="Y4886" s="5"/>
    </row>
    <row r="4887" spans="1:25" x14ac:dyDescent="0.3">
      <c r="A4887" t="s">
        <v>668</v>
      </c>
      <c r="B4887">
        <v>119</v>
      </c>
      <c r="C4887">
        <v>59774</v>
      </c>
      <c r="D4887" t="s">
        <v>507</v>
      </c>
      <c r="E4887" t="s">
        <v>13335</v>
      </c>
      <c r="F4887" t="s">
        <v>8101</v>
      </c>
      <c r="G4887" t="s">
        <v>3067</v>
      </c>
      <c r="H4887" t="s">
        <v>275</v>
      </c>
      <c r="I4887"/>
      <c r="J4887">
        <v>2010</v>
      </c>
      <c r="K4887">
        <v>6.8</v>
      </c>
      <c r="L4887" s="5" t="s">
        <v>599</v>
      </c>
      <c r="M4887" s="5" t="s">
        <v>1221</v>
      </c>
      <c r="N4887" t="s">
        <v>6851</v>
      </c>
      <c r="P4887" s="5" t="e">
        <f t="shared" si="424"/>
        <v>#DIV/0!</v>
      </c>
      <c r="Q4887" s="5">
        <f t="shared" si="425"/>
        <v>59774</v>
      </c>
      <c r="R4887" s="1">
        <f t="shared" si="426"/>
        <v>-18940226</v>
      </c>
      <c r="S4887" s="1">
        <f t="shared" si="427"/>
        <v>19000000</v>
      </c>
      <c r="V4887" s="5"/>
      <c r="W4887" s="5"/>
      <c r="Y4887" s="5"/>
    </row>
    <row r="4888" spans="1:25" x14ac:dyDescent="0.3">
      <c r="A4888" t="s">
        <v>5304</v>
      </c>
      <c r="B4888">
        <v>84</v>
      </c>
      <c r="C4888">
        <v>140016</v>
      </c>
      <c r="D4888" t="s">
        <v>5406</v>
      </c>
      <c r="E4888" t="s">
        <v>13336</v>
      </c>
      <c r="F4888" t="s">
        <v>8110</v>
      </c>
      <c r="G4888" t="s">
        <v>14</v>
      </c>
      <c r="H4888" t="s">
        <v>15</v>
      </c>
      <c r="I4888"/>
      <c r="J4888">
        <v>2008</v>
      </c>
      <c r="K4888">
        <v>6</v>
      </c>
      <c r="L4888" s="5" t="s">
        <v>599</v>
      </c>
      <c r="M4888" s="5" t="s">
        <v>1221</v>
      </c>
      <c r="N4888" t="s">
        <v>2267</v>
      </c>
      <c r="O4888" t="s">
        <v>6851</v>
      </c>
      <c r="P4888" s="5" t="e">
        <f t="shared" si="424"/>
        <v>#DIV/0!</v>
      </c>
      <c r="Q4888" s="5">
        <f t="shared" si="425"/>
        <v>140016</v>
      </c>
      <c r="R4888" s="1">
        <f t="shared" si="426"/>
        <v>-18859984</v>
      </c>
      <c r="S4888" s="1">
        <f t="shared" si="427"/>
        <v>19000000</v>
      </c>
      <c r="V4888" s="5"/>
      <c r="W4888" s="5"/>
      <c r="Y4888" s="5"/>
    </row>
    <row r="4889" spans="1:25" x14ac:dyDescent="0.3">
      <c r="A4889" t="s">
        <v>8111</v>
      </c>
      <c r="B4889">
        <v>89</v>
      </c>
      <c r="C4889"/>
      <c r="D4889" t="s">
        <v>8112</v>
      </c>
      <c r="E4889" t="s">
        <v>13337</v>
      </c>
      <c r="F4889" t="s">
        <v>8113</v>
      </c>
      <c r="G4889" t="s">
        <v>14</v>
      </c>
      <c r="H4889" t="s">
        <v>15</v>
      </c>
      <c r="I4889"/>
      <c r="J4889">
        <v>2014</v>
      </c>
      <c r="K4889">
        <v>6.8</v>
      </c>
      <c r="L4889" s="5" t="s">
        <v>599</v>
      </c>
      <c r="M4889" s="5" t="s">
        <v>2267</v>
      </c>
      <c r="N4889" t="s">
        <v>8415</v>
      </c>
      <c r="O4889" t="s">
        <v>3629</v>
      </c>
      <c r="P4889" s="5" t="e">
        <f t="shared" si="424"/>
        <v>#DIV/0!</v>
      </c>
      <c r="Q4889" s="5">
        <f t="shared" si="425"/>
        <v>25035665</v>
      </c>
      <c r="R4889" s="1">
        <f t="shared" si="426"/>
        <v>6035665</v>
      </c>
      <c r="S4889" s="1">
        <f t="shared" si="427"/>
        <v>19000000</v>
      </c>
      <c r="V4889" s="5"/>
      <c r="W4889" s="5"/>
      <c r="Y4889" s="5"/>
    </row>
    <row r="4890" spans="1:25" x14ac:dyDescent="0.3">
      <c r="A4890" t="s">
        <v>8116</v>
      </c>
      <c r="B4890">
        <v>126</v>
      </c>
      <c r="C4890"/>
      <c r="D4890" t="s">
        <v>1890</v>
      </c>
      <c r="E4890" t="s">
        <v>13338</v>
      </c>
      <c r="F4890" t="s">
        <v>8117</v>
      </c>
      <c r="G4890" t="s">
        <v>5509</v>
      </c>
      <c r="H4890" t="s">
        <v>2705</v>
      </c>
      <c r="I4890"/>
      <c r="J4890">
        <v>1955</v>
      </c>
      <c r="K4890">
        <v>8.1</v>
      </c>
      <c r="L4890" s="5" t="s">
        <v>1221</v>
      </c>
      <c r="M4890" s="5" t="s">
        <v>455</v>
      </c>
      <c r="P4890" s="5" t="e">
        <f t="shared" si="424"/>
        <v>#DIV/0!</v>
      </c>
      <c r="Q4890" s="5">
        <f t="shared" si="425"/>
        <v>25035665</v>
      </c>
      <c r="R4890" s="1">
        <f t="shared" si="426"/>
        <v>6035665</v>
      </c>
      <c r="S4890" s="1">
        <f t="shared" si="427"/>
        <v>19000000</v>
      </c>
      <c r="V4890" s="5"/>
      <c r="W4890" s="5"/>
      <c r="Y4890" s="5"/>
    </row>
    <row r="4891" spans="1:25" x14ac:dyDescent="0.3">
      <c r="A4891" t="s">
        <v>8118</v>
      </c>
      <c r="B4891">
        <v>86</v>
      </c>
      <c r="C4891">
        <v>15542</v>
      </c>
      <c r="D4891" t="s">
        <v>507</v>
      </c>
      <c r="E4891" t="s">
        <v>13339</v>
      </c>
      <c r="F4891" t="s">
        <v>8119</v>
      </c>
      <c r="G4891" t="s">
        <v>14</v>
      </c>
      <c r="H4891" t="s">
        <v>15</v>
      </c>
      <c r="I4891"/>
      <c r="J4891">
        <v>2008</v>
      </c>
      <c r="K4891">
        <v>6.5</v>
      </c>
      <c r="L4891" s="5" t="s">
        <v>599</v>
      </c>
      <c r="M4891" s="5" t="s">
        <v>1221</v>
      </c>
      <c r="N4891" t="s">
        <v>6851</v>
      </c>
      <c r="P4891" s="5" t="e">
        <f t="shared" si="424"/>
        <v>#DIV/0!</v>
      </c>
      <c r="Q4891" s="5">
        <f t="shared" si="425"/>
        <v>15542</v>
      </c>
      <c r="R4891" s="1">
        <f t="shared" si="426"/>
        <v>-18984458</v>
      </c>
      <c r="S4891" s="1">
        <f t="shared" si="427"/>
        <v>19000000</v>
      </c>
      <c r="V4891" s="5"/>
      <c r="W4891" s="5"/>
      <c r="Y4891" s="5"/>
    </row>
    <row r="4892" spans="1:25" x14ac:dyDescent="0.3">
      <c r="A4892" t="s">
        <v>8130</v>
      </c>
      <c r="B4892">
        <v>93</v>
      </c>
      <c r="C4892"/>
      <c r="D4892" t="s">
        <v>965</v>
      </c>
      <c r="E4892" t="s">
        <v>13340</v>
      </c>
      <c r="F4892" t="s">
        <v>8131</v>
      </c>
      <c r="G4892" t="s">
        <v>14</v>
      </c>
      <c r="H4892" t="s">
        <v>15</v>
      </c>
      <c r="I4892"/>
      <c r="J4892">
        <v>2014</v>
      </c>
      <c r="K4892">
        <v>6.3</v>
      </c>
      <c r="L4892" s="5" t="s">
        <v>1221</v>
      </c>
      <c r="M4892" s="5" t="s">
        <v>4289</v>
      </c>
      <c r="N4892" t="s">
        <v>3629</v>
      </c>
      <c r="P4892" s="5" t="e">
        <f t="shared" si="424"/>
        <v>#DIV/0!</v>
      </c>
      <c r="Q4892" s="5">
        <f t="shared" si="425"/>
        <v>25035665</v>
      </c>
      <c r="R4892" s="1">
        <f t="shared" si="426"/>
        <v>6035665</v>
      </c>
      <c r="S4892" s="1">
        <f t="shared" si="427"/>
        <v>19000000</v>
      </c>
      <c r="V4892" s="5"/>
      <c r="W4892" s="5"/>
      <c r="Y4892" s="5"/>
    </row>
    <row r="4893" spans="1:25" x14ac:dyDescent="0.3">
      <c r="A4893" t="s">
        <v>8154</v>
      </c>
      <c r="B4893">
        <v>86</v>
      </c>
      <c r="C4893"/>
      <c r="D4893" t="s">
        <v>2267</v>
      </c>
      <c r="E4893" t="s">
        <v>13341</v>
      </c>
      <c r="F4893" t="s">
        <v>8155</v>
      </c>
      <c r="G4893" t="s">
        <v>14</v>
      </c>
      <c r="H4893" t="s">
        <v>22</v>
      </c>
      <c r="I4893"/>
      <c r="J4893">
        <v>2012</v>
      </c>
      <c r="K4893">
        <v>5.4</v>
      </c>
      <c r="L4893" s="5" t="s">
        <v>2267</v>
      </c>
      <c r="M4893" s="5"/>
      <c r="P4893" s="5" t="e">
        <f t="shared" si="424"/>
        <v>#DIV/0!</v>
      </c>
      <c r="Q4893" s="5">
        <f t="shared" si="425"/>
        <v>25035665</v>
      </c>
      <c r="R4893" s="1">
        <f t="shared" si="426"/>
        <v>6035665</v>
      </c>
      <c r="S4893" s="1">
        <f t="shared" si="427"/>
        <v>19000000</v>
      </c>
      <c r="V4893" s="5"/>
      <c r="W4893" s="5"/>
      <c r="Y4893" s="5"/>
    </row>
    <row r="4894" spans="1:25" x14ac:dyDescent="0.3">
      <c r="A4894" t="s">
        <v>8156</v>
      </c>
      <c r="B4894">
        <v>98</v>
      </c>
      <c r="C4894"/>
      <c r="D4894" t="s">
        <v>1171</v>
      </c>
      <c r="E4894" t="s">
        <v>13342</v>
      </c>
      <c r="F4894" t="s">
        <v>8157</v>
      </c>
      <c r="G4894" t="s">
        <v>14</v>
      </c>
      <c r="H4894" t="s">
        <v>15</v>
      </c>
      <c r="I4894"/>
      <c r="J4894">
        <v>2015</v>
      </c>
      <c r="K4894">
        <v>7.1</v>
      </c>
      <c r="L4894" s="5" t="s">
        <v>476</v>
      </c>
      <c r="M4894" s="5" t="s">
        <v>1221</v>
      </c>
      <c r="N4894" t="s">
        <v>8417</v>
      </c>
      <c r="P4894" s="5" t="e">
        <f t="shared" si="424"/>
        <v>#DIV/0!</v>
      </c>
      <c r="Q4894" s="5">
        <f t="shared" si="425"/>
        <v>25035665</v>
      </c>
      <c r="R4894" s="1">
        <f t="shared" si="426"/>
        <v>6035665</v>
      </c>
      <c r="S4894" s="1">
        <f t="shared" si="427"/>
        <v>19000000</v>
      </c>
      <c r="V4894" s="5"/>
      <c r="W4894" s="5"/>
      <c r="Y4894" s="5"/>
    </row>
    <row r="4895" spans="1:25" x14ac:dyDescent="0.3">
      <c r="A4895" t="s">
        <v>5901</v>
      </c>
      <c r="B4895">
        <v>85</v>
      </c>
      <c r="C4895">
        <v>405614</v>
      </c>
      <c r="D4895" t="s">
        <v>799</v>
      </c>
      <c r="E4895" t="s">
        <v>13343</v>
      </c>
      <c r="F4895" t="s">
        <v>8169</v>
      </c>
      <c r="G4895" t="s">
        <v>14</v>
      </c>
      <c r="H4895" t="s">
        <v>15</v>
      </c>
      <c r="I4895"/>
      <c r="J4895">
        <v>2011</v>
      </c>
      <c r="K4895">
        <v>6.7</v>
      </c>
      <c r="L4895" s="5" t="s">
        <v>1221</v>
      </c>
      <c r="M4895" s="5" t="s">
        <v>8415</v>
      </c>
      <c r="N4895" t="s">
        <v>4289</v>
      </c>
      <c r="O4895" t="s">
        <v>3629</v>
      </c>
      <c r="P4895" s="5" t="e">
        <f t="shared" si="424"/>
        <v>#DIV/0!</v>
      </c>
      <c r="Q4895" s="5">
        <f t="shared" si="425"/>
        <v>405614</v>
      </c>
      <c r="R4895" s="1">
        <f t="shared" si="426"/>
        <v>-18594386</v>
      </c>
      <c r="S4895" s="1">
        <f t="shared" si="427"/>
        <v>19000000</v>
      </c>
      <c r="V4895" s="5"/>
      <c r="W4895" s="5"/>
      <c r="Y4895" s="5"/>
    </row>
    <row r="4896" spans="1:25" x14ac:dyDescent="0.3">
      <c r="A4896" t="s">
        <v>602</v>
      </c>
      <c r="B4896">
        <v>100</v>
      </c>
      <c r="C4896">
        <v>2643689</v>
      </c>
      <c r="D4896" t="s">
        <v>910</v>
      </c>
      <c r="E4896" t="s">
        <v>13344</v>
      </c>
      <c r="F4896" t="s">
        <v>8188</v>
      </c>
      <c r="G4896" t="s">
        <v>14</v>
      </c>
      <c r="H4896" t="s">
        <v>15</v>
      </c>
      <c r="I4896"/>
      <c r="J4896">
        <v>1998</v>
      </c>
      <c r="K4896">
        <v>7.3</v>
      </c>
      <c r="L4896" s="5" t="s">
        <v>599</v>
      </c>
      <c r="M4896" s="5" t="s">
        <v>1221</v>
      </c>
      <c r="P4896" s="5" t="e">
        <f t="shared" si="424"/>
        <v>#DIV/0!</v>
      </c>
      <c r="Q4896" s="5">
        <f t="shared" si="425"/>
        <v>2643689</v>
      </c>
      <c r="R4896" s="1">
        <f t="shared" si="426"/>
        <v>-16356311</v>
      </c>
      <c r="S4896" s="1">
        <f t="shared" si="427"/>
        <v>19000000</v>
      </c>
      <c r="V4896" s="5"/>
      <c r="W4896" s="5"/>
      <c r="Y4896" s="5"/>
    </row>
    <row r="4897" spans="1:25" x14ac:dyDescent="0.3">
      <c r="A4897" t="s">
        <v>8202</v>
      </c>
      <c r="B4897">
        <v>68</v>
      </c>
      <c r="C4897"/>
      <c r="D4897" t="s">
        <v>703</v>
      </c>
      <c r="E4897" t="s">
        <v>13345</v>
      </c>
      <c r="F4897" t="s">
        <v>8203</v>
      </c>
      <c r="G4897" t="s">
        <v>14</v>
      </c>
      <c r="H4897" t="s">
        <v>15</v>
      </c>
      <c r="I4897"/>
      <c r="J4897">
        <v>1948</v>
      </c>
      <c r="K4897">
        <v>7.1</v>
      </c>
      <c r="L4897" s="5" t="s">
        <v>8413</v>
      </c>
      <c r="M4897" s="5" t="s">
        <v>1221</v>
      </c>
      <c r="P4897" s="5" t="e">
        <f t="shared" si="424"/>
        <v>#DIV/0!</v>
      </c>
      <c r="Q4897" s="5">
        <f t="shared" si="425"/>
        <v>25035665</v>
      </c>
      <c r="R4897" s="1">
        <f t="shared" si="426"/>
        <v>6035665</v>
      </c>
      <c r="S4897" s="1">
        <f t="shared" si="427"/>
        <v>19000000</v>
      </c>
      <c r="V4897" s="5"/>
      <c r="W4897" s="5"/>
      <c r="Y4897" s="5"/>
    </row>
    <row r="4898" spans="1:25" x14ac:dyDescent="0.3">
      <c r="A4898" t="s">
        <v>8206</v>
      </c>
      <c r="B4898">
        <v>106</v>
      </c>
      <c r="C4898"/>
      <c r="D4898" t="s">
        <v>2393</v>
      </c>
      <c r="E4898" t="s">
        <v>13346</v>
      </c>
      <c r="F4898" t="s">
        <v>8207</v>
      </c>
      <c r="G4898" t="s">
        <v>14</v>
      </c>
      <c r="H4898" t="s">
        <v>15</v>
      </c>
      <c r="I4898"/>
      <c r="J4898">
        <v>1971</v>
      </c>
      <c r="K4898">
        <v>6.8</v>
      </c>
      <c r="L4898" s="5" t="s">
        <v>8413</v>
      </c>
      <c r="M4898" s="5" t="s">
        <v>2267</v>
      </c>
      <c r="N4898" t="s">
        <v>3629</v>
      </c>
      <c r="P4898" s="5" t="e">
        <f t="shared" si="424"/>
        <v>#DIV/0!</v>
      </c>
      <c r="Q4898" s="5">
        <f t="shared" si="425"/>
        <v>25035665</v>
      </c>
      <c r="R4898" s="1">
        <f t="shared" si="426"/>
        <v>6035665</v>
      </c>
      <c r="S4898" s="1">
        <f t="shared" si="427"/>
        <v>19000000</v>
      </c>
      <c r="V4898" s="5"/>
      <c r="W4898" s="5"/>
      <c r="Y4898" s="5"/>
    </row>
    <row r="4899" spans="1:25" x14ac:dyDescent="0.3">
      <c r="A4899" t="s">
        <v>8213</v>
      </c>
      <c r="B4899">
        <v>86</v>
      </c>
      <c r="C4899">
        <v>33598</v>
      </c>
      <c r="D4899" t="s">
        <v>604</v>
      </c>
      <c r="E4899" t="s">
        <v>13347</v>
      </c>
      <c r="F4899" t="s">
        <v>8214</v>
      </c>
      <c r="G4899" t="s">
        <v>14</v>
      </c>
      <c r="H4899" t="s">
        <v>15</v>
      </c>
      <c r="I4899"/>
      <c r="J4899">
        <v>1997</v>
      </c>
      <c r="K4899">
        <v>5.4</v>
      </c>
      <c r="L4899" s="5" t="s">
        <v>599</v>
      </c>
      <c r="M4899" s="5" t="s">
        <v>6851</v>
      </c>
      <c r="P4899" s="5" t="e">
        <f t="shared" si="424"/>
        <v>#DIV/0!</v>
      </c>
      <c r="Q4899" s="5">
        <f t="shared" si="425"/>
        <v>33598</v>
      </c>
      <c r="R4899" s="1">
        <f t="shared" si="426"/>
        <v>-18966402</v>
      </c>
      <c r="S4899" s="1">
        <f t="shared" si="427"/>
        <v>19000000</v>
      </c>
      <c r="V4899" s="5"/>
      <c r="W4899" s="5"/>
      <c r="Y4899" s="5"/>
    </row>
    <row r="4900" spans="1:25" x14ac:dyDescent="0.3">
      <c r="A4900" t="s">
        <v>8228</v>
      </c>
      <c r="B4900">
        <v>87</v>
      </c>
      <c r="C4900"/>
      <c r="D4900" t="s">
        <v>599</v>
      </c>
      <c r="E4900" t="s">
        <v>13348</v>
      </c>
      <c r="F4900" t="s">
        <v>8229</v>
      </c>
      <c r="G4900" t="s">
        <v>14</v>
      </c>
      <c r="H4900" t="s">
        <v>15</v>
      </c>
      <c r="I4900"/>
      <c r="J4900">
        <v>2012</v>
      </c>
      <c r="K4900">
        <v>6.3</v>
      </c>
      <c r="L4900" s="5" t="s">
        <v>599</v>
      </c>
      <c r="M4900" s="5"/>
      <c r="P4900" s="5" t="e">
        <f t="shared" si="424"/>
        <v>#DIV/0!</v>
      </c>
      <c r="Q4900" s="5">
        <f t="shared" si="425"/>
        <v>25035665</v>
      </c>
      <c r="R4900" s="1">
        <f t="shared" si="426"/>
        <v>6035665</v>
      </c>
      <c r="S4900" s="1">
        <f t="shared" si="427"/>
        <v>19000000</v>
      </c>
      <c r="V4900" s="5"/>
      <c r="W4900" s="5"/>
      <c r="Y4900" s="5"/>
    </row>
    <row r="4901" spans="1:25" x14ac:dyDescent="0.3">
      <c r="A4901" t="s">
        <v>8232</v>
      </c>
      <c r="B4901">
        <v>83</v>
      </c>
      <c r="C4901"/>
      <c r="D4901" t="s">
        <v>771</v>
      </c>
      <c r="E4901" t="s">
        <v>13349</v>
      </c>
      <c r="F4901" t="s">
        <v>8233</v>
      </c>
      <c r="G4901" t="s">
        <v>14</v>
      </c>
      <c r="H4901" t="s">
        <v>99</v>
      </c>
      <c r="I4901"/>
      <c r="J4901">
        <v>2013</v>
      </c>
      <c r="K4901">
        <v>6.7</v>
      </c>
      <c r="L4901" s="5" t="s">
        <v>8413</v>
      </c>
      <c r="M4901" s="5" t="s">
        <v>1221</v>
      </c>
      <c r="N4901" t="s">
        <v>3629</v>
      </c>
      <c r="P4901" s="5" t="e">
        <f t="shared" si="424"/>
        <v>#DIV/0!</v>
      </c>
      <c r="Q4901" s="5">
        <f t="shared" si="425"/>
        <v>25035665</v>
      </c>
      <c r="R4901" s="1">
        <f t="shared" si="426"/>
        <v>6035665</v>
      </c>
      <c r="S4901" s="1">
        <f t="shared" si="427"/>
        <v>19000000</v>
      </c>
      <c r="V4901" s="5"/>
      <c r="W4901" s="5"/>
      <c r="Y4901" s="5"/>
    </row>
    <row r="4902" spans="1:25" x14ac:dyDescent="0.3">
      <c r="A4902" t="s">
        <v>8234</v>
      </c>
      <c r="B4902">
        <v>99</v>
      </c>
      <c r="C4902"/>
      <c r="D4902" t="s">
        <v>507</v>
      </c>
      <c r="E4902" t="s">
        <v>13350</v>
      </c>
      <c r="F4902" t="s">
        <v>8235</v>
      </c>
      <c r="G4902" t="s">
        <v>5066</v>
      </c>
      <c r="H4902" t="s">
        <v>5876</v>
      </c>
      <c r="I4902"/>
      <c r="J4902">
        <v>1983</v>
      </c>
      <c r="K4902">
        <v>6.4</v>
      </c>
      <c r="L4902" s="5" t="s">
        <v>599</v>
      </c>
      <c r="M4902" s="5" t="s">
        <v>1221</v>
      </c>
      <c r="N4902" t="s">
        <v>6851</v>
      </c>
      <c r="P4902" s="5" t="e">
        <f t="shared" si="424"/>
        <v>#DIV/0!</v>
      </c>
      <c r="Q4902" s="5">
        <f t="shared" si="425"/>
        <v>25035665</v>
      </c>
      <c r="R4902" s="1">
        <f t="shared" si="426"/>
        <v>6035665</v>
      </c>
      <c r="S4902" s="1">
        <f t="shared" si="427"/>
        <v>19000000</v>
      </c>
      <c r="V4902" s="5"/>
      <c r="W4902" s="5"/>
      <c r="Y4902" s="5"/>
    </row>
    <row r="4903" spans="1:25" x14ac:dyDescent="0.3">
      <c r="A4903" t="s">
        <v>8240</v>
      </c>
      <c r="B4903">
        <v>90</v>
      </c>
      <c r="C4903"/>
      <c r="D4903" t="s">
        <v>910</v>
      </c>
      <c r="E4903" t="s">
        <v>13351</v>
      </c>
      <c r="F4903" s="3" t="s">
        <v>8241</v>
      </c>
      <c r="G4903" t="s">
        <v>14</v>
      </c>
      <c r="H4903" t="s">
        <v>15</v>
      </c>
      <c r="I4903"/>
      <c r="J4903">
        <v>2006</v>
      </c>
      <c r="K4903">
        <v>4.7</v>
      </c>
      <c r="L4903" s="5" t="s">
        <v>599</v>
      </c>
      <c r="M4903" s="5" t="s">
        <v>1221</v>
      </c>
      <c r="P4903" s="5" t="e">
        <f t="shared" si="424"/>
        <v>#DIV/0!</v>
      </c>
      <c r="Q4903" s="5">
        <f t="shared" si="425"/>
        <v>25035665</v>
      </c>
      <c r="R4903" s="1">
        <f t="shared" si="426"/>
        <v>6035665</v>
      </c>
      <c r="S4903" s="1">
        <f t="shared" si="427"/>
        <v>19000000</v>
      </c>
      <c r="V4903" s="5"/>
      <c r="W4903" s="5"/>
      <c r="Y4903" s="5"/>
    </row>
    <row r="4904" spans="1:25" x14ac:dyDescent="0.3">
      <c r="A4904" t="s">
        <v>172</v>
      </c>
      <c r="B4904">
        <v>117</v>
      </c>
      <c r="C4904">
        <v>321952</v>
      </c>
      <c r="D4904" t="s">
        <v>1448</v>
      </c>
      <c r="E4904" t="s">
        <v>13352</v>
      </c>
      <c r="F4904" t="s">
        <v>8262</v>
      </c>
      <c r="G4904" t="s">
        <v>14</v>
      </c>
      <c r="H4904" t="s">
        <v>15</v>
      </c>
      <c r="I4904"/>
      <c r="J4904">
        <v>1978</v>
      </c>
      <c r="K4904">
        <v>8.1999999999999993</v>
      </c>
      <c r="L4904" s="5" t="s">
        <v>27</v>
      </c>
      <c r="M4904" s="5" t="s">
        <v>4183</v>
      </c>
      <c r="P4904" s="5" t="e">
        <f t="shared" si="424"/>
        <v>#DIV/0!</v>
      </c>
      <c r="Q4904" s="5">
        <f t="shared" si="425"/>
        <v>321952</v>
      </c>
      <c r="R4904" s="1">
        <f t="shared" si="426"/>
        <v>-18678048</v>
      </c>
      <c r="S4904" s="1">
        <f t="shared" si="427"/>
        <v>19000000</v>
      </c>
      <c r="V4904" s="5"/>
      <c r="W4904" s="5"/>
      <c r="Y4904" s="5"/>
    </row>
    <row r="4905" spans="1:25" x14ac:dyDescent="0.3">
      <c r="A4905" t="s">
        <v>8265</v>
      </c>
      <c r="B4905">
        <v>79</v>
      </c>
      <c r="C4905">
        <v>24705</v>
      </c>
      <c r="D4905" t="s">
        <v>1221</v>
      </c>
      <c r="E4905" t="s">
        <v>13353</v>
      </c>
      <c r="F4905" t="s">
        <v>8266</v>
      </c>
      <c r="G4905" t="s">
        <v>14</v>
      </c>
      <c r="H4905" t="s">
        <v>15</v>
      </c>
      <c r="I4905"/>
      <c r="J4905">
        <v>2009</v>
      </c>
      <c r="K4905">
        <v>6.3</v>
      </c>
      <c r="L4905" s="5" t="s">
        <v>1221</v>
      </c>
      <c r="M4905" s="5"/>
      <c r="P4905" s="5" t="e">
        <f t="shared" si="424"/>
        <v>#DIV/0!</v>
      </c>
      <c r="Q4905" s="5">
        <f t="shared" si="425"/>
        <v>24705</v>
      </c>
      <c r="R4905" s="1">
        <f t="shared" si="426"/>
        <v>-18975295</v>
      </c>
      <c r="S4905" s="1">
        <f t="shared" si="427"/>
        <v>19000000</v>
      </c>
      <c r="V4905" s="5"/>
      <c r="W4905" s="5"/>
      <c r="Y4905" s="5"/>
    </row>
    <row r="4906" spans="1:25" x14ac:dyDescent="0.3">
      <c r="A4906" t="s">
        <v>8269</v>
      </c>
      <c r="B4906">
        <v>109</v>
      </c>
      <c r="C4906"/>
      <c r="D4906" t="s">
        <v>599</v>
      </c>
      <c r="E4906" t="s">
        <v>13354</v>
      </c>
      <c r="F4906" t="s">
        <v>8270</v>
      </c>
      <c r="G4906" t="s">
        <v>14</v>
      </c>
      <c r="H4906" t="s">
        <v>15</v>
      </c>
      <c r="I4906"/>
      <c r="J4906">
        <v>2005</v>
      </c>
      <c r="K4906">
        <v>6.9</v>
      </c>
      <c r="L4906" s="5" t="s">
        <v>599</v>
      </c>
      <c r="M4906" s="5"/>
      <c r="P4906" s="5" t="e">
        <f t="shared" si="424"/>
        <v>#DIV/0!</v>
      </c>
      <c r="Q4906" s="5">
        <f t="shared" si="425"/>
        <v>25035665</v>
      </c>
      <c r="R4906" s="1">
        <f t="shared" si="426"/>
        <v>6035665</v>
      </c>
      <c r="S4906" s="1">
        <f t="shared" si="427"/>
        <v>19000000</v>
      </c>
      <c r="V4906" s="5"/>
      <c r="W4906" s="5"/>
      <c r="Y4906" s="5"/>
    </row>
    <row r="4907" spans="1:25" x14ac:dyDescent="0.3">
      <c r="A4907" t="s">
        <v>7712</v>
      </c>
      <c r="B4907">
        <v>93</v>
      </c>
      <c r="C4907">
        <v>9609</v>
      </c>
      <c r="D4907" t="s">
        <v>3222</v>
      </c>
      <c r="E4907" t="s">
        <v>13355</v>
      </c>
      <c r="F4907" t="s">
        <v>8273</v>
      </c>
      <c r="G4907" t="s">
        <v>14</v>
      </c>
      <c r="H4907" t="s">
        <v>22</v>
      </c>
      <c r="I4907"/>
      <c r="J4907">
        <v>2009</v>
      </c>
      <c r="K4907">
        <v>6.5</v>
      </c>
      <c r="L4907" s="5" t="s">
        <v>599</v>
      </c>
      <c r="M4907" s="5" t="s">
        <v>8413</v>
      </c>
      <c r="N4907" t="s">
        <v>1221</v>
      </c>
      <c r="P4907" s="5" t="e">
        <f t="shared" si="424"/>
        <v>#DIV/0!</v>
      </c>
      <c r="Q4907" s="5">
        <f t="shared" si="425"/>
        <v>9609</v>
      </c>
      <c r="R4907" s="1">
        <f t="shared" si="426"/>
        <v>-18990391</v>
      </c>
      <c r="S4907" s="1">
        <f t="shared" si="427"/>
        <v>19000000</v>
      </c>
      <c r="V4907" s="5"/>
      <c r="W4907" s="5"/>
      <c r="Y4907" s="5"/>
    </row>
    <row r="4908" spans="1:25" x14ac:dyDescent="0.3">
      <c r="A4908" t="s">
        <v>8269</v>
      </c>
      <c r="B4908">
        <v>85</v>
      </c>
      <c r="C4908"/>
      <c r="D4908" t="s">
        <v>910</v>
      </c>
      <c r="E4908" t="s">
        <v>13356</v>
      </c>
      <c r="F4908" t="s">
        <v>8277</v>
      </c>
      <c r="G4908" t="s">
        <v>14</v>
      </c>
      <c r="H4908" t="s">
        <v>15</v>
      </c>
      <c r="I4908"/>
      <c r="J4908">
        <v>2002</v>
      </c>
      <c r="K4908">
        <v>6.4</v>
      </c>
      <c r="L4908" s="5" t="s">
        <v>599</v>
      </c>
      <c r="M4908" s="5" t="s">
        <v>1221</v>
      </c>
      <c r="P4908" s="5" t="e">
        <f t="shared" si="424"/>
        <v>#DIV/0!</v>
      </c>
      <c r="Q4908" s="5">
        <f t="shared" si="425"/>
        <v>25035665</v>
      </c>
      <c r="R4908" s="1">
        <f t="shared" si="426"/>
        <v>6035665</v>
      </c>
      <c r="S4908" s="1">
        <f t="shared" si="427"/>
        <v>19000000</v>
      </c>
      <c r="V4908" s="5"/>
      <c r="W4908" s="5"/>
      <c r="Y4908" s="5"/>
    </row>
    <row r="4909" spans="1:25" x14ac:dyDescent="0.3">
      <c r="A4909" t="s">
        <v>1573</v>
      </c>
      <c r="B4909">
        <v>80</v>
      </c>
      <c r="C4909"/>
      <c r="D4909" t="s">
        <v>122</v>
      </c>
      <c r="E4909" t="s">
        <v>13357</v>
      </c>
      <c r="F4909" t="s">
        <v>8281</v>
      </c>
      <c r="G4909" t="s">
        <v>14</v>
      </c>
      <c r="H4909" t="s">
        <v>99</v>
      </c>
      <c r="I4909"/>
      <c r="J4909">
        <v>2009</v>
      </c>
      <c r="K4909">
        <v>6.3</v>
      </c>
      <c r="L4909" s="5" t="s">
        <v>476</v>
      </c>
      <c r="M4909" s="5" t="s">
        <v>8413</v>
      </c>
      <c r="N4909" t="s">
        <v>3629</v>
      </c>
      <c r="P4909" s="5" t="e">
        <f t="shared" si="424"/>
        <v>#DIV/0!</v>
      </c>
      <c r="Q4909" s="5">
        <f t="shared" si="425"/>
        <v>25035665</v>
      </c>
      <c r="R4909" s="1">
        <f t="shared" si="426"/>
        <v>6035665</v>
      </c>
      <c r="S4909" s="1">
        <f t="shared" si="427"/>
        <v>19000000</v>
      </c>
      <c r="V4909" s="5"/>
      <c r="W4909" s="5"/>
      <c r="Y4909" s="5"/>
    </row>
    <row r="4910" spans="1:25" x14ac:dyDescent="0.3">
      <c r="A4910" t="s">
        <v>8287</v>
      </c>
      <c r="B4910">
        <v>91</v>
      </c>
      <c r="C4910"/>
      <c r="D4910" t="s">
        <v>1084</v>
      </c>
      <c r="E4910" t="s">
        <v>13358</v>
      </c>
      <c r="F4910" t="s">
        <v>8288</v>
      </c>
      <c r="G4910" t="s">
        <v>14</v>
      </c>
      <c r="H4910" t="s">
        <v>15</v>
      </c>
      <c r="I4910"/>
      <c r="J4910">
        <v>2015</v>
      </c>
      <c r="K4910">
        <v>4.5999999999999996</v>
      </c>
      <c r="L4910" s="5" t="s">
        <v>2267</v>
      </c>
      <c r="M4910" s="5" t="s">
        <v>8415</v>
      </c>
      <c r="N4910" t="s">
        <v>3629</v>
      </c>
      <c r="P4910" s="5" t="e">
        <f t="shared" si="424"/>
        <v>#DIV/0!</v>
      </c>
      <c r="Q4910" s="5">
        <f t="shared" si="425"/>
        <v>25035665</v>
      </c>
      <c r="R4910" s="1">
        <f t="shared" si="426"/>
        <v>6035665</v>
      </c>
      <c r="S4910" s="1">
        <f t="shared" si="427"/>
        <v>19000000</v>
      </c>
      <c r="V4910" s="5"/>
      <c r="W4910" s="5"/>
      <c r="Y4910" s="5"/>
    </row>
    <row r="4911" spans="1:25" x14ac:dyDescent="0.3">
      <c r="A4911" t="s">
        <v>8309</v>
      </c>
      <c r="B4911">
        <v>84</v>
      </c>
      <c r="C4911"/>
      <c r="D4911" t="s">
        <v>1221</v>
      </c>
      <c r="E4911" t="s">
        <v>13359</v>
      </c>
      <c r="F4911" t="s">
        <v>8310</v>
      </c>
      <c r="G4911" t="s">
        <v>14</v>
      </c>
      <c r="H4911" t="s">
        <v>15</v>
      </c>
      <c r="I4911"/>
      <c r="J4911">
        <v>2004</v>
      </c>
      <c r="K4911">
        <v>6.1</v>
      </c>
      <c r="L4911" s="5" t="s">
        <v>1221</v>
      </c>
      <c r="M4911" s="5"/>
      <c r="P4911" s="5" t="e">
        <f t="shared" si="424"/>
        <v>#DIV/0!</v>
      </c>
      <c r="Q4911" s="5">
        <f t="shared" si="425"/>
        <v>25035665</v>
      </c>
      <c r="R4911" s="1">
        <f t="shared" si="426"/>
        <v>6035665</v>
      </c>
      <c r="S4911" s="1">
        <f t="shared" si="427"/>
        <v>19000000</v>
      </c>
      <c r="V4911" s="5"/>
      <c r="W4911" s="5"/>
      <c r="Y4911" s="5"/>
    </row>
    <row r="4912" spans="1:25" x14ac:dyDescent="0.3">
      <c r="A4912" t="s">
        <v>8313</v>
      </c>
      <c r="B4912">
        <v>98</v>
      </c>
      <c r="C4912"/>
      <c r="D4912" t="s">
        <v>703</v>
      </c>
      <c r="E4912" t="s">
        <v>13360</v>
      </c>
      <c r="F4912" t="s">
        <v>8314</v>
      </c>
      <c r="G4912" t="s">
        <v>14</v>
      </c>
      <c r="H4912" t="s">
        <v>15</v>
      </c>
      <c r="I4912"/>
      <c r="J4912">
        <v>1995</v>
      </c>
      <c r="K4912">
        <v>6.4</v>
      </c>
      <c r="L4912" s="5" t="s">
        <v>8413</v>
      </c>
      <c r="M4912" s="5" t="s">
        <v>1221</v>
      </c>
      <c r="P4912" s="5" t="e">
        <f t="shared" si="424"/>
        <v>#DIV/0!</v>
      </c>
      <c r="Q4912" s="5">
        <f t="shared" si="425"/>
        <v>25035665</v>
      </c>
      <c r="R4912" s="1">
        <f t="shared" si="426"/>
        <v>6035665</v>
      </c>
      <c r="S4912" s="1">
        <f t="shared" si="427"/>
        <v>19000000</v>
      </c>
      <c r="V4912" s="5"/>
      <c r="W4912" s="5"/>
      <c r="Y4912" s="5"/>
    </row>
    <row r="4913" spans="1:25" x14ac:dyDescent="0.3">
      <c r="A4913" t="s">
        <v>8324</v>
      </c>
      <c r="B4913">
        <v>87</v>
      </c>
      <c r="C4913"/>
      <c r="D4913" t="s">
        <v>910</v>
      </c>
      <c r="E4913" t="s">
        <v>13361</v>
      </c>
      <c r="F4913" t="s">
        <v>8325</v>
      </c>
      <c r="G4913" t="s">
        <v>14</v>
      </c>
      <c r="H4913" t="s">
        <v>99</v>
      </c>
      <c r="I4913"/>
      <c r="J4913">
        <v>2013</v>
      </c>
      <c r="K4913">
        <v>7.7</v>
      </c>
      <c r="L4913" s="5" t="s">
        <v>599</v>
      </c>
      <c r="M4913" s="5" t="s">
        <v>1221</v>
      </c>
      <c r="P4913" s="5" t="e">
        <f t="shared" si="424"/>
        <v>#DIV/0!</v>
      </c>
      <c r="Q4913" s="5">
        <f t="shared" si="425"/>
        <v>25035665</v>
      </c>
      <c r="R4913" s="1">
        <f t="shared" si="426"/>
        <v>6035665</v>
      </c>
      <c r="S4913" s="1">
        <f t="shared" si="427"/>
        <v>19000000</v>
      </c>
      <c r="V4913" s="5"/>
      <c r="W4913" s="5"/>
      <c r="Y4913" s="5"/>
    </row>
    <row r="4914" spans="1:25" x14ac:dyDescent="0.3">
      <c r="A4914" s="8" t="s">
        <v>3523</v>
      </c>
      <c r="B4914">
        <v>43</v>
      </c>
      <c r="C4914"/>
      <c r="D4914" t="s">
        <v>778</v>
      </c>
      <c r="E4914" t="s">
        <v>13362</v>
      </c>
      <c r="F4914" s="3" t="s">
        <v>8326</v>
      </c>
      <c r="G4914" t="s">
        <v>14</v>
      </c>
      <c r="H4914" t="s">
        <v>15</v>
      </c>
      <c r="I4914"/>
      <c r="K4914">
        <v>7.5</v>
      </c>
      <c r="L4914" s="5" t="s">
        <v>8413</v>
      </c>
      <c r="M4914" s="5" t="s">
        <v>1221</v>
      </c>
      <c r="N4914" t="s">
        <v>8415</v>
      </c>
      <c r="O4914" t="s">
        <v>3629</v>
      </c>
      <c r="P4914" s="5" t="e">
        <f t="shared" si="424"/>
        <v>#DIV/0!</v>
      </c>
      <c r="Q4914" s="5">
        <f t="shared" si="425"/>
        <v>25035665</v>
      </c>
      <c r="R4914" s="1">
        <f t="shared" si="426"/>
        <v>6035665</v>
      </c>
      <c r="S4914" s="1">
        <f t="shared" si="427"/>
        <v>19000000</v>
      </c>
      <c r="V4914" s="5"/>
      <c r="W4914" s="5"/>
      <c r="Y4914" s="5"/>
    </row>
    <row r="4915" spans="1:25" x14ac:dyDescent="0.3">
      <c r="A4915" t="s">
        <v>8329</v>
      </c>
      <c r="B4915">
        <v>100</v>
      </c>
      <c r="C4915">
        <v>10443</v>
      </c>
      <c r="D4915" t="s">
        <v>507</v>
      </c>
      <c r="E4915" t="s">
        <v>13363</v>
      </c>
      <c r="F4915" t="s">
        <v>8330</v>
      </c>
      <c r="G4915" t="s">
        <v>14</v>
      </c>
      <c r="H4915" t="s">
        <v>15</v>
      </c>
      <c r="I4915"/>
      <c r="J4915">
        <v>2012</v>
      </c>
      <c r="K4915">
        <v>6.3</v>
      </c>
      <c r="L4915" s="5" t="s">
        <v>599</v>
      </c>
      <c r="M4915" s="5" t="s">
        <v>1221</v>
      </c>
      <c r="N4915" t="s">
        <v>6851</v>
      </c>
      <c r="P4915" s="5" t="e">
        <f t="shared" si="424"/>
        <v>#DIV/0!</v>
      </c>
      <c r="Q4915" s="5">
        <f t="shared" si="425"/>
        <v>10443</v>
      </c>
      <c r="R4915" s="1">
        <f t="shared" si="426"/>
        <v>-18989557</v>
      </c>
      <c r="S4915" s="1">
        <f t="shared" si="427"/>
        <v>19000000</v>
      </c>
      <c r="V4915" s="5"/>
      <c r="W4915" s="5"/>
      <c r="Y4915" s="5"/>
    </row>
    <row r="4916" spans="1:25" x14ac:dyDescent="0.3">
      <c r="T4916" s="5"/>
      <c r="U4916" s="5"/>
    </row>
    <row r="4917" spans="1:25" x14ac:dyDescent="0.3">
      <c r="T4917" s="5"/>
      <c r="U4917" s="5"/>
    </row>
    <row r="4918" spans="1:25" x14ac:dyDescent="0.3">
      <c r="T4918" s="5"/>
      <c r="U4918" s="5"/>
    </row>
    <row r="4919" spans="1:25" x14ac:dyDescent="0.3">
      <c r="T4919" s="5"/>
      <c r="U4919" s="5"/>
    </row>
    <row r="4920" spans="1:25" x14ac:dyDescent="0.3">
      <c r="T4920" s="5"/>
      <c r="U4920" s="5"/>
    </row>
    <row r="4921" spans="1:25" x14ac:dyDescent="0.3">
      <c r="T4921" s="5"/>
      <c r="U4921" s="5"/>
    </row>
    <row r="4922" spans="1:25" x14ac:dyDescent="0.3">
      <c r="T4922" s="5"/>
      <c r="U4922" s="5"/>
    </row>
    <row r="4923" spans="1:25" x14ac:dyDescent="0.3">
      <c r="T4923" s="5"/>
      <c r="U4923" s="5"/>
    </row>
    <row r="4924" spans="1:25" x14ac:dyDescent="0.3">
      <c r="T4924" s="5"/>
      <c r="U4924" s="5"/>
    </row>
    <row r="4925" spans="1:25" x14ac:dyDescent="0.3">
      <c r="T4925" s="5"/>
      <c r="U4925" s="5"/>
    </row>
    <row r="4926" spans="1:25" x14ac:dyDescent="0.3">
      <c r="T4926" s="5"/>
      <c r="U4926" s="5"/>
    </row>
    <row r="4927" spans="1:25" x14ac:dyDescent="0.3">
      <c r="T4927" s="5"/>
      <c r="U4927" s="5"/>
    </row>
    <row r="4928" spans="1:25" x14ac:dyDescent="0.3">
      <c r="T4928" s="5"/>
      <c r="U4928" s="5"/>
    </row>
    <row r="4929" spans="20:21" x14ac:dyDescent="0.3">
      <c r="T4929" s="5"/>
      <c r="U4929" s="5"/>
    </row>
    <row r="4930" spans="20:21" x14ac:dyDescent="0.3">
      <c r="T4930" s="5"/>
      <c r="U4930" s="5"/>
    </row>
    <row r="4931" spans="20:21" x14ac:dyDescent="0.3">
      <c r="T4931" s="5"/>
      <c r="U4931" s="5"/>
    </row>
    <row r="4932" spans="20:21" x14ac:dyDescent="0.3">
      <c r="T4932" s="5"/>
      <c r="U4932" s="5"/>
    </row>
    <row r="4933" spans="20:21" x14ac:dyDescent="0.3">
      <c r="T4933" s="5"/>
      <c r="U4933" s="5"/>
    </row>
    <row r="4934" spans="20:21" x14ac:dyDescent="0.3">
      <c r="T4934" s="5"/>
      <c r="U4934" s="5"/>
    </row>
    <row r="4935" spans="20:21" x14ac:dyDescent="0.3">
      <c r="T4935" s="5"/>
      <c r="U4935" s="5"/>
    </row>
    <row r="4936" spans="20:21" x14ac:dyDescent="0.3">
      <c r="T4936" s="5"/>
      <c r="U4936" s="5"/>
    </row>
    <row r="4937" spans="20:21" x14ac:dyDescent="0.3">
      <c r="T4937" s="5"/>
      <c r="U4937" s="5"/>
    </row>
    <row r="4938" spans="20:21" x14ac:dyDescent="0.3">
      <c r="T4938" s="5"/>
      <c r="U4938" s="5"/>
    </row>
    <row r="4939" spans="20:21" x14ac:dyDescent="0.3">
      <c r="T4939" s="5"/>
      <c r="U4939" s="5"/>
    </row>
    <row r="4940" spans="20:21" x14ac:dyDescent="0.3">
      <c r="T4940" s="5"/>
      <c r="U4940" s="5"/>
    </row>
    <row r="4941" spans="20:21" x14ac:dyDescent="0.3">
      <c r="T4941" s="5"/>
      <c r="U4941" s="5"/>
    </row>
    <row r="4942" spans="20:21" x14ac:dyDescent="0.3">
      <c r="T4942" s="5"/>
      <c r="U4942" s="5"/>
    </row>
    <row r="4943" spans="20:21" x14ac:dyDescent="0.3">
      <c r="T4943" s="5"/>
      <c r="U4943" s="5"/>
    </row>
    <row r="4944" spans="20:21" x14ac:dyDescent="0.3">
      <c r="T4944" s="5"/>
      <c r="U4944" s="5"/>
    </row>
    <row r="4945" spans="20:21" x14ac:dyDescent="0.3">
      <c r="T4945" s="5"/>
      <c r="U4945" s="5"/>
    </row>
    <row r="4946" spans="20:21" x14ac:dyDescent="0.3">
      <c r="T4946" s="5"/>
      <c r="U4946" s="5"/>
    </row>
    <row r="4947" spans="20:21" x14ac:dyDescent="0.3">
      <c r="T4947" s="5"/>
      <c r="U4947" s="5"/>
    </row>
    <row r="4948" spans="20:21" x14ac:dyDescent="0.3">
      <c r="T4948" s="5"/>
      <c r="U4948" s="5"/>
    </row>
    <row r="4949" spans="20:21" x14ac:dyDescent="0.3">
      <c r="T4949" s="5"/>
      <c r="U4949" s="5"/>
    </row>
    <row r="4950" spans="20:21" x14ac:dyDescent="0.3">
      <c r="T4950" s="5"/>
      <c r="U4950" s="5"/>
    </row>
    <row r="4951" spans="20:21" x14ac:dyDescent="0.3">
      <c r="T4951" s="5"/>
      <c r="U4951" s="5"/>
    </row>
    <row r="4952" spans="20:21" x14ac:dyDescent="0.3">
      <c r="T4952" s="5"/>
      <c r="U4952" s="5"/>
    </row>
    <row r="4953" spans="20:21" x14ac:dyDescent="0.3">
      <c r="T4953" s="5"/>
      <c r="U4953" s="5"/>
    </row>
    <row r="4954" spans="20:21" x14ac:dyDescent="0.3">
      <c r="T4954" s="5"/>
      <c r="U4954" s="5"/>
    </row>
    <row r="4955" spans="20:21" x14ac:dyDescent="0.3">
      <c r="T4955" s="5"/>
      <c r="U4955" s="5"/>
    </row>
    <row r="4956" spans="20:21" x14ac:dyDescent="0.3">
      <c r="T4956" s="5"/>
      <c r="U4956" s="5"/>
    </row>
    <row r="4957" spans="20:21" x14ac:dyDescent="0.3">
      <c r="T4957" s="5"/>
      <c r="U4957" s="5"/>
    </row>
    <row r="4958" spans="20:21" x14ac:dyDescent="0.3">
      <c r="T4958" s="5"/>
      <c r="U4958" s="5"/>
    </row>
    <row r="4959" spans="20:21" x14ac:dyDescent="0.3">
      <c r="T4959" s="5"/>
      <c r="U4959" s="5"/>
    </row>
    <row r="4960" spans="20:21" x14ac:dyDescent="0.3">
      <c r="T4960" s="5"/>
      <c r="U4960" s="5"/>
    </row>
    <row r="4961" spans="20:21" x14ac:dyDescent="0.3">
      <c r="T4961" s="5"/>
      <c r="U4961" s="5"/>
    </row>
    <row r="4962" spans="20:21" x14ac:dyDescent="0.3">
      <c r="T4962" s="5"/>
      <c r="U4962" s="5"/>
    </row>
    <row r="4963" spans="20:21" x14ac:dyDescent="0.3">
      <c r="T4963" s="5"/>
      <c r="U4963" s="5"/>
    </row>
    <row r="4964" spans="20:21" x14ac:dyDescent="0.3">
      <c r="T4964" s="5"/>
      <c r="U4964" s="5"/>
    </row>
    <row r="4965" spans="20:21" x14ac:dyDescent="0.3">
      <c r="T4965" s="5"/>
      <c r="U4965" s="5"/>
    </row>
    <row r="4966" spans="20:21" x14ac:dyDescent="0.3">
      <c r="T4966" s="5"/>
      <c r="U4966" s="5"/>
    </row>
    <row r="4967" spans="20:21" x14ac:dyDescent="0.3">
      <c r="T4967" s="5"/>
      <c r="U4967" s="5"/>
    </row>
    <row r="4968" spans="20:21" x14ac:dyDescent="0.3">
      <c r="T4968" s="5"/>
      <c r="U4968" s="5"/>
    </row>
    <row r="4969" spans="20:21" x14ac:dyDescent="0.3">
      <c r="T4969" s="5"/>
      <c r="U4969" s="5"/>
    </row>
    <row r="4970" spans="20:21" x14ac:dyDescent="0.3">
      <c r="T4970" s="5"/>
      <c r="U4970" s="5"/>
    </row>
    <row r="4971" spans="20:21" x14ac:dyDescent="0.3">
      <c r="T4971" s="5"/>
      <c r="U4971" s="5"/>
    </row>
    <row r="4972" spans="20:21" x14ac:dyDescent="0.3">
      <c r="T4972" s="5"/>
      <c r="U4972" s="5"/>
    </row>
    <row r="4973" spans="20:21" x14ac:dyDescent="0.3">
      <c r="T4973" s="5"/>
      <c r="U4973" s="5"/>
    </row>
    <row r="4974" spans="20:21" x14ac:dyDescent="0.3">
      <c r="T4974" s="5"/>
      <c r="U4974" s="5"/>
    </row>
    <row r="4975" spans="20:21" x14ac:dyDescent="0.3">
      <c r="T4975" s="5"/>
      <c r="U4975" s="5"/>
    </row>
    <row r="4976" spans="20:21" x14ac:dyDescent="0.3">
      <c r="T4976" s="5"/>
      <c r="U4976" s="5"/>
    </row>
    <row r="4977" spans="20:21" x14ac:dyDescent="0.3">
      <c r="T4977" s="5"/>
      <c r="U4977" s="5"/>
    </row>
    <row r="4978" spans="20:21" x14ac:dyDescent="0.3">
      <c r="T4978" s="5"/>
      <c r="U4978" s="5"/>
    </row>
    <row r="4979" spans="20:21" x14ac:dyDescent="0.3">
      <c r="T4979" s="5"/>
      <c r="U4979" s="5"/>
    </row>
    <row r="4980" spans="20:21" x14ac:dyDescent="0.3">
      <c r="T4980" s="5"/>
      <c r="U4980" s="5"/>
    </row>
    <row r="4981" spans="20:21" x14ac:dyDescent="0.3">
      <c r="T4981" s="5"/>
      <c r="U4981" s="5"/>
    </row>
    <row r="4982" spans="20:21" x14ac:dyDescent="0.3">
      <c r="T4982" s="5"/>
      <c r="U4982" s="5"/>
    </row>
    <row r="4983" spans="20:21" x14ac:dyDescent="0.3">
      <c r="T4983" s="5"/>
      <c r="U4983" s="5"/>
    </row>
    <row r="4984" spans="20:21" x14ac:dyDescent="0.3">
      <c r="T4984" s="5"/>
      <c r="U4984" s="5"/>
    </row>
    <row r="4985" spans="20:21" x14ac:dyDescent="0.3">
      <c r="T4985" s="5"/>
      <c r="U4985" s="5"/>
    </row>
    <row r="4986" spans="20:21" x14ac:dyDescent="0.3">
      <c r="T4986" s="5"/>
      <c r="U4986" s="5"/>
    </row>
    <row r="4987" spans="20:21" x14ac:dyDescent="0.3">
      <c r="T4987" s="5"/>
      <c r="U4987" s="5"/>
    </row>
    <row r="4988" spans="20:21" x14ac:dyDescent="0.3">
      <c r="T4988" s="5"/>
      <c r="U4988" s="5"/>
    </row>
    <row r="4989" spans="20:21" x14ac:dyDescent="0.3">
      <c r="T4989" s="5"/>
      <c r="U4989" s="5"/>
    </row>
    <row r="4990" spans="20:21" x14ac:dyDescent="0.3">
      <c r="T4990" s="5"/>
      <c r="U4990" s="5"/>
    </row>
    <row r="4991" spans="20:21" x14ac:dyDescent="0.3">
      <c r="T4991" s="5"/>
      <c r="U4991" s="5"/>
    </row>
    <row r="4992" spans="20:21" x14ac:dyDescent="0.3">
      <c r="T4992" s="5"/>
      <c r="U4992" s="5"/>
    </row>
    <row r="4993" spans="20:21" x14ac:dyDescent="0.3">
      <c r="T4993" s="5"/>
      <c r="U4993" s="5"/>
    </row>
    <row r="4994" spans="20:21" x14ac:dyDescent="0.3">
      <c r="T4994" s="5"/>
      <c r="U4994" s="5"/>
    </row>
    <row r="4995" spans="20:21" x14ac:dyDescent="0.3">
      <c r="T4995" s="5"/>
      <c r="U4995" s="5"/>
    </row>
    <row r="4996" spans="20:21" x14ac:dyDescent="0.3">
      <c r="T4996" s="5"/>
      <c r="U4996" s="5"/>
    </row>
    <row r="4997" spans="20:21" x14ac:dyDescent="0.3">
      <c r="T4997" s="5"/>
      <c r="U4997" s="5"/>
    </row>
    <row r="4998" spans="20:21" x14ac:dyDescent="0.3">
      <c r="T4998" s="5"/>
      <c r="U4998" s="5"/>
    </row>
    <row r="4999" spans="20:21" x14ac:dyDescent="0.3">
      <c r="T4999" s="5"/>
      <c r="U4999" s="5"/>
    </row>
    <row r="5000" spans="20:21" x14ac:dyDescent="0.3">
      <c r="T5000" s="5"/>
      <c r="U5000" s="5"/>
    </row>
    <row r="5001" spans="20:21" x14ac:dyDescent="0.3">
      <c r="T5001" s="5"/>
      <c r="U5001" s="5"/>
    </row>
    <row r="5002" spans="20:21" x14ac:dyDescent="0.3">
      <c r="T5002" s="5"/>
      <c r="U5002" s="5"/>
    </row>
    <row r="5003" spans="20:21" x14ac:dyDescent="0.3">
      <c r="T5003" s="5"/>
      <c r="U5003" s="5"/>
    </row>
    <row r="5004" spans="20:21" x14ac:dyDescent="0.3">
      <c r="T5004" s="5"/>
      <c r="U5004" s="5"/>
    </row>
    <row r="5005" spans="20:21" x14ac:dyDescent="0.3">
      <c r="T5005" s="5"/>
      <c r="U5005" s="5"/>
    </row>
    <row r="5006" spans="20:21" x14ac:dyDescent="0.3">
      <c r="T5006" s="5"/>
      <c r="U5006" s="5"/>
    </row>
    <row r="5007" spans="20:21" x14ac:dyDescent="0.3">
      <c r="T5007" s="5"/>
      <c r="U5007" s="5"/>
    </row>
    <row r="5008" spans="20:21" x14ac:dyDescent="0.3">
      <c r="T5008" s="5"/>
      <c r="U5008" s="5"/>
    </row>
    <row r="5009" spans="20:21" x14ac:dyDescent="0.3">
      <c r="T5009" s="5"/>
      <c r="U5009" s="5"/>
    </row>
    <row r="5010" spans="20:21" x14ac:dyDescent="0.3">
      <c r="T5010" s="5"/>
      <c r="U5010" s="5"/>
    </row>
    <row r="5011" spans="20:21" x14ac:dyDescent="0.3">
      <c r="T5011" s="5"/>
      <c r="U5011" s="5"/>
    </row>
    <row r="5012" spans="20:21" x14ac:dyDescent="0.3">
      <c r="T5012" s="5"/>
      <c r="U5012" s="5"/>
    </row>
    <row r="5013" spans="20:21" x14ac:dyDescent="0.3">
      <c r="T5013" s="5"/>
      <c r="U5013" s="5"/>
    </row>
    <row r="5014" spans="20:21" x14ac:dyDescent="0.3">
      <c r="T5014" s="5"/>
      <c r="U5014" s="5"/>
    </row>
    <row r="5015" spans="20:21" x14ac:dyDescent="0.3">
      <c r="T5015" s="5"/>
      <c r="U5015" s="5"/>
    </row>
    <row r="5016" spans="20:21" x14ac:dyDescent="0.3">
      <c r="T5016" s="5"/>
      <c r="U5016" s="5"/>
    </row>
    <row r="5017" spans="20:21" x14ac:dyDescent="0.3">
      <c r="T5017" s="5"/>
      <c r="U5017" s="5"/>
    </row>
    <row r="5018" spans="20:21" x14ac:dyDescent="0.3">
      <c r="T5018" s="5"/>
      <c r="U5018" s="5"/>
    </row>
    <row r="5019" spans="20:21" x14ac:dyDescent="0.3">
      <c r="T5019" s="5"/>
      <c r="U5019" s="5"/>
    </row>
    <row r="5020" spans="20:21" x14ac:dyDescent="0.3">
      <c r="T5020" s="5"/>
      <c r="U5020" s="5"/>
    </row>
    <row r="5021" spans="20:21" x14ac:dyDescent="0.3">
      <c r="T5021" s="5"/>
      <c r="U5021" s="5"/>
    </row>
    <row r="5022" spans="20:21" x14ac:dyDescent="0.3">
      <c r="T5022" s="5"/>
      <c r="U5022" s="5"/>
    </row>
    <row r="5023" spans="20:21" x14ac:dyDescent="0.3">
      <c r="T5023" s="5"/>
      <c r="U5023" s="5"/>
    </row>
    <row r="5024" spans="20:21" x14ac:dyDescent="0.3">
      <c r="T5024" s="5"/>
      <c r="U5024" s="5"/>
    </row>
    <row r="5025" spans="20:21" x14ac:dyDescent="0.3">
      <c r="T5025" s="5"/>
      <c r="U5025" s="5"/>
    </row>
    <row r="5026" spans="20:21" x14ac:dyDescent="0.3">
      <c r="T5026" s="5"/>
      <c r="U5026" s="5"/>
    </row>
    <row r="5027" spans="20:21" x14ac:dyDescent="0.3">
      <c r="T5027" s="5"/>
      <c r="U5027" s="5"/>
    </row>
    <row r="5028" spans="20:21" x14ac:dyDescent="0.3">
      <c r="T5028" s="5"/>
      <c r="U5028" s="5"/>
    </row>
    <row r="5029" spans="20:21" x14ac:dyDescent="0.3">
      <c r="T5029" s="5"/>
      <c r="U5029" s="5"/>
    </row>
    <row r="5030" spans="20:21" x14ac:dyDescent="0.3">
      <c r="T5030" s="5"/>
      <c r="U5030" s="5"/>
    </row>
    <row r="5031" spans="20:21" x14ac:dyDescent="0.3">
      <c r="T5031" s="5"/>
      <c r="U5031" s="5"/>
    </row>
    <row r="5032" spans="20:21" x14ac:dyDescent="0.3">
      <c r="T5032" s="5"/>
      <c r="U5032" s="5"/>
    </row>
    <row r="5033" spans="20:21" x14ac:dyDescent="0.3">
      <c r="T5033" s="5"/>
      <c r="U5033" s="5"/>
    </row>
    <row r="5034" spans="20:21" x14ac:dyDescent="0.3">
      <c r="T5034" s="5"/>
      <c r="U5034" s="5"/>
    </row>
    <row r="5035" spans="20:21" x14ac:dyDescent="0.3">
      <c r="T5035" s="5"/>
      <c r="U5035" s="5"/>
    </row>
    <row r="5036" spans="20:21" x14ac:dyDescent="0.3">
      <c r="T5036" s="5"/>
      <c r="U5036" s="5"/>
    </row>
    <row r="5037" spans="20:21" x14ac:dyDescent="0.3">
      <c r="T5037" s="5"/>
      <c r="U5037" s="5"/>
    </row>
    <row r="5038" spans="20:21" x14ac:dyDescent="0.3">
      <c r="T5038" s="5"/>
      <c r="U5038" s="5"/>
    </row>
    <row r="5039" spans="20:21" x14ac:dyDescent="0.3">
      <c r="T5039" s="5"/>
      <c r="U5039" s="5"/>
    </row>
    <row r="5040" spans="20:21" x14ac:dyDescent="0.3">
      <c r="T5040" s="5"/>
      <c r="U5040" s="5"/>
    </row>
    <row r="5041" spans="20:21" x14ac:dyDescent="0.3">
      <c r="T5041" s="5"/>
      <c r="U5041" s="5"/>
    </row>
    <row r="5042" spans="20:21" x14ac:dyDescent="0.3">
      <c r="T5042" s="5"/>
      <c r="U5042" s="5"/>
    </row>
    <row r="5043" spans="20:21" x14ac:dyDescent="0.3">
      <c r="T5043" s="5"/>
      <c r="U5043" s="5"/>
    </row>
    <row r="5044" spans="20:21" x14ac:dyDescent="0.3">
      <c r="T5044" s="5"/>
      <c r="U5044" s="5"/>
    </row>
    <row r="5045" spans="20:21" x14ac:dyDescent="0.3">
      <c r="T5045" s="5"/>
      <c r="U5045" s="5"/>
    </row>
    <row r="5046" spans="20:21" x14ac:dyDescent="0.3">
      <c r="T5046" s="5"/>
      <c r="U5046" s="5"/>
    </row>
    <row r="5047" spans="20:21" x14ac:dyDescent="0.3">
      <c r="T5047" s="5"/>
      <c r="U5047" s="5"/>
    </row>
    <row r="5048" spans="20:21" x14ac:dyDescent="0.3">
      <c r="T5048" s="5"/>
      <c r="U5048" s="5"/>
    </row>
    <row r="5049" spans="20:21" x14ac:dyDescent="0.3">
      <c r="T5049" s="5"/>
      <c r="U5049" s="5"/>
    </row>
    <row r="5050" spans="20:21" x14ac:dyDescent="0.3">
      <c r="T5050" s="5"/>
      <c r="U5050" s="5"/>
    </row>
    <row r="5051" spans="20:21" x14ac:dyDescent="0.3">
      <c r="T5051" s="5"/>
      <c r="U5051" s="5"/>
    </row>
    <row r="5052" spans="20:21" x14ac:dyDescent="0.3">
      <c r="T5052" s="5"/>
      <c r="U5052" s="5"/>
    </row>
    <row r="5053" spans="20:21" x14ac:dyDescent="0.3">
      <c r="T5053" s="5"/>
      <c r="U5053" s="5"/>
    </row>
    <row r="5054" spans="20:21" x14ac:dyDescent="0.3">
      <c r="T5054" s="5"/>
      <c r="U5054" s="5"/>
    </row>
    <row r="5055" spans="20:21" x14ac:dyDescent="0.3">
      <c r="T5055" s="5"/>
      <c r="U5055" s="5"/>
    </row>
    <row r="5056" spans="20:21" x14ac:dyDescent="0.3">
      <c r="T5056" s="5"/>
      <c r="U5056" s="5"/>
    </row>
    <row r="5057" spans="20:21" x14ac:dyDescent="0.3">
      <c r="T5057" s="5"/>
      <c r="U5057" s="5"/>
    </row>
    <row r="5058" spans="20:21" x14ac:dyDescent="0.3">
      <c r="T5058" s="5"/>
      <c r="U5058" s="5"/>
    </row>
    <row r="5059" spans="20:21" x14ac:dyDescent="0.3">
      <c r="T5059" s="5"/>
      <c r="U5059" s="5"/>
    </row>
    <row r="5060" spans="20:21" x14ac:dyDescent="0.3">
      <c r="T5060" s="5"/>
      <c r="U5060" s="5"/>
    </row>
    <row r="5061" spans="20:21" x14ac:dyDescent="0.3">
      <c r="T5061" s="5"/>
      <c r="U5061" s="5"/>
    </row>
    <row r="5062" spans="20:21" x14ac:dyDescent="0.3">
      <c r="T5062" s="5"/>
      <c r="U5062" s="5"/>
    </row>
    <row r="5063" spans="20:21" x14ac:dyDescent="0.3">
      <c r="T5063" s="5"/>
      <c r="U5063" s="5"/>
    </row>
    <row r="5064" spans="20:21" x14ac:dyDescent="0.3">
      <c r="T5064" s="5"/>
      <c r="U5064" s="5"/>
    </row>
    <row r="5065" spans="20:21" x14ac:dyDescent="0.3">
      <c r="T5065" s="5"/>
      <c r="U5065" s="5"/>
    </row>
    <row r="5066" spans="20:21" x14ac:dyDescent="0.3">
      <c r="T5066" s="5"/>
      <c r="U5066" s="5"/>
    </row>
    <row r="5067" spans="20:21" x14ac:dyDescent="0.3">
      <c r="T5067" s="5"/>
      <c r="U5067" s="5"/>
    </row>
    <row r="5068" spans="20:21" x14ac:dyDescent="0.3">
      <c r="T5068" s="5"/>
      <c r="U5068" s="5"/>
    </row>
    <row r="5069" spans="20:21" x14ac:dyDescent="0.3">
      <c r="T5069" s="5"/>
      <c r="U5069" s="5"/>
    </row>
    <row r="5070" spans="20:21" x14ac:dyDescent="0.3">
      <c r="T5070" s="5"/>
      <c r="U5070" s="5"/>
    </row>
    <row r="5071" spans="20:21" x14ac:dyDescent="0.3">
      <c r="T5071" s="5"/>
      <c r="U5071" s="5"/>
    </row>
    <row r="5072" spans="20:21" x14ac:dyDescent="0.3">
      <c r="T5072" s="5"/>
      <c r="U5072" s="5"/>
    </row>
    <row r="5073" spans="20:21" x14ac:dyDescent="0.3">
      <c r="T5073" s="5"/>
      <c r="U5073" s="5"/>
    </row>
    <row r="5074" spans="20:21" x14ac:dyDescent="0.3">
      <c r="T5074" s="5"/>
      <c r="U5074" s="5"/>
    </row>
    <row r="5075" spans="20:21" x14ac:dyDescent="0.3">
      <c r="T5075" s="5"/>
      <c r="U5075" s="5"/>
    </row>
    <row r="5076" spans="20:21" x14ac:dyDescent="0.3">
      <c r="T5076" s="5"/>
      <c r="U5076" s="5"/>
    </row>
    <row r="5077" spans="20:21" x14ac:dyDescent="0.3">
      <c r="T5077" s="5"/>
      <c r="U5077" s="5"/>
    </row>
    <row r="5078" spans="20:21" x14ac:dyDescent="0.3">
      <c r="T5078" s="5"/>
      <c r="U5078" s="5"/>
    </row>
    <row r="5079" spans="20:21" x14ac:dyDescent="0.3">
      <c r="T5079" s="5"/>
      <c r="U5079" s="5"/>
    </row>
    <row r="5080" spans="20:21" x14ac:dyDescent="0.3">
      <c r="T5080" s="5"/>
      <c r="U5080" s="5"/>
    </row>
    <row r="5081" spans="20:21" x14ac:dyDescent="0.3">
      <c r="T5081" s="5"/>
      <c r="U5081" s="5"/>
    </row>
    <row r="5082" spans="20:21" x14ac:dyDescent="0.3">
      <c r="T5082" s="5"/>
      <c r="U5082" s="5"/>
    </row>
    <row r="5083" spans="20:21" x14ac:dyDescent="0.3">
      <c r="T5083" s="5"/>
      <c r="U5083" s="5"/>
    </row>
    <row r="5084" spans="20:21" x14ac:dyDescent="0.3">
      <c r="T5084" s="5"/>
      <c r="U5084" s="5"/>
    </row>
    <row r="5085" spans="20:21" x14ac:dyDescent="0.3">
      <c r="T5085" s="5"/>
      <c r="U5085" s="5"/>
    </row>
    <row r="5086" spans="20:21" x14ac:dyDescent="0.3">
      <c r="T5086" s="5"/>
      <c r="U5086" s="5"/>
    </row>
    <row r="5087" spans="20:21" x14ac:dyDescent="0.3">
      <c r="T5087" s="5"/>
      <c r="U5087" s="5"/>
    </row>
    <row r="5088" spans="20:21" x14ac:dyDescent="0.3">
      <c r="T5088" s="5"/>
      <c r="U5088" s="5"/>
    </row>
    <row r="5089" spans="20:21" x14ac:dyDescent="0.3">
      <c r="T5089" s="5"/>
      <c r="U5089" s="5"/>
    </row>
    <row r="5090" spans="20:21" x14ac:dyDescent="0.3">
      <c r="T5090" s="5"/>
      <c r="U5090" s="5"/>
    </row>
    <row r="5091" spans="20:21" x14ac:dyDescent="0.3">
      <c r="T5091" s="5"/>
      <c r="U5091" s="5"/>
    </row>
    <row r="5092" spans="20:21" x14ac:dyDescent="0.3">
      <c r="T5092" s="5"/>
      <c r="U5092" s="5"/>
    </row>
    <row r="5093" spans="20:21" x14ac:dyDescent="0.3">
      <c r="T5093" s="5"/>
      <c r="U5093" s="5"/>
    </row>
    <row r="5094" spans="20:21" x14ac:dyDescent="0.3">
      <c r="T5094" s="5"/>
      <c r="U5094" s="5"/>
    </row>
    <row r="5095" spans="20:21" x14ac:dyDescent="0.3">
      <c r="T5095" s="5"/>
      <c r="U5095" s="5"/>
    </row>
    <row r="5096" spans="20:21" x14ac:dyDescent="0.3">
      <c r="T5096" s="5"/>
      <c r="U5096" s="5"/>
    </row>
    <row r="5097" spans="20:21" x14ac:dyDescent="0.3">
      <c r="T5097" s="5"/>
      <c r="U5097" s="5"/>
    </row>
    <row r="5098" spans="20:21" x14ac:dyDescent="0.3">
      <c r="T5098" s="5"/>
      <c r="U5098" s="5"/>
    </row>
    <row r="5099" spans="20:21" x14ac:dyDescent="0.3">
      <c r="T5099" s="5"/>
      <c r="U5099" s="5"/>
    </row>
    <row r="5100" spans="20:21" x14ac:dyDescent="0.3">
      <c r="T5100" s="5"/>
      <c r="U5100" s="5"/>
    </row>
    <row r="5101" spans="20:21" x14ac:dyDescent="0.3">
      <c r="T5101" s="5"/>
      <c r="U5101" s="5"/>
    </row>
    <row r="5102" spans="20:21" x14ac:dyDescent="0.3">
      <c r="T5102" s="5"/>
      <c r="U5102" s="5"/>
    </row>
    <row r="5103" spans="20:21" x14ac:dyDescent="0.3">
      <c r="T5103" s="5"/>
      <c r="U5103" s="5"/>
    </row>
    <row r="5104" spans="20:21" x14ac:dyDescent="0.3">
      <c r="T5104" s="5"/>
      <c r="U5104" s="5"/>
    </row>
    <row r="5105" spans="20:21" x14ac:dyDescent="0.3">
      <c r="T5105" s="5"/>
      <c r="U5105" s="5"/>
    </row>
    <row r="5106" spans="20:21" x14ac:dyDescent="0.3">
      <c r="T5106" s="5"/>
      <c r="U5106" s="5"/>
    </row>
    <row r="5107" spans="20:21" x14ac:dyDescent="0.3">
      <c r="T5107" s="5"/>
      <c r="U5107" s="5"/>
    </row>
    <row r="5108" spans="20:21" x14ac:dyDescent="0.3">
      <c r="T5108" s="5"/>
      <c r="U5108" s="5"/>
    </row>
    <row r="5109" spans="20:21" x14ac:dyDescent="0.3">
      <c r="T5109" s="5"/>
      <c r="U5109" s="5"/>
    </row>
    <row r="5110" spans="20:21" x14ac:dyDescent="0.3">
      <c r="T5110" s="5"/>
      <c r="U5110" s="5"/>
    </row>
    <row r="5111" spans="20:21" x14ac:dyDescent="0.3">
      <c r="T5111" s="5"/>
      <c r="U5111" s="5"/>
    </row>
    <row r="5112" spans="20:21" x14ac:dyDescent="0.3">
      <c r="T5112" s="5"/>
      <c r="U5112" s="5"/>
    </row>
    <row r="5113" spans="20:21" x14ac:dyDescent="0.3">
      <c r="T5113" s="5"/>
      <c r="U5113" s="5"/>
    </row>
    <row r="5114" spans="20:21" x14ac:dyDescent="0.3">
      <c r="T5114" s="5"/>
      <c r="U5114" s="5"/>
    </row>
    <row r="5115" spans="20:21" x14ac:dyDescent="0.3">
      <c r="T5115" s="5"/>
      <c r="U5115" s="5"/>
    </row>
    <row r="5116" spans="20:21" x14ac:dyDescent="0.3">
      <c r="T5116" s="5"/>
      <c r="U5116" s="5"/>
    </row>
    <row r="5117" spans="20:21" x14ac:dyDescent="0.3">
      <c r="T5117" s="5"/>
      <c r="U5117" s="5"/>
    </row>
    <row r="5118" spans="20:21" x14ac:dyDescent="0.3">
      <c r="T5118" s="5"/>
      <c r="U5118" s="5"/>
    </row>
    <row r="5119" spans="20:21" x14ac:dyDescent="0.3">
      <c r="T5119" s="5"/>
      <c r="U5119" s="5"/>
    </row>
    <row r="5120" spans="20:21" x14ac:dyDescent="0.3">
      <c r="T5120" s="5"/>
      <c r="U5120" s="5"/>
    </row>
    <row r="5121" spans="20:21" x14ac:dyDescent="0.3">
      <c r="T5121" s="5"/>
      <c r="U5121" s="5"/>
    </row>
    <row r="5122" spans="20:21" x14ac:dyDescent="0.3">
      <c r="T5122" s="5"/>
      <c r="U5122" s="5"/>
    </row>
    <row r="5123" spans="20:21" x14ac:dyDescent="0.3">
      <c r="T5123" s="5"/>
      <c r="U5123" s="5"/>
    </row>
    <row r="5124" spans="20:21" x14ac:dyDescent="0.3">
      <c r="T5124" s="5"/>
      <c r="U5124" s="5"/>
    </row>
    <row r="5125" spans="20:21" x14ac:dyDescent="0.3">
      <c r="T5125" s="5"/>
      <c r="U5125" s="5"/>
    </row>
    <row r="5126" spans="20:21" x14ac:dyDescent="0.3">
      <c r="T5126" s="5"/>
      <c r="U5126" s="5"/>
    </row>
    <row r="5127" spans="20:21" x14ac:dyDescent="0.3">
      <c r="T5127" s="5"/>
      <c r="U5127" s="5"/>
    </row>
    <row r="5128" spans="20:21" x14ac:dyDescent="0.3">
      <c r="T5128" s="5"/>
      <c r="U5128" s="5"/>
    </row>
    <row r="5129" spans="20:21" x14ac:dyDescent="0.3">
      <c r="T5129" s="5"/>
      <c r="U5129" s="5"/>
    </row>
    <row r="5130" spans="20:21" x14ac:dyDescent="0.3">
      <c r="T5130" s="5"/>
      <c r="U5130" s="5"/>
    </row>
    <row r="5131" spans="20:21" x14ac:dyDescent="0.3">
      <c r="T5131" s="5"/>
      <c r="U5131" s="5"/>
    </row>
    <row r="5132" spans="20:21" x14ac:dyDescent="0.3">
      <c r="T5132" s="5"/>
      <c r="U5132" s="5"/>
    </row>
    <row r="5133" spans="20:21" x14ac:dyDescent="0.3">
      <c r="T5133" s="5"/>
      <c r="U5133" s="5"/>
    </row>
    <row r="5134" spans="20:21" x14ac:dyDescent="0.3">
      <c r="T5134" s="5"/>
      <c r="U5134" s="5"/>
    </row>
    <row r="5135" spans="20:21" x14ac:dyDescent="0.3">
      <c r="T5135" s="5"/>
      <c r="U5135" s="5"/>
    </row>
    <row r="5136" spans="20:21" x14ac:dyDescent="0.3">
      <c r="T5136" s="5"/>
      <c r="U5136" s="5"/>
    </row>
    <row r="5137" spans="20:21" x14ac:dyDescent="0.3">
      <c r="T5137" s="5"/>
      <c r="U5137" s="5"/>
    </row>
    <row r="5138" spans="20:21" x14ac:dyDescent="0.3">
      <c r="T5138" s="5"/>
      <c r="U5138" s="5"/>
    </row>
    <row r="5139" spans="20:21" x14ac:dyDescent="0.3">
      <c r="T5139" s="5"/>
      <c r="U5139" s="5"/>
    </row>
    <row r="5140" spans="20:21" x14ac:dyDescent="0.3">
      <c r="T5140" s="5"/>
      <c r="U5140" s="5"/>
    </row>
    <row r="5141" spans="20:21" x14ac:dyDescent="0.3">
      <c r="T5141" s="5"/>
      <c r="U5141" s="5"/>
    </row>
    <row r="5142" spans="20:21" x14ac:dyDescent="0.3">
      <c r="T5142" s="5"/>
      <c r="U5142" s="5"/>
    </row>
    <row r="5143" spans="20:21" x14ac:dyDescent="0.3">
      <c r="T5143" s="5"/>
      <c r="U5143" s="5"/>
    </row>
    <row r="5144" spans="20:21" x14ac:dyDescent="0.3">
      <c r="T5144" s="5"/>
      <c r="U5144" s="5"/>
    </row>
    <row r="5145" spans="20:21" x14ac:dyDescent="0.3">
      <c r="T5145" s="5"/>
      <c r="U5145" s="5"/>
    </row>
    <row r="5146" spans="20:21" x14ac:dyDescent="0.3">
      <c r="T5146" s="5"/>
      <c r="U5146" s="5"/>
    </row>
    <row r="5147" spans="20:21" x14ac:dyDescent="0.3">
      <c r="T5147" s="5"/>
      <c r="U5147" s="5"/>
    </row>
    <row r="5148" spans="20:21" x14ac:dyDescent="0.3">
      <c r="T5148" s="5"/>
      <c r="U5148" s="5"/>
    </row>
    <row r="5149" spans="20:21" x14ac:dyDescent="0.3">
      <c r="T5149" s="5"/>
      <c r="U5149" s="5"/>
    </row>
    <row r="5150" spans="20:21" x14ac:dyDescent="0.3">
      <c r="T5150" s="5"/>
      <c r="U5150" s="5"/>
    </row>
    <row r="5151" spans="20:21" x14ac:dyDescent="0.3">
      <c r="T5151" s="5"/>
      <c r="U5151" s="5"/>
    </row>
    <row r="5152" spans="20:21" x14ac:dyDescent="0.3">
      <c r="T5152" s="5"/>
      <c r="U5152" s="5"/>
    </row>
    <row r="5153" spans="20:21" x14ac:dyDescent="0.3">
      <c r="T5153" s="5"/>
      <c r="U5153" s="5"/>
    </row>
    <row r="5154" spans="20:21" x14ac:dyDescent="0.3">
      <c r="T5154" s="5"/>
      <c r="U5154" s="5"/>
    </row>
    <row r="5155" spans="20:21" x14ac:dyDescent="0.3">
      <c r="T5155" s="5"/>
      <c r="U5155" s="5"/>
    </row>
    <row r="5156" spans="20:21" x14ac:dyDescent="0.3">
      <c r="T5156" s="5"/>
      <c r="U5156" s="5"/>
    </row>
    <row r="5157" spans="20:21" x14ac:dyDescent="0.3">
      <c r="T5157" s="5"/>
      <c r="U5157" s="5"/>
    </row>
    <row r="5158" spans="20:21" x14ac:dyDescent="0.3">
      <c r="T5158" s="5"/>
      <c r="U5158" s="5"/>
    </row>
    <row r="5159" spans="20:21" x14ac:dyDescent="0.3">
      <c r="T5159" s="5"/>
      <c r="U5159" s="5"/>
    </row>
    <row r="5160" spans="20:21" x14ac:dyDescent="0.3">
      <c r="T5160" s="5"/>
      <c r="U5160" s="5"/>
    </row>
    <row r="5161" spans="20:21" x14ac:dyDescent="0.3">
      <c r="T5161" s="5"/>
      <c r="U5161" s="5"/>
    </row>
    <row r="5162" spans="20:21" x14ac:dyDescent="0.3">
      <c r="T5162" s="5"/>
      <c r="U5162" s="5"/>
    </row>
    <row r="5163" spans="20:21" x14ac:dyDescent="0.3">
      <c r="T5163" s="5"/>
      <c r="U5163" s="5"/>
    </row>
    <row r="5164" spans="20:21" x14ac:dyDescent="0.3">
      <c r="T5164" s="5"/>
      <c r="U5164" s="5"/>
    </row>
    <row r="5165" spans="20:21" x14ac:dyDescent="0.3">
      <c r="T5165" s="5"/>
      <c r="U5165" s="5"/>
    </row>
    <row r="5166" spans="20:21" x14ac:dyDescent="0.3">
      <c r="T5166" s="5"/>
      <c r="U5166" s="5"/>
    </row>
    <row r="5167" spans="20:21" x14ac:dyDescent="0.3">
      <c r="T5167" s="5"/>
      <c r="U5167" s="5"/>
    </row>
    <row r="5168" spans="20:21" x14ac:dyDescent="0.3">
      <c r="T5168" s="5"/>
      <c r="U5168" s="5"/>
    </row>
    <row r="5169" spans="20:21" x14ac:dyDescent="0.3">
      <c r="T5169" s="5"/>
      <c r="U5169" s="5"/>
    </row>
    <row r="5170" spans="20:21" x14ac:dyDescent="0.3">
      <c r="T5170" s="5"/>
      <c r="U5170" s="5"/>
    </row>
    <row r="5171" spans="20:21" x14ac:dyDescent="0.3">
      <c r="T5171" s="5"/>
      <c r="U5171" s="5"/>
    </row>
    <row r="5172" spans="20:21" x14ac:dyDescent="0.3">
      <c r="T5172" s="5"/>
      <c r="U5172" s="5"/>
    </row>
    <row r="5173" spans="20:21" x14ac:dyDescent="0.3">
      <c r="T5173" s="5"/>
      <c r="U5173" s="5"/>
    </row>
    <row r="5174" spans="20:21" x14ac:dyDescent="0.3">
      <c r="T5174" s="5"/>
      <c r="U5174" s="5"/>
    </row>
    <row r="5175" spans="20:21" x14ac:dyDescent="0.3">
      <c r="T5175" s="5"/>
      <c r="U5175" s="5"/>
    </row>
    <row r="5176" spans="20:21" x14ac:dyDescent="0.3">
      <c r="T5176" s="5"/>
      <c r="U5176" s="5"/>
    </row>
    <row r="5177" spans="20:21" x14ac:dyDescent="0.3">
      <c r="T5177" s="5"/>
      <c r="U5177" s="5"/>
    </row>
    <row r="5178" spans="20:21" x14ac:dyDescent="0.3">
      <c r="T5178" s="5"/>
      <c r="U5178" s="5"/>
    </row>
    <row r="5179" spans="20:21" x14ac:dyDescent="0.3">
      <c r="T5179" s="5"/>
      <c r="U5179" s="5"/>
    </row>
    <row r="5180" spans="20:21" x14ac:dyDescent="0.3">
      <c r="T5180" s="5"/>
      <c r="U5180" s="5"/>
    </row>
    <row r="5181" spans="20:21" x14ac:dyDescent="0.3">
      <c r="T5181" s="5"/>
      <c r="U5181" s="5"/>
    </row>
    <row r="5182" spans="20:21" x14ac:dyDescent="0.3">
      <c r="T5182" s="5"/>
      <c r="U5182" s="5"/>
    </row>
    <row r="5183" spans="20:21" x14ac:dyDescent="0.3">
      <c r="T5183" s="5"/>
      <c r="U5183" s="5"/>
    </row>
    <row r="5184" spans="20:21" x14ac:dyDescent="0.3">
      <c r="T5184" s="5"/>
      <c r="U5184" s="5"/>
    </row>
    <row r="5185" spans="20:21" x14ac:dyDescent="0.3">
      <c r="T5185" s="5"/>
      <c r="U5185" s="5"/>
    </row>
    <row r="5186" spans="20:21" x14ac:dyDescent="0.3">
      <c r="T5186" s="5"/>
      <c r="U5186" s="5"/>
    </row>
    <row r="5187" spans="20:21" x14ac:dyDescent="0.3">
      <c r="T5187" s="5"/>
      <c r="U5187" s="5"/>
    </row>
    <row r="5188" spans="20:21" x14ac:dyDescent="0.3">
      <c r="T5188" s="5"/>
      <c r="U5188" s="5"/>
    </row>
    <row r="5189" spans="20:21" x14ac:dyDescent="0.3">
      <c r="T5189" s="5"/>
      <c r="U5189" s="5"/>
    </row>
    <row r="5190" spans="20:21" x14ac:dyDescent="0.3">
      <c r="T5190" s="5"/>
      <c r="U5190" s="5"/>
    </row>
    <row r="5191" spans="20:21" x14ac:dyDescent="0.3">
      <c r="T5191" s="5"/>
      <c r="U5191" s="5"/>
    </row>
    <row r="5192" spans="20:21" x14ac:dyDescent="0.3">
      <c r="T5192" s="5"/>
      <c r="U5192" s="5"/>
    </row>
    <row r="5193" spans="20:21" x14ac:dyDescent="0.3">
      <c r="T5193" s="5"/>
      <c r="U5193" s="5"/>
    </row>
    <row r="5194" spans="20:21" x14ac:dyDescent="0.3">
      <c r="T5194" s="5"/>
      <c r="U5194" s="5"/>
    </row>
    <row r="5195" spans="20:21" x14ac:dyDescent="0.3">
      <c r="T5195" s="5"/>
      <c r="U5195" s="5"/>
    </row>
    <row r="5196" spans="20:21" x14ac:dyDescent="0.3">
      <c r="T5196" s="5"/>
      <c r="U5196" s="5"/>
    </row>
    <row r="5197" spans="20:21" x14ac:dyDescent="0.3">
      <c r="T5197" s="5"/>
      <c r="U5197" s="5"/>
    </row>
    <row r="5198" spans="20:21" x14ac:dyDescent="0.3">
      <c r="T5198" s="5"/>
      <c r="U5198" s="5"/>
    </row>
    <row r="5199" spans="20:21" x14ac:dyDescent="0.3">
      <c r="T5199" s="5"/>
      <c r="U5199" s="5"/>
    </row>
    <row r="5200" spans="20:21" x14ac:dyDescent="0.3">
      <c r="T5200" s="5"/>
      <c r="U5200" s="5"/>
    </row>
    <row r="5201" spans="20:21" x14ac:dyDescent="0.3">
      <c r="T5201" s="5"/>
      <c r="U5201" s="5"/>
    </row>
    <row r="5202" spans="20:21" x14ac:dyDescent="0.3">
      <c r="T5202" s="5"/>
      <c r="U5202" s="5"/>
    </row>
    <row r="5203" spans="20:21" x14ac:dyDescent="0.3">
      <c r="T5203" s="5"/>
      <c r="U5203" s="5"/>
    </row>
    <row r="5204" spans="20:21" x14ac:dyDescent="0.3">
      <c r="T5204" s="5"/>
      <c r="U5204" s="5"/>
    </row>
    <row r="5205" spans="20:21" x14ac:dyDescent="0.3">
      <c r="T5205" s="5"/>
      <c r="U5205" s="5"/>
    </row>
    <row r="5206" spans="20:21" x14ac:dyDescent="0.3">
      <c r="T5206" s="5"/>
      <c r="U5206" s="5"/>
    </row>
    <row r="5207" spans="20:21" x14ac:dyDescent="0.3">
      <c r="T5207" s="5"/>
      <c r="U5207" s="5"/>
    </row>
    <row r="5208" spans="20:21" x14ac:dyDescent="0.3">
      <c r="T5208" s="5"/>
      <c r="U5208" s="5"/>
    </row>
    <row r="5209" spans="20:21" x14ac:dyDescent="0.3">
      <c r="T5209" s="5"/>
      <c r="U5209" s="5"/>
    </row>
    <row r="5210" spans="20:21" x14ac:dyDescent="0.3">
      <c r="T5210" s="5"/>
      <c r="U5210" s="5"/>
    </row>
    <row r="5211" spans="20:21" x14ac:dyDescent="0.3">
      <c r="T5211" s="5"/>
      <c r="U5211" s="5"/>
    </row>
    <row r="5212" spans="20:21" x14ac:dyDescent="0.3">
      <c r="T5212" s="5"/>
      <c r="U5212" s="5"/>
    </row>
    <row r="5213" spans="20:21" x14ac:dyDescent="0.3">
      <c r="T5213" s="5"/>
      <c r="U5213" s="5"/>
    </row>
    <row r="5214" spans="20:21" x14ac:dyDescent="0.3">
      <c r="T5214" s="5"/>
      <c r="U5214" s="5"/>
    </row>
    <row r="5215" spans="20:21" x14ac:dyDescent="0.3">
      <c r="T5215" s="5"/>
      <c r="U5215" s="5"/>
    </row>
    <row r="5216" spans="20:21" x14ac:dyDescent="0.3">
      <c r="T5216" s="5"/>
      <c r="U5216" s="5"/>
    </row>
    <row r="5217" spans="20:21" x14ac:dyDescent="0.3">
      <c r="T5217" s="5"/>
      <c r="U5217" s="5"/>
    </row>
    <row r="5218" spans="20:21" x14ac:dyDescent="0.3">
      <c r="T5218" s="5"/>
      <c r="U5218" s="5"/>
    </row>
    <row r="5219" spans="20:21" x14ac:dyDescent="0.3">
      <c r="T5219" s="5"/>
      <c r="U5219" s="5"/>
    </row>
    <row r="5220" spans="20:21" x14ac:dyDescent="0.3">
      <c r="T5220" s="5"/>
      <c r="U5220" s="5"/>
    </row>
    <row r="5221" spans="20:21" x14ac:dyDescent="0.3">
      <c r="T5221" s="5"/>
      <c r="U5221" s="5"/>
    </row>
    <row r="5222" spans="20:21" x14ac:dyDescent="0.3">
      <c r="T5222" s="5"/>
      <c r="U5222" s="5"/>
    </row>
    <row r="5223" spans="20:21" x14ac:dyDescent="0.3">
      <c r="T5223" s="5"/>
      <c r="U5223" s="5"/>
    </row>
    <row r="5224" spans="20:21" x14ac:dyDescent="0.3">
      <c r="T5224" s="5"/>
      <c r="U5224" s="5"/>
    </row>
    <row r="5225" spans="20:21" x14ac:dyDescent="0.3">
      <c r="T5225" s="5"/>
      <c r="U5225" s="5"/>
    </row>
    <row r="5226" spans="20:21" x14ac:dyDescent="0.3">
      <c r="T5226" s="5"/>
      <c r="U5226" s="5"/>
    </row>
    <row r="5227" spans="20:21" x14ac:dyDescent="0.3">
      <c r="T5227" s="5"/>
      <c r="U5227" s="5"/>
    </row>
    <row r="5228" spans="20:21" x14ac:dyDescent="0.3">
      <c r="T5228" s="5"/>
      <c r="U5228" s="5"/>
    </row>
    <row r="5229" spans="20:21" x14ac:dyDescent="0.3">
      <c r="T5229" s="5"/>
      <c r="U5229" s="5"/>
    </row>
    <row r="5230" spans="20:21" x14ac:dyDescent="0.3">
      <c r="T5230" s="5"/>
      <c r="U5230" s="5"/>
    </row>
    <row r="5231" spans="20:21" x14ac:dyDescent="0.3">
      <c r="T5231" s="5"/>
      <c r="U5231" s="5"/>
    </row>
    <row r="5232" spans="20:21" x14ac:dyDescent="0.3">
      <c r="T5232" s="5"/>
      <c r="U5232" s="5"/>
    </row>
    <row r="5233" spans="20:21" x14ac:dyDescent="0.3">
      <c r="T5233" s="5"/>
      <c r="U5233" s="5"/>
    </row>
    <row r="5234" spans="20:21" x14ac:dyDescent="0.3">
      <c r="T5234" s="5"/>
      <c r="U5234" s="5"/>
    </row>
    <row r="5235" spans="20:21" x14ac:dyDescent="0.3">
      <c r="T5235" s="5"/>
      <c r="U5235" s="5"/>
    </row>
    <row r="5236" spans="20:21" x14ac:dyDescent="0.3">
      <c r="T5236" s="5"/>
      <c r="U5236" s="5"/>
    </row>
    <row r="5237" spans="20:21" x14ac:dyDescent="0.3">
      <c r="T5237" s="5"/>
      <c r="U5237" s="5"/>
    </row>
    <row r="5238" spans="20:21" x14ac:dyDescent="0.3">
      <c r="T5238" s="5"/>
      <c r="U5238" s="5"/>
    </row>
    <row r="5239" spans="20:21" x14ac:dyDescent="0.3">
      <c r="T5239" s="5"/>
      <c r="U5239" s="5"/>
    </row>
    <row r="5240" spans="20:21" x14ac:dyDescent="0.3">
      <c r="T5240" s="5"/>
      <c r="U5240" s="5"/>
    </row>
    <row r="5241" spans="20:21" x14ac:dyDescent="0.3">
      <c r="T5241" s="5"/>
      <c r="U5241" s="5"/>
    </row>
    <row r="5242" spans="20:21" x14ac:dyDescent="0.3">
      <c r="T5242" s="5"/>
      <c r="U5242" s="5"/>
    </row>
    <row r="5243" spans="20:21" x14ac:dyDescent="0.3">
      <c r="T5243" s="5"/>
      <c r="U5243" s="5"/>
    </row>
    <row r="5244" spans="20:21" x14ac:dyDescent="0.3">
      <c r="T5244" s="5"/>
      <c r="U5244" s="5"/>
    </row>
    <row r="5245" spans="20:21" x14ac:dyDescent="0.3">
      <c r="T5245" s="5"/>
      <c r="U5245" s="5"/>
    </row>
    <row r="5246" spans="20:21" x14ac:dyDescent="0.3">
      <c r="T5246" s="5"/>
      <c r="U5246" s="5"/>
    </row>
    <row r="5247" spans="20:21" x14ac:dyDescent="0.3">
      <c r="T5247" s="5"/>
      <c r="U5247" s="5"/>
    </row>
    <row r="5248" spans="20:21" x14ac:dyDescent="0.3">
      <c r="T5248" s="5"/>
      <c r="U5248" s="5"/>
    </row>
    <row r="5249" spans="20:21" x14ac:dyDescent="0.3">
      <c r="T5249" s="5"/>
      <c r="U5249" s="5"/>
    </row>
    <row r="5250" spans="20:21" x14ac:dyDescent="0.3">
      <c r="T5250" s="5"/>
      <c r="U5250" s="5"/>
    </row>
    <row r="5251" spans="20:21" x14ac:dyDescent="0.3">
      <c r="T5251" s="5"/>
      <c r="U5251" s="5"/>
    </row>
    <row r="5252" spans="20:21" x14ac:dyDescent="0.3">
      <c r="T5252" s="5"/>
      <c r="U5252" s="5"/>
    </row>
    <row r="5253" spans="20:21" x14ac:dyDescent="0.3">
      <c r="T5253" s="5"/>
      <c r="U5253" s="5"/>
    </row>
    <row r="5254" spans="20:21" x14ac:dyDescent="0.3">
      <c r="T5254" s="5"/>
      <c r="U5254" s="5"/>
    </row>
    <row r="5255" spans="20:21" x14ac:dyDescent="0.3">
      <c r="T5255" s="5"/>
      <c r="U5255" s="5"/>
    </row>
    <row r="5256" spans="20:21" x14ac:dyDescent="0.3">
      <c r="T5256" s="5"/>
      <c r="U5256" s="5"/>
    </row>
    <row r="5257" spans="20:21" x14ac:dyDescent="0.3">
      <c r="T5257" s="5"/>
      <c r="U5257" s="5"/>
    </row>
    <row r="5258" spans="20:21" x14ac:dyDescent="0.3">
      <c r="T5258" s="5"/>
      <c r="U5258" s="5"/>
    </row>
    <row r="5259" spans="20:21" x14ac:dyDescent="0.3">
      <c r="T5259" s="5"/>
      <c r="U5259" s="5"/>
    </row>
    <row r="5260" spans="20:21" x14ac:dyDescent="0.3">
      <c r="T5260" s="5"/>
      <c r="U5260" s="5"/>
    </row>
    <row r="5261" spans="20:21" x14ac:dyDescent="0.3">
      <c r="T5261" s="5"/>
      <c r="U5261" s="5"/>
    </row>
    <row r="5262" spans="20:21" x14ac:dyDescent="0.3">
      <c r="T5262" s="5"/>
      <c r="U5262" s="5"/>
    </row>
    <row r="5263" spans="20:21" x14ac:dyDescent="0.3">
      <c r="T5263" s="5"/>
      <c r="U5263" s="5"/>
    </row>
    <row r="5264" spans="20:21" x14ac:dyDescent="0.3">
      <c r="T5264" s="5"/>
      <c r="U5264" s="5"/>
    </row>
    <row r="5265" spans="20:21" x14ac:dyDescent="0.3">
      <c r="T5265" s="5"/>
      <c r="U5265" s="5"/>
    </row>
    <row r="5266" spans="20:21" x14ac:dyDescent="0.3">
      <c r="T5266" s="5"/>
      <c r="U5266" s="5"/>
    </row>
    <row r="5267" spans="20:21" x14ac:dyDescent="0.3">
      <c r="T5267" s="5"/>
      <c r="U5267" s="5"/>
    </row>
    <row r="5268" spans="20:21" x14ac:dyDescent="0.3">
      <c r="T5268" s="5"/>
      <c r="U5268" s="5"/>
    </row>
    <row r="5269" spans="20:21" x14ac:dyDescent="0.3">
      <c r="T5269" s="5"/>
      <c r="U5269" s="5"/>
    </row>
    <row r="5270" spans="20:21" x14ac:dyDescent="0.3">
      <c r="T5270" s="5"/>
      <c r="U5270" s="5"/>
    </row>
    <row r="5271" spans="20:21" x14ac:dyDescent="0.3">
      <c r="T5271" s="5"/>
      <c r="U5271" s="5"/>
    </row>
    <row r="5272" spans="20:21" x14ac:dyDescent="0.3">
      <c r="T5272" s="5"/>
      <c r="U5272" s="5"/>
    </row>
    <row r="5273" spans="20:21" x14ac:dyDescent="0.3">
      <c r="T5273" s="5"/>
      <c r="U5273" s="5"/>
    </row>
    <row r="5274" spans="20:21" x14ac:dyDescent="0.3">
      <c r="T5274" s="5"/>
      <c r="U5274" s="5"/>
    </row>
    <row r="5275" spans="20:21" x14ac:dyDescent="0.3">
      <c r="T5275" s="5"/>
      <c r="U5275" s="5"/>
    </row>
    <row r="5276" spans="20:21" x14ac:dyDescent="0.3">
      <c r="T5276" s="5"/>
      <c r="U5276" s="5"/>
    </row>
    <row r="5277" spans="20:21" x14ac:dyDescent="0.3">
      <c r="T5277" s="5"/>
      <c r="U5277" s="5"/>
    </row>
    <row r="5278" spans="20:21" x14ac:dyDescent="0.3">
      <c r="T5278" s="5"/>
      <c r="U5278" s="5"/>
    </row>
    <row r="5279" spans="20:21" x14ac:dyDescent="0.3">
      <c r="T5279" s="5"/>
      <c r="U5279" s="5"/>
    </row>
    <row r="5280" spans="20:21" x14ac:dyDescent="0.3">
      <c r="T5280" s="5"/>
      <c r="U5280" s="5"/>
    </row>
    <row r="5281" spans="20:21" x14ac:dyDescent="0.3">
      <c r="T5281" s="5"/>
      <c r="U5281" s="5"/>
    </row>
    <row r="5282" spans="20:21" x14ac:dyDescent="0.3">
      <c r="T5282" s="5"/>
      <c r="U5282" s="5"/>
    </row>
    <row r="5283" spans="20:21" x14ac:dyDescent="0.3">
      <c r="T5283" s="5"/>
      <c r="U5283" s="5"/>
    </row>
    <row r="5284" spans="20:21" x14ac:dyDescent="0.3">
      <c r="T5284" s="5"/>
      <c r="U5284" s="5"/>
    </row>
    <row r="5285" spans="20:21" x14ac:dyDescent="0.3">
      <c r="T5285" s="5"/>
      <c r="U5285" s="5"/>
    </row>
    <row r="5286" spans="20:21" x14ac:dyDescent="0.3">
      <c r="T5286" s="5"/>
      <c r="U5286" s="5"/>
    </row>
    <row r="5287" spans="20:21" x14ac:dyDescent="0.3">
      <c r="T5287" s="5"/>
      <c r="U5287" s="5"/>
    </row>
    <row r="5288" spans="20:21" x14ac:dyDescent="0.3">
      <c r="T5288" s="5"/>
      <c r="U5288" s="5"/>
    </row>
    <row r="5289" spans="20:21" x14ac:dyDescent="0.3">
      <c r="T5289" s="5"/>
      <c r="U5289" s="5"/>
    </row>
    <row r="5290" spans="20:21" x14ac:dyDescent="0.3">
      <c r="T5290" s="5"/>
      <c r="U5290" s="5"/>
    </row>
    <row r="5291" spans="20:21" x14ac:dyDescent="0.3">
      <c r="T5291" s="5"/>
      <c r="U5291" s="5"/>
    </row>
    <row r="5292" spans="20:21" x14ac:dyDescent="0.3">
      <c r="T5292" s="5"/>
      <c r="U5292" s="5"/>
    </row>
    <row r="5293" spans="20:21" x14ac:dyDescent="0.3">
      <c r="T5293" s="5"/>
      <c r="U5293" s="5"/>
    </row>
    <row r="5294" spans="20:21" x14ac:dyDescent="0.3">
      <c r="T5294" s="5"/>
      <c r="U5294" s="5"/>
    </row>
    <row r="5295" spans="20:21" x14ac:dyDescent="0.3">
      <c r="T5295" s="5"/>
      <c r="U5295" s="5"/>
    </row>
    <row r="5296" spans="20:21" x14ac:dyDescent="0.3">
      <c r="T5296" s="5"/>
      <c r="U5296" s="5"/>
    </row>
    <row r="5297" spans="20:21" x14ac:dyDescent="0.3">
      <c r="T5297" s="5"/>
      <c r="U5297" s="5"/>
    </row>
    <row r="5298" spans="20:21" x14ac:dyDescent="0.3">
      <c r="T5298" s="5"/>
      <c r="U5298" s="5"/>
    </row>
    <row r="5299" spans="20:21" x14ac:dyDescent="0.3">
      <c r="T5299" s="5"/>
      <c r="U5299" s="5"/>
    </row>
    <row r="5300" spans="20:21" x14ac:dyDescent="0.3">
      <c r="T5300" s="5"/>
      <c r="U5300" s="5"/>
    </row>
    <row r="5301" spans="20:21" x14ac:dyDescent="0.3">
      <c r="T5301" s="5"/>
      <c r="U5301" s="5"/>
    </row>
    <row r="5302" spans="20:21" x14ac:dyDescent="0.3">
      <c r="T5302" s="5"/>
      <c r="U5302" s="5"/>
    </row>
    <row r="5303" spans="20:21" x14ac:dyDescent="0.3">
      <c r="T5303" s="5"/>
      <c r="U5303" s="5"/>
    </row>
    <row r="5304" spans="20:21" x14ac:dyDescent="0.3">
      <c r="T5304" s="5"/>
      <c r="U5304" s="5"/>
    </row>
    <row r="5305" spans="20:21" x14ac:dyDescent="0.3">
      <c r="T5305" s="5"/>
      <c r="U5305" s="5"/>
    </row>
    <row r="5306" spans="20:21" x14ac:dyDescent="0.3">
      <c r="T5306" s="5"/>
      <c r="U5306" s="5"/>
    </row>
    <row r="5307" spans="20:21" x14ac:dyDescent="0.3">
      <c r="T5307" s="5"/>
      <c r="U5307" s="5"/>
    </row>
    <row r="5308" spans="20:21" x14ac:dyDescent="0.3">
      <c r="T5308" s="5"/>
      <c r="U5308" s="5"/>
    </row>
    <row r="5309" spans="20:21" x14ac:dyDescent="0.3">
      <c r="T5309" s="5"/>
      <c r="U5309" s="5"/>
    </row>
    <row r="5310" spans="20:21" x14ac:dyDescent="0.3">
      <c r="T5310" s="5"/>
      <c r="U5310" s="5"/>
    </row>
    <row r="5311" spans="20:21" x14ac:dyDescent="0.3">
      <c r="T5311" s="5"/>
      <c r="U5311" s="5"/>
    </row>
    <row r="5312" spans="20:21" x14ac:dyDescent="0.3">
      <c r="T5312" s="5"/>
      <c r="U5312" s="5"/>
    </row>
    <row r="5313" spans="20:21" x14ac:dyDescent="0.3">
      <c r="T5313" s="5"/>
      <c r="U5313" s="5"/>
    </row>
    <row r="5314" spans="20:21" x14ac:dyDescent="0.3">
      <c r="T5314" s="5"/>
      <c r="U5314" s="5"/>
    </row>
    <row r="5315" spans="20:21" x14ac:dyDescent="0.3">
      <c r="T5315" s="5"/>
      <c r="U5315" s="5"/>
    </row>
    <row r="5316" spans="20:21" x14ac:dyDescent="0.3">
      <c r="T5316" s="5"/>
      <c r="U5316" s="5"/>
    </row>
    <row r="5317" spans="20:21" x14ac:dyDescent="0.3">
      <c r="T5317" s="5"/>
      <c r="U5317" s="5"/>
    </row>
    <row r="5318" spans="20:21" x14ac:dyDescent="0.3">
      <c r="T5318" s="5"/>
      <c r="U5318" s="5"/>
    </row>
    <row r="5319" spans="20:21" x14ac:dyDescent="0.3">
      <c r="T5319" s="5"/>
      <c r="U5319" s="5"/>
    </row>
    <row r="5320" spans="20:21" x14ac:dyDescent="0.3">
      <c r="T5320" s="5"/>
      <c r="U5320" s="5"/>
    </row>
    <row r="5321" spans="20:21" x14ac:dyDescent="0.3">
      <c r="T5321" s="5"/>
      <c r="U5321" s="5"/>
    </row>
    <row r="5322" spans="20:21" x14ac:dyDescent="0.3">
      <c r="T5322" s="5"/>
      <c r="U5322" s="5"/>
    </row>
    <row r="5323" spans="20:21" x14ac:dyDescent="0.3">
      <c r="T5323" s="5"/>
      <c r="U5323" s="5"/>
    </row>
    <row r="5324" spans="20:21" x14ac:dyDescent="0.3">
      <c r="T5324" s="5"/>
      <c r="U5324" s="5"/>
    </row>
    <row r="5325" spans="20:21" x14ac:dyDescent="0.3">
      <c r="T5325" s="5"/>
      <c r="U5325" s="5"/>
    </row>
    <row r="5326" spans="20:21" x14ac:dyDescent="0.3">
      <c r="T5326" s="5"/>
      <c r="U5326" s="5"/>
    </row>
    <row r="5327" spans="20:21" x14ac:dyDescent="0.3">
      <c r="T5327" s="5"/>
      <c r="U5327" s="5"/>
    </row>
    <row r="5328" spans="20:21" x14ac:dyDescent="0.3">
      <c r="T5328" s="5"/>
      <c r="U5328" s="5"/>
    </row>
    <row r="5329" spans="20:21" x14ac:dyDescent="0.3">
      <c r="T5329" s="5"/>
      <c r="U5329" s="5"/>
    </row>
    <row r="5330" spans="20:21" x14ac:dyDescent="0.3">
      <c r="T5330" s="5"/>
      <c r="U5330" s="5"/>
    </row>
    <row r="5331" spans="20:21" x14ac:dyDescent="0.3">
      <c r="T5331" s="5"/>
      <c r="U5331" s="5"/>
    </row>
    <row r="5332" spans="20:21" x14ac:dyDescent="0.3">
      <c r="T5332" s="5"/>
      <c r="U5332" s="5"/>
    </row>
    <row r="5333" spans="20:21" x14ac:dyDescent="0.3">
      <c r="T5333" s="5"/>
      <c r="U5333" s="5"/>
    </row>
    <row r="5334" spans="20:21" x14ac:dyDescent="0.3">
      <c r="T5334" s="5"/>
      <c r="U5334" s="5"/>
    </row>
    <row r="5335" spans="20:21" x14ac:dyDescent="0.3">
      <c r="T5335" s="5"/>
      <c r="U5335" s="5"/>
    </row>
    <row r="5336" spans="20:21" x14ac:dyDescent="0.3">
      <c r="T5336" s="5"/>
      <c r="U5336" s="5"/>
    </row>
    <row r="5337" spans="20:21" x14ac:dyDescent="0.3">
      <c r="T5337" s="5"/>
      <c r="U5337" s="5"/>
    </row>
    <row r="5338" spans="20:21" x14ac:dyDescent="0.3">
      <c r="T5338" s="5"/>
      <c r="U5338" s="5"/>
    </row>
    <row r="5339" spans="20:21" x14ac:dyDescent="0.3">
      <c r="T5339" s="5"/>
      <c r="U5339" s="5"/>
    </row>
    <row r="5340" spans="20:21" x14ac:dyDescent="0.3">
      <c r="T5340" s="5"/>
      <c r="U5340" s="5"/>
    </row>
    <row r="5341" spans="20:21" x14ac:dyDescent="0.3">
      <c r="T5341" s="5"/>
      <c r="U5341" s="5"/>
    </row>
    <row r="5342" spans="20:21" x14ac:dyDescent="0.3">
      <c r="T5342" s="5"/>
      <c r="U5342" s="5"/>
    </row>
    <row r="5343" spans="20:21" x14ac:dyDescent="0.3">
      <c r="T5343" s="5"/>
      <c r="U5343" s="5"/>
    </row>
    <row r="5344" spans="20:21" x14ac:dyDescent="0.3">
      <c r="T5344" s="5"/>
      <c r="U5344" s="5"/>
    </row>
    <row r="5345" spans="20:21" x14ac:dyDescent="0.3">
      <c r="T5345" s="5"/>
      <c r="U5345" s="5"/>
    </row>
    <row r="5346" spans="20:21" x14ac:dyDescent="0.3">
      <c r="T5346" s="5"/>
      <c r="U5346" s="5"/>
    </row>
    <row r="5347" spans="20:21" x14ac:dyDescent="0.3">
      <c r="T5347" s="5"/>
      <c r="U5347" s="5"/>
    </row>
    <row r="5348" spans="20:21" x14ac:dyDescent="0.3">
      <c r="T5348" s="5"/>
      <c r="U5348" s="5"/>
    </row>
    <row r="5349" spans="20:21" x14ac:dyDescent="0.3">
      <c r="T5349" s="5"/>
      <c r="U5349" s="5"/>
    </row>
    <row r="5350" spans="20:21" x14ac:dyDescent="0.3">
      <c r="T5350" s="5"/>
      <c r="U5350" s="5"/>
    </row>
    <row r="5351" spans="20:21" x14ac:dyDescent="0.3">
      <c r="T5351" s="5"/>
      <c r="U5351" s="5"/>
    </row>
    <row r="5352" spans="20:21" x14ac:dyDescent="0.3">
      <c r="T5352" s="5"/>
      <c r="U5352" s="5"/>
    </row>
    <row r="5353" spans="20:21" x14ac:dyDescent="0.3">
      <c r="T5353" s="5"/>
      <c r="U5353" s="5"/>
    </row>
    <row r="5354" spans="20:21" x14ac:dyDescent="0.3">
      <c r="T5354" s="5"/>
      <c r="U5354" s="5"/>
    </row>
    <row r="5355" spans="20:21" x14ac:dyDescent="0.3">
      <c r="T5355" s="5"/>
      <c r="U5355" s="5"/>
    </row>
    <row r="5356" spans="20:21" x14ac:dyDescent="0.3">
      <c r="T5356" s="5"/>
      <c r="U5356" s="5"/>
    </row>
    <row r="5357" spans="20:21" x14ac:dyDescent="0.3">
      <c r="T5357" s="5"/>
      <c r="U5357" s="5"/>
    </row>
    <row r="5358" spans="20:21" x14ac:dyDescent="0.3">
      <c r="T5358" s="5"/>
      <c r="U5358" s="5"/>
    </row>
    <row r="5359" spans="20:21" x14ac:dyDescent="0.3">
      <c r="T5359" s="5"/>
      <c r="U5359" s="5"/>
    </row>
    <row r="5360" spans="20:21" x14ac:dyDescent="0.3">
      <c r="T5360" s="5"/>
      <c r="U5360" s="5"/>
    </row>
    <row r="5361" spans="20:21" x14ac:dyDescent="0.3">
      <c r="T5361" s="5"/>
      <c r="U5361" s="5"/>
    </row>
    <row r="5362" spans="20:21" x14ac:dyDescent="0.3">
      <c r="T5362" s="5"/>
      <c r="U5362" s="5"/>
    </row>
    <row r="5363" spans="20:21" x14ac:dyDescent="0.3">
      <c r="T5363" s="5"/>
      <c r="U5363" s="5"/>
    </row>
    <row r="5364" spans="20:21" x14ac:dyDescent="0.3">
      <c r="T5364" s="5"/>
      <c r="U5364" s="5"/>
    </row>
    <row r="5365" spans="20:21" x14ac:dyDescent="0.3">
      <c r="T5365" s="5"/>
      <c r="U5365" s="5"/>
    </row>
    <row r="5366" spans="20:21" x14ac:dyDescent="0.3">
      <c r="T5366" s="5"/>
      <c r="U5366" s="5"/>
    </row>
    <row r="5367" spans="20:21" x14ac:dyDescent="0.3">
      <c r="T5367" s="5"/>
      <c r="U5367" s="5"/>
    </row>
    <row r="5368" spans="20:21" x14ac:dyDescent="0.3">
      <c r="T5368" s="5"/>
      <c r="U5368" s="5"/>
    </row>
    <row r="5369" spans="20:21" x14ac:dyDescent="0.3">
      <c r="T5369" s="5"/>
      <c r="U5369" s="5"/>
    </row>
    <row r="5370" spans="20:21" x14ac:dyDescent="0.3">
      <c r="T5370" s="5"/>
      <c r="U5370" s="5"/>
    </row>
    <row r="5371" spans="20:21" x14ac:dyDescent="0.3">
      <c r="T5371" s="5"/>
      <c r="U5371" s="5"/>
    </row>
    <row r="5372" spans="20:21" x14ac:dyDescent="0.3">
      <c r="T5372" s="5"/>
      <c r="U5372" s="5"/>
    </row>
    <row r="5373" spans="20:21" x14ac:dyDescent="0.3">
      <c r="T5373" s="5"/>
      <c r="U5373" s="5"/>
    </row>
    <row r="5374" spans="20:21" x14ac:dyDescent="0.3">
      <c r="T5374" s="5"/>
      <c r="U5374" s="5"/>
    </row>
    <row r="5375" spans="20:21" x14ac:dyDescent="0.3">
      <c r="T5375" s="5"/>
      <c r="U5375" s="5"/>
    </row>
    <row r="5376" spans="20:21" x14ac:dyDescent="0.3">
      <c r="T5376" s="5"/>
      <c r="U5376" s="5"/>
    </row>
    <row r="5377" spans="20:21" x14ac:dyDescent="0.3">
      <c r="T5377" s="5"/>
      <c r="U5377" s="5"/>
    </row>
    <row r="5378" spans="20:21" x14ac:dyDescent="0.3">
      <c r="T5378" s="5"/>
      <c r="U5378" s="5"/>
    </row>
    <row r="5379" spans="20:21" x14ac:dyDescent="0.3">
      <c r="T5379" s="5"/>
      <c r="U5379" s="5"/>
    </row>
    <row r="5380" spans="20:21" x14ac:dyDescent="0.3">
      <c r="T5380" s="5"/>
      <c r="U5380" s="5"/>
    </row>
    <row r="5381" spans="20:21" x14ac:dyDescent="0.3">
      <c r="T5381" s="5"/>
      <c r="U5381" s="5"/>
    </row>
    <row r="5382" spans="20:21" x14ac:dyDescent="0.3">
      <c r="T5382" s="5"/>
      <c r="U5382" s="5"/>
    </row>
    <row r="5383" spans="20:21" x14ac:dyDescent="0.3">
      <c r="T5383" s="5"/>
      <c r="U5383" s="5"/>
    </row>
    <row r="5384" spans="20:21" x14ac:dyDescent="0.3">
      <c r="T5384" s="5"/>
      <c r="U5384" s="5"/>
    </row>
    <row r="5385" spans="20:21" x14ac:dyDescent="0.3">
      <c r="T5385" s="5"/>
      <c r="U5385" s="5"/>
    </row>
    <row r="5386" spans="20:21" x14ac:dyDescent="0.3">
      <c r="T5386" s="5"/>
      <c r="U5386" s="5"/>
    </row>
    <row r="5387" spans="20:21" x14ac:dyDescent="0.3">
      <c r="T5387" s="5"/>
      <c r="U5387" s="5"/>
    </row>
    <row r="5388" spans="20:21" x14ac:dyDescent="0.3">
      <c r="T5388" s="5"/>
      <c r="U5388" s="5"/>
    </row>
    <row r="5389" spans="20:21" x14ac:dyDescent="0.3">
      <c r="T5389" s="5"/>
      <c r="U5389" s="5"/>
    </row>
    <row r="5390" spans="20:21" x14ac:dyDescent="0.3">
      <c r="T5390" s="5"/>
      <c r="U5390" s="5"/>
    </row>
    <row r="5391" spans="20:21" x14ac:dyDescent="0.3">
      <c r="T5391" s="5"/>
      <c r="U5391" s="5"/>
    </row>
    <row r="5392" spans="20:21" x14ac:dyDescent="0.3">
      <c r="T5392" s="5"/>
      <c r="U5392" s="5"/>
    </row>
    <row r="5393" spans="20:21" x14ac:dyDescent="0.3">
      <c r="T5393" s="5"/>
      <c r="U5393" s="5"/>
    </row>
    <row r="5394" spans="20:21" x14ac:dyDescent="0.3">
      <c r="T5394" s="5"/>
      <c r="U5394" s="5"/>
    </row>
    <row r="5395" spans="20:21" x14ac:dyDescent="0.3">
      <c r="T5395" s="5"/>
      <c r="U5395" s="5"/>
    </row>
    <row r="5396" spans="20:21" x14ac:dyDescent="0.3">
      <c r="T5396" s="5"/>
      <c r="U5396" s="5"/>
    </row>
    <row r="5397" spans="20:21" x14ac:dyDescent="0.3">
      <c r="T5397" s="5"/>
      <c r="U5397" s="5"/>
    </row>
    <row r="5398" spans="20:21" x14ac:dyDescent="0.3">
      <c r="T5398" s="5"/>
      <c r="U5398" s="5"/>
    </row>
    <row r="5399" spans="20:21" x14ac:dyDescent="0.3">
      <c r="T5399" s="5"/>
      <c r="U5399" s="5"/>
    </row>
    <row r="5400" spans="20:21" x14ac:dyDescent="0.3">
      <c r="T5400" s="5"/>
      <c r="U5400" s="5"/>
    </row>
    <row r="5401" spans="20:21" x14ac:dyDescent="0.3">
      <c r="T5401" s="5"/>
      <c r="U5401" s="5"/>
    </row>
    <row r="5402" spans="20:21" x14ac:dyDescent="0.3">
      <c r="T5402" s="5"/>
      <c r="U5402" s="5"/>
    </row>
    <row r="5403" spans="20:21" x14ac:dyDescent="0.3">
      <c r="T5403" s="5"/>
      <c r="U5403" s="5"/>
    </row>
    <row r="5404" spans="20:21" x14ac:dyDescent="0.3">
      <c r="T5404" s="5"/>
      <c r="U5404" s="5"/>
    </row>
    <row r="5405" spans="20:21" x14ac:dyDescent="0.3">
      <c r="T5405" s="5"/>
      <c r="U5405" s="5"/>
    </row>
    <row r="5406" spans="20:21" x14ac:dyDescent="0.3">
      <c r="T5406" s="5"/>
      <c r="U5406" s="5"/>
    </row>
    <row r="5407" spans="20:21" x14ac:dyDescent="0.3">
      <c r="T5407" s="5"/>
      <c r="U5407" s="5"/>
    </row>
    <row r="5408" spans="20:21" x14ac:dyDescent="0.3">
      <c r="T5408" s="5"/>
      <c r="U5408" s="5"/>
    </row>
    <row r="5409" spans="20:21" x14ac:dyDescent="0.3">
      <c r="T5409" s="5"/>
      <c r="U5409" s="5"/>
    </row>
    <row r="5410" spans="20:21" x14ac:dyDescent="0.3">
      <c r="T5410" s="5"/>
      <c r="U5410" s="5"/>
    </row>
    <row r="5411" spans="20:21" x14ac:dyDescent="0.3">
      <c r="T5411" s="5"/>
      <c r="U5411" s="5"/>
    </row>
    <row r="5412" spans="20:21" x14ac:dyDescent="0.3">
      <c r="T5412" s="5"/>
      <c r="U5412" s="5"/>
    </row>
    <row r="5413" spans="20:21" x14ac:dyDescent="0.3">
      <c r="T5413" s="5"/>
      <c r="U5413" s="5"/>
    </row>
    <row r="5414" spans="20:21" x14ac:dyDescent="0.3">
      <c r="T5414" s="5"/>
      <c r="U5414" s="5"/>
    </row>
    <row r="5415" spans="20:21" x14ac:dyDescent="0.3">
      <c r="T5415" s="5"/>
      <c r="U5415" s="5"/>
    </row>
    <row r="5416" spans="20:21" x14ac:dyDescent="0.3">
      <c r="T5416" s="5"/>
      <c r="U5416" s="5"/>
    </row>
    <row r="5417" spans="20:21" x14ac:dyDescent="0.3">
      <c r="T5417" s="5"/>
      <c r="U5417" s="5"/>
    </row>
    <row r="5418" spans="20:21" x14ac:dyDescent="0.3">
      <c r="T5418" s="5"/>
      <c r="U5418" s="5"/>
    </row>
    <row r="5419" spans="20:21" x14ac:dyDescent="0.3">
      <c r="T5419" s="5"/>
      <c r="U5419" s="5"/>
    </row>
    <row r="5420" spans="20:21" x14ac:dyDescent="0.3">
      <c r="T5420" s="5"/>
      <c r="U5420" s="5"/>
    </row>
    <row r="5421" spans="20:21" x14ac:dyDescent="0.3">
      <c r="T5421" s="5"/>
      <c r="U5421" s="5"/>
    </row>
    <row r="5422" spans="20:21" x14ac:dyDescent="0.3">
      <c r="T5422" s="5"/>
      <c r="U5422" s="5"/>
    </row>
    <row r="5423" spans="20:21" x14ac:dyDescent="0.3">
      <c r="T5423" s="5"/>
      <c r="U5423" s="5"/>
    </row>
    <row r="5424" spans="20:21" x14ac:dyDescent="0.3">
      <c r="T5424" s="5"/>
      <c r="U5424" s="5"/>
    </row>
    <row r="5425" spans="20:21" x14ac:dyDescent="0.3">
      <c r="T5425" s="5"/>
      <c r="U5425" s="5"/>
    </row>
    <row r="5426" spans="20:21" x14ac:dyDescent="0.3">
      <c r="T5426" s="5"/>
      <c r="U5426" s="5"/>
    </row>
    <row r="5427" spans="20:21" x14ac:dyDescent="0.3">
      <c r="T5427" s="5"/>
      <c r="U5427" s="5"/>
    </row>
    <row r="5428" spans="20:21" x14ac:dyDescent="0.3">
      <c r="T5428" s="5"/>
      <c r="U5428" s="5"/>
    </row>
    <row r="5429" spans="20:21" x14ac:dyDescent="0.3">
      <c r="T5429" s="5"/>
      <c r="U5429" s="5"/>
    </row>
    <row r="5430" spans="20:21" x14ac:dyDescent="0.3">
      <c r="T5430" s="5"/>
      <c r="U5430" s="5"/>
    </row>
    <row r="5431" spans="20:21" x14ac:dyDescent="0.3">
      <c r="T5431" s="5"/>
      <c r="U5431" s="5"/>
    </row>
    <row r="5432" spans="20:21" x14ac:dyDescent="0.3">
      <c r="T5432" s="5"/>
      <c r="U5432" s="5"/>
    </row>
    <row r="5433" spans="20:21" x14ac:dyDescent="0.3">
      <c r="T5433" s="5"/>
      <c r="U5433" s="5"/>
    </row>
    <row r="5434" spans="20:21" x14ac:dyDescent="0.3">
      <c r="T5434" s="5"/>
      <c r="U5434" s="5"/>
    </row>
    <row r="5435" spans="20:21" x14ac:dyDescent="0.3">
      <c r="T5435" s="5"/>
      <c r="U5435" s="5"/>
    </row>
    <row r="5436" spans="20:21" x14ac:dyDescent="0.3">
      <c r="T5436" s="5"/>
      <c r="U5436" s="5"/>
    </row>
    <row r="5437" spans="20:21" x14ac:dyDescent="0.3">
      <c r="T5437" s="5"/>
      <c r="U5437" s="5"/>
    </row>
    <row r="5438" spans="20:21" x14ac:dyDescent="0.3">
      <c r="T5438" s="5"/>
      <c r="U5438" s="5"/>
    </row>
    <row r="5439" spans="20:21" x14ac:dyDescent="0.3">
      <c r="T5439" s="5"/>
      <c r="U5439" s="5"/>
    </row>
    <row r="5440" spans="20:21" x14ac:dyDescent="0.3">
      <c r="T5440" s="5"/>
      <c r="U5440" s="5"/>
    </row>
    <row r="5441" spans="20:21" x14ac:dyDescent="0.3">
      <c r="T5441" s="5"/>
      <c r="U5441" s="5"/>
    </row>
    <row r="5442" spans="20:21" x14ac:dyDescent="0.3">
      <c r="T5442" s="5"/>
      <c r="U5442" s="5"/>
    </row>
    <row r="5443" spans="20:21" x14ac:dyDescent="0.3">
      <c r="T5443" s="5"/>
      <c r="U5443" s="5"/>
    </row>
    <row r="5444" spans="20:21" x14ac:dyDescent="0.3">
      <c r="T5444" s="5"/>
      <c r="U5444" s="5"/>
    </row>
    <row r="5445" spans="20:21" x14ac:dyDescent="0.3">
      <c r="T5445" s="5"/>
      <c r="U5445" s="5"/>
    </row>
    <row r="5446" spans="20:21" x14ac:dyDescent="0.3">
      <c r="T5446" s="5"/>
      <c r="U5446" s="5"/>
    </row>
    <row r="5447" spans="20:21" x14ac:dyDescent="0.3">
      <c r="T5447" s="5"/>
      <c r="U5447" s="5"/>
    </row>
    <row r="5448" spans="20:21" x14ac:dyDescent="0.3">
      <c r="T5448" s="5"/>
      <c r="U5448" s="5"/>
    </row>
    <row r="5449" spans="20:21" x14ac:dyDescent="0.3">
      <c r="T5449" s="5"/>
      <c r="U5449" s="5"/>
    </row>
    <row r="5450" spans="20:21" x14ac:dyDescent="0.3">
      <c r="T5450" s="5"/>
      <c r="U5450" s="5"/>
    </row>
    <row r="5451" spans="20:21" x14ac:dyDescent="0.3">
      <c r="T5451" s="5"/>
      <c r="U5451" s="5"/>
    </row>
    <row r="5452" spans="20:21" x14ac:dyDescent="0.3">
      <c r="T5452" s="5"/>
      <c r="U5452" s="5"/>
    </row>
    <row r="5453" spans="20:21" x14ac:dyDescent="0.3">
      <c r="T5453" s="5"/>
      <c r="U5453" s="5"/>
    </row>
    <row r="5454" spans="20:21" x14ac:dyDescent="0.3">
      <c r="T5454" s="5"/>
      <c r="U5454" s="5"/>
    </row>
    <row r="5455" spans="20:21" x14ac:dyDescent="0.3">
      <c r="T5455" s="5"/>
      <c r="U5455" s="5"/>
    </row>
    <row r="5456" spans="20:21" x14ac:dyDescent="0.3">
      <c r="T5456" s="5"/>
      <c r="U5456" s="5"/>
    </row>
    <row r="5457" spans="20:21" x14ac:dyDescent="0.3">
      <c r="T5457" s="5"/>
      <c r="U5457" s="5"/>
    </row>
    <row r="5458" spans="20:21" x14ac:dyDescent="0.3">
      <c r="T5458" s="5"/>
      <c r="U5458" s="5"/>
    </row>
    <row r="5459" spans="20:21" x14ac:dyDescent="0.3">
      <c r="T5459" s="5"/>
      <c r="U5459" s="5"/>
    </row>
    <row r="5460" spans="20:21" x14ac:dyDescent="0.3">
      <c r="T5460" s="5"/>
      <c r="U5460" s="5"/>
    </row>
    <row r="5461" spans="20:21" x14ac:dyDescent="0.3">
      <c r="T5461" s="5"/>
      <c r="U5461" s="5"/>
    </row>
    <row r="5462" spans="20:21" x14ac:dyDescent="0.3">
      <c r="T5462" s="5"/>
      <c r="U5462" s="5"/>
    </row>
    <row r="5463" spans="20:21" x14ac:dyDescent="0.3">
      <c r="T5463" s="5"/>
      <c r="U5463" s="5"/>
    </row>
    <row r="5464" spans="20:21" x14ac:dyDescent="0.3">
      <c r="T5464" s="5"/>
      <c r="U5464" s="5"/>
    </row>
    <row r="5465" spans="20:21" x14ac:dyDescent="0.3">
      <c r="T5465" s="5"/>
      <c r="U5465" s="5"/>
    </row>
    <row r="5466" spans="20:21" x14ac:dyDescent="0.3">
      <c r="T5466" s="5"/>
      <c r="U5466" s="5"/>
    </row>
    <row r="5467" spans="20:21" x14ac:dyDescent="0.3">
      <c r="T5467" s="5"/>
      <c r="U5467" s="5"/>
    </row>
    <row r="5468" spans="20:21" x14ac:dyDescent="0.3">
      <c r="T5468" s="5"/>
      <c r="U5468" s="5"/>
    </row>
    <row r="5469" spans="20:21" x14ac:dyDescent="0.3">
      <c r="T5469" s="5"/>
      <c r="U5469" s="5"/>
    </row>
    <row r="5470" spans="20:21" x14ac:dyDescent="0.3">
      <c r="T5470" s="5"/>
      <c r="U5470" s="5"/>
    </row>
    <row r="5471" spans="20:21" x14ac:dyDescent="0.3">
      <c r="T5471" s="5"/>
      <c r="U5471" s="5"/>
    </row>
    <row r="5472" spans="20:21" x14ac:dyDescent="0.3">
      <c r="T5472" s="5"/>
      <c r="U5472" s="5"/>
    </row>
    <row r="5473" spans="20:21" x14ac:dyDescent="0.3">
      <c r="T5473" s="5"/>
      <c r="U5473" s="5"/>
    </row>
    <row r="5474" spans="20:21" x14ac:dyDescent="0.3">
      <c r="T5474" s="5"/>
      <c r="U5474" s="5"/>
    </row>
    <row r="5475" spans="20:21" x14ac:dyDescent="0.3">
      <c r="T5475" s="5"/>
      <c r="U5475" s="5"/>
    </row>
    <row r="5476" spans="20:21" x14ac:dyDescent="0.3">
      <c r="T5476" s="5"/>
      <c r="U5476" s="5"/>
    </row>
    <row r="5477" spans="20:21" x14ac:dyDescent="0.3">
      <c r="T5477" s="5"/>
      <c r="U5477" s="5"/>
    </row>
    <row r="5478" spans="20:21" x14ac:dyDescent="0.3">
      <c r="T5478" s="5"/>
      <c r="U5478" s="5"/>
    </row>
    <row r="5479" spans="20:21" x14ac:dyDescent="0.3">
      <c r="T5479" s="5"/>
      <c r="U5479" s="5"/>
    </row>
    <row r="5480" spans="20:21" x14ac:dyDescent="0.3">
      <c r="T5480" s="5"/>
      <c r="U5480" s="5"/>
    </row>
    <row r="5481" spans="20:21" x14ac:dyDescent="0.3">
      <c r="T5481" s="5"/>
      <c r="U5481" s="5"/>
    </row>
    <row r="5482" spans="20:21" x14ac:dyDescent="0.3">
      <c r="T5482" s="5"/>
      <c r="U5482" s="5"/>
    </row>
    <row r="5483" spans="20:21" x14ac:dyDescent="0.3">
      <c r="T5483" s="5"/>
      <c r="U5483" s="5"/>
    </row>
    <row r="5484" spans="20:21" x14ac:dyDescent="0.3">
      <c r="T5484" s="5"/>
      <c r="U5484" s="5"/>
    </row>
    <row r="5485" spans="20:21" x14ac:dyDescent="0.3">
      <c r="T5485" s="5"/>
      <c r="U5485" s="5"/>
    </row>
    <row r="5486" spans="20:21" x14ac:dyDescent="0.3">
      <c r="T5486" s="5"/>
      <c r="U5486" s="5"/>
    </row>
    <row r="5487" spans="20:21" x14ac:dyDescent="0.3">
      <c r="T5487" s="5"/>
      <c r="U5487" s="5"/>
    </row>
    <row r="5488" spans="20:21" x14ac:dyDescent="0.3">
      <c r="T5488" s="5"/>
      <c r="U5488" s="5"/>
    </row>
    <row r="5489" spans="20:21" x14ac:dyDescent="0.3">
      <c r="T5489" s="5"/>
      <c r="U5489" s="5"/>
    </row>
    <row r="5490" spans="20:21" x14ac:dyDescent="0.3">
      <c r="T5490" s="5"/>
      <c r="U5490" s="5"/>
    </row>
    <row r="5491" spans="20:21" x14ac:dyDescent="0.3">
      <c r="T5491" s="5"/>
      <c r="U5491" s="5"/>
    </row>
    <row r="5492" spans="20:21" x14ac:dyDescent="0.3">
      <c r="T5492" s="5"/>
      <c r="U5492" s="5"/>
    </row>
    <row r="5493" spans="20:21" x14ac:dyDescent="0.3">
      <c r="T5493" s="5"/>
      <c r="U5493" s="5"/>
    </row>
    <row r="5494" spans="20:21" x14ac:dyDescent="0.3">
      <c r="T5494" s="5"/>
      <c r="U5494" s="5"/>
    </row>
    <row r="5495" spans="20:21" x14ac:dyDescent="0.3">
      <c r="T5495" s="5"/>
      <c r="U5495" s="5"/>
    </row>
    <row r="5496" spans="20:21" x14ac:dyDescent="0.3">
      <c r="T5496" s="5"/>
      <c r="U5496" s="5"/>
    </row>
    <row r="5497" spans="20:21" x14ac:dyDescent="0.3">
      <c r="T5497" s="5"/>
      <c r="U5497" s="5"/>
    </row>
    <row r="5498" spans="20:21" x14ac:dyDescent="0.3">
      <c r="T5498" s="5"/>
      <c r="U5498" s="5"/>
    </row>
    <row r="5499" spans="20:21" x14ac:dyDescent="0.3">
      <c r="T5499" s="5"/>
      <c r="U5499" s="5"/>
    </row>
    <row r="5500" spans="20:21" x14ac:dyDescent="0.3">
      <c r="T5500" s="5"/>
      <c r="U5500" s="5"/>
    </row>
    <row r="5501" spans="20:21" x14ac:dyDescent="0.3">
      <c r="T5501" s="5"/>
      <c r="U5501" s="5"/>
    </row>
    <row r="5502" spans="20:21" x14ac:dyDescent="0.3">
      <c r="T5502" s="5"/>
      <c r="U5502" s="5"/>
    </row>
    <row r="5503" spans="20:21" x14ac:dyDescent="0.3">
      <c r="T5503" s="5"/>
      <c r="U5503" s="5"/>
    </row>
    <row r="5504" spans="20:21" x14ac:dyDescent="0.3">
      <c r="T5504" s="5"/>
      <c r="U5504" s="5"/>
    </row>
    <row r="5505" spans="20:21" x14ac:dyDescent="0.3">
      <c r="T5505" s="5"/>
      <c r="U5505" s="5"/>
    </row>
    <row r="5506" spans="20:21" x14ac:dyDescent="0.3">
      <c r="T5506" s="5"/>
      <c r="U5506" s="5"/>
    </row>
    <row r="5507" spans="20:21" x14ac:dyDescent="0.3">
      <c r="T5507" s="5"/>
      <c r="U5507" s="5"/>
    </row>
    <row r="5508" spans="20:21" x14ac:dyDescent="0.3">
      <c r="T5508" s="5"/>
      <c r="U5508" s="5"/>
    </row>
    <row r="5509" spans="20:21" x14ac:dyDescent="0.3">
      <c r="T5509" s="5"/>
      <c r="U5509" s="5"/>
    </row>
    <row r="5510" spans="20:21" x14ac:dyDescent="0.3">
      <c r="T5510" s="5"/>
      <c r="U5510" s="5"/>
    </row>
    <row r="5511" spans="20:21" x14ac:dyDescent="0.3">
      <c r="T5511" s="5"/>
      <c r="U5511" s="5"/>
    </row>
    <row r="5512" spans="20:21" x14ac:dyDescent="0.3">
      <c r="T5512" s="5"/>
      <c r="U5512" s="5"/>
    </row>
    <row r="5513" spans="20:21" x14ac:dyDescent="0.3">
      <c r="T5513" s="5"/>
      <c r="U5513" s="5"/>
    </row>
    <row r="5514" spans="20:21" x14ac:dyDescent="0.3">
      <c r="T5514" s="5"/>
      <c r="U5514" s="5"/>
    </row>
    <row r="5515" spans="20:21" x14ac:dyDescent="0.3">
      <c r="T5515" s="5"/>
      <c r="U5515" s="5"/>
    </row>
    <row r="5516" spans="20:21" x14ac:dyDescent="0.3">
      <c r="T5516" s="5"/>
      <c r="U5516" s="5"/>
    </row>
    <row r="5517" spans="20:21" x14ac:dyDescent="0.3">
      <c r="T5517" s="5"/>
      <c r="U5517" s="5"/>
    </row>
    <row r="5518" spans="20:21" x14ac:dyDescent="0.3">
      <c r="T5518" s="5"/>
      <c r="U5518" s="5"/>
    </row>
    <row r="5519" spans="20:21" x14ac:dyDescent="0.3">
      <c r="T5519" s="5"/>
      <c r="U5519" s="5"/>
    </row>
    <row r="5520" spans="20:21" x14ac:dyDescent="0.3">
      <c r="T5520" s="5"/>
      <c r="U5520" s="5"/>
    </row>
    <row r="5521" spans="20:21" x14ac:dyDescent="0.3">
      <c r="T5521" s="5"/>
      <c r="U5521" s="5"/>
    </row>
    <row r="5522" spans="20:21" x14ac:dyDescent="0.3">
      <c r="T5522" s="5"/>
      <c r="U5522" s="5"/>
    </row>
    <row r="5523" spans="20:21" x14ac:dyDescent="0.3">
      <c r="T5523" s="5"/>
      <c r="U5523" s="5"/>
    </row>
    <row r="5524" spans="20:21" x14ac:dyDescent="0.3">
      <c r="T5524" s="5"/>
      <c r="U5524" s="5"/>
    </row>
    <row r="5525" spans="20:21" x14ac:dyDescent="0.3">
      <c r="T5525" s="5"/>
      <c r="U5525" s="5"/>
    </row>
    <row r="5526" spans="20:21" x14ac:dyDescent="0.3">
      <c r="T5526" s="5"/>
      <c r="U5526" s="5"/>
    </row>
    <row r="5527" spans="20:21" x14ac:dyDescent="0.3">
      <c r="T5527" s="5"/>
      <c r="U5527" s="5"/>
    </row>
    <row r="5528" spans="20:21" x14ac:dyDescent="0.3">
      <c r="T5528" s="5"/>
      <c r="U5528" s="5"/>
    </row>
    <row r="5529" spans="20:21" x14ac:dyDescent="0.3">
      <c r="T5529" s="5"/>
      <c r="U5529" s="5"/>
    </row>
    <row r="5530" spans="20:21" x14ac:dyDescent="0.3">
      <c r="T5530" s="5"/>
      <c r="U5530" s="5"/>
    </row>
    <row r="5531" spans="20:21" x14ac:dyDescent="0.3">
      <c r="T5531" s="5"/>
      <c r="U5531" s="5"/>
    </row>
    <row r="5532" spans="20:21" x14ac:dyDescent="0.3">
      <c r="T5532" s="5"/>
      <c r="U5532" s="5"/>
    </row>
    <row r="5533" spans="20:21" x14ac:dyDescent="0.3">
      <c r="T5533" s="5"/>
      <c r="U5533" s="5"/>
    </row>
    <row r="5534" spans="20:21" x14ac:dyDescent="0.3">
      <c r="T5534" s="5"/>
      <c r="U5534" s="5"/>
    </row>
    <row r="5535" spans="20:21" x14ac:dyDescent="0.3">
      <c r="T5535" s="5"/>
      <c r="U5535" s="5"/>
    </row>
    <row r="5536" spans="20:21" x14ac:dyDescent="0.3">
      <c r="T5536" s="5"/>
      <c r="U5536" s="5"/>
    </row>
    <row r="5537" spans="20:21" x14ac:dyDescent="0.3">
      <c r="T5537" s="5"/>
      <c r="U5537" s="5"/>
    </row>
    <row r="5538" spans="20:21" x14ac:dyDescent="0.3">
      <c r="T5538" s="5"/>
      <c r="U5538" s="5"/>
    </row>
    <row r="5539" spans="20:21" x14ac:dyDescent="0.3">
      <c r="T5539" s="5"/>
      <c r="U5539" s="5"/>
    </row>
    <row r="5540" spans="20:21" x14ac:dyDescent="0.3">
      <c r="T5540" s="5"/>
      <c r="U5540" s="5"/>
    </row>
    <row r="5541" spans="20:21" x14ac:dyDescent="0.3">
      <c r="T5541" s="5"/>
      <c r="U5541" s="5"/>
    </row>
    <row r="5542" spans="20:21" x14ac:dyDescent="0.3">
      <c r="T5542" s="5"/>
      <c r="U5542" s="5"/>
    </row>
    <row r="5543" spans="20:21" x14ac:dyDescent="0.3">
      <c r="T5543" s="5"/>
      <c r="U5543" s="5"/>
    </row>
    <row r="5544" spans="20:21" x14ac:dyDescent="0.3">
      <c r="T5544" s="5"/>
      <c r="U5544" s="5"/>
    </row>
    <row r="5545" spans="20:21" x14ac:dyDescent="0.3">
      <c r="T5545" s="5"/>
      <c r="U5545" s="5"/>
    </row>
    <row r="5546" spans="20:21" x14ac:dyDescent="0.3">
      <c r="T5546" s="5"/>
      <c r="U5546" s="5"/>
    </row>
    <row r="5547" spans="20:21" x14ac:dyDescent="0.3">
      <c r="T5547" s="5"/>
      <c r="U5547" s="5"/>
    </row>
    <row r="5548" spans="20:21" x14ac:dyDescent="0.3">
      <c r="T5548" s="5"/>
      <c r="U5548" s="5"/>
    </row>
    <row r="5549" spans="20:21" x14ac:dyDescent="0.3">
      <c r="T5549" s="5"/>
      <c r="U5549" s="5"/>
    </row>
    <row r="5550" spans="20:21" x14ac:dyDescent="0.3">
      <c r="T5550" s="5"/>
      <c r="U5550" s="5"/>
    </row>
    <row r="5551" spans="20:21" x14ac:dyDescent="0.3">
      <c r="T5551" s="5"/>
      <c r="U5551" s="5"/>
    </row>
    <row r="5552" spans="20:21" x14ac:dyDescent="0.3">
      <c r="T5552" s="5"/>
      <c r="U5552" s="5"/>
    </row>
    <row r="5553" spans="20:21" x14ac:dyDescent="0.3">
      <c r="T5553" s="5"/>
      <c r="U5553" s="5"/>
    </row>
    <row r="5554" spans="20:21" x14ac:dyDescent="0.3">
      <c r="T5554" s="5"/>
      <c r="U5554" s="5"/>
    </row>
    <row r="5555" spans="20:21" x14ac:dyDescent="0.3">
      <c r="T5555" s="5"/>
      <c r="U5555" s="5"/>
    </row>
    <row r="5556" spans="20:21" x14ac:dyDescent="0.3">
      <c r="T5556" s="5"/>
      <c r="U5556" s="5"/>
    </row>
    <row r="5557" spans="20:21" x14ac:dyDescent="0.3">
      <c r="T5557" s="5"/>
      <c r="U5557" s="5"/>
    </row>
    <row r="5558" spans="20:21" x14ac:dyDescent="0.3">
      <c r="T5558" s="5"/>
      <c r="U5558" s="5"/>
    </row>
    <row r="5559" spans="20:21" x14ac:dyDescent="0.3">
      <c r="T5559" s="5"/>
      <c r="U5559" s="5"/>
    </row>
    <row r="5560" spans="20:21" x14ac:dyDescent="0.3">
      <c r="T5560" s="5"/>
      <c r="U5560" s="5"/>
    </row>
    <row r="5561" spans="20:21" x14ac:dyDescent="0.3">
      <c r="T5561" s="5"/>
      <c r="U5561" s="5"/>
    </row>
    <row r="5562" spans="20:21" x14ac:dyDescent="0.3">
      <c r="T5562" s="5"/>
      <c r="U5562" s="5"/>
    </row>
    <row r="5563" spans="20:21" x14ac:dyDescent="0.3">
      <c r="T5563" s="5"/>
      <c r="U5563" s="5"/>
    </row>
    <row r="5564" spans="20:21" x14ac:dyDescent="0.3">
      <c r="T5564" s="5"/>
      <c r="U5564" s="5"/>
    </row>
    <row r="5565" spans="20:21" x14ac:dyDescent="0.3">
      <c r="T5565" s="5"/>
      <c r="U5565" s="5"/>
    </row>
    <row r="5566" spans="20:21" x14ac:dyDescent="0.3">
      <c r="T5566" s="5"/>
      <c r="U5566" s="5"/>
    </row>
    <row r="5567" spans="20:21" x14ac:dyDescent="0.3">
      <c r="T5567" s="5"/>
      <c r="U5567" s="5"/>
    </row>
    <row r="5568" spans="20:21" x14ac:dyDescent="0.3">
      <c r="T5568" s="5"/>
      <c r="U5568" s="5"/>
    </row>
    <row r="5569" spans="20:21" x14ac:dyDescent="0.3">
      <c r="T5569" s="5"/>
      <c r="U5569" s="5"/>
    </row>
    <row r="5570" spans="20:21" x14ac:dyDescent="0.3">
      <c r="T5570" s="5"/>
      <c r="U5570" s="5"/>
    </row>
    <row r="5571" spans="20:21" x14ac:dyDescent="0.3">
      <c r="T5571" s="5"/>
      <c r="U5571" s="5"/>
    </row>
    <row r="5572" spans="20:21" x14ac:dyDescent="0.3">
      <c r="T5572" s="5"/>
      <c r="U5572" s="5"/>
    </row>
    <row r="5573" spans="20:21" x14ac:dyDescent="0.3">
      <c r="T5573" s="5"/>
      <c r="U5573" s="5"/>
    </row>
    <row r="5574" spans="20:21" x14ac:dyDescent="0.3">
      <c r="T5574" s="5"/>
      <c r="U5574" s="5"/>
    </row>
    <row r="5575" spans="20:21" x14ac:dyDescent="0.3">
      <c r="T5575" s="5"/>
      <c r="U5575" s="5"/>
    </row>
    <row r="5576" spans="20:21" x14ac:dyDescent="0.3">
      <c r="T5576" s="5"/>
      <c r="U5576" s="5"/>
    </row>
    <row r="5577" spans="20:21" x14ac:dyDescent="0.3">
      <c r="T5577" s="5"/>
      <c r="U5577" s="5"/>
    </row>
    <row r="5578" spans="20:21" x14ac:dyDescent="0.3">
      <c r="T5578" s="5"/>
      <c r="U5578" s="5"/>
    </row>
    <row r="5579" spans="20:21" x14ac:dyDescent="0.3">
      <c r="T5579" s="5"/>
      <c r="U5579" s="5"/>
    </row>
    <row r="5580" spans="20:21" x14ac:dyDescent="0.3">
      <c r="T5580" s="5"/>
      <c r="U5580" s="5"/>
    </row>
    <row r="5581" spans="20:21" x14ac:dyDescent="0.3">
      <c r="T5581" s="5"/>
      <c r="U5581" s="5"/>
    </row>
    <row r="5582" spans="20:21" x14ac:dyDescent="0.3">
      <c r="T5582" s="5"/>
      <c r="U5582" s="5"/>
    </row>
    <row r="5583" spans="20:21" x14ac:dyDescent="0.3">
      <c r="T5583" s="5"/>
      <c r="U5583" s="5"/>
    </row>
    <row r="5584" spans="20:21" x14ac:dyDescent="0.3">
      <c r="T5584" s="5"/>
      <c r="U5584" s="5"/>
    </row>
    <row r="5585" spans="20:21" x14ac:dyDescent="0.3">
      <c r="T5585" s="5"/>
      <c r="U5585" s="5"/>
    </row>
    <row r="5586" spans="20:21" x14ac:dyDescent="0.3">
      <c r="T5586" s="5"/>
      <c r="U5586" s="5"/>
    </row>
    <row r="5587" spans="20:21" x14ac:dyDescent="0.3">
      <c r="T5587" s="5"/>
      <c r="U5587" s="5"/>
    </row>
    <row r="5588" spans="20:21" x14ac:dyDescent="0.3">
      <c r="T5588" s="5"/>
      <c r="U5588" s="5"/>
    </row>
    <row r="5589" spans="20:21" x14ac:dyDescent="0.3">
      <c r="T5589" s="5"/>
      <c r="U5589" s="5"/>
    </row>
    <row r="5590" spans="20:21" x14ac:dyDescent="0.3">
      <c r="T5590" s="5"/>
      <c r="U5590" s="5"/>
    </row>
    <row r="5591" spans="20:21" x14ac:dyDescent="0.3">
      <c r="T5591" s="5"/>
      <c r="U5591" s="5"/>
    </row>
    <row r="5592" spans="20:21" x14ac:dyDescent="0.3">
      <c r="T5592" s="5"/>
      <c r="U5592" s="5"/>
    </row>
    <row r="5593" spans="20:21" x14ac:dyDescent="0.3">
      <c r="T5593" s="5"/>
      <c r="U5593" s="5"/>
    </row>
    <row r="5594" spans="20:21" x14ac:dyDescent="0.3">
      <c r="T5594" s="5"/>
      <c r="U5594" s="5"/>
    </row>
    <row r="5595" spans="20:21" x14ac:dyDescent="0.3">
      <c r="T5595" s="5"/>
      <c r="U5595" s="5"/>
    </row>
    <row r="5596" spans="20:21" x14ac:dyDescent="0.3">
      <c r="T5596" s="5"/>
      <c r="U5596" s="5"/>
    </row>
    <row r="5597" spans="20:21" x14ac:dyDescent="0.3">
      <c r="T5597" s="5"/>
      <c r="U5597" s="5"/>
    </row>
    <row r="5598" spans="20:21" x14ac:dyDescent="0.3">
      <c r="T5598" s="5"/>
      <c r="U5598" s="5"/>
    </row>
    <row r="5599" spans="20:21" x14ac:dyDescent="0.3">
      <c r="T5599" s="5"/>
      <c r="U5599" s="5"/>
    </row>
    <row r="5600" spans="20:21" x14ac:dyDescent="0.3">
      <c r="T5600" s="5"/>
      <c r="U5600" s="5"/>
    </row>
    <row r="5601" spans="20:21" x14ac:dyDescent="0.3">
      <c r="T5601" s="5"/>
      <c r="U5601" s="5"/>
    </row>
    <row r="5602" spans="20:21" x14ac:dyDescent="0.3">
      <c r="T5602" s="5"/>
      <c r="U5602" s="5"/>
    </row>
    <row r="5603" spans="20:21" x14ac:dyDescent="0.3">
      <c r="T5603" s="5"/>
      <c r="U5603" s="5"/>
    </row>
    <row r="5604" spans="20:21" x14ac:dyDescent="0.3">
      <c r="T5604" s="5"/>
      <c r="U5604" s="5"/>
    </row>
    <row r="5605" spans="20:21" x14ac:dyDescent="0.3">
      <c r="T5605" s="5"/>
      <c r="U5605" s="5"/>
    </row>
    <row r="5606" spans="20:21" x14ac:dyDescent="0.3">
      <c r="T5606" s="5"/>
      <c r="U5606" s="5"/>
    </row>
    <row r="5607" spans="20:21" x14ac:dyDescent="0.3">
      <c r="T5607" s="5"/>
      <c r="U5607" s="5"/>
    </row>
    <row r="5608" spans="20:21" x14ac:dyDescent="0.3">
      <c r="T5608" s="5"/>
      <c r="U5608" s="5"/>
    </row>
    <row r="5609" spans="20:21" x14ac:dyDescent="0.3">
      <c r="T5609" s="5"/>
      <c r="U5609" s="5"/>
    </row>
    <row r="5610" spans="20:21" x14ac:dyDescent="0.3">
      <c r="T5610" s="5"/>
      <c r="U5610" s="5"/>
    </row>
    <row r="5611" spans="20:21" x14ac:dyDescent="0.3">
      <c r="T5611" s="5"/>
      <c r="U5611" s="5"/>
    </row>
    <row r="5612" spans="20:21" x14ac:dyDescent="0.3">
      <c r="T5612" s="5"/>
      <c r="U5612" s="5"/>
    </row>
    <row r="5613" spans="20:21" x14ac:dyDescent="0.3">
      <c r="T5613" s="5"/>
      <c r="U5613" s="5"/>
    </row>
    <row r="5614" spans="20:21" x14ac:dyDescent="0.3">
      <c r="T5614" s="5"/>
      <c r="U5614" s="5"/>
    </row>
    <row r="5615" spans="20:21" x14ac:dyDescent="0.3">
      <c r="T5615" s="5"/>
      <c r="U5615" s="5"/>
    </row>
    <row r="5616" spans="20:21" x14ac:dyDescent="0.3">
      <c r="T5616" s="5"/>
      <c r="U5616" s="5"/>
    </row>
    <row r="5617" spans="20:21" x14ac:dyDescent="0.3">
      <c r="T5617" s="5"/>
      <c r="U5617" s="5"/>
    </row>
    <row r="5618" spans="20:21" x14ac:dyDescent="0.3">
      <c r="T5618" s="5"/>
      <c r="U5618" s="5"/>
    </row>
    <row r="5619" spans="20:21" x14ac:dyDescent="0.3">
      <c r="T5619" s="5"/>
      <c r="U5619" s="5"/>
    </row>
    <row r="5620" spans="20:21" x14ac:dyDescent="0.3">
      <c r="T5620" s="5"/>
      <c r="U5620" s="5"/>
    </row>
    <row r="5621" spans="20:21" x14ac:dyDescent="0.3">
      <c r="T5621" s="5"/>
      <c r="U5621" s="5"/>
    </row>
    <row r="5622" spans="20:21" x14ac:dyDescent="0.3">
      <c r="T5622" s="5"/>
      <c r="U5622" s="5"/>
    </row>
    <row r="5623" spans="20:21" x14ac:dyDescent="0.3">
      <c r="T5623" s="5"/>
      <c r="U5623" s="5"/>
    </row>
    <row r="5624" spans="20:21" x14ac:dyDescent="0.3">
      <c r="T5624" s="5"/>
      <c r="U5624" s="5"/>
    </row>
    <row r="5625" spans="20:21" x14ac:dyDescent="0.3">
      <c r="T5625" s="5"/>
      <c r="U5625" s="5"/>
    </row>
    <row r="5626" spans="20:21" x14ac:dyDescent="0.3">
      <c r="T5626" s="5"/>
      <c r="U5626" s="5"/>
    </row>
    <row r="5627" spans="20:21" x14ac:dyDescent="0.3">
      <c r="T5627" s="5"/>
      <c r="U5627" s="5"/>
    </row>
    <row r="5628" spans="20:21" x14ac:dyDescent="0.3">
      <c r="T5628" s="5"/>
      <c r="U5628" s="5"/>
    </row>
    <row r="5629" spans="20:21" x14ac:dyDescent="0.3">
      <c r="T5629" s="5"/>
      <c r="U5629" s="5"/>
    </row>
    <row r="5630" spans="20:21" x14ac:dyDescent="0.3">
      <c r="T5630" s="5"/>
      <c r="U5630" s="5"/>
    </row>
    <row r="5631" spans="20:21" x14ac:dyDescent="0.3">
      <c r="T5631" s="5"/>
      <c r="U5631" s="5"/>
    </row>
    <row r="5632" spans="20:21" x14ac:dyDescent="0.3">
      <c r="T5632" s="5"/>
      <c r="U5632" s="5"/>
    </row>
    <row r="5633" spans="20:21" x14ac:dyDescent="0.3">
      <c r="T5633" s="5"/>
      <c r="U5633" s="5"/>
    </row>
    <row r="5634" spans="20:21" x14ac:dyDescent="0.3">
      <c r="T5634" s="5"/>
      <c r="U5634" s="5"/>
    </row>
    <row r="5635" spans="20:21" x14ac:dyDescent="0.3">
      <c r="T5635" s="5"/>
      <c r="U5635" s="5"/>
    </row>
    <row r="5636" spans="20:21" x14ac:dyDescent="0.3">
      <c r="T5636" s="5"/>
      <c r="U5636" s="5"/>
    </row>
    <row r="5637" spans="20:21" x14ac:dyDescent="0.3">
      <c r="T5637" s="5"/>
      <c r="U5637" s="5"/>
    </row>
    <row r="5638" spans="20:21" x14ac:dyDescent="0.3">
      <c r="T5638" s="5"/>
      <c r="U5638" s="5"/>
    </row>
    <row r="5639" spans="20:21" x14ac:dyDescent="0.3">
      <c r="T5639" s="5"/>
      <c r="U5639" s="5"/>
    </row>
    <row r="5640" spans="20:21" x14ac:dyDescent="0.3">
      <c r="T5640" s="5"/>
      <c r="U5640" s="5"/>
    </row>
    <row r="5641" spans="20:21" x14ac:dyDescent="0.3">
      <c r="T5641" s="5"/>
      <c r="U5641" s="5"/>
    </row>
    <row r="5642" spans="20:21" x14ac:dyDescent="0.3">
      <c r="T5642" s="5"/>
      <c r="U5642" s="5"/>
    </row>
    <row r="5643" spans="20:21" x14ac:dyDescent="0.3">
      <c r="T5643" s="5"/>
      <c r="U5643" s="5"/>
    </row>
    <row r="5644" spans="20:21" x14ac:dyDescent="0.3">
      <c r="T5644" s="5"/>
      <c r="U5644" s="5"/>
    </row>
    <row r="5645" spans="20:21" x14ac:dyDescent="0.3">
      <c r="T5645" s="5"/>
      <c r="U5645" s="5"/>
    </row>
    <row r="5646" spans="20:21" x14ac:dyDescent="0.3">
      <c r="T5646" s="5"/>
      <c r="U5646" s="5"/>
    </row>
    <row r="5647" spans="20:21" x14ac:dyDescent="0.3">
      <c r="T5647" s="5"/>
      <c r="U5647" s="5"/>
    </row>
    <row r="5648" spans="20:21" x14ac:dyDescent="0.3">
      <c r="T5648" s="5"/>
      <c r="U5648" s="5"/>
    </row>
    <row r="5649" spans="20:21" x14ac:dyDescent="0.3">
      <c r="T5649" s="5"/>
      <c r="U5649" s="5"/>
    </row>
    <row r="5650" spans="20:21" x14ac:dyDescent="0.3">
      <c r="T5650" s="5"/>
      <c r="U5650" s="5"/>
    </row>
    <row r="5651" spans="20:21" x14ac:dyDescent="0.3">
      <c r="T5651" s="5"/>
      <c r="U5651" s="5"/>
    </row>
    <row r="5652" spans="20:21" x14ac:dyDescent="0.3">
      <c r="T5652" s="5"/>
      <c r="U5652" s="5"/>
    </row>
    <row r="5653" spans="20:21" x14ac:dyDescent="0.3">
      <c r="T5653" s="5"/>
      <c r="U5653" s="5"/>
    </row>
    <row r="5654" spans="20:21" x14ac:dyDescent="0.3">
      <c r="T5654" s="5"/>
      <c r="U5654" s="5"/>
    </row>
    <row r="5655" spans="20:21" x14ac:dyDescent="0.3">
      <c r="T5655" s="5"/>
      <c r="U5655" s="5"/>
    </row>
    <row r="5656" spans="20:21" x14ac:dyDescent="0.3">
      <c r="T5656" s="5"/>
      <c r="U5656" s="5"/>
    </row>
    <row r="5657" spans="20:21" x14ac:dyDescent="0.3">
      <c r="T5657" s="5"/>
      <c r="U5657" s="5"/>
    </row>
    <row r="5658" spans="20:21" x14ac:dyDescent="0.3">
      <c r="T5658" s="5"/>
      <c r="U5658" s="5"/>
    </row>
    <row r="5659" spans="20:21" x14ac:dyDescent="0.3">
      <c r="T5659" s="5"/>
      <c r="U5659" s="5"/>
    </row>
    <row r="5660" spans="20:21" x14ac:dyDescent="0.3">
      <c r="T5660" s="5"/>
      <c r="U5660" s="5"/>
    </row>
    <row r="5661" spans="20:21" x14ac:dyDescent="0.3">
      <c r="T5661" s="5"/>
      <c r="U5661" s="5"/>
    </row>
    <row r="5662" spans="20:21" x14ac:dyDescent="0.3">
      <c r="T5662" s="5"/>
      <c r="U5662" s="5"/>
    </row>
    <row r="5663" spans="20:21" x14ac:dyDescent="0.3">
      <c r="T5663" s="5"/>
      <c r="U5663" s="5"/>
    </row>
    <row r="5664" spans="20:21" x14ac:dyDescent="0.3">
      <c r="T5664" s="5"/>
      <c r="U5664" s="5"/>
    </row>
    <row r="5665" spans="20:21" x14ac:dyDescent="0.3">
      <c r="T5665" s="5"/>
      <c r="U5665" s="5"/>
    </row>
    <row r="5666" spans="20:21" x14ac:dyDescent="0.3">
      <c r="T5666" s="5"/>
      <c r="U5666" s="5"/>
    </row>
    <row r="5667" spans="20:21" x14ac:dyDescent="0.3">
      <c r="T5667" s="5"/>
      <c r="U5667" s="5"/>
    </row>
    <row r="5668" spans="20:21" x14ac:dyDescent="0.3">
      <c r="T5668" s="5"/>
      <c r="U5668" s="5"/>
    </row>
    <row r="5669" spans="20:21" x14ac:dyDescent="0.3">
      <c r="T5669" s="5"/>
      <c r="U5669" s="5"/>
    </row>
    <row r="5670" spans="20:21" x14ac:dyDescent="0.3">
      <c r="T5670" s="5"/>
      <c r="U5670" s="5"/>
    </row>
    <row r="5671" spans="20:21" x14ac:dyDescent="0.3">
      <c r="T5671" s="5"/>
      <c r="U5671" s="5"/>
    </row>
    <row r="5672" spans="20:21" x14ac:dyDescent="0.3">
      <c r="T5672" s="5"/>
      <c r="U5672" s="5"/>
    </row>
    <row r="5673" spans="20:21" x14ac:dyDescent="0.3">
      <c r="T5673" s="5"/>
      <c r="U5673" s="5"/>
    </row>
    <row r="5674" spans="20:21" x14ac:dyDescent="0.3">
      <c r="T5674" s="5"/>
      <c r="U5674" s="5"/>
    </row>
    <row r="5675" spans="20:21" x14ac:dyDescent="0.3">
      <c r="T5675" s="5"/>
      <c r="U5675" s="5"/>
    </row>
    <row r="5676" spans="20:21" x14ac:dyDescent="0.3">
      <c r="T5676" s="5"/>
      <c r="U5676" s="5"/>
    </row>
    <row r="5677" spans="20:21" x14ac:dyDescent="0.3">
      <c r="T5677" s="5"/>
      <c r="U5677" s="5"/>
    </row>
    <row r="5678" spans="20:21" x14ac:dyDescent="0.3">
      <c r="T5678" s="5"/>
      <c r="U5678" s="5"/>
    </row>
    <row r="5679" spans="20:21" x14ac:dyDescent="0.3">
      <c r="T5679" s="5"/>
      <c r="U5679" s="5"/>
    </row>
    <row r="5680" spans="20:21" x14ac:dyDescent="0.3">
      <c r="T5680" s="5"/>
      <c r="U5680" s="5"/>
    </row>
    <row r="5681" spans="20:21" x14ac:dyDescent="0.3">
      <c r="T5681" s="5"/>
      <c r="U5681" s="5"/>
    </row>
    <row r="5682" spans="20:21" x14ac:dyDescent="0.3">
      <c r="T5682" s="5"/>
      <c r="U5682" s="5"/>
    </row>
    <row r="5683" spans="20:21" x14ac:dyDescent="0.3">
      <c r="T5683" s="5"/>
      <c r="U5683" s="5"/>
    </row>
    <row r="5684" spans="20:21" x14ac:dyDescent="0.3">
      <c r="T5684" s="5"/>
      <c r="U5684" s="5"/>
    </row>
    <row r="5685" spans="20:21" x14ac:dyDescent="0.3">
      <c r="T5685" s="5"/>
      <c r="U5685" s="5"/>
    </row>
    <row r="5686" spans="20:21" x14ac:dyDescent="0.3">
      <c r="T5686" s="5"/>
      <c r="U5686" s="5"/>
    </row>
    <row r="5687" spans="20:21" x14ac:dyDescent="0.3">
      <c r="T5687" s="5"/>
      <c r="U5687" s="5"/>
    </row>
    <row r="5688" spans="20:21" x14ac:dyDescent="0.3">
      <c r="T5688" s="5"/>
      <c r="U5688" s="5"/>
    </row>
    <row r="5689" spans="20:21" x14ac:dyDescent="0.3">
      <c r="T5689" s="5"/>
      <c r="U5689" s="5"/>
    </row>
    <row r="5690" spans="20:21" x14ac:dyDescent="0.3">
      <c r="T5690" s="5"/>
      <c r="U5690" s="5"/>
    </row>
    <row r="5691" spans="20:21" x14ac:dyDescent="0.3">
      <c r="T5691" s="5"/>
      <c r="U5691" s="5"/>
    </row>
    <row r="5692" spans="20:21" x14ac:dyDescent="0.3">
      <c r="T5692" s="5"/>
      <c r="U5692" s="5"/>
    </row>
    <row r="5693" spans="20:21" x14ac:dyDescent="0.3">
      <c r="T5693" s="5"/>
      <c r="U5693" s="5"/>
    </row>
    <row r="5694" spans="20:21" x14ac:dyDescent="0.3">
      <c r="T5694" s="5"/>
      <c r="U5694" s="5"/>
    </row>
    <row r="5695" spans="20:21" x14ac:dyDescent="0.3">
      <c r="T5695" s="5"/>
      <c r="U5695" s="5"/>
    </row>
    <row r="5696" spans="20:21" x14ac:dyDescent="0.3">
      <c r="T5696" s="5"/>
      <c r="U5696" s="5"/>
    </row>
    <row r="5697" spans="20:21" x14ac:dyDescent="0.3">
      <c r="T5697" s="5"/>
      <c r="U5697" s="5"/>
    </row>
    <row r="5698" spans="20:21" x14ac:dyDescent="0.3">
      <c r="T5698" s="5"/>
      <c r="U5698" s="5"/>
    </row>
    <row r="5699" spans="20:21" x14ac:dyDescent="0.3">
      <c r="T5699" s="5"/>
      <c r="U5699" s="5"/>
    </row>
    <row r="5700" spans="20:21" x14ac:dyDescent="0.3">
      <c r="T5700" s="5"/>
      <c r="U5700" s="5"/>
    </row>
    <row r="5701" spans="20:21" x14ac:dyDescent="0.3">
      <c r="T5701" s="5"/>
      <c r="U5701" s="5"/>
    </row>
    <row r="5702" spans="20:21" x14ac:dyDescent="0.3">
      <c r="T5702" s="5"/>
      <c r="U5702" s="5"/>
    </row>
    <row r="5703" spans="20:21" x14ac:dyDescent="0.3">
      <c r="T5703" s="5"/>
      <c r="U5703" s="5"/>
    </row>
    <row r="5704" spans="20:21" x14ac:dyDescent="0.3">
      <c r="T5704" s="5"/>
      <c r="U5704" s="5"/>
    </row>
    <row r="5705" spans="20:21" x14ac:dyDescent="0.3">
      <c r="T5705" s="5"/>
      <c r="U5705" s="5"/>
    </row>
    <row r="5706" spans="20:21" x14ac:dyDescent="0.3">
      <c r="T5706" s="5"/>
      <c r="U5706" s="5"/>
    </row>
    <row r="5707" spans="20:21" x14ac:dyDescent="0.3">
      <c r="T5707" s="5"/>
      <c r="U5707" s="5"/>
    </row>
    <row r="5708" spans="20:21" x14ac:dyDescent="0.3">
      <c r="T5708" s="5"/>
      <c r="U5708" s="5"/>
    </row>
    <row r="5709" spans="20:21" x14ac:dyDescent="0.3">
      <c r="T5709" s="5"/>
      <c r="U5709" s="5"/>
    </row>
    <row r="5710" spans="20:21" x14ac:dyDescent="0.3">
      <c r="T5710" s="5"/>
      <c r="U5710" s="5"/>
    </row>
    <row r="5711" spans="20:21" x14ac:dyDescent="0.3">
      <c r="T5711" s="5"/>
      <c r="U5711" s="5"/>
    </row>
    <row r="5712" spans="20:21" x14ac:dyDescent="0.3">
      <c r="T5712" s="5"/>
      <c r="U5712" s="5"/>
    </row>
    <row r="5713" spans="20:21" x14ac:dyDescent="0.3">
      <c r="T5713" s="5"/>
      <c r="U5713" s="5"/>
    </row>
    <row r="5714" spans="20:21" x14ac:dyDescent="0.3">
      <c r="T5714" s="5"/>
      <c r="U5714" s="5"/>
    </row>
    <row r="5715" spans="20:21" x14ac:dyDescent="0.3">
      <c r="T5715" s="5"/>
      <c r="U5715" s="5"/>
    </row>
    <row r="5716" spans="20:21" x14ac:dyDescent="0.3">
      <c r="T5716" s="5"/>
      <c r="U5716" s="5"/>
    </row>
    <row r="5717" spans="20:21" x14ac:dyDescent="0.3">
      <c r="T5717" s="5"/>
      <c r="U5717" s="5"/>
    </row>
    <row r="5718" spans="20:21" x14ac:dyDescent="0.3">
      <c r="T5718" s="5"/>
      <c r="U5718" s="5"/>
    </row>
    <row r="5719" spans="20:21" x14ac:dyDescent="0.3">
      <c r="T5719" s="5"/>
      <c r="U5719" s="5"/>
    </row>
    <row r="5720" spans="20:21" x14ac:dyDescent="0.3">
      <c r="T5720" s="5"/>
      <c r="U5720" s="5"/>
    </row>
    <row r="5721" spans="20:21" x14ac:dyDescent="0.3">
      <c r="T5721" s="5"/>
      <c r="U5721" s="5"/>
    </row>
    <row r="5722" spans="20:21" x14ac:dyDescent="0.3">
      <c r="T5722" s="5"/>
      <c r="U5722" s="5"/>
    </row>
    <row r="5723" spans="20:21" x14ac:dyDescent="0.3">
      <c r="T5723" s="5"/>
      <c r="U5723" s="5"/>
    </row>
    <row r="5724" spans="20:21" x14ac:dyDescent="0.3">
      <c r="T5724" s="5"/>
      <c r="U5724" s="5"/>
    </row>
    <row r="5725" spans="20:21" x14ac:dyDescent="0.3">
      <c r="T5725" s="5"/>
      <c r="U5725" s="5"/>
    </row>
    <row r="5726" spans="20:21" x14ac:dyDescent="0.3">
      <c r="T5726" s="5"/>
      <c r="U5726" s="5"/>
    </row>
    <row r="5727" spans="20:21" x14ac:dyDescent="0.3">
      <c r="T5727" s="5"/>
      <c r="U5727" s="5"/>
    </row>
    <row r="5728" spans="20:21" x14ac:dyDescent="0.3">
      <c r="T5728" s="5"/>
      <c r="U5728" s="5"/>
    </row>
    <row r="5729" spans="20:21" x14ac:dyDescent="0.3">
      <c r="T5729" s="5"/>
      <c r="U5729" s="5"/>
    </row>
    <row r="5730" spans="20:21" x14ac:dyDescent="0.3">
      <c r="T5730" s="5"/>
      <c r="U5730" s="5"/>
    </row>
    <row r="5731" spans="20:21" x14ac:dyDescent="0.3">
      <c r="T5731" s="5"/>
      <c r="U5731" s="5"/>
    </row>
    <row r="5732" spans="20:21" x14ac:dyDescent="0.3">
      <c r="T5732" s="5"/>
      <c r="U5732" s="5"/>
    </row>
    <row r="5733" spans="20:21" x14ac:dyDescent="0.3">
      <c r="T5733" s="5"/>
      <c r="U5733" s="5"/>
    </row>
    <row r="5734" spans="20:21" x14ac:dyDescent="0.3">
      <c r="T5734" s="5"/>
      <c r="U5734" s="5"/>
    </row>
    <row r="5735" spans="20:21" x14ac:dyDescent="0.3">
      <c r="T5735" s="5"/>
      <c r="U5735" s="5"/>
    </row>
    <row r="5736" spans="20:21" x14ac:dyDescent="0.3">
      <c r="T5736" s="5"/>
      <c r="U5736" s="5"/>
    </row>
    <row r="5737" spans="20:21" x14ac:dyDescent="0.3">
      <c r="T5737" s="5"/>
      <c r="U5737" s="5"/>
    </row>
    <row r="5738" spans="20:21" x14ac:dyDescent="0.3">
      <c r="T5738" s="5"/>
      <c r="U5738" s="5"/>
    </row>
    <row r="5739" spans="20:21" x14ac:dyDescent="0.3">
      <c r="T5739" s="5"/>
      <c r="U5739" s="5"/>
    </row>
    <row r="5740" spans="20:21" x14ac:dyDescent="0.3">
      <c r="T5740" s="5"/>
      <c r="U5740" s="5"/>
    </row>
    <row r="5741" spans="20:21" x14ac:dyDescent="0.3">
      <c r="T5741" s="5"/>
      <c r="U5741" s="5"/>
    </row>
    <row r="5742" spans="20:21" x14ac:dyDescent="0.3">
      <c r="T5742" s="5"/>
      <c r="U5742" s="5"/>
    </row>
    <row r="5743" spans="20:21" x14ac:dyDescent="0.3">
      <c r="T5743" s="5"/>
      <c r="U5743" s="5"/>
    </row>
    <row r="5744" spans="20:21" x14ac:dyDescent="0.3">
      <c r="T5744" s="5"/>
      <c r="U5744" s="5"/>
    </row>
    <row r="5745" spans="20:21" x14ac:dyDescent="0.3">
      <c r="T5745" s="5"/>
      <c r="U5745" s="5"/>
    </row>
    <row r="5746" spans="20:21" x14ac:dyDescent="0.3">
      <c r="T5746" s="5"/>
      <c r="U5746" s="5"/>
    </row>
    <row r="5747" spans="20:21" x14ac:dyDescent="0.3">
      <c r="T5747" s="5"/>
      <c r="U5747" s="5"/>
    </row>
    <row r="5748" spans="20:21" x14ac:dyDescent="0.3">
      <c r="T5748" s="5"/>
      <c r="U5748" s="5"/>
    </row>
    <row r="5749" spans="20:21" x14ac:dyDescent="0.3">
      <c r="T5749" s="5"/>
      <c r="U5749" s="5"/>
    </row>
    <row r="5750" spans="20:21" x14ac:dyDescent="0.3">
      <c r="T5750" s="5"/>
      <c r="U5750" s="5"/>
    </row>
    <row r="5751" spans="20:21" x14ac:dyDescent="0.3">
      <c r="T5751" s="5"/>
      <c r="U5751" s="5"/>
    </row>
    <row r="5752" spans="20:21" x14ac:dyDescent="0.3">
      <c r="T5752" s="5"/>
      <c r="U5752" s="5"/>
    </row>
    <row r="5753" spans="20:21" x14ac:dyDescent="0.3">
      <c r="T5753" s="5"/>
      <c r="U5753" s="5"/>
    </row>
    <row r="5754" spans="20:21" x14ac:dyDescent="0.3">
      <c r="T5754" s="5"/>
      <c r="U5754" s="5"/>
    </row>
    <row r="5755" spans="20:21" x14ac:dyDescent="0.3">
      <c r="T5755" s="5"/>
      <c r="U5755" s="5"/>
    </row>
    <row r="5756" spans="20:21" x14ac:dyDescent="0.3">
      <c r="T5756" s="5"/>
      <c r="U5756" s="5"/>
    </row>
    <row r="5757" spans="20:21" x14ac:dyDescent="0.3">
      <c r="T5757" s="5"/>
      <c r="U5757" s="5"/>
    </row>
    <row r="5758" spans="20:21" x14ac:dyDescent="0.3">
      <c r="T5758" s="5"/>
      <c r="U5758" s="5"/>
    </row>
    <row r="5759" spans="20:21" x14ac:dyDescent="0.3">
      <c r="T5759" s="5"/>
      <c r="U5759" s="5"/>
    </row>
    <row r="5760" spans="20:21" x14ac:dyDescent="0.3">
      <c r="T5760" s="5"/>
      <c r="U5760" s="5"/>
    </row>
    <row r="5761" spans="20:21" x14ac:dyDescent="0.3">
      <c r="T5761" s="5"/>
      <c r="U5761" s="5"/>
    </row>
    <row r="5762" spans="20:21" x14ac:dyDescent="0.3">
      <c r="T5762" s="5"/>
      <c r="U5762" s="5"/>
    </row>
    <row r="5763" spans="20:21" x14ac:dyDescent="0.3">
      <c r="T5763" s="5"/>
      <c r="U5763" s="5"/>
    </row>
    <row r="5764" spans="20:21" x14ac:dyDescent="0.3">
      <c r="T5764" s="5"/>
      <c r="U5764" s="5"/>
    </row>
    <row r="5765" spans="20:21" x14ac:dyDescent="0.3">
      <c r="T5765" s="5"/>
      <c r="U5765" s="5"/>
    </row>
    <row r="5766" spans="20:21" x14ac:dyDescent="0.3">
      <c r="T5766" s="5"/>
      <c r="U5766" s="5"/>
    </row>
    <row r="5767" spans="20:21" x14ac:dyDescent="0.3">
      <c r="T5767" s="5"/>
      <c r="U5767" s="5"/>
    </row>
    <row r="5768" spans="20:21" x14ac:dyDescent="0.3">
      <c r="T5768" s="5"/>
      <c r="U5768" s="5"/>
    </row>
    <row r="5769" spans="20:21" x14ac:dyDescent="0.3">
      <c r="T5769" s="5"/>
      <c r="U5769" s="5"/>
    </row>
    <row r="5770" spans="20:21" x14ac:dyDescent="0.3">
      <c r="T5770" s="5"/>
      <c r="U5770" s="5"/>
    </row>
    <row r="5771" spans="20:21" x14ac:dyDescent="0.3">
      <c r="T5771" s="5"/>
      <c r="U5771" s="5"/>
    </row>
    <row r="5772" spans="20:21" x14ac:dyDescent="0.3">
      <c r="T5772" s="5"/>
      <c r="U5772" s="5"/>
    </row>
    <row r="5773" spans="20:21" x14ac:dyDescent="0.3">
      <c r="T5773" s="5"/>
      <c r="U5773" s="5"/>
    </row>
    <row r="5774" spans="20:21" x14ac:dyDescent="0.3">
      <c r="T5774" s="5"/>
      <c r="U5774" s="5"/>
    </row>
    <row r="5775" spans="20:21" x14ac:dyDescent="0.3">
      <c r="T5775" s="5"/>
      <c r="U5775" s="5"/>
    </row>
    <row r="5776" spans="20:21" x14ac:dyDescent="0.3">
      <c r="T5776" s="5"/>
      <c r="U5776" s="5"/>
    </row>
    <row r="5777" spans="20:21" x14ac:dyDescent="0.3">
      <c r="T5777" s="5"/>
      <c r="U5777" s="5"/>
    </row>
    <row r="5778" spans="20:21" x14ac:dyDescent="0.3">
      <c r="T5778" s="5"/>
      <c r="U5778" s="5"/>
    </row>
    <row r="5779" spans="20:21" x14ac:dyDescent="0.3">
      <c r="T5779" s="5"/>
      <c r="U5779" s="5"/>
    </row>
    <row r="5780" spans="20:21" x14ac:dyDescent="0.3">
      <c r="T5780" s="5"/>
      <c r="U5780" s="5"/>
    </row>
    <row r="5781" spans="20:21" x14ac:dyDescent="0.3">
      <c r="T5781" s="5"/>
      <c r="U5781" s="5"/>
    </row>
    <row r="5782" spans="20:21" x14ac:dyDescent="0.3">
      <c r="T5782" s="5"/>
      <c r="U5782" s="5"/>
    </row>
    <row r="5783" spans="20:21" x14ac:dyDescent="0.3">
      <c r="T5783" s="5"/>
      <c r="U5783" s="5"/>
    </row>
    <row r="5784" spans="20:21" x14ac:dyDescent="0.3">
      <c r="T5784" s="5"/>
      <c r="U5784" s="5"/>
    </row>
    <row r="5785" spans="20:21" x14ac:dyDescent="0.3">
      <c r="T5785" s="5"/>
      <c r="U5785" s="5"/>
    </row>
    <row r="5786" spans="20:21" x14ac:dyDescent="0.3">
      <c r="T5786" s="5"/>
      <c r="U5786" s="5"/>
    </row>
    <row r="5787" spans="20:21" x14ac:dyDescent="0.3">
      <c r="T5787" s="5"/>
      <c r="U5787" s="5"/>
    </row>
    <row r="5788" spans="20:21" x14ac:dyDescent="0.3">
      <c r="T5788" s="5"/>
      <c r="U5788" s="5"/>
    </row>
    <row r="5789" spans="20:21" x14ac:dyDescent="0.3">
      <c r="T5789" s="5"/>
      <c r="U5789" s="5"/>
    </row>
    <row r="5790" spans="20:21" x14ac:dyDescent="0.3">
      <c r="T5790" s="5"/>
      <c r="U5790" s="5"/>
    </row>
    <row r="5791" spans="20:21" x14ac:dyDescent="0.3">
      <c r="T5791" s="5"/>
      <c r="U5791" s="5"/>
    </row>
    <row r="5792" spans="20:21" x14ac:dyDescent="0.3">
      <c r="T5792" s="5"/>
      <c r="U5792" s="5"/>
    </row>
    <row r="5793" spans="20:21" x14ac:dyDescent="0.3">
      <c r="T5793" s="5"/>
      <c r="U5793" s="5"/>
    </row>
    <row r="5794" spans="20:21" x14ac:dyDescent="0.3">
      <c r="T5794" s="5"/>
      <c r="U5794" s="5"/>
    </row>
    <row r="5795" spans="20:21" x14ac:dyDescent="0.3">
      <c r="T5795" s="5"/>
      <c r="U5795" s="5"/>
    </row>
    <row r="5796" spans="20:21" x14ac:dyDescent="0.3">
      <c r="T5796" s="5"/>
      <c r="U5796" s="5"/>
    </row>
    <row r="5797" spans="20:21" x14ac:dyDescent="0.3">
      <c r="T5797" s="5"/>
      <c r="U5797" s="5"/>
    </row>
    <row r="5798" spans="20:21" x14ac:dyDescent="0.3">
      <c r="T5798" s="5"/>
      <c r="U5798" s="5"/>
    </row>
    <row r="5799" spans="20:21" x14ac:dyDescent="0.3">
      <c r="T5799" s="5"/>
      <c r="U5799" s="5"/>
    </row>
    <row r="5800" spans="20:21" x14ac:dyDescent="0.3">
      <c r="T5800" s="5"/>
      <c r="U5800" s="5"/>
    </row>
    <row r="5801" spans="20:21" x14ac:dyDescent="0.3">
      <c r="T5801" s="5"/>
      <c r="U5801" s="5"/>
    </row>
    <row r="5802" spans="20:21" x14ac:dyDescent="0.3">
      <c r="T5802" s="5"/>
      <c r="U5802" s="5"/>
    </row>
    <row r="5803" spans="20:21" x14ac:dyDescent="0.3">
      <c r="T5803" s="5"/>
      <c r="U5803" s="5"/>
    </row>
    <row r="5804" spans="20:21" x14ac:dyDescent="0.3">
      <c r="T5804" s="5"/>
      <c r="U5804" s="5"/>
    </row>
    <row r="5805" spans="20:21" x14ac:dyDescent="0.3">
      <c r="T5805" s="5"/>
      <c r="U5805" s="5"/>
    </row>
    <row r="5806" spans="20:21" x14ac:dyDescent="0.3">
      <c r="T5806" s="5"/>
      <c r="U5806" s="5"/>
    </row>
    <row r="5807" spans="20:21" x14ac:dyDescent="0.3">
      <c r="T5807" s="5"/>
      <c r="U5807" s="5"/>
    </row>
    <row r="5808" spans="20:21" x14ac:dyDescent="0.3">
      <c r="T5808" s="5"/>
      <c r="U5808" s="5"/>
    </row>
    <row r="5809" spans="20:21" x14ac:dyDescent="0.3">
      <c r="T5809" s="5"/>
      <c r="U5809" s="5"/>
    </row>
    <row r="5810" spans="20:21" x14ac:dyDescent="0.3">
      <c r="T5810" s="5"/>
      <c r="U5810" s="5"/>
    </row>
    <row r="5811" spans="20:21" x14ac:dyDescent="0.3">
      <c r="T5811" s="5"/>
      <c r="U5811" s="5"/>
    </row>
    <row r="5812" spans="20:21" x14ac:dyDescent="0.3">
      <c r="T5812" s="5"/>
      <c r="U5812" s="5"/>
    </row>
    <row r="5813" spans="20:21" x14ac:dyDescent="0.3">
      <c r="T5813" s="5"/>
      <c r="U5813" s="5"/>
    </row>
    <row r="5814" spans="20:21" x14ac:dyDescent="0.3">
      <c r="T5814" s="5"/>
      <c r="U5814" s="5"/>
    </row>
    <row r="5815" spans="20:21" x14ac:dyDescent="0.3">
      <c r="T5815" s="5"/>
      <c r="U5815" s="5"/>
    </row>
    <row r="5816" spans="20:21" x14ac:dyDescent="0.3">
      <c r="T5816" s="5"/>
      <c r="U5816" s="5"/>
    </row>
    <row r="5817" spans="20:21" x14ac:dyDescent="0.3">
      <c r="T5817" s="5"/>
      <c r="U5817" s="5"/>
    </row>
    <row r="5818" spans="20:21" x14ac:dyDescent="0.3">
      <c r="T5818" s="5"/>
      <c r="U5818" s="5"/>
    </row>
    <row r="5819" spans="20:21" x14ac:dyDescent="0.3">
      <c r="T5819" s="5"/>
      <c r="U5819" s="5"/>
    </row>
    <row r="5820" spans="20:21" x14ac:dyDescent="0.3">
      <c r="T5820" s="5"/>
      <c r="U5820" s="5"/>
    </row>
    <row r="5821" spans="20:21" x14ac:dyDescent="0.3">
      <c r="T5821" s="5"/>
      <c r="U5821" s="5"/>
    </row>
    <row r="5822" spans="20:21" x14ac:dyDescent="0.3">
      <c r="T5822" s="5"/>
      <c r="U5822" s="5"/>
    </row>
    <row r="5823" spans="20:21" x14ac:dyDescent="0.3">
      <c r="T5823" s="5"/>
      <c r="U5823" s="5"/>
    </row>
    <row r="5824" spans="20:21" x14ac:dyDescent="0.3">
      <c r="T5824" s="5"/>
      <c r="U5824" s="5"/>
    </row>
    <row r="5825" spans="20:21" x14ac:dyDescent="0.3">
      <c r="T5825" s="5"/>
      <c r="U5825" s="5"/>
    </row>
    <row r="5826" spans="20:21" x14ac:dyDescent="0.3">
      <c r="T5826" s="5"/>
      <c r="U5826" s="5"/>
    </row>
    <row r="5827" spans="20:21" x14ac:dyDescent="0.3">
      <c r="T5827" s="5"/>
      <c r="U5827" s="5"/>
    </row>
    <row r="5828" spans="20:21" x14ac:dyDescent="0.3">
      <c r="T5828" s="5"/>
      <c r="U5828" s="5"/>
    </row>
    <row r="5829" spans="20:21" x14ac:dyDescent="0.3">
      <c r="T5829" s="5"/>
      <c r="U5829" s="5"/>
    </row>
    <row r="5830" spans="20:21" x14ac:dyDescent="0.3">
      <c r="T5830" s="5"/>
      <c r="U5830" s="5"/>
    </row>
    <row r="5831" spans="20:21" x14ac:dyDescent="0.3">
      <c r="T5831" s="5"/>
      <c r="U5831" s="5"/>
    </row>
    <row r="5832" spans="20:21" x14ac:dyDescent="0.3">
      <c r="T5832" s="5"/>
      <c r="U5832" s="5"/>
    </row>
    <row r="5833" spans="20:21" x14ac:dyDescent="0.3">
      <c r="T5833" s="5"/>
      <c r="U5833" s="5"/>
    </row>
    <row r="5834" spans="20:21" x14ac:dyDescent="0.3">
      <c r="T5834" s="5"/>
      <c r="U5834" s="5"/>
    </row>
    <row r="5835" spans="20:21" x14ac:dyDescent="0.3">
      <c r="T5835" s="5"/>
      <c r="U5835" s="5"/>
    </row>
    <row r="5836" spans="20:21" x14ac:dyDescent="0.3">
      <c r="T5836" s="5"/>
      <c r="U5836" s="5"/>
    </row>
    <row r="5837" spans="20:21" x14ac:dyDescent="0.3">
      <c r="T5837" s="5"/>
      <c r="U5837" s="5"/>
    </row>
    <row r="5838" spans="20:21" x14ac:dyDescent="0.3">
      <c r="T5838" s="5"/>
      <c r="U5838" s="5"/>
    </row>
    <row r="5839" spans="20:21" x14ac:dyDescent="0.3">
      <c r="T5839" s="5"/>
      <c r="U5839" s="5"/>
    </row>
    <row r="5840" spans="20:21" x14ac:dyDescent="0.3">
      <c r="T5840" s="5"/>
      <c r="U5840" s="5"/>
    </row>
    <row r="5841" spans="20:21" x14ac:dyDescent="0.3">
      <c r="T5841" s="5"/>
      <c r="U5841" s="5"/>
    </row>
    <row r="5842" spans="20:21" x14ac:dyDescent="0.3">
      <c r="T5842" s="5"/>
      <c r="U5842" s="5"/>
    </row>
    <row r="5843" spans="20:21" x14ac:dyDescent="0.3">
      <c r="T5843" s="5"/>
      <c r="U5843" s="5"/>
    </row>
    <row r="5844" spans="20:21" x14ac:dyDescent="0.3">
      <c r="T5844" s="5"/>
      <c r="U5844" s="5"/>
    </row>
    <row r="5845" spans="20:21" x14ac:dyDescent="0.3">
      <c r="T5845" s="5"/>
      <c r="U5845" s="5"/>
    </row>
    <row r="5846" spans="20:21" x14ac:dyDescent="0.3">
      <c r="T5846" s="5"/>
      <c r="U5846" s="5"/>
    </row>
    <row r="5847" spans="20:21" x14ac:dyDescent="0.3">
      <c r="T5847" s="5"/>
      <c r="U5847" s="5"/>
    </row>
    <row r="5848" spans="20:21" x14ac:dyDescent="0.3">
      <c r="T5848" s="5"/>
      <c r="U5848" s="5"/>
    </row>
    <row r="5849" spans="20:21" x14ac:dyDescent="0.3">
      <c r="T5849" s="5"/>
      <c r="U5849" s="5"/>
    </row>
    <row r="5850" spans="20:21" x14ac:dyDescent="0.3">
      <c r="T5850" s="5"/>
      <c r="U5850" s="5"/>
    </row>
    <row r="5851" spans="20:21" x14ac:dyDescent="0.3">
      <c r="T5851" s="5"/>
      <c r="U5851" s="5"/>
    </row>
    <row r="5852" spans="20:21" x14ac:dyDescent="0.3">
      <c r="T5852" s="5"/>
      <c r="U5852" s="5"/>
    </row>
    <row r="5853" spans="20:21" x14ac:dyDescent="0.3">
      <c r="T5853" s="5"/>
      <c r="U5853" s="5"/>
    </row>
    <row r="5854" spans="20:21" x14ac:dyDescent="0.3">
      <c r="T5854" s="5"/>
      <c r="U5854" s="5"/>
    </row>
    <row r="5855" spans="20:21" x14ac:dyDescent="0.3">
      <c r="T5855" s="5"/>
      <c r="U5855" s="5"/>
    </row>
    <row r="5856" spans="20:21" x14ac:dyDescent="0.3">
      <c r="T5856" s="5"/>
      <c r="U5856" s="5"/>
    </row>
    <row r="5857" spans="20:21" x14ac:dyDescent="0.3">
      <c r="T5857" s="5"/>
      <c r="U5857" s="5"/>
    </row>
    <row r="5858" spans="20:21" x14ac:dyDescent="0.3">
      <c r="T5858" s="5"/>
      <c r="U5858" s="5"/>
    </row>
    <row r="5859" spans="20:21" x14ac:dyDescent="0.3">
      <c r="T5859" s="5"/>
      <c r="U5859" s="5"/>
    </row>
    <row r="5860" spans="20:21" x14ac:dyDescent="0.3">
      <c r="T5860" s="5"/>
      <c r="U5860" s="5"/>
    </row>
    <row r="5861" spans="20:21" x14ac:dyDescent="0.3">
      <c r="T5861" s="5"/>
      <c r="U5861" s="5"/>
    </row>
    <row r="5862" spans="20:21" x14ac:dyDescent="0.3">
      <c r="T5862" s="5"/>
      <c r="U5862" s="5"/>
    </row>
    <row r="5863" spans="20:21" x14ac:dyDescent="0.3">
      <c r="T5863" s="5"/>
      <c r="U5863" s="5"/>
    </row>
    <row r="5864" spans="20:21" x14ac:dyDescent="0.3">
      <c r="T5864" s="5"/>
      <c r="U5864" s="5"/>
    </row>
    <row r="5865" spans="20:21" x14ac:dyDescent="0.3">
      <c r="T5865" s="5"/>
      <c r="U5865" s="5"/>
    </row>
    <row r="5866" spans="20:21" x14ac:dyDescent="0.3">
      <c r="T5866" s="5"/>
      <c r="U5866" s="5"/>
    </row>
    <row r="5867" spans="20:21" x14ac:dyDescent="0.3">
      <c r="T5867" s="5"/>
      <c r="U5867" s="5"/>
    </row>
    <row r="5868" spans="20:21" x14ac:dyDescent="0.3">
      <c r="T5868" s="5"/>
      <c r="U5868" s="5"/>
    </row>
    <row r="5869" spans="20:21" x14ac:dyDescent="0.3">
      <c r="T5869" s="5"/>
      <c r="U5869" s="5"/>
    </row>
    <row r="5870" spans="20:21" x14ac:dyDescent="0.3">
      <c r="T5870" s="5"/>
      <c r="U5870" s="5"/>
    </row>
    <row r="5871" spans="20:21" x14ac:dyDescent="0.3">
      <c r="T5871" s="5"/>
      <c r="U5871" s="5"/>
    </row>
    <row r="5872" spans="20:21" x14ac:dyDescent="0.3">
      <c r="T5872" s="5"/>
      <c r="U5872" s="5"/>
    </row>
    <row r="5873" spans="20:21" x14ac:dyDescent="0.3">
      <c r="T5873" s="5"/>
      <c r="U5873" s="5"/>
    </row>
    <row r="5874" spans="20:21" x14ac:dyDescent="0.3">
      <c r="T5874" s="5"/>
      <c r="U5874" s="5"/>
    </row>
    <row r="5875" spans="20:21" x14ac:dyDescent="0.3">
      <c r="T5875" s="5"/>
      <c r="U5875" s="5"/>
    </row>
    <row r="5876" spans="20:21" x14ac:dyDescent="0.3">
      <c r="T5876" s="5"/>
      <c r="U5876" s="5"/>
    </row>
    <row r="5877" spans="20:21" x14ac:dyDescent="0.3">
      <c r="T5877" s="5"/>
      <c r="U5877" s="5"/>
    </row>
    <row r="5878" spans="20:21" x14ac:dyDescent="0.3">
      <c r="T5878" s="5"/>
      <c r="U5878" s="5"/>
    </row>
    <row r="5879" spans="20:21" x14ac:dyDescent="0.3">
      <c r="T5879" s="5"/>
      <c r="U5879" s="5"/>
    </row>
    <row r="5880" spans="20:21" x14ac:dyDescent="0.3">
      <c r="T5880" s="5"/>
      <c r="U5880" s="5"/>
    </row>
    <row r="5881" spans="20:21" x14ac:dyDescent="0.3">
      <c r="T5881" s="5"/>
      <c r="U5881" s="5"/>
    </row>
    <row r="5882" spans="20:21" x14ac:dyDescent="0.3">
      <c r="T5882" s="5"/>
      <c r="U5882" s="5"/>
    </row>
    <row r="5883" spans="20:21" x14ac:dyDescent="0.3">
      <c r="T5883" s="5"/>
      <c r="U5883" s="5"/>
    </row>
    <row r="5884" spans="20:21" x14ac:dyDescent="0.3">
      <c r="T5884" s="5"/>
      <c r="U5884" s="5"/>
    </row>
    <row r="5885" spans="20:21" x14ac:dyDescent="0.3">
      <c r="T5885" s="5"/>
      <c r="U5885" s="5"/>
    </row>
    <row r="5886" spans="20:21" x14ac:dyDescent="0.3">
      <c r="T5886" s="5"/>
      <c r="U5886" s="5"/>
    </row>
    <row r="5887" spans="20:21" x14ac:dyDescent="0.3">
      <c r="T5887" s="5"/>
      <c r="U5887" s="5"/>
    </row>
    <row r="5888" spans="20:21" x14ac:dyDescent="0.3">
      <c r="T5888" s="5"/>
      <c r="U5888" s="5"/>
    </row>
    <row r="5889" spans="20:21" x14ac:dyDescent="0.3">
      <c r="T5889" s="5"/>
      <c r="U5889" s="5"/>
    </row>
    <row r="5890" spans="20:21" x14ac:dyDescent="0.3">
      <c r="T5890" s="5"/>
      <c r="U5890" s="5"/>
    </row>
    <row r="5891" spans="20:21" x14ac:dyDescent="0.3">
      <c r="T5891" s="5"/>
      <c r="U5891" s="5"/>
    </row>
    <row r="5892" spans="20:21" x14ac:dyDescent="0.3">
      <c r="T5892" s="5"/>
      <c r="U5892" s="5"/>
    </row>
    <row r="5893" spans="20:21" x14ac:dyDescent="0.3">
      <c r="T5893" s="5"/>
      <c r="U5893" s="5"/>
    </row>
    <row r="5894" spans="20:21" x14ac:dyDescent="0.3">
      <c r="T5894" s="5"/>
      <c r="U5894" s="5"/>
    </row>
    <row r="5895" spans="20:21" x14ac:dyDescent="0.3">
      <c r="T5895" s="5"/>
      <c r="U5895" s="5"/>
    </row>
    <row r="5896" spans="20:21" x14ac:dyDescent="0.3">
      <c r="T5896" s="5"/>
      <c r="U5896" s="5"/>
    </row>
    <row r="5897" spans="20:21" x14ac:dyDescent="0.3">
      <c r="T5897" s="5"/>
      <c r="U5897" s="5"/>
    </row>
    <row r="5898" spans="20:21" x14ac:dyDescent="0.3">
      <c r="T5898" s="5"/>
      <c r="U5898" s="5"/>
    </row>
    <row r="5899" spans="20:21" x14ac:dyDescent="0.3">
      <c r="T5899" s="5"/>
      <c r="U5899" s="5"/>
    </row>
    <row r="5900" spans="20:21" x14ac:dyDescent="0.3">
      <c r="T5900" s="5"/>
      <c r="U5900" s="5"/>
    </row>
    <row r="5901" spans="20:21" x14ac:dyDescent="0.3">
      <c r="T5901" s="5"/>
      <c r="U5901" s="5"/>
    </row>
    <row r="5902" spans="20:21" x14ac:dyDescent="0.3">
      <c r="T5902" s="5"/>
      <c r="U5902" s="5"/>
    </row>
    <row r="5903" spans="20:21" x14ac:dyDescent="0.3">
      <c r="T5903" s="5"/>
      <c r="U5903" s="5"/>
    </row>
    <row r="5904" spans="20:21" x14ac:dyDescent="0.3">
      <c r="T5904" s="5"/>
      <c r="U5904" s="5"/>
    </row>
    <row r="5905" spans="20:21" x14ac:dyDescent="0.3">
      <c r="T5905" s="5"/>
      <c r="U5905" s="5"/>
    </row>
    <row r="5906" spans="20:21" x14ac:dyDescent="0.3">
      <c r="T5906" s="5"/>
      <c r="U5906" s="5"/>
    </row>
    <row r="5907" spans="20:21" x14ac:dyDescent="0.3">
      <c r="T5907" s="5"/>
      <c r="U5907" s="5"/>
    </row>
    <row r="5908" spans="20:21" x14ac:dyDescent="0.3">
      <c r="T5908" s="5"/>
      <c r="U5908" s="5"/>
    </row>
    <row r="5909" spans="20:21" x14ac:dyDescent="0.3">
      <c r="T5909" s="5"/>
      <c r="U5909" s="5"/>
    </row>
    <row r="5910" spans="20:21" x14ac:dyDescent="0.3">
      <c r="T5910" s="5"/>
      <c r="U5910" s="5"/>
    </row>
    <row r="5911" spans="20:21" x14ac:dyDescent="0.3">
      <c r="T5911" s="5"/>
      <c r="U5911" s="5"/>
    </row>
    <row r="5912" spans="20:21" x14ac:dyDescent="0.3">
      <c r="T5912" s="5"/>
      <c r="U5912" s="5"/>
    </row>
    <row r="5913" spans="20:21" x14ac:dyDescent="0.3">
      <c r="T5913" s="5"/>
      <c r="U5913" s="5"/>
    </row>
    <row r="5914" spans="20:21" x14ac:dyDescent="0.3">
      <c r="T5914" s="5"/>
      <c r="U5914" s="5"/>
    </row>
    <row r="5915" spans="20:21" x14ac:dyDescent="0.3">
      <c r="T5915" s="5"/>
      <c r="U5915" s="5"/>
    </row>
    <row r="5916" spans="20:21" x14ac:dyDescent="0.3">
      <c r="T5916" s="5"/>
      <c r="U5916" s="5"/>
    </row>
    <row r="5917" spans="20:21" x14ac:dyDescent="0.3">
      <c r="T5917" s="5"/>
      <c r="U5917" s="5"/>
    </row>
    <row r="5918" spans="20:21" x14ac:dyDescent="0.3">
      <c r="T5918" s="5"/>
      <c r="U5918" s="5"/>
    </row>
    <row r="5919" spans="20:21" x14ac:dyDescent="0.3">
      <c r="T5919" s="5"/>
      <c r="U5919" s="5"/>
    </row>
    <row r="5920" spans="20:21" x14ac:dyDescent="0.3">
      <c r="T5920" s="5"/>
      <c r="U5920" s="5"/>
    </row>
    <row r="5921" spans="20:21" x14ac:dyDescent="0.3">
      <c r="T5921" s="5"/>
      <c r="U5921" s="5"/>
    </row>
    <row r="5922" spans="20:21" x14ac:dyDescent="0.3">
      <c r="T5922" s="5"/>
      <c r="U5922" s="5"/>
    </row>
    <row r="5923" spans="20:21" x14ac:dyDescent="0.3">
      <c r="T5923" s="5"/>
      <c r="U5923" s="5"/>
    </row>
    <row r="5924" spans="20:21" x14ac:dyDescent="0.3">
      <c r="T5924" s="5"/>
      <c r="U5924" s="5"/>
    </row>
    <row r="5925" spans="20:21" x14ac:dyDescent="0.3">
      <c r="T5925" s="5"/>
      <c r="U5925" s="5"/>
    </row>
    <row r="5926" spans="20:21" x14ac:dyDescent="0.3">
      <c r="T5926" s="5"/>
      <c r="U5926" s="5"/>
    </row>
    <row r="5927" spans="20:21" x14ac:dyDescent="0.3">
      <c r="T5927" s="5"/>
      <c r="U5927" s="5"/>
    </row>
    <row r="5928" spans="20:21" x14ac:dyDescent="0.3">
      <c r="T5928" s="5"/>
      <c r="U5928" s="5"/>
    </row>
    <row r="5929" spans="20:21" x14ac:dyDescent="0.3">
      <c r="T5929" s="5"/>
      <c r="U5929" s="5"/>
    </row>
    <row r="5930" spans="20:21" x14ac:dyDescent="0.3">
      <c r="T5930" s="5"/>
      <c r="U5930" s="5"/>
    </row>
    <row r="5931" spans="20:21" x14ac:dyDescent="0.3">
      <c r="T5931" s="5"/>
      <c r="U5931" s="5"/>
    </row>
    <row r="5932" spans="20:21" x14ac:dyDescent="0.3">
      <c r="T5932" s="5"/>
      <c r="U5932" s="5"/>
    </row>
    <row r="5933" spans="20:21" x14ac:dyDescent="0.3">
      <c r="T5933" s="5"/>
      <c r="U5933" s="5"/>
    </row>
    <row r="5934" spans="20:21" x14ac:dyDescent="0.3">
      <c r="T5934" s="5"/>
      <c r="U5934" s="5"/>
    </row>
    <row r="5935" spans="20:21" x14ac:dyDescent="0.3">
      <c r="T5935" s="5"/>
      <c r="U5935" s="5"/>
    </row>
    <row r="5936" spans="20:21" x14ac:dyDescent="0.3">
      <c r="T5936" s="5"/>
      <c r="U5936" s="5"/>
    </row>
    <row r="5937" spans="20:21" x14ac:dyDescent="0.3">
      <c r="T5937" s="5"/>
      <c r="U5937" s="5"/>
    </row>
    <row r="5938" spans="20:21" x14ac:dyDescent="0.3">
      <c r="T5938" s="5"/>
      <c r="U5938" s="5"/>
    </row>
    <row r="5939" spans="20:21" x14ac:dyDescent="0.3">
      <c r="T5939" s="5"/>
      <c r="U5939" s="5"/>
    </row>
    <row r="5940" spans="20:21" x14ac:dyDescent="0.3">
      <c r="T5940" s="5"/>
      <c r="U5940" s="5"/>
    </row>
    <row r="5941" spans="20:21" x14ac:dyDescent="0.3">
      <c r="T5941" s="5"/>
      <c r="U5941" s="5"/>
    </row>
    <row r="5942" spans="20:21" x14ac:dyDescent="0.3">
      <c r="T5942" s="5"/>
      <c r="U5942" s="5"/>
    </row>
    <row r="5943" spans="20:21" x14ac:dyDescent="0.3">
      <c r="T5943" s="5"/>
      <c r="U5943" s="5"/>
    </row>
    <row r="5944" spans="20:21" x14ac:dyDescent="0.3">
      <c r="T5944" s="5"/>
      <c r="U5944" s="5"/>
    </row>
    <row r="5945" spans="20:21" x14ac:dyDescent="0.3">
      <c r="T5945" s="5"/>
      <c r="U5945" s="5"/>
    </row>
    <row r="5946" spans="20:21" x14ac:dyDescent="0.3">
      <c r="T5946" s="5"/>
      <c r="U5946" s="5"/>
    </row>
    <row r="5947" spans="20:21" x14ac:dyDescent="0.3">
      <c r="T5947" s="5"/>
      <c r="U5947" s="5"/>
    </row>
    <row r="5948" spans="20:21" x14ac:dyDescent="0.3">
      <c r="T5948" s="5"/>
      <c r="U5948" s="5"/>
    </row>
    <row r="5949" spans="20:21" x14ac:dyDescent="0.3">
      <c r="T5949" s="5"/>
      <c r="U5949" s="5"/>
    </row>
    <row r="5950" spans="20:21" x14ac:dyDescent="0.3">
      <c r="T5950" s="5"/>
      <c r="U5950" s="5"/>
    </row>
    <row r="5951" spans="20:21" x14ac:dyDescent="0.3">
      <c r="T5951" s="5"/>
      <c r="U5951" s="5"/>
    </row>
    <row r="5952" spans="20:21" x14ac:dyDescent="0.3">
      <c r="T5952" s="5"/>
      <c r="U5952" s="5"/>
    </row>
    <row r="5953" spans="20:21" x14ac:dyDescent="0.3">
      <c r="T5953" s="5"/>
      <c r="U5953" s="5"/>
    </row>
    <row r="5954" spans="20:21" x14ac:dyDescent="0.3">
      <c r="T5954" s="5"/>
      <c r="U5954" s="5"/>
    </row>
    <row r="5955" spans="20:21" x14ac:dyDescent="0.3">
      <c r="T5955" s="5"/>
      <c r="U5955" s="5"/>
    </row>
    <row r="5956" spans="20:21" x14ac:dyDescent="0.3">
      <c r="T5956" s="5"/>
      <c r="U5956" s="5"/>
    </row>
    <row r="5957" spans="20:21" x14ac:dyDescent="0.3">
      <c r="T5957" s="5"/>
      <c r="U5957" s="5"/>
    </row>
    <row r="5958" spans="20:21" x14ac:dyDescent="0.3">
      <c r="T5958" s="5"/>
      <c r="U5958" s="5"/>
    </row>
    <row r="5959" spans="20:21" x14ac:dyDescent="0.3">
      <c r="T5959" s="5"/>
      <c r="U5959" s="5"/>
    </row>
    <row r="5960" spans="20:21" x14ac:dyDescent="0.3">
      <c r="T5960" s="5"/>
      <c r="U5960" s="5"/>
    </row>
    <row r="5961" spans="20:21" x14ac:dyDescent="0.3">
      <c r="T5961" s="5"/>
      <c r="U5961" s="5"/>
    </row>
    <row r="5962" spans="20:21" x14ac:dyDescent="0.3">
      <c r="T5962" s="5"/>
      <c r="U5962" s="5"/>
    </row>
    <row r="5963" spans="20:21" x14ac:dyDescent="0.3">
      <c r="T5963" s="5"/>
      <c r="U5963" s="5"/>
    </row>
    <row r="5964" spans="20:21" x14ac:dyDescent="0.3">
      <c r="T5964" s="5"/>
      <c r="U5964" s="5"/>
    </row>
    <row r="5965" spans="20:21" x14ac:dyDescent="0.3">
      <c r="T5965" s="5"/>
      <c r="U5965" s="5"/>
    </row>
    <row r="5966" spans="20:21" x14ac:dyDescent="0.3">
      <c r="T5966" s="5"/>
      <c r="U5966" s="5"/>
    </row>
    <row r="5967" spans="20:21" x14ac:dyDescent="0.3">
      <c r="T5967" s="5"/>
      <c r="U5967" s="5"/>
    </row>
    <row r="5968" spans="20:21" x14ac:dyDescent="0.3">
      <c r="T5968" s="5"/>
      <c r="U5968" s="5"/>
    </row>
    <row r="5969" spans="20:21" x14ac:dyDescent="0.3">
      <c r="T5969" s="5"/>
      <c r="U5969" s="5"/>
    </row>
    <row r="5970" spans="20:21" x14ac:dyDescent="0.3">
      <c r="T5970" s="5"/>
      <c r="U5970" s="5"/>
    </row>
    <row r="5971" spans="20:21" x14ac:dyDescent="0.3">
      <c r="T5971" s="5"/>
      <c r="U5971" s="5"/>
    </row>
    <row r="5972" spans="20:21" x14ac:dyDescent="0.3">
      <c r="T5972" s="5"/>
      <c r="U5972" s="5"/>
    </row>
    <row r="5973" spans="20:21" x14ac:dyDescent="0.3">
      <c r="T5973" s="5"/>
      <c r="U5973" s="5"/>
    </row>
    <row r="5974" spans="20:21" x14ac:dyDescent="0.3">
      <c r="T5974" s="5"/>
      <c r="U5974" s="5"/>
    </row>
    <row r="5975" spans="20:21" x14ac:dyDescent="0.3">
      <c r="T5975" s="5"/>
      <c r="U5975" s="5"/>
    </row>
    <row r="5976" spans="20:21" x14ac:dyDescent="0.3">
      <c r="T5976" s="5"/>
      <c r="U5976" s="5"/>
    </row>
    <row r="5977" spans="20:21" x14ac:dyDescent="0.3">
      <c r="T5977" s="5"/>
      <c r="U5977" s="5"/>
    </row>
    <row r="5978" spans="20:21" x14ac:dyDescent="0.3">
      <c r="T5978" s="5"/>
      <c r="U5978" s="5"/>
    </row>
    <row r="5979" spans="20:21" x14ac:dyDescent="0.3">
      <c r="T5979" s="5"/>
      <c r="U5979" s="5"/>
    </row>
    <row r="5980" spans="20:21" x14ac:dyDescent="0.3">
      <c r="T5980" s="5"/>
      <c r="U5980" s="5"/>
    </row>
    <row r="5981" spans="20:21" x14ac:dyDescent="0.3">
      <c r="T5981" s="5"/>
      <c r="U5981" s="5"/>
    </row>
    <row r="5982" spans="20:21" x14ac:dyDescent="0.3">
      <c r="T5982" s="5"/>
      <c r="U5982" s="5"/>
    </row>
    <row r="5983" spans="20:21" x14ac:dyDescent="0.3">
      <c r="T5983" s="5"/>
      <c r="U5983" s="5"/>
    </row>
    <row r="5984" spans="20:21" x14ac:dyDescent="0.3">
      <c r="T5984" s="5"/>
      <c r="U5984" s="5"/>
    </row>
    <row r="5985" spans="20:21" x14ac:dyDescent="0.3">
      <c r="T5985" s="5"/>
      <c r="U5985" s="5"/>
    </row>
    <row r="5986" spans="20:21" x14ac:dyDescent="0.3">
      <c r="T5986" s="5"/>
      <c r="U5986" s="5"/>
    </row>
    <row r="5987" spans="20:21" x14ac:dyDescent="0.3">
      <c r="T5987" s="5"/>
      <c r="U5987" s="5"/>
    </row>
    <row r="5988" spans="20:21" x14ac:dyDescent="0.3">
      <c r="T5988" s="5"/>
      <c r="U5988" s="5"/>
    </row>
    <row r="5989" spans="20:21" x14ac:dyDescent="0.3">
      <c r="T5989" s="5"/>
      <c r="U5989" s="5"/>
    </row>
    <row r="5990" spans="20:21" x14ac:dyDescent="0.3">
      <c r="T5990" s="5"/>
      <c r="U5990" s="5"/>
    </row>
    <row r="5991" spans="20:21" x14ac:dyDescent="0.3">
      <c r="T5991" s="5"/>
      <c r="U5991" s="5"/>
    </row>
    <row r="5992" spans="20:21" x14ac:dyDescent="0.3">
      <c r="T5992" s="5"/>
      <c r="U5992" s="5"/>
    </row>
    <row r="5993" spans="20:21" x14ac:dyDescent="0.3">
      <c r="T5993" s="5"/>
      <c r="U5993" s="5"/>
    </row>
    <row r="5994" spans="20:21" x14ac:dyDescent="0.3">
      <c r="T5994" s="5"/>
      <c r="U5994" s="5"/>
    </row>
    <row r="5995" spans="20:21" x14ac:dyDescent="0.3">
      <c r="T5995" s="5"/>
      <c r="U5995" s="5"/>
    </row>
    <row r="5996" spans="20:21" x14ac:dyDescent="0.3">
      <c r="T5996" s="5"/>
      <c r="U5996" s="5"/>
    </row>
    <row r="5997" spans="20:21" x14ac:dyDescent="0.3">
      <c r="T5997" s="5"/>
      <c r="U5997" s="5"/>
    </row>
    <row r="5998" spans="20:21" x14ac:dyDescent="0.3">
      <c r="T5998" s="5"/>
      <c r="U5998" s="5"/>
    </row>
    <row r="5999" spans="20:21" x14ac:dyDescent="0.3">
      <c r="T5999" s="5"/>
      <c r="U5999" s="5"/>
    </row>
    <row r="6000" spans="20:21" x14ac:dyDescent="0.3">
      <c r="T6000" s="5"/>
      <c r="U6000" s="5"/>
    </row>
    <row r="6001" spans="20:21" x14ac:dyDescent="0.3">
      <c r="T6001" s="5"/>
      <c r="U6001" s="5"/>
    </row>
    <row r="6002" spans="20:21" x14ac:dyDescent="0.3">
      <c r="T6002" s="5"/>
      <c r="U6002" s="5"/>
    </row>
    <row r="6003" spans="20:21" x14ac:dyDescent="0.3">
      <c r="T6003" s="5"/>
      <c r="U6003" s="5"/>
    </row>
    <row r="6004" spans="20:21" x14ac:dyDescent="0.3">
      <c r="T6004" s="5"/>
      <c r="U6004" s="5"/>
    </row>
    <row r="6005" spans="20:21" x14ac:dyDescent="0.3">
      <c r="T6005" s="5"/>
      <c r="U6005" s="5"/>
    </row>
    <row r="6006" spans="20:21" x14ac:dyDescent="0.3">
      <c r="T6006" s="5"/>
      <c r="U6006" s="5"/>
    </row>
    <row r="6007" spans="20:21" x14ac:dyDescent="0.3">
      <c r="T6007" s="5"/>
      <c r="U6007" s="5"/>
    </row>
    <row r="6008" spans="20:21" x14ac:dyDescent="0.3">
      <c r="T6008" s="5"/>
      <c r="U6008" s="5"/>
    </row>
    <row r="6009" spans="20:21" x14ac:dyDescent="0.3">
      <c r="T6009" s="5"/>
      <c r="U6009" s="5"/>
    </row>
    <row r="6010" spans="20:21" x14ac:dyDescent="0.3">
      <c r="T6010" s="5"/>
      <c r="U6010" s="5"/>
    </row>
    <row r="6011" spans="20:21" x14ac:dyDescent="0.3">
      <c r="T6011" s="5"/>
      <c r="U6011" s="5"/>
    </row>
    <row r="6012" spans="20:21" x14ac:dyDescent="0.3">
      <c r="T6012" s="5"/>
      <c r="U6012" s="5"/>
    </row>
    <row r="6013" spans="20:21" x14ac:dyDescent="0.3">
      <c r="T6013" s="5"/>
      <c r="U6013" s="5"/>
    </row>
    <row r="6014" spans="20:21" x14ac:dyDescent="0.3">
      <c r="T6014" s="5"/>
      <c r="U6014" s="5"/>
    </row>
    <row r="6015" spans="20:21" x14ac:dyDescent="0.3">
      <c r="T6015" s="5"/>
      <c r="U6015" s="5"/>
    </row>
    <row r="6016" spans="20:21" x14ac:dyDescent="0.3">
      <c r="T6016" s="5"/>
      <c r="U6016" s="5"/>
    </row>
    <row r="6017" spans="20:21" x14ac:dyDescent="0.3">
      <c r="T6017" s="5"/>
      <c r="U6017" s="5"/>
    </row>
    <row r="6018" spans="20:21" x14ac:dyDescent="0.3">
      <c r="T6018" s="5"/>
      <c r="U6018" s="5"/>
    </row>
    <row r="6019" spans="20:21" x14ac:dyDescent="0.3">
      <c r="T6019" s="5"/>
      <c r="U6019" s="5"/>
    </row>
    <row r="6020" spans="20:21" x14ac:dyDescent="0.3">
      <c r="T6020" s="5"/>
      <c r="U6020" s="5"/>
    </row>
    <row r="6021" spans="20:21" x14ac:dyDescent="0.3">
      <c r="T6021" s="5"/>
      <c r="U6021" s="5"/>
    </row>
    <row r="6022" spans="20:21" x14ac:dyDescent="0.3">
      <c r="T6022" s="5"/>
      <c r="U6022" s="5"/>
    </row>
    <row r="6023" spans="20:21" x14ac:dyDescent="0.3">
      <c r="T6023" s="5"/>
      <c r="U6023" s="5"/>
    </row>
    <row r="6024" spans="20:21" x14ac:dyDescent="0.3">
      <c r="T6024" s="5"/>
      <c r="U6024" s="5"/>
    </row>
    <row r="6025" spans="20:21" x14ac:dyDescent="0.3">
      <c r="T6025" s="5"/>
      <c r="U6025" s="5"/>
    </row>
    <row r="6026" spans="20:21" x14ac:dyDescent="0.3">
      <c r="T6026" s="5"/>
      <c r="U6026" s="5"/>
    </row>
    <row r="6027" spans="20:21" x14ac:dyDescent="0.3">
      <c r="T6027" s="5"/>
      <c r="U6027" s="5"/>
    </row>
    <row r="6028" spans="20:21" x14ac:dyDescent="0.3">
      <c r="T6028" s="5"/>
      <c r="U6028" s="5"/>
    </row>
    <row r="6029" spans="20:21" x14ac:dyDescent="0.3">
      <c r="T6029" s="5"/>
      <c r="U6029" s="5"/>
    </row>
    <row r="6030" spans="20:21" x14ac:dyDescent="0.3">
      <c r="T6030" s="5"/>
      <c r="U6030" s="5"/>
    </row>
    <row r="6031" spans="20:21" x14ac:dyDescent="0.3">
      <c r="T6031" s="5"/>
      <c r="U6031" s="5"/>
    </row>
    <row r="6032" spans="20:21" x14ac:dyDescent="0.3">
      <c r="T6032" s="5"/>
      <c r="U6032" s="5"/>
    </row>
    <row r="6033" spans="20:21" x14ac:dyDescent="0.3">
      <c r="T6033" s="5"/>
      <c r="U6033" s="5"/>
    </row>
    <row r="6034" spans="20:21" x14ac:dyDescent="0.3">
      <c r="T6034" s="5"/>
      <c r="U6034" s="5"/>
    </row>
    <row r="6035" spans="20:21" x14ac:dyDescent="0.3">
      <c r="T6035" s="5"/>
      <c r="U6035" s="5"/>
    </row>
    <row r="6036" spans="20:21" x14ac:dyDescent="0.3">
      <c r="T6036" s="5"/>
      <c r="U6036" s="5"/>
    </row>
    <row r="6037" spans="20:21" x14ac:dyDescent="0.3">
      <c r="T6037" s="5"/>
      <c r="U6037" s="5"/>
    </row>
    <row r="6038" spans="20:21" x14ac:dyDescent="0.3">
      <c r="T6038" s="5"/>
      <c r="U6038" s="5"/>
    </row>
    <row r="6039" spans="20:21" x14ac:dyDescent="0.3">
      <c r="T6039" s="5"/>
      <c r="U6039" s="5"/>
    </row>
    <row r="6040" spans="20:21" x14ac:dyDescent="0.3">
      <c r="T6040" s="5"/>
      <c r="U6040" s="5"/>
    </row>
    <row r="6041" spans="20:21" x14ac:dyDescent="0.3">
      <c r="T6041" s="5"/>
      <c r="U6041" s="5"/>
    </row>
    <row r="6042" spans="20:21" x14ac:dyDescent="0.3">
      <c r="T6042" s="5"/>
      <c r="U6042" s="5"/>
    </row>
    <row r="6043" spans="20:21" x14ac:dyDescent="0.3">
      <c r="T6043" s="5"/>
      <c r="U6043" s="5"/>
    </row>
    <row r="6044" spans="20:21" x14ac:dyDescent="0.3">
      <c r="T6044" s="5"/>
      <c r="U6044" s="5"/>
    </row>
    <row r="6045" spans="20:21" x14ac:dyDescent="0.3">
      <c r="T6045" s="5"/>
      <c r="U6045" s="5"/>
    </row>
    <row r="6046" spans="20:21" x14ac:dyDescent="0.3">
      <c r="T6046" s="5"/>
      <c r="U6046" s="5"/>
    </row>
    <row r="6047" spans="20:21" x14ac:dyDescent="0.3">
      <c r="T6047" s="5"/>
      <c r="U6047" s="5"/>
    </row>
    <row r="6048" spans="20:21" x14ac:dyDescent="0.3">
      <c r="T6048" s="5"/>
      <c r="U6048" s="5"/>
    </row>
    <row r="6049" spans="20:21" x14ac:dyDescent="0.3">
      <c r="T6049" s="5"/>
      <c r="U6049" s="5"/>
    </row>
    <row r="6050" spans="20:21" x14ac:dyDescent="0.3">
      <c r="T6050" s="5"/>
      <c r="U6050" s="5"/>
    </row>
    <row r="6051" spans="20:21" x14ac:dyDescent="0.3">
      <c r="T6051" s="5"/>
      <c r="U6051" s="5"/>
    </row>
    <row r="6052" spans="20:21" x14ac:dyDescent="0.3">
      <c r="T6052" s="5"/>
      <c r="U6052" s="5"/>
    </row>
    <row r="6053" spans="20:21" x14ac:dyDescent="0.3">
      <c r="T6053" s="5"/>
      <c r="U6053" s="5"/>
    </row>
    <row r="6054" spans="20:21" x14ac:dyDescent="0.3">
      <c r="T6054" s="5"/>
      <c r="U6054" s="5"/>
    </row>
    <row r="6055" spans="20:21" x14ac:dyDescent="0.3">
      <c r="T6055" s="5"/>
      <c r="U6055" s="5"/>
    </row>
    <row r="6056" spans="20:21" x14ac:dyDescent="0.3">
      <c r="T6056" s="5"/>
      <c r="U6056" s="5"/>
    </row>
    <row r="6057" spans="20:21" x14ac:dyDescent="0.3">
      <c r="T6057" s="5"/>
      <c r="U6057" s="5"/>
    </row>
    <row r="6058" spans="20:21" x14ac:dyDescent="0.3">
      <c r="T6058" s="5"/>
      <c r="U6058" s="5"/>
    </row>
    <row r="6059" spans="20:21" x14ac:dyDescent="0.3">
      <c r="T6059" s="5"/>
      <c r="U6059" s="5"/>
    </row>
    <row r="6060" spans="20:21" x14ac:dyDescent="0.3">
      <c r="T6060" s="5"/>
      <c r="U6060" s="5"/>
    </row>
    <row r="6061" spans="20:21" x14ac:dyDescent="0.3">
      <c r="T6061" s="5"/>
      <c r="U6061" s="5"/>
    </row>
    <row r="6062" spans="20:21" x14ac:dyDescent="0.3">
      <c r="T6062" s="5"/>
      <c r="U6062" s="5"/>
    </row>
    <row r="6063" spans="20:21" x14ac:dyDescent="0.3">
      <c r="T6063" s="5"/>
      <c r="U6063" s="5"/>
    </row>
    <row r="6064" spans="20:21" x14ac:dyDescent="0.3">
      <c r="T6064" s="5"/>
      <c r="U6064" s="5"/>
    </row>
    <row r="6065" spans="20:21" x14ac:dyDescent="0.3">
      <c r="T6065" s="5"/>
      <c r="U6065" s="5"/>
    </row>
    <row r="6066" spans="20:21" x14ac:dyDescent="0.3">
      <c r="T6066" s="5"/>
      <c r="U6066" s="5"/>
    </row>
    <row r="6067" spans="20:21" x14ac:dyDescent="0.3">
      <c r="T6067" s="5"/>
      <c r="U6067" s="5"/>
    </row>
    <row r="6068" spans="20:21" x14ac:dyDescent="0.3">
      <c r="T6068" s="5"/>
      <c r="U6068" s="5"/>
    </row>
    <row r="6069" spans="20:21" x14ac:dyDescent="0.3">
      <c r="T6069" s="5"/>
      <c r="U6069" s="5"/>
    </row>
    <row r="6070" spans="20:21" x14ac:dyDescent="0.3">
      <c r="T6070" s="5"/>
      <c r="U6070" s="5"/>
    </row>
    <row r="6071" spans="20:21" x14ac:dyDescent="0.3">
      <c r="T6071" s="5"/>
      <c r="U6071" s="5"/>
    </row>
    <row r="6072" spans="20:21" x14ac:dyDescent="0.3">
      <c r="T6072" s="5"/>
      <c r="U6072" s="5"/>
    </row>
    <row r="6073" spans="20:21" x14ac:dyDescent="0.3">
      <c r="T6073" s="5"/>
      <c r="U6073" s="5"/>
    </row>
    <row r="6074" spans="20:21" x14ac:dyDescent="0.3">
      <c r="T6074" s="5"/>
      <c r="U6074" s="5"/>
    </row>
    <row r="6075" spans="20:21" x14ac:dyDescent="0.3">
      <c r="T6075" s="5"/>
      <c r="U6075" s="5"/>
    </row>
    <row r="6076" spans="20:21" x14ac:dyDescent="0.3">
      <c r="T6076" s="5"/>
      <c r="U6076" s="5"/>
    </row>
    <row r="6077" spans="20:21" x14ac:dyDescent="0.3">
      <c r="T6077" s="5"/>
      <c r="U6077" s="5"/>
    </row>
    <row r="6078" spans="20:21" x14ac:dyDescent="0.3">
      <c r="T6078" s="5"/>
      <c r="U6078" s="5"/>
    </row>
    <row r="6079" spans="20:21" x14ac:dyDescent="0.3">
      <c r="T6079" s="5"/>
      <c r="U6079" s="5"/>
    </row>
    <row r="6080" spans="20:21" x14ac:dyDescent="0.3">
      <c r="T6080" s="5"/>
      <c r="U6080" s="5"/>
    </row>
    <row r="6081" spans="20:21" x14ac:dyDescent="0.3">
      <c r="T6081" s="5"/>
      <c r="U6081" s="5"/>
    </row>
    <row r="6082" spans="20:21" x14ac:dyDescent="0.3">
      <c r="T6082" s="5"/>
      <c r="U6082" s="5"/>
    </row>
    <row r="6083" spans="20:21" x14ac:dyDescent="0.3">
      <c r="T6083" s="5"/>
      <c r="U6083" s="5"/>
    </row>
    <row r="6084" spans="20:21" x14ac:dyDescent="0.3">
      <c r="T6084" s="5"/>
      <c r="U6084" s="5"/>
    </row>
    <row r="6085" spans="20:21" x14ac:dyDescent="0.3">
      <c r="T6085" s="5"/>
      <c r="U6085" s="5"/>
    </row>
    <row r="6086" spans="20:21" x14ac:dyDescent="0.3">
      <c r="T6086" s="5"/>
      <c r="U6086" s="5"/>
    </row>
    <row r="6087" spans="20:21" x14ac:dyDescent="0.3">
      <c r="T6087" s="5"/>
      <c r="U6087" s="5"/>
    </row>
    <row r="6088" spans="20:21" x14ac:dyDescent="0.3">
      <c r="T6088" s="5"/>
      <c r="U6088" s="5"/>
    </row>
    <row r="6089" spans="20:21" x14ac:dyDescent="0.3">
      <c r="T6089" s="5"/>
      <c r="U6089" s="5"/>
    </row>
    <row r="6090" spans="20:21" x14ac:dyDescent="0.3">
      <c r="T6090" s="5"/>
      <c r="U6090" s="5"/>
    </row>
    <row r="6091" spans="20:21" x14ac:dyDescent="0.3">
      <c r="T6091" s="5"/>
      <c r="U6091" s="5"/>
    </row>
    <row r="6092" spans="20:21" x14ac:dyDescent="0.3">
      <c r="T6092" s="5"/>
      <c r="U6092" s="5"/>
    </row>
    <row r="6093" spans="20:21" x14ac:dyDescent="0.3">
      <c r="T6093" s="5"/>
      <c r="U6093" s="5"/>
    </row>
    <row r="6094" spans="20:21" x14ac:dyDescent="0.3">
      <c r="T6094" s="5"/>
      <c r="U6094" s="5"/>
    </row>
    <row r="6095" spans="20:21" x14ac:dyDescent="0.3">
      <c r="T6095" s="5"/>
      <c r="U6095" s="5"/>
    </row>
    <row r="6096" spans="20:21" x14ac:dyDescent="0.3">
      <c r="T6096" s="5"/>
      <c r="U6096" s="5"/>
    </row>
    <row r="6097" spans="20:21" x14ac:dyDescent="0.3">
      <c r="T6097" s="5"/>
      <c r="U6097" s="5"/>
    </row>
    <row r="6098" spans="20:21" x14ac:dyDescent="0.3">
      <c r="T6098" s="5"/>
      <c r="U6098" s="5"/>
    </row>
    <row r="6099" spans="20:21" x14ac:dyDescent="0.3">
      <c r="T6099" s="5"/>
      <c r="U6099" s="5"/>
    </row>
    <row r="6100" spans="20:21" x14ac:dyDescent="0.3">
      <c r="T6100" s="5"/>
      <c r="U6100" s="5"/>
    </row>
    <row r="6101" spans="20:21" x14ac:dyDescent="0.3">
      <c r="T6101" s="5"/>
      <c r="U6101" s="5"/>
    </row>
    <row r="6102" spans="20:21" x14ac:dyDescent="0.3">
      <c r="T6102" s="5"/>
      <c r="U6102" s="5"/>
    </row>
    <row r="6103" spans="20:21" x14ac:dyDescent="0.3">
      <c r="T6103" s="5"/>
      <c r="U6103" s="5"/>
    </row>
    <row r="6104" spans="20:21" x14ac:dyDescent="0.3">
      <c r="T6104" s="5"/>
      <c r="U6104" s="5"/>
    </row>
    <row r="6105" spans="20:21" x14ac:dyDescent="0.3">
      <c r="T6105" s="5"/>
      <c r="U6105" s="5"/>
    </row>
    <row r="6106" spans="20:21" x14ac:dyDescent="0.3">
      <c r="T6106" s="5"/>
      <c r="U6106" s="5"/>
    </row>
    <row r="6107" spans="20:21" x14ac:dyDescent="0.3">
      <c r="T6107" s="5"/>
      <c r="U6107" s="5"/>
    </row>
    <row r="6108" spans="20:21" x14ac:dyDescent="0.3">
      <c r="T6108" s="5"/>
      <c r="U6108" s="5"/>
    </row>
    <row r="6109" spans="20:21" x14ac:dyDescent="0.3">
      <c r="T6109" s="5"/>
      <c r="U6109" s="5"/>
    </row>
    <row r="6110" spans="20:21" x14ac:dyDescent="0.3">
      <c r="T6110" s="5"/>
      <c r="U6110" s="5"/>
    </row>
    <row r="6111" spans="20:21" x14ac:dyDescent="0.3">
      <c r="T6111" s="5"/>
      <c r="U6111" s="5"/>
    </row>
    <row r="6112" spans="20:21" x14ac:dyDescent="0.3">
      <c r="T6112" s="5"/>
      <c r="U6112" s="5"/>
    </row>
    <row r="6113" spans="20:21" x14ac:dyDescent="0.3">
      <c r="T6113" s="5"/>
      <c r="U6113" s="5"/>
    </row>
    <row r="6114" spans="20:21" x14ac:dyDescent="0.3">
      <c r="T6114" s="5"/>
      <c r="U6114" s="5"/>
    </row>
    <row r="6115" spans="20:21" x14ac:dyDescent="0.3">
      <c r="T6115" s="5"/>
      <c r="U6115" s="5"/>
    </row>
    <row r="6116" spans="20:21" x14ac:dyDescent="0.3">
      <c r="T6116" s="5"/>
      <c r="U6116" s="5"/>
    </row>
    <row r="6117" spans="20:21" x14ac:dyDescent="0.3">
      <c r="T6117" s="5"/>
      <c r="U6117" s="5"/>
    </row>
    <row r="6118" spans="20:21" x14ac:dyDescent="0.3">
      <c r="T6118" s="5"/>
      <c r="U6118" s="5"/>
    </row>
    <row r="6119" spans="20:21" x14ac:dyDescent="0.3">
      <c r="T6119" s="5"/>
      <c r="U6119" s="5"/>
    </row>
    <row r="6120" spans="20:21" x14ac:dyDescent="0.3">
      <c r="T6120" s="5"/>
      <c r="U6120" s="5"/>
    </row>
    <row r="6121" spans="20:21" x14ac:dyDescent="0.3">
      <c r="T6121" s="5"/>
      <c r="U6121" s="5"/>
    </row>
    <row r="6122" spans="20:21" x14ac:dyDescent="0.3">
      <c r="T6122" s="5"/>
      <c r="U6122" s="5"/>
    </row>
    <row r="6123" spans="20:21" x14ac:dyDescent="0.3">
      <c r="T6123" s="5"/>
      <c r="U6123" s="5"/>
    </row>
    <row r="6124" spans="20:21" x14ac:dyDescent="0.3">
      <c r="T6124" s="5"/>
      <c r="U6124" s="5"/>
    </row>
    <row r="6125" spans="20:21" x14ac:dyDescent="0.3">
      <c r="T6125" s="5"/>
      <c r="U6125" s="5"/>
    </row>
    <row r="6126" spans="20:21" x14ac:dyDescent="0.3">
      <c r="T6126" s="5"/>
      <c r="U6126" s="5"/>
    </row>
    <row r="6127" spans="20:21" x14ac:dyDescent="0.3">
      <c r="T6127" s="5"/>
      <c r="U6127" s="5"/>
    </row>
    <row r="6128" spans="20:21" x14ac:dyDescent="0.3">
      <c r="T6128" s="5"/>
      <c r="U6128" s="5"/>
    </row>
    <row r="6129" spans="20:21" x14ac:dyDescent="0.3">
      <c r="T6129" s="5"/>
      <c r="U6129" s="5"/>
    </row>
    <row r="6130" spans="20:21" x14ac:dyDescent="0.3">
      <c r="T6130" s="5"/>
      <c r="U6130" s="5"/>
    </row>
    <row r="6131" spans="20:21" x14ac:dyDescent="0.3">
      <c r="T6131" s="5"/>
      <c r="U6131" s="5"/>
    </row>
    <row r="6132" spans="20:21" x14ac:dyDescent="0.3">
      <c r="T6132" s="5"/>
      <c r="U6132" s="5"/>
    </row>
    <row r="6133" spans="20:21" x14ac:dyDescent="0.3">
      <c r="T6133" s="5"/>
      <c r="U6133" s="5"/>
    </row>
    <row r="6134" spans="20:21" x14ac:dyDescent="0.3">
      <c r="T6134" s="5"/>
      <c r="U6134" s="5"/>
    </row>
    <row r="6135" spans="20:21" x14ac:dyDescent="0.3">
      <c r="T6135" s="5"/>
      <c r="U6135" s="5"/>
    </row>
    <row r="6136" spans="20:21" x14ac:dyDescent="0.3">
      <c r="T6136" s="5"/>
      <c r="U6136" s="5"/>
    </row>
    <row r="6137" spans="20:21" x14ac:dyDescent="0.3">
      <c r="T6137" s="5"/>
      <c r="U6137" s="5"/>
    </row>
    <row r="6138" spans="20:21" x14ac:dyDescent="0.3">
      <c r="T6138" s="5"/>
      <c r="U6138" s="5"/>
    </row>
    <row r="6139" spans="20:21" x14ac:dyDescent="0.3">
      <c r="T6139" s="5"/>
      <c r="U6139" s="5"/>
    </row>
    <row r="6140" spans="20:21" x14ac:dyDescent="0.3">
      <c r="T6140" s="5"/>
      <c r="U6140" s="5"/>
    </row>
    <row r="6141" spans="20:21" x14ac:dyDescent="0.3">
      <c r="T6141" s="5"/>
      <c r="U6141" s="5"/>
    </row>
    <row r="6142" spans="20:21" x14ac:dyDescent="0.3">
      <c r="T6142" s="5"/>
      <c r="U6142" s="5"/>
    </row>
    <row r="6143" spans="20:21" x14ac:dyDescent="0.3">
      <c r="T6143" s="5"/>
      <c r="U6143" s="5"/>
    </row>
    <row r="6144" spans="20:21" x14ac:dyDescent="0.3">
      <c r="T6144" s="5"/>
      <c r="U6144" s="5"/>
    </row>
    <row r="6145" spans="20:21" x14ac:dyDescent="0.3">
      <c r="T6145" s="5"/>
      <c r="U6145" s="5"/>
    </row>
    <row r="6146" spans="20:21" x14ac:dyDescent="0.3">
      <c r="T6146" s="5"/>
      <c r="U6146" s="5"/>
    </row>
    <row r="6147" spans="20:21" x14ac:dyDescent="0.3">
      <c r="T6147" s="5"/>
      <c r="U6147" s="5"/>
    </row>
    <row r="6148" spans="20:21" x14ac:dyDescent="0.3">
      <c r="T6148" s="5"/>
      <c r="U6148" s="5"/>
    </row>
    <row r="6149" spans="20:21" x14ac:dyDescent="0.3">
      <c r="T6149" s="5"/>
      <c r="U6149" s="5"/>
    </row>
    <row r="6150" spans="20:21" x14ac:dyDescent="0.3">
      <c r="T6150" s="5"/>
      <c r="U6150" s="5"/>
    </row>
    <row r="6151" spans="20:21" x14ac:dyDescent="0.3">
      <c r="T6151" s="5"/>
      <c r="U6151" s="5"/>
    </row>
    <row r="6152" spans="20:21" x14ac:dyDescent="0.3">
      <c r="T6152" s="5"/>
      <c r="U6152" s="5"/>
    </row>
    <row r="6153" spans="20:21" x14ac:dyDescent="0.3">
      <c r="T6153" s="5"/>
      <c r="U6153" s="5"/>
    </row>
    <row r="6154" spans="20:21" x14ac:dyDescent="0.3">
      <c r="T6154" s="5"/>
      <c r="U6154" s="5"/>
    </row>
    <row r="6155" spans="20:21" x14ac:dyDescent="0.3">
      <c r="T6155" s="5"/>
      <c r="U6155" s="5"/>
    </row>
    <row r="6156" spans="20:21" x14ac:dyDescent="0.3">
      <c r="T6156" s="5"/>
      <c r="U6156" s="5"/>
    </row>
    <row r="6157" spans="20:21" x14ac:dyDescent="0.3">
      <c r="T6157" s="5"/>
      <c r="U6157" s="5"/>
    </row>
    <row r="6158" spans="20:21" x14ac:dyDescent="0.3">
      <c r="T6158" s="5"/>
      <c r="U6158" s="5"/>
    </row>
    <row r="6159" spans="20:21" x14ac:dyDescent="0.3">
      <c r="T6159" s="5"/>
      <c r="U6159" s="5"/>
    </row>
    <row r="6160" spans="20:21" x14ac:dyDescent="0.3">
      <c r="T6160" s="5"/>
      <c r="U6160" s="5"/>
    </row>
    <row r="6161" spans="20:21" x14ac:dyDescent="0.3">
      <c r="T6161" s="5"/>
      <c r="U6161" s="5"/>
    </row>
    <row r="6162" spans="20:21" x14ac:dyDescent="0.3">
      <c r="T6162" s="5"/>
      <c r="U6162" s="5"/>
    </row>
    <row r="6163" spans="20:21" x14ac:dyDescent="0.3">
      <c r="T6163" s="5"/>
      <c r="U6163" s="5"/>
    </row>
    <row r="6164" spans="20:21" x14ac:dyDescent="0.3">
      <c r="T6164" s="5"/>
      <c r="U6164" s="5"/>
    </row>
    <row r="6165" spans="20:21" x14ac:dyDescent="0.3">
      <c r="T6165" s="5"/>
      <c r="U6165" s="5"/>
    </row>
    <row r="6166" spans="20:21" x14ac:dyDescent="0.3">
      <c r="T6166" s="5"/>
      <c r="U6166" s="5"/>
    </row>
    <row r="6167" spans="20:21" x14ac:dyDescent="0.3">
      <c r="T6167" s="5"/>
      <c r="U6167" s="5"/>
    </row>
    <row r="6168" spans="20:21" x14ac:dyDescent="0.3">
      <c r="T6168" s="5"/>
      <c r="U6168" s="5"/>
    </row>
    <row r="6169" spans="20:21" x14ac:dyDescent="0.3">
      <c r="T6169" s="5"/>
      <c r="U6169" s="5"/>
    </row>
    <row r="6170" spans="20:21" x14ac:dyDescent="0.3">
      <c r="T6170" s="5"/>
      <c r="U6170" s="5"/>
    </row>
    <row r="6171" spans="20:21" x14ac:dyDescent="0.3">
      <c r="T6171" s="5"/>
      <c r="U6171" s="5"/>
    </row>
    <row r="6172" spans="20:21" x14ac:dyDescent="0.3">
      <c r="T6172" s="5"/>
      <c r="U6172" s="5"/>
    </row>
    <row r="6173" spans="20:21" x14ac:dyDescent="0.3">
      <c r="T6173" s="5"/>
      <c r="U6173" s="5"/>
    </row>
    <row r="6174" spans="20:21" x14ac:dyDescent="0.3">
      <c r="T6174" s="5"/>
      <c r="U6174" s="5"/>
    </row>
    <row r="6175" spans="20:21" x14ac:dyDescent="0.3">
      <c r="T6175" s="5"/>
      <c r="U6175" s="5"/>
    </row>
    <row r="6176" spans="20:21" x14ac:dyDescent="0.3">
      <c r="T6176" s="5"/>
      <c r="U6176" s="5"/>
    </row>
    <row r="6177" spans="20:21" x14ac:dyDescent="0.3">
      <c r="T6177" s="5"/>
      <c r="U6177" s="5"/>
    </row>
    <row r="6178" spans="20:21" x14ac:dyDescent="0.3">
      <c r="T6178" s="5"/>
      <c r="U6178" s="5"/>
    </row>
    <row r="6179" spans="20:21" x14ac:dyDescent="0.3">
      <c r="T6179" s="5"/>
      <c r="U6179" s="5"/>
    </row>
    <row r="6180" spans="20:21" x14ac:dyDescent="0.3">
      <c r="T6180" s="5"/>
      <c r="U6180" s="5"/>
    </row>
    <row r="6181" spans="20:21" x14ac:dyDescent="0.3">
      <c r="T6181" s="5"/>
      <c r="U6181" s="5"/>
    </row>
    <row r="6182" spans="20:21" x14ac:dyDescent="0.3">
      <c r="T6182" s="5"/>
      <c r="U6182" s="5"/>
    </row>
    <row r="6183" spans="20:21" x14ac:dyDescent="0.3">
      <c r="T6183" s="5"/>
      <c r="U6183" s="5"/>
    </row>
    <row r="6184" spans="20:21" x14ac:dyDescent="0.3">
      <c r="T6184" s="5"/>
      <c r="U6184" s="5"/>
    </row>
    <row r="6185" spans="20:21" x14ac:dyDescent="0.3">
      <c r="T6185" s="5"/>
      <c r="U6185" s="5"/>
    </row>
    <row r="6186" spans="20:21" x14ac:dyDescent="0.3">
      <c r="T6186" s="5"/>
      <c r="U6186" s="5"/>
    </row>
    <row r="6187" spans="20:21" x14ac:dyDescent="0.3">
      <c r="T6187" s="5"/>
      <c r="U6187" s="5"/>
    </row>
    <row r="6188" spans="20:21" x14ac:dyDescent="0.3">
      <c r="T6188" s="5"/>
      <c r="U6188" s="5"/>
    </row>
    <row r="6189" spans="20:21" x14ac:dyDescent="0.3">
      <c r="T6189" s="5"/>
      <c r="U6189" s="5"/>
    </row>
    <row r="6190" spans="20:21" x14ac:dyDescent="0.3">
      <c r="T6190" s="5"/>
      <c r="U6190" s="5"/>
    </row>
    <row r="6191" spans="20:21" x14ac:dyDescent="0.3">
      <c r="T6191" s="5"/>
      <c r="U6191" s="5"/>
    </row>
    <row r="6192" spans="20:21" x14ac:dyDescent="0.3">
      <c r="T6192" s="5"/>
      <c r="U6192" s="5"/>
    </row>
    <row r="6193" spans="20:21" x14ac:dyDescent="0.3">
      <c r="T6193" s="5"/>
      <c r="U6193" s="5"/>
    </row>
    <row r="6194" spans="20:21" x14ac:dyDescent="0.3">
      <c r="T6194" s="5"/>
      <c r="U6194" s="5"/>
    </row>
    <row r="6195" spans="20:21" x14ac:dyDescent="0.3">
      <c r="T6195" s="5"/>
      <c r="U6195" s="5"/>
    </row>
    <row r="6196" spans="20:21" x14ac:dyDescent="0.3">
      <c r="T6196" s="5"/>
      <c r="U6196" s="5"/>
    </row>
    <row r="6197" spans="20:21" x14ac:dyDescent="0.3">
      <c r="T6197" s="5"/>
      <c r="U6197" s="5"/>
    </row>
    <row r="6198" spans="20:21" x14ac:dyDescent="0.3">
      <c r="T6198" s="5"/>
      <c r="U6198" s="5"/>
    </row>
    <row r="6199" spans="20:21" x14ac:dyDescent="0.3">
      <c r="T6199" s="5"/>
      <c r="U6199" s="5"/>
    </row>
    <row r="6200" spans="20:21" x14ac:dyDescent="0.3">
      <c r="T6200" s="5"/>
      <c r="U6200" s="5"/>
    </row>
    <row r="6201" spans="20:21" x14ac:dyDescent="0.3">
      <c r="T6201" s="5"/>
      <c r="U6201" s="5"/>
    </row>
    <row r="6202" spans="20:21" x14ac:dyDescent="0.3">
      <c r="T6202" s="5"/>
      <c r="U6202" s="5"/>
    </row>
    <row r="6203" spans="20:21" x14ac:dyDescent="0.3">
      <c r="T6203" s="5"/>
      <c r="U6203" s="5"/>
    </row>
    <row r="6204" spans="20:21" x14ac:dyDescent="0.3">
      <c r="T6204" s="5"/>
      <c r="U6204" s="5"/>
    </row>
    <row r="6205" spans="20:21" x14ac:dyDescent="0.3">
      <c r="T6205" s="5"/>
      <c r="U6205" s="5"/>
    </row>
    <row r="6206" spans="20:21" x14ac:dyDescent="0.3">
      <c r="T6206" s="5"/>
      <c r="U6206" s="5"/>
    </row>
    <row r="6207" spans="20:21" x14ac:dyDescent="0.3">
      <c r="T6207" s="5"/>
      <c r="U6207" s="5"/>
    </row>
    <row r="6208" spans="20:21" x14ac:dyDescent="0.3">
      <c r="T6208" s="5"/>
      <c r="U6208" s="5"/>
    </row>
    <row r="6209" spans="20:21" x14ac:dyDescent="0.3">
      <c r="T6209" s="5"/>
      <c r="U6209" s="5"/>
    </row>
    <row r="6210" spans="20:21" x14ac:dyDescent="0.3">
      <c r="T6210" s="5"/>
      <c r="U6210" s="5"/>
    </row>
    <row r="6211" spans="20:21" x14ac:dyDescent="0.3">
      <c r="T6211" s="5"/>
      <c r="U6211" s="5"/>
    </row>
    <row r="6212" spans="20:21" x14ac:dyDescent="0.3">
      <c r="T6212" s="5"/>
      <c r="U6212" s="5"/>
    </row>
    <row r="6213" spans="20:21" x14ac:dyDescent="0.3">
      <c r="T6213" s="5"/>
      <c r="U6213" s="5"/>
    </row>
    <row r="6214" spans="20:21" x14ac:dyDescent="0.3">
      <c r="T6214" s="5"/>
      <c r="U6214" s="5"/>
    </row>
    <row r="6215" spans="20:21" x14ac:dyDescent="0.3">
      <c r="T6215" s="5"/>
      <c r="U6215" s="5"/>
    </row>
    <row r="6216" spans="20:21" x14ac:dyDescent="0.3">
      <c r="T6216" s="5"/>
      <c r="U6216" s="5"/>
    </row>
    <row r="6217" spans="20:21" x14ac:dyDescent="0.3">
      <c r="T6217" s="5"/>
      <c r="U6217" s="5"/>
    </row>
    <row r="6218" spans="20:21" x14ac:dyDescent="0.3">
      <c r="T6218" s="5"/>
      <c r="U6218" s="5"/>
    </row>
    <row r="6219" spans="20:21" x14ac:dyDescent="0.3">
      <c r="T6219" s="5"/>
      <c r="U6219" s="5"/>
    </row>
    <row r="6220" spans="20:21" x14ac:dyDescent="0.3">
      <c r="T6220" s="5"/>
      <c r="U6220" s="5"/>
    </row>
    <row r="6221" spans="20:21" x14ac:dyDescent="0.3">
      <c r="T6221" s="5"/>
      <c r="U6221" s="5"/>
    </row>
    <row r="6222" spans="20:21" x14ac:dyDescent="0.3">
      <c r="T6222" s="5"/>
      <c r="U6222" s="5"/>
    </row>
    <row r="6223" spans="20:21" x14ac:dyDescent="0.3">
      <c r="T6223" s="5"/>
      <c r="U6223" s="5"/>
    </row>
    <row r="6224" spans="20:21" x14ac:dyDescent="0.3">
      <c r="T6224" s="5"/>
      <c r="U6224" s="5"/>
    </row>
    <row r="6225" spans="20:21" x14ac:dyDescent="0.3">
      <c r="T6225" s="5"/>
      <c r="U6225" s="5"/>
    </row>
    <row r="6226" spans="20:21" x14ac:dyDescent="0.3">
      <c r="T6226" s="5"/>
      <c r="U6226" s="5"/>
    </row>
    <row r="6227" spans="20:21" x14ac:dyDescent="0.3">
      <c r="T6227" s="5"/>
      <c r="U6227" s="5"/>
    </row>
    <row r="6228" spans="20:21" x14ac:dyDescent="0.3">
      <c r="T6228" s="5"/>
      <c r="U6228" s="5"/>
    </row>
    <row r="6229" spans="20:21" x14ac:dyDescent="0.3">
      <c r="T6229" s="5"/>
      <c r="U6229" s="5"/>
    </row>
    <row r="6230" spans="20:21" x14ac:dyDescent="0.3">
      <c r="T6230" s="5"/>
      <c r="U6230" s="5"/>
    </row>
    <row r="6231" spans="20:21" x14ac:dyDescent="0.3">
      <c r="T6231" s="5"/>
      <c r="U6231" s="5"/>
    </row>
    <row r="6232" spans="20:21" x14ac:dyDescent="0.3">
      <c r="T6232" s="5"/>
      <c r="U6232" s="5"/>
    </row>
    <row r="6233" spans="20:21" x14ac:dyDescent="0.3">
      <c r="T6233" s="5"/>
      <c r="U6233" s="5"/>
    </row>
    <row r="6234" spans="20:21" x14ac:dyDescent="0.3">
      <c r="T6234" s="5"/>
      <c r="U6234" s="5"/>
    </row>
    <row r="6235" spans="20:21" x14ac:dyDescent="0.3">
      <c r="T6235" s="5"/>
      <c r="U6235" s="5"/>
    </row>
    <row r="6236" spans="20:21" x14ac:dyDescent="0.3">
      <c r="T6236" s="5"/>
      <c r="U6236" s="5"/>
    </row>
    <row r="6237" spans="20:21" x14ac:dyDescent="0.3">
      <c r="T6237" s="5"/>
      <c r="U6237" s="5"/>
    </row>
    <row r="6238" spans="20:21" x14ac:dyDescent="0.3">
      <c r="T6238" s="5"/>
      <c r="U6238" s="5"/>
    </row>
    <row r="6239" spans="20:21" x14ac:dyDescent="0.3">
      <c r="T6239" s="5"/>
      <c r="U6239" s="5"/>
    </row>
    <row r="6240" spans="20:21" x14ac:dyDescent="0.3">
      <c r="T6240" s="5"/>
      <c r="U6240" s="5"/>
    </row>
    <row r="6241" spans="20:21" x14ac:dyDescent="0.3">
      <c r="T6241" s="5"/>
      <c r="U6241" s="5"/>
    </row>
    <row r="6242" spans="20:21" x14ac:dyDescent="0.3">
      <c r="T6242" s="5"/>
      <c r="U6242" s="5"/>
    </row>
    <row r="6243" spans="20:21" x14ac:dyDescent="0.3">
      <c r="T6243" s="5"/>
      <c r="U6243" s="5"/>
    </row>
    <row r="6244" spans="20:21" x14ac:dyDescent="0.3">
      <c r="T6244" s="5"/>
      <c r="U6244" s="5"/>
    </row>
    <row r="6245" spans="20:21" x14ac:dyDescent="0.3">
      <c r="T6245" s="5"/>
      <c r="U6245" s="5"/>
    </row>
    <row r="6246" spans="20:21" x14ac:dyDescent="0.3">
      <c r="T6246" s="5"/>
      <c r="U6246" s="5"/>
    </row>
    <row r="6247" spans="20:21" x14ac:dyDescent="0.3">
      <c r="T6247" s="5"/>
      <c r="U6247" s="5"/>
    </row>
    <row r="6248" spans="20:21" x14ac:dyDescent="0.3">
      <c r="T6248" s="5"/>
      <c r="U6248" s="5"/>
    </row>
    <row r="6249" spans="20:21" x14ac:dyDescent="0.3">
      <c r="T6249" s="5"/>
      <c r="U6249" s="5"/>
    </row>
    <row r="6250" spans="20:21" x14ac:dyDescent="0.3">
      <c r="T6250" s="5"/>
      <c r="U6250" s="5"/>
    </row>
    <row r="6251" spans="20:21" x14ac:dyDescent="0.3">
      <c r="T6251" s="5"/>
      <c r="U6251" s="5"/>
    </row>
    <row r="6252" spans="20:21" x14ac:dyDescent="0.3">
      <c r="T6252" s="5"/>
      <c r="U6252" s="5"/>
    </row>
    <row r="6253" spans="20:21" x14ac:dyDescent="0.3">
      <c r="T6253" s="5"/>
      <c r="U6253" s="5"/>
    </row>
    <row r="6254" spans="20:21" x14ac:dyDescent="0.3">
      <c r="T6254" s="5"/>
      <c r="U6254" s="5"/>
    </row>
    <row r="6255" spans="20:21" x14ac:dyDescent="0.3">
      <c r="T6255" s="5"/>
      <c r="U6255" s="5"/>
    </row>
    <row r="6256" spans="20:21" x14ac:dyDescent="0.3">
      <c r="T6256" s="5"/>
      <c r="U6256" s="5"/>
    </row>
    <row r="6257" spans="20:21" x14ac:dyDescent="0.3">
      <c r="T6257" s="5"/>
      <c r="U6257" s="5"/>
    </row>
    <row r="6258" spans="20:21" x14ac:dyDescent="0.3">
      <c r="T6258" s="5"/>
      <c r="U6258" s="5"/>
    </row>
    <row r="6259" spans="20:21" x14ac:dyDescent="0.3">
      <c r="T6259" s="5"/>
      <c r="U6259" s="5"/>
    </row>
    <row r="6260" spans="20:21" x14ac:dyDescent="0.3">
      <c r="T6260" s="5"/>
      <c r="U6260" s="5"/>
    </row>
    <row r="6261" spans="20:21" x14ac:dyDescent="0.3">
      <c r="T6261" s="5"/>
      <c r="U6261" s="5"/>
    </row>
    <row r="6262" spans="20:21" x14ac:dyDescent="0.3">
      <c r="T6262" s="5"/>
      <c r="U6262" s="5"/>
    </row>
    <row r="6263" spans="20:21" x14ac:dyDescent="0.3">
      <c r="T6263" s="5"/>
      <c r="U6263" s="5"/>
    </row>
    <row r="6264" spans="20:21" x14ac:dyDescent="0.3">
      <c r="T6264" s="5"/>
      <c r="U6264" s="5"/>
    </row>
    <row r="6265" spans="20:21" x14ac:dyDescent="0.3">
      <c r="T6265" s="5"/>
      <c r="U6265" s="5"/>
    </row>
    <row r="6266" spans="20:21" x14ac:dyDescent="0.3">
      <c r="T6266" s="5"/>
      <c r="U6266" s="5"/>
    </row>
    <row r="6267" spans="20:21" x14ac:dyDescent="0.3">
      <c r="T6267" s="5"/>
      <c r="U6267" s="5"/>
    </row>
    <row r="6268" spans="20:21" x14ac:dyDescent="0.3">
      <c r="T6268" s="5"/>
      <c r="U6268" s="5"/>
    </row>
    <row r="6269" spans="20:21" x14ac:dyDescent="0.3">
      <c r="T6269" s="5"/>
      <c r="U6269" s="5"/>
    </row>
    <row r="6270" spans="20:21" x14ac:dyDescent="0.3">
      <c r="T6270" s="5"/>
      <c r="U6270" s="5"/>
    </row>
    <row r="6271" spans="20:21" x14ac:dyDescent="0.3">
      <c r="T6271" s="5"/>
      <c r="U6271" s="5"/>
    </row>
    <row r="6272" spans="20:21" x14ac:dyDescent="0.3">
      <c r="T6272" s="5"/>
      <c r="U6272" s="5"/>
    </row>
    <row r="6273" spans="20:21" x14ac:dyDescent="0.3">
      <c r="T6273" s="5"/>
      <c r="U6273" s="5"/>
    </row>
    <row r="6274" spans="20:21" x14ac:dyDescent="0.3">
      <c r="T6274" s="5"/>
      <c r="U6274" s="5"/>
    </row>
    <row r="6275" spans="20:21" x14ac:dyDescent="0.3">
      <c r="T6275" s="5"/>
      <c r="U6275" s="5"/>
    </row>
    <row r="6276" spans="20:21" x14ac:dyDescent="0.3">
      <c r="T6276" s="5"/>
      <c r="U6276" s="5"/>
    </row>
    <row r="6277" spans="20:21" x14ac:dyDescent="0.3">
      <c r="T6277" s="5"/>
      <c r="U6277" s="5"/>
    </row>
    <row r="6278" spans="20:21" x14ac:dyDescent="0.3">
      <c r="T6278" s="5"/>
      <c r="U6278" s="5"/>
    </row>
    <row r="6279" spans="20:21" x14ac:dyDescent="0.3">
      <c r="T6279" s="5"/>
      <c r="U6279" s="5"/>
    </row>
    <row r="6280" spans="20:21" x14ac:dyDescent="0.3">
      <c r="T6280" s="5"/>
      <c r="U6280" s="5"/>
    </row>
    <row r="6281" spans="20:21" x14ac:dyDescent="0.3">
      <c r="T6281" s="5"/>
      <c r="U6281" s="5"/>
    </row>
    <row r="6282" spans="20:21" x14ac:dyDescent="0.3">
      <c r="T6282" s="5"/>
      <c r="U6282" s="5"/>
    </row>
    <row r="6283" spans="20:21" x14ac:dyDescent="0.3">
      <c r="T6283" s="5"/>
      <c r="U6283" s="5"/>
    </row>
    <row r="6284" spans="20:21" x14ac:dyDescent="0.3">
      <c r="T6284" s="5"/>
      <c r="U6284" s="5"/>
    </row>
    <row r="6285" spans="20:21" x14ac:dyDescent="0.3">
      <c r="T6285" s="5"/>
      <c r="U6285" s="5"/>
    </row>
    <row r="6286" spans="20:21" x14ac:dyDescent="0.3">
      <c r="T6286" s="5"/>
      <c r="U6286" s="5"/>
    </row>
    <row r="6287" spans="20:21" x14ac:dyDescent="0.3">
      <c r="T6287" s="5"/>
      <c r="U6287" s="5"/>
    </row>
    <row r="6288" spans="20:21" x14ac:dyDescent="0.3">
      <c r="T6288" s="5"/>
      <c r="U6288" s="5"/>
    </row>
    <row r="6289" spans="20:21" x14ac:dyDescent="0.3">
      <c r="T6289" s="5"/>
      <c r="U6289" s="5"/>
    </row>
    <row r="6290" spans="20:21" x14ac:dyDescent="0.3">
      <c r="T6290" s="5"/>
      <c r="U6290" s="5"/>
    </row>
    <row r="6291" spans="20:21" x14ac:dyDescent="0.3">
      <c r="T6291" s="5"/>
      <c r="U6291" s="5"/>
    </row>
    <row r="6292" spans="20:21" x14ac:dyDescent="0.3">
      <c r="T6292" s="5"/>
      <c r="U6292" s="5"/>
    </row>
    <row r="6293" spans="20:21" x14ac:dyDescent="0.3">
      <c r="T6293" s="5"/>
      <c r="U6293" s="5"/>
    </row>
    <row r="6294" spans="20:21" x14ac:dyDescent="0.3">
      <c r="T6294" s="5"/>
      <c r="U6294" s="5"/>
    </row>
    <row r="6295" spans="20:21" x14ac:dyDescent="0.3">
      <c r="T6295" s="5"/>
      <c r="U6295" s="5"/>
    </row>
    <row r="6296" spans="20:21" x14ac:dyDescent="0.3">
      <c r="T6296" s="5"/>
      <c r="U6296" s="5"/>
    </row>
    <row r="6297" spans="20:21" x14ac:dyDescent="0.3">
      <c r="T6297" s="5"/>
      <c r="U6297" s="5"/>
    </row>
    <row r="6298" spans="20:21" x14ac:dyDescent="0.3">
      <c r="T6298" s="5"/>
      <c r="U6298" s="5"/>
    </row>
    <row r="6299" spans="20:21" x14ac:dyDescent="0.3">
      <c r="T6299" s="5"/>
      <c r="U6299" s="5"/>
    </row>
    <row r="6300" spans="20:21" x14ac:dyDescent="0.3">
      <c r="T6300" s="5"/>
      <c r="U6300" s="5"/>
    </row>
    <row r="6301" spans="20:21" x14ac:dyDescent="0.3">
      <c r="T6301" s="5"/>
      <c r="U6301" s="5"/>
    </row>
    <row r="6302" spans="20:21" x14ac:dyDescent="0.3">
      <c r="T6302" s="5"/>
      <c r="U6302" s="5"/>
    </row>
    <row r="6303" spans="20:21" x14ac:dyDescent="0.3">
      <c r="T6303" s="5"/>
      <c r="U6303" s="5"/>
    </row>
    <row r="6304" spans="20:21" x14ac:dyDescent="0.3">
      <c r="T6304" s="5"/>
      <c r="U6304" s="5"/>
    </row>
    <row r="6305" spans="20:21" x14ac:dyDescent="0.3">
      <c r="T6305" s="5"/>
      <c r="U6305" s="5"/>
    </row>
    <row r="6306" spans="20:21" x14ac:dyDescent="0.3">
      <c r="T6306" s="5"/>
      <c r="U6306" s="5"/>
    </row>
    <row r="6307" spans="20:21" x14ac:dyDescent="0.3">
      <c r="T6307" s="5"/>
      <c r="U6307" s="5"/>
    </row>
    <row r="6308" spans="20:21" x14ac:dyDescent="0.3">
      <c r="T6308" s="5"/>
      <c r="U6308" s="5"/>
    </row>
    <row r="6309" spans="20:21" x14ac:dyDescent="0.3">
      <c r="T6309" s="5"/>
      <c r="U6309" s="5"/>
    </row>
    <row r="6310" spans="20:21" x14ac:dyDescent="0.3">
      <c r="T6310" s="5"/>
      <c r="U6310" s="5"/>
    </row>
    <row r="6311" spans="20:21" x14ac:dyDescent="0.3">
      <c r="T6311" s="5"/>
      <c r="U6311" s="5"/>
    </row>
    <row r="6312" spans="20:21" x14ac:dyDescent="0.3">
      <c r="T6312" s="5"/>
      <c r="U6312" s="5"/>
    </row>
    <row r="6313" spans="20:21" x14ac:dyDescent="0.3">
      <c r="T6313" s="5"/>
      <c r="U6313" s="5"/>
    </row>
    <row r="6314" spans="20:21" x14ac:dyDescent="0.3">
      <c r="T6314" s="5"/>
      <c r="U6314" s="5"/>
    </row>
    <row r="6315" spans="20:21" x14ac:dyDescent="0.3">
      <c r="T6315" s="5"/>
      <c r="U6315" s="5"/>
    </row>
    <row r="6316" spans="20:21" x14ac:dyDescent="0.3">
      <c r="T6316" s="5"/>
      <c r="U6316" s="5"/>
    </row>
    <row r="6317" spans="20:21" x14ac:dyDescent="0.3">
      <c r="T6317" s="5"/>
      <c r="U6317" s="5"/>
    </row>
    <row r="6318" spans="20:21" x14ac:dyDescent="0.3">
      <c r="T6318" s="5"/>
      <c r="U6318" s="5"/>
    </row>
    <row r="6319" spans="20:21" x14ac:dyDescent="0.3">
      <c r="T6319" s="5"/>
      <c r="U6319" s="5"/>
    </row>
    <row r="6320" spans="20:21" x14ac:dyDescent="0.3">
      <c r="T6320" s="5"/>
      <c r="U6320" s="5"/>
    </row>
    <row r="6321" spans="20:21" x14ac:dyDescent="0.3">
      <c r="T6321" s="5"/>
      <c r="U6321" s="5"/>
    </row>
    <row r="6322" spans="20:21" x14ac:dyDescent="0.3">
      <c r="T6322" s="5"/>
      <c r="U6322" s="5"/>
    </row>
    <row r="6323" spans="20:21" x14ac:dyDescent="0.3">
      <c r="T6323" s="5"/>
      <c r="U6323" s="5"/>
    </row>
    <row r="6324" spans="20:21" x14ac:dyDescent="0.3">
      <c r="T6324" s="5"/>
      <c r="U6324" s="5"/>
    </row>
    <row r="6325" spans="20:21" x14ac:dyDescent="0.3">
      <c r="T6325" s="5"/>
      <c r="U6325" s="5"/>
    </row>
    <row r="6326" spans="20:21" x14ac:dyDescent="0.3">
      <c r="T6326" s="5"/>
      <c r="U6326" s="5"/>
    </row>
    <row r="6327" spans="20:21" x14ac:dyDescent="0.3">
      <c r="T6327" s="5"/>
      <c r="U6327" s="5"/>
    </row>
    <row r="6328" spans="20:21" x14ac:dyDescent="0.3">
      <c r="T6328" s="5"/>
      <c r="U6328" s="5"/>
    </row>
    <row r="6329" spans="20:21" x14ac:dyDescent="0.3">
      <c r="T6329" s="5"/>
      <c r="U6329" s="5"/>
    </row>
    <row r="6330" spans="20:21" x14ac:dyDescent="0.3">
      <c r="T6330" s="5"/>
      <c r="U6330" s="5"/>
    </row>
    <row r="6331" spans="20:21" x14ac:dyDescent="0.3">
      <c r="T6331" s="5"/>
      <c r="U6331" s="5"/>
    </row>
    <row r="6332" spans="20:21" x14ac:dyDescent="0.3">
      <c r="T6332" s="5"/>
      <c r="U6332" s="5"/>
    </row>
    <row r="6333" spans="20:21" x14ac:dyDescent="0.3">
      <c r="T6333" s="5"/>
      <c r="U6333" s="5"/>
    </row>
    <row r="6334" spans="20:21" x14ac:dyDescent="0.3">
      <c r="T6334" s="5"/>
      <c r="U6334" s="5"/>
    </row>
    <row r="6335" spans="20:21" x14ac:dyDescent="0.3">
      <c r="T6335" s="5"/>
      <c r="U6335" s="5"/>
    </row>
    <row r="6336" spans="20:21" x14ac:dyDescent="0.3">
      <c r="T6336" s="5"/>
      <c r="U6336" s="5"/>
    </row>
    <row r="6337" spans="20:21" x14ac:dyDescent="0.3">
      <c r="T6337" s="5"/>
      <c r="U6337" s="5"/>
    </row>
    <row r="6338" spans="20:21" x14ac:dyDescent="0.3">
      <c r="T6338" s="5"/>
      <c r="U6338" s="5"/>
    </row>
    <row r="6339" spans="20:21" x14ac:dyDescent="0.3">
      <c r="T6339" s="5"/>
      <c r="U6339" s="5"/>
    </row>
    <row r="6340" spans="20:21" x14ac:dyDescent="0.3">
      <c r="T6340" s="5"/>
      <c r="U6340" s="5"/>
    </row>
    <row r="6341" spans="20:21" x14ac:dyDescent="0.3">
      <c r="T6341" s="5"/>
      <c r="U6341" s="5"/>
    </row>
    <row r="6342" spans="20:21" x14ac:dyDescent="0.3">
      <c r="T6342" s="5"/>
      <c r="U6342" s="5"/>
    </row>
    <row r="6343" spans="20:21" x14ac:dyDescent="0.3">
      <c r="T6343" s="5"/>
      <c r="U6343" s="5"/>
    </row>
    <row r="6344" spans="20:21" x14ac:dyDescent="0.3">
      <c r="T6344" s="5"/>
      <c r="U6344" s="5"/>
    </row>
    <row r="6345" spans="20:21" x14ac:dyDescent="0.3">
      <c r="T6345" s="5"/>
      <c r="U6345" s="5"/>
    </row>
    <row r="6346" spans="20:21" x14ac:dyDescent="0.3">
      <c r="T6346" s="5"/>
      <c r="U6346" s="5"/>
    </row>
    <row r="6347" spans="20:21" x14ac:dyDescent="0.3">
      <c r="T6347" s="5"/>
      <c r="U6347" s="5"/>
    </row>
    <row r="6348" spans="20:21" x14ac:dyDescent="0.3">
      <c r="T6348" s="5"/>
      <c r="U6348" s="5"/>
    </row>
    <row r="6349" spans="20:21" x14ac:dyDescent="0.3">
      <c r="T6349" s="5"/>
      <c r="U6349" s="5"/>
    </row>
    <row r="6350" spans="20:21" x14ac:dyDescent="0.3">
      <c r="T6350" s="5"/>
      <c r="U6350" s="5"/>
    </row>
    <row r="6351" spans="20:21" x14ac:dyDescent="0.3">
      <c r="T6351" s="5"/>
      <c r="U6351" s="5"/>
    </row>
    <row r="6352" spans="20:21" x14ac:dyDescent="0.3">
      <c r="T6352" s="5"/>
      <c r="U6352" s="5"/>
    </row>
    <row r="6353" spans="20:21" x14ac:dyDescent="0.3">
      <c r="T6353" s="5"/>
      <c r="U6353" s="5"/>
    </row>
    <row r="6354" spans="20:21" x14ac:dyDescent="0.3">
      <c r="T6354" s="5"/>
      <c r="U6354" s="5"/>
    </row>
    <row r="6355" spans="20:21" x14ac:dyDescent="0.3">
      <c r="T6355" s="5"/>
      <c r="U6355" s="5"/>
    </row>
    <row r="6356" spans="20:21" x14ac:dyDescent="0.3">
      <c r="T6356" s="5"/>
      <c r="U6356" s="5"/>
    </row>
    <row r="6357" spans="20:21" x14ac:dyDescent="0.3">
      <c r="T6357" s="5"/>
      <c r="U6357" s="5"/>
    </row>
    <row r="6358" spans="20:21" x14ac:dyDescent="0.3">
      <c r="T6358" s="5"/>
      <c r="U6358" s="5"/>
    </row>
    <row r="6359" spans="20:21" x14ac:dyDescent="0.3">
      <c r="T6359" s="5"/>
      <c r="U6359" s="5"/>
    </row>
    <row r="6360" spans="20:21" x14ac:dyDescent="0.3">
      <c r="T6360" s="5"/>
      <c r="U6360" s="5"/>
    </row>
    <row r="6361" spans="20:21" x14ac:dyDescent="0.3">
      <c r="T6361" s="5"/>
      <c r="U6361" s="5"/>
    </row>
    <row r="6362" spans="20:21" x14ac:dyDescent="0.3">
      <c r="T6362" s="5"/>
      <c r="U6362" s="5"/>
    </row>
    <row r="6363" spans="20:21" x14ac:dyDescent="0.3">
      <c r="T6363" s="5"/>
      <c r="U6363" s="5"/>
    </row>
    <row r="6364" spans="20:21" x14ac:dyDescent="0.3">
      <c r="T6364" s="5"/>
      <c r="U6364" s="5"/>
    </row>
    <row r="6365" spans="20:21" x14ac:dyDescent="0.3">
      <c r="T6365" s="5"/>
      <c r="U6365" s="5"/>
    </row>
    <row r="6366" spans="20:21" x14ac:dyDescent="0.3">
      <c r="T6366" s="5"/>
      <c r="U6366" s="5"/>
    </row>
    <row r="6367" spans="20:21" x14ac:dyDescent="0.3">
      <c r="T6367" s="5"/>
      <c r="U6367" s="5"/>
    </row>
    <row r="6368" spans="20:21" x14ac:dyDescent="0.3">
      <c r="T6368" s="5"/>
      <c r="U6368" s="5"/>
    </row>
    <row r="6369" spans="20:21" x14ac:dyDescent="0.3">
      <c r="T6369" s="5"/>
      <c r="U6369" s="5"/>
    </row>
    <row r="6370" spans="20:21" x14ac:dyDescent="0.3">
      <c r="T6370" s="5"/>
      <c r="U6370" s="5"/>
    </row>
    <row r="6371" spans="20:21" x14ac:dyDescent="0.3">
      <c r="T6371" s="5"/>
      <c r="U6371" s="5"/>
    </row>
    <row r="6372" spans="20:21" x14ac:dyDescent="0.3">
      <c r="T6372" s="5"/>
      <c r="U6372" s="5"/>
    </row>
    <row r="6373" spans="20:21" x14ac:dyDescent="0.3">
      <c r="T6373" s="5"/>
      <c r="U6373" s="5"/>
    </row>
    <row r="6374" spans="20:21" x14ac:dyDescent="0.3">
      <c r="T6374" s="5"/>
      <c r="U6374" s="5"/>
    </row>
    <row r="6375" spans="20:21" x14ac:dyDescent="0.3">
      <c r="T6375" s="5"/>
      <c r="U6375" s="5"/>
    </row>
    <row r="6376" spans="20:21" x14ac:dyDescent="0.3">
      <c r="T6376" s="5"/>
      <c r="U6376" s="5"/>
    </row>
    <row r="6377" spans="20:21" x14ac:dyDescent="0.3">
      <c r="T6377" s="5"/>
      <c r="U6377" s="5"/>
    </row>
    <row r="6378" spans="20:21" x14ac:dyDescent="0.3">
      <c r="T6378" s="5"/>
      <c r="U6378" s="5"/>
    </row>
    <row r="6379" spans="20:21" x14ac:dyDescent="0.3">
      <c r="T6379" s="5"/>
      <c r="U6379" s="5"/>
    </row>
    <row r="6380" spans="20:21" x14ac:dyDescent="0.3">
      <c r="T6380" s="5"/>
      <c r="U6380" s="5"/>
    </row>
    <row r="6381" spans="20:21" x14ac:dyDescent="0.3">
      <c r="T6381" s="5"/>
      <c r="U6381" s="5"/>
    </row>
    <row r="6382" spans="20:21" x14ac:dyDescent="0.3">
      <c r="T6382" s="5"/>
      <c r="U6382" s="5"/>
    </row>
    <row r="6383" spans="20:21" x14ac:dyDescent="0.3">
      <c r="T6383" s="5"/>
      <c r="U6383" s="5"/>
    </row>
    <row r="6384" spans="20:21" x14ac:dyDescent="0.3">
      <c r="T6384" s="5"/>
      <c r="U6384" s="5"/>
    </row>
    <row r="6385" spans="20:21" x14ac:dyDescent="0.3">
      <c r="T6385" s="5"/>
      <c r="U6385" s="5"/>
    </row>
    <row r="6386" spans="20:21" x14ac:dyDescent="0.3">
      <c r="T6386" s="5"/>
      <c r="U6386" s="5"/>
    </row>
    <row r="6387" spans="20:21" x14ac:dyDescent="0.3">
      <c r="T6387" s="5"/>
      <c r="U6387" s="5"/>
    </row>
    <row r="6388" spans="20:21" x14ac:dyDescent="0.3">
      <c r="T6388" s="5"/>
      <c r="U6388" s="5"/>
    </row>
    <row r="6389" spans="20:21" x14ac:dyDescent="0.3">
      <c r="T6389" s="5"/>
      <c r="U6389" s="5"/>
    </row>
    <row r="6390" spans="20:21" x14ac:dyDescent="0.3">
      <c r="T6390" s="5"/>
      <c r="U6390" s="5"/>
    </row>
    <row r="6391" spans="20:21" x14ac:dyDescent="0.3">
      <c r="T6391" s="5"/>
      <c r="U6391" s="5"/>
    </row>
    <row r="6392" spans="20:21" x14ac:dyDescent="0.3">
      <c r="T6392" s="5"/>
      <c r="U6392" s="5"/>
    </row>
    <row r="6393" spans="20:21" x14ac:dyDescent="0.3">
      <c r="T6393" s="5"/>
      <c r="U6393" s="5"/>
    </row>
    <row r="6394" spans="20:21" x14ac:dyDescent="0.3">
      <c r="T6394" s="5"/>
      <c r="U6394" s="5"/>
    </row>
    <row r="6395" spans="20:21" x14ac:dyDescent="0.3">
      <c r="T6395" s="5"/>
      <c r="U6395" s="5"/>
    </row>
    <row r="6396" spans="20:21" x14ac:dyDescent="0.3">
      <c r="T6396" s="5"/>
      <c r="U6396" s="5"/>
    </row>
    <row r="6397" spans="20:21" x14ac:dyDescent="0.3">
      <c r="T6397" s="5"/>
      <c r="U6397" s="5"/>
    </row>
    <row r="6398" spans="20:21" x14ac:dyDescent="0.3">
      <c r="T6398" s="5"/>
      <c r="U6398" s="5"/>
    </row>
    <row r="6399" spans="20:21" x14ac:dyDescent="0.3">
      <c r="T6399" s="5"/>
      <c r="U6399" s="5"/>
    </row>
    <row r="6400" spans="20:21" x14ac:dyDescent="0.3">
      <c r="T6400" s="5"/>
      <c r="U6400" s="5"/>
    </row>
    <row r="6401" spans="20:21" x14ac:dyDescent="0.3">
      <c r="T6401" s="5"/>
      <c r="U6401" s="5"/>
    </row>
    <row r="6402" spans="20:21" x14ac:dyDescent="0.3">
      <c r="T6402" s="5"/>
      <c r="U6402" s="5"/>
    </row>
    <row r="6403" spans="20:21" x14ac:dyDescent="0.3">
      <c r="T6403" s="5"/>
      <c r="U6403" s="5"/>
    </row>
    <row r="6404" spans="20:21" x14ac:dyDescent="0.3">
      <c r="T6404" s="5"/>
      <c r="U6404" s="5"/>
    </row>
    <row r="6405" spans="20:21" x14ac:dyDescent="0.3">
      <c r="T6405" s="5"/>
      <c r="U6405" s="5"/>
    </row>
    <row r="6406" spans="20:21" x14ac:dyDescent="0.3">
      <c r="T6406" s="5"/>
      <c r="U6406" s="5"/>
    </row>
    <row r="6407" spans="20:21" x14ac:dyDescent="0.3">
      <c r="T6407" s="5"/>
      <c r="U6407" s="5"/>
    </row>
    <row r="6408" spans="20:21" x14ac:dyDescent="0.3">
      <c r="T6408" s="5"/>
      <c r="U6408" s="5"/>
    </row>
    <row r="6409" spans="20:21" x14ac:dyDescent="0.3">
      <c r="T6409" s="5"/>
      <c r="U6409" s="5"/>
    </row>
    <row r="6410" spans="20:21" x14ac:dyDescent="0.3">
      <c r="T6410" s="5"/>
      <c r="U6410" s="5"/>
    </row>
    <row r="6411" spans="20:21" x14ac:dyDescent="0.3">
      <c r="T6411" s="5"/>
      <c r="U6411" s="5"/>
    </row>
    <row r="6412" spans="20:21" x14ac:dyDescent="0.3">
      <c r="T6412" s="5"/>
      <c r="U6412" s="5"/>
    </row>
    <row r="6413" spans="20:21" x14ac:dyDescent="0.3">
      <c r="T6413" s="5"/>
      <c r="U6413" s="5"/>
    </row>
    <row r="6414" spans="20:21" x14ac:dyDescent="0.3">
      <c r="T6414" s="5"/>
      <c r="U6414" s="5"/>
    </row>
    <row r="6415" spans="20:21" x14ac:dyDescent="0.3">
      <c r="T6415" s="5"/>
      <c r="U6415" s="5"/>
    </row>
    <row r="6416" spans="20:21" x14ac:dyDescent="0.3">
      <c r="T6416" s="5"/>
      <c r="U6416" s="5"/>
    </row>
    <row r="6417" spans="20:21" x14ac:dyDescent="0.3">
      <c r="T6417" s="5"/>
      <c r="U6417" s="5"/>
    </row>
    <row r="6418" spans="20:21" x14ac:dyDescent="0.3">
      <c r="T6418" s="5"/>
      <c r="U6418" s="5"/>
    </row>
    <row r="6419" spans="20:21" x14ac:dyDescent="0.3">
      <c r="T6419" s="5"/>
      <c r="U6419" s="5"/>
    </row>
    <row r="6420" spans="20:21" x14ac:dyDescent="0.3">
      <c r="T6420" s="5"/>
      <c r="U6420" s="5"/>
    </row>
    <row r="6421" spans="20:21" x14ac:dyDescent="0.3">
      <c r="T6421" s="5"/>
      <c r="U6421" s="5"/>
    </row>
    <row r="6422" spans="20:21" x14ac:dyDescent="0.3">
      <c r="T6422" s="5"/>
      <c r="U6422" s="5"/>
    </row>
    <row r="6423" spans="20:21" x14ac:dyDescent="0.3">
      <c r="T6423" s="5"/>
      <c r="U6423" s="5"/>
    </row>
    <row r="6424" spans="20:21" x14ac:dyDescent="0.3">
      <c r="T6424" s="5"/>
      <c r="U6424" s="5"/>
    </row>
    <row r="6425" spans="20:21" x14ac:dyDescent="0.3">
      <c r="T6425" s="5"/>
      <c r="U6425" s="5"/>
    </row>
    <row r="6426" spans="20:21" x14ac:dyDescent="0.3">
      <c r="T6426" s="5"/>
      <c r="U6426" s="5"/>
    </row>
    <row r="6427" spans="20:21" x14ac:dyDescent="0.3">
      <c r="T6427" s="5"/>
      <c r="U6427" s="5"/>
    </row>
    <row r="6428" spans="20:21" x14ac:dyDescent="0.3">
      <c r="T6428" s="5"/>
      <c r="U6428" s="5"/>
    </row>
    <row r="6429" spans="20:21" x14ac:dyDescent="0.3">
      <c r="T6429" s="5"/>
      <c r="U6429" s="5"/>
    </row>
    <row r="6430" spans="20:21" x14ac:dyDescent="0.3">
      <c r="T6430" s="5"/>
      <c r="U6430" s="5"/>
    </row>
    <row r="6431" spans="20:21" x14ac:dyDescent="0.3">
      <c r="T6431" s="5"/>
      <c r="U6431" s="5"/>
    </row>
    <row r="6432" spans="20:21" x14ac:dyDescent="0.3">
      <c r="T6432" s="5"/>
      <c r="U6432" s="5"/>
    </row>
    <row r="6433" spans="20:21" x14ac:dyDescent="0.3">
      <c r="T6433" s="5"/>
      <c r="U6433" s="5"/>
    </row>
    <row r="6434" spans="20:21" x14ac:dyDescent="0.3">
      <c r="T6434" s="5"/>
      <c r="U6434" s="5"/>
    </row>
    <row r="6435" spans="20:21" x14ac:dyDescent="0.3">
      <c r="T6435" s="5"/>
      <c r="U6435" s="5"/>
    </row>
    <row r="6436" spans="20:21" x14ac:dyDescent="0.3">
      <c r="T6436" s="5"/>
      <c r="U6436" s="5"/>
    </row>
    <row r="6437" spans="20:21" x14ac:dyDescent="0.3">
      <c r="T6437" s="5"/>
      <c r="U6437" s="5"/>
    </row>
    <row r="6438" spans="20:21" x14ac:dyDescent="0.3">
      <c r="T6438" s="5"/>
      <c r="U6438" s="5"/>
    </row>
    <row r="6439" spans="20:21" x14ac:dyDescent="0.3">
      <c r="T6439" s="5"/>
      <c r="U6439" s="5"/>
    </row>
    <row r="6440" spans="20:21" x14ac:dyDescent="0.3">
      <c r="T6440" s="5"/>
      <c r="U6440" s="5"/>
    </row>
    <row r="6441" spans="20:21" x14ac:dyDescent="0.3">
      <c r="T6441" s="5"/>
      <c r="U6441" s="5"/>
    </row>
    <row r="6442" spans="20:21" x14ac:dyDescent="0.3">
      <c r="T6442" s="5"/>
      <c r="U6442" s="5"/>
    </row>
    <row r="6443" spans="20:21" x14ac:dyDescent="0.3">
      <c r="T6443" s="5"/>
      <c r="U6443" s="5"/>
    </row>
    <row r="6444" spans="20:21" x14ac:dyDescent="0.3">
      <c r="T6444" s="5"/>
      <c r="U6444" s="5"/>
    </row>
    <row r="6445" spans="20:21" x14ac:dyDescent="0.3">
      <c r="T6445" s="5"/>
      <c r="U6445" s="5"/>
    </row>
    <row r="6446" spans="20:21" x14ac:dyDescent="0.3">
      <c r="T6446" s="5"/>
      <c r="U6446" s="5"/>
    </row>
    <row r="6447" spans="20:21" x14ac:dyDescent="0.3">
      <c r="T6447" s="5"/>
      <c r="U6447" s="5"/>
    </row>
    <row r="6448" spans="20:21" x14ac:dyDescent="0.3">
      <c r="T6448" s="5"/>
      <c r="U6448" s="5"/>
    </row>
    <row r="6449" spans="20:21" x14ac:dyDescent="0.3">
      <c r="T6449" s="5"/>
      <c r="U6449" s="5"/>
    </row>
    <row r="6450" spans="20:21" x14ac:dyDescent="0.3">
      <c r="T6450" s="5"/>
      <c r="U6450" s="5"/>
    </row>
    <row r="6451" spans="20:21" x14ac:dyDescent="0.3">
      <c r="T6451" s="5"/>
      <c r="U6451" s="5"/>
    </row>
    <row r="6452" spans="20:21" x14ac:dyDescent="0.3">
      <c r="T6452" s="5"/>
      <c r="U6452" s="5"/>
    </row>
    <row r="6453" spans="20:21" x14ac:dyDescent="0.3">
      <c r="T6453" s="5"/>
      <c r="U6453" s="5"/>
    </row>
    <row r="6454" spans="20:21" x14ac:dyDescent="0.3">
      <c r="T6454" s="5"/>
      <c r="U6454" s="5"/>
    </row>
    <row r="6455" spans="20:21" x14ac:dyDescent="0.3">
      <c r="T6455" s="5"/>
      <c r="U6455" s="5"/>
    </row>
    <row r="6456" spans="20:21" x14ac:dyDescent="0.3">
      <c r="T6456" s="5"/>
      <c r="U6456" s="5"/>
    </row>
    <row r="6457" spans="20:21" x14ac:dyDescent="0.3">
      <c r="T6457" s="5"/>
      <c r="U6457" s="5"/>
    </row>
    <row r="6458" spans="20:21" x14ac:dyDescent="0.3">
      <c r="T6458" s="5"/>
      <c r="U6458" s="5"/>
    </row>
    <row r="6459" spans="20:21" x14ac:dyDescent="0.3">
      <c r="T6459" s="5"/>
      <c r="U6459" s="5"/>
    </row>
    <row r="6460" spans="20:21" x14ac:dyDescent="0.3">
      <c r="T6460" s="5"/>
      <c r="U6460" s="5"/>
    </row>
    <row r="6461" spans="20:21" x14ac:dyDescent="0.3">
      <c r="T6461" s="5"/>
      <c r="U6461" s="5"/>
    </row>
    <row r="6462" spans="20:21" x14ac:dyDescent="0.3">
      <c r="T6462" s="5"/>
      <c r="U6462" s="5"/>
    </row>
    <row r="6463" spans="20:21" x14ac:dyDescent="0.3">
      <c r="T6463" s="5"/>
      <c r="U6463" s="5"/>
    </row>
    <row r="6464" spans="20:21" x14ac:dyDescent="0.3">
      <c r="T6464" s="5"/>
      <c r="U6464" s="5"/>
    </row>
    <row r="6465" spans="20:21" x14ac:dyDescent="0.3">
      <c r="T6465" s="5"/>
      <c r="U6465" s="5"/>
    </row>
    <row r="6466" spans="20:21" x14ac:dyDescent="0.3">
      <c r="T6466" s="5"/>
      <c r="U6466" s="5"/>
    </row>
    <row r="6467" spans="20:21" x14ac:dyDescent="0.3">
      <c r="T6467" s="5"/>
      <c r="U6467" s="5"/>
    </row>
    <row r="6468" spans="20:21" x14ac:dyDescent="0.3">
      <c r="T6468" s="5"/>
      <c r="U6468" s="5"/>
    </row>
    <row r="6469" spans="20:21" x14ac:dyDescent="0.3">
      <c r="T6469" s="5"/>
      <c r="U6469" s="5"/>
    </row>
    <row r="6470" spans="20:21" x14ac:dyDescent="0.3">
      <c r="T6470" s="5"/>
      <c r="U6470" s="5"/>
    </row>
    <row r="6471" spans="20:21" x14ac:dyDescent="0.3">
      <c r="T6471" s="5"/>
      <c r="U6471" s="5"/>
    </row>
    <row r="6472" spans="20:21" x14ac:dyDescent="0.3">
      <c r="T6472" s="5"/>
      <c r="U6472" s="5"/>
    </row>
    <row r="6473" spans="20:21" x14ac:dyDescent="0.3">
      <c r="T6473" s="5"/>
      <c r="U6473" s="5"/>
    </row>
    <row r="6474" spans="20:21" x14ac:dyDescent="0.3">
      <c r="T6474" s="5"/>
      <c r="U6474" s="5"/>
    </row>
    <row r="6475" spans="20:21" x14ac:dyDescent="0.3">
      <c r="T6475" s="5"/>
      <c r="U6475" s="5"/>
    </row>
    <row r="6476" spans="20:21" x14ac:dyDescent="0.3">
      <c r="T6476" s="5"/>
      <c r="U6476" s="5"/>
    </row>
    <row r="6477" spans="20:21" x14ac:dyDescent="0.3">
      <c r="T6477" s="5"/>
      <c r="U6477" s="5"/>
    </row>
    <row r="6478" spans="20:21" x14ac:dyDescent="0.3">
      <c r="T6478" s="5"/>
      <c r="U6478" s="5"/>
    </row>
    <row r="6479" spans="20:21" x14ac:dyDescent="0.3">
      <c r="T6479" s="5"/>
      <c r="U6479" s="5"/>
    </row>
    <row r="6480" spans="20:21" x14ac:dyDescent="0.3">
      <c r="T6480" s="5"/>
      <c r="U6480" s="5"/>
    </row>
    <row r="6481" spans="20:21" x14ac:dyDescent="0.3">
      <c r="T6481" s="5"/>
      <c r="U6481" s="5"/>
    </row>
    <row r="6482" spans="20:21" x14ac:dyDescent="0.3">
      <c r="T6482" s="5"/>
      <c r="U6482" s="5"/>
    </row>
    <row r="6483" spans="20:21" x14ac:dyDescent="0.3">
      <c r="T6483" s="5"/>
      <c r="U6483" s="5"/>
    </row>
    <row r="6484" spans="20:21" x14ac:dyDescent="0.3">
      <c r="T6484" s="5"/>
      <c r="U6484" s="5"/>
    </row>
    <row r="6485" spans="20:21" x14ac:dyDescent="0.3">
      <c r="T6485" s="5"/>
      <c r="U6485" s="5"/>
    </row>
    <row r="6486" spans="20:21" x14ac:dyDescent="0.3">
      <c r="T6486" s="5"/>
      <c r="U6486" s="5"/>
    </row>
    <row r="6487" spans="20:21" x14ac:dyDescent="0.3">
      <c r="T6487" s="5"/>
      <c r="U6487" s="5"/>
    </row>
    <row r="6488" spans="20:21" x14ac:dyDescent="0.3">
      <c r="T6488" s="5"/>
      <c r="U6488" s="5"/>
    </row>
    <row r="6489" spans="20:21" x14ac:dyDescent="0.3">
      <c r="T6489" s="5"/>
      <c r="U6489" s="5"/>
    </row>
    <row r="6490" spans="20:21" x14ac:dyDescent="0.3">
      <c r="T6490" s="5"/>
      <c r="U6490" s="5"/>
    </row>
    <row r="6491" spans="20:21" x14ac:dyDescent="0.3">
      <c r="T6491" s="5"/>
      <c r="U6491" s="5"/>
    </row>
    <row r="6492" spans="20:21" x14ac:dyDescent="0.3">
      <c r="T6492" s="5"/>
      <c r="U6492" s="5"/>
    </row>
    <row r="6493" spans="20:21" x14ac:dyDescent="0.3">
      <c r="T6493" s="5"/>
      <c r="U6493" s="5"/>
    </row>
    <row r="6494" spans="20:21" x14ac:dyDescent="0.3">
      <c r="T6494" s="5"/>
      <c r="U6494" s="5"/>
    </row>
    <row r="6495" spans="20:21" x14ac:dyDescent="0.3">
      <c r="T6495" s="5"/>
      <c r="U6495" s="5"/>
    </row>
    <row r="6496" spans="20:21" x14ac:dyDescent="0.3">
      <c r="T6496" s="5"/>
      <c r="U6496" s="5"/>
    </row>
    <row r="6497" spans="20:21" x14ac:dyDescent="0.3">
      <c r="T6497" s="5"/>
      <c r="U6497" s="5"/>
    </row>
    <row r="6498" spans="20:21" x14ac:dyDescent="0.3">
      <c r="T6498" s="5"/>
      <c r="U6498" s="5"/>
    </row>
    <row r="6499" spans="20:21" x14ac:dyDescent="0.3">
      <c r="T6499" s="5"/>
      <c r="U6499" s="5"/>
    </row>
    <row r="6500" spans="20:21" x14ac:dyDescent="0.3">
      <c r="T6500" s="5"/>
      <c r="U6500" s="5"/>
    </row>
    <row r="6501" spans="20:21" x14ac:dyDescent="0.3">
      <c r="T6501" s="5"/>
      <c r="U6501" s="5"/>
    </row>
    <row r="6502" spans="20:21" x14ac:dyDescent="0.3">
      <c r="T6502" s="5"/>
      <c r="U6502" s="5"/>
    </row>
    <row r="6503" spans="20:21" x14ac:dyDescent="0.3">
      <c r="T6503" s="5"/>
      <c r="U6503" s="5"/>
    </row>
    <row r="6504" spans="20:21" x14ac:dyDescent="0.3">
      <c r="T6504" s="5"/>
      <c r="U6504" s="5"/>
    </row>
    <row r="6505" spans="20:21" x14ac:dyDescent="0.3">
      <c r="T6505" s="5"/>
      <c r="U6505" s="5"/>
    </row>
    <row r="6506" spans="20:21" x14ac:dyDescent="0.3">
      <c r="T6506" s="5"/>
      <c r="U6506" s="5"/>
    </row>
    <row r="6507" spans="20:21" x14ac:dyDescent="0.3">
      <c r="T6507" s="5"/>
      <c r="U6507" s="5"/>
    </row>
    <row r="6508" spans="20:21" x14ac:dyDescent="0.3">
      <c r="T6508" s="5"/>
      <c r="U6508" s="5"/>
    </row>
    <row r="6509" spans="20:21" x14ac:dyDescent="0.3">
      <c r="T6509" s="5"/>
      <c r="U6509" s="5"/>
    </row>
    <row r="6510" spans="20:21" x14ac:dyDescent="0.3">
      <c r="T6510" s="5"/>
      <c r="U6510" s="5"/>
    </row>
    <row r="6511" spans="20:21" x14ac:dyDescent="0.3">
      <c r="T6511" s="5"/>
      <c r="U6511" s="5"/>
    </row>
    <row r="6512" spans="20:21" x14ac:dyDescent="0.3">
      <c r="T6512" s="5"/>
      <c r="U6512" s="5"/>
    </row>
    <row r="6513" spans="20:21" x14ac:dyDescent="0.3">
      <c r="T6513" s="5"/>
      <c r="U6513" s="5"/>
    </row>
    <row r="6514" spans="20:21" x14ac:dyDescent="0.3">
      <c r="T6514" s="5"/>
      <c r="U6514" s="5"/>
    </row>
    <row r="6515" spans="20:21" x14ac:dyDescent="0.3">
      <c r="T6515" s="5"/>
      <c r="U6515" s="5"/>
    </row>
    <row r="6516" spans="20:21" x14ac:dyDescent="0.3">
      <c r="T6516" s="5"/>
      <c r="U6516" s="5"/>
    </row>
    <row r="6517" spans="20:21" x14ac:dyDescent="0.3">
      <c r="T6517" s="5"/>
      <c r="U6517" s="5"/>
    </row>
    <row r="6518" spans="20:21" x14ac:dyDescent="0.3">
      <c r="T6518" s="5"/>
      <c r="U6518" s="5"/>
    </row>
    <row r="6519" spans="20:21" x14ac:dyDescent="0.3">
      <c r="T6519" s="5"/>
      <c r="U6519" s="5"/>
    </row>
    <row r="6520" spans="20:21" x14ac:dyDescent="0.3">
      <c r="T6520" s="5"/>
      <c r="U6520" s="5"/>
    </row>
    <row r="6521" spans="20:21" x14ac:dyDescent="0.3">
      <c r="T6521" s="5"/>
      <c r="U6521" s="5"/>
    </row>
    <row r="6522" spans="20:21" x14ac:dyDescent="0.3">
      <c r="T6522" s="5"/>
      <c r="U6522" s="5"/>
    </row>
    <row r="6523" spans="20:21" x14ac:dyDescent="0.3">
      <c r="T6523" s="5"/>
      <c r="U6523" s="5"/>
    </row>
    <row r="6524" spans="20:21" x14ac:dyDescent="0.3">
      <c r="T6524" s="5"/>
      <c r="U6524" s="5"/>
    </row>
    <row r="6525" spans="20:21" x14ac:dyDescent="0.3">
      <c r="T6525" s="5"/>
      <c r="U6525" s="5"/>
    </row>
    <row r="6526" spans="20:21" x14ac:dyDescent="0.3">
      <c r="T6526" s="5"/>
      <c r="U6526" s="5"/>
    </row>
    <row r="6527" spans="20:21" x14ac:dyDescent="0.3">
      <c r="T6527" s="5"/>
      <c r="U6527" s="5"/>
    </row>
    <row r="6528" spans="20:21" x14ac:dyDescent="0.3">
      <c r="T6528" s="5"/>
      <c r="U6528" s="5"/>
    </row>
    <row r="6529" spans="20:21" x14ac:dyDescent="0.3">
      <c r="T6529" s="5"/>
      <c r="U6529" s="5"/>
    </row>
    <row r="6530" spans="20:21" x14ac:dyDescent="0.3">
      <c r="T6530" s="5"/>
      <c r="U6530" s="5"/>
    </row>
    <row r="6531" spans="20:21" x14ac:dyDescent="0.3">
      <c r="T6531" s="5"/>
      <c r="U6531" s="5"/>
    </row>
    <row r="6532" spans="20:21" x14ac:dyDescent="0.3">
      <c r="T6532" s="5"/>
      <c r="U6532" s="5"/>
    </row>
    <row r="6533" spans="20:21" x14ac:dyDescent="0.3">
      <c r="T6533" s="5"/>
      <c r="U6533" s="5"/>
    </row>
    <row r="6534" spans="20:21" x14ac:dyDescent="0.3">
      <c r="T6534" s="5"/>
      <c r="U6534" s="5"/>
    </row>
    <row r="6535" spans="20:21" x14ac:dyDescent="0.3">
      <c r="T6535" s="5"/>
      <c r="U6535" s="5"/>
    </row>
    <row r="6536" spans="20:21" x14ac:dyDescent="0.3">
      <c r="T6536" s="5"/>
      <c r="U6536" s="5"/>
    </row>
    <row r="6537" spans="20:21" x14ac:dyDescent="0.3">
      <c r="T6537" s="5"/>
      <c r="U6537" s="5"/>
    </row>
    <row r="6538" spans="20:21" x14ac:dyDescent="0.3">
      <c r="T6538" s="5"/>
      <c r="U6538" s="5"/>
    </row>
    <row r="6539" spans="20:21" x14ac:dyDescent="0.3">
      <c r="T6539" s="5"/>
      <c r="U6539" s="5"/>
    </row>
    <row r="6540" spans="20:21" x14ac:dyDescent="0.3">
      <c r="T6540" s="5"/>
      <c r="U6540" s="5"/>
    </row>
    <row r="6541" spans="20:21" x14ac:dyDescent="0.3">
      <c r="T6541" s="5"/>
      <c r="U6541" s="5"/>
    </row>
    <row r="6542" spans="20:21" x14ac:dyDescent="0.3">
      <c r="T6542" s="5"/>
      <c r="U6542" s="5"/>
    </row>
    <row r="6543" spans="20:21" x14ac:dyDescent="0.3">
      <c r="T6543" s="5"/>
      <c r="U6543" s="5"/>
    </row>
    <row r="6544" spans="20:21" x14ac:dyDescent="0.3">
      <c r="T6544" s="5"/>
      <c r="U6544" s="5"/>
    </row>
    <row r="6545" spans="20:21" x14ac:dyDescent="0.3">
      <c r="T6545" s="5"/>
      <c r="U6545" s="5"/>
    </row>
    <row r="6546" spans="20:21" x14ac:dyDescent="0.3">
      <c r="T6546" s="5"/>
      <c r="U6546" s="5"/>
    </row>
    <row r="6547" spans="20:21" x14ac:dyDescent="0.3">
      <c r="T6547" s="5"/>
      <c r="U6547" s="5"/>
    </row>
    <row r="6548" spans="20:21" x14ac:dyDescent="0.3">
      <c r="T6548" s="5"/>
      <c r="U6548" s="5"/>
    </row>
    <row r="6549" spans="20:21" x14ac:dyDescent="0.3">
      <c r="T6549" s="5"/>
      <c r="U6549" s="5"/>
    </row>
    <row r="6550" spans="20:21" x14ac:dyDescent="0.3">
      <c r="T6550" s="5"/>
      <c r="U6550" s="5"/>
    </row>
    <row r="6551" spans="20:21" x14ac:dyDescent="0.3">
      <c r="T6551" s="5"/>
      <c r="U6551" s="5"/>
    </row>
    <row r="6552" spans="20:21" x14ac:dyDescent="0.3">
      <c r="T6552" s="5"/>
      <c r="U6552" s="5"/>
    </row>
    <row r="6553" spans="20:21" x14ac:dyDescent="0.3">
      <c r="T6553" s="5"/>
      <c r="U6553" s="5"/>
    </row>
    <row r="6554" spans="20:21" x14ac:dyDescent="0.3">
      <c r="T6554" s="5"/>
      <c r="U6554" s="5"/>
    </row>
    <row r="6555" spans="20:21" x14ac:dyDescent="0.3">
      <c r="T6555" s="5"/>
      <c r="U6555" s="5"/>
    </row>
    <row r="6556" spans="20:21" x14ac:dyDescent="0.3">
      <c r="T6556" s="5"/>
      <c r="U6556" s="5"/>
    </row>
    <row r="6557" spans="20:21" x14ac:dyDescent="0.3">
      <c r="T6557" s="5"/>
      <c r="U6557" s="5"/>
    </row>
    <row r="6558" spans="20:21" x14ac:dyDescent="0.3">
      <c r="T6558" s="5"/>
      <c r="U6558" s="5"/>
    </row>
    <row r="6559" spans="20:21" x14ac:dyDescent="0.3">
      <c r="T6559" s="5"/>
      <c r="U6559" s="5"/>
    </row>
    <row r="6560" spans="20:21" x14ac:dyDescent="0.3">
      <c r="T6560" s="5"/>
      <c r="U6560" s="5"/>
    </row>
    <row r="6561" spans="20:21" x14ac:dyDescent="0.3">
      <c r="T6561" s="5"/>
      <c r="U6561" s="5"/>
    </row>
    <row r="6562" spans="20:21" x14ac:dyDescent="0.3">
      <c r="T6562" s="5"/>
      <c r="U6562" s="5"/>
    </row>
    <row r="6563" spans="20:21" x14ac:dyDescent="0.3">
      <c r="T6563" s="5"/>
      <c r="U6563" s="5"/>
    </row>
    <row r="6564" spans="20:21" x14ac:dyDescent="0.3">
      <c r="T6564" s="5"/>
      <c r="U6564" s="5"/>
    </row>
    <row r="6565" spans="20:21" x14ac:dyDescent="0.3">
      <c r="T6565" s="5"/>
      <c r="U6565" s="5"/>
    </row>
    <row r="6566" spans="20:21" x14ac:dyDescent="0.3">
      <c r="T6566" s="5"/>
      <c r="U6566" s="5"/>
    </row>
    <row r="6567" spans="20:21" x14ac:dyDescent="0.3">
      <c r="T6567" s="5"/>
      <c r="U6567" s="5"/>
    </row>
    <row r="6568" spans="20:21" x14ac:dyDescent="0.3">
      <c r="T6568" s="5"/>
      <c r="U6568" s="5"/>
    </row>
    <row r="6569" spans="20:21" x14ac:dyDescent="0.3">
      <c r="T6569" s="5"/>
      <c r="U6569" s="5"/>
    </row>
    <row r="6570" spans="20:21" x14ac:dyDescent="0.3">
      <c r="T6570" s="5"/>
      <c r="U6570" s="5"/>
    </row>
    <row r="6571" spans="20:21" x14ac:dyDescent="0.3">
      <c r="T6571" s="5"/>
      <c r="U6571" s="5"/>
    </row>
    <row r="6572" spans="20:21" x14ac:dyDescent="0.3">
      <c r="T6572" s="5"/>
      <c r="U6572" s="5"/>
    </row>
    <row r="6573" spans="20:21" x14ac:dyDescent="0.3">
      <c r="T6573" s="5"/>
      <c r="U6573" s="5"/>
    </row>
    <row r="6574" spans="20:21" x14ac:dyDescent="0.3">
      <c r="T6574" s="5"/>
      <c r="U6574" s="5"/>
    </row>
    <row r="6575" spans="20:21" x14ac:dyDescent="0.3">
      <c r="T6575" s="5"/>
      <c r="U6575" s="5"/>
    </row>
    <row r="6576" spans="20:21" x14ac:dyDescent="0.3">
      <c r="T6576" s="5"/>
      <c r="U6576" s="5"/>
    </row>
    <row r="6577" spans="20:21" x14ac:dyDescent="0.3">
      <c r="T6577" s="5"/>
      <c r="U6577" s="5"/>
    </row>
    <row r="6578" spans="20:21" x14ac:dyDescent="0.3">
      <c r="T6578" s="5"/>
      <c r="U6578" s="5"/>
    </row>
    <row r="6579" spans="20:21" x14ac:dyDescent="0.3">
      <c r="T6579" s="5"/>
      <c r="U6579" s="5"/>
    </row>
    <row r="6580" spans="20:21" x14ac:dyDescent="0.3">
      <c r="T6580" s="5"/>
      <c r="U6580" s="5"/>
    </row>
    <row r="6581" spans="20:21" x14ac:dyDescent="0.3">
      <c r="T6581" s="5"/>
      <c r="U6581" s="5"/>
    </row>
    <row r="6582" spans="20:21" x14ac:dyDescent="0.3">
      <c r="T6582" s="5"/>
      <c r="U6582" s="5"/>
    </row>
    <row r="6583" spans="20:21" x14ac:dyDescent="0.3">
      <c r="T6583" s="5"/>
      <c r="U6583" s="5"/>
    </row>
    <row r="6584" spans="20:21" x14ac:dyDescent="0.3">
      <c r="T6584" s="5"/>
      <c r="U6584" s="5"/>
    </row>
    <row r="6585" spans="20:21" x14ac:dyDescent="0.3">
      <c r="T6585" s="5"/>
      <c r="U6585" s="5"/>
    </row>
    <row r="6586" spans="20:21" x14ac:dyDescent="0.3">
      <c r="T6586" s="5"/>
      <c r="U6586" s="5"/>
    </row>
    <row r="6587" spans="20:21" x14ac:dyDescent="0.3">
      <c r="T6587" s="5"/>
      <c r="U6587" s="5"/>
    </row>
    <row r="6588" spans="20:21" x14ac:dyDescent="0.3">
      <c r="T6588" s="5"/>
      <c r="U6588" s="5"/>
    </row>
    <row r="6589" spans="20:21" x14ac:dyDescent="0.3">
      <c r="T6589" s="5"/>
      <c r="U6589" s="5"/>
    </row>
    <row r="6590" spans="20:21" x14ac:dyDescent="0.3">
      <c r="T6590" s="5"/>
      <c r="U6590" s="5"/>
    </row>
    <row r="6591" spans="20:21" x14ac:dyDescent="0.3">
      <c r="T6591" s="5"/>
      <c r="U6591" s="5"/>
    </row>
    <row r="6592" spans="20:21" x14ac:dyDescent="0.3">
      <c r="T6592" s="5"/>
      <c r="U6592" s="5"/>
    </row>
    <row r="6593" spans="20:21" x14ac:dyDescent="0.3">
      <c r="T6593" s="5"/>
      <c r="U6593" s="5"/>
    </row>
    <row r="6594" spans="20:21" x14ac:dyDescent="0.3">
      <c r="T6594" s="5"/>
      <c r="U6594" s="5"/>
    </row>
    <row r="6595" spans="20:21" x14ac:dyDescent="0.3">
      <c r="T6595" s="5"/>
      <c r="U6595" s="5"/>
    </row>
    <row r="6596" spans="20:21" x14ac:dyDescent="0.3">
      <c r="T6596" s="5"/>
      <c r="U6596" s="5"/>
    </row>
    <row r="6597" spans="20:21" x14ac:dyDescent="0.3">
      <c r="T6597" s="5"/>
      <c r="U6597" s="5"/>
    </row>
    <row r="6598" spans="20:21" x14ac:dyDescent="0.3">
      <c r="T6598" s="5"/>
      <c r="U6598" s="5"/>
    </row>
    <row r="6599" spans="20:21" x14ac:dyDescent="0.3">
      <c r="T6599" s="5"/>
      <c r="U6599" s="5"/>
    </row>
    <row r="6600" spans="20:21" x14ac:dyDescent="0.3">
      <c r="T6600" s="5"/>
      <c r="U6600" s="5"/>
    </row>
    <row r="6601" spans="20:21" x14ac:dyDescent="0.3">
      <c r="T6601" s="5"/>
      <c r="U6601" s="5"/>
    </row>
    <row r="6602" spans="20:21" x14ac:dyDescent="0.3">
      <c r="T6602" s="5"/>
      <c r="U6602" s="5"/>
    </row>
    <row r="6603" spans="20:21" x14ac:dyDescent="0.3">
      <c r="T6603" s="5"/>
      <c r="U6603" s="5"/>
    </row>
    <row r="6604" spans="20:21" x14ac:dyDescent="0.3">
      <c r="T6604" s="5"/>
      <c r="U6604" s="5"/>
    </row>
    <row r="6605" spans="20:21" x14ac:dyDescent="0.3">
      <c r="T6605" s="5"/>
      <c r="U6605" s="5"/>
    </row>
    <row r="6606" spans="20:21" x14ac:dyDescent="0.3">
      <c r="T6606" s="5"/>
      <c r="U6606" s="5"/>
    </row>
    <row r="6607" spans="20:21" x14ac:dyDescent="0.3">
      <c r="T6607" s="5"/>
      <c r="U6607" s="5"/>
    </row>
    <row r="6608" spans="20:21" x14ac:dyDescent="0.3">
      <c r="T6608" s="5"/>
      <c r="U6608" s="5"/>
    </row>
    <row r="6609" spans="20:21" x14ac:dyDescent="0.3">
      <c r="T6609" s="5"/>
      <c r="U6609" s="5"/>
    </row>
    <row r="6610" spans="20:21" x14ac:dyDescent="0.3">
      <c r="T6610" s="5"/>
      <c r="U6610" s="5"/>
    </row>
    <row r="6611" spans="20:21" x14ac:dyDescent="0.3">
      <c r="T6611" s="5"/>
      <c r="U6611" s="5"/>
    </row>
    <row r="6612" spans="20:21" x14ac:dyDescent="0.3">
      <c r="T6612" s="5"/>
      <c r="U6612" s="5"/>
    </row>
    <row r="6613" spans="20:21" x14ac:dyDescent="0.3">
      <c r="T6613" s="5"/>
      <c r="U6613" s="5"/>
    </row>
    <row r="6614" spans="20:21" x14ac:dyDescent="0.3">
      <c r="T6614" s="5"/>
      <c r="U6614" s="5"/>
    </row>
    <row r="6615" spans="20:21" x14ac:dyDescent="0.3">
      <c r="T6615" s="5"/>
      <c r="U6615" s="5"/>
    </row>
    <row r="6616" spans="20:21" x14ac:dyDescent="0.3">
      <c r="T6616" s="5"/>
      <c r="U6616" s="5"/>
    </row>
    <row r="6617" spans="20:21" x14ac:dyDescent="0.3">
      <c r="T6617" s="5"/>
      <c r="U6617" s="5"/>
    </row>
    <row r="6618" spans="20:21" x14ac:dyDescent="0.3">
      <c r="T6618" s="5"/>
      <c r="U6618" s="5"/>
    </row>
    <row r="6619" spans="20:21" x14ac:dyDescent="0.3">
      <c r="T6619" s="5"/>
      <c r="U6619" s="5"/>
    </row>
    <row r="6620" spans="20:21" x14ac:dyDescent="0.3">
      <c r="T6620" s="5"/>
      <c r="U6620" s="5"/>
    </row>
    <row r="6621" spans="20:21" x14ac:dyDescent="0.3">
      <c r="T6621" s="5"/>
      <c r="U6621" s="5"/>
    </row>
    <row r="6622" spans="20:21" x14ac:dyDescent="0.3">
      <c r="T6622" s="5"/>
      <c r="U6622" s="5"/>
    </row>
    <row r="6623" spans="20:21" x14ac:dyDescent="0.3">
      <c r="T6623" s="5"/>
      <c r="U6623" s="5"/>
    </row>
    <row r="6624" spans="20:21" x14ac:dyDescent="0.3">
      <c r="T6624" s="5"/>
      <c r="U6624" s="5"/>
    </row>
    <row r="6625" spans="20:21" x14ac:dyDescent="0.3">
      <c r="T6625" s="5"/>
      <c r="U6625" s="5"/>
    </row>
    <row r="6626" spans="20:21" x14ac:dyDescent="0.3">
      <c r="T6626" s="5"/>
      <c r="U6626" s="5"/>
    </row>
    <row r="6627" spans="20:21" x14ac:dyDescent="0.3">
      <c r="T6627" s="5"/>
      <c r="U6627" s="5"/>
    </row>
    <row r="6628" spans="20:21" x14ac:dyDescent="0.3">
      <c r="T6628" s="5"/>
      <c r="U6628" s="5"/>
    </row>
    <row r="6629" spans="20:21" x14ac:dyDescent="0.3">
      <c r="T6629" s="5"/>
      <c r="U6629" s="5"/>
    </row>
    <row r="6630" spans="20:21" x14ac:dyDescent="0.3">
      <c r="T6630" s="5"/>
      <c r="U6630" s="5"/>
    </row>
    <row r="6631" spans="20:21" x14ac:dyDescent="0.3">
      <c r="T6631" s="5"/>
      <c r="U6631" s="5"/>
    </row>
    <row r="6632" spans="20:21" x14ac:dyDescent="0.3">
      <c r="T6632" s="5"/>
      <c r="U6632" s="5"/>
    </row>
    <row r="6633" spans="20:21" x14ac:dyDescent="0.3">
      <c r="T6633" s="5"/>
      <c r="U6633" s="5"/>
    </row>
    <row r="6634" spans="20:21" x14ac:dyDescent="0.3">
      <c r="T6634" s="5"/>
      <c r="U6634" s="5"/>
    </row>
    <row r="6635" spans="20:21" x14ac:dyDescent="0.3">
      <c r="T6635" s="5"/>
      <c r="U6635" s="5"/>
    </row>
    <row r="6636" spans="20:21" x14ac:dyDescent="0.3">
      <c r="T6636" s="5"/>
      <c r="U6636" s="5"/>
    </row>
    <row r="6637" spans="20:21" x14ac:dyDescent="0.3">
      <c r="T6637" s="5"/>
      <c r="U6637" s="5"/>
    </row>
    <row r="6638" spans="20:21" x14ac:dyDescent="0.3">
      <c r="T6638" s="5"/>
      <c r="U6638" s="5"/>
    </row>
    <row r="6639" spans="20:21" x14ac:dyDescent="0.3">
      <c r="T6639" s="5"/>
      <c r="U6639" s="5"/>
    </row>
    <row r="6640" spans="20:21" x14ac:dyDescent="0.3">
      <c r="T6640" s="5"/>
      <c r="U6640" s="5"/>
    </row>
    <row r="6641" spans="20:21" x14ac:dyDescent="0.3">
      <c r="T6641" s="5"/>
      <c r="U6641" s="5"/>
    </row>
    <row r="6642" spans="20:21" x14ac:dyDescent="0.3">
      <c r="T6642" s="5"/>
      <c r="U6642" s="5"/>
    </row>
    <row r="6643" spans="20:21" x14ac:dyDescent="0.3">
      <c r="T6643" s="5"/>
      <c r="U6643" s="5"/>
    </row>
    <row r="6644" spans="20:21" x14ac:dyDescent="0.3">
      <c r="T6644" s="5"/>
      <c r="U6644" s="5"/>
    </row>
    <row r="6645" spans="20:21" x14ac:dyDescent="0.3">
      <c r="T6645" s="5"/>
      <c r="U6645" s="5"/>
    </row>
    <row r="6646" spans="20:21" x14ac:dyDescent="0.3">
      <c r="T6646" s="5"/>
      <c r="U6646" s="5"/>
    </row>
    <row r="6647" spans="20:21" x14ac:dyDescent="0.3">
      <c r="T6647" s="5"/>
      <c r="U6647" s="5"/>
    </row>
    <row r="6648" spans="20:21" x14ac:dyDescent="0.3">
      <c r="T6648" s="5"/>
      <c r="U6648" s="5"/>
    </row>
    <row r="6649" spans="20:21" x14ac:dyDescent="0.3">
      <c r="T6649" s="5"/>
      <c r="U6649" s="5"/>
    </row>
    <row r="6650" spans="20:21" x14ac:dyDescent="0.3">
      <c r="T6650" s="5"/>
      <c r="U6650" s="5"/>
    </row>
    <row r="6651" spans="20:21" x14ac:dyDescent="0.3">
      <c r="T6651" s="5"/>
      <c r="U6651" s="5"/>
    </row>
    <row r="6652" spans="20:21" x14ac:dyDescent="0.3">
      <c r="T6652" s="5"/>
      <c r="U6652" s="5"/>
    </row>
    <row r="6653" spans="20:21" x14ac:dyDescent="0.3">
      <c r="T6653" s="5"/>
      <c r="U6653" s="5"/>
    </row>
    <row r="6654" spans="20:21" x14ac:dyDescent="0.3">
      <c r="T6654" s="5"/>
      <c r="U6654" s="5"/>
    </row>
    <row r="6655" spans="20:21" x14ac:dyDescent="0.3">
      <c r="T6655" s="5"/>
      <c r="U6655" s="5"/>
    </row>
    <row r="6656" spans="20:21" x14ac:dyDescent="0.3">
      <c r="T6656" s="5"/>
      <c r="U6656" s="5"/>
    </row>
    <row r="6657" spans="20:21" x14ac:dyDescent="0.3">
      <c r="T6657" s="5"/>
      <c r="U6657" s="5"/>
    </row>
    <row r="6658" spans="20:21" x14ac:dyDescent="0.3">
      <c r="T6658" s="5"/>
      <c r="U6658" s="5"/>
    </row>
    <row r="6659" spans="20:21" x14ac:dyDescent="0.3">
      <c r="T6659" s="5"/>
      <c r="U6659" s="5"/>
    </row>
    <row r="6660" spans="20:21" x14ac:dyDescent="0.3">
      <c r="T6660" s="5"/>
      <c r="U6660" s="5"/>
    </row>
    <row r="6661" spans="20:21" x14ac:dyDescent="0.3">
      <c r="T6661" s="5"/>
      <c r="U6661" s="5"/>
    </row>
    <row r="6662" spans="20:21" x14ac:dyDescent="0.3">
      <c r="T6662" s="5"/>
      <c r="U6662" s="5"/>
    </row>
    <row r="6663" spans="20:21" x14ac:dyDescent="0.3">
      <c r="T6663" s="5"/>
      <c r="U6663" s="5"/>
    </row>
    <row r="6664" spans="20:21" x14ac:dyDescent="0.3">
      <c r="T6664" s="5"/>
      <c r="U6664" s="5"/>
    </row>
    <row r="6665" spans="20:21" x14ac:dyDescent="0.3">
      <c r="T6665" s="5"/>
      <c r="U6665" s="5"/>
    </row>
    <row r="6666" spans="20:21" x14ac:dyDescent="0.3">
      <c r="T6666" s="5"/>
      <c r="U6666" s="5"/>
    </row>
    <row r="6667" spans="20:21" x14ac:dyDescent="0.3">
      <c r="T6667" s="5"/>
      <c r="U6667" s="5"/>
    </row>
    <row r="6668" spans="20:21" x14ac:dyDescent="0.3">
      <c r="T6668" s="5"/>
      <c r="U6668" s="5"/>
    </row>
    <row r="6669" spans="20:21" x14ac:dyDescent="0.3">
      <c r="T6669" s="5"/>
      <c r="U6669" s="5"/>
    </row>
    <row r="6670" spans="20:21" x14ac:dyDescent="0.3">
      <c r="T6670" s="5"/>
      <c r="U6670" s="5"/>
    </row>
    <row r="6671" spans="20:21" x14ac:dyDescent="0.3">
      <c r="T6671" s="5"/>
      <c r="U6671" s="5"/>
    </row>
    <row r="6672" spans="20:21" x14ac:dyDescent="0.3">
      <c r="T6672" s="5"/>
      <c r="U6672" s="5"/>
    </row>
    <row r="6673" spans="20:21" x14ac:dyDescent="0.3">
      <c r="T6673" s="5"/>
      <c r="U6673" s="5"/>
    </row>
    <row r="6674" spans="20:21" x14ac:dyDescent="0.3">
      <c r="T6674" s="5"/>
      <c r="U6674" s="5"/>
    </row>
    <row r="6675" spans="20:21" x14ac:dyDescent="0.3">
      <c r="T6675" s="5"/>
      <c r="U6675" s="5"/>
    </row>
    <row r="6676" spans="20:21" x14ac:dyDescent="0.3">
      <c r="T6676" s="5"/>
      <c r="U6676" s="5"/>
    </row>
    <row r="6677" spans="20:21" x14ac:dyDescent="0.3">
      <c r="T6677" s="5"/>
      <c r="U6677" s="5"/>
    </row>
    <row r="6678" spans="20:21" x14ac:dyDescent="0.3">
      <c r="T6678" s="5"/>
      <c r="U6678" s="5"/>
    </row>
    <row r="6679" spans="20:21" x14ac:dyDescent="0.3">
      <c r="T6679" s="5"/>
      <c r="U6679" s="5"/>
    </row>
    <row r="6680" spans="20:21" x14ac:dyDescent="0.3">
      <c r="T6680" s="5"/>
      <c r="U6680" s="5"/>
    </row>
    <row r="6681" spans="20:21" x14ac:dyDescent="0.3">
      <c r="T6681" s="5"/>
      <c r="U6681" s="5"/>
    </row>
    <row r="6682" spans="20:21" x14ac:dyDescent="0.3">
      <c r="T6682" s="5"/>
      <c r="U6682" s="5"/>
    </row>
    <row r="6683" spans="20:21" x14ac:dyDescent="0.3">
      <c r="T6683" s="5"/>
      <c r="U6683" s="5"/>
    </row>
    <row r="6684" spans="20:21" x14ac:dyDescent="0.3">
      <c r="T6684" s="5"/>
      <c r="U6684" s="5"/>
    </row>
    <row r="6685" spans="20:21" x14ac:dyDescent="0.3">
      <c r="T6685" s="5"/>
      <c r="U6685" s="5"/>
    </row>
    <row r="6686" spans="20:21" x14ac:dyDescent="0.3">
      <c r="T6686" s="5"/>
      <c r="U6686" s="5"/>
    </row>
    <row r="6687" spans="20:21" x14ac:dyDescent="0.3">
      <c r="T6687" s="5"/>
      <c r="U6687" s="5"/>
    </row>
    <row r="6688" spans="20:21" x14ac:dyDescent="0.3">
      <c r="T6688" s="5"/>
      <c r="U6688" s="5"/>
    </row>
    <row r="6689" spans="20:21" x14ac:dyDescent="0.3">
      <c r="T6689" s="5"/>
      <c r="U6689" s="5"/>
    </row>
    <row r="6690" spans="20:21" x14ac:dyDescent="0.3">
      <c r="T6690" s="5"/>
      <c r="U6690" s="5"/>
    </row>
    <row r="6691" spans="20:21" x14ac:dyDescent="0.3">
      <c r="T6691" s="5"/>
      <c r="U6691" s="5"/>
    </row>
    <row r="6692" spans="20:21" x14ac:dyDescent="0.3">
      <c r="T6692" s="5"/>
      <c r="U6692" s="5"/>
    </row>
    <row r="6693" spans="20:21" x14ac:dyDescent="0.3">
      <c r="T6693" s="5"/>
      <c r="U6693" s="5"/>
    </row>
    <row r="6694" spans="20:21" x14ac:dyDescent="0.3">
      <c r="T6694" s="5"/>
      <c r="U6694" s="5"/>
    </row>
    <row r="6695" spans="20:21" x14ac:dyDescent="0.3">
      <c r="T6695" s="5"/>
      <c r="U6695" s="5"/>
    </row>
    <row r="6696" spans="20:21" x14ac:dyDescent="0.3">
      <c r="T6696" s="5"/>
      <c r="U6696" s="5"/>
    </row>
    <row r="6697" spans="20:21" x14ac:dyDescent="0.3">
      <c r="T6697" s="5"/>
      <c r="U6697" s="5"/>
    </row>
    <row r="6698" spans="20:21" x14ac:dyDescent="0.3">
      <c r="T6698" s="5"/>
      <c r="U6698" s="5"/>
    </row>
    <row r="6699" spans="20:21" x14ac:dyDescent="0.3">
      <c r="T6699" s="5"/>
      <c r="U6699" s="5"/>
    </row>
    <row r="6700" spans="20:21" x14ac:dyDescent="0.3">
      <c r="T6700" s="5"/>
      <c r="U6700" s="5"/>
    </row>
    <row r="6701" spans="20:21" x14ac:dyDescent="0.3">
      <c r="T6701" s="5"/>
      <c r="U6701" s="5"/>
    </row>
    <row r="6702" spans="20:21" x14ac:dyDescent="0.3">
      <c r="T6702" s="5"/>
      <c r="U6702" s="5"/>
    </row>
    <row r="6703" spans="20:21" x14ac:dyDescent="0.3">
      <c r="T6703" s="5"/>
      <c r="U6703" s="5"/>
    </row>
    <row r="6704" spans="20:21" x14ac:dyDescent="0.3">
      <c r="T6704" s="5"/>
      <c r="U6704" s="5"/>
    </row>
    <row r="6705" spans="20:21" x14ac:dyDescent="0.3">
      <c r="T6705" s="5"/>
      <c r="U6705" s="5"/>
    </row>
    <row r="6706" spans="20:21" x14ac:dyDescent="0.3">
      <c r="T6706" s="5"/>
      <c r="U6706" s="5"/>
    </row>
    <row r="6707" spans="20:21" x14ac:dyDescent="0.3">
      <c r="T6707" s="5"/>
      <c r="U6707" s="5"/>
    </row>
    <row r="6708" spans="20:21" x14ac:dyDescent="0.3">
      <c r="T6708" s="5"/>
      <c r="U6708" s="5"/>
    </row>
    <row r="6709" spans="20:21" x14ac:dyDescent="0.3">
      <c r="T6709" s="5"/>
      <c r="U6709" s="5"/>
    </row>
    <row r="6710" spans="20:21" x14ac:dyDescent="0.3">
      <c r="T6710" s="5"/>
      <c r="U6710" s="5"/>
    </row>
    <row r="6711" spans="20:21" x14ac:dyDescent="0.3">
      <c r="T6711" s="5"/>
      <c r="U6711" s="5"/>
    </row>
    <row r="6712" spans="20:21" x14ac:dyDescent="0.3">
      <c r="T6712" s="5"/>
      <c r="U6712" s="5"/>
    </row>
    <row r="6713" spans="20:21" x14ac:dyDescent="0.3">
      <c r="T6713" s="5"/>
      <c r="U6713" s="5"/>
    </row>
    <row r="6714" spans="20:21" x14ac:dyDescent="0.3">
      <c r="T6714" s="5"/>
      <c r="U6714" s="5"/>
    </row>
    <row r="6715" spans="20:21" x14ac:dyDescent="0.3">
      <c r="T6715" s="5"/>
      <c r="U6715" s="5"/>
    </row>
    <row r="6716" spans="20:21" x14ac:dyDescent="0.3">
      <c r="T6716" s="5"/>
      <c r="U6716" s="5"/>
    </row>
    <row r="6717" spans="20:21" x14ac:dyDescent="0.3">
      <c r="T6717" s="5"/>
      <c r="U6717" s="5"/>
    </row>
    <row r="6718" spans="20:21" x14ac:dyDescent="0.3">
      <c r="T6718" s="5"/>
      <c r="U6718" s="5"/>
    </row>
    <row r="6719" spans="20:21" x14ac:dyDescent="0.3">
      <c r="T6719" s="5"/>
      <c r="U6719" s="5"/>
    </row>
    <row r="6720" spans="20:21" x14ac:dyDescent="0.3">
      <c r="T6720" s="5"/>
      <c r="U6720" s="5"/>
    </row>
    <row r="6721" spans="20:21" x14ac:dyDescent="0.3">
      <c r="T6721" s="5"/>
      <c r="U6721" s="5"/>
    </row>
    <row r="6722" spans="20:21" x14ac:dyDescent="0.3">
      <c r="T6722" s="5"/>
      <c r="U6722" s="5"/>
    </row>
    <row r="6723" spans="20:21" x14ac:dyDescent="0.3">
      <c r="T6723" s="5"/>
      <c r="U6723" s="5"/>
    </row>
    <row r="6724" spans="20:21" x14ac:dyDescent="0.3">
      <c r="T6724" s="5"/>
      <c r="U6724" s="5"/>
    </row>
    <row r="6725" spans="20:21" x14ac:dyDescent="0.3">
      <c r="T6725" s="5"/>
      <c r="U6725" s="5"/>
    </row>
    <row r="6726" spans="20:21" x14ac:dyDescent="0.3">
      <c r="T6726" s="5"/>
      <c r="U6726" s="5"/>
    </row>
    <row r="6727" spans="20:21" x14ac:dyDescent="0.3">
      <c r="T6727" s="5"/>
      <c r="U6727" s="5"/>
    </row>
    <row r="6728" spans="20:21" x14ac:dyDescent="0.3">
      <c r="T6728" s="5"/>
      <c r="U6728" s="5"/>
    </row>
    <row r="6729" spans="20:21" x14ac:dyDescent="0.3">
      <c r="T6729" s="5"/>
      <c r="U6729" s="5"/>
    </row>
    <row r="6730" spans="20:21" x14ac:dyDescent="0.3">
      <c r="T6730" s="5"/>
      <c r="U6730" s="5"/>
    </row>
    <row r="6731" spans="20:21" x14ac:dyDescent="0.3">
      <c r="T6731" s="5"/>
      <c r="U6731" s="5"/>
    </row>
    <row r="6732" spans="20:21" x14ac:dyDescent="0.3">
      <c r="T6732" s="5"/>
      <c r="U6732" s="5"/>
    </row>
    <row r="6733" spans="20:21" x14ac:dyDescent="0.3">
      <c r="T6733" s="5"/>
      <c r="U6733" s="5"/>
    </row>
    <row r="6734" spans="20:21" x14ac:dyDescent="0.3">
      <c r="T6734" s="5"/>
      <c r="U6734" s="5"/>
    </row>
    <row r="6735" spans="20:21" x14ac:dyDescent="0.3">
      <c r="T6735" s="5"/>
      <c r="U6735" s="5"/>
    </row>
    <row r="6736" spans="20:21" x14ac:dyDescent="0.3">
      <c r="T6736" s="5"/>
      <c r="U6736" s="5"/>
    </row>
    <row r="6737" spans="20:21" x14ac:dyDescent="0.3">
      <c r="T6737" s="5"/>
      <c r="U6737" s="5"/>
    </row>
    <row r="6738" spans="20:21" x14ac:dyDescent="0.3">
      <c r="T6738" s="5"/>
      <c r="U6738" s="5"/>
    </row>
    <row r="6739" spans="20:21" x14ac:dyDescent="0.3">
      <c r="T6739" s="5"/>
      <c r="U6739" s="5"/>
    </row>
    <row r="6740" spans="20:21" x14ac:dyDescent="0.3">
      <c r="T6740" s="5"/>
      <c r="U6740" s="5"/>
    </row>
    <row r="6741" spans="20:21" x14ac:dyDescent="0.3">
      <c r="T6741" s="5"/>
      <c r="U6741" s="5"/>
    </row>
    <row r="6742" spans="20:21" x14ac:dyDescent="0.3">
      <c r="T6742" s="5"/>
      <c r="U6742" s="5"/>
    </row>
    <row r="6743" spans="20:21" x14ac:dyDescent="0.3">
      <c r="T6743" s="5"/>
      <c r="U6743" s="5"/>
    </row>
    <row r="6744" spans="20:21" x14ac:dyDescent="0.3">
      <c r="T6744" s="5"/>
      <c r="U6744" s="5"/>
    </row>
    <row r="6745" spans="20:21" x14ac:dyDescent="0.3">
      <c r="T6745" s="5"/>
      <c r="U6745" s="5"/>
    </row>
    <row r="6746" spans="20:21" x14ac:dyDescent="0.3">
      <c r="T6746" s="5"/>
      <c r="U6746" s="5"/>
    </row>
    <row r="6747" spans="20:21" x14ac:dyDescent="0.3">
      <c r="T6747" s="5"/>
      <c r="U6747" s="5"/>
    </row>
    <row r="6748" spans="20:21" x14ac:dyDescent="0.3">
      <c r="T6748" s="5"/>
      <c r="U6748" s="5"/>
    </row>
    <row r="6749" spans="20:21" x14ac:dyDescent="0.3">
      <c r="T6749" s="5"/>
      <c r="U6749" s="5"/>
    </row>
    <row r="6750" spans="20:21" x14ac:dyDescent="0.3">
      <c r="T6750" s="5"/>
      <c r="U6750" s="5"/>
    </row>
    <row r="6751" spans="20:21" x14ac:dyDescent="0.3">
      <c r="T6751" s="5"/>
      <c r="U6751" s="5"/>
    </row>
    <row r="6752" spans="20:21" x14ac:dyDescent="0.3">
      <c r="T6752" s="5"/>
      <c r="U6752" s="5"/>
    </row>
    <row r="6753" spans="20:21" x14ac:dyDescent="0.3">
      <c r="T6753" s="5"/>
      <c r="U6753" s="5"/>
    </row>
    <row r="6754" spans="20:21" x14ac:dyDescent="0.3">
      <c r="T6754" s="5"/>
      <c r="U6754" s="5"/>
    </row>
    <row r="6755" spans="20:21" x14ac:dyDescent="0.3">
      <c r="T6755" s="5"/>
      <c r="U6755" s="5"/>
    </row>
    <row r="6756" spans="20:21" x14ac:dyDescent="0.3">
      <c r="T6756" s="5"/>
      <c r="U6756" s="5"/>
    </row>
    <row r="6757" spans="20:21" x14ac:dyDescent="0.3">
      <c r="T6757" s="5"/>
      <c r="U6757" s="5"/>
    </row>
    <row r="6758" spans="20:21" x14ac:dyDescent="0.3">
      <c r="T6758" s="5"/>
      <c r="U6758" s="5"/>
    </row>
    <row r="6759" spans="20:21" x14ac:dyDescent="0.3">
      <c r="T6759" s="5"/>
      <c r="U6759" s="5"/>
    </row>
    <row r="6760" spans="20:21" x14ac:dyDescent="0.3">
      <c r="T6760" s="5"/>
      <c r="U6760" s="5"/>
    </row>
    <row r="6761" spans="20:21" x14ac:dyDescent="0.3">
      <c r="T6761" s="5"/>
      <c r="U6761" s="5"/>
    </row>
    <row r="6762" spans="20:21" x14ac:dyDescent="0.3">
      <c r="T6762" s="5"/>
      <c r="U6762" s="5"/>
    </row>
    <row r="6763" spans="20:21" x14ac:dyDescent="0.3">
      <c r="T6763" s="5"/>
      <c r="U6763" s="5"/>
    </row>
    <row r="6764" spans="20:21" x14ac:dyDescent="0.3">
      <c r="T6764" s="5"/>
      <c r="U6764" s="5"/>
    </row>
    <row r="6765" spans="20:21" x14ac:dyDescent="0.3">
      <c r="T6765" s="5"/>
      <c r="U6765" s="5"/>
    </row>
    <row r="6766" spans="20:21" x14ac:dyDescent="0.3">
      <c r="T6766" s="5"/>
      <c r="U6766" s="5"/>
    </row>
    <row r="6767" spans="20:21" x14ac:dyDescent="0.3">
      <c r="T6767" s="5"/>
      <c r="U6767" s="5"/>
    </row>
    <row r="6768" spans="20:21" x14ac:dyDescent="0.3">
      <c r="T6768" s="5"/>
      <c r="U6768" s="5"/>
    </row>
    <row r="6769" spans="20:21" x14ac:dyDescent="0.3">
      <c r="T6769" s="5"/>
      <c r="U6769" s="5"/>
    </row>
    <row r="6770" spans="20:21" x14ac:dyDescent="0.3">
      <c r="T6770" s="5"/>
      <c r="U6770" s="5"/>
    </row>
    <row r="6771" spans="20:21" x14ac:dyDescent="0.3">
      <c r="T6771" s="5"/>
      <c r="U6771" s="5"/>
    </row>
    <row r="6772" spans="20:21" x14ac:dyDescent="0.3">
      <c r="T6772" s="5"/>
      <c r="U6772" s="5"/>
    </row>
    <row r="6773" spans="20:21" x14ac:dyDescent="0.3">
      <c r="T6773" s="5"/>
      <c r="U6773" s="5"/>
    </row>
    <row r="6774" spans="20:21" x14ac:dyDescent="0.3">
      <c r="T6774" s="5"/>
      <c r="U6774" s="5"/>
    </row>
    <row r="6775" spans="20:21" x14ac:dyDescent="0.3">
      <c r="T6775" s="5"/>
      <c r="U6775" s="5"/>
    </row>
    <row r="6776" spans="20:21" x14ac:dyDescent="0.3">
      <c r="T6776" s="5"/>
      <c r="U6776" s="5"/>
    </row>
    <row r="6777" spans="20:21" x14ac:dyDescent="0.3">
      <c r="T6777" s="5"/>
      <c r="U6777" s="5"/>
    </row>
    <row r="6778" spans="20:21" x14ac:dyDescent="0.3">
      <c r="T6778" s="5"/>
      <c r="U6778" s="5"/>
    </row>
    <row r="6779" spans="20:21" x14ac:dyDescent="0.3">
      <c r="T6779" s="5"/>
      <c r="U6779" s="5"/>
    </row>
    <row r="6780" spans="20:21" x14ac:dyDescent="0.3">
      <c r="T6780" s="5"/>
      <c r="U6780" s="5"/>
    </row>
    <row r="6781" spans="20:21" x14ac:dyDescent="0.3">
      <c r="T6781" s="5"/>
      <c r="U6781" s="5"/>
    </row>
    <row r="6782" spans="20:21" x14ac:dyDescent="0.3">
      <c r="T6782" s="5"/>
      <c r="U6782" s="5"/>
    </row>
    <row r="6783" spans="20:21" x14ac:dyDescent="0.3">
      <c r="T6783" s="5"/>
      <c r="U6783" s="5"/>
    </row>
    <row r="6784" spans="20:21" x14ac:dyDescent="0.3">
      <c r="T6784" s="5"/>
      <c r="U6784" s="5"/>
    </row>
    <row r="6785" spans="20:21" x14ac:dyDescent="0.3">
      <c r="T6785" s="5"/>
      <c r="U6785" s="5"/>
    </row>
    <row r="6786" spans="20:21" x14ac:dyDescent="0.3">
      <c r="T6786" s="5"/>
      <c r="U6786" s="5"/>
    </row>
    <row r="6787" spans="20:21" x14ac:dyDescent="0.3">
      <c r="T6787" s="5"/>
      <c r="U6787" s="5"/>
    </row>
    <row r="6788" spans="20:21" x14ac:dyDescent="0.3">
      <c r="T6788" s="5"/>
      <c r="U6788" s="5"/>
    </row>
    <row r="6789" spans="20:21" x14ac:dyDescent="0.3">
      <c r="T6789" s="5"/>
      <c r="U6789" s="5"/>
    </row>
    <row r="6790" spans="20:21" x14ac:dyDescent="0.3">
      <c r="T6790" s="5"/>
      <c r="U6790" s="5"/>
    </row>
    <row r="6791" spans="20:21" x14ac:dyDescent="0.3">
      <c r="T6791" s="5"/>
      <c r="U6791" s="5"/>
    </row>
    <row r="6792" spans="20:21" x14ac:dyDescent="0.3">
      <c r="T6792" s="5"/>
      <c r="U6792" s="5"/>
    </row>
    <row r="6793" spans="20:21" x14ac:dyDescent="0.3">
      <c r="T6793" s="5"/>
      <c r="U6793" s="5"/>
    </row>
    <row r="6794" spans="20:21" x14ac:dyDescent="0.3">
      <c r="T6794" s="5"/>
      <c r="U6794" s="5"/>
    </row>
    <row r="6795" spans="20:21" x14ac:dyDescent="0.3">
      <c r="T6795" s="5"/>
      <c r="U6795" s="5"/>
    </row>
    <row r="6796" spans="20:21" x14ac:dyDescent="0.3">
      <c r="T6796" s="5"/>
      <c r="U6796" s="5"/>
    </row>
    <row r="6797" spans="20:21" x14ac:dyDescent="0.3">
      <c r="T6797" s="5"/>
      <c r="U6797" s="5"/>
    </row>
    <row r="6798" spans="20:21" x14ac:dyDescent="0.3">
      <c r="T6798" s="5"/>
      <c r="U6798" s="5"/>
    </row>
    <row r="6799" spans="20:21" x14ac:dyDescent="0.3">
      <c r="T6799" s="5"/>
      <c r="U6799" s="5"/>
    </row>
    <row r="6800" spans="20:21" x14ac:dyDescent="0.3">
      <c r="T6800" s="5"/>
      <c r="U6800" s="5"/>
    </row>
    <row r="6801" spans="20:21" x14ac:dyDescent="0.3">
      <c r="T6801" s="5"/>
      <c r="U6801" s="5"/>
    </row>
    <row r="6802" spans="20:21" x14ac:dyDescent="0.3">
      <c r="T6802" s="5"/>
      <c r="U6802" s="5"/>
    </row>
    <row r="6803" spans="20:21" x14ac:dyDescent="0.3">
      <c r="T6803" s="5"/>
      <c r="U6803" s="5"/>
    </row>
    <row r="6804" spans="20:21" x14ac:dyDescent="0.3">
      <c r="T6804" s="5"/>
      <c r="U6804" s="5"/>
    </row>
    <row r="6805" spans="20:21" x14ac:dyDescent="0.3">
      <c r="T6805" s="5"/>
      <c r="U6805" s="5"/>
    </row>
    <row r="6806" spans="20:21" x14ac:dyDescent="0.3">
      <c r="T6806" s="5"/>
      <c r="U6806" s="5"/>
    </row>
    <row r="6807" spans="20:21" x14ac:dyDescent="0.3">
      <c r="T6807" s="5"/>
      <c r="U6807" s="5"/>
    </row>
    <row r="6808" spans="20:21" x14ac:dyDescent="0.3">
      <c r="T6808" s="5"/>
      <c r="U6808" s="5"/>
    </row>
    <row r="6809" spans="20:21" x14ac:dyDescent="0.3">
      <c r="T6809" s="5"/>
      <c r="U6809" s="5"/>
    </row>
    <row r="6810" spans="20:21" x14ac:dyDescent="0.3">
      <c r="T6810" s="5"/>
      <c r="U6810" s="5"/>
    </row>
    <row r="6811" spans="20:21" x14ac:dyDescent="0.3">
      <c r="T6811" s="5"/>
      <c r="U6811" s="5"/>
    </row>
    <row r="6812" spans="20:21" x14ac:dyDescent="0.3">
      <c r="T6812" s="5"/>
      <c r="U6812" s="5"/>
    </row>
    <row r="6813" spans="20:21" x14ac:dyDescent="0.3">
      <c r="T6813" s="5"/>
      <c r="U6813" s="5"/>
    </row>
    <row r="6814" spans="20:21" x14ac:dyDescent="0.3">
      <c r="T6814" s="5"/>
      <c r="U6814" s="5"/>
    </row>
    <row r="6815" spans="20:21" x14ac:dyDescent="0.3">
      <c r="T6815" s="5"/>
      <c r="U6815" s="5"/>
    </row>
    <row r="6816" spans="20:21" x14ac:dyDescent="0.3">
      <c r="T6816" s="5"/>
      <c r="U6816" s="5"/>
    </row>
    <row r="6817" spans="20:21" x14ac:dyDescent="0.3">
      <c r="T6817" s="5"/>
      <c r="U6817" s="5"/>
    </row>
    <row r="6818" spans="20:21" x14ac:dyDescent="0.3">
      <c r="T6818" s="5"/>
      <c r="U6818" s="5"/>
    </row>
    <row r="6819" spans="20:21" x14ac:dyDescent="0.3">
      <c r="T6819" s="5"/>
      <c r="U6819" s="5"/>
    </row>
    <row r="6820" spans="20:21" x14ac:dyDescent="0.3">
      <c r="T6820" s="5"/>
      <c r="U6820" s="5"/>
    </row>
    <row r="6821" spans="20:21" x14ac:dyDescent="0.3">
      <c r="T6821" s="5"/>
      <c r="U6821" s="5"/>
    </row>
    <row r="6822" spans="20:21" x14ac:dyDescent="0.3">
      <c r="T6822" s="5"/>
      <c r="U6822" s="5"/>
    </row>
    <row r="6823" spans="20:21" x14ac:dyDescent="0.3">
      <c r="T6823" s="5"/>
      <c r="U6823" s="5"/>
    </row>
    <row r="6824" spans="20:21" x14ac:dyDescent="0.3">
      <c r="T6824" s="5"/>
      <c r="U6824" s="5"/>
    </row>
    <row r="6825" spans="20:21" x14ac:dyDescent="0.3">
      <c r="T6825" s="5"/>
      <c r="U6825" s="5"/>
    </row>
    <row r="6826" spans="20:21" x14ac:dyDescent="0.3">
      <c r="T6826" s="5"/>
      <c r="U6826" s="5"/>
    </row>
    <row r="6827" spans="20:21" x14ac:dyDescent="0.3">
      <c r="T6827" s="5"/>
      <c r="U6827" s="5"/>
    </row>
    <row r="6828" spans="20:21" x14ac:dyDescent="0.3">
      <c r="T6828" s="5"/>
      <c r="U6828" s="5"/>
    </row>
    <row r="6829" spans="20:21" x14ac:dyDescent="0.3">
      <c r="T6829" s="5"/>
      <c r="U6829" s="5"/>
    </row>
    <row r="6830" spans="20:21" x14ac:dyDescent="0.3">
      <c r="T6830" s="5"/>
      <c r="U6830" s="5"/>
    </row>
    <row r="6831" spans="20:21" x14ac:dyDescent="0.3">
      <c r="T6831" s="5"/>
      <c r="U6831" s="5"/>
    </row>
    <row r="6832" spans="20:21" x14ac:dyDescent="0.3">
      <c r="T6832" s="5"/>
      <c r="U6832" s="5"/>
    </row>
    <row r="6833" spans="20:21" x14ac:dyDescent="0.3">
      <c r="T6833" s="5"/>
      <c r="U6833" s="5"/>
    </row>
    <row r="6834" spans="20:21" x14ac:dyDescent="0.3">
      <c r="T6834" s="5"/>
      <c r="U6834" s="5"/>
    </row>
    <row r="6835" spans="20:21" x14ac:dyDescent="0.3">
      <c r="T6835" s="5"/>
      <c r="U6835" s="5"/>
    </row>
    <row r="6836" spans="20:21" x14ac:dyDescent="0.3">
      <c r="T6836" s="5"/>
      <c r="U6836" s="5"/>
    </row>
    <row r="6837" spans="20:21" x14ac:dyDescent="0.3">
      <c r="T6837" s="5"/>
      <c r="U6837" s="5"/>
    </row>
    <row r="6838" spans="20:21" x14ac:dyDescent="0.3">
      <c r="T6838" s="5"/>
      <c r="U6838" s="5"/>
    </row>
    <row r="6839" spans="20:21" x14ac:dyDescent="0.3">
      <c r="T6839" s="5"/>
      <c r="U6839" s="5"/>
    </row>
    <row r="6840" spans="20:21" x14ac:dyDescent="0.3">
      <c r="T6840" s="5"/>
      <c r="U6840" s="5"/>
    </row>
    <row r="6841" spans="20:21" x14ac:dyDescent="0.3">
      <c r="T6841" s="5"/>
      <c r="U6841" s="5"/>
    </row>
    <row r="6842" spans="20:21" x14ac:dyDescent="0.3">
      <c r="T6842" s="5"/>
      <c r="U6842" s="5"/>
    </row>
    <row r="6843" spans="20:21" x14ac:dyDescent="0.3">
      <c r="T6843" s="5"/>
      <c r="U6843" s="5"/>
    </row>
    <row r="6844" spans="20:21" x14ac:dyDescent="0.3">
      <c r="T6844" s="5"/>
      <c r="U6844" s="5"/>
    </row>
    <row r="6845" spans="20:21" x14ac:dyDescent="0.3">
      <c r="T6845" s="5"/>
      <c r="U6845" s="5"/>
    </row>
    <row r="6846" spans="20:21" x14ac:dyDescent="0.3">
      <c r="T6846" s="5"/>
      <c r="U6846" s="5"/>
    </row>
    <row r="6847" spans="20:21" x14ac:dyDescent="0.3">
      <c r="T6847" s="5"/>
      <c r="U6847" s="5"/>
    </row>
    <row r="6848" spans="20:21" x14ac:dyDescent="0.3">
      <c r="T6848" s="5"/>
      <c r="U6848" s="5"/>
    </row>
    <row r="6849" spans="20:21" x14ac:dyDescent="0.3">
      <c r="T6849" s="5"/>
      <c r="U6849" s="5"/>
    </row>
    <row r="6850" spans="20:21" x14ac:dyDescent="0.3">
      <c r="T6850" s="5"/>
      <c r="U6850" s="5"/>
    </row>
    <row r="6851" spans="20:21" x14ac:dyDescent="0.3">
      <c r="T6851" s="5"/>
      <c r="U6851" s="5"/>
    </row>
    <row r="6852" spans="20:21" x14ac:dyDescent="0.3">
      <c r="T6852" s="5"/>
      <c r="U6852" s="5"/>
    </row>
    <row r="6853" spans="20:21" x14ac:dyDescent="0.3">
      <c r="T6853" s="5"/>
      <c r="U6853" s="5"/>
    </row>
    <row r="6854" spans="20:21" x14ac:dyDescent="0.3">
      <c r="T6854" s="5"/>
      <c r="U6854" s="5"/>
    </row>
    <row r="6855" spans="20:21" x14ac:dyDescent="0.3">
      <c r="T6855" s="5"/>
      <c r="U6855" s="5"/>
    </row>
    <row r="6856" spans="20:21" x14ac:dyDescent="0.3">
      <c r="T6856" s="5"/>
      <c r="U6856" s="5"/>
    </row>
    <row r="6857" spans="20:21" x14ac:dyDescent="0.3">
      <c r="T6857" s="5"/>
      <c r="U6857" s="5"/>
    </row>
    <row r="6858" spans="20:21" x14ac:dyDescent="0.3">
      <c r="T6858" s="5"/>
      <c r="U6858" s="5"/>
    </row>
    <row r="6859" spans="20:21" x14ac:dyDescent="0.3">
      <c r="T6859" s="5"/>
      <c r="U6859" s="5"/>
    </row>
    <row r="6860" spans="20:21" x14ac:dyDescent="0.3">
      <c r="T6860" s="5"/>
      <c r="U6860" s="5"/>
    </row>
    <row r="6861" spans="20:21" x14ac:dyDescent="0.3">
      <c r="T6861" s="5"/>
      <c r="U6861" s="5"/>
    </row>
    <row r="6862" spans="20:21" x14ac:dyDescent="0.3">
      <c r="T6862" s="5"/>
      <c r="U6862" s="5"/>
    </row>
    <row r="6863" spans="20:21" x14ac:dyDescent="0.3">
      <c r="T6863" s="5"/>
      <c r="U6863" s="5"/>
    </row>
    <row r="6864" spans="20:21" x14ac:dyDescent="0.3">
      <c r="T6864" s="5"/>
      <c r="U6864" s="5"/>
    </row>
    <row r="6865" spans="20:21" x14ac:dyDescent="0.3">
      <c r="T6865" s="5"/>
      <c r="U6865" s="5"/>
    </row>
    <row r="6866" spans="20:21" x14ac:dyDescent="0.3">
      <c r="T6866" s="5"/>
      <c r="U6866" s="5"/>
    </row>
    <row r="6867" spans="20:21" x14ac:dyDescent="0.3">
      <c r="T6867" s="5"/>
      <c r="U6867" s="5"/>
    </row>
    <row r="6868" spans="20:21" x14ac:dyDescent="0.3">
      <c r="T6868" s="5"/>
      <c r="U6868" s="5"/>
    </row>
    <row r="6869" spans="20:21" x14ac:dyDescent="0.3">
      <c r="T6869" s="5"/>
      <c r="U6869" s="5"/>
    </row>
    <row r="6870" spans="20:21" x14ac:dyDescent="0.3">
      <c r="T6870" s="5"/>
      <c r="U6870" s="5"/>
    </row>
    <row r="6871" spans="20:21" x14ac:dyDescent="0.3">
      <c r="T6871" s="5"/>
      <c r="U6871" s="5"/>
    </row>
    <row r="6872" spans="20:21" x14ac:dyDescent="0.3">
      <c r="T6872" s="5"/>
      <c r="U6872" s="5"/>
    </row>
    <row r="6873" spans="20:21" x14ac:dyDescent="0.3">
      <c r="T6873" s="5"/>
      <c r="U6873" s="5"/>
    </row>
    <row r="6874" spans="20:21" x14ac:dyDescent="0.3">
      <c r="T6874" s="5"/>
      <c r="U6874" s="5"/>
    </row>
    <row r="6875" spans="20:21" x14ac:dyDescent="0.3">
      <c r="T6875" s="5"/>
      <c r="U6875" s="5"/>
    </row>
    <row r="6876" spans="20:21" x14ac:dyDescent="0.3">
      <c r="T6876" s="5"/>
      <c r="U6876" s="5"/>
    </row>
    <row r="6877" spans="20:21" x14ac:dyDescent="0.3">
      <c r="T6877" s="5"/>
      <c r="U6877" s="5"/>
    </row>
    <row r="6878" spans="20:21" x14ac:dyDescent="0.3">
      <c r="T6878" s="5"/>
      <c r="U6878" s="5"/>
    </row>
    <row r="6879" spans="20:21" x14ac:dyDescent="0.3">
      <c r="T6879" s="5"/>
      <c r="U6879" s="5"/>
    </row>
    <row r="6880" spans="20:21" x14ac:dyDescent="0.3">
      <c r="T6880" s="5"/>
      <c r="U6880" s="5"/>
    </row>
    <row r="6881" spans="20:21" x14ac:dyDescent="0.3">
      <c r="T6881" s="5"/>
      <c r="U6881" s="5"/>
    </row>
    <row r="6882" spans="20:21" x14ac:dyDescent="0.3">
      <c r="T6882" s="5"/>
      <c r="U6882" s="5"/>
    </row>
    <row r="6883" spans="20:21" x14ac:dyDescent="0.3">
      <c r="T6883" s="5"/>
      <c r="U6883" s="5"/>
    </row>
    <row r="6884" spans="20:21" x14ac:dyDescent="0.3">
      <c r="T6884" s="5"/>
      <c r="U6884" s="5"/>
    </row>
    <row r="6885" spans="20:21" x14ac:dyDescent="0.3">
      <c r="T6885" s="5"/>
      <c r="U6885" s="5"/>
    </row>
    <row r="6886" spans="20:21" x14ac:dyDescent="0.3">
      <c r="T6886" s="5"/>
      <c r="U6886" s="5"/>
    </row>
    <row r="6887" spans="20:21" x14ac:dyDescent="0.3">
      <c r="T6887" s="5"/>
      <c r="U6887" s="5"/>
    </row>
    <row r="6888" spans="20:21" x14ac:dyDescent="0.3">
      <c r="T6888" s="5"/>
      <c r="U6888" s="5"/>
    </row>
    <row r="6889" spans="20:21" x14ac:dyDescent="0.3">
      <c r="T6889" s="5"/>
      <c r="U6889" s="5"/>
    </row>
    <row r="6890" spans="20:21" x14ac:dyDescent="0.3">
      <c r="T6890" s="5"/>
      <c r="U6890" s="5"/>
    </row>
    <row r="6891" spans="20:21" x14ac:dyDescent="0.3">
      <c r="T6891" s="5"/>
      <c r="U6891" s="5"/>
    </row>
    <row r="6892" spans="20:21" x14ac:dyDescent="0.3">
      <c r="T6892" s="5"/>
      <c r="U6892" s="5"/>
    </row>
    <row r="6893" spans="20:21" x14ac:dyDescent="0.3">
      <c r="T6893" s="5"/>
      <c r="U6893" s="5"/>
    </row>
    <row r="6894" spans="20:21" x14ac:dyDescent="0.3">
      <c r="T6894" s="5"/>
      <c r="U6894" s="5"/>
    </row>
    <row r="6895" spans="20:21" x14ac:dyDescent="0.3">
      <c r="T6895" s="5"/>
      <c r="U6895" s="5"/>
    </row>
    <row r="6896" spans="20:21" x14ac:dyDescent="0.3">
      <c r="T6896" s="5"/>
      <c r="U6896" s="5"/>
    </row>
    <row r="6897" spans="20:21" x14ac:dyDescent="0.3">
      <c r="T6897" s="5"/>
      <c r="U6897" s="5"/>
    </row>
    <row r="6898" spans="20:21" x14ac:dyDescent="0.3">
      <c r="T6898" s="5"/>
      <c r="U6898" s="5"/>
    </row>
    <row r="6899" spans="20:21" x14ac:dyDescent="0.3">
      <c r="T6899" s="5"/>
      <c r="U6899" s="5"/>
    </row>
    <row r="6900" spans="20:21" x14ac:dyDescent="0.3">
      <c r="T6900" s="5"/>
      <c r="U6900" s="5"/>
    </row>
    <row r="6901" spans="20:21" x14ac:dyDescent="0.3">
      <c r="T6901" s="5"/>
      <c r="U6901" s="5"/>
    </row>
    <row r="6902" spans="20:21" x14ac:dyDescent="0.3">
      <c r="T6902" s="5"/>
      <c r="U6902" s="5"/>
    </row>
    <row r="6903" spans="20:21" x14ac:dyDescent="0.3">
      <c r="T6903" s="5"/>
      <c r="U6903" s="5"/>
    </row>
    <row r="6904" spans="20:21" x14ac:dyDescent="0.3">
      <c r="T6904" s="5"/>
      <c r="U6904" s="5"/>
    </row>
    <row r="6905" spans="20:21" x14ac:dyDescent="0.3">
      <c r="T6905" s="5"/>
      <c r="U6905" s="5"/>
    </row>
    <row r="6906" spans="20:21" x14ac:dyDescent="0.3">
      <c r="T6906" s="5"/>
      <c r="U6906" s="5"/>
    </row>
    <row r="6907" spans="20:21" x14ac:dyDescent="0.3">
      <c r="T6907" s="5"/>
      <c r="U6907" s="5"/>
    </row>
    <row r="6908" spans="20:21" x14ac:dyDescent="0.3">
      <c r="T6908" s="5"/>
      <c r="U6908" s="5"/>
    </row>
    <row r="6909" spans="20:21" x14ac:dyDescent="0.3">
      <c r="T6909" s="5"/>
      <c r="U6909" s="5"/>
    </row>
    <row r="6910" spans="20:21" x14ac:dyDescent="0.3">
      <c r="T6910" s="5"/>
      <c r="U6910" s="5"/>
    </row>
    <row r="6911" spans="20:21" x14ac:dyDescent="0.3">
      <c r="T6911" s="5"/>
      <c r="U6911" s="5"/>
    </row>
    <row r="6912" spans="20:21" x14ac:dyDescent="0.3">
      <c r="T6912" s="5"/>
      <c r="U6912" s="5"/>
    </row>
    <row r="6913" spans="20:21" x14ac:dyDescent="0.3">
      <c r="T6913" s="5"/>
      <c r="U6913" s="5"/>
    </row>
    <row r="6914" spans="20:21" x14ac:dyDescent="0.3">
      <c r="T6914" s="5"/>
      <c r="U6914" s="5"/>
    </row>
    <row r="6915" spans="20:21" x14ac:dyDescent="0.3">
      <c r="T6915" s="5"/>
      <c r="U6915" s="5"/>
    </row>
    <row r="6916" spans="20:21" x14ac:dyDescent="0.3">
      <c r="T6916" s="5"/>
      <c r="U6916" s="5"/>
    </row>
    <row r="6917" spans="20:21" x14ac:dyDescent="0.3">
      <c r="T6917" s="5"/>
      <c r="U6917" s="5"/>
    </row>
    <row r="6918" spans="20:21" x14ac:dyDescent="0.3">
      <c r="T6918" s="5"/>
      <c r="U6918" s="5"/>
    </row>
    <row r="6919" spans="20:21" x14ac:dyDescent="0.3">
      <c r="T6919" s="5"/>
      <c r="U6919" s="5"/>
    </row>
    <row r="6920" spans="20:21" x14ac:dyDescent="0.3">
      <c r="T6920" s="5"/>
      <c r="U6920" s="5"/>
    </row>
    <row r="6921" spans="20:21" x14ac:dyDescent="0.3">
      <c r="T6921" s="5"/>
      <c r="U6921" s="5"/>
    </row>
    <row r="6922" spans="20:21" x14ac:dyDescent="0.3">
      <c r="T6922" s="5"/>
      <c r="U6922" s="5"/>
    </row>
    <row r="6923" spans="20:21" x14ac:dyDescent="0.3">
      <c r="T6923" s="5"/>
      <c r="U6923" s="5"/>
    </row>
    <row r="6924" spans="20:21" x14ac:dyDescent="0.3">
      <c r="T6924" s="5"/>
      <c r="U6924" s="5"/>
    </row>
    <row r="6925" spans="20:21" x14ac:dyDescent="0.3">
      <c r="T6925" s="5"/>
      <c r="U6925" s="5"/>
    </row>
    <row r="6926" spans="20:21" x14ac:dyDescent="0.3">
      <c r="T6926" s="5"/>
      <c r="U6926" s="5"/>
    </row>
    <row r="6927" spans="20:21" x14ac:dyDescent="0.3">
      <c r="T6927" s="5"/>
      <c r="U6927" s="5"/>
    </row>
    <row r="6928" spans="20:21" x14ac:dyDescent="0.3">
      <c r="T6928" s="5"/>
      <c r="U6928" s="5"/>
    </row>
    <row r="6929" spans="20:21" x14ac:dyDescent="0.3">
      <c r="T6929" s="5"/>
      <c r="U6929" s="5"/>
    </row>
    <row r="6930" spans="20:21" x14ac:dyDescent="0.3">
      <c r="T6930" s="5"/>
      <c r="U6930" s="5"/>
    </row>
    <row r="6931" spans="20:21" x14ac:dyDescent="0.3">
      <c r="T6931" s="5"/>
      <c r="U6931" s="5"/>
    </row>
    <row r="6932" spans="20:21" x14ac:dyDescent="0.3">
      <c r="T6932" s="5"/>
      <c r="U6932" s="5"/>
    </row>
    <row r="6933" spans="20:21" x14ac:dyDescent="0.3">
      <c r="T6933" s="5"/>
      <c r="U6933" s="5"/>
    </row>
    <row r="6934" spans="20:21" x14ac:dyDescent="0.3">
      <c r="T6934" s="5"/>
      <c r="U6934" s="5"/>
    </row>
    <row r="6935" spans="20:21" x14ac:dyDescent="0.3">
      <c r="T6935" s="5"/>
      <c r="U6935" s="5"/>
    </row>
    <row r="6936" spans="20:21" x14ac:dyDescent="0.3">
      <c r="T6936" s="5"/>
      <c r="U6936" s="5"/>
    </row>
    <row r="6937" spans="20:21" x14ac:dyDescent="0.3">
      <c r="T6937" s="5"/>
      <c r="U6937" s="5"/>
    </row>
    <row r="6938" spans="20:21" x14ac:dyDescent="0.3">
      <c r="T6938" s="5"/>
      <c r="U6938" s="5"/>
    </row>
    <row r="6939" spans="20:21" x14ac:dyDescent="0.3">
      <c r="T6939" s="5"/>
      <c r="U6939" s="5"/>
    </row>
    <row r="6940" spans="20:21" x14ac:dyDescent="0.3">
      <c r="T6940" s="5"/>
      <c r="U6940" s="5"/>
    </row>
    <row r="6941" spans="20:21" x14ac:dyDescent="0.3">
      <c r="T6941" s="5"/>
      <c r="U6941" s="5"/>
    </row>
    <row r="6942" spans="20:21" x14ac:dyDescent="0.3">
      <c r="T6942" s="5"/>
      <c r="U6942" s="5"/>
    </row>
    <row r="6943" spans="20:21" x14ac:dyDescent="0.3">
      <c r="T6943" s="5"/>
      <c r="U6943" s="5"/>
    </row>
    <row r="6944" spans="20:21" x14ac:dyDescent="0.3">
      <c r="T6944" s="5"/>
      <c r="U6944" s="5"/>
    </row>
    <row r="6945" spans="20:21" x14ac:dyDescent="0.3">
      <c r="T6945" s="5"/>
      <c r="U6945" s="5"/>
    </row>
    <row r="6946" spans="20:21" x14ac:dyDescent="0.3">
      <c r="T6946" s="5"/>
      <c r="U6946" s="5"/>
    </row>
    <row r="6947" spans="20:21" x14ac:dyDescent="0.3">
      <c r="T6947" s="5"/>
      <c r="U6947" s="5"/>
    </row>
    <row r="6948" spans="20:21" x14ac:dyDescent="0.3">
      <c r="T6948" s="5"/>
      <c r="U6948" s="5"/>
    </row>
    <row r="6949" spans="20:21" x14ac:dyDescent="0.3">
      <c r="T6949" s="5"/>
      <c r="U6949" s="5"/>
    </row>
    <row r="6950" spans="20:21" x14ac:dyDescent="0.3">
      <c r="T6950" s="5"/>
      <c r="U6950" s="5"/>
    </row>
    <row r="6951" spans="20:21" x14ac:dyDescent="0.3">
      <c r="T6951" s="5"/>
      <c r="U6951" s="5"/>
    </row>
    <row r="6952" spans="20:21" x14ac:dyDescent="0.3">
      <c r="T6952" s="5"/>
      <c r="U6952" s="5"/>
    </row>
    <row r="6953" spans="20:21" x14ac:dyDescent="0.3">
      <c r="T6953" s="5"/>
      <c r="U6953" s="5"/>
    </row>
    <row r="6954" spans="20:21" x14ac:dyDescent="0.3">
      <c r="T6954" s="5"/>
      <c r="U6954" s="5"/>
    </row>
    <row r="6955" spans="20:21" x14ac:dyDescent="0.3">
      <c r="T6955" s="5"/>
      <c r="U6955" s="5"/>
    </row>
    <row r="6956" spans="20:21" x14ac:dyDescent="0.3">
      <c r="T6956" s="5"/>
      <c r="U6956" s="5"/>
    </row>
    <row r="6957" spans="20:21" x14ac:dyDescent="0.3">
      <c r="T6957" s="5"/>
      <c r="U6957" s="5"/>
    </row>
    <row r="6958" spans="20:21" x14ac:dyDescent="0.3">
      <c r="T6958" s="5"/>
      <c r="U6958" s="5"/>
    </row>
    <row r="6959" spans="20:21" x14ac:dyDescent="0.3">
      <c r="T6959" s="5"/>
      <c r="U6959" s="5"/>
    </row>
    <row r="6960" spans="20:21" x14ac:dyDescent="0.3">
      <c r="T6960" s="5"/>
      <c r="U6960" s="5"/>
    </row>
    <row r="6961" spans="20:21" x14ac:dyDescent="0.3">
      <c r="T6961" s="5"/>
      <c r="U6961" s="5"/>
    </row>
    <row r="6962" spans="20:21" x14ac:dyDescent="0.3">
      <c r="T6962" s="5"/>
      <c r="U6962" s="5"/>
    </row>
    <row r="6963" spans="20:21" x14ac:dyDescent="0.3">
      <c r="T6963" s="5"/>
      <c r="U6963" s="5"/>
    </row>
    <row r="6964" spans="20:21" x14ac:dyDescent="0.3">
      <c r="T6964" s="5"/>
      <c r="U6964" s="5"/>
    </row>
    <row r="6965" spans="20:21" x14ac:dyDescent="0.3">
      <c r="T6965" s="5"/>
      <c r="U6965" s="5"/>
    </row>
    <row r="6966" spans="20:21" x14ac:dyDescent="0.3">
      <c r="T6966" s="5"/>
      <c r="U6966" s="5"/>
    </row>
    <row r="6967" spans="20:21" x14ac:dyDescent="0.3">
      <c r="T6967" s="5"/>
      <c r="U6967" s="5"/>
    </row>
    <row r="6968" spans="20:21" x14ac:dyDescent="0.3">
      <c r="T6968" s="5"/>
      <c r="U6968" s="5"/>
    </row>
    <row r="6969" spans="20:21" x14ac:dyDescent="0.3">
      <c r="T6969" s="5"/>
      <c r="U6969" s="5"/>
    </row>
    <row r="6970" spans="20:21" x14ac:dyDescent="0.3">
      <c r="T6970" s="5"/>
      <c r="U6970" s="5"/>
    </row>
    <row r="6971" spans="20:21" x14ac:dyDescent="0.3">
      <c r="T6971" s="5"/>
      <c r="U6971" s="5"/>
    </row>
    <row r="6972" spans="20:21" x14ac:dyDescent="0.3">
      <c r="T6972" s="5"/>
      <c r="U6972" s="5"/>
    </row>
    <row r="6973" spans="20:21" x14ac:dyDescent="0.3">
      <c r="T6973" s="5"/>
      <c r="U6973" s="5"/>
    </row>
    <row r="6974" spans="20:21" x14ac:dyDescent="0.3">
      <c r="T6974" s="5"/>
      <c r="U6974" s="5"/>
    </row>
    <row r="6975" spans="20:21" x14ac:dyDescent="0.3">
      <c r="T6975" s="5"/>
      <c r="U6975" s="5"/>
    </row>
    <row r="6976" spans="20:21" x14ac:dyDescent="0.3">
      <c r="T6976" s="5"/>
      <c r="U6976" s="5"/>
    </row>
    <row r="6977" spans="20:21" x14ac:dyDescent="0.3">
      <c r="T6977" s="5"/>
      <c r="U6977" s="5"/>
    </row>
    <row r="6978" spans="20:21" x14ac:dyDescent="0.3">
      <c r="T6978" s="5"/>
      <c r="U6978" s="5"/>
    </row>
    <row r="6979" spans="20:21" x14ac:dyDescent="0.3">
      <c r="T6979" s="5"/>
      <c r="U6979" s="5"/>
    </row>
    <row r="6980" spans="20:21" x14ac:dyDescent="0.3">
      <c r="T6980" s="5"/>
      <c r="U6980" s="5"/>
    </row>
    <row r="6981" spans="20:21" x14ac:dyDescent="0.3">
      <c r="T6981" s="5"/>
      <c r="U6981" s="5"/>
    </row>
    <row r="6982" spans="20:21" x14ac:dyDescent="0.3">
      <c r="T6982" s="5"/>
      <c r="U6982" s="5"/>
    </row>
    <row r="6983" spans="20:21" x14ac:dyDescent="0.3">
      <c r="T6983" s="5"/>
      <c r="U6983" s="5"/>
    </row>
    <row r="6984" spans="20:21" x14ac:dyDescent="0.3">
      <c r="T6984" s="5"/>
      <c r="U6984" s="5"/>
    </row>
    <row r="6985" spans="20:21" x14ac:dyDescent="0.3">
      <c r="T6985" s="5"/>
      <c r="U6985" s="5"/>
    </row>
    <row r="6986" spans="20:21" x14ac:dyDescent="0.3">
      <c r="T6986" s="5"/>
      <c r="U6986" s="5"/>
    </row>
    <row r="6987" spans="20:21" x14ac:dyDescent="0.3">
      <c r="T6987" s="5"/>
      <c r="U6987" s="5"/>
    </row>
    <row r="6988" spans="20:21" x14ac:dyDescent="0.3">
      <c r="T6988" s="5"/>
      <c r="U6988" s="5"/>
    </row>
    <row r="6989" spans="20:21" x14ac:dyDescent="0.3">
      <c r="T6989" s="5"/>
      <c r="U6989" s="5"/>
    </row>
    <row r="6990" spans="20:21" x14ac:dyDescent="0.3">
      <c r="T6990" s="5"/>
      <c r="U6990" s="5"/>
    </row>
    <row r="6991" spans="20:21" x14ac:dyDescent="0.3">
      <c r="T6991" s="5"/>
      <c r="U6991" s="5"/>
    </row>
    <row r="6992" spans="20:21" x14ac:dyDescent="0.3">
      <c r="T6992" s="5"/>
      <c r="U6992" s="5"/>
    </row>
    <row r="6993" spans="20:21" x14ac:dyDescent="0.3">
      <c r="T6993" s="5"/>
      <c r="U6993" s="5"/>
    </row>
    <row r="6994" spans="20:21" x14ac:dyDescent="0.3">
      <c r="T6994" s="5"/>
      <c r="U6994" s="5"/>
    </row>
    <row r="6995" spans="20:21" x14ac:dyDescent="0.3">
      <c r="T6995" s="5"/>
      <c r="U6995" s="5"/>
    </row>
    <row r="6996" spans="20:21" x14ac:dyDescent="0.3">
      <c r="T6996" s="5"/>
      <c r="U6996" s="5"/>
    </row>
    <row r="6997" spans="20:21" x14ac:dyDescent="0.3">
      <c r="T6997" s="5"/>
      <c r="U6997" s="5"/>
    </row>
    <row r="6998" spans="20:21" x14ac:dyDescent="0.3">
      <c r="T6998" s="5"/>
      <c r="U6998" s="5"/>
    </row>
    <row r="6999" spans="20:21" x14ac:dyDescent="0.3">
      <c r="T6999" s="5"/>
      <c r="U6999" s="5"/>
    </row>
    <row r="7000" spans="20:21" x14ac:dyDescent="0.3">
      <c r="T7000" s="5"/>
      <c r="U7000" s="5"/>
    </row>
    <row r="7001" spans="20:21" x14ac:dyDescent="0.3">
      <c r="T7001" s="5"/>
      <c r="U7001" s="5"/>
    </row>
    <row r="7002" spans="20:21" x14ac:dyDescent="0.3">
      <c r="T7002" s="5"/>
      <c r="U7002" s="5"/>
    </row>
    <row r="7003" spans="20:21" x14ac:dyDescent="0.3">
      <c r="T7003" s="5"/>
      <c r="U7003" s="5"/>
    </row>
    <row r="7004" spans="20:21" x14ac:dyDescent="0.3">
      <c r="T7004" s="5"/>
      <c r="U7004" s="5"/>
    </row>
    <row r="7005" spans="20:21" x14ac:dyDescent="0.3">
      <c r="T7005" s="5"/>
      <c r="U7005" s="5"/>
    </row>
    <row r="7006" spans="20:21" x14ac:dyDescent="0.3">
      <c r="T7006" s="5"/>
      <c r="U7006" s="5"/>
    </row>
    <row r="7007" spans="20:21" x14ac:dyDescent="0.3">
      <c r="T7007" s="5"/>
      <c r="U7007" s="5"/>
    </row>
    <row r="7008" spans="20:21" x14ac:dyDescent="0.3">
      <c r="T7008" s="5"/>
      <c r="U7008" s="5"/>
    </row>
    <row r="7009" spans="20:21" x14ac:dyDescent="0.3">
      <c r="T7009" s="5"/>
      <c r="U7009" s="5"/>
    </row>
    <row r="7010" spans="20:21" x14ac:dyDescent="0.3">
      <c r="T7010" s="5"/>
      <c r="U7010" s="5"/>
    </row>
    <row r="7011" spans="20:21" x14ac:dyDescent="0.3">
      <c r="T7011" s="5"/>
      <c r="U7011" s="5"/>
    </row>
    <row r="7012" spans="20:21" x14ac:dyDescent="0.3">
      <c r="T7012" s="5"/>
      <c r="U7012" s="5"/>
    </row>
    <row r="7013" spans="20:21" x14ac:dyDescent="0.3">
      <c r="T7013" s="5"/>
      <c r="U7013" s="5"/>
    </row>
    <row r="7014" spans="20:21" x14ac:dyDescent="0.3">
      <c r="T7014" s="5"/>
      <c r="U7014" s="5"/>
    </row>
    <row r="7015" spans="20:21" x14ac:dyDescent="0.3">
      <c r="T7015" s="5"/>
      <c r="U7015" s="5"/>
    </row>
    <row r="7016" spans="20:21" x14ac:dyDescent="0.3">
      <c r="T7016" s="5"/>
      <c r="U7016" s="5"/>
    </row>
    <row r="7017" spans="20:21" x14ac:dyDescent="0.3">
      <c r="T7017" s="5"/>
      <c r="U7017" s="5"/>
    </row>
    <row r="7018" spans="20:21" x14ac:dyDescent="0.3">
      <c r="T7018" s="5"/>
      <c r="U7018" s="5"/>
    </row>
    <row r="7019" spans="20:21" x14ac:dyDescent="0.3">
      <c r="T7019" s="5"/>
      <c r="U7019" s="5"/>
    </row>
    <row r="7020" spans="20:21" x14ac:dyDescent="0.3">
      <c r="T7020" s="5"/>
      <c r="U7020" s="5"/>
    </row>
    <row r="7021" spans="20:21" x14ac:dyDescent="0.3">
      <c r="T7021" s="5"/>
      <c r="U7021" s="5"/>
    </row>
    <row r="7022" spans="20:21" x14ac:dyDescent="0.3">
      <c r="T7022" s="5"/>
      <c r="U7022" s="5"/>
    </row>
    <row r="7023" spans="20:21" x14ac:dyDescent="0.3">
      <c r="T7023" s="5"/>
      <c r="U7023" s="5"/>
    </row>
    <row r="7024" spans="20:21" x14ac:dyDescent="0.3">
      <c r="T7024" s="5"/>
      <c r="U7024" s="5"/>
    </row>
    <row r="7025" spans="20:21" x14ac:dyDescent="0.3">
      <c r="T7025" s="5"/>
      <c r="U7025" s="5"/>
    </row>
    <row r="7026" spans="20:21" x14ac:dyDescent="0.3">
      <c r="T7026" s="5"/>
      <c r="U7026" s="5"/>
    </row>
    <row r="7027" spans="20:21" x14ac:dyDescent="0.3">
      <c r="T7027" s="5"/>
      <c r="U7027" s="5"/>
    </row>
    <row r="7028" spans="20:21" x14ac:dyDescent="0.3">
      <c r="T7028" s="5"/>
      <c r="U7028" s="5"/>
    </row>
    <row r="7029" spans="20:21" x14ac:dyDescent="0.3">
      <c r="T7029" s="5"/>
      <c r="U7029" s="5"/>
    </row>
    <row r="7030" spans="20:21" x14ac:dyDescent="0.3">
      <c r="T7030" s="5"/>
      <c r="U7030" s="5"/>
    </row>
    <row r="7031" spans="20:21" x14ac:dyDescent="0.3">
      <c r="T7031" s="5"/>
      <c r="U7031" s="5"/>
    </row>
    <row r="7032" spans="20:21" x14ac:dyDescent="0.3">
      <c r="T7032" s="5"/>
      <c r="U7032" s="5"/>
    </row>
    <row r="7033" spans="20:21" x14ac:dyDescent="0.3">
      <c r="T7033" s="5"/>
      <c r="U7033" s="5"/>
    </row>
    <row r="7034" spans="20:21" x14ac:dyDescent="0.3">
      <c r="T7034" s="5"/>
      <c r="U7034" s="5"/>
    </row>
    <row r="7035" spans="20:21" x14ac:dyDescent="0.3">
      <c r="T7035" s="5"/>
      <c r="U7035" s="5"/>
    </row>
    <row r="7036" spans="20:21" x14ac:dyDescent="0.3">
      <c r="T7036" s="5"/>
      <c r="U7036" s="5"/>
    </row>
    <row r="7037" spans="20:21" x14ac:dyDescent="0.3">
      <c r="T7037" s="5"/>
      <c r="U7037" s="5"/>
    </row>
    <row r="7038" spans="20:21" x14ac:dyDescent="0.3">
      <c r="T7038" s="5"/>
      <c r="U7038" s="5"/>
    </row>
    <row r="7039" spans="20:21" x14ac:dyDescent="0.3">
      <c r="T7039" s="5"/>
      <c r="U7039" s="5"/>
    </row>
    <row r="7040" spans="20:21" x14ac:dyDescent="0.3">
      <c r="T7040" s="5"/>
      <c r="U7040" s="5"/>
    </row>
    <row r="7041" spans="20:21" x14ac:dyDescent="0.3">
      <c r="T7041" s="5"/>
      <c r="U7041" s="5"/>
    </row>
    <row r="7042" spans="20:21" x14ac:dyDescent="0.3">
      <c r="T7042" s="5"/>
      <c r="U7042" s="5"/>
    </row>
    <row r="7043" spans="20:21" x14ac:dyDescent="0.3">
      <c r="T7043" s="5"/>
      <c r="U7043" s="5"/>
    </row>
    <row r="7044" spans="20:21" x14ac:dyDescent="0.3">
      <c r="T7044" s="5"/>
      <c r="U7044" s="5"/>
    </row>
    <row r="7045" spans="20:21" x14ac:dyDescent="0.3">
      <c r="T7045" s="5"/>
      <c r="U7045" s="5"/>
    </row>
    <row r="7046" spans="20:21" x14ac:dyDescent="0.3">
      <c r="T7046" s="5"/>
      <c r="U7046" s="5"/>
    </row>
    <row r="7047" spans="20:21" x14ac:dyDescent="0.3">
      <c r="T7047" s="5"/>
      <c r="U7047" s="5"/>
    </row>
    <row r="7048" spans="20:21" x14ac:dyDescent="0.3">
      <c r="T7048" s="5"/>
      <c r="U7048" s="5"/>
    </row>
    <row r="7049" spans="20:21" x14ac:dyDescent="0.3">
      <c r="T7049" s="5"/>
      <c r="U7049" s="5"/>
    </row>
    <row r="7050" spans="20:21" x14ac:dyDescent="0.3">
      <c r="T7050" s="5"/>
      <c r="U7050" s="5"/>
    </row>
    <row r="7051" spans="20:21" x14ac:dyDescent="0.3">
      <c r="T7051" s="5"/>
      <c r="U7051" s="5"/>
    </row>
    <row r="7052" spans="20:21" x14ac:dyDescent="0.3">
      <c r="T7052" s="5"/>
      <c r="U7052" s="5"/>
    </row>
    <row r="7053" spans="20:21" x14ac:dyDescent="0.3">
      <c r="T7053" s="5"/>
      <c r="U7053" s="5"/>
    </row>
    <row r="7054" spans="20:21" x14ac:dyDescent="0.3">
      <c r="T7054" s="5"/>
      <c r="U7054" s="5"/>
    </row>
    <row r="7055" spans="20:21" x14ac:dyDescent="0.3">
      <c r="T7055" s="5"/>
      <c r="U7055" s="5"/>
    </row>
    <row r="7056" spans="20:21" x14ac:dyDescent="0.3">
      <c r="T7056" s="5"/>
      <c r="U7056" s="5"/>
    </row>
    <row r="7057" spans="20:21" x14ac:dyDescent="0.3">
      <c r="T7057" s="5"/>
      <c r="U7057" s="5"/>
    </row>
    <row r="7058" spans="20:21" x14ac:dyDescent="0.3">
      <c r="T7058" s="5"/>
      <c r="U7058" s="5"/>
    </row>
    <row r="7059" spans="20:21" x14ac:dyDescent="0.3">
      <c r="T7059" s="5"/>
      <c r="U7059" s="5"/>
    </row>
    <row r="7060" spans="20:21" x14ac:dyDescent="0.3">
      <c r="T7060" s="5"/>
      <c r="U7060" s="5"/>
    </row>
    <row r="7061" spans="20:21" x14ac:dyDescent="0.3">
      <c r="T7061" s="5"/>
      <c r="U7061" s="5"/>
    </row>
    <row r="7062" spans="20:21" x14ac:dyDescent="0.3">
      <c r="T7062" s="5"/>
      <c r="U7062" s="5"/>
    </row>
    <row r="7063" spans="20:21" x14ac:dyDescent="0.3">
      <c r="T7063" s="5"/>
      <c r="U7063" s="5"/>
    </row>
    <row r="7064" spans="20:21" x14ac:dyDescent="0.3">
      <c r="T7064" s="5"/>
      <c r="U7064" s="5"/>
    </row>
    <row r="7065" spans="20:21" x14ac:dyDescent="0.3">
      <c r="T7065" s="5"/>
      <c r="U7065" s="5"/>
    </row>
    <row r="7066" spans="20:21" x14ac:dyDescent="0.3">
      <c r="T7066" s="5"/>
      <c r="U7066" s="5"/>
    </row>
    <row r="7067" spans="20:21" x14ac:dyDescent="0.3">
      <c r="T7067" s="5"/>
      <c r="U7067" s="5"/>
    </row>
    <row r="7068" spans="20:21" x14ac:dyDescent="0.3">
      <c r="T7068" s="5"/>
      <c r="U7068" s="5"/>
    </row>
    <row r="7069" spans="20:21" x14ac:dyDescent="0.3">
      <c r="T7069" s="5"/>
      <c r="U7069" s="5"/>
    </row>
    <row r="7070" spans="20:21" x14ac:dyDescent="0.3">
      <c r="T7070" s="5"/>
      <c r="U7070" s="5"/>
    </row>
    <row r="7071" spans="20:21" x14ac:dyDescent="0.3">
      <c r="T7071" s="5"/>
      <c r="U7071" s="5"/>
    </row>
    <row r="7072" spans="20:21" x14ac:dyDescent="0.3">
      <c r="T7072" s="5"/>
      <c r="U7072" s="5"/>
    </row>
    <row r="7073" spans="20:21" x14ac:dyDescent="0.3">
      <c r="T7073" s="5"/>
      <c r="U7073" s="5"/>
    </row>
    <row r="7074" spans="20:21" x14ac:dyDescent="0.3">
      <c r="T7074" s="5"/>
      <c r="U7074" s="5"/>
    </row>
    <row r="7075" spans="20:21" x14ac:dyDescent="0.3">
      <c r="T7075" s="5"/>
      <c r="U7075" s="5"/>
    </row>
    <row r="7076" spans="20:21" x14ac:dyDescent="0.3">
      <c r="T7076" s="5"/>
      <c r="U7076" s="5"/>
    </row>
    <row r="7077" spans="20:21" x14ac:dyDescent="0.3">
      <c r="T7077" s="5"/>
      <c r="U7077" s="5"/>
    </row>
    <row r="7078" spans="20:21" x14ac:dyDescent="0.3">
      <c r="T7078" s="5"/>
      <c r="U7078" s="5"/>
    </row>
    <row r="7079" spans="20:21" x14ac:dyDescent="0.3">
      <c r="T7079" s="5"/>
      <c r="U7079" s="5"/>
    </row>
    <row r="7080" spans="20:21" x14ac:dyDescent="0.3">
      <c r="T7080" s="5"/>
      <c r="U7080" s="5"/>
    </row>
    <row r="7081" spans="20:21" x14ac:dyDescent="0.3">
      <c r="T7081" s="5"/>
      <c r="U7081" s="5"/>
    </row>
    <row r="7082" spans="20:21" x14ac:dyDescent="0.3">
      <c r="T7082" s="5"/>
      <c r="U7082" s="5"/>
    </row>
    <row r="7083" spans="20:21" x14ac:dyDescent="0.3">
      <c r="T7083" s="5"/>
      <c r="U7083" s="5"/>
    </row>
    <row r="7084" spans="20:21" x14ac:dyDescent="0.3">
      <c r="T7084" s="5"/>
      <c r="U7084" s="5"/>
    </row>
    <row r="7085" spans="20:21" x14ac:dyDescent="0.3">
      <c r="T7085" s="5"/>
      <c r="U7085" s="5"/>
    </row>
    <row r="7086" spans="20:21" x14ac:dyDescent="0.3">
      <c r="T7086" s="5"/>
      <c r="U7086" s="5"/>
    </row>
    <row r="7087" spans="20:21" x14ac:dyDescent="0.3">
      <c r="T7087" s="5"/>
      <c r="U7087" s="5"/>
    </row>
    <row r="7088" spans="20:21" x14ac:dyDescent="0.3">
      <c r="T7088" s="5"/>
      <c r="U7088" s="5"/>
    </row>
    <row r="7089" spans="20:21" x14ac:dyDescent="0.3">
      <c r="T7089" s="5"/>
      <c r="U7089" s="5"/>
    </row>
    <row r="7090" spans="20:21" x14ac:dyDescent="0.3">
      <c r="T7090" s="5"/>
      <c r="U7090" s="5"/>
    </row>
    <row r="7091" spans="20:21" x14ac:dyDescent="0.3">
      <c r="T7091" s="5"/>
      <c r="U7091" s="5"/>
    </row>
    <row r="7092" spans="20:21" x14ac:dyDescent="0.3">
      <c r="T7092" s="5"/>
      <c r="U7092" s="5"/>
    </row>
    <row r="7093" spans="20:21" x14ac:dyDescent="0.3">
      <c r="T7093" s="5"/>
      <c r="U7093" s="5"/>
    </row>
    <row r="7094" spans="20:21" x14ac:dyDescent="0.3">
      <c r="T7094" s="5"/>
      <c r="U7094" s="5"/>
    </row>
    <row r="7095" spans="20:21" x14ac:dyDescent="0.3">
      <c r="T7095" s="5"/>
      <c r="U7095" s="5"/>
    </row>
    <row r="7096" spans="20:21" x14ac:dyDescent="0.3">
      <c r="T7096" s="5"/>
      <c r="U7096" s="5"/>
    </row>
    <row r="7097" spans="20:21" x14ac:dyDescent="0.3">
      <c r="T7097" s="5"/>
      <c r="U7097" s="5"/>
    </row>
    <row r="7098" spans="20:21" x14ac:dyDescent="0.3">
      <c r="T7098" s="5"/>
      <c r="U7098" s="5"/>
    </row>
    <row r="7099" spans="20:21" x14ac:dyDescent="0.3">
      <c r="T7099" s="5"/>
      <c r="U7099" s="5"/>
    </row>
    <row r="7100" spans="20:21" x14ac:dyDescent="0.3">
      <c r="T7100" s="5"/>
      <c r="U7100" s="5"/>
    </row>
    <row r="7101" spans="20:21" x14ac:dyDescent="0.3">
      <c r="T7101" s="5"/>
      <c r="U7101" s="5"/>
    </row>
    <row r="7102" spans="20:21" x14ac:dyDescent="0.3">
      <c r="T7102" s="5"/>
      <c r="U7102" s="5"/>
    </row>
    <row r="7103" spans="20:21" x14ac:dyDescent="0.3">
      <c r="T7103" s="5"/>
      <c r="U7103" s="5"/>
    </row>
    <row r="7104" spans="20:21" x14ac:dyDescent="0.3">
      <c r="T7104" s="5"/>
      <c r="U7104" s="5"/>
    </row>
    <row r="7105" spans="20:21" x14ac:dyDescent="0.3">
      <c r="T7105" s="5"/>
      <c r="U7105" s="5"/>
    </row>
    <row r="7106" spans="20:21" x14ac:dyDescent="0.3">
      <c r="T7106" s="5"/>
      <c r="U7106" s="5"/>
    </row>
    <row r="7107" spans="20:21" x14ac:dyDescent="0.3">
      <c r="T7107" s="5"/>
      <c r="U7107" s="5"/>
    </row>
    <row r="7108" spans="20:21" x14ac:dyDescent="0.3">
      <c r="T7108" s="5"/>
      <c r="U7108" s="5"/>
    </row>
    <row r="7109" spans="20:21" x14ac:dyDescent="0.3">
      <c r="T7109" s="5"/>
      <c r="U7109" s="5"/>
    </row>
    <row r="7110" spans="20:21" x14ac:dyDescent="0.3">
      <c r="T7110" s="5"/>
      <c r="U7110" s="5"/>
    </row>
    <row r="7111" spans="20:21" x14ac:dyDescent="0.3">
      <c r="T7111" s="5"/>
      <c r="U7111" s="5"/>
    </row>
    <row r="7112" spans="20:21" x14ac:dyDescent="0.3">
      <c r="T7112" s="5"/>
      <c r="U7112" s="5"/>
    </row>
    <row r="7113" spans="20:21" x14ac:dyDescent="0.3">
      <c r="T7113" s="5"/>
      <c r="U7113" s="5"/>
    </row>
    <row r="7114" spans="20:21" x14ac:dyDescent="0.3">
      <c r="T7114" s="5"/>
      <c r="U7114" s="5"/>
    </row>
    <row r="7115" spans="20:21" x14ac:dyDescent="0.3">
      <c r="T7115" s="5"/>
      <c r="U7115" s="5"/>
    </row>
    <row r="7116" spans="20:21" x14ac:dyDescent="0.3">
      <c r="T7116" s="5"/>
      <c r="U7116" s="5"/>
    </row>
    <row r="7117" spans="20:21" x14ac:dyDescent="0.3">
      <c r="T7117" s="5"/>
      <c r="U7117" s="5"/>
    </row>
    <row r="7118" spans="20:21" x14ac:dyDescent="0.3">
      <c r="T7118" s="5"/>
      <c r="U7118" s="5"/>
    </row>
    <row r="7119" spans="20:21" x14ac:dyDescent="0.3">
      <c r="T7119" s="5"/>
      <c r="U7119" s="5"/>
    </row>
    <row r="7120" spans="20:21" x14ac:dyDescent="0.3">
      <c r="T7120" s="5"/>
      <c r="U7120" s="5"/>
    </row>
    <row r="7121" spans="20:21" x14ac:dyDescent="0.3">
      <c r="T7121" s="5"/>
      <c r="U7121" s="5"/>
    </row>
    <row r="7122" spans="20:21" x14ac:dyDescent="0.3">
      <c r="T7122" s="5"/>
      <c r="U7122" s="5"/>
    </row>
    <row r="7123" spans="20:21" x14ac:dyDescent="0.3">
      <c r="T7123" s="5"/>
      <c r="U7123" s="5"/>
    </row>
    <row r="7124" spans="20:21" x14ac:dyDescent="0.3">
      <c r="T7124" s="5"/>
      <c r="U7124" s="5"/>
    </row>
    <row r="7125" spans="20:21" x14ac:dyDescent="0.3">
      <c r="T7125" s="5"/>
      <c r="U7125" s="5"/>
    </row>
    <row r="7126" spans="20:21" x14ac:dyDescent="0.3">
      <c r="T7126" s="5"/>
      <c r="U7126" s="5"/>
    </row>
    <row r="7127" spans="20:21" x14ac:dyDescent="0.3">
      <c r="T7127" s="5"/>
      <c r="U7127" s="5"/>
    </row>
    <row r="7128" spans="20:21" x14ac:dyDescent="0.3">
      <c r="T7128" s="5"/>
      <c r="U7128" s="5"/>
    </row>
    <row r="7129" spans="20:21" x14ac:dyDescent="0.3">
      <c r="T7129" s="5"/>
      <c r="U7129" s="5"/>
    </row>
    <row r="7130" spans="20:21" x14ac:dyDescent="0.3">
      <c r="T7130" s="5"/>
      <c r="U7130" s="5"/>
    </row>
    <row r="7131" spans="20:21" x14ac:dyDescent="0.3">
      <c r="T7131" s="5"/>
      <c r="U7131" s="5"/>
    </row>
    <row r="7132" spans="20:21" x14ac:dyDescent="0.3">
      <c r="T7132" s="5"/>
      <c r="U7132" s="5"/>
    </row>
    <row r="7133" spans="20:21" x14ac:dyDescent="0.3">
      <c r="T7133" s="5"/>
      <c r="U7133" s="5"/>
    </row>
    <row r="7134" spans="20:21" x14ac:dyDescent="0.3">
      <c r="T7134" s="5"/>
      <c r="U7134" s="5"/>
    </row>
    <row r="7135" spans="20:21" x14ac:dyDescent="0.3">
      <c r="T7135" s="5"/>
      <c r="U7135" s="5"/>
    </row>
    <row r="7136" spans="20:21" x14ac:dyDescent="0.3">
      <c r="T7136" s="5"/>
      <c r="U7136" s="5"/>
    </row>
    <row r="7137" spans="20:21" x14ac:dyDescent="0.3">
      <c r="T7137" s="5"/>
      <c r="U7137" s="5"/>
    </row>
    <row r="7138" spans="20:21" x14ac:dyDescent="0.3">
      <c r="T7138" s="5"/>
      <c r="U7138" s="5"/>
    </row>
    <row r="7139" spans="20:21" x14ac:dyDescent="0.3">
      <c r="T7139" s="5"/>
      <c r="U7139" s="5"/>
    </row>
    <row r="7140" spans="20:21" x14ac:dyDescent="0.3">
      <c r="T7140" s="5"/>
      <c r="U7140" s="5"/>
    </row>
    <row r="7141" spans="20:21" x14ac:dyDescent="0.3">
      <c r="T7141" s="5"/>
      <c r="U7141" s="5"/>
    </row>
    <row r="7142" spans="20:21" x14ac:dyDescent="0.3">
      <c r="T7142" s="5"/>
      <c r="U7142" s="5"/>
    </row>
    <row r="7143" spans="20:21" x14ac:dyDescent="0.3">
      <c r="T7143" s="5"/>
      <c r="U7143" s="5"/>
    </row>
    <row r="7144" spans="20:21" x14ac:dyDescent="0.3">
      <c r="T7144" s="5"/>
      <c r="U7144" s="5"/>
    </row>
    <row r="7145" spans="20:21" x14ac:dyDescent="0.3">
      <c r="T7145" s="5"/>
      <c r="U7145" s="5"/>
    </row>
    <row r="7146" spans="20:21" x14ac:dyDescent="0.3">
      <c r="T7146" s="5"/>
      <c r="U7146" s="5"/>
    </row>
    <row r="7147" spans="20:21" x14ac:dyDescent="0.3">
      <c r="T7147" s="5"/>
      <c r="U7147" s="5"/>
    </row>
    <row r="7148" spans="20:21" x14ac:dyDescent="0.3">
      <c r="T7148" s="5"/>
      <c r="U7148" s="5"/>
    </row>
    <row r="7149" spans="20:21" x14ac:dyDescent="0.3">
      <c r="T7149" s="5"/>
      <c r="U7149" s="5"/>
    </row>
    <row r="7150" spans="20:21" x14ac:dyDescent="0.3">
      <c r="T7150" s="5"/>
      <c r="U7150" s="5"/>
    </row>
    <row r="7151" spans="20:21" x14ac:dyDescent="0.3">
      <c r="T7151" s="5"/>
      <c r="U7151" s="5"/>
    </row>
    <row r="7152" spans="20:21" x14ac:dyDescent="0.3">
      <c r="T7152" s="5"/>
      <c r="U7152" s="5"/>
    </row>
    <row r="7153" spans="20:21" x14ac:dyDescent="0.3">
      <c r="T7153" s="5"/>
      <c r="U7153" s="5"/>
    </row>
    <row r="7154" spans="20:21" x14ac:dyDescent="0.3">
      <c r="T7154" s="5"/>
      <c r="U7154" s="5"/>
    </row>
    <row r="7155" spans="20:21" x14ac:dyDescent="0.3">
      <c r="T7155" s="5"/>
      <c r="U7155" s="5"/>
    </row>
    <row r="7156" spans="20:21" x14ac:dyDescent="0.3">
      <c r="T7156" s="5"/>
      <c r="U7156" s="5"/>
    </row>
    <row r="7157" spans="20:21" x14ac:dyDescent="0.3">
      <c r="T7157" s="5"/>
      <c r="U7157" s="5"/>
    </row>
    <row r="7158" spans="20:21" x14ac:dyDescent="0.3">
      <c r="T7158" s="5"/>
      <c r="U7158" s="5"/>
    </row>
    <row r="7159" spans="20:21" x14ac:dyDescent="0.3">
      <c r="T7159" s="5"/>
      <c r="U7159" s="5"/>
    </row>
    <row r="7160" spans="20:21" x14ac:dyDescent="0.3">
      <c r="T7160" s="5"/>
      <c r="U7160" s="5"/>
    </row>
    <row r="7161" spans="20:21" x14ac:dyDescent="0.3">
      <c r="T7161" s="5"/>
      <c r="U7161" s="5"/>
    </row>
    <row r="7162" spans="20:21" x14ac:dyDescent="0.3">
      <c r="T7162" s="5"/>
      <c r="U7162" s="5"/>
    </row>
    <row r="7163" spans="20:21" x14ac:dyDescent="0.3">
      <c r="T7163" s="5"/>
      <c r="U7163" s="5"/>
    </row>
    <row r="7164" spans="20:21" x14ac:dyDescent="0.3">
      <c r="T7164" s="5"/>
      <c r="U7164" s="5"/>
    </row>
    <row r="7165" spans="20:21" x14ac:dyDescent="0.3">
      <c r="T7165" s="5"/>
      <c r="U7165" s="5"/>
    </row>
    <row r="7166" spans="20:21" x14ac:dyDescent="0.3">
      <c r="T7166" s="5"/>
      <c r="U7166" s="5"/>
    </row>
    <row r="7167" spans="20:21" x14ac:dyDescent="0.3">
      <c r="T7167" s="5"/>
      <c r="U7167" s="5"/>
    </row>
    <row r="7168" spans="20:21" x14ac:dyDescent="0.3">
      <c r="T7168" s="5"/>
      <c r="U7168" s="5"/>
    </row>
    <row r="7169" spans="20:21" x14ac:dyDescent="0.3">
      <c r="T7169" s="5"/>
      <c r="U7169" s="5"/>
    </row>
    <row r="7170" spans="20:21" x14ac:dyDescent="0.3">
      <c r="T7170" s="5"/>
      <c r="U7170" s="5"/>
    </row>
    <row r="7171" spans="20:21" x14ac:dyDescent="0.3">
      <c r="T7171" s="5"/>
      <c r="U7171" s="5"/>
    </row>
    <row r="7172" spans="20:21" x14ac:dyDescent="0.3">
      <c r="T7172" s="5"/>
      <c r="U7172" s="5"/>
    </row>
    <row r="7173" spans="20:21" x14ac:dyDescent="0.3">
      <c r="T7173" s="5"/>
      <c r="U7173" s="5"/>
    </row>
    <row r="7174" spans="20:21" x14ac:dyDescent="0.3">
      <c r="T7174" s="5"/>
      <c r="U7174" s="5"/>
    </row>
    <row r="7175" spans="20:21" x14ac:dyDescent="0.3">
      <c r="T7175" s="5"/>
      <c r="U7175" s="5"/>
    </row>
    <row r="7176" spans="20:21" x14ac:dyDescent="0.3">
      <c r="T7176" s="5"/>
      <c r="U7176" s="5"/>
    </row>
    <row r="7177" spans="20:21" x14ac:dyDescent="0.3">
      <c r="T7177" s="5"/>
      <c r="U7177" s="5"/>
    </row>
    <row r="7178" spans="20:21" x14ac:dyDescent="0.3">
      <c r="T7178" s="5"/>
      <c r="U7178" s="5"/>
    </row>
    <row r="7179" spans="20:21" x14ac:dyDescent="0.3">
      <c r="T7179" s="5"/>
      <c r="U7179" s="5"/>
    </row>
    <row r="7180" spans="20:21" x14ac:dyDescent="0.3">
      <c r="T7180" s="5"/>
      <c r="U7180" s="5"/>
    </row>
    <row r="7181" spans="20:21" x14ac:dyDescent="0.3">
      <c r="T7181" s="5"/>
      <c r="U7181" s="5"/>
    </row>
    <row r="7182" spans="20:21" x14ac:dyDescent="0.3">
      <c r="T7182" s="5"/>
      <c r="U7182" s="5"/>
    </row>
    <row r="7183" spans="20:21" x14ac:dyDescent="0.3">
      <c r="T7183" s="5"/>
      <c r="U7183" s="5"/>
    </row>
    <row r="7184" spans="20:21" x14ac:dyDescent="0.3">
      <c r="T7184" s="5"/>
      <c r="U7184" s="5"/>
    </row>
    <row r="7185" spans="20:21" x14ac:dyDescent="0.3">
      <c r="T7185" s="5"/>
      <c r="U7185" s="5"/>
    </row>
    <row r="7186" spans="20:21" x14ac:dyDescent="0.3">
      <c r="T7186" s="5"/>
      <c r="U7186" s="5"/>
    </row>
    <row r="7187" spans="20:21" x14ac:dyDescent="0.3">
      <c r="T7187" s="5"/>
      <c r="U7187" s="5"/>
    </row>
    <row r="7188" spans="20:21" x14ac:dyDescent="0.3">
      <c r="T7188" s="5"/>
      <c r="U7188" s="5"/>
    </row>
    <row r="7189" spans="20:21" x14ac:dyDescent="0.3">
      <c r="T7189" s="5"/>
      <c r="U7189" s="5"/>
    </row>
    <row r="7190" spans="20:21" x14ac:dyDescent="0.3">
      <c r="T7190" s="5"/>
      <c r="U7190" s="5"/>
    </row>
    <row r="7191" spans="20:21" x14ac:dyDescent="0.3">
      <c r="T7191" s="5"/>
      <c r="U7191" s="5"/>
    </row>
    <row r="7192" spans="20:21" x14ac:dyDescent="0.3">
      <c r="T7192" s="5"/>
      <c r="U7192" s="5"/>
    </row>
    <row r="7193" spans="20:21" x14ac:dyDescent="0.3">
      <c r="T7193" s="5"/>
      <c r="U7193" s="5"/>
    </row>
    <row r="7194" spans="20:21" x14ac:dyDescent="0.3">
      <c r="T7194" s="5"/>
      <c r="U7194" s="5"/>
    </row>
    <row r="7195" spans="20:21" x14ac:dyDescent="0.3">
      <c r="T7195" s="5"/>
      <c r="U7195" s="5"/>
    </row>
    <row r="7196" spans="20:21" x14ac:dyDescent="0.3">
      <c r="T7196" s="5"/>
      <c r="U7196" s="5"/>
    </row>
    <row r="7197" spans="20:21" x14ac:dyDescent="0.3">
      <c r="T7197" s="5"/>
      <c r="U7197" s="5"/>
    </row>
    <row r="7198" spans="20:21" x14ac:dyDescent="0.3">
      <c r="T7198" s="5"/>
      <c r="U7198" s="5"/>
    </row>
    <row r="7199" spans="20:21" x14ac:dyDescent="0.3">
      <c r="T7199" s="5"/>
      <c r="U7199" s="5"/>
    </row>
    <row r="7200" spans="20:21" x14ac:dyDescent="0.3">
      <c r="T7200" s="5"/>
      <c r="U7200" s="5"/>
    </row>
    <row r="7201" spans="20:21" x14ac:dyDescent="0.3">
      <c r="T7201" s="5"/>
      <c r="U7201" s="5"/>
    </row>
    <row r="7202" spans="20:21" x14ac:dyDescent="0.3">
      <c r="T7202" s="5"/>
      <c r="U7202" s="5"/>
    </row>
    <row r="7203" spans="20:21" x14ac:dyDescent="0.3">
      <c r="T7203" s="5"/>
      <c r="U7203" s="5"/>
    </row>
    <row r="7204" spans="20:21" x14ac:dyDescent="0.3">
      <c r="T7204" s="5"/>
      <c r="U7204" s="5"/>
    </row>
    <row r="7205" spans="20:21" x14ac:dyDescent="0.3">
      <c r="T7205" s="5"/>
      <c r="U7205" s="5"/>
    </row>
    <row r="7206" spans="20:21" x14ac:dyDescent="0.3">
      <c r="T7206" s="5"/>
      <c r="U7206" s="5"/>
    </row>
    <row r="7207" spans="20:21" x14ac:dyDescent="0.3">
      <c r="T7207" s="5"/>
      <c r="U7207" s="5"/>
    </row>
    <row r="7208" spans="20:21" x14ac:dyDescent="0.3">
      <c r="T7208" s="5"/>
      <c r="U7208" s="5"/>
    </row>
    <row r="7209" spans="20:21" x14ac:dyDescent="0.3">
      <c r="T7209" s="5"/>
      <c r="U7209" s="5"/>
    </row>
    <row r="7210" spans="20:21" x14ac:dyDescent="0.3">
      <c r="T7210" s="5"/>
      <c r="U7210" s="5"/>
    </row>
    <row r="7211" spans="20:21" x14ac:dyDescent="0.3">
      <c r="T7211" s="5"/>
      <c r="U7211" s="5"/>
    </row>
    <row r="7212" spans="20:21" x14ac:dyDescent="0.3">
      <c r="T7212" s="5"/>
      <c r="U7212" s="5"/>
    </row>
    <row r="7213" spans="20:21" x14ac:dyDescent="0.3">
      <c r="T7213" s="5"/>
      <c r="U7213" s="5"/>
    </row>
    <row r="7214" spans="20:21" x14ac:dyDescent="0.3">
      <c r="T7214" s="5"/>
      <c r="U7214" s="5"/>
    </row>
    <row r="7215" spans="20:21" x14ac:dyDescent="0.3">
      <c r="T7215" s="5"/>
      <c r="U7215" s="5"/>
    </row>
    <row r="7216" spans="20:21" x14ac:dyDescent="0.3">
      <c r="T7216" s="5"/>
      <c r="U7216" s="5"/>
    </row>
    <row r="7217" spans="20:21" x14ac:dyDescent="0.3">
      <c r="T7217" s="5"/>
      <c r="U7217" s="5"/>
    </row>
    <row r="7218" spans="20:21" x14ac:dyDescent="0.3">
      <c r="T7218" s="5"/>
      <c r="U7218" s="5"/>
    </row>
    <row r="7219" spans="20:21" x14ac:dyDescent="0.3">
      <c r="T7219" s="5"/>
      <c r="U7219" s="5"/>
    </row>
    <row r="7220" spans="20:21" x14ac:dyDescent="0.3">
      <c r="T7220" s="5"/>
      <c r="U7220" s="5"/>
    </row>
    <row r="7221" spans="20:21" x14ac:dyDescent="0.3">
      <c r="T7221" s="5"/>
      <c r="U7221" s="5"/>
    </row>
    <row r="7222" spans="20:21" x14ac:dyDescent="0.3">
      <c r="T7222" s="5"/>
      <c r="U7222" s="5"/>
    </row>
    <row r="7223" spans="20:21" x14ac:dyDescent="0.3">
      <c r="T7223" s="5"/>
      <c r="U7223" s="5"/>
    </row>
    <row r="7224" spans="20:21" x14ac:dyDescent="0.3">
      <c r="T7224" s="5"/>
      <c r="U7224" s="5"/>
    </row>
    <row r="7225" spans="20:21" x14ac:dyDescent="0.3">
      <c r="T7225" s="5"/>
      <c r="U7225" s="5"/>
    </row>
    <row r="7226" spans="20:21" x14ac:dyDescent="0.3">
      <c r="T7226" s="5"/>
      <c r="U7226" s="5"/>
    </row>
    <row r="7227" spans="20:21" x14ac:dyDescent="0.3">
      <c r="T7227" s="5"/>
      <c r="U7227" s="5"/>
    </row>
    <row r="7228" spans="20:21" x14ac:dyDescent="0.3">
      <c r="T7228" s="5"/>
      <c r="U7228" s="5"/>
    </row>
    <row r="7229" spans="20:21" x14ac:dyDescent="0.3">
      <c r="T7229" s="5"/>
      <c r="U7229" s="5"/>
    </row>
    <row r="7230" spans="20:21" x14ac:dyDescent="0.3">
      <c r="T7230" s="5"/>
      <c r="U7230" s="5"/>
    </row>
    <row r="7231" spans="20:21" x14ac:dyDescent="0.3">
      <c r="T7231" s="5"/>
      <c r="U7231" s="5"/>
    </row>
    <row r="7232" spans="20:21" x14ac:dyDescent="0.3">
      <c r="T7232" s="5"/>
      <c r="U7232" s="5"/>
    </row>
    <row r="7233" spans="20:21" x14ac:dyDescent="0.3">
      <c r="T7233" s="5"/>
      <c r="U7233" s="5"/>
    </row>
    <row r="7234" spans="20:21" x14ac:dyDescent="0.3">
      <c r="T7234" s="5"/>
      <c r="U7234" s="5"/>
    </row>
    <row r="7235" spans="20:21" x14ac:dyDescent="0.3">
      <c r="T7235" s="5"/>
      <c r="U7235" s="5"/>
    </row>
    <row r="7236" spans="20:21" x14ac:dyDescent="0.3">
      <c r="T7236" s="5"/>
      <c r="U7236" s="5"/>
    </row>
    <row r="7237" spans="20:21" x14ac:dyDescent="0.3">
      <c r="T7237" s="5"/>
      <c r="U7237" s="5"/>
    </row>
    <row r="7238" spans="20:21" x14ac:dyDescent="0.3">
      <c r="T7238" s="5"/>
      <c r="U7238" s="5"/>
    </row>
    <row r="7239" spans="20:21" x14ac:dyDescent="0.3">
      <c r="T7239" s="5"/>
      <c r="U7239" s="5"/>
    </row>
    <row r="7240" spans="20:21" x14ac:dyDescent="0.3">
      <c r="T7240" s="5"/>
      <c r="U7240" s="5"/>
    </row>
    <row r="7241" spans="20:21" x14ac:dyDescent="0.3">
      <c r="T7241" s="5"/>
      <c r="U7241" s="5"/>
    </row>
    <row r="7242" spans="20:21" x14ac:dyDescent="0.3">
      <c r="T7242" s="5"/>
      <c r="U7242" s="5"/>
    </row>
    <row r="7243" spans="20:21" x14ac:dyDescent="0.3">
      <c r="T7243" s="5"/>
      <c r="U7243" s="5"/>
    </row>
    <row r="7244" spans="20:21" x14ac:dyDescent="0.3">
      <c r="T7244" s="5"/>
      <c r="U7244" s="5"/>
    </row>
    <row r="7245" spans="20:21" x14ac:dyDescent="0.3">
      <c r="T7245" s="5"/>
      <c r="U7245" s="5"/>
    </row>
    <row r="7246" spans="20:21" x14ac:dyDescent="0.3">
      <c r="T7246" s="5"/>
      <c r="U7246" s="5"/>
    </row>
    <row r="7247" spans="20:21" x14ac:dyDescent="0.3">
      <c r="T7247" s="5"/>
      <c r="U7247" s="5"/>
    </row>
    <row r="7248" spans="20:21" x14ac:dyDescent="0.3">
      <c r="T7248" s="5"/>
      <c r="U7248" s="5"/>
    </row>
    <row r="7249" spans="20:21" x14ac:dyDescent="0.3">
      <c r="T7249" s="5"/>
      <c r="U7249" s="5"/>
    </row>
    <row r="7250" spans="20:21" x14ac:dyDescent="0.3">
      <c r="T7250" s="5"/>
      <c r="U7250" s="5"/>
    </row>
    <row r="7251" spans="20:21" x14ac:dyDescent="0.3">
      <c r="T7251" s="5"/>
      <c r="U7251" s="5"/>
    </row>
    <row r="7252" spans="20:21" x14ac:dyDescent="0.3">
      <c r="T7252" s="5"/>
      <c r="U7252" s="5"/>
    </row>
    <row r="7253" spans="20:21" x14ac:dyDescent="0.3">
      <c r="T7253" s="5"/>
      <c r="U7253" s="5"/>
    </row>
    <row r="7254" spans="20:21" x14ac:dyDescent="0.3">
      <c r="T7254" s="5"/>
      <c r="U7254" s="5"/>
    </row>
    <row r="7255" spans="20:21" x14ac:dyDescent="0.3">
      <c r="T7255" s="5"/>
      <c r="U7255" s="5"/>
    </row>
    <row r="7256" spans="20:21" x14ac:dyDescent="0.3">
      <c r="T7256" s="5"/>
      <c r="U7256" s="5"/>
    </row>
    <row r="7257" spans="20:21" x14ac:dyDescent="0.3">
      <c r="T7257" s="5"/>
      <c r="U7257" s="5"/>
    </row>
    <row r="7258" spans="20:21" x14ac:dyDescent="0.3">
      <c r="T7258" s="5"/>
      <c r="U7258" s="5"/>
    </row>
    <row r="7259" spans="20:21" x14ac:dyDescent="0.3">
      <c r="T7259" s="5"/>
      <c r="U7259" s="5"/>
    </row>
    <row r="7260" spans="20:21" x14ac:dyDescent="0.3">
      <c r="T7260" s="5"/>
      <c r="U7260" s="5"/>
    </row>
    <row r="7261" spans="20:21" x14ac:dyDescent="0.3">
      <c r="T7261" s="5"/>
      <c r="U7261" s="5"/>
    </row>
    <row r="7262" spans="20:21" x14ac:dyDescent="0.3">
      <c r="T7262" s="5"/>
      <c r="U7262" s="5"/>
    </row>
    <row r="7263" spans="20:21" x14ac:dyDescent="0.3">
      <c r="T7263" s="5"/>
      <c r="U7263" s="5"/>
    </row>
    <row r="7264" spans="20:21" x14ac:dyDescent="0.3">
      <c r="T7264" s="5"/>
      <c r="U7264" s="5"/>
    </row>
    <row r="7265" spans="20:21" x14ac:dyDescent="0.3">
      <c r="T7265" s="5"/>
      <c r="U7265" s="5"/>
    </row>
    <row r="7266" spans="20:21" x14ac:dyDescent="0.3">
      <c r="T7266" s="5"/>
      <c r="U7266" s="5"/>
    </row>
    <row r="7267" spans="20:21" x14ac:dyDescent="0.3">
      <c r="T7267" s="5"/>
      <c r="U7267" s="5"/>
    </row>
    <row r="7268" spans="20:21" x14ac:dyDescent="0.3">
      <c r="T7268" s="5"/>
      <c r="U7268" s="5"/>
    </row>
    <row r="7269" spans="20:21" x14ac:dyDescent="0.3">
      <c r="T7269" s="5"/>
      <c r="U7269" s="5"/>
    </row>
    <row r="7270" spans="20:21" x14ac:dyDescent="0.3">
      <c r="T7270" s="5"/>
      <c r="U7270" s="5"/>
    </row>
    <row r="7271" spans="20:21" x14ac:dyDescent="0.3">
      <c r="T7271" s="5"/>
      <c r="U7271" s="5"/>
    </row>
    <row r="7272" spans="20:21" x14ac:dyDescent="0.3">
      <c r="T7272" s="5"/>
      <c r="U7272" s="5"/>
    </row>
    <row r="7273" spans="20:21" x14ac:dyDescent="0.3">
      <c r="T7273" s="5"/>
      <c r="U7273" s="5"/>
    </row>
    <row r="7274" spans="20:21" x14ac:dyDescent="0.3">
      <c r="T7274" s="5"/>
      <c r="U7274" s="5"/>
    </row>
    <row r="7275" spans="20:21" x14ac:dyDescent="0.3">
      <c r="T7275" s="5"/>
      <c r="U7275" s="5"/>
    </row>
    <row r="7276" spans="20:21" x14ac:dyDescent="0.3">
      <c r="T7276" s="5"/>
      <c r="U7276" s="5"/>
    </row>
    <row r="7277" spans="20:21" x14ac:dyDescent="0.3">
      <c r="T7277" s="5"/>
      <c r="U7277" s="5"/>
    </row>
    <row r="7278" spans="20:21" x14ac:dyDescent="0.3">
      <c r="T7278" s="5"/>
      <c r="U7278" s="5"/>
    </row>
    <row r="7279" spans="20:21" x14ac:dyDescent="0.3">
      <c r="T7279" s="5"/>
      <c r="U7279" s="5"/>
    </row>
    <row r="7280" spans="20:21" x14ac:dyDescent="0.3">
      <c r="T7280" s="5"/>
      <c r="U7280" s="5"/>
    </row>
    <row r="7281" spans="20:21" x14ac:dyDescent="0.3">
      <c r="T7281" s="5"/>
      <c r="U7281" s="5"/>
    </row>
    <row r="7282" spans="20:21" x14ac:dyDescent="0.3">
      <c r="T7282" s="5"/>
      <c r="U7282" s="5"/>
    </row>
    <row r="7283" spans="20:21" x14ac:dyDescent="0.3">
      <c r="T7283" s="5"/>
      <c r="U7283" s="5"/>
    </row>
    <row r="7284" spans="20:21" x14ac:dyDescent="0.3">
      <c r="T7284" s="5"/>
      <c r="U7284" s="5"/>
    </row>
    <row r="7285" spans="20:21" x14ac:dyDescent="0.3">
      <c r="T7285" s="5"/>
      <c r="U7285" s="5"/>
    </row>
    <row r="7286" spans="20:21" x14ac:dyDescent="0.3">
      <c r="T7286" s="5"/>
      <c r="U7286" s="5"/>
    </row>
    <row r="7287" spans="20:21" x14ac:dyDescent="0.3">
      <c r="T7287" s="5"/>
      <c r="U7287" s="5"/>
    </row>
    <row r="7288" spans="20:21" x14ac:dyDescent="0.3">
      <c r="T7288" s="5"/>
      <c r="U7288" s="5"/>
    </row>
    <row r="7289" spans="20:21" x14ac:dyDescent="0.3">
      <c r="T7289" s="5"/>
      <c r="U7289" s="5"/>
    </row>
    <row r="7290" spans="20:21" x14ac:dyDescent="0.3">
      <c r="T7290" s="5"/>
      <c r="U7290" s="5"/>
    </row>
    <row r="7291" spans="20:21" x14ac:dyDescent="0.3">
      <c r="T7291" s="5"/>
      <c r="U7291" s="5"/>
    </row>
    <row r="7292" spans="20:21" x14ac:dyDescent="0.3">
      <c r="T7292" s="5"/>
      <c r="U7292" s="5"/>
    </row>
    <row r="7293" spans="20:21" x14ac:dyDescent="0.3">
      <c r="T7293" s="5"/>
      <c r="U7293" s="5"/>
    </row>
    <row r="7294" spans="20:21" x14ac:dyDescent="0.3">
      <c r="T7294" s="5"/>
      <c r="U7294" s="5"/>
    </row>
    <row r="7295" spans="20:21" x14ac:dyDescent="0.3">
      <c r="T7295" s="5"/>
      <c r="U7295" s="5"/>
    </row>
    <row r="7296" spans="20:21" x14ac:dyDescent="0.3">
      <c r="T7296" s="5"/>
      <c r="U7296" s="5"/>
    </row>
    <row r="7297" spans="20:21" x14ac:dyDescent="0.3">
      <c r="T7297" s="5"/>
      <c r="U7297" s="5"/>
    </row>
    <row r="7298" spans="20:21" x14ac:dyDescent="0.3">
      <c r="T7298" s="5"/>
      <c r="U7298" s="5"/>
    </row>
    <row r="7299" spans="20:21" x14ac:dyDescent="0.3">
      <c r="T7299" s="5"/>
      <c r="U7299" s="5"/>
    </row>
    <row r="7300" spans="20:21" x14ac:dyDescent="0.3">
      <c r="T7300" s="5"/>
      <c r="U7300" s="5"/>
    </row>
    <row r="7301" spans="20:21" x14ac:dyDescent="0.3">
      <c r="T7301" s="5"/>
      <c r="U7301" s="5"/>
    </row>
    <row r="7302" spans="20:21" x14ac:dyDescent="0.3">
      <c r="T7302" s="5"/>
      <c r="U7302" s="5"/>
    </row>
    <row r="7303" spans="20:21" x14ac:dyDescent="0.3">
      <c r="T7303" s="5"/>
      <c r="U7303" s="5"/>
    </row>
    <row r="7304" spans="20:21" x14ac:dyDescent="0.3">
      <c r="T7304" s="5"/>
      <c r="U7304" s="5"/>
    </row>
    <row r="7305" spans="20:21" x14ac:dyDescent="0.3">
      <c r="T7305" s="5"/>
      <c r="U7305" s="5"/>
    </row>
    <row r="7306" spans="20:21" x14ac:dyDescent="0.3">
      <c r="T7306" s="5"/>
      <c r="U7306" s="5"/>
    </row>
    <row r="7307" spans="20:21" x14ac:dyDescent="0.3">
      <c r="T7307" s="5"/>
      <c r="U7307" s="5"/>
    </row>
    <row r="7308" spans="20:21" x14ac:dyDescent="0.3">
      <c r="T7308" s="5"/>
      <c r="U7308" s="5"/>
    </row>
    <row r="7309" spans="20:21" x14ac:dyDescent="0.3">
      <c r="T7309" s="5"/>
      <c r="U7309" s="5"/>
    </row>
    <row r="7310" spans="20:21" x14ac:dyDescent="0.3">
      <c r="T7310" s="5"/>
      <c r="U7310" s="5"/>
    </row>
    <row r="7311" spans="20:21" x14ac:dyDescent="0.3">
      <c r="T7311" s="5"/>
      <c r="U7311" s="5"/>
    </row>
    <row r="7312" spans="20:21" x14ac:dyDescent="0.3">
      <c r="T7312" s="5"/>
      <c r="U7312" s="5"/>
    </row>
    <row r="7313" spans="20:21" x14ac:dyDescent="0.3">
      <c r="T7313" s="5"/>
      <c r="U7313" s="5"/>
    </row>
    <row r="7314" spans="20:21" x14ac:dyDescent="0.3">
      <c r="T7314" s="5"/>
      <c r="U7314" s="5"/>
    </row>
    <row r="7315" spans="20:21" x14ac:dyDescent="0.3">
      <c r="T7315" s="5"/>
      <c r="U7315" s="5"/>
    </row>
    <row r="7316" spans="20:21" x14ac:dyDescent="0.3">
      <c r="T7316" s="5"/>
      <c r="U7316" s="5"/>
    </row>
    <row r="7317" spans="20:21" x14ac:dyDescent="0.3">
      <c r="T7317" s="5"/>
      <c r="U7317" s="5"/>
    </row>
    <row r="7318" spans="20:21" x14ac:dyDescent="0.3">
      <c r="T7318" s="5"/>
      <c r="U7318" s="5"/>
    </row>
    <row r="7319" spans="20:21" x14ac:dyDescent="0.3">
      <c r="T7319" s="5"/>
      <c r="U7319" s="5"/>
    </row>
    <row r="7320" spans="20:21" x14ac:dyDescent="0.3">
      <c r="T7320" s="5"/>
      <c r="U7320" s="5"/>
    </row>
    <row r="7321" spans="20:21" x14ac:dyDescent="0.3">
      <c r="T7321" s="5"/>
      <c r="U7321" s="5"/>
    </row>
    <row r="7322" spans="20:21" x14ac:dyDescent="0.3">
      <c r="T7322" s="5"/>
      <c r="U7322" s="5"/>
    </row>
    <row r="7323" spans="20:21" x14ac:dyDescent="0.3">
      <c r="T7323" s="5"/>
      <c r="U7323" s="5"/>
    </row>
    <row r="7324" spans="20:21" x14ac:dyDescent="0.3">
      <c r="T7324" s="5"/>
      <c r="U7324" s="5"/>
    </row>
    <row r="7325" spans="20:21" x14ac:dyDescent="0.3">
      <c r="T7325" s="5"/>
      <c r="U7325" s="5"/>
    </row>
    <row r="7326" spans="20:21" x14ac:dyDescent="0.3">
      <c r="T7326" s="5"/>
      <c r="U7326" s="5"/>
    </row>
    <row r="7327" spans="20:21" x14ac:dyDescent="0.3">
      <c r="T7327" s="5"/>
      <c r="U7327" s="5"/>
    </row>
    <row r="7328" spans="20:21" x14ac:dyDescent="0.3">
      <c r="T7328" s="5"/>
      <c r="U7328" s="5"/>
    </row>
    <row r="7329" spans="20:21" x14ac:dyDescent="0.3">
      <c r="T7329" s="5"/>
      <c r="U7329" s="5"/>
    </row>
    <row r="7330" spans="20:21" x14ac:dyDescent="0.3">
      <c r="T7330" s="5"/>
      <c r="U7330" s="5"/>
    </row>
    <row r="7331" spans="20:21" x14ac:dyDescent="0.3">
      <c r="T7331" s="5"/>
      <c r="U7331" s="5"/>
    </row>
    <row r="7332" spans="20:21" x14ac:dyDescent="0.3">
      <c r="T7332" s="5"/>
      <c r="U7332" s="5"/>
    </row>
    <row r="7333" spans="20:21" x14ac:dyDescent="0.3">
      <c r="T7333" s="5"/>
      <c r="U7333" s="5"/>
    </row>
    <row r="7334" spans="20:21" x14ac:dyDescent="0.3">
      <c r="T7334" s="5"/>
      <c r="U7334" s="5"/>
    </row>
    <row r="7335" spans="20:21" x14ac:dyDescent="0.3">
      <c r="T7335" s="5"/>
      <c r="U7335" s="5"/>
    </row>
    <row r="7336" spans="20:21" x14ac:dyDescent="0.3">
      <c r="T7336" s="5"/>
      <c r="U7336" s="5"/>
    </row>
    <row r="7337" spans="20:21" x14ac:dyDescent="0.3">
      <c r="T7337" s="5"/>
      <c r="U7337" s="5"/>
    </row>
    <row r="7338" spans="20:21" x14ac:dyDescent="0.3">
      <c r="T7338" s="5"/>
      <c r="U7338" s="5"/>
    </row>
    <row r="7339" spans="20:21" x14ac:dyDescent="0.3">
      <c r="T7339" s="5"/>
      <c r="U7339" s="5"/>
    </row>
    <row r="7340" spans="20:21" x14ac:dyDescent="0.3">
      <c r="T7340" s="5"/>
      <c r="U7340" s="5"/>
    </row>
    <row r="7341" spans="20:21" x14ac:dyDescent="0.3">
      <c r="T7341" s="5"/>
      <c r="U7341" s="5"/>
    </row>
    <row r="7342" spans="20:21" x14ac:dyDescent="0.3">
      <c r="T7342" s="5"/>
      <c r="U7342" s="5"/>
    </row>
    <row r="7343" spans="20:21" x14ac:dyDescent="0.3">
      <c r="T7343" s="5"/>
      <c r="U7343" s="5"/>
    </row>
    <row r="7344" spans="20:21" x14ac:dyDescent="0.3">
      <c r="T7344" s="5"/>
      <c r="U7344" s="5"/>
    </row>
    <row r="7345" spans="20:21" x14ac:dyDescent="0.3">
      <c r="T7345" s="5"/>
      <c r="U7345" s="5"/>
    </row>
    <row r="7346" spans="20:21" x14ac:dyDescent="0.3">
      <c r="T7346" s="5"/>
      <c r="U7346" s="5"/>
    </row>
    <row r="7347" spans="20:21" x14ac:dyDescent="0.3">
      <c r="T7347" s="5"/>
      <c r="U7347" s="5"/>
    </row>
    <row r="7348" spans="20:21" x14ac:dyDescent="0.3">
      <c r="T7348" s="5"/>
      <c r="U7348" s="5"/>
    </row>
    <row r="7349" spans="20:21" x14ac:dyDescent="0.3">
      <c r="T7349" s="5"/>
      <c r="U7349" s="5"/>
    </row>
    <row r="7350" spans="20:21" x14ac:dyDescent="0.3">
      <c r="T7350" s="5"/>
      <c r="U7350" s="5"/>
    </row>
    <row r="7351" spans="20:21" x14ac:dyDescent="0.3">
      <c r="T7351" s="5"/>
      <c r="U7351" s="5"/>
    </row>
    <row r="7352" spans="20:21" x14ac:dyDescent="0.3">
      <c r="T7352" s="5"/>
      <c r="U7352" s="5"/>
    </row>
    <row r="7353" spans="20:21" x14ac:dyDescent="0.3">
      <c r="T7353" s="5"/>
      <c r="U7353" s="5"/>
    </row>
    <row r="7354" spans="20:21" x14ac:dyDescent="0.3">
      <c r="T7354" s="5"/>
      <c r="U7354" s="5"/>
    </row>
    <row r="7355" spans="20:21" x14ac:dyDescent="0.3">
      <c r="T7355" s="5"/>
      <c r="U7355" s="5"/>
    </row>
    <row r="7356" spans="20:21" x14ac:dyDescent="0.3">
      <c r="T7356" s="5"/>
      <c r="U7356" s="5"/>
    </row>
    <row r="7357" spans="20:21" x14ac:dyDescent="0.3">
      <c r="T7357" s="5"/>
      <c r="U7357" s="5"/>
    </row>
    <row r="7358" spans="20:21" x14ac:dyDescent="0.3">
      <c r="T7358" s="5"/>
      <c r="U7358" s="5"/>
    </row>
    <row r="7359" spans="20:21" x14ac:dyDescent="0.3">
      <c r="T7359" s="5"/>
      <c r="U7359" s="5"/>
    </row>
    <row r="7360" spans="20:21" x14ac:dyDescent="0.3">
      <c r="T7360" s="5"/>
      <c r="U7360" s="5"/>
    </row>
    <row r="7361" spans="20:21" x14ac:dyDescent="0.3">
      <c r="T7361" s="5"/>
      <c r="U7361" s="5"/>
    </row>
    <row r="7362" spans="20:21" x14ac:dyDescent="0.3">
      <c r="T7362" s="5"/>
      <c r="U7362" s="5"/>
    </row>
    <row r="7363" spans="20:21" x14ac:dyDescent="0.3">
      <c r="T7363" s="5"/>
      <c r="U7363" s="5"/>
    </row>
    <row r="7364" spans="20:21" x14ac:dyDescent="0.3">
      <c r="T7364" s="5"/>
      <c r="U7364" s="5"/>
    </row>
    <row r="7365" spans="20:21" x14ac:dyDescent="0.3">
      <c r="T7365" s="5"/>
      <c r="U7365" s="5"/>
    </row>
    <row r="7366" spans="20:21" x14ac:dyDescent="0.3">
      <c r="T7366" s="5"/>
      <c r="U7366" s="5"/>
    </row>
    <row r="7367" spans="20:21" x14ac:dyDescent="0.3">
      <c r="T7367" s="5"/>
      <c r="U7367" s="5"/>
    </row>
    <row r="7368" spans="20:21" x14ac:dyDescent="0.3">
      <c r="T7368" s="5"/>
      <c r="U7368" s="5"/>
    </row>
    <row r="7369" spans="20:21" x14ac:dyDescent="0.3">
      <c r="T7369" s="5"/>
      <c r="U7369" s="5"/>
    </row>
    <row r="7370" spans="20:21" x14ac:dyDescent="0.3">
      <c r="T7370" s="5"/>
      <c r="U7370" s="5"/>
    </row>
    <row r="7371" spans="20:21" x14ac:dyDescent="0.3">
      <c r="T7371" s="5"/>
      <c r="U7371" s="5"/>
    </row>
    <row r="7372" spans="20:21" x14ac:dyDescent="0.3">
      <c r="T7372" s="5"/>
      <c r="U7372" s="5"/>
    </row>
    <row r="7373" spans="20:21" x14ac:dyDescent="0.3">
      <c r="T7373" s="5"/>
      <c r="U7373" s="5"/>
    </row>
    <row r="7374" spans="20:21" x14ac:dyDescent="0.3">
      <c r="T7374" s="5"/>
      <c r="U7374" s="5"/>
    </row>
    <row r="7375" spans="20:21" x14ac:dyDescent="0.3">
      <c r="T7375" s="5"/>
      <c r="U7375" s="5"/>
    </row>
    <row r="7376" spans="20:21" x14ac:dyDescent="0.3">
      <c r="T7376" s="5"/>
      <c r="U7376" s="5"/>
    </row>
    <row r="7377" spans="20:21" x14ac:dyDescent="0.3">
      <c r="T7377" s="5"/>
      <c r="U7377" s="5"/>
    </row>
    <row r="7378" spans="20:21" x14ac:dyDescent="0.3">
      <c r="T7378" s="5"/>
      <c r="U7378" s="5"/>
    </row>
    <row r="7379" spans="20:21" x14ac:dyDescent="0.3">
      <c r="T7379" s="5"/>
      <c r="U7379" s="5"/>
    </row>
    <row r="7380" spans="20:21" x14ac:dyDescent="0.3">
      <c r="T7380" s="5"/>
      <c r="U7380" s="5"/>
    </row>
    <row r="7381" spans="20:21" x14ac:dyDescent="0.3">
      <c r="T7381" s="5"/>
      <c r="U7381" s="5"/>
    </row>
    <row r="7382" spans="20:21" x14ac:dyDescent="0.3">
      <c r="T7382" s="5"/>
      <c r="U7382" s="5"/>
    </row>
    <row r="7383" spans="20:21" x14ac:dyDescent="0.3">
      <c r="T7383" s="5"/>
      <c r="U7383" s="5"/>
    </row>
    <row r="7384" spans="20:21" x14ac:dyDescent="0.3">
      <c r="T7384" s="5"/>
      <c r="U7384" s="5"/>
    </row>
    <row r="7385" spans="20:21" x14ac:dyDescent="0.3">
      <c r="T7385" s="5"/>
      <c r="U7385" s="5"/>
    </row>
    <row r="7386" spans="20:21" x14ac:dyDescent="0.3">
      <c r="T7386" s="5"/>
      <c r="U7386" s="5"/>
    </row>
    <row r="7387" spans="20:21" x14ac:dyDescent="0.3">
      <c r="T7387" s="5"/>
      <c r="U7387" s="5"/>
    </row>
    <row r="7388" spans="20:21" x14ac:dyDescent="0.3">
      <c r="T7388" s="5"/>
      <c r="U7388" s="5"/>
    </row>
    <row r="7389" spans="20:21" x14ac:dyDescent="0.3">
      <c r="T7389" s="5"/>
      <c r="U7389" s="5"/>
    </row>
    <row r="7390" spans="20:21" x14ac:dyDescent="0.3">
      <c r="T7390" s="5"/>
      <c r="U7390" s="5"/>
    </row>
    <row r="7391" spans="20:21" x14ac:dyDescent="0.3">
      <c r="T7391" s="5"/>
      <c r="U7391" s="5"/>
    </row>
    <row r="7392" spans="20:21" x14ac:dyDescent="0.3">
      <c r="T7392" s="5"/>
      <c r="U7392" s="5"/>
    </row>
    <row r="7393" spans="20:21" x14ac:dyDescent="0.3">
      <c r="T7393" s="5"/>
      <c r="U7393" s="5"/>
    </row>
    <row r="7394" spans="20:21" x14ac:dyDescent="0.3">
      <c r="T7394" s="5"/>
      <c r="U7394" s="5"/>
    </row>
    <row r="7395" spans="20:21" x14ac:dyDescent="0.3">
      <c r="T7395" s="5"/>
      <c r="U7395" s="5"/>
    </row>
    <row r="7396" spans="20:21" x14ac:dyDescent="0.3">
      <c r="T7396" s="5"/>
      <c r="U7396" s="5"/>
    </row>
    <row r="7397" spans="20:21" x14ac:dyDescent="0.3">
      <c r="T7397" s="5"/>
      <c r="U7397" s="5"/>
    </row>
    <row r="7398" spans="20:21" x14ac:dyDescent="0.3">
      <c r="T7398" s="5"/>
      <c r="U7398" s="5"/>
    </row>
    <row r="7399" spans="20:21" x14ac:dyDescent="0.3">
      <c r="T7399" s="5"/>
      <c r="U7399" s="5"/>
    </row>
    <row r="7400" spans="20:21" x14ac:dyDescent="0.3">
      <c r="T7400" s="5"/>
      <c r="U7400" s="5"/>
    </row>
    <row r="7401" spans="20:21" x14ac:dyDescent="0.3">
      <c r="T7401" s="5"/>
      <c r="U7401" s="5"/>
    </row>
    <row r="7402" spans="20:21" x14ac:dyDescent="0.3">
      <c r="T7402" s="5"/>
      <c r="U7402" s="5"/>
    </row>
    <row r="7403" spans="20:21" x14ac:dyDescent="0.3">
      <c r="T7403" s="5"/>
      <c r="U7403" s="5"/>
    </row>
    <row r="7404" spans="20:21" x14ac:dyDescent="0.3">
      <c r="T7404" s="5"/>
      <c r="U7404" s="5"/>
    </row>
    <row r="7405" spans="20:21" x14ac:dyDescent="0.3">
      <c r="T7405" s="5"/>
      <c r="U7405" s="5"/>
    </row>
    <row r="7406" spans="20:21" x14ac:dyDescent="0.3">
      <c r="T7406" s="5"/>
      <c r="U7406" s="5"/>
    </row>
    <row r="7407" spans="20:21" x14ac:dyDescent="0.3">
      <c r="T7407" s="5"/>
      <c r="U7407" s="5"/>
    </row>
    <row r="7408" spans="20:21" x14ac:dyDescent="0.3">
      <c r="T7408" s="5"/>
      <c r="U7408" s="5"/>
    </row>
    <row r="7409" spans="20:21" x14ac:dyDescent="0.3">
      <c r="T7409" s="5"/>
      <c r="U7409" s="5"/>
    </row>
    <row r="7410" spans="20:21" x14ac:dyDescent="0.3">
      <c r="T7410" s="5"/>
      <c r="U7410" s="5"/>
    </row>
    <row r="7411" spans="20:21" x14ac:dyDescent="0.3">
      <c r="T7411" s="5"/>
      <c r="U7411" s="5"/>
    </row>
    <row r="7412" spans="20:21" x14ac:dyDescent="0.3">
      <c r="T7412" s="5"/>
      <c r="U7412" s="5"/>
    </row>
    <row r="7413" spans="20:21" x14ac:dyDescent="0.3">
      <c r="T7413" s="5"/>
      <c r="U7413" s="5"/>
    </row>
    <row r="7414" spans="20:21" x14ac:dyDescent="0.3">
      <c r="T7414" s="5"/>
      <c r="U7414" s="5"/>
    </row>
    <row r="7415" spans="20:21" x14ac:dyDescent="0.3">
      <c r="T7415" s="5"/>
      <c r="U7415" s="5"/>
    </row>
    <row r="7416" spans="20:21" x14ac:dyDescent="0.3">
      <c r="T7416" s="5"/>
      <c r="U7416" s="5"/>
    </row>
    <row r="7417" spans="20:21" x14ac:dyDescent="0.3">
      <c r="T7417" s="5"/>
      <c r="U7417" s="5"/>
    </row>
    <row r="7418" spans="20:21" x14ac:dyDescent="0.3">
      <c r="T7418" s="5"/>
      <c r="U7418" s="5"/>
    </row>
    <row r="7419" spans="20:21" x14ac:dyDescent="0.3">
      <c r="T7419" s="5"/>
      <c r="U7419" s="5"/>
    </row>
    <row r="7420" spans="20:21" x14ac:dyDescent="0.3">
      <c r="T7420" s="5"/>
      <c r="U7420" s="5"/>
    </row>
    <row r="7421" spans="20:21" x14ac:dyDescent="0.3">
      <c r="T7421" s="5"/>
      <c r="U7421" s="5"/>
    </row>
    <row r="7422" spans="20:21" x14ac:dyDescent="0.3">
      <c r="T7422" s="5"/>
      <c r="U7422" s="5"/>
    </row>
    <row r="7423" spans="20:21" x14ac:dyDescent="0.3">
      <c r="T7423" s="5"/>
      <c r="U7423" s="5"/>
    </row>
    <row r="7424" spans="20:21" x14ac:dyDescent="0.3">
      <c r="T7424" s="5"/>
      <c r="U7424" s="5"/>
    </row>
    <row r="7425" spans="20:21" x14ac:dyDescent="0.3">
      <c r="T7425" s="5"/>
      <c r="U7425" s="5"/>
    </row>
    <row r="7426" spans="20:21" x14ac:dyDescent="0.3">
      <c r="T7426" s="5"/>
      <c r="U7426" s="5"/>
    </row>
    <row r="7427" spans="20:21" x14ac:dyDescent="0.3">
      <c r="T7427" s="5"/>
      <c r="U7427" s="5"/>
    </row>
    <row r="7428" spans="20:21" x14ac:dyDescent="0.3">
      <c r="T7428" s="5"/>
      <c r="U7428" s="5"/>
    </row>
    <row r="7429" spans="20:21" x14ac:dyDescent="0.3">
      <c r="T7429" s="5"/>
      <c r="U7429" s="5"/>
    </row>
    <row r="7430" spans="20:21" x14ac:dyDescent="0.3">
      <c r="T7430" s="5"/>
      <c r="U7430" s="5"/>
    </row>
    <row r="7431" spans="20:21" x14ac:dyDescent="0.3">
      <c r="T7431" s="5"/>
      <c r="U7431" s="5"/>
    </row>
    <row r="7432" spans="20:21" x14ac:dyDescent="0.3">
      <c r="T7432" s="5"/>
      <c r="U7432" s="5"/>
    </row>
    <row r="7433" spans="20:21" x14ac:dyDescent="0.3">
      <c r="T7433" s="5"/>
      <c r="U7433" s="5"/>
    </row>
    <row r="7434" spans="20:21" x14ac:dyDescent="0.3">
      <c r="T7434" s="5"/>
      <c r="U7434" s="5"/>
    </row>
    <row r="7435" spans="20:21" x14ac:dyDescent="0.3">
      <c r="T7435" s="5"/>
      <c r="U7435" s="5"/>
    </row>
    <row r="7436" spans="20:21" x14ac:dyDescent="0.3">
      <c r="T7436" s="5"/>
      <c r="U7436" s="5"/>
    </row>
    <row r="7437" spans="20:21" x14ac:dyDescent="0.3">
      <c r="T7437" s="5"/>
      <c r="U7437" s="5"/>
    </row>
    <row r="7438" spans="20:21" x14ac:dyDescent="0.3">
      <c r="T7438" s="5"/>
      <c r="U7438" s="5"/>
    </row>
    <row r="7439" spans="20:21" x14ac:dyDescent="0.3">
      <c r="T7439" s="5"/>
      <c r="U7439" s="5"/>
    </row>
    <row r="7440" spans="20:21" x14ac:dyDescent="0.3">
      <c r="T7440" s="5"/>
      <c r="U7440" s="5"/>
    </row>
    <row r="7441" spans="20:21" x14ac:dyDescent="0.3">
      <c r="T7441" s="5"/>
      <c r="U7441" s="5"/>
    </row>
    <row r="7442" spans="20:21" x14ac:dyDescent="0.3">
      <c r="T7442" s="5"/>
      <c r="U7442" s="5"/>
    </row>
    <row r="7443" spans="20:21" x14ac:dyDescent="0.3">
      <c r="T7443" s="5"/>
      <c r="U7443" s="5"/>
    </row>
    <row r="7444" spans="20:21" x14ac:dyDescent="0.3">
      <c r="T7444" s="5"/>
      <c r="U7444" s="5"/>
    </row>
    <row r="7445" spans="20:21" x14ac:dyDescent="0.3">
      <c r="T7445" s="5"/>
      <c r="U7445" s="5"/>
    </row>
    <row r="7446" spans="20:21" x14ac:dyDescent="0.3">
      <c r="T7446" s="5"/>
      <c r="U7446" s="5"/>
    </row>
    <row r="7447" spans="20:21" x14ac:dyDescent="0.3">
      <c r="T7447" s="5"/>
      <c r="U7447" s="5"/>
    </row>
    <row r="7448" spans="20:21" x14ac:dyDescent="0.3">
      <c r="T7448" s="5"/>
      <c r="U7448" s="5"/>
    </row>
    <row r="7449" spans="20:21" x14ac:dyDescent="0.3">
      <c r="T7449" s="5"/>
      <c r="U7449" s="5"/>
    </row>
    <row r="7450" spans="20:21" x14ac:dyDescent="0.3">
      <c r="T7450" s="5"/>
      <c r="U7450" s="5"/>
    </row>
    <row r="7451" spans="20:21" x14ac:dyDescent="0.3">
      <c r="T7451" s="5"/>
      <c r="U7451" s="5"/>
    </row>
    <row r="7452" spans="20:21" x14ac:dyDescent="0.3">
      <c r="T7452" s="5"/>
      <c r="U7452" s="5"/>
    </row>
    <row r="7453" spans="20:21" x14ac:dyDescent="0.3">
      <c r="T7453" s="5"/>
      <c r="U7453" s="5"/>
    </row>
    <row r="7454" spans="20:21" x14ac:dyDescent="0.3">
      <c r="T7454" s="5"/>
      <c r="U7454" s="5"/>
    </row>
    <row r="7455" spans="20:21" x14ac:dyDescent="0.3">
      <c r="T7455" s="5"/>
      <c r="U7455" s="5"/>
    </row>
    <row r="7456" spans="20:21" x14ac:dyDescent="0.3">
      <c r="T7456" s="5"/>
      <c r="U7456" s="5"/>
    </row>
    <row r="7457" spans="20:21" x14ac:dyDescent="0.3">
      <c r="T7457" s="5"/>
      <c r="U7457" s="5"/>
    </row>
    <row r="7458" spans="20:21" x14ac:dyDescent="0.3">
      <c r="T7458" s="5"/>
      <c r="U7458" s="5"/>
    </row>
    <row r="7459" spans="20:21" x14ac:dyDescent="0.3">
      <c r="T7459" s="5"/>
      <c r="U7459" s="5"/>
    </row>
    <row r="7460" spans="20:21" x14ac:dyDescent="0.3">
      <c r="T7460" s="5"/>
      <c r="U7460" s="5"/>
    </row>
    <row r="7461" spans="20:21" x14ac:dyDescent="0.3">
      <c r="T7461" s="5"/>
      <c r="U7461" s="5"/>
    </row>
    <row r="7462" spans="20:21" x14ac:dyDescent="0.3">
      <c r="T7462" s="5"/>
      <c r="U7462" s="5"/>
    </row>
    <row r="7463" spans="20:21" x14ac:dyDescent="0.3">
      <c r="T7463" s="5"/>
      <c r="U7463" s="5"/>
    </row>
    <row r="7464" spans="20:21" x14ac:dyDescent="0.3">
      <c r="T7464" s="5"/>
      <c r="U7464" s="5"/>
    </row>
    <row r="7465" spans="20:21" x14ac:dyDescent="0.3">
      <c r="T7465" s="5"/>
      <c r="U7465" s="5"/>
    </row>
    <row r="7466" spans="20:21" x14ac:dyDescent="0.3">
      <c r="T7466" s="5"/>
      <c r="U7466" s="5"/>
    </row>
    <row r="7467" spans="20:21" x14ac:dyDescent="0.3">
      <c r="T7467" s="5"/>
      <c r="U7467" s="5"/>
    </row>
    <row r="7468" spans="20:21" x14ac:dyDescent="0.3">
      <c r="T7468" s="5"/>
      <c r="U7468" s="5"/>
    </row>
    <row r="7469" spans="20:21" x14ac:dyDescent="0.3">
      <c r="T7469" s="5"/>
      <c r="U7469" s="5"/>
    </row>
    <row r="7470" spans="20:21" x14ac:dyDescent="0.3">
      <c r="T7470" s="5"/>
      <c r="U7470" s="5"/>
    </row>
    <row r="7471" spans="20:21" x14ac:dyDescent="0.3">
      <c r="T7471" s="5"/>
      <c r="U7471" s="5"/>
    </row>
    <row r="7472" spans="20:21" x14ac:dyDescent="0.3">
      <c r="T7472" s="5"/>
      <c r="U7472" s="5"/>
    </row>
    <row r="7473" spans="20:21" x14ac:dyDescent="0.3">
      <c r="T7473" s="5"/>
      <c r="U7473" s="5"/>
    </row>
    <row r="7474" spans="20:21" x14ac:dyDescent="0.3">
      <c r="T7474" s="5"/>
      <c r="U7474" s="5"/>
    </row>
    <row r="7475" spans="20:21" x14ac:dyDescent="0.3">
      <c r="T7475" s="5"/>
      <c r="U7475" s="5"/>
    </row>
    <row r="7476" spans="20:21" x14ac:dyDescent="0.3">
      <c r="T7476" s="5"/>
      <c r="U7476" s="5"/>
    </row>
    <row r="7477" spans="20:21" x14ac:dyDescent="0.3">
      <c r="T7477" s="5"/>
      <c r="U7477" s="5"/>
    </row>
    <row r="7478" spans="20:21" x14ac:dyDescent="0.3">
      <c r="T7478" s="5"/>
      <c r="U7478" s="5"/>
    </row>
    <row r="7479" spans="20:21" x14ac:dyDescent="0.3">
      <c r="T7479" s="5"/>
      <c r="U7479" s="5"/>
    </row>
    <row r="7480" spans="20:21" x14ac:dyDescent="0.3">
      <c r="T7480" s="5"/>
      <c r="U7480" s="5"/>
    </row>
    <row r="7481" spans="20:21" x14ac:dyDescent="0.3">
      <c r="T7481" s="5"/>
      <c r="U7481" s="5"/>
    </row>
    <row r="7482" spans="20:21" x14ac:dyDescent="0.3">
      <c r="T7482" s="5"/>
      <c r="U7482" s="5"/>
    </row>
    <row r="7483" spans="20:21" x14ac:dyDescent="0.3">
      <c r="T7483" s="5"/>
      <c r="U7483" s="5"/>
    </row>
    <row r="7484" spans="20:21" x14ac:dyDescent="0.3">
      <c r="T7484" s="5"/>
      <c r="U7484" s="5"/>
    </row>
    <row r="7485" spans="20:21" x14ac:dyDescent="0.3">
      <c r="T7485" s="5"/>
      <c r="U7485" s="5"/>
    </row>
    <row r="7486" spans="20:21" x14ac:dyDescent="0.3">
      <c r="T7486" s="5"/>
      <c r="U7486" s="5"/>
    </row>
    <row r="7487" spans="20:21" x14ac:dyDescent="0.3">
      <c r="T7487" s="5"/>
      <c r="U7487" s="5"/>
    </row>
    <row r="7488" spans="20:21" x14ac:dyDescent="0.3">
      <c r="T7488" s="5"/>
      <c r="U7488" s="5"/>
    </row>
    <row r="7489" spans="20:21" x14ac:dyDescent="0.3">
      <c r="T7489" s="5"/>
      <c r="U7489" s="5"/>
    </row>
    <row r="7490" spans="20:21" x14ac:dyDescent="0.3">
      <c r="T7490" s="5"/>
      <c r="U7490" s="5"/>
    </row>
    <row r="7491" spans="20:21" x14ac:dyDescent="0.3">
      <c r="T7491" s="5"/>
      <c r="U7491" s="5"/>
    </row>
    <row r="7492" spans="20:21" x14ac:dyDescent="0.3">
      <c r="T7492" s="5"/>
      <c r="U7492" s="5"/>
    </row>
  </sheetData>
  <mergeCells count="2">
    <mergeCell ref="U28:X30"/>
    <mergeCell ref="U96:X97"/>
  </mergeCells>
  <hyperlinks>
    <hyperlink ref="F4914" r:id="rId1"/>
    <hyperlink ref="F4869" r:id="rId2"/>
    <hyperlink ref="F4878" r:id="rId3"/>
    <hyperlink ref="F4866" r:id="rId4"/>
    <hyperlink ref="F4865" r:id="rId5"/>
    <hyperlink ref="F4838" r:id="rId6"/>
    <hyperlink ref="F4812" r:id="rId7"/>
    <hyperlink ref="F4811" r:id="rId8"/>
    <hyperlink ref="F4792" r:id="rId9"/>
    <hyperlink ref="F4781" r:id="rId10"/>
    <hyperlink ref="F4773" r:id="rId11"/>
    <hyperlink ref="F4772" r:id="rId12"/>
    <hyperlink ref="F4767" r:id="rId13"/>
    <hyperlink ref="F4750" r:id="rId14"/>
    <hyperlink ref="F4748" r:id="rId15"/>
    <hyperlink ref="F4747" r:id="rId16"/>
    <hyperlink ref="F4740" r:id="rId17"/>
    <hyperlink ref="F4732" r:id="rId18"/>
    <hyperlink ref="F4730" r:id="rId19"/>
    <hyperlink ref="F4729" r:id="rId20"/>
    <hyperlink ref="F4724" r:id="rId21"/>
    <hyperlink ref="F4717" r:id="rId22"/>
    <hyperlink ref="F4714" r:id="rId23"/>
    <hyperlink ref="F4706" r:id="rId24"/>
    <hyperlink ref="F4698" r:id="rId25"/>
    <hyperlink ref="F4695" r:id="rId26"/>
    <hyperlink ref="F4680" r:id="rId27"/>
    <hyperlink ref="F4677" r:id="rId28"/>
    <hyperlink ref="F4670" r:id="rId29"/>
    <hyperlink ref="F4665" r:id="rId30"/>
    <hyperlink ref="F4658" r:id="rId31"/>
    <hyperlink ref="F4657" r:id="rId32"/>
    <hyperlink ref="F4655" r:id="rId33"/>
    <hyperlink ref="F4648" r:id="rId34"/>
    <hyperlink ref="F4645" r:id="rId35"/>
    <hyperlink ref="F4641" r:id="rId36"/>
    <hyperlink ref="F4633" r:id="rId37"/>
    <hyperlink ref="F4625" r:id="rId38"/>
    <hyperlink ref="F4605" r:id="rId39"/>
    <hyperlink ref="F4600" r:id="rId40"/>
    <hyperlink ref="F4587" r:id="rId41"/>
    <hyperlink ref="F4583" r:id="rId42"/>
    <hyperlink ref="F4581" r:id="rId43"/>
    <hyperlink ref="F4574" r:id="rId44"/>
    <hyperlink ref="F4567" r:id="rId45"/>
    <hyperlink ref="F4564" r:id="rId46"/>
    <hyperlink ref="F4558" r:id="rId47"/>
    <hyperlink ref="F4554" r:id="rId48"/>
    <hyperlink ref="F4548" r:id="rId49"/>
    <hyperlink ref="F4545" r:id="rId50"/>
    <hyperlink ref="F4543" r:id="rId51"/>
    <hyperlink ref="F4538" r:id="rId52"/>
    <hyperlink ref="F4533" r:id="rId53"/>
    <hyperlink ref="F4531" r:id="rId54"/>
    <hyperlink ref="F4527" r:id="rId55"/>
    <hyperlink ref="F4522" r:id="rId56"/>
    <hyperlink ref="F4518" r:id="rId57"/>
    <hyperlink ref="F4515" r:id="rId58"/>
    <hyperlink ref="F4510" r:id="rId59"/>
    <hyperlink ref="F4509" r:id="rId60"/>
    <hyperlink ref="F4507" r:id="rId61"/>
    <hyperlink ref="F4506" r:id="rId62"/>
    <hyperlink ref="F4502" r:id="rId63"/>
    <hyperlink ref="F4499" r:id="rId64"/>
    <hyperlink ref="F4498" r:id="rId65"/>
    <hyperlink ref="F4494" r:id="rId66"/>
    <hyperlink ref="F4490" r:id="rId67"/>
    <hyperlink ref="F4488" r:id="rId68"/>
    <hyperlink ref="F4487" r:id="rId69"/>
    <hyperlink ref="F4486" r:id="rId70"/>
    <hyperlink ref="F4482" r:id="rId71"/>
    <hyperlink ref="F4478" r:id="rId72"/>
    <hyperlink ref="F4477" r:id="rId73"/>
    <hyperlink ref="F4472" r:id="rId74"/>
    <hyperlink ref="F4473" r:id="rId75"/>
    <hyperlink ref="F4471" r:id="rId76"/>
    <hyperlink ref="F4470" r:id="rId77"/>
    <hyperlink ref="F4469" r:id="rId78"/>
    <hyperlink ref="F4465" r:id="rId79"/>
    <hyperlink ref="F4464" r:id="rId80"/>
    <hyperlink ref="F4459" r:id="rId81"/>
    <hyperlink ref="F4457" r:id="rId82"/>
    <hyperlink ref="F4456" r:id="rId83"/>
    <hyperlink ref="F4453" r:id="rId84"/>
    <hyperlink ref="F4451" r:id="rId85"/>
    <hyperlink ref="F4450" r:id="rId86"/>
    <hyperlink ref="F4447" r:id="rId87"/>
    <hyperlink ref="F4445" r:id="rId88"/>
    <hyperlink ref="F4442" r:id="rId89"/>
    <hyperlink ref="F4440" r:id="rId90"/>
    <hyperlink ref="F2992" r:id="rId91"/>
    <hyperlink ref="F1994" r:id="rId92"/>
    <hyperlink ref="F1065" r:id="rId93"/>
    <hyperlink ref="F698" r:id="rId94"/>
    <hyperlink ref="F628" r:id="rId95"/>
    <hyperlink ref="F445" r:id="rId96"/>
    <hyperlink ref="F454" r:id="rId97"/>
    <hyperlink ref="F4903" r:id="rId98"/>
    <hyperlink ref="F4848" r:id="rId99"/>
    <hyperlink ref="F4816" r:id="rId100"/>
    <hyperlink ref="F4703" r:id="rId101"/>
    <hyperlink ref="F4668" r:id="rId102"/>
    <hyperlink ref="F4094" r:id="rId103"/>
  </hyperlinks>
  <pageMargins left="0.7" right="0.7" top="0.75" bottom="0.75" header="0.3" footer="0.3"/>
  <pageSetup orientation="portrait" r:id="rId104"/>
  <drawing r:id="rId105"/>
  <tableParts count="5">
    <tablePart r:id="rId106"/>
    <tablePart r:id="rId107"/>
    <tablePart r:id="rId108"/>
    <tablePart r:id="rId109"/>
    <tablePart r:id="rId110"/>
  </tablePart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markers="1" first="1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IMDB_Movies!W57:Y57</xm:f>
              <xm:sqref>Z57</xm:sqref>
            </x14:sparkline>
            <x14:sparkline>
              <xm:f>IMDB_Movies!W58:Y58</xm:f>
              <xm:sqref>Z58</xm:sqref>
            </x14:sparkline>
            <x14:sparkline>
              <xm:f>IMDB_Movies!W59:Y59</xm:f>
              <xm:sqref>Z59</xm:sqref>
            </x14:sparkline>
            <x14:sparkline>
              <xm:f>IMDB_Movies!W60:Y60</xm:f>
              <xm:sqref>Z60</xm:sqref>
            </x14:sparkline>
            <x14:sparkline>
              <xm:f>IMDB_Movies!W61:Y61</xm:f>
              <xm:sqref>Z61</xm:sqref>
            </x14:sparkline>
            <x14:sparkline>
              <xm:f>IMDB_Movies!W62:Y62</xm:f>
              <xm:sqref>Z62</xm:sqref>
            </x14:sparkline>
            <x14:sparkline>
              <xm:f>IMDB_Movies!W63:Y63</xm:f>
              <xm:sqref>Z63</xm:sqref>
            </x14:sparkline>
            <x14:sparkline>
              <xm:f>IMDB_Movies!W64:Y64</xm:f>
              <xm:sqref>Z64</xm:sqref>
            </x14:sparkline>
            <x14:sparkline>
              <xm:f>IMDB_Movies!W65:Y65</xm:f>
              <xm:sqref>Z65</xm:sqref>
            </x14:sparkline>
            <x14:sparkline>
              <xm:f>IMDB_Movies!W66:Y66</xm:f>
              <xm:sqref>Z66</xm:sqref>
            </x14:sparkline>
            <x14:sparkline>
              <xm:f>IMDB_Movies!W67:Y67</xm:f>
              <xm:sqref>Z67</xm:sqref>
            </x14:sparkline>
            <x14:sparkline>
              <xm:f>IMDB_Movies!W68:Y68</xm:f>
              <xm:sqref>Z68</xm:sqref>
            </x14:sparkline>
            <x14:sparkline>
              <xm:f>IMDB_Movies!W69:Y69</xm:f>
              <xm:sqref>Z69</xm:sqref>
            </x14:sparkline>
            <x14:sparkline>
              <xm:f>IMDB_Movies!W70:Y70</xm:f>
              <xm:sqref>Z70</xm:sqref>
            </x14:sparkline>
            <x14:sparkline>
              <xm:f>IMDB_Movies!W71:Y71</xm:f>
              <xm:sqref>Z71</xm:sqref>
            </x14:sparkline>
            <x14:sparkline>
              <xm:f>IMDB_Movies!W72:Y72</xm:f>
              <xm:sqref>Z72</xm:sqref>
            </x14:sparkline>
            <x14:sparkline>
              <xm:f>IMDB_Movies!W73:Y73</xm:f>
              <xm:sqref>Z73</xm:sqref>
            </x14:sparkline>
            <x14:sparkline>
              <xm:f>IMDB_Movies!W74:Y74</xm:f>
              <xm:sqref>Z74</xm:sqref>
            </x14:sparkline>
            <x14:sparkline>
              <xm:f>IMDB_Movies!W75:Y75</xm:f>
              <xm:sqref>Z75</xm:sqref>
            </x14:sparkline>
            <x14:sparkline>
              <xm:f>IMDB_Movies!W76:Y76</xm:f>
              <xm:sqref>Z76</xm:sqref>
            </x14:sparkline>
            <x14:sparkline>
              <xm:f>IMDB_Movies!W77:Y77</xm:f>
              <xm:sqref>Z77</xm:sqref>
            </x14:sparkline>
            <x14:sparkline>
              <xm:f>IMDB_Movies!W78:Y78</xm:f>
              <xm:sqref>Z78</xm:sqref>
            </x14:sparkline>
            <x14:sparkline>
              <xm:f>IMDB_Movies!W79:Y79</xm:f>
              <xm:sqref>Z79</xm:sqref>
            </x14:sparkline>
            <x14:sparkline>
              <xm:f>IMDB_Movies!W80:Y80</xm:f>
              <xm:sqref>Z80</xm:sqref>
            </x14:sparkline>
            <x14:sparkline>
              <xm:f>IMDB_Movies!W81:Y81</xm:f>
              <xm:sqref>Z81</xm:sqref>
            </x14:sparkline>
            <x14:sparkline>
              <xm:f>IMDB_Movies!W82:Y82</xm:f>
              <xm:sqref>Z82</xm:sqref>
            </x14:sparkline>
            <x14:sparkline>
              <xm:f>IMDB_Movies!W83:Y83</xm:f>
              <xm:sqref>Z83</xm:sqref>
            </x14:sparkline>
            <x14:sparkline>
              <xm:f>IMDB_Movies!W84:Y84</xm:f>
              <xm:sqref>Z84</xm:sqref>
            </x14:sparkline>
            <x14:sparkline>
              <xm:f>IMDB_Movies!W85:Y85</xm:f>
              <xm:sqref>Z85</xm:sqref>
            </x14:sparkline>
            <x14:sparkline>
              <xm:f>IMDB_Movies!W86:Y86</xm:f>
              <xm:sqref>Z86</xm:sqref>
            </x14:sparkline>
            <x14:sparkline>
              <xm:f>IMDB_Movies!W87:Y87</xm:f>
              <xm:sqref>Z87</xm:sqref>
            </x14:sparkline>
            <x14:sparkline>
              <xm:f>IMDB_Movies!W88:Y88</xm:f>
              <xm:sqref>Z88</xm:sqref>
            </x14:sparkline>
            <x14:sparkline>
              <xm:f>IMDB_Movies!W89:Y89</xm:f>
              <xm:sqref>Z89</xm:sqref>
            </x14:sparkline>
            <x14:sparkline>
              <xm:f>IMDB_Movies!W90:Y90</xm:f>
              <xm:sqref>Z90</xm:sqref>
            </x14:sparkline>
            <x14:sparkline>
              <xm:f>IMDB_Movies!W91:Y91</xm:f>
              <xm:sqref>Z91</xm:sqref>
            </x14:sparkline>
            <x14:sparkline>
              <xm:f>IMDB_Movies!W92:Y92</xm:f>
              <xm:sqref>Z92</xm:sqref>
            </x14:sparkline>
            <x14:sparkline>
              <xm:f>IMDB_Movies!W93:Y93</xm:f>
              <xm:sqref>Z93</xm:sqref>
            </x14:sparkline>
            <x14:sparkline>
              <xm:f>IMDB_Movies!W94:Y94</xm:f>
              <xm:sqref>Z94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zoomScale="73" workbookViewId="0"/>
  </sheetViews>
  <sheetFormatPr defaultRowHeight="14.4" x14ac:dyDescent="0.3"/>
  <cols>
    <col min="1" max="1" width="37.77734375" customWidth="1"/>
    <col min="2" max="2" width="12.6640625" customWidth="1"/>
    <col min="3" max="3" width="12" customWidth="1"/>
  </cols>
  <sheetData>
    <row r="1" spans="1:3" ht="21" x14ac:dyDescent="0.4">
      <c r="A1" s="16" t="s">
        <v>8452</v>
      </c>
      <c r="B1" s="17"/>
      <c r="C1" s="17"/>
    </row>
    <row r="3" spans="1:3" x14ac:dyDescent="0.3">
      <c r="A3" s="18" t="s">
        <v>13373</v>
      </c>
      <c r="B3" s="5" t="s">
        <v>13367</v>
      </c>
      <c r="C3" s="5" t="s">
        <v>13366</v>
      </c>
    </row>
    <row r="4" spans="1:3" x14ac:dyDescent="0.3">
      <c r="A4" s="19" t="s">
        <v>12566</v>
      </c>
      <c r="B4" s="1">
        <v>523505847</v>
      </c>
      <c r="C4" s="1">
        <v>7.9</v>
      </c>
    </row>
    <row r="5" spans="1:3" x14ac:dyDescent="0.3">
      <c r="A5" s="19" t="s">
        <v>12659</v>
      </c>
      <c r="B5" s="1">
        <v>502177271</v>
      </c>
      <c r="C5" s="1">
        <v>7</v>
      </c>
    </row>
    <row r="6" spans="1:3" x14ac:dyDescent="0.3">
      <c r="A6" s="19" t="s">
        <v>12583</v>
      </c>
      <c r="B6" s="1">
        <v>458672302</v>
      </c>
      <c r="C6" s="1">
        <v>7.7</v>
      </c>
    </row>
    <row r="7" spans="1:3" x14ac:dyDescent="0.3">
      <c r="A7" s="19" t="s">
        <v>10038</v>
      </c>
      <c r="B7" s="1">
        <v>449935665</v>
      </c>
      <c r="C7" s="1">
        <v>8.6999999999999993</v>
      </c>
    </row>
    <row r="8" spans="1:3" x14ac:dyDescent="0.3">
      <c r="A8" s="19" t="s">
        <v>10021</v>
      </c>
      <c r="B8" s="1">
        <v>424449459</v>
      </c>
      <c r="C8" s="1">
        <v>7.9</v>
      </c>
    </row>
    <row r="9" spans="1:3" x14ac:dyDescent="0.3">
      <c r="A9" s="19" t="s">
        <v>12573</v>
      </c>
      <c r="B9" s="1">
        <v>403279547</v>
      </c>
      <c r="C9" s="1">
        <v>8.1</v>
      </c>
    </row>
    <row r="10" spans="1:3" x14ac:dyDescent="0.3">
      <c r="A10" s="19" t="s">
        <v>11790</v>
      </c>
      <c r="B10" s="1">
        <v>377783777</v>
      </c>
      <c r="C10" s="1">
        <v>8.5</v>
      </c>
    </row>
    <row r="11" spans="1:3" x14ac:dyDescent="0.3">
      <c r="A11" s="19" t="s">
        <v>12795</v>
      </c>
      <c r="B11" s="1">
        <v>359544677</v>
      </c>
      <c r="C11" s="1">
        <v>6.5</v>
      </c>
    </row>
    <row r="12" spans="1:3" x14ac:dyDescent="0.3">
      <c r="A12" s="19" t="s">
        <v>12612</v>
      </c>
      <c r="B12" s="1">
        <v>348316061</v>
      </c>
      <c r="C12" s="1">
        <v>9</v>
      </c>
    </row>
    <row r="13" spans="1:3" x14ac:dyDescent="0.3">
      <c r="A13" s="19" t="s">
        <v>12384</v>
      </c>
      <c r="B13" s="1">
        <v>329999255</v>
      </c>
      <c r="C13" s="1">
        <v>7.3</v>
      </c>
    </row>
    <row r="14" spans="1:3" x14ac:dyDescent="0.3">
      <c r="A14" s="19" t="s">
        <v>12084</v>
      </c>
      <c r="B14" s="1">
        <v>305024263</v>
      </c>
      <c r="C14" s="1">
        <v>8.1</v>
      </c>
    </row>
    <row r="15" spans="1:3" x14ac:dyDescent="0.3">
      <c r="A15" s="19" t="s">
        <v>12746</v>
      </c>
      <c r="B15" s="1">
        <v>294645577</v>
      </c>
      <c r="C15" s="1">
        <v>7.6</v>
      </c>
    </row>
    <row r="16" spans="1:3" x14ac:dyDescent="0.3">
      <c r="A16" s="19" t="s">
        <v>12202</v>
      </c>
      <c r="B16" s="1">
        <v>293784000</v>
      </c>
      <c r="C16" s="1">
        <v>8.1</v>
      </c>
    </row>
    <row r="17" spans="1:3" x14ac:dyDescent="0.3">
      <c r="A17" s="19" t="s">
        <v>12380</v>
      </c>
      <c r="B17" s="1">
        <v>292049635</v>
      </c>
      <c r="C17" s="1">
        <v>7.5</v>
      </c>
    </row>
    <row r="18" spans="1:3" x14ac:dyDescent="0.3">
      <c r="A18" s="19" t="s">
        <v>12093</v>
      </c>
      <c r="B18" s="1">
        <v>291323553</v>
      </c>
      <c r="C18" s="1">
        <v>7.3</v>
      </c>
    </row>
    <row r="19" spans="1:3" x14ac:dyDescent="0.3">
      <c r="A19" s="19" t="s">
        <v>13365</v>
      </c>
      <c r="B19" s="1">
        <v>5654490889</v>
      </c>
      <c r="C19" s="1">
        <v>117.19999999999999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IMDB_Movies</vt:lpstr>
      <vt:lpstr>TASK 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rikcorreya rikcorreya</dc:creator>
  <cp:lastModifiedBy>rikcorreya rikcorreya</cp:lastModifiedBy>
  <dcterms:created xsi:type="dcterms:W3CDTF">2024-10-06T08:39:19Z</dcterms:created>
  <dcterms:modified xsi:type="dcterms:W3CDTF">2024-10-09T13:24:14Z</dcterms:modified>
</cp:coreProperties>
</file>